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theme/themeOverride2.xml" ContentType="application/vnd.openxmlformats-officedocument.themeOverride+xml"/>
  <Override PartName="/xl/charts/chart10.xml" ContentType="application/vnd.openxmlformats-officedocument.drawingml.chart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theme/themeOverride7.xml" ContentType="application/vnd.openxmlformats-officedocument.themeOverrid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3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5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6.xml" ContentType="application/vnd.openxmlformats-officedocument.drawing+xml"/>
  <Override PartName="/xl/tables/table3.xml" ContentType="application/vnd.openxmlformats-officedocument.spreadsheetml.table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7.xml" ContentType="application/vnd.openxmlformats-officedocument.drawing+xml"/>
  <Override PartName="/xl/charts/chart7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9.xml" ContentType="application/vnd.openxmlformats-officedocument.drawing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.Turner\Desktop\Trading MI - New Packs\250815\"/>
    </mc:Choice>
  </mc:AlternateContent>
  <xr:revisionPtr revIDLastSave="0" documentId="13_ncr:1_{8018163D-B30C-4A8D-930F-B8733B24BF19}" xr6:coauthVersionLast="47" xr6:coauthVersionMax="47" xr10:uidLastSave="{00000000-0000-0000-0000-000000000000}"/>
  <bookViews>
    <workbookView xWindow="-120" yWindow="-120" windowWidth="29040" windowHeight="15720" firstSheet="6" activeTab="6" xr2:uid="{EC3AFCC4-E052-415B-91D0-427286A98D35}"/>
  </bookViews>
  <sheets>
    <sheet name="Title Sheet" sheetId="45" r:id="rId1"/>
    <sheet name="Plan" sheetId="21" state="hidden" r:id="rId2"/>
    <sheet name="Summary - Performance vs Plan" sheetId="51" r:id="rId3"/>
    <sheet name="Summary - Perf vs Plan 2024" sheetId="59" r:id="rId4"/>
    <sheet name="Summary - Reserving" sheetId="54" r:id="rId5"/>
    <sheet name="Total Sales Figures &gt;&gt;" sheetId="6" r:id="rId6"/>
    <sheet name="Headline - Sales, NWP, GWP" sheetId="3" r:id="rId7"/>
    <sheet name="Current - Sales, NWP, GWP" sheetId="47" r:id="rId8"/>
    <sheet name="Ultimate - Sales, NWP, GWP" sheetId="48" r:id="rId9"/>
    <sheet name="NB Sales Figures &gt;&gt;" sheetId="12" r:id="rId10"/>
    <sheet name="NB - Sales, NWP, GWP" sheetId="49" r:id="rId11"/>
    <sheet name="NB - Sales, NWP, GWP OLD" sheetId="29" state="hidden" r:id="rId12"/>
    <sheet name="REN Sales Figures &gt;&gt;" sheetId="16" r:id="rId13"/>
    <sheet name="RN - Sales, NWP, GWP" sheetId="50" r:id="rId14"/>
    <sheet name="RN - Sales, NWP, GWP OLD" sheetId="35" state="hidden" r:id="rId15"/>
    <sheet name="Charts &gt;&gt;" sheetId="11" r:id="rId16"/>
    <sheet name="Policies" sheetId="25" r:id="rId17"/>
    <sheet name="Policies NBREN" sheetId="34" r:id="rId18"/>
    <sheet name="Premium" sheetId="23" r:id="rId19"/>
    <sheet name="Premium NBREN" sheetId="26" r:id="rId20"/>
    <sheet name="Premium Distribution" sheetId="53" r:id="rId21"/>
    <sheet name="Cancellation Triangles" sheetId="58" r:id="rId22"/>
    <sheet name="Risk Mix Tracking &gt;&gt;" sheetId="36" r:id="rId23"/>
    <sheet name="Proposer Age" sheetId="42" r:id="rId24"/>
    <sheet name="Proportion Aged u25" sheetId="27" r:id="rId25"/>
    <sheet name="Average Mileage" sheetId="28" r:id="rId26"/>
    <sheet name="Vehicle Value" sheetId="38" r:id="rId27"/>
    <sheet name="Vehicle Value Over 25k" sheetId="39" r:id="rId28"/>
    <sheet name="NCD" sheetId="40" r:id="rId29"/>
    <sheet name="Monthly Payments" sheetId="43" state="hidden" r:id="rId30"/>
    <sheet name="Area Rating" sheetId="41" r:id="rId31"/>
    <sheet name="Data Summaries &gt;&gt;" sheetId="8" state="hidden" r:id="rId32"/>
    <sheet name="PolCount" sheetId="32" state="hidden" r:id="rId33"/>
    <sheet name="NWP" sheetId="33" state="hidden" r:id="rId34"/>
    <sheet name="Averages Graph Data" sheetId="37" state="hidden" r:id="rId35"/>
    <sheet name="Dist Graph Data" sheetId="52" state="hidden" r:id="rId36"/>
    <sheet name="Plan Figures" sheetId="44" state="hidden" r:id="rId37"/>
    <sheet name="Reserving Static Data" sheetId="56" state="hidden" r:id="rId38"/>
    <sheet name="Reserving Table Data" sheetId="55" state="hidden" r:id="rId39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" i="59" l="1"/>
  <c r="N6" i="59"/>
  <c r="M6" i="59"/>
  <c r="L6" i="59"/>
  <c r="K6" i="59"/>
  <c r="J6" i="59"/>
  <c r="I6" i="59"/>
  <c r="I19" i="59" s="1"/>
  <c r="H6" i="59"/>
  <c r="G6" i="59"/>
  <c r="G19" i="59" s="1"/>
  <c r="F6" i="59"/>
  <c r="E6" i="59"/>
  <c r="E19" i="59" s="1"/>
  <c r="D6" i="59"/>
  <c r="P51" i="59"/>
  <c r="P38" i="59"/>
  <c r="N38" i="59"/>
  <c r="L38" i="59"/>
  <c r="K38" i="59"/>
  <c r="J38" i="59"/>
  <c r="H38" i="59"/>
  <c r="N32" i="59"/>
  <c r="L32" i="59"/>
  <c r="J32" i="59"/>
  <c r="P25" i="59"/>
  <c r="N25" i="59"/>
  <c r="K25" i="59"/>
  <c r="J25" i="59"/>
  <c r="I25" i="59"/>
  <c r="G25" i="59"/>
  <c r="E25" i="59"/>
  <c r="L19" i="59"/>
  <c r="K19" i="59"/>
  <c r="J19" i="59"/>
  <c r="P12" i="59"/>
  <c r="N12" i="59"/>
  <c r="K12" i="59"/>
  <c r="G12" i="59"/>
  <c r="O12" i="59"/>
  <c r="N45" i="59"/>
  <c r="N51" i="59" s="1"/>
  <c r="M12" i="59"/>
  <c r="L45" i="59"/>
  <c r="L51" i="59" s="1"/>
  <c r="K32" i="59"/>
  <c r="J45" i="59"/>
  <c r="J51" i="59" s="1"/>
  <c r="I38" i="59"/>
  <c r="H19" i="59"/>
  <c r="G38" i="59"/>
  <c r="F25" i="59"/>
  <c r="D25" i="59"/>
  <c r="AX4" i="50"/>
  <c r="AX4" i="49"/>
  <c r="AU4" i="48"/>
  <c r="AU4" i="47"/>
  <c r="AU4" i="3"/>
  <c r="E32" i="59" l="1"/>
  <c r="O45" i="59"/>
  <c r="O51" i="59" s="1"/>
  <c r="E12" i="59"/>
  <c r="H25" i="59"/>
  <c r="M32" i="59"/>
  <c r="M45" i="59"/>
  <c r="M51" i="59" s="1"/>
  <c r="D12" i="59"/>
  <c r="F12" i="59"/>
  <c r="O32" i="59"/>
  <c r="M38" i="59"/>
  <c r="D45" i="59"/>
  <c r="D51" i="59" s="1"/>
  <c r="M19" i="59"/>
  <c r="E45" i="59"/>
  <c r="E51" i="59" s="1"/>
  <c r="I12" i="59"/>
  <c r="N19" i="59"/>
  <c r="L25" i="59"/>
  <c r="O38" i="59"/>
  <c r="F45" i="59"/>
  <c r="F51" i="59" s="1"/>
  <c r="H12" i="59"/>
  <c r="J12" i="59"/>
  <c r="O19" i="59"/>
  <c r="M25" i="59"/>
  <c r="D32" i="59"/>
  <c r="G45" i="59"/>
  <c r="G51" i="59" s="1"/>
  <c r="H45" i="59"/>
  <c r="H51" i="59" s="1"/>
  <c r="L12" i="59"/>
  <c r="O25" i="59"/>
  <c r="F32" i="59"/>
  <c r="D38" i="59"/>
  <c r="I45" i="59"/>
  <c r="I51" i="59" s="1"/>
  <c r="D19" i="59"/>
  <c r="G32" i="59"/>
  <c r="E38" i="59"/>
  <c r="H32" i="59"/>
  <c r="F38" i="59"/>
  <c r="K45" i="59"/>
  <c r="K51" i="59" s="1"/>
  <c r="F19" i="59"/>
  <c r="I32" i="59"/>
  <c r="AS23" i="50"/>
  <c r="AQ4" i="50"/>
  <c r="AQ42" i="50" s="1"/>
  <c r="AP4" i="50"/>
  <c r="AP42" i="50" s="1"/>
  <c r="AQ4" i="49"/>
  <c r="AQ63" i="49" s="1"/>
  <c r="AP4" i="49"/>
  <c r="AP63" i="49" s="1"/>
  <c r="BU3" i="37"/>
  <c r="BS3" i="37"/>
  <c r="BQ3" i="37"/>
  <c r="BO3" i="37"/>
  <c r="BM3" i="37"/>
  <c r="BK3" i="37"/>
  <c r="BI3" i="37"/>
  <c r="BG3" i="37"/>
  <c r="BE3" i="37"/>
  <c r="BC3" i="37"/>
  <c r="BA3" i="37"/>
  <c r="AY3" i="37"/>
  <c r="AW3" i="37"/>
  <c r="AU3" i="37"/>
  <c r="AS3" i="37"/>
  <c r="AQ3" i="37"/>
  <c r="AO3" i="37"/>
  <c r="AM3" i="37"/>
  <c r="AK3" i="37"/>
  <c r="AI3" i="37"/>
  <c r="AG3" i="37"/>
  <c r="AE3" i="37"/>
  <c r="AC3" i="37"/>
  <c r="AA3" i="37"/>
  <c r="Y3" i="37"/>
  <c r="W3" i="37"/>
  <c r="U3" i="37"/>
  <c r="S3" i="37"/>
  <c r="Q3" i="37"/>
  <c r="O3" i="37"/>
  <c r="M3" i="37"/>
  <c r="K3" i="37"/>
  <c r="I3" i="37"/>
  <c r="G3" i="37"/>
  <c r="E3" i="37"/>
  <c r="C3" i="37"/>
  <c r="AT23" i="50" l="1"/>
  <c r="AP23" i="50"/>
  <c r="AQ23" i="50"/>
  <c r="AR23" i="50"/>
  <c r="AP23" i="49"/>
  <c r="AQ23" i="49"/>
  <c r="AP43" i="49"/>
  <c r="AR23" i="49"/>
  <c r="AQ43" i="49"/>
  <c r="AS23" i="49"/>
  <c r="AT23" i="49"/>
  <c r="A6" i="37" l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BU8" i="37" l="1"/>
  <c r="AW8" i="37"/>
  <c r="AO8" i="37"/>
  <c r="AG8" i="37"/>
  <c r="AK8" i="37"/>
  <c r="S8" i="37"/>
  <c r="M8" i="37"/>
  <c r="AE8" i="37"/>
  <c r="C8" i="37"/>
  <c r="AM8" i="37"/>
  <c r="BS8" i="37"/>
  <c r="AC8" i="37"/>
  <c r="W8" i="37"/>
  <c r="I8" i="37"/>
  <c r="E8" i="37" l="1"/>
  <c r="AI8" i="37"/>
  <c r="BA8" i="37"/>
  <c r="BI8" i="37"/>
  <c r="AS8" i="37"/>
  <c r="BC8" i="37"/>
  <c r="Y8" i="37"/>
  <c r="BG8" i="37"/>
  <c r="K8" i="37"/>
  <c r="BM8" i="37"/>
  <c r="BE9" i="37"/>
  <c r="Q9" i="37"/>
  <c r="I9" i="37"/>
  <c r="BU9" i="37"/>
  <c r="BQ9" i="37"/>
  <c r="AU9" i="37"/>
  <c r="AA9" i="37"/>
  <c r="G9" i="37"/>
  <c r="W9" i="37"/>
  <c r="AS9" i="37"/>
  <c r="Y9" i="37"/>
  <c r="BK9" i="37"/>
  <c r="C9" i="37"/>
  <c r="AQ9" i="37"/>
  <c r="AK9" i="37"/>
  <c r="S9" i="37"/>
  <c r="BC9" i="37"/>
  <c r="BI9" i="37"/>
  <c r="K9" i="37"/>
  <c r="AC9" i="37"/>
  <c r="BO8" i="37"/>
  <c r="BE8" i="37"/>
  <c r="BK8" i="37"/>
  <c r="AA8" i="37"/>
  <c r="Q8" i="37"/>
  <c r="AQ8" i="37"/>
  <c r="U8" i="37"/>
  <c r="AU8" i="37"/>
  <c r="O8" i="37"/>
  <c r="G8" i="37"/>
  <c r="BQ8" i="37"/>
  <c r="AY8" i="37"/>
  <c r="E9" i="37" l="1"/>
  <c r="AW9" i="37"/>
  <c r="BM10" i="37"/>
  <c r="BE10" i="37"/>
  <c r="Q10" i="37"/>
  <c r="AW10" i="37"/>
  <c r="AO10" i="37"/>
  <c r="AQ10" i="37"/>
  <c r="BG10" i="37"/>
  <c r="AK10" i="37"/>
  <c r="S10" i="37"/>
  <c r="AI10" i="37"/>
  <c r="O10" i="37"/>
  <c r="BA10" i="37"/>
  <c r="AE10" i="37"/>
  <c r="AC10" i="37"/>
  <c r="BS10" i="37"/>
  <c r="U10" i="37"/>
  <c r="K10" i="37"/>
  <c r="AY10" i="37"/>
  <c r="AS10" i="37"/>
  <c r="AM10" i="37"/>
  <c r="AM9" i="37"/>
  <c r="AG9" i="37"/>
  <c r="AE9" i="37"/>
  <c r="O9" i="37"/>
  <c r="BM9" i="37"/>
  <c r="BS9" i="37"/>
  <c r="U9" i="37"/>
  <c r="AY9" i="37"/>
  <c r="BG9" i="37"/>
  <c r="BO9" i="37"/>
  <c r="AI9" i="37"/>
  <c r="M9" i="37"/>
  <c r="BA9" i="37"/>
  <c r="AO9" i="37"/>
  <c r="E10" i="37" l="1"/>
  <c r="BI10" i="37"/>
  <c r="AG10" i="37"/>
  <c r="AU10" i="37"/>
  <c r="BO10" i="37"/>
  <c r="BQ10" i="37"/>
  <c r="I10" i="37"/>
  <c r="AA10" i="37"/>
  <c r="BC10" i="37"/>
  <c r="W10" i="37"/>
  <c r="Y10" i="37"/>
  <c r="BK10" i="37"/>
  <c r="M10" i="37"/>
  <c r="C10" i="37"/>
  <c r="G10" i="37"/>
  <c r="Q11" i="37"/>
  <c r="BA11" i="37"/>
  <c r="BQ11" i="37"/>
  <c r="AU11" i="37"/>
  <c r="AA11" i="37"/>
  <c r="C11" i="37"/>
  <c r="BS11" i="37"/>
  <c r="BI11" i="37"/>
  <c r="K11" i="37"/>
  <c r="AY11" i="37"/>
  <c r="AC11" i="37"/>
  <c r="BU10" i="37"/>
  <c r="AE11" i="37" l="1"/>
  <c r="BM11" i="37"/>
  <c r="AW11" i="37"/>
  <c r="U11" i="37"/>
  <c r="I11" i="37"/>
  <c r="BE12" i="37"/>
  <c r="I12" i="37"/>
  <c r="Q12" i="37"/>
  <c r="AO12" i="37"/>
  <c r="AG12" i="37"/>
  <c r="AQ12" i="37"/>
  <c r="W12" i="37"/>
  <c r="M12" i="37"/>
  <c r="BQ12" i="37"/>
  <c r="AU12" i="37"/>
  <c r="AA12" i="37"/>
  <c r="AY12" i="37"/>
  <c r="AC12" i="37"/>
  <c r="BU11" i="37"/>
  <c r="BE11" i="37"/>
  <c r="AM11" i="37"/>
  <c r="S11" i="37"/>
  <c r="BC11" i="37"/>
  <c r="AO11" i="37"/>
  <c r="BO11" i="37"/>
  <c r="AI11" i="37"/>
  <c r="AQ11" i="37"/>
  <c r="BK11" i="37"/>
  <c r="AG11" i="37"/>
  <c r="AK11" i="37"/>
  <c r="W11" i="37"/>
  <c r="M11" i="37"/>
  <c r="O11" i="37"/>
  <c r="Y11" i="37"/>
  <c r="G11" i="37"/>
  <c r="AS11" i="37"/>
  <c r="BG11" i="37"/>
  <c r="E11" i="37"/>
  <c r="O12" i="37" l="1"/>
  <c r="G12" i="37"/>
  <c r="AW12" i="37"/>
  <c r="AE12" i="37"/>
  <c r="AM12" i="37"/>
  <c r="BU12" i="37"/>
  <c r="AW13" i="37"/>
  <c r="BU13" i="37"/>
  <c r="AE13" i="37"/>
  <c r="BS13" i="37"/>
  <c r="AC13" i="37"/>
  <c r="BQ13" i="37"/>
  <c r="AA13" i="37"/>
  <c r="AS13" i="37"/>
  <c r="Y13" i="37"/>
  <c r="E13" i="37"/>
  <c r="BK13" i="37"/>
  <c r="BG13" i="37"/>
  <c r="K13" i="37"/>
  <c r="AI12" i="37"/>
  <c r="U12" i="37"/>
  <c r="BS12" i="37"/>
  <c r="BA12" i="37"/>
  <c r="BO12" i="37"/>
  <c r="AS12" i="37"/>
  <c r="BI12" i="37"/>
  <c r="BK12" i="37"/>
  <c r="K12" i="37"/>
  <c r="BC12" i="37"/>
  <c r="BM12" i="37"/>
  <c r="S12" i="37"/>
  <c r="Y12" i="37"/>
  <c r="E12" i="37"/>
  <c r="C12" i="37"/>
  <c r="BG12" i="37"/>
  <c r="AK12" i="37"/>
  <c r="O98" i="54"/>
  <c r="N98" i="54"/>
  <c r="M98" i="54"/>
  <c r="L98" i="54"/>
  <c r="K98" i="54"/>
  <c r="J98" i="54"/>
  <c r="I98" i="54"/>
  <c r="H98" i="54"/>
  <c r="G98" i="54"/>
  <c r="F98" i="54"/>
  <c r="E98" i="54"/>
  <c r="D98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O71" i="54"/>
  <c r="N71" i="54"/>
  <c r="M71" i="54"/>
  <c r="L71" i="54"/>
  <c r="K71" i="54"/>
  <c r="J71" i="54"/>
  <c r="I71" i="54"/>
  <c r="H71" i="54"/>
  <c r="G71" i="54"/>
  <c r="F71" i="54"/>
  <c r="E71" i="54"/>
  <c r="D71" i="54"/>
  <c r="O60" i="54"/>
  <c r="N60" i="54"/>
  <c r="M60" i="54"/>
  <c r="L60" i="54"/>
  <c r="K60" i="54"/>
  <c r="J60" i="54"/>
  <c r="I60" i="54"/>
  <c r="H60" i="54"/>
  <c r="G60" i="54"/>
  <c r="F60" i="54"/>
  <c r="E60" i="54"/>
  <c r="D60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O26" i="54"/>
  <c r="N26" i="54"/>
  <c r="M26" i="54"/>
  <c r="L26" i="54"/>
  <c r="K26" i="54"/>
  <c r="J26" i="54"/>
  <c r="I26" i="54"/>
  <c r="H26" i="54"/>
  <c r="G26" i="54"/>
  <c r="F26" i="54"/>
  <c r="E26" i="54"/>
  <c r="D26" i="54"/>
  <c r="D11" i="54" a="1"/>
  <c r="D11" i="54" s="1"/>
  <c r="D12" i="54" a="1"/>
  <c r="D12" i="54" s="1"/>
  <c r="D13" i="54" a="1"/>
  <c r="D13" i="54" s="1"/>
  <c r="H15" i="54"/>
  <c r="I15" i="54"/>
  <c r="J15" i="54"/>
  <c r="K15" i="54"/>
  <c r="L15" i="54"/>
  <c r="M15" i="54"/>
  <c r="N15" i="54"/>
  <c r="O15" i="54"/>
  <c r="AQ13" i="37" l="1"/>
  <c r="W13" i="37"/>
  <c r="BA13" i="37"/>
  <c r="U13" i="37"/>
  <c r="BC13" i="37"/>
  <c r="S13" i="37"/>
  <c r="AU13" i="37"/>
  <c r="BE14" i="37"/>
  <c r="AO14" i="37"/>
  <c r="Q14" i="37"/>
  <c r="C14" i="37"/>
  <c r="BI14" i="37"/>
  <c r="U14" i="37"/>
  <c r="BG14" i="37"/>
  <c r="BC14" i="37"/>
  <c r="M14" i="37"/>
  <c r="AC14" i="37"/>
  <c r="G13" i="37"/>
  <c r="AK13" i="37"/>
  <c r="AG13" i="37"/>
  <c r="AI13" i="37"/>
  <c r="BM13" i="37"/>
  <c r="O13" i="37"/>
  <c r="AO13" i="37"/>
  <c r="C13" i="37"/>
  <c r="M13" i="37"/>
  <c r="AY13" i="37"/>
  <c r="BE13" i="37"/>
  <c r="BI13" i="37"/>
  <c r="AM13" i="37"/>
  <c r="BO13" i="37"/>
  <c r="Q13" i="37"/>
  <c r="I13" i="37"/>
  <c r="O33" i="54"/>
  <c r="N33" i="54"/>
  <c r="M33" i="54"/>
  <c r="L33" i="54"/>
  <c r="K33" i="54"/>
  <c r="J33" i="54"/>
  <c r="I33" i="54"/>
  <c r="H33" i="54"/>
  <c r="G33" i="54"/>
  <c r="F33" i="54"/>
  <c r="E33" i="54"/>
  <c r="D33" i="54"/>
  <c r="O44" i="54"/>
  <c r="N44" i="54"/>
  <c r="M44" i="54"/>
  <c r="L44" i="54"/>
  <c r="K44" i="54"/>
  <c r="J44" i="54"/>
  <c r="I44" i="54"/>
  <c r="H44" i="54"/>
  <c r="G44" i="54"/>
  <c r="F44" i="54"/>
  <c r="E44" i="54"/>
  <c r="D44" i="54"/>
  <c r="O17" i="54"/>
  <c r="N17" i="54"/>
  <c r="M17" i="54"/>
  <c r="L17" i="54"/>
  <c r="K17" i="54"/>
  <c r="J17" i="54"/>
  <c r="I17" i="54"/>
  <c r="H17" i="54"/>
  <c r="G17" i="54"/>
  <c r="F17" i="54"/>
  <c r="E17" i="54"/>
  <c r="D17" i="54"/>
  <c r="P17" i="54"/>
  <c r="AG14" i="37" l="1"/>
  <c r="BQ14" i="37"/>
  <c r="AA14" i="37"/>
  <c r="BM14" i="37"/>
  <c r="AU14" i="37"/>
  <c r="AI14" i="37"/>
  <c r="AS14" i="37"/>
  <c r="AE14" i="37"/>
  <c r="W14" i="37"/>
  <c r="AM14" i="37"/>
  <c r="E14" i="37"/>
  <c r="BO14" i="37"/>
  <c r="S14" i="37"/>
  <c r="O14" i="37"/>
  <c r="AY14" i="37"/>
  <c r="BS14" i="37"/>
  <c r="BK14" i="37"/>
  <c r="AW14" i="37"/>
  <c r="G14" i="37"/>
  <c r="AO15" i="37"/>
  <c r="BE15" i="37"/>
  <c r="BU15" i="37"/>
  <c r="BS15" i="37"/>
  <c r="BO15" i="37"/>
  <c r="Y15" i="37"/>
  <c r="E15" i="37"/>
  <c r="AK15" i="37"/>
  <c r="S15" i="37"/>
  <c r="O15" i="37"/>
  <c r="BU14" i="37"/>
  <c r="Y14" i="37"/>
  <c r="BA14" i="37"/>
  <c r="I14" i="37"/>
  <c r="K14" i="37"/>
  <c r="AQ14" i="37"/>
  <c r="AK14" i="37"/>
  <c r="BK15" i="37" l="1"/>
  <c r="AA15" i="37"/>
  <c r="G15" i="37"/>
  <c r="AS15" i="37"/>
  <c r="W15" i="37"/>
  <c r="BA15" i="37"/>
  <c r="K15" i="37"/>
  <c r="BM15" i="37"/>
  <c r="AW15" i="37"/>
  <c r="BE16" i="37"/>
  <c r="BM16" i="37"/>
  <c r="AG16" i="37"/>
  <c r="AO16" i="37"/>
  <c r="BK16" i="37"/>
  <c r="BI16" i="37"/>
  <c r="U16" i="37"/>
  <c r="BG16" i="37"/>
  <c r="AK16" i="37"/>
  <c r="S16" i="37"/>
  <c r="AE16" i="37"/>
  <c r="BC16" i="37"/>
  <c r="AI16" i="37"/>
  <c r="O16" i="37"/>
  <c r="M16" i="37"/>
  <c r="BA16" i="37"/>
  <c r="AC16" i="37"/>
  <c r="AY16" i="37"/>
  <c r="AA16" i="37"/>
  <c r="AM15" i="37"/>
  <c r="BQ15" i="37"/>
  <c r="Q15" i="37"/>
  <c r="I15" i="37"/>
  <c r="AU15" i="37"/>
  <c r="AE15" i="37"/>
  <c r="AI15" i="37"/>
  <c r="U15" i="37"/>
  <c r="AG15" i="37"/>
  <c r="M15" i="37"/>
  <c r="BC15" i="37"/>
  <c r="AY15" i="37"/>
  <c r="BG15" i="37"/>
  <c r="AC15" i="37"/>
  <c r="BI15" i="37"/>
  <c r="AQ15" i="37"/>
  <c r="AQ16" i="37"/>
  <c r="C15" i="37"/>
  <c r="K16" i="55" a="1"/>
  <c r="K16" i="55" s="1"/>
  <c r="K17" i="55" a="1"/>
  <c r="K17" i="55" s="1"/>
  <c r="K18" i="55" a="1"/>
  <c r="K18" i="55" s="1"/>
  <c r="K19" i="55" a="1"/>
  <c r="K19" i="55" s="1"/>
  <c r="K20" i="55" a="1"/>
  <c r="K20" i="55" s="1"/>
  <c r="K21" i="55" a="1"/>
  <c r="K21" i="55" s="1"/>
  <c r="K22" i="55" a="1"/>
  <c r="K22" i="55" s="1"/>
  <c r="K23" i="55" a="1"/>
  <c r="K23" i="55"/>
  <c r="K24" i="55" a="1"/>
  <c r="K24" i="55" s="1"/>
  <c r="K25" i="55" a="1"/>
  <c r="K25" i="55" s="1"/>
  <c r="K26" i="55" a="1"/>
  <c r="K26" i="55" s="1"/>
  <c r="K15" i="55" a="1"/>
  <c r="K15" i="55" s="1"/>
  <c r="J16" i="55" a="1"/>
  <c r="J16" i="55" s="1"/>
  <c r="J17" i="55" a="1"/>
  <c r="J17" i="55" s="1"/>
  <c r="J18" i="55" a="1"/>
  <c r="J18" i="55"/>
  <c r="J19" i="55" a="1"/>
  <c r="J19" i="55" s="1"/>
  <c r="J20" i="55" a="1"/>
  <c r="J20" i="55" s="1"/>
  <c r="J21" i="55" a="1"/>
  <c r="J21" i="55" s="1"/>
  <c r="J22" i="55" a="1"/>
  <c r="J22" i="55" s="1"/>
  <c r="J23" i="55" a="1"/>
  <c r="J23" i="55"/>
  <c r="J24" i="55" a="1"/>
  <c r="J24" i="55" s="1"/>
  <c r="J25" i="55" a="1"/>
  <c r="J25" i="55" s="1"/>
  <c r="J26" i="55" a="1"/>
  <c r="J26" i="55" s="1"/>
  <c r="J15" i="55" a="1"/>
  <c r="J15" i="55" s="1"/>
  <c r="E16" i="55" a="1"/>
  <c r="E16" i="55" s="1"/>
  <c r="E17" i="55" a="1"/>
  <c r="E17" i="55" s="1"/>
  <c r="E18" i="55" a="1"/>
  <c r="E18" i="55" s="1"/>
  <c r="E19" i="55" a="1"/>
  <c r="E19" i="55" s="1"/>
  <c r="E20" i="55" a="1"/>
  <c r="E20" i="55" s="1"/>
  <c r="E21" i="55" a="1"/>
  <c r="E21" i="55" s="1"/>
  <c r="E22" i="55" a="1"/>
  <c r="E22" i="55" s="1"/>
  <c r="E23" i="55" a="1"/>
  <c r="E23" i="55" s="1"/>
  <c r="E24" i="55" a="1"/>
  <c r="E24" i="55" s="1"/>
  <c r="E25" i="55" a="1"/>
  <c r="E25" i="55" s="1"/>
  <c r="E26" i="55" a="1"/>
  <c r="E26" i="55" s="1"/>
  <c r="E15" i="55" a="1"/>
  <c r="E15" i="55" s="1"/>
  <c r="C26" i="55"/>
  <c r="F26" i="55" s="1"/>
  <c r="C25" i="55"/>
  <c r="F25" i="55" s="1"/>
  <c r="C24" i="55"/>
  <c r="F24" i="55" s="1"/>
  <c r="C23" i="55"/>
  <c r="F23" i="55" s="1"/>
  <c r="C22" i="55"/>
  <c r="F22" i="55" s="1"/>
  <c r="C21" i="55"/>
  <c r="F21" i="55" s="1"/>
  <c r="C20" i="55"/>
  <c r="F20" i="55" s="1"/>
  <c r="C19" i="55"/>
  <c r="F19" i="55" s="1"/>
  <c r="C18" i="55"/>
  <c r="C17" i="55"/>
  <c r="C16" i="55"/>
  <c r="C15" i="55"/>
  <c r="B26" i="55"/>
  <c r="D26" i="55" s="1"/>
  <c r="B25" i="55"/>
  <c r="D25" i="55" s="1"/>
  <c r="B24" i="55"/>
  <c r="D24" i="55" s="1"/>
  <c r="B23" i="55"/>
  <c r="D23" i="55" s="1"/>
  <c r="B22" i="55"/>
  <c r="D22" i="55" s="1"/>
  <c r="B21" i="55"/>
  <c r="D21" i="55" s="1"/>
  <c r="B20" i="55"/>
  <c r="D20" i="55" s="1"/>
  <c r="B19" i="55"/>
  <c r="D19" i="55" s="1"/>
  <c r="B18" i="55"/>
  <c r="D18" i="55" s="1"/>
  <c r="B17" i="55"/>
  <c r="D17" i="55" s="1"/>
  <c r="B16" i="55"/>
  <c r="B15" i="55"/>
  <c r="I16" i="37" l="1"/>
  <c r="BO16" i="37"/>
  <c r="Y16" i="37"/>
  <c r="AS16" i="37"/>
  <c r="E16" i="37"/>
  <c r="BU16" i="37"/>
  <c r="K16" i="37"/>
  <c r="AW17" i="37"/>
  <c r="M17" i="37"/>
  <c r="K17" i="37"/>
  <c r="AU17" i="37"/>
  <c r="AA17" i="37"/>
  <c r="C17" i="37"/>
  <c r="U17" i="37"/>
  <c r="BO17" i="37"/>
  <c r="Y17" i="37"/>
  <c r="AQ17" i="37"/>
  <c r="W17" i="37"/>
  <c r="AM17" i="37"/>
  <c r="O17" i="37"/>
  <c r="G16" i="37"/>
  <c r="C16" i="37"/>
  <c r="W16" i="37"/>
  <c r="AU16" i="37"/>
  <c r="AM16" i="37"/>
  <c r="Q16" i="37"/>
  <c r="BS16" i="37"/>
  <c r="AW16" i="37"/>
  <c r="BQ16" i="37"/>
  <c r="D10" i="54" a="1"/>
  <c r="J25" i="54" s="1"/>
  <c r="D14" i="54" a="1"/>
  <c r="P14" i="54"/>
  <c r="P29" i="54" s="1"/>
  <c r="G22" i="55"/>
  <c r="D15" i="55"/>
  <c r="G15" i="55" s="1"/>
  <c r="D16" i="55"/>
  <c r="G26" i="55"/>
  <c r="G20" i="55"/>
  <c r="G25" i="55"/>
  <c r="G19" i="55"/>
  <c r="G21" i="55"/>
  <c r="G24" i="55"/>
  <c r="G23" i="55"/>
  <c r="G18" i="55"/>
  <c r="G16" i="55"/>
  <c r="G17" i="55"/>
  <c r="H25" i="54" l="1"/>
  <c r="S17" i="37"/>
  <c r="BM17" i="37"/>
  <c r="BE17" i="37"/>
  <c r="BC17" i="37"/>
  <c r="BU18" i="37"/>
  <c r="BM18" i="37"/>
  <c r="AW18" i="37"/>
  <c r="AG18" i="37"/>
  <c r="AQ18" i="37"/>
  <c r="BI18" i="37"/>
  <c r="AM18" i="37"/>
  <c r="U18" i="37"/>
  <c r="AK18" i="37"/>
  <c r="M18" i="37"/>
  <c r="BC18" i="37"/>
  <c r="AI18" i="37"/>
  <c r="O18" i="37"/>
  <c r="BS18" i="37"/>
  <c r="AY18" i="37"/>
  <c r="AC18" i="37"/>
  <c r="K18" i="37"/>
  <c r="BQ18" i="37"/>
  <c r="AU18" i="37"/>
  <c r="AA18" i="37"/>
  <c r="Y18" i="37"/>
  <c r="E17" i="37"/>
  <c r="BU17" i="37"/>
  <c r="BG17" i="37"/>
  <c r="AO17" i="37"/>
  <c r="AE17" i="37"/>
  <c r="AC17" i="37"/>
  <c r="AG17" i="37"/>
  <c r="AS17" i="37"/>
  <c r="AK17" i="37"/>
  <c r="AY17" i="37"/>
  <c r="BK17" i="37"/>
  <c r="BS17" i="37"/>
  <c r="I17" i="37"/>
  <c r="BI17" i="37"/>
  <c r="C18" i="37"/>
  <c r="AI17" i="37"/>
  <c r="G17" i="37"/>
  <c r="Q17" i="37"/>
  <c r="BA17" i="37"/>
  <c r="BQ17" i="37"/>
  <c r="K21" i="54"/>
  <c r="M21" i="54"/>
  <c r="L21" i="54"/>
  <c r="M25" i="54"/>
  <c r="D10" i="54"/>
  <c r="D21" i="54" s="1"/>
  <c r="E21" i="54" s="1"/>
  <c r="F21" i="54" s="1"/>
  <c r="G21" i="54" s="1"/>
  <c r="O21" i="54"/>
  <c r="N21" i="54"/>
  <c r="L25" i="54"/>
  <c r="O25" i="54"/>
  <c r="I21" i="54"/>
  <c r="K25" i="54"/>
  <c r="N25" i="54"/>
  <c r="H21" i="54"/>
  <c r="H29" i="54" s="1"/>
  <c r="H30" i="54" s="1"/>
  <c r="I25" i="54"/>
  <c r="J21" i="54"/>
  <c r="J29" i="54" s="1"/>
  <c r="J30" i="54" s="1"/>
  <c r="D14" i="54"/>
  <c r="D15" i="54" s="1"/>
  <c r="F15" i="54"/>
  <c r="E15" i="54"/>
  <c r="G15" i="54"/>
  <c r="D8" i="54" a="1"/>
  <c r="F18" i="55"/>
  <c r="F17" i="55"/>
  <c r="D7" i="54" a="1"/>
  <c r="F16" i="55"/>
  <c r="F15" i="55"/>
  <c r="L29" i="54" l="1"/>
  <c r="L30" i="54" s="1"/>
  <c r="D25" i="54"/>
  <c r="D29" i="54" s="1"/>
  <c r="D30" i="54" s="1"/>
  <c r="F25" i="54"/>
  <c r="F29" i="54" s="1"/>
  <c r="F30" i="54" s="1"/>
  <c r="O29" i="54"/>
  <c r="O30" i="54" s="1"/>
  <c r="BM19" i="37"/>
  <c r="AW19" i="37"/>
  <c r="Q19" i="37"/>
  <c r="AO19" i="37"/>
  <c r="AG19" i="37"/>
  <c r="BA19" i="37"/>
  <c r="BS19" i="37"/>
  <c r="K19" i="37"/>
  <c r="AU19" i="37"/>
  <c r="AM19" i="37"/>
  <c r="BG19" i="37"/>
  <c r="BA18" i="37"/>
  <c r="G25" i="54"/>
  <c r="G29" i="54" s="1"/>
  <c r="G30" i="54" s="1"/>
  <c r="E25" i="54"/>
  <c r="E29" i="54" s="1"/>
  <c r="E30" i="54" s="1"/>
  <c r="I29" i="54"/>
  <c r="I30" i="54" s="1"/>
  <c r="AE18" i="37"/>
  <c r="G18" i="37"/>
  <c r="AO18" i="37"/>
  <c r="BO18" i="37"/>
  <c r="Q18" i="37"/>
  <c r="I18" i="37"/>
  <c r="W18" i="37"/>
  <c r="E18" i="37"/>
  <c r="M29" i="54"/>
  <c r="M30" i="54" s="1"/>
  <c r="BG18" i="37"/>
  <c r="K29" i="54"/>
  <c r="K30" i="54" s="1"/>
  <c r="AS18" i="37"/>
  <c r="BK18" i="37"/>
  <c r="BE18" i="37"/>
  <c r="S18" i="37"/>
  <c r="N29" i="54"/>
  <c r="N30" i="54" s="1"/>
  <c r="M22" i="54"/>
  <c r="E22" i="54"/>
  <c r="I22" i="54"/>
  <c r="H22" i="54"/>
  <c r="O22" i="54"/>
  <c r="N22" i="54"/>
  <c r="L22" i="54"/>
  <c r="K22" i="54"/>
  <c r="J22" i="54"/>
  <c r="G22" i="54"/>
  <c r="I23" i="54"/>
  <c r="L23" i="54"/>
  <c r="J23" i="54"/>
  <c r="H23" i="54"/>
  <c r="O23" i="54"/>
  <c r="N23" i="54"/>
  <c r="M23" i="54"/>
  <c r="K23" i="54"/>
  <c r="L18" i="54"/>
  <c r="K18" i="54"/>
  <c r="J18" i="54"/>
  <c r="M18" i="54"/>
  <c r="I18" i="54"/>
  <c r="H18" i="54"/>
  <c r="O18" i="54"/>
  <c r="N18" i="54"/>
  <c r="K19" i="54"/>
  <c r="J19" i="54"/>
  <c r="I19" i="54"/>
  <c r="H19" i="54"/>
  <c r="O19" i="54"/>
  <c r="L19" i="54"/>
  <c r="N19" i="54"/>
  <c r="M19" i="54"/>
  <c r="D8" i="54"/>
  <c r="D7" i="54"/>
  <c r="D22" i="54" s="1"/>
  <c r="D9" i="54" a="1"/>
  <c r="BE19" i="37" l="1"/>
  <c r="U19" i="37"/>
  <c r="AA19" i="37"/>
  <c r="BU19" i="37"/>
  <c r="S19" i="37"/>
  <c r="G19" i="37"/>
  <c r="M19" i="37"/>
  <c r="BC19" i="37"/>
  <c r="AK19" i="37"/>
  <c r="BQ19" i="37"/>
  <c r="I19" i="37"/>
  <c r="AW20" i="37"/>
  <c r="BE20" i="37"/>
  <c r="Q20" i="37"/>
  <c r="AG20" i="37"/>
  <c r="AQ20" i="37"/>
  <c r="W20" i="37"/>
  <c r="BI20" i="37"/>
  <c r="U20" i="37"/>
  <c r="AK20" i="37"/>
  <c r="M20" i="37"/>
  <c r="BC20" i="37"/>
  <c r="AI20" i="37"/>
  <c r="AY20" i="37"/>
  <c r="AC20" i="37"/>
  <c r="K20" i="37"/>
  <c r="G20" i="37"/>
  <c r="Y19" i="37"/>
  <c r="BI19" i="37"/>
  <c r="O19" i="37"/>
  <c r="BO19" i="37"/>
  <c r="BK19" i="37"/>
  <c r="AE19" i="37"/>
  <c r="AI19" i="37"/>
  <c r="C19" i="37"/>
  <c r="W19" i="37"/>
  <c r="AY19" i="37"/>
  <c r="AC19" i="37"/>
  <c r="AQ19" i="37"/>
  <c r="AS19" i="37"/>
  <c r="E19" i="37"/>
  <c r="D19" i="54"/>
  <c r="E19" i="54" s="1"/>
  <c r="F19" i="54" s="1"/>
  <c r="G19" i="54" s="1"/>
  <c r="F22" i="54"/>
  <c r="M24" i="54"/>
  <c r="I24" i="54"/>
  <c r="O24" i="54"/>
  <c r="N24" i="54"/>
  <c r="L24" i="54"/>
  <c r="K24" i="54"/>
  <c r="J24" i="54"/>
  <c r="H24" i="54"/>
  <c r="J20" i="54"/>
  <c r="I20" i="54"/>
  <c r="H20" i="54"/>
  <c r="O20" i="54"/>
  <c r="K20" i="54"/>
  <c r="N20" i="54"/>
  <c r="M20" i="54"/>
  <c r="L20" i="54"/>
  <c r="D18" i="54"/>
  <c r="E18" i="54" s="1"/>
  <c r="F18" i="54" s="1"/>
  <c r="G18" i="54" s="1"/>
  <c r="P7" i="54"/>
  <c r="P8" i="54"/>
  <c r="P19" i="54" s="1"/>
  <c r="D9" i="54"/>
  <c r="AO20" i="37" l="1"/>
  <c r="BQ20" i="37"/>
  <c r="AA20" i="37"/>
  <c r="C20" i="37"/>
  <c r="Y20" i="37"/>
  <c r="BK20" i="37"/>
  <c r="AU20" i="37"/>
  <c r="AS20" i="37"/>
  <c r="S20" i="37"/>
  <c r="BM20" i="37"/>
  <c r="BU20" i="37"/>
  <c r="BO20" i="37"/>
  <c r="BG20" i="37"/>
  <c r="BM21" i="37"/>
  <c r="AO21" i="37"/>
  <c r="BA21" i="37"/>
  <c r="AC21" i="37"/>
  <c r="AU21" i="37"/>
  <c r="AA21" i="37"/>
  <c r="BO21" i="37"/>
  <c r="BI21" i="37"/>
  <c r="AM21" i="37"/>
  <c r="AI21" i="37"/>
  <c r="AE20" i="37"/>
  <c r="O20" i="37"/>
  <c r="BS20" i="37"/>
  <c r="E20" i="37"/>
  <c r="AM20" i="37"/>
  <c r="BA20" i="37"/>
  <c r="I20" i="37"/>
  <c r="F23" i="54"/>
  <c r="E23" i="54"/>
  <c r="G23" i="54"/>
  <c r="D23" i="54"/>
  <c r="D20" i="54"/>
  <c r="E20" i="54" s="1"/>
  <c r="F20" i="54" s="1"/>
  <c r="G20" i="54" s="1"/>
  <c r="D24" i="54"/>
  <c r="G24" i="54"/>
  <c r="E24" i="54"/>
  <c r="F24" i="54"/>
  <c r="P11" i="54"/>
  <c r="P26" i="54" s="1"/>
  <c r="P18" i="54"/>
  <c r="P9" i="54"/>
  <c r="M21" i="37" l="1"/>
  <c r="BS21" i="37"/>
  <c r="E21" i="37"/>
  <c r="BQ21" i="37"/>
  <c r="S21" i="37"/>
  <c r="AQ21" i="37"/>
  <c r="AE21" i="37"/>
  <c r="BU21" i="37"/>
  <c r="W21" i="37"/>
  <c r="G21" i="37"/>
  <c r="C21" i="37"/>
  <c r="I22" i="37"/>
  <c r="BM22" i="37"/>
  <c r="C22" i="37"/>
  <c r="BI22" i="37"/>
  <c r="U22" i="37"/>
  <c r="BG22" i="37"/>
  <c r="S22" i="37"/>
  <c r="BC22" i="37"/>
  <c r="O22" i="37"/>
  <c r="AY22" i="37"/>
  <c r="AC22" i="37"/>
  <c r="K22" i="37"/>
  <c r="BQ22" i="37"/>
  <c r="AU22" i="37"/>
  <c r="AA22" i="37"/>
  <c r="AY21" i="37"/>
  <c r="AG21" i="37"/>
  <c r="BK21" i="37"/>
  <c r="I21" i="37"/>
  <c r="BE21" i="37"/>
  <c r="AW21" i="37"/>
  <c r="AS21" i="37"/>
  <c r="BC21" i="37"/>
  <c r="Q21" i="37"/>
  <c r="U21" i="37"/>
  <c r="BG21" i="37"/>
  <c r="AK21" i="37"/>
  <c r="Y21" i="37"/>
  <c r="K21" i="37"/>
  <c r="O21" i="37"/>
  <c r="P13" i="54"/>
  <c r="P28" i="54" s="1"/>
  <c r="P30" i="54" s="1"/>
  <c r="P20" i="54"/>
  <c r="AE22" i="37" l="1"/>
  <c r="I23" i="37"/>
  <c r="BM23" i="37"/>
  <c r="AE23" i="37"/>
  <c r="BS23" i="37"/>
  <c r="AY23" i="37"/>
  <c r="K23" i="37"/>
  <c r="AA23" i="37"/>
  <c r="BO23" i="37"/>
  <c r="AS23" i="37"/>
  <c r="BK23" i="37"/>
  <c r="AQ23" i="37"/>
  <c r="U23" i="37"/>
  <c r="BG23" i="37"/>
  <c r="AK23" i="37"/>
  <c r="O23" i="37"/>
  <c r="BC23" i="37"/>
  <c r="AI23" i="37"/>
  <c r="Q22" i="37"/>
  <c r="AS22" i="37"/>
  <c r="BA22" i="37"/>
  <c r="AG22" i="37"/>
  <c r="AI22" i="37"/>
  <c r="BK22" i="37"/>
  <c r="Y22" i="37"/>
  <c r="BS22" i="37"/>
  <c r="AO22" i="37"/>
  <c r="M22" i="37"/>
  <c r="W22" i="37"/>
  <c r="AM22" i="37"/>
  <c r="BE22" i="37"/>
  <c r="AW22" i="37"/>
  <c r="G22" i="37"/>
  <c r="BU22" i="37"/>
  <c r="BO22" i="37"/>
  <c r="E22" i="37"/>
  <c r="AK22" i="37"/>
  <c r="AQ22" i="37"/>
  <c r="P12" i="54"/>
  <c r="P27" i="54" s="1"/>
  <c r="P15" i="54"/>
  <c r="D27" i="52"/>
  <c r="C27" i="52"/>
  <c r="B27" i="52"/>
  <c r="C3" i="52"/>
  <c r="B3" i="52"/>
  <c r="G3" i="52"/>
  <c r="F3" i="52"/>
  <c r="Q23" i="37" l="1"/>
  <c r="AW23" i="37"/>
  <c r="BE24" i="37"/>
  <c r="AW24" i="37"/>
  <c r="AO24" i="37"/>
  <c r="BM24" i="37"/>
  <c r="AQ24" i="37"/>
  <c r="W24" i="37"/>
  <c r="C24" i="37"/>
  <c r="AM24" i="37"/>
  <c r="BG24" i="37"/>
  <c r="S24" i="37"/>
  <c r="BA24" i="37"/>
  <c r="BC24" i="37"/>
  <c r="AI24" i="37"/>
  <c r="O24" i="37"/>
  <c r="M24" i="37"/>
  <c r="AY24" i="37"/>
  <c r="K24" i="37"/>
  <c r="AU24" i="37"/>
  <c r="AM23" i="37"/>
  <c r="AG23" i="37"/>
  <c r="E23" i="37"/>
  <c r="AC23" i="37"/>
  <c r="BE23" i="37"/>
  <c r="AO23" i="37"/>
  <c r="Y23" i="37"/>
  <c r="Q24" i="37"/>
  <c r="BA23" i="37"/>
  <c r="BI24" i="37"/>
  <c r="BI23" i="37"/>
  <c r="BU23" i="37"/>
  <c r="S23" i="37"/>
  <c r="W23" i="37"/>
  <c r="AU23" i="37"/>
  <c r="C23" i="37"/>
  <c r="G23" i="37"/>
  <c r="M23" i="37"/>
  <c r="BQ23" i="37"/>
  <c r="I27" i="52"/>
  <c r="H27" i="52"/>
  <c r="G27" i="52"/>
  <c r="AE24" i="37" l="1"/>
  <c r="AG24" i="37"/>
  <c r="BQ24" i="37"/>
  <c r="U24" i="37"/>
  <c r="E24" i="37"/>
  <c r="Y24" i="37"/>
  <c r="I24" i="37"/>
  <c r="AS24" i="37"/>
  <c r="BU24" i="37"/>
  <c r="AA24" i="37"/>
  <c r="AK24" i="37"/>
  <c r="BK24" i="37"/>
  <c r="BO24" i="37"/>
  <c r="BS24" i="37"/>
  <c r="AC24" i="37"/>
  <c r="G24" i="37"/>
  <c r="BU25" i="37"/>
  <c r="BS25" i="37"/>
  <c r="AC25" i="37"/>
  <c r="BO25" i="37"/>
  <c r="M25" i="37"/>
  <c r="BI25" i="37"/>
  <c r="C25" i="37"/>
  <c r="AE25" i="37"/>
  <c r="Y25" i="37"/>
  <c r="N27" i="52"/>
  <c r="M27" i="52"/>
  <c r="L27" i="52"/>
  <c r="K3" i="52"/>
  <c r="J3" i="52"/>
  <c r="G74" i="49"/>
  <c r="H74" i="49"/>
  <c r="I74" i="49"/>
  <c r="J74" i="49"/>
  <c r="K74" i="49"/>
  <c r="L74" i="49"/>
  <c r="M74" i="49"/>
  <c r="N74" i="49"/>
  <c r="O74" i="49"/>
  <c r="P74" i="49"/>
  <c r="Q74" i="49"/>
  <c r="R74" i="49"/>
  <c r="S74" i="49"/>
  <c r="T74" i="49"/>
  <c r="U74" i="49"/>
  <c r="V74" i="49"/>
  <c r="W74" i="49"/>
  <c r="X74" i="49"/>
  <c r="Y74" i="49"/>
  <c r="Z74" i="49"/>
  <c r="AA74" i="49"/>
  <c r="AB74" i="49"/>
  <c r="AC74" i="49"/>
  <c r="AD74" i="49"/>
  <c r="AE74" i="49"/>
  <c r="AF74" i="49"/>
  <c r="AG74" i="49"/>
  <c r="AH74" i="49"/>
  <c r="AI74" i="49"/>
  <c r="AJ74" i="49"/>
  <c r="AK74" i="49"/>
  <c r="AL74" i="49"/>
  <c r="AM74" i="49"/>
  <c r="AN74" i="49"/>
  <c r="AO74" i="49"/>
  <c r="AT74" i="49"/>
  <c r="AS74" i="49"/>
  <c r="AR74" i="49"/>
  <c r="AQ74" i="49"/>
  <c r="AP74" i="49"/>
  <c r="Q25" i="37" l="1"/>
  <c r="AS25" i="37"/>
  <c r="S25" i="37"/>
  <c r="AI25" i="37"/>
  <c r="U25" i="37"/>
  <c r="AO25" i="37"/>
  <c r="BA25" i="37"/>
  <c r="AQ25" i="37"/>
  <c r="I25" i="37"/>
  <c r="K25" i="37"/>
  <c r="BQ25" i="37"/>
  <c r="BG25" i="37"/>
  <c r="G25" i="37"/>
  <c r="BU26" i="37"/>
  <c r="BM26" i="37"/>
  <c r="AW26" i="37"/>
  <c r="AO26" i="37"/>
  <c r="AM26" i="37"/>
  <c r="U26" i="37"/>
  <c r="BA26" i="37"/>
  <c r="AA26" i="37"/>
  <c r="C26" i="37"/>
  <c r="AS26" i="37"/>
  <c r="O26" i="37"/>
  <c r="BQ26" i="37"/>
  <c r="K26" i="37"/>
  <c r="E26" i="37"/>
  <c r="BE25" i="37"/>
  <c r="BC25" i="37"/>
  <c r="AK25" i="37"/>
  <c r="BM25" i="37"/>
  <c r="O25" i="37"/>
  <c r="E25" i="37"/>
  <c r="BK25" i="37"/>
  <c r="AU25" i="37"/>
  <c r="AY25" i="37"/>
  <c r="AW25" i="37"/>
  <c r="AM25" i="37"/>
  <c r="W25" i="37"/>
  <c r="AA25" i="37"/>
  <c r="AG25" i="37"/>
  <c r="AI26" i="37" l="1"/>
  <c r="M26" i="37"/>
  <c r="BS26" i="37"/>
  <c r="BE26" i="37"/>
  <c r="BO26" i="37"/>
  <c r="W26" i="37"/>
  <c r="AU26" i="37"/>
  <c r="AQ26" i="37"/>
  <c r="AY26" i="37"/>
  <c r="AC26" i="37"/>
  <c r="BC26" i="37"/>
  <c r="I26" i="37"/>
  <c r="AG26" i="37"/>
  <c r="I27" i="37"/>
  <c r="AG27" i="37"/>
  <c r="AC27" i="37"/>
  <c r="BQ27" i="37"/>
  <c r="BK27" i="37"/>
  <c r="M27" i="37"/>
  <c r="AI27" i="37"/>
  <c r="C27" i="37"/>
  <c r="BG26" i="37"/>
  <c r="BI26" i="37"/>
  <c r="Y26" i="37"/>
  <c r="BK26" i="37"/>
  <c r="AK26" i="37"/>
  <c r="AE26" i="37"/>
  <c r="G26" i="37"/>
  <c r="Q26" i="37"/>
  <c r="S26" i="37"/>
  <c r="BG27" i="37" l="1"/>
  <c r="AU27" i="37"/>
  <c r="E27" i="37"/>
  <c r="AO27" i="37"/>
  <c r="AS27" i="37"/>
  <c r="BA27" i="37"/>
  <c r="Q27" i="37"/>
  <c r="AA27" i="37"/>
  <c r="AW27" i="37"/>
  <c r="BS27" i="37"/>
  <c r="Y27" i="37"/>
  <c r="BE27" i="37"/>
  <c r="BI27" i="37"/>
  <c r="AM27" i="37"/>
  <c r="AY27" i="37"/>
  <c r="BM27" i="37"/>
  <c r="BC27" i="37"/>
  <c r="BU27" i="37"/>
  <c r="BO27" i="37"/>
  <c r="AK27" i="37"/>
  <c r="O27" i="37"/>
  <c r="S27" i="37"/>
  <c r="AQ27" i="37"/>
  <c r="AE27" i="37"/>
  <c r="BU28" i="37"/>
  <c r="AW28" i="37"/>
  <c r="BE28" i="37"/>
  <c r="Q28" i="37"/>
  <c r="K28" i="37"/>
  <c r="W27" i="37"/>
  <c r="U27" i="37"/>
  <c r="K27" i="37"/>
  <c r="G27" i="37"/>
  <c r="G28" i="37" l="1"/>
  <c r="BA28" i="37"/>
  <c r="AA28" i="37"/>
  <c r="AI28" i="37"/>
  <c r="BK28" i="37"/>
  <c r="AS28" i="37"/>
  <c r="BI28" i="37"/>
  <c r="Y28" i="37"/>
  <c r="AW29" i="37"/>
  <c r="Q29" i="37"/>
  <c r="AO29" i="37"/>
  <c r="I29" i="37"/>
  <c r="BE29" i="37"/>
  <c r="AA29" i="37"/>
  <c r="G29" i="37"/>
  <c r="C29" i="37"/>
  <c r="BC29" i="37"/>
  <c r="Y29" i="37"/>
  <c r="AS29" i="37"/>
  <c r="U29" i="37"/>
  <c r="AQ29" i="37"/>
  <c r="S29" i="37"/>
  <c r="BO29" i="37"/>
  <c r="AK29" i="37"/>
  <c r="M29" i="37"/>
  <c r="AI29" i="37"/>
  <c r="U28" i="37"/>
  <c r="AM28" i="37"/>
  <c r="AY28" i="37"/>
  <c r="E28" i="37"/>
  <c r="AG28" i="37"/>
  <c r="M28" i="37"/>
  <c r="C28" i="37"/>
  <c r="BS28" i="37"/>
  <c r="BG28" i="37"/>
  <c r="AC28" i="37"/>
  <c r="O28" i="37"/>
  <c r="BM28" i="37"/>
  <c r="AQ28" i="37"/>
  <c r="AK28" i="37"/>
  <c r="I28" i="37"/>
  <c r="AE28" i="37"/>
  <c r="S28" i="37"/>
  <c r="BC28" i="37"/>
  <c r="BO28" i="37"/>
  <c r="BQ28" i="37"/>
  <c r="AO28" i="37"/>
  <c r="AU28" i="37"/>
  <c r="W28" i="37"/>
  <c r="B104" i="3"/>
  <c r="B103" i="3"/>
  <c r="B102" i="3"/>
  <c r="B101" i="3"/>
  <c r="B100" i="3"/>
  <c r="B99" i="3"/>
  <c r="AM98" i="3"/>
  <c r="AM76" i="3"/>
  <c r="AM50" i="3"/>
  <c r="AM24" i="3"/>
  <c r="AQ3" i="33"/>
  <c r="AP3" i="33"/>
  <c r="AN3" i="33"/>
  <c r="AM3" i="33"/>
  <c r="AI3" i="33"/>
  <c r="AH3" i="33"/>
  <c r="AF3" i="33"/>
  <c r="AE3" i="33"/>
  <c r="AA3" i="33"/>
  <c r="Z3" i="33"/>
  <c r="X3" i="33"/>
  <c r="W3" i="33"/>
  <c r="U3" i="32"/>
  <c r="S3" i="32"/>
  <c r="Q3" i="32"/>
  <c r="O3" i="32"/>
  <c r="M3" i="32"/>
  <c r="K3" i="32"/>
  <c r="G3" i="32"/>
  <c r="E3" i="32"/>
  <c r="P51" i="51"/>
  <c r="P38" i="51"/>
  <c r="P25" i="51"/>
  <c r="P12" i="51"/>
  <c r="AM4" i="47"/>
  <c r="AM43" i="47" s="1"/>
  <c r="AM63" i="47"/>
  <c r="AL4" i="3"/>
  <c r="AL76" i="3" s="1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B77" i="48"/>
  <c r="B76" i="48"/>
  <c r="B75" i="48"/>
  <c r="B74" i="48"/>
  <c r="B72" i="48"/>
  <c r="B71" i="48"/>
  <c r="B70" i="48"/>
  <c r="B69" i="48"/>
  <c r="B68" i="48"/>
  <c r="B67" i="48"/>
  <c r="B66" i="48"/>
  <c r="B65" i="48"/>
  <c r="B64" i="48"/>
  <c r="B56" i="48"/>
  <c r="B55" i="48"/>
  <c r="B54" i="48"/>
  <c r="B53" i="48"/>
  <c r="B52" i="48"/>
  <c r="B51" i="48"/>
  <c r="B50" i="48"/>
  <c r="B49" i="48"/>
  <c r="B48" i="48"/>
  <c r="B47" i="48"/>
  <c r="B46" i="48"/>
  <c r="B45" i="48"/>
  <c r="B44" i="48"/>
  <c r="B36" i="48"/>
  <c r="B35" i="48"/>
  <c r="B34" i="48"/>
  <c r="B33" i="48"/>
  <c r="B32" i="48"/>
  <c r="B31" i="48"/>
  <c r="B30" i="48"/>
  <c r="B29" i="48"/>
  <c r="B28" i="48"/>
  <c r="B27" i="48"/>
  <c r="B26" i="48"/>
  <c r="B25" i="48"/>
  <c r="B24" i="48"/>
  <c r="B15" i="48"/>
  <c r="B9" i="48"/>
  <c r="B6" i="48"/>
  <c r="B77" i="47"/>
  <c r="B76" i="47"/>
  <c r="B75" i="47"/>
  <c r="B74" i="47"/>
  <c r="B72" i="47"/>
  <c r="B71" i="47"/>
  <c r="B70" i="47"/>
  <c r="B69" i="47"/>
  <c r="B68" i="47"/>
  <c r="B67" i="47"/>
  <c r="B66" i="47"/>
  <c r="B65" i="47"/>
  <c r="B64" i="47"/>
  <c r="B56" i="47"/>
  <c r="B55" i="47"/>
  <c r="B54" i="47"/>
  <c r="B53" i="47"/>
  <c r="B52" i="47"/>
  <c r="B51" i="47"/>
  <c r="B50" i="47"/>
  <c r="B49" i="47"/>
  <c r="B48" i="47"/>
  <c r="B47" i="47"/>
  <c r="B46" i="47"/>
  <c r="B45" i="47"/>
  <c r="B44" i="47"/>
  <c r="B36" i="47"/>
  <c r="B35" i="47"/>
  <c r="B34" i="47"/>
  <c r="B33" i="47"/>
  <c r="B32" i="47"/>
  <c r="B31" i="47"/>
  <c r="B30" i="47"/>
  <c r="B29" i="47"/>
  <c r="B28" i="47"/>
  <c r="B27" i="47"/>
  <c r="B26" i="47"/>
  <c r="B25" i="47"/>
  <c r="B24" i="47"/>
  <c r="B15" i="47"/>
  <c r="B9" i="47"/>
  <c r="B6" i="47"/>
  <c r="R1" i="44"/>
  <c r="Q1" i="44"/>
  <c r="P1" i="44"/>
  <c r="O1" i="44"/>
  <c r="N1" i="44"/>
  <c r="M1" i="44"/>
  <c r="L1" i="44"/>
  <c r="K1" i="44"/>
  <c r="J1" i="44"/>
  <c r="I1" i="44"/>
  <c r="H1" i="44"/>
  <c r="G1" i="44"/>
  <c r="F1" i="44"/>
  <c r="E1" i="44"/>
  <c r="D1" i="44"/>
  <c r="C1" i="44"/>
  <c r="S27" i="35"/>
  <c r="X3" i="37"/>
  <c r="V3" i="37"/>
  <c r="T3" i="37"/>
  <c r="R3" i="37"/>
  <c r="AL3" i="37"/>
  <c r="AJ3" i="37"/>
  <c r="BT3" i="37"/>
  <c r="BR3" i="37"/>
  <c r="BP3" i="37"/>
  <c r="BN3" i="37"/>
  <c r="BL3" i="37"/>
  <c r="BJ3" i="37"/>
  <c r="BH3" i="37"/>
  <c r="BF3" i="37"/>
  <c r="BD3" i="37"/>
  <c r="BB3" i="37"/>
  <c r="AZ3" i="37"/>
  <c r="AX3" i="37"/>
  <c r="AV3" i="37"/>
  <c r="AT3" i="37"/>
  <c r="AR3" i="37"/>
  <c r="AP3" i="37"/>
  <c r="AN3" i="37"/>
  <c r="AH3" i="37"/>
  <c r="AF3" i="37"/>
  <c r="AD3" i="37"/>
  <c r="AB3" i="37"/>
  <c r="Z3" i="37"/>
  <c r="P3" i="37"/>
  <c r="N3" i="37"/>
  <c r="L3" i="37"/>
  <c r="J3" i="37"/>
  <c r="H3" i="37"/>
  <c r="F3" i="37"/>
  <c r="D3" i="37"/>
  <c r="B3" i="37"/>
  <c r="A1" i="35" a="1"/>
  <c r="A1" i="35" s="1"/>
  <c r="B79" i="35"/>
  <c r="B78" i="35"/>
  <c r="B77" i="35"/>
  <c r="R76" i="35"/>
  <c r="Q76" i="35"/>
  <c r="B76" i="35"/>
  <c r="B75" i="35"/>
  <c r="B74" i="35"/>
  <c r="B73" i="35"/>
  <c r="S72" i="35"/>
  <c r="B72" i="35"/>
  <c r="B71" i="35"/>
  <c r="R70" i="35"/>
  <c r="Q70" i="35"/>
  <c r="B70" i="35"/>
  <c r="B69" i="35"/>
  <c r="B68" i="35"/>
  <c r="R67" i="35"/>
  <c r="Q67" i="35"/>
  <c r="B67" i="35"/>
  <c r="B66" i="35"/>
  <c r="B65" i="35"/>
  <c r="B59" i="35"/>
  <c r="B58" i="35"/>
  <c r="B57" i="35"/>
  <c r="B56" i="35"/>
  <c r="B55" i="35"/>
  <c r="B54" i="35"/>
  <c r="B53" i="35"/>
  <c r="S52" i="35"/>
  <c r="B52" i="35"/>
  <c r="B51" i="35"/>
  <c r="B50" i="35"/>
  <c r="B49" i="35"/>
  <c r="B48" i="35"/>
  <c r="R47" i="35"/>
  <c r="Q47" i="35"/>
  <c r="B47" i="35"/>
  <c r="B46" i="35"/>
  <c r="B45" i="35"/>
  <c r="B39" i="35"/>
  <c r="B38" i="35"/>
  <c r="B37" i="35"/>
  <c r="R36" i="35"/>
  <c r="Q36" i="35"/>
  <c r="B36" i="35"/>
  <c r="B35" i="35"/>
  <c r="B34" i="35"/>
  <c r="B33" i="35"/>
  <c r="S32" i="35"/>
  <c r="B32" i="35"/>
  <c r="B31" i="35"/>
  <c r="R30" i="35"/>
  <c r="Q30" i="35"/>
  <c r="B30" i="35"/>
  <c r="B29" i="35"/>
  <c r="B28" i="35"/>
  <c r="R27" i="35"/>
  <c r="Q27" i="35"/>
  <c r="B27" i="35"/>
  <c r="B26" i="35"/>
  <c r="B25" i="35"/>
  <c r="S12" i="35"/>
  <c r="R10" i="35"/>
  <c r="Q10" i="35"/>
  <c r="V9" i="35"/>
  <c r="V10" i="35"/>
  <c r="U1" i="33"/>
  <c r="P1" i="33"/>
  <c r="K1" i="33"/>
  <c r="F1" i="33"/>
  <c r="B92" i="3"/>
  <c r="B91" i="3"/>
  <c r="B90" i="3"/>
  <c r="B89" i="3"/>
  <c r="B88" i="3"/>
  <c r="B86" i="3"/>
  <c r="B85" i="3"/>
  <c r="B84" i="3"/>
  <c r="B83" i="3"/>
  <c r="B82" i="3"/>
  <c r="B81" i="3"/>
  <c r="B79" i="3"/>
  <c r="B78" i="3"/>
  <c r="B77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35" i="3"/>
  <c r="B29" i="3"/>
  <c r="B26" i="3"/>
  <c r="B15" i="3"/>
  <c r="B9" i="3"/>
  <c r="B6" i="3"/>
  <c r="AS3" i="33"/>
  <c r="AR3" i="33"/>
  <c r="AO3" i="33"/>
  <c r="AL3" i="33"/>
  <c r="AK3" i="33"/>
  <c r="AJ3" i="33"/>
  <c r="AG3" i="33"/>
  <c r="AD3" i="33"/>
  <c r="AC3" i="33"/>
  <c r="AB3" i="33"/>
  <c r="Y3" i="33"/>
  <c r="V3" i="33"/>
  <c r="T3" i="32"/>
  <c r="R3" i="32"/>
  <c r="P3" i="32"/>
  <c r="N3" i="32"/>
  <c r="L3" i="32"/>
  <c r="J3" i="32"/>
  <c r="P2" i="33"/>
  <c r="O2" i="33"/>
  <c r="N2" i="33"/>
  <c r="M2" i="33"/>
  <c r="L2" i="33"/>
  <c r="K2" i="33"/>
  <c r="H2" i="33"/>
  <c r="J2" i="33"/>
  <c r="I2" i="33"/>
  <c r="G2" i="33"/>
  <c r="F3" i="32"/>
  <c r="D3" i="32"/>
  <c r="T2" i="33"/>
  <c r="S2" i="33"/>
  <c r="Q2" i="33"/>
  <c r="B79" i="29"/>
  <c r="B78" i="29"/>
  <c r="B77" i="29"/>
  <c r="B76" i="29"/>
  <c r="B75" i="29"/>
  <c r="B74" i="29"/>
  <c r="B73" i="29"/>
  <c r="S72" i="29"/>
  <c r="B72" i="29"/>
  <c r="B71" i="29"/>
  <c r="B70" i="29"/>
  <c r="B69" i="29"/>
  <c r="B68" i="29"/>
  <c r="B67" i="29"/>
  <c r="B66" i="29"/>
  <c r="B65" i="29"/>
  <c r="B59" i="29"/>
  <c r="B58" i="29"/>
  <c r="B57" i="29"/>
  <c r="B56" i="29"/>
  <c r="B55" i="29"/>
  <c r="B54" i="29"/>
  <c r="B53" i="29"/>
  <c r="S52" i="29"/>
  <c r="B52" i="29"/>
  <c r="B51" i="29"/>
  <c r="B50" i="29"/>
  <c r="B49" i="29"/>
  <c r="B48" i="29"/>
  <c r="B47" i="29"/>
  <c r="B46" i="29"/>
  <c r="B45" i="29"/>
  <c r="B39" i="29"/>
  <c r="B38" i="29"/>
  <c r="B37" i="29"/>
  <c r="B36" i="29"/>
  <c r="B35" i="29"/>
  <c r="B34" i="29"/>
  <c r="B33" i="29"/>
  <c r="S32" i="29"/>
  <c r="B32" i="29"/>
  <c r="B31" i="29"/>
  <c r="B30" i="29"/>
  <c r="B29" i="29"/>
  <c r="B28" i="29"/>
  <c r="B27" i="29"/>
  <c r="B26" i="29"/>
  <c r="B25" i="29"/>
  <c r="S12" i="29"/>
  <c r="V9" i="29"/>
  <c r="V10" i="29"/>
  <c r="B39" i="3"/>
  <c r="B38" i="3"/>
  <c r="B37" i="3"/>
  <c r="B36" i="3"/>
  <c r="B34" i="3"/>
  <c r="B33" i="3"/>
  <c r="B32" i="3"/>
  <c r="B31" i="3"/>
  <c r="B30" i="3"/>
  <c r="B28" i="3"/>
  <c r="B27" i="3"/>
  <c r="B25" i="3"/>
  <c r="Q27" i="29"/>
  <c r="Q47" i="29"/>
  <c r="Q36" i="29"/>
  <c r="Q76" i="29"/>
  <c r="Q67" i="29"/>
  <c r="R27" i="29"/>
  <c r="R47" i="29"/>
  <c r="Q30" i="29"/>
  <c r="R76" i="29"/>
  <c r="R70" i="29"/>
  <c r="R67" i="29"/>
  <c r="R36" i="29"/>
  <c r="R30" i="29"/>
  <c r="Q70" i="29"/>
  <c r="F74" i="49"/>
  <c r="AM23" i="47" l="1"/>
  <c r="E29" i="37"/>
  <c r="AW30" i="37"/>
  <c r="BE30" i="37"/>
  <c r="AO30" i="37"/>
  <c r="BG30" i="37"/>
  <c r="AK30" i="37"/>
  <c r="BO30" i="37"/>
  <c r="AI30" i="37"/>
  <c r="K30" i="37"/>
  <c r="AE30" i="37"/>
  <c r="BA30" i="37"/>
  <c r="AC30" i="37"/>
  <c r="E30" i="37"/>
  <c r="AA30" i="37"/>
  <c r="AU30" i="37"/>
  <c r="AS30" i="37"/>
  <c r="AM29" i="37"/>
  <c r="AG29" i="37"/>
  <c r="AE29" i="37"/>
  <c r="BI29" i="37"/>
  <c r="W29" i="37"/>
  <c r="BK29" i="37"/>
  <c r="O29" i="37"/>
  <c r="BQ29" i="37"/>
  <c r="BS29" i="37"/>
  <c r="BG29" i="37"/>
  <c r="BU30" i="37"/>
  <c r="AY29" i="37"/>
  <c r="AU29" i="37"/>
  <c r="BU29" i="37"/>
  <c r="BM29" i="37"/>
  <c r="BA29" i="37"/>
  <c r="K29" i="37"/>
  <c r="AC29" i="37"/>
  <c r="D33" i="44"/>
  <c r="D39" i="44"/>
  <c r="AL50" i="3"/>
  <c r="AL24" i="3"/>
  <c r="AL98" i="3"/>
  <c r="AK4" i="3"/>
  <c r="AM101" i="3"/>
  <c r="AM4" i="48"/>
  <c r="AL4" i="47"/>
  <c r="E34" i="44"/>
  <c r="F36" i="44"/>
  <c r="D38" i="44"/>
  <c r="C36" i="44"/>
  <c r="C38" i="44"/>
  <c r="E32" i="44"/>
  <c r="E36" i="44"/>
  <c r="E40" i="44"/>
  <c r="E33" i="44"/>
  <c r="E37" i="44"/>
  <c r="F33" i="44"/>
  <c r="F35" i="44"/>
  <c r="F37" i="44"/>
  <c r="C32" i="44"/>
  <c r="C34" i="44"/>
  <c r="S36" i="29"/>
  <c r="C37" i="44"/>
  <c r="C39" i="44"/>
  <c r="F34" i="44"/>
  <c r="F38" i="44"/>
  <c r="C40" i="44"/>
  <c r="D32" i="44"/>
  <c r="S76" i="29"/>
  <c r="P24" i="29"/>
  <c r="B40" i="44"/>
  <c r="B57" i="44" s="1"/>
  <c r="B17" i="44"/>
  <c r="S16" i="35"/>
  <c r="F39" i="44"/>
  <c r="S27" i="29"/>
  <c r="O4" i="29"/>
  <c r="S70" i="29"/>
  <c r="S10" i="35"/>
  <c r="S67" i="35"/>
  <c r="P24" i="35"/>
  <c r="S67" i="29"/>
  <c r="P64" i="29"/>
  <c r="S50" i="29"/>
  <c r="P44" i="35"/>
  <c r="S56" i="29"/>
  <c r="D37" i="44"/>
  <c r="E35" i="44"/>
  <c r="E39" i="44"/>
  <c r="A6" i="32"/>
  <c r="D34" i="44"/>
  <c r="D36" i="44"/>
  <c r="D40" i="44"/>
  <c r="F32" i="44"/>
  <c r="D35" i="44"/>
  <c r="P64" i="35"/>
  <c r="P39" i="35"/>
  <c r="S76" i="35"/>
  <c r="O4" i="35"/>
  <c r="P59" i="35"/>
  <c r="S36" i="35"/>
  <c r="S47" i="35"/>
  <c r="S56" i="35"/>
  <c r="S47" i="29"/>
  <c r="P44" i="29"/>
  <c r="F40" i="44"/>
  <c r="P52" i="29"/>
  <c r="C33" i="44"/>
  <c r="C35" i="44"/>
  <c r="A6" i="33"/>
  <c r="E38" i="44"/>
  <c r="P72" i="35" l="1"/>
  <c r="AM63" i="48"/>
  <c r="AO4" i="49"/>
  <c r="P12" i="35"/>
  <c r="W30" i="37"/>
  <c r="I30" i="37"/>
  <c r="M30" i="37"/>
  <c r="AW31" i="37"/>
  <c r="AG31" i="37"/>
  <c r="BE31" i="37"/>
  <c r="AC31" i="37"/>
  <c r="K31" i="37"/>
  <c r="BQ31" i="37"/>
  <c r="U31" i="37"/>
  <c r="AQ31" i="37"/>
  <c r="S31" i="37"/>
  <c r="BO31" i="37"/>
  <c r="AM31" i="37"/>
  <c r="AK31" i="37"/>
  <c r="BI31" i="37"/>
  <c r="AI31" i="37"/>
  <c r="E31" i="37"/>
  <c r="BG31" i="37"/>
  <c r="Y30" i="37"/>
  <c r="G30" i="37"/>
  <c r="BQ30" i="37"/>
  <c r="AG30" i="37"/>
  <c r="S30" i="37"/>
  <c r="BM30" i="37"/>
  <c r="AQ30" i="37"/>
  <c r="AY30" i="37"/>
  <c r="C30" i="37"/>
  <c r="BK30" i="37"/>
  <c r="Q30" i="37"/>
  <c r="O30" i="37"/>
  <c r="BI30" i="37"/>
  <c r="BC30" i="37"/>
  <c r="BS30" i="37"/>
  <c r="AM30" i="37"/>
  <c r="U30" i="37"/>
  <c r="AM104" i="3"/>
  <c r="O72" i="29"/>
  <c r="AL23" i="47"/>
  <c r="AL4" i="48"/>
  <c r="AL43" i="47"/>
  <c r="AL63" i="47"/>
  <c r="AM23" i="48"/>
  <c r="AM43" i="48"/>
  <c r="O6" i="51"/>
  <c r="AJ4" i="3"/>
  <c r="AK98" i="3"/>
  <c r="AK76" i="3"/>
  <c r="AK50" i="3"/>
  <c r="AK24" i="3"/>
  <c r="AK4" i="47"/>
  <c r="P31" i="29"/>
  <c r="O64" i="29"/>
  <c r="P71" i="29"/>
  <c r="O44" i="29"/>
  <c r="P56" i="29"/>
  <c r="S11" i="29"/>
  <c r="P12" i="29"/>
  <c r="S11" i="35"/>
  <c r="S13" i="35" s="1"/>
  <c r="P32" i="29"/>
  <c r="P51" i="29"/>
  <c r="P53" i="29" s="1"/>
  <c r="P79" i="35"/>
  <c r="P31" i="35"/>
  <c r="P11" i="29"/>
  <c r="P71" i="35"/>
  <c r="S71" i="29"/>
  <c r="S73" i="29" s="1"/>
  <c r="B39" i="44"/>
  <c r="B56" i="44" s="1"/>
  <c r="B16" i="44"/>
  <c r="A7" i="32"/>
  <c r="P11" i="35"/>
  <c r="P13" i="35" s="1"/>
  <c r="P72" i="29"/>
  <c r="S51" i="29"/>
  <c r="S53" i="29" s="1"/>
  <c r="P56" i="35"/>
  <c r="O24" i="29"/>
  <c r="N4" i="29"/>
  <c r="S71" i="35"/>
  <c r="S73" i="35" s="1"/>
  <c r="S70" i="35"/>
  <c r="S51" i="35"/>
  <c r="S53" i="35" s="1"/>
  <c r="S50" i="35"/>
  <c r="P50" i="35"/>
  <c r="P51" i="35"/>
  <c r="P50" i="29"/>
  <c r="P32" i="35"/>
  <c r="P52" i="35"/>
  <c r="A7" i="33"/>
  <c r="P19" i="35"/>
  <c r="P16" i="35"/>
  <c r="S30" i="29"/>
  <c r="S31" i="29"/>
  <c r="S33" i="29" s="1"/>
  <c r="S30" i="35"/>
  <c r="S31" i="35"/>
  <c r="S33" i="35" s="1"/>
  <c r="N4" i="35"/>
  <c r="O44" i="35"/>
  <c r="O39" i="35"/>
  <c r="O19" i="35"/>
  <c r="O64" i="35"/>
  <c r="O24" i="35"/>
  <c r="O32" i="29" l="1"/>
  <c r="AL63" i="48"/>
  <c r="AN4" i="49"/>
  <c r="AO63" i="49"/>
  <c r="AO4" i="50"/>
  <c r="AO43" i="49"/>
  <c r="AO23" i="49"/>
  <c r="O52" i="29"/>
  <c r="O11" i="29"/>
  <c r="O71" i="29"/>
  <c r="BK31" i="37"/>
  <c r="O51" i="29"/>
  <c r="W31" i="37"/>
  <c r="AY31" i="37"/>
  <c r="AU31" i="37"/>
  <c r="M31" i="37"/>
  <c r="BM31" i="37"/>
  <c r="AS31" i="37"/>
  <c r="AE31" i="37"/>
  <c r="BS31" i="37"/>
  <c r="G31" i="37"/>
  <c r="BE32" i="37"/>
  <c r="Q32" i="37"/>
  <c r="AW32" i="37"/>
  <c r="AG32" i="37"/>
  <c r="AO32" i="37"/>
  <c r="U32" i="37"/>
  <c r="S32" i="37"/>
  <c r="AE32" i="37"/>
  <c r="BC32" i="37"/>
  <c r="AC32" i="37"/>
  <c r="E32" i="37"/>
  <c r="AA32" i="37"/>
  <c r="Y32" i="37"/>
  <c r="AU32" i="37"/>
  <c r="W32" i="37"/>
  <c r="AI32" i="37"/>
  <c r="K32" i="37"/>
  <c r="BC31" i="37"/>
  <c r="AO31" i="37"/>
  <c r="AA31" i="37"/>
  <c r="O12" i="29"/>
  <c r="I31" i="37"/>
  <c r="O31" i="37"/>
  <c r="C31" i="37"/>
  <c r="Q31" i="37"/>
  <c r="Y31" i="37"/>
  <c r="BU31" i="37"/>
  <c r="BA31" i="37"/>
  <c r="O50" i="29"/>
  <c r="O56" i="29"/>
  <c r="O32" i="51"/>
  <c r="O12" i="51"/>
  <c r="O38" i="51"/>
  <c r="O25" i="51"/>
  <c r="O19" i="51"/>
  <c r="O45" i="51"/>
  <c r="O51" i="51" s="1"/>
  <c r="AL104" i="3"/>
  <c r="AK4" i="48"/>
  <c r="AK23" i="47"/>
  <c r="AK63" i="47"/>
  <c r="AK43" i="47"/>
  <c r="N6" i="51"/>
  <c r="AL43" i="48"/>
  <c r="AL23" i="48"/>
  <c r="AL101" i="3"/>
  <c r="AI4" i="3"/>
  <c r="AJ98" i="3"/>
  <c r="AJ76" i="3"/>
  <c r="AJ50" i="3"/>
  <c r="AJ24" i="3"/>
  <c r="AJ4" i="47"/>
  <c r="O11" i="35"/>
  <c r="O12" i="35"/>
  <c r="B38" i="44"/>
  <c r="B55" i="44" s="1"/>
  <c r="B15" i="44"/>
  <c r="O79" i="35"/>
  <c r="N64" i="29"/>
  <c r="N44" i="29"/>
  <c r="N24" i="29"/>
  <c r="M4" i="29"/>
  <c r="A8" i="32"/>
  <c r="O31" i="29"/>
  <c r="O16" i="35"/>
  <c r="O52" i="35"/>
  <c r="O32" i="35"/>
  <c r="O72" i="35"/>
  <c r="O56" i="35"/>
  <c r="O59" i="35"/>
  <c r="O50" i="35"/>
  <c r="N44" i="35"/>
  <c r="N24" i="35"/>
  <c r="M4" i="35"/>
  <c r="N19" i="35"/>
  <c r="N64" i="35"/>
  <c r="N39" i="35"/>
  <c r="P53" i="35"/>
  <c r="A8" i="33"/>
  <c r="O31" i="35"/>
  <c r="O71" i="35"/>
  <c r="O51" i="35"/>
  <c r="AK63" i="48" l="1"/>
  <c r="AM4" i="49"/>
  <c r="O53" i="29"/>
  <c r="AO42" i="50"/>
  <c r="AO23" i="50"/>
  <c r="AN63" i="49"/>
  <c r="AN4" i="50"/>
  <c r="AN43" i="49"/>
  <c r="AN23" i="49"/>
  <c r="BE33" i="37"/>
  <c r="Q33" i="37"/>
  <c r="AW33" i="37"/>
  <c r="BU33" i="37"/>
  <c r="AO33" i="37"/>
  <c r="K33" i="37"/>
  <c r="BQ33" i="37"/>
  <c r="AA33" i="37"/>
  <c r="G33" i="37"/>
  <c r="AQ33" i="37"/>
  <c r="S33" i="37"/>
  <c r="BO33" i="37"/>
  <c r="AM33" i="37"/>
  <c r="O33" i="37"/>
  <c r="AK33" i="37"/>
  <c r="M33" i="37"/>
  <c r="BI33" i="37"/>
  <c r="AI33" i="37"/>
  <c r="E33" i="37"/>
  <c r="BG33" i="37"/>
  <c r="AE33" i="37"/>
  <c r="BA33" i="37"/>
  <c r="U33" i="37"/>
  <c r="AY32" i="37"/>
  <c r="BQ32" i="37"/>
  <c r="BM32" i="37"/>
  <c r="BO32" i="37"/>
  <c r="AK32" i="37"/>
  <c r="AQ32" i="37"/>
  <c r="BS33" i="37"/>
  <c r="BS32" i="37"/>
  <c r="BG32" i="37"/>
  <c r="AM32" i="37"/>
  <c r="BA32" i="37"/>
  <c r="AS32" i="37"/>
  <c r="I32" i="37"/>
  <c r="O32" i="37"/>
  <c r="C32" i="37"/>
  <c r="BU32" i="37"/>
  <c r="M32" i="37"/>
  <c r="G32" i="37"/>
  <c r="BI32" i="37"/>
  <c r="BK32" i="37"/>
  <c r="AK104" i="3"/>
  <c r="N32" i="51"/>
  <c r="N45" i="51"/>
  <c r="N51" i="51" s="1"/>
  <c r="N19" i="51"/>
  <c r="N12" i="51"/>
  <c r="N25" i="51"/>
  <c r="N38" i="51"/>
  <c r="AK23" i="48"/>
  <c r="M6" i="51"/>
  <c r="AK43" i="48"/>
  <c r="AI4" i="47"/>
  <c r="AH4" i="3"/>
  <c r="AI98" i="3"/>
  <c r="AI50" i="3"/>
  <c r="AI76" i="3"/>
  <c r="AI24" i="3"/>
  <c r="AK101" i="3"/>
  <c r="AJ43" i="47"/>
  <c r="AJ63" i="47"/>
  <c r="AJ4" i="48"/>
  <c r="AJ23" i="47"/>
  <c r="O53" i="35"/>
  <c r="O13" i="35"/>
  <c r="N51" i="29"/>
  <c r="N32" i="35"/>
  <c r="B37" i="44"/>
  <c r="B54" i="44" s="1"/>
  <c r="B14" i="44"/>
  <c r="N56" i="29"/>
  <c r="N11" i="29"/>
  <c r="N12" i="29"/>
  <c r="N32" i="29"/>
  <c r="N72" i="29"/>
  <c r="Q5" i="29"/>
  <c r="M64" i="29"/>
  <c r="Q74" i="29"/>
  <c r="Q65" i="29"/>
  <c r="Q26" i="29"/>
  <c r="Q46" i="29"/>
  <c r="M44" i="29"/>
  <c r="Q14" i="29"/>
  <c r="Q66" i="29"/>
  <c r="Q35" i="29"/>
  <c r="Q6" i="29"/>
  <c r="Q15" i="29"/>
  <c r="M24" i="29"/>
  <c r="Q75" i="29"/>
  <c r="Q45" i="29"/>
  <c r="Q25" i="29"/>
  <c r="L4" i="29"/>
  <c r="Q55" i="29"/>
  <c r="N31" i="29"/>
  <c r="N12" i="35"/>
  <c r="M8" i="32"/>
  <c r="S8" i="32"/>
  <c r="Q8" i="32"/>
  <c r="O8" i="32"/>
  <c r="A9" i="32"/>
  <c r="U8" i="32"/>
  <c r="E8" i="32"/>
  <c r="I8" i="32"/>
  <c r="C8" i="32"/>
  <c r="G8" i="32"/>
  <c r="N71" i="29"/>
  <c r="N50" i="29"/>
  <c r="N52" i="29"/>
  <c r="N16" i="35"/>
  <c r="N56" i="35"/>
  <c r="N59" i="35"/>
  <c r="Q55" i="35"/>
  <c r="M44" i="35"/>
  <c r="Q74" i="35"/>
  <c r="Q26" i="35"/>
  <c r="L4" i="35"/>
  <c r="Q34" i="35"/>
  <c r="M64" i="35"/>
  <c r="Q5" i="35"/>
  <c r="M24" i="35"/>
  <c r="Q35" i="35"/>
  <c r="Q75" i="35"/>
  <c r="Q46" i="35"/>
  <c r="Q6" i="35"/>
  <c r="Q15" i="35"/>
  <c r="Q66" i="35"/>
  <c r="N72" i="35"/>
  <c r="N31" i="35"/>
  <c r="N71" i="35"/>
  <c r="N51" i="35"/>
  <c r="N11" i="35"/>
  <c r="N50" i="35"/>
  <c r="N79" i="35"/>
  <c r="N52" i="35"/>
  <c r="AH8" i="33"/>
  <c r="R8" i="33"/>
  <c r="Z8" i="33"/>
  <c r="W8" i="33"/>
  <c r="AP8" i="33"/>
  <c r="A9" i="33"/>
  <c r="AJ63" i="48" l="1"/>
  <c r="AL4" i="49"/>
  <c r="AN23" i="50"/>
  <c r="AN42" i="50"/>
  <c r="AM23" i="49"/>
  <c r="AM4" i="50"/>
  <c r="AM43" i="49"/>
  <c r="AM63" i="49"/>
  <c r="AS33" i="37"/>
  <c r="BK33" i="37"/>
  <c r="I33" i="37"/>
  <c r="AY33" i="37"/>
  <c r="AC33" i="37"/>
  <c r="C33" i="37"/>
  <c r="W33" i="37"/>
  <c r="BM33" i="37"/>
  <c r="AU33" i="37"/>
  <c r="AG33" i="37"/>
  <c r="BU34" i="37"/>
  <c r="BE34" i="37"/>
  <c r="Q34" i="37"/>
  <c r="AM34" i="37"/>
  <c r="AK34" i="37"/>
  <c r="AA34" i="37"/>
  <c r="Y34" i="37"/>
  <c r="W34" i="37"/>
  <c r="BS34" i="37"/>
  <c r="AS34" i="37"/>
  <c r="BO34" i="37"/>
  <c r="K34" i="37"/>
  <c r="BK34" i="37"/>
  <c r="BC34" i="37"/>
  <c r="Y33" i="37"/>
  <c r="BC33" i="37"/>
  <c r="AJ101" i="3"/>
  <c r="AJ104" i="3"/>
  <c r="M32" i="51"/>
  <c r="M12" i="51"/>
  <c r="M19" i="51"/>
  <c r="M38" i="51"/>
  <c r="M25" i="51"/>
  <c r="M45" i="51"/>
  <c r="M51" i="51" s="1"/>
  <c r="AI43" i="47"/>
  <c r="AI63" i="47"/>
  <c r="AI23" i="47"/>
  <c r="AI4" i="48"/>
  <c r="AG4" i="3"/>
  <c r="AH98" i="3"/>
  <c r="AH50" i="3"/>
  <c r="AH76" i="3"/>
  <c r="AH24" i="3"/>
  <c r="AH4" i="47"/>
  <c r="AJ43" i="48"/>
  <c r="L6" i="51"/>
  <c r="AJ23" i="48"/>
  <c r="N53" i="29"/>
  <c r="N13" i="35"/>
  <c r="B36" i="44"/>
  <c r="B53" i="44" s="1"/>
  <c r="B13" i="44"/>
  <c r="M32" i="29"/>
  <c r="Q29" i="29"/>
  <c r="Q32" i="29" s="1"/>
  <c r="Q48" i="29"/>
  <c r="Q51" i="29" s="1"/>
  <c r="M50" i="29"/>
  <c r="Q50" i="29" s="1"/>
  <c r="M51" i="29"/>
  <c r="N53" i="35"/>
  <c r="M52" i="29"/>
  <c r="Q49" i="29"/>
  <c r="Q52" i="29" s="1"/>
  <c r="M9" i="32"/>
  <c r="O9" i="32"/>
  <c r="C9" i="32"/>
  <c r="A10" i="32"/>
  <c r="S9" i="32"/>
  <c r="K9" i="32"/>
  <c r="I9" i="32"/>
  <c r="Q9" i="32"/>
  <c r="E9" i="32"/>
  <c r="Q69" i="29"/>
  <c r="Q72" i="29" s="1"/>
  <c r="M72" i="29"/>
  <c r="Q18" i="29"/>
  <c r="M31" i="29"/>
  <c r="Q28" i="29"/>
  <c r="Q31" i="29" s="1"/>
  <c r="Q54" i="29"/>
  <c r="M56" i="29"/>
  <c r="Q56" i="29" s="1"/>
  <c r="K4" i="29"/>
  <c r="L24" i="29"/>
  <c r="L44" i="29"/>
  <c r="L64" i="29"/>
  <c r="Q68" i="29"/>
  <c r="Q71" i="29" s="1"/>
  <c r="M71" i="29"/>
  <c r="Q34" i="29"/>
  <c r="Q38" i="29"/>
  <c r="Q58" i="29"/>
  <c r="Q78" i="29"/>
  <c r="Q9" i="29"/>
  <c r="Q12" i="29" s="1"/>
  <c r="M12" i="29"/>
  <c r="M11" i="29"/>
  <c r="Q8" i="29"/>
  <c r="Q11" i="29" s="1"/>
  <c r="K8" i="32"/>
  <c r="Q18" i="35"/>
  <c r="M19" i="35"/>
  <c r="J8" i="33"/>
  <c r="AE8" i="33"/>
  <c r="Q49" i="35"/>
  <c r="Q52" i="35" s="1"/>
  <c r="M52" i="35"/>
  <c r="AM8" i="33"/>
  <c r="M56" i="35"/>
  <c r="Q56" i="35" s="1"/>
  <c r="Q54" i="35"/>
  <c r="Q8" i="35"/>
  <c r="Q11" i="35" s="1"/>
  <c r="M11" i="35"/>
  <c r="M12" i="35"/>
  <c r="Q9" i="35"/>
  <c r="Q12" i="35" s="1"/>
  <c r="O8" i="33"/>
  <c r="M8" i="33"/>
  <c r="C8" i="33"/>
  <c r="M50" i="35"/>
  <c r="Q50" i="35" s="1"/>
  <c r="Q48" i="35"/>
  <c r="AP9" i="33"/>
  <c r="C9" i="33"/>
  <c r="A10" i="33"/>
  <c r="R9" i="33"/>
  <c r="Q29" i="35"/>
  <c r="Q32" i="35" s="1"/>
  <c r="M32" i="35"/>
  <c r="Q69" i="35"/>
  <c r="Q72" i="35" s="1"/>
  <c r="M72" i="35"/>
  <c r="Q58" i="35"/>
  <c r="M59" i="35"/>
  <c r="H8" i="33"/>
  <c r="AI8" i="33"/>
  <c r="Q68" i="35"/>
  <c r="Q28" i="35"/>
  <c r="M16" i="35"/>
  <c r="Q16" i="35" s="1"/>
  <c r="Q14" i="35"/>
  <c r="L59" i="35"/>
  <c r="L24" i="35"/>
  <c r="L39" i="35"/>
  <c r="L44" i="35"/>
  <c r="L64" i="35"/>
  <c r="K4" i="35"/>
  <c r="Q25" i="35"/>
  <c r="Q45" i="35"/>
  <c r="Q65" i="35"/>
  <c r="AM23" i="50" l="1"/>
  <c r="AM42" i="50"/>
  <c r="AL43" i="49"/>
  <c r="AL4" i="50"/>
  <c r="AL63" i="49"/>
  <c r="AL23" i="49"/>
  <c r="AI63" i="48"/>
  <c r="AK4" i="49"/>
  <c r="AE34" i="37"/>
  <c r="O34" i="37"/>
  <c r="AO34" i="37"/>
  <c r="BM35" i="37"/>
  <c r="BE35" i="37"/>
  <c r="AW35" i="37"/>
  <c r="Q35" i="37"/>
  <c r="I35" i="37"/>
  <c r="BG35" i="37"/>
  <c r="AK35" i="37"/>
  <c r="BS35" i="37"/>
  <c r="AY35" i="37"/>
  <c r="AC35" i="37"/>
  <c r="K35" i="37"/>
  <c r="AU35" i="37"/>
  <c r="AM35" i="37"/>
  <c r="M35" i="37"/>
  <c r="BO35" i="37"/>
  <c r="AI35" i="37"/>
  <c r="BK35" i="37"/>
  <c r="AE35" i="37"/>
  <c r="C35" i="37"/>
  <c r="Y35" i="37"/>
  <c r="BC35" i="37"/>
  <c r="AS35" i="37"/>
  <c r="S35" i="37"/>
  <c r="C34" i="37"/>
  <c r="BA34" i="37"/>
  <c r="E34" i="37"/>
  <c r="AW34" i="37"/>
  <c r="AG34" i="37"/>
  <c r="M34" i="37"/>
  <c r="I34" i="37"/>
  <c r="BG34" i="37"/>
  <c r="S34" i="37"/>
  <c r="BQ34" i="37"/>
  <c r="AU34" i="37"/>
  <c r="AC34" i="37"/>
  <c r="AQ34" i="37"/>
  <c r="U34" i="37"/>
  <c r="G34" i="37"/>
  <c r="AY34" i="37"/>
  <c r="BM34" i="37"/>
  <c r="BI34" i="37"/>
  <c r="AI34" i="37"/>
  <c r="AI101" i="3"/>
  <c r="AI104" i="3"/>
  <c r="AG4" i="47"/>
  <c r="AF4" i="3"/>
  <c r="AG98" i="3"/>
  <c r="AG50" i="3"/>
  <c r="AG76" i="3"/>
  <c r="AG24" i="3"/>
  <c r="AI43" i="48"/>
  <c r="AI23" i="48"/>
  <c r="K6" i="51"/>
  <c r="L45" i="51"/>
  <c r="L51" i="51" s="1"/>
  <c r="L19" i="51"/>
  <c r="L32" i="51"/>
  <c r="L25" i="51"/>
  <c r="L12" i="51"/>
  <c r="L38" i="51"/>
  <c r="AH23" i="47"/>
  <c r="AH63" i="47"/>
  <c r="AH4" i="48"/>
  <c r="AH43" i="47"/>
  <c r="Q73" i="29"/>
  <c r="L72" i="29"/>
  <c r="L52" i="35"/>
  <c r="L56" i="29"/>
  <c r="Q33" i="29"/>
  <c r="L12" i="29"/>
  <c r="L72" i="35"/>
  <c r="L52" i="29"/>
  <c r="L11" i="29"/>
  <c r="Q31" i="35"/>
  <c r="Q33" i="35" s="1"/>
  <c r="M31" i="35"/>
  <c r="Q13" i="35"/>
  <c r="B35" i="44"/>
  <c r="B52" i="44" s="1"/>
  <c r="B12" i="44"/>
  <c r="L16" i="35"/>
  <c r="L12" i="35"/>
  <c r="L71" i="29"/>
  <c r="L32" i="29"/>
  <c r="U9" i="32"/>
  <c r="M53" i="29"/>
  <c r="L11" i="35"/>
  <c r="J4" i="29"/>
  <c r="K64" i="29"/>
  <c r="K44" i="29"/>
  <c r="K24" i="29"/>
  <c r="L31" i="29"/>
  <c r="A11" i="32"/>
  <c r="U10" i="32"/>
  <c r="O10" i="32"/>
  <c r="C10" i="32"/>
  <c r="K10" i="32"/>
  <c r="M10" i="32"/>
  <c r="Q10" i="32"/>
  <c r="Q53" i="29"/>
  <c r="L51" i="29"/>
  <c r="L50" i="29"/>
  <c r="G9" i="32"/>
  <c r="AF9" i="33"/>
  <c r="K44" i="35"/>
  <c r="J4" i="35"/>
  <c r="K39" i="35"/>
  <c r="K64" i="35"/>
  <c r="K24" i="35"/>
  <c r="L79" i="35"/>
  <c r="AH9" i="33"/>
  <c r="E8" i="33"/>
  <c r="M79" i="35"/>
  <c r="Q78" i="35"/>
  <c r="Z9" i="33"/>
  <c r="M71" i="35"/>
  <c r="T8" i="33"/>
  <c r="AQ9" i="33"/>
  <c r="AN8" i="33"/>
  <c r="L19" i="35"/>
  <c r="Q71" i="35"/>
  <c r="Q73" i="35" s="1"/>
  <c r="J9" i="33"/>
  <c r="M13" i="35"/>
  <c r="L50" i="35"/>
  <c r="X9" i="33"/>
  <c r="W9" i="33"/>
  <c r="L32" i="35"/>
  <c r="X8" i="33"/>
  <c r="AA9" i="33"/>
  <c r="O9" i="33"/>
  <c r="M9" i="33"/>
  <c r="Q51" i="35"/>
  <c r="Q53" i="35" s="1"/>
  <c r="AM9" i="33"/>
  <c r="AE9" i="33"/>
  <c r="AF8" i="33"/>
  <c r="L71" i="35"/>
  <c r="L51" i="35"/>
  <c r="L31" i="35"/>
  <c r="AA8" i="33"/>
  <c r="W10" i="33"/>
  <c r="AH10" i="33"/>
  <c r="C10" i="33"/>
  <c r="A11" i="33"/>
  <c r="M51" i="35"/>
  <c r="M53" i="35" s="1"/>
  <c r="Q38" i="35"/>
  <c r="M39" i="35"/>
  <c r="L56" i="35"/>
  <c r="E9" i="33"/>
  <c r="H9" i="33"/>
  <c r="AQ8" i="33"/>
  <c r="AK63" i="49" l="1"/>
  <c r="AK4" i="50"/>
  <c r="AK23" i="49"/>
  <c r="AK43" i="49"/>
  <c r="AH63" i="48"/>
  <c r="AJ4" i="49"/>
  <c r="AL42" i="50"/>
  <c r="AL23" i="50"/>
  <c r="AO35" i="37"/>
  <c r="BQ35" i="37"/>
  <c r="BA35" i="37"/>
  <c r="W35" i="37"/>
  <c r="AA35" i="37"/>
  <c r="G35" i="37"/>
  <c r="E35" i="37"/>
  <c r="BU35" i="37"/>
  <c r="O35" i="37"/>
  <c r="AQ35" i="37"/>
  <c r="BI35" i="37"/>
  <c r="AG35" i="37"/>
  <c r="BU36" i="37"/>
  <c r="S36" i="37"/>
  <c r="BC36" i="37"/>
  <c r="W36" i="37"/>
  <c r="E36" i="37"/>
  <c r="U35" i="37"/>
  <c r="L13" i="35"/>
  <c r="L53" i="35"/>
  <c r="AH101" i="3"/>
  <c r="AH104" i="3"/>
  <c r="AE4" i="3"/>
  <c r="AF98" i="3"/>
  <c r="AF50" i="3"/>
  <c r="AF76" i="3"/>
  <c r="AF24" i="3"/>
  <c r="AF4" i="47"/>
  <c r="AG23" i="47"/>
  <c r="AG4" i="48"/>
  <c r="AG63" i="47"/>
  <c r="AG43" i="47"/>
  <c r="AH43" i="48"/>
  <c r="AH23" i="48"/>
  <c r="J6" i="51"/>
  <c r="K19" i="51"/>
  <c r="K32" i="51"/>
  <c r="K25" i="51"/>
  <c r="K12" i="51"/>
  <c r="K38" i="51"/>
  <c r="K45" i="51"/>
  <c r="K51" i="51" s="1"/>
  <c r="K12" i="29"/>
  <c r="L53" i="29"/>
  <c r="K32" i="29"/>
  <c r="K56" i="29"/>
  <c r="K52" i="29"/>
  <c r="K31" i="29"/>
  <c r="K56" i="35"/>
  <c r="B34" i="44"/>
  <c r="B51" i="44" s="1"/>
  <c r="B11" i="44"/>
  <c r="K32" i="35"/>
  <c r="K72" i="29"/>
  <c r="K50" i="29"/>
  <c r="K51" i="29"/>
  <c r="K11" i="35"/>
  <c r="K16" i="35"/>
  <c r="K79" i="35"/>
  <c r="K71" i="29"/>
  <c r="S10" i="32"/>
  <c r="E10" i="32"/>
  <c r="I10" i="32"/>
  <c r="K11" i="29"/>
  <c r="I4" i="29"/>
  <c r="J24" i="29"/>
  <c r="J44" i="29"/>
  <c r="J64" i="29"/>
  <c r="G10" i="32"/>
  <c r="O11" i="32"/>
  <c r="C11" i="32"/>
  <c r="Q11" i="32"/>
  <c r="A12" i="32"/>
  <c r="G11" i="32"/>
  <c r="E11" i="32"/>
  <c r="M11" i="32"/>
  <c r="I11" i="32"/>
  <c r="S11" i="32"/>
  <c r="K11" i="32"/>
  <c r="U11" i="32"/>
  <c r="R10" i="33"/>
  <c r="T9" i="33"/>
  <c r="M11" i="33"/>
  <c r="C11" i="33"/>
  <c r="AH11" i="33"/>
  <c r="H11" i="33"/>
  <c r="AE11" i="33"/>
  <c r="A12" i="33"/>
  <c r="Z11" i="33"/>
  <c r="AP11" i="33"/>
  <c r="AM11" i="33"/>
  <c r="H10" i="33"/>
  <c r="E10" i="33"/>
  <c r="K59" i="35"/>
  <c r="K52" i="35"/>
  <c r="K51" i="35"/>
  <c r="K31" i="35"/>
  <c r="K71" i="35"/>
  <c r="K19" i="35"/>
  <c r="AI10" i="33"/>
  <c r="AP10" i="33"/>
  <c r="AE10" i="33"/>
  <c r="K12" i="35"/>
  <c r="J39" i="35"/>
  <c r="J64" i="35"/>
  <c r="I4" i="35"/>
  <c r="J44" i="35"/>
  <c r="J24" i="35"/>
  <c r="O10" i="33"/>
  <c r="M10" i="33"/>
  <c r="AI9" i="33"/>
  <c r="K72" i="35"/>
  <c r="K50" i="35"/>
  <c r="AM10" i="33"/>
  <c r="AN9" i="33"/>
  <c r="Z10" i="33"/>
  <c r="AG63" i="48" l="1"/>
  <c r="AI4" i="49"/>
  <c r="K13" i="35"/>
  <c r="AJ63" i="49"/>
  <c r="AJ4" i="50"/>
  <c r="AJ23" i="49"/>
  <c r="AJ43" i="49"/>
  <c r="AK23" i="50"/>
  <c r="AK42" i="50"/>
  <c r="U36" i="37"/>
  <c r="AC36" i="37"/>
  <c r="BK36" i="37"/>
  <c r="AM36" i="37"/>
  <c r="Q36" i="37"/>
  <c r="G36" i="37"/>
  <c r="BE36" i="37"/>
  <c r="BM36" i="37"/>
  <c r="AA36" i="37"/>
  <c r="BQ36" i="37"/>
  <c r="AO36" i="37"/>
  <c r="AI36" i="37"/>
  <c r="BI36" i="37"/>
  <c r="BS36" i="37"/>
  <c r="AU36" i="37"/>
  <c r="AW36" i="37"/>
  <c r="BO36" i="37"/>
  <c r="O36" i="37"/>
  <c r="AQ36" i="37"/>
  <c r="K36" i="37"/>
  <c r="Y36" i="37"/>
  <c r="I36" i="37"/>
  <c r="AE36" i="37"/>
  <c r="AK36" i="37"/>
  <c r="AS36" i="37"/>
  <c r="AY36" i="37"/>
  <c r="BG36" i="37"/>
  <c r="AG36" i="37"/>
  <c r="BU37" i="37"/>
  <c r="AO37" i="37"/>
  <c r="I37" i="37"/>
  <c r="S37" i="37"/>
  <c r="BS37" i="37"/>
  <c r="K37" i="37"/>
  <c r="G37" i="37"/>
  <c r="BC37" i="37"/>
  <c r="BA36" i="37"/>
  <c r="C36" i="37"/>
  <c r="M36" i="37"/>
  <c r="AG101" i="3"/>
  <c r="J38" i="51"/>
  <c r="J19" i="51"/>
  <c r="J25" i="51"/>
  <c r="J45" i="51"/>
  <c r="J51" i="51" s="1"/>
  <c r="J12" i="51"/>
  <c r="J32" i="51"/>
  <c r="AF23" i="47"/>
  <c r="AF4" i="48"/>
  <c r="AF63" i="47"/>
  <c r="AF43" i="47"/>
  <c r="I6" i="51"/>
  <c r="AG23" i="48"/>
  <c r="AG43" i="48"/>
  <c r="AG104" i="3"/>
  <c r="AE24" i="3"/>
  <c r="AE50" i="3"/>
  <c r="AE76" i="3"/>
  <c r="AE4" i="47"/>
  <c r="AD4" i="3"/>
  <c r="AE98" i="3"/>
  <c r="J52" i="29"/>
  <c r="J31" i="29"/>
  <c r="K53" i="29"/>
  <c r="K53" i="35"/>
  <c r="J71" i="29"/>
  <c r="J72" i="29"/>
  <c r="J12" i="35"/>
  <c r="J79" i="35"/>
  <c r="J52" i="35"/>
  <c r="B33" i="44"/>
  <c r="B50" i="44" s="1"/>
  <c r="B10" i="44"/>
  <c r="J11" i="35"/>
  <c r="I44" i="29"/>
  <c r="I24" i="29"/>
  <c r="H4" i="29"/>
  <c r="I64" i="29"/>
  <c r="J56" i="35"/>
  <c r="E12" i="32"/>
  <c r="A13" i="32"/>
  <c r="Q12" i="32"/>
  <c r="J11" i="29"/>
  <c r="J51" i="29"/>
  <c r="J50" i="29"/>
  <c r="J32" i="29"/>
  <c r="J56" i="29"/>
  <c r="J12" i="29"/>
  <c r="J16" i="35"/>
  <c r="AQ10" i="33"/>
  <c r="J19" i="35"/>
  <c r="J72" i="35"/>
  <c r="AM12" i="33"/>
  <c r="AE12" i="33"/>
  <c r="A13" i="33"/>
  <c r="J32" i="35"/>
  <c r="AF11" i="33"/>
  <c r="J59" i="35"/>
  <c r="J51" i="35"/>
  <c r="J31" i="35"/>
  <c r="J71" i="35"/>
  <c r="I44" i="35"/>
  <c r="I59" i="35"/>
  <c r="H4" i="35"/>
  <c r="I24" i="35"/>
  <c r="I79" i="35"/>
  <c r="I64" i="35"/>
  <c r="I19" i="35"/>
  <c r="J50" i="35"/>
  <c r="X10" i="33"/>
  <c r="AF10" i="33"/>
  <c r="AA10" i="33"/>
  <c r="AN10" i="33"/>
  <c r="E11" i="33"/>
  <c r="R11" i="33"/>
  <c r="T10" i="33"/>
  <c r="J10" i="33"/>
  <c r="W11" i="33"/>
  <c r="AJ42" i="50" l="1"/>
  <c r="AJ23" i="50"/>
  <c r="AI63" i="49"/>
  <c r="AI4" i="50"/>
  <c r="AI43" i="49"/>
  <c r="AI23" i="49"/>
  <c r="AF63" i="48"/>
  <c r="AH4" i="49"/>
  <c r="J53" i="29"/>
  <c r="I38" i="37"/>
  <c r="BU38" i="37"/>
  <c r="AO38" i="37"/>
  <c r="BM38" i="37"/>
  <c r="BQ38" i="37"/>
  <c r="AU38" i="37"/>
  <c r="G38" i="37"/>
  <c r="AM38" i="37"/>
  <c r="U38" i="37"/>
  <c r="BG38" i="37"/>
  <c r="BA38" i="37"/>
  <c r="O38" i="37"/>
  <c r="M38" i="37"/>
  <c r="AQ38" i="37"/>
  <c r="BS38" i="37"/>
  <c r="E38" i="37"/>
  <c r="AE38" i="37"/>
  <c r="C38" i="37"/>
  <c r="AS37" i="37"/>
  <c r="AM37" i="37"/>
  <c r="AG37" i="37"/>
  <c r="AK37" i="37"/>
  <c r="BO37" i="37"/>
  <c r="AE37" i="37"/>
  <c r="U37" i="37"/>
  <c r="AW37" i="37"/>
  <c r="BK37" i="37"/>
  <c r="O37" i="37"/>
  <c r="Y37" i="37"/>
  <c r="W37" i="37"/>
  <c r="E37" i="37"/>
  <c r="C37" i="37"/>
  <c r="AC37" i="37"/>
  <c r="BQ37" i="37"/>
  <c r="BI37" i="37"/>
  <c r="AU37" i="37"/>
  <c r="AQ37" i="37"/>
  <c r="BG37" i="37"/>
  <c r="AI37" i="37"/>
  <c r="BE37" i="37"/>
  <c r="AY37" i="37"/>
  <c r="Q37" i="37"/>
  <c r="M37" i="37"/>
  <c r="AA37" i="37"/>
  <c r="BM37" i="37"/>
  <c r="BA37" i="37"/>
  <c r="AF104" i="3"/>
  <c r="AE23" i="47"/>
  <c r="AE4" i="48"/>
  <c r="AE63" i="47"/>
  <c r="AE43" i="47"/>
  <c r="AF43" i="48"/>
  <c r="H6" i="51"/>
  <c r="AF23" i="48"/>
  <c r="AD98" i="3"/>
  <c r="AD24" i="3"/>
  <c r="AD50" i="3"/>
  <c r="AD76" i="3"/>
  <c r="AD4" i="47"/>
  <c r="AC4" i="3"/>
  <c r="I38" i="51"/>
  <c r="I25" i="51"/>
  <c r="I12" i="51"/>
  <c r="I32" i="51"/>
  <c r="I19" i="51"/>
  <c r="I45" i="51"/>
  <c r="I51" i="51" s="1"/>
  <c r="AF101" i="3"/>
  <c r="J13" i="35"/>
  <c r="I56" i="29"/>
  <c r="J53" i="35"/>
  <c r="I32" i="29"/>
  <c r="I52" i="29"/>
  <c r="I11" i="29"/>
  <c r="B32" i="44"/>
  <c r="B49" i="44" s="1"/>
  <c r="B9" i="44"/>
  <c r="I39" i="35"/>
  <c r="I12" i="35"/>
  <c r="I72" i="29"/>
  <c r="S12" i="32"/>
  <c r="Q13" i="32"/>
  <c r="U13" i="32"/>
  <c r="M13" i="32"/>
  <c r="K13" i="32"/>
  <c r="I13" i="32"/>
  <c r="G13" i="32"/>
  <c r="A14" i="32"/>
  <c r="O13" i="32"/>
  <c r="E13" i="32"/>
  <c r="C13" i="32"/>
  <c r="I50" i="29"/>
  <c r="I51" i="29"/>
  <c r="O12" i="32"/>
  <c r="M12" i="32"/>
  <c r="H44" i="29"/>
  <c r="G4" i="29"/>
  <c r="H64" i="29"/>
  <c r="H24" i="29"/>
  <c r="I12" i="32"/>
  <c r="I71" i="29"/>
  <c r="I12" i="29"/>
  <c r="I11" i="35"/>
  <c r="G12" i="32"/>
  <c r="U12" i="32"/>
  <c r="K12" i="32"/>
  <c r="C12" i="32"/>
  <c r="I31" i="29"/>
  <c r="T12" i="33"/>
  <c r="R12" i="33"/>
  <c r="I16" i="35"/>
  <c r="I50" i="35"/>
  <c r="O12" i="33"/>
  <c r="I51" i="35"/>
  <c r="I71" i="35"/>
  <c r="I31" i="35"/>
  <c r="H59" i="35"/>
  <c r="H44" i="35"/>
  <c r="H39" i="35"/>
  <c r="H64" i="35"/>
  <c r="G4" i="35"/>
  <c r="H24" i="35"/>
  <c r="AI12" i="33"/>
  <c r="AH12" i="33"/>
  <c r="AA11" i="33"/>
  <c r="T11" i="33"/>
  <c r="I52" i="35"/>
  <c r="I32" i="35"/>
  <c r="A14" i="33"/>
  <c r="W13" i="33"/>
  <c r="H13" i="33"/>
  <c r="AP13" i="33"/>
  <c r="AE13" i="33"/>
  <c r="R13" i="33"/>
  <c r="C13" i="33"/>
  <c r="Z13" i="33"/>
  <c r="AM13" i="33"/>
  <c r="AN11" i="33"/>
  <c r="AQ11" i="33"/>
  <c r="H12" i="33"/>
  <c r="Z12" i="33"/>
  <c r="X12" i="33"/>
  <c r="W12" i="33"/>
  <c r="E12" i="33"/>
  <c r="C12" i="33"/>
  <c r="I72" i="35"/>
  <c r="AI11" i="33"/>
  <c r="X11" i="33"/>
  <c r="J11" i="33"/>
  <c r="I56" i="35"/>
  <c r="M12" i="33"/>
  <c r="O11" i="33"/>
  <c r="AP12" i="33"/>
  <c r="AH63" i="49" l="1"/>
  <c r="AH4" i="50"/>
  <c r="AH23" i="49"/>
  <c r="AH43" i="49"/>
  <c r="AE63" i="48"/>
  <c r="AG4" i="49"/>
  <c r="AI42" i="50"/>
  <c r="AI23" i="50"/>
  <c r="BI38" i="37"/>
  <c r="Q38" i="37"/>
  <c r="BE38" i="37"/>
  <c r="Y38" i="37"/>
  <c r="BC38" i="37"/>
  <c r="AA38" i="37"/>
  <c r="AW38" i="37"/>
  <c r="W38" i="37"/>
  <c r="AY38" i="37"/>
  <c r="AK38" i="37"/>
  <c r="AC38" i="37"/>
  <c r="AI38" i="37"/>
  <c r="AO39" i="37"/>
  <c r="BU39" i="37"/>
  <c r="AA39" i="37"/>
  <c r="AI39" i="37"/>
  <c r="BK39" i="37"/>
  <c r="AE39" i="37"/>
  <c r="BK38" i="37"/>
  <c r="AS38" i="37"/>
  <c r="AG38" i="37"/>
  <c r="BO38" i="37"/>
  <c r="S38" i="37"/>
  <c r="K38" i="37"/>
  <c r="I53" i="29"/>
  <c r="AE101" i="3"/>
  <c r="AE104" i="3"/>
  <c r="AD4" i="48"/>
  <c r="AD63" i="47"/>
  <c r="AD23" i="47"/>
  <c r="AD43" i="47"/>
  <c r="H12" i="51"/>
  <c r="H45" i="51"/>
  <c r="H51" i="51" s="1"/>
  <c r="H32" i="51"/>
  <c r="H19" i="51"/>
  <c r="H38" i="51"/>
  <c r="H25" i="51"/>
  <c r="AE23" i="48"/>
  <c r="AE43" i="48"/>
  <c r="G6" i="51"/>
  <c r="AC4" i="47"/>
  <c r="AB4" i="3"/>
  <c r="AC98" i="3"/>
  <c r="AC24" i="3"/>
  <c r="AC50" i="3"/>
  <c r="AC76" i="3"/>
  <c r="H32" i="29"/>
  <c r="I13" i="35"/>
  <c r="H12" i="35"/>
  <c r="H31" i="29"/>
  <c r="H12" i="29"/>
  <c r="B8" i="44"/>
  <c r="B31" i="44"/>
  <c r="B48" i="44" s="1"/>
  <c r="H72" i="29"/>
  <c r="H16" i="35"/>
  <c r="H52" i="29"/>
  <c r="H32" i="35"/>
  <c r="H71" i="29"/>
  <c r="G64" i="29"/>
  <c r="G44" i="29"/>
  <c r="F4" i="29"/>
  <c r="G24" i="29"/>
  <c r="H11" i="29"/>
  <c r="I53" i="35"/>
  <c r="A15" i="32"/>
  <c r="S14" i="32"/>
  <c r="S13" i="32"/>
  <c r="H72" i="35"/>
  <c r="H50" i="29"/>
  <c r="H51" i="29"/>
  <c r="H56" i="29"/>
  <c r="H52" i="35"/>
  <c r="H19" i="35"/>
  <c r="AQ12" i="33"/>
  <c r="AF13" i="33"/>
  <c r="H50" i="35"/>
  <c r="AF12" i="33"/>
  <c r="AQ13" i="33"/>
  <c r="AH13" i="33"/>
  <c r="H51" i="35"/>
  <c r="H31" i="35"/>
  <c r="H71" i="35"/>
  <c r="AN12" i="33"/>
  <c r="J12" i="33"/>
  <c r="AA12" i="33"/>
  <c r="H11" i="35"/>
  <c r="H56" i="35"/>
  <c r="M13" i="33"/>
  <c r="Z14" i="33"/>
  <c r="A15" i="33"/>
  <c r="W14" i="33"/>
  <c r="H79" i="35"/>
  <c r="F4" i="35"/>
  <c r="G64" i="35"/>
  <c r="G44" i="35"/>
  <c r="G19" i="35"/>
  <c r="G24" i="35"/>
  <c r="G39" i="35"/>
  <c r="AD63" i="48" l="1"/>
  <c r="AF4" i="49"/>
  <c r="AG63" i="49"/>
  <c r="AG4" i="50"/>
  <c r="AG43" i="49"/>
  <c r="AG23" i="49"/>
  <c r="AH42" i="50"/>
  <c r="AH23" i="50"/>
  <c r="H13" i="35"/>
  <c r="AW39" i="37"/>
  <c r="U39" i="37"/>
  <c r="C39" i="37"/>
  <c r="BS39" i="37"/>
  <c r="BE39" i="37"/>
  <c r="Q39" i="37"/>
  <c r="BI39" i="37"/>
  <c r="AS39" i="37"/>
  <c r="O39" i="37"/>
  <c r="BA39" i="37"/>
  <c r="G39" i="37"/>
  <c r="S39" i="37"/>
  <c r="W39" i="37"/>
  <c r="BO39" i="37"/>
  <c r="I39" i="37"/>
  <c r="AU39" i="37"/>
  <c r="BG39" i="37"/>
  <c r="AK39" i="37"/>
  <c r="Y39" i="37"/>
  <c r="BQ39" i="37"/>
  <c r="Q40" i="37"/>
  <c r="AW40" i="37"/>
  <c r="AG40" i="37"/>
  <c r="BM40" i="37"/>
  <c r="AO40" i="37"/>
  <c r="AU40" i="37"/>
  <c r="AA40" i="37"/>
  <c r="AQ40" i="37"/>
  <c r="K40" i="37"/>
  <c r="BO40" i="37"/>
  <c r="C40" i="37"/>
  <c r="E39" i="37"/>
  <c r="M39" i="37"/>
  <c r="K39" i="37"/>
  <c r="AG39" i="37"/>
  <c r="BM39" i="37"/>
  <c r="AM39" i="37"/>
  <c r="BC39" i="37"/>
  <c r="AQ39" i="37"/>
  <c r="AC39" i="37"/>
  <c r="AY39" i="37"/>
  <c r="G38" i="51"/>
  <c r="G19" i="51"/>
  <c r="G25" i="51"/>
  <c r="G32" i="51"/>
  <c r="G45" i="51"/>
  <c r="G51" i="51" s="1"/>
  <c r="G12" i="51"/>
  <c r="F6" i="51"/>
  <c r="AD23" i="48"/>
  <c r="AD43" i="48"/>
  <c r="AD101" i="3"/>
  <c r="AD104" i="3"/>
  <c r="AC4" i="48"/>
  <c r="AC23" i="47"/>
  <c r="AC63" i="47"/>
  <c r="AC43" i="47"/>
  <c r="AB98" i="3"/>
  <c r="AB76" i="3"/>
  <c r="AB50" i="3"/>
  <c r="AB4" i="47"/>
  <c r="AA4" i="3"/>
  <c r="AB24" i="3"/>
  <c r="H53" i="29"/>
  <c r="G56" i="29"/>
  <c r="G52" i="29"/>
  <c r="G31" i="29"/>
  <c r="G16" i="35"/>
  <c r="G72" i="29"/>
  <c r="G71" i="29"/>
  <c r="B30" i="44"/>
  <c r="B47" i="44" s="1"/>
  <c r="B7" i="44"/>
  <c r="G56" i="35"/>
  <c r="G52" i="35"/>
  <c r="G32" i="35"/>
  <c r="U15" i="32"/>
  <c r="E15" i="32"/>
  <c r="A16" i="32"/>
  <c r="G15" i="32"/>
  <c r="S15" i="32"/>
  <c r="O15" i="32"/>
  <c r="M15" i="32"/>
  <c r="C15" i="32"/>
  <c r="Q15" i="32"/>
  <c r="K15" i="32"/>
  <c r="I14" i="32"/>
  <c r="F44" i="29"/>
  <c r="E4" i="29"/>
  <c r="F64" i="29"/>
  <c r="F24" i="29"/>
  <c r="U14" i="32"/>
  <c r="G12" i="29"/>
  <c r="C14" i="32"/>
  <c r="O14" i="32"/>
  <c r="G11" i="29"/>
  <c r="G32" i="29"/>
  <c r="E14" i="32"/>
  <c r="H53" i="35"/>
  <c r="K14" i="32"/>
  <c r="Q14" i="32"/>
  <c r="G11" i="35"/>
  <c r="M14" i="32"/>
  <c r="G50" i="29"/>
  <c r="G51" i="29"/>
  <c r="G14" i="32"/>
  <c r="AI14" i="33"/>
  <c r="AH14" i="33"/>
  <c r="E14" i="33"/>
  <c r="O13" i="33"/>
  <c r="AA13" i="33"/>
  <c r="C14" i="33"/>
  <c r="G72" i="35"/>
  <c r="G79" i="35"/>
  <c r="W15" i="33"/>
  <c r="AE15" i="33"/>
  <c r="A16" i="33"/>
  <c r="H15" i="33"/>
  <c r="Z15" i="33"/>
  <c r="AP15" i="33"/>
  <c r="R15" i="33"/>
  <c r="AH15" i="33"/>
  <c r="AA14" i="33"/>
  <c r="R14" i="33"/>
  <c r="G50" i="35"/>
  <c r="AQ14" i="33"/>
  <c r="G31" i="35"/>
  <c r="G71" i="35"/>
  <c r="G51" i="35"/>
  <c r="J14" i="33"/>
  <c r="X13" i="33"/>
  <c r="AN13" i="33"/>
  <c r="AP14" i="33"/>
  <c r="E13" i="33"/>
  <c r="G59" i="35"/>
  <c r="M14" i="33"/>
  <c r="T14" i="33"/>
  <c r="AM14" i="33"/>
  <c r="G12" i="35"/>
  <c r="E4" i="35"/>
  <c r="F24" i="35"/>
  <c r="F59" i="35"/>
  <c r="F39" i="35"/>
  <c r="F64" i="35"/>
  <c r="F44" i="35"/>
  <c r="X14" i="33"/>
  <c r="AF14" i="33"/>
  <c r="AI13" i="33"/>
  <c r="AE14" i="33"/>
  <c r="T13" i="33"/>
  <c r="H14" i="33"/>
  <c r="J13" i="33"/>
  <c r="AC63" i="48" l="1"/>
  <c r="AE4" i="49"/>
  <c r="AG42" i="50"/>
  <c r="AG23" i="50"/>
  <c r="AF63" i="49"/>
  <c r="AF4" i="50"/>
  <c r="AF23" i="49"/>
  <c r="AF43" i="49"/>
  <c r="BQ40" i="37"/>
  <c r="BE40" i="37"/>
  <c r="O40" i="37"/>
  <c r="Q41" i="37"/>
  <c r="BU41" i="37"/>
  <c r="AO41" i="37"/>
  <c r="AG41" i="37"/>
  <c r="S41" i="37"/>
  <c r="AY41" i="37"/>
  <c r="AC41" i="37"/>
  <c r="K41" i="37"/>
  <c r="BQ41" i="37"/>
  <c r="AU41" i="37"/>
  <c r="G41" i="37"/>
  <c r="C41" i="37"/>
  <c r="BI41" i="37"/>
  <c r="BC41" i="37"/>
  <c r="BA41" i="37"/>
  <c r="AS41" i="37"/>
  <c r="AQ41" i="37"/>
  <c r="BU40" i="37"/>
  <c r="S40" i="37"/>
  <c r="BA40" i="37"/>
  <c r="BK40" i="37"/>
  <c r="AI40" i="37"/>
  <c r="BI40" i="37"/>
  <c r="E40" i="37"/>
  <c r="I40" i="37"/>
  <c r="BS40" i="37"/>
  <c r="Y40" i="37"/>
  <c r="AE40" i="37"/>
  <c r="AC40" i="37"/>
  <c r="W40" i="37"/>
  <c r="U40" i="37"/>
  <c r="M40" i="37"/>
  <c r="AM40" i="37"/>
  <c r="AY40" i="37"/>
  <c r="BC40" i="37"/>
  <c r="AK40" i="37"/>
  <c r="G40" i="37"/>
  <c r="AS40" i="37"/>
  <c r="BG40" i="37"/>
  <c r="G53" i="35"/>
  <c r="AC101" i="3"/>
  <c r="Z4" i="3"/>
  <c r="AA98" i="3"/>
  <c r="AA4" i="47"/>
  <c r="AA76" i="3"/>
  <c r="AA50" i="3"/>
  <c r="AA24" i="3"/>
  <c r="E6" i="51"/>
  <c r="AC43" i="48"/>
  <c r="AC23" i="48"/>
  <c r="AB43" i="47"/>
  <c r="AB63" i="47"/>
  <c r="AB23" i="47"/>
  <c r="AB4" i="48"/>
  <c r="AC104" i="3"/>
  <c r="F25" i="51"/>
  <c r="F19" i="51"/>
  <c r="F38" i="51"/>
  <c r="F32" i="51"/>
  <c r="F12" i="51"/>
  <c r="F45" i="51"/>
  <c r="F51" i="51" s="1"/>
  <c r="G53" i="29"/>
  <c r="F52" i="29"/>
  <c r="F32" i="35"/>
  <c r="F79" i="35"/>
  <c r="F12" i="35"/>
  <c r="F16" i="35"/>
  <c r="F56" i="29"/>
  <c r="B29" i="44"/>
  <c r="B46" i="44" s="1"/>
  <c r="B6" i="44"/>
  <c r="B28" i="44" s="1"/>
  <c r="B45" i="44" s="1"/>
  <c r="F72" i="29"/>
  <c r="F56" i="35"/>
  <c r="R55" i="29"/>
  <c r="R25" i="29"/>
  <c r="R66" i="29"/>
  <c r="R6" i="29"/>
  <c r="E44" i="29"/>
  <c r="R14" i="29"/>
  <c r="E64" i="29"/>
  <c r="R45" i="29"/>
  <c r="R15" i="29"/>
  <c r="R35" i="29"/>
  <c r="E24" i="29"/>
  <c r="R65" i="29"/>
  <c r="R74" i="29"/>
  <c r="R34" i="29"/>
  <c r="R26" i="29"/>
  <c r="R46" i="29"/>
  <c r="R75" i="29"/>
  <c r="R5" i="29"/>
  <c r="D4" i="29"/>
  <c r="F71" i="29"/>
  <c r="F31" i="29"/>
  <c r="F32" i="29"/>
  <c r="F11" i="29"/>
  <c r="I15" i="32"/>
  <c r="F12" i="29"/>
  <c r="U16" i="32"/>
  <c r="C16" i="32"/>
  <c r="A17" i="32"/>
  <c r="I16" i="32"/>
  <c r="K16" i="32"/>
  <c r="O16" i="32"/>
  <c r="S16" i="32"/>
  <c r="G13" i="35"/>
  <c r="F50" i="29"/>
  <c r="F51" i="29"/>
  <c r="F51" i="35"/>
  <c r="F31" i="35"/>
  <c r="F71" i="35"/>
  <c r="F50" i="35"/>
  <c r="AH16" i="33"/>
  <c r="AM16" i="33"/>
  <c r="M16" i="33"/>
  <c r="A17" i="33"/>
  <c r="AE16" i="33"/>
  <c r="Z16" i="33"/>
  <c r="R16" i="33"/>
  <c r="F72" i="35"/>
  <c r="AF15" i="33"/>
  <c r="F19" i="35"/>
  <c r="X15" i="33"/>
  <c r="M15" i="33"/>
  <c r="F52" i="35"/>
  <c r="AQ15" i="33"/>
  <c r="O14" i="33"/>
  <c r="C15" i="33"/>
  <c r="AM15" i="33"/>
  <c r="F11" i="35"/>
  <c r="F13" i="35" s="1"/>
  <c r="R6" i="35"/>
  <c r="R15" i="35"/>
  <c r="R5" i="35"/>
  <c r="R26" i="35"/>
  <c r="R34" i="35"/>
  <c r="E64" i="35"/>
  <c r="R35" i="35"/>
  <c r="R74" i="35"/>
  <c r="R66" i="35"/>
  <c r="R55" i="35"/>
  <c r="R75" i="35"/>
  <c r="R46" i="35"/>
  <c r="E44" i="35"/>
  <c r="D4" i="35"/>
  <c r="E24" i="35"/>
  <c r="J15" i="33"/>
  <c r="AN14" i="33"/>
  <c r="AB63" i="48" l="1"/>
  <c r="AD4" i="49"/>
  <c r="AF42" i="50"/>
  <c r="AF23" i="50"/>
  <c r="AE23" i="49"/>
  <c r="AE43" i="49"/>
  <c r="AE4" i="50"/>
  <c r="AE63" i="49"/>
  <c r="Y41" i="37"/>
  <c r="BM41" i="37"/>
  <c r="AW41" i="37"/>
  <c r="BM42" i="37"/>
  <c r="BE42" i="37"/>
  <c r="I42" i="37"/>
  <c r="AG42" i="37"/>
  <c r="AO42" i="37"/>
  <c r="AU42" i="37"/>
  <c r="AA42" i="37"/>
  <c r="AC42" i="37"/>
  <c r="Y42" i="37"/>
  <c r="M42" i="37"/>
  <c r="K42" i="37"/>
  <c r="AI42" i="37"/>
  <c r="O41" i="37"/>
  <c r="AM41" i="37"/>
  <c r="AA41" i="37"/>
  <c r="U41" i="37"/>
  <c r="AK41" i="37"/>
  <c r="M41" i="37"/>
  <c r="AI41" i="37"/>
  <c r="BG41" i="37"/>
  <c r="AE41" i="37"/>
  <c r="E41" i="37"/>
  <c r="W41" i="37"/>
  <c r="BS41" i="37"/>
  <c r="I41" i="37"/>
  <c r="BE41" i="37"/>
  <c r="BO41" i="37"/>
  <c r="BK41" i="37"/>
  <c r="AB101" i="3"/>
  <c r="AB104" i="3"/>
  <c r="E45" i="51"/>
  <c r="E51" i="51" s="1"/>
  <c r="E32" i="51"/>
  <c r="E19" i="51"/>
  <c r="E38" i="51"/>
  <c r="E25" i="51"/>
  <c r="E12" i="51"/>
  <c r="D6" i="51"/>
  <c r="AB23" i="48"/>
  <c r="AB43" i="48"/>
  <c r="AA63" i="47"/>
  <c r="AA43" i="47"/>
  <c r="AA4" i="48"/>
  <c r="AA23" i="47"/>
  <c r="Y4" i="3"/>
  <c r="Z98" i="3"/>
  <c r="Z4" i="47"/>
  <c r="Z50" i="3"/>
  <c r="Z24" i="3"/>
  <c r="Z76" i="3"/>
  <c r="R18" i="29"/>
  <c r="F53" i="29"/>
  <c r="G16" i="32"/>
  <c r="R38" i="29"/>
  <c r="E12" i="29"/>
  <c r="R9" i="29"/>
  <c r="R12" i="29" s="1"/>
  <c r="E71" i="29"/>
  <c r="R68" i="29"/>
  <c r="R71" i="29" s="1"/>
  <c r="E11" i="29"/>
  <c r="R8" i="29"/>
  <c r="R11" i="29" s="1"/>
  <c r="R29" i="29"/>
  <c r="R32" i="29" s="1"/>
  <c r="E32" i="29"/>
  <c r="E16" i="32"/>
  <c r="R48" i="29"/>
  <c r="R51" i="29" s="1"/>
  <c r="E51" i="29"/>
  <c r="E50" i="29"/>
  <c r="R50" i="29" s="1"/>
  <c r="M16" i="32"/>
  <c r="D24" i="29"/>
  <c r="D44" i="29"/>
  <c r="D64" i="29"/>
  <c r="E56" i="29"/>
  <c r="R56" i="29" s="1"/>
  <c r="R54" i="29"/>
  <c r="R78" i="35"/>
  <c r="F53" i="35"/>
  <c r="E72" i="29"/>
  <c r="R69" i="29"/>
  <c r="R72" i="29" s="1"/>
  <c r="Q16" i="32"/>
  <c r="O17" i="32"/>
  <c r="K17" i="32"/>
  <c r="A18" i="32"/>
  <c r="Q17" i="32"/>
  <c r="G17" i="32"/>
  <c r="M17" i="32"/>
  <c r="E31" i="29"/>
  <c r="R28" i="29"/>
  <c r="R31" i="29" s="1"/>
  <c r="R58" i="29"/>
  <c r="R49" i="29"/>
  <c r="R52" i="29" s="1"/>
  <c r="E52" i="29"/>
  <c r="R78" i="29"/>
  <c r="J16" i="33"/>
  <c r="H16" i="33"/>
  <c r="E15" i="33"/>
  <c r="D44" i="35"/>
  <c r="D64" i="35"/>
  <c r="D19" i="35"/>
  <c r="D39" i="35"/>
  <c r="D24" i="35"/>
  <c r="D59" i="35"/>
  <c r="R58" i="35"/>
  <c r="E59" i="35"/>
  <c r="AI15" i="33"/>
  <c r="R54" i="35"/>
  <c r="E56" i="35"/>
  <c r="R56" i="35" s="1"/>
  <c r="T16" i="33"/>
  <c r="R68" i="35"/>
  <c r="R28" i="35"/>
  <c r="R69" i="35"/>
  <c r="R72" i="35" s="1"/>
  <c r="E72" i="35"/>
  <c r="R14" i="35"/>
  <c r="E16" i="35"/>
  <c r="R16" i="35" s="1"/>
  <c r="R48" i="35"/>
  <c r="E50" i="35"/>
  <c r="R50" i="35" s="1"/>
  <c r="E11" i="35"/>
  <c r="R8" i="35"/>
  <c r="R11" i="35" s="1"/>
  <c r="AP16" i="33"/>
  <c r="W16" i="33"/>
  <c r="AN15" i="33"/>
  <c r="C16" i="33"/>
  <c r="E32" i="35"/>
  <c r="R29" i="35"/>
  <c r="R32" i="35" s="1"/>
  <c r="E52" i="35"/>
  <c r="R49" i="35"/>
  <c r="R52" i="35" s="1"/>
  <c r="R25" i="35"/>
  <c r="R65" i="35"/>
  <c r="R45" i="35"/>
  <c r="E12" i="35"/>
  <c r="R9" i="35"/>
  <c r="R12" i="35" s="1"/>
  <c r="R18" i="35"/>
  <c r="E19" i="35"/>
  <c r="AA15" i="33"/>
  <c r="T15" i="33"/>
  <c r="AF16" i="33"/>
  <c r="O15" i="33"/>
  <c r="W17" i="33"/>
  <c r="H17" i="33"/>
  <c r="R17" i="33"/>
  <c r="AH17" i="33"/>
  <c r="AM17" i="33"/>
  <c r="M17" i="33"/>
  <c r="A18" i="33"/>
  <c r="AE17" i="33"/>
  <c r="AA63" i="48" l="1"/>
  <c r="AC4" i="49"/>
  <c r="AE42" i="50"/>
  <c r="AE23" i="50"/>
  <c r="AD43" i="49"/>
  <c r="AD4" i="50"/>
  <c r="AD63" i="49"/>
  <c r="AD23" i="49"/>
  <c r="AY42" i="37"/>
  <c r="BQ42" i="37"/>
  <c r="BU42" i="37"/>
  <c r="W42" i="37"/>
  <c r="BG42" i="37"/>
  <c r="BU43" i="37"/>
  <c r="BM43" i="37"/>
  <c r="BE43" i="37"/>
  <c r="AW43" i="37"/>
  <c r="AG43" i="37"/>
  <c r="AK43" i="37"/>
  <c r="S43" i="37"/>
  <c r="BS43" i="37"/>
  <c r="AY43" i="37"/>
  <c r="K43" i="37"/>
  <c r="AU43" i="37"/>
  <c r="AA43" i="37"/>
  <c r="G43" i="37"/>
  <c r="W43" i="37"/>
  <c r="U43" i="37"/>
  <c r="AS43" i="37"/>
  <c r="AQ43" i="37"/>
  <c r="BK43" i="37"/>
  <c r="AE43" i="37"/>
  <c r="BS42" i="37"/>
  <c r="BA42" i="37"/>
  <c r="U42" i="37"/>
  <c r="O42" i="37"/>
  <c r="AK42" i="37"/>
  <c r="AM42" i="37"/>
  <c r="AW42" i="37"/>
  <c r="BC42" i="37"/>
  <c r="G42" i="37"/>
  <c r="Q43" i="37"/>
  <c r="Q42" i="37"/>
  <c r="BI42" i="37"/>
  <c r="C42" i="37"/>
  <c r="AE42" i="37"/>
  <c r="AS42" i="37"/>
  <c r="BK42" i="37"/>
  <c r="BO42" i="37"/>
  <c r="E42" i="37"/>
  <c r="AQ42" i="37"/>
  <c r="S42" i="37"/>
  <c r="AA101" i="3"/>
  <c r="AA104" i="3"/>
  <c r="D25" i="51"/>
  <c r="D12" i="51"/>
  <c r="D19" i="51"/>
  <c r="D32" i="51"/>
  <c r="D45" i="51"/>
  <c r="D51" i="51" s="1"/>
  <c r="D38" i="51"/>
  <c r="AA43" i="48"/>
  <c r="AA23" i="48"/>
  <c r="Z43" i="47"/>
  <c r="Z23" i="47"/>
  <c r="Z4" i="48"/>
  <c r="Z63" i="47"/>
  <c r="Y98" i="3"/>
  <c r="X4" i="3"/>
  <c r="Y4" i="47"/>
  <c r="Y76" i="3"/>
  <c r="Y24" i="3"/>
  <c r="Y50" i="3"/>
  <c r="E79" i="35"/>
  <c r="D72" i="29"/>
  <c r="R33" i="29"/>
  <c r="D12" i="29"/>
  <c r="R13" i="35"/>
  <c r="D11" i="29"/>
  <c r="D56" i="29"/>
  <c r="D52" i="35"/>
  <c r="S17" i="32"/>
  <c r="D31" i="29"/>
  <c r="D32" i="29"/>
  <c r="E71" i="35"/>
  <c r="D32" i="35"/>
  <c r="D52" i="29"/>
  <c r="E53" i="29"/>
  <c r="R73" i="29"/>
  <c r="R71" i="35"/>
  <c r="R73" i="35" s="1"/>
  <c r="D12" i="35"/>
  <c r="K18" i="32"/>
  <c r="C18" i="32"/>
  <c r="G18" i="32"/>
  <c r="O18" i="32"/>
  <c r="A19" i="32"/>
  <c r="I18" i="32"/>
  <c r="U18" i="32"/>
  <c r="R53" i="29"/>
  <c r="E13" i="35"/>
  <c r="D72" i="35"/>
  <c r="I17" i="32"/>
  <c r="E17" i="32"/>
  <c r="D71" i="29"/>
  <c r="D51" i="29"/>
  <c r="D50" i="29"/>
  <c r="C17" i="32"/>
  <c r="U17" i="32"/>
  <c r="E16" i="33"/>
  <c r="D31" i="35"/>
  <c r="D71" i="35"/>
  <c r="D51" i="35"/>
  <c r="AQ16" i="33"/>
  <c r="AI16" i="33"/>
  <c r="D16" i="35"/>
  <c r="D50" i="35"/>
  <c r="D79" i="35"/>
  <c r="E39" i="35"/>
  <c r="R38" i="35"/>
  <c r="AA17" i="33"/>
  <c r="AP17" i="33"/>
  <c r="E17" i="33"/>
  <c r="C17" i="33"/>
  <c r="AI17" i="33"/>
  <c r="R51" i="35"/>
  <c r="R53" i="35" s="1"/>
  <c r="AN17" i="33"/>
  <c r="R31" i="35"/>
  <c r="R33" i="35" s="1"/>
  <c r="E31" i="35"/>
  <c r="W18" i="33"/>
  <c r="AM18" i="33"/>
  <c r="M18" i="33"/>
  <c r="A19" i="33"/>
  <c r="Z17" i="33"/>
  <c r="E51" i="35"/>
  <c r="E53" i="35" s="1"/>
  <c r="D56" i="35"/>
  <c r="D11" i="35"/>
  <c r="O17" i="33"/>
  <c r="AN16" i="33"/>
  <c r="AA16" i="33"/>
  <c r="O16" i="33"/>
  <c r="X16" i="33"/>
  <c r="Z63" i="48" l="1"/>
  <c r="AB4" i="49"/>
  <c r="AD42" i="50"/>
  <c r="AD23" i="50"/>
  <c r="AC63" i="49"/>
  <c r="AC4" i="50"/>
  <c r="AC23" i="49"/>
  <c r="D13" i="35"/>
  <c r="BA43" i="37"/>
  <c r="BC43" i="37"/>
  <c r="BI43" i="37"/>
  <c r="BO43" i="37"/>
  <c r="AC43" i="37"/>
  <c r="I43" i="37"/>
  <c r="AI43" i="37"/>
  <c r="O43" i="37"/>
  <c r="BG43" i="37"/>
  <c r="BQ43" i="37"/>
  <c r="BM44" i="37"/>
  <c r="AO44" i="37"/>
  <c r="AA44" i="37"/>
  <c r="U44" i="37"/>
  <c r="AQ44" i="37"/>
  <c r="K44" i="37"/>
  <c r="E44" i="37"/>
  <c r="BO44" i="37"/>
  <c r="AE44" i="37"/>
  <c r="AM43" i="37"/>
  <c r="C43" i="37"/>
  <c r="E43" i="37"/>
  <c r="Y43" i="37"/>
  <c r="AO43" i="37"/>
  <c r="M43" i="37"/>
  <c r="D53" i="29"/>
  <c r="Z101" i="3"/>
  <c r="Z43" i="48"/>
  <c r="Z23" i="48"/>
  <c r="Y43" i="47"/>
  <c r="Y63" i="47"/>
  <c r="Y23" i="47"/>
  <c r="Y4" i="48"/>
  <c r="W4" i="3"/>
  <c r="X4" i="47"/>
  <c r="X98" i="3"/>
  <c r="X76" i="3"/>
  <c r="X50" i="3"/>
  <c r="X24" i="3"/>
  <c r="AN99" i="3"/>
  <c r="Z104" i="3"/>
  <c r="AC43" i="49"/>
  <c r="D53" i="35"/>
  <c r="O19" i="32"/>
  <c r="M19" i="32"/>
  <c r="Q19" i="32"/>
  <c r="K19" i="32"/>
  <c r="A20" i="32"/>
  <c r="E19" i="32"/>
  <c r="U19" i="32"/>
  <c r="C19" i="32"/>
  <c r="E18" i="32"/>
  <c r="S18" i="32"/>
  <c r="M18" i="32"/>
  <c r="Q18" i="32"/>
  <c r="E18" i="33"/>
  <c r="AH19" i="33"/>
  <c r="AM19" i="33"/>
  <c r="C19" i="33"/>
  <c r="A20" i="33"/>
  <c r="AP19" i="33"/>
  <c r="AN18" i="33"/>
  <c r="X17" i="33"/>
  <c r="AQ18" i="33"/>
  <c r="AI18" i="33"/>
  <c r="AQ17" i="33"/>
  <c r="T18" i="33"/>
  <c r="AF17" i="33"/>
  <c r="R18" i="33"/>
  <c r="AH18" i="33"/>
  <c r="J18" i="33"/>
  <c r="T17" i="33"/>
  <c r="H18" i="33"/>
  <c r="AF18" i="33"/>
  <c r="AP18" i="33"/>
  <c r="AE18" i="33"/>
  <c r="C18" i="33"/>
  <c r="J17" i="33"/>
  <c r="Z18" i="33"/>
  <c r="AC23" i="50" l="1"/>
  <c r="AC42" i="50"/>
  <c r="Y63" i="48"/>
  <c r="AA4" i="49"/>
  <c r="AB63" i="49"/>
  <c r="AB4" i="50"/>
  <c r="AB23" i="49"/>
  <c r="AW44" i="37"/>
  <c r="AK44" i="37"/>
  <c r="BQ44" i="37"/>
  <c r="BU44" i="37"/>
  <c r="S44" i="37"/>
  <c r="Q44" i="37"/>
  <c r="I44" i="37"/>
  <c r="BG44" i="37"/>
  <c r="BU45" i="37"/>
  <c r="BM45" i="37"/>
  <c r="Q45" i="37"/>
  <c r="BE45" i="37"/>
  <c r="I45" i="37"/>
  <c r="BG45" i="37"/>
  <c r="S45" i="37"/>
  <c r="BQ45" i="37"/>
  <c r="G45" i="37"/>
  <c r="AQ45" i="37"/>
  <c r="M45" i="37"/>
  <c r="AM45" i="37"/>
  <c r="AI45" i="37"/>
  <c r="BK45" i="37"/>
  <c r="AE45" i="37"/>
  <c r="BI45" i="37"/>
  <c r="Y45" i="37"/>
  <c r="BC45" i="37"/>
  <c r="W45" i="37"/>
  <c r="AS45" i="37"/>
  <c r="BS44" i="37"/>
  <c r="AU44" i="37"/>
  <c r="AG44" i="37"/>
  <c r="G44" i="37"/>
  <c r="AC44" i="37"/>
  <c r="O44" i="37"/>
  <c r="C44" i="37"/>
  <c r="BC44" i="37"/>
  <c r="W44" i="37"/>
  <c r="Y44" i="37"/>
  <c r="AI44" i="37"/>
  <c r="BI44" i="37"/>
  <c r="BK44" i="37"/>
  <c r="M44" i="37"/>
  <c r="BA44" i="37"/>
  <c r="BE44" i="37"/>
  <c r="AM44" i="37"/>
  <c r="AY44" i="37"/>
  <c r="AS44" i="37"/>
  <c r="AB43" i="49"/>
  <c r="X43" i="47"/>
  <c r="X4" i="48"/>
  <c r="X63" i="47"/>
  <c r="X23" i="47"/>
  <c r="W98" i="3"/>
  <c r="V4" i="3"/>
  <c r="W4" i="47"/>
  <c r="W76" i="3"/>
  <c r="W50" i="3"/>
  <c r="W24" i="3"/>
  <c r="Y101" i="3"/>
  <c r="AN100" i="3"/>
  <c r="AN101" i="3" s="1"/>
  <c r="Y43" i="48"/>
  <c r="Y23" i="48"/>
  <c r="Y104" i="3"/>
  <c r="AN104" i="3" s="1"/>
  <c r="AN102" i="3"/>
  <c r="A21" i="32"/>
  <c r="Q20" i="32"/>
  <c r="C20" i="32"/>
  <c r="U20" i="32"/>
  <c r="I20" i="32"/>
  <c r="E20" i="32"/>
  <c r="S20" i="32"/>
  <c r="G19" i="32"/>
  <c r="I19" i="32"/>
  <c r="S19" i="32"/>
  <c r="J19" i="33"/>
  <c r="H19" i="33"/>
  <c r="AF19" i="33"/>
  <c r="AE19" i="33"/>
  <c r="O18" i="33"/>
  <c r="X18" i="33"/>
  <c r="O19" i="33"/>
  <c r="M19" i="33"/>
  <c r="AA18" i="33"/>
  <c r="W19" i="33"/>
  <c r="Z19" i="33"/>
  <c r="T19" i="33"/>
  <c r="R19" i="33"/>
  <c r="M20" i="33"/>
  <c r="AM20" i="33"/>
  <c r="A21" i="33"/>
  <c r="Z20" i="33"/>
  <c r="H20" i="33"/>
  <c r="X63" i="48" l="1"/>
  <c r="Z4" i="49"/>
  <c r="AB42" i="50"/>
  <c r="AB23" i="50"/>
  <c r="AA63" i="49"/>
  <c r="AA4" i="50"/>
  <c r="AA23" i="49"/>
  <c r="AA45" i="37"/>
  <c r="U45" i="37"/>
  <c r="AW46" i="37"/>
  <c r="BU46" i="37"/>
  <c r="BE46" i="37"/>
  <c r="AO46" i="37"/>
  <c r="AA46" i="37"/>
  <c r="G46" i="37"/>
  <c r="BI46" i="37"/>
  <c r="U46" i="37"/>
  <c r="BG46" i="37"/>
  <c r="Y46" i="37"/>
  <c r="BA46" i="37"/>
  <c r="W46" i="37"/>
  <c r="AY46" i="37"/>
  <c r="O46" i="37"/>
  <c r="O45" i="37"/>
  <c r="E45" i="37"/>
  <c r="AG45" i="37"/>
  <c r="AC45" i="37"/>
  <c r="AO45" i="37"/>
  <c r="AW45" i="37"/>
  <c r="C45" i="37"/>
  <c r="BA45" i="37"/>
  <c r="AY45" i="37"/>
  <c r="BS45" i="37"/>
  <c r="AU45" i="37"/>
  <c r="AK45" i="37"/>
  <c r="K45" i="37"/>
  <c r="BO45" i="37"/>
  <c r="X104" i="3"/>
  <c r="X43" i="48"/>
  <c r="X23" i="48"/>
  <c r="X101" i="3"/>
  <c r="AA43" i="49"/>
  <c r="W4" i="48"/>
  <c r="W23" i="47"/>
  <c r="W63" i="47"/>
  <c r="W43" i="47"/>
  <c r="V4" i="47"/>
  <c r="V98" i="3"/>
  <c r="U4" i="3"/>
  <c r="V50" i="3"/>
  <c r="V76" i="3"/>
  <c r="V24" i="3"/>
  <c r="O20" i="32"/>
  <c r="G21" i="32"/>
  <c r="E21" i="32"/>
  <c r="A22" i="32"/>
  <c r="S21" i="32"/>
  <c r="K20" i="32"/>
  <c r="G20" i="32"/>
  <c r="M20" i="32"/>
  <c r="AI19" i="33"/>
  <c r="E19" i="33"/>
  <c r="AN20" i="33"/>
  <c r="T20" i="33"/>
  <c r="R20" i="33"/>
  <c r="AF20" i="33"/>
  <c r="AH20" i="33"/>
  <c r="AQ19" i="33"/>
  <c r="AN19" i="33"/>
  <c r="Z21" i="33"/>
  <c r="AE21" i="33"/>
  <c r="M21" i="33"/>
  <c r="H21" i="33"/>
  <c r="AP21" i="33"/>
  <c r="A22" i="33"/>
  <c r="X19" i="33"/>
  <c r="J20" i="33"/>
  <c r="AP20" i="33"/>
  <c r="W20" i="33"/>
  <c r="AA20" i="33"/>
  <c r="AA19" i="33"/>
  <c r="C20" i="33"/>
  <c r="AE20" i="33"/>
  <c r="W63" i="48" l="1"/>
  <c r="Y4" i="49"/>
  <c r="AA42" i="50"/>
  <c r="AA23" i="50"/>
  <c r="Z23" i="49"/>
  <c r="Z4" i="50"/>
  <c r="Z63" i="49"/>
  <c r="BQ46" i="37"/>
  <c r="AS46" i="37"/>
  <c r="BM46" i="37"/>
  <c r="Q47" i="37"/>
  <c r="AO47" i="37"/>
  <c r="BU47" i="37"/>
  <c r="AC47" i="37"/>
  <c r="K47" i="37"/>
  <c r="BQ47" i="37"/>
  <c r="BI47" i="37"/>
  <c r="BC47" i="37"/>
  <c r="W47" i="37"/>
  <c r="BA47" i="37"/>
  <c r="AQ47" i="37"/>
  <c r="M47" i="37"/>
  <c r="AM47" i="37"/>
  <c r="BO47" i="37"/>
  <c r="K46" i="37"/>
  <c r="AE46" i="37"/>
  <c r="C46" i="37"/>
  <c r="BO46" i="37"/>
  <c r="AM46" i="37"/>
  <c r="E46" i="37"/>
  <c r="AG46" i="37"/>
  <c r="BK46" i="37"/>
  <c r="AI46" i="37"/>
  <c r="G47" i="37"/>
  <c r="AK46" i="37"/>
  <c r="BC46" i="37"/>
  <c r="BS46" i="37"/>
  <c r="Q46" i="37"/>
  <c r="M46" i="37"/>
  <c r="AC46" i="37"/>
  <c r="S46" i="37"/>
  <c r="AU46" i="37"/>
  <c r="I46" i="37"/>
  <c r="AQ46" i="37"/>
  <c r="W101" i="3"/>
  <c r="W104" i="3"/>
  <c r="T4" i="3"/>
  <c r="U4" i="47"/>
  <c r="U24" i="3"/>
  <c r="U98" i="3"/>
  <c r="U76" i="3"/>
  <c r="U50" i="3"/>
  <c r="V4" i="48"/>
  <c r="V63" i="47"/>
  <c r="V23" i="47"/>
  <c r="V43" i="47"/>
  <c r="W23" i="48"/>
  <c r="W43" i="48"/>
  <c r="Z43" i="49"/>
  <c r="Q21" i="32"/>
  <c r="Q22" i="32"/>
  <c r="U22" i="32"/>
  <c r="C22" i="32"/>
  <c r="E22" i="32"/>
  <c r="O22" i="32"/>
  <c r="I22" i="32"/>
  <c r="A23" i="32"/>
  <c r="K22" i="32"/>
  <c r="S22" i="32"/>
  <c r="G22" i="32"/>
  <c r="M21" i="32"/>
  <c r="I21" i="32"/>
  <c r="C21" i="32"/>
  <c r="O21" i="32"/>
  <c r="K21" i="32"/>
  <c r="U21" i="32"/>
  <c r="J21" i="33"/>
  <c r="O21" i="33"/>
  <c r="W21" i="33"/>
  <c r="E21" i="33"/>
  <c r="C21" i="33"/>
  <c r="X20" i="33"/>
  <c r="E20" i="33"/>
  <c r="O20" i="33"/>
  <c r="AH21" i="33"/>
  <c r="AQ20" i="33"/>
  <c r="AN21" i="33"/>
  <c r="AI20" i="33"/>
  <c r="Z22" i="33"/>
  <c r="A23" i="33"/>
  <c r="AM21" i="33"/>
  <c r="R21" i="33"/>
  <c r="V63" i="48" l="1"/>
  <c r="X4" i="49"/>
  <c r="Z42" i="50"/>
  <c r="Z23" i="50"/>
  <c r="Y63" i="49"/>
  <c r="Y4" i="50"/>
  <c r="Y23" i="49"/>
  <c r="BE47" i="37"/>
  <c r="AE47" i="37"/>
  <c r="BS47" i="37"/>
  <c r="E47" i="37"/>
  <c r="AI47" i="37"/>
  <c r="U47" i="37"/>
  <c r="S47" i="37"/>
  <c r="O47" i="37"/>
  <c r="AK47" i="37"/>
  <c r="BK47" i="37"/>
  <c r="AY47" i="37"/>
  <c r="AU47" i="37"/>
  <c r="BG47" i="37"/>
  <c r="AW47" i="37"/>
  <c r="BU48" i="37"/>
  <c r="AW48" i="37"/>
  <c r="AG48" i="37"/>
  <c r="AU48" i="37"/>
  <c r="BI48" i="37"/>
  <c r="AK48" i="37"/>
  <c r="S48" i="37"/>
  <c r="BC48" i="37"/>
  <c r="Y48" i="37"/>
  <c r="K48" i="37"/>
  <c r="AS48" i="37"/>
  <c r="M48" i="37"/>
  <c r="BS48" i="37"/>
  <c r="AI48" i="37"/>
  <c r="BK48" i="37"/>
  <c r="C47" i="37"/>
  <c r="AS47" i="37"/>
  <c r="Y47" i="37"/>
  <c r="I47" i="37"/>
  <c r="AG47" i="37"/>
  <c r="BM47" i="37"/>
  <c r="AA47" i="37"/>
  <c r="V104" i="3"/>
  <c r="V101" i="3"/>
  <c r="S4" i="3"/>
  <c r="T76" i="3"/>
  <c r="T98" i="3"/>
  <c r="T50" i="3"/>
  <c r="T4" i="47"/>
  <c r="T24" i="3"/>
  <c r="Y43" i="49"/>
  <c r="U63" i="47"/>
  <c r="U23" i="47"/>
  <c r="U43" i="47"/>
  <c r="U4" i="48"/>
  <c r="V43" i="48"/>
  <c r="V23" i="48"/>
  <c r="G23" i="32"/>
  <c r="S23" i="32"/>
  <c r="U23" i="32"/>
  <c r="A24" i="32"/>
  <c r="M22" i="32"/>
  <c r="X22" i="33"/>
  <c r="W22" i="33"/>
  <c r="O22" i="33"/>
  <c r="M22" i="33"/>
  <c r="AI22" i="33"/>
  <c r="AH22" i="33"/>
  <c r="AF22" i="33"/>
  <c r="R23" i="33"/>
  <c r="W23" i="33"/>
  <c r="H23" i="33"/>
  <c r="C23" i="33"/>
  <c r="Z23" i="33"/>
  <c r="A24" i="33"/>
  <c r="AP23" i="33"/>
  <c r="AE23" i="33"/>
  <c r="T22" i="33"/>
  <c r="R22" i="33"/>
  <c r="AF21" i="33"/>
  <c r="T21" i="33"/>
  <c r="AI21" i="33"/>
  <c r="AA21" i="33"/>
  <c r="AN22" i="33"/>
  <c r="AP22" i="33"/>
  <c r="X21" i="33"/>
  <c r="E22" i="33"/>
  <c r="AE22" i="33"/>
  <c r="AQ21" i="33"/>
  <c r="H22" i="33"/>
  <c r="C22" i="33"/>
  <c r="AM22" i="33"/>
  <c r="U63" i="48" l="1"/>
  <c r="W4" i="49"/>
  <c r="Y42" i="50"/>
  <c r="Y23" i="50"/>
  <c r="X23" i="49"/>
  <c r="X4" i="50"/>
  <c r="X63" i="49"/>
  <c r="BO48" i="37"/>
  <c r="BG48" i="37"/>
  <c r="BM49" i="37"/>
  <c r="Q49" i="37"/>
  <c r="AW49" i="37"/>
  <c r="AO49" i="37"/>
  <c r="BG49" i="37"/>
  <c r="AK49" i="37"/>
  <c r="S49" i="37"/>
  <c r="AY49" i="37"/>
  <c r="AC49" i="37"/>
  <c r="K49" i="37"/>
  <c r="BQ49" i="37"/>
  <c r="AU49" i="37"/>
  <c r="AA49" i="37"/>
  <c r="G49" i="37"/>
  <c r="U49" i="37"/>
  <c r="AS49" i="37"/>
  <c r="O49" i="37"/>
  <c r="AQ49" i="37"/>
  <c r="M49" i="37"/>
  <c r="AM49" i="37"/>
  <c r="E49" i="37"/>
  <c r="BK49" i="37"/>
  <c r="BI49" i="37"/>
  <c r="Y49" i="37"/>
  <c r="C48" i="37"/>
  <c r="E48" i="37"/>
  <c r="W48" i="37"/>
  <c r="Q48" i="37"/>
  <c r="AA48" i="37"/>
  <c r="BA48" i="37"/>
  <c r="BM48" i="37"/>
  <c r="BE48" i="37"/>
  <c r="AC48" i="37"/>
  <c r="AQ48" i="37"/>
  <c r="BU49" i="37"/>
  <c r="U48" i="37"/>
  <c r="I48" i="37"/>
  <c r="AY48" i="37"/>
  <c r="AM48" i="37"/>
  <c r="O48" i="37"/>
  <c r="BQ48" i="37"/>
  <c r="G48" i="37"/>
  <c r="AO48" i="37"/>
  <c r="AE48" i="37"/>
  <c r="U104" i="3"/>
  <c r="U23" i="48"/>
  <c r="U43" i="48"/>
  <c r="S4" i="47"/>
  <c r="S98" i="3"/>
  <c r="R4" i="3"/>
  <c r="S76" i="3"/>
  <c r="S50" i="3"/>
  <c r="S24" i="3"/>
  <c r="U101" i="3"/>
  <c r="T4" i="48"/>
  <c r="T63" i="47"/>
  <c r="T23" i="47"/>
  <c r="T43" i="47"/>
  <c r="X43" i="49"/>
  <c r="K23" i="32"/>
  <c r="C23" i="32"/>
  <c r="I23" i="32"/>
  <c r="O23" i="32"/>
  <c r="Q23" i="32"/>
  <c r="E23" i="32"/>
  <c r="M23" i="32"/>
  <c r="C24" i="32"/>
  <c r="E24" i="32"/>
  <c r="Q24" i="32"/>
  <c r="S24" i="32"/>
  <c r="I24" i="32"/>
  <c r="K24" i="32"/>
  <c r="G24" i="32"/>
  <c r="M24" i="32"/>
  <c r="U24" i="32"/>
  <c r="O24" i="32"/>
  <c r="A25" i="32"/>
  <c r="AQ23" i="33"/>
  <c r="J22" i="33"/>
  <c r="R24" i="33"/>
  <c r="C24" i="33"/>
  <c r="A25" i="33"/>
  <c r="H24" i="33"/>
  <c r="Z24" i="33"/>
  <c r="AA22" i="33"/>
  <c r="AQ22" i="33"/>
  <c r="AH23" i="33"/>
  <c r="AM23" i="33"/>
  <c r="M23" i="33"/>
  <c r="T63" i="48" l="1"/>
  <c r="V4" i="49"/>
  <c r="X23" i="50"/>
  <c r="X42" i="50"/>
  <c r="W63" i="49"/>
  <c r="W4" i="50"/>
  <c r="W23" i="49"/>
  <c r="I49" i="37"/>
  <c r="W49" i="37"/>
  <c r="BO49" i="37"/>
  <c r="BC49" i="37"/>
  <c r="BA49" i="37"/>
  <c r="BU50" i="37"/>
  <c r="Q50" i="37"/>
  <c r="AG50" i="37"/>
  <c r="AA50" i="37"/>
  <c r="BI50" i="37"/>
  <c r="BO50" i="37"/>
  <c r="AE50" i="37"/>
  <c r="BC50" i="37"/>
  <c r="AG49" i="37"/>
  <c r="BS49" i="37"/>
  <c r="C49" i="37"/>
  <c r="AE49" i="37"/>
  <c r="AI49" i="37"/>
  <c r="BE49" i="37"/>
  <c r="T104" i="3"/>
  <c r="S23" i="47"/>
  <c r="S43" i="47"/>
  <c r="S63" i="47"/>
  <c r="S4" i="48"/>
  <c r="R4" i="47"/>
  <c r="R50" i="3"/>
  <c r="Q4" i="3"/>
  <c r="R24" i="3"/>
  <c r="R98" i="3"/>
  <c r="R76" i="3"/>
  <c r="T101" i="3"/>
  <c r="T43" i="48"/>
  <c r="T23" i="48"/>
  <c r="W43" i="49"/>
  <c r="E25" i="32"/>
  <c r="M25" i="32"/>
  <c r="A26" i="32"/>
  <c r="K25" i="32"/>
  <c r="W24" i="33"/>
  <c r="A26" i="33"/>
  <c r="C25" i="33"/>
  <c r="AP25" i="33"/>
  <c r="Z25" i="33"/>
  <c r="R25" i="33"/>
  <c r="H25" i="33"/>
  <c r="AM25" i="33"/>
  <c r="W25" i="33"/>
  <c r="J23" i="33"/>
  <c r="O23" i="33"/>
  <c r="X23" i="33"/>
  <c r="AI23" i="33"/>
  <c r="E24" i="33"/>
  <c r="T23" i="33"/>
  <c r="T24" i="33"/>
  <c r="AE24" i="33"/>
  <c r="AF23" i="33"/>
  <c r="AA23" i="33"/>
  <c r="E23" i="33"/>
  <c r="AI24" i="33"/>
  <c r="AH24" i="33"/>
  <c r="M24" i="33"/>
  <c r="AN23" i="33"/>
  <c r="AM24" i="33"/>
  <c r="AQ24" i="33"/>
  <c r="AP24" i="33"/>
  <c r="S63" i="48" l="1"/>
  <c r="U4" i="49"/>
  <c r="W23" i="50"/>
  <c r="W42" i="50"/>
  <c r="V63" i="49"/>
  <c r="V4" i="50"/>
  <c r="V23" i="49"/>
  <c r="E50" i="37"/>
  <c r="BQ50" i="37"/>
  <c r="G50" i="37"/>
  <c r="AI50" i="37"/>
  <c r="BG50" i="37"/>
  <c r="BM51" i="37"/>
  <c r="BE51" i="37"/>
  <c r="Q51" i="37"/>
  <c r="AO51" i="37"/>
  <c r="AG51" i="37"/>
  <c r="I51" i="37"/>
  <c r="S51" i="37"/>
  <c r="AY51" i="37"/>
  <c r="AC51" i="37"/>
  <c r="K51" i="37"/>
  <c r="AU51" i="37"/>
  <c r="AA51" i="37"/>
  <c r="G51" i="37"/>
  <c r="C51" i="37"/>
  <c r="BK51" i="37"/>
  <c r="AE51" i="37"/>
  <c r="BI51" i="37"/>
  <c r="Y51" i="37"/>
  <c r="AS51" i="37"/>
  <c r="O51" i="37"/>
  <c r="M50" i="37"/>
  <c r="U50" i="37"/>
  <c r="AO50" i="37"/>
  <c r="BS50" i="37"/>
  <c r="Y50" i="37"/>
  <c r="W50" i="37"/>
  <c r="AM50" i="37"/>
  <c r="AW51" i="37"/>
  <c r="BA50" i="37"/>
  <c r="AW50" i="37"/>
  <c r="AC50" i="37"/>
  <c r="BK50" i="37"/>
  <c r="I50" i="37"/>
  <c r="K50" i="37"/>
  <c r="O50" i="37"/>
  <c r="C50" i="37"/>
  <c r="AQ50" i="37"/>
  <c r="AY50" i="37"/>
  <c r="AS50" i="37"/>
  <c r="BE50" i="37"/>
  <c r="AK50" i="37"/>
  <c r="S50" i="37"/>
  <c r="AU50" i="37"/>
  <c r="BM50" i="37"/>
  <c r="S104" i="3"/>
  <c r="R43" i="47"/>
  <c r="R63" i="47"/>
  <c r="R23" i="47"/>
  <c r="R4" i="48"/>
  <c r="S43" i="48"/>
  <c r="S23" i="48"/>
  <c r="V43" i="49"/>
  <c r="Q50" i="3"/>
  <c r="Q4" i="47"/>
  <c r="Q76" i="3"/>
  <c r="Q24" i="3"/>
  <c r="Q98" i="3"/>
  <c r="P4" i="3"/>
  <c r="S101" i="3"/>
  <c r="G26" i="32"/>
  <c r="E26" i="32"/>
  <c r="I26" i="32"/>
  <c r="C26" i="32"/>
  <c r="A27" i="32"/>
  <c r="S26" i="32"/>
  <c r="M26" i="32"/>
  <c r="K26" i="32"/>
  <c r="O26" i="32"/>
  <c r="U26" i="32"/>
  <c r="S25" i="32"/>
  <c r="Q25" i="32"/>
  <c r="U25" i="32"/>
  <c r="O25" i="32"/>
  <c r="C25" i="32"/>
  <c r="G25" i="32"/>
  <c r="I25" i="32"/>
  <c r="AF24" i="33"/>
  <c r="AI25" i="33"/>
  <c r="M25" i="33"/>
  <c r="AA24" i="33"/>
  <c r="AH25" i="33"/>
  <c r="AN24" i="33"/>
  <c r="O24" i="33"/>
  <c r="AE25" i="33"/>
  <c r="J24" i="33"/>
  <c r="X24" i="33"/>
  <c r="J25" i="33"/>
  <c r="W26" i="33"/>
  <c r="AP26" i="33"/>
  <c r="A27" i="33"/>
  <c r="C26" i="33"/>
  <c r="R63" i="48" l="1"/>
  <c r="T4" i="49"/>
  <c r="V23" i="50"/>
  <c r="V42" i="50"/>
  <c r="U63" i="49"/>
  <c r="U4" i="50"/>
  <c r="U23" i="49"/>
  <c r="BU52" i="37"/>
  <c r="AW52" i="37"/>
  <c r="BM52" i="37"/>
  <c r="AG52" i="37"/>
  <c r="AU52" i="37"/>
  <c r="AA52" i="37"/>
  <c r="BK52" i="37"/>
  <c r="AC52" i="37"/>
  <c r="BC52" i="37"/>
  <c r="Y52" i="37"/>
  <c r="BA52" i="37"/>
  <c r="AY52" i="37"/>
  <c r="AS52" i="37"/>
  <c r="M52" i="37"/>
  <c r="AI52" i="37"/>
  <c r="BA51" i="37"/>
  <c r="AK51" i="37"/>
  <c r="AQ51" i="37"/>
  <c r="BG51" i="37"/>
  <c r="BO51" i="37"/>
  <c r="E51" i="37"/>
  <c r="M51" i="37"/>
  <c r="AM51" i="37"/>
  <c r="BS51" i="37"/>
  <c r="BU51" i="37"/>
  <c r="W51" i="37"/>
  <c r="BC51" i="37"/>
  <c r="U51" i="37"/>
  <c r="AI51" i="37"/>
  <c r="BQ51" i="37"/>
  <c r="R101" i="3"/>
  <c r="R104" i="3"/>
  <c r="U43" i="49"/>
  <c r="AO99" i="3"/>
  <c r="Q23" i="47"/>
  <c r="Q43" i="47"/>
  <c r="Q63" i="47"/>
  <c r="Q4" i="48"/>
  <c r="P76" i="3"/>
  <c r="P4" i="47"/>
  <c r="P24" i="3"/>
  <c r="P50" i="3"/>
  <c r="P98" i="3"/>
  <c r="O4" i="3"/>
  <c r="R23" i="48"/>
  <c r="R43" i="48"/>
  <c r="Q26" i="32"/>
  <c r="A28" i="32"/>
  <c r="O27" i="32"/>
  <c r="S27" i="32"/>
  <c r="G27" i="32"/>
  <c r="U27" i="32"/>
  <c r="M27" i="32"/>
  <c r="K27" i="32"/>
  <c r="T26" i="33"/>
  <c r="AA26" i="33"/>
  <c r="AN25" i="33"/>
  <c r="AF26" i="33"/>
  <c r="AE26" i="33"/>
  <c r="R26" i="33"/>
  <c r="AI26" i="33"/>
  <c r="X25" i="33"/>
  <c r="AH26" i="33"/>
  <c r="AF25" i="33"/>
  <c r="M26" i="33"/>
  <c r="O25" i="33"/>
  <c r="J26" i="33"/>
  <c r="H26" i="33"/>
  <c r="E26" i="33"/>
  <c r="R27" i="33"/>
  <c r="W27" i="33"/>
  <c r="A28" i="33"/>
  <c r="AM27" i="33"/>
  <c r="AH27" i="33"/>
  <c r="AM26" i="33"/>
  <c r="Z26" i="33"/>
  <c r="AQ25" i="33"/>
  <c r="AA25" i="33"/>
  <c r="E25" i="33"/>
  <c r="T25" i="33"/>
  <c r="U23" i="50" l="1"/>
  <c r="U42" i="50"/>
  <c r="T63" i="49"/>
  <c r="T4" i="50"/>
  <c r="T23" i="49"/>
  <c r="Q63" i="48"/>
  <c r="S4" i="49"/>
  <c r="I52" i="37"/>
  <c r="C52" i="37"/>
  <c r="E52" i="37"/>
  <c r="AE52" i="37"/>
  <c r="BE52" i="37"/>
  <c r="W52" i="37"/>
  <c r="BO52" i="37"/>
  <c r="U52" i="37"/>
  <c r="BS52" i="37"/>
  <c r="S52" i="37"/>
  <c r="AK52" i="37"/>
  <c r="BQ52" i="37"/>
  <c r="G52" i="37"/>
  <c r="AQ52" i="37"/>
  <c r="BG52" i="37"/>
  <c r="BU53" i="37"/>
  <c r="Q53" i="37"/>
  <c r="BE53" i="37"/>
  <c r="AO53" i="37"/>
  <c r="BG53" i="37"/>
  <c r="AK53" i="37"/>
  <c r="G53" i="37"/>
  <c r="AS53" i="37"/>
  <c r="O53" i="37"/>
  <c r="AQ53" i="37"/>
  <c r="M53" i="37"/>
  <c r="BK53" i="37"/>
  <c r="BI52" i="37"/>
  <c r="O52" i="37"/>
  <c r="K52" i="37"/>
  <c r="AC53" i="37"/>
  <c r="Q52" i="37"/>
  <c r="AO52" i="37"/>
  <c r="AM52" i="37"/>
  <c r="O50" i="3"/>
  <c r="O4" i="47"/>
  <c r="N4" i="3"/>
  <c r="O98" i="3"/>
  <c r="O76" i="3"/>
  <c r="O24" i="3"/>
  <c r="P63" i="47"/>
  <c r="P43" i="47"/>
  <c r="P23" i="47"/>
  <c r="P4" i="48"/>
  <c r="Q101" i="3"/>
  <c r="AO100" i="3"/>
  <c r="AO101" i="3" s="1"/>
  <c r="T43" i="49"/>
  <c r="Q43" i="48"/>
  <c r="Q23" i="48"/>
  <c r="Q104" i="3"/>
  <c r="AO104" i="3" s="1"/>
  <c r="AO102" i="3"/>
  <c r="I27" i="32"/>
  <c r="K28" i="32"/>
  <c r="E28" i="32"/>
  <c r="U28" i="32"/>
  <c r="I28" i="32"/>
  <c r="S28" i="32"/>
  <c r="A29" i="32"/>
  <c r="O28" i="32"/>
  <c r="E27" i="32"/>
  <c r="C27" i="32"/>
  <c r="Q27" i="32"/>
  <c r="Z27" i="33"/>
  <c r="H27" i="33"/>
  <c r="X26" i="33"/>
  <c r="O27" i="33"/>
  <c r="AE27" i="33"/>
  <c r="C27" i="33"/>
  <c r="M27" i="33"/>
  <c r="AP27" i="33"/>
  <c r="M28" i="33"/>
  <c r="H28" i="33"/>
  <c r="W28" i="33"/>
  <c r="A29" i="33"/>
  <c r="O26" i="33"/>
  <c r="AN26" i="33"/>
  <c r="AQ26" i="33"/>
  <c r="S63" i="49" l="1"/>
  <c r="S4" i="50"/>
  <c r="S23" i="49"/>
  <c r="P63" i="48"/>
  <c r="R4" i="49"/>
  <c r="T42" i="50"/>
  <c r="T23" i="50"/>
  <c r="I53" i="37"/>
  <c r="AI53" i="37"/>
  <c r="U53" i="37"/>
  <c r="AE53" i="37"/>
  <c r="K53" i="37"/>
  <c r="AA53" i="37"/>
  <c r="BA53" i="37"/>
  <c r="BQ53" i="37"/>
  <c r="AG53" i="37"/>
  <c r="BE54" i="37"/>
  <c r="BM54" i="37"/>
  <c r="AO54" i="37"/>
  <c r="Q54" i="37"/>
  <c r="G54" i="37"/>
  <c r="U54" i="37"/>
  <c r="S54" i="37"/>
  <c r="W54" i="37"/>
  <c r="AY54" i="37"/>
  <c r="M54" i="37"/>
  <c r="AQ54" i="37"/>
  <c r="BO54" i="37"/>
  <c r="AE54" i="37"/>
  <c r="AC54" i="37"/>
  <c r="BC54" i="37"/>
  <c r="Y54" i="37"/>
  <c r="AY53" i="37"/>
  <c r="E53" i="37"/>
  <c r="AW53" i="37"/>
  <c r="BS53" i="37"/>
  <c r="BO53" i="37"/>
  <c r="C53" i="37"/>
  <c r="AM54" i="37"/>
  <c r="AM53" i="37"/>
  <c r="Y53" i="37"/>
  <c r="AU53" i="37"/>
  <c r="BI54" i="37"/>
  <c r="BI53" i="37"/>
  <c r="W53" i="37"/>
  <c r="BC53" i="37"/>
  <c r="S53" i="37"/>
  <c r="BM53" i="37"/>
  <c r="P101" i="3"/>
  <c r="P104" i="3"/>
  <c r="S43" i="49"/>
  <c r="O4" i="48"/>
  <c r="O43" i="47"/>
  <c r="O63" i="47"/>
  <c r="O23" i="47"/>
  <c r="M4" i="3"/>
  <c r="N24" i="3"/>
  <c r="N4" i="47"/>
  <c r="N50" i="3"/>
  <c r="N98" i="3"/>
  <c r="N76" i="3"/>
  <c r="P43" i="48"/>
  <c r="P23" i="48"/>
  <c r="M28" i="32"/>
  <c r="G28" i="32"/>
  <c r="K29" i="32"/>
  <c r="M29" i="32"/>
  <c r="Q29" i="32"/>
  <c r="S29" i="32"/>
  <c r="U29" i="32"/>
  <c r="E29" i="32"/>
  <c r="I29" i="32"/>
  <c r="A30" i="32"/>
  <c r="C29" i="32"/>
  <c r="O29" i="32"/>
  <c r="G29" i="32"/>
  <c r="Q28" i="32"/>
  <c r="C28" i="32"/>
  <c r="E28" i="33"/>
  <c r="AA28" i="33"/>
  <c r="Z28" i="33"/>
  <c r="C28" i="33"/>
  <c r="AF27" i="33"/>
  <c r="AI28" i="33"/>
  <c r="O28" i="33"/>
  <c r="R28" i="33"/>
  <c r="AQ27" i="33"/>
  <c r="AP28" i="33"/>
  <c r="AM28" i="33"/>
  <c r="AA27" i="33"/>
  <c r="E27" i="33"/>
  <c r="AH28" i="33"/>
  <c r="T27" i="33"/>
  <c r="R29" i="33"/>
  <c r="AP29" i="33"/>
  <c r="A30" i="33"/>
  <c r="AH29" i="33"/>
  <c r="C29" i="33"/>
  <c r="M29" i="33"/>
  <c r="Z29" i="33"/>
  <c r="AE28" i="33"/>
  <c r="X27" i="33"/>
  <c r="T28" i="33"/>
  <c r="AN27" i="33"/>
  <c r="AI27" i="33"/>
  <c r="X28" i="33"/>
  <c r="J27" i="33"/>
  <c r="O63" i="48" l="1"/>
  <c r="Q4" i="49"/>
  <c r="R23" i="49"/>
  <c r="R4" i="50"/>
  <c r="R63" i="49"/>
  <c r="S42" i="50"/>
  <c r="S23" i="50"/>
  <c r="BM55" i="37"/>
  <c r="AO55" i="37"/>
  <c r="AY55" i="37"/>
  <c r="AC55" i="37"/>
  <c r="K55" i="37"/>
  <c r="O55" i="37"/>
  <c r="AQ55" i="37"/>
  <c r="BK55" i="37"/>
  <c r="AE55" i="37"/>
  <c r="BI55" i="37"/>
  <c r="Y55" i="37"/>
  <c r="W55" i="37"/>
  <c r="U55" i="37"/>
  <c r="BK54" i="37"/>
  <c r="C54" i="37"/>
  <c r="BG54" i="37"/>
  <c r="AS54" i="37"/>
  <c r="O54" i="37"/>
  <c r="AG54" i="37"/>
  <c r="E54" i="37"/>
  <c r="AU54" i="37"/>
  <c r="BU54" i="37"/>
  <c r="BS54" i="37"/>
  <c r="AK54" i="37"/>
  <c r="K54" i="37"/>
  <c r="BQ54" i="37"/>
  <c r="I54" i="37"/>
  <c r="BA54" i="37"/>
  <c r="AW54" i="37"/>
  <c r="AI54" i="37"/>
  <c r="AA54" i="37"/>
  <c r="O104" i="3"/>
  <c r="O101" i="3"/>
  <c r="O23" i="48"/>
  <c r="O43" i="48"/>
  <c r="N23" i="47"/>
  <c r="N43" i="47"/>
  <c r="N4" i="48"/>
  <c r="N63" i="47"/>
  <c r="R43" i="49"/>
  <c r="M4" i="47"/>
  <c r="L4" i="3"/>
  <c r="M98" i="3"/>
  <c r="M24" i="3"/>
  <c r="M50" i="3"/>
  <c r="M76" i="3"/>
  <c r="G30" i="32"/>
  <c r="O30" i="32"/>
  <c r="U30" i="32"/>
  <c r="Q30" i="32"/>
  <c r="C30" i="32"/>
  <c r="A31" i="32"/>
  <c r="I30" i="32"/>
  <c r="E30" i="32"/>
  <c r="J28" i="33"/>
  <c r="R30" i="33"/>
  <c r="AM30" i="33"/>
  <c r="A31" i="33"/>
  <c r="AE30" i="33"/>
  <c r="AQ29" i="33"/>
  <c r="AQ28" i="33"/>
  <c r="J29" i="33"/>
  <c r="T29" i="33"/>
  <c r="X29" i="33"/>
  <c r="O29" i="33"/>
  <c r="AF29" i="33"/>
  <c r="AE29" i="33"/>
  <c r="AM29" i="33"/>
  <c r="E29" i="33"/>
  <c r="W29" i="33"/>
  <c r="AN28" i="33"/>
  <c r="H29" i="33"/>
  <c r="AF28" i="33"/>
  <c r="R42" i="50" l="1"/>
  <c r="R23" i="50"/>
  <c r="N63" i="48"/>
  <c r="P4" i="49"/>
  <c r="Q63" i="49"/>
  <c r="Q4" i="50"/>
  <c r="Q23" i="49"/>
  <c r="M55" i="37"/>
  <c r="BC55" i="37"/>
  <c r="BA55" i="37"/>
  <c r="G55" i="37"/>
  <c r="AS55" i="37"/>
  <c r="BO55" i="37"/>
  <c r="AA55" i="37"/>
  <c r="AK55" i="37"/>
  <c r="S55" i="37"/>
  <c r="E55" i="37"/>
  <c r="AU55" i="37"/>
  <c r="BG55" i="37"/>
  <c r="AM55" i="37"/>
  <c r="BQ55" i="37"/>
  <c r="BU55" i="37"/>
  <c r="BU56" i="37"/>
  <c r="AW56" i="37"/>
  <c r="AU56" i="37"/>
  <c r="AA56" i="37"/>
  <c r="BI56" i="37"/>
  <c r="AQ56" i="37"/>
  <c r="K56" i="37"/>
  <c r="AC56" i="37"/>
  <c r="BA56" i="37"/>
  <c r="O56" i="37"/>
  <c r="AS56" i="37"/>
  <c r="BE55" i="37"/>
  <c r="Q55" i="37"/>
  <c r="C55" i="37"/>
  <c r="AG55" i="37"/>
  <c r="I55" i="37"/>
  <c r="BS55" i="37"/>
  <c r="AW55" i="37"/>
  <c r="AI55" i="37"/>
  <c r="N104" i="3"/>
  <c r="M23" i="47"/>
  <c r="M43" i="47"/>
  <c r="M4" i="48"/>
  <c r="M63" i="47"/>
  <c r="N43" i="48"/>
  <c r="N23" i="48"/>
  <c r="L24" i="3"/>
  <c r="L50" i="3"/>
  <c r="L76" i="3"/>
  <c r="L4" i="47"/>
  <c r="L98" i="3"/>
  <c r="K4" i="3"/>
  <c r="Q43" i="49"/>
  <c r="N101" i="3"/>
  <c r="S30" i="32"/>
  <c r="K30" i="32"/>
  <c r="M30" i="32"/>
  <c r="A32" i="32"/>
  <c r="Q31" i="32"/>
  <c r="G31" i="32"/>
  <c r="K31" i="32"/>
  <c r="O31" i="32"/>
  <c r="U31" i="32"/>
  <c r="H30" i="33"/>
  <c r="AA30" i="33"/>
  <c r="Z30" i="33"/>
  <c r="AI29" i="33"/>
  <c r="AI30" i="33"/>
  <c r="AH30" i="33"/>
  <c r="AN30" i="33"/>
  <c r="O30" i="33"/>
  <c r="M30" i="33"/>
  <c r="J30" i="33"/>
  <c r="C30" i="33"/>
  <c r="AF30" i="33"/>
  <c r="AA29" i="33"/>
  <c r="AN29" i="33"/>
  <c r="AP30" i="33"/>
  <c r="H31" i="33"/>
  <c r="A32" i="33"/>
  <c r="W30" i="33"/>
  <c r="Q42" i="50" l="1"/>
  <c r="Q23" i="50"/>
  <c r="P23" i="49"/>
  <c r="P4" i="50"/>
  <c r="P63" i="49"/>
  <c r="M63" i="48"/>
  <c r="O4" i="49"/>
  <c r="C56" i="37"/>
  <c r="BO56" i="37"/>
  <c r="BG56" i="37"/>
  <c r="I57" i="37"/>
  <c r="AO57" i="37"/>
  <c r="BU57" i="37"/>
  <c r="AG57" i="37"/>
  <c r="AM57" i="37"/>
  <c r="S57" i="37"/>
  <c r="BC57" i="37"/>
  <c r="AI57" i="37"/>
  <c r="O57" i="37"/>
  <c r="BS57" i="37"/>
  <c r="AC57" i="37"/>
  <c r="K57" i="37"/>
  <c r="AU57" i="37"/>
  <c r="AA57" i="37"/>
  <c r="G57" i="37"/>
  <c r="AS57" i="37"/>
  <c r="AQ57" i="37"/>
  <c r="U57" i="37"/>
  <c r="Y56" i="37"/>
  <c r="I56" i="37"/>
  <c r="W56" i="37"/>
  <c r="AG56" i="37"/>
  <c r="E56" i="37"/>
  <c r="G56" i="37"/>
  <c r="U56" i="37"/>
  <c r="AE56" i="37"/>
  <c r="BE56" i="37"/>
  <c r="AI56" i="37"/>
  <c r="Q56" i="37"/>
  <c r="AY56" i="37"/>
  <c r="BQ56" i="37"/>
  <c r="AW57" i="37"/>
  <c r="BC56" i="37"/>
  <c r="AO56" i="37"/>
  <c r="BM56" i="37"/>
  <c r="AM56" i="37"/>
  <c r="BS56" i="37"/>
  <c r="AK56" i="37"/>
  <c r="M56" i="37"/>
  <c r="S56" i="37"/>
  <c r="BK56" i="37"/>
  <c r="M101" i="3"/>
  <c r="P43" i="49"/>
  <c r="M104" i="3"/>
  <c r="K98" i="3"/>
  <c r="J4" i="3"/>
  <c r="K4" i="47"/>
  <c r="K24" i="3"/>
  <c r="K50" i="3"/>
  <c r="K76" i="3"/>
  <c r="M23" i="48"/>
  <c r="M43" i="48"/>
  <c r="L63" i="47"/>
  <c r="L23" i="47"/>
  <c r="L43" i="47"/>
  <c r="L4" i="48"/>
  <c r="C31" i="32"/>
  <c r="G32" i="32"/>
  <c r="E32" i="32"/>
  <c r="M32" i="32"/>
  <c r="C32" i="32"/>
  <c r="I32" i="32"/>
  <c r="Q32" i="32"/>
  <c r="A33" i="32"/>
  <c r="K32" i="32"/>
  <c r="S32" i="32"/>
  <c r="O32" i="32"/>
  <c r="U32" i="32"/>
  <c r="I31" i="32"/>
  <c r="S31" i="32"/>
  <c r="E31" i="32"/>
  <c r="M31" i="32"/>
  <c r="AA31" i="33"/>
  <c r="X31" i="33"/>
  <c r="O31" i="33"/>
  <c r="M31" i="33"/>
  <c r="AN31" i="33"/>
  <c r="AM31" i="33"/>
  <c r="AQ30" i="33"/>
  <c r="AQ31" i="33"/>
  <c r="T31" i="33"/>
  <c r="R31" i="33"/>
  <c r="W31" i="33"/>
  <c r="E30" i="33"/>
  <c r="Z31" i="33"/>
  <c r="E31" i="33"/>
  <c r="C31" i="33"/>
  <c r="AI31" i="33"/>
  <c r="AH31" i="33"/>
  <c r="X30" i="33"/>
  <c r="AE32" i="33"/>
  <c r="A33" i="33"/>
  <c r="H32" i="33"/>
  <c r="AE31" i="33"/>
  <c r="AP31" i="33"/>
  <c r="T30" i="33"/>
  <c r="L63" i="48" l="1"/>
  <c r="N4" i="49"/>
  <c r="O63" i="49"/>
  <c r="O4" i="50"/>
  <c r="O23" i="49"/>
  <c r="P42" i="50"/>
  <c r="P23" i="50"/>
  <c r="BE57" i="37"/>
  <c r="AY57" i="37"/>
  <c r="BG57" i="37"/>
  <c r="Q57" i="37"/>
  <c r="BO57" i="37"/>
  <c r="E57" i="37"/>
  <c r="BQ57" i="37"/>
  <c r="BI57" i="37"/>
  <c r="BK57" i="37"/>
  <c r="I58" i="37"/>
  <c r="AW58" i="37"/>
  <c r="AU58" i="37"/>
  <c r="G58" i="37"/>
  <c r="BO58" i="37"/>
  <c r="AS58" i="37"/>
  <c r="Y58" i="37"/>
  <c r="AM58" i="37"/>
  <c r="S58" i="37"/>
  <c r="BK58" i="37"/>
  <c r="AK57" i="37"/>
  <c r="Y57" i="37"/>
  <c r="BM57" i="37"/>
  <c r="M57" i="37"/>
  <c r="W57" i="37"/>
  <c r="AE57" i="37"/>
  <c r="C57" i="37"/>
  <c r="BA57" i="37"/>
  <c r="L101" i="3"/>
  <c r="L104" i="3"/>
  <c r="O43" i="49"/>
  <c r="L23" i="48"/>
  <c r="L43" i="48"/>
  <c r="K4" i="48"/>
  <c r="K43" i="47"/>
  <c r="K63" i="47"/>
  <c r="K23" i="47"/>
  <c r="J50" i="3"/>
  <c r="J76" i="3"/>
  <c r="J98" i="3"/>
  <c r="J4" i="47"/>
  <c r="I4" i="3"/>
  <c r="J24" i="3"/>
  <c r="A34" i="32"/>
  <c r="U33" i="32"/>
  <c r="O32" i="33"/>
  <c r="Z32" i="33"/>
  <c r="AF31" i="33"/>
  <c r="J31" i="33"/>
  <c r="C32" i="33"/>
  <c r="H33" i="33"/>
  <c r="M33" i="33"/>
  <c r="A34" i="33"/>
  <c r="C33" i="33"/>
  <c r="W33" i="33"/>
  <c r="AP32" i="33"/>
  <c r="M32" i="33"/>
  <c r="AF32" i="33"/>
  <c r="R32" i="33"/>
  <c r="W32" i="33"/>
  <c r="AH32" i="33"/>
  <c r="AM32" i="33"/>
  <c r="K63" i="48" l="1"/>
  <c r="M4" i="49"/>
  <c r="O42" i="50"/>
  <c r="O23" i="50"/>
  <c r="N63" i="49"/>
  <c r="N4" i="50"/>
  <c r="N23" i="49"/>
  <c r="U58" i="37"/>
  <c r="AA58" i="37"/>
  <c r="AG58" i="37"/>
  <c r="C58" i="37"/>
  <c r="BQ58" i="37"/>
  <c r="O58" i="37"/>
  <c r="AI58" i="37"/>
  <c r="W58" i="37"/>
  <c r="BI58" i="37"/>
  <c r="E58" i="37"/>
  <c r="AE58" i="37"/>
  <c r="Q58" i="37"/>
  <c r="M58" i="37"/>
  <c r="AC58" i="37"/>
  <c r="BA58" i="37"/>
  <c r="AY58" i="37"/>
  <c r="BM58" i="37"/>
  <c r="K58" i="37"/>
  <c r="AK58" i="37"/>
  <c r="BS58" i="37"/>
  <c r="BU58" i="37"/>
  <c r="BE58" i="37"/>
  <c r="AQ58" i="37"/>
  <c r="BC58" i="37"/>
  <c r="BG58" i="37"/>
  <c r="AO58" i="37"/>
  <c r="BE59" i="37"/>
  <c r="AW59" i="37"/>
  <c r="BG59" i="37"/>
  <c r="BS59" i="37"/>
  <c r="AY59" i="37"/>
  <c r="BO59" i="37"/>
  <c r="BA59" i="37"/>
  <c r="K104" i="3"/>
  <c r="K101" i="3"/>
  <c r="N43" i="49"/>
  <c r="I98" i="3"/>
  <c r="H4" i="3"/>
  <c r="I4" i="47"/>
  <c r="I24" i="3"/>
  <c r="I50" i="3"/>
  <c r="I76" i="3"/>
  <c r="K43" i="48"/>
  <c r="K23" i="48"/>
  <c r="J63" i="47"/>
  <c r="J43" i="47"/>
  <c r="J23" i="47"/>
  <c r="J4" i="48"/>
  <c r="E33" i="32"/>
  <c r="M33" i="32"/>
  <c r="C33" i="32"/>
  <c r="K34" i="32"/>
  <c r="I34" i="32"/>
  <c r="G34" i="32"/>
  <c r="S34" i="32"/>
  <c r="Q34" i="32"/>
  <c r="C34" i="32"/>
  <c r="A35" i="32"/>
  <c r="O34" i="32"/>
  <c r="E34" i="32"/>
  <c r="M34" i="32"/>
  <c r="Q33" i="32"/>
  <c r="G33" i="32"/>
  <c r="O33" i="32"/>
  <c r="K33" i="32"/>
  <c r="S33" i="32"/>
  <c r="I33" i="32"/>
  <c r="E33" i="33"/>
  <c r="T33" i="33"/>
  <c r="R33" i="33"/>
  <c r="AI32" i="33"/>
  <c r="AF33" i="33"/>
  <c r="AN32" i="33"/>
  <c r="T32" i="33"/>
  <c r="A35" i="33"/>
  <c r="AP34" i="33"/>
  <c r="Z34" i="33"/>
  <c r="AH34" i="33"/>
  <c r="AM34" i="33"/>
  <c r="H34" i="33"/>
  <c r="R34" i="33"/>
  <c r="C34" i="33"/>
  <c r="AA32" i="33"/>
  <c r="J32" i="33"/>
  <c r="AQ32" i="33"/>
  <c r="AI33" i="33"/>
  <c r="AE33" i="33"/>
  <c r="AM33" i="33"/>
  <c r="X32" i="33"/>
  <c r="X33" i="33"/>
  <c r="AP33" i="33"/>
  <c r="AH33" i="33"/>
  <c r="E32" i="33"/>
  <c r="Z33" i="33"/>
  <c r="N23" i="50" l="1"/>
  <c r="N42" i="50"/>
  <c r="J63" i="48"/>
  <c r="L4" i="49"/>
  <c r="M63" i="49"/>
  <c r="M4" i="50"/>
  <c r="M23" i="49"/>
  <c r="AS59" i="37"/>
  <c r="BU60" i="37"/>
  <c r="BM60" i="37"/>
  <c r="AO60" i="37"/>
  <c r="AG60" i="37"/>
  <c r="Q60" i="37"/>
  <c r="BS60" i="37"/>
  <c r="AC60" i="37"/>
  <c r="K60" i="37"/>
  <c r="BQ60" i="37"/>
  <c r="AU60" i="37"/>
  <c r="G60" i="37"/>
  <c r="BO60" i="37"/>
  <c r="Y60" i="37"/>
  <c r="AM60" i="37"/>
  <c r="U60" i="37"/>
  <c r="BG60" i="37"/>
  <c r="BA60" i="37"/>
  <c r="AI60" i="37"/>
  <c r="W60" i="37"/>
  <c r="O60" i="37"/>
  <c r="BC60" i="37"/>
  <c r="C60" i="37"/>
  <c r="BC59" i="37"/>
  <c r="BU59" i="37"/>
  <c r="Y59" i="37"/>
  <c r="AO59" i="37"/>
  <c r="C59" i="37"/>
  <c r="U59" i="37"/>
  <c r="M59" i="37"/>
  <c r="AK59" i="37"/>
  <c r="AI59" i="37"/>
  <c r="BI59" i="37"/>
  <c r="BK59" i="37"/>
  <c r="G59" i="37"/>
  <c r="Q59" i="37"/>
  <c r="AG59" i="37"/>
  <c r="AQ59" i="37"/>
  <c r="O59" i="37"/>
  <c r="AU59" i="37"/>
  <c r="AE59" i="37"/>
  <c r="BM59" i="37"/>
  <c r="K59" i="37"/>
  <c r="AA59" i="37"/>
  <c r="E59" i="37"/>
  <c r="S59" i="37"/>
  <c r="AC59" i="37"/>
  <c r="W59" i="37"/>
  <c r="I59" i="37"/>
  <c r="AM59" i="37"/>
  <c r="BQ59" i="37"/>
  <c r="J104" i="3"/>
  <c r="J43" i="48"/>
  <c r="J23" i="48"/>
  <c r="M43" i="49"/>
  <c r="I4" i="48"/>
  <c r="I43" i="47"/>
  <c r="I63" i="47"/>
  <c r="I23" i="47"/>
  <c r="J101" i="3"/>
  <c r="H98" i="3"/>
  <c r="H4" i="47"/>
  <c r="G4" i="3"/>
  <c r="H24" i="3"/>
  <c r="H50" i="3"/>
  <c r="H76" i="3"/>
  <c r="U34" i="32"/>
  <c r="I35" i="32"/>
  <c r="A36" i="32"/>
  <c r="C35" i="32"/>
  <c r="O35" i="32"/>
  <c r="K35" i="32"/>
  <c r="E34" i="33"/>
  <c r="M34" i="33"/>
  <c r="AF34" i="33"/>
  <c r="AN33" i="33"/>
  <c r="AE34" i="33"/>
  <c r="H35" i="33"/>
  <c r="A36" i="33"/>
  <c r="AE35" i="33"/>
  <c r="O33" i="33"/>
  <c r="J33" i="33"/>
  <c r="AQ33" i="33"/>
  <c r="AA33" i="33"/>
  <c r="X34" i="33"/>
  <c r="W34" i="33"/>
  <c r="I63" i="48" l="1"/>
  <c r="K4" i="49"/>
  <c r="M23" i="50"/>
  <c r="M42" i="50"/>
  <c r="L63" i="49"/>
  <c r="L4" i="50"/>
  <c r="L23" i="49"/>
  <c r="AY60" i="37"/>
  <c r="S60" i="37"/>
  <c r="BU61" i="37"/>
  <c r="I61" i="37"/>
  <c r="BI61" i="37"/>
  <c r="AM61" i="37"/>
  <c r="U61" i="37"/>
  <c r="BC61" i="37"/>
  <c r="O61" i="37"/>
  <c r="AC61" i="37"/>
  <c r="G61" i="37"/>
  <c r="W61" i="37"/>
  <c r="M61" i="37"/>
  <c r="BK61" i="37"/>
  <c r="AS61" i="37"/>
  <c r="AW60" i="37"/>
  <c r="BK60" i="37"/>
  <c r="AE60" i="37"/>
  <c r="I60" i="37"/>
  <c r="M60" i="37"/>
  <c r="BI60" i="37"/>
  <c r="BE60" i="37"/>
  <c r="AS60" i="37"/>
  <c r="AQ60" i="37"/>
  <c r="AA60" i="37"/>
  <c r="AK60" i="37"/>
  <c r="E60" i="37"/>
  <c r="I43" i="48"/>
  <c r="I23" i="48"/>
  <c r="G98" i="3"/>
  <c r="G50" i="3"/>
  <c r="G4" i="47"/>
  <c r="G76" i="3"/>
  <c r="F4" i="3"/>
  <c r="G24" i="3"/>
  <c r="I104" i="3"/>
  <c r="H43" i="47"/>
  <c r="H4" i="48"/>
  <c r="H63" i="47"/>
  <c r="H23" i="47"/>
  <c r="I101" i="3"/>
  <c r="L43" i="49"/>
  <c r="G35" i="32"/>
  <c r="M35" i="32"/>
  <c r="S35" i="32"/>
  <c r="E35" i="32"/>
  <c r="Q35" i="32"/>
  <c r="S36" i="32"/>
  <c r="Q36" i="32"/>
  <c r="C36" i="32"/>
  <c r="A37" i="32"/>
  <c r="G36" i="32"/>
  <c r="U36" i="32"/>
  <c r="M36" i="32"/>
  <c r="I36" i="32"/>
  <c r="U35" i="32"/>
  <c r="AQ34" i="33"/>
  <c r="AH35" i="33"/>
  <c r="AP35" i="33"/>
  <c r="J35" i="33"/>
  <c r="R35" i="33"/>
  <c r="T34" i="33"/>
  <c r="AN35" i="33"/>
  <c r="AM35" i="33"/>
  <c r="AN34" i="33"/>
  <c r="AI34" i="33"/>
  <c r="AF35" i="33"/>
  <c r="Z35" i="33"/>
  <c r="J34" i="33"/>
  <c r="M35" i="33"/>
  <c r="AA34" i="33"/>
  <c r="W35" i="33"/>
  <c r="O34" i="33"/>
  <c r="A37" i="33"/>
  <c r="H36" i="33"/>
  <c r="M36" i="33"/>
  <c r="C35" i="33"/>
  <c r="H63" i="48" l="1"/>
  <c r="J4" i="49"/>
  <c r="L42" i="50"/>
  <c r="L23" i="50"/>
  <c r="K63" i="49"/>
  <c r="K4" i="50"/>
  <c r="K23" i="49"/>
  <c r="BA61" i="37"/>
  <c r="E61" i="37"/>
  <c r="AA61" i="37"/>
  <c r="AI61" i="37"/>
  <c r="BE61" i="37"/>
  <c r="I62" i="37"/>
  <c r="AO62" i="37"/>
  <c r="BU62" i="37"/>
  <c r="BE62" i="37"/>
  <c r="Q62" i="37"/>
  <c r="BM62" i="37"/>
  <c r="BS62" i="37"/>
  <c r="AC62" i="37"/>
  <c r="K62" i="37"/>
  <c r="BQ62" i="37"/>
  <c r="AU62" i="37"/>
  <c r="G62" i="37"/>
  <c r="Y62" i="37"/>
  <c r="BI62" i="37"/>
  <c r="AM62" i="37"/>
  <c r="U62" i="37"/>
  <c r="BG62" i="37"/>
  <c r="O62" i="37"/>
  <c r="BK62" i="37"/>
  <c r="BC62" i="37"/>
  <c r="AE62" i="37"/>
  <c r="W62" i="37"/>
  <c r="AU61" i="37"/>
  <c r="BQ61" i="37"/>
  <c r="AG61" i="37"/>
  <c r="S61" i="37"/>
  <c r="BO61" i="37"/>
  <c r="BO62" i="37"/>
  <c r="K61" i="37"/>
  <c r="AK61" i="37"/>
  <c r="Q61" i="37"/>
  <c r="AQ61" i="37"/>
  <c r="BG61" i="37"/>
  <c r="BM61" i="37"/>
  <c r="AY61" i="37"/>
  <c r="Y61" i="37"/>
  <c r="C61" i="37"/>
  <c r="BS61" i="37"/>
  <c r="AO61" i="37"/>
  <c r="AW61" i="37"/>
  <c r="AE61" i="37"/>
  <c r="H104" i="3"/>
  <c r="G43" i="47"/>
  <c r="G4" i="48"/>
  <c r="G63" i="47"/>
  <c r="G23" i="47"/>
  <c r="H101" i="3"/>
  <c r="K43" i="49"/>
  <c r="H43" i="48"/>
  <c r="H23" i="48"/>
  <c r="E4" i="3"/>
  <c r="F24" i="3"/>
  <c r="F50" i="3"/>
  <c r="F76" i="3"/>
  <c r="F98" i="3"/>
  <c r="F4" i="47"/>
  <c r="C37" i="32"/>
  <c r="K37" i="32"/>
  <c r="I37" i="32"/>
  <c r="E37" i="32"/>
  <c r="U37" i="32"/>
  <c r="G37" i="32"/>
  <c r="M37" i="32"/>
  <c r="O37" i="32"/>
  <c r="A38" i="32"/>
  <c r="S37" i="32"/>
  <c r="E36" i="32"/>
  <c r="O36" i="32"/>
  <c r="K36" i="32"/>
  <c r="AI36" i="33"/>
  <c r="AM37" i="33"/>
  <c r="M37" i="33"/>
  <c r="H37" i="33"/>
  <c r="C37" i="33"/>
  <c r="Z37" i="33"/>
  <c r="W37" i="33"/>
  <c r="A38" i="33"/>
  <c r="AH37" i="33"/>
  <c r="R37" i="33"/>
  <c r="AE37" i="33"/>
  <c r="E36" i="33"/>
  <c r="AH36" i="33"/>
  <c r="E35" i="33"/>
  <c r="AA35" i="33"/>
  <c r="AN36" i="33"/>
  <c r="X36" i="33"/>
  <c r="AI35" i="33"/>
  <c r="AP36" i="33"/>
  <c r="W36" i="33"/>
  <c r="O35" i="33"/>
  <c r="C36" i="33"/>
  <c r="AF36" i="33"/>
  <c r="AE36" i="33"/>
  <c r="AQ35" i="33"/>
  <c r="AA36" i="33"/>
  <c r="Z36" i="33"/>
  <c r="T36" i="33"/>
  <c r="R36" i="33"/>
  <c r="T35" i="33"/>
  <c r="X35" i="33"/>
  <c r="AM36" i="33"/>
  <c r="K42" i="50" l="1"/>
  <c r="K23" i="50"/>
  <c r="G63" i="48"/>
  <c r="I4" i="49"/>
  <c r="J23" i="49"/>
  <c r="J4" i="50"/>
  <c r="J63" i="49"/>
  <c r="AI62" i="37"/>
  <c r="AY62" i="37"/>
  <c r="AW62" i="37"/>
  <c r="AG62" i="37"/>
  <c r="Q63" i="37"/>
  <c r="AO63" i="37"/>
  <c r="I63" i="37"/>
  <c r="BM63" i="37"/>
  <c r="BE63" i="37"/>
  <c r="BI63" i="37"/>
  <c r="AM63" i="37"/>
  <c r="U63" i="37"/>
  <c r="BG63" i="37"/>
  <c r="S63" i="37"/>
  <c r="BC63" i="37"/>
  <c r="O63" i="37"/>
  <c r="BS63" i="37"/>
  <c r="AC63" i="37"/>
  <c r="K63" i="37"/>
  <c r="BQ63" i="37"/>
  <c r="AU63" i="37"/>
  <c r="AA63" i="37"/>
  <c r="C63" i="37"/>
  <c r="AS63" i="37"/>
  <c r="AE63" i="37"/>
  <c r="Y63" i="37"/>
  <c r="W63" i="37"/>
  <c r="BO63" i="37"/>
  <c r="AQ62" i="37"/>
  <c r="AK62" i="37"/>
  <c r="AA62" i="37"/>
  <c r="E62" i="37"/>
  <c r="C62" i="37"/>
  <c r="AS62" i="37"/>
  <c r="M62" i="37"/>
  <c r="S62" i="37"/>
  <c r="BA62" i="37"/>
  <c r="G104" i="3"/>
  <c r="G101" i="3"/>
  <c r="D4" i="3"/>
  <c r="E24" i="3"/>
  <c r="E98" i="3"/>
  <c r="E50" i="3"/>
  <c r="E4" i="47"/>
  <c r="E76" i="3"/>
  <c r="G43" i="48"/>
  <c r="G23" i="48"/>
  <c r="J43" i="49"/>
  <c r="F43" i="47"/>
  <c r="F4" i="48"/>
  <c r="F63" i="47"/>
  <c r="F23" i="47"/>
  <c r="I38" i="32"/>
  <c r="S38" i="32"/>
  <c r="M38" i="32"/>
  <c r="C38" i="32"/>
  <c r="Q38" i="32"/>
  <c r="G38" i="32"/>
  <c r="U38" i="32"/>
  <c r="A39" i="32"/>
  <c r="O38" i="32"/>
  <c r="Q37" i="32"/>
  <c r="J37" i="33"/>
  <c r="J36" i="33"/>
  <c r="AF37" i="33"/>
  <c r="AQ37" i="33"/>
  <c r="AP37" i="33"/>
  <c r="O36" i="33"/>
  <c r="T37" i="33"/>
  <c r="A39" i="33"/>
  <c r="AQ36" i="33"/>
  <c r="J42" i="50" l="1"/>
  <c r="J23" i="50"/>
  <c r="BB5" i="3"/>
  <c r="I63" i="49"/>
  <c r="I4" i="50"/>
  <c r="I23" i="49"/>
  <c r="F63" i="48"/>
  <c r="H4" i="49"/>
  <c r="Q64" i="37"/>
  <c r="I64" i="37"/>
  <c r="BU64" i="37"/>
  <c r="AG64" i="37"/>
  <c r="BM64" i="37"/>
  <c r="AO64" i="37"/>
  <c r="AY64" i="37"/>
  <c r="AC64" i="37"/>
  <c r="K64" i="37"/>
  <c r="BQ64" i="37"/>
  <c r="AU64" i="37"/>
  <c r="AA64" i="37"/>
  <c r="G64" i="37"/>
  <c r="BO64" i="37"/>
  <c r="Y64" i="37"/>
  <c r="E64" i="37"/>
  <c r="BI64" i="37"/>
  <c r="AM64" i="37"/>
  <c r="U64" i="37"/>
  <c r="BG64" i="37"/>
  <c r="AK64" i="37"/>
  <c r="AE64" i="37"/>
  <c r="W64" i="37"/>
  <c r="BK64" i="37"/>
  <c r="AY63" i="37"/>
  <c r="E63" i="37"/>
  <c r="AG63" i="37"/>
  <c r="AK63" i="37"/>
  <c r="BU63" i="37"/>
  <c r="BK63" i="37"/>
  <c r="AQ63" i="37"/>
  <c r="M63" i="37"/>
  <c r="BA63" i="37"/>
  <c r="BS64" i="37"/>
  <c r="G63" i="37"/>
  <c r="AW63" i="37"/>
  <c r="AI63" i="37"/>
  <c r="F104" i="3"/>
  <c r="F101" i="3"/>
  <c r="D98" i="3"/>
  <c r="D4" i="47"/>
  <c r="D76" i="3"/>
  <c r="D50" i="3"/>
  <c r="D24" i="3"/>
  <c r="F43" i="48"/>
  <c r="F23" i="48"/>
  <c r="E23" i="47"/>
  <c r="E63" i="47"/>
  <c r="E43" i="47"/>
  <c r="E4" i="48"/>
  <c r="I43" i="49"/>
  <c r="C39" i="32"/>
  <c r="E39" i="32"/>
  <c r="K39" i="32"/>
  <c r="S39" i="32"/>
  <c r="U39" i="32"/>
  <c r="I39" i="32"/>
  <c r="A40" i="32"/>
  <c r="Q39" i="32"/>
  <c r="M39" i="32"/>
  <c r="K38" i="32"/>
  <c r="E38" i="32"/>
  <c r="AI38" i="33"/>
  <c r="AH38" i="33"/>
  <c r="AN38" i="33"/>
  <c r="AQ38" i="33"/>
  <c r="J38" i="33"/>
  <c r="H38" i="33"/>
  <c r="E37" i="33"/>
  <c r="W38" i="33"/>
  <c r="C38" i="33"/>
  <c r="T38" i="33"/>
  <c r="M38" i="33"/>
  <c r="AN37" i="33"/>
  <c r="O37" i="33"/>
  <c r="AM38" i="33"/>
  <c r="X37" i="33"/>
  <c r="AA38" i="33"/>
  <c r="Z38" i="33"/>
  <c r="AP38" i="33"/>
  <c r="M39" i="33"/>
  <c r="A40" i="33"/>
  <c r="R39" i="33"/>
  <c r="AI37" i="33"/>
  <c r="R38" i="33"/>
  <c r="AE38" i="33"/>
  <c r="AA37" i="33"/>
  <c r="H23" i="49" l="1"/>
  <c r="H4" i="50"/>
  <c r="H63" i="49"/>
  <c r="I42" i="50"/>
  <c r="I23" i="50"/>
  <c r="E63" i="48"/>
  <c r="G4" i="49"/>
  <c r="S64" i="37"/>
  <c r="AS64" i="37"/>
  <c r="C64" i="37"/>
  <c r="BE64" i="37"/>
  <c r="BM65" i="37"/>
  <c r="BE65" i="37"/>
  <c r="I65" i="37"/>
  <c r="AO65" i="37"/>
  <c r="BU65" i="37"/>
  <c r="BI65" i="37"/>
  <c r="AM65" i="37"/>
  <c r="U65" i="37"/>
  <c r="O65" i="37"/>
  <c r="BS65" i="37"/>
  <c r="AC65" i="37"/>
  <c r="K65" i="37"/>
  <c r="BQ65" i="37"/>
  <c r="AA65" i="37"/>
  <c r="G65" i="37"/>
  <c r="BO65" i="37"/>
  <c r="BA65" i="37"/>
  <c r="AQ65" i="37"/>
  <c r="AE65" i="37"/>
  <c r="BA64" i="37"/>
  <c r="BC64" i="37"/>
  <c r="AW64" i="37"/>
  <c r="AQ64" i="37"/>
  <c r="M64" i="37"/>
  <c r="AI64" i="37"/>
  <c r="O64" i="37"/>
  <c r="E104" i="3"/>
  <c r="E43" i="48"/>
  <c r="E23" i="48"/>
  <c r="H43" i="49"/>
  <c r="E101" i="3"/>
  <c r="D63" i="47"/>
  <c r="D43" i="47"/>
  <c r="D4" i="48"/>
  <c r="D23" i="47"/>
  <c r="G39" i="32"/>
  <c r="O39" i="32"/>
  <c r="E40" i="32"/>
  <c r="G40" i="32"/>
  <c r="I40" i="32"/>
  <c r="Q40" i="32"/>
  <c r="O40" i="32"/>
  <c r="A41" i="32"/>
  <c r="U40" i="32"/>
  <c r="M40" i="32"/>
  <c r="S40" i="32"/>
  <c r="C40" i="32"/>
  <c r="W39" i="33"/>
  <c r="AQ39" i="33"/>
  <c r="AA39" i="33"/>
  <c r="H39" i="33"/>
  <c r="AM39" i="33"/>
  <c r="O39" i="33"/>
  <c r="E39" i="33"/>
  <c r="Z39" i="33"/>
  <c r="X38" i="33"/>
  <c r="AE39" i="33"/>
  <c r="O38" i="33"/>
  <c r="C39" i="33"/>
  <c r="E38" i="33"/>
  <c r="AE40" i="33"/>
  <c r="A41" i="33"/>
  <c r="Z40" i="33"/>
  <c r="C40" i="33"/>
  <c r="AF38" i="33"/>
  <c r="J39" i="33"/>
  <c r="AI39" i="33"/>
  <c r="AH39" i="33"/>
  <c r="AP39" i="33"/>
  <c r="AF39" i="33"/>
  <c r="F4" i="49" l="1"/>
  <c r="G63" i="49"/>
  <c r="G4" i="50"/>
  <c r="G23" i="49"/>
  <c r="H23" i="50"/>
  <c r="H42" i="50"/>
  <c r="AW65" i="37"/>
  <c r="AY65" i="37"/>
  <c r="C65" i="37"/>
  <c r="AG65" i="37"/>
  <c r="Q65" i="37"/>
  <c r="AU65" i="37"/>
  <c r="AK65" i="37"/>
  <c r="M65" i="37"/>
  <c r="BG65" i="37"/>
  <c r="Y65" i="37"/>
  <c r="W65" i="37"/>
  <c r="BC65" i="37"/>
  <c r="E65" i="37"/>
  <c r="AS65" i="37"/>
  <c r="S65" i="37"/>
  <c r="BK65" i="37"/>
  <c r="AI65" i="37"/>
  <c r="Q66" i="37"/>
  <c r="C66" i="37"/>
  <c r="D63" i="48"/>
  <c r="D104" i="3"/>
  <c r="AQ102" i="3" a="1"/>
  <c r="AQ102" i="3" s="1"/>
  <c r="AP102" i="3" a="1"/>
  <c r="AP102" i="3" s="1"/>
  <c r="D101" i="3"/>
  <c r="AQ100" i="3" a="1"/>
  <c r="AQ100" i="3" s="1"/>
  <c r="AP100" i="3" a="1"/>
  <c r="AP100" i="3" s="1"/>
  <c r="AQ99" i="3" a="1"/>
  <c r="AQ99" i="3" s="1"/>
  <c r="AP99" i="3" a="1"/>
  <c r="AP99" i="3" s="1"/>
  <c r="G43" i="49"/>
  <c r="D43" i="48"/>
  <c r="D23" i="48"/>
  <c r="I41" i="32"/>
  <c r="C41" i="32"/>
  <c r="U41" i="32"/>
  <c r="G41" i="32"/>
  <c r="A42" i="32"/>
  <c r="Q41" i="32"/>
  <c r="E41" i="32"/>
  <c r="K40" i="32"/>
  <c r="X40" i="33"/>
  <c r="W40" i="33"/>
  <c r="AM40" i="33"/>
  <c r="AI40" i="33"/>
  <c r="AH40" i="33"/>
  <c r="R40" i="33"/>
  <c r="AQ40" i="33"/>
  <c r="AN39" i="33"/>
  <c r="X39" i="33"/>
  <c r="H40" i="33"/>
  <c r="AA40" i="33"/>
  <c r="AP40" i="33"/>
  <c r="T39" i="33"/>
  <c r="W41" i="33"/>
  <c r="A42" i="33"/>
  <c r="AH41" i="33"/>
  <c r="AE41" i="33"/>
  <c r="M40" i="33"/>
  <c r="G23" i="50" l="1"/>
  <c r="G42" i="50"/>
  <c r="F63" i="49"/>
  <c r="F23" i="49"/>
  <c r="BC66" i="37"/>
  <c r="BE66" i="37"/>
  <c r="BI66" i="37"/>
  <c r="U66" i="37"/>
  <c r="S66" i="37"/>
  <c r="AQ66" i="37"/>
  <c r="E66" i="37"/>
  <c r="AU66" i="37"/>
  <c r="AY66" i="37"/>
  <c r="I66" i="37"/>
  <c r="M66" i="37"/>
  <c r="AK66" i="37"/>
  <c r="BE67" i="37"/>
  <c r="AW67" i="37"/>
  <c r="Q67" i="37"/>
  <c r="AO67" i="37"/>
  <c r="I67" i="37"/>
  <c r="BI67" i="37"/>
  <c r="AM67" i="37"/>
  <c r="U67" i="37"/>
  <c r="BG67" i="37"/>
  <c r="AK67" i="37"/>
  <c r="BC67" i="37"/>
  <c r="AI67" i="37"/>
  <c r="BS67" i="37"/>
  <c r="K67" i="37"/>
  <c r="BQ67" i="37"/>
  <c r="AU67" i="37"/>
  <c r="AA67" i="37"/>
  <c r="AQ67" i="37"/>
  <c r="AE67" i="37"/>
  <c r="Y67" i="37"/>
  <c r="W67" i="37"/>
  <c r="AS67" i="37"/>
  <c r="G66" i="37"/>
  <c r="AM66" i="37"/>
  <c r="AA66" i="37"/>
  <c r="BU66" i="37"/>
  <c r="BO66" i="37"/>
  <c r="Y66" i="37"/>
  <c r="K66" i="37"/>
  <c r="AG66" i="37"/>
  <c r="O66" i="37"/>
  <c r="BS66" i="37"/>
  <c r="BG66" i="37"/>
  <c r="BM66" i="37"/>
  <c r="AS66" i="37"/>
  <c r="AE66" i="37"/>
  <c r="BA66" i="37"/>
  <c r="BK66" i="37"/>
  <c r="AW66" i="37"/>
  <c r="W66" i="37"/>
  <c r="AC66" i="37"/>
  <c r="AO66" i="37"/>
  <c r="BQ66" i="37"/>
  <c r="AI66" i="37"/>
  <c r="AQ101" i="3"/>
  <c r="AP101" i="3"/>
  <c r="F4" i="50"/>
  <c r="F43" i="49"/>
  <c r="S42" i="32"/>
  <c r="M42" i="32"/>
  <c r="A43" i="32"/>
  <c r="C42" i="32"/>
  <c r="I42" i="32"/>
  <c r="Q42" i="32"/>
  <c r="G42" i="32"/>
  <c r="O42" i="32"/>
  <c r="O41" i="32"/>
  <c r="S41" i="32"/>
  <c r="K41" i="32"/>
  <c r="M41" i="32"/>
  <c r="H42" i="33"/>
  <c r="C42" i="33"/>
  <c r="AE42" i="33"/>
  <c r="M42" i="33"/>
  <c r="AP42" i="33"/>
  <c r="A43" i="33"/>
  <c r="AM42" i="33"/>
  <c r="Z42" i="33"/>
  <c r="AH42" i="33"/>
  <c r="W42" i="33"/>
  <c r="R42" i="33"/>
  <c r="AM41" i="33"/>
  <c r="O41" i="33"/>
  <c r="J40" i="33"/>
  <c r="T41" i="33"/>
  <c r="R41" i="33"/>
  <c r="AN41" i="33"/>
  <c r="H41" i="33"/>
  <c r="AQ41" i="33"/>
  <c r="AP41" i="33"/>
  <c r="O40" i="33"/>
  <c r="AF40" i="33"/>
  <c r="AA41" i="33"/>
  <c r="AN40" i="33"/>
  <c r="Z41" i="33"/>
  <c r="T40" i="33"/>
  <c r="E41" i="33"/>
  <c r="C41" i="33"/>
  <c r="M41" i="33"/>
  <c r="E40" i="33"/>
  <c r="F42" i="50" l="1"/>
  <c r="F23" i="50"/>
  <c r="O67" i="37"/>
  <c r="AC67" i="37"/>
  <c r="AY67" i="37"/>
  <c r="AO68" i="37"/>
  <c r="BE68" i="37"/>
  <c r="I68" i="37"/>
  <c r="K68" i="37"/>
  <c r="BQ68" i="37"/>
  <c r="AU68" i="37"/>
  <c r="AA68" i="37"/>
  <c r="G68" i="37"/>
  <c r="BO68" i="37"/>
  <c r="E68" i="37"/>
  <c r="BI68" i="37"/>
  <c r="AM68" i="37"/>
  <c r="O68" i="37"/>
  <c r="BC68" i="37"/>
  <c r="BA67" i="37"/>
  <c r="AG67" i="37"/>
  <c r="BM67" i="37"/>
  <c r="S67" i="37"/>
  <c r="G67" i="37"/>
  <c r="E67" i="37"/>
  <c r="BK67" i="37"/>
  <c r="BO67" i="37"/>
  <c r="BU67" i="37"/>
  <c r="C67" i="37"/>
  <c r="M67" i="37"/>
  <c r="E42" i="32"/>
  <c r="O43" i="32"/>
  <c r="E43" i="32"/>
  <c r="G43" i="32"/>
  <c r="K43" i="32"/>
  <c r="A44" i="32"/>
  <c r="M43" i="32"/>
  <c r="C43" i="32"/>
  <c r="S43" i="32"/>
  <c r="I43" i="32"/>
  <c r="U43" i="32"/>
  <c r="U42" i="32"/>
  <c r="K42" i="32"/>
  <c r="AA42" i="33"/>
  <c r="AI41" i="33"/>
  <c r="X41" i="33"/>
  <c r="AM43" i="33"/>
  <c r="Z43" i="33"/>
  <c r="A44" i="33"/>
  <c r="AF41" i="33"/>
  <c r="J41" i="33"/>
  <c r="AI68" i="37" l="1"/>
  <c r="Y68" i="37"/>
  <c r="BM68" i="37"/>
  <c r="S68" i="37"/>
  <c r="AS68" i="37"/>
  <c r="AY68" i="37"/>
  <c r="AW68" i="37"/>
  <c r="AK68" i="37"/>
  <c r="BS68" i="37"/>
  <c r="BU68" i="37"/>
  <c r="AC68" i="37"/>
  <c r="W68" i="37"/>
  <c r="BG68" i="37"/>
  <c r="AG68" i="37"/>
  <c r="AO69" i="37"/>
  <c r="BM69" i="37"/>
  <c r="Q69" i="37"/>
  <c r="I69" i="37"/>
  <c r="AM69" i="37"/>
  <c r="U69" i="37"/>
  <c r="AK69" i="37"/>
  <c r="BS69" i="37"/>
  <c r="K69" i="37"/>
  <c r="BQ69" i="37"/>
  <c r="AU69" i="37"/>
  <c r="AA69" i="37"/>
  <c r="BO69" i="37"/>
  <c r="M69" i="37"/>
  <c r="AQ68" i="37"/>
  <c r="Q68" i="37"/>
  <c r="M68" i="37"/>
  <c r="BA68" i="37"/>
  <c r="BK68" i="37"/>
  <c r="AY69" i="37"/>
  <c r="U68" i="37"/>
  <c r="AE68" i="37"/>
  <c r="C68" i="37"/>
  <c r="K44" i="32"/>
  <c r="I44" i="32"/>
  <c r="Q44" i="32"/>
  <c r="A45" i="32"/>
  <c r="S44" i="32"/>
  <c r="O44" i="32"/>
  <c r="E44" i="32"/>
  <c r="Q43" i="32"/>
  <c r="AF42" i="33"/>
  <c r="AQ43" i="33"/>
  <c r="AP43" i="33"/>
  <c r="AN43" i="33"/>
  <c r="O42" i="33"/>
  <c r="W44" i="33"/>
  <c r="C44" i="33"/>
  <c r="Z44" i="33"/>
  <c r="M44" i="33"/>
  <c r="H44" i="33"/>
  <c r="AH44" i="33"/>
  <c r="A45" i="33"/>
  <c r="AE44" i="33"/>
  <c r="R44" i="33"/>
  <c r="H43" i="33"/>
  <c r="X42" i="33"/>
  <c r="AF43" i="33"/>
  <c r="AE43" i="33"/>
  <c r="E43" i="33"/>
  <c r="C43" i="33"/>
  <c r="T42" i="33"/>
  <c r="X43" i="33"/>
  <c r="T43" i="33"/>
  <c r="R43" i="33"/>
  <c r="W43" i="33"/>
  <c r="AH43" i="33"/>
  <c r="J42" i="33"/>
  <c r="AN42" i="33"/>
  <c r="AQ42" i="33"/>
  <c r="AI42" i="33"/>
  <c r="M43" i="33"/>
  <c r="E42" i="33"/>
  <c r="W69" i="37" l="1"/>
  <c r="C69" i="37"/>
  <c r="G69" i="37"/>
  <c r="O69" i="37"/>
  <c r="BI69" i="37"/>
  <c r="AG69" i="37"/>
  <c r="I70" i="37"/>
  <c r="BE70" i="37"/>
  <c r="Q70" i="37"/>
  <c r="BM70" i="37"/>
  <c r="AY70" i="37"/>
  <c r="AC70" i="37"/>
  <c r="K70" i="37"/>
  <c r="BQ70" i="37"/>
  <c r="AU70" i="37"/>
  <c r="G70" i="37"/>
  <c r="BO70" i="37"/>
  <c r="AS70" i="37"/>
  <c r="E70" i="37"/>
  <c r="U70" i="37"/>
  <c r="BG70" i="37"/>
  <c r="AQ70" i="37"/>
  <c r="M70" i="37"/>
  <c r="C70" i="37"/>
  <c r="BA69" i="37"/>
  <c r="BK69" i="37"/>
  <c r="BC69" i="37"/>
  <c r="AS69" i="37"/>
  <c r="S69" i="37"/>
  <c r="BE69" i="37"/>
  <c r="AQ69" i="37"/>
  <c r="AE69" i="37"/>
  <c r="Y69" i="37"/>
  <c r="AC69" i="37"/>
  <c r="BG69" i="37"/>
  <c r="E69" i="37"/>
  <c r="BU69" i="37"/>
  <c r="AW69" i="37"/>
  <c r="AI69" i="37"/>
  <c r="C44" i="32"/>
  <c r="G44" i="32"/>
  <c r="M44" i="32"/>
  <c r="I45" i="32"/>
  <c r="Q45" i="32"/>
  <c r="S45" i="32"/>
  <c r="M45" i="32"/>
  <c r="G45" i="32"/>
  <c r="K45" i="32"/>
  <c r="A46" i="32"/>
  <c r="O45" i="32"/>
  <c r="E45" i="32"/>
  <c r="U45" i="32"/>
  <c r="C45" i="32"/>
  <c r="U44" i="32"/>
  <c r="AM44" i="33"/>
  <c r="O44" i="33"/>
  <c r="AA44" i="33"/>
  <c r="T44" i="33"/>
  <c r="AQ44" i="33"/>
  <c r="J43" i="33"/>
  <c r="AF44" i="33"/>
  <c r="E44" i="33"/>
  <c r="A46" i="33"/>
  <c r="W45" i="33"/>
  <c r="AH45" i="33"/>
  <c r="H45" i="33"/>
  <c r="O43" i="33"/>
  <c r="AP44" i="33"/>
  <c r="AI43" i="33"/>
  <c r="AA43" i="33"/>
  <c r="S70" i="37" l="1"/>
  <c r="BS70" i="37"/>
  <c r="AK70" i="37"/>
  <c r="BK70" i="37"/>
  <c r="Q71" i="37"/>
  <c r="AO71" i="37"/>
  <c r="BM71" i="37"/>
  <c r="AW71" i="37"/>
  <c r="BI71" i="37"/>
  <c r="AM71" i="37"/>
  <c r="U71" i="37"/>
  <c r="AI71" i="37"/>
  <c r="O71" i="37"/>
  <c r="BS71" i="37"/>
  <c r="K71" i="37"/>
  <c r="BQ71" i="37"/>
  <c r="AU71" i="37"/>
  <c r="AA71" i="37"/>
  <c r="BO71" i="37"/>
  <c r="BK71" i="37"/>
  <c r="E71" i="37"/>
  <c r="C71" i="37"/>
  <c r="AS71" i="37"/>
  <c r="Y70" i="37"/>
  <c r="O70" i="37"/>
  <c r="AA70" i="37"/>
  <c r="AW70" i="37"/>
  <c r="AK71" i="37"/>
  <c r="AG70" i="37"/>
  <c r="W70" i="37"/>
  <c r="BC70" i="37"/>
  <c r="BI70" i="37"/>
  <c r="BE71" i="37"/>
  <c r="AO70" i="37"/>
  <c r="AI70" i="37"/>
  <c r="BU70" i="37"/>
  <c r="AE70" i="37"/>
  <c r="AM70" i="37"/>
  <c r="BA70" i="37"/>
  <c r="S46" i="32"/>
  <c r="C46" i="32"/>
  <c r="O46" i="32"/>
  <c r="U46" i="32"/>
  <c r="K46" i="32"/>
  <c r="Q46" i="32"/>
  <c r="G46" i="32"/>
  <c r="A47" i="32"/>
  <c r="E46" i="32"/>
  <c r="X44" i="33"/>
  <c r="AQ45" i="33"/>
  <c r="AN44" i="33"/>
  <c r="AM46" i="33"/>
  <c r="W46" i="33"/>
  <c r="R46" i="33"/>
  <c r="C46" i="33"/>
  <c r="AE46" i="33"/>
  <c r="AP46" i="33"/>
  <c r="M46" i="33"/>
  <c r="AH46" i="33"/>
  <c r="H46" i="33"/>
  <c r="A47" i="33"/>
  <c r="C45" i="33"/>
  <c r="AF45" i="33"/>
  <c r="T45" i="33"/>
  <c r="AP45" i="33"/>
  <c r="AI44" i="33"/>
  <c r="AE45" i="33"/>
  <c r="J44" i="33"/>
  <c r="AM45" i="33"/>
  <c r="Z45" i="33"/>
  <c r="R45" i="33"/>
  <c r="M45" i="33"/>
  <c r="AE71" i="37" l="1"/>
  <c r="AG71" i="37"/>
  <c r="I71" i="37"/>
  <c r="M71" i="37"/>
  <c r="BG71" i="37"/>
  <c r="AQ71" i="37"/>
  <c r="W71" i="37"/>
  <c r="BC71" i="37"/>
  <c r="Y71" i="37"/>
  <c r="G71" i="37"/>
  <c r="S71" i="37"/>
  <c r="AC71" i="37"/>
  <c r="BA71" i="37"/>
  <c r="BU71" i="37"/>
  <c r="Q72" i="37"/>
  <c r="AO72" i="37"/>
  <c r="BQ72" i="37"/>
  <c r="AU72" i="37"/>
  <c r="G72" i="37"/>
  <c r="BA72" i="37"/>
  <c r="AQ72" i="37"/>
  <c r="AY71" i="37"/>
  <c r="I46" i="32"/>
  <c r="A48" i="32"/>
  <c r="S47" i="32"/>
  <c r="E47" i="32"/>
  <c r="K47" i="32"/>
  <c r="I47" i="32"/>
  <c r="U47" i="32"/>
  <c r="C47" i="32"/>
  <c r="M47" i="32"/>
  <c r="O47" i="32"/>
  <c r="G47" i="32"/>
  <c r="M46" i="32"/>
  <c r="E45" i="33"/>
  <c r="O46" i="33"/>
  <c r="AQ46" i="33"/>
  <c r="AF46" i="33"/>
  <c r="O45" i="33"/>
  <c r="X45" i="33"/>
  <c r="AN45" i="33"/>
  <c r="W47" i="33"/>
  <c r="AH47" i="33"/>
  <c r="A48" i="33"/>
  <c r="C47" i="33"/>
  <c r="H47" i="33"/>
  <c r="AI45" i="33"/>
  <c r="J46" i="33"/>
  <c r="Z46" i="33"/>
  <c r="AA45" i="33"/>
  <c r="J45" i="33"/>
  <c r="O72" i="37" l="1"/>
  <c r="M72" i="37"/>
  <c r="W72" i="37"/>
  <c r="AM72" i="37"/>
  <c r="AS72" i="37"/>
  <c r="U72" i="37"/>
  <c r="BO72" i="37"/>
  <c r="S72" i="37"/>
  <c r="BM72" i="37"/>
  <c r="AK72" i="37"/>
  <c r="BS72" i="37"/>
  <c r="AE72" i="37"/>
  <c r="AY72" i="37"/>
  <c r="AO73" i="37"/>
  <c r="BI73" i="37"/>
  <c r="AM73" i="37"/>
  <c r="U73" i="37"/>
  <c r="BG73" i="37"/>
  <c r="BC73" i="37"/>
  <c r="BS73" i="37"/>
  <c r="AY73" i="37"/>
  <c r="BQ73" i="37"/>
  <c r="AU73" i="37"/>
  <c r="AA73" i="37"/>
  <c r="G73" i="37"/>
  <c r="AQ73" i="37"/>
  <c r="AE73" i="37"/>
  <c r="BO73" i="37"/>
  <c r="M73" i="37"/>
  <c r="BK72" i="37"/>
  <c r="BE72" i="37"/>
  <c r="Y72" i="37"/>
  <c r="AA72" i="37"/>
  <c r="BG72" i="37"/>
  <c r="AI72" i="37"/>
  <c r="AG73" i="37"/>
  <c r="AG72" i="37"/>
  <c r="BU72" i="37"/>
  <c r="I73" i="37"/>
  <c r="BC72" i="37"/>
  <c r="BI72" i="37"/>
  <c r="AW72" i="37"/>
  <c r="C72" i="37"/>
  <c r="I72" i="37"/>
  <c r="AC72" i="37"/>
  <c r="K72" i="37"/>
  <c r="E72" i="37"/>
  <c r="O48" i="32"/>
  <c r="A49" i="32"/>
  <c r="I48" i="32"/>
  <c r="K48" i="32"/>
  <c r="U48" i="32"/>
  <c r="G48" i="32"/>
  <c r="E48" i="32"/>
  <c r="S48" i="32"/>
  <c r="Q48" i="32"/>
  <c r="C48" i="32"/>
  <c r="Q47" i="32"/>
  <c r="T46" i="33"/>
  <c r="X46" i="33"/>
  <c r="A49" i="33"/>
  <c r="H48" i="33"/>
  <c r="R48" i="33"/>
  <c r="AE48" i="33"/>
  <c r="AP48" i="33"/>
  <c r="W48" i="33"/>
  <c r="M48" i="33"/>
  <c r="AM48" i="33"/>
  <c r="AH48" i="33"/>
  <c r="C48" i="33"/>
  <c r="Z48" i="33"/>
  <c r="AN47" i="33"/>
  <c r="AM47" i="33"/>
  <c r="AP47" i="33"/>
  <c r="AF47" i="33"/>
  <c r="AE47" i="33"/>
  <c r="AI47" i="33"/>
  <c r="E46" i="33"/>
  <c r="X47" i="33"/>
  <c r="R47" i="33"/>
  <c r="E47" i="33"/>
  <c r="AA46" i="33"/>
  <c r="Z47" i="33"/>
  <c r="AI46" i="33"/>
  <c r="AN46" i="33"/>
  <c r="M47" i="33"/>
  <c r="S73" i="37" l="1"/>
  <c r="AC73" i="37"/>
  <c r="AW73" i="37"/>
  <c r="Q74" i="37"/>
  <c r="I74" i="37"/>
  <c r="AG74" i="37"/>
  <c r="K74" i="37"/>
  <c r="AS74" i="37"/>
  <c r="Y74" i="37"/>
  <c r="BI74" i="37"/>
  <c r="AE74" i="37"/>
  <c r="BC74" i="37"/>
  <c r="BA74" i="37"/>
  <c r="AI74" i="37"/>
  <c r="E73" i="37"/>
  <c r="Y73" i="37"/>
  <c r="C73" i="37"/>
  <c r="AK73" i="37"/>
  <c r="Q73" i="37"/>
  <c r="BK73" i="37"/>
  <c r="AI73" i="37"/>
  <c r="BU73" i="37"/>
  <c r="O73" i="37"/>
  <c r="BE73" i="37"/>
  <c r="BO74" i="37"/>
  <c r="BA73" i="37"/>
  <c r="W73" i="37"/>
  <c r="K73" i="37"/>
  <c r="AS73" i="37"/>
  <c r="BM73" i="37"/>
  <c r="M48" i="32"/>
  <c r="C49" i="32"/>
  <c r="K49" i="32"/>
  <c r="M49" i="32"/>
  <c r="A50" i="32"/>
  <c r="Q49" i="32"/>
  <c r="S49" i="32"/>
  <c r="I49" i="32"/>
  <c r="AM49" i="33"/>
  <c r="H49" i="33"/>
  <c r="AH49" i="33"/>
  <c r="A50" i="33"/>
  <c r="M49" i="33"/>
  <c r="O48" i="33"/>
  <c r="O47" i="33"/>
  <c r="J47" i="33"/>
  <c r="T47" i="33"/>
  <c r="AQ47" i="33"/>
  <c r="AA47" i="33"/>
  <c r="T48" i="33"/>
  <c r="AU74" i="37" l="1"/>
  <c r="C74" i="37"/>
  <c r="M74" i="37"/>
  <c r="O74" i="37"/>
  <c r="BQ74" i="37"/>
  <c r="W74" i="37"/>
  <c r="U74" i="37"/>
  <c r="AA74" i="37"/>
  <c r="BE74" i="37"/>
  <c r="AC74" i="37"/>
  <c r="S74" i="37"/>
  <c r="AY74" i="37"/>
  <c r="AM74" i="37"/>
  <c r="AK74" i="37"/>
  <c r="BS74" i="37"/>
  <c r="BU74" i="37"/>
  <c r="E74" i="37"/>
  <c r="AO74" i="37"/>
  <c r="AW74" i="37"/>
  <c r="BK74" i="37"/>
  <c r="AQ74" i="37"/>
  <c r="BG74" i="37"/>
  <c r="G74" i="37"/>
  <c r="I75" i="37"/>
  <c r="AK75" i="37"/>
  <c r="S75" i="37"/>
  <c r="BQ75" i="37"/>
  <c r="AA75" i="37"/>
  <c r="E75" i="37"/>
  <c r="BM74" i="37"/>
  <c r="G49" i="32"/>
  <c r="G50" i="32"/>
  <c r="Q50" i="32"/>
  <c r="S50" i="32"/>
  <c r="A51" i="32"/>
  <c r="O50" i="32"/>
  <c r="K50" i="32"/>
  <c r="M50" i="32"/>
  <c r="E50" i="32"/>
  <c r="E49" i="32"/>
  <c r="U49" i="32"/>
  <c r="O49" i="32"/>
  <c r="M50" i="33"/>
  <c r="Z50" i="33"/>
  <c r="C50" i="33"/>
  <c r="AH50" i="33"/>
  <c r="A51" i="33"/>
  <c r="H50" i="33"/>
  <c r="AE50" i="33"/>
  <c r="W50" i="33"/>
  <c r="R50" i="33"/>
  <c r="AP50" i="33"/>
  <c r="AN49" i="33"/>
  <c r="AN48" i="33"/>
  <c r="T49" i="33"/>
  <c r="AQ48" i="33"/>
  <c r="AF49" i="33"/>
  <c r="AE49" i="33"/>
  <c r="AA48" i="33"/>
  <c r="E49" i="33"/>
  <c r="C49" i="33"/>
  <c r="AI48" i="33"/>
  <c r="X48" i="33"/>
  <c r="W49" i="33"/>
  <c r="E48" i="33"/>
  <c r="J48" i="33"/>
  <c r="R49" i="33"/>
  <c r="AP49" i="33"/>
  <c r="Z49" i="33"/>
  <c r="AF48" i="33"/>
  <c r="BG75" i="37" l="1"/>
  <c r="AW75" i="37"/>
  <c r="AI75" i="37"/>
  <c r="Y75" i="37"/>
  <c r="AY75" i="37"/>
  <c r="BE75" i="37"/>
  <c r="AO75" i="37"/>
  <c r="W75" i="37"/>
  <c r="BM75" i="37"/>
  <c r="BA75" i="37"/>
  <c r="BO75" i="37"/>
  <c r="AQ75" i="37"/>
  <c r="G75" i="37"/>
  <c r="O75" i="37"/>
  <c r="BU75" i="37"/>
  <c r="BC75" i="37"/>
  <c r="BK75" i="37"/>
  <c r="AU75" i="37"/>
  <c r="AS75" i="37"/>
  <c r="BU76" i="37"/>
  <c r="AW76" i="37"/>
  <c r="I76" i="37"/>
  <c r="BS76" i="37"/>
  <c r="BQ76" i="37"/>
  <c r="AU76" i="37"/>
  <c r="AA76" i="37"/>
  <c r="G76" i="37"/>
  <c r="Y76" i="37"/>
  <c r="AM76" i="37"/>
  <c r="U76" i="37"/>
  <c r="AK76" i="37"/>
  <c r="S76" i="37"/>
  <c r="AI76" i="37"/>
  <c r="W76" i="37"/>
  <c r="O76" i="37"/>
  <c r="M76" i="37"/>
  <c r="AC75" i="37"/>
  <c r="C75" i="37"/>
  <c r="AG75" i="37"/>
  <c r="AM75" i="37"/>
  <c r="U75" i="37"/>
  <c r="M75" i="37"/>
  <c r="BS75" i="37"/>
  <c r="K75" i="37"/>
  <c r="Q75" i="37"/>
  <c r="AE75" i="37"/>
  <c r="BI75" i="37"/>
  <c r="U50" i="32"/>
  <c r="C50" i="32"/>
  <c r="O51" i="32"/>
  <c r="U51" i="32"/>
  <c r="M51" i="32"/>
  <c r="I51" i="32"/>
  <c r="A52" i="32"/>
  <c r="K51" i="32"/>
  <c r="G51" i="32"/>
  <c r="I50" i="32"/>
  <c r="O49" i="33"/>
  <c r="J49" i="33"/>
  <c r="X49" i="33"/>
  <c r="AQ50" i="33"/>
  <c r="AN50" i="33"/>
  <c r="AI49" i="33"/>
  <c r="AQ49" i="33"/>
  <c r="O50" i="33"/>
  <c r="AA49" i="33"/>
  <c r="J50" i="33"/>
  <c r="AM50" i="33"/>
  <c r="A52" i="33"/>
  <c r="AM51" i="33"/>
  <c r="Z51" i="33"/>
  <c r="AH51" i="33"/>
  <c r="M51" i="33"/>
  <c r="C51" i="33"/>
  <c r="E76" i="37" l="1"/>
  <c r="AE76" i="37"/>
  <c r="AQ76" i="37"/>
  <c r="BA76" i="37"/>
  <c r="BM76" i="37"/>
  <c r="AC76" i="37"/>
  <c r="K76" i="37"/>
  <c r="AY76" i="37"/>
  <c r="AW77" i="37"/>
  <c r="AO77" i="37"/>
  <c r="I77" i="37"/>
  <c r="AK77" i="37"/>
  <c r="BC77" i="37"/>
  <c r="AI77" i="37"/>
  <c r="O77" i="37"/>
  <c r="AC77" i="37"/>
  <c r="K77" i="37"/>
  <c r="AU77" i="37"/>
  <c r="G77" i="37"/>
  <c r="Y77" i="37"/>
  <c r="BK77" i="37"/>
  <c r="BI76" i="37"/>
  <c r="BC76" i="37"/>
  <c r="AG76" i="37"/>
  <c r="BK76" i="37"/>
  <c r="BO76" i="37"/>
  <c r="Q76" i="37"/>
  <c r="AO76" i="37"/>
  <c r="BE76" i="37"/>
  <c r="BG76" i="37"/>
  <c r="AS76" i="37"/>
  <c r="C76" i="37"/>
  <c r="E51" i="32"/>
  <c r="Q51" i="32"/>
  <c r="S51" i="32"/>
  <c r="C51" i="32"/>
  <c r="E52" i="32"/>
  <c r="O52" i="32"/>
  <c r="I52" i="32"/>
  <c r="C52" i="32"/>
  <c r="G52" i="32"/>
  <c r="U52" i="32"/>
  <c r="K52" i="32"/>
  <c r="A53" i="32"/>
  <c r="S52" i="32"/>
  <c r="T51" i="33"/>
  <c r="H51" i="33"/>
  <c r="W51" i="33"/>
  <c r="AQ51" i="33"/>
  <c r="AE51" i="33"/>
  <c r="X50" i="33"/>
  <c r="AI50" i="33"/>
  <c r="AA50" i="33"/>
  <c r="E51" i="33"/>
  <c r="AN51" i="33"/>
  <c r="R51" i="33"/>
  <c r="E50" i="33"/>
  <c r="AP52" i="33"/>
  <c r="AE52" i="33"/>
  <c r="A53" i="33"/>
  <c r="W52" i="33"/>
  <c r="T50" i="33"/>
  <c r="AP51" i="33"/>
  <c r="AF50" i="33"/>
  <c r="BQ77" i="37" l="1"/>
  <c r="BE77" i="37"/>
  <c r="E77" i="37"/>
  <c r="BM77" i="37"/>
  <c r="BA77" i="37"/>
  <c r="Q77" i="37"/>
  <c r="AS77" i="37"/>
  <c r="AY77" i="37"/>
  <c r="U77" i="37"/>
  <c r="BU77" i="37"/>
  <c r="AQ77" i="37"/>
  <c r="BS77" i="37"/>
  <c r="AM77" i="37"/>
  <c r="BO77" i="37"/>
  <c r="C77" i="37"/>
  <c r="M77" i="37"/>
  <c r="W77" i="37"/>
  <c r="AA77" i="37"/>
  <c r="BE78" i="37"/>
  <c r="AU78" i="37"/>
  <c r="U78" i="37"/>
  <c r="BK78" i="37"/>
  <c r="C78" i="37"/>
  <c r="BA78" i="37"/>
  <c r="AE78" i="37"/>
  <c r="BI77" i="37"/>
  <c r="BG77" i="37"/>
  <c r="AE77" i="37"/>
  <c r="AG77" i="37"/>
  <c r="S77" i="37"/>
  <c r="Q52" i="32"/>
  <c r="M53" i="32"/>
  <c r="K53" i="32"/>
  <c r="U53" i="32"/>
  <c r="O53" i="32"/>
  <c r="E53" i="32"/>
  <c r="A54" i="32"/>
  <c r="G53" i="32"/>
  <c r="S53" i="32"/>
  <c r="C53" i="32"/>
  <c r="Q53" i="32"/>
  <c r="M52" i="32"/>
  <c r="E52" i="33"/>
  <c r="AF52" i="33"/>
  <c r="AI51" i="33"/>
  <c r="J52" i="33"/>
  <c r="T52" i="33"/>
  <c r="M52" i="33"/>
  <c r="AM52" i="33"/>
  <c r="AI52" i="33"/>
  <c r="AQ52" i="33"/>
  <c r="O51" i="33"/>
  <c r="R52" i="33"/>
  <c r="Z52" i="33"/>
  <c r="AN52" i="33"/>
  <c r="C52" i="33"/>
  <c r="J51" i="33"/>
  <c r="X52" i="33"/>
  <c r="AH52" i="33"/>
  <c r="H52" i="33"/>
  <c r="AA51" i="33"/>
  <c r="X51" i="33"/>
  <c r="A54" i="33"/>
  <c r="H53" i="33"/>
  <c r="W53" i="33"/>
  <c r="AF51" i="33"/>
  <c r="AA78" i="37" l="1"/>
  <c r="AQ78" i="37"/>
  <c r="O78" i="37"/>
  <c r="AI78" i="37"/>
  <c r="AY78" i="37"/>
  <c r="AW78" i="37"/>
  <c r="Q78" i="37"/>
  <c r="BO78" i="37"/>
  <c r="BS78" i="37"/>
  <c r="Y78" i="37"/>
  <c r="S78" i="37"/>
  <c r="BU78" i="37"/>
  <c r="Q79" i="37"/>
  <c r="BE79" i="37"/>
  <c r="AW79" i="37"/>
  <c r="AM79" i="37"/>
  <c r="U79" i="37"/>
  <c r="BG79" i="37"/>
  <c r="BS79" i="37"/>
  <c r="AY79" i="37"/>
  <c r="BQ79" i="37"/>
  <c r="AA79" i="37"/>
  <c r="G79" i="37"/>
  <c r="BO79" i="37"/>
  <c r="E79" i="37"/>
  <c r="M78" i="37"/>
  <c r="BG78" i="37"/>
  <c r="AK78" i="37"/>
  <c r="AS78" i="37"/>
  <c r="BI78" i="37"/>
  <c r="AG78" i="37"/>
  <c r="I78" i="37"/>
  <c r="E78" i="37"/>
  <c r="AC78" i="37"/>
  <c r="BC78" i="37"/>
  <c r="AM78" i="37"/>
  <c r="BM78" i="37"/>
  <c r="G78" i="37"/>
  <c r="AO78" i="37"/>
  <c r="K78" i="37"/>
  <c r="BQ78" i="37"/>
  <c r="W78" i="37"/>
  <c r="I53" i="32"/>
  <c r="C54" i="32"/>
  <c r="I54" i="32"/>
  <c r="A55" i="32"/>
  <c r="S54" i="32"/>
  <c r="E54" i="32"/>
  <c r="AA52" i="33"/>
  <c r="O52" i="33"/>
  <c r="AE53" i="33"/>
  <c r="T53" i="33"/>
  <c r="R53" i="33"/>
  <c r="A55" i="33"/>
  <c r="AM54" i="33"/>
  <c r="AE54" i="33"/>
  <c r="AP54" i="33"/>
  <c r="M54" i="33"/>
  <c r="C53" i="33"/>
  <c r="AQ53" i="33"/>
  <c r="AH53" i="33"/>
  <c r="AM53" i="33"/>
  <c r="M53" i="33"/>
  <c r="AI53" i="33"/>
  <c r="Z53" i="33"/>
  <c r="AP53" i="33"/>
  <c r="BA79" i="37" l="1"/>
  <c r="AU79" i="37"/>
  <c r="S79" i="37"/>
  <c r="AG79" i="37"/>
  <c r="O79" i="37"/>
  <c r="AK79" i="37"/>
  <c r="AE79" i="37"/>
  <c r="K79" i="37"/>
  <c r="AQ79" i="37"/>
  <c r="AC79" i="37"/>
  <c r="BM79" i="37"/>
  <c r="BU79" i="37"/>
  <c r="AS79" i="37"/>
  <c r="BK79" i="37"/>
  <c r="I79" i="37"/>
  <c r="AO79" i="37"/>
  <c r="C79" i="37"/>
  <c r="M79" i="37"/>
  <c r="BC79" i="37"/>
  <c r="Y79" i="37"/>
  <c r="BE80" i="37"/>
  <c r="Q80" i="37"/>
  <c r="AS80" i="37"/>
  <c r="W80" i="37"/>
  <c r="AQ80" i="37"/>
  <c r="AI79" i="37"/>
  <c r="W79" i="37"/>
  <c r="BI79" i="37"/>
  <c r="S55" i="32"/>
  <c r="O55" i="32"/>
  <c r="Q55" i="32"/>
  <c r="M55" i="32"/>
  <c r="A56" i="32"/>
  <c r="E55" i="32"/>
  <c r="K55" i="32"/>
  <c r="I55" i="32"/>
  <c r="C55" i="32"/>
  <c r="G55" i="32"/>
  <c r="U55" i="32"/>
  <c r="U54" i="32"/>
  <c r="K54" i="32"/>
  <c r="M54" i="32"/>
  <c r="Q54" i="32"/>
  <c r="O54" i="32"/>
  <c r="G54" i="32"/>
  <c r="H54" i="33"/>
  <c r="AN53" i="33"/>
  <c r="E53" i="33"/>
  <c r="E54" i="33"/>
  <c r="C54" i="33"/>
  <c r="AN54" i="33"/>
  <c r="X53" i="33"/>
  <c r="O54" i="33"/>
  <c r="A56" i="33"/>
  <c r="AH55" i="33"/>
  <c r="W55" i="33"/>
  <c r="C55" i="33"/>
  <c r="AE55" i="33"/>
  <c r="AP55" i="33"/>
  <c r="AF53" i="33"/>
  <c r="J54" i="33"/>
  <c r="AH54" i="33"/>
  <c r="O53" i="33"/>
  <c r="T54" i="33"/>
  <c r="R54" i="33"/>
  <c r="Z54" i="33"/>
  <c r="W54" i="33"/>
  <c r="J53" i="33"/>
  <c r="AA53" i="33"/>
  <c r="U80" i="37" l="1"/>
  <c r="BO80" i="37"/>
  <c r="AO80" i="37"/>
  <c r="AI80" i="37"/>
  <c r="O80" i="37"/>
  <c r="BK80" i="37"/>
  <c r="E80" i="37"/>
  <c r="BI80" i="37"/>
  <c r="AY80" i="37"/>
  <c r="AE80" i="37"/>
  <c r="BU80" i="37"/>
  <c r="M80" i="37"/>
  <c r="AG80" i="37"/>
  <c r="AA80" i="37"/>
  <c r="AC80" i="37"/>
  <c r="I80" i="37"/>
  <c r="BA80" i="37"/>
  <c r="C80" i="37"/>
  <c r="S80" i="37"/>
  <c r="K80" i="37"/>
  <c r="Y80" i="37"/>
  <c r="BM80" i="37"/>
  <c r="AM80" i="37"/>
  <c r="AK80" i="37"/>
  <c r="BC80" i="37"/>
  <c r="BQ80" i="37"/>
  <c r="BG80" i="37"/>
  <c r="G80" i="37"/>
  <c r="I81" i="37"/>
  <c r="BK81" i="37"/>
  <c r="BG81" i="37"/>
  <c r="S81" i="37"/>
  <c r="AI81" i="37"/>
  <c r="BA81" i="37"/>
  <c r="AC81" i="37"/>
  <c r="AU81" i="37"/>
  <c r="W81" i="37"/>
  <c r="AW80" i="37"/>
  <c r="AU80" i="37"/>
  <c r="BS80" i="37"/>
  <c r="G56" i="32"/>
  <c r="I56" i="32"/>
  <c r="C56" i="32"/>
  <c r="S56" i="32"/>
  <c r="A57" i="32"/>
  <c r="T55" i="33"/>
  <c r="R55" i="33"/>
  <c r="E55" i="33"/>
  <c r="AI54" i="33"/>
  <c r="AQ54" i="33"/>
  <c r="AN55" i="33"/>
  <c r="AM55" i="33"/>
  <c r="AF54" i="33"/>
  <c r="J55" i="33"/>
  <c r="H55" i="33"/>
  <c r="X55" i="33"/>
  <c r="AA54" i="33"/>
  <c r="O55" i="33"/>
  <c r="M55" i="33"/>
  <c r="Z55" i="33"/>
  <c r="W56" i="33"/>
  <c r="Z56" i="33"/>
  <c r="AE56" i="33"/>
  <c r="AM56" i="33"/>
  <c r="A57" i="33"/>
  <c r="C56" i="33"/>
  <c r="H56" i="33"/>
  <c r="AP56" i="33"/>
  <c r="X54" i="33"/>
  <c r="AF55" i="33"/>
  <c r="BE82" i="37" l="1"/>
  <c r="BA82" i="37"/>
  <c r="AE82" i="37"/>
  <c r="M82" i="37"/>
  <c r="BS82" i="37"/>
  <c r="AY82" i="37"/>
  <c r="K82" i="37"/>
  <c r="G82" i="37"/>
  <c r="AS82" i="37"/>
  <c r="Y82" i="37"/>
  <c r="E82" i="37"/>
  <c r="BK82" i="37"/>
  <c r="W82" i="37"/>
  <c r="AM82" i="37"/>
  <c r="BG82" i="37"/>
  <c r="AI82" i="37"/>
  <c r="BI81" i="37"/>
  <c r="AS81" i="37"/>
  <c r="AG81" i="37"/>
  <c r="BQ81" i="37"/>
  <c r="O81" i="37"/>
  <c r="U81" i="37"/>
  <c r="AW81" i="37"/>
  <c r="AM81" i="37"/>
  <c r="BU82" i="37"/>
  <c r="M81" i="37"/>
  <c r="AU82" i="37"/>
  <c r="BO81" i="37"/>
  <c r="Y81" i="37"/>
  <c r="BS81" i="37"/>
  <c r="AK81" i="37"/>
  <c r="AW82" i="37"/>
  <c r="K81" i="37"/>
  <c r="AE81" i="37"/>
  <c r="E81" i="37"/>
  <c r="C81" i="37"/>
  <c r="BU81" i="37"/>
  <c r="Q82" i="37"/>
  <c r="BE81" i="37"/>
  <c r="AA81" i="37"/>
  <c r="Q81" i="37"/>
  <c r="BC81" i="37"/>
  <c r="AO81" i="37"/>
  <c r="BM81" i="37"/>
  <c r="AQ81" i="37"/>
  <c r="G81" i="37"/>
  <c r="AY81" i="37"/>
  <c r="K56" i="32"/>
  <c r="O56" i="32"/>
  <c r="U56" i="32"/>
  <c r="K57" i="32"/>
  <c r="I57" i="32"/>
  <c r="G57" i="32"/>
  <c r="A58" i="32"/>
  <c r="M57" i="32"/>
  <c r="C57" i="32"/>
  <c r="S57" i="32"/>
  <c r="E57" i="32"/>
  <c r="U57" i="32"/>
  <c r="M56" i="32"/>
  <c r="Q56" i="32"/>
  <c r="E56" i="32"/>
  <c r="J56" i="33"/>
  <c r="AA56" i="33"/>
  <c r="R56" i="33"/>
  <c r="O56" i="33"/>
  <c r="M56" i="33"/>
  <c r="H57" i="33"/>
  <c r="Z57" i="33"/>
  <c r="C57" i="33"/>
  <c r="A58" i="33"/>
  <c r="AP57" i="33"/>
  <c r="AH57" i="33"/>
  <c r="R57" i="33"/>
  <c r="AQ55" i="33"/>
  <c r="AN56" i="33"/>
  <c r="T56" i="33"/>
  <c r="AA55" i="33"/>
  <c r="AH56" i="33"/>
  <c r="AI55" i="33"/>
  <c r="BC82" i="37" l="1"/>
  <c r="BQ82" i="37"/>
  <c r="BM83" i="37"/>
  <c r="Q83" i="37"/>
  <c r="AM83" i="37"/>
  <c r="U83" i="37"/>
  <c r="S83" i="37"/>
  <c r="BC83" i="37"/>
  <c r="O83" i="37"/>
  <c r="BA83" i="37"/>
  <c r="G83" i="37"/>
  <c r="AQ82" i="37"/>
  <c r="AK82" i="37"/>
  <c r="S82" i="37"/>
  <c r="AO82" i="37"/>
  <c r="BM82" i="37"/>
  <c r="AC82" i="37"/>
  <c r="U82" i="37"/>
  <c r="I82" i="37"/>
  <c r="AG82" i="37"/>
  <c r="BO82" i="37"/>
  <c r="O82" i="37"/>
  <c r="C82" i="37"/>
  <c r="BI82" i="37"/>
  <c r="AA82" i="37"/>
  <c r="Q57" i="32"/>
  <c r="O57" i="32"/>
  <c r="K58" i="32"/>
  <c r="S58" i="32"/>
  <c r="G58" i="32"/>
  <c r="A59" i="32"/>
  <c r="C58" i="32"/>
  <c r="O58" i="32"/>
  <c r="W57" i="33"/>
  <c r="T57" i="33"/>
  <c r="AF57" i="33"/>
  <c r="M57" i="33"/>
  <c r="X56" i="33"/>
  <c r="AI57" i="33"/>
  <c r="J57" i="33"/>
  <c r="O57" i="33"/>
  <c r="AN57" i="33"/>
  <c r="AM57" i="33"/>
  <c r="AI56" i="33"/>
  <c r="AQ56" i="33"/>
  <c r="AE57" i="33"/>
  <c r="AF56" i="33"/>
  <c r="A59" i="33"/>
  <c r="E56" i="33"/>
  <c r="E57" i="33"/>
  <c r="E83" i="37" l="1"/>
  <c r="K83" i="37"/>
  <c r="C83" i="37"/>
  <c r="AW83" i="37"/>
  <c r="AI83" i="37"/>
  <c r="Y83" i="37"/>
  <c r="AC83" i="37"/>
  <c r="W83" i="37"/>
  <c r="AY83" i="37"/>
  <c r="AQ83" i="37"/>
  <c r="BO83" i="37"/>
  <c r="AK83" i="37"/>
  <c r="BU83" i="37"/>
  <c r="BE83" i="37"/>
  <c r="M83" i="37"/>
  <c r="BG83" i="37"/>
  <c r="I83" i="37"/>
  <c r="AW84" i="37"/>
  <c r="BM84" i="37"/>
  <c r="AO84" i="37"/>
  <c r="Q84" i="37"/>
  <c r="BA84" i="37"/>
  <c r="AE84" i="37"/>
  <c r="AY84" i="37"/>
  <c r="AU84" i="37"/>
  <c r="AA84" i="37"/>
  <c r="Y84" i="37"/>
  <c r="BI84" i="37"/>
  <c r="AM84" i="37"/>
  <c r="AI84" i="37"/>
  <c r="AA83" i="37"/>
  <c r="AE83" i="37"/>
  <c r="AG83" i="37"/>
  <c r="BS83" i="37"/>
  <c r="AU83" i="37"/>
  <c r="AO83" i="37"/>
  <c r="BQ83" i="37"/>
  <c r="BI83" i="37"/>
  <c r="BK83" i="37"/>
  <c r="AS83" i="37"/>
  <c r="U58" i="32"/>
  <c r="I58" i="32"/>
  <c r="E58" i="32"/>
  <c r="Q59" i="32"/>
  <c r="K59" i="32"/>
  <c r="M59" i="32"/>
  <c r="I59" i="32"/>
  <c r="U59" i="32"/>
  <c r="O59" i="32"/>
  <c r="S59" i="32"/>
  <c r="E59" i="32"/>
  <c r="A60" i="32"/>
  <c r="M58" i="32"/>
  <c r="Q58" i="32"/>
  <c r="O58" i="33"/>
  <c r="M58" i="33"/>
  <c r="AP58" i="33"/>
  <c r="E58" i="33"/>
  <c r="X58" i="33"/>
  <c r="A60" i="33"/>
  <c r="C59" i="33"/>
  <c r="AE59" i="33"/>
  <c r="M59" i="33"/>
  <c r="Z59" i="33"/>
  <c r="H59" i="33"/>
  <c r="AH59" i="33"/>
  <c r="W59" i="33"/>
  <c r="AP59" i="33"/>
  <c r="AM58" i="33"/>
  <c r="X57" i="33"/>
  <c r="AQ57" i="33"/>
  <c r="J58" i="33"/>
  <c r="H58" i="33"/>
  <c r="AE58" i="33"/>
  <c r="AI58" i="33"/>
  <c r="W58" i="33"/>
  <c r="Z58" i="33"/>
  <c r="AH58" i="33"/>
  <c r="R58" i="33"/>
  <c r="C58" i="33"/>
  <c r="AA57" i="33"/>
  <c r="BQ84" i="37" l="1"/>
  <c r="AW85" i="37"/>
  <c r="Q85" i="37"/>
  <c r="BE85" i="37"/>
  <c r="BK85" i="37"/>
  <c r="C85" i="37"/>
  <c r="BI85" i="37"/>
  <c r="U85" i="37"/>
  <c r="BG85" i="37"/>
  <c r="AK85" i="37"/>
  <c r="BC85" i="37"/>
  <c r="AI85" i="37"/>
  <c r="O85" i="37"/>
  <c r="BA85" i="37"/>
  <c r="M85" i="37"/>
  <c r="AY85" i="37"/>
  <c r="K85" i="37"/>
  <c r="BQ85" i="37"/>
  <c r="AA85" i="37"/>
  <c r="Y85" i="37"/>
  <c r="BK84" i="37"/>
  <c r="BO84" i="37"/>
  <c r="AG84" i="37"/>
  <c r="W84" i="37"/>
  <c r="I85" i="37"/>
  <c r="I84" i="37"/>
  <c r="G84" i="37"/>
  <c r="BM85" i="37"/>
  <c r="U84" i="37"/>
  <c r="AM85" i="37"/>
  <c r="AK84" i="37"/>
  <c r="O84" i="37"/>
  <c r="AS84" i="37"/>
  <c r="K84" i="37"/>
  <c r="BG84" i="37"/>
  <c r="BS84" i="37"/>
  <c r="BC84" i="37"/>
  <c r="C84" i="37"/>
  <c r="AC84" i="37"/>
  <c r="E84" i="37"/>
  <c r="S84" i="37"/>
  <c r="AQ84" i="37"/>
  <c r="BU84" i="37"/>
  <c r="M84" i="37"/>
  <c r="BE84" i="37"/>
  <c r="G59" i="32"/>
  <c r="K60" i="32"/>
  <c r="A61" i="32"/>
  <c r="S60" i="32"/>
  <c r="C60" i="32"/>
  <c r="U60" i="32"/>
  <c r="G60" i="32"/>
  <c r="Q60" i="32"/>
  <c r="M60" i="32"/>
  <c r="C59" i="32"/>
  <c r="AA58" i="33"/>
  <c r="AQ59" i="33"/>
  <c r="AF58" i="33"/>
  <c r="AH60" i="33"/>
  <c r="AP60" i="33"/>
  <c r="Z60" i="33"/>
  <c r="A61" i="33"/>
  <c r="T58" i="33"/>
  <c r="AM59" i="33"/>
  <c r="AN58" i="33"/>
  <c r="AA59" i="33"/>
  <c r="AQ58" i="33"/>
  <c r="R59" i="33"/>
  <c r="AS85" i="37" l="1"/>
  <c r="W85" i="37"/>
  <c r="E85" i="37"/>
  <c r="BO85" i="37"/>
  <c r="S85" i="37"/>
  <c r="AQ85" i="37"/>
  <c r="BS85" i="37"/>
  <c r="BE86" i="37"/>
  <c r="Q86" i="37"/>
  <c r="BA86" i="37"/>
  <c r="AE86" i="37"/>
  <c r="M86" i="37"/>
  <c r="BS86" i="37"/>
  <c r="AU86" i="37"/>
  <c r="AA86" i="37"/>
  <c r="G86" i="37"/>
  <c r="BO86" i="37"/>
  <c r="AS86" i="37"/>
  <c r="Y86" i="37"/>
  <c r="E86" i="37"/>
  <c r="W86" i="37"/>
  <c r="BI86" i="37"/>
  <c r="AM86" i="37"/>
  <c r="U86" i="37"/>
  <c r="AU85" i="37"/>
  <c r="AC86" i="37"/>
  <c r="G85" i="37"/>
  <c r="AC85" i="37"/>
  <c r="AG85" i="37"/>
  <c r="AE85" i="37"/>
  <c r="BU85" i="37"/>
  <c r="AO85" i="37"/>
  <c r="O60" i="32"/>
  <c r="O61" i="32"/>
  <c r="G61" i="32"/>
  <c r="U61" i="32"/>
  <c r="I61" i="32"/>
  <c r="A62" i="32"/>
  <c r="K61" i="32"/>
  <c r="C61" i="32"/>
  <c r="E61" i="32"/>
  <c r="S61" i="32"/>
  <c r="Q61" i="32"/>
  <c r="E60" i="32"/>
  <c r="I60" i="32"/>
  <c r="AI60" i="33"/>
  <c r="E59" i="33"/>
  <c r="J59" i="33"/>
  <c r="AF60" i="33"/>
  <c r="AE60" i="33"/>
  <c r="O59" i="33"/>
  <c r="W60" i="33"/>
  <c r="T59" i="33"/>
  <c r="O60" i="33"/>
  <c r="M60" i="33"/>
  <c r="AF59" i="33"/>
  <c r="X59" i="33"/>
  <c r="AI59" i="33"/>
  <c r="AM60" i="33"/>
  <c r="H61" i="33"/>
  <c r="Z61" i="33"/>
  <c r="A62" i="33"/>
  <c r="AP61" i="33"/>
  <c r="AM61" i="33"/>
  <c r="M61" i="33"/>
  <c r="AH61" i="33"/>
  <c r="R60" i="33"/>
  <c r="C60" i="33"/>
  <c r="AN59" i="33"/>
  <c r="J60" i="33"/>
  <c r="H60" i="33"/>
  <c r="AQ86" i="37" l="1"/>
  <c r="I86" i="37"/>
  <c r="AO86" i="37"/>
  <c r="AK86" i="37"/>
  <c r="BK86" i="37"/>
  <c r="AO87" i="37"/>
  <c r="BM87" i="37"/>
  <c r="BU87" i="37"/>
  <c r="BE87" i="37"/>
  <c r="AW87" i="37"/>
  <c r="BS87" i="37"/>
  <c r="BK87" i="37"/>
  <c r="BI87" i="37"/>
  <c r="AM87" i="37"/>
  <c r="U87" i="37"/>
  <c r="BG87" i="37"/>
  <c r="AK87" i="37"/>
  <c r="BC87" i="37"/>
  <c r="AI87" i="37"/>
  <c r="O87" i="37"/>
  <c r="AE87" i="37"/>
  <c r="AY87" i="37"/>
  <c r="K87" i="37"/>
  <c r="AA87" i="37"/>
  <c r="G87" i="37"/>
  <c r="E87" i="37"/>
  <c r="BO87" i="37"/>
  <c r="AS87" i="37"/>
  <c r="BC86" i="37"/>
  <c r="BG86" i="37"/>
  <c r="K86" i="37"/>
  <c r="AG86" i="37"/>
  <c r="BM86" i="37"/>
  <c r="AY86" i="37"/>
  <c r="BU86" i="37"/>
  <c r="O86" i="37"/>
  <c r="AI86" i="37"/>
  <c r="C87" i="37"/>
  <c r="C86" i="37"/>
  <c r="W87" i="37"/>
  <c r="AW86" i="37"/>
  <c r="S86" i="37"/>
  <c r="BQ86" i="37"/>
  <c r="M61" i="32"/>
  <c r="I62" i="32"/>
  <c r="A63" i="32"/>
  <c r="M62" i="32"/>
  <c r="G62" i="32"/>
  <c r="Q62" i="32"/>
  <c r="U62" i="32"/>
  <c r="E62" i="32"/>
  <c r="O62" i="32"/>
  <c r="AN61" i="33"/>
  <c r="AQ61" i="33"/>
  <c r="E61" i="33"/>
  <c r="C61" i="33"/>
  <c r="AN60" i="33"/>
  <c r="AE61" i="33"/>
  <c r="AA60" i="33"/>
  <c r="AQ60" i="33"/>
  <c r="AP62" i="33"/>
  <c r="M62" i="33"/>
  <c r="R62" i="33"/>
  <c r="AH62" i="33"/>
  <c r="AE62" i="33"/>
  <c r="A63" i="33"/>
  <c r="W62" i="33"/>
  <c r="H62" i="33"/>
  <c r="Z62" i="33"/>
  <c r="E60" i="33"/>
  <c r="T61" i="33"/>
  <c r="X60" i="33"/>
  <c r="R61" i="33"/>
  <c r="W61" i="33"/>
  <c r="J61" i="33"/>
  <c r="T60" i="33"/>
  <c r="AC87" i="37" l="1"/>
  <c r="BE88" i="37"/>
  <c r="AW88" i="37"/>
  <c r="BM88" i="37"/>
  <c r="BQ88" i="37"/>
  <c r="AU88" i="37"/>
  <c r="AA88" i="37"/>
  <c r="BI88" i="37"/>
  <c r="AM88" i="37"/>
  <c r="AS88" i="37"/>
  <c r="BO88" i="37"/>
  <c r="M88" i="37"/>
  <c r="K88" i="37"/>
  <c r="BC88" i="37"/>
  <c r="C88" i="37"/>
  <c r="BA88" i="37"/>
  <c r="AQ87" i="37"/>
  <c r="AG87" i="37"/>
  <c r="Q87" i="37"/>
  <c r="I87" i="37"/>
  <c r="M87" i="37"/>
  <c r="S87" i="37"/>
  <c r="AU87" i="37"/>
  <c r="Y87" i="37"/>
  <c r="BQ87" i="37"/>
  <c r="BA87" i="37"/>
  <c r="C63" i="32"/>
  <c r="Q63" i="32"/>
  <c r="I63" i="32"/>
  <c r="G63" i="32"/>
  <c r="E63" i="32"/>
  <c r="M63" i="32"/>
  <c r="K63" i="32"/>
  <c r="U63" i="32"/>
  <c r="S63" i="32"/>
  <c r="A64" i="32"/>
  <c r="O63" i="32"/>
  <c r="S62" i="32"/>
  <c r="K62" i="32"/>
  <c r="C62" i="32"/>
  <c r="J62" i="33"/>
  <c r="AA61" i="33"/>
  <c r="X62" i="33"/>
  <c r="AF61" i="33"/>
  <c r="A64" i="33"/>
  <c r="R63" i="33"/>
  <c r="C63" i="33"/>
  <c r="AP63" i="33"/>
  <c r="Z63" i="33"/>
  <c r="AM63" i="33"/>
  <c r="X61" i="33"/>
  <c r="AM62" i="33"/>
  <c r="AI62" i="33"/>
  <c r="C62" i="33"/>
  <c r="AI61" i="33"/>
  <c r="O62" i="33"/>
  <c r="O61" i="33"/>
  <c r="AQ62" i="33"/>
  <c r="O88" i="37" l="1"/>
  <c r="G88" i="37"/>
  <c r="AE88" i="37"/>
  <c r="W88" i="37"/>
  <c r="AY88" i="37"/>
  <c r="BG88" i="37"/>
  <c r="AQ88" i="37"/>
  <c r="BS88" i="37"/>
  <c r="I88" i="37"/>
  <c r="BU88" i="37"/>
  <c r="S88" i="37"/>
  <c r="Y88" i="37"/>
  <c r="AI88" i="37"/>
  <c r="BK88" i="37"/>
  <c r="AO89" i="37"/>
  <c r="AG89" i="37"/>
  <c r="AW89" i="37"/>
  <c r="AC89" i="37"/>
  <c r="BC89" i="37"/>
  <c r="BA89" i="37"/>
  <c r="AU89" i="37"/>
  <c r="U89" i="37"/>
  <c r="BO89" i="37"/>
  <c r="AM89" i="37"/>
  <c r="BK89" i="37"/>
  <c r="E89" i="37"/>
  <c r="AO88" i="37"/>
  <c r="AC88" i="37"/>
  <c r="BM89" i="37"/>
  <c r="AK88" i="37"/>
  <c r="AG88" i="37"/>
  <c r="U88" i="37"/>
  <c r="Q88" i="37"/>
  <c r="E88" i="37"/>
  <c r="Q64" i="32"/>
  <c r="S64" i="32"/>
  <c r="C64" i="32"/>
  <c r="A65" i="32"/>
  <c r="I64" i="32"/>
  <c r="E64" i="32"/>
  <c r="T63" i="33"/>
  <c r="AF62" i="33"/>
  <c r="T62" i="33"/>
  <c r="AH63" i="33"/>
  <c r="W64" i="33"/>
  <c r="M64" i="33"/>
  <c r="H64" i="33"/>
  <c r="C64" i="33"/>
  <c r="Z64" i="33"/>
  <c r="A65" i="33"/>
  <c r="R64" i="33"/>
  <c r="AE64" i="33"/>
  <c r="W63" i="33"/>
  <c r="AN63" i="33"/>
  <c r="AF63" i="33"/>
  <c r="O63" i="33"/>
  <c r="M63" i="33"/>
  <c r="AN62" i="33"/>
  <c r="AA62" i="33"/>
  <c r="AE63" i="33"/>
  <c r="E62" i="33"/>
  <c r="E63" i="33"/>
  <c r="H63" i="33"/>
  <c r="BI89" i="37" l="1"/>
  <c r="BU90" i="37"/>
  <c r="BE90" i="37"/>
  <c r="AG90" i="37"/>
  <c r="BQ90" i="37"/>
  <c r="AU90" i="37"/>
  <c r="AA90" i="37"/>
  <c r="G90" i="37"/>
  <c r="BI90" i="37"/>
  <c r="AM90" i="37"/>
  <c r="M90" i="37"/>
  <c r="K90" i="37"/>
  <c r="AE90" i="37"/>
  <c r="E90" i="37"/>
  <c r="C90" i="37"/>
  <c r="BA90" i="37"/>
  <c r="AY90" i="37"/>
  <c r="AS90" i="37"/>
  <c r="BS90" i="37"/>
  <c r="AI89" i="37"/>
  <c r="BS89" i="37"/>
  <c r="AA89" i="37"/>
  <c r="AY89" i="37"/>
  <c r="M89" i="37"/>
  <c r="O89" i="37"/>
  <c r="BE89" i="37"/>
  <c r="K89" i="37"/>
  <c r="AS89" i="37"/>
  <c r="Y89" i="37"/>
  <c r="I89" i="37"/>
  <c r="S89" i="37"/>
  <c r="Q89" i="37"/>
  <c r="BG89" i="37"/>
  <c r="BU89" i="37"/>
  <c r="AE89" i="37"/>
  <c r="AQ89" i="37"/>
  <c r="C89" i="37"/>
  <c r="BQ89" i="37"/>
  <c r="BM90" i="37"/>
  <c r="G89" i="37"/>
  <c r="W89" i="37"/>
  <c r="AK89" i="37"/>
  <c r="G64" i="32"/>
  <c r="K64" i="32"/>
  <c r="U64" i="32"/>
  <c r="M64" i="32"/>
  <c r="O64" i="32"/>
  <c r="S65" i="32"/>
  <c r="C65" i="32"/>
  <c r="G65" i="32"/>
  <c r="Q65" i="32"/>
  <c r="A66" i="32"/>
  <c r="U65" i="32"/>
  <c r="E65" i="32"/>
  <c r="AN64" i="33"/>
  <c r="AI63" i="33"/>
  <c r="J64" i="33"/>
  <c r="AM64" i="33"/>
  <c r="J63" i="33"/>
  <c r="O64" i="33"/>
  <c r="AA63" i="33"/>
  <c r="AQ63" i="33"/>
  <c r="M65" i="33"/>
  <c r="AP65" i="33"/>
  <c r="Z65" i="33"/>
  <c r="C65" i="33"/>
  <c r="A66" i="33"/>
  <c r="H65" i="33"/>
  <c r="AH65" i="33"/>
  <c r="AI64" i="33"/>
  <c r="X63" i="33"/>
  <c r="AH64" i="33"/>
  <c r="E64" i="33"/>
  <c r="AP64" i="33"/>
  <c r="S90" i="37" l="1"/>
  <c r="AK90" i="37"/>
  <c r="O90" i="37"/>
  <c r="BM91" i="37"/>
  <c r="AW91" i="37"/>
  <c r="AO91" i="37"/>
  <c r="S91" i="37"/>
  <c r="BS91" i="37"/>
  <c r="AY91" i="37"/>
  <c r="W91" i="37"/>
  <c r="U91" i="37"/>
  <c r="BQ91" i="37"/>
  <c r="AM91" i="37"/>
  <c r="AA91" i="37"/>
  <c r="BO90" i="37"/>
  <c r="W90" i="37"/>
  <c r="U90" i="37"/>
  <c r="AO90" i="37"/>
  <c r="AW90" i="37"/>
  <c r="BC90" i="37"/>
  <c r="Y90" i="37"/>
  <c r="AQ90" i="37"/>
  <c r="Q90" i="37"/>
  <c r="BK90" i="37"/>
  <c r="AI90" i="37"/>
  <c r="BG90" i="37"/>
  <c r="AC91" i="37"/>
  <c r="AC90" i="37"/>
  <c r="I90" i="37"/>
  <c r="K65" i="32"/>
  <c r="Q66" i="32"/>
  <c r="M66" i="32"/>
  <c r="A67" i="32"/>
  <c r="I66" i="32"/>
  <c r="G66" i="32"/>
  <c r="O66" i="32"/>
  <c r="I65" i="32"/>
  <c r="M65" i="32"/>
  <c r="O65" i="32"/>
  <c r="T65" i="33"/>
  <c r="AE65" i="33"/>
  <c r="M66" i="33"/>
  <c r="H66" i="33"/>
  <c r="W66" i="33"/>
  <c r="R66" i="33"/>
  <c r="C66" i="33"/>
  <c r="AM66" i="33"/>
  <c r="A67" i="33"/>
  <c r="AE66" i="33"/>
  <c r="Z66" i="33"/>
  <c r="AP66" i="33"/>
  <c r="R65" i="33"/>
  <c r="AF64" i="33"/>
  <c r="E65" i="33"/>
  <c r="AA65" i="33"/>
  <c r="T64" i="33"/>
  <c r="AQ65" i="33"/>
  <c r="AM65" i="33"/>
  <c r="AA64" i="33"/>
  <c r="W65" i="33"/>
  <c r="J65" i="33"/>
  <c r="AQ64" i="33"/>
  <c r="X64" i="33"/>
  <c r="AE91" i="37" l="1"/>
  <c r="Q91" i="37"/>
  <c r="BO91" i="37"/>
  <c r="AK91" i="37"/>
  <c r="G91" i="37"/>
  <c r="O91" i="37"/>
  <c r="AI91" i="37"/>
  <c r="BE91" i="37"/>
  <c r="C91" i="37"/>
  <c r="BK91" i="37"/>
  <c r="AS91" i="37"/>
  <c r="BC91" i="37"/>
  <c r="BA91" i="37"/>
  <c r="M91" i="37"/>
  <c r="BG91" i="37"/>
  <c r="BU91" i="37"/>
  <c r="AQ91" i="37"/>
  <c r="AU91" i="37"/>
  <c r="I92" i="37"/>
  <c r="E92" i="37"/>
  <c r="AQ92" i="37"/>
  <c r="BO92" i="37"/>
  <c r="Y91" i="37"/>
  <c r="E91" i="37"/>
  <c r="K91" i="37"/>
  <c r="I91" i="37"/>
  <c r="AG91" i="37"/>
  <c r="BI91" i="37"/>
  <c r="C66" i="32"/>
  <c r="E66" i="32"/>
  <c r="U66" i="32"/>
  <c r="S66" i="32"/>
  <c r="E67" i="32"/>
  <c r="C67" i="32"/>
  <c r="A68" i="32"/>
  <c r="O67" i="32"/>
  <c r="Q67" i="32"/>
  <c r="I67" i="32"/>
  <c r="K66" i="32"/>
  <c r="AN65" i="33"/>
  <c r="AQ66" i="33"/>
  <c r="J66" i="33"/>
  <c r="AI65" i="33"/>
  <c r="O66" i="33"/>
  <c r="O65" i="33"/>
  <c r="AF65" i="33"/>
  <c r="AH67" i="33"/>
  <c r="AE67" i="33"/>
  <c r="A68" i="33"/>
  <c r="AM67" i="33"/>
  <c r="H67" i="33"/>
  <c r="C67" i="33"/>
  <c r="E66" i="33"/>
  <c r="X65" i="33"/>
  <c r="AI66" i="33"/>
  <c r="AH66" i="33"/>
  <c r="W92" i="37" l="1"/>
  <c r="BA92" i="37"/>
  <c r="BQ92" i="37"/>
  <c r="BI92" i="37"/>
  <c r="AO93" i="37"/>
  <c r="BM93" i="37"/>
  <c r="Q93" i="37"/>
  <c r="I93" i="37"/>
  <c r="AG93" i="37"/>
  <c r="BE93" i="37"/>
  <c r="AK93" i="37"/>
  <c r="BS93" i="37"/>
  <c r="K93" i="37"/>
  <c r="BQ93" i="37"/>
  <c r="AQ93" i="37"/>
  <c r="O93" i="37"/>
  <c r="BO93" i="37"/>
  <c r="AM93" i="37"/>
  <c r="BK93" i="37"/>
  <c r="AI93" i="37"/>
  <c r="G93" i="37"/>
  <c r="BI93" i="37"/>
  <c r="AE93" i="37"/>
  <c r="C93" i="37"/>
  <c r="BA93" i="37"/>
  <c r="AU93" i="37"/>
  <c r="U93" i="37"/>
  <c r="AS93" i="37"/>
  <c r="BG92" i="37"/>
  <c r="AS92" i="37"/>
  <c r="U92" i="37"/>
  <c r="AG92" i="37"/>
  <c r="BE92" i="37"/>
  <c r="G92" i="37"/>
  <c r="AO92" i="37"/>
  <c r="K92" i="37"/>
  <c r="AE92" i="37"/>
  <c r="Q92" i="37"/>
  <c r="M92" i="37"/>
  <c r="BM92" i="37"/>
  <c r="BK92" i="37"/>
  <c r="AW92" i="37"/>
  <c r="AC93" i="37"/>
  <c r="AU92" i="37"/>
  <c r="Y92" i="37"/>
  <c r="AY92" i="37"/>
  <c r="O92" i="37"/>
  <c r="AI92" i="37"/>
  <c r="S92" i="37"/>
  <c r="BC92" i="37"/>
  <c r="BU92" i="37"/>
  <c r="AK92" i="37"/>
  <c r="BS92" i="37"/>
  <c r="AW93" i="37"/>
  <c r="AM92" i="37"/>
  <c r="AA92" i="37"/>
  <c r="C92" i="37"/>
  <c r="AC92" i="37"/>
  <c r="M67" i="32"/>
  <c r="U67" i="32"/>
  <c r="K67" i="32"/>
  <c r="G67" i="32"/>
  <c r="E68" i="32"/>
  <c r="U68" i="32"/>
  <c r="O68" i="32"/>
  <c r="A69" i="32"/>
  <c r="S68" i="32"/>
  <c r="I68" i="32"/>
  <c r="S67" i="32"/>
  <c r="AP68" i="33"/>
  <c r="C68" i="33"/>
  <c r="AE68" i="33"/>
  <c r="M68" i="33"/>
  <c r="A69" i="33"/>
  <c r="Z68" i="33"/>
  <c r="AM68" i="33"/>
  <c r="H68" i="33"/>
  <c r="R68" i="33"/>
  <c r="AH68" i="33"/>
  <c r="AP67" i="33"/>
  <c r="AF66" i="33"/>
  <c r="AA67" i="33"/>
  <c r="E67" i="33"/>
  <c r="AF67" i="33"/>
  <c r="R67" i="33"/>
  <c r="Z67" i="33"/>
  <c r="T66" i="33"/>
  <c r="M67" i="33"/>
  <c r="AI67" i="33"/>
  <c r="AA66" i="33"/>
  <c r="X66" i="33"/>
  <c r="AN66" i="33"/>
  <c r="AQ67" i="33"/>
  <c r="W67" i="33"/>
  <c r="S93" i="37" l="1"/>
  <c r="BU93" i="37"/>
  <c r="W93" i="37"/>
  <c r="BC93" i="37"/>
  <c r="I94" i="37"/>
  <c r="AW94" i="37"/>
  <c r="AO94" i="37"/>
  <c r="BE94" i="37"/>
  <c r="AU94" i="37"/>
  <c r="AA94" i="37"/>
  <c r="G94" i="37"/>
  <c r="BI94" i="37"/>
  <c r="BA94" i="37"/>
  <c r="AE94" i="37"/>
  <c r="BC94" i="37"/>
  <c r="E93" i="37"/>
  <c r="M93" i="37"/>
  <c r="BG93" i="37"/>
  <c r="Y93" i="37"/>
  <c r="AA93" i="37"/>
  <c r="AY93" i="37"/>
  <c r="C68" i="32"/>
  <c r="E69" i="32"/>
  <c r="K69" i="32"/>
  <c r="M69" i="32"/>
  <c r="A70" i="32"/>
  <c r="S69" i="32"/>
  <c r="C69" i="32"/>
  <c r="Q69" i="32"/>
  <c r="I69" i="32"/>
  <c r="G69" i="32"/>
  <c r="Q68" i="32"/>
  <c r="K68" i="32"/>
  <c r="G68" i="32"/>
  <c r="M68" i="32"/>
  <c r="AQ68" i="33"/>
  <c r="T67" i="33"/>
  <c r="O67" i="33"/>
  <c r="AN68" i="33"/>
  <c r="J67" i="33"/>
  <c r="AP69" i="33"/>
  <c r="H69" i="33"/>
  <c r="AM69" i="33"/>
  <c r="A70" i="33"/>
  <c r="AH69" i="33"/>
  <c r="C69" i="33"/>
  <c r="R69" i="33"/>
  <c r="AN67" i="33"/>
  <c r="W68" i="33"/>
  <c r="O68" i="33"/>
  <c r="X67" i="33"/>
  <c r="AF68" i="33"/>
  <c r="BG94" i="37" l="1"/>
  <c r="AQ94" i="37"/>
  <c r="BO94" i="37"/>
  <c r="BS94" i="37"/>
  <c r="Q94" i="37"/>
  <c r="AI94" i="37"/>
  <c r="E94" i="37"/>
  <c r="BK94" i="37"/>
  <c r="BU94" i="37"/>
  <c r="M94" i="37"/>
  <c r="U94" i="37"/>
  <c r="S94" i="37"/>
  <c r="AC94" i="37"/>
  <c r="C94" i="37"/>
  <c r="AK94" i="37"/>
  <c r="AY94" i="37"/>
  <c r="AS94" i="37"/>
  <c r="K94" i="37"/>
  <c r="Y94" i="37"/>
  <c r="BQ94" i="37"/>
  <c r="BM94" i="37"/>
  <c r="W94" i="37"/>
  <c r="O94" i="37"/>
  <c r="AG94" i="37"/>
  <c r="AE95" i="37"/>
  <c r="AM94" i="37"/>
  <c r="U69" i="32"/>
  <c r="O69" i="32"/>
  <c r="M70" i="32"/>
  <c r="K70" i="32"/>
  <c r="Q70" i="32"/>
  <c r="E70" i="32"/>
  <c r="I70" i="32"/>
  <c r="A71" i="32"/>
  <c r="O70" i="32"/>
  <c r="O69" i="33"/>
  <c r="Z69" i="33"/>
  <c r="AA68" i="33"/>
  <c r="X68" i="33"/>
  <c r="E69" i="33"/>
  <c r="T68" i="33"/>
  <c r="AI69" i="33"/>
  <c r="M69" i="33"/>
  <c r="AF69" i="33"/>
  <c r="J68" i="33"/>
  <c r="R70" i="33"/>
  <c r="H70" i="33"/>
  <c r="AM70" i="33"/>
  <c r="A71" i="33"/>
  <c r="AE70" i="33"/>
  <c r="E68" i="33"/>
  <c r="AE69" i="33"/>
  <c r="W69" i="33"/>
  <c r="AI68" i="33"/>
  <c r="T69" i="33"/>
  <c r="BQ95" i="37" l="1"/>
  <c r="O95" i="37"/>
  <c r="I95" i="37"/>
  <c r="AA95" i="37"/>
  <c r="AM95" i="37"/>
  <c r="E95" i="37"/>
  <c r="AU95" i="37"/>
  <c r="G95" i="37"/>
  <c r="BM95" i="37"/>
  <c r="M95" i="37"/>
  <c r="AI95" i="37"/>
  <c r="AY95" i="37"/>
  <c r="W95" i="37"/>
  <c r="BE96" i="37"/>
  <c r="AW96" i="37"/>
  <c r="AG96" i="37"/>
  <c r="BM96" i="37"/>
  <c r="BQ96" i="37"/>
  <c r="AU96" i="37"/>
  <c r="AA96" i="37"/>
  <c r="AS96" i="37"/>
  <c r="E96" i="37"/>
  <c r="BK96" i="37"/>
  <c r="W96" i="37"/>
  <c r="C96" i="37"/>
  <c r="BI96" i="37"/>
  <c r="U96" i="37"/>
  <c r="BC96" i="37"/>
  <c r="BA96" i="37"/>
  <c r="M96" i="37"/>
  <c r="AY96" i="37"/>
  <c r="K96" i="37"/>
  <c r="AK96" i="37"/>
  <c r="AE96" i="37"/>
  <c r="BS96" i="37"/>
  <c r="BE95" i="37"/>
  <c r="BS95" i="37"/>
  <c r="U95" i="37"/>
  <c r="AG95" i="37"/>
  <c r="BG95" i="37"/>
  <c r="Y95" i="37"/>
  <c r="AC95" i="37"/>
  <c r="BK95" i="37"/>
  <c r="BI95" i="37"/>
  <c r="K95" i="37"/>
  <c r="AQ95" i="37"/>
  <c r="AS95" i="37"/>
  <c r="BU95" i="37"/>
  <c r="BA95" i="37"/>
  <c r="AK95" i="37"/>
  <c r="BU96" i="37"/>
  <c r="AO95" i="37"/>
  <c r="Q95" i="37"/>
  <c r="BO95" i="37"/>
  <c r="AW95" i="37"/>
  <c r="BC95" i="37"/>
  <c r="C95" i="37"/>
  <c r="S95" i="37"/>
  <c r="S70" i="32"/>
  <c r="G70" i="32"/>
  <c r="U70" i="32"/>
  <c r="K71" i="32"/>
  <c r="A72" i="32"/>
  <c r="M71" i="32"/>
  <c r="G71" i="32"/>
  <c r="U71" i="32"/>
  <c r="E71" i="32"/>
  <c r="I71" i="32"/>
  <c r="C71" i="32"/>
  <c r="C70" i="32"/>
  <c r="AQ70" i="33"/>
  <c r="AH70" i="33"/>
  <c r="X70" i="33"/>
  <c r="W70" i="33"/>
  <c r="AP70" i="33"/>
  <c r="J69" i="33"/>
  <c r="AA69" i="33"/>
  <c r="Z70" i="33"/>
  <c r="AN69" i="33"/>
  <c r="AM71" i="33"/>
  <c r="H71" i="33"/>
  <c r="A72" i="33"/>
  <c r="C71" i="33"/>
  <c r="R71" i="33"/>
  <c r="AQ69" i="33"/>
  <c r="E70" i="33"/>
  <c r="C70" i="33"/>
  <c r="X69" i="33"/>
  <c r="M70" i="33"/>
  <c r="AC96" i="37" l="1"/>
  <c r="AO96" i="37"/>
  <c r="Q96" i="37"/>
  <c r="AI96" i="37"/>
  <c r="S96" i="37"/>
  <c r="G96" i="37"/>
  <c r="BG96" i="37"/>
  <c r="I96" i="37"/>
  <c r="BO96" i="37"/>
  <c r="O96" i="37"/>
  <c r="I97" i="37"/>
  <c r="AW97" i="37"/>
  <c r="BG97" i="37"/>
  <c r="BC97" i="37"/>
  <c r="BO97" i="37"/>
  <c r="G97" i="37"/>
  <c r="AM96" i="37"/>
  <c r="Y96" i="37"/>
  <c r="AQ96" i="37"/>
  <c r="O71" i="32"/>
  <c r="S71" i="32"/>
  <c r="U72" i="32"/>
  <c r="O72" i="32"/>
  <c r="C72" i="32"/>
  <c r="K72" i="32"/>
  <c r="S72" i="32"/>
  <c r="M72" i="32"/>
  <c r="A73" i="32"/>
  <c r="G72" i="32"/>
  <c r="E72" i="32"/>
  <c r="I72" i="32"/>
  <c r="Q71" i="32"/>
  <c r="O71" i="33"/>
  <c r="M71" i="33"/>
  <c r="AQ71" i="33"/>
  <c r="AP71" i="33"/>
  <c r="AH71" i="33"/>
  <c r="T70" i="33"/>
  <c r="AF71" i="33"/>
  <c r="Z71" i="33"/>
  <c r="AF70" i="33"/>
  <c r="AN70" i="33"/>
  <c r="AI70" i="33"/>
  <c r="AA70" i="33"/>
  <c r="E71" i="33"/>
  <c r="W72" i="33"/>
  <c r="AM72" i="33"/>
  <c r="AH72" i="33"/>
  <c r="A73" i="33"/>
  <c r="H72" i="33"/>
  <c r="O70" i="33"/>
  <c r="J70" i="33"/>
  <c r="W71" i="33"/>
  <c r="AN71" i="33"/>
  <c r="AE71" i="33"/>
  <c r="BQ97" i="37" l="1"/>
  <c r="U97" i="37"/>
  <c r="Q97" i="37"/>
  <c r="BS97" i="37"/>
  <c r="S97" i="37"/>
  <c r="Y97" i="37"/>
  <c r="BE97" i="37"/>
  <c r="AI97" i="37"/>
  <c r="BI97" i="37"/>
  <c r="BM97" i="37"/>
  <c r="AE97" i="37"/>
  <c r="AG97" i="37"/>
  <c r="BU98" i="37"/>
  <c r="BM98" i="37"/>
  <c r="AW98" i="37"/>
  <c r="AO98" i="37"/>
  <c r="BS98" i="37"/>
  <c r="AY98" i="37"/>
  <c r="BQ98" i="37"/>
  <c r="G98" i="37"/>
  <c r="BK98" i="37"/>
  <c r="AQ98" i="37"/>
  <c r="W98" i="37"/>
  <c r="C98" i="37"/>
  <c r="AM98" i="37"/>
  <c r="U98" i="37"/>
  <c r="BG98" i="37"/>
  <c r="BC98" i="37"/>
  <c r="W97" i="37"/>
  <c r="AM97" i="37"/>
  <c r="AA97" i="37"/>
  <c r="BK97" i="37"/>
  <c r="K97" i="37"/>
  <c r="AU97" i="37"/>
  <c r="M97" i="37"/>
  <c r="AY97" i="37"/>
  <c r="E97" i="37"/>
  <c r="AS97" i="37"/>
  <c r="BO98" i="37"/>
  <c r="AK97" i="37"/>
  <c r="AO97" i="37"/>
  <c r="C97" i="37"/>
  <c r="BA97" i="37"/>
  <c r="O97" i="37"/>
  <c r="AQ97" i="37"/>
  <c r="BU97" i="37"/>
  <c r="AC97" i="37"/>
  <c r="A74" i="32"/>
  <c r="I73" i="32"/>
  <c r="U73" i="32"/>
  <c r="E73" i="32"/>
  <c r="M73" i="32"/>
  <c r="O73" i="32"/>
  <c r="S73" i="32"/>
  <c r="Q72" i="32"/>
  <c r="M72" i="33"/>
  <c r="T71" i="33"/>
  <c r="X71" i="33"/>
  <c r="E72" i="33"/>
  <c r="C72" i="33"/>
  <c r="AF72" i="33"/>
  <c r="AQ72" i="33"/>
  <c r="Z72" i="33"/>
  <c r="W73" i="33"/>
  <c r="AE73" i="33"/>
  <c r="C73" i="33"/>
  <c r="Z73" i="33"/>
  <c r="A74" i="33"/>
  <c r="AP73" i="33"/>
  <c r="R73" i="33"/>
  <c r="AM73" i="33"/>
  <c r="H73" i="33"/>
  <c r="AE72" i="33"/>
  <c r="AP72" i="33"/>
  <c r="T72" i="33"/>
  <c r="AI72" i="33"/>
  <c r="AI71" i="33"/>
  <c r="R72" i="33"/>
  <c r="J71" i="33"/>
  <c r="AA71" i="33"/>
  <c r="S98" i="37" l="1"/>
  <c r="K98" i="37"/>
  <c r="Q98" i="37"/>
  <c r="BA98" i="37"/>
  <c r="AI98" i="37"/>
  <c r="AC98" i="37"/>
  <c r="Q99" i="37"/>
  <c r="I99" i="37"/>
  <c r="AM99" i="37"/>
  <c r="AI99" i="37"/>
  <c r="BA99" i="37"/>
  <c r="BS99" i="37"/>
  <c r="K99" i="37"/>
  <c r="BI98" i="37"/>
  <c r="Y98" i="37"/>
  <c r="AU98" i="37"/>
  <c r="O98" i="37"/>
  <c r="AS98" i="37"/>
  <c r="AK98" i="37"/>
  <c r="AE98" i="37"/>
  <c r="AG98" i="37"/>
  <c r="BE98" i="37"/>
  <c r="M98" i="37"/>
  <c r="E98" i="37"/>
  <c r="AA98" i="37"/>
  <c r="S99" i="37"/>
  <c r="I98" i="37"/>
  <c r="G73" i="32"/>
  <c r="K73" i="32"/>
  <c r="M74" i="32"/>
  <c r="I74" i="32"/>
  <c r="G74" i="32"/>
  <c r="A75" i="32"/>
  <c r="O74" i="32"/>
  <c r="U74" i="32"/>
  <c r="C74" i="32"/>
  <c r="S74" i="32"/>
  <c r="Q74" i="32"/>
  <c r="C73" i="32"/>
  <c r="Q73" i="32"/>
  <c r="AN73" i="33"/>
  <c r="T73" i="33"/>
  <c r="AH73" i="33"/>
  <c r="AN72" i="33"/>
  <c r="X72" i="33"/>
  <c r="W74" i="33"/>
  <c r="AM74" i="33"/>
  <c r="H74" i="33"/>
  <c r="A75" i="33"/>
  <c r="M74" i="33"/>
  <c r="Z74" i="33"/>
  <c r="AA72" i="33"/>
  <c r="AF73" i="33"/>
  <c r="J72" i="33"/>
  <c r="O73" i="33"/>
  <c r="M73" i="33"/>
  <c r="O72" i="33"/>
  <c r="BG99" i="37" l="1"/>
  <c r="AW99" i="37"/>
  <c r="AS99" i="37"/>
  <c r="BE99" i="37"/>
  <c r="AE99" i="37"/>
  <c r="G99" i="37"/>
  <c r="C99" i="37"/>
  <c r="BM99" i="37"/>
  <c r="O99" i="37"/>
  <c r="E99" i="37"/>
  <c r="BO99" i="37"/>
  <c r="BU99" i="37"/>
  <c r="BI99" i="37"/>
  <c r="W99" i="37"/>
  <c r="AG99" i="37"/>
  <c r="BS100" i="37"/>
  <c r="AY100" i="37"/>
  <c r="AC100" i="37"/>
  <c r="K100" i="37"/>
  <c r="AA100" i="37"/>
  <c r="E100" i="37"/>
  <c r="U100" i="37"/>
  <c r="AI100" i="37"/>
  <c r="BQ99" i="37"/>
  <c r="AC99" i="37"/>
  <c r="BC99" i="37"/>
  <c r="I100" i="37"/>
  <c r="BK99" i="37"/>
  <c r="AU99" i="37"/>
  <c r="Y99" i="37"/>
  <c r="AY99" i="37"/>
  <c r="AO100" i="37"/>
  <c r="AO99" i="37"/>
  <c r="BM100" i="37"/>
  <c r="AQ99" i="37"/>
  <c r="M99" i="37"/>
  <c r="AA99" i="37"/>
  <c r="U99" i="37"/>
  <c r="AK99" i="37"/>
  <c r="K74" i="32"/>
  <c r="E74" i="32"/>
  <c r="A76" i="32"/>
  <c r="C75" i="32"/>
  <c r="I75" i="32"/>
  <c r="Q75" i="32"/>
  <c r="M75" i="32"/>
  <c r="U75" i="32"/>
  <c r="G75" i="32"/>
  <c r="S75" i="32"/>
  <c r="E75" i="32"/>
  <c r="T74" i="33"/>
  <c r="R74" i="33"/>
  <c r="AH74" i="33"/>
  <c r="AH75" i="33"/>
  <c r="Z75" i="33"/>
  <c r="W75" i="33"/>
  <c r="AM75" i="33"/>
  <c r="A76" i="33"/>
  <c r="AE75" i="33"/>
  <c r="H75" i="33"/>
  <c r="AP75" i="33"/>
  <c r="AQ73" i="33"/>
  <c r="AI73" i="33"/>
  <c r="E73" i="33"/>
  <c r="X73" i="33"/>
  <c r="J74" i="33"/>
  <c r="AN74" i="33"/>
  <c r="J73" i="33"/>
  <c r="C74" i="33"/>
  <c r="AP74" i="33"/>
  <c r="AA73" i="33"/>
  <c r="AE74" i="33"/>
  <c r="AE100" i="37" l="1"/>
  <c r="BG100" i="37"/>
  <c r="BQ100" i="37"/>
  <c r="BU100" i="37"/>
  <c r="Y100" i="37"/>
  <c r="BK100" i="37"/>
  <c r="M100" i="37"/>
  <c r="AM100" i="37"/>
  <c r="AS100" i="37"/>
  <c r="W100" i="37"/>
  <c r="BE100" i="37"/>
  <c r="BI100" i="37"/>
  <c r="AQ100" i="37"/>
  <c r="AU100" i="37"/>
  <c r="AG100" i="37"/>
  <c r="BM101" i="37"/>
  <c r="BE101" i="37"/>
  <c r="BI101" i="37"/>
  <c r="AM101" i="37"/>
  <c r="BG101" i="37"/>
  <c r="AI101" i="37"/>
  <c r="O101" i="37"/>
  <c r="BS101" i="37"/>
  <c r="AC101" i="37"/>
  <c r="W101" i="37"/>
  <c r="BK101" i="37"/>
  <c r="E101" i="37"/>
  <c r="Y101" i="37"/>
  <c r="C100" i="37"/>
  <c r="AW100" i="37"/>
  <c r="BA100" i="37"/>
  <c r="AK100" i="37"/>
  <c r="BC100" i="37"/>
  <c r="O100" i="37"/>
  <c r="Q100" i="37"/>
  <c r="G100" i="37"/>
  <c r="S100" i="37"/>
  <c r="I101" i="37"/>
  <c r="BO100" i="37"/>
  <c r="I76" i="32"/>
  <c r="K76" i="32"/>
  <c r="O76" i="32"/>
  <c r="A77" i="32"/>
  <c r="M76" i="32"/>
  <c r="O75" i="32"/>
  <c r="K75" i="32"/>
  <c r="AF74" i="33"/>
  <c r="J75" i="33"/>
  <c r="E74" i="33"/>
  <c r="AF75" i="33"/>
  <c r="E75" i="33"/>
  <c r="C75" i="33"/>
  <c r="AE76" i="33"/>
  <c r="AP76" i="33"/>
  <c r="Z76" i="33"/>
  <c r="A77" i="33"/>
  <c r="W76" i="33"/>
  <c r="AH76" i="33"/>
  <c r="O74" i="33"/>
  <c r="T75" i="33"/>
  <c r="R75" i="33"/>
  <c r="AN75" i="33"/>
  <c r="M75" i="33"/>
  <c r="X75" i="33"/>
  <c r="X74" i="33"/>
  <c r="AA75" i="33"/>
  <c r="AA74" i="33"/>
  <c r="AI74" i="33"/>
  <c r="AQ74" i="33"/>
  <c r="BO101" i="37" l="1"/>
  <c r="AE101" i="37"/>
  <c r="U101" i="37"/>
  <c r="BU101" i="37"/>
  <c r="BC101" i="37"/>
  <c r="AQ101" i="37"/>
  <c r="AA101" i="37"/>
  <c r="AW101" i="37"/>
  <c r="C101" i="37"/>
  <c r="I102" i="37"/>
  <c r="BU102" i="37"/>
  <c r="Q102" i="37"/>
  <c r="AU102" i="37"/>
  <c r="BO102" i="37"/>
  <c r="AS102" i="37"/>
  <c r="Y102" i="37"/>
  <c r="BK102" i="37"/>
  <c r="AQ102" i="37"/>
  <c r="W102" i="37"/>
  <c r="C102" i="37"/>
  <c r="BI102" i="37"/>
  <c r="AM102" i="37"/>
  <c r="BA102" i="37"/>
  <c r="AI102" i="37"/>
  <c r="AE102" i="37"/>
  <c r="O102" i="37"/>
  <c r="BG102" i="37"/>
  <c r="AS101" i="37"/>
  <c r="M101" i="37"/>
  <c r="AO101" i="37"/>
  <c r="AU101" i="37"/>
  <c r="AC102" i="37"/>
  <c r="AG101" i="37"/>
  <c r="BA101" i="37"/>
  <c r="AY102" i="37"/>
  <c r="AY101" i="37"/>
  <c r="K101" i="37"/>
  <c r="S101" i="37"/>
  <c r="BS102" i="37"/>
  <c r="Q101" i="37"/>
  <c r="AK101" i="37"/>
  <c r="G101" i="37"/>
  <c r="BM102" i="37"/>
  <c r="BQ101" i="37"/>
  <c r="G76" i="32"/>
  <c r="C76" i="32"/>
  <c r="U76" i="32"/>
  <c r="S76" i="32"/>
  <c r="Q76" i="32"/>
  <c r="E77" i="32"/>
  <c r="M77" i="32"/>
  <c r="S77" i="32"/>
  <c r="Q77" i="32"/>
  <c r="U77" i="32"/>
  <c r="O77" i="32"/>
  <c r="K77" i="32"/>
  <c r="I77" i="32"/>
  <c r="G77" i="32"/>
  <c r="A78" i="32"/>
  <c r="E76" i="32"/>
  <c r="AP77" i="33"/>
  <c r="A78" i="33"/>
  <c r="C77" i="33"/>
  <c r="AM77" i="33"/>
  <c r="M77" i="33"/>
  <c r="AH77" i="33"/>
  <c r="H77" i="33"/>
  <c r="AE77" i="33"/>
  <c r="W77" i="33"/>
  <c r="Z77" i="33"/>
  <c r="AA76" i="33"/>
  <c r="H76" i="33"/>
  <c r="AQ76" i="33"/>
  <c r="AI75" i="33"/>
  <c r="R76" i="33"/>
  <c r="O75" i="33"/>
  <c r="AM76" i="33"/>
  <c r="C76" i="33"/>
  <c r="AQ75" i="33"/>
  <c r="M76" i="33"/>
  <c r="BE102" i="37" l="1"/>
  <c r="BC102" i="37"/>
  <c r="E102" i="37"/>
  <c r="U102" i="37"/>
  <c r="AO102" i="37"/>
  <c r="AW102" i="37"/>
  <c r="M102" i="37"/>
  <c r="AA102" i="37"/>
  <c r="G102" i="37"/>
  <c r="Q103" i="37"/>
  <c r="AW103" i="37"/>
  <c r="BC103" i="37"/>
  <c r="AI103" i="37"/>
  <c r="AE103" i="37"/>
  <c r="AY103" i="37"/>
  <c r="Y103" i="37"/>
  <c r="BQ103" i="37"/>
  <c r="BQ102" i="37"/>
  <c r="U103" i="37"/>
  <c r="S102" i="37"/>
  <c r="AK102" i="37"/>
  <c r="AG102" i="37"/>
  <c r="K102" i="37"/>
  <c r="A79" i="32"/>
  <c r="C78" i="32"/>
  <c r="M78" i="32"/>
  <c r="Q78" i="32"/>
  <c r="K78" i="32"/>
  <c r="S78" i="32"/>
  <c r="O78" i="32"/>
  <c r="I78" i="32"/>
  <c r="C77" i="32"/>
  <c r="X76" i="33"/>
  <c r="J76" i="33"/>
  <c r="O77" i="33"/>
  <c r="AN77" i="33"/>
  <c r="T76" i="33"/>
  <c r="AA77" i="33"/>
  <c r="AN76" i="33"/>
  <c r="AI76" i="33"/>
  <c r="T77" i="33"/>
  <c r="R77" i="33"/>
  <c r="W78" i="33"/>
  <c r="A79" i="33"/>
  <c r="AP78" i="33"/>
  <c r="AE78" i="33"/>
  <c r="Z78" i="33"/>
  <c r="H78" i="33"/>
  <c r="O76" i="33"/>
  <c r="X77" i="33"/>
  <c r="AQ77" i="33"/>
  <c r="E76" i="33"/>
  <c r="AF77" i="33"/>
  <c r="AF76" i="33"/>
  <c r="AU103" i="37" l="1"/>
  <c r="AM103" i="37"/>
  <c r="AO103" i="37"/>
  <c r="S103" i="37"/>
  <c r="E103" i="37"/>
  <c r="AQ103" i="37"/>
  <c r="K103" i="37"/>
  <c r="BU103" i="37"/>
  <c r="I104" i="37"/>
  <c r="AW104" i="37"/>
  <c r="AG104" i="37"/>
  <c r="BM104" i="37"/>
  <c r="BS104" i="37"/>
  <c r="AY104" i="37"/>
  <c r="G104" i="37"/>
  <c r="Y104" i="37"/>
  <c r="AQ104" i="37"/>
  <c r="C104" i="37"/>
  <c r="O104" i="37"/>
  <c r="BG104" i="37"/>
  <c r="AC104" i="37"/>
  <c r="AG103" i="37"/>
  <c r="I103" i="37"/>
  <c r="BG103" i="37"/>
  <c r="O103" i="37"/>
  <c r="BA103" i="37"/>
  <c r="BO103" i="37"/>
  <c r="AO104" i="37"/>
  <c r="AA104" i="37"/>
  <c r="W103" i="37"/>
  <c r="BS103" i="37"/>
  <c r="BE103" i="37"/>
  <c r="AA103" i="37"/>
  <c r="BK103" i="37"/>
  <c r="AC103" i="37"/>
  <c r="AS103" i="37"/>
  <c r="M103" i="37"/>
  <c r="BM103" i="37"/>
  <c r="BI103" i="37"/>
  <c r="G103" i="37"/>
  <c r="K104" i="37"/>
  <c r="C103" i="37"/>
  <c r="AK103" i="37"/>
  <c r="E78" i="32"/>
  <c r="U78" i="32"/>
  <c r="S79" i="32"/>
  <c r="O79" i="32"/>
  <c r="I79" i="32"/>
  <c r="M79" i="32"/>
  <c r="A80" i="32"/>
  <c r="C79" i="32"/>
  <c r="U79" i="32"/>
  <c r="G78" i="32"/>
  <c r="J77" i="33"/>
  <c r="C78" i="33"/>
  <c r="AF78" i="33"/>
  <c r="E77" i="33"/>
  <c r="AN78" i="33"/>
  <c r="AQ78" i="33"/>
  <c r="T78" i="33"/>
  <c r="A80" i="33"/>
  <c r="Z79" i="33"/>
  <c r="AP79" i="33"/>
  <c r="AE79" i="33"/>
  <c r="H79" i="33"/>
  <c r="AH78" i="33"/>
  <c r="AM78" i="33"/>
  <c r="AI77" i="33"/>
  <c r="AA78" i="33"/>
  <c r="R78" i="33"/>
  <c r="M78" i="33"/>
  <c r="BK104" i="37" l="1"/>
  <c r="AU104" i="37"/>
  <c r="BA104" i="37"/>
  <c r="BE104" i="37"/>
  <c r="AK104" i="37"/>
  <c r="BI104" i="37"/>
  <c r="BC104" i="37"/>
  <c r="BM105" i="37"/>
  <c r="Q105" i="37"/>
  <c r="I105" i="37"/>
  <c r="AM105" i="37"/>
  <c r="BG105" i="37"/>
  <c r="S105" i="37"/>
  <c r="AI105" i="37"/>
  <c r="O105" i="37"/>
  <c r="BA105" i="37"/>
  <c r="M105" i="37"/>
  <c r="AY105" i="37"/>
  <c r="E105" i="37"/>
  <c r="C105" i="37"/>
  <c r="AS105" i="37"/>
  <c r="AQ105" i="37"/>
  <c r="BQ105" i="37"/>
  <c r="W105" i="37"/>
  <c r="W104" i="37"/>
  <c r="AS104" i="37"/>
  <c r="M104" i="37"/>
  <c r="BQ104" i="37"/>
  <c r="BO104" i="37"/>
  <c r="BU104" i="37"/>
  <c r="AM104" i="37"/>
  <c r="E104" i="37"/>
  <c r="AE104" i="37"/>
  <c r="BE105" i="37"/>
  <c r="AI104" i="37"/>
  <c r="U104" i="37"/>
  <c r="Q104" i="37"/>
  <c r="S104" i="37"/>
  <c r="K79" i="32"/>
  <c r="Q79" i="32"/>
  <c r="G80" i="32"/>
  <c r="C80" i="32"/>
  <c r="S80" i="32"/>
  <c r="O80" i="32"/>
  <c r="A81" i="32"/>
  <c r="K80" i="32"/>
  <c r="U80" i="32"/>
  <c r="I80" i="32"/>
  <c r="M80" i="32"/>
  <c r="E80" i="32"/>
  <c r="G79" i="32"/>
  <c r="E79" i="32"/>
  <c r="J79" i="33"/>
  <c r="AN79" i="33"/>
  <c r="AI79" i="33"/>
  <c r="C79" i="33"/>
  <c r="O78" i="33"/>
  <c r="AI78" i="33"/>
  <c r="AP80" i="33"/>
  <c r="A81" i="33"/>
  <c r="W80" i="33"/>
  <c r="AE80" i="33"/>
  <c r="R80" i="33"/>
  <c r="Z80" i="33"/>
  <c r="C80" i="33"/>
  <c r="R79" i="33"/>
  <c r="E78" i="33"/>
  <c r="J78" i="33"/>
  <c r="M79" i="33"/>
  <c r="AQ79" i="33"/>
  <c r="W79" i="33"/>
  <c r="AM79" i="33"/>
  <c r="X78" i="33"/>
  <c r="AH79" i="33"/>
  <c r="K105" i="37" l="1"/>
  <c r="Q106" i="37"/>
  <c r="AW106" i="37"/>
  <c r="BS106" i="37"/>
  <c r="AY106" i="37"/>
  <c r="AC106" i="37"/>
  <c r="K106" i="37"/>
  <c r="BQ106" i="37"/>
  <c r="AU106" i="37"/>
  <c r="G106" i="37"/>
  <c r="BO106" i="37"/>
  <c r="AS106" i="37"/>
  <c r="BK106" i="37"/>
  <c r="W106" i="37"/>
  <c r="C106" i="37"/>
  <c r="AI106" i="37"/>
  <c r="AE106" i="37"/>
  <c r="S106" i="37"/>
  <c r="M106" i="37"/>
  <c r="Y105" i="37"/>
  <c r="AG105" i="37"/>
  <c r="AA105" i="37"/>
  <c r="AC105" i="37"/>
  <c r="BC105" i="37"/>
  <c r="BU105" i="37"/>
  <c r="AK105" i="37"/>
  <c r="AW105" i="37"/>
  <c r="BS105" i="37"/>
  <c r="AO105" i="37"/>
  <c r="BU106" i="37"/>
  <c r="G105" i="37"/>
  <c r="I106" i="37"/>
  <c r="BO105" i="37"/>
  <c r="AU105" i="37"/>
  <c r="AE105" i="37"/>
  <c r="BE106" i="37"/>
  <c r="U105" i="37"/>
  <c r="BK105" i="37"/>
  <c r="BI105" i="37"/>
  <c r="BM106" i="37"/>
  <c r="Q80" i="32"/>
  <c r="O81" i="32"/>
  <c r="Q81" i="32"/>
  <c r="A82" i="32"/>
  <c r="K81" i="32"/>
  <c r="I81" i="32"/>
  <c r="G81" i="32"/>
  <c r="S81" i="32"/>
  <c r="C81" i="32"/>
  <c r="U81" i="32"/>
  <c r="M81" i="32"/>
  <c r="E81" i="32"/>
  <c r="AI80" i="33"/>
  <c r="AH80" i="33"/>
  <c r="W81" i="33"/>
  <c r="A82" i="33"/>
  <c r="H81" i="33"/>
  <c r="T79" i="33"/>
  <c r="AA80" i="33"/>
  <c r="AM80" i="33"/>
  <c r="O79" i="33"/>
  <c r="E79" i="33"/>
  <c r="AQ80" i="33"/>
  <c r="H80" i="33"/>
  <c r="AF79" i="33"/>
  <c r="M80" i="33"/>
  <c r="AA79" i="33"/>
  <c r="X79" i="33"/>
  <c r="O106" i="37" l="1"/>
  <c r="BM107" i="37"/>
  <c r="BE107" i="37"/>
  <c r="AW107" i="37"/>
  <c r="AO107" i="37"/>
  <c r="I107" i="37"/>
  <c r="AG107" i="37"/>
  <c r="AM107" i="37"/>
  <c r="U107" i="37"/>
  <c r="BG107" i="37"/>
  <c r="AK107" i="37"/>
  <c r="S107" i="37"/>
  <c r="BC107" i="37"/>
  <c r="AI107" i="37"/>
  <c r="AE107" i="37"/>
  <c r="M107" i="37"/>
  <c r="AC107" i="37"/>
  <c r="K107" i="37"/>
  <c r="Y107" i="37"/>
  <c r="BO107" i="37"/>
  <c r="G107" i="37"/>
  <c r="AU107" i="37"/>
  <c r="AQ107" i="37"/>
  <c r="AA107" i="37"/>
  <c r="AA106" i="37"/>
  <c r="AO106" i="37"/>
  <c r="AG106" i="37"/>
  <c r="BG106" i="37"/>
  <c r="AQ106" i="37"/>
  <c r="BA106" i="37"/>
  <c r="AK106" i="37"/>
  <c r="E106" i="37"/>
  <c r="U106" i="37"/>
  <c r="AM106" i="37"/>
  <c r="Y106" i="37"/>
  <c r="BC106" i="37"/>
  <c r="BI106" i="37"/>
  <c r="BU107" i="37"/>
  <c r="I82" i="32"/>
  <c r="O82" i="32"/>
  <c r="A83" i="32"/>
  <c r="M82" i="32"/>
  <c r="U82" i="32"/>
  <c r="Q82" i="32"/>
  <c r="K82" i="32"/>
  <c r="C82" i="32"/>
  <c r="S82" i="32"/>
  <c r="G82" i="32"/>
  <c r="E82" i="32"/>
  <c r="O80" i="33"/>
  <c r="AF80" i="33"/>
  <c r="AF81" i="33"/>
  <c r="AE81" i="33"/>
  <c r="E81" i="33"/>
  <c r="T80" i="33"/>
  <c r="M81" i="33"/>
  <c r="E80" i="33"/>
  <c r="R81" i="33"/>
  <c r="A83" i="33"/>
  <c r="AP82" i="33"/>
  <c r="Z82" i="33"/>
  <c r="W82" i="33"/>
  <c r="X80" i="33"/>
  <c r="J80" i="33"/>
  <c r="C81" i="33"/>
  <c r="AN80" i="33"/>
  <c r="AP81" i="33"/>
  <c r="AM81" i="33"/>
  <c r="J81" i="33"/>
  <c r="AH81" i="33"/>
  <c r="Z81" i="33"/>
  <c r="E107" i="37" l="1"/>
  <c r="BK107" i="37"/>
  <c r="AY107" i="37"/>
  <c r="BS107" i="37"/>
  <c r="Q107" i="37"/>
  <c r="O107" i="37"/>
  <c r="AS107" i="37"/>
  <c r="BQ107" i="37"/>
  <c r="BA107" i="37"/>
  <c r="C107" i="37"/>
  <c r="BI107" i="37"/>
  <c r="W107" i="37"/>
  <c r="BU108" i="37"/>
  <c r="AO108" i="37"/>
  <c r="BE108" i="37"/>
  <c r="Q108" i="37"/>
  <c r="AG108" i="37"/>
  <c r="BS108" i="37"/>
  <c r="AY108" i="37"/>
  <c r="BQ108" i="37"/>
  <c r="AU108" i="37"/>
  <c r="E108" i="37"/>
  <c r="BK108" i="37"/>
  <c r="AQ108" i="37"/>
  <c r="C108" i="37"/>
  <c r="BI108" i="37"/>
  <c r="BG108" i="37"/>
  <c r="M108" i="37"/>
  <c r="O108" i="37"/>
  <c r="Q83" i="32"/>
  <c r="E83" i="32"/>
  <c r="A84" i="32"/>
  <c r="K83" i="32"/>
  <c r="I83" i="32"/>
  <c r="C83" i="32"/>
  <c r="S83" i="32"/>
  <c r="O83" i="32"/>
  <c r="G83" i="32"/>
  <c r="A84" i="33"/>
  <c r="Z83" i="33"/>
  <c r="AM83" i="33"/>
  <c r="M83" i="33"/>
  <c r="H83" i="33"/>
  <c r="AE83" i="33"/>
  <c r="AP83" i="33"/>
  <c r="C83" i="33"/>
  <c r="R83" i="33"/>
  <c r="AQ81" i="33"/>
  <c r="AH82" i="33"/>
  <c r="AE82" i="33"/>
  <c r="M82" i="33"/>
  <c r="AM82" i="33"/>
  <c r="J82" i="33"/>
  <c r="H82" i="33"/>
  <c r="O81" i="33"/>
  <c r="AI81" i="33"/>
  <c r="X81" i="33"/>
  <c r="E82" i="33"/>
  <c r="T81" i="33"/>
  <c r="C82" i="33"/>
  <c r="AA81" i="33"/>
  <c r="AF82" i="33"/>
  <c r="AN81" i="33"/>
  <c r="R82" i="33"/>
  <c r="AW108" i="37" l="1"/>
  <c r="AI108" i="37"/>
  <c r="AW109" i="37"/>
  <c r="AO109" i="37"/>
  <c r="BU109" i="37"/>
  <c r="BM109" i="37"/>
  <c r="Q109" i="37"/>
  <c r="BE109" i="37"/>
  <c r="AG109" i="37"/>
  <c r="I109" i="37"/>
  <c r="BI109" i="37"/>
  <c r="AM109" i="37"/>
  <c r="U109" i="37"/>
  <c r="BG109" i="37"/>
  <c r="AK109" i="37"/>
  <c r="S109" i="37"/>
  <c r="BC109" i="37"/>
  <c r="AI109" i="37"/>
  <c r="BA109" i="37"/>
  <c r="AE109" i="37"/>
  <c r="M109" i="37"/>
  <c r="BS109" i="37"/>
  <c r="AY109" i="37"/>
  <c r="AC109" i="37"/>
  <c r="K109" i="37"/>
  <c r="AS109" i="37"/>
  <c r="AQ109" i="37"/>
  <c r="AA109" i="37"/>
  <c r="Y109" i="37"/>
  <c r="BQ109" i="37"/>
  <c r="W109" i="37"/>
  <c r="BO109" i="37"/>
  <c r="G109" i="37"/>
  <c r="BK109" i="37"/>
  <c r="E109" i="37"/>
  <c r="C109" i="37"/>
  <c r="AU109" i="37"/>
  <c r="AS108" i="37"/>
  <c r="BO108" i="37"/>
  <c r="G108" i="37"/>
  <c r="Y108" i="37"/>
  <c r="AE108" i="37"/>
  <c r="AA108" i="37"/>
  <c r="O109" i="37"/>
  <c r="BM108" i="37"/>
  <c r="I108" i="37"/>
  <c r="AM108" i="37"/>
  <c r="U108" i="37"/>
  <c r="BC108" i="37"/>
  <c r="S108" i="37"/>
  <c r="AC108" i="37"/>
  <c r="K108" i="37"/>
  <c r="BA108" i="37"/>
  <c r="W108" i="37"/>
  <c r="AK108" i="37"/>
  <c r="M83" i="32"/>
  <c r="S84" i="32"/>
  <c r="O84" i="32"/>
  <c r="K84" i="32"/>
  <c r="A85" i="32"/>
  <c r="U84" i="32"/>
  <c r="G84" i="32"/>
  <c r="I84" i="32"/>
  <c r="E84" i="32"/>
  <c r="C84" i="32"/>
  <c r="Q84" i="32"/>
  <c r="U83" i="32"/>
  <c r="AF83" i="33"/>
  <c r="X83" i="33"/>
  <c r="W83" i="33"/>
  <c r="AA82" i="33"/>
  <c r="T83" i="33"/>
  <c r="AQ82" i="33"/>
  <c r="X82" i="33"/>
  <c r="AH83" i="33"/>
  <c r="AI82" i="33"/>
  <c r="E83" i="33"/>
  <c r="A85" i="33"/>
  <c r="AH84" i="33"/>
  <c r="R84" i="33"/>
  <c r="T82" i="33"/>
  <c r="O82" i="33"/>
  <c r="AN82" i="33"/>
  <c r="Q85" i="32" l="1"/>
  <c r="U85" i="32"/>
  <c r="A86" i="32"/>
  <c r="I85" i="32"/>
  <c r="S85" i="32"/>
  <c r="C85" i="32"/>
  <c r="M85" i="32"/>
  <c r="G85" i="32"/>
  <c r="E85" i="32"/>
  <c r="O85" i="32"/>
  <c r="M84" i="32"/>
  <c r="AI84" i="33"/>
  <c r="AM84" i="33"/>
  <c r="H84" i="33"/>
  <c r="AA83" i="33"/>
  <c r="O84" i="33"/>
  <c r="M84" i="33"/>
  <c r="AI83" i="33"/>
  <c r="AQ83" i="33"/>
  <c r="M85" i="33"/>
  <c r="R85" i="33"/>
  <c r="AM85" i="33"/>
  <c r="C85" i="33"/>
  <c r="A86" i="33"/>
  <c r="Z85" i="33"/>
  <c r="AP85" i="33"/>
  <c r="W84" i="33"/>
  <c r="J83" i="33"/>
  <c r="AQ84" i="33"/>
  <c r="AA84" i="33"/>
  <c r="Z84" i="33"/>
  <c r="O83" i="33"/>
  <c r="AN83" i="33"/>
  <c r="AP84" i="33"/>
  <c r="E84" i="33"/>
  <c r="C84" i="33"/>
  <c r="AE84" i="33"/>
  <c r="K85" i="32" l="1"/>
  <c r="U86" i="32"/>
  <c r="A87" i="32"/>
  <c r="S86" i="32"/>
  <c r="O86" i="32"/>
  <c r="M86" i="32"/>
  <c r="I86" i="32"/>
  <c r="Q86" i="32"/>
  <c r="AH85" i="33"/>
  <c r="T84" i="33"/>
  <c r="Z86" i="33"/>
  <c r="A87" i="33"/>
  <c r="AM86" i="33"/>
  <c r="X84" i="33"/>
  <c r="E85" i="33"/>
  <c r="AN85" i="33"/>
  <c r="AN84" i="33"/>
  <c r="J85" i="33"/>
  <c r="H85" i="33"/>
  <c r="AE85" i="33"/>
  <c r="J84" i="33"/>
  <c r="AF84" i="33"/>
  <c r="W85" i="33"/>
  <c r="G86" i="32" l="1"/>
  <c r="M87" i="32"/>
  <c r="U87" i="32"/>
  <c r="G87" i="32"/>
  <c r="K87" i="32"/>
  <c r="S87" i="32"/>
  <c r="C87" i="32"/>
  <c r="A88" i="32"/>
  <c r="I87" i="32"/>
  <c r="E87" i="32"/>
  <c r="E86" i="32"/>
  <c r="C86" i="32"/>
  <c r="K86" i="32"/>
  <c r="AA85" i="33"/>
  <c r="O85" i="33"/>
  <c r="AF86" i="33"/>
  <c r="AE86" i="33"/>
  <c r="AF85" i="33"/>
  <c r="AI86" i="33"/>
  <c r="T86" i="33"/>
  <c r="R86" i="33"/>
  <c r="A88" i="33"/>
  <c r="AP87" i="33"/>
  <c r="W87" i="33"/>
  <c r="M87" i="33"/>
  <c r="C87" i="33"/>
  <c r="Z87" i="33"/>
  <c r="AA86" i="33"/>
  <c r="X85" i="33"/>
  <c r="E86" i="33"/>
  <c r="C86" i="33"/>
  <c r="H86" i="33"/>
  <c r="AQ85" i="33"/>
  <c r="AQ86" i="33"/>
  <c r="AP86" i="33"/>
  <c r="AH86" i="33"/>
  <c r="M86" i="33"/>
  <c r="W86" i="33"/>
  <c r="T85" i="33"/>
  <c r="AI85" i="33"/>
  <c r="O87" i="32" l="1"/>
  <c r="Q87" i="32"/>
  <c r="C88" i="32"/>
  <c r="A89" i="32"/>
  <c r="O88" i="32"/>
  <c r="G88" i="32"/>
  <c r="E88" i="32"/>
  <c r="M88" i="32"/>
  <c r="U88" i="32"/>
  <c r="S88" i="32"/>
  <c r="K88" i="32"/>
  <c r="I88" i="32"/>
  <c r="J86" i="33"/>
  <c r="AI87" i="33"/>
  <c r="AH87" i="33"/>
  <c r="AP88" i="33"/>
  <c r="A89" i="33"/>
  <c r="AE88" i="33"/>
  <c r="W88" i="33"/>
  <c r="R88" i="33"/>
  <c r="C88" i="33"/>
  <c r="Z88" i="33"/>
  <c r="AM88" i="33"/>
  <c r="H88" i="33"/>
  <c r="M88" i="33"/>
  <c r="E87" i="33"/>
  <c r="AN87" i="33"/>
  <c r="AM87" i="33"/>
  <c r="O86" i="33"/>
  <c r="X86" i="33"/>
  <c r="J87" i="33"/>
  <c r="H87" i="33"/>
  <c r="AN86" i="33"/>
  <c r="T87" i="33"/>
  <c r="AE87" i="33"/>
  <c r="R87" i="33"/>
  <c r="I89" i="32" l="1"/>
  <c r="C89" i="32"/>
  <c r="S89" i="32"/>
  <c r="Q89" i="32"/>
  <c r="M89" i="32"/>
  <c r="U89" i="32"/>
  <c r="K89" i="32"/>
  <c r="A90" i="32"/>
  <c r="Q88" i="32"/>
  <c r="X87" i="33"/>
  <c r="AN88" i="33"/>
  <c r="AI88" i="33"/>
  <c r="AH88" i="33"/>
  <c r="O87" i="33"/>
  <c r="AA88" i="33"/>
  <c r="E88" i="33"/>
  <c r="AA87" i="33"/>
  <c r="T88" i="33"/>
  <c r="AF87" i="33"/>
  <c r="AF88" i="33"/>
  <c r="AQ87" i="33"/>
  <c r="AP89" i="33"/>
  <c r="R89" i="33"/>
  <c r="A90" i="33"/>
  <c r="C89" i="33"/>
  <c r="E89" i="32" l="1"/>
  <c r="G89" i="32"/>
  <c r="O89" i="32"/>
  <c r="S90" i="32"/>
  <c r="A91" i="32"/>
  <c r="C90" i="32"/>
  <c r="U90" i="32"/>
  <c r="G90" i="32"/>
  <c r="E90" i="32"/>
  <c r="M90" i="32"/>
  <c r="K90" i="32"/>
  <c r="AQ89" i="33"/>
  <c r="H89" i="33"/>
  <c r="AF89" i="33"/>
  <c r="J89" i="33"/>
  <c r="AN89" i="33"/>
  <c r="AM89" i="33"/>
  <c r="X88" i="33"/>
  <c r="AQ88" i="33"/>
  <c r="AE89" i="33"/>
  <c r="O88" i="33"/>
  <c r="M90" i="33"/>
  <c r="AP90" i="33"/>
  <c r="C90" i="33"/>
  <c r="R90" i="33"/>
  <c r="Z90" i="33"/>
  <c r="A91" i="33"/>
  <c r="W89" i="33"/>
  <c r="Z89" i="33"/>
  <c r="AH89" i="33"/>
  <c r="O89" i="33"/>
  <c r="M89" i="33"/>
  <c r="J88" i="33"/>
  <c r="O90" i="32" l="1"/>
  <c r="I90" i="32"/>
  <c r="C91" i="32"/>
  <c r="A92" i="32"/>
  <c r="O91" i="32"/>
  <c r="K91" i="32"/>
  <c r="I91" i="32"/>
  <c r="Q91" i="32"/>
  <c r="M91" i="32"/>
  <c r="G91" i="32"/>
  <c r="E91" i="32"/>
  <c r="Q90" i="32"/>
  <c r="H91" i="33"/>
  <c r="AP91" i="33"/>
  <c r="A92" i="33"/>
  <c r="M91" i="33"/>
  <c r="AH91" i="33"/>
  <c r="AI89" i="33"/>
  <c r="AA90" i="33"/>
  <c r="J90" i="33"/>
  <c r="T89" i="33"/>
  <c r="AN90" i="33"/>
  <c r="AH90" i="33"/>
  <c r="E90" i="33"/>
  <c r="H90" i="33"/>
  <c r="AM90" i="33"/>
  <c r="X89" i="33"/>
  <c r="W90" i="33"/>
  <c r="E89" i="33"/>
  <c r="AE90" i="33"/>
  <c r="AA89" i="33"/>
  <c r="U91" i="32" l="1"/>
  <c r="A93" i="32"/>
  <c r="G92" i="32"/>
  <c r="U92" i="32"/>
  <c r="K92" i="32"/>
  <c r="E92" i="32"/>
  <c r="Q92" i="32"/>
  <c r="C92" i="32"/>
  <c r="S91" i="32"/>
  <c r="O90" i="33"/>
  <c r="J91" i="33"/>
  <c r="AA91" i="33"/>
  <c r="Z91" i="33"/>
  <c r="AQ90" i="33"/>
  <c r="X90" i="33"/>
  <c r="E91" i="33"/>
  <c r="C91" i="33"/>
  <c r="AF91" i="33"/>
  <c r="AM91" i="33"/>
  <c r="R91" i="33"/>
  <c r="AE91" i="33"/>
  <c r="AF90" i="33"/>
  <c r="T90" i="33"/>
  <c r="W91" i="33"/>
  <c r="Z92" i="33"/>
  <c r="A93" i="33"/>
  <c r="AI90" i="33"/>
  <c r="S92" i="32" l="1"/>
  <c r="I92" i="32"/>
  <c r="M92" i="32"/>
  <c r="O92" i="32"/>
  <c r="A94" i="32"/>
  <c r="C93" i="32"/>
  <c r="Q93" i="32"/>
  <c r="M93" i="32"/>
  <c r="U93" i="32"/>
  <c r="I93" i="32"/>
  <c r="E93" i="32"/>
  <c r="S93" i="32"/>
  <c r="K93" i="32"/>
  <c r="AQ92" i="33"/>
  <c r="AP92" i="33"/>
  <c r="AH92" i="33"/>
  <c r="X91" i="33"/>
  <c r="AN91" i="33"/>
  <c r="R92" i="33"/>
  <c r="M92" i="33"/>
  <c r="AA92" i="33"/>
  <c r="AI91" i="33"/>
  <c r="AQ91" i="33"/>
  <c r="AE92" i="33"/>
  <c r="H92" i="33"/>
  <c r="AM93" i="33"/>
  <c r="AE93" i="33"/>
  <c r="A94" i="33"/>
  <c r="C93" i="33"/>
  <c r="AP93" i="33"/>
  <c r="W92" i="33"/>
  <c r="C92" i="33"/>
  <c r="AM92" i="33"/>
  <c r="T91" i="33"/>
  <c r="O91" i="33"/>
  <c r="G93" i="32" l="1"/>
  <c r="A95" i="32"/>
  <c r="C94" i="32"/>
  <c r="O94" i="32"/>
  <c r="K94" i="32"/>
  <c r="Q94" i="32"/>
  <c r="G94" i="32"/>
  <c r="U94" i="32"/>
  <c r="E94" i="32"/>
  <c r="O93" i="32"/>
  <c r="AN93" i="33"/>
  <c r="AI92" i="33"/>
  <c r="AF92" i="33"/>
  <c r="AN92" i="33"/>
  <c r="X93" i="33"/>
  <c r="T93" i="33"/>
  <c r="H93" i="33"/>
  <c r="AQ93" i="33"/>
  <c r="Z93" i="33"/>
  <c r="E93" i="33"/>
  <c r="R93" i="33"/>
  <c r="E92" i="33"/>
  <c r="W93" i="33"/>
  <c r="M94" i="33"/>
  <c r="Z94" i="33"/>
  <c r="A95" i="33"/>
  <c r="AH94" i="33"/>
  <c r="W94" i="33"/>
  <c r="AE94" i="33"/>
  <c r="AP94" i="33"/>
  <c r="M93" i="33"/>
  <c r="T92" i="33"/>
  <c r="X92" i="33"/>
  <c r="AH93" i="33"/>
  <c r="O92" i="33"/>
  <c r="J92" i="33"/>
  <c r="M94" i="32" l="1"/>
  <c r="K95" i="32"/>
  <c r="A96" i="32"/>
  <c r="I95" i="32"/>
  <c r="M95" i="32"/>
  <c r="I94" i="32"/>
  <c r="S94" i="32"/>
  <c r="AN94" i="33"/>
  <c r="AI93" i="33"/>
  <c r="AF93" i="33"/>
  <c r="O93" i="33"/>
  <c r="AA93" i="33"/>
  <c r="C94" i="33"/>
  <c r="R94" i="33"/>
  <c r="AM94" i="33"/>
  <c r="AQ94" i="33"/>
  <c r="O94" i="33"/>
  <c r="J94" i="33"/>
  <c r="H94" i="33"/>
  <c r="J93" i="33"/>
  <c r="AI94" i="33"/>
  <c r="Z95" i="33"/>
  <c r="A96" i="33"/>
  <c r="AP95" i="33"/>
  <c r="O95" i="32" l="1"/>
  <c r="U95" i="32"/>
  <c r="A97" i="32"/>
  <c r="O96" i="32"/>
  <c r="E96" i="32"/>
  <c r="U96" i="32"/>
  <c r="G96" i="32"/>
  <c r="K96" i="32"/>
  <c r="M96" i="32"/>
  <c r="S96" i="32"/>
  <c r="I96" i="32"/>
  <c r="C96" i="32"/>
  <c r="Q95" i="32"/>
  <c r="C95" i="32"/>
  <c r="S95" i="32"/>
  <c r="E95" i="32"/>
  <c r="G95" i="32"/>
  <c r="AI95" i="33"/>
  <c r="Z96" i="33"/>
  <c r="AM96" i="33"/>
  <c r="M96" i="33"/>
  <c r="A97" i="33"/>
  <c r="H96" i="33"/>
  <c r="W96" i="33"/>
  <c r="AH96" i="33"/>
  <c r="AP96" i="33"/>
  <c r="AE96" i="33"/>
  <c r="C96" i="33"/>
  <c r="E95" i="33"/>
  <c r="C95" i="33"/>
  <c r="AQ95" i="33"/>
  <c r="T95" i="33"/>
  <c r="R95" i="33"/>
  <c r="AF95" i="33"/>
  <c r="AE95" i="33"/>
  <c r="AM95" i="33"/>
  <c r="AA94" i="33"/>
  <c r="T94" i="33"/>
  <c r="X95" i="33"/>
  <c r="W95" i="33"/>
  <c r="J95" i="33"/>
  <c r="X94" i="33"/>
  <c r="AF94" i="33"/>
  <c r="E94" i="33"/>
  <c r="M95" i="33"/>
  <c r="H95" i="33"/>
  <c r="AH95" i="33"/>
  <c r="K97" i="32" l="1"/>
  <c r="C97" i="32"/>
  <c r="E97" i="32"/>
  <c r="O97" i="32"/>
  <c r="M97" i="32"/>
  <c r="I97" i="32"/>
  <c r="A98" i="32"/>
  <c r="G97" i="32"/>
  <c r="Q97" i="32"/>
  <c r="U97" i="32"/>
  <c r="Q96" i="32"/>
  <c r="H97" i="33"/>
  <c r="A98" i="33"/>
  <c r="M97" i="33"/>
  <c r="R97" i="33"/>
  <c r="AM97" i="33"/>
  <c r="O96" i="33"/>
  <c r="R96" i="33"/>
  <c r="AN95" i="33"/>
  <c r="AA95" i="33"/>
  <c r="AN96" i="33"/>
  <c r="AF96" i="33"/>
  <c r="O95" i="33"/>
  <c r="E98" i="32" l="1"/>
  <c r="M98" i="32"/>
  <c r="U98" i="32"/>
  <c r="A99" i="32"/>
  <c r="S98" i="32"/>
  <c r="K98" i="32"/>
  <c r="I98" i="32"/>
  <c r="S97" i="32"/>
  <c r="AN97" i="33"/>
  <c r="AQ97" i="33"/>
  <c r="AP97" i="33"/>
  <c r="AA96" i="33"/>
  <c r="T96" i="33"/>
  <c r="AE97" i="33"/>
  <c r="AI97" i="33"/>
  <c r="AH97" i="33"/>
  <c r="J96" i="33"/>
  <c r="E97" i="33"/>
  <c r="C97" i="33"/>
  <c r="J97" i="33"/>
  <c r="X96" i="33"/>
  <c r="AI96" i="33"/>
  <c r="AQ96" i="33"/>
  <c r="W97" i="33"/>
  <c r="AA97" i="33"/>
  <c r="Z97" i="33"/>
  <c r="M98" i="33"/>
  <c r="A99" i="33"/>
  <c r="C98" i="33"/>
  <c r="AH98" i="33"/>
  <c r="Z98" i="33"/>
  <c r="E96" i="33"/>
  <c r="Q98" i="32" l="1"/>
  <c r="S99" i="32"/>
  <c r="C99" i="32"/>
  <c r="Q99" i="32"/>
  <c r="O99" i="32"/>
  <c r="M99" i="32"/>
  <c r="A100" i="32"/>
  <c r="I99" i="32"/>
  <c r="K99" i="32"/>
  <c r="U99" i="32"/>
  <c r="G99" i="32"/>
  <c r="E99" i="32"/>
  <c r="C98" i="32"/>
  <c r="O98" i="32"/>
  <c r="G98" i="32"/>
  <c r="X97" i="33"/>
  <c r="AF98" i="33"/>
  <c r="O97" i="33"/>
  <c r="T98" i="33"/>
  <c r="R98" i="33"/>
  <c r="AE98" i="33"/>
  <c r="AN98" i="33"/>
  <c r="W99" i="33"/>
  <c r="C99" i="33"/>
  <c r="AP99" i="33"/>
  <c r="AM99" i="33"/>
  <c r="AH99" i="33"/>
  <c r="Z99" i="33"/>
  <c r="A100" i="33"/>
  <c r="H98" i="33"/>
  <c r="AF97" i="33"/>
  <c r="AM98" i="33"/>
  <c r="E98" i="33"/>
  <c r="T97" i="33"/>
  <c r="AP98" i="33"/>
  <c r="W98" i="33"/>
  <c r="G100" i="32" l="1"/>
  <c r="K100" i="32"/>
  <c r="I100" i="32"/>
  <c r="O100" i="32"/>
  <c r="S100" i="32"/>
  <c r="Q100" i="32"/>
  <c r="M100" i="32"/>
  <c r="A101" i="32"/>
  <c r="AI99" i="33"/>
  <c r="AE99" i="33"/>
  <c r="H99" i="33"/>
  <c r="AN99" i="33"/>
  <c r="AA98" i="33"/>
  <c r="AQ99" i="33"/>
  <c r="X98" i="33"/>
  <c r="R99" i="33"/>
  <c r="J98" i="33"/>
  <c r="AI98" i="33"/>
  <c r="AQ98" i="33"/>
  <c r="M99" i="33"/>
  <c r="AP100" i="33"/>
  <c r="M100" i="33"/>
  <c r="A101" i="33"/>
  <c r="R100" i="33"/>
  <c r="O98" i="33"/>
  <c r="U100" i="32" l="1"/>
  <c r="E100" i="32"/>
  <c r="C101" i="32"/>
  <c r="M101" i="32"/>
  <c r="A102" i="32"/>
  <c r="E101" i="32"/>
  <c r="O101" i="32"/>
  <c r="I101" i="32"/>
  <c r="K101" i="32"/>
  <c r="Q101" i="32"/>
  <c r="S101" i="32"/>
  <c r="U101" i="32"/>
  <c r="C100" i="32"/>
  <c r="AA99" i="33"/>
  <c r="AP101" i="33"/>
  <c r="A102" i="33"/>
  <c r="C101" i="33"/>
  <c r="Z101" i="33"/>
  <c r="AM101" i="33"/>
  <c r="H101" i="33"/>
  <c r="W101" i="33"/>
  <c r="AH101" i="33"/>
  <c r="AE101" i="33"/>
  <c r="R101" i="33"/>
  <c r="T99" i="33"/>
  <c r="AN100" i="33"/>
  <c r="AM100" i="33"/>
  <c r="E99" i="33"/>
  <c r="AE100" i="33"/>
  <c r="X100" i="33"/>
  <c r="AI100" i="33"/>
  <c r="AH100" i="33"/>
  <c r="J99" i="33"/>
  <c r="H100" i="33"/>
  <c r="AQ100" i="33"/>
  <c r="AF99" i="33"/>
  <c r="C100" i="33"/>
  <c r="X99" i="33"/>
  <c r="W100" i="33"/>
  <c r="Z100" i="33"/>
  <c r="O99" i="33"/>
  <c r="G101" i="32" l="1"/>
  <c r="S102" i="32"/>
  <c r="Q102" i="32"/>
  <c r="A103" i="32"/>
  <c r="O102" i="32"/>
  <c r="M102" i="32"/>
  <c r="K102" i="32"/>
  <c r="E102" i="32"/>
  <c r="C102" i="32"/>
  <c r="I102" i="32"/>
  <c r="G102" i="32"/>
  <c r="AN101" i="33"/>
  <c r="E100" i="33"/>
  <c r="T101" i="33"/>
  <c r="O101" i="33"/>
  <c r="M101" i="33"/>
  <c r="J100" i="33"/>
  <c r="O100" i="33"/>
  <c r="T100" i="33"/>
  <c r="AP102" i="33"/>
  <c r="W102" i="33"/>
  <c r="A103" i="33"/>
  <c r="AH102" i="33"/>
  <c r="AE102" i="33"/>
  <c r="AQ101" i="33"/>
  <c r="AA100" i="33"/>
  <c r="AF100" i="33"/>
  <c r="I103" i="32" l="1"/>
  <c r="M103" i="32"/>
  <c r="S103" i="32"/>
  <c r="Q103" i="32"/>
  <c r="O103" i="32"/>
  <c r="A104" i="32"/>
  <c r="C103" i="32"/>
  <c r="U102" i="32"/>
  <c r="R102" i="33"/>
  <c r="J101" i="33"/>
  <c r="A104" i="33"/>
  <c r="W103" i="33"/>
  <c r="AM103" i="33"/>
  <c r="AH103" i="33"/>
  <c r="C103" i="33"/>
  <c r="AP103" i="33"/>
  <c r="AE103" i="33"/>
  <c r="M103" i="33"/>
  <c r="H103" i="33"/>
  <c r="Z103" i="33"/>
  <c r="Z102" i="33"/>
  <c r="J102" i="33"/>
  <c r="AF101" i="33"/>
  <c r="C102" i="33"/>
  <c r="AM102" i="33"/>
  <c r="E101" i="33"/>
  <c r="H102" i="33"/>
  <c r="X102" i="33"/>
  <c r="AI101" i="33"/>
  <c r="X101" i="33"/>
  <c r="O102" i="33"/>
  <c r="M102" i="33"/>
  <c r="AA101" i="33"/>
  <c r="K103" i="32" l="1"/>
  <c r="U103" i="32"/>
  <c r="G104" i="32"/>
  <c r="U104" i="32"/>
  <c r="Q104" i="32"/>
  <c r="E104" i="32"/>
  <c r="M104" i="32"/>
  <c r="O104" i="32"/>
  <c r="A105" i="32"/>
  <c r="G103" i="32"/>
  <c r="E103" i="32"/>
  <c r="AN102" i="33"/>
  <c r="O103" i="33"/>
  <c r="R103" i="33"/>
  <c r="AF103" i="33"/>
  <c r="T102" i="33"/>
  <c r="E102" i="33"/>
  <c r="AI103" i="33"/>
  <c r="AQ102" i="33"/>
  <c r="AA103" i="33"/>
  <c r="AN103" i="33"/>
  <c r="AF102" i="33"/>
  <c r="J103" i="33"/>
  <c r="AA102" i="33"/>
  <c r="W104" i="33"/>
  <c r="AH104" i="33"/>
  <c r="A105" i="33"/>
  <c r="AI102" i="33"/>
  <c r="S104" i="32" l="1"/>
  <c r="I104" i="32"/>
  <c r="K104" i="32"/>
  <c r="C104" i="32"/>
  <c r="G105" i="32"/>
  <c r="I105" i="32"/>
  <c r="C105" i="32"/>
  <c r="O105" i="32"/>
  <c r="U105" i="32"/>
  <c r="E105" i="32"/>
  <c r="K105" i="32"/>
  <c r="A106" i="32"/>
  <c r="J104" i="33"/>
  <c r="AE104" i="33"/>
  <c r="T104" i="33"/>
  <c r="R104" i="33"/>
  <c r="AM105" i="33"/>
  <c r="R105" i="33"/>
  <c r="M105" i="33"/>
  <c r="C105" i="33"/>
  <c r="AE105" i="33"/>
  <c r="Z105" i="33"/>
  <c r="AH105" i="33"/>
  <c r="A106" i="33"/>
  <c r="W105" i="33"/>
  <c r="AQ104" i="33"/>
  <c r="C104" i="33"/>
  <c r="AP104" i="33"/>
  <c r="O104" i="33"/>
  <c r="AA104" i="33"/>
  <c r="M104" i="33"/>
  <c r="T103" i="33"/>
  <c r="H104" i="33"/>
  <c r="E103" i="33"/>
  <c r="AM104" i="33"/>
  <c r="X104" i="33"/>
  <c r="Z104" i="33"/>
  <c r="AQ103" i="33"/>
  <c r="X103" i="33"/>
  <c r="O106" i="32" l="1"/>
  <c r="I106" i="32"/>
  <c r="E106" i="32"/>
  <c r="S106" i="32"/>
  <c r="Q106" i="32"/>
  <c r="A107" i="32"/>
  <c r="G106" i="32"/>
  <c r="Q105" i="32"/>
  <c r="M105" i="32"/>
  <c r="S105" i="32"/>
  <c r="A107" i="33"/>
  <c r="AN105" i="33"/>
  <c r="AN104" i="33"/>
  <c r="AA105" i="33"/>
  <c r="AF104" i="33"/>
  <c r="AP105" i="33"/>
  <c r="AF105" i="33"/>
  <c r="AI104" i="33"/>
  <c r="O105" i="33"/>
  <c r="E104" i="33"/>
  <c r="X105" i="33"/>
  <c r="J105" i="33"/>
  <c r="H105" i="33"/>
  <c r="U106" i="32" l="1"/>
  <c r="C106" i="32"/>
  <c r="K106" i="32"/>
  <c r="I107" i="32"/>
  <c r="U107" i="32"/>
  <c r="E107" i="32"/>
  <c r="K107" i="32"/>
  <c r="C107" i="32"/>
  <c r="O107" i="32"/>
  <c r="A108" i="32"/>
  <c r="M107" i="32"/>
  <c r="M106" i="32"/>
  <c r="O106" i="33"/>
  <c r="M106" i="33"/>
  <c r="C106" i="33"/>
  <c r="E105" i="33"/>
  <c r="AN106" i="33"/>
  <c r="AM106" i="33"/>
  <c r="R106" i="33"/>
  <c r="AI106" i="33"/>
  <c r="AH106" i="33"/>
  <c r="AP106" i="33"/>
  <c r="AI105" i="33"/>
  <c r="AQ105" i="33"/>
  <c r="AA106" i="33"/>
  <c r="Z106" i="33"/>
  <c r="T105" i="33"/>
  <c r="H106" i="33"/>
  <c r="AE106" i="33"/>
  <c r="A108" i="33"/>
  <c r="H107" i="33"/>
  <c r="AE107" i="33"/>
  <c r="Z107" i="33"/>
  <c r="X106" i="33"/>
  <c r="W106" i="33"/>
  <c r="C108" i="32" l="1"/>
  <c r="I108" i="32"/>
  <c r="G108" i="32"/>
  <c r="Q108" i="32"/>
  <c r="A109" i="32"/>
  <c r="U108" i="32"/>
  <c r="E108" i="32"/>
  <c r="O108" i="32"/>
  <c r="M108" i="32"/>
  <c r="S108" i="32"/>
  <c r="Q107" i="32"/>
  <c r="S107" i="32"/>
  <c r="G107" i="32"/>
  <c r="AI107" i="33"/>
  <c r="T107" i="33"/>
  <c r="R107" i="33"/>
  <c r="X107" i="33"/>
  <c r="AH107" i="33"/>
  <c r="AP107" i="33"/>
  <c r="T106" i="33"/>
  <c r="AM107" i="33"/>
  <c r="AQ107" i="33"/>
  <c r="M107" i="33"/>
  <c r="W107" i="33"/>
  <c r="C107" i="33"/>
  <c r="AN107" i="33"/>
  <c r="AF107" i="33"/>
  <c r="AF106" i="33"/>
  <c r="AQ106" i="33"/>
  <c r="J106" i="33"/>
  <c r="AE108" i="33"/>
  <c r="H108" i="33"/>
  <c r="A109" i="33"/>
  <c r="E106" i="33"/>
  <c r="X108" i="33" l="1"/>
  <c r="M108" i="33"/>
  <c r="E109" i="32"/>
  <c r="K109" i="32"/>
  <c r="C109" i="32"/>
  <c r="S109" i="32"/>
  <c r="I109" i="32"/>
  <c r="U109" i="32"/>
  <c r="Q109" i="32"/>
  <c r="O109" i="32"/>
  <c r="G109" i="32"/>
  <c r="M109" i="32"/>
  <c r="K108" i="32"/>
  <c r="C108" i="33"/>
  <c r="E107" i="33"/>
  <c r="AI108" i="33"/>
  <c r="E108" i="33"/>
  <c r="O107" i="33"/>
  <c r="AH108" i="33"/>
  <c r="T108" i="33"/>
  <c r="AN108" i="33"/>
  <c r="AF108" i="33"/>
  <c r="AQ108" i="33"/>
  <c r="AA109" i="33"/>
  <c r="O109" i="33"/>
  <c r="AI109" i="33"/>
  <c r="AQ109" i="33"/>
  <c r="AN109" i="33"/>
  <c r="X109" i="33"/>
  <c r="T109" i="33"/>
  <c r="E109" i="33"/>
  <c r="O108" i="33"/>
  <c r="Z108" i="33"/>
  <c r="AA108" i="33"/>
  <c r="AA107" i="33"/>
  <c r="J107" i="33"/>
  <c r="W108" i="33"/>
  <c r="AM108" i="33"/>
  <c r="AP108" i="33"/>
  <c r="R108" i="33"/>
  <c r="J109" i="33" l="1"/>
  <c r="H109" i="33"/>
  <c r="Z109" i="33"/>
  <c r="C109" i="33"/>
  <c r="AF109" i="33"/>
  <c r="AH109" i="33"/>
  <c r="J108" i="33"/>
  <c r="AE109" i="33"/>
  <c r="AM109" i="33"/>
  <c r="AP109" i="33"/>
  <c r="W109" i="33"/>
  <c r="R109" i="33"/>
  <c r="M109" i="33"/>
  <c r="AO15" i="50" l="1"/>
  <c r="AO14" i="50"/>
  <c r="AO9" i="50"/>
  <c r="AO8" i="50"/>
  <c r="AO6" i="50"/>
  <c r="AO12" i="50" s="1"/>
  <c r="AO5" i="50"/>
  <c r="AO11" i="50" s="1"/>
  <c r="AL15" i="50" l="1"/>
  <c r="AL9" i="50"/>
  <c r="AL14" i="50"/>
  <c r="AL8" i="50"/>
  <c r="AL6" i="50"/>
  <c r="AL12" i="50" s="1"/>
  <c r="AL5" i="50"/>
  <c r="AL11" i="50" s="1"/>
  <c r="AN15" i="50"/>
  <c r="AN14" i="50"/>
  <c r="AN8" i="50"/>
  <c r="AN6" i="50"/>
  <c r="AN12" i="50" s="1"/>
  <c r="AN5" i="50"/>
  <c r="AN11" i="50" s="1"/>
  <c r="AN9" i="50"/>
  <c r="AM15" i="50"/>
  <c r="AM9" i="50"/>
  <c r="AM14" i="50"/>
  <c r="AM8" i="50"/>
  <c r="AM6" i="50"/>
  <c r="AM12" i="50" s="1"/>
  <c r="AM5" i="50"/>
  <c r="AM11" i="50" s="1"/>
  <c r="AO18" i="50"/>
  <c r="AN18" i="50" l="1"/>
  <c r="AL18" i="50"/>
  <c r="AM18" i="50"/>
  <c r="AK15" i="50"/>
  <c r="AK14" i="50"/>
  <c r="AK9" i="50"/>
  <c r="AK8" i="50"/>
  <c r="AK6" i="50"/>
  <c r="AK12" i="50" s="1"/>
  <c r="AK5" i="50"/>
  <c r="AK11" i="50" l="1"/>
  <c r="AJ15" i="50"/>
  <c r="AJ14" i="50"/>
  <c r="AJ9" i="50"/>
  <c r="AJ8" i="50"/>
  <c r="AJ6" i="50"/>
  <c r="AJ12" i="50" s="1"/>
  <c r="AJ5" i="50"/>
  <c r="AJ11" i="50" s="1"/>
  <c r="AK18" i="50"/>
  <c r="AI15" i="50" l="1"/>
  <c r="AI14" i="50"/>
  <c r="AI9" i="50"/>
  <c r="AI6" i="50"/>
  <c r="AI5" i="50"/>
  <c r="AI8" i="50"/>
  <c r="AJ18" i="50"/>
  <c r="AI12" i="50" l="1"/>
  <c r="AI11" i="50"/>
  <c r="AH14" i="50"/>
  <c r="AH15" i="50"/>
  <c r="AH9" i="50"/>
  <c r="AH8" i="50"/>
  <c r="AH5" i="50"/>
  <c r="AH6" i="50"/>
  <c r="AH12" i="50" s="1"/>
  <c r="AI18" i="50"/>
  <c r="AH11" i="50" l="1"/>
  <c r="AH18" i="50"/>
  <c r="AG15" i="50"/>
  <c r="AG9" i="50"/>
  <c r="AG14" i="50"/>
  <c r="AG8" i="50"/>
  <c r="AG5" i="50"/>
  <c r="AG11" i="50" l="1"/>
  <c r="AG6" i="50"/>
  <c r="AG12" i="50" s="1"/>
  <c r="AF14" i="50"/>
  <c r="AF15" i="50"/>
  <c r="AF9" i="50"/>
  <c r="AF8" i="50"/>
  <c r="AF6" i="50"/>
  <c r="AF5" i="50"/>
  <c r="AG18" i="50"/>
  <c r="AF11" i="50" l="1"/>
  <c r="AF12" i="50"/>
  <c r="AE15" i="50"/>
  <c r="AE9" i="50"/>
  <c r="AE14" i="50"/>
  <c r="AE8" i="50"/>
  <c r="AE6" i="50"/>
  <c r="AE12" i="50" s="1"/>
  <c r="AE5" i="50"/>
  <c r="AF18" i="50"/>
  <c r="AE11" i="50" l="1"/>
  <c r="AE18" i="50"/>
  <c r="AD9" i="50"/>
  <c r="AT9" i="50" s="1"/>
  <c r="AD15" i="50"/>
  <c r="AT15" i="50" s="1"/>
  <c r="AD14" i="50"/>
  <c r="AT14" i="50" s="1"/>
  <c r="AD6" i="50"/>
  <c r="AD8" i="50"/>
  <c r="AT8" i="50" s="1"/>
  <c r="AD5" i="50"/>
  <c r="AD12" i="50" l="1"/>
  <c r="AT6" i="50"/>
  <c r="AT12" i="50" s="1"/>
  <c r="AD11" i="50"/>
  <c r="AT5" i="50"/>
  <c r="AT11" i="50" s="1"/>
  <c r="AT18" i="50"/>
  <c r="AC15" i="50"/>
  <c r="AC9" i="50"/>
  <c r="AC14" i="50"/>
  <c r="AC8" i="50"/>
  <c r="AC6" i="50"/>
  <c r="AC5" i="50"/>
  <c r="AD18" i="50"/>
  <c r="AC12" i="50" l="1"/>
  <c r="AC11" i="50"/>
  <c r="AB15" i="50"/>
  <c r="AB14" i="50"/>
  <c r="AB9" i="50"/>
  <c r="AB8" i="50"/>
  <c r="AB6" i="50"/>
  <c r="AB5" i="50"/>
  <c r="AC18" i="50"/>
  <c r="AB12" i="50" l="1"/>
  <c r="AB11" i="50"/>
  <c r="AA15" i="50"/>
  <c r="AP15" i="50" s="1"/>
  <c r="AA14" i="50"/>
  <c r="AP14" i="50" s="1"/>
  <c r="AA9" i="50"/>
  <c r="AP9" i="50" s="1"/>
  <c r="AA6" i="50"/>
  <c r="AA8" i="50"/>
  <c r="AP8" i="50" s="1"/>
  <c r="AA5" i="50"/>
  <c r="AB18" i="50"/>
  <c r="AA12" i="50" l="1"/>
  <c r="AP6" i="50"/>
  <c r="AP12" i="50" s="1"/>
  <c r="AA11" i="50"/>
  <c r="AP5" i="50"/>
  <c r="AP11" i="50" s="1"/>
  <c r="AP18" i="50"/>
  <c r="AA18" i="50"/>
  <c r="Z9" i="50"/>
  <c r="Z15" i="50"/>
  <c r="Z8" i="50"/>
  <c r="Z14" i="50"/>
  <c r="Z5" i="50"/>
  <c r="Z6" i="50"/>
  <c r="Z12" i="50" l="1"/>
  <c r="Z11" i="50"/>
  <c r="Z18" i="50"/>
  <c r="Y15" i="50"/>
  <c r="Y14" i="50"/>
  <c r="Y9" i="50"/>
  <c r="Y6" i="50"/>
  <c r="Y8" i="50"/>
  <c r="Y5" i="50"/>
  <c r="Y11" i="50" l="1"/>
  <c r="Y12" i="50"/>
  <c r="Y18" i="50"/>
  <c r="X15" i="50"/>
  <c r="X14" i="50"/>
  <c r="X9" i="50"/>
  <c r="X5" i="50"/>
  <c r="X6" i="50"/>
  <c r="X8" i="50"/>
  <c r="X11" i="50" l="1"/>
  <c r="X12" i="50"/>
  <c r="W15" i="50"/>
  <c r="W14" i="50"/>
  <c r="W5" i="50"/>
  <c r="W9" i="50"/>
  <c r="W6" i="50"/>
  <c r="W8" i="50"/>
  <c r="X18" i="50"/>
  <c r="W12" i="50" l="1"/>
  <c r="W11" i="50"/>
  <c r="W18" i="50"/>
  <c r="V15" i="50"/>
  <c r="V14" i="50"/>
  <c r="V9" i="50"/>
  <c r="V8" i="50"/>
  <c r="V5" i="50"/>
  <c r="V6" i="50"/>
  <c r="V12" i="50" s="1"/>
  <c r="V11" i="50" l="1"/>
  <c r="V18" i="50"/>
  <c r="U15" i="50"/>
  <c r="U9" i="50"/>
  <c r="U14" i="50"/>
  <c r="U8" i="50"/>
  <c r="U6" i="50"/>
  <c r="U5" i="50"/>
  <c r="U11" i="50" l="1"/>
  <c r="U12" i="50"/>
  <c r="U18" i="50"/>
  <c r="T15" i="50"/>
  <c r="T14" i="50"/>
  <c r="T9" i="50"/>
  <c r="T8" i="50"/>
  <c r="T6" i="50"/>
  <c r="T5" i="50"/>
  <c r="T11" i="50" l="1"/>
  <c r="T12" i="50"/>
  <c r="S15" i="50"/>
  <c r="AQ15" i="50" s="1"/>
  <c r="S14" i="50"/>
  <c r="AQ14" i="50" s="1"/>
  <c r="S8" i="50"/>
  <c r="AQ8" i="50" s="1"/>
  <c r="S6" i="50"/>
  <c r="S9" i="50"/>
  <c r="AQ9" i="50" s="1"/>
  <c r="S5" i="50"/>
  <c r="T18" i="50"/>
  <c r="S11" i="50" l="1"/>
  <c r="AQ5" i="50"/>
  <c r="AQ11" i="50" s="1"/>
  <c r="AQ18" i="50"/>
  <c r="S12" i="50"/>
  <c r="AQ6" i="50"/>
  <c r="AQ12" i="50" s="1"/>
  <c r="S18" i="50"/>
  <c r="R9" i="50"/>
  <c r="AS9" i="50" s="1"/>
  <c r="R15" i="50"/>
  <c r="AS15" i="50" s="1"/>
  <c r="R8" i="50"/>
  <c r="AS8" i="50" s="1"/>
  <c r="R14" i="50"/>
  <c r="AS14" i="50" s="1"/>
  <c r="R6" i="50"/>
  <c r="R5" i="50"/>
  <c r="R11" i="50" l="1"/>
  <c r="AS5" i="50"/>
  <c r="AS11" i="50" s="1"/>
  <c r="R12" i="50"/>
  <c r="AS6" i="50"/>
  <c r="AS12" i="50" s="1"/>
  <c r="AS18" i="50"/>
  <c r="Q15" i="50"/>
  <c r="Q14" i="50"/>
  <c r="Q9" i="50"/>
  <c r="Q8" i="50"/>
  <c r="Q6" i="50"/>
  <c r="Q5" i="50"/>
  <c r="R18" i="50"/>
  <c r="Q12" i="50" l="1"/>
  <c r="Q11" i="50"/>
  <c r="P15" i="50"/>
  <c r="P14" i="50"/>
  <c r="P9" i="50"/>
  <c r="P8" i="50"/>
  <c r="P6" i="50"/>
  <c r="P5" i="50"/>
  <c r="Q18" i="50"/>
  <c r="P11" i="50" l="1"/>
  <c r="P12" i="50"/>
  <c r="P18" i="50"/>
  <c r="O14" i="50"/>
  <c r="O15" i="50"/>
  <c r="O8" i="50"/>
  <c r="O6" i="50"/>
  <c r="O5" i="50"/>
  <c r="O9" i="50"/>
  <c r="O11" i="50" l="1"/>
  <c r="O12" i="50"/>
  <c r="N15" i="50"/>
  <c r="N14" i="50"/>
  <c r="N9" i="50"/>
  <c r="N8" i="50"/>
  <c r="N6" i="50"/>
  <c r="N5" i="50"/>
  <c r="O18" i="50"/>
  <c r="N11" i="50" l="1"/>
  <c r="N12" i="50"/>
  <c r="M15" i="50"/>
  <c r="M9" i="50"/>
  <c r="M8" i="50"/>
  <c r="M14" i="50"/>
  <c r="M6" i="50"/>
  <c r="M5" i="50"/>
  <c r="M11" i="50" s="1"/>
  <c r="N18" i="50"/>
  <c r="M12" i="50" l="1"/>
  <c r="M18" i="50"/>
  <c r="L15" i="50"/>
  <c r="L14" i="50"/>
  <c r="L9" i="50"/>
  <c r="L8" i="50"/>
  <c r="L6" i="50"/>
  <c r="L12" i="50" s="1"/>
  <c r="L5" i="50"/>
  <c r="L11" i="50" l="1"/>
  <c r="L18" i="50"/>
  <c r="K15" i="50"/>
  <c r="K14" i="50"/>
  <c r="K9" i="50"/>
  <c r="K6" i="50"/>
  <c r="K5" i="50"/>
  <c r="K8" i="50"/>
  <c r="K11" i="50" l="1"/>
  <c r="K12" i="50"/>
  <c r="J15" i="50"/>
  <c r="J14" i="50"/>
  <c r="J9" i="50"/>
  <c r="J8" i="50"/>
  <c r="J5" i="50"/>
  <c r="J6" i="50"/>
  <c r="K18" i="50"/>
  <c r="J12" i="50" l="1"/>
  <c r="J11" i="50"/>
  <c r="I14" i="50"/>
  <c r="I9" i="50"/>
  <c r="I15" i="50"/>
  <c r="I6" i="50"/>
  <c r="I8" i="50"/>
  <c r="I5" i="50"/>
  <c r="J18" i="50"/>
  <c r="I12" i="50" l="1"/>
  <c r="I11" i="50"/>
  <c r="I18" i="50"/>
  <c r="H15" i="50"/>
  <c r="H9" i="50"/>
  <c r="H14" i="50"/>
  <c r="H5" i="50"/>
  <c r="H8" i="50"/>
  <c r="H6" i="50"/>
  <c r="H12" i="50" s="1"/>
  <c r="H11" i="50" l="1"/>
  <c r="G15" i="50"/>
  <c r="G14" i="50"/>
  <c r="G8" i="50"/>
  <c r="G6" i="50"/>
  <c r="G5" i="50"/>
  <c r="G9" i="50"/>
  <c r="H18" i="50"/>
  <c r="G11" i="50" l="1"/>
  <c r="G12" i="50"/>
  <c r="G18" i="50"/>
  <c r="F9" i="50" l="1"/>
  <c r="AR9" i="50" s="1" a="1"/>
  <c r="AR9" i="50" s="1"/>
  <c r="F6" i="50"/>
  <c r="F14" i="50"/>
  <c r="AR14" i="50" s="1" a="1"/>
  <c r="AR14" i="50" s="1"/>
  <c r="F8" i="50"/>
  <c r="AR8" i="50" s="1" a="1"/>
  <c r="AR8" i="50" s="1"/>
  <c r="F5" i="50"/>
  <c r="F15" i="50"/>
  <c r="AR15" i="50" s="1" a="1"/>
  <c r="AR15" i="50" s="1"/>
  <c r="F18" i="50"/>
  <c r="F11" i="50" l="1"/>
  <c r="AR5" i="50" a="1"/>
  <c r="AR5" i="50" s="1"/>
  <c r="AR11" i="50" s="1"/>
  <c r="AR18" i="50"/>
  <c r="F12" i="50"/>
  <c r="AR6" i="50" a="1"/>
  <c r="AR6" i="50" s="1"/>
  <c r="AR12" i="50" s="1"/>
  <c r="G16" i="50"/>
  <c r="M7" i="50"/>
  <c r="H16" i="50"/>
  <c r="L16" i="50"/>
  <c r="L7" i="50"/>
  <c r="I7" i="50"/>
  <c r="J7" i="50"/>
  <c r="G10" i="50"/>
  <c r="K10" i="50"/>
  <c r="K16" i="50"/>
  <c r="I16" i="50"/>
  <c r="L10" i="50"/>
  <c r="M16" i="50"/>
  <c r="K7" i="50"/>
  <c r="H7" i="50"/>
  <c r="G7" i="50"/>
  <c r="H10" i="50"/>
  <c r="I10" i="50"/>
  <c r="J16" i="50"/>
  <c r="J10" i="50"/>
  <c r="M10" i="50"/>
  <c r="I13" i="50" l="1"/>
  <c r="H13" i="50"/>
  <c r="L13" i="50"/>
  <c r="M13" i="50"/>
  <c r="G13" i="50"/>
  <c r="K13" i="50"/>
  <c r="J13" i="50"/>
  <c r="F16" i="50"/>
  <c r="F10" i="50"/>
  <c r="F7" i="50"/>
  <c r="F13" i="50" l="1"/>
  <c r="AM58" i="47" l="1"/>
  <c r="AM66" i="3" l="1"/>
  <c r="AK58" i="47"/>
  <c r="AL58" i="47"/>
  <c r="AL66" i="3" l="1"/>
  <c r="AJ58" i="47"/>
  <c r="AK66" i="3" l="1"/>
  <c r="AJ66" i="3" l="1"/>
  <c r="D34" i="59" l="1" a="1"/>
  <c r="D34" i="59" s="1"/>
  <c r="D40" i="59" s="1"/>
  <c r="E40" i="59" s="1"/>
  <c r="F40" i="59" s="1"/>
  <c r="G40" i="59" s="1"/>
  <c r="H40" i="59" s="1"/>
  <c r="I40" i="59" s="1"/>
  <c r="J40" i="59" s="1"/>
  <c r="K40" i="59" s="1"/>
  <c r="L40" i="59" s="1"/>
  <c r="M40" i="59" s="1"/>
  <c r="N40" i="59" s="1"/>
  <c r="O40" i="59" s="1"/>
  <c r="D34" i="51" a="1"/>
  <c r="D34" i="51" s="1"/>
  <c r="D40" i="51" s="1"/>
  <c r="E40" i="51" s="1"/>
  <c r="F40" i="51" s="1"/>
  <c r="G40" i="51" s="1"/>
  <c r="H40" i="51" s="1"/>
  <c r="I40" i="51" s="1"/>
  <c r="J40" i="51" s="1"/>
  <c r="K40" i="51" s="1"/>
  <c r="L40" i="51" s="1"/>
  <c r="M40" i="51" s="1"/>
  <c r="N40" i="51" s="1"/>
  <c r="O40" i="51" s="1"/>
  <c r="P34" i="59"/>
  <c r="P40" i="59" s="1"/>
  <c r="P34" i="51" l="1"/>
  <c r="P40" i="51" s="1"/>
  <c r="N16" i="50" l="1"/>
  <c r="N10" i="50"/>
  <c r="O16" i="50" l="1"/>
  <c r="O10" i="50"/>
  <c r="P16" i="50" l="1"/>
  <c r="P10" i="50"/>
  <c r="Q16" i="50" l="1"/>
  <c r="Q10" i="50"/>
  <c r="R10" i="50" l="1"/>
  <c r="R16" i="50"/>
  <c r="S10" i="50" l="1"/>
  <c r="S16" i="50"/>
  <c r="T16" i="50" l="1"/>
  <c r="T10" i="50"/>
  <c r="U10" i="50" l="1"/>
  <c r="U16" i="50"/>
  <c r="V16" i="50" l="1"/>
  <c r="V10" i="50"/>
  <c r="W16" i="50" l="1"/>
  <c r="W10" i="50"/>
  <c r="X10" i="50" l="1"/>
  <c r="X16" i="50"/>
  <c r="Y10" i="50" l="1"/>
  <c r="AS10" i="50" s="1"/>
  <c r="Y16" i="50"/>
  <c r="AS16" i="50" s="1"/>
  <c r="AF16" i="50"/>
  <c r="AF10" i="50"/>
  <c r="Z10" i="50" l="1"/>
  <c r="Z16" i="50"/>
  <c r="AG16" i="50"/>
  <c r="AG10" i="50"/>
  <c r="AA16" i="50" l="1"/>
  <c r="AA10" i="50"/>
  <c r="AH16" i="50"/>
  <c r="AH10" i="50"/>
  <c r="AB10" i="50" l="1"/>
  <c r="AB16" i="50"/>
  <c r="AI16" i="50"/>
  <c r="AI10" i="50"/>
  <c r="AJ16" i="50" l="1"/>
  <c r="AJ10" i="50"/>
  <c r="AC16" i="50" l="1"/>
  <c r="AC10" i="50"/>
  <c r="AD16" i="50"/>
  <c r="AD10" i="50"/>
  <c r="AK16" i="50"/>
  <c r="AK10" i="50"/>
  <c r="D33" i="59" l="1" a="1"/>
  <c r="AE10" i="50"/>
  <c r="AP10" i="50" s="1"/>
  <c r="AE16" i="50"/>
  <c r="AP16" i="50" s="1"/>
  <c r="AO10" i="50"/>
  <c r="AM58" i="48"/>
  <c r="AO16" i="50"/>
  <c r="AN16" i="50"/>
  <c r="AN10" i="50"/>
  <c r="AM16" i="50"/>
  <c r="AM10" i="50"/>
  <c r="AL16" i="50"/>
  <c r="AL10" i="50"/>
  <c r="AQ10" i="50" l="1"/>
  <c r="AT10" i="50"/>
  <c r="AQ16" i="50"/>
  <c r="AT16" i="50"/>
  <c r="AR10" i="50" a="1"/>
  <c r="AR10" i="50" s="1"/>
  <c r="AL58" i="48"/>
  <c r="D33" i="59"/>
  <c r="J35" i="59"/>
  <c r="F35" i="59"/>
  <c r="L36" i="59"/>
  <c r="I36" i="59"/>
  <c r="K35" i="59"/>
  <c r="H35" i="59"/>
  <c r="K36" i="59"/>
  <c r="G36" i="59"/>
  <c r="O35" i="59"/>
  <c r="I35" i="59"/>
  <c r="N35" i="59"/>
  <c r="J36" i="59"/>
  <c r="O36" i="59"/>
  <c r="E35" i="59"/>
  <c r="G35" i="59"/>
  <c r="H36" i="59"/>
  <c r="M35" i="59"/>
  <c r="N36" i="59"/>
  <c r="L35" i="59"/>
  <c r="F36" i="59"/>
  <c r="M36" i="59"/>
  <c r="E36" i="59"/>
  <c r="AJ58" i="48"/>
  <c r="AK58" i="48"/>
  <c r="AR16" i="50" a="1"/>
  <c r="AR16" i="50" s="1"/>
  <c r="D35" i="59" l="1"/>
  <c r="P33" i="59"/>
  <c r="D36" i="59"/>
  <c r="D39" i="59"/>
  <c r="D33" i="51" a="1"/>
  <c r="N7" i="50" l="1"/>
  <c r="E39" i="59"/>
  <c r="D42" i="59"/>
  <c r="D41" i="59"/>
  <c r="P35" i="59"/>
  <c r="P41" i="59" s="1"/>
  <c r="P36" i="59"/>
  <c r="P42" i="59" s="1"/>
  <c r="P39" i="59"/>
  <c r="F35" i="51"/>
  <c r="F36" i="51"/>
  <c r="G35" i="51"/>
  <c r="I35" i="51"/>
  <c r="N35" i="51"/>
  <c r="I36" i="51"/>
  <c r="M36" i="51"/>
  <c r="D33" i="51"/>
  <c r="L36" i="51"/>
  <c r="E36" i="51"/>
  <c r="K36" i="51"/>
  <c r="J35" i="51"/>
  <c r="H36" i="51"/>
  <c r="H35" i="51"/>
  <c r="M35" i="51"/>
  <c r="N36" i="51"/>
  <c r="J36" i="51"/>
  <c r="L35" i="51"/>
  <c r="O35" i="51"/>
  <c r="O36" i="51"/>
  <c r="E35" i="51"/>
  <c r="K35" i="51"/>
  <c r="G36" i="51"/>
  <c r="O41" i="51"/>
  <c r="N41" i="51"/>
  <c r="M41" i="51"/>
  <c r="L41" i="51"/>
  <c r="N13" i="50" l="1"/>
  <c r="D39" i="51"/>
  <c r="E39" i="51" s="1"/>
  <c r="F39" i="51" s="1"/>
  <c r="G39" i="51" s="1"/>
  <c r="H39" i="51" s="1"/>
  <c r="I39" i="51" s="1"/>
  <c r="J39" i="51" s="1"/>
  <c r="J41" i="51" s="1"/>
  <c r="P33" i="51"/>
  <c r="D35" i="51"/>
  <c r="D36" i="51"/>
  <c r="O7" i="50"/>
  <c r="O13" i="50" s="1"/>
  <c r="E42" i="59"/>
  <c r="E41" i="59"/>
  <c r="F39" i="59"/>
  <c r="K39" i="51" l="1"/>
  <c r="K41" i="51" s="1"/>
  <c r="J42" i="51"/>
  <c r="I42" i="51"/>
  <c r="I41" i="51"/>
  <c r="H42" i="51"/>
  <c r="H41" i="51"/>
  <c r="G42" i="51"/>
  <c r="G41" i="51"/>
  <c r="F42" i="51"/>
  <c r="F41" i="51"/>
  <c r="E42" i="51"/>
  <c r="E41" i="51"/>
  <c r="F42" i="59"/>
  <c r="F41" i="59"/>
  <c r="G39" i="59"/>
  <c r="P35" i="51"/>
  <c r="P41" i="51" s="1"/>
  <c r="P39" i="51"/>
  <c r="P36" i="51"/>
  <c r="P42" i="51" s="1"/>
  <c r="D42" i="51"/>
  <c r="D41" i="51"/>
  <c r="P7" i="50"/>
  <c r="P13" i="50" s="1"/>
  <c r="L39" i="51"/>
  <c r="K42" i="51" l="1"/>
  <c r="Q7" i="50"/>
  <c r="Q13" i="50" s="1"/>
  <c r="M39" i="51"/>
  <c r="L42" i="51"/>
  <c r="G42" i="59"/>
  <c r="H39" i="59"/>
  <c r="G41" i="59"/>
  <c r="R7" i="50" l="1"/>
  <c r="H42" i="59"/>
  <c r="I39" i="59"/>
  <c r="H41" i="59"/>
  <c r="N39" i="51"/>
  <c r="M42" i="51"/>
  <c r="O39" i="51" l="1"/>
  <c r="O42" i="51" s="1"/>
  <c r="N42" i="51"/>
  <c r="I42" i="59"/>
  <c r="I41" i="59"/>
  <c r="J39" i="59"/>
  <c r="R13" i="50"/>
  <c r="S7" i="50"/>
  <c r="T7" i="50" l="1"/>
  <c r="J42" i="59"/>
  <c r="J41" i="59"/>
  <c r="K39" i="59"/>
  <c r="S13" i="50"/>
  <c r="T13" i="50" l="1"/>
  <c r="U7" i="50"/>
  <c r="K42" i="59"/>
  <c r="K41" i="59"/>
  <c r="L39" i="59"/>
  <c r="L42" i="59" l="1"/>
  <c r="L41" i="59"/>
  <c r="M39" i="59"/>
  <c r="U13" i="50"/>
  <c r="V7" i="50"/>
  <c r="V13" i="50" s="1"/>
  <c r="M42" i="59" l="1"/>
  <c r="N39" i="59"/>
  <c r="M41" i="59"/>
  <c r="W7" i="50"/>
  <c r="W13" i="50" s="1"/>
  <c r="X7" i="50" l="1"/>
  <c r="X13" i="50" s="1"/>
  <c r="AE7" i="50"/>
  <c r="AE13" i="50" s="1"/>
  <c r="N42" i="59"/>
  <c r="N41" i="59"/>
  <c r="O39" i="59"/>
  <c r="O42" i="59" l="1"/>
  <c r="O41" i="59"/>
  <c r="Y7" i="50"/>
  <c r="Y13" i="50" s="1"/>
  <c r="AF7" i="50"/>
  <c r="AF13" i="50" s="1"/>
  <c r="AS7" i="50" l="1"/>
  <c r="AS13" i="50" s="1"/>
  <c r="AG7" i="50"/>
  <c r="AG13" i="50" s="1"/>
  <c r="Z7" i="50"/>
  <c r="Z13" i="50" s="1"/>
  <c r="AH7" i="50"/>
  <c r="AH13" i="50" s="1"/>
  <c r="AA7" i="50" l="1"/>
  <c r="AB7" i="50" l="1"/>
  <c r="AB13" i="50" s="1"/>
  <c r="AI7" i="50"/>
  <c r="AI13" i="50" s="1"/>
  <c r="AA13" i="50"/>
  <c r="AJ7" i="50"/>
  <c r="AJ13" i="50" s="1"/>
  <c r="AC7" i="50" l="1"/>
  <c r="AO7" i="50"/>
  <c r="AK7" i="50"/>
  <c r="AK13" i="50" s="1"/>
  <c r="AO13" i="50" l="1"/>
  <c r="AD7" i="50"/>
  <c r="AP7" i="50" s="1"/>
  <c r="AP13" i="50" s="1"/>
  <c r="AM7" i="50"/>
  <c r="AM13" i="50" s="1"/>
  <c r="AC13" i="50"/>
  <c r="AL7" i="50"/>
  <c r="AL13" i="50" s="1"/>
  <c r="AN7" i="50"/>
  <c r="AN13" i="50" s="1"/>
  <c r="AR7" i="50" l="1" a="1"/>
  <c r="AR7" i="50" s="1"/>
  <c r="AR13" i="50" s="1"/>
  <c r="AT7" i="50"/>
  <c r="AT13" i="50" s="1"/>
  <c r="AD13" i="50"/>
  <c r="AQ7" i="50"/>
  <c r="AQ13" i="50" s="1"/>
  <c r="AK38" i="47" l="1"/>
  <c r="AM38" i="47"/>
  <c r="AJ38" i="47"/>
  <c r="AL38" i="47"/>
  <c r="D21" i="51" l="1" a="1"/>
  <c r="D21" i="51" s="1"/>
  <c r="D21" i="59" a="1"/>
  <c r="D21" i="59" s="1"/>
  <c r="AM6" i="3"/>
  <c r="AL6" i="3"/>
  <c r="AI6" i="3"/>
  <c r="AH6" i="3"/>
  <c r="AK6" i="3"/>
  <c r="AG6" i="3"/>
  <c r="AJ6" i="3"/>
  <c r="AF6" i="3"/>
  <c r="AE6" i="3"/>
  <c r="AD6" i="3"/>
  <c r="AC6" i="3" l="1"/>
  <c r="G6" i="3"/>
  <c r="R6" i="3"/>
  <c r="D6" i="3"/>
  <c r="F6" i="3"/>
  <c r="AB6" i="3"/>
  <c r="J6" i="3"/>
  <c r="Y6" i="3"/>
  <c r="T6" i="3"/>
  <c r="U6" i="3"/>
  <c r="H6" i="3"/>
  <c r="X6" i="3"/>
  <c r="N6" i="3"/>
  <c r="S6" i="3"/>
  <c r="L6" i="3"/>
  <c r="Z6" i="3"/>
  <c r="P21" i="51"/>
  <c r="P27" i="51" s="1"/>
  <c r="D27" i="51"/>
  <c r="E27" i="51" s="1"/>
  <c r="F27" i="51" s="1"/>
  <c r="G27" i="51" s="1"/>
  <c r="H27" i="51" s="1"/>
  <c r="I27" i="51" s="1"/>
  <c r="J27" i="51" s="1"/>
  <c r="K27" i="51" s="1"/>
  <c r="L27" i="51" s="1"/>
  <c r="M27" i="51" s="1"/>
  <c r="N27" i="51" s="1"/>
  <c r="O27" i="51" s="1"/>
  <c r="E6" i="3"/>
  <c r="I6" i="3"/>
  <c r="P6" i="3"/>
  <c r="AA6" i="3"/>
  <c r="V6" i="3"/>
  <c r="K6" i="3"/>
  <c r="O6" i="3"/>
  <c r="M6" i="3"/>
  <c r="Q6" i="3"/>
  <c r="W6" i="3"/>
  <c r="P21" i="59"/>
  <c r="P27" i="59" s="1"/>
  <c r="D27" i="59"/>
  <c r="E27" i="59" s="1"/>
  <c r="F27" i="59" s="1"/>
  <c r="G27" i="59" s="1"/>
  <c r="H27" i="59" s="1"/>
  <c r="I27" i="59" s="1"/>
  <c r="J27" i="59" s="1"/>
  <c r="K27" i="59" s="1"/>
  <c r="L27" i="59" s="1"/>
  <c r="M27" i="59" s="1"/>
  <c r="N27" i="59" s="1"/>
  <c r="O27" i="59" s="1"/>
  <c r="AO6" i="3" l="1"/>
  <c r="AN6" i="3"/>
  <c r="F57" i="44" l="1"/>
  <c r="E57" i="44"/>
  <c r="D57" i="44"/>
  <c r="F56" i="44"/>
  <c r="E56" i="44"/>
  <c r="D56" i="44"/>
  <c r="F55" i="44"/>
  <c r="E55" i="44"/>
  <c r="D55" i="44"/>
  <c r="F54" i="44"/>
  <c r="E54" i="44"/>
  <c r="D54" i="44"/>
  <c r="F53" i="44"/>
  <c r="E53" i="44"/>
  <c r="D53" i="44"/>
  <c r="F52" i="44"/>
  <c r="E52" i="44"/>
  <c r="D52" i="44"/>
  <c r="F51" i="44"/>
  <c r="E51" i="44"/>
  <c r="D51" i="44"/>
  <c r="F50" i="44"/>
  <c r="E50" i="44"/>
  <c r="D50" i="44"/>
  <c r="F49" i="44"/>
  <c r="E49" i="44"/>
  <c r="D49" i="44"/>
  <c r="F48" i="44"/>
  <c r="E48" i="44"/>
  <c r="D48" i="44"/>
  <c r="F47" i="44"/>
  <c r="E47" i="44"/>
  <c r="D47" i="44"/>
  <c r="F46" i="44"/>
  <c r="E46" i="44"/>
  <c r="D46" i="44"/>
  <c r="F45" i="44"/>
  <c r="E45" i="44"/>
  <c r="D45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AO65" i="49" l="1"/>
  <c r="AO6" i="49" s="1"/>
  <c r="AM5" i="47"/>
  <c r="AN65" i="49" l="1"/>
  <c r="AN6" i="49" s="1"/>
  <c r="AL5" i="47"/>
  <c r="AO76" i="49" l="1"/>
  <c r="AO15" i="49" s="1"/>
  <c r="AM14" i="47"/>
  <c r="AN68" i="49"/>
  <c r="AL79" i="47"/>
  <c r="AL8" i="47"/>
  <c r="AM65" i="49"/>
  <c r="AM6" i="49" s="1"/>
  <c r="AK5" i="47"/>
  <c r="AM76" i="49"/>
  <c r="AM15" i="49" s="1"/>
  <c r="AK14" i="47"/>
  <c r="AO68" i="49"/>
  <c r="AM79" i="47"/>
  <c r="AM8" i="47"/>
  <c r="AN76" i="49"/>
  <c r="AN15" i="49" s="1"/>
  <c r="AL14" i="47"/>
  <c r="AO71" i="49" l="1"/>
  <c r="AO9" i="49"/>
  <c r="AO12" i="49" s="1"/>
  <c r="AL11" i="47"/>
  <c r="AL10" i="47"/>
  <c r="AL76" i="49"/>
  <c r="AL15" i="49" s="1"/>
  <c r="AJ14" i="47"/>
  <c r="AN71" i="49"/>
  <c r="AN9" i="49"/>
  <c r="AN12" i="49" s="1"/>
  <c r="AL65" i="49"/>
  <c r="AL6" i="49" s="1"/>
  <c r="AJ5" i="47"/>
  <c r="AM11" i="47"/>
  <c r="AM10" i="47"/>
  <c r="AM18" i="47"/>
  <c r="AL18" i="47"/>
  <c r="AM68" i="49"/>
  <c r="AK79" i="47"/>
  <c r="AK8" i="47"/>
  <c r="AK76" i="49" l="1"/>
  <c r="AK15" i="49" s="1"/>
  <c r="AI14" i="47"/>
  <c r="AK65" i="49"/>
  <c r="AK6" i="49" s="1"/>
  <c r="AI5" i="47"/>
  <c r="AL68" i="49"/>
  <c r="AJ79" i="47"/>
  <c r="AJ8" i="47"/>
  <c r="AK11" i="47"/>
  <c r="AK10" i="47"/>
  <c r="AM71" i="49"/>
  <c r="AM9" i="49"/>
  <c r="AM12" i="49" s="1"/>
  <c r="AK18" i="47"/>
  <c r="AJ11" i="47" l="1"/>
  <c r="AJ10" i="47"/>
  <c r="AL71" i="49"/>
  <c r="AL9" i="49"/>
  <c r="AL12" i="49" s="1"/>
  <c r="AJ18" i="47"/>
  <c r="AJ76" i="49"/>
  <c r="AJ15" i="49" s="1"/>
  <c r="AH14" i="47"/>
  <c r="AK68" i="49"/>
  <c r="AI79" i="47"/>
  <c r="AI8" i="47"/>
  <c r="AJ65" i="49"/>
  <c r="AJ6" i="49" s="1"/>
  <c r="AH5" i="47"/>
  <c r="AI58" i="47" l="1"/>
  <c r="AI38" i="47"/>
  <c r="AI18" i="47"/>
  <c r="AJ68" i="49"/>
  <c r="AH8" i="47"/>
  <c r="AK71" i="49"/>
  <c r="AK9" i="49"/>
  <c r="AK12" i="49" s="1"/>
  <c r="AI76" i="49"/>
  <c r="AI15" i="49" s="1"/>
  <c r="AG14" i="47"/>
  <c r="AI65" i="49"/>
  <c r="AI6" i="49" s="1"/>
  <c r="AG5" i="47"/>
  <c r="AI11" i="47"/>
  <c r="AH79" i="47" l="1"/>
  <c r="AH58" i="47"/>
  <c r="AH38" i="47"/>
  <c r="AH18" i="47"/>
  <c r="AI68" i="49"/>
  <c r="AG8" i="47"/>
  <c r="AH76" i="49"/>
  <c r="AH15" i="49" s="1"/>
  <c r="AF14" i="47"/>
  <c r="AH11" i="47"/>
  <c r="AH65" i="49"/>
  <c r="AH6" i="49" s="1"/>
  <c r="AF5" i="47"/>
  <c r="AJ71" i="49"/>
  <c r="AJ9" i="49"/>
  <c r="AJ12" i="49" s="1"/>
  <c r="AG79" i="47" l="1"/>
  <c r="AG58" i="47"/>
  <c r="AG38" i="47"/>
  <c r="AG18" i="47"/>
  <c r="AH68" i="49"/>
  <c r="AF8" i="47"/>
  <c r="AG65" i="49"/>
  <c r="AG6" i="49" s="1"/>
  <c r="AE5" i="47"/>
  <c r="AG11" i="47"/>
  <c r="AG76" i="49"/>
  <c r="AG15" i="49" s="1"/>
  <c r="AE14" i="47"/>
  <c r="AI71" i="49"/>
  <c r="AI9" i="49"/>
  <c r="AI12" i="49" s="1"/>
  <c r="AF79" i="47" l="1"/>
  <c r="AF58" i="47"/>
  <c r="AF38" i="47"/>
  <c r="AF18" i="47"/>
  <c r="AG68" i="49"/>
  <c r="AE8" i="47"/>
  <c r="AF76" i="49"/>
  <c r="AF15" i="49" s="1"/>
  <c r="AD14" i="47"/>
  <c r="AF11" i="47"/>
  <c r="AF65" i="49"/>
  <c r="AF6" i="49" s="1"/>
  <c r="AD5" i="47"/>
  <c r="AH71" i="49"/>
  <c r="AH9" i="49"/>
  <c r="AH12" i="49" s="1"/>
  <c r="AE79" i="47" l="1"/>
  <c r="AE58" i="47"/>
  <c r="AE38" i="47"/>
  <c r="AE76" i="49"/>
  <c r="AE15" i="49" s="1"/>
  <c r="AC14" i="47"/>
  <c r="AE11" i="47"/>
  <c r="AG71" i="49"/>
  <c r="AG9" i="49"/>
  <c r="AG12" i="49" s="1"/>
  <c r="AF68" i="49"/>
  <c r="AD8" i="47"/>
  <c r="AE65" i="49"/>
  <c r="AE6" i="49" s="1"/>
  <c r="AC5" i="47"/>
  <c r="AE18" i="47"/>
  <c r="AD79" i="47" l="1"/>
  <c r="AD58" i="47"/>
  <c r="AD38" i="47"/>
  <c r="AD11" i="47"/>
  <c r="AF71" i="49"/>
  <c r="AF9" i="49"/>
  <c r="AF12" i="49" s="1"/>
  <c r="AD18" i="47"/>
  <c r="AD76" i="49"/>
  <c r="AD15" i="49" s="1"/>
  <c r="AT15" i="49" s="1"/>
  <c r="AB14" i="47"/>
  <c r="AD65" i="49"/>
  <c r="AD6" i="49" s="1"/>
  <c r="AB5" i="47"/>
  <c r="AE68" i="49"/>
  <c r="AC8" i="47"/>
  <c r="AC58" i="47" l="1"/>
  <c r="AC38" i="47"/>
  <c r="AC79" i="47"/>
  <c r="AC18" i="47"/>
  <c r="AT6" i="49"/>
  <c r="AR5" i="47"/>
  <c r="AR14" i="47"/>
  <c r="AD68" i="49"/>
  <c r="AB8" i="47"/>
  <c r="AC76" i="49"/>
  <c r="AC15" i="49" s="1"/>
  <c r="AA14" i="47"/>
  <c r="AC65" i="49"/>
  <c r="AC6" i="49" s="1"/>
  <c r="AA5" i="47"/>
  <c r="AC11" i="47"/>
  <c r="AE71" i="49"/>
  <c r="AE9" i="49"/>
  <c r="AE12" i="49" s="1"/>
  <c r="AB79" i="47" l="1"/>
  <c r="AB76" i="49"/>
  <c r="AB15" i="49" s="1"/>
  <c r="Z14" i="47"/>
  <c r="AC68" i="49"/>
  <c r="AA8" i="47"/>
  <c r="AB11" i="47"/>
  <c r="AR8" i="47"/>
  <c r="AB58" i="47"/>
  <c r="AB38" i="47"/>
  <c r="AD71" i="49"/>
  <c r="AD9" i="49"/>
  <c r="AB18" i="47"/>
  <c r="AB65" i="49"/>
  <c r="AB6" i="49" s="1"/>
  <c r="Z5" i="47"/>
  <c r="AA18" i="47" l="1"/>
  <c r="AA65" i="49"/>
  <c r="AA6" i="49" s="1"/>
  <c r="Y5" i="47"/>
  <c r="AT9" i="49"/>
  <c r="AT12" i="49" s="1"/>
  <c r="AD12" i="49"/>
  <c r="AA76" i="49"/>
  <c r="AA15" i="49" s="1"/>
  <c r="AP15" i="49" s="1"/>
  <c r="Y14" i="47"/>
  <c r="AR11" i="47"/>
  <c r="AR58" i="47"/>
  <c r="AA11" i="47"/>
  <c r="AA58" i="47"/>
  <c r="AA38" i="47"/>
  <c r="AA79" i="47"/>
  <c r="AB68" i="49"/>
  <c r="Z8" i="47"/>
  <c r="AC71" i="49"/>
  <c r="AC9" i="49"/>
  <c r="AC12" i="49" s="1"/>
  <c r="AR18" i="47"/>
  <c r="Z18" i="47" l="1"/>
  <c r="Z11" i="47"/>
  <c r="Z58" i="47"/>
  <c r="Z38" i="47"/>
  <c r="Z79" i="47"/>
  <c r="AB71" i="49"/>
  <c r="AB9" i="49"/>
  <c r="AB12" i="49" s="1"/>
  <c r="AA68" i="49"/>
  <c r="Y8" i="47"/>
  <c r="AN14" i="47"/>
  <c r="Z65" i="49"/>
  <c r="Z6" i="49" s="1"/>
  <c r="X5" i="47"/>
  <c r="Z76" i="49"/>
  <c r="Z15" i="49" s="1"/>
  <c r="X14" i="47"/>
  <c r="AN5" i="47"/>
  <c r="AP6" i="49"/>
  <c r="Y18" i="47" l="1"/>
  <c r="Y11" i="47"/>
  <c r="AN8" i="47"/>
  <c r="Y58" i="47"/>
  <c r="Y38" i="47"/>
  <c r="Y79" i="47"/>
  <c r="AA71" i="49"/>
  <c r="AA9" i="49"/>
  <c r="Z68" i="49"/>
  <c r="X8" i="47"/>
  <c r="Y65" i="49"/>
  <c r="Y6" i="49" s="1"/>
  <c r="W5" i="47"/>
  <c r="Y76" i="49"/>
  <c r="Y15" i="49" s="1"/>
  <c r="W14" i="47"/>
  <c r="X18" i="47" l="1"/>
  <c r="X79" i="47"/>
  <c r="Z71" i="49"/>
  <c r="Z9" i="49"/>
  <c r="Z12" i="49" s="1"/>
  <c r="AP9" i="49"/>
  <c r="AP12" i="49" s="1"/>
  <c r="AA12" i="49"/>
  <c r="X76" i="49"/>
  <c r="X15" i="49" s="1"/>
  <c r="V14" i="47"/>
  <c r="X65" i="49"/>
  <c r="X6" i="49" s="1"/>
  <c r="V5" i="47"/>
  <c r="AN11" i="47"/>
  <c r="AN58" i="47"/>
  <c r="AN18" i="47"/>
  <c r="X11" i="47"/>
  <c r="X58" i="47"/>
  <c r="X38" i="47"/>
  <c r="Y68" i="49"/>
  <c r="W8" i="47"/>
  <c r="W11" i="47" l="1"/>
  <c r="W58" i="47"/>
  <c r="W38" i="47"/>
  <c r="W79" i="47"/>
  <c r="W18" i="47"/>
  <c r="Y71" i="49"/>
  <c r="Y9" i="49"/>
  <c r="Y12" i="49" s="1"/>
  <c r="X68" i="49"/>
  <c r="V8" i="47"/>
  <c r="W65" i="49"/>
  <c r="W6" i="49" s="1"/>
  <c r="U5" i="47"/>
  <c r="W76" i="49"/>
  <c r="W15" i="49" s="1"/>
  <c r="U14" i="47"/>
  <c r="V79" i="47" l="1"/>
  <c r="V18" i="47"/>
  <c r="X71" i="49"/>
  <c r="X9" i="49"/>
  <c r="X12" i="49" s="1"/>
  <c r="V65" i="49"/>
  <c r="V6" i="49" s="1"/>
  <c r="T5" i="47"/>
  <c r="V76" i="49"/>
  <c r="V15" i="49" s="1"/>
  <c r="T14" i="47"/>
  <c r="W68" i="49"/>
  <c r="U8" i="47"/>
  <c r="V11" i="47"/>
  <c r="V58" i="47"/>
  <c r="V38" i="47"/>
  <c r="U11" i="47" l="1"/>
  <c r="U58" i="47"/>
  <c r="U38" i="47"/>
  <c r="U79" i="47"/>
  <c r="W71" i="49"/>
  <c r="W9" i="49"/>
  <c r="W12" i="49" s="1"/>
  <c r="U76" i="49"/>
  <c r="U15" i="49" s="1"/>
  <c r="S14" i="47"/>
  <c r="V68" i="49"/>
  <c r="T8" i="47"/>
  <c r="U18" i="47"/>
  <c r="U65" i="49"/>
  <c r="U6" i="49" s="1"/>
  <c r="S5" i="47"/>
  <c r="T79" i="47" l="1"/>
  <c r="T11" i="47"/>
  <c r="T58" i="47"/>
  <c r="T38" i="47"/>
  <c r="T76" i="49"/>
  <c r="T15" i="49" s="1"/>
  <c r="R14" i="47"/>
  <c r="V71" i="49"/>
  <c r="V9" i="49"/>
  <c r="V12" i="49" s="1"/>
  <c r="S18" i="47"/>
  <c r="T65" i="49"/>
  <c r="T6" i="49" s="1"/>
  <c r="R5" i="47"/>
  <c r="T18" i="47"/>
  <c r="U68" i="49"/>
  <c r="S8" i="47"/>
  <c r="S65" i="49" l="1"/>
  <c r="S6" i="49" s="1"/>
  <c r="AQ6" i="49" s="1"/>
  <c r="Q5" i="47"/>
  <c r="S76" i="49"/>
  <c r="S15" i="49" s="1"/>
  <c r="AQ15" i="49" s="1"/>
  <c r="Q14" i="47"/>
  <c r="T68" i="49"/>
  <c r="R8" i="47"/>
  <c r="S11" i="47"/>
  <c r="S58" i="47"/>
  <c r="S38" i="47"/>
  <c r="S79" i="47"/>
  <c r="U71" i="49"/>
  <c r="U9" i="49"/>
  <c r="U12" i="49" s="1"/>
  <c r="R18" i="47" l="1"/>
  <c r="S68" i="49"/>
  <c r="Q8" i="47"/>
  <c r="R65" i="49"/>
  <c r="R6" i="49" s="1"/>
  <c r="P5" i="47"/>
  <c r="R11" i="47"/>
  <c r="R58" i="47"/>
  <c r="R38" i="47"/>
  <c r="R79" i="47"/>
  <c r="R76" i="49"/>
  <c r="R15" i="49" s="1"/>
  <c r="AS15" i="49" s="1"/>
  <c r="P14" i="47"/>
  <c r="T71" i="49"/>
  <c r="T9" i="49"/>
  <c r="T12" i="49" s="1"/>
  <c r="AO14" i="47"/>
  <c r="AO5" i="47"/>
  <c r="Q18" i="47" l="1"/>
  <c r="Q76" i="49"/>
  <c r="Q15" i="49" s="1"/>
  <c r="O14" i="47"/>
  <c r="R68" i="49"/>
  <c r="P8" i="47"/>
  <c r="Q65" i="49"/>
  <c r="Q6" i="49" s="1"/>
  <c r="O5" i="47"/>
  <c r="AQ5" i="47"/>
  <c r="AS6" i="49"/>
  <c r="AO8" i="47"/>
  <c r="Q11" i="47"/>
  <c r="Q58" i="47"/>
  <c r="Q38" i="47"/>
  <c r="AQ14" i="47"/>
  <c r="Q79" i="47"/>
  <c r="S71" i="49"/>
  <c r="S9" i="49"/>
  <c r="P18" i="47" l="1"/>
  <c r="AO18" i="47"/>
  <c r="S12" i="49"/>
  <c r="AQ9" i="49"/>
  <c r="AQ12" i="49" s="1"/>
  <c r="P11" i="47"/>
  <c r="AQ8" i="47"/>
  <c r="P58" i="47"/>
  <c r="P38" i="47"/>
  <c r="P79" i="47"/>
  <c r="R71" i="49"/>
  <c r="R9" i="49"/>
  <c r="P76" i="49"/>
  <c r="P15" i="49" s="1"/>
  <c r="N14" i="47"/>
  <c r="P65" i="49"/>
  <c r="P6" i="49" s="1"/>
  <c r="N5" i="47"/>
  <c r="AO11" i="47"/>
  <c r="AO58" i="47"/>
  <c r="Q68" i="49"/>
  <c r="O8" i="47"/>
  <c r="O18" i="47" l="1"/>
  <c r="Q71" i="49"/>
  <c r="Q9" i="49"/>
  <c r="Q12" i="49" s="1"/>
  <c r="P68" i="49"/>
  <c r="N8" i="47"/>
  <c r="AQ11" i="47"/>
  <c r="AQ58" i="47"/>
  <c r="O65" i="49"/>
  <c r="O6" i="49" s="1"/>
  <c r="M5" i="47"/>
  <c r="AQ18" i="47"/>
  <c r="O76" i="49"/>
  <c r="O15" i="49" s="1"/>
  <c r="M14" i="47"/>
  <c r="O11" i="47"/>
  <c r="O58" i="47"/>
  <c r="O38" i="47"/>
  <c r="AS9" i="49"/>
  <c r="AS12" i="49" s="1"/>
  <c r="R12" i="49"/>
  <c r="O79" i="47"/>
  <c r="N18" i="47" l="1"/>
  <c r="N11" i="47"/>
  <c r="N58" i="47"/>
  <c r="N38" i="47"/>
  <c r="N79" i="47"/>
  <c r="N76" i="49"/>
  <c r="N15" i="49" s="1"/>
  <c r="L14" i="47"/>
  <c r="P71" i="49"/>
  <c r="P9" i="49"/>
  <c r="P12" i="49" s="1"/>
  <c r="N65" i="49"/>
  <c r="N6" i="49" s="1"/>
  <c r="L5" i="47"/>
  <c r="O68" i="49"/>
  <c r="M8" i="47"/>
  <c r="M76" i="49" l="1"/>
  <c r="M15" i="49" s="1"/>
  <c r="K14" i="47"/>
  <c r="M65" i="49"/>
  <c r="M6" i="49" s="1"/>
  <c r="K5" i="47"/>
  <c r="N68" i="49"/>
  <c r="L8" i="47"/>
  <c r="M11" i="47"/>
  <c r="M58" i="47"/>
  <c r="M38" i="47"/>
  <c r="M79" i="47"/>
  <c r="M18" i="47"/>
  <c r="O71" i="49"/>
  <c r="O9" i="49"/>
  <c r="O12" i="49" s="1"/>
  <c r="L11" i="47" l="1"/>
  <c r="L58" i="47"/>
  <c r="L38" i="47"/>
  <c r="L65" i="49"/>
  <c r="L6" i="49" s="1"/>
  <c r="J5" i="47"/>
  <c r="N71" i="49"/>
  <c r="N9" i="49"/>
  <c r="N12" i="49" s="1"/>
  <c r="L76" i="49"/>
  <c r="L15" i="49" s="1"/>
  <c r="J14" i="47"/>
  <c r="L79" i="47"/>
  <c r="L18" i="47"/>
  <c r="M68" i="49"/>
  <c r="K8" i="47"/>
  <c r="K79" i="47" l="1"/>
  <c r="K65" i="49"/>
  <c r="K6" i="49" s="1"/>
  <c r="I5" i="47"/>
  <c r="L68" i="49"/>
  <c r="J8" i="47"/>
  <c r="K76" i="49"/>
  <c r="K15" i="49" s="1"/>
  <c r="I14" i="47"/>
  <c r="M71" i="49"/>
  <c r="M9" i="49"/>
  <c r="M12" i="49" s="1"/>
  <c r="K11" i="47"/>
  <c r="K58" i="47"/>
  <c r="K38" i="47"/>
  <c r="K18" i="47"/>
  <c r="J18" i="47" l="1"/>
  <c r="J76" i="49"/>
  <c r="J15" i="49" s="1"/>
  <c r="H14" i="47"/>
  <c r="J65" i="49"/>
  <c r="J6" i="49" s="1"/>
  <c r="H5" i="47"/>
  <c r="K68" i="49"/>
  <c r="I8" i="47"/>
  <c r="J11" i="47"/>
  <c r="J58" i="47"/>
  <c r="J38" i="47"/>
  <c r="J79" i="47"/>
  <c r="L71" i="49"/>
  <c r="L9" i="49"/>
  <c r="L12" i="49" s="1"/>
  <c r="I65" i="49" l="1"/>
  <c r="I6" i="49" s="1"/>
  <c r="G5" i="47"/>
  <c r="I76" i="49"/>
  <c r="I15" i="49" s="1"/>
  <c r="G14" i="47"/>
  <c r="J68" i="49"/>
  <c r="H8" i="47"/>
  <c r="I11" i="47"/>
  <c r="I58" i="47"/>
  <c r="I38" i="47"/>
  <c r="I79" i="47"/>
  <c r="K71" i="49"/>
  <c r="K9" i="49"/>
  <c r="K12" i="49" s="1"/>
  <c r="I18" i="47"/>
  <c r="H79" i="47" l="1"/>
  <c r="H18" i="47"/>
  <c r="H65" i="49"/>
  <c r="H6" i="49" s="1"/>
  <c r="F5" i="47"/>
  <c r="H11" i="47"/>
  <c r="H58" i="47"/>
  <c r="H38" i="47"/>
  <c r="H76" i="49"/>
  <c r="H15" i="49" s="1"/>
  <c r="F14" i="47"/>
  <c r="J71" i="49"/>
  <c r="J9" i="49"/>
  <c r="J12" i="49" s="1"/>
  <c r="I68" i="49"/>
  <c r="G8" i="47"/>
  <c r="G76" i="49" l="1"/>
  <c r="G15" i="49" s="1"/>
  <c r="E14" i="47"/>
  <c r="G65" i="49"/>
  <c r="G6" i="49" s="1"/>
  <c r="E5" i="47"/>
  <c r="G11" i="47"/>
  <c r="G58" i="47"/>
  <c r="G38" i="47"/>
  <c r="G79" i="47"/>
  <c r="I71" i="49"/>
  <c r="I9" i="49"/>
  <c r="I12" i="49" s="1"/>
  <c r="G18" i="47"/>
  <c r="H68" i="49"/>
  <c r="F8" i="47"/>
  <c r="F79" i="47" l="1"/>
  <c r="AR65" i="49"/>
  <c r="F11" i="47"/>
  <c r="F58" i="47"/>
  <c r="F38" i="47"/>
  <c r="H71" i="49"/>
  <c r="H9" i="49"/>
  <c r="H12" i="49" s="1"/>
  <c r="G68" i="49"/>
  <c r="E8" i="47"/>
  <c r="F18" i="47"/>
  <c r="AT65" i="49"/>
  <c r="AQ76" i="49"/>
  <c r="AT76" i="49"/>
  <c r="AP76" i="49"/>
  <c r="AS65" i="49"/>
  <c r="AP65" i="49"/>
  <c r="AQ65" i="49"/>
  <c r="AS76" i="49"/>
  <c r="E18" i="47" l="1"/>
  <c r="E79" i="47"/>
  <c r="G71" i="49"/>
  <c r="G9" i="49"/>
  <c r="G12" i="49" s="1"/>
  <c r="F65" i="49"/>
  <c r="F6" i="49" s="1"/>
  <c r="D5" i="47"/>
  <c r="E11" i="47"/>
  <c r="E58" i="47"/>
  <c r="E38" i="47"/>
  <c r="AP5" i="47" l="1" a="1"/>
  <c r="AP5" i="47" s="1"/>
  <c r="AQ68" i="49"/>
  <c r="AQ71" i="49" s="1"/>
  <c r="AO79" i="47"/>
  <c r="AP68" i="49"/>
  <c r="AP71" i="49" s="1"/>
  <c r="AN79" i="47"/>
  <c r="AS68" i="49"/>
  <c r="AS71" i="49" s="1"/>
  <c r="AQ79" i="47"/>
  <c r="AR6" i="49" a="1"/>
  <c r="AR6" i="49" s="1"/>
  <c r="AT68" i="49"/>
  <c r="AT71" i="49" s="1"/>
  <c r="AR79" i="47"/>
  <c r="AO64" i="49" l="1"/>
  <c r="AO5" i="49" s="1"/>
  <c r="AO75" i="49" l="1"/>
  <c r="AO14" i="49" s="1"/>
  <c r="AO67" i="49"/>
  <c r="AM93" i="3"/>
  <c r="AO79" i="49"/>
  <c r="AO73" i="49"/>
  <c r="F76" i="49" l="1"/>
  <c r="F15" i="49" s="1"/>
  <c r="AR15" i="49" s="1" a="1"/>
  <c r="AR15" i="49" s="1"/>
  <c r="D14" i="47"/>
  <c r="AN67" i="49"/>
  <c r="AL93" i="3"/>
  <c r="AN75" i="49"/>
  <c r="AN14" i="49" s="1"/>
  <c r="AN64" i="49"/>
  <c r="AN5" i="49" s="1"/>
  <c r="AN11" i="49" s="1"/>
  <c r="AO70" i="49"/>
  <c r="AO8" i="49"/>
  <c r="AO11" i="49" s="1"/>
  <c r="AR76" i="49"/>
  <c r="AN73" i="49"/>
  <c r="AN79" i="49"/>
  <c r="AO18" i="49" l="1"/>
  <c r="AL67" i="49"/>
  <c r="AJ93" i="3"/>
  <c r="AM64" i="49"/>
  <c r="AM5" i="49" s="1"/>
  <c r="AM75" i="49"/>
  <c r="AM14" i="49" s="1"/>
  <c r="AN70" i="49"/>
  <c r="AN8" i="49"/>
  <c r="AN18" i="49" s="1"/>
  <c r="AL75" i="49"/>
  <c r="AL14" i="49" s="1"/>
  <c r="AP14" i="47" a="1"/>
  <c r="AP14" i="47" s="1"/>
  <c r="AK67" i="49"/>
  <c r="F68" i="49"/>
  <c r="D8" i="47"/>
  <c r="AL64" i="49"/>
  <c r="AL5" i="49" s="1"/>
  <c r="AM73" i="49"/>
  <c r="AL79" i="49"/>
  <c r="AM79" i="49"/>
  <c r="AL73" i="49"/>
  <c r="AP8" i="47" l="1" a="1"/>
  <c r="AP8" i="47" s="1"/>
  <c r="D11" i="47"/>
  <c r="D58" i="47"/>
  <c r="D38" i="47"/>
  <c r="D79" i="47"/>
  <c r="AK8" i="49"/>
  <c r="D18" i="47"/>
  <c r="AJ67" i="49"/>
  <c r="F71" i="49"/>
  <c r="F9" i="49"/>
  <c r="AK73" i="49"/>
  <c r="AR68" i="49"/>
  <c r="AR71" i="49" s="1"/>
  <c r="AJ75" i="49"/>
  <c r="AJ14" i="49" s="1"/>
  <c r="AM67" i="49"/>
  <c r="AK93" i="3"/>
  <c r="AK64" i="49"/>
  <c r="AK5" i="49" s="1"/>
  <c r="AL70" i="49"/>
  <c r="AL8" i="49"/>
  <c r="AL11" i="49" s="1"/>
  <c r="AJ64" i="49"/>
  <c r="AJ5" i="49" s="1"/>
  <c r="AK75" i="49"/>
  <c r="AK14" i="49" s="1"/>
  <c r="AK79" i="49"/>
  <c r="AJ73" i="49"/>
  <c r="AJ79" i="49"/>
  <c r="AK18" i="49" l="1"/>
  <c r="AP79" i="47"/>
  <c r="AP18" i="47"/>
  <c r="AK11" i="49"/>
  <c r="AR9" i="49" a="1"/>
  <c r="AR9" i="49" s="1"/>
  <c r="AR12" i="49" s="1"/>
  <c r="F12" i="49"/>
  <c r="AI75" i="49"/>
  <c r="AI14" i="49" s="1"/>
  <c r="AJ70" i="49"/>
  <c r="AJ8" i="49"/>
  <c r="AJ18" i="49" s="1"/>
  <c r="AI67" i="49"/>
  <c r="AL18" i="49"/>
  <c r="AI64" i="49"/>
  <c r="AI5" i="49" s="1"/>
  <c r="AM70" i="49"/>
  <c r="AM8" i="49"/>
  <c r="AK70" i="49"/>
  <c r="AP11" i="47"/>
  <c r="AP58" i="47"/>
  <c r="AP38" i="47"/>
  <c r="AI79" i="49"/>
  <c r="AI73" i="49"/>
  <c r="AJ11" i="49" l="1"/>
  <c r="AH64" i="49"/>
  <c r="AH5" i="49" s="1"/>
  <c r="AM11" i="49"/>
  <c r="AM18" i="49"/>
  <c r="AI70" i="49"/>
  <c r="AI8" i="49"/>
  <c r="AI11" i="49" s="1"/>
  <c r="AH67" i="49"/>
  <c r="AH75" i="49"/>
  <c r="AH14" i="49" s="1"/>
  <c r="AH73" i="49"/>
  <c r="AH79" i="49"/>
  <c r="AH70" i="49" l="1"/>
  <c r="AH8" i="49"/>
  <c r="AH11" i="49" s="1"/>
  <c r="AI18" i="49"/>
  <c r="AG67" i="49"/>
  <c r="AG75" i="49"/>
  <c r="AG14" i="49" s="1"/>
  <c r="AG64" i="49"/>
  <c r="AG5" i="49" s="1"/>
  <c r="AG79" i="49"/>
  <c r="AG73" i="49"/>
  <c r="AH18" i="49" l="1"/>
  <c r="AF67" i="49"/>
  <c r="AG70" i="49"/>
  <c r="AG8" i="49"/>
  <c r="AG11" i="49" s="1"/>
  <c r="AF64" i="49"/>
  <c r="AF5" i="49" s="1"/>
  <c r="AF75" i="49"/>
  <c r="AF14" i="49" s="1"/>
  <c r="AF79" i="49"/>
  <c r="AF73" i="49"/>
  <c r="AE64" i="49" l="1"/>
  <c r="AE5" i="49" s="1"/>
  <c r="AF70" i="49"/>
  <c r="AF8" i="49"/>
  <c r="AF11" i="49" s="1"/>
  <c r="AE75" i="49"/>
  <c r="AE14" i="49" s="1"/>
  <c r="AE67" i="49"/>
  <c r="AG18" i="49"/>
  <c r="AE79" i="49"/>
  <c r="AE73" i="49"/>
  <c r="AD75" i="49" l="1"/>
  <c r="AD14" i="49" s="1"/>
  <c r="AT14" i="49" s="1"/>
  <c r="AD64" i="49"/>
  <c r="AD5" i="49" s="1"/>
  <c r="AD67" i="49"/>
  <c r="AF18" i="49"/>
  <c r="AE70" i="49"/>
  <c r="AE8" i="49"/>
  <c r="AE18" i="49" s="1"/>
  <c r="D31" i="44"/>
  <c r="F31" i="44"/>
  <c r="C31" i="44"/>
  <c r="E31" i="44"/>
  <c r="AD79" i="49"/>
  <c r="AD73" i="49"/>
  <c r="AE11" i="49" l="1"/>
  <c r="AC64" i="49"/>
  <c r="AC5" i="49" s="1"/>
  <c r="AD70" i="49"/>
  <c r="AD8" i="49"/>
  <c r="AC75" i="49"/>
  <c r="AC14" i="49" s="1"/>
  <c r="AT5" i="49"/>
  <c r="AC67" i="49"/>
  <c r="C30" i="44"/>
  <c r="E30" i="44"/>
  <c r="F30" i="44"/>
  <c r="D30" i="44"/>
  <c r="AC73" i="49"/>
  <c r="AC79" i="49"/>
  <c r="AD18" i="49" l="1"/>
  <c r="AT8" i="49"/>
  <c r="AB75" i="49"/>
  <c r="AB14" i="49" s="1"/>
  <c r="AC70" i="49"/>
  <c r="AC8" i="49"/>
  <c r="AC11" i="49" s="1"/>
  <c r="AB67" i="49"/>
  <c r="AD11" i="49"/>
  <c r="AB64" i="49"/>
  <c r="AB5" i="49" s="1"/>
  <c r="C29" i="44"/>
  <c r="D29" i="44"/>
  <c r="E29" i="44"/>
  <c r="F29" i="44"/>
  <c r="AB79" i="49"/>
  <c r="AB73" i="49"/>
  <c r="AC18" i="49" l="1"/>
  <c r="AA67" i="49"/>
  <c r="AA64" i="49"/>
  <c r="AA5" i="49" s="1"/>
  <c r="AA75" i="49"/>
  <c r="AA14" i="49" s="1"/>
  <c r="AB70" i="49"/>
  <c r="AB8" i="49"/>
  <c r="AB11" i="49" s="1"/>
  <c r="AT11" i="49"/>
  <c r="AT18" i="49"/>
  <c r="D28" i="44"/>
  <c r="F28" i="44"/>
  <c r="C28" i="44"/>
  <c r="E28" i="44"/>
  <c r="AA73" i="49"/>
  <c r="AA79" i="49"/>
  <c r="AB18" i="49" l="1"/>
  <c r="Z75" i="49"/>
  <c r="Z14" i="49" s="1"/>
  <c r="Z64" i="49"/>
  <c r="Z5" i="49" s="1"/>
  <c r="AP14" i="49"/>
  <c r="AP5" i="49"/>
  <c r="AA70" i="49"/>
  <c r="AA8" i="49"/>
  <c r="AP8" i="49" s="1"/>
  <c r="Z67" i="49"/>
  <c r="Z73" i="49"/>
  <c r="Z79" i="49"/>
  <c r="AA11" i="49" l="1"/>
  <c r="AP18" i="49"/>
  <c r="Y75" i="49"/>
  <c r="Y14" i="49" s="1"/>
  <c r="Z70" i="49"/>
  <c r="Z8" i="49"/>
  <c r="Z11" i="49" s="1"/>
  <c r="AP11" i="49"/>
  <c r="AA18" i="49"/>
  <c r="Y64" i="49"/>
  <c r="Y5" i="49" s="1"/>
  <c r="Y67" i="49"/>
  <c r="Y79" i="49"/>
  <c r="Y73" i="49"/>
  <c r="Z18" i="49" l="1"/>
  <c r="X75" i="49"/>
  <c r="X14" i="49" s="1"/>
  <c r="X64" i="49"/>
  <c r="X5" i="49" s="1"/>
  <c r="X67" i="49"/>
  <c r="Y70" i="49"/>
  <c r="Y8" i="49"/>
  <c r="Y11" i="49" s="1"/>
  <c r="X79" i="49"/>
  <c r="X73" i="49"/>
  <c r="Y18" i="49" l="1"/>
  <c r="W67" i="49"/>
  <c r="W75" i="49"/>
  <c r="W14" i="49" s="1"/>
  <c r="X70" i="49"/>
  <c r="X8" i="49"/>
  <c r="X11" i="49" s="1"/>
  <c r="W64" i="49"/>
  <c r="W5" i="49" s="1"/>
  <c r="W73" i="49"/>
  <c r="W79" i="49"/>
  <c r="X18" i="49" l="1"/>
  <c r="V67" i="49"/>
  <c r="V75" i="49"/>
  <c r="V14" i="49" s="1"/>
  <c r="V64" i="49"/>
  <c r="V5" i="49" s="1"/>
  <c r="W70" i="49"/>
  <c r="W8" i="49"/>
  <c r="W11" i="49" s="1"/>
  <c r="V79" i="49"/>
  <c r="V73" i="49"/>
  <c r="U75" i="49" l="1"/>
  <c r="U14" i="49" s="1"/>
  <c r="U67" i="49"/>
  <c r="U64" i="49"/>
  <c r="U5" i="49" s="1"/>
  <c r="V70" i="49"/>
  <c r="V8" i="49"/>
  <c r="V11" i="49" s="1"/>
  <c r="W18" i="49"/>
  <c r="U79" i="49"/>
  <c r="U73" i="49"/>
  <c r="T67" i="49" l="1"/>
  <c r="T75" i="49"/>
  <c r="T14" i="49" s="1"/>
  <c r="T64" i="49"/>
  <c r="T5" i="49" s="1"/>
  <c r="U70" i="49"/>
  <c r="U8" i="49"/>
  <c r="U11" i="49" s="1"/>
  <c r="V18" i="49"/>
  <c r="T79" i="49"/>
  <c r="T73" i="49"/>
  <c r="U18" i="49" l="1"/>
  <c r="S75" i="49"/>
  <c r="S14" i="49" s="1"/>
  <c r="AQ14" i="49" s="1"/>
  <c r="S64" i="49"/>
  <c r="S5" i="49" s="1"/>
  <c r="S67" i="49"/>
  <c r="T70" i="49"/>
  <c r="T8" i="49"/>
  <c r="T11" i="49" s="1"/>
  <c r="S79" i="49"/>
  <c r="S73" i="49"/>
  <c r="T18" i="49" l="1"/>
  <c r="R64" i="49"/>
  <c r="R5" i="49" s="1"/>
  <c r="R67" i="49"/>
  <c r="S70" i="49"/>
  <c r="S8" i="49"/>
  <c r="S11" i="49" s="1"/>
  <c r="R75" i="49"/>
  <c r="R14" i="49" s="1"/>
  <c r="AQ5" i="49"/>
  <c r="R79" i="49"/>
  <c r="R73" i="49"/>
  <c r="R70" i="49" l="1"/>
  <c r="R8" i="49"/>
  <c r="AS8" i="49" s="1"/>
  <c r="Q67" i="49"/>
  <c r="Q75" i="49"/>
  <c r="Q14" i="49" s="1"/>
  <c r="Q64" i="49"/>
  <c r="Q5" i="49" s="1"/>
  <c r="AS14" i="49"/>
  <c r="S18" i="49"/>
  <c r="AQ8" i="49"/>
  <c r="AS5" i="49"/>
  <c r="E18" i="44"/>
  <c r="F18" i="44"/>
  <c r="C18" i="44"/>
  <c r="D18" i="44"/>
  <c r="Q79" i="49"/>
  <c r="Q73" i="49"/>
  <c r="R11" i="49" l="1"/>
  <c r="AS18" i="49"/>
  <c r="Q70" i="49"/>
  <c r="Q8" i="49"/>
  <c r="Q11" i="49" s="1"/>
  <c r="AS11" i="49"/>
  <c r="P75" i="49"/>
  <c r="P14" i="49" s="1"/>
  <c r="AQ11" i="49"/>
  <c r="AQ18" i="49"/>
  <c r="P67" i="49"/>
  <c r="P64" i="49"/>
  <c r="P5" i="49" s="1"/>
  <c r="R18" i="49"/>
  <c r="F17" i="44"/>
  <c r="D17" i="44"/>
  <c r="E17" i="44"/>
  <c r="C17" i="44"/>
  <c r="P73" i="49"/>
  <c r="P79" i="49"/>
  <c r="Q18" i="49" l="1"/>
  <c r="O67" i="49"/>
  <c r="O64" i="49"/>
  <c r="O5" i="49" s="1"/>
  <c r="P70" i="49"/>
  <c r="P8" i="49"/>
  <c r="P11" i="49" s="1"/>
  <c r="O75" i="49"/>
  <c r="O14" i="49" s="1"/>
  <c r="C16" i="44"/>
  <c r="E16" i="44"/>
  <c r="D16" i="44"/>
  <c r="F16" i="44"/>
  <c r="O73" i="49"/>
  <c r="O79" i="49"/>
  <c r="P18" i="49" l="1"/>
  <c r="N75" i="49"/>
  <c r="N14" i="49" s="1"/>
  <c r="N67" i="49"/>
  <c r="N64" i="49"/>
  <c r="N5" i="49" s="1"/>
  <c r="O70" i="49"/>
  <c r="O8" i="49"/>
  <c r="O11" i="49" s="1"/>
  <c r="E15" i="44"/>
  <c r="F15" i="44"/>
  <c r="C15" i="44"/>
  <c r="D15" i="44"/>
  <c r="N79" i="49"/>
  <c r="N73" i="49"/>
  <c r="M75" i="49" l="1"/>
  <c r="M14" i="49" s="1"/>
  <c r="M67" i="49"/>
  <c r="M64" i="49"/>
  <c r="M5" i="49" s="1"/>
  <c r="N70" i="49"/>
  <c r="N8" i="49"/>
  <c r="N11" i="49" s="1"/>
  <c r="O18" i="49"/>
  <c r="E14" i="44"/>
  <c r="D14" i="44"/>
  <c r="F14" i="44"/>
  <c r="C14" i="44"/>
  <c r="M73" i="49"/>
  <c r="M79" i="49"/>
  <c r="N18" i="49" l="1"/>
  <c r="L67" i="49"/>
  <c r="M70" i="49"/>
  <c r="M8" i="49"/>
  <c r="M11" i="49" s="1"/>
  <c r="L75" i="49"/>
  <c r="L14" i="49" s="1"/>
  <c r="L64" i="49"/>
  <c r="L5" i="49" s="1"/>
  <c r="E13" i="44"/>
  <c r="C13" i="44"/>
  <c r="F13" i="44"/>
  <c r="D13" i="44"/>
  <c r="L73" i="49"/>
  <c r="L79" i="49"/>
  <c r="K67" i="49" l="1"/>
  <c r="K64" i="49"/>
  <c r="K5" i="49" s="1"/>
  <c r="M18" i="49"/>
  <c r="K75" i="49"/>
  <c r="K14" i="49" s="1"/>
  <c r="L70" i="49"/>
  <c r="L8" i="49"/>
  <c r="L18" i="49" s="1"/>
  <c r="E12" i="44"/>
  <c r="F12" i="44"/>
  <c r="C12" i="44"/>
  <c r="D12" i="44"/>
  <c r="K79" i="49"/>
  <c r="K73" i="49"/>
  <c r="L11" i="49" l="1"/>
  <c r="J64" i="49"/>
  <c r="J5" i="49" s="1"/>
  <c r="K70" i="49"/>
  <c r="K8" i="49"/>
  <c r="K11" i="49" s="1"/>
  <c r="J67" i="49"/>
  <c r="J75" i="49"/>
  <c r="J14" i="49" s="1"/>
  <c r="D11" i="44"/>
  <c r="C11" i="44"/>
  <c r="E11" i="44"/>
  <c r="F11" i="44"/>
  <c r="J79" i="49"/>
  <c r="J73" i="49"/>
  <c r="J70" i="49" l="1"/>
  <c r="J8" i="49"/>
  <c r="J11" i="49" s="1"/>
  <c r="I75" i="49"/>
  <c r="I14" i="49" s="1"/>
  <c r="I64" i="49"/>
  <c r="I5" i="49" s="1"/>
  <c r="I67" i="49"/>
  <c r="K18" i="49"/>
  <c r="C10" i="44"/>
  <c r="E10" i="44"/>
  <c r="D10" i="44"/>
  <c r="F10" i="44"/>
  <c r="I79" i="49"/>
  <c r="I73" i="49"/>
  <c r="J18" i="49" l="1"/>
  <c r="H67" i="49"/>
  <c r="H75" i="49"/>
  <c r="H14" i="49" s="1"/>
  <c r="I70" i="49"/>
  <c r="I8" i="49"/>
  <c r="I11" i="49" s="1"/>
  <c r="H64" i="49"/>
  <c r="H5" i="49" s="1"/>
  <c r="D9" i="44"/>
  <c r="C9" i="44"/>
  <c r="E9" i="44"/>
  <c r="F9" i="44"/>
  <c r="H73" i="49"/>
  <c r="H79" i="49"/>
  <c r="I18" i="49" l="1"/>
  <c r="G75" i="49"/>
  <c r="G14" i="49" s="1"/>
  <c r="G64" i="49"/>
  <c r="G5" i="49" s="1"/>
  <c r="G67" i="49"/>
  <c r="H70" i="49"/>
  <c r="H8" i="49"/>
  <c r="H11" i="49" s="1"/>
  <c r="C8" i="44"/>
  <c r="E8" i="44"/>
  <c r="F8" i="44"/>
  <c r="D8" i="44"/>
  <c r="G73" i="49"/>
  <c r="G79" i="49"/>
  <c r="F67" i="49" l="1"/>
  <c r="H18" i="49"/>
  <c r="G70" i="49"/>
  <c r="G8" i="49"/>
  <c r="G11" i="49" s="1"/>
  <c r="F75" i="49"/>
  <c r="F14" i="49" s="1"/>
  <c r="AR14" i="49" s="1" a="1"/>
  <c r="AR14" i="49" s="1"/>
  <c r="AR64" i="49"/>
  <c r="AR75" i="49"/>
  <c r="F7" i="44"/>
  <c r="C7" i="44"/>
  <c r="E7" i="44"/>
  <c r="D7" i="44"/>
  <c r="AT64" i="49"/>
  <c r="AS64" i="49"/>
  <c r="AT75" i="49"/>
  <c r="AS75" i="49"/>
  <c r="AQ75" i="49"/>
  <c r="AQ64" i="49"/>
  <c r="AP64" i="49"/>
  <c r="AP75" i="49"/>
  <c r="F73" i="49"/>
  <c r="F79" i="49"/>
  <c r="AP67" i="49" l="1"/>
  <c r="AP70" i="49" s="1"/>
  <c r="AQ67" i="49"/>
  <c r="AQ70" i="49" s="1"/>
  <c r="AS67" i="49"/>
  <c r="AS70" i="49" s="1"/>
  <c r="AR67" i="49"/>
  <c r="AR70" i="49" s="1"/>
  <c r="AT67" i="49"/>
  <c r="AT70" i="49" s="1"/>
  <c r="G18" i="49"/>
  <c r="F64" i="49"/>
  <c r="F5" i="49" s="1"/>
  <c r="F8" i="49"/>
  <c r="D6" i="44"/>
  <c r="C6" i="44"/>
  <c r="E6" i="44"/>
  <c r="F6" i="44"/>
  <c r="U15" i="48"/>
  <c r="V6" i="48"/>
  <c r="AK6" i="48"/>
  <c r="AH15" i="48"/>
  <c r="AA6" i="48"/>
  <c r="AM9" i="48"/>
  <c r="F9" i="48"/>
  <c r="J6" i="48"/>
  <c r="AH9" i="48"/>
  <c r="O15" i="48"/>
  <c r="T9" i="48"/>
  <c r="W9" i="48"/>
  <c r="AD9" i="48"/>
  <c r="AI6" i="48"/>
  <c r="G15" i="48"/>
  <c r="AF6" i="48"/>
  <c r="W15" i="48"/>
  <c r="AE9" i="48"/>
  <c r="W6" i="48"/>
  <c r="AL6" i="48"/>
  <c r="E15" i="48"/>
  <c r="Y9" i="48"/>
  <c r="AC9" i="48"/>
  <c r="AJ9" i="48"/>
  <c r="AM6" i="48"/>
  <c r="D9" i="48"/>
  <c r="AG6" i="48"/>
  <c r="AJ6" i="48"/>
  <c r="J15" i="48"/>
  <c r="X9" i="48"/>
  <c r="AB6" i="48"/>
  <c r="AG15" i="48"/>
  <c r="AF9" i="48"/>
  <c r="AA9" i="48"/>
  <c r="H6" i="48"/>
  <c r="N15" i="48"/>
  <c r="I9" i="48"/>
  <c r="D6" i="48"/>
  <c r="AL15" i="48"/>
  <c r="E6" i="48"/>
  <c r="Q9" i="48"/>
  <c r="AG9" i="48"/>
  <c r="AK15" i="48"/>
  <c r="L15" i="48"/>
  <c r="Y15" i="48"/>
  <c r="S9" i="48"/>
  <c r="V9" i="48"/>
  <c r="L9" i="48"/>
  <c r="M9" i="48"/>
  <c r="Z6" i="48"/>
  <c r="AD15" i="48"/>
  <c r="AE6" i="48"/>
  <c r="AJ15" i="48"/>
  <c r="N9" i="48"/>
  <c r="I6" i="48"/>
  <c r="X6" i="48"/>
  <c r="U9" i="48"/>
  <c r="AE15" i="48"/>
  <c r="AD6" i="48"/>
  <c r="AI15" i="48"/>
  <c r="O9" i="48"/>
  <c r="O6" i="48"/>
  <c r="K6" i="48"/>
  <c r="H15" i="48"/>
  <c r="X15" i="48"/>
  <c r="P15" i="48"/>
  <c r="AI9" i="48"/>
  <c r="AC6" i="48"/>
  <c r="K9" i="48"/>
  <c r="I15" i="48"/>
  <c r="Q15" i="48"/>
  <c r="P6" i="48"/>
  <c r="AA15" i="48"/>
  <c r="AM15" i="48"/>
  <c r="R9" i="48"/>
  <c r="R15" i="48"/>
  <c r="AH6" i="48"/>
  <c r="AF15" i="48"/>
  <c r="Q6" i="48"/>
  <c r="E9" i="48"/>
  <c r="T15" i="48"/>
  <c r="AC15" i="48"/>
  <c r="S15" i="48"/>
  <c r="S6" i="48"/>
  <c r="F6" i="48"/>
  <c r="M6" i="48"/>
  <c r="G6" i="48"/>
  <c r="T6" i="48"/>
  <c r="Y6" i="48"/>
  <c r="J9" i="48"/>
  <c r="L6" i="48"/>
  <c r="M15" i="48"/>
  <c r="AL9" i="48"/>
  <c r="AL12" i="48" s="1"/>
  <c r="U6" i="48"/>
  <c r="AB15" i="48"/>
  <c r="K15" i="48"/>
  <c r="D15" i="48"/>
  <c r="AP15" i="48" s="1" a="1"/>
  <c r="AP15" i="48" s="1"/>
  <c r="V15" i="48"/>
  <c r="G9" i="48"/>
  <c r="F15" i="48"/>
  <c r="Z9" i="48"/>
  <c r="N6" i="48"/>
  <c r="R6" i="48"/>
  <c r="AK9" i="48"/>
  <c r="Z15" i="48"/>
  <c r="H9" i="48"/>
  <c r="AR79" i="49"/>
  <c r="AP79" i="49"/>
  <c r="AR73" i="49"/>
  <c r="AT73" i="49"/>
  <c r="AQ79" i="49"/>
  <c r="AS73" i="49"/>
  <c r="AS79" i="49"/>
  <c r="AQ73" i="49"/>
  <c r="AT79" i="49"/>
  <c r="AP73" i="49"/>
  <c r="J12" i="48" l="1"/>
  <c r="H12" i="48"/>
  <c r="F70" i="49"/>
  <c r="AJ12" i="48"/>
  <c r="V12" i="48"/>
  <c r="AF12" i="48"/>
  <c r="AK12" i="48"/>
  <c r="AR15" i="48"/>
  <c r="Z12" i="48"/>
  <c r="E12" i="48"/>
  <c r="S12" i="48"/>
  <c r="AM12" i="48"/>
  <c r="K12" i="48"/>
  <c r="AG12" i="48"/>
  <c r="G12" i="48"/>
  <c r="AN6" i="48"/>
  <c r="AN15" i="48"/>
  <c r="F18" i="49"/>
  <c r="AR8" i="49" a="1"/>
  <c r="AR8" i="49" s="1"/>
  <c r="AR5" i="49" a="1"/>
  <c r="AR5" i="49" s="1"/>
  <c r="F11" i="49"/>
  <c r="U12" i="48"/>
  <c r="X12" i="48"/>
  <c r="D12" i="48"/>
  <c r="AP9" i="48" a="1"/>
  <c r="AP9" i="48" s="1"/>
  <c r="D47" i="51" a="1"/>
  <c r="D47" i="51" s="1"/>
  <c r="AB9" i="48"/>
  <c r="AO9" i="48" s="1"/>
  <c r="Q12" i="48"/>
  <c r="R12" i="48"/>
  <c r="O12" i="48"/>
  <c r="N12" i="48"/>
  <c r="AQ15" i="48"/>
  <c r="AO15" i="48"/>
  <c r="AD12" i="48"/>
  <c r="W12" i="48"/>
  <c r="AO6" i="48"/>
  <c r="M12" i="48"/>
  <c r="I12" i="48"/>
  <c r="T12" i="48"/>
  <c r="AE12" i="48"/>
  <c r="AH12" i="48"/>
  <c r="AA12" i="48"/>
  <c r="AC12" i="48"/>
  <c r="D47" i="59" a="1"/>
  <c r="D47" i="59" s="1"/>
  <c r="P9" i="48"/>
  <c r="L12" i="48"/>
  <c r="Y12" i="48"/>
  <c r="AI12" i="48"/>
  <c r="F12" i="48"/>
  <c r="Y9" i="3"/>
  <c r="Y15" i="3"/>
  <c r="X9" i="3"/>
  <c r="X15" i="3"/>
  <c r="W15" i="3"/>
  <c r="W9" i="3"/>
  <c r="V9" i="3"/>
  <c r="V15" i="3"/>
  <c r="U9" i="3"/>
  <c r="U15" i="3"/>
  <c r="T15" i="3"/>
  <c r="T9" i="3"/>
  <c r="S15" i="3"/>
  <c r="S9" i="3"/>
  <c r="R9" i="3"/>
  <c r="R15" i="3"/>
  <c r="Q15" i="3"/>
  <c r="Q9" i="3"/>
  <c r="P15" i="3"/>
  <c r="P9" i="3"/>
  <c r="O15" i="3"/>
  <c r="O9" i="3"/>
  <c r="N9" i="3"/>
  <c r="N15" i="3"/>
  <c r="M15" i="3"/>
  <c r="M9" i="3"/>
  <c r="L15" i="3"/>
  <c r="L9" i="3"/>
  <c r="K15" i="3"/>
  <c r="K9" i="3"/>
  <c r="J15" i="3"/>
  <c r="J9" i="3"/>
  <c r="I9" i="3"/>
  <c r="I15" i="3"/>
  <c r="H15" i="3"/>
  <c r="H9" i="3"/>
  <c r="G15" i="3"/>
  <c r="G9" i="3"/>
  <c r="F9" i="3"/>
  <c r="F15" i="3"/>
  <c r="E15" i="3"/>
  <c r="E9" i="3"/>
  <c r="D9" i="3"/>
  <c r="D15" i="3"/>
  <c r="AN9" i="48" l="1"/>
  <c r="AN12" i="48" s="1"/>
  <c r="H12" i="3"/>
  <c r="L12" i="3"/>
  <c r="O12" i="3"/>
  <c r="R12" i="3"/>
  <c r="D53" i="51"/>
  <c r="E53" i="51" s="1"/>
  <c r="F53" i="51" s="1"/>
  <c r="G53" i="51" s="1"/>
  <c r="H53" i="51" s="1"/>
  <c r="I53" i="51" s="1"/>
  <c r="J53" i="51" s="1"/>
  <c r="K53" i="51" s="1"/>
  <c r="L53" i="51" s="1"/>
  <c r="M53" i="51" s="1"/>
  <c r="N53" i="51" s="1"/>
  <c r="O53" i="51" s="1"/>
  <c r="P47" i="51"/>
  <c r="P53" i="51" s="1"/>
  <c r="D8" i="59" a="1"/>
  <c r="D8" i="59" s="1"/>
  <c r="AQ9" i="48"/>
  <c r="P12" i="48"/>
  <c r="G12" i="3"/>
  <c r="Y12" i="3"/>
  <c r="X12" i="3"/>
  <c r="T12" i="3"/>
  <c r="N12" i="3"/>
  <c r="P12" i="3"/>
  <c r="AQ9" i="3"/>
  <c r="Q12" i="3"/>
  <c r="V12" i="3"/>
  <c r="K12" i="3"/>
  <c r="P47" i="59"/>
  <c r="P53" i="59" s="1"/>
  <c r="D53" i="59"/>
  <c r="E53" i="59" s="1"/>
  <c r="F53" i="59" s="1"/>
  <c r="G53" i="59" s="1"/>
  <c r="H53" i="59" s="1"/>
  <c r="I53" i="59" s="1"/>
  <c r="J53" i="59" s="1"/>
  <c r="K53" i="59" s="1"/>
  <c r="L53" i="59" s="1"/>
  <c r="M53" i="59" s="1"/>
  <c r="N53" i="59" s="1"/>
  <c r="O53" i="59" s="1"/>
  <c r="AQ15" i="3"/>
  <c r="E12" i="3"/>
  <c r="M12" i="3"/>
  <c r="AO12" i="48"/>
  <c r="AR11" i="49"/>
  <c r="AR18" i="49"/>
  <c r="AP15" i="3" a="1"/>
  <c r="AP15" i="3" s="1"/>
  <c r="AP9" i="3" a="1"/>
  <c r="AP9" i="3" s="1"/>
  <c r="D12" i="3"/>
  <c r="I12" i="3"/>
  <c r="F12" i="3"/>
  <c r="U12" i="3"/>
  <c r="J12" i="3"/>
  <c r="S12" i="3"/>
  <c r="W12" i="3"/>
  <c r="D8" i="51" a="1"/>
  <c r="D8" i="51" s="1"/>
  <c r="AB12" i="48"/>
  <c r="AR9" i="48"/>
  <c r="D14" i="51" l="1"/>
  <c r="E14" i="51" s="1"/>
  <c r="F14" i="51" s="1"/>
  <c r="G14" i="51" s="1"/>
  <c r="H14" i="51" s="1"/>
  <c r="I14" i="51" s="1"/>
  <c r="J14" i="51" s="1"/>
  <c r="K14" i="51" s="1"/>
  <c r="L14" i="51" s="1"/>
  <c r="M14" i="51" s="1"/>
  <c r="N14" i="51" s="1"/>
  <c r="O14" i="51" s="1"/>
  <c r="P8" i="51"/>
  <c r="P14" i="51" s="1"/>
  <c r="P8" i="59"/>
  <c r="P14" i="59" s="1"/>
  <c r="D14" i="59"/>
  <c r="E14" i="59" s="1"/>
  <c r="F14" i="59" s="1"/>
  <c r="G14" i="59" s="1"/>
  <c r="H14" i="59" s="1"/>
  <c r="I14" i="59" s="1"/>
  <c r="J14" i="59" s="1"/>
  <c r="K14" i="59" s="1"/>
  <c r="L14" i="59" s="1"/>
  <c r="M14" i="59" s="1"/>
  <c r="N14" i="59" s="1"/>
  <c r="O14" i="59" s="1"/>
  <c r="S69" i="49" l="1"/>
  <c r="S77" i="49"/>
  <c r="S16" i="49" s="1"/>
  <c r="T77" i="49"/>
  <c r="T16" i="49" s="1"/>
  <c r="T69" i="49" l="1"/>
  <c r="Q77" i="49"/>
  <c r="Q16" i="49" s="1"/>
  <c r="R77" i="49"/>
  <c r="R16" i="49" s="1"/>
  <c r="R69" i="49"/>
  <c r="S10" i="49"/>
  <c r="R10" i="49" l="1"/>
  <c r="U77" i="49"/>
  <c r="U16" i="49" s="1"/>
  <c r="T10" i="49"/>
  <c r="U69" i="49"/>
  <c r="Q69" i="49"/>
  <c r="Q10" i="49" l="1"/>
  <c r="V77" i="49"/>
  <c r="V16" i="49" s="1"/>
  <c r="P69" i="49"/>
  <c r="V69" i="49"/>
  <c r="U10" i="49"/>
  <c r="P77" i="49"/>
  <c r="P16" i="49" s="1"/>
  <c r="O69" i="49" l="1"/>
  <c r="W77" i="49"/>
  <c r="W16" i="49" s="1"/>
  <c r="P10" i="49"/>
  <c r="V10" i="49"/>
  <c r="N77" i="49"/>
  <c r="N16" i="49" s="1"/>
  <c r="O77" i="49"/>
  <c r="O16" i="49" s="1"/>
  <c r="N69" i="49"/>
  <c r="W69" i="49"/>
  <c r="AS77" i="49"/>
  <c r="X69" i="49" l="1"/>
  <c r="O10" i="49"/>
  <c r="X77" i="49"/>
  <c r="X16" i="49" s="1"/>
  <c r="W10" i="49"/>
  <c r="N10" i="49"/>
  <c r="Y77" i="49" l="1"/>
  <c r="Y16" i="49" s="1"/>
  <c r="AS16" i="49" s="1"/>
  <c r="L69" i="49"/>
  <c r="M69" i="49"/>
  <c r="Y69" i="49"/>
  <c r="X10" i="49"/>
  <c r="M77" i="49"/>
  <c r="M16" i="49" s="1"/>
  <c r="AS69" i="49"/>
  <c r="AC15" i="47"/>
  <c r="AC16" i="47" s="1"/>
  <c r="K77" i="49" l="1"/>
  <c r="K16" i="49" s="1"/>
  <c r="Y10" i="49"/>
  <c r="AS10" i="49" s="1"/>
  <c r="M10" i="49"/>
  <c r="Z77" i="49"/>
  <c r="Z16" i="49" s="1"/>
  <c r="AF69" i="49"/>
  <c r="L10" i="49"/>
  <c r="L77" i="49"/>
  <c r="L16" i="49" s="1"/>
  <c r="Z69" i="49"/>
  <c r="AF77" i="49"/>
  <c r="AF16" i="49" s="1"/>
  <c r="AI15" i="47"/>
  <c r="AI16" i="47" s="1"/>
  <c r="AD15" i="47"/>
  <c r="AD16" i="47" s="1"/>
  <c r="AG77" i="49" l="1"/>
  <c r="AG16" i="49" s="1"/>
  <c r="AL77" i="49"/>
  <c r="AL16" i="49" s="1"/>
  <c r="AJ79" i="48"/>
  <c r="AL69" i="49"/>
  <c r="K69" i="49"/>
  <c r="AG69" i="49"/>
  <c r="J77" i="49"/>
  <c r="J16" i="49" s="1"/>
  <c r="AF10" i="49"/>
  <c r="Z10" i="49"/>
  <c r="AA69" i="49"/>
  <c r="AA77" i="49"/>
  <c r="AA16" i="49" s="1"/>
  <c r="AE15" i="47"/>
  <c r="AE16" i="47" s="1"/>
  <c r="AJ15" i="47"/>
  <c r="AJ16" i="47" s="1"/>
  <c r="AB77" i="49" l="1"/>
  <c r="AB16" i="49" s="1"/>
  <c r="AL10" i="49"/>
  <c r="AA10" i="49"/>
  <c r="AB69" i="49"/>
  <c r="AH69" i="49"/>
  <c r="I69" i="49"/>
  <c r="AM69" i="49"/>
  <c r="AK79" i="48"/>
  <c r="AM77" i="49"/>
  <c r="AM16" i="49" s="1"/>
  <c r="AG10" i="49"/>
  <c r="K10" i="49"/>
  <c r="AH77" i="49"/>
  <c r="AH16" i="49" s="1"/>
  <c r="AF15" i="47"/>
  <c r="AF16" i="47" s="1"/>
  <c r="AK15" i="47"/>
  <c r="AK16" i="47" s="1"/>
  <c r="AH10" i="49" l="1"/>
  <c r="AN69" i="49"/>
  <c r="AL79" i="48"/>
  <c r="AM10" i="49"/>
  <c r="AB10" i="49"/>
  <c r="AN77" i="49"/>
  <c r="AN16" i="49" s="1"/>
  <c r="I10" i="49"/>
  <c r="J69" i="49"/>
  <c r="I77" i="49"/>
  <c r="I16" i="49" s="1"/>
  <c r="AI77" i="49"/>
  <c r="AI16" i="49" s="1"/>
  <c r="AI69" i="49"/>
  <c r="AC69" i="49"/>
  <c r="D46" i="59" a="1"/>
  <c r="AC77" i="49"/>
  <c r="AC16" i="49" s="1"/>
  <c r="AG15" i="47"/>
  <c r="AG16" i="47" s="1"/>
  <c r="AH15" i="47"/>
  <c r="AH16" i="47" s="1"/>
  <c r="AL15" i="47"/>
  <c r="AL16" i="47" s="1"/>
  <c r="AM15" i="47"/>
  <c r="AM16" i="47" s="1"/>
  <c r="AM15" i="3"/>
  <c r="AH9" i="3"/>
  <c r="AH12" i="3" s="1"/>
  <c r="AE15" i="3"/>
  <c r="AL15" i="3"/>
  <c r="AD15" i="3"/>
  <c r="Z9" i="3"/>
  <c r="AI9" i="3"/>
  <c r="AI12" i="3" s="1"/>
  <c r="AM9" i="3"/>
  <c r="AM12" i="3" s="1"/>
  <c r="AF9" i="3"/>
  <c r="AF12" i="3" s="1"/>
  <c r="AK9" i="3"/>
  <c r="AK12" i="3" s="1"/>
  <c r="AB9" i="3"/>
  <c r="AD9" i="3"/>
  <c r="AD12" i="3" s="1"/>
  <c r="AJ15" i="3"/>
  <c r="AG9" i="3"/>
  <c r="AG12" i="3" s="1"/>
  <c r="AJ9" i="3"/>
  <c r="AJ12" i="3" s="1"/>
  <c r="AA15" i="3"/>
  <c r="AA9" i="3"/>
  <c r="AK15" i="3"/>
  <c r="Z15" i="3"/>
  <c r="AF15" i="3"/>
  <c r="AC9" i="3"/>
  <c r="AE9" i="3"/>
  <c r="AE12" i="3" s="1"/>
  <c r="AI15" i="3"/>
  <c r="AC15" i="3"/>
  <c r="AL9" i="3"/>
  <c r="AL12" i="3" s="1"/>
  <c r="AH15" i="3"/>
  <c r="AG15" i="3"/>
  <c r="AB15" i="3"/>
  <c r="AC12" i="3" l="1"/>
  <c r="AO69" i="49"/>
  <c r="AM79" i="48"/>
  <c r="AC10" i="49"/>
  <c r="AN10" i="49"/>
  <c r="Z12" i="3"/>
  <c r="AO9" i="3"/>
  <c r="AN9" i="3"/>
  <c r="G77" i="49"/>
  <c r="G16" i="49" s="1"/>
  <c r="J10" i="49"/>
  <c r="G69" i="49"/>
  <c r="AI10" i="49"/>
  <c r="AO15" i="3"/>
  <c r="AN15" i="3"/>
  <c r="H69" i="49"/>
  <c r="AD69" i="49"/>
  <c r="AJ77" i="49"/>
  <c r="AJ16" i="49" s="1"/>
  <c r="AB12" i="3"/>
  <c r="AR9" i="3"/>
  <c r="AA12" i="3"/>
  <c r="AK69" i="49"/>
  <c r="H77" i="49"/>
  <c r="H16" i="49" s="1"/>
  <c r="AO77" i="49"/>
  <c r="AO16" i="49" s="1"/>
  <c r="AR15" i="3"/>
  <c r="AK77" i="49"/>
  <c r="AK16" i="49" s="1"/>
  <c r="AD77" i="49"/>
  <c r="AD16" i="49" s="1"/>
  <c r="D46" i="51" a="1"/>
  <c r="AJ69" i="49"/>
  <c r="D46" i="59"/>
  <c r="K48" i="59"/>
  <c r="N49" i="59"/>
  <c r="E49" i="59"/>
  <c r="M48" i="59"/>
  <c r="I48" i="59"/>
  <c r="O49" i="59"/>
  <c r="L49" i="59"/>
  <c r="J49" i="59"/>
  <c r="N48" i="59"/>
  <c r="H49" i="59"/>
  <c r="K49" i="59"/>
  <c r="E48" i="59"/>
  <c r="G48" i="59"/>
  <c r="L48" i="59"/>
  <c r="F49" i="59"/>
  <c r="M49" i="59"/>
  <c r="O48" i="59"/>
  <c r="H48" i="59"/>
  <c r="F48" i="59"/>
  <c r="J48" i="59"/>
  <c r="I49" i="59"/>
  <c r="G49" i="59"/>
  <c r="AQ77" i="49"/>
  <c r="AP77" i="49"/>
  <c r="AT77" i="49"/>
  <c r="AD10" i="49" l="1"/>
  <c r="AO12" i="3"/>
  <c r="AP69" i="49"/>
  <c r="AT69" i="49"/>
  <c r="AK10" i="49"/>
  <c r="I49" i="51"/>
  <c r="F49" i="51"/>
  <c r="L49" i="51"/>
  <c r="H49" i="51"/>
  <c r="K49" i="51"/>
  <c r="K48" i="51"/>
  <c r="O49" i="51"/>
  <c r="N54" i="51"/>
  <c r="J48" i="51"/>
  <c r="O48" i="51"/>
  <c r="M48" i="51"/>
  <c r="J49" i="51"/>
  <c r="F48" i="51"/>
  <c r="E49" i="51"/>
  <c r="M49" i="51"/>
  <c r="G48" i="51"/>
  <c r="L48" i="51"/>
  <c r="M54" i="51"/>
  <c r="E48" i="51"/>
  <c r="N49" i="51"/>
  <c r="L54" i="51"/>
  <c r="H48" i="51"/>
  <c r="G49" i="51"/>
  <c r="N48" i="51"/>
  <c r="I48" i="51"/>
  <c r="D46" i="51"/>
  <c r="O54" i="51"/>
  <c r="L52" i="51"/>
  <c r="L55" i="51" s="1"/>
  <c r="M52" i="51"/>
  <c r="M55" i="51" s="1"/>
  <c r="N52" i="51"/>
  <c r="N55" i="51" s="1"/>
  <c r="O52" i="51"/>
  <c r="O55" i="51" s="1"/>
  <c r="AN12" i="3"/>
  <c r="D48" i="59"/>
  <c r="D52" i="59"/>
  <c r="P46" i="59"/>
  <c r="D49" i="59"/>
  <c r="G10" i="49"/>
  <c r="AE77" i="49"/>
  <c r="AE16" i="49" s="1"/>
  <c r="AT16" i="49" s="1"/>
  <c r="H10" i="49"/>
  <c r="F77" i="49"/>
  <c r="F16" i="49" s="1"/>
  <c r="AJ10" i="49"/>
  <c r="AQ69" i="49"/>
  <c r="F69" i="49"/>
  <c r="AO10" i="49"/>
  <c r="AE69" i="49"/>
  <c r="AR16" i="49" l="1" a="1"/>
  <c r="AR16" i="49" s="1"/>
  <c r="AQ16" i="49"/>
  <c r="AP16" i="49"/>
  <c r="AR77" i="49"/>
  <c r="F10" i="49"/>
  <c r="AE10" i="49"/>
  <c r="AP10" i="49" s="1"/>
  <c r="P48" i="59"/>
  <c r="P54" i="59" s="1"/>
  <c r="P49" i="59"/>
  <c r="P55" i="59" s="1"/>
  <c r="P52" i="59"/>
  <c r="D54" i="59"/>
  <c r="D55" i="59"/>
  <c r="E52" i="59"/>
  <c r="D49" i="51"/>
  <c r="D52" i="51"/>
  <c r="E52" i="51" s="1"/>
  <c r="F52" i="51" s="1"/>
  <c r="G52" i="51" s="1"/>
  <c r="H52" i="51" s="1"/>
  <c r="I52" i="51" s="1"/>
  <c r="J52" i="51" s="1"/>
  <c r="K52" i="51" s="1"/>
  <c r="P46" i="51"/>
  <c r="D48" i="51"/>
  <c r="K55" i="51" l="1"/>
  <c r="K54" i="51"/>
  <c r="J55" i="51"/>
  <c r="J54" i="51"/>
  <c r="I55" i="51"/>
  <c r="I54" i="51"/>
  <c r="H55" i="51"/>
  <c r="H54" i="51"/>
  <c r="G55" i="51"/>
  <c r="G54" i="51"/>
  <c r="F55" i="51"/>
  <c r="F54" i="51"/>
  <c r="E55" i="51"/>
  <c r="E54" i="51"/>
  <c r="AQ10" i="49"/>
  <c r="AT10" i="49"/>
  <c r="AR10" i="49" a="1"/>
  <c r="AR10" i="49" s="1"/>
  <c r="AR69" i="49"/>
  <c r="E55" i="59"/>
  <c r="F52" i="59"/>
  <c r="E54" i="59"/>
  <c r="P49" i="51"/>
  <c r="P55" i="51" s="1"/>
  <c r="P48" i="51"/>
  <c r="P54" i="51" s="1"/>
  <c r="P52" i="51"/>
  <c r="D54" i="51"/>
  <c r="D55" i="51"/>
  <c r="F55" i="59" l="1"/>
  <c r="G52" i="59"/>
  <c r="F54" i="59"/>
  <c r="G55" i="59" l="1"/>
  <c r="H52" i="59"/>
  <c r="G54" i="59"/>
  <c r="T66" i="49" l="1"/>
  <c r="H55" i="59"/>
  <c r="I52" i="59"/>
  <c r="H54" i="59"/>
  <c r="S66" i="49"/>
  <c r="I55" i="59" l="1"/>
  <c r="I54" i="59"/>
  <c r="J52" i="59"/>
  <c r="S7" i="49"/>
  <c r="S72" i="49"/>
  <c r="T7" i="49"/>
  <c r="T13" i="49" s="1"/>
  <c r="T72" i="49"/>
  <c r="R66" i="49" l="1"/>
  <c r="S13" i="49"/>
  <c r="J55" i="59"/>
  <c r="J54" i="59"/>
  <c r="K52" i="59"/>
  <c r="Q66" i="49" l="1"/>
  <c r="U66" i="49"/>
  <c r="K55" i="59"/>
  <c r="L52" i="59"/>
  <c r="K54" i="59"/>
  <c r="R7" i="49"/>
  <c r="R72" i="49"/>
  <c r="L55" i="59" l="1"/>
  <c r="L54" i="59"/>
  <c r="M52" i="59"/>
  <c r="U7" i="49"/>
  <c r="U72" i="49"/>
  <c r="V66" i="49"/>
  <c r="P66" i="49"/>
  <c r="R13" i="49"/>
  <c r="Q7" i="49"/>
  <c r="Q13" i="49" s="1"/>
  <c r="Q72" i="49"/>
  <c r="P7" i="49" l="1"/>
  <c r="P13" i="49" s="1"/>
  <c r="P72" i="49"/>
  <c r="O66" i="49"/>
  <c r="V7" i="49"/>
  <c r="V72" i="49"/>
  <c r="M55" i="59"/>
  <c r="N52" i="59"/>
  <c r="M54" i="59"/>
  <c r="U13" i="49"/>
  <c r="W66" i="49"/>
  <c r="AS66" i="49"/>
  <c r="AS72" i="49" s="1"/>
  <c r="V13" i="49" l="1"/>
  <c r="W7" i="49"/>
  <c r="W72" i="49"/>
  <c r="N55" i="59"/>
  <c r="N54" i="59"/>
  <c r="O52" i="59"/>
  <c r="N66" i="49"/>
  <c r="M66" i="49"/>
  <c r="X66" i="49"/>
  <c r="O7" i="49"/>
  <c r="O13" i="49" s="1"/>
  <c r="O72" i="49"/>
  <c r="M7" i="49" l="1"/>
  <c r="M13" i="49" s="1"/>
  <c r="M72" i="49"/>
  <c r="N7" i="49"/>
  <c r="N13" i="49" s="1"/>
  <c r="N72" i="49"/>
  <c r="X7" i="49"/>
  <c r="X13" i="49" s="1"/>
  <c r="X72" i="49"/>
  <c r="O55" i="59"/>
  <c r="O54" i="59"/>
  <c r="W13" i="49"/>
  <c r="Y66" i="49"/>
  <c r="L66" i="49"/>
  <c r="AC6" i="47"/>
  <c r="Z66" i="49" l="1"/>
  <c r="L7" i="49"/>
  <c r="L13" i="49" s="1"/>
  <c r="L72" i="49"/>
  <c r="AC7" i="47"/>
  <c r="Y7" i="49"/>
  <c r="Y13" i="49" s="1"/>
  <c r="Y72" i="49"/>
  <c r="AF66" i="49"/>
  <c r="K66" i="49"/>
  <c r="AI6" i="47"/>
  <c r="AD6" i="47"/>
  <c r="AS7" i="49" l="1"/>
  <c r="AS13" i="49" s="1"/>
  <c r="J66" i="49"/>
  <c r="AF7" i="49"/>
  <c r="AF13" i="49" s="1"/>
  <c r="AF72" i="49"/>
  <c r="AG66" i="49"/>
  <c r="AI7" i="47"/>
  <c r="AA66" i="49"/>
  <c r="K7" i="49"/>
  <c r="K13" i="49" s="1"/>
  <c r="K72" i="49"/>
  <c r="AD7" i="47"/>
  <c r="AL66" i="49"/>
  <c r="Z7" i="49"/>
  <c r="Z72" i="49"/>
  <c r="AJ6" i="47"/>
  <c r="AE6" i="47"/>
  <c r="Z13" i="49" l="1"/>
  <c r="AH66" i="49"/>
  <c r="AG7" i="49"/>
  <c r="AG13" i="49" s="1"/>
  <c r="AG72" i="49"/>
  <c r="AL7" i="49"/>
  <c r="AL13" i="49" s="1"/>
  <c r="AL72" i="49"/>
  <c r="AE7" i="47"/>
  <c r="AB66" i="49"/>
  <c r="AJ7" i="47"/>
  <c r="AA7" i="49"/>
  <c r="AA72" i="49"/>
  <c r="J7" i="49"/>
  <c r="J13" i="49" s="1"/>
  <c r="J72" i="49"/>
  <c r="AM66" i="49"/>
  <c r="AK6" i="47"/>
  <c r="AF6" i="47"/>
  <c r="AM7" i="49" l="1"/>
  <c r="AM13" i="49" s="1"/>
  <c r="AM72" i="49"/>
  <c r="AC66" i="49"/>
  <c r="AF7" i="47"/>
  <c r="AB7" i="49"/>
  <c r="AB13" i="49" s="1"/>
  <c r="AB72" i="49"/>
  <c r="AA13" i="49"/>
  <c r="AN66" i="49"/>
  <c r="AK7" i="47"/>
  <c r="I66" i="49"/>
  <c r="AI66" i="49"/>
  <c r="AH7" i="49"/>
  <c r="AH13" i="49" s="1"/>
  <c r="AH72" i="49"/>
  <c r="AL6" i="47"/>
  <c r="AM6" i="47"/>
  <c r="AH6" i="47"/>
  <c r="AG6" i="47"/>
  <c r="AG7" i="47" l="1"/>
  <c r="AO66" i="49"/>
  <c r="AH7" i="47"/>
  <c r="AL7" i="47"/>
  <c r="AI7" i="49"/>
  <c r="AI13" i="49" s="1"/>
  <c r="AI72" i="49"/>
  <c r="AC7" i="49"/>
  <c r="AC72" i="49"/>
  <c r="AJ66" i="49"/>
  <c r="AM7" i="47"/>
  <c r="AD66" i="49"/>
  <c r="I7" i="49"/>
  <c r="I13" i="49" s="1"/>
  <c r="I72" i="49"/>
  <c r="H66" i="49"/>
  <c r="G66" i="49"/>
  <c r="AK66" i="49"/>
  <c r="AN7" i="49"/>
  <c r="AN13" i="49" s="1"/>
  <c r="AN72" i="49"/>
  <c r="AP66" i="49"/>
  <c r="AP72" i="49" s="1"/>
  <c r="AT66" i="49"/>
  <c r="AT72" i="49" s="1"/>
  <c r="AQ66" i="49"/>
  <c r="AQ72" i="49" s="1"/>
  <c r="AJ7" i="49" l="1"/>
  <c r="AJ13" i="49" s="1"/>
  <c r="AJ72" i="49"/>
  <c r="AE66" i="49"/>
  <c r="AC13" i="49"/>
  <c r="AO7" i="49"/>
  <c r="AO13" i="49" s="1"/>
  <c r="AO72" i="49"/>
  <c r="G7" i="49"/>
  <c r="G13" i="49" s="1"/>
  <c r="G72" i="49"/>
  <c r="H7" i="49"/>
  <c r="H13" i="49" s="1"/>
  <c r="H72" i="49"/>
  <c r="AK7" i="49"/>
  <c r="AK13" i="49" s="1"/>
  <c r="AK72" i="49"/>
  <c r="AD7" i="49"/>
  <c r="AD72" i="49"/>
  <c r="F66" i="49" l="1"/>
  <c r="AE7" i="49"/>
  <c r="AE13" i="49" s="1"/>
  <c r="AE72" i="49"/>
  <c r="AD13" i="49"/>
  <c r="AR66" i="49"/>
  <c r="AR72" i="49" s="1"/>
  <c r="AT7" i="49" l="1"/>
  <c r="AT13" i="49" s="1"/>
  <c r="AQ7" i="49"/>
  <c r="AQ13" i="49" s="1"/>
  <c r="AP7" i="49"/>
  <c r="AP13" i="49" s="1"/>
  <c r="F7" i="49"/>
  <c r="F72" i="49"/>
  <c r="F13" i="49" l="1"/>
  <c r="AR7" i="49" a="1"/>
  <c r="AR7" i="49" s="1"/>
  <c r="AR13" i="49" s="1"/>
  <c r="AM14" i="3" l="1"/>
  <c r="AM16" i="3" l="1"/>
  <c r="AM40" i="3"/>
  <c r="AM8" i="3"/>
  <c r="AM27" i="3"/>
  <c r="AM5" i="3"/>
  <c r="AM7" i="3" s="1"/>
  <c r="AL14" i="3"/>
  <c r="AM11" i="3" l="1"/>
  <c r="AM13" i="3" s="1"/>
  <c r="AM105" i="3"/>
  <c r="AM10" i="3"/>
  <c r="AL40" i="3"/>
  <c r="AL8" i="3"/>
  <c r="AL16" i="3"/>
  <c r="AL27" i="3"/>
  <c r="AL5" i="3"/>
  <c r="AL7" i="3" s="1"/>
  <c r="AM18" i="3"/>
  <c r="AK14" i="3"/>
  <c r="AL18" i="3" l="1"/>
  <c r="AK40" i="3"/>
  <c r="AK8" i="3"/>
  <c r="AK27" i="3"/>
  <c r="AK5" i="3"/>
  <c r="AK7" i="3" s="1"/>
  <c r="AK16" i="3"/>
  <c r="AL10" i="3"/>
  <c r="AL105" i="3"/>
  <c r="AL11" i="3"/>
  <c r="AL13" i="3" s="1"/>
  <c r="AJ14" i="3"/>
  <c r="AE27" i="50" l="1"/>
  <c r="AK18" i="3"/>
  <c r="AE33" i="50"/>
  <c r="AE37" i="50" s="1"/>
  <c r="AE28" i="50"/>
  <c r="AE25" i="50"/>
  <c r="AE34" i="50"/>
  <c r="AJ27" i="3"/>
  <c r="AJ5" i="3"/>
  <c r="AJ7" i="3" s="1"/>
  <c r="AJ40" i="3"/>
  <c r="AJ8" i="3"/>
  <c r="AK105" i="3"/>
  <c r="AK11" i="3"/>
  <c r="AK13" i="3" s="1"/>
  <c r="AK10" i="3"/>
  <c r="AJ16" i="3"/>
  <c r="AI14" i="3"/>
  <c r="AE33" i="49"/>
  <c r="AE27" i="49"/>
  <c r="AE34" i="49"/>
  <c r="AE25" i="49"/>
  <c r="AE28" i="49"/>
  <c r="AE31" i="49" l="1"/>
  <c r="AJ18" i="3"/>
  <c r="AE31" i="50"/>
  <c r="AE37" i="49"/>
  <c r="AJ11" i="3"/>
  <c r="AJ13" i="3" s="1"/>
  <c r="AJ105" i="3"/>
  <c r="AJ10" i="3"/>
  <c r="AI8" i="3"/>
  <c r="AE24" i="50"/>
  <c r="AE30" i="50" s="1"/>
  <c r="AI27" i="3"/>
  <c r="AI5" i="3"/>
  <c r="AI7" i="3" s="1"/>
  <c r="AI16" i="3"/>
  <c r="AH14" i="3"/>
  <c r="AE24" i="49"/>
  <c r="AE30" i="49" s="1"/>
  <c r="AI66" i="3" l="1"/>
  <c r="AI93" i="3"/>
  <c r="AI40" i="3"/>
  <c r="AI18" i="3"/>
  <c r="AH27" i="3"/>
  <c r="AH5" i="3"/>
  <c r="AH7" i="3" s="1"/>
  <c r="AH8" i="3"/>
  <c r="AI10" i="3"/>
  <c r="AI105" i="3"/>
  <c r="AI11" i="3"/>
  <c r="AI13" i="3" s="1"/>
  <c r="AH16" i="3"/>
  <c r="AG14" i="3"/>
  <c r="AH40" i="3" l="1"/>
  <c r="AH66" i="3"/>
  <c r="AH93" i="3"/>
  <c r="AH18" i="3"/>
  <c r="AG16" i="3"/>
  <c r="AG27" i="3"/>
  <c r="AG5" i="3"/>
  <c r="AG7" i="3" s="1"/>
  <c r="AH10" i="3"/>
  <c r="AH105" i="3"/>
  <c r="AH11" i="3"/>
  <c r="AH13" i="3" s="1"/>
  <c r="AG8" i="3"/>
  <c r="AF14" i="3"/>
  <c r="AG40" i="3" l="1"/>
  <c r="AG66" i="3"/>
  <c r="AG93" i="3"/>
  <c r="AG10" i="3"/>
  <c r="AG105" i="3"/>
  <c r="AG11" i="3"/>
  <c r="AG13" i="3" s="1"/>
  <c r="AF27" i="3"/>
  <c r="AF5" i="3"/>
  <c r="AF7" i="3" s="1"/>
  <c r="AF16" i="3"/>
  <c r="AF8" i="3"/>
  <c r="AG18" i="3"/>
  <c r="AE14" i="3"/>
  <c r="AF66" i="3" l="1"/>
  <c r="AF93" i="3"/>
  <c r="AF40" i="3"/>
  <c r="AF105" i="3"/>
  <c r="AF11" i="3"/>
  <c r="AF13" i="3" s="1"/>
  <c r="AF10" i="3"/>
  <c r="AE27" i="3"/>
  <c r="AE5" i="3"/>
  <c r="AE7" i="3" s="1"/>
  <c r="AF18" i="3"/>
  <c r="AE8" i="3"/>
  <c r="AE16" i="3"/>
  <c r="AD14" i="3"/>
  <c r="AE40" i="3" l="1"/>
  <c r="AE66" i="3"/>
  <c r="AE93" i="3"/>
  <c r="AE18" i="3"/>
  <c r="AD16" i="3"/>
  <c r="AE105" i="3"/>
  <c r="AE11" i="3"/>
  <c r="AE13" i="3" s="1"/>
  <c r="AE10" i="3"/>
  <c r="AD8" i="3"/>
  <c r="AD27" i="3"/>
  <c r="AD5" i="3"/>
  <c r="AD7" i="3" s="1"/>
  <c r="AC14" i="3"/>
  <c r="AD40" i="3" l="1"/>
  <c r="AD66" i="3"/>
  <c r="AD93" i="3"/>
  <c r="AC16" i="3"/>
  <c r="AC27" i="3"/>
  <c r="AC5" i="3"/>
  <c r="AC7" i="3" s="1"/>
  <c r="AD105" i="3"/>
  <c r="AD11" i="3"/>
  <c r="AD13" i="3" s="1"/>
  <c r="AD10" i="3"/>
  <c r="AC8" i="3"/>
  <c r="AD18" i="3"/>
  <c r="AB14" i="3"/>
  <c r="AF27" i="50"/>
  <c r="AF34" i="50"/>
  <c r="AF33" i="50"/>
  <c r="AF25" i="50"/>
  <c r="AF28" i="50"/>
  <c r="AF31" i="50" l="1"/>
  <c r="AC40" i="3"/>
  <c r="AB27" i="3"/>
  <c r="AB5" i="3"/>
  <c r="AF37" i="50"/>
  <c r="AR14" i="3"/>
  <c r="AB16" i="3"/>
  <c r="AC66" i="3"/>
  <c r="AC93" i="3"/>
  <c r="AC105" i="3"/>
  <c r="AC11" i="3"/>
  <c r="AC13" i="3" s="1"/>
  <c r="AC10" i="3"/>
  <c r="AB8" i="3"/>
  <c r="AC18" i="3"/>
  <c r="AA14" i="3"/>
  <c r="AF33" i="49"/>
  <c r="AF27" i="49"/>
  <c r="AF28" i="49"/>
  <c r="AF34" i="49"/>
  <c r="AF25" i="49"/>
  <c r="AF24" i="50"/>
  <c r="AF30" i="50" s="1"/>
  <c r="AB40" i="3" l="1"/>
  <c r="AA8" i="3"/>
  <c r="AB11" i="3"/>
  <c r="AB13" i="3" s="1"/>
  <c r="AB105" i="3"/>
  <c r="AB66" i="3"/>
  <c r="AR8" i="3"/>
  <c r="AB93" i="3"/>
  <c r="AB10" i="3"/>
  <c r="AF31" i="49"/>
  <c r="AF37" i="49"/>
  <c r="AB18" i="3"/>
  <c r="AR16" i="3"/>
  <c r="AA16" i="3"/>
  <c r="AB7" i="3"/>
  <c r="AR5" i="3"/>
  <c r="AA27" i="3"/>
  <c r="AA5" i="3"/>
  <c r="AA7" i="3" s="1"/>
  <c r="Z14" i="3"/>
  <c r="AF24" i="49"/>
  <c r="AF30" i="49" s="1"/>
  <c r="AR18" i="3" l="1"/>
  <c r="AA40" i="3"/>
  <c r="AA18" i="3"/>
  <c r="AR66" i="3"/>
  <c r="AR11" i="3"/>
  <c r="AR93" i="3"/>
  <c r="AR10" i="3"/>
  <c r="AN14" i="3"/>
  <c r="Z16" i="3"/>
  <c r="Z27" i="3"/>
  <c r="Z5" i="3"/>
  <c r="Z8" i="3"/>
  <c r="AA105" i="3"/>
  <c r="AA66" i="3"/>
  <c r="AA11" i="3"/>
  <c r="AA13" i="3" s="1"/>
  <c r="AA93" i="3"/>
  <c r="AA10" i="3"/>
  <c r="Y14" i="3"/>
  <c r="Z40" i="3" l="1"/>
  <c r="Z93" i="3"/>
  <c r="Z11" i="3"/>
  <c r="Z13" i="3" s="1"/>
  <c r="Z105" i="3"/>
  <c r="Z66" i="3"/>
  <c r="AN8" i="3"/>
  <c r="Z10" i="3"/>
  <c r="Z7" i="3"/>
  <c r="AN5" i="3"/>
  <c r="AN7" i="3" s="1"/>
  <c r="AN16" i="3"/>
  <c r="Z18" i="3"/>
  <c r="Y27" i="3"/>
  <c r="Y5" i="3"/>
  <c r="Y7" i="3" s="1"/>
  <c r="Y16" i="3"/>
  <c r="Y8" i="3"/>
  <c r="X14" i="3"/>
  <c r="AN18" i="3" l="1"/>
  <c r="Y40" i="3"/>
  <c r="Y18" i="3"/>
  <c r="X27" i="3"/>
  <c r="X5" i="3"/>
  <c r="X7" i="3" s="1"/>
  <c r="X8" i="3"/>
  <c r="X16" i="3"/>
  <c r="AN105" i="3"/>
  <c r="AN66" i="3"/>
  <c r="AN11" i="3"/>
  <c r="AN13" i="3" s="1"/>
  <c r="AN93" i="3"/>
  <c r="AN10" i="3"/>
  <c r="Y93" i="3"/>
  <c r="Y11" i="3"/>
  <c r="Y13" i="3" s="1"/>
  <c r="Y66" i="3"/>
  <c r="Y105" i="3"/>
  <c r="Y10" i="3"/>
  <c r="W14" i="3"/>
  <c r="X18" i="3" l="1"/>
  <c r="X40" i="3"/>
  <c r="W8" i="3"/>
  <c r="W16" i="3"/>
  <c r="W27" i="3"/>
  <c r="W5" i="3"/>
  <c r="W7" i="3" s="1"/>
  <c r="X93" i="3"/>
  <c r="X11" i="3"/>
  <c r="X13" i="3" s="1"/>
  <c r="X105" i="3"/>
  <c r="X66" i="3"/>
  <c r="X10" i="3"/>
  <c r="V14" i="3"/>
  <c r="W18" i="3" l="1"/>
  <c r="W40" i="3"/>
  <c r="V27" i="3"/>
  <c r="V5" i="3"/>
  <c r="V7" i="3" s="1"/>
  <c r="V8" i="3"/>
  <c r="V16" i="3"/>
  <c r="W11" i="3"/>
  <c r="W13" i="3" s="1"/>
  <c r="W66" i="3"/>
  <c r="W93" i="3"/>
  <c r="W105" i="3"/>
  <c r="W10" i="3"/>
  <c r="U14" i="3"/>
  <c r="V18" i="3" l="1"/>
  <c r="V40" i="3"/>
  <c r="U16" i="3"/>
  <c r="V105" i="3"/>
  <c r="V11" i="3"/>
  <c r="V13" i="3" s="1"/>
  <c r="V66" i="3"/>
  <c r="V93" i="3"/>
  <c r="V10" i="3"/>
  <c r="U8" i="3"/>
  <c r="U27" i="3"/>
  <c r="U5" i="3"/>
  <c r="U7" i="3" s="1"/>
  <c r="T14" i="3"/>
  <c r="U40" i="3" l="1"/>
  <c r="T16" i="3"/>
  <c r="T8" i="3"/>
  <c r="U105" i="3"/>
  <c r="U11" i="3"/>
  <c r="U13" i="3" s="1"/>
  <c r="U66" i="3"/>
  <c r="U93" i="3"/>
  <c r="U10" i="3"/>
  <c r="T27" i="3"/>
  <c r="T5" i="3"/>
  <c r="T7" i="3" s="1"/>
  <c r="U18" i="3"/>
  <c r="S14" i="3"/>
  <c r="T40" i="3" l="1"/>
  <c r="T18" i="3"/>
  <c r="S8" i="3"/>
  <c r="S16" i="3"/>
  <c r="S27" i="3"/>
  <c r="S5" i="3"/>
  <c r="S7" i="3" s="1"/>
  <c r="T105" i="3"/>
  <c r="T11" i="3"/>
  <c r="T13" i="3" s="1"/>
  <c r="T66" i="3"/>
  <c r="T93" i="3"/>
  <c r="T10" i="3"/>
  <c r="R14" i="3"/>
  <c r="S40" i="3" l="1"/>
  <c r="S18" i="3"/>
  <c r="AO14" i="3"/>
  <c r="R16" i="3"/>
  <c r="R8" i="3"/>
  <c r="R27" i="3"/>
  <c r="R5" i="3"/>
  <c r="S93" i="3"/>
  <c r="S105" i="3"/>
  <c r="S11" i="3"/>
  <c r="S13" i="3" s="1"/>
  <c r="S66" i="3"/>
  <c r="S10" i="3"/>
  <c r="Q14" i="3"/>
  <c r="R40" i="3" l="1"/>
  <c r="R7" i="3"/>
  <c r="AO5" i="3"/>
  <c r="AO7" i="3" s="1"/>
  <c r="Q27" i="3"/>
  <c r="Q5" i="3"/>
  <c r="Q7" i="3" s="1"/>
  <c r="Q18" i="3"/>
  <c r="Q16" i="3"/>
  <c r="R93" i="3"/>
  <c r="R105" i="3"/>
  <c r="R66" i="3"/>
  <c r="R11" i="3"/>
  <c r="R13" i="3" s="1"/>
  <c r="AO8" i="3"/>
  <c r="R10" i="3"/>
  <c r="AO16" i="3"/>
  <c r="Q8" i="3"/>
  <c r="R18" i="3"/>
  <c r="P14" i="3"/>
  <c r="Q40" i="3" l="1"/>
  <c r="AO18" i="3"/>
  <c r="P27" i="3"/>
  <c r="P5" i="3"/>
  <c r="P8" i="3"/>
  <c r="AO11" i="3"/>
  <c r="AO13" i="3" s="1"/>
  <c r="AO66" i="3"/>
  <c r="AO105" i="3"/>
  <c r="AO93" i="3"/>
  <c r="AO10" i="3"/>
  <c r="AQ14" i="3"/>
  <c r="P16" i="3"/>
  <c r="Q105" i="3"/>
  <c r="Q66" i="3"/>
  <c r="Q11" i="3"/>
  <c r="Q13" i="3" s="1"/>
  <c r="Q93" i="3"/>
  <c r="Q10" i="3"/>
  <c r="O14" i="3"/>
  <c r="P40" i="3" l="1"/>
  <c r="P18" i="3"/>
  <c r="O8" i="3"/>
  <c r="AQ16" i="3"/>
  <c r="O27" i="3"/>
  <c r="O5" i="3"/>
  <c r="O7" i="3" s="1"/>
  <c r="O18" i="3"/>
  <c r="O16" i="3"/>
  <c r="P105" i="3"/>
  <c r="P11" i="3"/>
  <c r="P13" i="3" s="1"/>
  <c r="AQ8" i="3"/>
  <c r="P66" i="3"/>
  <c r="P93" i="3"/>
  <c r="P10" i="3"/>
  <c r="AQ5" i="3"/>
  <c r="P7" i="3"/>
  <c r="N14" i="3"/>
  <c r="O40" i="3" l="1"/>
  <c r="AQ11" i="3"/>
  <c r="AQ66" i="3"/>
  <c r="AQ93" i="3"/>
  <c r="AQ10" i="3"/>
  <c r="N27" i="3"/>
  <c r="N5" i="3"/>
  <c r="N7" i="3" s="1"/>
  <c r="N16" i="3"/>
  <c r="AQ18" i="3"/>
  <c r="N8" i="3"/>
  <c r="O93" i="3"/>
  <c r="O105" i="3"/>
  <c r="O11" i="3"/>
  <c r="O13" i="3" s="1"/>
  <c r="O66" i="3"/>
  <c r="O10" i="3"/>
  <c r="M14" i="3"/>
  <c r="N18" i="3" l="1"/>
  <c r="N40" i="3"/>
  <c r="M8" i="3"/>
  <c r="M27" i="3"/>
  <c r="M5" i="3"/>
  <c r="M7" i="3" s="1"/>
  <c r="N93" i="3"/>
  <c r="N105" i="3"/>
  <c r="N11" i="3"/>
  <c r="N13" i="3" s="1"/>
  <c r="N66" i="3"/>
  <c r="N10" i="3"/>
  <c r="M16" i="3"/>
  <c r="L14" i="3"/>
  <c r="M40" i="3" l="1"/>
  <c r="M18" i="3"/>
  <c r="L27" i="3"/>
  <c r="L5" i="3"/>
  <c r="L7" i="3" s="1"/>
  <c r="L16" i="3"/>
  <c r="L8" i="3"/>
  <c r="M105" i="3"/>
  <c r="M66" i="3"/>
  <c r="M93" i="3"/>
  <c r="M11" i="3"/>
  <c r="M13" i="3" s="1"/>
  <c r="M10" i="3"/>
  <c r="K14" i="3"/>
  <c r="L40" i="3" l="1"/>
  <c r="L105" i="3"/>
  <c r="L11" i="3"/>
  <c r="L13" i="3" s="1"/>
  <c r="L66" i="3"/>
  <c r="L93" i="3"/>
  <c r="L10" i="3"/>
  <c r="K27" i="3"/>
  <c r="K5" i="3"/>
  <c r="K7" i="3" s="1"/>
  <c r="L18" i="3"/>
  <c r="K8" i="3"/>
  <c r="K16" i="3"/>
  <c r="J14" i="3"/>
  <c r="K40" i="3" l="1"/>
  <c r="K18" i="3"/>
  <c r="K105" i="3"/>
  <c r="K11" i="3"/>
  <c r="K13" i="3" s="1"/>
  <c r="K66" i="3"/>
  <c r="K93" i="3"/>
  <c r="K10" i="3"/>
  <c r="J8" i="3"/>
  <c r="J27" i="3"/>
  <c r="J5" i="3"/>
  <c r="J7" i="3" s="1"/>
  <c r="J16" i="3"/>
  <c r="I14" i="3"/>
  <c r="J18" i="3" l="1"/>
  <c r="J40" i="3"/>
  <c r="I16" i="3"/>
  <c r="I8" i="3"/>
  <c r="J11" i="3"/>
  <c r="J13" i="3" s="1"/>
  <c r="J93" i="3"/>
  <c r="J66" i="3"/>
  <c r="J105" i="3"/>
  <c r="J10" i="3"/>
  <c r="I27" i="3"/>
  <c r="I5" i="3"/>
  <c r="I7" i="3" s="1"/>
  <c r="H14" i="3"/>
  <c r="I40" i="3" l="1"/>
  <c r="H27" i="3"/>
  <c r="H5" i="3"/>
  <c r="H7" i="3" s="1"/>
  <c r="H8" i="3"/>
  <c r="H16" i="3"/>
  <c r="I93" i="3"/>
  <c r="I105" i="3"/>
  <c r="I11" i="3"/>
  <c r="I13" i="3" s="1"/>
  <c r="I66" i="3"/>
  <c r="I10" i="3"/>
  <c r="I18" i="3"/>
  <c r="G14" i="3"/>
  <c r="H18" i="3" l="1"/>
  <c r="H40" i="3"/>
  <c r="G16" i="3"/>
  <c r="G8" i="3"/>
  <c r="G27" i="3"/>
  <c r="G5" i="3"/>
  <c r="G7" i="3" s="1"/>
  <c r="H93" i="3"/>
  <c r="H11" i="3"/>
  <c r="H13" i="3" s="1"/>
  <c r="H105" i="3"/>
  <c r="H66" i="3"/>
  <c r="H10" i="3"/>
  <c r="F14" i="3"/>
  <c r="G40" i="3" l="1"/>
  <c r="F27" i="3"/>
  <c r="F5" i="3"/>
  <c r="F7" i="3" s="1"/>
  <c r="F16" i="3"/>
  <c r="F8" i="3"/>
  <c r="G11" i="3"/>
  <c r="G13" i="3" s="1"/>
  <c r="G66" i="3"/>
  <c r="G93" i="3"/>
  <c r="G105" i="3"/>
  <c r="G10" i="3"/>
  <c r="G18" i="3"/>
  <c r="E14" i="3"/>
  <c r="F40" i="3" l="1"/>
  <c r="E8" i="3"/>
  <c r="F105" i="3"/>
  <c r="F66" i="3"/>
  <c r="F93" i="3"/>
  <c r="F11" i="3"/>
  <c r="F13" i="3" s="1"/>
  <c r="F10" i="3"/>
  <c r="E27" i="3"/>
  <c r="E5" i="3"/>
  <c r="E7" i="3" s="1"/>
  <c r="E18" i="3"/>
  <c r="E16" i="3"/>
  <c r="F18" i="3"/>
  <c r="D14" i="3"/>
  <c r="AR38" i="47"/>
  <c r="AQ38" i="47"/>
  <c r="AN38" i="47"/>
  <c r="AO38" i="47"/>
  <c r="E5" i="48"/>
  <c r="E7" i="48" s="1"/>
  <c r="F5" i="48"/>
  <c r="F7" i="48" s="1"/>
  <c r="K5" i="48"/>
  <c r="K7" i="48" s="1"/>
  <c r="G5" i="48"/>
  <c r="G7" i="48" s="1"/>
  <c r="L5" i="48"/>
  <c r="L7" i="48" s="1"/>
  <c r="H5" i="48"/>
  <c r="H7" i="48" s="1"/>
  <c r="I5" i="48"/>
  <c r="I7" i="48" s="1"/>
  <c r="J5" i="48"/>
  <c r="J7" i="48" s="1"/>
  <c r="G14" i="48"/>
  <c r="F14" i="48"/>
  <c r="E14" i="48"/>
  <c r="L14" i="48"/>
  <c r="H14" i="48"/>
  <c r="K14" i="48"/>
  <c r="J14" i="48"/>
  <c r="I14" i="48"/>
  <c r="E40" i="3" l="1"/>
  <c r="K16" i="48"/>
  <c r="J16" i="48"/>
  <c r="D27" i="3"/>
  <c r="D5" i="3"/>
  <c r="H16" i="48"/>
  <c r="L16" i="48"/>
  <c r="E16" i="48"/>
  <c r="H8" i="48"/>
  <c r="F16" i="48"/>
  <c r="I8" i="48"/>
  <c r="G16" i="48"/>
  <c r="J8" i="48"/>
  <c r="K8" i="48"/>
  <c r="L8" i="48"/>
  <c r="E8" i="48"/>
  <c r="AP14" i="3" a="1"/>
  <c r="AP14" i="3" s="1"/>
  <c r="D16" i="3"/>
  <c r="F8" i="48"/>
  <c r="G8" i="48"/>
  <c r="D8" i="3"/>
  <c r="I16" i="48"/>
  <c r="E105" i="3"/>
  <c r="E11" i="3"/>
  <c r="E13" i="3" s="1"/>
  <c r="E93" i="3"/>
  <c r="E66" i="3"/>
  <c r="E10" i="3"/>
  <c r="AQ27" i="3"/>
  <c r="AN40" i="3"/>
  <c r="AN27" i="3"/>
  <c r="AR27" i="3"/>
  <c r="AR40" i="3"/>
  <c r="AO27" i="3"/>
  <c r="AO40" i="3"/>
  <c r="AQ40" i="3"/>
  <c r="D14" i="48"/>
  <c r="D5" i="48"/>
  <c r="H38" i="48" l="1"/>
  <c r="D40" i="3"/>
  <c r="G38" i="48"/>
  <c r="F38" i="48"/>
  <c r="I38" i="48"/>
  <c r="E38" i="48"/>
  <c r="L38" i="48"/>
  <c r="K38" i="48"/>
  <c r="J38" i="48"/>
  <c r="I18" i="48"/>
  <c r="D16" i="48"/>
  <c r="E58" i="48"/>
  <c r="E79" i="48"/>
  <c r="E10" i="48"/>
  <c r="E11" i="48"/>
  <c r="E13" i="48" s="1"/>
  <c r="H79" i="48"/>
  <c r="H10" i="48"/>
  <c r="H58" i="48"/>
  <c r="H11" i="48"/>
  <c r="H13" i="48" s="1"/>
  <c r="E18" i="48"/>
  <c r="L58" i="48"/>
  <c r="L79" i="48"/>
  <c r="L10" i="48"/>
  <c r="L11" i="48"/>
  <c r="L13" i="48" s="1"/>
  <c r="L18" i="48"/>
  <c r="K58" i="48"/>
  <c r="K10" i="48"/>
  <c r="K79" i="48"/>
  <c r="K11" i="48"/>
  <c r="K13" i="48" s="1"/>
  <c r="D7" i="48"/>
  <c r="D93" i="3"/>
  <c r="AP8" i="3" a="1"/>
  <c r="AP8" i="3" s="1"/>
  <c r="D66" i="3"/>
  <c r="D105" i="3"/>
  <c r="D11" i="3"/>
  <c r="D13" i="3" s="1"/>
  <c r="D10" i="3"/>
  <c r="H18" i="48"/>
  <c r="J58" i="48"/>
  <c r="J79" i="48"/>
  <c r="J10" i="48"/>
  <c r="J11" i="48"/>
  <c r="J13" i="48" s="1"/>
  <c r="G58" i="48"/>
  <c r="G10" i="48"/>
  <c r="G79" i="48"/>
  <c r="G11" i="48"/>
  <c r="G13" i="48" s="1"/>
  <c r="G18" i="48"/>
  <c r="D7" i="3"/>
  <c r="AP5" i="3" a="1"/>
  <c r="AP5" i="3" s="1"/>
  <c r="D8" i="48"/>
  <c r="F10" i="48"/>
  <c r="F58" i="48"/>
  <c r="F79" i="48"/>
  <c r="F11" i="48"/>
  <c r="F13" i="48" s="1"/>
  <c r="J18" i="48"/>
  <c r="I79" i="48"/>
  <c r="I10" i="48"/>
  <c r="I58" i="48"/>
  <c r="I11" i="48"/>
  <c r="I13" i="48" s="1"/>
  <c r="AP16" i="3"/>
  <c r="K18" i="48"/>
  <c r="D18" i="3"/>
  <c r="F18" i="48"/>
  <c r="AP18" i="3" l="1"/>
  <c r="D38" i="48"/>
  <c r="AP11" i="3"/>
  <c r="AP105" i="3" a="1"/>
  <c r="AP105" i="3" s="1"/>
  <c r="AQ105" i="3" a="1"/>
  <c r="AQ105" i="3" s="1"/>
  <c r="AP66" i="3"/>
  <c r="AP93" i="3"/>
  <c r="AP10" i="3"/>
  <c r="AP40" i="3"/>
  <c r="D18" i="48"/>
  <c r="D79" i="48"/>
  <c r="D10" i="48"/>
  <c r="D58" i="48"/>
  <c r="D11" i="48"/>
  <c r="D13" i="48" s="1"/>
  <c r="AP27" i="3" l="1"/>
  <c r="E15" i="47" l="1"/>
  <c r="E16" i="47" s="1"/>
  <c r="D9" i="47"/>
  <c r="D15" i="47"/>
  <c r="E9" i="47"/>
  <c r="AP9" i="47" l="1" a="1"/>
  <c r="AP9" i="47" s="1"/>
  <c r="AP10" i="47" s="1"/>
  <c r="D10" i="47"/>
  <c r="E10" i="47"/>
  <c r="AP15" i="47" a="1"/>
  <c r="AP15" i="47" s="1"/>
  <c r="AP16" i="47" s="1"/>
  <c r="D16" i="47"/>
  <c r="E6" i="47" l="1"/>
  <c r="E7" i="47" l="1"/>
  <c r="E12" i="47"/>
  <c r="E13" i="47" s="1"/>
  <c r="M14" i="48" l="1"/>
  <c r="M8" i="48" l="1"/>
  <c r="M16" i="48"/>
  <c r="N14" i="48"/>
  <c r="M38" i="48" l="1"/>
  <c r="M18" i="48"/>
  <c r="N8" i="48"/>
  <c r="N16" i="48"/>
  <c r="M58" i="48"/>
  <c r="M79" i="48"/>
  <c r="M10" i="48"/>
  <c r="O14" i="48"/>
  <c r="F15" i="47"/>
  <c r="F16" i="47" s="1"/>
  <c r="N38" i="48" l="1"/>
  <c r="N18" i="48"/>
  <c r="O16" i="48"/>
  <c r="O8" i="48"/>
  <c r="N10" i="48"/>
  <c r="N79" i="48"/>
  <c r="N58" i="48"/>
  <c r="P14" i="48"/>
  <c r="G15" i="47"/>
  <c r="G16" i="47" s="1"/>
  <c r="O38" i="48" l="1"/>
  <c r="P8" i="48"/>
  <c r="P16" i="48"/>
  <c r="O58" i="48"/>
  <c r="O10" i="48"/>
  <c r="O79" i="48"/>
  <c r="O18" i="48"/>
  <c r="Q14" i="48"/>
  <c r="H15" i="47"/>
  <c r="H16" i="47" s="1"/>
  <c r="P18" i="48" l="1"/>
  <c r="P38" i="48"/>
  <c r="Q16" i="48"/>
  <c r="Q8" i="48"/>
  <c r="P79" i="48"/>
  <c r="P10" i="48"/>
  <c r="P58" i="48"/>
  <c r="R14" i="48"/>
  <c r="I15" i="47"/>
  <c r="I16" i="47" s="1"/>
  <c r="Q38" i="48" l="1"/>
  <c r="R8" i="48"/>
  <c r="R16" i="48"/>
  <c r="Q10" i="48"/>
  <c r="Q58" i="48"/>
  <c r="Q79" i="48"/>
  <c r="Q18" i="48"/>
  <c r="F9" i="47"/>
  <c r="Q15" i="47"/>
  <c r="S14" i="48"/>
  <c r="J15" i="47"/>
  <c r="J16" i="47" s="1"/>
  <c r="R38" i="48" l="1"/>
  <c r="R18" i="48"/>
  <c r="Q16" i="47"/>
  <c r="F10" i="47"/>
  <c r="S16" i="48"/>
  <c r="R79" i="48"/>
  <c r="R58" i="48"/>
  <c r="R10" i="48"/>
  <c r="S8" i="48"/>
  <c r="R15" i="47"/>
  <c r="T14" i="48"/>
  <c r="G9" i="47"/>
  <c r="K15" i="47"/>
  <c r="K16" i="47" s="1"/>
  <c r="T16" i="48" l="1"/>
  <c r="T8" i="48"/>
  <c r="S79" i="48"/>
  <c r="S10" i="48"/>
  <c r="S58" i="48"/>
  <c r="S18" i="48"/>
  <c r="G10" i="47"/>
  <c r="R16" i="47"/>
  <c r="S38" i="48"/>
  <c r="S15" i="47"/>
  <c r="S16" i="47" s="1"/>
  <c r="H9" i="47"/>
  <c r="U14" i="48"/>
  <c r="L15" i="47"/>
  <c r="L16" i="47" s="1"/>
  <c r="T38" i="48" l="1"/>
  <c r="U8" i="48"/>
  <c r="T10" i="48"/>
  <c r="T79" i="48"/>
  <c r="T58" i="48"/>
  <c r="T18" i="48"/>
  <c r="U16" i="48"/>
  <c r="H10" i="47"/>
  <c r="T15" i="47"/>
  <c r="T16" i="47" s="1"/>
  <c r="V14" i="48"/>
  <c r="I9" i="47"/>
  <c r="M15" i="47"/>
  <c r="M16" i="47" s="1"/>
  <c r="U18" i="48" l="1"/>
  <c r="U38" i="48"/>
  <c r="V16" i="48"/>
  <c r="V8" i="48"/>
  <c r="U10" i="48"/>
  <c r="U79" i="48"/>
  <c r="U58" i="48"/>
  <c r="I10" i="47"/>
  <c r="J9" i="47"/>
  <c r="W14" i="48"/>
  <c r="AQ14" i="48" s="1"/>
  <c r="AQ16" i="48" s="1"/>
  <c r="U15" i="47"/>
  <c r="N15" i="47"/>
  <c r="N16" i="47" s="1"/>
  <c r="V38" i="48" l="1"/>
  <c r="J10" i="47"/>
  <c r="U16" i="47"/>
  <c r="W16" i="48"/>
  <c r="W8" i="48"/>
  <c r="V79" i="48"/>
  <c r="V58" i="48"/>
  <c r="V10" i="48"/>
  <c r="V18" i="48"/>
  <c r="W15" i="47"/>
  <c r="W16" i="47" s="1"/>
  <c r="X14" i="48"/>
  <c r="K9" i="47"/>
  <c r="V15" i="47"/>
  <c r="V16" i="47" s="1"/>
  <c r="O15" i="47"/>
  <c r="O16" i="47" s="1"/>
  <c r="AQ8" i="48" l="1"/>
  <c r="W38" i="48"/>
  <c r="W18" i="48"/>
  <c r="X8" i="48"/>
  <c r="W10" i="48"/>
  <c r="W79" i="48"/>
  <c r="W58" i="48"/>
  <c r="K10" i="47"/>
  <c r="X16" i="48"/>
  <c r="L9" i="47"/>
  <c r="Y14" i="48"/>
  <c r="P15" i="47"/>
  <c r="AQ58" i="48" l="1"/>
  <c r="AQ10" i="48"/>
  <c r="AQ18" i="48"/>
  <c r="AQ79" i="48"/>
  <c r="X38" i="48"/>
  <c r="X18" i="48"/>
  <c r="Y8" i="48"/>
  <c r="P16" i="47"/>
  <c r="AQ15" i="47"/>
  <c r="AQ16" i="47" s="1"/>
  <c r="L10" i="47"/>
  <c r="Y16" i="48"/>
  <c r="X79" i="48"/>
  <c r="X10" i="48"/>
  <c r="X58" i="48"/>
  <c r="X15" i="47"/>
  <c r="M9" i="47"/>
  <c r="Z14" i="48"/>
  <c r="R9" i="47"/>
  <c r="AE14" i="48"/>
  <c r="AE16" i="48" s="1"/>
  <c r="Y18" i="48" l="1"/>
  <c r="Y38" i="48"/>
  <c r="M10" i="47"/>
  <c r="Z8" i="48"/>
  <c r="R10" i="47"/>
  <c r="X16" i="47"/>
  <c r="Z16" i="48"/>
  <c r="AE8" i="48"/>
  <c r="Y79" i="48"/>
  <c r="Y10" i="48"/>
  <c r="Y58" i="48"/>
  <c r="N9" i="47"/>
  <c r="AA14" i="48"/>
  <c r="Y15" i="47"/>
  <c r="Y16" i="47" s="1"/>
  <c r="S9" i="47"/>
  <c r="AF14" i="48"/>
  <c r="AF16" i="48" s="1"/>
  <c r="AD9" i="47"/>
  <c r="AE10" i="48" l="1"/>
  <c r="AE58" i="48"/>
  <c r="AE79" i="48"/>
  <c r="AD12" i="47"/>
  <c r="AD13" i="47" s="1"/>
  <c r="AD10" i="47"/>
  <c r="AE18" i="48"/>
  <c r="Z38" i="48"/>
  <c r="N10" i="47"/>
  <c r="S10" i="47"/>
  <c r="AA16" i="48"/>
  <c r="AA8" i="48"/>
  <c r="D20" i="59" a="1"/>
  <c r="Z10" i="48"/>
  <c r="Z58" i="48"/>
  <c r="Z79" i="48"/>
  <c r="AE38" i="48"/>
  <c r="AF8" i="48"/>
  <c r="Z18" i="48"/>
  <c r="Z15" i="47"/>
  <c r="AQ38" i="48"/>
  <c r="AB14" i="48"/>
  <c r="AB16" i="48" s="1"/>
  <c r="O9" i="47"/>
  <c r="T9" i="47"/>
  <c r="AG14" i="48"/>
  <c r="AG16" i="48" s="1"/>
  <c r="AE9" i="47"/>
  <c r="AF10" i="48" l="1"/>
  <c r="AF58" i="48"/>
  <c r="AF79" i="48"/>
  <c r="AE12" i="47"/>
  <c r="AE13" i="47" s="1"/>
  <c r="AE10" i="47"/>
  <c r="AA38" i="48"/>
  <c r="AF38" i="48"/>
  <c r="AF18" i="48"/>
  <c r="AA79" i="48"/>
  <c r="AA58" i="48"/>
  <c r="AA10" i="48"/>
  <c r="D7" i="59" a="1"/>
  <c r="AB8" i="48"/>
  <c r="AA18" i="48"/>
  <c r="T10" i="47"/>
  <c r="D20" i="59"/>
  <c r="G22" i="59"/>
  <c r="M22" i="59"/>
  <c r="G23" i="59"/>
  <c r="L22" i="59"/>
  <c r="J23" i="59"/>
  <c r="F22" i="59"/>
  <c r="L23" i="59"/>
  <c r="N22" i="59"/>
  <c r="J22" i="59"/>
  <c r="E23" i="59"/>
  <c r="M23" i="59"/>
  <c r="I22" i="59"/>
  <c r="O23" i="59"/>
  <c r="K23" i="59"/>
  <c r="E22" i="59"/>
  <c r="H23" i="59"/>
  <c r="F23" i="59"/>
  <c r="H22" i="59"/>
  <c r="I23" i="59"/>
  <c r="K22" i="59"/>
  <c r="N23" i="59"/>
  <c r="O22" i="59"/>
  <c r="O10" i="47"/>
  <c r="AG8" i="48"/>
  <c r="Z16" i="47"/>
  <c r="AD14" i="48"/>
  <c r="AD16" i="48" s="1"/>
  <c r="AA15" i="47"/>
  <c r="AA16" i="47" s="1"/>
  <c r="AC14" i="48"/>
  <c r="AC16" i="48" s="1"/>
  <c r="AB15" i="47"/>
  <c r="AA9" i="47"/>
  <c r="AM14" i="48"/>
  <c r="AM16" i="48" s="1"/>
  <c r="Z9" i="47"/>
  <c r="AL14" i="48"/>
  <c r="AL16" i="48" s="1"/>
  <c r="Y9" i="47"/>
  <c r="X9" i="47"/>
  <c r="AK14" i="48"/>
  <c r="AK16" i="48" s="1"/>
  <c r="W9" i="47"/>
  <c r="AJ14" i="48"/>
  <c r="AJ16" i="48" s="1"/>
  <c r="AI14" i="48"/>
  <c r="AI16" i="48" s="1"/>
  <c r="V9" i="47"/>
  <c r="AF35" i="49"/>
  <c r="U9" i="47"/>
  <c r="AH14" i="48"/>
  <c r="AH16" i="48" s="1"/>
  <c r="AF9" i="47"/>
  <c r="AF29" i="49"/>
  <c r="AF35" i="50"/>
  <c r="AF29" i="50"/>
  <c r="AG10" i="48" l="1"/>
  <c r="AB10" i="48"/>
  <c r="AG58" i="48"/>
  <c r="AG79" i="48"/>
  <c r="AF12" i="47"/>
  <c r="AF13" i="47" s="1"/>
  <c r="AF10" i="47"/>
  <c r="AG38" i="48"/>
  <c r="AG18" i="48"/>
  <c r="D20" i="51" a="1"/>
  <c r="E23" i="51" s="1"/>
  <c r="W10" i="47"/>
  <c r="X10" i="47"/>
  <c r="H9" i="59"/>
  <c r="F10" i="59"/>
  <c r="G9" i="59"/>
  <c r="K10" i="59"/>
  <c r="I10" i="59"/>
  <c r="F9" i="59"/>
  <c r="M9" i="59"/>
  <c r="N10" i="59"/>
  <c r="G10" i="59"/>
  <c r="L9" i="59"/>
  <c r="M10" i="59"/>
  <c r="O9" i="59"/>
  <c r="N9" i="59"/>
  <c r="D7" i="59"/>
  <c r="J9" i="59"/>
  <c r="E9" i="59"/>
  <c r="O10" i="59"/>
  <c r="L10" i="59"/>
  <c r="J10" i="59"/>
  <c r="K9" i="59"/>
  <c r="I9" i="59"/>
  <c r="H10" i="59"/>
  <c r="E10" i="59"/>
  <c r="AI8" i="48"/>
  <c r="AB16" i="47"/>
  <c r="AR15" i="47"/>
  <c r="AR16" i="47" s="1"/>
  <c r="AO15" i="47"/>
  <c r="AO16" i="47" s="1"/>
  <c r="AD8" i="48"/>
  <c r="AB58" i="48"/>
  <c r="AB79" i="48"/>
  <c r="Y10" i="47"/>
  <c r="AP14" i="48" a="1"/>
  <c r="AP14" i="48" s="1"/>
  <c r="AN14" i="48"/>
  <c r="AO14" i="48"/>
  <c r="AM8" i="48"/>
  <c r="AC8" i="48"/>
  <c r="AR14" i="48"/>
  <c r="AA10" i="47"/>
  <c r="D23" i="59"/>
  <c r="D22" i="59"/>
  <c r="D26" i="59"/>
  <c r="P20" i="59"/>
  <c r="AK8" i="48"/>
  <c r="AN15" i="47"/>
  <c r="AN16" i="47" s="1"/>
  <c r="AB18" i="48"/>
  <c r="Z10" i="47"/>
  <c r="AL8" i="48"/>
  <c r="AE35" i="49"/>
  <c r="AH8" i="48"/>
  <c r="U10" i="47"/>
  <c r="V10" i="47"/>
  <c r="AE35" i="50"/>
  <c r="AE29" i="49"/>
  <c r="AJ8" i="48"/>
  <c r="AB38" i="48"/>
  <c r="AE29" i="50"/>
  <c r="AC9" i="47"/>
  <c r="F59" i="33"/>
  <c r="P9" i="47"/>
  <c r="AB9" i="47"/>
  <c r="F96" i="33"/>
  <c r="F53" i="33"/>
  <c r="F72" i="33"/>
  <c r="F33" i="33"/>
  <c r="F68" i="33"/>
  <c r="F8" i="33"/>
  <c r="AM9" i="47"/>
  <c r="AM12" i="47" s="1"/>
  <c r="AM13" i="47" s="1"/>
  <c r="AL9" i="47"/>
  <c r="AL12" i="47" s="1"/>
  <c r="AL13" i="47" s="1"/>
  <c r="AK9" i="47"/>
  <c r="AK12" i="47" s="1"/>
  <c r="AK13" i="47" s="1"/>
  <c r="AJ9" i="47"/>
  <c r="AJ12" i="47" s="1"/>
  <c r="AJ13" i="47" s="1"/>
  <c r="AI9" i="47"/>
  <c r="F74" i="33"/>
  <c r="F32" i="33"/>
  <c r="F10" i="33"/>
  <c r="AH9" i="47"/>
  <c r="F7" i="33"/>
  <c r="F17" i="33"/>
  <c r="F6" i="33"/>
  <c r="F99" i="33"/>
  <c r="F21" i="33"/>
  <c r="F54" i="33"/>
  <c r="F56" i="33"/>
  <c r="F58" i="33"/>
  <c r="F75" i="33"/>
  <c r="F47" i="33"/>
  <c r="F52" i="33"/>
  <c r="F27" i="33"/>
  <c r="F20" i="33"/>
  <c r="F14" i="33"/>
  <c r="F105" i="33"/>
  <c r="F5" i="33"/>
  <c r="F104" i="33"/>
  <c r="F85" i="33"/>
  <c r="F44" i="33"/>
  <c r="F39" i="33"/>
  <c r="F62" i="33"/>
  <c r="F89" i="33"/>
  <c r="F13" i="33"/>
  <c r="F45" i="33"/>
  <c r="F25" i="33"/>
  <c r="F108" i="33"/>
  <c r="F50" i="33"/>
  <c r="F100" i="33"/>
  <c r="F67" i="33"/>
  <c r="F103" i="33"/>
  <c r="F12" i="33"/>
  <c r="F82" i="33"/>
  <c r="F65" i="33"/>
  <c r="F24" i="33"/>
  <c r="F35" i="33"/>
  <c r="F18" i="33"/>
  <c r="F29" i="33"/>
  <c r="F73" i="33"/>
  <c r="F60" i="33"/>
  <c r="F64" i="33"/>
  <c r="F107" i="33"/>
  <c r="F61" i="33"/>
  <c r="F11" i="33"/>
  <c r="F94" i="33"/>
  <c r="F43" i="33"/>
  <c r="F22" i="33"/>
  <c r="F66" i="33"/>
  <c r="F41" i="33"/>
  <c r="F70" i="33"/>
  <c r="F15" i="33"/>
  <c r="F40" i="33"/>
  <c r="F101" i="33"/>
  <c r="F86" i="33"/>
  <c r="F55" i="33"/>
  <c r="F109" i="33"/>
  <c r="F90" i="33"/>
  <c r="F93" i="33"/>
  <c r="F97" i="33"/>
  <c r="F91" i="33"/>
  <c r="F83" i="33"/>
  <c r="F46" i="33"/>
  <c r="F78" i="33"/>
  <c r="F80" i="33"/>
  <c r="F49" i="33"/>
  <c r="F26" i="33"/>
  <c r="F19" i="33"/>
  <c r="F79" i="33"/>
  <c r="F30" i="33"/>
  <c r="F98" i="33"/>
  <c r="F51" i="33"/>
  <c r="F37" i="33"/>
  <c r="F36" i="33"/>
  <c r="F9" i="33"/>
  <c r="F84" i="33"/>
  <c r="F16" i="33"/>
  <c r="F95" i="33"/>
  <c r="F69" i="33"/>
  <c r="F63" i="33"/>
  <c r="F48" i="33"/>
  <c r="F106" i="33"/>
  <c r="F92" i="33"/>
  <c r="F34" i="33"/>
  <c r="F102" i="33"/>
  <c r="F87" i="33"/>
  <c r="F77" i="33"/>
  <c r="F76" i="33"/>
  <c r="F31" i="33"/>
  <c r="F57" i="33"/>
  <c r="F42" i="33"/>
  <c r="F28" i="33"/>
  <c r="AG9" i="47"/>
  <c r="F71" i="33"/>
  <c r="F38" i="33"/>
  <c r="F88" i="33"/>
  <c r="F23" i="33"/>
  <c r="F81" i="33"/>
  <c r="AI58" i="48" l="1"/>
  <c r="AI79" i="48"/>
  <c r="AI12" i="47"/>
  <c r="AI13" i="47" s="1"/>
  <c r="AI10" i="47"/>
  <c r="AC10" i="48"/>
  <c r="AH10" i="48"/>
  <c r="AM10" i="48"/>
  <c r="AL10" i="48"/>
  <c r="AI10" i="48"/>
  <c r="AJ10" i="48"/>
  <c r="AK10" i="48"/>
  <c r="AD10" i="48"/>
  <c r="AH12" i="47"/>
  <c r="AH13" i="47" s="1"/>
  <c r="AH10" i="47"/>
  <c r="AH58" i="48"/>
  <c r="AH79" i="48"/>
  <c r="AG12" i="47"/>
  <c r="AG13" i="47" s="1"/>
  <c r="AG10" i="47"/>
  <c r="AD58" i="48"/>
  <c r="AD79" i="48"/>
  <c r="AK18" i="48"/>
  <c r="AD18" i="48"/>
  <c r="AJ18" i="48"/>
  <c r="AI18" i="48"/>
  <c r="AR8" i="48"/>
  <c r="AH18" i="48"/>
  <c r="AM38" i="48"/>
  <c r="AL18" i="48"/>
  <c r="AJ38" i="48"/>
  <c r="M23" i="51"/>
  <c r="O23" i="51"/>
  <c r="L23" i="51"/>
  <c r="M22" i="51"/>
  <c r="I22" i="51"/>
  <c r="E22" i="51"/>
  <c r="N22" i="51"/>
  <c r="G23" i="51"/>
  <c r="N23" i="51"/>
  <c r="I23" i="51"/>
  <c r="J23" i="51"/>
  <c r="F22" i="51"/>
  <c r="AD38" i="48"/>
  <c r="H22" i="51"/>
  <c r="F23" i="51"/>
  <c r="AH38" i="48"/>
  <c r="G22" i="51"/>
  <c r="AL38" i="48"/>
  <c r="D20" i="51"/>
  <c r="D23" i="51" s="1"/>
  <c r="O22" i="51"/>
  <c r="K22" i="51"/>
  <c r="L22" i="51"/>
  <c r="J22" i="51"/>
  <c r="K23" i="51"/>
  <c r="AI38" i="48"/>
  <c r="H23" i="51"/>
  <c r="AC38" i="48"/>
  <c r="AC18" i="48"/>
  <c r="AP8" i="48" a="1"/>
  <c r="AP8" i="48" s="1"/>
  <c r="AR9" i="47"/>
  <c r="AR10" i="47" s="1"/>
  <c r="AB10" i="47"/>
  <c r="P10" i="47"/>
  <c r="AK38" i="48"/>
  <c r="AO16" i="48"/>
  <c r="D13" i="59"/>
  <c r="D10" i="59"/>
  <c r="P7" i="59"/>
  <c r="D9" i="59"/>
  <c r="AC10" i="47"/>
  <c r="AC12" i="47"/>
  <c r="AC13" i="47" s="1"/>
  <c r="Q9" i="47"/>
  <c r="P26" i="59"/>
  <c r="P22" i="59"/>
  <c r="P28" i="59" s="1"/>
  <c r="P23" i="59"/>
  <c r="P29" i="59" s="1"/>
  <c r="AN16" i="48"/>
  <c r="D29" i="59"/>
  <c r="D28" i="59"/>
  <c r="E26" i="59"/>
  <c r="AP16" i="48"/>
  <c r="AM18" i="48"/>
  <c r="AN9" i="47"/>
  <c r="AR16" i="48"/>
  <c r="AC58" i="48"/>
  <c r="AC79" i="48"/>
  <c r="AO8" i="48"/>
  <c r="AN8" i="48"/>
  <c r="D7" i="51" a="1"/>
  <c r="AO9" i="47"/>
  <c r="AR18" i="48" l="1"/>
  <c r="AR58" i="48"/>
  <c r="AN18" i="48"/>
  <c r="AO38" i="48"/>
  <c r="AP18" i="48"/>
  <c r="AR38" i="48"/>
  <c r="AR79" i="48"/>
  <c r="AR10" i="48"/>
  <c r="D26" i="51"/>
  <c r="D29" i="51" s="1"/>
  <c r="D22" i="51"/>
  <c r="P20" i="51"/>
  <c r="P23" i="51" s="1"/>
  <c r="P29" i="51" s="1"/>
  <c r="AP38" i="48"/>
  <c r="AO18" i="48"/>
  <c r="AN38" i="48"/>
  <c r="AP79" i="48"/>
  <c r="AP58" i="48"/>
  <c r="AP10" i="48"/>
  <c r="P10" i="59"/>
  <c r="P16" i="59" s="1"/>
  <c r="P9" i="59"/>
  <c r="P15" i="59" s="1"/>
  <c r="P13" i="59"/>
  <c r="E13" i="59"/>
  <c r="D15" i="59"/>
  <c r="D16" i="59"/>
  <c r="AO10" i="47"/>
  <c r="H9" i="51"/>
  <c r="K10" i="51"/>
  <c r="F9" i="51"/>
  <c r="N9" i="51"/>
  <c r="K9" i="51"/>
  <c r="I10" i="51"/>
  <c r="F10" i="51"/>
  <c r="H10" i="51"/>
  <c r="G10" i="51"/>
  <c r="M9" i="51"/>
  <c r="E10" i="51"/>
  <c r="M10" i="51"/>
  <c r="O9" i="51"/>
  <c r="L9" i="51"/>
  <c r="G9" i="51"/>
  <c r="J10" i="51"/>
  <c r="N10" i="51"/>
  <c r="I9" i="51"/>
  <c r="L10" i="51"/>
  <c r="O10" i="51"/>
  <c r="D7" i="51"/>
  <c r="E9" i="51"/>
  <c r="J9" i="51"/>
  <c r="AQ9" i="47"/>
  <c r="AQ10" i="47" s="1"/>
  <c r="Q10" i="47"/>
  <c r="AN10" i="48"/>
  <c r="AN79" i="48"/>
  <c r="AN58" i="48"/>
  <c r="AO10" i="48"/>
  <c r="AO79" i="48"/>
  <c r="AO58" i="48"/>
  <c r="AN10" i="47"/>
  <c r="E29" i="59"/>
  <c r="F26" i="59"/>
  <c r="E28" i="59"/>
  <c r="M5" i="48"/>
  <c r="P22" i="51" l="1"/>
  <c r="P28" i="51" s="1"/>
  <c r="D28" i="51"/>
  <c r="E26" i="51"/>
  <c r="F26" i="51" s="1"/>
  <c r="P26" i="51"/>
  <c r="G26" i="59"/>
  <c r="F29" i="59"/>
  <c r="F28" i="59"/>
  <c r="D10" i="51"/>
  <c r="D13" i="51"/>
  <c r="P7" i="51"/>
  <c r="D9" i="51"/>
  <c r="M7" i="48"/>
  <c r="M11" i="48"/>
  <c r="M13" i="48" s="1"/>
  <c r="E16" i="59"/>
  <c r="F13" i="59"/>
  <c r="E15" i="59"/>
  <c r="N5" i="48"/>
  <c r="E29" i="51" l="1"/>
  <c r="E28" i="51"/>
  <c r="G13" i="59"/>
  <c r="F16" i="59"/>
  <c r="F15" i="59"/>
  <c r="N7" i="48"/>
  <c r="N11" i="48"/>
  <c r="N13" i="48" s="1"/>
  <c r="P13" i="51"/>
  <c r="P10" i="51"/>
  <c r="P16" i="51" s="1"/>
  <c r="P9" i="51"/>
  <c r="P15" i="51" s="1"/>
  <c r="D16" i="51"/>
  <c r="E13" i="51"/>
  <c r="D15" i="51"/>
  <c r="G26" i="51"/>
  <c r="F29" i="51"/>
  <c r="F28" i="51"/>
  <c r="G29" i="59"/>
  <c r="H26" i="59"/>
  <c r="G28" i="59"/>
  <c r="O5" i="48"/>
  <c r="F6" i="47"/>
  <c r="E16" i="51" l="1"/>
  <c r="F13" i="51"/>
  <c r="E15" i="51"/>
  <c r="F7" i="47"/>
  <c r="F12" i="47"/>
  <c r="F13" i="47" s="1"/>
  <c r="O7" i="48"/>
  <c r="O11" i="48"/>
  <c r="O13" i="48" s="1"/>
  <c r="G29" i="51"/>
  <c r="H26" i="51"/>
  <c r="G28" i="51"/>
  <c r="H29" i="59"/>
  <c r="I26" i="59"/>
  <c r="H28" i="59"/>
  <c r="G16" i="59"/>
  <c r="H13" i="59"/>
  <c r="G15" i="59"/>
  <c r="P5" i="48"/>
  <c r="G6" i="47"/>
  <c r="I29" i="59" l="1"/>
  <c r="J26" i="59"/>
  <c r="I28" i="59"/>
  <c r="G7" i="47"/>
  <c r="G12" i="47"/>
  <c r="G13" i="47" s="1"/>
  <c r="H29" i="51"/>
  <c r="I26" i="51"/>
  <c r="H28" i="51"/>
  <c r="P7" i="48"/>
  <c r="P11" i="48"/>
  <c r="P13" i="48" s="1"/>
  <c r="G13" i="51"/>
  <c r="F16" i="51"/>
  <c r="F15" i="51"/>
  <c r="H16" i="59"/>
  <c r="I13" i="59"/>
  <c r="H15" i="59"/>
  <c r="D6" i="47"/>
  <c r="Q5" i="48"/>
  <c r="H6" i="47"/>
  <c r="D7" i="47" l="1"/>
  <c r="D12" i="47"/>
  <c r="D13" i="47" s="1"/>
  <c r="G16" i="51"/>
  <c r="H13" i="51"/>
  <c r="G15" i="51"/>
  <c r="H7" i="47"/>
  <c r="H12" i="47"/>
  <c r="H13" i="47" s="1"/>
  <c r="Q7" i="48"/>
  <c r="Q11" i="48"/>
  <c r="Q13" i="48" s="1"/>
  <c r="J26" i="51"/>
  <c r="I29" i="51"/>
  <c r="I28" i="51"/>
  <c r="I16" i="59"/>
  <c r="J13" i="59"/>
  <c r="I15" i="59"/>
  <c r="K26" i="59"/>
  <c r="J29" i="59"/>
  <c r="J28" i="59"/>
  <c r="R5" i="48"/>
  <c r="I6" i="47"/>
  <c r="K26" i="51" l="1"/>
  <c r="J29" i="51"/>
  <c r="J28" i="51"/>
  <c r="I7" i="47"/>
  <c r="I12" i="47"/>
  <c r="I13" i="47" s="1"/>
  <c r="J16" i="59"/>
  <c r="K13" i="59"/>
  <c r="J15" i="59"/>
  <c r="H16" i="51"/>
  <c r="I13" i="51"/>
  <c r="H15" i="51"/>
  <c r="R7" i="48"/>
  <c r="R11" i="48"/>
  <c r="R13" i="48" s="1"/>
  <c r="L26" i="59"/>
  <c r="K29" i="59"/>
  <c r="K28" i="59"/>
  <c r="S5" i="48"/>
  <c r="Q6" i="47"/>
  <c r="J6" i="47"/>
  <c r="Q7" i="47" l="1"/>
  <c r="Q12" i="47"/>
  <c r="Q13" i="47" s="1"/>
  <c r="I16" i="51"/>
  <c r="J13" i="51"/>
  <c r="I15" i="51"/>
  <c r="J7" i="47"/>
  <c r="J12" i="47"/>
  <c r="J13" i="47" s="1"/>
  <c r="L13" i="59"/>
  <c r="K16" i="59"/>
  <c r="K15" i="59"/>
  <c r="S7" i="48"/>
  <c r="S11" i="48"/>
  <c r="S13" i="48" s="1"/>
  <c r="L29" i="59"/>
  <c r="M26" i="59"/>
  <c r="L28" i="59"/>
  <c r="L26" i="51"/>
  <c r="K29" i="51"/>
  <c r="K28" i="51"/>
  <c r="T5" i="48"/>
  <c r="R6" i="47"/>
  <c r="K6" i="47"/>
  <c r="R7" i="47" l="1"/>
  <c r="R12" i="47"/>
  <c r="R13" i="47" s="1"/>
  <c r="M13" i="59"/>
  <c r="L16" i="59"/>
  <c r="L15" i="59"/>
  <c r="K13" i="51"/>
  <c r="J16" i="51"/>
  <c r="J15" i="51"/>
  <c r="K7" i="47"/>
  <c r="K12" i="47"/>
  <c r="K13" i="47" s="1"/>
  <c r="L29" i="51"/>
  <c r="M26" i="51"/>
  <c r="L28" i="51"/>
  <c r="T7" i="48"/>
  <c r="T11" i="48"/>
  <c r="T13" i="48" s="1"/>
  <c r="N26" i="59"/>
  <c r="M29" i="59"/>
  <c r="M28" i="59"/>
  <c r="U5" i="48"/>
  <c r="S6" i="47"/>
  <c r="L6" i="47"/>
  <c r="N26" i="51" l="1"/>
  <c r="M29" i="51"/>
  <c r="M28" i="51"/>
  <c r="S7" i="47"/>
  <c r="S12" i="47"/>
  <c r="S13" i="47" s="1"/>
  <c r="U7" i="48"/>
  <c r="U11" i="48"/>
  <c r="U13" i="48" s="1"/>
  <c r="L7" i="47"/>
  <c r="L12" i="47"/>
  <c r="L13" i="47" s="1"/>
  <c r="L13" i="51"/>
  <c r="K16" i="51"/>
  <c r="K15" i="51"/>
  <c r="N29" i="59"/>
  <c r="O26" i="59"/>
  <c r="N28" i="59"/>
  <c r="N13" i="59"/>
  <c r="M16" i="59"/>
  <c r="M15" i="59"/>
  <c r="T6" i="47"/>
  <c r="V5" i="48"/>
  <c r="M6" i="47"/>
  <c r="T7" i="47" l="1"/>
  <c r="T12" i="47"/>
  <c r="T13" i="47" s="1"/>
  <c r="L16" i="51"/>
  <c r="M13" i="51"/>
  <c r="L15" i="51"/>
  <c r="O29" i="59"/>
  <c r="O28" i="59"/>
  <c r="M7" i="47"/>
  <c r="M12" i="47"/>
  <c r="M13" i="47" s="1"/>
  <c r="V7" i="48"/>
  <c r="V11" i="48"/>
  <c r="V13" i="48" s="1"/>
  <c r="O13" i="59"/>
  <c r="N16" i="59"/>
  <c r="N15" i="59"/>
  <c r="O26" i="51"/>
  <c r="N29" i="51"/>
  <c r="N28" i="51"/>
  <c r="U6" i="47"/>
  <c r="W5" i="48"/>
  <c r="AQ5" i="48" s="1"/>
  <c r="AQ11" i="48" s="1"/>
  <c r="N6" i="47"/>
  <c r="O16" i="59" l="1"/>
  <c r="O15" i="59"/>
  <c r="U7" i="47"/>
  <c r="U12" i="47"/>
  <c r="U13" i="47" s="1"/>
  <c r="M16" i="51"/>
  <c r="N13" i="51"/>
  <c r="M15" i="51"/>
  <c r="N7" i="47"/>
  <c r="N12" i="47"/>
  <c r="N13" i="47" s="1"/>
  <c r="W7" i="48"/>
  <c r="W11" i="48"/>
  <c r="W13" i="48" s="1"/>
  <c r="O29" i="51"/>
  <c r="O28" i="51"/>
  <c r="V6" i="47"/>
  <c r="X5" i="48"/>
  <c r="O6" i="47"/>
  <c r="O7" i="47" l="1"/>
  <c r="O12" i="47"/>
  <c r="O13" i="47" s="1"/>
  <c r="V7" i="47"/>
  <c r="V12" i="47"/>
  <c r="V13" i="47" s="1"/>
  <c r="O13" i="51"/>
  <c r="N16" i="51"/>
  <c r="N15" i="51"/>
  <c r="X7" i="48"/>
  <c r="X11" i="48"/>
  <c r="X13" i="48" s="1"/>
  <c r="W6" i="47"/>
  <c r="Y5" i="48"/>
  <c r="AD5" i="48"/>
  <c r="AD11" i="48" s="1"/>
  <c r="Y7" i="48" l="1"/>
  <c r="Y11" i="48"/>
  <c r="Y13" i="48" s="1"/>
  <c r="O16" i="51"/>
  <c r="O15" i="51"/>
  <c r="W7" i="47"/>
  <c r="W12" i="47"/>
  <c r="W13" i="47" s="1"/>
  <c r="Z5" i="48"/>
  <c r="X6" i="47"/>
  <c r="AE5" i="48"/>
  <c r="AE11" i="48" s="1"/>
  <c r="Z7" i="48" l="1"/>
  <c r="Z11" i="48"/>
  <c r="Z13" i="48" s="1"/>
  <c r="X7" i="47"/>
  <c r="X12" i="47"/>
  <c r="X13" i="47" s="1"/>
  <c r="Y6" i="47"/>
  <c r="AA5" i="48"/>
  <c r="AF5" i="48"/>
  <c r="AF11" i="48" s="1"/>
  <c r="AA7" i="48" l="1"/>
  <c r="AA11" i="48"/>
  <c r="AA13" i="48" s="1"/>
  <c r="Y7" i="47"/>
  <c r="Y12" i="47"/>
  <c r="Y13" i="47" s="1"/>
  <c r="AC5" i="48"/>
  <c r="AC11" i="48" s="1"/>
  <c r="Z6" i="47"/>
  <c r="AB5" i="48"/>
  <c r="AB11" i="48" s="1"/>
  <c r="AM5" i="48"/>
  <c r="AM11" i="48" s="1"/>
  <c r="AL5" i="48"/>
  <c r="AL11" i="48" s="1"/>
  <c r="AK5" i="48"/>
  <c r="AK11" i="48" s="1"/>
  <c r="AJ5" i="48"/>
  <c r="AJ11" i="48" s="1"/>
  <c r="AI5" i="48"/>
  <c r="AI11" i="48" s="1"/>
  <c r="AH5" i="48"/>
  <c r="AH11" i="48" s="1"/>
  <c r="AG5" i="48"/>
  <c r="AG11" i="48" s="1"/>
  <c r="AP5" i="48" l="1" a="1"/>
  <c r="AP5" i="48" s="1"/>
  <c r="AP11" i="48" s="1"/>
  <c r="AN5" i="48"/>
  <c r="AO5" i="48"/>
  <c r="AB7" i="48"/>
  <c r="AR5" i="48"/>
  <c r="AR11" i="48" s="1"/>
  <c r="AB13" i="48"/>
  <c r="Z7" i="47"/>
  <c r="Z12" i="47"/>
  <c r="Z13" i="47" s="1"/>
  <c r="AA6" i="47"/>
  <c r="AF26" i="49"/>
  <c r="AF32" i="49" s="1"/>
  <c r="AF26" i="50"/>
  <c r="AF32" i="50" s="1"/>
  <c r="AA7" i="47" l="1"/>
  <c r="AA12" i="47"/>
  <c r="AA13" i="47" s="1"/>
  <c r="AO7" i="48"/>
  <c r="AO11" i="48"/>
  <c r="AO13" i="48" s="1"/>
  <c r="AN7" i="48"/>
  <c r="AN11" i="48"/>
  <c r="AN13" i="48" s="1"/>
  <c r="AE26" i="50"/>
  <c r="AE32" i="50" s="1"/>
  <c r="AE26" i="49"/>
  <c r="AE32" i="49" s="1"/>
  <c r="P6" i="47"/>
  <c r="AB6" i="47"/>
  <c r="AB7" i="47" l="1"/>
  <c r="AB12" i="47"/>
  <c r="AB13" i="47" s="1"/>
  <c r="AO6" i="47"/>
  <c r="P7" i="47"/>
  <c r="P12" i="47"/>
  <c r="P13" i="47" s="1"/>
  <c r="AN6" i="47"/>
  <c r="AN7" i="47" l="1"/>
  <c r="AN12" i="47"/>
  <c r="AN13" i="47" s="1"/>
  <c r="AO7" i="47"/>
  <c r="AO12" i="47"/>
  <c r="AO13" i="47" s="1"/>
  <c r="M19" i="3" l="1"/>
  <c r="AI19" i="3"/>
  <c r="R19" i="3"/>
  <c r="AC19" i="3"/>
  <c r="Y19" i="3"/>
  <c r="AL19" i="3"/>
  <c r="K19" i="3"/>
  <c r="J19" i="3"/>
  <c r="N19" i="3"/>
  <c r="T19" i="3"/>
  <c r="AH19" i="3"/>
  <c r="D19" i="3"/>
  <c r="L19" i="3"/>
  <c r="AE19" i="3"/>
  <c r="AA19" i="3"/>
  <c r="O19" i="3"/>
  <c r="AF19" i="3"/>
  <c r="I19" i="3"/>
  <c r="S19" i="3"/>
  <c r="X19" i="3"/>
  <c r="Z19" i="3"/>
  <c r="AG19" i="3"/>
  <c r="AK19" i="3"/>
  <c r="E19" i="3"/>
  <c r="V19" i="3"/>
  <c r="Q19" i="3"/>
  <c r="G19" i="3"/>
  <c r="P19" i="3"/>
  <c r="AM19" i="3"/>
  <c r="AJ19" i="3"/>
  <c r="H19" i="3"/>
  <c r="W19" i="3"/>
  <c r="U19" i="3"/>
  <c r="AD19" i="3"/>
  <c r="AB19" i="3"/>
  <c r="F19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<sst xmlns="http://schemas.openxmlformats.org/spreadsheetml/2006/main" count="3967" uniqueCount="493">
  <si>
    <t>Packs</t>
  </si>
  <si>
    <t>Contents</t>
  </si>
  <si>
    <t>Splits</t>
  </si>
  <si>
    <t>Notes</t>
  </si>
  <si>
    <t>1. MICL</t>
  </si>
  <si>
    <t>Total</t>
  </si>
  <si>
    <t>NBREN</t>
  </si>
  <si>
    <t>Use table format from 'MICL' table on 'Headline - Sales, NWP, GWP tab'</t>
  </si>
  <si>
    <t>PC Annual Direct</t>
  </si>
  <si>
    <t>NBREN, Annual/Subs</t>
  </si>
  <si>
    <t>PC Annual Broker</t>
  </si>
  <si>
    <t>MICL</t>
  </si>
  <si>
    <t>Short Term</t>
  </si>
  <si>
    <t>Portfolio Section</t>
  </si>
  <si>
    <t>Product</t>
  </si>
  <si>
    <t>2. PC Annual Direct</t>
  </si>
  <si>
    <t>MICL Direct</t>
  </si>
  <si>
    <t>Distributor</t>
  </si>
  <si>
    <t>3. PC Annual Broker</t>
  </si>
  <si>
    <t>MICL Core</t>
  </si>
  <si>
    <t>U Drive</t>
  </si>
  <si>
    <t>CCG</t>
  </si>
  <si>
    <t>Hedgehog</t>
  </si>
  <si>
    <t>Got You Covered</t>
  </si>
  <si>
    <t>MICL All Sections</t>
  </si>
  <si>
    <t>Hedgehog Legacy</t>
  </si>
  <si>
    <t>4. Short Term</t>
  </si>
  <si>
    <t>MICL Short Term</t>
  </si>
  <si>
    <t>Go Shorty</t>
  </si>
  <si>
    <t>Cuvva</t>
  </si>
  <si>
    <t>Hiycar</t>
  </si>
  <si>
    <t>Dayinsure</t>
  </si>
  <si>
    <t>Pack contents</t>
  </si>
  <si>
    <t>Tabs</t>
  </si>
  <si>
    <t>Headline - Sales, NWP, GWP</t>
  </si>
  <si>
    <t>Ult - Sales, NWP, GWP</t>
  </si>
  <si>
    <t>Current - Sales, NWP, GWP</t>
  </si>
  <si>
    <t>NB Headline - Sales, NWP, GWP</t>
  </si>
  <si>
    <t>NB Ult - Sales, NWP, GWP</t>
  </si>
  <si>
    <t>NB Current - Sales, NWP, GWP</t>
  </si>
  <si>
    <t>REN Headline - Sales, NWP, GWP</t>
  </si>
  <si>
    <t>REN Ult - Sales, NWP, GWP</t>
  </si>
  <si>
    <t>REN Current - Sales, NWP, GWP</t>
  </si>
  <si>
    <t>Charts - Policies</t>
  </si>
  <si>
    <t>Charts - Premium</t>
  </si>
  <si>
    <t>Charts - Premium split NBREN</t>
  </si>
  <si>
    <t>Charts - Premium and commission distributions</t>
  </si>
  <si>
    <t>Charts - SLR + maybe split NBREN</t>
  </si>
  <si>
    <t>Charts - Proportion aged under 25</t>
  </si>
  <si>
    <t>Charts - Annual mileage</t>
  </si>
  <si>
    <t>Charts - Fault claims last 5 years</t>
  </si>
  <si>
    <t>Charts - Vehicle manufacturer mix</t>
  </si>
  <si>
    <t>Charts - Region</t>
  </si>
  <si>
    <t>MICL Total</t>
  </si>
  <si>
    <t>Comparators (average of)</t>
  </si>
  <si>
    <t>Performance vs plan (w/e basis)</t>
  </si>
  <si>
    <t>Last Month</t>
  </si>
  <si>
    <t>Last 3 months</t>
  </si>
  <si>
    <t>Last 12 months</t>
  </si>
  <si>
    <t>Difference</t>
  </si>
  <si>
    <t>NWP (Actual)</t>
  </si>
  <si>
    <t>NWP (Plan)</t>
  </si>
  <si>
    <t>Average NWP (Actual)</t>
  </si>
  <si>
    <t>Average NWP (Plan)</t>
  </si>
  <si>
    <t>GWP (Actual)</t>
  </si>
  <si>
    <t>GWP (Plan)</t>
  </si>
  <si>
    <t>Top metrics</t>
  </si>
  <si>
    <t>Average Commission %</t>
  </si>
  <si>
    <t>SLR</t>
  </si>
  <si>
    <t>Short-Term</t>
  </si>
  <si>
    <t>Average NWP (Actual) - per policy</t>
  </si>
  <si>
    <t>NB Trading (w/e basis)</t>
  </si>
  <si>
    <t>Sales (Headline) - incl terminated</t>
  </si>
  <si>
    <t>Sales (Latest)</t>
  </si>
  <si>
    <t>Sales (Projected Ultimate)</t>
  </si>
  <si>
    <t>Derived from cancellation patterns</t>
  </si>
  <si>
    <t>NWP (Headline)</t>
  </si>
  <si>
    <t>NWP (Latest)</t>
  </si>
  <si>
    <t>NWP (Projected Ultimate)</t>
  </si>
  <si>
    <t>Average NWP (Headline)</t>
  </si>
  <si>
    <t>Average NWP (Latest)</t>
  </si>
  <si>
    <t>Average NWP (Projected Ultimate)</t>
  </si>
  <si>
    <t>GWP (Headline)</t>
  </si>
  <si>
    <t>GWP (Latest)</t>
  </si>
  <si>
    <t>GWP (Projected Ultimate)</t>
  </si>
  <si>
    <t>Boom Annual cancellations not coming through correctly</t>
  </si>
  <si>
    <t>- Steve has policies where W_pols is &gt; than the risk hours / 8760 hours, leading to latest being higher than headline in some cases</t>
  </si>
  <si>
    <t>RN Trading (w/e basis)</t>
  </si>
  <si>
    <t>Overall</t>
  </si>
  <si>
    <t>Policy Count (CV)</t>
  </si>
  <si>
    <t>7 Day Average (CV)</t>
  </si>
  <si>
    <t>Policy Count (Short-Term)</t>
  </si>
  <si>
    <t>7 Day Average (Short-Term)</t>
  </si>
  <si>
    <t>NB</t>
  </si>
  <si>
    <t>RN</t>
  </si>
  <si>
    <t>UW_dt</t>
  </si>
  <si>
    <t>Policy Count (MICL)</t>
  </si>
  <si>
    <t>Policy Count (PC Annual Direct)</t>
  </si>
  <si>
    <t>Policy Count (PC Annual Broker)</t>
  </si>
  <si>
    <t>NB Policy Count (Overall)</t>
  </si>
  <si>
    <t>RN Policy Count (Overall)</t>
  </si>
  <si>
    <t>NB Policy Count (PC Annual Direct)</t>
  </si>
  <si>
    <t>RN Policy Count (PC Annual Direct)</t>
  </si>
  <si>
    <t>NB Policy Count (PC Annual Broker)</t>
  </si>
  <si>
    <t>RN Policy Count (PC Annual Broker)</t>
  </si>
  <si>
    <t>NWP</t>
  </si>
  <si>
    <t>Average NWP</t>
  </si>
  <si>
    <t>NWP (Short-Term)</t>
  </si>
  <si>
    <t>Average NWP (Short-Term)</t>
  </si>
  <si>
    <t>NWP (MICL)</t>
  </si>
  <si>
    <t>Average NWP (MICL)</t>
  </si>
  <si>
    <t>Plan (MICL)</t>
  </si>
  <si>
    <t>NWP (PC Annual Direct)</t>
  </si>
  <si>
    <t>Average NWP (PC Annual Direct)</t>
  </si>
  <si>
    <t>Plan (PC Annual Direct)</t>
  </si>
  <si>
    <t>NWP (PC Annual Broker)</t>
  </si>
  <si>
    <t>Average NWP (PC Annual Broker)</t>
  </si>
  <si>
    <t>Plan (PC Annual Broker)</t>
  </si>
  <si>
    <t>Plan (Short-Term</t>
  </si>
  <si>
    <t>NB NWP (Overall)</t>
  </si>
  <si>
    <t>RN NWP (Overall)</t>
  </si>
  <si>
    <t>NB Average NWP (Overall)</t>
  </si>
  <si>
    <t>RN Average NWP (Overall)</t>
  </si>
  <si>
    <t>NB NWP (PC Annual Direct)</t>
  </si>
  <si>
    <t>RN NWP (PC Annual Direct)</t>
  </si>
  <si>
    <t>NB Average NWP (PC Annual Direct)</t>
  </si>
  <si>
    <t>RN Average NWP (PC Annual Direct)</t>
  </si>
  <si>
    <t>NB NWP (PC Annual Broker)</t>
  </si>
  <si>
    <t>RN NWP (PC Annual Broker)</t>
  </si>
  <si>
    <t>NB Average NWP (PC Annual Broker)</t>
  </si>
  <si>
    <t>RN Average NWP (PC Annual Broker)</t>
  </si>
  <si>
    <t>NCD</t>
  </si>
  <si>
    <t>Policy</t>
  </si>
  <si>
    <t>Premium</t>
  </si>
  <si>
    <t>Proposer Age</t>
  </si>
  <si>
    <t>Proportion Under 25</t>
  </si>
  <si>
    <t>Premium Proportion Under 25</t>
  </si>
  <si>
    <t>Mileage</t>
  </si>
  <si>
    <t>Monthly Payment</t>
  </si>
  <si>
    <t>Vehicle Value</t>
  </si>
  <si>
    <t>Proportion Over £25k</t>
  </si>
  <si>
    <t>Area Rating</t>
  </si>
  <si>
    <t>Average Proposer Age (Overall)</t>
  </si>
  <si>
    <t>Average Proposer Age (PC Annual Direct)</t>
  </si>
  <si>
    <t>Average Proposer Age (PC Annual Broker)</t>
  </si>
  <si>
    <t>Average Proposer Age (Short-Term)</t>
  </si>
  <si>
    <t>Average Proportion Under 25 (Overall)</t>
  </si>
  <si>
    <t>Average Proportion Under 25 (PC Annual Direct)</t>
  </si>
  <si>
    <t>Average Proportion Under 25 (PC Annual Broker)</t>
  </si>
  <si>
    <t>Average Proportion Under 25 (Short-Term)</t>
  </si>
  <si>
    <t>Average Premium Proportion Under 25 (Overall)</t>
  </si>
  <si>
    <t>Average Premium Proportion Under 25 (PC Annual Direct)</t>
  </si>
  <si>
    <t>Average Premium Proportion Under 25 (PC Annual Broker)</t>
  </si>
  <si>
    <t>Average Premium Proportion Under 25 (Short-Term)</t>
  </si>
  <si>
    <t>Average Mileage (Overall)</t>
  </si>
  <si>
    <t>Average Mileage (PC Annual Direct)</t>
  </si>
  <si>
    <t>Average Mileage (PC Annual Broker)</t>
  </si>
  <si>
    <t>Average Mileage (Short-Term)</t>
  </si>
  <si>
    <t>Average NCD (Overall)</t>
  </si>
  <si>
    <t>Average NCD (PC Annual Direct)</t>
  </si>
  <si>
    <t>Average NCD (PC Annual Broker)</t>
  </si>
  <si>
    <t>Average NCD (Short-Term)</t>
  </si>
  <si>
    <t>Average Monthly Payment (Overall)</t>
  </si>
  <si>
    <t>Average Monthly Payment (PC Annual Direct)</t>
  </si>
  <si>
    <t>Average Monthly Payment (PC Annual Broker)</t>
  </si>
  <si>
    <t>Average Monthly Payment (Short-Term)</t>
  </si>
  <si>
    <t>Average Vehicle Value (Overall)</t>
  </si>
  <si>
    <t>Average Vehicle Value (PC Annual Direct)</t>
  </si>
  <si>
    <t>Average Vehicle Value (PC Annual Broker)</t>
  </si>
  <si>
    <t>Average Vehicle Value (Short-Term)</t>
  </si>
  <si>
    <t>Average Proportion Over £25k (Overall)</t>
  </si>
  <si>
    <t>Average Proportion Over £25k (PC Annual Direct)</t>
  </si>
  <si>
    <t>Average Proportion Over £25k (PC Annual Broker)</t>
  </si>
  <si>
    <t>Average Proportion Over £25k (Short-Term)</t>
  </si>
  <si>
    <t>Average Area Rating (Overall)</t>
  </si>
  <si>
    <t>Average Area Rating (PC Annual Direct)</t>
  </si>
  <si>
    <t>Average Area Rating (PC Annual Broker)</t>
  </si>
  <si>
    <t>Average Area Rating (Short-Term)</t>
  </si>
  <si>
    <t xml:space="preserve"> </t>
  </si>
  <si>
    <t>Underwriting week</t>
  </si>
  <si>
    <t>Sales (Headline)</t>
  </si>
  <si>
    <t>% of MICL total</t>
  </si>
  <si>
    <t>Sold Vehicle Years (Actual)</t>
  </si>
  <si>
    <t>Dev Pattern</t>
  </si>
  <si>
    <t>Boom Annual WVYRS</t>
  </si>
  <si>
    <t>Boom Annual NWP</t>
  </si>
  <si>
    <t>NA</t>
  </si>
  <si>
    <t>Boom Subs WVYRS</t>
  </si>
  <si>
    <t>Boom Subs NWP</t>
  </si>
  <si>
    <t>Ultimate</t>
  </si>
  <si>
    <t>UWWeek</t>
  </si>
  <si>
    <t>W VYRs</t>
  </si>
  <si>
    <t>NLR</t>
  </si>
  <si>
    <t>GWP</t>
  </si>
  <si>
    <t>Lookups</t>
  </si>
  <si>
    <t>L</t>
  </si>
  <si>
    <t>Boom Subs</t>
  </si>
  <si>
    <t>Boom Annual</t>
  </si>
  <si>
    <t>O</t>
  </si>
  <si>
    <t>R</t>
  </si>
  <si>
    <t>U</t>
  </si>
  <si>
    <t>Headline</t>
  </si>
  <si>
    <t>Current</t>
  </si>
  <si>
    <t>Weeks Developed</t>
  </si>
  <si>
    <t>Sold Vehicle Years (Plan)</t>
  </si>
  <si>
    <t>SLR (excl. ST)</t>
  </si>
  <si>
    <t xml:space="preserve">Data as at: </t>
  </si>
  <si>
    <t>Scored loss ratios are on 'headline sales' basis</t>
  </si>
  <si>
    <t>Note: Headline Sales and WVYs are equivalent for annual policies</t>
  </si>
  <si>
    <t>NOTE: NWP NB + NWP REN currently doesn't sum to total NWP for Boom Subscription. To be investigated</t>
  </si>
  <si>
    <t>Average Commission % (Headline)</t>
  </si>
  <si>
    <t>Average NWP (Headline) - per policy</t>
  </si>
  <si>
    <t>Average NWP (Projected Ultimate) - per policy</t>
  </si>
  <si>
    <t>0247FE</t>
  </si>
  <si>
    <t>000E33</t>
  </si>
  <si>
    <t>243b71</t>
  </si>
  <si>
    <t>4a6db5</t>
  </si>
  <si>
    <t>70a4ff</t>
  </si>
  <si>
    <t>5760ff</t>
  </si>
  <si>
    <t>7c79ff</t>
  </si>
  <si>
    <t>9a93ff</t>
  </si>
  <si>
    <t>4589ff</t>
  </si>
  <si>
    <t>0043ce</t>
  </si>
  <si>
    <t>001141</t>
  </si>
  <si>
    <t>79ACFF</t>
  </si>
  <si>
    <t>'Sold vehicle years' refers to vehicle years written:</t>
  </si>
  <si>
    <t>On 'Current' and 'Ultimate' basis this will be adjusted for cancellations</t>
  </si>
  <si>
    <t>For 'Headline' basis figures for annual business this is equal to policies sold</t>
  </si>
  <si>
    <t>For 'Headline' basis for Direct Subscription policies and Short Term policies, it is the number of days on cover/365</t>
  </si>
  <si>
    <t>Sold Policies (Actual)</t>
  </si>
  <si>
    <t>Sold Vehicle Years (Headline)</t>
  </si>
  <si>
    <t>Sold Vehicle Years (Latest)</t>
  </si>
  <si>
    <t>Sold Vehicle Years (Projected Ultimate)</t>
  </si>
  <si>
    <t>MICL Total - Monthly MI</t>
  </si>
  <si>
    <t>Last 4 Months</t>
  </si>
  <si>
    <t>Last Year</t>
  </si>
  <si>
    <t>Underwriting Month</t>
  </si>
  <si>
    <t>NWP Actual</t>
  </si>
  <si>
    <t>NWP Plan</t>
  </si>
  <si>
    <t>Variance (%)</t>
  </si>
  <si>
    <t>Variance (£)</t>
  </si>
  <si>
    <t>Incremental</t>
  </si>
  <si>
    <t>Cumulative</t>
  </si>
  <si>
    <t>Distinct Policy Sales - Subscription counts for the first of the monthly transactions only</t>
  </si>
  <si>
    <t>4 week Average (Short-Term)</t>
  </si>
  <si>
    <t>4 week Average (MICL)</t>
  </si>
  <si>
    <t>4 week Average (PC Annual Direct)</t>
  </si>
  <si>
    <t>4 week Average (PC Annual Broker)</t>
  </si>
  <si>
    <t>NB 4 week Average (Overall)</t>
  </si>
  <si>
    <t>RN 4 week Average (Overall)</t>
  </si>
  <si>
    <t>NB 4 week Average (PC Annual Direct)</t>
  </si>
  <si>
    <t>RN 4 week Average (PC Annual Direct)</t>
  </si>
  <si>
    <t>NB 4 week Average (PC Annual Broker)</t>
  </si>
  <si>
    <t>RN 4 week Average (PC Annual Broker)</t>
  </si>
  <si>
    <t>NWP - 4 week Average</t>
  </si>
  <si>
    <t>4 week Average</t>
  </si>
  <si>
    <t>NWP - 4 week Average (MICL)</t>
  </si>
  <si>
    <t>Average NWP - 4 week Average (MICL)</t>
  </si>
  <si>
    <t>NWP - 4 week Average (PC Annual Direct)</t>
  </si>
  <si>
    <t>NWP - 4 week Average (PC Annual Broker)</t>
  </si>
  <si>
    <t>NWP - 4 week Average (Short-Term)</t>
  </si>
  <si>
    <t>Average NWP - 4 week Average (Short-Term)</t>
  </si>
  <si>
    <t>NB NWP - 4 week Average (Overall)</t>
  </si>
  <si>
    <t>NB Average NWP - 4 week Average (Overall)</t>
  </si>
  <si>
    <t>RN NWP - 4 week Average (Overall)</t>
  </si>
  <si>
    <t>RN Average NWP - 4 week Average (Overall)</t>
  </si>
  <si>
    <t>NB NWP - 4 week Average (PC Annual Direct)</t>
  </si>
  <si>
    <t>NB Average NWP - 4 week Average (PC Annual Direct)</t>
  </si>
  <si>
    <t>RN NWP - 4 week Average (PC Annual Direct)</t>
  </si>
  <si>
    <t>RN Average NWP - 4 week Average (PC Annual Direct)</t>
  </si>
  <si>
    <t>NB NWP - 4 week Average (PC Annual Broker)</t>
  </si>
  <si>
    <t>NB Average NWP - 4 week Average (PC Annual Broker)</t>
  </si>
  <si>
    <t>RN NWP - 4 week Average (PC Annual Broker)</t>
  </si>
  <si>
    <t>RN Average NWP - 4 week Average (PC Annual Broker)</t>
  </si>
  <si>
    <t>Other (Terminated)</t>
  </si>
  <si>
    <t>Note: This currently excludes Pukka (c. £4m in 2023) - to be added</t>
  </si>
  <si>
    <t>Note: Excludes terminated lines - see 'Other' below for these</t>
  </si>
  <si>
    <t>% of true MICL Total</t>
  </si>
  <si>
    <t>Gives % of all MICL business, rather than of lines currently written</t>
  </si>
  <si>
    <r>
      <rPr>
        <b/>
        <sz val="9.35"/>
        <color theme="1"/>
        <rFont val="Calibri"/>
        <family val="2"/>
      </rPr>
      <t>Note:</t>
    </r>
    <r>
      <rPr>
        <sz val="11"/>
        <color theme="1"/>
        <rFont val="Calibri"/>
        <family val="2"/>
        <scheme val="minor"/>
      </rPr>
      <t xml:space="preserve"> Data on 'Ultimate' basis</t>
    </r>
  </si>
  <si>
    <t>Description of the portfolio sections:</t>
  </si>
  <si>
    <t>Boom annual (will include Boom premium finance when this goes live)</t>
  </si>
  <si>
    <t>Boom monthly subscription</t>
  </si>
  <si>
    <t>CCG - noting no further business from Jan '24</t>
  </si>
  <si>
    <t>Hedgehog MGA legacy renewals</t>
  </si>
  <si>
    <t>Hiyacar (including Hiyacar fleet policies from 1st Jan '24)</t>
  </si>
  <si>
    <t>Other</t>
  </si>
  <si>
    <t>All other lines, except this currently excludes Pukka</t>
  </si>
  <si>
    <t>Comparators</t>
  </si>
  <si>
    <t>Average of:</t>
  </si>
  <si>
    <t>Totals:</t>
  </si>
  <si>
    <t>2023 YTD</t>
  </si>
  <si>
    <t>2024 YTD</t>
  </si>
  <si>
    <t>% of total MICL Portfolio</t>
  </si>
  <si>
    <t>Maximum NWP</t>
  </si>
  <si>
    <t>Minimum NWP</t>
  </si>
  <si>
    <t>% of sales at minimum premium</t>
  </si>
  <si>
    <t>Maximum commission %</t>
  </si>
  <si>
    <t>Minimum commission %</t>
  </si>
  <si>
    <t>L month</t>
  </si>
  <si>
    <t>L3 months</t>
  </si>
  <si>
    <t>Bin</t>
  </si>
  <si>
    <t>Short-Term (L month)</t>
  </si>
  <si>
    <t>Short-Term (L3 months)</t>
  </si>
  <si>
    <t>A. 0 - 5</t>
  </si>
  <si>
    <t>B. 5 - 10</t>
  </si>
  <si>
    <t>C. 10 - 15</t>
  </si>
  <si>
    <t>D. 15 - 20</t>
  </si>
  <si>
    <t>E. 20 - 25</t>
  </si>
  <si>
    <t>F. 25 - 30</t>
  </si>
  <si>
    <t>G. 30 - 35</t>
  </si>
  <si>
    <t>H. 35 - 40</t>
  </si>
  <si>
    <t>I. 40 - 45</t>
  </si>
  <si>
    <t>J. 45 - 50</t>
  </si>
  <si>
    <t>K. 50 - 60</t>
  </si>
  <si>
    <t>L. 60 - 70</t>
  </si>
  <si>
    <t>M. 70 - 80</t>
  </si>
  <si>
    <t>N. 80+</t>
  </si>
  <si>
    <t>2022 YTD</t>
  </si>
  <si>
    <t>Short-Term (2022 YTD)</t>
  </si>
  <si>
    <t>Short-Term (2023 YTD)</t>
  </si>
  <si>
    <t>Short-Term (2024 YTD)</t>
  </si>
  <si>
    <t>PC Annual Broker (L month)</t>
  </si>
  <si>
    <t>PC Annual Broker (L3 months)</t>
  </si>
  <si>
    <t>A. 0 - 400</t>
  </si>
  <si>
    <t>B. 400 - 600</t>
  </si>
  <si>
    <t>C. 600 - 800</t>
  </si>
  <si>
    <t>D. 800 - 1,000</t>
  </si>
  <si>
    <t>E. 1,000 - 1,200</t>
  </si>
  <si>
    <t>F. 1,200 - 1,400</t>
  </si>
  <si>
    <t>G. 1,400 - 1,600</t>
  </si>
  <si>
    <t>H. 1,600 - 1,800</t>
  </si>
  <si>
    <t>I. 1,800 - 2,000</t>
  </si>
  <si>
    <t>J. 2,000 - 2,200</t>
  </si>
  <si>
    <t>K. 2,200 - 2,400</t>
  </si>
  <si>
    <t>L. 2,400 - 2,600</t>
  </si>
  <si>
    <t>M. 2,600 - 2,800</t>
  </si>
  <si>
    <t>N. 2,800 - 3,000</t>
  </si>
  <si>
    <t>O. 3,000+</t>
  </si>
  <si>
    <t>PC Annual Broker (2022 YTD)</t>
  </si>
  <si>
    <t>PC Annual Broker (2023 YTD)</t>
  </si>
  <si>
    <t>PC Annual Broker (2024 YTD)</t>
  </si>
  <si>
    <t>PC Annual Direct (L month)</t>
  </si>
  <si>
    <t>PC Annual Direct (L3 months)</t>
  </si>
  <si>
    <t>J. 2,000 - 2,400</t>
  </si>
  <si>
    <t>K. 2,400 - 2,800</t>
  </si>
  <si>
    <t>L. 2,800 - 3,200</t>
  </si>
  <si>
    <t>M. 3,200 - 9,999</t>
  </si>
  <si>
    <t>N. 9,999+</t>
  </si>
  <si>
    <t>PC Annual Direct (2022 YTD)</t>
  </si>
  <si>
    <t>PC Annual Direct (2023 YTD)</t>
  </si>
  <si>
    <t>PC Annual Direct (2024 YTD)</t>
  </si>
  <si>
    <t>Copy from latest file in:</t>
  </si>
  <si>
    <r>
      <t>\\Files\ccgebhfs01\The A&amp;A Group Shares\Mulsanne\Underwriting and Pricing\Reserving\2024\</t>
    </r>
    <r>
      <rPr>
        <sz val="11"/>
        <color rgb="FFFF0000"/>
        <rFont val="Calibri"/>
        <family val="2"/>
        <scheme val="minor"/>
      </rPr>
      <t>MONTH</t>
    </r>
    <r>
      <rPr>
        <sz val="11"/>
        <color theme="1"/>
        <rFont val="Calibri"/>
        <family val="2"/>
        <scheme val="minor"/>
      </rPr>
      <t>\3. Reserving Outputs\3. UWY Results\Static Data</t>
    </r>
  </si>
  <si>
    <t>NEP</t>
  </si>
  <si>
    <t>Month</t>
  </si>
  <si>
    <t>Ult NUEP</t>
  </si>
  <si>
    <t>Ult NWP</t>
  </si>
  <si>
    <t>Total Target Loss Ratio</t>
  </si>
  <si>
    <t>NUEP</t>
  </si>
  <si>
    <t>Net Unearned Ultimate Loss Ratio</t>
  </si>
  <si>
    <t>Net Ultimate Loss Ratio</t>
  </si>
  <si>
    <t>Net Earned Ultimate Loss Ratio</t>
  </si>
  <si>
    <t>UWY Results (Earn + Unearn)</t>
  </si>
  <si>
    <t>UWY</t>
  </si>
  <si>
    <t>UWQ</t>
  </si>
  <si>
    <t>UWM</t>
  </si>
  <si>
    <t>WV Years</t>
  </si>
  <si>
    <t>Total NLR (Net XOL)</t>
  </si>
  <si>
    <t>Total NLR (Gross XOL)</t>
  </si>
  <si>
    <t>AD NLR</t>
  </si>
  <si>
    <t>TPD NLR</t>
  </si>
  <si>
    <t>BI Cap NLR</t>
  </si>
  <si>
    <t>BI XS Net NLR</t>
  </si>
  <si>
    <t>BI XS Net NLR (Smoothed)</t>
  </si>
  <si>
    <t>BI XS Gross NLR</t>
  </si>
  <si>
    <t>TFT NLR</t>
  </si>
  <si>
    <t>WS NLR</t>
  </si>
  <si>
    <t>AD + TFT NLR</t>
  </si>
  <si>
    <t>UWY Results (Earned; NLR)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</si>
  <si>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</si>
  <si>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</si>
  <si>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</si>
  <si>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</si>
  <si>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</si>
  <si>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</si>
  <si>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</si>
  <si>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</si>
  <si>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</si>
  <si>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</si>
  <si>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</si>
  <si>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</si>
  <si>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</si>
  <si>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</si>
  <si>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</si>
  <si>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</si>
  <si>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</si>
  <si>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</si>
  <si>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</si>
  <si>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</si>
  <si>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</si>
  <si>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</si>
  <si>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</si>
  <si>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</si>
  <si>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</si>
  <si>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</si>
  <si>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2023 Q3</t>
  </si>
  <si>
    <t>2023 Q4</t>
  </si>
  <si>
    <t>2024 Q1</t>
  </si>
  <si>
    <t>2024 Q2</t>
  </si>
  <si>
    <t/>
  </si>
  <si>
    <t>2024 Q3</t>
  </si>
  <si>
    <t>2024 Q4</t>
  </si>
  <si>
    <t>2025 Q1</t>
  </si>
  <si>
    <t>2025 Q2</t>
  </si>
  <si>
    <t>2025 Q3</t>
  </si>
  <si>
    <t>2025 Q4</t>
  </si>
  <si>
    <t>2026 Q1</t>
  </si>
  <si>
    <t>2026 Q2</t>
  </si>
  <si>
    <t>2026 Q3</t>
  </si>
  <si>
    <t>2026 Q4</t>
  </si>
  <si>
    <t>Sheet:</t>
  </si>
  <si>
    <t>Ult NEP</t>
  </si>
  <si>
    <t>MICL Total_NLR</t>
  </si>
  <si>
    <t>Ultimate NEP</t>
  </si>
  <si>
    <t>Ultimate NUEP</t>
  </si>
  <si>
    <t>Ultimate NWP</t>
  </si>
  <si>
    <t>Total NLR (Smoothed; Net XOL)</t>
  </si>
  <si>
    <t>Total BM NLR</t>
  </si>
  <si>
    <t>TPD BM NLR</t>
  </si>
  <si>
    <t>BI Cap BM NLR</t>
  </si>
  <si>
    <t>MICL Total_NWP</t>
  </si>
  <si>
    <t>Total Target NWP</t>
  </si>
  <si>
    <t>B11:I131</t>
  </si>
  <si>
    <t>B143:T178</t>
  </si>
  <si>
    <t>NEP Claims</t>
  </si>
  <si>
    <t>NUEP Claims</t>
  </si>
  <si>
    <t>NWP Claims</t>
  </si>
  <si>
    <t>Target Claims</t>
  </si>
  <si>
    <t>Average Proposer Age - 4 Week Avg (Overall)</t>
  </si>
  <si>
    <t>Average Proposer Age - 4 Week Avg (PC Annual Direct)</t>
  </si>
  <si>
    <t>Average Proposer Age - 4 Week Avg (PC Annual Broker)</t>
  </si>
  <si>
    <t>Average Proposer Age - 4 Week Avg (Short-Term)</t>
  </si>
  <si>
    <t>Average Proportion Under 25 - 4 Week Avg (Overall)</t>
  </si>
  <si>
    <t>Average Proportion Under 25 - 4 Week Avg (PC Annual Direct)</t>
  </si>
  <si>
    <t>Average Proportion Under 25 - 4 Week Avg (PC Annual Broker)</t>
  </si>
  <si>
    <t>Average Proportion Under 25 - 4 Week Avg (Short-Term)</t>
  </si>
  <si>
    <t>Average Premium Proportion Under 25 - 4 Week Avg (Overall)</t>
  </si>
  <si>
    <t>Average Premium Proportion Under 25 - 4 Week Avg (PC Annual Direct)</t>
  </si>
  <si>
    <t>Average Premium Proportion Under 25 - 4 Week Avg (PC Annual Broker)</t>
  </si>
  <si>
    <t>Average Premium Proportion Under 25 - 4 Week Avg (Short-Term)</t>
  </si>
  <si>
    <t>Average Mileage - 4 Week Avg (Overall)</t>
  </si>
  <si>
    <t>Average Mileage - 4 Week Avg (PC Annual Direct)</t>
  </si>
  <si>
    <t>Average Mileage - 4 Week Avg (PC Annual Broker)</t>
  </si>
  <si>
    <t>Average Mileage - 4 Week Avg (Short-Term)</t>
  </si>
  <si>
    <t>Average NCD - 4 Week Avg (Overall)</t>
  </si>
  <si>
    <t>Average NCD - 4 Week Avg (PC Annual Direct)</t>
  </si>
  <si>
    <t>Average NCD - 4 Week Avg (PC Annual Broker)</t>
  </si>
  <si>
    <t>Average NCD - 4 Week Avg (Short-Term)</t>
  </si>
  <si>
    <t>Average Monthly Payment - 4 Week Avg (Overall)</t>
  </si>
  <si>
    <t>Average Monthly Payment - 4 Week Avg (PC Annual Direct)</t>
  </si>
  <si>
    <t>Average Monthly Payment - 4 Week Avg (PC Annual Broker)</t>
  </si>
  <si>
    <t>Average Monthly Payment - 4 Week Avg (Short-Term)</t>
  </si>
  <si>
    <t>Average Vehicle Value - 4 Week Avg (Overall)</t>
  </si>
  <si>
    <t>Average Vehicle Value - 4 Week Avg (PC Annual Direct)</t>
  </si>
  <si>
    <t>Average Vehicle Value - 4 Week Avg (PC Annual Broker)</t>
  </si>
  <si>
    <t>Average Vehicle Value - 4 Week Avg (Short-Term)</t>
  </si>
  <si>
    <t>Average Proportion Over £25k - 4 Week Avg (Overall)</t>
  </si>
  <si>
    <t>Average Proportion Over £25k - 4 Week Avg (PC Annual Direct)</t>
  </si>
  <si>
    <t>Average Proportion Over £25k - 4 Week Avg (PC Annual Broker)</t>
  </si>
  <si>
    <t>Average Proportion Over £25k - 4 Week Avg (Short-Term)</t>
  </si>
  <si>
    <t>Average Area Rating - 4 Week Avg (Overall)</t>
  </si>
  <si>
    <t>Average Area Rating - 4 Week Avg (PC Annual Direct)</t>
  </si>
  <si>
    <t>Average Area Rating - 4 Week Avg (PC Annual Broker)</t>
  </si>
  <si>
    <t>Average Area Rating - 4 Week Avg (Short-Term)</t>
  </si>
  <si>
    <t>WVYs (Latest)</t>
  </si>
  <si>
    <t>WVYs (Projected Ultimate)</t>
  </si>
  <si>
    <t>NB % of total PC Annual Broker (Headline)</t>
  </si>
  <si>
    <t>(Core + All Sections + HH Legacy)</t>
  </si>
  <si>
    <t>P/CAR</t>
  </si>
  <si>
    <t>Last Updated:</t>
  </si>
  <si>
    <t>Last updated:</t>
  </si>
  <si>
    <t>2024 UWY</t>
  </si>
  <si>
    <t>2025 YTD</t>
  </si>
  <si>
    <t>-</t>
  </si>
  <si>
    <t>WVYs (Plan)</t>
  </si>
  <si>
    <t>C</t>
  </si>
  <si>
    <t>D</t>
  </si>
  <si>
    <t>E</t>
  </si>
  <si>
    <t>F</t>
  </si>
  <si>
    <t>G</t>
  </si>
  <si>
    <t>H</t>
  </si>
  <si>
    <t>Sales (Plan) - Annualised Veh Yrs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</si>
</sst>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£&quot;#,##0;[Red]\-&quot;£&quot;#,##0"/>
    <numFmt numFmtId="8" formatCode="&quot;£&quot;#,##0.00;[Red]\-&quot;£&quot;#,##0.00"/>
    <numFmt numFmtId="164" formatCode="0.0%"/>
    <numFmt numFmtId="165" formatCode="#,##0.0"/>
    <numFmt numFmtId="166" formatCode="&quot;£&quot;#,##0"/>
    <numFmt numFmtId="167" formatCode="&quot;£&quot;#,##0.00"/>
    <numFmt numFmtId="168" formatCode="0.000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i/>
      <sz val="10.5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161616"/>
      <name val="Courier New"/>
      <family val="3"/>
    </font>
    <font>
      <sz val="11"/>
      <name val="Courier New"/>
      <family val="3"/>
    </font>
    <font>
      <b/>
      <sz val="9.35"/>
      <color theme="1"/>
      <name val="Calibri"/>
      <family val="2"/>
    </font>
    <font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247FE"/>
        <bgColor indexed="64"/>
      </patternFill>
    </fill>
    <fill>
      <patternFill patternType="solid">
        <fgColor rgb="FF000E33"/>
        <bgColor indexed="64"/>
      </patternFill>
    </fill>
    <fill>
      <patternFill patternType="solid">
        <fgColor rgb="FF243B71"/>
        <bgColor indexed="64"/>
      </patternFill>
    </fill>
    <fill>
      <patternFill patternType="solid">
        <fgColor rgb="FF4A6DB5"/>
        <bgColor indexed="64"/>
      </patternFill>
    </fill>
    <fill>
      <patternFill patternType="solid">
        <fgColor rgb="FF70A4FF"/>
        <bgColor indexed="64"/>
      </patternFill>
    </fill>
    <fill>
      <patternFill patternType="solid">
        <fgColor rgb="FF5760FF"/>
        <bgColor indexed="64"/>
      </patternFill>
    </fill>
    <fill>
      <patternFill patternType="solid">
        <fgColor rgb="FF7C79FF"/>
        <bgColor indexed="64"/>
      </patternFill>
    </fill>
    <fill>
      <patternFill patternType="solid">
        <fgColor rgb="FF9A93FF"/>
        <bgColor indexed="64"/>
      </patternFill>
    </fill>
    <fill>
      <patternFill patternType="solid">
        <fgColor rgb="FF001141"/>
        <bgColor indexed="64"/>
      </patternFill>
    </fill>
    <fill>
      <patternFill patternType="solid">
        <fgColor rgb="FF0043CE"/>
        <bgColor indexed="64"/>
      </patternFill>
    </fill>
    <fill>
      <patternFill patternType="solid">
        <fgColor rgb="FF4589FF"/>
        <bgColor indexed="64"/>
      </patternFill>
    </fill>
    <fill>
      <patternFill patternType="solid">
        <fgColor rgb="FF79A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ABAB"/>
        <bgColor indexed="64"/>
      </patternFill>
    </fill>
  </fills>
  <borders count="8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1141"/>
      </right>
      <top style="medium">
        <color indexed="64"/>
      </top>
      <bottom/>
      <diagonal/>
    </border>
    <border>
      <left/>
      <right style="medium">
        <color rgb="FF001141"/>
      </right>
      <top/>
      <bottom style="medium">
        <color indexed="64"/>
      </bottom>
      <diagonal/>
    </border>
    <border>
      <left/>
      <right style="medium">
        <color rgb="FF001141"/>
      </right>
      <top style="medium">
        <color indexed="64"/>
      </top>
      <bottom style="thin">
        <color indexed="64"/>
      </bottom>
      <diagonal/>
    </border>
    <border>
      <left/>
      <right style="medium">
        <color rgb="FF001141"/>
      </right>
      <top style="thin">
        <color indexed="64"/>
      </top>
      <bottom/>
      <diagonal/>
    </border>
    <border>
      <left/>
      <right style="medium">
        <color rgb="FF001141"/>
      </right>
      <top/>
      <bottom/>
      <diagonal/>
    </border>
    <border>
      <left/>
      <right style="medium">
        <color rgb="FF001141"/>
      </right>
      <top/>
      <bottom style="thin">
        <color indexed="64"/>
      </bottom>
      <diagonal/>
    </border>
    <border>
      <left/>
      <right/>
      <top/>
      <bottom style="medium">
        <color rgb="FF00114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rgb="FF00206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thin">
        <color indexed="64"/>
      </top>
      <bottom/>
      <diagonal/>
    </border>
    <border>
      <left/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thin">
        <color indexed="64"/>
      </bottom>
      <diagonal/>
    </border>
    <border>
      <left/>
      <right style="medium">
        <color rgb="FF00206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rgb="FF002060"/>
      </right>
      <top/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/>
      <diagonal/>
    </border>
    <border>
      <left style="medium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indexed="64"/>
      </left>
      <right style="medium">
        <color theme="1"/>
      </right>
      <top/>
      <bottom/>
      <diagonal/>
    </border>
    <border>
      <left style="medium">
        <color indexed="64"/>
      </left>
      <right style="medium">
        <color theme="1"/>
      </right>
      <top/>
      <bottom style="thin">
        <color indexed="64"/>
      </bottom>
      <diagonal/>
    </border>
    <border>
      <left/>
      <right style="medium">
        <color rgb="FF002060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4" fillId="3" borderId="0" applyNumberFormat="0" applyBorder="0" applyAlignment="0" applyProtection="0"/>
    <xf numFmtId="9" fontId="12" fillId="0" borderId="0" applyFont="0" applyFill="0" applyBorder="0" applyAlignment="0" applyProtection="0"/>
  </cellStyleXfs>
  <cellXfs count="537"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6" xfId="0" applyBorder="1"/>
    <xf numFmtId="0" fontId="6" fillId="2" borderId="6" xfId="0" applyFont="1" applyFill="1" applyBorder="1" applyAlignment="1">
      <alignment horizontal="center" vertical="center"/>
    </xf>
    <xf numFmtId="3" fontId="5" fillId="4" borderId="7" xfId="0" applyNumberFormat="1" applyFont="1" applyFill="1" applyBorder="1" applyAlignment="1">
      <alignment horizontal="center"/>
    </xf>
    <xf numFmtId="3" fontId="5" fillId="4" borderId="8" xfId="0" applyNumberFormat="1" applyFont="1" applyFill="1" applyBorder="1" applyAlignment="1">
      <alignment horizontal="center"/>
    </xf>
    <xf numFmtId="3" fontId="5" fillId="4" borderId="6" xfId="0" applyNumberFormat="1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 vertical="center"/>
    </xf>
    <xf numFmtId="3" fontId="7" fillId="0" borderId="0" xfId="0" applyNumberFormat="1" applyFont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/>
    </xf>
    <xf numFmtId="3" fontId="5" fillId="4" borderId="5" xfId="0" applyNumberFormat="1" applyFont="1" applyFill="1" applyBorder="1" applyAlignment="1">
      <alignment horizontal="center"/>
    </xf>
    <xf numFmtId="3" fontId="5" fillId="4" borderId="10" xfId="0" applyNumberFormat="1" applyFont="1" applyFill="1" applyBorder="1" applyAlignment="1">
      <alignment horizontal="center"/>
    </xf>
    <xf numFmtId="3" fontId="5" fillId="4" borderId="0" xfId="0" applyNumberFormat="1" applyFont="1" applyFill="1" applyAlignment="1">
      <alignment horizontal="center"/>
    </xf>
    <xf numFmtId="3" fontId="5" fillId="4" borderId="4" xfId="0" applyNumberFormat="1" applyFont="1" applyFill="1" applyBorder="1" applyAlignment="1">
      <alignment horizontal="center"/>
    </xf>
    <xf numFmtId="3" fontId="5" fillId="0" borderId="0" xfId="0" applyNumberFormat="1" applyFont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/>
    <xf numFmtId="0" fontId="4" fillId="0" borderId="0" xfId="0" applyFont="1"/>
    <xf numFmtId="0" fontId="4" fillId="3" borderId="11" xfId="1" applyBorder="1" applyAlignment="1">
      <alignment horizontal="centerContinuous" vertical="center"/>
    </xf>
    <xf numFmtId="16" fontId="4" fillId="3" borderId="2" xfId="1" applyNumberFormat="1" applyBorder="1" applyAlignment="1">
      <alignment horizontal="center" vertical="center"/>
    </xf>
    <xf numFmtId="16" fontId="4" fillId="3" borderId="3" xfId="1" applyNumberFormat="1" applyBorder="1" applyAlignment="1">
      <alignment horizontal="center" vertical="center"/>
    </xf>
    <xf numFmtId="3" fontId="4" fillId="3" borderId="11" xfId="1" applyNumberFormat="1" applyBorder="1" applyAlignment="1">
      <alignment horizontal="center"/>
    </xf>
    <xf numFmtId="3" fontId="4" fillId="3" borderId="2" xfId="1" applyNumberFormat="1" applyBorder="1" applyAlignment="1">
      <alignment horizontal="center"/>
    </xf>
    <xf numFmtId="3" fontId="4" fillId="3" borderId="3" xfId="1" applyNumberFormat="1" applyBorder="1" applyAlignment="1">
      <alignment horizontal="center"/>
    </xf>
    <xf numFmtId="0" fontId="4" fillId="3" borderId="11" xfId="1" applyBorder="1" applyAlignment="1">
      <alignment horizontal="center"/>
    </xf>
    <xf numFmtId="0" fontId="4" fillId="3" borderId="2" xfId="1" applyBorder="1" applyAlignment="1">
      <alignment horizontal="center"/>
    </xf>
    <xf numFmtId="0" fontId="4" fillId="3" borderId="3" xfId="1" applyBorder="1" applyAlignment="1">
      <alignment horizontal="center"/>
    </xf>
    <xf numFmtId="3" fontId="8" fillId="0" borderId="0" xfId="0" applyNumberFormat="1" applyFont="1" applyAlignment="1">
      <alignment horizontal="center"/>
    </xf>
    <xf numFmtId="3" fontId="8" fillId="0" borderId="4" xfId="0" applyNumberFormat="1" applyFont="1" applyBorder="1" applyAlignment="1">
      <alignment horizontal="center"/>
    </xf>
    <xf numFmtId="3" fontId="8" fillId="0" borderId="9" xfId="0" applyNumberFormat="1" applyFont="1" applyBorder="1" applyAlignment="1">
      <alignment horizontal="center"/>
    </xf>
    <xf numFmtId="0" fontId="2" fillId="5" borderId="6" xfId="0" applyFont="1" applyFill="1" applyBorder="1" applyAlignment="1">
      <alignment horizontal="left" vertical="center"/>
    </xf>
    <xf numFmtId="0" fontId="4" fillId="5" borderId="0" xfId="0" applyFont="1" applyFill="1"/>
    <xf numFmtId="0" fontId="6" fillId="0" borderId="0" xfId="0" applyFont="1" applyAlignment="1">
      <alignment horizontal="center" vertical="center"/>
    </xf>
    <xf numFmtId="0" fontId="1" fillId="0" borderId="0" xfId="0" applyFont="1"/>
    <xf numFmtId="0" fontId="0" fillId="6" borderId="0" xfId="0" applyFill="1"/>
    <xf numFmtId="0" fontId="0" fillId="5" borderId="0" xfId="0" applyFill="1"/>
    <xf numFmtId="0" fontId="4" fillId="0" borderId="0" xfId="1" applyFill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1" applyFill="1" applyBorder="1" applyAlignment="1">
      <alignment horizontal="centerContinuous" vertical="center"/>
    </xf>
    <xf numFmtId="16" fontId="4" fillId="0" borderId="0" xfId="1" applyNumberFormat="1" applyFill="1" applyBorder="1" applyAlignment="1">
      <alignment horizontal="center" vertical="center"/>
    </xf>
    <xf numFmtId="3" fontId="4" fillId="0" borderId="0" xfId="1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7" borderId="0" xfId="0" applyFill="1"/>
    <xf numFmtId="0" fontId="0" fillId="8" borderId="0" xfId="0" applyFill="1"/>
    <xf numFmtId="0" fontId="5" fillId="6" borderId="0" xfId="1" applyFont="1" applyFill="1" applyBorder="1" applyAlignment="1">
      <alignment horizontal="center"/>
    </xf>
    <xf numFmtId="0" fontId="5" fillId="7" borderId="0" xfId="0" applyFont="1" applyFill="1"/>
    <xf numFmtId="0" fontId="5" fillId="7" borderId="0" xfId="1" applyFont="1" applyFill="1" applyBorder="1" applyAlignment="1">
      <alignment horizontal="center"/>
    </xf>
    <xf numFmtId="0" fontId="5" fillId="8" borderId="0" xfId="0" applyFont="1" applyFill="1"/>
    <xf numFmtId="0" fontId="5" fillId="7" borderId="0" xfId="1" applyFont="1" applyFill="1" applyBorder="1" applyAlignment="1">
      <alignment horizontal="left"/>
    </xf>
    <xf numFmtId="0" fontId="9" fillId="6" borderId="0" xfId="0" applyFont="1" applyFill="1"/>
    <xf numFmtId="0" fontId="10" fillId="0" borderId="0" xfId="0" applyFont="1"/>
    <xf numFmtId="0" fontId="9" fillId="7" borderId="0" xfId="0" applyFont="1" applyFill="1"/>
    <xf numFmtId="0" fontId="9" fillId="0" borderId="0" xfId="0" applyFont="1"/>
    <xf numFmtId="0" fontId="11" fillId="5" borderId="0" xfId="0" applyFont="1" applyFill="1"/>
    <xf numFmtId="0" fontId="9" fillId="8" borderId="0" xfId="0" applyFont="1" applyFill="1"/>
    <xf numFmtId="14" fontId="0" fillId="0" borderId="0" xfId="0" applyNumberFormat="1"/>
    <xf numFmtId="0" fontId="2" fillId="6" borderId="0" xfId="0" applyFont="1" applyFill="1"/>
    <xf numFmtId="164" fontId="5" fillId="0" borderId="0" xfId="2" applyNumberFormat="1" applyFont="1" applyAlignment="1">
      <alignment horizontal="center"/>
    </xf>
    <xf numFmtId="164" fontId="5" fillId="0" borderId="4" xfId="2" applyNumberFormat="1" applyFont="1" applyBorder="1" applyAlignment="1">
      <alignment horizontal="center"/>
    </xf>
    <xf numFmtId="164" fontId="7" fillId="0" borderId="4" xfId="2" applyNumberFormat="1" applyFont="1" applyBorder="1" applyAlignment="1">
      <alignment horizontal="center"/>
    </xf>
    <xf numFmtId="164" fontId="7" fillId="0" borderId="9" xfId="2" applyNumberFormat="1" applyFont="1" applyBorder="1" applyAlignment="1">
      <alignment horizontal="center"/>
    </xf>
    <xf numFmtId="164" fontId="7" fillId="0" borderId="0" xfId="2" applyNumberFormat="1" applyFont="1" applyAlignment="1">
      <alignment horizontal="center"/>
    </xf>
    <xf numFmtId="3" fontId="0" fillId="0" borderId="0" xfId="0" applyNumberFormat="1"/>
    <xf numFmtId="3" fontId="0" fillId="0" borderId="12" xfId="0" applyNumberFormat="1" applyBorder="1"/>
    <xf numFmtId="0" fontId="0" fillId="0" borderId="0" xfId="0" applyAlignment="1">
      <alignment horizontal="centerContinuous"/>
    </xf>
    <xf numFmtId="0" fontId="0" fillId="0" borderId="9" xfId="0" applyBorder="1" applyAlignment="1">
      <alignment horizontal="centerContinuous"/>
    </xf>
    <xf numFmtId="3" fontId="0" fillId="0" borderId="13" xfId="0" applyNumberFormat="1" applyBorder="1"/>
    <xf numFmtId="0" fontId="3" fillId="9" borderId="0" xfId="0" applyFont="1" applyFill="1"/>
    <xf numFmtId="3" fontId="0" fillId="0" borderId="14" xfId="0" applyNumberFormat="1" applyBorder="1"/>
    <xf numFmtId="3" fontId="3" fillId="9" borderId="0" xfId="0" applyNumberFormat="1" applyFont="1" applyFill="1"/>
    <xf numFmtId="14" fontId="0" fillId="10" borderId="12" xfId="0" applyNumberFormat="1" applyFill="1" applyBorder="1"/>
    <xf numFmtId="3" fontId="0" fillId="0" borderId="15" xfId="0" applyNumberFormat="1" applyBorder="1"/>
    <xf numFmtId="3" fontId="0" fillId="0" borderId="16" xfId="0" applyNumberFormat="1" applyBorder="1"/>
    <xf numFmtId="3" fontId="0" fillId="0" borderId="0" xfId="0" applyNumberFormat="1" applyAlignment="1">
      <alignment horizontal="centerContinuous"/>
    </xf>
    <xf numFmtId="3" fontId="0" fillId="0" borderId="4" xfId="0" applyNumberFormat="1" applyBorder="1" applyAlignment="1">
      <alignment horizontal="centerContinuous"/>
    </xf>
    <xf numFmtId="3" fontId="0" fillId="0" borderId="4" xfId="0" applyNumberFormat="1" applyBorder="1"/>
    <xf numFmtId="0" fontId="0" fillId="0" borderId="4" xfId="0" applyBorder="1"/>
    <xf numFmtId="3" fontId="0" fillId="0" borderId="17" xfId="0" applyNumberFormat="1" applyBorder="1"/>
    <xf numFmtId="3" fontId="0" fillId="0" borderId="18" xfId="0" applyNumberFormat="1" applyBorder="1"/>
    <xf numFmtId="3" fontId="0" fillId="0" borderId="20" xfId="0" applyNumberFormat="1" applyBorder="1"/>
    <xf numFmtId="3" fontId="0" fillId="0" borderId="9" xfId="0" applyNumberFormat="1" applyBorder="1"/>
    <xf numFmtId="3" fontId="0" fillId="0" borderId="18" xfId="0" applyNumberFormat="1" applyBorder="1" applyAlignment="1">
      <alignment horizontal="centerContinuous"/>
    </xf>
    <xf numFmtId="3" fontId="0" fillId="0" borderId="21" xfId="0" applyNumberFormat="1" applyBorder="1"/>
    <xf numFmtId="3" fontId="3" fillId="9" borderId="4" xfId="0" applyNumberFormat="1" applyFont="1" applyFill="1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4" fontId="0" fillId="0" borderId="0" xfId="0" applyNumberFormat="1"/>
    <xf numFmtId="3" fontId="13" fillId="0" borderId="0" xfId="0" applyNumberFormat="1" applyFont="1" applyAlignment="1">
      <alignment horizontal="center"/>
    </xf>
    <xf numFmtId="3" fontId="13" fillId="0" borderId="4" xfId="0" applyNumberFormat="1" applyFon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3" fontId="5" fillId="4" borderId="1" xfId="0" applyNumberFormat="1" applyFont="1" applyFill="1" applyBorder="1" applyAlignment="1">
      <alignment horizontal="left"/>
    </xf>
    <xf numFmtId="3" fontId="0" fillId="0" borderId="19" xfId="0" applyNumberFormat="1" applyBorder="1"/>
    <xf numFmtId="3" fontId="3" fillId="9" borderId="22" xfId="0" applyNumberFormat="1" applyFont="1" applyFill="1" applyBorder="1"/>
    <xf numFmtId="0" fontId="3" fillId="9" borderId="4" xfId="0" applyFont="1" applyFill="1" applyBorder="1"/>
    <xf numFmtId="164" fontId="0" fillId="0" borderId="12" xfId="0" applyNumberFormat="1" applyBorder="1"/>
    <xf numFmtId="164" fontId="0" fillId="0" borderId="14" xfId="0" applyNumberFormat="1" applyBorder="1"/>
    <xf numFmtId="165" fontId="0" fillId="0" borderId="12" xfId="0" applyNumberFormat="1" applyBorder="1"/>
    <xf numFmtId="165" fontId="0" fillId="0" borderId="14" xfId="0" applyNumberFormat="1" applyBorder="1"/>
    <xf numFmtId="14" fontId="0" fillId="0" borderId="12" xfId="0" applyNumberFormat="1" applyBorder="1"/>
    <xf numFmtId="164" fontId="0" fillId="0" borderId="17" xfId="0" applyNumberFormat="1" applyBorder="1"/>
    <xf numFmtId="165" fontId="0" fillId="0" borderId="17" xfId="0" applyNumberFormat="1" applyBorder="1"/>
    <xf numFmtId="0" fontId="0" fillId="0" borderId="24" xfId="0" applyBorder="1"/>
    <xf numFmtId="0" fontId="0" fillId="0" borderId="23" xfId="0" applyBorder="1"/>
    <xf numFmtId="0" fontId="0" fillId="0" borderId="25" xfId="0" applyBorder="1"/>
    <xf numFmtId="0" fontId="15" fillId="0" borderId="26" xfId="0" applyFont="1" applyBorder="1"/>
    <xf numFmtId="0" fontId="6" fillId="11" borderId="31" xfId="0" applyFont="1" applyFill="1" applyBorder="1" applyAlignment="1">
      <alignment horizontal="center" vertical="center"/>
    </xf>
    <xf numFmtId="3" fontId="5" fillId="11" borderId="7" xfId="0" applyNumberFormat="1" applyFont="1" applyFill="1" applyBorder="1" applyAlignment="1">
      <alignment horizontal="center"/>
    </xf>
    <xf numFmtId="3" fontId="5" fillId="11" borderId="32" xfId="0" applyNumberFormat="1" applyFont="1" applyFill="1" applyBorder="1" applyAlignment="1">
      <alignment horizontal="center"/>
    </xf>
    <xf numFmtId="3" fontId="5" fillId="11" borderId="33" xfId="0" applyNumberFormat="1" applyFont="1" applyFill="1" applyBorder="1" applyAlignment="1">
      <alignment horizontal="center"/>
    </xf>
    <xf numFmtId="0" fontId="6" fillId="0" borderId="34" xfId="0" applyFont="1" applyBorder="1" applyAlignment="1">
      <alignment horizontal="center" vertical="center"/>
    </xf>
    <xf numFmtId="3" fontId="8" fillId="0" borderId="26" xfId="0" applyNumberFormat="1" applyFont="1" applyBorder="1" applyAlignment="1">
      <alignment horizontal="center"/>
    </xf>
    <xf numFmtId="3" fontId="8" fillId="0" borderId="18" xfId="0" applyNumberFormat="1" applyFont="1" applyBorder="1" applyAlignment="1">
      <alignment horizontal="center"/>
    </xf>
    <xf numFmtId="0" fontId="6" fillId="11" borderId="35" xfId="0" applyFont="1" applyFill="1" applyBorder="1" applyAlignment="1">
      <alignment horizontal="center" vertical="center"/>
    </xf>
    <xf numFmtId="9" fontId="5" fillId="11" borderId="1" xfId="0" applyNumberFormat="1" applyFont="1" applyFill="1" applyBorder="1" applyAlignment="1">
      <alignment horizontal="center"/>
    </xf>
    <xf numFmtId="3" fontId="5" fillId="11" borderId="1" xfId="0" applyNumberFormat="1" applyFont="1" applyFill="1" applyBorder="1" applyAlignment="1">
      <alignment horizontal="center"/>
    </xf>
    <xf numFmtId="3" fontId="5" fillId="11" borderId="37" xfId="0" applyNumberFormat="1" applyFont="1" applyFill="1" applyBorder="1" applyAlignment="1">
      <alignment horizontal="center"/>
    </xf>
    <xf numFmtId="164" fontId="5" fillId="11" borderId="24" xfId="2" applyNumberFormat="1" applyFont="1" applyFill="1" applyBorder="1" applyAlignment="1">
      <alignment horizontal="center"/>
    </xf>
    <xf numFmtId="164" fontId="7" fillId="11" borderId="24" xfId="2" applyNumberFormat="1" applyFont="1" applyFill="1" applyBorder="1" applyAlignment="1">
      <alignment horizontal="center"/>
    </xf>
    <xf numFmtId="164" fontId="7" fillId="11" borderId="25" xfId="2" applyNumberFormat="1" applyFont="1" applyFill="1" applyBorder="1" applyAlignment="1">
      <alignment horizontal="center"/>
    </xf>
    <xf numFmtId="9" fontId="5" fillId="0" borderId="0" xfId="0" applyNumberFormat="1" applyFont="1" applyAlignment="1">
      <alignment horizontal="center"/>
    </xf>
    <xf numFmtId="0" fontId="6" fillId="11" borderId="38" xfId="0" applyFont="1" applyFill="1" applyBorder="1" applyAlignment="1">
      <alignment horizontal="center" vertical="center"/>
    </xf>
    <xf numFmtId="9" fontId="5" fillId="11" borderId="39" xfId="0" applyNumberFormat="1" applyFont="1" applyFill="1" applyBorder="1" applyAlignment="1">
      <alignment horizontal="center"/>
    </xf>
    <xf numFmtId="9" fontId="5" fillId="11" borderId="40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12" borderId="0" xfId="0" applyFont="1" applyFill="1"/>
    <xf numFmtId="0" fontId="0" fillId="13" borderId="0" xfId="0" applyFill="1"/>
    <xf numFmtId="0" fontId="0" fillId="13" borderId="4" xfId="0" applyFill="1" applyBorder="1"/>
    <xf numFmtId="0" fontId="3" fillId="14" borderId="0" xfId="0" applyFont="1" applyFill="1"/>
    <xf numFmtId="0" fontId="0" fillId="15" borderId="0" xfId="0" applyFill="1"/>
    <xf numFmtId="0" fontId="0" fillId="15" borderId="4" xfId="0" applyFill="1" applyBorder="1"/>
    <xf numFmtId="0" fontId="0" fillId="16" borderId="0" xfId="0" applyFill="1"/>
    <xf numFmtId="0" fontId="0" fillId="16" borderId="4" xfId="0" applyFill="1" applyBorder="1"/>
    <xf numFmtId="0" fontId="1" fillId="0" borderId="1" xfId="0" applyFont="1" applyBorder="1" applyAlignment="1">
      <alignment horizontal="center" vertical="center" wrapText="1"/>
    </xf>
    <xf numFmtId="14" fontId="4" fillId="3" borderId="0" xfId="1" applyNumberForma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/>
    <xf numFmtId="0" fontId="16" fillId="0" borderId="0" xfId="0" applyFont="1"/>
    <xf numFmtId="4" fontId="0" fillId="0" borderId="0" xfId="0" applyNumberFormat="1" applyAlignment="1">
      <alignment horizontal="center"/>
    </xf>
    <xf numFmtId="0" fontId="3" fillId="17" borderId="0" xfId="0" applyFont="1" applyFill="1"/>
    <xf numFmtId="0" fontId="3" fillId="17" borderId="4" xfId="0" applyFont="1" applyFill="1" applyBorder="1"/>
    <xf numFmtId="0" fontId="3" fillId="18" borderId="0" xfId="0" applyFont="1" applyFill="1"/>
    <xf numFmtId="0" fontId="3" fillId="19" borderId="0" xfId="0" applyFont="1" applyFill="1"/>
    <xf numFmtId="0" fontId="3" fillId="19" borderId="4" xfId="0" applyFont="1" applyFill="1" applyBorder="1"/>
    <xf numFmtId="0" fontId="6" fillId="0" borderId="38" xfId="0" applyFont="1" applyBorder="1" applyAlignment="1">
      <alignment horizontal="center" vertical="center"/>
    </xf>
    <xf numFmtId="9" fontId="5" fillId="0" borderId="39" xfId="0" applyNumberFormat="1" applyFont="1" applyBorder="1" applyAlignment="1">
      <alignment horizontal="center"/>
    </xf>
    <xf numFmtId="3" fontId="5" fillId="0" borderId="39" xfId="0" applyNumberFormat="1" applyFont="1" applyBorder="1" applyAlignment="1">
      <alignment horizontal="center"/>
    </xf>
    <xf numFmtId="3" fontId="5" fillId="0" borderId="40" xfId="0" applyNumberFormat="1" applyFont="1" applyBorder="1" applyAlignment="1">
      <alignment horizontal="center"/>
    </xf>
    <xf numFmtId="9" fontId="5" fillId="0" borderId="18" xfId="2" applyFont="1" applyBorder="1" applyAlignment="1">
      <alignment horizontal="center"/>
    </xf>
    <xf numFmtId="9" fontId="5" fillId="11" borderId="39" xfId="2" applyFont="1" applyFill="1" applyBorder="1" applyAlignment="1">
      <alignment horizontal="center"/>
    </xf>
    <xf numFmtId="9" fontId="5" fillId="11" borderId="40" xfId="2" applyFont="1" applyFill="1" applyBorder="1" applyAlignment="1">
      <alignment horizontal="center"/>
    </xf>
    <xf numFmtId="9" fontId="5" fillId="11" borderId="36" xfId="2" applyFont="1" applyFill="1" applyBorder="1" applyAlignment="1">
      <alignment horizontal="center"/>
    </xf>
    <xf numFmtId="9" fontId="5" fillId="11" borderId="1" xfId="2" applyFont="1" applyFill="1" applyBorder="1" applyAlignment="1">
      <alignment horizontal="center"/>
    </xf>
    <xf numFmtId="9" fontId="5" fillId="11" borderId="37" xfId="2" applyFont="1" applyFill="1" applyBorder="1" applyAlignment="1">
      <alignment horizontal="center"/>
    </xf>
    <xf numFmtId="0" fontId="18" fillId="0" borderId="0" xfId="0" applyFont="1"/>
    <xf numFmtId="164" fontId="5" fillId="0" borderId="39" xfId="2" applyNumberFormat="1" applyFont="1" applyBorder="1" applyAlignment="1">
      <alignment horizontal="center"/>
    </xf>
    <xf numFmtId="164" fontId="5" fillId="0" borderId="40" xfId="2" applyNumberFormat="1" applyFont="1" applyBorder="1" applyAlignment="1">
      <alignment horizontal="center"/>
    </xf>
    <xf numFmtId="3" fontId="5" fillId="11" borderId="36" xfId="2" applyNumberFormat="1" applyFont="1" applyFill="1" applyBorder="1" applyAlignment="1">
      <alignment horizontal="center"/>
    </xf>
    <xf numFmtId="3" fontId="5" fillId="11" borderId="1" xfId="2" applyNumberFormat="1" applyFont="1" applyFill="1" applyBorder="1" applyAlignment="1">
      <alignment horizontal="center"/>
    </xf>
    <xf numFmtId="3" fontId="5" fillId="11" borderId="37" xfId="2" applyNumberFormat="1" applyFont="1" applyFill="1" applyBorder="1" applyAlignment="1">
      <alignment horizontal="center"/>
    </xf>
    <xf numFmtId="0" fontId="3" fillId="20" borderId="0" xfId="0" applyFont="1" applyFill="1"/>
    <xf numFmtId="0" fontId="3" fillId="21" borderId="0" xfId="0" applyFont="1" applyFill="1"/>
    <xf numFmtId="49" fontId="0" fillId="0" borderId="0" xfId="0" applyNumberFormat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20" fillId="0" borderId="0" xfId="0" applyFont="1"/>
    <xf numFmtId="0" fontId="21" fillId="0" borderId="0" xfId="0" applyFont="1"/>
    <xf numFmtId="0" fontId="19" fillId="28" borderId="23" xfId="0" applyFont="1" applyFill="1" applyBorder="1" applyAlignment="1">
      <alignment horizontal="center"/>
    </xf>
    <xf numFmtId="0" fontId="19" fillId="29" borderId="23" xfId="0" applyFont="1" applyFill="1" applyBorder="1" applyAlignment="1">
      <alignment horizontal="center"/>
    </xf>
    <xf numFmtId="0" fontId="4" fillId="31" borderId="0" xfId="0" applyFont="1" applyFill="1"/>
    <xf numFmtId="0" fontId="3" fillId="28" borderId="27" xfId="1" applyFont="1" applyFill="1" applyBorder="1" applyAlignment="1">
      <alignment horizontal="centerContinuous" vertical="center"/>
    </xf>
    <xf numFmtId="0" fontId="4" fillId="28" borderId="34" xfId="1" applyFill="1" applyBorder="1" applyAlignment="1">
      <alignment horizontal="centerContinuous" vertical="center"/>
    </xf>
    <xf numFmtId="16" fontId="4" fillId="28" borderId="0" xfId="1" applyNumberFormat="1" applyFill="1" applyBorder="1" applyAlignment="1">
      <alignment horizontal="center" vertical="center"/>
    </xf>
    <xf numFmtId="3" fontId="4" fillId="28" borderId="26" xfId="1" applyNumberFormat="1" applyFill="1" applyBorder="1" applyAlignment="1">
      <alignment horizontal="center"/>
    </xf>
    <xf numFmtId="3" fontId="4" fillId="28" borderId="0" xfId="1" applyNumberFormat="1" applyFill="1" applyBorder="1" applyAlignment="1">
      <alignment horizontal="center"/>
    </xf>
    <xf numFmtId="3" fontId="4" fillId="28" borderId="18" xfId="1" applyNumberFormat="1" applyFill="1" applyBorder="1" applyAlignment="1">
      <alignment horizontal="center"/>
    </xf>
    <xf numFmtId="0" fontId="6" fillId="11" borderId="34" xfId="0" applyFont="1" applyFill="1" applyBorder="1" applyAlignment="1">
      <alignment horizontal="center" vertical="center"/>
    </xf>
    <xf numFmtId="3" fontId="5" fillId="11" borderId="0" xfId="0" applyNumberFormat="1" applyFont="1" applyFill="1" applyAlignment="1">
      <alignment horizontal="center"/>
    </xf>
    <xf numFmtId="17" fontId="3" fillId="28" borderId="28" xfId="1" applyNumberFormat="1" applyFont="1" applyFill="1" applyBorder="1" applyAlignment="1">
      <alignment horizontal="center" vertical="center"/>
    </xf>
    <xf numFmtId="10" fontId="0" fillId="0" borderId="0" xfId="0" applyNumberFormat="1"/>
    <xf numFmtId="0" fontId="0" fillId="0" borderId="41" xfId="0" applyBorder="1"/>
    <xf numFmtId="17" fontId="3" fillId="28" borderId="43" xfId="1" applyNumberFormat="1" applyFont="1" applyFill="1" applyBorder="1" applyAlignment="1">
      <alignment horizontal="center" vertical="center"/>
    </xf>
    <xf numFmtId="3" fontId="5" fillId="11" borderId="44" xfId="0" applyNumberFormat="1" applyFont="1" applyFill="1" applyBorder="1" applyAlignment="1">
      <alignment horizontal="center"/>
    </xf>
    <xf numFmtId="3" fontId="8" fillId="0" borderId="45" xfId="0" applyNumberFormat="1" applyFont="1" applyBorder="1" applyAlignment="1">
      <alignment horizontal="center"/>
    </xf>
    <xf numFmtId="9" fontId="5" fillId="11" borderId="46" xfId="0" applyNumberFormat="1" applyFont="1" applyFill="1" applyBorder="1" applyAlignment="1">
      <alignment horizontal="center"/>
    </xf>
    <xf numFmtId="16" fontId="4" fillId="28" borderId="45" xfId="1" applyNumberFormat="1" applyFill="1" applyBorder="1" applyAlignment="1">
      <alignment horizontal="center" vertical="center"/>
    </xf>
    <xf numFmtId="164" fontId="5" fillId="11" borderId="41" xfId="2" applyNumberFormat="1" applyFont="1" applyFill="1" applyBorder="1" applyAlignment="1">
      <alignment horizontal="center"/>
    </xf>
    <xf numFmtId="9" fontId="5" fillId="11" borderId="42" xfId="0" applyNumberFormat="1" applyFont="1" applyFill="1" applyBorder="1" applyAlignment="1">
      <alignment horizontal="center"/>
    </xf>
    <xf numFmtId="17" fontId="3" fillId="28" borderId="24" xfId="1" applyNumberFormat="1" applyFont="1" applyFill="1" applyBorder="1" applyAlignment="1">
      <alignment horizontal="center" vertical="center"/>
    </xf>
    <xf numFmtId="0" fontId="3" fillId="9" borderId="1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3" fontId="0" fillId="0" borderId="4" xfId="0" applyNumberFormat="1" applyBorder="1" applyAlignment="1">
      <alignment horizontal="center" vertical="center" wrapText="1"/>
    </xf>
    <xf numFmtId="3" fontId="3" fillId="9" borderId="0" xfId="0" applyNumberFormat="1" applyFont="1" applyFill="1" applyAlignment="1">
      <alignment horizontal="center" vertical="center" wrapText="1"/>
    </xf>
    <xf numFmtId="3" fontId="3" fillId="9" borderId="4" xfId="0" applyNumberFormat="1" applyFont="1" applyFill="1" applyBorder="1" applyAlignment="1">
      <alignment horizontal="center" vertical="center" wrapText="1"/>
    </xf>
    <xf numFmtId="3" fontId="3" fillId="9" borderId="13" xfId="0" applyNumberFormat="1" applyFont="1" applyFill="1" applyBorder="1" applyAlignment="1">
      <alignment horizontal="center" vertical="center" wrapText="1"/>
    </xf>
    <xf numFmtId="16" fontId="4" fillId="28" borderId="33" xfId="1" applyNumberFormat="1" applyFill="1" applyBorder="1" applyAlignment="1">
      <alignment horizontal="center" vertical="center"/>
    </xf>
    <xf numFmtId="164" fontId="5" fillId="11" borderId="25" xfId="2" applyNumberFormat="1" applyFont="1" applyFill="1" applyBorder="1" applyAlignment="1">
      <alignment horizontal="center"/>
    </xf>
    <xf numFmtId="9" fontId="5" fillId="0" borderId="40" xfId="0" applyNumberFormat="1" applyFont="1" applyBorder="1" applyAlignment="1">
      <alignment horizontal="center"/>
    </xf>
    <xf numFmtId="0" fontId="15" fillId="0" borderId="39" xfId="0" applyFont="1" applyBorder="1" applyAlignment="1">
      <alignment horizontal="centerContinuous"/>
    </xf>
    <xf numFmtId="0" fontId="15" fillId="0" borderId="40" xfId="0" applyFont="1" applyBorder="1" applyAlignment="1">
      <alignment horizontal="centerContinuous"/>
    </xf>
    <xf numFmtId="0" fontId="19" fillId="28" borderId="48" xfId="0" applyFont="1" applyFill="1" applyBorder="1" applyAlignment="1">
      <alignment horizontal="center"/>
    </xf>
    <xf numFmtId="0" fontId="15" fillId="0" borderId="34" xfId="0" applyFont="1" applyBorder="1"/>
    <xf numFmtId="9" fontId="5" fillId="0" borderId="18" xfId="0" applyNumberFormat="1" applyFont="1" applyBorder="1" applyAlignment="1">
      <alignment horizontal="center"/>
    </xf>
    <xf numFmtId="17" fontId="3" fillId="28" borderId="30" xfId="1" applyNumberFormat="1" applyFont="1" applyFill="1" applyBorder="1" applyAlignment="1">
      <alignment horizontal="center" vertical="center"/>
    </xf>
    <xf numFmtId="9" fontId="5" fillId="11" borderId="37" xfId="0" applyNumberFormat="1" applyFont="1" applyFill="1" applyBorder="1" applyAlignment="1">
      <alignment horizontal="center"/>
    </xf>
    <xf numFmtId="9" fontId="5" fillId="0" borderId="47" xfId="0" applyNumberFormat="1" applyFont="1" applyBorder="1" applyAlignment="1">
      <alignment horizontal="center"/>
    </xf>
    <xf numFmtId="16" fontId="4" fillId="28" borderId="18" xfId="1" applyNumberFormat="1" applyFill="1" applyBorder="1" applyAlignment="1">
      <alignment horizontal="center" vertical="center"/>
    </xf>
    <xf numFmtId="0" fontId="2" fillId="28" borderId="6" xfId="0" applyFont="1" applyFill="1" applyBorder="1" applyAlignment="1">
      <alignment horizontal="left" vertical="center"/>
    </xf>
    <xf numFmtId="0" fontId="2" fillId="29" borderId="6" xfId="0" applyFont="1" applyFill="1" applyBorder="1" applyAlignment="1">
      <alignment horizontal="left" vertical="center"/>
    </xf>
    <xf numFmtId="0" fontId="1" fillId="0" borderId="24" xfId="0" applyFont="1" applyBorder="1"/>
    <xf numFmtId="6" fontId="5" fillId="11" borderId="7" xfId="0" applyNumberFormat="1" applyFont="1" applyFill="1" applyBorder="1" applyAlignment="1">
      <alignment horizontal="center"/>
    </xf>
    <xf numFmtId="6" fontId="5" fillId="11" borderId="44" xfId="0" applyNumberFormat="1" applyFont="1" applyFill="1" applyBorder="1" applyAlignment="1">
      <alignment horizontal="center"/>
    </xf>
    <xf numFmtId="6" fontId="5" fillId="11" borderId="0" xfId="0" applyNumberFormat="1" applyFont="1" applyFill="1" applyAlignment="1">
      <alignment horizontal="center"/>
    </xf>
    <xf numFmtId="17" fontId="3" fillId="28" borderId="23" xfId="1" applyNumberFormat="1" applyFont="1" applyFill="1" applyBorder="1" applyAlignment="1">
      <alignment horizontal="center" vertical="center"/>
    </xf>
    <xf numFmtId="17" fontId="3" fillId="28" borderId="25" xfId="1" applyNumberFormat="1" applyFont="1" applyFill="1" applyBorder="1" applyAlignment="1">
      <alignment horizontal="center" vertical="center"/>
    </xf>
    <xf numFmtId="0" fontId="0" fillId="11" borderId="26" xfId="0" applyFill="1" applyBorder="1"/>
    <xf numFmtId="6" fontId="5" fillId="11" borderId="18" xfId="0" applyNumberFormat="1" applyFont="1" applyFill="1" applyBorder="1" applyAlignment="1">
      <alignment horizontal="center"/>
    </xf>
    <xf numFmtId="0" fontId="0" fillId="32" borderId="26" xfId="0" applyFill="1" applyBorder="1"/>
    <xf numFmtId="3" fontId="8" fillId="32" borderId="0" xfId="0" applyNumberFormat="1" applyFont="1" applyFill="1" applyAlignment="1">
      <alignment horizontal="center"/>
    </xf>
    <xf numFmtId="6" fontId="13" fillId="32" borderId="18" xfId="0" applyNumberFormat="1" applyFont="1" applyFill="1" applyBorder="1" applyAlignment="1">
      <alignment horizontal="center"/>
    </xf>
    <xf numFmtId="9" fontId="5" fillId="11" borderId="0" xfId="0" applyNumberFormat="1" applyFont="1" applyFill="1" applyAlignment="1">
      <alignment horizontal="center"/>
    </xf>
    <xf numFmtId="9" fontId="5" fillId="11" borderId="18" xfId="0" applyNumberFormat="1" applyFont="1" applyFill="1" applyBorder="1" applyAlignment="1">
      <alignment horizontal="center"/>
    </xf>
    <xf numFmtId="0" fontId="0" fillId="32" borderId="49" xfId="0" applyFill="1" applyBorder="1"/>
    <xf numFmtId="6" fontId="13" fillId="32" borderId="39" xfId="0" applyNumberFormat="1" applyFont="1" applyFill="1" applyBorder="1" applyAlignment="1">
      <alignment horizontal="center"/>
    </xf>
    <xf numFmtId="6" fontId="13" fillId="32" borderId="40" xfId="0" applyNumberFormat="1" applyFont="1" applyFill="1" applyBorder="1" applyAlignment="1">
      <alignment horizontal="center"/>
    </xf>
    <xf numFmtId="3" fontId="5" fillId="11" borderId="18" xfId="0" applyNumberFormat="1" applyFont="1" applyFill="1" applyBorder="1" applyAlignment="1">
      <alignment horizontal="center"/>
    </xf>
    <xf numFmtId="3" fontId="8" fillId="32" borderId="18" xfId="0" applyNumberFormat="1" applyFont="1" applyFill="1" applyBorder="1" applyAlignment="1">
      <alignment horizontal="center"/>
    </xf>
    <xf numFmtId="6" fontId="13" fillId="11" borderId="18" xfId="0" applyNumberFormat="1" applyFont="1" applyFill="1" applyBorder="1" applyAlignment="1">
      <alignment horizontal="center"/>
    </xf>
    <xf numFmtId="17" fontId="3" fillId="28" borderId="48" xfId="1" applyNumberFormat="1" applyFont="1" applyFill="1" applyBorder="1" applyAlignment="1">
      <alignment horizontal="center" vertical="center"/>
    </xf>
    <xf numFmtId="6" fontId="5" fillId="11" borderId="34" xfId="0" applyNumberFormat="1" applyFont="1" applyFill="1" applyBorder="1" applyAlignment="1">
      <alignment horizontal="center"/>
    </xf>
    <xf numFmtId="6" fontId="13" fillId="32" borderId="34" xfId="0" applyNumberFormat="1" applyFont="1" applyFill="1" applyBorder="1" applyAlignment="1">
      <alignment horizontal="center"/>
    </xf>
    <xf numFmtId="9" fontId="5" fillId="11" borderId="34" xfId="0" applyNumberFormat="1" applyFont="1" applyFill="1" applyBorder="1" applyAlignment="1">
      <alignment horizontal="center"/>
    </xf>
    <xf numFmtId="6" fontId="13" fillId="32" borderId="38" xfId="0" applyNumberFormat="1" applyFont="1" applyFill="1" applyBorder="1" applyAlignment="1">
      <alignment horizontal="center"/>
    </xf>
    <xf numFmtId="6" fontId="13" fillId="11" borderId="0" xfId="0" applyNumberFormat="1" applyFont="1" applyFill="1" applyAlignment="1">
      <alignment horizontal="center"/>
    </xf>
    <xf numFmtId="6" fontId="13" fillId="32" borderId="0" xfId="0" applyNumberFormat="1" applyFont="1" applyFill="1" applyAlignment="1">
      <alignment horizontal="center"/>
    </xf>
    <xf numFmtId="0" fontId="19" fillId="29" borderId="50" xfId="0" applyFont="1" applyFill="1" applyBorder="1" applyAlignment="1">
      <alignment horizontal="center"/>
    </xf>
    <xf numFmtId="0" fontId="19" fillId="28" borderId="50" xfId="0" applyFont="1" applyFill="1" applyBorder="1" applyAlignment="1">
      <alignment horizontal="center"/>
    </xf>
    <xf numFmtId="0" fontId="0" fillId="0" borderId="39" xfId="0" applyBorder="1"/>
    <xf numFmtId="0" fontId="3" fillId="28" borderId="36" xfId="1" applyFont="1" applyFill="1" applyBorder="1" applyAlignment="1">
      <alignment horizontal="center"/>
    </xf>
    <xf numFmtId="0" fontId="3" fillId="28" borderId="1" xfId="1" applyFont="1" applyFill="1" applyBorder="1" applyAlignment="1">
      <alignment horizontal="center"/>
    </xf>
    <xf numFmtId="0" fontId="3" fillId="28" borderId="37" xfId="1" applyFont="1" applyFill="1" applyBorder="1" applyAlignment="1">
      <alignment horizontal="center"/>
    </xf>
    <xf numFmtId="9" fontId="5" fillId="11" borderId="0" xfId="2" applyFont="1" applyFill="1" applyBorder="1" applyAlignment="1">
      <alignment horizontal="center"/>
    </xf>
    <xf numFmtId="0" fontId="6" fillId="32" borderId="31" xfId="0" applyFont="1" applyFill="1" applyBorder="1" applyAlignment="1">
      <alignment horizontal="center" vertical="center"/>
    </xf>
    <xf numFmtId="164" fontId="5" fillId="32" borderId="24" xfId="2" applyNumberFormat="1" applyFont="1" applyFill="1" applyBorder="1" applyAlignment="1">
      <alignment horizontal="center"/>
    </xf>
    <xf numFmtId="164" fontId="5" fillId="32" borderId="25" xfId="2" applyNumberFormat="1" applyFont="1" applyFill="1" applyBorder="1" applyAlignment="1">
      <alignment horizontal="center"/>
    </xf>
    <xf numFmtId="164" fontId="5" fillId="32" borderId="32" xfId="2" applyNumberFormat="1" applyFont="1" applyFill="1" applyBorder="1" applyAlignment="1">
      <alignment horizontal="center"/>
    </xf>
    <xf numFmtId="3" fontId="5" fillId="0" borderId="26" xfId="0" applyNumberFormat="1" applyFont="1" applyBorder="1" applyAlignment="1">
      <alignment horizontal="center"/>
    </xf>
    <xf numFmtId="164" fontId="5" fillId="11" borderId="26" xfId="2" applyNumberFormat="1" applyFont="1" applyFill="1" applyBorder="1" applyAlignment="1">
      <alignment horizontal="center"/>
    </xf>
    <xf numFmtId="6" fontId="5" fillId="0" borderId="0" xfId="0" applyNumberFormat="1" applyFont="1" applyAlignment="1">
      <alignment horizontal="center"/>
    </xf>
    <xf numFmtId="6" fontId="5" fillId="0" borderId="18" xfId="0" applyNumberFormat="1" applyFont="1" applyBorder="1" applyAlignment="1">
      <alignment horizontal="center"/>
    </xf>
    <xf numFmtId="6" fontId="5" fillId="0" borderId="26" xfId="0" applyNumberFormat="1" applyFont="1" applyBorder="1" applyAlignment="1">
      <alignment horizontal="center"/>
    </xf>
    <xf numFmtId="6" fontId="5" fillId="11" borderId="26" xfId="2" applyNumberFormat="1" applyFont="1" applyFill="1" applyBorder="1" applyAlignment="1">
      <alignment horizontal="center"/>
    </xf>
    <xf numFmtId="9" fontId="5" fillId="0" borderId="26" xfId="2" applyFont="1" applyBorder="1" applyAlignment="1">
      <alignment horizontal="center"/>
    </xf>
    <xf numFmtId="9" fontId="5" fillId="0" borderId="0" xfId="2" applyFont="1" applyBorder="1" applyAlignment="1">
      <alignment horizontal="center"/>
    </xf>
    <xf numFmtId="9" fontId="5" fillId="11" borderId="26" xfId="2" applyFont="1" applyFill="1" applyBorder="1" applyAlignment="1">
      <alignment horizontal="center"/>
    </xf>
    <xf numFmtId="9" fontId="5" fillId="11" borderId="18" xfId="2" applyFont="1" applyFill="1" applyBorder="1" applyAlignment="1">
      <alignment horizontal="center"/>
    </xf>
    <xf numFmtId="9" fontId="5" fillId="0" borderId="51" xfId="0" applyNumberFormat="1" applyFont="1" applyBorder="1" applyAlignment="1">
      <alignment horizontal="center"/>
    </xf>
    <xf numFmtId="9" fontId="5" fillId="0" borderId="49" xfId="2" applyFont="1" applyBorder="1" applyAlignment="1">
      <alignment horizontal="center"/>
    </xf>
    <xf numFmtId="9" fontId="5" fillId="0" borderId="39" xfId="2" applyFont="1" applyBorder="1" applyAlignment="1">
      <alignment horizontal="center"/>
    </xf>
    <xf numFmtId="9" fontId="5" fillId="0" borderId="40" xfId="2" applyFont="1" applyBorder="1" applyAlignment="1">
      <alignment horizontal="center"/>
    </xf>
    <xf numFmtId="6" fontId="5" fillId="11" borderId="32" xfId="0" applyNumberFormat="1" applyFont="1" applyFill="1" applyBorder="1" applyAlignment="1">
      <alignment horizontal="center"/>
    </xf>
    <xf numFmtId="6" fontId="5" fillId="11" borderId="33" xfId="0" applyNumberFormat="1" applyFont="1" applyFill="1" applyBorder="1" applyAlignment="1">
      <alignment horizontal="center"/>
    </xf>
    <xf numFmtId="6" fontId="8" fillId="0" borderId="26" xfId="0" applyNumberFormat="1" applyFont="1" applyBorder="1" applyAlignment="1">
      <alignment horizontal="center"/>
    </xf>
    <xf numFmtId="6" fontId="8" fillId="0" borderId="0" xfId="0" applyNumberFormat="1" applyFont="1" applyAlignment="1">
      <alignment horizontal="center"/>
    </xf>
    <xf numFmtId="6" fontId="8" fillId="0" borderId="18" xfId="0" applyNumberFormat="1" applyFont="1" applyBorder="1" applyAlignment="1">
      <alignment horizontal="center"/>
    </xf>
    <xf numFmtId="6" fontId="5" fillId="11" borderId="36" xfId="2" applyNumberFormat="1" applyFont="1" applyFill="1" applyBorder="1" applyAlignment="1">
      <alignment horizontal="center"/>
    </xf>
    <xf numFmtId="6" fontId="5" fillId="11" borderId="1" xfId="2" applyNumberFormat="1" applyFont="1" applyFill="1" applyBorder="1" applyAlignment="1">
      <alignment horizontal="center"/>
    </xf>
    <xf numFmtId="6" fontId="5" fillId="11" borderId="37" xfId="2" applyNumberFormat="1" applyFont="1" applyFill="1" applyBorder="1" applyAlignment="1">
      <alignment horizontal="center"/>
    </xf>
    <xf numFmtId="0" fontId="4" fillId="28" borderId="52" xfId="1" applyFill="1" applyBorder="1" applyAlignment="1">
      <alignment horizontal="centerContinuous" vertical="center"/>
    </xf>
    <xf numFmtId="16" fontId="4" fillId="28" borderId="32" xfId="1" applyNumberFormat="1" applyFill="1" applyBorder="1" applyAlignment="1">
      <alignment horizontal="center" vertical="center"/>
    </xf>
    <xf numFmtId="16" fontId="4" fillId="28" borderId="7" xfId="1" applyNumberFormat="1" applyFill="1" applyBorder="1" applyAlignment="1">
      <alignment horizontal="center" vertical="center"/>
    </xf>
    <xf numFmtId="3" fontId="4" fillId="28" borderId="32" xfId="1" applyNumberFormat="1" applyFill="1" applyBorder="1" applyAlignment="1">
      <alignment horizontal="center"/>
    </xf>
    <xf numFmtId="3" fontId="4" fillId="28" borderId="7" xfId="1" applyNumberFormat="1" applyFill="1" applyBorder="1" applyAlignment="1">
      <alignment horizontal="center"/>
    </xf>
    <xf numFmtId="3" fontId="4" fillId="28" borderId="33" xfId="1" applyNumberFormat="1" applyFill="1" applyBorder="1" applyAlignment="1">
      <alignment horizontal="center"/>
    </xf>
    <xf numFmtId="0" fontId="6" fillId="32" borderId="34" xfId="0" applyFont="1" applyFill="1" applyBorder="1" applyAlignment="1">
      <alignment horizontal="center" vertical="center"/>
    </xf>
    <xf numFmtId="164" fontId="5" fillId="32" borderId="23" xfId="1" applyNumberFormat="1" applyFont="1" applyFill="1" applyBorder="1" applyAlignment="1">
      <alignment horizontal="center" vertical="center"/>
    </xf>
    <xf numFmtId="164" fontId="5" fillId="32" borderId="7" xfId="1" applyNumberFormat="1" applyFont="1" applyFill="1" applyBorder="1" applyAlignment="1">
      <alignment horizontal="center" vertical="center"/>
    </xf>
    <xf numFmtId="164" fontId="5" fillId="32" borderId="33" xfId="1" applyNumberFormat="1" applyFont="1" applyFill="1" applyBorder="1" applyAlignment="1">
      <alignment horizontal="center" vertical="center"/>
    </xf>
    <xf numFmtId="164" fontId="5" fillId="32" borderId="32" xfId="1" applyNumberFormat="1" applyFont="1" applyFill="1" applyBorder="1" applyAlignment="1">
      <alignment horizontal="center"/>
    </xf>
    <xf numFmtId="164" fontId="5" fillId="32" borderId="7" xfId="1" applyNumberFormat="1" applyFont="1" applyFill="1" applyBorder="1" applyAlignment="1">
      <alignment horizontal="center"/>
    </xf>
    <xf numFmtId="164" fontId="5" fillId="32" borderId="33" xfId="1" applyNumberFormat="1" applyFont="1" applyFill="1" applyBorder="1" applyAlignment="1">
      <alignment horizontal="center"/>
    </xf>
    <xf numFmtId="166" fontId="5" fillId="11" borderId="32" xfId="0" applyNumberFormat="1" applyFont="1" applyFill="1" applyBorder="1" applyAlignment="1">
      <alignment horizontal="center"/>
    </xf>
    <xf numFmtId="166" fontId="5" fillId="11" borderId="7" xfId="0" applyNumberFormat="1" applyFont="1" applyFill="1" applyBorder="1" applyAlignment="1">
      <alignment horizontal="center"/>
    </xf>
    <xf numFmtId="166" fontId="5" fillId="11" borderId="33" xfId="0" applyNumberFormat="1" applyFont="1" applyFill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0" borderId="0" xfId="0" applyNumberFormat="1" applyFont="1" applyAlignment="1">
      <alignment horizontal="center"/>
    </xf>
    <xf numFmtId="166" fontId="8" fillId="0" borderId="18" xfId="0" applyNumberFormat="1" applyFont="1" applyBorder="1" applyAlignment="1">
      <alignment horizontal="center"/>
    </xf>
    <xf numFmtId="166" fontId="5" fillId="11" borderId="36" xfId="2" applyNumberFormat="1" applyFont="1" applyFill="1" applyBorder="1" applyAlignment="1">
      <alignment horizontal="center"/>
    </xf>
    <xf numFmtId="166" fontId="5" fillId="11" borderId="1" xfId="2" applyNumberFormat="1" applyFont="1" applyFill="1" applyBorder="1" applyAlignment="1">
      <alignment horizontal="center"/>
    </xf>
    <xf numFmtId="166" fontId="5" fillId="11" borderId="37" xfId="2" applyNumberFormat="1" applyFont="1" applyFill="1" applyBorder="1" applyAlignment="1">
      <alignment horizontal="center"/>
    </xf>
    <xf numFmtId="164" fontId="5" fillId="11" borderId="49" xfId="1" applyNumberFormat="1" applyFont="1" applyFill="1" applyBorder="1" applyAlignment="1">
      <alignment horizontal="center"/>
    </xf>
    <xf numFmtId="164" fontId="5" fillId="11" borderId="39" xfId="1" applyNumberFormat="1" applyFont="1" applyFill="1" applyBorder="1" applyAlignment="1">
      <alignment horizontal="center"/>
    </xf>
    <xf numFmtId="164" fontId="5" fillId="11" borderId="40" xfId="1" applyNumberFormat="1" applyFont="1" applyFill="1" applyBorder="1" applyAlignment="1">
      <alignment horizontal="center"/>
    </xf>
    <xf numFmtId="0" fontId="4" fillId="28" borderId="31" xfId="1" applyFill="1" applyBorder="1" applyAlignment="1">
      <alignment horizontal="centerContinuous" vertical="center"/>
    </xf>
    <xf numFmtId="164" fontId="5" fillId="11" borderId="39" xfId="2" applyNumberFormat="1" applyFont="1" applyFill="1" applyBorder="1" applyAlignment="1">
      <alignment horizontal="center"/>
    </xf>
    <xf numFmtId="164" fontId="5" fillId="11" borderId="40" xfId="2" applyNumberFormat="1" applyFont="1" applyFill="1" applyBorder="1" applyAlignment="1">
      <alignment horizontal="center"/>
    </xf>
    <xf numFmtId="9" fontId="5" fillId="32" borderId="0" xfId="2" applyFont="1" applyFill="1" applyBorder="1" applyAlignment="1">
      <alignment horizontal="center"/>
    </xf>
    <xf numFmtId="0" fontId="15" fillId="0" borderId="0" xfId="0" applyFont="1" applyAlignment="1">
      <alignment horizontal="centerContinuous"/>
    </xf>
    <xf numFmtId="0" fontId="15" fillId="0" borderId="18" xfId="0" applyFont="1" applyBorder="1" applyAlignment="1">
      <alignment horizontal="centerContinuous"/>
    </xf>
    <xf numFmtId="0" fontId="15" fillId="0" borderId="26" xfId="0" applyFont="1" applyBorder="1" applyAlignment="1">
      <alignment horizontal="centerContinuous"/>
    </xf>
    <xf numFmtId="0" fontId="3" fillId="28" borderId="35" xfId="1" applyFont="1" applyFill="1" applyBorder="1" applyAlignment="1">
      <alignment horizontal="centerContinuous" vertical="center"/>
    </xf>
    <xf numFmtId="17" fontId="3" fillId="28" borderId="7" xfId="1" applyNumberFormat="1" applyFont="1" applyFill="1" applyBorder="1" applyAlignment="1">
      <alignment horizontal="center" vertical="center"/>
    </xf>
    <xf numFmtId="17" fontId="3" fillId="28" borderId="33" xfId="1" applyNumberFormat="1" applyFont="1" applyFill="1" applyBorder="1" applyAlignment="1">
      <alignment horizontal="center" vertical="center"/>
    </xf>
    <xf numFmtId="17" fontId="3" fillId="28" borderId="53" xfId="1" applyNumberFormat="1" applyFont="1" applyFill="1" applyBorder="1" applyAlignment="1">
      <alignment horizontal="center" vertical="center"/>
    </xf>
    <xf numFmtId="17" fontId="3" fillId="28" borderId="32" xfId="1" applyNumberFormat="1" applyFont="1" applyFill="1" applyBorder="1" applyAlignment="1">
      <alignment horizontal="center" vertical="center"/>
    </xf>
    <xf numFmtId="17" fontId="3" fillId="28" borderId="2" xfId="1" applyNumberFormat="1" applyFont="1" applyFill="1" applyBorder="1" applyAlignment="1">
      <alignment horizontal="center" vertical="center"/>
    </xf>
    <xf numFmtId="6" fontId="5" fillId="11" borderId="1" xfId="0" applyNumberFormat="1" applyFont="1" applyFill="1" applyBorder="1" applyAlignment="1">
      <alignment horizontal="center"/>
    </xf>
    <xf numFmtId="6" fontId="5" fillId="11" borderId="37" xfId="0" applyNumberFormat="1" applyFont="1" applyFill="1" applyBorder="1" applyAlignment="1">
      <alignment horizontal="center"/>
    </xf>
    <xf numFmtId="0" fontId="15" fillId="0" borderId="49" xfId="0" applyFont="1" applyBorder="1"/>
    <xf numFmtId="17" fontId="3" fillId="28" borderId="29" xfId="1" applyNumberFormat="1" applyFont="1" applyFill="1" applyBorder="1" applyAlignment="1">
      <alignment horizontal="center" vertical="center"/>
    </xf>
    <xf numFmtId="0" fontId="15" fillId="32" borderId="0" xfId="0" applyFont="1" applyFill="1" applyAlignment="1">
      <alignment horizontal="centerContinuous"/>
    </xf>
    <xf numFmtId="0" fontId="15" fillId="32" borderId="18" xfId="0" applyFont="1" applyFill="1" applyBorder="1" applyAlignment="1">
      <alignment horizontal="centerContinuous"/>
    </xf>
    <xf numFmtId="0" fontId="4" fillId="32" borderId="0" xfId="0" applyFont="1" applyFill="1" applyAlignment="1">
      <alignment horizontal="centerContinuous"/>
    </xf>
    <xf numFmtId="0" fontId="4" fillId="32" borderId="37" xfId="0" applyFont="1" applyFill="1" applyBorder="1" applyAlignment="1">
      <alignment horizontal="centerContinuous"/>
    </xf>
    <xf numFmtId="0" fontId="4" fillId="32" borderId="18" xfId="0" applyFont="1" applyFill="1" applyBorder="1" applyAlignment="1">
      <alignment horizontal="centerContinuous"/>
    </xf>
    <xf numFmtId="166" fontId="5" fillId="11" borderId="1" xfId="0" applyNumberFormat="1" applyFont="1" applyFill="1" applyBorder="1" applyAlignment="1">
      <alignment horizontal="center"/>
    </xf>
    <xf numFmtId="166" fontId="5" fillId="11" borderId="37" xfId="0" applyNumberFormat="1" applyFont="1" applyFill="1" applyBorder="1" applyAlignment="1">
      <alignment horizontal="center"/>
    </xf>
    <xf numFmtId="166" fontId="5" fillId="11" borderId="0" xfId="0" applyNumberFormat="1" applyFont="1" applyFill="1" applyAlignment="1">
      <alignment horizontal="center"/>
    </xf>
    <xf numFmtId="167" fontId="5" fillId="11" borderId="7" xfId="0" applyNumberFormat="1" applyFont="1" applyFill="1" applyBorder="1" applyAlignment="1">
      <alignment horizontal="center"/>
    </xf>
    <xf numFmtId="167" fontId="5" fillId="11" borderId="33" xfId="0" applyNumberFormat="1" applyFont="1" applyFill="1" applyBorder="1" applyAlignment="1">
      <alignment horizontal="center"/>
    </xf>
    <xf numFmtId="0" fontId="0" fillId="32" borderId="25" xfId="0" applyFill="1" applyBorder="1"/>
    <xf numFmtId="0" fontId="0" fillId="32" borderId="24" xfId="0" applyFill="1" applyBorder="1"/>
    <xf numFmtId="0" fontId="3" fillId="32" borderId="26" xfId="0" applyFont="1" applyFill="1" applyBorder="1"/>
    <xf numFmtId="3" fontId="5" fillId="11" borderId="26" xfId="0" applyNumberFormat="1" applyFont="1" applyFill="1" applyBorder="1" applyAlignment="1">
      <alignment horizontal="center"/>
    </xf>
    <xf numFmtId="9" fontId="5" fillId="32" borderId="18" xfId="2" applyFont="1" applyFill="1" applyBorder="1" applyAlignment="1">
      <alignment horizontal="center"/>
    </xf>
    <xf numFmtId="9" fontId="5" fillId="32" borderId="26" xfId="2" applyFont="1" applyFill="1" applyBorder="1" applyAlignment="1">
      <alignment horizontal="center"/>
    </xf>
    <xf numFmtId="0" fontId="6" fillId="11" borderId="54" xfId="0" applyFont="1" applyFill="1" applyBorder="1" applyAlignment="1">
      <alignment horizontal="center" vertical="center"/>
    </xf>
    <xf numFmtId="3" fontId="5" fillId="11" borderId="55" xfId="0" applyNumberFormat="1" applyFont="1" applyFill="1" applyBorder="1" applyAlignment="1">
      <alignment horizontal="center"/>
    </xf>
    <xf numFmtId="3" fontId="5" fillId="11" borderId="2" xfId="0" applyNumberFormat="1" applyFont="1" applyFill="1" applyBorder="1" applyAlignment="1">
      <alignment horizontal="center"/>
    </xf>
    <xf numFmtId="3" fontId="5" fillId="11" borderId="53" xfId="0" applyNumberFormat="1" applyFont="1" applyFill="1" applyBorder="1" applyAlignment="1">
      <alignment horizontal="center"/>
    </xf>
    <xf numFmtId="166" fontId="5" fillId="32" borderId="18" xfId="0" applyNumberFormat="1" applyFont="1" applyFill="1" applyBorder="1" applyAlignment="1">
      <alignment horizontal="center"/>
    </xf>
    <xf numFmtId="166" fontId="5" fillId="32" borderId="26" xfId="0" applyNumberFormat="1" applyFont="1" applyFill="1" applyBorder="1" applyAlignment="1">
      <alignment horizontal="center"/>
    </xf>
    <xf numFmtId="166" fontId="8" fillId="11" borderId="18" xfId="0" applyNumberFormat="1" applyFont="1" applyFill="1" applyBorder="1" applyAlignment="1">
      <alignment horizontal="center"/>
    </xf>
    <xf numFmtId="166" fontId="8" fillId="11" borderId="26" xfId="0" applyNumberFormat="1" applyFont="1" applyFill="1" applyBorder="1" applyAlignment="1">
      <alignment horizontal="center"/>
    </xf>
    <xf numFmtId="166" fontId="5" fillId="11" borderId="18" xfId="0" applyNumberFormat="1" applyFont="1" applyFill="1" applyBorder="1" applyAlignment="1">
      <alignment horizontal="center"/>
    </xf>
    <xf numFmtId="166" fontId="5" fillId="11" borderId="26" xfId="0" applyNumberFormat="1" applyFont="1" applyFill="1" applyBorder="1" applyAlignment="1">
      <alignment horizontal="center"/>
    </xf>
    <xf numFmtId="166" fontId="8" fillId="32" borderId="0" xfId="0" applyNumberFormat="1" applyFont="1" applyFill="1" applyAlignment="1">
      <alignment horizontal="center"/>
    </xf>
    <xf numFmtId="166" fontId="8" fillId="32" borderId="18" xfId="0" applyNumberFormat="1" applyFont="1" applyFill="1" applyBorder="1" applyAlignment="1">
      <alignment horizontal="center"/>
    </xf>
    <xf numFmtId="166" fontId="8" fillId="32" borderId="26" xfId="0" applyNumberFormat="1" applyFont="1" applyFill="1" applyBorder="1" applyAlignment="1">
      <alignment horizontal="center"/>
    </xf>
    <xf numFmtId="167" fontId="5" fillId="32" borderId="2" xfId="0" applyNumberFormat="1" applyFont="1" applyFill="1" applyBorder="1" applyAlignment="1">
      <alignment horizontal="center"/>
    </xf>
    <xf numFmtId="167" fontId="5" fillId="32" borderId="53" xfId="0" applyNumberFormat="1" applyFont="1" applyFill="1" applyBorder="1" applyAlignment="1">
      <alignment horizontal="center"/>
    </xf>
    <xf numFmtId="167" fontId="5" fillId="32" borderId="55" xfId="0" applyNumberFormat="1" applyFont="1" applyFill="1" applyBorder="1" applyAlignment="1">
      <alignment horizontal="center"/>
    </xf>
    <xf numFmtId="16" fontId="4" fillId="28" borderId="2" xfId="1" applyNumberFormat="1" applyFill="1" applyBorder="1" applyAlignment="1">
      <alignment horizontal="center" vertical="center"/>
    </xf>
    <xf numFmtId="16" fontId="4" fillId="28" borderId="53" xfId="1" applyNumberFormat="1" applyFill="1" applyBorder="1" applyAlignment="1">
      <alignment horizontal="center" vertical="center"/>
    </xf>
    <xf numFmtId="16" fontId="4" fillId="28" borderId="55" xfId="1" applyNumberFormat="1" applyFill="1" applyBorder="1" applyAlignment="1">
      <alignment horizontal="center" vertical="center"/>
    </xf>
    <xf numFmtId="164" fontId="5" fillId="32" borderId="18" xfId="2" applyNumberFormat="1" applyFont="1" applyFill="1" applyBorder="1" applyAlignment="1">
      <alignment horizontal="center"/>
    </xf>
    <xf numFmtId="164" fontId="5" fillId="32" borderId="26" xfId="2" applyNumberFormat="1" applyFont="1" applyFill="1" applyBorder="1" applyAlignment="1">
      <alignment horizontal="center"/>
    </xf>
    <xf numFmtId="164" fontId="5" fillId="32" borderId="0" xfId="2" applyNumberFormat="1" applyFont="1" applyFill="1" applyBorder="1" applyAlignment="1">
      <alignment horizontal="center"/>
    </xf>
    <xf numFmtId="164" fontId="0" fillId="11" borderId="49" xfId="2" applyNumberFormat="1" applyFont="1" applyFill="1" applyBorder="1" applyAlignment="1">
      <alignment horizontal="center"/>
    </xf>
    <xf numFmtId="164" fontId="0" fillId="11" borderId="39" xfId="2" applyNumberFormat="1" applyFont="1" applyFill="1" applyBorder="1" applyAlignment="1">
      <alignment horizontal="center"/>
    </xf>
    <xf numFmtId="164" fontId="0" fillId="11" borderId="40" xfId="2" applyNumberFormat="1" applyFont="1" applyFill="1" applyBorder="1" applyAlignment="1">
      <alignment horizontal="center"/>
    </xf>
    <xf numFmtId="4" fontId="8" fillId="11" borderId="0" xfId="0" applyNumberFormat="1" applyFont="1" applyFill="1" applyAlignment="1">
      <alignment horizontal="center"/>
    </xf>
    <xf numFmtId="0" fontId="6" fillId="32" borderId="35" xfId="0" applyFont="1" applyFill="1" applyBorder="1" applyAlignment="1">
      <alignment horizontal="center" vertical="center"/>
    </xf>
    <xf numFmtId="166" fontId="5" fillId="32" borderId="0" xfId="0" applyNumberFormat="1" applyFont="1" applyFill="1" applyAlignment="1">
      <alignment horizontal="center"/>
    </xf>
    <xf numFmtId="166" fontId="8" fillId="11" borderId="0" xfId="0" applyNumberFormat="1" applyFont="1" applyFill="1" applyAlignment="1">
      <alignment horizontal="center"/>
    </xf>
    <xf numFmtId="168" fontId="0" fillId="0" borderId="24" xfId="0" applyNumberFormat="1" applyBorder="1"/>
    <xf numFmtId="8" fontId="0" fillId="0" borderId="24" xfId="0" applyNumberFormat="1" applyBorder="1"/>
    <xf numFmtId="3" fontId="8" fillId="32" borderId="26" xfId="0" applyNumberFormat="1" applyFont="1" applyFill="1" applyBorder="1" applyAlignment="1">
      <alignment horizontal="center"/>
    </xf>
    <xf numFmtId="9" fontId="5" fillId="11" borderId="36" xfId="0" applyNumberFormat="1" applyFont="1" applyFill="1" applyBorder="1" applyAlignment="1">
      <alignment horizontal="center"/>
    </xf>
    <xf numFmtId="16" fontId="4" fillId="28" borderId="26" xfId="1" applyNumberFormat="1" applyFill="1" applyBorder="1" applyAlignment="1">
      <alignment horizontal="center" vertical="center"/>
    </xf>
    <xf numFmtId="164" fontId="5" fillId="11" borderId="0" xfId="1" applyNumberFormat="1" applyFont="1" applyFill="1" applyBorder="1" applyAlignment="1">
      <alignment horizontal="center" vertical="center"/>
    </xf>
    <xf numFmtId="164" fontId="5" fillId="11" borderId="18" xfId="1" applyNumberFormat="1" applyFont="1" applyFill="1" applyBorder="1" applyAlignment="1">
      <alignment horizontal="center" vertical="center"/>
    </xf>
    <xf numFmtId="164" fontId="5" fillId="11" borderId="26" xfId="1" applyNumberFormat="1" applyFont="1" applyFill="1" applyBorder="1" applyAlignment="1">
      <alignment horizontal="center" vertical="center"/>
    </xf>
    <xf numFmtId="164" fontId="5" fillId="32" borderId="39" xfId="2" applyNumberFormat="1" applyFont="1" applyFill="1" applyBorder="1" applyAlignment="1">
      <alignment horizontal="center"/>
    </xf>
    <xf numFmtId="164" fontId="5" fillId="32" borderId="40" xfId="2" applyNumberFormat="1" applyFont="1" applyFill="1" applyBorder="1" applyAlignment="1">
      <alignment horizontal="center"/>
    </xf>
    <xf numFmtId="164" fontId="5" fillId="32" borderId="49" xfId="2" applyNumberFormat="1" applyFont="1" applyFill="1" applyBorder="1" applyAlignment="1">
      <alignment horizontal="center"/>
    </xf>
    <xf numFmtId="0" fontId="19" fillId="29" borderId="23" xfId="0" applyFont="1" applyFill="1" applyBorder="1" applyAlignment="1">
      <alignment horizontal="center" vertical="center"/>
    </xf>
    <xf numFmtId="3" fontId="4" fillId="28" borderId="2" xfId="1" applyNumberFormat="1" applyFill="1" applyBorder="1" applyAlignment="1">
      <alignment horizontal="center"/>
    </xf>
    <xf numFmtId="3" fontId="4" fillId="28" borderId="53" xfId="1" applyNumberFormat="1" applyFill="1" applyBorder="1" applyAlignment="1">
      <alignment horizontal="center"/>
    </xf>
    <xf numFmtId="164" fontId="5" fillId="32" borderId="0" xfId="2" applyNumberFormat="1" applyFont="1" applyFill="1" applyAlignment="1">
      <alignment horizontal="center"/>
    </xf>
    <xf numFmtId="0" fontId="6" fillId="11" borderId="52" xfId="0" applyFont="1" applyFill="1" applyBorder="1" applyAlignment="1">
      <alignment horizontal="center" vertical="center"/>
    </xf>
    <xf numFmtId="164" fontId="5" fillId="11" borderId="56" xfId="2" applyNumberFormat="1" applyFont="1" applyFill="1" applyBorder="1" applyAlignment="1">
      <alignment horizontal="center"/>
    </xf>
    <xf numFmtId="164" fontId="5" fillId="11" borderId="57" xfId="2" applyNumberFormat="1" applyFont="1" applyFill="1" applyBorder="1" applyAlignment="1">
      <alignment horizontal="center"/>
    </xf>
    <xf numFmtId="10" fontId="5" fillId="11" borderId="56" xfId="2" applyNumberFormat="1" applyFont="1" applyFill="1" applyBorder="1" applyAlignment="1">
      <alignment horizontal="center"/>
    </xf>
    <xf numFmtId="164" fontId="5" fillId="11" borderId="58" xfId="2" applyNumberFormat="1" applyFont="1" applyFill="1" applyBorder="1" applyAlignment="1">
      <alignment horizontal="center"/>
    </xf>
    <xf numFmtId="0" fontId="3" fillId="28" borderId="59" xfId="1" applyFont="1" applyFill="1" applyBorder="1" applyAlignment="1">
      <alignment horizontal="center"/>
    </xf>
    <xf numFmtId="0" fontId="3" fillId="28" borderId="56" xfId="1" applyFont="1" applyFill="1" applyBorder="1" applyAlignment="1">
      <alignment horizontal="center"/>
    </xf>
    <xf numFmtId="0" fontId="3" fillId="28" borderId="57" xfId="1" applyFont="1" applyFill="1" applyBorder="1" applyAlignment="1">
      <alignment horizontal="center"/>
    </xf>
    <xf numFmtId="3" fontId="5" fillId="11" borderId="29" xfId="0" applyNumberFormat="1" applyFont="1" applyFill="1" applyBorder="1" applyAlignment="1">
      <alignment horizontal="center"/>
    </xf>
    <xf numFmtId="3" fontId="5" fillId="11" borderId="28" xfId="0" applyNumberFormat="1" applyFont="1" applyFill="1" applyBorder="1" applyAlignment="1">
      <alignment horizontal="center"/>
    </xf>
    <xf numFmtId="3" fontId="5" fillId="11" borderId="30" xfId="0" applyNumberFormat="1" applyFont="1" applyFill="1" applyBorder="1" applyAlignment="1">
      <alignment horizontal="center"/>
    </xf>
    <xf numFmtId="0" fontId="6" fillId="32" borderId="50" xfId="0" applyFont="1" applyFill="1" applyBorder="1" applyAlignment="1">
      <alignment horizontal="center" vertical="center"/>
    </xf>
    <xf numFmtId="164" fontId="5" fillId="32" borderId="59" xfId="1" applyNumberFormat="1" applyFont="1" applyFill="1" applyBorder="1" applyAlignment="1">
      <alignment horizontal="center" vertical="center"/>
    </xf>
    <xf numFmtId="164" fontId="5" fillId="32" borderId="56" xfId="1" applyNumberFormat="1" applyFont="1" applyFill="1" applyBorder="1" applyAlignment="1">
      <alignment horizontal="center" vertical="center"/>
    </xf>
    <xf numFmtId="164" fontId="5" fillId="32" borderId="57" xfId="1" applyNumberFormat="1" applyFont="1" applyFill="1" applyBorder="1" applyAlignment="1">
      <alignment horizontal="center" vertical="center"/>
    </xf>
    <xf numFmtId="3" fontId="4" fillId="28" borderId="23" xfId="1" applyNumberFormat="1" applyFill="1" applyBorder="1" applyAlignment="1">
      <alignment horizontal="center"/>
    </xf>
    <xf numFmtId="3" fontId="4" fillId="28" borderId="24" xfId="1" applyNumberFormat="1" applyFill="1" applyBorder="1" applyAlignment="1">
      <alignment horizontal="center"/>
    </xf>
    <xf numFmtId="3" fontId="4" fillId="28" borderId="25" xfId="1" applyNumberFormat="1" applyFill="1" applyBorder="1" applyAlignment="1">
      <alignment horizontal="center"/>
    </xf>
    <xf numFmtId="164" fontId="5" fillId="32" borderId="59" xfId="1" applyNumberFormat="1" applyFont="1" applyFill="1" applyBorder="1" applyAlignment="1">
      <alignment horizontal="center"/>
    </xf>
    <xf numFmtId="164" fontId="5" fillId="32" borderId="56" xfId="1" applyNumberFormat="1" applyFont="1" applyFill="1" applyBorder="1" applyAlignment="1">
      <alignment horizontal="center"/>
    </xf>
    <xf numFmtId="164" fontId="5" fillId="32" borderId="57" xfId="1" applyNumberFormat="1" applyFont="1" applyFill="1" applyBorder="1" applyAlignment="1">
      <alignment horizontal="center"/>
    </xf>
    <xf numFmtId="0" fontId="0" fillId="32" borderId="0" xfId="0" applyFill="1"/>
    <xf numFmtId="0" fontId="0" fillId="32" borderId="18" xfId="0" applyFill="1" applyBorder="1"/>
    <xf numFmtId="0" fontId="0" fillId="11" borderId="1" xfId="0" applyFill="1" applyBorder="1"/>
    <xf numFmtId="0" fontId="0" fillId="11" borderId="37" xfId="0" applyFill="1" applyBorder="1"/>
    <xf numFmtId="0" fontId="0" fillId="32" borderId="0" xfId="0" quotePrefix="1" applyFill="1"/>
    <xf numFmtId="0" fontId="0" fillId="32" borderId="18" xfId="0" quotePrefix="1" applyFill="1" applyBorder="1"/>
    <xf numFmtId="0" fontId="0" fillId="11" borderId="2" xfId="0" applyFill="1" applyBorder="1"/>
    <xf numFmtId="0" fontId="0" fillId="11" borderId="53" xfId="0" applyFill="1" applyBorder="1"/>
    <xf numFmtId="9" fontId="5" fillId="32" borderId="39" xfId="2" applyFont="1" applyFill="1" applyBorder="1" applyAlignment="1">
      <alignment horizontal="center"/>
    </xf>
    <xf numFmtId="9" fontId="0" fillId="32" borderId="39" xfId="2" applyFont="1" applyFill="1" applyBorder="1" applyAlignment="1">
      <alignment horizontal="center"/>
    </xf>
    <xf numFmtId="9" fontId="0" fillId="32" borderId="40" xfId="2" applyFont="1" applyFill="1" applyBorder="1" applyAlignment="1">
      <alignment horizontal="center"/>
    </xf>
    <xf numFmtId="9" fontId="5" fillId="11" borderId="49" xfId="2" applyFont="1" applyFill="1" applyBorder="1" applyAlignment="1">
      <alignment horizontal="center"/>
    </xf>
    <xf numFmtId="9" fontId="0" fillId="11" borderId="40" xfId="2" applyFont="1" applyFill="1" applyBorder="1" applyAlignment="1">
      <alignment horizontal="center"/>
    </xf>
    <xf numFmtId="6" fontId="0" fillId="0" borderId="0" xfId="0" applyNumberFormat="1"/>
    <xf numFmtId="0" fontId="0" fillId="0" borderId="12" xfId="0" applyBorder="1"/>
    <xf numFmtId="0" fontId="3" fillId="9" borderId="16" xfId="0" applyFont="1" applyFill="1" applyBorder="1"/>
    <xf numFmtId="0" fontId="0" fillId="10" borderId="16" xfId="0" applyFill="1" applyBorder="1"/>
    <xf numFmtId="0" fontId="0" fillId="0" borderId="16" xfId="0" applyBorder="1"/>
    <xf numFmtId="15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15" fontId="0" fillId="0" borderId="61" xfId="0" applyNumberFormat="1" applyBorder="1" applyAlignment="1">
      <alignment horizontal="center"/>
    </xf>
    <xf numFmtId="3" fontId="0" fillId="0" borderId="61" xfId="0" applyNumberFormat="1" applyBorder="1" applyAlignment="1">
      <alignment horizontal="center"/>
    </xf>
    <xf numFmtId="9" fontId="0" fillId="0" borderId="0" xfId="2" applyFont="1"/>
    <xf numFmtId="9" fontId="0" fillId="0" borderId="0" xfId="2" applyFont="1" applyAlignment="1">
      <alignment horizontal="right"/>
    </xf>
    <xf numFmtId="6" fontId="5" fillId="32" borderId="0" xfId="0" applyNumberFormat="1" applyFont="1" applyFill="1" applyAlignment="1">
      <alignment horizontal="center"/>
    </xf>
    <xf numFmtId="6" fontId="5" fillId="32" borderId="34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164" fontId="5" fillId="32" borderId="34" xfId="2" applyNumberFormat="1" applyFont="1" applyFill="1" applyBorder="1" applyAlignment="1">
      <alignment horizontal="center"/>
    </xf>
    <xf numFmtId="164" fontId="5" fillId="11" borderId="0" xfId="2" applyNumberFormat="1" applyFont="1" applyFill="1" applyBorder="1" applyAlignment="1">
      <alignment horizontal="center"/>
    </xf>
    <xf numFmtId="164" fontId="5" fillId="11" borderId="34" xfId="2" applyNumberFormat="1" applyFont="1" applyFill="1" applyBorder="1" applyAlignment="1">
      <alignment horizontal="center"/>
    </xf>
    <xf numFmtId="3" fontId="0" fillId="0" borderId="0" xfId="2" applyNumberFormat="1" applyFont="1" applyAlignment="1">
      <alignment horizontal="right"/>
    </xf>
    <xf numFmtId="164" fontId="13" fillId="32" borderId="39" xfId="2" applyNumberFormat="1" applyFont="1" applyFill="1" applyBorder="1" applyAlignment="1">
      <alignment horizontal="center"/>
    </xf>
    <xf numFmtId="164" fontId="13" fillId="32" borderId="38" xfId="2" applyNumberFormat="1" applyFont="1" applyFill="1" applyBorder="1" applyAlignment="1">
      <alignment horizontal="center"/>
    </xf>
    <xf numFmtId="6" fontId="8" fillId="32" borderId="0" xfId="0" applyNumberFormat="1" applyFont="1" applyFill="1" applyAlignment="1">
      <alignment horizontal="center"/>
    </xf>
    <xf numFmtId="6" fontId="8" fillId="32" borderId="18" xfId="0" applyNumberFormat="1" applyFont="1" applyFill="1" applyBorder="1" applyAlignment="1">
      <alignment horizontal="center"/>
    </xf>
    <xf numFmtId="0" fontId="0" fillId="13" borderId="26" xfId="0" applyFill="1" applyBorder="1"/>
    <xf numFmtId="6" fontId="5" fillId="13" borderId="0" xfId="0" applyNumberFormat="1" applyFont="1" applyFill="1" applyAlignment="1">
      <alignment horizontal="center"/>
    </xf>
    <xf numFmtId="6" fontId="5" fillId="13" borderId="34" xfId="0" applyNumberFormat="1" applyFont="1" applyFill="1" applyBorder="1" applyAlignment="1">
      <alignment horizontal="center"/>
    </xf>
    <xf numFmtId="3" fontId="0" fillId="33" borderId="12" xfId="0" applyNumberFormat="1" applyFill="1" applyBorder="1"/>
    <xf numFmtId="3" fontId="0" fillId="33" borderId="17" xfId="0" applyNumberFormat="1" applyFill="1" applyBorder="1"/>
    <xf numFmtId="9" fontId="0" fillId="33" borderId="12" xfId="0" applyNumberFormat="1" applyFill="1" applyBorder="1"/>
    <xf numFmtId="9" fontId="0" fillId="33" borderId="14" xfId="0" applyNumberFormat="1" applyFill="1" applyBorder="1"/>
    <xf numFmtId="9" fontId="0" fillId="33" borderId="17" xfId="0" applyNumberFormat="1" applyFill="1" applyBorder="1"/>
    <xf numFmtId="165" fontId="0" fillId="33" borderId="12" xfId="0" applyNumberFormat="1" applyFill="1" applyBorder="1"/>
    <xf numFmtId="165" fontId="0" fillId="33" borderId="17" xfId="0" applyNumberFormat="1" applyFill="1" applyBorder="1"/>
    <xf numFmtId="0" fontId="19" fillId="29" borderId="62" xfId="0" applyFont="1" applyFill="1" applyBorder="1" applyAlignment="1">
      <alignment horizontal="center"/>
    </xf>
    <xf numFmtId="0" fontId="0" fillId="0" borderId="63" xfId="0" applyBorder="1"/>
    <xf numFmtId="0" fontId="0" fillId="0" borderId="64" xfId="0" applyBorder="1"/>
    <xf numFmtId="0" fontId="15" fillId="0" borderId="65" xfId="0" applyFont="1" applyBorder="1"/>
    <xf numFmtId="0" fontId="15" fillId="0" borderId="1" xfId="0" applyFont="1" applyBorder="1" applyAlignment="1">
      <alignment horizontal="centerContinuous"/>
    </xf>
    <xf numFmtId="0" fontId="15" fillId="0" borderId="66" xfId="0" applyFont="1" applyBorder="1" applyAlignment="1">
      <alignment horizontal="centerContinuous"/>
    </xf>
    <xf numFmtId="17" fontId="3" fillId="28" borderId="67" xfId="1" applyNumberFormat="1" applyFont="1" applyFill="1" applyBorder="1" applyAlignment="1">
      <alignment horizontal="center" vertical="center"/>
    </xf>
    <xf numFmtId="0" fontId="6" fillId="11" borderId="68" xfId="0" applyFont="1" applyFill="1" applyBorder="1" applyAlignment="1">
      <alignment horizontal="center" vertical="center"/>
    </xf>
    <xf numFmtId="3" fontId="5" fillId="11" borderId="69" xfId="0" applyNumberFormat="1" applyFont="1" applyFill="1" applyBorder="1" applyAlignment="1">
      <alignment horizontal="center"/>
    </xf>
    <xf numFmtId="0" fontId="6" fillId="0" borderId="70" xfId="0" applyFont="1" applyBorder="1" applyAlignment="1">
      <alignment horizontal="center" vertical="center"/>
    </xf>
    <xf numFmtId="3" fontId="8" fillId="0" borderId="71" xfId="0" applyNumberFormat="1" applyFont="1" applyBorder="1" applyAlignment="1">
      <alignment horizontal="center"/>
    </xf>
    <xf numFmtId="0" fontId="6" fillId="11" borderId="72" xfId="0" applyFont="1" applyFill="1" applyBorder="1" applyAlignment="1">
      <alignment horizontal="center" vertical="center"/>
    </xf>
    <xf numFmtId="3" fontId="5" fillId="11" borderId="66" xfId="0" applyNumberFormat="1" applyFont="1" applyFill="1" applyBorder="1" applyAlignment="1">
      <alignment horizontal="center"/>
    </xf>
    <xf numFmtId="6" fontId="5" fillId="11" borderId="69" xfId="0" applyNumberFormat="1" applyFont="1" applyFill="1" applyBorder="1" applyAlignment="1">
      <alignment horizontal="center"/>
    </xf>
    <xf numFmtId="6" fontId="8" fillId="0" borderId="71" xfId="0" applyNumberFormat="1" applyFont="1" applyBorder="1" applyAlignment="1">
      <alignment horizontal="center"/>
    </xf>
    <xf numFmtId="6" fontId="5" fillId="11" borderId="66" xfId="0" applyNumberFormat="1" applyFont="1" applyFill="1" applyBorder="1" applyAlignment="1">
      <alignment horizontal="center"/>
    </xf>
    <xf numFmtId="0" fontId="4" fillId="28" borderId="68" xfId="1" applyFill="1" applyBorder="1" applyAlignment="1">
      <alignment horizontal="centerContinuous" vertical="center"/>
    </xf>
    <xf numFmtId="16" fontId="4" fillId="28" borderId="69" xfId="1" applyNumberFormat="1" applyFill="1" applyBorder="1" applyAlignment="1">
      <alignment horizontal="center" vertical="center"/>
    </xf>
    <xf numFmtId="9" fontId="5" fillId="11" borderId="24" xfId="2" applyFont="1" applyFill="1" applyBorder="1" applyAlignment="1">
      <alignment horizontal="center"/>
    </xf>
    <xf numFmtId="9" fontId="5" fillId="11" borderId="73" xfId="2" applyFont="1" applyFill="1" applyBorder="1" applyAlignment="1">
      <alignment horizontal="center"/>
    </xf>
    <xf numFmtId="9" fontId="5" fillId="11" borderId="23" xfId="2" applyFont="1" applyFill="1" applyBorder="1" applyAlignment="1">
      <alignment horizontal="center"/>
    </xf>
    <xf numFmtId="9" fontId="5" fillId="11" borderId="25" xfId="2" applyFont="1" applyFill="1" applyBorder="1" applyAlignment="1">
      <alignment horizontal="center"/>
    </xf>
    <xf numFmtId="0" fontId="6" fillId="0" borderId="74" xfId="0" applyFont="1" applyBorder="1" applyAlignment="1">
      <alignment horizontal="center" vertical="center"/>
    </xf>
    <xf numFmtId="9" fontId="5" fillId="0" borderId="75" xfId="2" applyFont="1" applyBorder="1" applyAlignment="1">
      <alignment horizontal="center"/>
    </xf>
    <xf numFmtId="9" fontId="5" fillId="0" borderId="76" xfId="2" applyFont="1" applyBorder="1" applyAlignment="1">
      <alignment horizontal="center"/>
    </xf>
    <xf numFmtId="0" fontId="15" fillId="0" borderId="37" xfId="0" applyFont="1" applyBorder="1" applyAlignment="1">
      <alignment horizontal="centerContinuous"/>
    </xf>
    <xf numFmtId="8" fontId="5" fillId="32" borderId="7" xfId="0" applyNumberFormat="1" applyFont="1" applyFill="1" applyBorder="1" applyAlignment="1">
      <alignment horizontal="center"/>
    </xf>
    <xf numFmtId="8" fontId="5" fillId="32" borderId="33" xfId="0" applyNumberFormat="1" applyFont="1" applyFill="1" applyBorder="1" applyAlignment="1">
      <alignment horizontal="center"/>
    </xf>
    <xf numFmtId="0" fontId="15" fillId="0" borderId="36" xfId="0" applyFont="1" applyBorder="1" applyAlignment="1">
      <alignment horizontal="centerContinuous"/>
    </xf>
    <xf numFmtId="17" fontId="3" fillId="28" borderId="55" xfId="1" applyNumberFormat="1" applyFont="1" applyFill="1" applyBorder="1" applyAlignment="1">
      <alignment horizontal="center" vertical="center"/>
    </xf>
    <xf numFmtId="3" fontId="5" fillId="11" borderId="36" xfId="0" applyNumberFormat="1" applyFont="1" applyFill="1" applyBorder="1" applyAlignment="1">
      <alignment horizontal="center"/>
    </xf>
    <xf numFmtId="6" fontId="5" fillId="11" borderId="36" xfId="0" applyNumberFormat="1" applyFont="1" applyFill="1" applyBorder="1" applyAlignment="1">
      <alignment horizontal="center"/>
    </xf>
    <xf numFmtId="8" fontId="5" fillId="32" borderId="32" xfId="0" applyNumberFormat="1" applyFont="1" applyFill="1" applyBorder="1" applyAlignment="1">
      <alignment horizontal="center"/>
    </xf>
    <xf numFmtId="0" fontId="0" fillId="0" borderId="18" xfId="0" applyBorder="1"/>
    <xf numFmtId="9" fontId="5" fillId="11" borderId="59" xfId="2" applyFont="1" applyFill="1" applyBorder="1" applyAlignment="1">
      <alignment horizontal="center"/>
    </xf>
    <xf numFmtId="9" fontId="5" fillId="11" borderId="56" xfId="2" applyFont="1" applyFill="1" applyBorder="1" applyAlignment="1">
      <alignment horizontal="center"/>
    </xf>
    <xf numFmtId="9" fontId="5" fillId="11" borderId="57" xfId="2" applyFont="1" applyFill="1" applyBorder="1" applyAlignment="1">
      <alignment horizontal="center"/>
    </xf>
    <xf numFmtId="0" fontId="0" fillId="0" borderId="26" xfId="0" applyBorder="1"/>
    <xf numFmtId="8" fontId="0" fillId="32" borderId="55" xfId="0" applyNumberFormat="1" applyFill="1" applyBorder="1" applyAlignment="1">
      <alignment horizontal="center"/>
    </xf>
    <xf numFmtId="8" fontId="0" fillId="32" borderId="2" xfId="0" applyNumberFormat="1" applyFill="1" applyBorder="1" applyAlignment="1">
      <alignment horizontal="center"/>
    </xf>
    <xf numFmtId="8" fontId="0" fillId="32" borderId="53" xfId="0" applyNumberFormat="1" applyFill="1" applyBorder="1" applyAlignment="1">
      <alignment horizontal="center"/>
    </xf>
    <xf numFmtId="0" fontId="0" fillId="0" borderId="77" xfId="0" applyBorder="1"/>
    <xf numFmtId="0" fontId="6" fillId="11" borderId="78" xfId="0" applyFont="1" applyFill="1" applyBorder="1" applyAlignment="1">
      <alignment horizontal="center" vertical="center"/>
    </xf>
    <xf numFmtId="0" fontId="6" fillId="0" borderId="79" xfId="0" applyFont="1" applyBorder="1" applyAlignment="1">
      <alignment horizontal="center" vertical="center"/>
    </xf>
    <xf numFmtId="0" fontId="6" fillId="11" borderId="80" xfId="0" applyFont="1" applyFill="1" applyBorder="1" applyAlignment="1">
      <alignment horizontal="center" vertical="center"/>
    </xf>
    <xf numFmtId="0" fontId="4" fillId="28" borderId="78" xfId="1" applyFill="1" applyBorder="1" applyAlignment="1">
      <alignment horizontal="centerContinuous" vertical="center"/>
    </xf>
    <xf numFmtId="9" fontId="5" fillId="11" borderId="81" xfId="2" applyFont="1" applyFill="1" applyBorder="1" applyAlignment="1">
      <alignment horizontal="center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/>
    </xf>
    <xf numFmtId="0" fontId="3" fillId="28" borderId="39" xfId="1" applyFont="1" applyFill="1" applyBorder="1" applyAlignment="1">
      <alignment horizontal="center"/>
    </xf>
    <xf numFmtId="0" fontId="3" fillId="28" borderId="40" xfId="1" applyFont="1" applyFill="1" applyBorder="1" applyAlignment="1">
      <alignment horizontal="center"/>
    </xf>
    <xf numFmtId="165" fontId="5" fillId="11" borderId="55" xfId="0" applyNumberFormat="1" applyFont="1" applyFill="1" applyBorder="1" applyAlignment="1">
      <alignment horizontal="center"/>
    </xf>
    <xf numFmtId="165" fontId="5" fillId="11" borderId="2" xfId="0" applyNumberFormat="1" applyFont="1" applyFill="1" applyBorder="1" applyAlignment="1">
      <alignment horizontal="center"/>
    </xf>
    <xf numFmtId="165" fontId="5" fillId="11" borderId="53" xfId="0" applyNumberFormat="1" applyFont="1" applyFill="1" applyBorder="1" applyAlignment="1">
      <alignment horizontal="center"/>
    </xf>
    <xf numFmtId="165" fontId="5" fillId="11" borderId="7" xfId="0" applyNumberFormat="1" applyFont="1" applyFill="1" applyBorder="1" applyAlignment="1">
      <alignment horizontal="center"/>
    </xf>
    <xf numFmtId="165" fontId="5" fillId="11" borderId="33" xfId="0" applyNumberFormat="1" applyFont="1" applyFill="1" applyBorder="1" applyAlignment="1">
      <alignment horizontal="center"/>
    </xf>
    <xf numFmtId="165" fontId="5" fillId="32" borderId="7" xfId="0" applyNumberFormat="1" applyFont="1" applyFill="1" applyBorder="1" applyAlignment="1">
      <alignment horizontal="center"/>
    </xf>
    <xf numFmtId="165" fontId="5" fillId="32" borderId="33" xfId="0" applyNumberFormat="1" applyFont="1" applyFill="1" applyBorder="1" applyAlignment="1">
      <alignment horizontal="center"/>
    </xf>
    <xf numFmtId="165" fontId="5" fillId="32" borderId="32" xfId="0" applyNumberFormat="1" applyFont="1" applyFill="1" applyBorder="1" applyAlignment="1">
      <alignment horizontal="center"/>
    </xf>
    <xf numFmtId="165" fontId="5" fillId="11" borderId="32" xfId="0" applyNumberFormat="1" applyFont="1" applyFill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165" fontId="8" fillId="0" borderId="18" xfId="0" applyNumberFormat="1" applyFont="1" applyBorder="1" applyAlignment="1">
      <alignment horizontal="center"/>
    </xf>
    <xf numFmtId="165" fontId="8" fillId="0" borderId="26" xfId="0" applyNumberFormat="1" applyFont="1" applyBorder="1" applyAlignment="1">
      <alignment horizontal="center"/>
    </xf>
    <xf numFmtId="165" fontId="5" fillId="11" borderId="1" xfId="0" applyNumberFormat="1" applyFont="1" applyFill="1" applyBorder="1" applyAlignment="1">
      <alignment horizontal="center"/>
    </xf>
    <xf numFmtId="165" fontId="5" fillId="11" borderId="37" xfId="0" applyNumberFormat="1" applyFont="1" applyFill="1" applyBorder="1" applyAlignment="1">
      <alignment horizontal="center"/>
    </xf>
    <xf numFmtId="165" fontId="5" fillId="11" borderId="36" xfId="0" applyNumberFormat="1" applyFont="1" applyFill="1" applyBorder="1" applyAlignment="1">
      <alignment horizontal="center"/>
    </xf>
    <xf numFmtId="165" fontId="5" fillId="11" borderId="36" xfId="2" applyNumberFormat="1" applyFont="1" applyFill="1" applyBorder="1" applyAlignment="1">
      <alignment horizontal="center"/>
    </xf>
    <xf numFmtId="165" fontId="5" fillId="11" borderId="1" xfId="2" applyNumberFormat="1" applyFont="1" applyFill="1" applyBorder="1" applyAlignment="1">
      <alignment horizontal="center"/>
    </xf>
    <xf numFmtId="165" fontId="5" fillId="11" borderId="37" xfId="2" applyNumberFormat="1" applyFont="1" applyFill="1" applyBorder="1" applyAlignment="1">
      <alignment horizontal="center"/>
    </xf>
    <xf numFmtId="166" fontId="5" fillId="11" borderId="44" xfId="0" applyNumberFormat="1" applyFont="1" applyFill="1" applyBorder="1" applyAlignment="1">
      <alignment horizontal="center"/>
    </xf>
    <xf numFmtId="166" fontId="8" fillId="0" borderId="45" xfId="0" applyNumberFormat="1" applyFont="1" applyBorder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5" fillId="0" borderId="0" xfId="1" applyFont="1" applyFill="1" applyBorder="1" applyAlignment="1">
      <alignment horizontal="center"/>
    </xf>
    <xf numFmtId="0" fontId="15" fillId="0" borderId="18" xfId="1" applyFont="1" applyFill="1" applyBorder="1" applyAlignment="1">
      <alignment horizontal="center"/>
    </xf>
    <xf numFmtId="0" fontId="15" fillId="0" borderId="26" xfId="1" applyFont="1" applyFill="1" applyBorder="1" applyAlignment="1">
      <alignment horizontal="center"/>
    </xf>
    <xf numFmtId="0" fontId="4" fillId="3" borderId="9" xfId="1" applyBorder="1" applyAlignment="1">
      <alignment horizontal="center"/>
    </xf>
    <xf numFmtId="0" fontId="4" fillId="3" borderId="0" xfId="1" applyBorder="1" applyAlignment="1">
      <alignment horizontal="center"/>
    </xf>
    <xf numFmtId="0" fontId="4" fillId="3" borderId="4" xfId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9" fontId="15" fillId="0" borderId="5" xfId="0" applyNumberFormat="1" applyFont="1" applyBorder="1" applyAlignment="1">
      <alignment horizontal="center"/>
    </xf>
    <xf numFmtId="0" fontId="4" fillId="0" borderId="0" xfId="1" applyFill="1" applyBorder="1" applyAlignment="1">
      <alignment horizontal="center"/>
    </xf>
  </cellXfs>
  <cellStyles count="3">
    <cellStyle name="Accent1" xfId="1" builtinId="29"/>
    <cellStyle name="Normal" xfId="0" builtinId="0"/>
    <cellStyle name="Per cent" xfId="2" builtinId="5"/>
  </cellStyles>
  <dxfs count="45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numFmt numFmtId="13" formatCode="0%"/>
      <alignment horizontal="right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20" formatCode="dd\-mmm\-yy"/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20" formatCode="dd\-mmm\-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20" formatCode="dd\-mmm\-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165" formatCode="#,##0.0"/>
      <border diagonalUp="0" diagonalDown="0" outline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solid">
          <fgColor indexed="64"/>
          <bgColor rgb="FFFFABAB"/>
        </patternFill>
      </fill>
      <border diagonalUp="0" diagonalDown="0" outline="0">
        <left/>
        <right style="thin">
          <color indexed="64"/>
        </right>
        <top style="thin">
          <color theme="4" tint="0.39997558519241921"/>
        </top>
        <bottom/>
      </border>
    </dxf>
    <dxf>
      <numFmt numFmtId="3" formatCode="#,##0"/>
      <fill>
        <patternFill patternType="solid">
          <fgColor indexed="64"/>
          <bgColor rgb="FFFFABAB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 style="thin">
          <color indexed="64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medium">
          <color indexed="64"/>
        </right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009644"/>
      <color rgb="FF0043CE"/>
      <color rgb="FFFFABAB"/>
      <color rgb="FF001141"/>
      <color rgb="FF808080"/>
      <color rgb="FF79ACFF"/>
      <color rgb="FFA6C8FF"/>
      <color rgb="FF4589FF"/>
      <color rgb="FF9A93FF"/>
      <color rgb="FF7C7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Weekly</a:t>
            </a:r>
            <a:r>
              <a:rPr lang="en-GB" b="1" baseline="0"/>
              <a:t> P</a:t>
            </a:r>
            <a:r>
              <a:rPr lang="en-GB" b="1"/>
              <a:t>olicy Count with 4</a:t>
            </a:r>
            <a:r>
              <a:rPr lang="en-GB" b="1" baseline="0"/>
              <a:t> week</a:t>
            </a:r>
            <a:r>
              <a:rPr lang="en-GB" b="1"/>
              <a:t>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PolCount!$B$4</c:f>
              <c:strCache>
                <c:ptCount val="1"/>
                <c:pt idx="0">
                  <c:v>Policy Count (MICL)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PolCount!$B$5:$B$109</c:f>
              <c:numCache>
                <c:formatCode>#,##0</c:formatCode>
                <c:ptCount val="105"/>
                <c:pt idx="0">
                  <c:v>15742</c:v>
                </c:pt>
                <c:pt idx="1">
                  <c:v>15981</c:v>
                </c:pt>
                <c:pt idx="2">
                  <c:v>15735</c:v>
                </c:pt>
                <c:pt idx="3">
                  <c:v>14753</c:v>
                </c:pt>
                <c:pt idx="4">
                  <c:v>13828</c:v>
                </c:pt>
                <c:pt idx="5">
                  <c:v>12919</c:v>
                </c:pt>
                <c:pt idx="6">
                  <c:v>13176</c:v>
                </c:pt>
                <c:pt idx="7">
                  <c:v>13511</c:v>
                </c:pt>
                <c:pt idx="8">
                  <c:v>12673</c:v>
                </c:pt>
                <c:pt idx="9">
                  <c:v>13346</c:v>
                </c:pt>
                <c:pt idx="10">
                  <c:v>13573</c:v>
                </c:pt>
                <c:pt idx="11">
                  <c:v>14226</c:v>
                </c:pt>
                <c:pt idx="12">
                  <c:v>13369</c:v>
                </c:pt>
                <c:pt idx="13">
                  <c:v>13015</c:v>
                </c:pt>
                <c:pt idx="14">
                  <c:v>12672</c:v>
                </c:pt>
                <c:pt idx="15">
                  <c:v>13363</c:v>
                </c:pt>
                <c:pt idx="16">
                  <c:v>13182</c:v>
                </c:pt>
                <c:pt idx="17">
                  <c:v>12664</c:v>
                </c:pt>
                <c:pt idx="18">
                  <c:v>13932</c:v>
                </c:pt>
                <c:pt idx="19">
                  <c:v>14712</c:v>
                </c:pt>
                <c:pt idx="20">
                  <c:v>12638</c:v>
                </c:pt>
                <c:pt idx="21">
                  <c:v>12653</c:v>
                </c:pt>
                <c:pt idx="22">
                  <c:v>12857</c:v>
                </c:pt>
                <c:pt idx="23">
                  <c:v>13304</c:v>
                </c:pt>
                <c:pt idx="24">
                  <c:v>14744</c:v>
                </c:pt>
                <c:pt idx="25">
                  <c:v>14524</c:v>
                </c:pt>
                <c:pt idx="26">
                  <c:v>14319</c:v>
                </c:pt>
                <c:pt idx="27">
                  <c:v>13829</c:v>
                </c:pt>
                <c:pt idx="28">
                  <c:v>14599</c:v>
                </c:pt>
                <c:pt idx="29">
                  <c:v>14585</c:v>
                </c:pt>
                <c:pt idx="30">
                  <c:v>13729</c:v>
                </c:pt>
                <c:pt idx="31">
                  <c:v>13828</c:v>
                </c:pt>
                <c:pt idx="32">
                  <c:v>15465</c:v>
                </c:pt>
                <c:pt idx="33">
                  <c:v>15780</c:v>
                </c:pt>
                <c:pt idx="34">
                  <c:v>15470</c:v>
                </c:pt>
                <c:pt idx="35">
                  <c:v>14957</c:v>
                </c:pt>
                <c:pt idx="36">
                  <c:v>15444</c:v>
                </c:pt>
                <c:pt idx="37">
                  <c:v>16417</c:v>
                </c:pt>
                <c:pt idx="38">
                  <c:v>16131</c:v>
                </c:pt>
                <c:pt idx="39">
                  <c:v>15698</c:v>
                </c:pt>
                <c:pt idx="40">
                  <c:v>15662</c:v>
                </c:pt>
                <c:pt idx="41">
                  <c:v>16325</c:v>
                </c:pt>
                <c:pt idx="42">
                  <c:v>15716</c:v>
                </c:pt>
                <c:pt idx="43">
                  <c:v>15003</c:v>
                </c:pt>
                <c:pt idx="44">
                  <c:v>14996</c:v>
                </c:pt>
                <c:pt idx="45">
                  <c:v>15893</c:v>
                </c:pt>
                <c:pt idx="46">
                  <c:v>15280</c:v>
                </c:pt>
                <c:pt idx="47">
                  <c:v>13947</c:v>
                </c:pt>
                <c:pt idx="48">
                  <c:v>14150</c:v>
                </c:pt>
                <c:pt idx="49">
                  <c:v>12845</c:v>
                </c:pt>
                <c:pt idx="50">
                  <c:v>12911</c:v>
                </c:pt>
                <c:pt idx="51">
                  <c:v>8162</c:v>
                </c:pt>
                <c:pt idx="52">
                  <c:v>4871</c:v>
                </c:pt>
                <c:pt idx="53">
                  <c:v>4658</c:v>
                </c:pt>
                <c:pt idx="54">
                  <c:v>4279</c:v>
                </c:pt>
                <c:pt idx="55">
                  <c:v>4304</c:v>
                </c:pt>
                <c:pt idx="56">
                  <c:v>3672</c:v>
                </c:pt>
                <c:pt idx="57">
                  <c:v>3630</c:v>
                </c:pt>
                <c:pt idx="58">
                  <c:v>3773</c:v>
                </c:pt>
                <c:pt idx="59">
                  <c:v>2811</c:v>
                </c:pt>
                <c:pt idx="60">
                  <c:v>1599</c:v>
                </c:pt>
                <c:pt idx="61">
                  <c:v>1622</c:v>
                </c:pt>
                <c:pt idx="62">
                  <c:v>1758</c:v>
                </c:pt>
                <c:pt idx="63">
                  <c:v>1837</c:v>
                </c:pt>
                <c:pt idx="64">
                  <c:v>1603</c:v>
                </c:pt>
                <c:pt idx="65">
                  <c:v>1671</c:v>
                </c:pt>
                <c:pt idx="66">
                  <c:v>1939</c:v>
                </c:pt>
                <c:pt idx="67">
                  <c:v>1937</c:v>
                </c:pt>
                <c:pt idx="68">
                  <c:v>2048</c:v>
                </c:pt>
                <c:pt idx="69">
                  <c:v>1790</c:v>
                </c:pt>
                <c:pt idx="70">
                  <c:v>1890</c:v>
                </c:pt>
                <c:pt idx="71">
                  <c:v>1922</c:v>
                </c:pt>
                <c:pt idx="72">
                  <c:v>1558</c:v>
                </c:pt>
                <c:pt idx="73">
                  <c:v>1691</c:v>
                </c:pt>
                <c:pt idx="74">
                  <c:v>1812</c:v>
                </c:pt>
                <c:pt idx="75">
                  <c:v>1695</c:v>
                </c:pt>
                <c:pt idx="76">
                  <c:v>2004</c:v>
                </c:pt>
                <c:pt idx="77">
                  <c:v>1926</c:v>
                </c:pt>
                <c:pt idx="78">
                  <c:v>1684</c:v>
                </c:pt>
                <c:pt idx="79">
                  <c:v>1619</c:v>
                </c:pt>
                <c:pt idx="80">
                  <c:v>1853</c:v>
                </c:pt>
                <c:pt idx="81">
                  <c:v>1791</c:v>
                </c:pt>
                <c:pt idx="82">
                  <c:v>1779</c:v>
                </c:pt>
                <c:pt idx="83">
                  <c:v>1761</c:v>
                </c:pt>
                <c:pt idx="84">
                  <c:v>1890</c:v>
                </c:pt>
                <c:pt idx="85">
                  <c:v>2046</c:v>
                </c:pt>
                <c:pt idx="86">
                  <c:v>1809</c:v>
                </c:pt>
                <c:pt idx="87">
                  <c:v>1892</c:v>
                </c:pt>
                <c:pt idx="88">
                  <c:v>1645</c:v>
                </c:pt>
                <c:pt idx="89">
                  <c:v>1974</c:v>
                </c:pt>
                <c:pt idx="90">
                  <c:v>1719</c:v>
                </c:pt>
                <c:pt idx="91">
                  <c:v>1720</c:v>
                </c:pt>
                <c:pt idx="92">
                  <c:v>1672</c:v>
                </c:pt>
                <c:pt idx="93">
                  <c:v>1861</c:v>
                </c:pt>
                <c:pt idx="94">
                  <c:v>1827</c:v>
                </c:pt>
                <c:pt idx="95">
                  <c:v>1704</c:v>
                </c:pt>
                <c:pt idx="96">
                  <c:v>1619</c:v>
                </c:pt>
                <c:pt idx="97">
                  <c:v>1650</c:v>
                </c:pt>
                <c:pt idx="98">
                  <c:v>1912</c:v>
                </c:pt>
                <c:pt idx="99">
                  <c:v>1688</c:v>
                </c:pt>
                <c:pt idx="100">
                  <c:v>1539</c:v>
                </c:pt>
                <c:pt idx="101">
                  <c:v>1462</c:v>
                </c:pt>
                <c:pt idx="102">
                  <c:v>1564</c:v>
                </c:pt>
                <c:pt idx="103">
                  <c:v>1357</c:v>
                </c:pt>
                <c:pt idx="104">
                  <c:v>1435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2-4948-BFA2-95916DEC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PolCount!$C$4</c:f>
              <c:strCache>
                <c:ptCount val="1"/>
                <c:pt idx="0">
                  <c:v>4 week Average (MICL)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PolCount!$C$5:$C$109</c:f>
              <c:numCache>
                <c:formatCode>#,##0</c:formatCode>
                <c:ptCount val="105"/>
                <c:pt idx="3">
                  <c:v>15552.75</c:v>
                </c:pt>
                <c:pt idx="4">
                  <c:v>15074.25</c:v>
                </c:pt>
                <c:pt idx="5">
                  <c:v>14308.75</c:v>
                </c:pt>
                <c:pt idx="6">
                  <c:v>13669</c:v>
                </c:pt>
                <c:pt idx="7">
                  <c:v>13358.5</c:v>
                </c:pt>
                <c:pt idx="8">
                  <c:v>13069.75</c:v>
                </c:pt>
                <c:pt idx="9">
                  <c:v>13176.5</c:v>
                </c:pt>
                <c:pt idx="10">
                  <c:v>13275.75</c:v>
                </c:pt>
                <c:pt idx="11">
                  <c:v>13454.5</c:v>
                </c:pt>
                <c:pt idx="12">
                  <c:v>13628.5</c:v>
                </c:pt>
                <c:pt idx="13">
                  <c:v>13545.75</c:v>
                </c:pt>
                <c:pt idx="14">
                  <c:v>13320.5</c:v>
                </c:pt>
                <c:pt idx="15">
                  <c:v>13104.75</c:v>
                </c:pt>
                <c:pt idx="16">
                  <c:v>13058</c:v>
                </c:pt>
                <c:pt idx="17">
                  <c:v>12970.25</c:v>
                </c:pt>
                <c:pt idx="18">
                  <c:v>13285.25</c:v>
                </c:pt>
                <c:pt idx="19">
                  <c:v>13622.5</c:v>
                </c:pt>
                <c:pt idx="20">
                  <c:v>13486.5</c:v>
                </c:pt>
                <c:pt idx="21">
                  <c:v>13483.75</c:v>
                </c:pt>
                <c:pt idx="22">
                  <c:v>13215</c:v>
                </c:pt>
                <c:pt idx="23">
                  <c:v>12863</c:v>
                </c:pt>
                <c:pt idx="24">
                  <c:v>13389.5</c:v>
                </c:pt>
                <c:pt idx="25">
                  <c:v>13857.25</c:v>
                </c:pt>
                <c:pt idx="26">
                  <c:v>14222.75</c:v>
                </c:pt>
                <c:pt idx="27">
                  <c:v>14354</c:v>
                </c:pt>
                <c:pt idx="28">
                  <c:v>14317.75</c:v>
                </c:pt>
                <c:pt idx="29">
                  <c:v>14333</c:v>
                </c:pt>
                <c:pt idx="30">
                  <c:v>14185.5</c:v>
                </c:pt>
                <c:pt idx="31">
                  <c:v>14185.25</c:v>
                </c:pt>
                <c:pt idx="32">
                  <c:v>14401.75</c:v>
                </c:pt>
                <c:pt idx="33">
                  <c:v>14700.5</c:v>
                </c:pt>
                <c:pt idx="34">
                  <c:v>15135.75</c:v>
                </c:pt>
                <c:pt idx="35">
                  <c:v>15418</c:v>
                </c:pt>
                <c:pt idx="36">
                  <c:v>15412.75</c:v>
                </c:pt>
                <c:pt idx="37">
                  <c:v>15572</c:v>
                </c:pt>
                <c:pt idx="38">
                  <c:v>15737.25</c:v>
                </c:pt>
                <c:pt idx="39">
                  <c:v>15922.5</c:v>
                </c:pt>
                <c:pt idx="40">
                  <c:v>15977</c:v>
                </c:pt>
                <c:pt idx="41">
                  <c:v>15954</c:v>
                </c:pt>
                <c:pt idx="42">
                  <c:v>15850.25</c:v>
                </c:pt>
                <c:pt idx="43">
                  <c:v>15676.5</c:v>
                </c:pt>
                <c:pt idx="44">
                  <c:v>15510</c:v>
                </c:pt>
                <c:pt idx="45">
                  <c:v>15402</c:v>
                </c:pt>
                <c:pt idx="46">
                  <c:v>15293</c:v>
                </c:pt>
                <c:pt idx="47">
                  <c:v>15029</c:v>
                </c:pt>
                <c:pt idx="48">
                  <c:v>14817.5</c:v>
                </c:pt>
                <c:pt idx="49">
                  <c:v>14055.5</c:v>
                </c:pt>
                <c:pt idx="50">
                  <c:v>13463.25</c:v>
                </c:pt>
                <c:pt idx="51">
                  <c:v>12017</c:v>
                </c:pt>
                <c:pt idx="52">
                  <c:v>9697.25</c:v>
                </c:pt>
                <c:pt idx="53">
                  <c:v>7650.5</c:v>
                </c:pt>
                <c:pt idx="54">
                  <c:v>5492.5</c:v>
                </c:pt>
                <c:pt idx="55">
                  <c:v>4528</c:v>
                </c:pt>
                <c:pt idx="56">
                  <c:v>4228.25</c:v>
                </c:pt>
                <c:pt idx="57">
                  <c:v>3971.25</c:v>
                </c:pt>
                <c:pt idx="58">
                  <c:v>3844.75</c:v>
                </c:pt>
                <c:pt idx="59">
                  <c:v>3471.5</c:v>
                </c:pt>
                <c:pt idx="60">
                  <c:v>2953.25</c:v>
                </c:pt>
                <c:pt idx="61">
                  <c:v>2451.25</c:v>
                </c:pt>
                <c:pt idx="62">
                  <c:v>1947.5</c:v>
                </c:pt>
                <c:pt idx="63">
                  <c:v>1704</c:v>
                </c:pt>
                <c:pt idx="64">
                  <c:v>1705</c:v>
                </c:pt>
                <c:pt idx="65">
                  <c:v>1717.25</c:v>
                </c:pt>
                <c:pt idx="66">
                  <c:v>1762.5</c:v>
                </c:pt>
                <c:pt idx="67">
                  <c:v>1787.5</c:v>
                </c:pt>
                <c:pt idx="68">
                  <c:v>1898.75</c:v>
                </c:pt>
                <c:pt idx="69">
                  <c:v>1928.5</c:v>
                </c:pt>
                <c:pt idx="70">
                  <c:v>1916.25</c:v>
                </c:pt>
                <c:pt idx="71">
                  <c:v>1912.5</c:v>
                </c:pt>
                <c:pt idx="72">
                  <c:v>1790</c:v>
                </c:pt>
                <c:pt idx="73">
                  <c:v>1765.25</c:v>
                </c:pt>
                <c:pt idx="74">
                  <c:v>1745.75</c:v>
                </c:pt>
                <c:pt idx="75">
                  <c:v>1689</c:v>
                </c:pt>
                <c:pt idx="76">
                  <c:v>1800.5</c:v>
                </c:pt>
                <c:pt idx="77">
                  <c:v>1859.25</c:v>
                </c:pt>
                <c:pt idx="78">
                  <c:v>1827.25</c:v>
                </c:pt>
                <c:pt idx="79">
                  <c:v>1808.25</c:v>
                </c:pt>
                <c:pt idx="80">
                  <c:v>1770.5</c:v>
                </c:pt>
                <c:pt idx="81">
                  <c:v>1736.75</c:v>
                </c:pt>
                <c:pt idx="82">
                  <c:v>1760.5</c:v>
                </c:pt>
                <c:pt idx="83">
                  <c:v>1796</c:v>
                </c:pt>
                <c:pt idx="84">
                  <c:v>1805.25</c:v>
                </c:pt>
                <c:pt idx="85">
                  <c:v>1869</c:v>
                </c:pt>
                <c:pt idx="86">
                  <c:v>1876.5</c:v>
                </c:pt>
                <c:pt idx="87">
                  <c:v>1909.25</c:v>
                </c:pt>
                <c:pt idx="88">
                  <c:v>1848</c:v>
                </c:pt>
                <c:pt idx="89">
                  <c:v>1830</c:v>
                </c:pt>
                <c:pt idx="90">
                  <c:v>1807.5</c:v>
                </c:pt>
                <c:pt idx="91">
                  <c:v>1764.5</c:v>
                </c:pt>
                <c:pt idx="92">
                  <c:v>1771.25</c:v>
                </c:pt>
                <c:pt idx="93">
                  <c:v>1743</c:v>
                </c:pt>
                <c:pt idx="94">
                  <c:v>1770</c:v>
                </c:pt>
                <c:pt idx="95">
                  <c:v>1766</c:v>
                </c:pt>
                <c:pt idx="96">
                  <c:v>1752.75</c:v>
                </c:pt>
                <c:pt idx="97">
                  <c:v>1700</c:v>
                </c:pt>
                <c:pt idx="98">
                  <c:v>1721.25</c:v>
                </c:pt>
                <c:pt idx="99">
                  <c:v>1717.25</c:v>
                </c:pt>
                <c:pt idx="100">
                  <c:v>1697.25</c:v>
                </c:pt>
                <c:pt idx="101">
                  <c:v>1650.25</c:v>
                </c:pt>
                <c:pt idx="102">
                  <c:v>1563.25</c:v>
                </c:pt>
                <c:pt idx="103">
                  <c:v>1480.5</c:v>
                </c:pt>
                <c:pt idx="104">
                  <c:v>1454.5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2-4948-BFA2-95916DEC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Weekly Policy Count with 4 Week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PolCount!$H$4</c:f>
              <c:strCache>
                <c:ptCount val="1"/>
                <c:pt idx="0">
                  <c:v>Policy Count (Short-Term)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PolCount!$H$5:$H$109</c:f>
              <c:numCache>
                <c:formatCode>#,##0</c:formatCode>
                <c:ptCount val="105"/>
                <c:pt idx="0">
                  <c:v>13855</c:v>
                </c:pt>
                <c:pt idx="1">
                  <c:v>14151</c:v>
                </c:pt>
                <c:pt idx="2">
                  <c:v>13944</c:v>
                </c:pt>
                <c:pt idx="3">
                  <c:v>13024</c:v>
                </c:pt>
                <c:pt idx="4">
                  <c:v>12122</c:v>
                </c:pt>
                <c:pt idx="5">
                  <c:v>11203</c:v>
                </c:pt>
                <c:pt idx="6">
                  <c:v>11402</c:v>
                </c:pt>
                <c:pt idx="7">
                  <c:v>11687</c:v>
                </c:pt>
                <c:pt idx="8">
                  <c:v>11143</c:v>
                </c:pt>
                <c:pt idx="9">
                  <c:v>11560</c:v>
                </c:pt>
                <c:pt idx="10">
                  <c:v>11724</c:v>
                </c:pt>
                <c:pt idx="11">
                  <c:v>12098</c:v>
                </c:pt>
                <c:pt idx="12">
                  <c:v>11604</c:v>
                </c:pt>
                <c:pt idx="13">
                  <c:v>11157</c:v>
                </c:pt>
                <c:pt idx="14">
                  <c:v>10876</c:v>
                </c:pt>
                <c:pt idx="15">
                  <c:v>11059</c:v>
                </c:pt>
                <c:pt idx="16">
                  <c:v>11367</c:v>
                </c:pt>
                <c:pt idx="17">
                  <c:v>10882</c:v>
                </c:pt>
                <c:pt idx="18">
                  <c:v>12082</c:v>
                </c:pt>
                <c:pt idx="19">
                  <c:v>13373</c:v>
                </c:pt>
                <c:pt idx="20">
                  <c:v>11092</c:v>
                </c:pt>
                <c:pt idx="21">
                  <c:v>10916</c:v>
                </c:pt>
                <c:pt idx="22">
                  <c:v>10984</c:v>
                </c:pt>
                <c:pt idx="23">
                  <c:v>11468</c:v>
                </c:pt>
                <c:pt idx="24">
                  <c:v>12590</c:v>
                </c:pt>
                <c:pt idx="25">
                  <c:v>12915</c:v>
                </c:pt>
                <c:pt idx="26">
                  <c:v>12701</c:v>
                </c:pt>
                <c:pt idx="27">
                  <c:v>12138</c:v>
                </c:pt>
                <c:pt idx="28">
                  <c:v>12500</c:v>
                </c:pt>
                <c:pt idx="29">
                  <c:v>12633</c:v>
                </c:pt>
                <c:pt idx="30">
                  <c:v>11831</c:v>
                </c:pt>
                <c:pt idx="31">
                  <c:v>11895</c:v>
                </c:pt>
                <c:pt idx="32">
                  <c:v>13302</c:v>
                </c:pt>
                <c:pt idx="33">
                  <c:v>13535</c:v>
                </c:pt>
                <c:pt idx="34">
                  <c:v>13539</c:v>
                </c:pt>
                <c:pt idx="35">
                  <c:v>13064</c:v>
                </c:pt>
                <c:pt idx="36">
                  <c:v>13316</c:v>
                </c:pt>
                <c:pt idx="37">
                  <c:v>14033</c:v>
                </c:pt>
                <c:pt idx="38">
                  <c:v>14202</c:v>
                </c:pt>
                <c:pt idx="39">
                  <c:v>13740</c:v>
                </c:pt>
                <c:pt idx="40">
                  <c:v>13627</c:v>
                </c:pt>
                <c:pt idx="41">
                  <c:v>14286</c:v>
                </c:pt>
                <c:pt idx="42">
                  <c:v>13591</c:v>
                </c:pt>
                <c:pt idx="43">
                  <c:v>13057</c:v>
                </c:pt>
                <c:pt idx="44">
                  <c:v>13170</c:v>
                </c:pt>
                <c:pt idx="45">
                  <c:v>14053</c:v>
                </c:pt>
                <c:pt idx="46">
                  <c:v>13258</c:v>
                </c:pt>
                <c:pt idx="47">
                  <c:v>12279</c:v>
                </c:pt>
                <c:pt idx="48">
                  <c:v>12674</c:v>
                </c:pt>
                <c:pt idx="49">
                  <c:v>11308</c:v>
                </c:pt>
                <c:pt idx="50">
                  <c:v>11070</c:v>
                </c:pt>
                <c:pt idx="51">
                  <c:v>6686</c:v>
                </c:pt>
                <c:pt idx="52">
                  <c:v>3452</c:v>
                </c:pt>
                <c:pt idx="53">
                  <c:v>3181</c:v>
                </c:pt>
                <c:pt idx="54">
                  <c:v>2924</c:v>
                </c:pt>
                <c:pt idx="55">
                  <c:v>2773</c:v>
                </c:pt>
                <c:pt idx="56">
                  <c:v>2515</c:v>
                </c:pt>
                <c:pt idx="57">
                  <c:v>2391</c:v>
                </c:pt>
                <c:pt idx="58">
                  <c:v>2550</c:v>
                </c:pt>
                <c:pt idx="59">
                  <c:v>1594</c:v>
                </c:pt>
                <c:pt idx="60">
                  <c:v>576</c:v>
                </c:pt>
                <c:pt idx="61">
                  <c:v>512</c:v>
                </c:pt>
                <c:pt idx="62">
                  <c:v>568</c:v>
                </c:pt>
                <c:pt idx="63">
                  <c:v>602</c:v>
                </c:pt>
                <c:pt idx="64">
                  <c:v>467</c:v>
                </c:pt>
                <c:pt idx="65">
                  <c:v>486</c:v>
                </c:pt>
                <c:pt idx="66">
                  <c:v>527</c:v>
                </c:pt>
                <c:pt idx="67">
                  <c:v>516</c:v>
                </c:pt>
                <c:pt idx="68">
                  <c:v>548</c:v>
                </c:pt>
                <c:pt idx="69">
                  <c:v>461</c:v>
                </c:pt>
                <c:pt idx="70">
                  <c:v>539</c:v>
                </c:pt>
                <c:pt idx="71">
                  <c:v>926</c:v>
                </c:pt>
                <c:pt idx="72">
                  <c:v>477</c:v>
                </c:pt>
                <c:pt idx="73">
                  <c:v>377</c:v>
                </c:pt>
                <c:pt idx="74">
                  <c:v>430</c:v>
                </c:pt>
                <c:pt idx="75">
                  <c:v>445</c:v>
                </c:pt>
                <c:pt idx="76">
                  <c:v>493</c:v>
                </c:pt>
                <c:pt idx="77">
                  <c:v>500</c:v>
                </c:pt>
                <c:pt idx="78">
                  <c:v>471</c:v>
                </c:pt>
                <c:pt idx="79">
                  <c:v>489</c:v>
                </c:pt>
                <c:pt idx="80">
                  <c:v>468</c:v>
                </c:pt>
                <c:pt idx="81">
                  <c:v>393</c:v>
                </c:pt>
                <c:pt idx="82">
                  <c:v>431</c:v>
                </c:pt>
                <c:pt idx="83">
                  <c:v>409</c:v>
                </c:pt>
                <c:pt idx="84">
                  <c:v>428</c:v>
                </c:pt>
                <c:pt idx="85">
                  <c:v>527</c:v>
                </c:pt>
                <c:pt idx="86">
                  <c:v>473</c:v>
                </c:pt>
                <c:pt idx="87">
                  <c:v>536</c:v>
                </c:pt>
                <c:pt idx="88">
                  <c:v>408</c:v>
                </c:pt>
                <c:pt idx="89">
                  <c:v>416</c:v>
                </c:pt>
                <c:pt idx="90">
                  <c:v>491</c:v>
                </c:pt>
                <c:pt idx="91">
                  <c:v>399</c:v>
                </c:pt>
                <c:pt idx="92">
                  <c:v>449</c:v>
                </c:pt>
                <c:pt idx="93">
                  <c:v>521</c:v>
                </c:pt>
                <c:pt idx="94">
                  <c:v>439</c:v>
                </c:pt>
                <c:pt idx="95">
                  <c:v>469</c:v>
                </c:pt>
                <c:pt idx="96">
                  <c:v>507</c:v>
                </c:pt>
                <c:pt idx="97">
                  <c:v>499</c:v>
                </c:pt>
                <c:pt idx="98">
                  <c:v>563</c:v>
                </c:pt>
                <c:pt idx="99">
                  <c:v>491</c:v>
                </c:pt>
                <c:pt idx="100">
                  <c:v>507</c:v>
                </c:pt>
                <c:pt idx="101">
                  <c:v>474</c:v>
                </c:pt>
                <c:pt idx="102">
                  <c:v>421</c:v>
                </c:pt>
                <c:pt idx="103">
                  <c:v>475</c:v>
                </c:pt>
                <c:pt idx="104">
                  <c:v>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8-4058-8678-C013BC549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PolCount!$I$4</c:f>
              <c:strCache>
                <c:ptCount val="1"/>
                <c:pt idx="0">
                  <c:v>4 week Average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PolCount!$I$5:$I$109</c:f>
              <c:numCache>
                <c:formatCode>#,##0</c:formatCode>
                <c:ptCount val="105"/>
                <c:pt idx="3">
                  <c:v>13743.5</c:v>
                </c:pt>
                <c:pt idx="4">
                  <c:v>13310.25</c:v>
                </c:pt>
                <c:pt idx="5">
                  <c:v>12573.25</c:v>
                </c:pt>
                <c:pt idx="6">
                  <c:v>11937.75</c:v>
                </c:pt>
                <c:pt idx="7">
                  <c:v>11603.5</c:v>
                </c:pt>
                <c:pt idx="8">
                  <c:v>11358.75</c:v>
                </c:pt>
                <c:pt idx="9">
                  <c:v>11448</c:v>
                </c:pt>
                <c:pt idx="10">
                  <c:v>11528.5</c:v>
                </c:pt>
                <c:pt idx="11">
                  <c:v>11631.25</c:v>
                </c:pt>
                <c:pt idx="12">
                  <c:v>11746.5</c:v>
                </c:pt>
                <c:pt idx="13">
                  <c:v>11645.75</c:v>
                </c:pt>
                <c:pt idx="14">
                  <c:v>11433.75</c:v>
                </c:pt>
                <c:pt idx="15">
                  <c:v>11174</c:v>
                </c:pt>
                <c:pt idx="16">
                  <c:v>11114.75</c:v>
                </c:pt>
                <c:pt idx="17">
                  <c:v>11046</c:v>
                </c:pt>
                <c:pt idx="18">
                  <c:v>11347.5</c:v>
                </c:pt>
                <c:pt idx="19">
                  <c:v>11926</c:v>
                </c:pt>
                <c:pt idx="20">
                  <c:v>11857.25</c:v>
                </c:pt>
                <c:pt idx="21">
                  <c:v>11865.75</c:v>
                </c:pt>
                <c:pt idx="22">
                  <c:v>11591.25</c:v>
                </c:pt>
                <c:pt idx="23">
                  <c:v>11115</c:v>
                </c:pt>
                <c:pt idx="24">
                  <c:v>11489.5</c:v>
                </c:pt>
                <c:pt idx="25">
                  <c:v>11989.25</c:v>
                </c:pt>
                <c:pt idx="26">
                  <c:v>12418.5</c:v>
                </c:pt>
                <c:pt idx="27">
                  <c:v>12586</c:v>
                </c:pt>
                <c:pt idx="28">
                  <c:v>12563.5</c:v>
                </c:pt>
                <c:pt idx="29">
                  <c:v>12493</c:v>
                </c:pt>
                <c:pt idx="30">
                  <c:v>12275.5</c:v>
                </c:pt>
                <c:pt idx="31">
                  <c:v>12214.75</c:v>
                </c:pt>
                <c:pt idx="32">
                  <c:v>12415.25</c:v>
                </c:pt>
                <c:pt idx="33">
                  <c:v>12640.75</c:v>
                </c:pt>
                <c:pt idx="34">
                  <c:v>13067.75</c:v>
                </c:pt>
                <c:pt idx="35">
                  <c:v>13360</c:v>
                </c:pt>
                <c:pt idx="36">
                  <c:v>13363.5</c:v>
                </c:pt>
                <c:pt idx="37">
                  <c:v>13488</c:v>
                </c:pt>
                <c:pt idx="38">
                  <c:v>13653.75</c:v>
                </c:pt>
                <c:pt idx="39">
                  <c:v>13822.75</c:v>
                </c:pt>
                <c:pt idx="40">
                  <c:v>13900.5</c:v>
                </c:pt>
                <c:pt idx="41">
                  <c:v>13963.75</c:v>
                </c:pt>
                <c:pt idx="42">
                  <c:v>13811</c:v>
                </c:pt>
                <c:pt idx="43">
                  <c:v>13640.25</c:v>
                </c:pt>
                <c:pt idx="44">
                  <c:v>13526</c:v>
                </c:pt>
                <c:pt idx="45">
                  <c:v>13467.75</c:v>
                </c:pt>
                <c:pt idx="46">
                  <c:v>13384.5</c:v>
                </c:pt>
                <c:pt idx="47">
                  <c:v>13190</c:v>
                </c:pt>
                <c:pt idx="48">
                  <c:v>13066</c:v>
                </c:pt>
                <c:pt idx="49">
                  <c:v>12379.75</c:v>
                </c:pt>
                <c:pt idx="50">
                  <c:v>11832.75</c:v>
                </c:pt>
                <c:pt idx="51">
                  <c:v>10434.5</c:v>
                </c:pt>
                <c:pt idx="52">
                  <c:v>8129</c:v>
                </c:pt>
                <c:pt idx="53">
                  <c:v>6097.25</c:v>
                </c:pt>
                <c:pt idx="54">
                  <c:v>4060.75</c:v>
                </c:pt>
                <c:pt idx="55">
                  <c:v>3082.5</c:v>
                </c:pt>
                <c:pt idx="56">
                  <c:v>2848.25</c:v>
                </c:pt>
                <c:pt idx="57">
                  <c:v>2650.75</c:v>
                </c:pt>
                <c:pt idx="58">
                  <c:v>2557.25</c:v>
                </c:pt>
                <c:pt idx="59">
                  <c:v>2262.5</c:v>
                </c:pt>
                <c:pt idx="60">
                  <c:v>1777.75</c:v>
                </c:pt>
                <c:pt idx="61">
                  <c:v>1308</c:v>
                </c:pt>
                <c:pt idx="62">
                  <c:v>812.5</c:v>
                </c:pt>
                <c:pt idx="63">
                  <c:v>564.5</c:v>
                </c:pt>
                <c:pt idx="64">
                  <c:v>537.25</c:v>
                </c:pt>
                <c:pt idx="65">
                  <c:v>530.75</c:v>
                </c:pt>
                <c:pt idx="66">
                  <c:v>520.5</c:v>
                </c:pt>
                <c:pt idx="67">
                  <c:v>499</c:v>
                </c:pt>
                <c:pt idx="68">
                  <c:v>519.25</c:v>
                </c:pt>
                <c:pt idx="69">
                  <c:v>513</c:v>
                </c:pt>
                <c:pt idx="70">
                  <c:v>516</c:v>
                </c:pt>
                <c:pt idx="71">
                  <c:v>618.5</c:v>
                </c:pt>
                <c:pt idx="72">
                  <c:v>600.75</c:v>
                </c:pt>
                <c:pt idx="73">
                  <c:v>579.75</c:v>
                </c:pt>
                <c:pt idx="74">
                  <c:v>552.5</c:v>
                </c:pt>
                <c:pt idx="75">
                  <c:v>432.25</c:v>
                </c:pt>
                <c:pt idx="76">
                  <c:v>436.25</c:v>
                </c:pt>
                <c:pt idx="77">
                  <c:v>467</c:v>
                </c:pt>
                <c:pt idx="78">
                  <c:v>477.25</c:v>
                </c:pt>
                <c:pt idx="79">
                  <c:v>488.25</c:v>
                </c:pt>
                <c:pt idx="80">
                  <c:v>482</c:v>
                </c:pt>
                <c:pt idx="81">
                  <c:v>455.25</c:v>
                </c:pt>
                <c:pt idx="82">
                  <c:v>445.25</c:v>
                </c:pt>
                <c:pt idx="83">
                  <c:v>425.25</c:v>
                </c:pt>
                <c:pt idx="84">
                  <c:v>415.25</c:v>
                </c:pt>
                <c:pt idx="85">
                  <c:v>448.75</c:v>
                </c:pt>
                <c:pt idx="86">
                  <c:v>459.25</c:v>
                </c:pt>
                <c:pt idx="87">
                  <c:v>491</c:v>
                </c:pt>
                <c:pt idx="88">
                  <c:v>486</c:v>
                </c:pt>
                <c:pt idx="89">
                  <c:v>458.25</c:v>
                </c:pt>
                <c:pt idx="90">
                  <c:v>462.75</c:v>
                </c:pt>
                <c:pt idx="91">
                  <c:v>428.5</c:v>
                </c:pt>
                <c:pt idx="92">
                  <c:v>438.75</c:v>
                </c:pt>
                <c:pt idx="93">
                  <c:v>465</c:v>
                </c:pt>
                <c:pt idx="94">
                  <c:v>452</c:v>
                </c:pt>
                <c:pt idx="95">
                  <c:v>469.5</c:v>
                </c:pt>
                <c:pt idx="96">
                  <c:v>484</c:v>
                </c:pt>
                <c:pt idx="97">
                  <c:v>478.5</c:v>
                </c:pt>
                <c:pt idx="98">
                  <c:v>509.5</c:v>
                </c:pt>
                <c:pt idx="99">
                  <c:v>515</c:v>
                </c:pt>
                <c:pt idx="100">
                  <c:v>515</c:v>
                </c:pt>
                <c:pt idx="101">
                  <c:v>508.75</c:v>
                </c:pt>
                <c:pt idx="102">
                  <c:v>473.25</c:v>
                </c:pt>
                <c:pt idx="103">
                  <c:v>469.25</c:v>
                </c:pt>
                <c:pt idx="104">
                  <c:v>455.25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8-4058-8678-C013BC549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Weekly</a:t>
            </a:r>
            <a:r>
              <a:rPr lang="en-GB" b="1" baseline="0"/>
              <a:t> P</a:t>
            </a:r>
            <a:r>
              <a:rPr lang="en-GB" b="1"/>
              <a:t>olicy Count with 4 Week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PolCount!$D$4</c:f>
              <c:strCache>
                <c:ptCount val="1"/>
                <c:pt idx="0">
                  <c:v>Policy Count (PC Annual Direct)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PolCount!$D$5:$D$109</c:f>
              <c:numCache>
                <c:formatCode>#,##0</c:formatCode>
                <c:ptCount val="105"/>
                <c:pt idx="0">
                  <c:v>652</c:v>
                </c:pt>
                <c:pt idx="1">
                  <c:v>639</c:v>
                </c:pt>
                <c:pt idx="2">
                  <c:v>609</c:v>
                </c:pt>
                <c:pt idx="3">
                  <c:v>609</c:v>
                </c:pt>
                <c:pt idx="4">
                  <c:v>598</c:v>
                </c:pt>
                <c:pt idx="5">
                  <c:v>651</c:v>
                </c:pt>
                <c:pt idx="6">
                  <c:v>636</c:v>
                </c:pt>
                <c:pt idx="7">
                  <c:v>571</c:v>
                </c:pt>
                <c:pt idx="8">
                  <c:v>745</c:v>
                </c:pt>
                <c:pt idx="9">
                  <c:v>988</c:v>
                </c:pt>
                <c:pt idx="10">
                  <c:v>1068</c:v>
                </c:pt>
                <c:pt idx="11">
                  <c:v>1384</c:v>
                </c:pt>
                <c:pt idx="12">
                  <c:v>1181</c:v>
                </c:pt>
                <c:pt idx="13">
                  <c:v>1256</c:v>
                </c:pt>
                <c:pt idx="14">
                  <c:v>1180</c:v>
                </c:pt>
                <c:pt idx="15">
                  <c:v>1496</c:v>
                </c:pt>
                <c:pt idx="16">
                  <c:v>1115</c:v>
                </c:pt>
                <c:pt idx="17">
                  <c:v>1149</c:v>
                </c:pt>
                <c:pt idx="18">
                  <c:v>1151</c:v>
                </c:pt>
                <c:pt idx="19">
                  <c:v>886</c:v>
                </c:pt>
                <c:pt idx="20">
                  <c:v>954</c:v>
                </c:pt>
                <c:pt idx="21">
                  <c:v>1089</c:v>
                </c:pt>
                <c:pt idx="22">
                  <c:v>1086</c:v>
                </c:pt>
                <c:pt idx="23">
                  <c:v>1092</c:v>
                </c:pt>
                <c:pt idx="24">
                  <c:v>1249</c:v>
                </c:pt>
                <c:pt idx="25">
                  <c:v>888</c:v>
                </c:pt>
                <c:pt idx="26">
                  <c:v>926</c:v>
                </c:pt>
                <c:pt idx="27">
                  <c:v>1060</c:v>
                </c:pt>
                <c:pt idx="28">
                  <c:v>1357</c:v>
                </c:pt>
                <c:pt idx="29">
                  <c:v>1231</c:v>
                </c:pt>
                <c:pt idx="30">
                  <c:v>1243</c:v>
                </c:pt>
                <c:pt idx="31">
                  <c:v>1331</c:v>
                </c:pt>
                <c:pt idx="32">
                  <c:v>1532</c:v>
                </c:pt>
                <c:pt idx="33">
                  <c:v>1512</c:v>
                </c:pt>
                <c:pt idx="34">
                  <c:v>1342</c:v>
                </c:pt>
                <c:pt idx="35">
                  <c:v>1308</c:v>
                </c:pt>
                <c:pt idx="36">
                  <c:v>1536</c:v>
                </c:pt>
                <c:pt idx="37">
                  <c:v>1589</c:v>
                </c:pt>
                <c:pt idx="38">
                  <c:v>1298</c:v>
                </c:pt>
                <c:pt idx="39">
                  <c:v>1237</c:v>
                </c:pt>
                <c:pt idx="40">
                  <c:v>1367</c:v>
                </c:pt>
                <c:pt idx="41">
                  <c:v>1334</c:v>
                </c:pt>
                <c:pt idx="42">
                  <c:v>1268</c:v>
                </c:pt>
                <c:pt idx="43">
                  <c:v>1159</c:v>
                </c:pt>
                <c:pt idx="44">
                  <c:v>1156</c:v>
                </c:pt>
                <c:pt idx="45">
                  <c:v>1175</c:v>
                </c:pt>
                <c:pt idx="46">
                  <c:v>1154</c:v>
                </c:pt>
                <c:pt idx="47">
                  <c:v>979</c:v>
                </c:pt>
                <c:pt idx="48">
                  <c:v>919</c:v>
                </c:pt>
                <c:pt idx="49">
                  <c:v>954</c:v>
                </c:pt>
                <c:pt idx="50">
                  <c:v>1036</c:v>
                </c:pt>
                <c:pt idx="51">
                  <c:v>836</c:v>
                </c:pt>
                <c:pt idx="52">
                  <c:v>807</c:v>
                </c:pt>
                <c:pt idx="53">
                  <c:v>847</c:v>
                </c:pt>
                <c:pt idx="54">
                  <c:v>792</c:v>
                </c:pt>
                <c:pt idx="55">
                  <c:v>940</c:v>
                </c:pt>
                <c:pt idx="56">
                  <c:v>770</c:v>
                </c:pt>
                <c:pt idx="57">
                  <c:v>809</c:v>
                </c:pt>
                <c:pt idx="58">
                  <c:v>876</c:v>
                </c:pt>
                <c:pt idx="59">
                  <c:v>833</c:v>
                </c:pt>
                <c:pt idx="60">
                  <c:v>684</c:v>
                </c:pt>
                <c:pt idx="61">
                  <c:v>797</c:v>
                </c:pt>
                <c:pt idx="62">
                  <c:v>889</c:v>
                </c:pt>
                <c:pt idx="63">
                  <c:v>959</c:v>
                </c:pt>
                <c:pt idx="64">
                  <c:v>786</c:v>
                </c:pt>
                <c:pt idx="65">
                  <c:v>807</c:v>
                </c:pt>
                <c:pt idx="66">
                  <c:v>1020</c:v>
                </c:pt>
                <c:pt idx="67">
                  <c:v>1068</c:v>
                </c:pt>
                <c:pt idx="68">
                  <c:v>1113</c:v>
                </c:pt>
                <c:pt idx="69">
                  <c:v>984</c:v>
                </c:pt>
                <c:pt idx="70">
                  <c:v>969</c:v>
                </c:pt>
                <c:pt idx="71">
                  <c:v>761</c:v>
                </c:pt>
                <c:pt idx="72">
                  <c:v>863</c:v>
                </c:pt>
                <c:pt idx="73">
                  <c:v>998</c:v>
                </c:pt>
                <c:pt idx="74">
                  <c:v>981</c:v>
                </c:pt>
                <c:pt idx="75">
                  <c:v>868</c:v>
                </c:pt>
                <c:pt idx="76">
                  <c:v>1085</c:v>
                </c:pt>
                <c:pt idx="77">
                  <c:v>1012</c:v>
                </c:pt>
                <c:pt idx="78">
                  <c:v>828</c:v>
                </c:pt>
                <c:pt idx="79">
                  <c:v>772</c:v>
                </c:pt>
                <c:pt idx="80">
                  <c:v>975</c:v>
                </c:pt>
                <c:pt idx="81">
                  <c:v>967</c:v>
                </c:pt>
                <c:pt idx="82">
                  <c:v>945</c:v>
                </c:pt>
                <c:pt idx="83">
                  <c:v>991</c:v>
                </c:pt>
                <c:pt idx="84">
                  <c:v>1097</c:v>
                </c:pt>
                <c:pt idx="85">
                  <c:v>1149</c:v>
                </c:pt>
                <c:pt idx="86">
                  <c:v>998</c:v>
                </c:pt>
                <c:pt idx="87">
                  <c:v>1022</c:v>
                </c:pt>
                <c:pt idx="88">
                  <c:v>969</c:v>
                </c:pt>
                <c:pt idx="89">
                  <c:v>1215</c:v>
                </c:pt>
                <c:pt idx="90">
                  <c:v>943</c:v>
                </c:pt>
                <c:pt idx="91">
                  <c:v>949</c:v>
                </c:pt>
                <c:pt idx="92">
                  <c:v>887</c:v>
                </c:pt>
                <c:pt idx="93">
                  <c:v>988</c:v>
                </c:pt>
                <c:pt idx="94">
                  <c:v>985</c:v>
                </c:pt>
                <c:pt idx="95">
                  <c:v>875</c:v>
                </c:pt>
                <c:pt idx="96">
                  <c:v>811</c:v>
                </c:pt>
                <c:pt idx="97">
                  <c:v>849</c:v>
                </c:pt>
                <c:pt idx="98">
                  <c:v>987</c:v>
                </c:pt>
                <c:pt idx="99">
                  <c:v>872</c:v>
                </c:pt>
                <c:pt idx="100">
                  <c:v>741</c:v>
                </c:pt>
                <c:pt idx="101">
                  <c:v>729</c:v>
                </c:pt>
                <c:pt idx="102">
                  <c:v>836</c:v>
                </c:pt>
                <c:pt idx="103">
                  <c:v>618</c:v>
                </c:pt>
                <c:pt idx="104">
                  <c:v>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9-4DC7-B910-9DFB770C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PolCount!$E$4</c:f>
              <c:strCache>
                <c:ptCount val="1"/>
                <c:pt idx="0">
                  <c:v>4 week Average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val>
            <c:numRef>
              <c:f>PolCount!$E$5:$E$109</c:f>
              <c:numCache>
                <c:formatCode>#,##0</c:formatCode>
                <c:ptCount val="105"/>
                <c:pt idx="3">
                  <c:v>627.25</c:v>
                </c:pt>
                <c:pt idx="4">
                  <c:v>613.75</c:v>
                </c:pt>
                <c:pt idx="5">
                  <c:v>616.75</c:v>
                </c:pt>
                <c:pt idx="6">
                  <c:v>623.5</c:v>
                </c:pt>
                <c:pt idx="7">
                  <c:v>614</c:v>
                </c:pt>
                <c:pt idx="8">
                  <c:v>650.75</c:v>
                </c:pt>
                <c:pt idx="9">
                  <c:v>735</c:v>
                </c:pt>
                <c:pt idx="10">
                  <c:v>843</c:v>
                </c:pt>
                <c:pt idx="11">
                  <c:v>1046.25</c:v>
                </c:pt>
                <c:pt idx="12">
                  <c:v>1155.25</c:v>
                </c:pt>
                <c:pt idx="13">
                  <c:v>1222.25</c:v>
                </c:pt>
                <c:pt idx="14">
                  <c:v>1250.25</c:v>
                </c:pt>
                <c:pt idx="15">
                  <c:v>1278.25</c:v>
                </c:pt>
                <c:pt idx="16">
                  <c:v>1261.75</c:v>
                </c:pt>
                <c:pt idx="17">
                  <c:v>1235</c:v>
                </c:pt>
                <c:pt idx="18">
                  <c:v>1227.75</c:v>
                </c:pt>
                <c:pt idx="19">
                  <c:v>1075.25</c:v>
                </c:pt>
                <c:pt idx="20">
                  <c:v>1035</c:v>
                </c:pt>
                <c:pt idx="21">
                  <c:v>1020</c:v>
                </c:pt>
                <c:pt idx="22">
                  <c:v>1003.75</c:v>
                </c:pt>
                <c:pt idx="23">
                  <c:v>1055.25</c:v>
                </c:pt>
                <c:pt idx="24">
                  <c:v>1129</c:v>
                </c:pt>
                <c:pt idx="25">
                  <c:v>1078.75</c:v>
                </c:pt>
                <c:pt idx="26">
                  <c:v>1038.75</c:v>
                </c:pt>
                <c:pt idx="27">
                  <c:v>1030.75</c:v>
                </c:pt>
                <c:pt idx="28">
                  <c:v>1057.75</c:v>
                </c:pt>
                <c:pt idx="29">
                  <c:v>1143.5</c:v>
                </c:pt>
                <c:pt idx="30">
                  <c:v>1222.75</c:v>
                </c:pt>
                <c:pt idx="31">
                  <c:v>1290.5</c:v>
                </c:pt>
                <c:pt idx="32">
                  <c:v>1334.25</c:v>
                </c:pt>
                <c:pt idx="33">
                  <c:v>1404.5</c:v>
                </c:pt>
                <c:pt idx="34">
                  <c:v>1429.25</c:v>
                </c:pt>
                <c:pt idx="35">
                  <c:v>1423.5</c:v>
                </c:pt>
                <c:pt idx="36">
                  <c:v>1424.5</c:v>
                </c:pt>
                <c:pt idx="37">
                  <c:v>1443.75</c:v>
                </c:pt>
                <c:pt idx="38">
                  <c:v>1432.75</c:v>
                </c:pt>
                <c:pt idx="39">
                  <c:v>1415</c:v>
                </c:pt>
                <c:pt idx="40">
                  <c:v>1372.75</c:v>
                </c:pt>
                <c:pt idx="41">
                  <c:v>1309</c:v>
                </c:pt>
                <c:pt idx="42">
                  <c:v>1301.5</c:v>
                </c:pt>
                <c:pt idx="43">
                  <c:v>1282</c:v>
                </c:pt>
                <c:pt idx="44">
                  <c:v>1229.25</c:v>
                </c:pt>
                <c:pt idx="45">
                  <c:v>1189.5</c:v>
                </c:pt>
                <c:pt idx="46">
                  <c:v>1161</c:v>
                </c:pt>
                <c:pt idx="47">
                  <c:v>1116</c:v>
                </c:pt>
                <c:pt idx="48">
                  <c:v>1056.75</c:v>
                </c:pt>
                <c:pt idx="49">
                  <c:v>1001.5</c:v>
                </c:pt>
                <c:pt idx="50">
                  <c:v>972</c:v>
                </c:pt>
                <c:pt idx="51">
                  <c:v>936.25</c:v>
                </c:pt>
                <c:pt idx="52">
                  <c:v>908.25</c:v>
                </c:pt>
                <c:pt idx="53">
                  <c:v>881.5</c:v>
                </c:pt>
                <c:pt idx="54">
                  <c:v>820.5</c:v>
                </c:pt>
                <c:pt idx="55">
                  <c:v>846.5</c:v>
                </c:pt>
                <c:pt idx="56">
                  <c:v>837.25</c:v>
                </c:pt>
                <c:pt idx="57">
                  <c:v>827.75</c:v>
                </c:pt>
                <c:pt idx="58">
                  <c:v>848.75</c:v>
                </c:pt>
                <c:pt idx="59">
                  <c:v>822</c:v>
                </c:pt>
                <c:pt idx="60">
                  <c:v>800.5</c:v>
                </c:pt>
                <c:pt idx="61">
                  <c:v>797.5</c:v>
                </c:pt>
                <c:pt idx="62">
                  <c:v>800.75</c:v>
                </c:pt>
                <c:pt idx="63">
                  <c:v>832.25</c:v>
                </c:pt>
                <c:pt idx="64">
                  <c:v>857.75</c:v>
                </c:pt>
                <c:pt idx="65">
                  <c:v>860.25</c:v>
                </c:pt>
                <c:pt idx="66">
                  <c:v>893</c:v>
                </c:pt>
                <c:pt idx="67">
                  <c:v>920.25</c:v>
                </c:pt>
                <c:pt idx="68">
                  <c:v>1002</c:v>
                </c:pt>
                <c:pt idx="69">
                  <c:v>1046.25</c:v>
                </c:pt>
                <c:pt idx="70">
                  <c:v>1033.5</c:v>
                </c:pt>
                <c:pt idx="71">
                  <c:v>956.75</c:v>
                </c:pt>
                <c:pt idx="72">
                  <c:v>894.25</c:v>
                </c:pt>
                <c:pt idx="73">
                  <c:v>897.75</c:v>
                </c:pt>
                <c:pt idx="74">
                  <c:v>900.75</c:v>
                </c:pt>
                <c:pt idx="75">
                  <c:v>927.5</c:v>
                </c:pt>
                <c:pt idx="76">
                  <c:v>983</c:v>
                </c:pt>
                <c:pt idx="77">
                  <c:v>986.5</c:v>
                </c:pt>
                <c:pt idx="78">
                  <c:v>948.25</c:v>
                </c:pt>
                <c:pt idx="79">
                  <c:v>924.25</c:v>
                </c:pt>
                <c:pt idx="80">
                  <c:v>896.75</c:v>
                </c:pt>
                <c:pt idx="81">
                  <c:v>885.5</c:v>
                </c:pt>
                <c:pt idx="82">
                  <c:v>914.75</c:v>
                </c:pt>
                <c:pt idx="83">
                  <c:v>969.5</c:v>
                </c:pt>
                <c:pt idx="84">
                  <c:v>1000</c:v>
                </c:pt>
                <c:pt idx="85">
                  <c:v>1045.5</c:v>
                </c:pt>
                <c:pt idx="86">
                  <c:v>1058.75</c:v>
                </c:pt>
                <c:pt idx="87">
                  <c:v>1066.5</c:v>
                </c:pt>
                <c:pt idx="88">
                  <c:v>1034.5</c:v>
                </c:pt>
                <c:pt idx="89">
                  <c:v>1051</c:v>
                </c:pt>
                <c:pt idx="90">
                  <c:v>1037.25</c:v>
                </c:pt>
                <c:pt idx="91">
                  <c:v>1019</c:v>
                </c:pt>
                <c:pt idx="92">
                  <c:v>998.5</c:v>
                </c:pt>
                <c:pt idx="93">
                  <c:v>941.75</c:v>
                </c:pt>
                <c:pt idx="94">
                  <c:v>952.25</c:v>
                </c:pt>
                <c:pt idx="95">
                  <c:v>933.75</c:v>
                </c:pt>
                <c:pt idx="96">
                  <c:v>914.75</c:v>
                </c:pt>
                <c:pt idx="97">
                  <c:v>880</c:v>
                </c:pt>
                <c:pt idx="98">
                  <c:v>880.5</c:v>
                </c:pt>
                <c:pt idx="99">
                  <c:v>879.75</c:v>
                </c:pt>
                <c:pt idx="100">
                  <c:v>862.25</c:v>
                </c:pt>
                <c:pt idx="101">
                  <c:v>832.25</c:v>
                </c:pt>
                <c:pt idx="102">
                  <c:v>794.5</c:v>
                </c:pt>
                <c:pt idx="103">
                  <c:v>731</c:v>
                </c:pt>
                <c:pt idx="104">
                  <c:v>731.5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F9-4DC7-B910-9DFB770C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Weekly</a:t>
            </a:r>
            <a:r>
              <a:rPr lang="en-GB" b="1" baseline="0"/>
              <a:t> </a:t>
            </a:r>
            <a:r>
              <a:rPr lang="en-GB" b="1"/>
              <a:t>Policy Count with 4 Week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PolCount!$F$4</c:f>
              <c:strCache>
                <c:ptCount val="1"/>
                <c:pt idx="0">
                  <c:v>Policy Count (PC Annual Broker)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PolCount!$F$5:$F$109</c:f>
              <c:numCache>
                <c:formatCode>#,##0</c:formatCode>
                <c:ptCount val="105"/>
                <c:pt idx="0">
                  <c:v>1031</c:v>
                </c:pt>
                <c:pt idx="1">
                  <c:v>1064</c:v>
                </c:pt>
                <c:pt idx="2">
                  <c:v>1067</c:v>
                </c:pt>
                <c:pt idx="3">
                  <c:v>1017</c:v>
                </c:pt>
                <c:pt idx="4">
                  <c:v>993</c:v>
                </c:pt>
                <c:pt idx="5">
                  <c:v>962</c:v>
                </c:pt>
                <c:pt idx="6">
                  <c:v>1016</c:v>
                </c:pt>
                <c:pt idx="7">
                  <c:v>1152</c:v>
                </c:pt>
                <c:pt idx="8">
                  <c:v>785</c:v>
                </c:pt>
                <c:pt idx="9">
                  <c:v>797</c:v>
                </c:pt>
                <c:pt idx="10">
                  <c:v>777</c:v>
                </c:pt>
                <c:pt idx="11">
                  <c:v>742</c:v>
                </c:pt>
                <c:pt idx="12">
                  <c:v>583</c:v>
                </c:pt>
                <c:pt idx="13">
                  <c:v>599</c:v>
                </c:pt>
                <c:pt idx="14">
                  <c:v>613</c:v>
                </c:pt>
                <c:pt idx="15">
                  <c:v>803</c:v>
                </c:pt>
                <c:pt idx="16">
                  <c:v>698</c:v>
                </c:pt>
                <c:pt idx="17">
                  <c:v>633</c:v>
                </c:pt>
                <c:pt idx="18">
                  <c:v>698</c:v>
                </c:pt>
                <c:pt idx="19">
                  <c:v>451</c:v>
                </c:pt>
                <c:pt idx="20">
                  <c:v>591</c:v>
                </c:pt>
                <c:pt idx="21">
                  <c:v>647</c:v>
                </c:pt>
                <c:pt idx="22">
                  <c:v>787</c:v>
                </c:pt>
                <c:pt idx="23">
                  <c:v>744</c:v>
                </c:pt>
                <c:pt idx="24">
                  <c:v>903</c:v>
                </c:pt>
                <c:pt idx="25">
                  <c:v>719</c:v>
                </c:pt>
                <c:pt idx="26">
                  <c:v>692</c:v>
                </c:pt>
                <c:pt idx="27">
                  <c:v>630</c:v>
                </c:pt>
                <c:pt idx="28">
                  <c:v>741</c:v>
                </c:pt>
                <c:pt idx="29">
                  <c:v>721</c:v>
                </c:pt>
                <c:pt idx="30">
                  <c:v>655</c:v>
                </c:pt>
                <c:pt idx="31">
                  <c:v>602</c:v>
                </c:pt>
                <c:pt idx="32">
                  <c:v>630</c:v>
                </c:pt>
                <c:pt idx="33">
                  <c:v>731</c:v>
                </c:pt>
                <c:pt idx="34">
                  <c:v>589</c:v>
                </c:pt>
                <c:pt idx="35">
                  <c:v>585</c:v>
                </c:pt>
                <c:pt idx="36">
                  <c:v>592</c:v>
                </c:pt>
                <c:pt idx="37">
                  <c:v>794</c:v>
                </c:pt>
                <c:pt idx="38">
                  <c:v>630</c:v>
                </c:pt>
                <c:pt idx="39">
                  <c:v>721</c:v>
                </c:pt>
                <c:pt idx="40">
                  <c:v>667</c:v>
                </c:pt>
                <c:pt idx="41">
                  <c:v>705</c:v>
                </c:pt>
                <c:pt idx="42">
                  <c:v>856</c:v>
                </c:pt>
                <c:pt idx="43">
                  <c:v>786</c:v>
                </c:pt>
                <c:pt idx="44">
                  <c:v>670</c:v>
                </c:pt>
                <c:pt idx="45">
                  <c:v>665</c:v>
                </c:pt>
                <c:pt idx="46">
                  <c:v>867</c:v>
                </c:pt>
                <c:pt idx="47">
                  <c:v>689</c:v>
                </c:pt>
                <c:pt idx="48">
                  <c:v>557</c:v>
                </c:pt>
                <c:pt idx="49">
                  <c:v>583</c:v>
                </c:pt>
                <c:pt idx="50">
                  <c:v>804</c:v>
                </c:pt>
                <c:pt idx="51">
                  <c:v>640</c:v>
                </c:pt>
                <c:pt idx="52">
                  <c:v>612</c:v>
                </c:pt>
                <c:pt idx="53">
                  <c:v>630</c:v>
                </c:pt>
                <c:pt idx="54">
                  <c:v>563</c:v>
                </c:pt>
                <c:pt idx="55">
                  <c:v>590</c:v>
                </c:pt>
                <c:pt idx="56">
                  <c:v>387</c:v>
                </c:pt>
                <c:pt idx="57">
                  <c:v>430</c:v>
                </c:pt>
                <c:pt idx="58">
                  <c:v>347</c:v>
                </c:pt>
                <c:pt idx="59">
                  <c:v>384</c:v>
                </c:pt>
                <c:pt idx="60">
                  <c:v>339</c:v>
                </c:pt>
                <c:pt idx="61">
                  <c:v>313</c:v>
                </c:pt>
                <c:pt idx="62">
                  <c:v>301</c:v>
                </c:pt>
                <c:pt idx="63">
                  <c:v>276</c:v>
                </c:pt>
                <c:pt idx="64">
                  <c:v>350</c:v>
                </c:pt>
                <c:pt idx="65">
                  <c:v>378</c:v>
                </c:pt>
                <c:pt idx="66">
                  <c:v>392</c:v>
                </c:pt>
                <c:pt idx="67">
                  <c:v>353</c:v>
                </c:pt>
                <c:pt idx="68">
                  <c:v>382</c:v>
                </c:pt>
                <c:pt idx="69">
                  <c:v>345</c:v>
                </c:pt>
                <c:pt idx="70">
                  <c:v>382</c:v>
                </c:pt>
                <c:pt idx="71">
                  <c:v>235</c:v>
                </c:pt>
                <c:pt idx="72">
                  <c:v>218</c:v>
                </c:pt>
                <c:pt idx="73">
                  <c:v>316</c:v>
                </c:pt>
                <c:pt idx="74">
                  <c:v>401</c:v>
                </c:pt>
                <c:pt idx="75">
                  <c:v>382</c:v>
                </c:pt>
                <c:pt idx="76">
                  <c:v>426</c:v>
                </c:pt>
                <c:pt idx="77">
                  <c:v>414</c:v>
                </c:pt>
                <c:pt idx="78">
                  <c:v>385</c:v>
                </c:pt>
                <c:pt idx="79">
                  <c:v>358</c:v>
                </c:pt>
                <c:pt idx="80">
                  <c:v>410</c:v>
                </c:pt>
                <c:pt idx="81">
                  <c:v>431</c:v>
                </c:pt>
                <c:pt idx="82">
                  <c:v>403</c:v>
                </c:pt>
                <c:pt idx="83">
                  <c:v>361</c:v>
                </c:pt>
                <c:pt idx="84">
                  <c:v>365</c:v>
                </c:pt>
                <c:pt idx="85">
                  <c:v>370</c:v>
                </c:pt>
                <c:pt idx="86">
                  <c:v>338</c:v>
                </c:pt>
                <c:pt idx="87">
                  <c:v>334</c:v>
                </c:pt>
                <c:pt idx="88">
                  <c:v>268</c:v>
                </c:pt>
                <c:pt idx="89">
                  <c:v>343</c:v>
                </c:pt>
                <c:pt idx="90">
                  <c:v>283</c:v>
                </c:pt>
                <c:pt idx="91">
                  <c:v>372</c:v>
                </c:pt>
                <c:pt idx="92">
                  <c:v>336</c:v>
                </c:pt>
                <c:pt idx="93">
                  <c:v>352</c:v>
                </c:pt>
                <c:pt idx="94">
                  <c:v>403</c:v>
                </c:pt>
                <c:pt idx="95">
                  <c:v>360</c:v>
                </c:pt>
                <c:pt idx="96">
                  <c:v>301</c:v>
                </c:pt>
                <c:pt idx="97">
                  <c:v>302</c:v>
                </c:pt>
                <c:pt idx="98">
                  <c:v>362</c:v>
                </c:pt>
                <c:pt idx="99">
                  <c:v>325</c:v>
                </c:pt>
                <c:pt idx="100">
                  <c:v>291</c:v>
                </c:pt>
                <c:pt idx="101">
                  <c:v>259</c:v>
                </c:pt>
                <c:pt idx="102">
                  <c:v>307</c:v>
                </c:pt>
                <c:pt idx="103">
                  <c:v>264</c:v>
                </c:pt>
                <c:pt idx="104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A-463C-8CEC-FD57F30D4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PolCount!$G$4</c:f>
              <c:strCache>
                <c:ptCount val="1"/>
                <c:pt idx="0">
                  <c:v>4 week Average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PolCount!$G$5:$G$109</c:f>
              <c:numCache>
                <c:formatCode>#,##0</c:formatCode>
                <c:ptCount val="105"/>
                <c:pt idx="3">
                  <c:v>1044.75</c:v>
                </c:pt>
                <c:pt idx="4">
                  <c:v>1035.25</c:v>
                </c:pt>
                <c:pt idx="5">
                  <c:v>1009.75</c:v>
                </c:pt>
                <c:pt idx="6">
                  <c:v>997</c:v>
                </c:pt>
                <c:pt idx="7">
                  <c:v>1030.75</c:v>
                </c:pt>
                <c:pt idx="8">
                  <c:v>978.75</c:v>
                </c:pt>
                <c:pt idx="9">
                  <c:v>937.5</c:v>
                </c:pt>
                <c:pt idx="10">
                  <c:v>877.75</c:v>
                </c:pt>
                <c:pt idx="11">
                  <c:v>775.25</c:v>
                </c:pt>
                <c:pt idx="12">
                  <c:v>724.75</c:v>
                </c:pt>
                <c:pt idx="13">
                  <c:v>675.25</c:v>
                </c:pt>
                <c:pt idx="14">
                  <c:v>634.25</c:v>
                </c:pt>
                <c:pt idx="15">
                  <c:v>649.5</c:v>
                </c:pt>
                <c:pt idx="16">
                  <c:v>678.25</c:v>
                </c:pt>
                <c:pt idx="17">
                  <c:v>686.75</c:v>
                </c:pt>
                <c:pt idx="18">
                  <c:v>708</c:v>
                </c:pt>
                <c:pt idx="19">
                  <c:v>620</c:v>
                </c:pt>
                <c:pt idx="20">
                  <c:v>593.25</c:v>
                </c:pt>
                <c:pt idx="21">
                  <c:v>596.75</c:v>
                </c:pt>
                <c:pt idx="22">
                  <c:v>619</c:v>
                </c:pt>
                <c:pt idx="23">
                  <c:v>692.25</c:v>
                </c:pt>
                <c:pt idx="24">
                  <c:v>770.25</c:v>
                </c:pt>
                <c:pt idx="25">
                  <c:v>788.25</c:v>
                </c:pt>
                <c:pt idx="26">
                  <c:v>764.5</c:v>
                </c:pt>
                <c:pt idx="27">
                  <c:v>736</c:v>
                </c:pt>
                <c:pt idx="28">
                  <c:v>695.5</c:v>
                </c:pt>
                <c:pt idx="29">
                  <c:v>696</c:v>
                </c:pt>
                <c:pt idx="30">
                  <c:v>686.75</c:v>
                </c:pt>
                <c:pt idx="31">
                  <c:v>679.75</c:v>
                </c:pt>
                <c:pt idx="32">
                  <c:v>652</c:v>
                </c:pt>
                <c:pt idx="33">
                  <c:v>654.5</c:v>
                </c:pt>
                <c:pt idx="34">
                  <c:v>638</c:v>
                </c:pt>
                <c:pt idx="35">
                  <c:v>633.75</c:v>
                </c:pt>
                <c:pt idx="36">
                  <c:v>624.25</c:v>
                </c:pt>
                <c:pt idx="37">
                  <c:v>640</c:v>
                </c:pt>
                <c:pt idx="38">
                  <c:v>650.25</c:v>
                </c:pt>
                <c:pt idx="39">
                  <c:v>684.25</c:v>
                </c:pt>
                <c:pt idx="40">
                  <c:v>703</c:v>
                </c:pt>
                <c:pt idx="41">
                  <c:v>680.75</c:v>
                </c:pt>
                <c:pt idx="42">
                  <c:v>737.25</c:v>
                </c:pt>
                <c:pt idx="43">
                  <c:v>753.5</c:v>
                </c:pt>
                <c:pt idx="44">
                  <c:v>754.25</c:v>
                </c:pt>
                <c:pt idx="45">
                  <c:v>744.25</c:v>
                </c:pt>
                <c:pt idx="46">
                  <c:v>747</c:v>
                </c:pt>
                <c:pt idx="47">
                  <c:v>722.75</c:v>
                </c:pt>
                <c:pt idx="48">
                  <c:v>694.5</c:v>
                </c:pt>
                <c:pt idx="49">
                  <c:v>674</c:v>
                </c:pt>
                <c:pt idx="50">
                  <c:v>658.25</c:v>
                </c:pt>
                <c:pt idx="51">
                  <c:v>646</c:v>
                </c:pt>
                <c:pt idx="52">
                  <c:v>659.75</c:v>
                </c:pt>
                <c:pt idx="53">
                  <c:v>671.5</c:v>
                </c:pt>
                <c:pt idx="54">
                  <c:v>611.25</c:v>
                </c:pt>
                <c:pt idx="55">
                  <c:v>598.75</c:v>
                </c:pt>
                <c:pt idx="56">
                  <c:v>542.5</c:v>
                </c:pt>
                <c:pt idx="57">
                  <c:v>492.5</c:v>
                </c:pt>
                <c:pt idx="58">
                  <c:v>438.5</c:v>
                </c:pt>
                <c:pt idx="59">
                  <c:v>387</c:v>
                </c:pt>
                <c:pt idx="60">
                  <c:v>375</c:v>
                </c:pt>
                <c:pt idx="61">
                  <c:v>345.75</c:v>
                </c:pt>
                <c:pt idx="62">
                  <c:v>334.25</c:v>
                </c:pt>
                <c:pt idx="63">
                  <c:v>307.25</c:v>
                </c:pt>
                <c:pt idx="64">
                  <c:v>310</c:v>
                </c:pt>
                <c:pt idx="65">
                  <c:v>326.25</c:v>
                </c:pt>
                <c:pt idx="66">
                  <c:v>349</c:v>
                </c:pt>
                <c:pt idx="67">
                  <c:v>368.25</c:v>
                </c:pt>
                <c:pt idx="68">
                  <c:v>376.25</c:v>
                </c:pt>
                <c:pt idx="69">
                  <c:v>368</c:v>
                </c:pt>
                <c:pt idx="70">
                  <c:v>365.5</c:v>
                </c:pt>
                <c:pt idx="71">
                  <c:v>336</c:v>
                </c:pt>
                <c:pt idx="72">
                  <c:v>295</c:v>
                </c:pt>
                <c:pt idx="73">
                  <c:v>287.75</c:v>
                </c:pt>
                <c:pt idx="74">
                  <c:v>292.5</c:v>
                </c:pt>
                <c:pt idx="75">
                  <c:v>329.25</c:v>
                </c:pt>
                <c:pt idx="76">
                  <c:v>381.25</c:v>
                </c:pt>
                <c:pt idx="77">
                  <c:v>405.75</c:v>
                </c:pt>
                <c:pt idx="78">
                  <c:v>401.75</c:v>
                </c:pt>
                <c:pt idx="79">
                  <c:v>395.75</c:v>
                </c:pt>
                <c:pt idx="80">
                  <c:v>391.75</c:v>
                </c:pt>
                <c:pt idx="81">
                  <c:v>396</c:v>
                </c:pt>
                <c:pt idx="82">
                  <c:v>400.5</c:v>
                </c:pt>
                <c:pt idx="83">
                  <c:v>401.25</c:v>
                </c:pt>
                <c:pt idx="84">
                  <c:v>390</c:v>
                </c:pt>
                <c:pt idx="85">
                  <c:v>374.75</c:v>
                </c:pt>
                <c:pt idx="86">
                  <c:v>358.5</c:v>
                </c:pt>
                <c:pt idx="87">
                  <c:v>351.75</c:v>
                </c:pt>
                <c:pt idx="88">
                  <c:v>327.5</c:v>
                </c:pt>
                <c:pt idx="89">
                  <c:v>320.75</c:v>
                </c:pt>
                <c:pt idx="90">
                  <c:v>307</c:v>
                </c:pt>
                <c:pt idx="91">
                  <c:v>316.5</c:v>
                </c:pt>
                <c:pt idx="92">
                  <c:v>333.5</c:v>
                </c:pt>
                <c:pt idx="93">
                  <c:v>335.75</c:v>
                </c:pt>
                <c:pt idx="94">
                  <c:v>365.75</c:v>
                </c:pt>
                <c:pt idx="95">
                  <c:v>362.75</c:v>
                </c:pt>
                <c:pt idx="96">
                  <c:v>354</c:v>
                </c:pt>
                <c:pt idx="97">
                  <c:v>341.5</c:v>
                </c:pt>
                <c:pt idx="98">
                  <c:v>331.25</c:v>
                </c:pt>
                <c:pt idx="99">
                  <c:v>322.5</c:v>
                </c:pt>
                <c:pt idx="100">
                  <c:v>320</c:v>
                </c:pt>
                <c:pt idx="101">
                  <c:v>309.25</c:v>
                </c:pt>
                <c:pt idx="102">
                  <c:v>295.5</c:v>
                </c:pt>
                <c:pt idx="103">
                  <c:v>280.25</c:v>
                </c:pt>
                <c:pt idx="104">
                  <c:v>267.75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CA-463C-8CEC-FD57F30D4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MICL: Weekly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PolCount!$J$4</c:f>
              <c:strCache>
                <c:ptCount val="1"/>
                <c:pt idx="0">
                  <c:v>NB Policy Count (Overall)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PolCount!$J$5:$J$109</c:f>
              <c:numCache>
                <c:formatCode>#,##0</c:formatCode>
                <c:ptCount val="105"/>
                <c:pt idx="0">
                  <c:v>15253</c:v>
                </c:pt>
                <c:pt idx="1">
                  <c:v>15466</c:v>
                </c:pt>
                <c:pt idx="2">
                  <c:v>15163</c:v>
                </c:pt>
                <c:pt idx="3">
                  <c:v>14226</c:v>
                </c:pt>
                <c:pt idx="4">
                  <c:v>13291</c:v>
                </c:pt>
                <c:pt idx="5">
                  <c:v>12425</c:v>
                </c:pt>
                <c:pt idx="6">
                  <c:v>12586</c:v>
                </c:pt>
                <c:pt idx="7">
                  <c:v>12788</c:v>
                </c:pt>
                <c:pt idx="8">
                  <c:v>12269</c:v>
                </c:pt>
                <c:pt idx="9">
                  <c:v>12952</c:v>
                </c:pt>
                <c:pt idx="10">
                  <c:v>13224</c:v>
                </c:pt>
                <c:pt idx="11">
                  <c:v>13972</c:v>
                </c:pt>
                <c:pt idx="12">
                  <c:v>13262</c:v>
                </c:pt>
                <c:pt idx="13">
                  <c:v>12855</c:v>
                </c:pt>
                <c:pt idx="14">
                  <c:v>12440</c:v>
                </c:pt>
                <c:pt idx="15">
                  <c:v>13003</c:v>
                </c:pt>
                <c:pt idx="16">
                  <c:v>12929</c:v>
                </c:pt>
                <c:pt idx="17">
                  <c:v>12412</c:v>
                </c:pt>
                <c:pt idx="18">
                  <c:v>13668</c:v>
                </c:pt>
                <c:pt idx="19">
                  <c:v>14506</c:v>
                </c:pt>
                <c:pt idx="20">
                  <c:v>12415</c:v>
                </c:pt>
                <c:pt idx="21">
                  <c:v>12382</c:v>
                </c:pt>
                <c:pt idx="22">
                  <c:v>12592</c:v>
                </c:pt>
                <c:pt idx="23">
                  <c:v>13023</c:v>
                </c:pt>
                <c:pt idx="24">
                  <c:v>14372</c:v>
                </c:pt>
                <c:pt idx="25">
                  <c:v>14255</c:v>
                </c:pt>
                <c:pt idx="26">
                  <c:v>14029</c:v>
                </c:pt>
                <c:pt idx="27">
                  <c:v>13572</c:v>
                </c:pt>
                <c:pt idx="28">
                  <c:v>14305</c:v>
                </c:pt>
                <c:pt idx="29">
                  <c:v>14325</c:v>
                </c:pt>
                <c:pt idx="30">
                  <c:v>13478</c:v>
                </c:pt>
                <c:pt idx="31">
                  <c:v>13633</c:v>
                </c:pt>
                <c:pt idx="32">
                  <c:v>15210</c:v>
                </c:pt>
                <c:pt idx="33">
                  <c:v>15476</c:v>
                </c:pt>
                <c:pt idx="34">
                  <c:v>15250</c:v>
                </c:pt>
                <c:pt idx="35">
                  <c:v>14745</c:v>
                </c:pt>
                <c:pt idx="36">
                  <c:v>15237</c:v>
                </c:pt>
                <c:pt idx="37">
                  <c:v>16136</c:v>
                </c:pt>
                <c:pt idx="38">
                  <c:v>15910</c:v>
                </c:pt>
                <c:pt idx="39">
                  <c:v>15450</c:v>
                </c:pt>
                <c:pt idx="40">
                  <c:v>15412</c:v>
                </c:pt>
                <c:pt idx="41">
                  <c:v>16028</c:v>
                </c:pt>
                <c:pt idx="42">
                  <c:v>15392</c:v>
                </c:pt>
                <c:pt idx="43">
                  <c:v>14701</c:v>
                </c:pt>
                <c:pt idx="44">
                  <c:v>14713</c:v>
                </c:pt>
                <c:pt idx="45">
                  <c:v>15634</c:v>
                </c:pt>
                <c:pt idx="46">
                  <c:v>14942</c:v>
                </c:pt>
                <c:pt idx="47">
                  <c:v>13672</c:v>
                </c:pt>
                <c:pt idx="48">
                  <c:v>13958</c:v>
                </c:pt>
                <c:pt idx="49">
                  <c:v>12610</c:v>
                </c:pt>
                <c:pt idx="50">
                  <c:v>12545</c:v>
                </c:pt>
                <c:pt idx="51">
                  <c:v>7862</c:v>
                </c:pt>
                <c:pt idx="52">
                  <c:v>4586</c:v>
                </c:pt>
                <c:pt idx="53">
                  <c:v>4341</c:v>
                </c:pt>
                <c:pt idx="54">
                  <c:v>3970</c:v>
                </c:pt>
                <c:pt idx="55">
                  <c:v>4035</c:v>
                </c:pt>
                <c:pt idx="56">
                  <c:v>3538</c:v>
                </c:pt>
                <c:pt idx="57">
                  <c:v>3493</c:v>
                </c:pt>
                <c:pt idx="58">
                  <c:v>3629</c:v>
                </c:pt>
                <c:pt idx="59">
                  <c:v>2678</c:v>
                </c:pt>
                <c:pt idx="60">
                  <c:v>1469</c:v>
                </c:pt>
                <c:pt idx="61">
                  <c:v>1504</c:v>
                </c:pt>
                <c:pt idx="62">
                  <c:v>1630</c:v>
                </c:pt>
                <c:pt idx="63">
                  <c:v>1711</c:v>
                </c:pt>
                <c:pt idx="64">
                  <c:v>1481</c:v>
                </c:pt>
                <c:pt idx="65">
                  <c:v>1544</c:v>
                </c:pt>
                <c:pt idx="66">
                  <c:v>1736</c:v>
                </c:pt>
                <c:pt idx="67">
                  <c:v>1772</c:v>
                </c:pt>
                <c:pt idx="68">
                  <c:v>1876</c:v>
                </c:pt>
                <c:pt idx="69">
                  <c:v>1638</c:v>
                </c:pt>
                <c:pt idx="70">
                  <c:v>1734</c:v>
                </c:pt>
                <c:pt idx="71">
                  <c:v>1769</c:v>
                </c:pt>
                <c:pt idx="72">
                  <c:v>1456</c:v>
                </c:pt>
                <c:pt idx="73">
                  <c:v>1547</c:v>
                </c:pt>
                <c:pt idx="74">
                  <c:v>1619</c:v>
                </c:pt>
                <c:pt idx="75">
                  <c:v>1543</c:v>
                </c:pt>
                <c:pt idx="76">
                  <c:v>1807</c:v>
                </c:pt>
                <c:pt idx="77">
                  <c:v>1707</c:v>
                </c:pt>
                <c:pt idx="78">
                  <c:v>1483</c:v>
                </c:pt>
                <c:pt idx="79">
                  <c:v>1410</c:v>
                </c:pt>
                <c:pt idx="80">
                  <c:v>1542</c:v>
                </c:pt>
                <c:pt idx="81">
                  <c:v>1497</c:v>
                </c:pt>
                <c:pt idx="82">
                  <c:v>1473</c:v>
                </c:pt>
                <c:pt idx="83">
                  <c:v>1442</c:v>
                </c:pt>
                <c:pt idx="84">
                  <c:v>1538</c:v>
                </c:pt>
                <c:pt idx="85">
                  <c:v>1711</c:v>
                </c:pt>
                <c:pt idx="86">
                  <c:v>1498</c:v>
                </c:pt>
                <c:pt idx="87">
                  <c:v>1577</c:v>
                </c:pt>
                <c:pt idx="88">
                  <c:v>1310</c:v>
                </c:pt>
                <c:pt idx="89">
                  <c:v>1584</c:v>
                </c:pt>
                <c:pt idx="90">
                  <c:v>1400</c:v>
                </c:pt>
                <c:pt idx="91">
                  <c:v>1358</c:v>
                </c:pt>
                <c:pt idx="92">
                  <c:v>1356</c:v>
                </c:pt>
                <c:pt idx="93">
                  <c:v>1502</c:v>
                </c:pt>
                <c:pt idx="94">
                  <c:v>1425</c:v>
                </c:pt>
                <c:pt idx="95">
                  <c:v>1359</c:v>
                </c:pt>
                <c:pt idx="96">
                  <c:v>1337</c:v>
                </c:pt>
                <c:pt idx="97">
                  <c:v>1383</c:v>
                </c:pt>
                <c:pt idx="98">
                  <c:v>1584</c:v>
                </c:pt>
                <c:pt idx="99">
                  <c:v>1401</c:v>
                </c:pt>
                <c:pt idx="100">
                  <c:v>1287</c:v>
                </c:pt>
                <c:pt idx="101">
                  <c:v>1244</c:v>
                </c:pt>
                <c:pt idx="102">
                  <c:v>1267</c:v>
                </c:pt>
                <c:pt idx="103">
                  <c:v>1181</c:v>
                </c:pt>
                <c:pt idx="104">
                  <c:v>1162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07-421B-B817-73CED20BEE5C}"/>
            </c:ext>
          </c:extLst>
        </c:ser>
        <c:ser>
          <c:idx val="2"/>
          <c:order val="2"/>
          <c:tx>
            <c:strRef>
              <c:f>PolCount!$L$4</c:f>
              <c:strCache>
                <c:ptCount val="1"/>
                <c:pt idx="0">
                  <c:v>RN Policy Count (Overall)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PolCount!$L$5:$L$109</c:f>
              <c:numCache>
                <c:formatCode>#,##0</c:formatCode>
                <c:ptCount val="105"/>
                <c:pt idx="0">
                  <c:v>490</c:v>
                </c:pt>
                <c:pt idx="1">
                  <c:v>515</c:v>
                </c:pt>
                <c:pt idx="2">
                  <c:v>573</c:v>
                </c:pt>
                <c:pt idx="3">
                  <c:v>527</c:v>
                </c:pt>
                <c:pt idx="4">
                  <c:v>538</c:v>
                </c:pt>
                <c:pt idx="5">
                  <c:v>494</c:v>
                </c:pt>
                <c:pt idx="6">
                  <c:v>590</c:v>
                </c:pt>
                <c:pt idx="7">
                  <c:v>723</c:v>
                </c:pt>
                <c:pt idx="8">
                  <c:v>404</c:v>
                </c:pt>
                <c:pt idx="9">
                  <c:v>394</c:v>
                </c:pt>
                <c:pt idx="10">
                  <c:v>349</c:v>
                </c:pt>
                <c:pt idx="11">
                  <c:v>254</c:v>
                </c:pt>
                <c:pt idx="12">
                  <c:v>107</c:v>
                </c:pt>
                <c:pt idx="13">
                  <c:v>160</c:v>
                </c:pt>
                <c:pt idx="14">
                  <c:v>232</c:v>
                </c:pt>
                <c:pt idx="15">
                  <c:v>360</c:v>
                </c:pt>
                <c:pt idx="16">
                  <c:v>253</c:v>
                </c:pt>
                <c:pt idx="17">
                  <c:v>252</c:v>
                </c:pt>
                <c:pt idx="18">
                  <c:v>264</c:v>
                </c:pt>
                <c:pt idx="19">
                  <c:v>206</c:v>
                </c:pt>
                <c:pt idx="20">
                  <c:v>225</c:v>
                </c:pt>
                <c:pt idx="21">
                  <c:v>271</c:v>
                </c:pt>
                <c:pt idx="22">
                  <c:v>265</c:v>
                </c:pt>
                <c:pt idx="23">
                  <c:v>281</c:v>
                </c:pt>
                <c:pt idx="24">
                  <c:v>372</c:v>
                </c:pt>
                <c:pt idx="25">
                  <c:v>269</c:v>
                </c:pt>
                <c:pt idx="26">
                  <c:v>290</c:v>
                </c:pt>
                <c:pt idx="27">
                  <c:v>257</c:v>
                </c:pt>
                <c:pt idx="28">
                  <c:v>294</c:v>
                </c:pt>
                <c:pt idx="29">
                  <c:v>260</c:v>
                </c:pt>
                <c:pt idx="30">
                  <c:v>251</c:v>
                </c:pt>
                <c:pt idx="31">
                  <c:v>195</c:v>
                </c:pt>
                <c:pt idx="32">
                  <c:v>255</c:v>
                </c:pt>
                <c:pt idx="33">
                  <c:v>305</c:v>
                </c:pt>
                <c:pt idx="34">
                  <c:v>221</c:v>
                </c:pt>
                <c:pt idx="35">
                  <c:v>212</c:v>
                </c:pt>
                <c:pt idx="36">
                  <c:v>207</c:v>
                </c:pt>
                <c:pt idx="37">
                  <c:v>281</c:v>
                </c:pt>
                <c:pt idx="38">
                  <c:v>221</c:v>
                </c:pt>
                <c:pt idx="39">
                  <c:v>248</c:v>
                </c:pt>
                <c:pt idx="40">
                  <c:v>250</c:v>
                </c:pt>
                <c:pt idx="41">
                  <c:v>297</c:v>
                </c:pt>
                <c:pt idx="42">
                  <c:v>324</c:v>
                </c:pt>
                <c:pt idx="43">
                  <c:v>302</c:v>
                </c:pt>
                <c:pt idx="44">
                  <c:v>283</c:v>
                </c:pt>
                <c:pt idx="45">
                  <c:v>259</c:v>
                </c:pt>
                <c:pt idx="46">
                  <c:v>338</c:v>
                </c:pt>
                <c:pt idx="47">
                  <c:v>275</c:v>
                </c:pt>
                <c:pt idx="48">
                  <c:v>192</c:v>
                </c:pt>
                <c:pt idx="49">
                  <c:v>235</c:v>
                </c:pt>
                <c:pt idx="50">
                  <c:v>366</c:v>
                </c:pt>
                <c:pt idx="51">
                  <c:v>300</c:v>
                </c:pt>
                <c:pt idx="52">
                  <c:v>285</c:v>
                </c:pt>
                <c:pt idx="53">
                  <c:v>318</c:v>
                </c:pt>
                <c:pt idx="54">
                  <c:v>309</c:v>
                </c:pt>
                <c:pt idx="55">
                  <c:v>269</c:v>
                </c:pt>
                <c:pt idx="56">
                  <c:v>134</c:v>
                </c:pt>
                <c:pt idx="57">
                  <c:v>137</c:v>
                </c:pt>
                <c:pt idx="58">
                  <c:v>144</c:v>
                </c:pt>
                <c:pt idx="59">
                  <c:v>133</c:v>
                </c:pt>
                <c:pt idx="60">
                  <c:v>130</c:v>
                </c:pt>
                <c:pt idx="61">
                  <c:v>118</c:v>
                </c:pt>
                <c:pt idx="62">
                  <c:v>128</c:v>
                </c:pt>
                <c:pt idx="63">
                  <c:v>126</c:v>
                </c:pt>
                <c:pt idx="64">
                  <c:v>122</c:v>
                </c:pt>
                <c:pt idx="65">
                  <c:v>127</c:v>
                </c:pt>
                <c:pt idx="66">
                  <c:v>203</c:v>
                </c:pt>
                <c:pt idx="67">
                  <c:v>165</c:v>
                </c:pt>
                <c:pt idx="68">
                  <c:v>172</c:v>
                </c:pt>
                <c:pt idx="69">
                  <c:v>152</c:v>
                </c:pt>
                <c:pt idx="70">
                  <c:v>156</c:v>
                </c:pt>
                <c:pt idx="71">
                  <c:v>153</c:v>
                </c:pt>
                <c:pt idx="72">
                  <c:v>104</c:v>
                </c:pt>
                <c:pt idx="73">
                  <c:v>144</c:v>
                </c:pt>
                <c:pt idx="74">
                  <c:v>193</c:v>
                </c:pt>
                <c:pt idx="75">
                  <c:v>152</c:v>
                </c:pt>
                <c:pt idx="76">
                  <c:v>197</c:v>
                </c:pt>
                <c:pt idx="77">
                  <c:v>221</c:v>
                </c:pt>
                <c:pt idx="78">
                  <c:v>201</c:v>
                </c:pt>
                <c:pt idx="79">
                  <c:v>209</c:v>
                </c:pt>
                <c:pt idx="80">
                  <c:v>311</c:v>
                </c:pt>
                <c:pt idx="81">
                  <c:v>296</c:v>
                </c:pt>
                <c:pt idx="82">
                  <c:v>306</c:v>
                </c:pt>
                <c:pt idx="83">
                  <c:v>319</c:v>
                </c:pt>
                <c:pt idx="84">
                  <c:v>352</c:v>
                </c:pt>
                <c:pt idx="85">
                  <c:v>337</c:v>
                </c:pt>
                <c:pt idx="86">
                  <c:v>312</c:v>
                </c:pt>
                <c:pt idx="87">
                  <c:v>315</c:v>
                </c:pt>
                <c:pt idx="88">
                  <c:v>335</c:v>
                </c:pt>
                <c:pt idx="89">
                  <c:v>414</c:v>
                </c:pt>
                <c:pt idx="90">
                  <c:v>368</c:v>
                </c:pt>
                <c:pt idx="91">
                  <c:v>372</c:v>
                </c:pt>
                <c:pt idx="92">
                  <c:v>321</c:v>
                </c:pt>
                <c:pt idx="93">
                  <c:v>365</c:v>
                </c:pt>
                <c:pt idx="94">
                  <c:v>407</c:v>
                </c:pt>
                <c:pt idx="95">
                  <c:v>345</c:v>
                </c:pt>
                <c:pt idx="96">
                  <c:v>284</c:v>
                </c:pt>
                <c:pt idx="97">
                  <c:v>267</c:v>
                </c:pt>
                <c:pt idx="98">
                  <c:v>331</c:v>
                </c:pt>
                <c:pt idx="99">
                  <c:v>289</c:v>
                </c:pt>
                <c:pt idx="100">
                  <c:v>252</c:v>
                </c:pt>
                <c:pt idx="101">
                  <c:v>218</c:v>
                </c:pt>
                <c:pt idx="102">
                  <c:v>299</c:v>
                </c:pt>
                <c:pt idx="103">
                  <c:v>177</c:v>
                </c:pt>
                <c:pt idx="104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07-421B-B817-73CED20BE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PolCount!$K$4</c:f>
              <c:strCache>
                <c:ptCount val="1"/>
                <c:pt idx="0">
                  <c:v>NB 4 week Average (Overall)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PolCount!$K$5:$K$109</c:f>
              <c:numCache>
                <c:formatCode>#,##0</c:formatCode>
                <c:ptCount val="105"/>
                <c:pt idx="3">
                  <c:v>15027</c:v>
                </c:pt>
                <c:pt idx="4">
                  <c:v>14536.5</c:v>
                </c:pt>
                <c:pt idx="5">
                  <c:v>13776.25</c:v>
                </c:pt>
                <c:pt idx="6">
                  <c:v>13132</c:v>
                </c:pt>
                <c:pt idx="7">
                  <c:v>12772.5</c:v>
                </c:pt>
                <c:pt idx="8">
                  <c:v>12517</c:v>
                </c:pt>
                <c:pt idx="9">
                  <c:v>12648.75</c:v>
                </c:pt>
                <c:pt idx="10">
                  <c:v>12808.25</c:v>
                </c:pt>
                <c:pt idx="11">
                  <c:v>13104.25</c:v>
                </c:pt>
                <c:pt idx="12">
                  <c:v>13352.5</c:v>
                </c:pt>
                <c:pt idx="13">
                  <c:v>13328.25</c:v>
                </c:pt>
                <c:pt idx="14">
                  <c:v>13132.25</c:v>
                </c:pt>
                <c:pt idx="15">
                  <c:v>12890</c:v>
                </c:pt>
                <c:pt idx="16">
                  <c:v>12806.75</c:v>
                </c:pt>
                <c:pt idx="17">
                  <c:v>12696</c:v>
                </c:pt>
                <c:pt idx="18">
                  <c:v>13003</c:v>
                </c:pt>
                <c:pt idx="19">
                  <c:v>13378.75</c:v>
                </c:pt>
                <c:pt idx="20">
                  <c:v>13250.25</c:v>
                </c:pt>
                <c:pt idx="21">
                  <c:v>13242.75</c:v>
                </c:pt>
                <c:pt idx="22">
                  <c:v>12973.75</c:v>
                </c:pt>
                <c:pt idx="23">
                  <c:v>12603</c:v>
                </c:pt>
                <c:pt idx="24">
                  <c:v>13092.25</c:v>
                </c:pt>
                <c:pt idx="25">
                  <c:v>13560.5</c:v>
                </c:pt>
                <c:pt idx="26">
                  <c:v>13919.75</c:v>
                </c:pt>
                <c:pt idx="27">
                  <c:v>14057</c:v>
                </c:pt>
                <c:pt idx="28">
                  <c:v>14040.25</c:v>
                </c:pt>
                <c:pt idx="29">
                  <c:v>14057.75</c:v>
                </c:pt>
                <c:pt idx="30">
                  <c:v>13920</c:v>
                </c:pt>
                <c:pt idx="31">
                  <c:v>13935.25</c:v>
                </c:pt>
                <c:pt idx="32">
                  <c:v>14161.5</c:v>
                </c:pt>
                <c:pt idx="33">
                  <c:v>14449.25</c:v>
                </c:pt>
                <c:pt idx="34">
                  <c:v>14892.25</c:v>
                </c:pt>
                <c:pt idx="35">
                  <c:v>15170.25</c:v>
                </c:pt>
                <c:pt idx="36">
                  <c:v>15177</c:v>
                </c:pt>
                <c:pt idx="37">
                  <c:v>15342</c:v>
                </c:pt>
                <c:pt idx="38">
                  <c:v>15507</c:v>
                </c:pt>
                <c:pt idx="39">
                  <c:v>15683.25</c:v>
                </c:pt>
                <c:pt idx="40">
                  <c:v>15727</c:v>
                </c:pt>
                <c:pt idx="41">
                  <c:v>15700</c:v>
                </c:pt>
                <c:pt idx="42">
                  <c:v>15570.5</c:v>
                </c:pt>
                <c:pt idx="43">
                  <c:v>15383.25</c:v>
                </c:pt>
                <c:pt idx="44">
                  <c:v>15208.5</c:v>
                </c:pt>
                <c:pt idx="45">
                  <c:v>15110</c:v>
                </c:pt>
                <c:pt idx="46">
                  <c:v>14997.5</c:v>
                </c:pt>
                <c:pt idx="47">
                  <c:v>14740.25</c:v>
                </c:pt>
                <c:pt idx="48">
                  <c:v>14551.5</c:v>
                </c:pt>
                <c:pt idx="49">
                  <c:v>13795.5</c:v>
                </c:pt>
                <c:pt idx="50">
                  <c:v>13196.25</c:v>
                </c:pt>
                <c:pt idx="51">
                  <c:v>11743.75</c:v>
                </c:pt>
                <c:pt idx="52">
                  <c:v>9400.75</c:v>
                </c:pt>
                <c:pt idx="53">
                  <c:v>7333.5</c:v>
                </c:pt>
                <c:pt idx="54">
                  <c:v>5189.75</c:v>
                </c:pt>
                <c:pt idx="55">
                  <c:v>4233</c:v>
                </c:pt>
                <c:pt idx="56">
                  <c:v>3971</c:v>
                </c:pt>
                <c:pt idx="57">
                  <c:v>3759</c:v>
                </c:pt>
                <c:pt idx="58">
                  <c:v>3673.75</c:v>
                </c:pt>
                <c:pt idx="59">
                  <c:v>3334.5</c:v>
                </c:pt>
                <c:pt idx="60">
                  <c:v>2817.25</c:v>
                </c:pt>
                <c:pt idx="61">
                  <c:v>2320</c:v>
                </c:pt>
                <c:pt idx="62">
                  <c:v>1820.25</c:v>
                </c:pt>
                <c:pt idx="63">
                  <c:v>1578.5</c:v>
                </c:pt>
                <c:pt idx="64">
                  <c:v>1581.5</c:v>
                </c:pt>
                <c:pt idx="65">
                  <c:v>1591.5</c:v>
                </c:pt>
                <c:pt idx="66">
                  <c:v>1618</c:v>
                </c:pt>
                <c:pt idx="67">
                  <c:v>1633.25</c:v>
                </c:pt>
                <c:pt idx="68">
                  <c:v>1732</c:v>
                </c:pt>
                <c:pt idx="69">
                  <c:v>1755.5</c:v>
                </c:pt>
                <c:pt idx="70">
                  <c:v>1755</c:v>
                </c:pt>
                <c:pt idx="71">
                  <c:v>1754.25</c:v>
                </c:pt>
                <c:pt idx="72">
                  <c:v>1649.25</c:v>
                </c:pt>
                <c:pt idx="73">
                  <c:v>1626.5</c:v>
                </c:pt>
                <c:pt idx="74">
                  <c:v>1597.75</c:v>
                </c:pt>
                <c:pt idx="75">
                  <c:v>1541.25</c:v>
                </c:pt>
                <c:pt idx="76">
                  <c:v>1629</c:v>
                </c:pt>
                <c:pt idx="77">
                  <c:v>1669</c:v>
                </c:pt>
                <c:pt idx="78">
                  <c:v>1635</c:v>
                </c:pt>
                <c:pt idx="79">
                  <c:v>1601.75</c:v>
                </c:pt>
                <c:pt idx="80">
                  <c:v>1535.5</c:v>
                </c:pt>
                <c:pt idx="81">
                  <c:v>1483</c:v>
                </c:pt>
                <c:pt idx="82">
                  <c:v>1480.5</c:v>
                </c:pt>
                <c:pt idx="83">
                  <c:v>1488.5</c:v>
                </c:pt>
                <c:pt idx="84">
                  <c:v>1487.5</c:v>
                </c:pt>
                <c:pt idx="85">
                  <c:v>1541</c:v>
                </c:pt>
                <c:pt idx="86">
                  <c:v>1547.25</c:v>
                </c:pt>
                <c:pt idx="87">
                  <c:v>1581</c:v>
                </c:pt>
                <c:pt idx="88">
                  <c:v>1524</c:v>
                </c:pt>
                <c:pt idx="89">
                  <c:v>1492.25</c:v>
                </c:pt>
                <c:pt idx="90">
                  <c:v>1467.75</c:v>
                </c:pt>
                <c:pt idx="91">
                  <c:v>1413</c:v>
                </c:pt>
                <c:pt idx="92">
                  <c:v>1424.5</c:v>
                </c:pt>
                <c:pt idx="93">
                  <c:v>1404</c:v>
                </c:pt>
                <c:pt idx="94">
                  <c:v>1410.25</c:v>
                </c:pt>
                <c:pt idx="95">
                  <c:v>1410.5</c:v>
                </c:pt>
                <c:pt idx="96">
                  <c:v>1405.75</c:v>
                </c:pt>
                <c:pt idx="97">
                  <c:v>1376</c:v>
                </c:pt>
                <c:pt idx="98">
                  <c:v>1415.75</c:v>
                </c:pt>
                <c:pt idx="99">
                  <c:v>1426.25</c:v>
                </c:pt>
                <c:pt idx="100">
                  <c:v>1413.75</c:v>
                </c:pt>
                <c:pt idx="101">
                  <c:v>1379</c:v>
                </c:pt>
                <c:pt idx="102">
                  <c:v>1299.75</c:v>
                </c:pt>
                <c:pt idx="103">
                  <c:v>1244.75</c:v>
                </c:pt>
                <c:pt idx="104">
                  <c:v>1213.5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07-421B-B817-73CED20BEE5C}"/>
            </c:ext>
          </c:extLst>
        </c:ser>
        <c:ser>
          <c:idx val="3"/>
          <c:order val="3"/>
          <c:tx>
            <c:strRef>
              <c:f>PolCount!$M$4</c:f>
              <c:strCache>
                <c:ptCount val="1"/>
                <c:pt idx="0">
                  <c:v>RN 4 week Average (Overall)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PolCount!$M$5:$M$109</c:f>
              <c:numCache>
                <c:formatCode>#,##0</c:formatCode>
                <c:ptCount val="105"/>
                <c:pt idx="3">
                  <c:v>526.25</c:v>
                </c:pt>
                <c:pt idx="4">
                  <c:v>538.25</c:v>
                </c:pt>
                <c:pt idx="5">
                  <c:v>533</c:v>
                </c:pt>
                <c:pt idx="6">
                  <c:v>537.25</c:v>
                </c:pt>
                <c:pt idx="7">
                  <c:v>586.25</c:v>
                </c:pt>
                <c:pt idx="8">
                  <c:v>552.75</c:v>
                </c:pt>
                <c:pt idx="9">
                  <c:v>527.75</c:v>
                </c:pt>
                <c:pt idx="10">
                  <c:v>467.5</c:v>
                </c:pt>
                <c:pt idx="11">
                  <c:v>350.25</c:v>
                </c:pt>
                <c:pt idx="12">
                  <c:v>276</c:v>
                </c:pt>
                <c:pt idx="13">
                  <c:v>217.5</c:v>
                </c:pt>
                <c:pt idx="14">
                  <c:v>188.25</c:v>
                </c:pt>
                <c:pt idx="15">
                  <c:v>214.75</c:v>
                </c:pt>
                <c:pt idx="16">
                  <c:v>251.25</c:v>
                </c:pt>
                <c:pt idx="17">
                  <c:v>274.25</c:v>
                </c:pt>
                <c:pt idx="18">
                  <c:v>282.25</c:v>
                </c:pt>
                <c:pt idx="19">
                  <c:v>243.75</c:v>
                </c:pt>
                <c:pt idx="20">
                  <c:v>236.75</c:v>
                </c:pt>
                <c:pt idx="21">
                  <c:v>241.5</c:v>
                </c:pt>
                <c:pt idx="22">
                  <c:v>241.75</c:v>
                </c:pt>
                <c:pt idx="23">
                  <c:v>260.5</c:v>
                </c:pt>
                <c:pt idx="24">
                  <c:v>297.25</c:v>
                </c:pt>
                <c:pt idx="25">
                  <c:v>296.75</c:v>
                </c:pt>
                <c:pt idx="26">
                  <c:v>303</c:v>
                </c:pt>
                <c:pt idx="27">
                  <c:v>297</c:v>
                </c:pt>
                <c:pt idx="28">
                  <c:v>277.5</c:v>
                </c:pt>
                <c:pt idx="29">
                  <c:v>275.25</c:v>
                </c:pt>
                <c:pt idx="30">
                  <c:v>265.5</c:v>
                </c:pt>
                <c:pt idx="31">
                  <c:v>250</c:v>
                </c:pt>
                <c:pt idx="32">
                  <c:v>240.25</c:v>
                </c:pt>
                <c:pt idx="33">
                  <c:v>251.5</c:v>
                </c:pt>
                <c:pt idx="34">
                  <c:v>244</c:v>
                </c:pt>
                <c:pt idx="35">
                  <c:v>248.25</c:v>
                </c:pt>
                <c:pt idx="36">
                  <c:v>236.25</c:v>
                </c:pt>
                <c:pt idx="37">
                  <c:v>230.25</c:v>
                </c:pt>
                <c:pt idx="38">
                  <c:v>230.25</c:v>
                </c:pt>
                <c:pt idx="39">
                  <c:v>239.25</c:v>
                </c:pt>
                <c:pt idx="40">
                  <c:v>250</c:v>
                </c:pt>
                <c:pt idx="41">
                  <c:v>254</c:v>
                </c:pt>
                <c:pt idx="42">
                  <c:v>279.75</c:v>
                </c:pt>
                <c:pt idx="43">
                  <c:v>293.25</c:v>
                </c:pt>
                <c:pt idx="44">
                  <c:v>301.5</c:v>
                </c:pt>
                <c:pt idx="45">
                  <c:v>292</c:v>
                </c:pt>
                <c:pt idx="46">
                  <c:v>295.5</c:v>
                </c:pt>
                <c:pt idx="47">
                  <c:v>288.75</c:v>
                </c:pt>
                <c:pt idx="48">
                  <c:v>266</c:v>
                </c:pt>
                <c:pt idx="49">
                  <c:v>260</c:v>
                </c:pt>
                <c:pt idx="50">
                  <c:v>267</c:v>
                </c:pt>
                <c:pt idx="51">
                  <c:v>273.25</c:v>
                </c:pt>
                <c:pt idx="52">
                  <c:v>296.5</c:v>
                </c:pt>
                <c:pt idx="53">
                  <c:v>317.25</c:v>
                </c:pt>
                <c:pt idx="54">
                  <c:v>303</c:v>
                </c:pt>
                <c:pt idx="55">
                  <c:v>295.25</c:v>
                </c:pt>
                <c:pt idx="56">
                  <c:v>257.5</c:v>
                </c:pt>
                <c:pt idx="57">
                  <c:v>212.25</c:v>
                </c:pt>
                <c:pt idx="58">
                  <c:v>171</c:v>
                </c:pt>
                <c:pt idx="59">
                  <c:v>137</c:v>
                </c:pt>
                <c:pt idx="60">
                  <c:v>136</c:v>
                </c:pt>
                <c:pt idx="61">
                  <c:v>131.25</c:v>
                </c:pt>
                <c:pt idx="62">
                  <c:v>127.25</c:v>
                </c:pt>
                <c:pt idx="63">
                  <c:v>125.5</c:v>
                </c:pt>
                <c:pt idx="64">
                  <c:v>123.5</c:v>
                </c:pt>
                <c:pt idx="65">
                  <c:v>125.75</c:v>
                </c:pt>
                <c:pt idx="66">
                  <c:v>144.5</c:v>
                </c:pt>
                <c:pt idx="67">
                  <c:v>154.25</c:v>
                </c:pt>
                <c:pt idx="68">
                  <c:v>166.75</c:v>
                </c:pt>
                <c:pt idx="69">
                  <c:v>173</c:v>
                </c:pt>
                <c:pt idx="70">
                  <c:v>161.25</c:v>
                </c:pt>
                <c:pt idx="71">
                  <c:v>158.25</c:v>
                </c:pt>
                <c:pt idx="72">
                  <c:v>141.25</c:v>
                </c:pt>
                <c:pt idx="73">
                  <c:v>139.25</c:v>
                </c:pt>
                <c:pt idx="74">
                  <c:v>148.5</c:v>
                </c:pt>
                <c:pt idx="75">
                  <c:v>148.25</c:v>
                </c:pt>
                <c:pt idx="76">
                  <c:v>171.5</c:v>
                </c:pt>
                <c:pt idx="77">
                  <c:v>190.75</c:v>
                </c:pt>
                <c:pt idx="78">
                  <c:v>192.75</c:v>
                </c:pt>
                <c:pt idx="79">
                  <c:v>207</c:v>
                </c:pt>
                <c:pt idx="80">
                  <c:v>235.5</c:v>
                </c:pt>
                <c:pt idx="81">
                  <c:v>254.25</c:v>
                </c:pt>
                <c:pt idx="82">
                  <c:v>280.5</c:v>
                </c:pt>
                <c:pt idx="83">
                  <c:v>308</c:v>
                </c:pt>
                <c:pt idx="84">
                  <c:v>318.25</c:v>
                </c:pt>
                <c:pt idx="85">
                  <c:v>328.5</c:v>
                </c:pt>
                <c:pt idx="86">
                  <c:v>330</c:v>
                </c:pt>
                <c:pt idx="87">
                  <c:v>329</c:v>
                </c:pt>
                <c:pt idx="88">
                  <c:v>324.75</c:v>
                </c:pt>
                <c:pt idx="89">
                  <c:v>344</c:v>
                </c:pt>
                <c:pt idx="90">
                  <c:v>358</c:v>
                </c:pt>
                <c:pt idx="91">
                  <c:v>372.25</c:v>
                </c:pt>
                <c:pt idx="92">
                  <c:v>368.75</c:v>
                </c:pt>
                <c:pt idx="93">
                  <c:v>356.5</c:v>
                </c:pt>
                <c:pt idx="94">
                  <c:v>366.25</c:v>
                </c:pt>
                <c:pt idx="95">
                  <c:v>359.5</c:v>
                </c:pt>
                <c:pt idx="96">
                  <c:v>350.25</c:v>
                </c:pt>
                <c:pt idx="97">
                  <c:v>325.75</c:v>
                </c:pt>
                <c:pt idx="98">
                  <c:v>306.75</c:v>
                </c:pt>
                <c:pt idx="99">
                  <c:v>292.75</c:v>
                </c:pt>
                <c:pt idx="100">
                  <c:v>284.75</c:v>
                </c:pt>
                <c:pt idx="101">
                  <c:v>272.5</c:v>
                </c:pt>
                <c:pt idx="102">
                  <c:v>264.5</c:v>
                </c:pt>
                <c:pt idx="103">
                  <c:v>236.5</c:v>
                </c:pt>
                <c:pt idx="104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107-421B-B817-73CED20BE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Direct: Weekly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PolCount!$N$4</c:f>
              <c:strCache>
                <c:ptCount val="1"/>
                <c:pt idx="0">
                  <c:v>NB Policy Count (PC Annual Direct)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PolCount!$N$5:$N$109</c:f>
              <c:numCache>
                <c:formatCode>#,##0</c:formatCode>
                <c:ptCount val="105"/>
                <c:pt idx="0">
                  <c:v>616</c:v>
                </c:pt>
                <c:pt idx="1">
                  <c:v>609</c:v>
                </c:pt>
                <c:pt idx="2">
                  <c:v>580</c:v>
                </c:pt>
                <c:pt idx="3">
                  <c:v>586</c:v>
                </c:pt>
                <c:pt idx="4">
                  <c:v>573</c:v>
                </c:pt>
                <c:pt idx="5">
                  <c:v>611</c:v>
                </c:pt>
                <c:pt idx="6">
                  <c:v>561</c:v>
                </c:pt>
                <c:pt idx="7">
                  <c:v>508</c:v>
                </c:pt>
                <c:pt idx="8">
                  <c:v>695</c:v>
                </c:pt>
                <c:pt idx="9">
                  <c:v>946</c:v>
                </c:pt>
                <c:pt idx="10">
                  <c:v>1028</c:v>
                </c:pt>
                <c:pt idx="11">
                  <c:v>1346</c:v>
                </c:pt>
                <c:pt idx="12">
                  <c:v>1139</c:v>
                </c:pt>
                <c:pt idx="13">
                  <c:v>1169</c:v>
                </c:pt>
                <c:pt idx="14">
                  <c:v>1070</c:v>
                </c:pt>
                <c:pt idx="15">
                  <c:v>1348</c:v>
                </c:pt>
                <c:pt idx="16">
                  <c:v>1030</c:v>
                </c:pt>
                <c:pt idx="17">
                  <c:v>1033</c:v>
                </c:pt>
                <c:pt idx="18">
                  <c:v>1027</c:v>
                </c:pt>
                <c:pt idx="19">
                  <c:v>803</c:v>
                </c:pt>
                <c:pt idx="20">
                  <c:v>881</c:v>
                </c:pt>
                <c:pt idx="21">
                  <c:v>1001</c:v>
                </c:pt>
                <c:pt idx="22">
                  <c:v>1008</c:v>
                </c:pt>
                <c:pt idx="23">
                  <c:v>991</c:v>
                </c:pt>
                <c:pt idx="24">
                  <c:v>1145</c:v>
                </c:pt>
                <c:pt idx="25">
                  <c:v>796</c:v>
                </c:pt>
                <c:pt idx="26">
                  <c:v>819</c:v>
                </c:pt>
                <c:pt idx="27">
                  <c:v>968</c:v>
                </c:pt>
                <c:pt idx="28">
                  <c:v>1278</c:v>
                </c:pt>
                <c:pt idx="29">
                  <c:v>1161</c:v>
                </c:pt>
                <c:pt idx="30">
                  <c:v>1161</c:v>
                </c:pt>
                <c:pt idx="31">
                  <c:v>1252</c:v>
                </c:pt>
                <c:pt idx="32">
                  <c:v>1470</c:v>
                </c:pt>
                <c:pt idx="33">
                  <c:v>1442</c:v>
                </c:pt>
                <c:pt idx="34">
                  <c:v>1286</c:v>
                </c:pt>
                <c:pt idx="35">
                  <c:v>1269</c:v>
                </c:pt>
                <c:pt idx="36">
                  <c:v>1498</c:v>
                </c:pt>
                <c:pt idx="37">
                  <c:v>1542</c:v>
                </c:pt>
                <c:pt idx="38">
                  <c:v>1256</c:v>
                </c:pt>
                <c:pt idx="39">
                  <c:v>1179</c:v>
                </c:pt>
                <c:pt idx="40">
                  <c:v>1310</c:v>
                </c:pt>
                <c:pt idx="41">
                  <c:v>1274</c:v>
                </c:pt>
                <c:pt idx="42">
                  <c:v>1220</c:v>
                </c:pt>
                <c:pt idx="43">
                  <c:v>1119</c:v>
                </c:pt>
                <c:pt idx="44">
                  <c:v>1118</c:v>
                </c:pt>
                <c:pt idx="45">
                  <c:v>1151</c:v>
                </c:pt>
                <c:pt idx="46">
                  <c:v>1118</c:v>
                </c:pt>
                <c:pt idx="47">
                  <c:v>960</c:v>
                </c:pt>
                <c:pt idx="48">
                  <c:v>888</c:v>
                </c:pt>
                <c:pt idx="49">
                  <c:v>908</c:v>
                </c:pt>
                <c:pt idx="50">
                  <c:v>1004</c:v>
                </c:pt>
                <c:pt idx="51">
                  <c:v>806</c:v>
                </c:pt>
                <c:pt idx="52">
                  <c:v>769</c:v>
                </c:pt>
                <c:pt idx="53">
                  <c:v>799</c:v>
                </c:pt>
                <c:pt idx="54">
                  <c:v>746</c:v>
                </c:pt>
                <c:pt idx="55">
                  <c:v>890</c:v>
                </c:pt>
                <c:pt idx="56">
                  <c:v>725</c:v>
                </c:pt>
                <c:pt idx="57">
                  <c:v>771</c:v>
                </c:pt>
                <c:pt idx="58">
                  <c:v>835</c:v>
                </c:pt>
                <c:pt idx="59">
                  <c:v>794</c:v>
                </c:pt>
                <c:pt idx="60">
                  <c:v>648</c:v>
                </c:pt>
                <c:pt idx="61">
                  <c:v>751</c:v>
                </c:pt>
                <c:pt idx="62">
                  <c:v>823</c:v>
                </c:pt>
                <c:pt idx="63">
                  <c:v>880</c:v>
                </c:pt>
                <c:pt idx="64">
                  <c:v>728</c:v>
                </c:pt>
                <c:pt idx="65">
                  <c:v>743</c:v>
                </c:pt>
                <c:pt idx="66">
                  <c:v>907</c:v>
                </c:pt>
                <c:pt idx="67">
                  <c:v>964</c:v>
                </c:pt>
                <c:pt idx="68">
                  <c:v>1037</c:v>
                </c:pt>
                <c:pt idx="69">
                  <c:v>914</c:v>
                </c:pt>
                <c:pt idx="70">
                  <c:v>893</c:v>
                </c:pt>
                <c:pt idx="71">
                  <c:v>681</c:v>
                </c:pt>
                <c:pt idx="72">
                  <c:v>805</c:v>
                </c:pt>
                <c:pt idx="73">
                  <c:v>915</c:v>
                </c:pt>
                <c:pt idx="74">
                  <c:v>894</c:v>
                </c:pt>
                <c:pt idx="75">
                  <c:v>801</c:v>
                </c:pt>
                <c:pt idx="76">
                  <c:v>977</c:v>
                </c:pt>
                <c:pt idx="77">
                  <c:v>889</c:v>
                </c:pt>
                <c:pt idx="78">
                  <c:v>712</c:v>
                </c:pt>
                <c:pt idx="79">
                  <c:v>654</c:v>
                </c:pt>
                <c:pt idx="80">
                  <c:v>783</c:v>
                </c:pt>
                <c:pt idx="81">
                  <c:v>785</c:v>
                </c:pt>
                <c:pt idx="82">
                  <c:v>745</c:v>
                </c:pt>
                <c:pt idx="83">
                  <c:v>768</c:v>
                </c:pt>
                <c:pt idx="84">
                  <c:v>847</c:v>
                </c:pt>
                <c:pt idx="85">
                  <c:v>902</c:v>
                </c:pt>
                <c:pt idx="86">
                  <c:v>773</c:v>
                </c:pt>
                <c:pt idx="87">
                  <c:v>787</c:v>
                </c:pt>
                <c:pt idx="88">
                  <c:v>716</c:v>
                </c:pt>
                <c:pt idx="89">
                  <c:v>922</c:v>
                </c:pt>
                <c:pt idx="90">
                  <c:v>721</c:v>
                </c:pt>
                <c:pt idx="91">
                  <c:v>711</c:v>
                </c:pt>
                <c:pt idx="92">
                  <c:v>661</c:v>
                </c:pt>
                <c:pt idx="93">
                  <c:v>750</c:v>
                </c:pt>
                <c:pt idx="94">
                  <c:v>740</c:v>
                </c:pt>
                <c:pt idx="95">
                  <c:v>660</c:v>
                </c:pt>
                <c:pt idx="96">
                  <c:v>622</c:v>
                </c:pt>
                <c:pt idx="97">
                  <c:v>670</c:v>
                </c:pt>
                <c:pt idx="98">
                  <c:v>773</c:v>
                </c:pt>
                <c:pt idx="99">
                  <c:v>676</c:v>
                </c:pt>
                <c:pt idx="100">
                  <c:v>584</c:v>
                </c:pt>
                <c:pt idx="101">
                  <c:v>588</c:v>
                </c:pt>
                <c:pt idx="102">
                  <c:v>655</c:v>
                </c:pt>
                <c:pt idx="103">
                  <c:v>542</c:v>
                </c:pt>
                <c:pt idx="104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8-4AF8-9FD9-A2795D8EBDAE}"/>
            </c:ext>
          </c:extLst>
        </c:ser>
        <c:ser>
          <c:idx val="2"/>
          <c:order val="2"/>
          <c:tx>
            <c:strRef>
              <c:f>PolCount!$P$4</c:f>
              <c:strCache>
                <c:ptCount val="1"/>
                <c:pt idx="0">
                  <c:v>RN Policy Count (PC Annual Direct)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PolCount!$P$5:$P$109</c:f>
              <c:numCache>
                <c:formatCode>#,##0</c:formatCode>
                <c:ptCount val="105"/>
                <c:pt idx="0">
                  <c:v>36</c:v>
                </c:pt>
                <c:pt idx="1">
                  <c:v>30</c:v>
                </c:pt>
                <c:pt idx="2">
                  <c:v>29</c:v>
                </c:pt>
                <c:pt idx="3">
                  <c:v>23</c:v>
                </c:pt>
                <c:pt idx="4">
                  <c:v>25</c:v>
                </c:pt>
                <c:pt idx="5">
                  <c:v>40</c:v>
                </c:pt>
                <c:pt idx="6">
                  <c:v>75</c:v>
                </c:pt>
                <c:pt idx="7">
                  <c:v>63</c:v>
                </c:pt>
                <c:pt idx="8">
                  <c:v>50</c:v>
                </c:pt>
                <c:pt idx="9">
                  <c:v>42</c:v>
                </c:pt>
                <c:pt idx="10">
                  <c:v>40</c:v>
                </c:pt>
                <c:pt idx="11">
                  <c:v>38</c:v>
                </c:pt>
                <c:pt idx="12">
                  <c:v>42</c:v>
                </c:pt>
                <c:pt idx="13">
                  <c:v>87</c:v>
                </c:pt>
                <c:pt idx="14">
                  <c:v>110</c:v>
                </c:pt>
                <c:pt idx="15">
                  <c:v>148</c:v>
                </c:pt>
                <c:pt idx="16">
                  <c:v>85</c:v>
                </c:pt>
                <c:pt idx="17">
                  <c:v>116</c:v>
                </c:pt>
                <c:pt idx="18">
                  <c:v>124</c:v>
                </c:pt>
                <c:pt idx="19">
                  <c:v>83</c:v>
                </c:pt>
                <c:pt idx="20">
                  <c:v>73</c:v>
                </c:pt>
                <c:pt idx="21">
                  <c:v>88</c:v>
                </c:pt>
                <c:pt idx="22">
                  <c:v>78</c:v>
                </c:pt>
                <c:pt idx="23">
                  <c:v>101</c:v>
                </c:pt>
                <c:pt idx="24">
                  <c:v>104</c:v>
                </c:pt>
                <c:pt idx="25">
                  <c:v>92</c:v>
                </c:pt>
                <c:pt idx="26">
                  <c:v>107</c:v>
                </c:pt>
                <c:pt idx="27">
                  <c:v>92</c:v>
                </c:pt>
                <c:pt idx="28">
                  <c:v>79</c:v>
                </c:pt>
                <c:pt idx="29">
                  <c:v>70</c:v>
                </c:pt>
                <c:pt idx="30">
                  <c:v>82</c:v>
                </c:pt>
                <c:pt idx="31">
                  <c:v>79</c:v>
                </c:pt>
                <c:pt idx="32">
                  <c:v>62</c:v>
                </c:pt>
                <c:pt idx="33">
                  <c:v>70</c:v>
                </c:pt>
                <c:pt idx="34">
                  <c:v>56</c:v>
                </c:pt>
                <c:pt idx="35">
                  <c:v>39</c:v>
                </c:pt>
                <c:pt idx="36">
                  <c:v>38</c:v>
                </c:pt>
                <c:pt idx="37">
                  <c:v>47</c:v>
                </c:pt>
                <c:pt idx="38">
                  <c:v>42</c:v>
                </c:pt>
                <c:pt idx="39">
                  <c:v>58</c:v>
                </c:pt>
                <c:pt idx="40">
                  <c:v>57</c:v>
                </c:pt>
                <c:pt idx="41">
                  <c:v>60</c:v>
                </c:pt>
                <c:pt idx="42">
                  <c:v>48</c:v>
                </c:pt>
                <c:pt idx="43">
                  <c:v>40</c:v>
                </c:pt>
                <c:pt idx="44">
                  <c:v>38</c:v>
                </c:pt>
                <c:pt idx="45">
                  <c:v>24</c:v>
                </c:pt>
                <c:pt idx="46">
                  <c:v>36</c:v>
                </c:pt>
                <c:pt idx="47">
                  <c:v>19</c:v>
                </c:pt>
                <c:pt idx="48">
                  <c:v>31</c:v>
                </c:pt>
                <c:pt idx="49">
                  <c:v>46</c:v>
                </c:pt>
                <c:pt idx="50">
                  <c:v>32</c:v>
                </c:pt>
                <c:pt idx="51">
                  <c:v>30</c:v>
                </c:pt>
                <c:pt idx="52">
                  <c:v>38</c:v>
                </c:pt>
                <c:pt idx="53">
                  <c:v>48</c:v>
                </c:pt>
                <c:pt idx="54">
                  <c:v>46</c:v>
                </c:pt>
                <c:pt idx="55">
                  <c:v>50</c:v>
                </c:pt>
                <c:pt idx="56">
                  <c:v>45</c:v>
                </c:pt>
                <c:pt idx="57">
                  <c:v>38</c:v>
                </c:pt>
                <c:pt idx="58">
                  <c:v>41</c:v>
                </c:pt>
                <c:pt idx="59">
                  <c:v>39</c:v>
                </c:pt>
                <c:pt idx="60">
                  <c:v>36</c:v>
                </c:pt>
                <c:pt idx="61">
                  <c:v>46</c:v>
                </c:pt>
                <c:pt idx="62">
                  <c:v>66</c:v>
                </c:pt>
                <c:pt idx="63">
                  <c:v>79</c:v>
                </c:pt>
                <c:pt idx="64">
                  <c:v>58</c:v>
                </c:pt>
                <c:pt idx="65">
                  <c:v>64</c:v>
                </c:pt>
                <c:pt idx="66">
                  <c:v>113</c:v>
                </c:pt>
                <c:pt idx="67">
                  <c:v>104</c:v>
                </c:pt>
                <c:pt idx="68">
                  <c:v>76</c:v>
                </c:pt>
                <c:pt idx="69">
                  <c:v>70</c:v>
                </c:pt>
                <c:pt idx="70">
                  <c:v>76</c:v>
                </c:pt>
                <c:pt idx="71">
                  <c:v>80</c:v>
                </c:pt>
                <c:pt idx="72">
                  <c:v>58</c:v>
                </c:pt>
                <c:pt idx="73">
                  <c:v>83</c:v>
                </c:pt>
                <c:pt idx="74">
                  <c:v>87</c:v>
                </c:pt>
                <c:pt idx="75">
                  <c:v>67</c:v>
                </c:pt>
                <c:pt idx="76">
                  <c:v>108</c:v>
                </c:pt>
                <c:pt idx="77">
                  <c:v>123</c:v>
                </c:pt>
                <c:pt idx="78">
                  <c:v>116</c:v>
                </c:pt>
                <c:pt idx="79">
                  <c:v>118</c:v>
                </c:pt>
                <c:pt idx="80">
                  <c:v>192</c:v>
                </c:pt>
                <c:pt idx="81">
                  <c:v>182</c:v>
                </c:pt>
                <c:pt idx="82">
                  <c:v>200</c:v>
                </c:pt>
                <c:pt idx="83">
                  <c:v>223</c:v>
                </c:pt>
                <c:pt idx="84">
                  <c:v>250</c:v>
                </c:pt>
                <c:pt idx="85">
                  <c:v>247</c:v>
                </c:pt>
                <c:pt idx="86">
                  <c:v>225</c:v>
                </c:pt>
                <c:pt idx="87">
                  <c:v>235</c:v>
                </c:pt>
                <c:pt idx="88">
                  <c:v>253</c:v>
                </c:pt>
                <c:pt idx="89">
                  <c:v>293</c:v>
                </c:pt>
                <c:pt idx="90">
                  <c:v>222</c:v>
                </c:pt>
                <c:pt idx="91">
                  <c:v>238</c:v>
                </c:pt>
                <c:pt idx="92">
                  <c:v>226</c:v>
                </c:pt>
                <c:pt idx="93">
                  <c:v>238</c:v>
                </c:pt>
                <c:pt idx="94">
                  <c:v>245</c:v>
                </c:pt>
                <c:pt idx="95">
                  <c:v>215</c:v>
                </c:pt>
                <c:pt idx="96">
                  <c:v>189</c:v>
                </c:pt>
                <c:pt idx="97">
                  <c:v>179</c:v>
                </c:pt>
                <c:pt idx="98">
                  <c:v>214</c:v>
                </c:pt>
                <c:pt idx="99">
                  <c:v>196</c:v>
                </c:pt>
                <c:pt idx="100">
                  <c:v>157</c:v>
                </c:pt>
                <c:pt idx="101">
                  <c:v>141</c:v>
                </c:pt>
                <c:pt idx="102">
                  <c:v>181</c:v>
                </c:pt>
                <c:pt idx="103">
                  <c:v>76</c:v>
                </c:pt>
                <c:pt idx="104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8-4AF8-9FD9-A2795D8EB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PolCount!$O$4</c:f>
              <c:strCache>
                <c:ptCount val="1"/>
                <c:pt idx="0">
                  <c:v>NB 4 week Average (PC Annual Direct)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PolCount!$O$5:$O$109</c:f>
              <c:numCache>
                <c:formatCode>#,##0</c:formatCode>
                <c:ptCount val="105"/>
                <c:pt idx="3">
                  <c:v>597.75</c:v>
                </c:pt>
                <c:pt idx="4">
                  <c:v>587</c:v>
                </c:pt>
                <c:pt idx="5">
                  <c:v>587.5</c:v>
                </c:pt>
                <c:pt idx="6">
                  <c:v>582.75</c:v>
                </c:pt>
                <c:pt idx="7">
                  <c:v>563.25</c:v>
                </c:pt>
                <c:pt idx="8">
                  <c:v>593.75</c:v>
                </c:pt>
                <c:pt idx="9">
                  <c:v>677.5</c:v>
                </c:pt>
                <c:pt idx="10">
                  <c:v>794.25</c:v>
                </c:pt>
                <c:pt idx="11">
                  <c:v>1003.75</c:v>
                </c:pt>
                <c:pt idx="12">
                  <c:v>1114.75</c:v>
                </c:pt>
                <c:pt idx="13">
                  <c:v>1170.5</c:v>
                </c:pt>
                <c:pt idx="14">
                  <c:v>1181</c:v>
                </c:pt>
                <c:pt idx="15">
                  <c:v>1181.5</c:v>
                </c:pt>
                <c:pt idx="16">
                  <c:v>1154.25</c:v>
                </c:pt>
                <c:pt idx="17">
                  <c:v>1120.25</c:v>
                </c:pt>
                <c:pt idx="18">
                  <c:v>1109.5</c:v>
                </c:pt>
                <c:pt idx="19">
                  <c:v>973.25</c:v>
                </c:pt>
                <c:pt idx="20">
                  <c:v>936</c:v>
                </c:pt>
                <c:pt idx="21">
                  <c:v>928</c:v>
                </c:pt>
                <c:pt idx="22">
                  <c:v>923.25</c:v>
                </c:pt>
                <c:pt idx="23">
                  <c:v>970.25</c:v>
                </c:pt>
                <c:pt idx="24">
                  <c:v>1036.25</c:v>
                </c:pt>
                <c:pt idx="25">
                  <c:v>985</c:v>
                </c:pt>
                <c:pt idx="26">
                  <c:v>937.75</c:v>
                </c:pt>
                <c:pt idx="27">
                  <c:v>932</c:v>
                </c:pt>
                <c:pt idx="28">
                  <c:v>965.25</c:v>
                </c:pt>
                <c:pt idx="29">
                  <c:v>1056.5</c:v>
                </c:pt>
                <c:pt idx="30">
                  <c:v>1142</c:v>
                </c:pt>
                <c:pt idx="31">
                  <c:v>1213</c:v>
                </c:pt>
                <c:pt idx="32">
                  <c:v>1261</c:v>
                </c:pt>
                <c:pt idx="33">
                  <c:v>1331.25</c:v>
                </c:pt>
                <c:pt idx="34">
                  <c:v>1362.5</c:v>
                </c:pt>
                <c:pt idx="35">
                  <c:v>1366.75</c:v>
                </c:pt>
                <c:pt idx="36">
                  <c:v>1373.75</c:v>
                </c:pt>
                <c:pt idx="37">
                  <c:v>1398.75</c:v>
                </c:pt>
                <c:pt idx="38">
                  <c:v>1391.25</c:v>
                </c:pt>
                <c:pt idx="39">
                  <c:v>1368.75</c:v>
                </c:pt>
                <c:pt idx="40">
                  <c:v>1321.75</c:v>
                </c:pt>
                <c:pt idx="41">
                  <c:v>1254.75</c:v>
                </c:pt>
                <c:pt idx="42">
                  <c:v>1245.75</c:v>
                </c:pt>
                <c:pt idx="43">
                  <c:v>1230.75</c:v>
                </c:pt>
                <c:pt idx="44">
                  <c:v>1182.75</c:v>
                </c:pt>
                <c:pt idx="45">
                  <c:v>1152</c:v>
                </c:pt>
                <c:pt idx="46">
                  <c:v>1126.5</c:v>
                </c:pt>
                <c:pt idx="47">
                  <c:v>1086.75</c:v>
                </c:pt>
                <c:pt idx="48">
                  <c:v>1029.25</c:v>
                </c:pt>
                <c:pt idx="49">
                  <c:v>968.5</c:v>
                </c:pt>
                <c:pt idx="50">
                  <c:v>940</c:v>
                </c:pt>
                <c:pt idx="51">
                  <c:v>901.5</c:v>
                </c:pt>
                <c:pt idx="52">
                  <c:v>871.75</c:v>
                </c:pt>
                <c:pt idx="53">
                  <c:v>844.5</c:v>
                </c:pt>
                <c:pt idx="54">
                  <c:v>780</c:v>
                </c:pt>
                <c:pt idx="55">
                  <c:v>801</c:v>
                </c:pt>
                <c:pt idx="56">
                  <c:v>790</c:v>
                </c:pt>
                <c:pt idx="57">
                  <c:v>783</c:v>
                </c:pt>
                <c:pt idx="58">
                  <c:v>805.25</c:v>
                </c:pt>
                <c:pt idx="59">
                  <c:v>781.25</c:v>
                </c:pt>
                <c:pt idx="60">
                  <c:v>762</c:v>
                </c:pt>
                <c:pt idx="61">
                  <c:v>757</c:v>
                </c:pt>
                <c:pt idx="62">
                  <c:v>754</c:v>
                </c:pt>
                <c:pt idx="63">
                  <c:v>775.5</c:v>
                </c:pt>
                <c:pt idx="64">
                  <c:v>795.5</c:v>
                </c:pt>
                <c:pt idx="65">
                  <c:v>793.5</c:v>
                </c:pt>
                <c:pt idx="66">
                  <c:v>814.5</c:v>
                </c:pt>
                <c:pt idx="67">
                  <c:v>835.5</c:v>
                </c:pt>
                <c:pt idx="68">
                  <c:v>912.75</c:v>
                </c:pt>
                <c:pt idx="69">
                  <c:v>955.5</c:v>
                </c:pt>
                <c:pt idx="70">
                  <c:v>952</c:v>
                </c:pt>
                <c:pt idx="71">
                  <c:v>881.25</c:v>
                </c:pt>
                <c:pt idx="72">
                  <c:v>823.25</c:v>
                </c:pt>
                <c:pt idx="73">
                  <c:v>823.5</c:v>
                </c:pt>
                <c:pt idx="74">
                  <c:v>823.75</c:v>
                </c:pt>
                <c:pt idx="75">
                  <c:v>853.75</c:v>
                </c:pt>
                <c:pt idx="76">
                  <c:v>896.75</c:v>
                </c:pt>
                <c:pt idx="77">
                  <c:v>890.25</c:v>
                </c:pt>
                <c:pt idx="78">
                  <c:v>844.75</c:v>
                </c:pt>
                <c:pt idx="79">
                  <c:v>808</c:v>
                </c:pt>
                <c:pt idx="80">
                  <c:v>759.5</c:v>
                </c:pt>
                <c:pt idx="81">
                  <c:v>733.5</c:v>
                </c:pt>
                <c:pt idx="82">
                  <c:v>741.75</c:v>
                </c:pt>
                <c:pt idx="83">
                  <c:v>770.25</c:v>
                </c:pt>
                <c:pt idx="84">
                  <c:v>786.25</c:v>
                </c:pt>
                <c:pt idx="85">
                  <c:v>815.5</c:v>
                </c:pt>
                <c:pt idx="86">
                  <c:v>822.5</c:v>
                </c:pt>
                <c:pt idx="87">
                  <c:v>827.25</c:v>
                </c:pt>
                <c:pt idx="88">
                  <c:v>794.5</c:v>
                </c:pt>
                <c:pt idx="89">
                  <c:v>799.5</c:v>
                </c:pt>
                <c:pt idx="90">
                  <c:v>786.5</c:v>
                </c:pt>
                <c:pt idx="91">
                  <c:v>767.5</c:v>
                </c:pt>
                <c:pt idx="92">
                  <c:v>753.75</c:v>
                </c:pt>
                <c:pt idx="93">
                  <c:v>710.75</c:v>
                </c:pt>
                <c:pt idx="94">
                  <c:v>715.5</c:v>
                </c:pt>
                <c:pt idx="95">
                  <c:v>702.75</c:v>
                </c:pt>
                <c:pt idx="96">
                  <c:v>693</c:v>
                </c:pt>
                <c:pt idx="97">
                  <c:v>673</c:v>
                </c:pt>
                <c:pt idx="98">
                  <c:v>681.25</c:v>
                </c:pt>
                <c:pt idx="99">
                  <c:v>685.25</c:v>
                </c:pt>
                <c:pt idx="100">
                  <c:v>675.75</c:v>
                </c:pt>
                <c:pt idx="101">
                  <c:v>655.25</c:v>
                </c:pt>
                <c:pt idx="102">
                  <c:v>625.75</c:v>
                </c:pt>
                <c:pt idx="103">
                  <c:v>592.25</c:v>
                </c:pt>
                <c:pt idx="104">
                  <c:v>586.75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8-4AF8-9FD9-A2795D8EBDAE}"/>
            </c:ext>
          </c:extLst>
        </c:ser>
        <c:ser>
          <c:idx val="3"/>
          <c:order val="3"/>
          <c:tx>
            <c:strRef>
              <c:f>PolCount!$Q$4</c:f>
              <c:strCache>
                <c:ptCount val="1"/>
                <c:pt idx="0">
                  <c:v>RN 4 week Average (PC Annual Direct)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PolCount!$Q$5:$Q$109</c:f>
              <c:numCache>
                <c:formatCode>#,##0</c:formatCode>
                <c:ptCount val="105"/>
                <c:pt idx="3">
                  <c:v>29.5</c:v>
                </c:pt>
                <c:pt idx="4">
                  <c:v>26.75</c:v>
                </c:pt>
                <c:pt idx="5">
                  <c:v>29.25</c:v>
                </c:pt>
                <c:pt idx="6">
                  <c:v>40.75</c:v>
                </c:pt>
                <c:pt idx="7">
                  <c:v>50.75</c:v>
                </c:pt>
                <c:pt idx="8">
                  <c:v>57</c:v>
                </c:pt>
                <c:pt idx="9">
                  <c:v>57.5</c:v>
                </c:pt>
                <c:pt idx="10">
                  <c:v>48.75</c:v>
                </c:pt>
                <c:pt idx="11">
                  <c:v>42.5</c:v>
                </c:pt>
                <c:pt idx="12">
                  <c:v>40.5</c:v>
                </c:pt>
                <c:pt idx="13">
                  <c:v>51.75</c:v>
                </c:pt>
                <c:pt idx="14">
                  <c:v>69.25</c:v>
                </c:pt>
                <c:pt idx="15">
                  <c:v>96.75</c:v>
                </c:pt>
                <c:pt idx="16">
                  <c:v>107.5</c:v>
                </c:pt>
                <c:pt idx="17">
                  <c:v>114.75</c:v>
                </c:pt>
                <c:pt idx="18">
                  <c:v>118.25</c:v>
                </c:pt>
                <c:pt idx="19">
                  <c:v>102</c:v>
                </c:pt>
                <c:pt idx="20">
                  <c:v>99</c:v>
                </c:pt>
                <c:pt idx="21">
                  <c:v>92</c:v>
                </c:pt>
                <c:pt idx="22">
                  <c:v>80.5</c:v>
                </c:pt>
                <c:pt idx="23">
                  <c:v>85</c:v>
                </c:pt>
                <c:pt idx="24">
                  <c:v>92.75</c:v>
                </c:pt>
                <c:pt idx="25">
                  <c:v>93.75</c:v>
                </c:pt>
                <c:pt idx="26">
                  <c:v>101</c:v>
                </c:pt>
                <c:pt idx="27">
                  <c:v>98.75</c:v>
                </c:pt>
                <c:pt idx="28">
                  <c:v>92.5</c:v>
                </c:pt>
                <c:pt idx="29">
                  <c:v>87</c:v>
                </c:pt>
                <c:pt idx="30">
                  <c:v>80.75</c:v>
                </c:pt>
                <c:pt idx="31">
                  <c:v>77.5</c:v>
                </c:pt>
                <c:pt idx="32">
                  <c:v>73.25</c:v>
                </c:pt>
                <c:pt idx="33">
                  <c:v>73.25</c:v>
                </c:pt>
                <c:pt idx="34">
                  <c:v>66.75</c:v>
                </c:pt>
                <c:pt idx="35">
                  <c:v>56.75</c:v>
                </c:pt>
                <c:pt idx="36">
                  <c:v>50.75</c:v>
                </c:pt>
                <c:pt idx="37">
                  <c:v>45</c:v>
                </c:pt>
                <c:pt idx="38">
                  <c:v>41.5</c:v>
                </c:pt>
                <c:pt idx="39">
                  <c:v>46.25</c:v>
                </c:pt>
                <c:pt idx="40">
                  <c:v>51</c:v>
                </c:pt>
                <c:pt idx="41">
                  <c:v>54.25</c:v>
                </c:pt>
                <c:pt idx="42">
                  <c:v>55.75</c:v>
                </c:pt>
                <c:pt idx="43">
                  <c:v>51.25</c:v>
                </c:pt>
                <c:pt idx="44">
                  <c:v>46.5</c:v>
                </c:pt>
                <c:pt idx="45">
                  <c:v>37.5</c:v>
                </c:pt>
                <c:pt idx="46">
                  <c:v>34.5</c:v>
                </c:pt>
                <c:pt idx="47">
                  <c:v>29.25</c:v>
                </c:pt>
                <c:pt idx="48">
                  <c:v>27.5</c:v>
                </c:pt>
                <c:pt idx="49">
                  <c:v>33</c:v>
                </c:pt>
                <c:pt idx="50">
                  <c:v>32</c:v>
                </c:pt>
                <c:pt idx="51">
                  <c:v>34.75</c:v>
                </c:pt>
                <c:pt idx="52">
                  <c:v>36.5</c:v>
                </c:pt>
                <c:pt idx="53">
                  <c:v>37</c:v>
                </c:pt>
                <c:pt idx="54">
                  <c:v>40.5</c:v>
                </c:pt>
                <c:pt idx="55">
                  <c:v>45.5</c:v>
                </c:pt>
                <c:pt idx="56">
                  <c:v>47.25</c:v>
                </c:pt>
                <c:pt idx="57">
                  <c:v>44.75</c:v>
                </c:pt>
                <c:pt idx="58">
                  <c:v>43.5</c:v>
                </c:pt>
                <c:pt idx="59">
                  <c:v>40.75</c:v>
                </c:pt>
                <c:pt idx="60">
                  <c:v>38.5</c:v>
                </c:pt>
                <c:pt idx="61">
                  <c:v>40.5</c:v>
                </c:pt>
                <c:pt idx="62">
                  <c:v>46.75</c:v>
                </c:pt>
                <c:pt idx="63">
                  <c:v>56.75</c:v>
                </c:pt>
                <c:pt idx="64">
                  <c:v>62.25</c:v>
                </c:pt>
                <c:pt idx="65">
                  <c:v>66.75</c:v>
                </c:pt>
                <c:pt idx="66">
                  <c:v>78.5</c:v>
                </c:pt>
                <c:pt idx="67">
                  <c:v>84.75</c:v>
                </c:pt>
                <c:pt idx="68">
                  <c:v>89.25</c:v>
                </c:pt>
                <c:pt idx="69">
                  <c:v>90.75</c:v>
                </c:pt>
                <c:pt idx="70">
                  <c:v>81.5</c:v>
                </c:pt>
                <c:pt idx="71">
                  <c:v>75.5</c:v>
                </c:pt>
                <c:pt idx="72">
                  <c:v>71</c:v>
                </c:pt>
                <c:pt idx="73">
                  <c:v>74.25</c:v>
                </c:pt>
                <c:pt idx="74">
                  <c:v>77</c:v>
                </c:pt>
                <c:pt idx="75">
                  <c:v>73.75</c:v>
                </c:pt>
                <c:pt idx="76">
                  <c:v>86.25</c:v>
                </c:pt>
                <c:pt idx="77">
                  <c:v>96.25</c:v>
                </c:pt>
                <c:pt idx="78">
                  <c:v>103.5</c:v>
                </c:pt>
                <c:pt idx="79">
                  <c:v>116.25</c:v>
                </c:pt>
                <c:pt idx="80">
                  <c:v>137.25</c:v>
                </c:pt>
                <c:pt idx="81">
                  <c:v>152</c:v>
                </c:pt>
                <c:pt idx="82">
                  <c:v>173</c:v>
                </c:pt>
                <c:pt idx="83">
                  <c:v>199.25</c:v>
                </c:pt>
                <c:pt idx="84">
                  <c:v>213.75</c:v>
                </c:pt>
                <c:pt idx="85">
                  <c:v>230</c:v>
                </c:pt>
                <c:pt idx="86">
                  <c:v>236.25</c:v>
                </c:pt>
                <c:pt idx="87">
                  <c:v>239.25</c:v>
                </c:pt>
                <c:pt idx="88">
                  <c:v>240</c:v>
                </c:pt>
                <c:pt idx="89">
                  <c:v>251.5</c:v>
                </c:pt>
                <c:pt idx="90">
                  <c:v>250.75</c:v>
                </c:pt>
                <c:pt idx="91">
                  <c:v>251.5</c:v>
                </c:pt>
                <c:pt idx="92">
                  <c:v>244.75</c:v>
                </c:pt>
                <c:pt idx="93">
                  <c:v>231</c:v>
                </c:pt>
                <c:pt idx="94">
                  <c:v>236.75</c:v>
                </c:pt>
                <c:pt idx="95">
                  <c:v>231</c:v>
                </c:pt>
                <c:pt idx="96">
                  <c:v>221.75</c:v>
                </c:pt>
                <c:pt idx="97">
                  <c:v>207</c:v>
                </c:pt>
                <c:pt idx="98">
                  <c:v>199.25</c:v>
                </c:pt>
                <c:pt idx="99">
                  <c:v>194.5</c:v>
                </c:pt>
                <c:pt idx="100">
                  <c:v>186.5</c:v>
                </c:pt>
                <c:pt idx="101">
                  <c:v>177</c:v>
                </c:pt>
                <c:pt idx="102">
                  <c:v>168.75</c:v>
                </c:pt>
                <c:pt idx="103">
                  <c:v>138.75</c:v>
                </c:pt>
                <c:pt idx="104">
                  <c:v>144.75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8-4AF8-9FD9-A2795D8EB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Broker: Weekly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PolCount!$R$4</c:f>
              <c:strCache>
                <c:ptCount val="1"/>
                <c:pt idx="0">
                  <c:v>NB Policy Count (PC Annual Broker)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PolCount!$R$5:$R$109</c:f>
              <c:numCache>
                <c:formatCode>#,##0</c:formatCode>
                <c:ptCount val="105"/>
                <c:pt idx="0">
                  <c:v>605</c:v>
                </c:pt>
                <c:pt idx="1">
                  <c:v>609</c:v>
                </c:pt>
                <c:pt idx="2">
                  <c:v>559</c:v>
                </c:pt>
                <c:pt idx="3">
                  <c:v>535</c:v>
                </c:pt>
                <c:pt idx="4">
                  <c:v>507</c:v>
                </c:pt>
                <c:pt idx="5">
                  <c:v>537</c:v>
                </c:pt>
                <c:pt idx="6">
                  <c:v>540</c:v>
                </c:pt>
                <c:pt idx="7">
                  <c:v>549</c:v>
                </c:pt>
                <c:pt idx="8">
                  <c:v>431</c:v>
                </c:pt>
                <c:pt idx="9">
                  <c:v>446</c:v>
                </c:pt>
                <c:pt idx="10">
                  <c:v>472</c:v>
                </c:pt>
                <c:pt idx="11">
                  <c:v>528</c:v>
                </c:pt>
                <c:pt idx="12">
                  <c:v>519</c:v>
                </c:pt>
                <c:pt idx="13">
                  <c:v>529</c:v>
                </c:pt>
                <c:pt idx="14">
                  <c:v>493</c:v>
                </c:pt>
                <c:pt idx="15">
                  <c:v>596</c:v>
                </c:pt>
                <c:pt idx="16">
                  <c:v>532</c:v>
                </c:pt>
                <c:pt idx="17">
                  <c:v>497</c:v>
                </c:pt>
                <c:pt idx="18">
                  <c:v>559</c:v>
                </c:pt>
                <c:pt idx="19">
                  <c:v>330</c:v>
                </c:pt>
                <c:pt idx="20">
                  <c:v>442</c:v>
                </c:pt>
                <c:pt idx="21">
                  <c:v>465</c:v>
                </c:pt>
                <c:pt idx="22">
                  <c:v>600</c:v>
                </c:pt>
                <c:pt idx="23">
                  <c:v>564</c:v>
                </c:pt>
                <c:pt idx="24">
                  <c:v>637</c:v>
                </c:pt>
                <c:pt idx="25">
                  <c:v>543</c:v>
                </c:pt>
                <c:pt idx="26">
                  <c:v>509</c:v>
                </c:pt>
                <c:pt idx="27">
                  <c:v>466</c:v>
                </c:pt>
                <c:pt idx="28">
                  <c:v>527</c:v>
                </c:pt>
                <c:pt idx="29">
                  <c:v>531</c:v>
                </c:pt>
                <c:pt idx="30">
                  <c:v>486</c:v>
                </c:pt>
                <c:pt idx="31">
                  <c:v>486</c:v>
                </c:pt>
                <c:pt idx="32">
                  <c:v>438</c:v>
                </c:pt>
                <c:pt idx="33">
                  <c:v>499</c:v>
                </c:pt>
                <c:pt idx="34">
                  <c:v>425</c:v>
                </c:pt>
                <c:pt idx="35">
                  <c:v>412</c:v>
                </c:pt>
                <c:pt idx="36">
                  <c:v>423</c:v>
                </c:pt>
                <c:pt idx="37">
                  <c:v>561</c:v>
                </c:pt>
                <c:pt idx="38">
                  <c:v>452</c:v>
                </c:pt>
                <c:pt idx="39">
                  <c:v>531</c:v>
                </c:pt>
                <c:pt idx="40">
                  <c:v>475</c:v>
                </c:pt>
                <c:pt idx="41">
                  <c:v>468</c:v>
                </c:pt>
                <c:pt idx="42">
                  <c:v>581</c:v>
                </c:pt>
                <c:pt idx="43">
                  <c:v>525</c:v>
                </c:pt>
                <c:pt idx="44">
                  <c:v>425</c:v>
                </c:pt>
                <c:pt idx="45">
                  <c:v>430</c:v>
                </c:pt>
                <c:pt idx="46">
                  <c:v>566</c:v>
                </c:pt>
                <c:pt idx="47">
                  <c:v>433</c:v>
                </c:pt>
                <c:pt idx="48">
                  <c:v>396</c:v>
                </c:pt>
                <c:pt idx="49">
                  <c:v>394</c:v>
                </c:pt>
                <c:pt idx="50">
                  <c:v>471</c:v>
                </c:pt>
                <c:pt idx="51">
                  <c:v>370</c:v>
                </c:pt>
                <c:pt idx="52">
                  <c:v>365</c:v>
                </c:pt>
                <c:pt idx="53">
                  <c:v>361</c:v>
                </c:pt>
                <c:pt idx="54">
                  <c:v>300</c:v>
                </c:pt>
                <c:pt idx="55">
                  <c:v>372</c:v>
                </c:pt>
                <c:pt idx="56">
                  <c:v>298</c:v>
                </c:pt>
                <c:pt idx="57">
                  <c:v>331</c:v>
                </c:pt>
                <c:pt idx="58">
                  <c:v>244</c:v>
                </c:pt>
                <c:pt idx="59">
                  <c:v>290</c:v>
                </c:pt>
                <c:pt idx="60">
                  <c:v>245</c:v>
                </c:pt>
                <c:pt idx="61">
                  <c:v>241</c:v>
                </c:pt>
                <c:pt idx="62">
                  <c:v>239</c:v>
                </c:pt>
                <c:pt idx="63">
                  <c:v>229</c:v>
                </c:pt>
                <c:pt idx="64">
                  <c:v>286</c:v>
                </c:pt>
                <c:pt idx="65">
                  <c:v>315</c:v>
                </c:pt>
                <c:pt idx="66">
                  <c:v>302</c:v>
                </c:pt>
                <c:pt idx="67">
                  <c:v>292</c:v>
                </c:pt>
                <c:pt idx="68">
                  <c:v>286</c:v>
                </c:pt>
                <c:pt idx="69">
                  <c:v>263</c:v>
                </c:pt>
                <c:pt idx="70">
                  <c:v>302</c:v>
                </c:pt>
                <c:pt idx="71">
                  <c:v>162</c:v>
                </c:pt>
                <c:pt idx="72">
                  <c:v>174</c:v>
                </c:pt>
                <c:pt idx="73">
                  <c:v>255</c:v>
                </c:pt>
                <c:pt idx="74">
                  <c:v>295</c:v>
                </c:pt>
                <c:pt idx="75">
                  <c:v>297</c:v>
                </c:pt>
                <c:pt idx="76">
                  <c:v>337</c:v>
                </c:pt>
                <c:pt idx="77">
                  <c:v>318</c:v>
                </c:pt>
                <c:pt idx="78">
                  <c:v>300</c:v>
                </c:pt>
                <c:pt idx="79">
                  <c:v>267</c:v>
                </c:pt>
                <c:pt idx="80">
                  <c:v>291</c:v>
                </c:pt>
                <c:pt idx="81">
                  <c:v>319</c:v>
                </c:pt>
                <c:pt idx="82">
                  <c:v>297</c:v>
                </c:pt>
                <c:pt idx="83">
                  <c:v>265</c:v>
                </c:pt>
                <c:pt idx="84">
                  <c:v>263</c:v>
                </c:pt>
                <c:pt idx="85">
                  <c:v>282</c:v>
                </c:pt>
                <c:pt idx="86">
                  <c:v>252</c:v>
                </c:pt>
                <c:pt idx="87">
                  <c:v>254</c:v>
                </c:pt>
                <c:pt idx="88">
                  <c:v>186</c:v>
                </c:pt>
                <c:pt idx="89">
                  <c:v>246</c:v>
                </c:pt>
                <c:pt idx="90">
                  <c:v>186</c:v>
                </c:pt>
                <c:pt idx="91">
                  <c:v>248</c:v>
                </c:pt>
                <c:pt idx="92">
                  <c:v>246</c:v>
                </c:pt>
                <c:pt idx="93">
                  <c:v>231</c:v>
                </c:pt>
                <c:pt idx="94">
                  <c:v>246</c:v>
                </c:pt>
                <c:pt idx="95">
                  <c:v>230</c:v>
                </c:pt>
                <c:pt idx="96">
                  <c:v>208</c:v>
                </c:pt>
                <c:pt idx="97">
                  <c:v>214</c:v>
                </c:pt>
                <c:pt idx="98">
                  <c:v>248</c:v>
                </c:pt>
                <c:pt idx="99">
                  <c:v>234</c:v>
                </c:pt>
                <c:pt idx="100">
                  <c:v>196</c:v>
                </c:pt>
                <c:pt idx="101">
                  <c:v>182</c:v>
                </c:pt>
                <c:pt idx="102">
                  <c:v>191</c:v>
                </c:pt>
                <c:pt idx="103">
                  <c:v>164</c:v>
                </c:pt>
                <c:pt idx="104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A-4FF3-BD4A-1D01BC23D1DA}"/>
            </c:ext>
          </c:extLst>
        </c:ser>
        <c:ser>
          <c:idx val="2"/>
          <c:order val="2"/>
          <c:tx>
            <c:strRef>
              <c:f>PolCount!$T$4</c:f>
              <c:strCache>
                <c:ptCount val="1"/>
                <c:pt idx="0">
                  <c:v>RN Policy Count (PC Annual Broker)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PolCount!$T$5:$T$109</c:f>
              <c:numCache>
                <c:formatCode>#,##0</c:formatCode>
                <c:ptCount val="105"/>
                <c:pt idx="0">
                  <c:v>426</c:v>
                </c:pt>
                <c:pt idx="1">
                  <c:v>455</c:v>
                </c:pt>
                <c:pt idx="2">
                  <c:v>508</c:v>
                </c:pt>
                <c:pt idx="3">
                  <c:v>482</c:v>
                </c:pt>
                <c:pt idx="4">
                  <c:v>487</c:v>
                </c:pt>
                <c:pt idx="5">
                  <c:v>425</c:v>
                </c:pt>
                <c:pt idx="6">
                  <c:v>476</c:v>
                </c:pt>
                <c:pt idx="7">
                  <c:v>603</c:v>
                </c:pt>
                <c:pt idx="8">
                  <c:v>354</c:v>
                </c:pt>
                <c:pt idx="9">
                  <c:v>351</c:v>
                </c:pt>
                <c:pt idx="10">
                  <c:v>305</c:v>
                </c:pt>
                <c:pt idx="11">
                  <c:v>214</c:v>
                </c:pt>
                <c:pt idx="12">
                  <c:v>64</c:v>
                </c:pt>
                <c:pt idx="13">
                  <c:v>70</c:v>
                </c:pt>
                <c:pt idx="14">
                  <c:v>120</c:v>
                </c:pt>
                <c:pt idx="15">
                  <c:v>207</c:v>
                </c:pt>
                <c:pt idx="16">
                  <c:v>166</c:v>
                </c:pt>
                <c:pt idx="17">
                  <c:v>136</c:v>
                </c:pt>
                <c:pt idx="18">
                  <c:v>139</c:v>
                </c:pt>
                <c:pt idx="19">
                  <c:v>121</c:v>
                </c:pt>
                <c:pt idx="20">
                  <c:v>149</c:v>
                </c:pt>
                <c:pt idx="21">
                  <c:v>182</c:v>
                </c:pt>
                <c:pt idx="22">
                  <c:v>187</c:v>
                </c:pt>
                <c:pt idx="23">
                  <c:v>180</c:v>
                </c:pt>
                <c:pt idx="24">
                  <c:v>266</c:v>
                </c:pt>
                <c:pt idx="25">
                  <c:v>176</c:v>
                </c:pt>
                <c:pt idx="26">
                  <c:v>183</c:v>
                </c:pt>
                <c:pt idx="27">
                  <c:v>164</c:v>
                </c:pt>
                <c:pt idx="28">
                  <c:v>214</c:v>
                </c:pt>
                <c:pt idx="29">
                  <c:v>190</c:v>
                </c:pt>
                <c:pt idx="30">
                  <c:v>169</c:v>
                </c:pt>
                <c:pt idx="31">
                  <c:v>116</c:v>
                </c:pt>
                <c:pt idx="32">
                  <c:v>192</c:v>
                </c:pt>
                <c:pt idx="33">
                  <c:v>232</c:v>
                </c:pt>
                <c:pt idx="34">
                  <c:v>164</c:v>
                </c:pt>
                <c:pt idx="35">
                  <c:v>173</c:v>
                </c:pt>
                <c:pt idx="36">
                  <c:v>169</c:v>
                </c:pt>
                <c:pt idx="37">
                  <c:v>233</c:v>
                </c:pt>
                <c:pt idx="38">
                  <c:v>178</c:v>
                </c:pt>
                <c:pt idx="39">
                  <c:v>190</c:v>
                </c:pt>
                <c:pt idx="40">
                  <c:v>192</c:v>
                </c:pt>
                <c:pt idx="41">
                  <c:v>237</c:v>
                </c:pt>
                <c:pt idx="42">
                  <c:v>275</c:v>
                </c:pt>
                <c:pt idx="43">
                  <c:v>261</c:v>
                </c:pt>
                <c:pt idx="44">
                  <c:v>245</c:v>
                </c:pt>
                <c:pt idx="45">
                  <c:v>235</c:v>
                </c:pt>
                <c:pt idx="46">
                  <c:v>301</c:v>
                </c:pt>
                <c:pt idx="47">
                  <c:v>256</c:v>
                </c:pt>
                <c:pt idx="48">
                  <c:v>161</c:v>
                </c:pt>
                <c:pt idx="49">
                  <c:v>189</c:v>
                </c:pt>
                <c:pt idx="50">
                  <c:v>333</c:v>
                </c:pt>
                <c:pt idx="51">
                  <c:v>270</c:v>
                </c:pt>
                <c:pt idx="52">
                  <c:v>247</c:v>
                </c:pt>
                <c:pt idx="53">
                  <c:v>269</c:v>
                </c:pt>
                <c:pt idx="54">
                  <c:v>263</c:v>
                </c:pt>
                <c:pt idx="55">
                  <c:v>218</c:v>
                </c:pt>
                <c:pt idx="56">
                  <c:v>89</c:v>
                </c:pt>
                <c:pt idx="57">
                  <c:v>99</c:v>
                </c:pt>
                <c:pt idx="58">
                  <c:v>103</c:v>
                </c:pt>
                <c:pt idx="59">
                  <c:v>94</c:v>
                </c:pt>
                <c:pt idx="60">
                  <c:v>94</c:v>
                </c:pt>
                <c:pt idx="61">
                  <c:v>72</c:v>
                </c:pt>
                <c:pt idx="62">
                  <c:v>62</c:v>
                </c:pt>
                <c:pt idx="63">
                  <c:v>47</c:v>
                </c:pt>
                <c:pt idx="64">
                  <c:v>64</c:v>
                </c:pt>
                <c:pt idx="65">
                  <c:v>63</c:v>
                </c:pt>
                <c:pt idx="66">
                  <c:v>90</c:v>
                </c:pt>
                <c:pt idx="67">
                  <c:v>61</c:v>
                </c:pt>
                <c:pt idx="68">
                  <c:v>96</c:v>
                </c:pt>
                <c:pt idx="69">
                  <c:v>82</c:v>
                </c:pt>
                <c:pt idx="70">
                  <c:v>80</c:v>
                </c:pt>
                <c:pt idx="71">
                  <c:v>73</c:v>
                </c:pt>
                <c:pt idx="72">
                  <c:v>44</c:v>
                </c:pt>
                <c:pt idx="73">
                  <c:v>61</c:v>
                </c:pt>
                <c:pt idx="74">
                  <c:v>106</c:v>
                </c:pt>
                <c:pt idx="75">
                  <c:v>85</c:v>
                </c:pt>
                <c:pt idx="76">
                  <c:v>89</c:v>
                </c:pt>
                <c:pt idx="77">
                  <c:v>96</c:v>
                </c:pt>
                <c:pt idx="78">
                  <c:v>85</c:v>
                </c:pt>
                <c:pt idx="79">
                  <c:v>91</c:v>
                </c:pt>
                <c:pt idx="80">
                  <c:v>119</c:v>
                </c:pt>
                <c:pt idx="81">
                  <c:v>112</c:v>
                </c:pt>
                <c:pt idx="82">
                  <c:v>106</c:v>
                </c:pt>
                <c:pt idx="83">
                  <c:v>96</c:v>
                </c:pt>
                <c:pt idx="84">
                  <c:v>102</c:v>
                </c:pt>
                <c:pt idx="85">
                  <c:v>88</c:v>
                </c:pt>
                <c:pt idx="86">
                  <c:v>86</c:v>
                </c:pt>
                <c:pt idx="87">
                  <c:v>80</c:v>
                </c:pt>
                <c:pt idx="88">
                  <c:v>82</c:v>
                </c:pt>
                <c:pt idx="89">
                  <c:v>97</c:v>
                </c:pt>
                <c:pt idx="90">
                  <c:v>97</c:v>
                </c:pt>
                <c:pt idx="91">
                  <c:v>124</c:v>
                </c:pt>
                <c:pt idx="92">
                  <c:v>90</c:v>
                </c:pt>
                <c:pt idx="93">
                  <c:v>121</c:v>
                </c:pt>
                <c:pt idx="94">
                  <c:v>157</c:v>
                </c:pt>
                <c:pt idx="95">
                  <c:v>130</c:v>
                </c:pt>
                <c:pt idx="96">
                  <c:v>93</c:v>
                </c:pt>
                <c:pt idx="97">
                  <c:v>88</c:v>
                </c:pt>
                <c:pt idx="98">
                  <c:v>114</c:v>
                </c:pt>
                <c:pt idx="99">
                  <c:v>91</c:v>
                </c:pt>
                <c:pt idx="100">
                  <c:v>95</c:v>
                </c:pt>
                <c:pt idx="101">
                  <c:v>77</c:v>
                </c:pt>
                <c:pt idx="102">
                  <c:v>116</c:v>
                </c:pt>
                <c:pt idx="103">
                  <c:v>100</c:v>
                </c:pt>
                <c:pt idx="10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A-4FF3-BD4A-1D01BC23D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PolCount!$S$4</c:f>
              <c:strCache>
                <c:ptCount val="1"/>
                <c:pt idx="0">
                  <c:v>NB 4 week Average (PC Annual Broker)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PolCount!$S$5:$S$109</c:f>
              <c:numCache>
                <c:formatCode>#,##0</c:formatCode>
                <c:ptCount val="105"/>
                <c:pt idx="3">
                  <c:v>577</c:v>
                </c:pt>
                <c:pt idx="4">
                  <c:v>552.5</c:v>
                </c:pt>
                <c:pt idx="5">
                  <c:v>534.5</c:v>
                </c:pt>
                <c:pt idx="6">
                  <c:v>529.75</c:v>
                </c:pt>
                <c:pt idx="7">
                  <c:v>533.25</c:v>
                </c:pt>
                <c:pt idx="8">
                  <c:v>514.25</c:v>
                </c:pt>
                <c:pt idx="9">
                  <c:v>491.5</c:v>
                </c:pt>
                <c:pt idx="10">
                  <c:v>474.5</c:v>
                </c:pt>
                <c:pt idx="11">
                  <c:v>469.25</c:v>
                </c:pt>
                <c:pt idx="12">
                  <c:v>491.25</c:v>
                </c:pt>
                <c:pt idx="13">
                  <c:v>512</c:v>
                </c:pt>
                <c:pt idx="14">
                  <c:v>517.25</c:v>
                </c:pt>
                <c:pt idx="15">
                  <c:v>534.25</c:v>
                </c:pt>
                <c:pt idx="16">
                  <c:v>537.5</c:v>
                </c:pt>
                <c:pt idx="17">
                  <c:v>529.5</c:v>
                </c:pt>
                <c:pt idx="18">
                  <c:v>546</c:v>
                </c:pt>
                <c:pt idx="19">
                  <c:v>479.5</c:v>
                </c:pt>
                <c:pt idx="20">
                  <c:v>457</c:v>
                </c:pt>
                <c:pt idx="21">
                  <c:v>449</c:v>
                </c:pt>
                <c:pt idx="22">
                  <c:v>459.25</c:v>
                </c:pt>
                <c:pt idx="23">
                  <c:v>517.75</c:v>
                </c:pt>
                <c:pt idx="24">
                  <c:v>566.5</c:v>
                </c:pt>
                <c:pt idx="25">
                  <c:v>586</c:v>
                </c:pt>
                <c:pt idx="26">
                  <c:v>563.25</c:v>
                </c:pt>
                <c:pt idx="27">
                  <c:v>538.75</c:v>
                </c:pt>
                <c:pt idx="28">
                  <c:v>511.25</c:v>
                </c:pt>
                <c:pt idx="29">
                  <c:v>508.25</c:v>
                </c:pt>
                <c:pt idx="30">
                  <c:v>502.5</c:v>
                </c:pt>
                <c:pt idx="31">
                  <c:v>507.5</c:v>
                </c:pt>
                <c:pt idx="32">
                  <c:v>485.25</c:v>
                </c:pt>
                <c:pt idx="33">
                  <c:v>477.25</c:v>
                </c:pt>
                <c:pt idx="34">
                  <c:v>462</c:v>
                </c:pt>
                <c:pt idx="35">
                  <c:v>443.5</c:v>
                </c:pt>
                <c:pt idx="36">
                  <c:v>439.75</c:v>
                </c:pt>
                <c:pt idx="37">
                  <c:v>455.25</c:v>
                </c:pt>
                <c:pt idx="38">
                  <c:v>462</c:v>
                </c:pt>
                <c:pt idx="39">
                  <c:v>491.75</c:v>
                </c:pt>
                <c:pt idx="40">
                  <c:v>504.75</c:v>
                </c:pt>
                <c:pt idx="41">
                  <c:v>481.5</c:v>
                </c:pt>
                <c:pt idx="42">
                  <c:v>513.75</c:v>
                </c:pt>
                <c:pt idx="43">
                  <c:v>512.25</c:v>
                </c:pt>
                <c:pt idx="44">
                  <c:v>499.75</c:v>
                </c:pt>
                <c:pt idx="45">
                  <c:v>490.25</c:v>
                </c:pt>
                <c:pt idx="46">
                  <c:v>486.5</c:v>
                </c:pt>
                <c:pt idx="47">
                  <c:v>463.5</c:v>
                </c:pt>
                <c:pt idx="48">
                  <c:v>456.25</c:v>
                </c:pt>
                <c:pt idx="49">
                  <c:v>447.25</c:v>
                </c:pt>
                <c:pt idx="50">
                  <c:v>423.5</c:v>
                </c:pt>
                <c:pt idx="51">
                  <c:v>407.75</c:v>
                </c:pt>
                <c:pt idx="52">
                  <c:v>400</c:v>
                </c:pt>
                <c:pt idx="53">
                  <c:v>391.75</c:v>
                </c:pt>
                <c:pt idx="54">
                  <c:v>349</c:v>
                </c:pt>
                <c:pt idx="55">
                  <c:v>349.5</c:v>
                </c:pt>
                <c:pt idx="56">
                  <c:v>332.75</c:v>
                </c:pt>
                <c:pt idx="57">
                  <c:v>325.25</c:v>
                </c:pt>
                <c:pt idx="58">
                  <c:v>311.25</c:v>
                </c:pt>
                <c:pt idx="59">
                  <c:v>290.75</c:v>
                </c:pt>
                <c:pt idx="60">
                  <c:v>277.5</c:v>
                </c:pt>
                <c:pt idx="61">
                  <c:v>255</c:v>
                </c:pt>
                <c:pt idx="62">
                  <c:v>253.75</c:v>
                </c:pt>
                <c:pt idx="63">
                  <c:v>238.5</c:v>
                </c:pt>
                <c:pt idx="64">
                  <c:v>248.75</c:v>
                </c:pt>
                <c:pt idx="65">
                  <c:v>267.25</c:v>
                </c:pt>
                <c:pt idx="66">
                  <c:v>283</c:v>
                </c:pt>
                <c:pt idx="67">
                  <c:v>298.75</c:v>
                </c:pt>
                <c:pt idx="68">
                  <c:v>298.75</c:v>
                </c:pt>
                <c:pt idx="69">
                  <c:v>285.75</c:v>
                </c:pt>
                <c:pt idx="70">
                  <c:v>285.75</c:v>
                </c:pt>
                <c:pt idx="71">
                  <c:v>253.25</c:v>
                </c:pt>
                <c:pt idx="72">
                  <c:v>225.25</c:v>
                </c:pt>
                <c:pt idx="73">
                  <c:v>223.25</c:v>
                </c:pt>
                <c:pt idx="74">
                  <c:v>221.5</c:v>
                </c:pt>
                <c:pt idx="75">
                  <c:v>255.25</c:v>
                </c:pt>
                <c:pt idx="76">
                  <c:v>296</c:v>
                </c:pt>
                <c:pt idx="77">
                  <c:v>311.75</c:v>
                </c:pt>
                <c:pt idx="78">
                  <c:v>313</c:v>
                </c:pt>
                <c:pt idx="79">
                  <c:v>305.5</c:v>
                </c:pt>
                <c:pt idx="80">
                  <c:v>294</c:v>
                </c:pt>
                <c:pt idx="81">
                  <c:v>294.25</c:v>
                </c:pt>
                <c:pt idx="82">
                  <c:v>293.5</c:v>
                </c:pt>
                <c:pt idx="83">
                  <c:v>293</c:v>
                </c:pt>
                <c:pt idx="84">
                  <c:v>286</c:v>
                </c:pt>
                <c:pt idx="85">
                  <c:v>276.75</c:v>
                </c:pt>
                <c:pt idx="86">
                  <c:v>265.5</c:v>
                </c:pt>
                <c:pt idx="87">
                  <c:v>262.75</c:v>
                </c:pt>
                <c:pt idx="88">
                  <c:v>243.5</c:v>
                </c:pt>
                <c:pt idx="89">
                  <c:v>234.5</c:v>
                </c:pt>
                <c:pt idx="90">
                  <c:v>218</c:v>
                </c:pt>
                <c:pt idx="91">
                  <c:v>216.5</c:v>
                </c:pt>
                <c:pt idx="92">
                  <c:v>231.5</c:v>
                </c:pt>
                <c:pt idx="93">
                  <c:v>227.75</c:v>
                </c:pt>
                <c:pt idx="94">
                  <c:v>242.75</c:v>
                </c:pt>
                <c:pt idx="95">
                  <c:v>238.25</c:v>
                </c:pt>
                <c:pt idx="96">
                  <c:v>228.75</c:v>
                </c:pt>
                <c:pt idx="97">
                  <c:v>224.5</c:v>
                </c:pt>
                <c:pt idx="98">
                  <c:v>225</c:v>
                </c:pt>
                <c:pt idx="99">
                  <c:v>226</c:v>
                </c:pt>
                <c:pt idx="100">
                  <c:v>223</c:v>
                </c:pt>
                <c:pt idx="101">
                  <c:v>215</c:v>
                </c:pt>
                <c:pt idx="102">
                  <c:v>200.75</c:v>
                </c:pt>
                <c:pt idx="103">
                  <c:v>183.25</c:v>
                </c:pt>
                <c:pt idx="104">
                  <c:v>171.5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2A-4FF3-BD4A-1D01BC23D1DA}"/>
            </c:ext>
          </c:extLst>
        </c:ser>
        <c:ser>
          <c:idx val="3"/>
          <c:order val="3"/>
          <c:tx>
            <c:strRef>
              <c:f>PolCount!$U$4</c:f>
              <c:strCache>
                <c:ptCount val="1"/>
                <c:pt idx="0">
                  <c:v>RN 4 week Average (PC Annual Broker)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PolCount!$U$5:$U$109</c:f>
              <c:numCache>
                <c:formatCode>#,##0</c:formatCode>
                <c:ptCount val="105"/>
                <c:pt idx="3">
                  <c:v>467.75</c:v>
                </c:pt>
                <c:pt idx="4">
                  <c:v>483</c:v>
                </c:pt>
                <c:pt idx="5">
                  <c:v>475.5</c:v>
                </c:pt>
                <c:pt idx="6">
                  <c:v>467.5</c:v>
                </c:pt>
                <c:pt idx="7">
                  <c:v>497.75</c:v>
                </c:pt>
                <c:pt idx="8">
                  <c:v>464.5</c:v>
                </c:pt>
                <c:pt idx="9">
                  <c:v>446</c:v>
                </c:pt>
                <c:pt idx="10">
                  <c:v>403.25</c:v>
                </c:pt>
                <c:pt idx="11">
                  <c:v>306</c:v>
                </c:pt>
                <c:pt idx="12">
                  <c:v>233.5</c:v>
                </c:pt>
                <c:pt idx="13">
                  <c:v>163.25</c:v>
                </c:pt>
                <c:pt idx="14">
                  <c:v>117</c:v>
                </c:pt>
                <c:pt idx="15">
                  <c:v>115.25</c:v>
                </c:pt>
                <c:pt idx="16">
                  <c:v>140.75</c:v>
                </c:pt>
                <c:pt idx="17">
                  <c:v>157.25</c:v>
                </c:pt>
                <c:pt idx="18">
                  <c:v>162</c:v>
                </c:pt>
                <c:pt idx="19">
                  <c:v>140.5</c:v>
                </c:pt>
                <c:pt idx="20">
                  <c:v>136.25</c:v>
                </c:pt>
                <c:pt idx="21">
                  <c:v>147.75</c:v>
                </c:pt>
                <c:pt idx="22">
                  <c:v>159.75</c:v>
                </c:pt>
                <c:pt idx="23">
                  <c:v>174.5</c:v>
                </c:pt>
                <c:pt idx="24">
                  <c:v>203.75</c:v>
                </c:pt>
                <c:pt idx="25">
                  <c:v>202.25</c:v>
                </c:pt>
                <c:pt idx="26">
                  <c:v>201.25</c:v>
                </c:pt>
                <c:pt idx="27">
                  <c:v>197.25</c:v>
                </c:pt>
                <c:pt idx="28">
                  <c:v>184.25</c:v>
                </c:pt>
                <c:pt idx="29">
                  <c:v>187.75</c:v>
                </c:pt>
                <c:pt idx="30">
                  <c:v>184.25</c:v>
                </c:pt>
                <c:pt idx="31">
                  <c:v>172.25</c:v>
                </c:pt>
                <c:pt idx="32">
                  <c:v>166.75</c:v>
                </c:pt>
                <c:pt idx="33">
                  <c:v>177.25</c:v>
                </c:pt>
                <c:pt idx="34">
                  <c:v>176</c:v>
                </c:pt>
                <c:pt idx="35">
                  <c:v>190.25</c:v>
                </c:pt>
                <c:pt idx="36">
                  <c:v>184.5</c:v>
                </c:pt>
                <c:pt idx="37">
                  <c:v>184.75</c:v>
                </c:pt>
                <c:pt idx="38">
                  <c:v>188.25</c:v>
                </c:pt>
                <c:pt idx="39">
                  <c:v>192.5</c:v>
                </c:pt>
                <c:pt idx="40">
                  <c:v>198.25</c:v>
                </c:pt>
                <c:pt idx="41">
                  <c:v>199.25</c:v>
                </c:pt>
                <c:pt idx="42">
                  <c:v>223.5</c:v>
                </c:pt>
                <c:pt idx="43">
                  <c:v>241.25</c:v>
                </c:pt>
                <c:pt idx="44">
                  <c:v>254.5</c:v>
                </c:pt>
                <c:pt idx="45">
                  <c:v>254</c:v>
                </c:pt>
                <c:pt idx="46">
                  <c:v>260.5</c:v>
                </c:pt>
                <c:pt idx="47">
                  <c:v>259.25</c:v>
                </c:pt>
                <c:pt idx="48">
                  <c:v>238.25</c:v>
                </c:pt>
                <c:pt idx="49">
                  <c:v>226.75</c:v>
                </c:pt>
                <c:pt idx="50">
                  <c:v>234.75</c:v>
                </c:pt>
                <c:pt idx="51">
                  <c:v>238.25</c:v>
                </c:pt>
                <c:pt idx="52">
                  <c:v>259.75</c:v>
                </c:pt>
                <c:pt idx="53">
                  <c:v>279.75</c:v>
                </c:pt>
                <c:pt idx="54">
                  <c:v>262.25</c:v>
                </c:pt>
                <c:pt idx="55">
                  <c:v>249.25</c:v>
                </c:pt>
                <c:pt idx="56">
                  <c:v>209.75</c:v>
                </c:pt>
                <c:pt idx="57">
                  <c:v>167.25</c:v>
                </c:pt>
                <c:pt idx="58">
                  <c:v>127.25</c:v>
                </c:pt>
                <c:pt idx="59">
                  <c:v>96.25</c:v>
                </c:pt>
                <c:pt idx="60">
                  <c:v>97.5</c:v>
                </c:pt>
                <c:pt idx="61">
                  <c:v>90.75</c:v>
                </c:pt>
                <c:pt idx="62">
                  <c:v>80.5</c:v>
                </c:pt>
                <c:pt idx="63">
                  <c:v>68.75</c:v>
                </c:pt>
                <c:pt idx="64">
                  <c:v>61.25</c:v>
                </c:pt>
                <c:pt idx="65">
                  <c:v>59</c:v>
                </c:pt>
                <c:pt idx="66">
                  <c:v>66</c:v>
                </c:pt>
                <c:pt idx="67">
                  <c:v>69.5</c:v>
                </c:pt>
                <c:pt idx="68">
                  <c:v>77.5</c:v>
                </c:pt>
                <c:pt idx="69">
                  <c:v>82.25</c:v>
                </c:pt>
                <c:pt idx="70">
                  <c:v>79.75</c:v>
                </c:pt>
                <c:pt idx="71">
                  <c:v>82.75</c:v>
                </c:pt>
                <c:pt idx="72">
                  <c:v>69.75</c:v>
                </c:pt>
                <c:pt idx="73">
                  <c:v>64.5</c:v>
                </c:pt>
                <c:pt idx="74">
                  <c:v>71</c:v>
                </c:pt>
                <c:pt idx="75">
                  <c:v>74</c:v>
                </c:pt>
                <c:pt idx="76">
                  <c:v>85.25</c:v>
                </c:pt>
                <c:pt idx="77">
                  <c:v>94</c:v>
                </c:pt>
                <c:pt idx="78">
                  <c:v>88.75</c:v>
                </c:pt>
                <c:pt idx="79">
                  <c:v>90.25</c:v>
                </c:pt>
                <c:pt idx="80">
                  <c:v>97.75</c:v>
                </c:pt>
                <c:pt idx="81">
                  <c:v>101.75</c:v>
                </c:pt>
                <c:pt idx="82">
                  <c:v>107</c:v>
                </c:pt>
                <c:pt idx="83">
                  <c:v>108.25</c:v>
                </c:pt>
                <c:pt idx="84">
                  <c:v>104</c:v>
                </c:pt>
                <c:pt idx="85">
                  <c:v>98</c:v>
                </c:pt>
                <c:pt idx="86">
                  <c:v>93</c:v>
                </c:pt>
                <c:pt idx="87">
                  <c:v>89</c:v>
                </c:pt>
                <c:pt idx="88">
                  <c:v>84</c:v>
                </c:pt>
                <c:pt idx="89">
                  <c:v>86.25</c:v>
                </c:pt>
                <c:pt idx="90">
                  <c:v>89</c:v>
                </c:pt>
                <c:pt idx="91">
                  <c:v>100</c:v>
                </c:pt>
                <c:pt idx="92">
                  <c:v>102</c:v>
                </c:pt>
                <c:pt idx="93">
                  <c:v>108</c:v>
                </c:pt>
                <c:pt idx="94">
                  <c:v>123</c:v>
                </c:pt>
                <c:pt idx="95">
                  <c:v>124.5</c:v>
                </c:pt>
                <c:pt idx="96">
                  <c:v>125.25</c:v>
                </c:pt>
                <c:pt idx="97">
                  <c:v>117</c:v>
                </c:pt>
                <c:pt idx="98">
                  <c:v>106.25</c:v>
                </c:pt>
                <c:pt idx="99">
                  <c:v>96.5</c:v>
                </c:pt>
                <c:pt idx="100">
                  <c:v>97</c:v>
                </c:pt>
                <c:pt idx="101">
                  <c:v>94.25</c:v>
                </c:pt>
                <c:pt idx="102">
                  <c:v>94.75</c:v>
                </c:pt>
                <c:pt idx="103">
                  <c:v>97</c:v>
                </c:pt>
                <c:pt idx="104">
                  <c:v>96.25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2A-4FF3-BD4A-1D01BC23D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MICL: Weekly NWP with 4 Week</a:t>
            </a:r>
            <a:r>
              <a:rPr lang="en-GB" baseline="0"/>
              <a:t> </a:t>
            </a:r>
            <a:r>
              <a:rPr lang="en-GB"/>
              <a:t>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NWP!$B$4</c:f>
              <c:strCache>
                <c:ptCount val="1"/>
                <c:pt idx="0">
                  <c:v>NWP (MICL)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NWP!$B$5:$B$109</c:f>
              <c:numCache>
                <c:formatCode>#,##0</c:formatCode>
                <c:ptCount val="105"/>
                <c:pt idx="0">
                  <c:v>2234102.371786335</c:v>
                </c:pt>
                <c:pt idx="1">
                  <c:v>2152872.7257147068</c:v>
                </c:pt>
                <c:pt idx="2">
                  <c:v>2181370.0539278244</c:v>
                </c:pt>
                <c:pt idx="3">
                  <c:v>2059852.945713646</c:v>
                </c:pt>
                <c:pt idx="4">
                  <c:v>1987579.765000589</c:v>
                </c:pt>
                <c:pt idx="5">
                  <c:v>1988000.2517856322</c:v>
                </c:pt>
                <c:pt idx="6">
                  <c:v>2066771.6771427668</c:v>
                </c:pt>
                <c:pt idx="7">
                  <c:v>2156884.1253571413</c:v>
                </c:pt>
                <c:pt idx="8">
                  <c:v>1684380.8214284871</c:v>
                </c:pt>
                <c:pt idx="9">
                  <c:v>1843497.7682137333</c:v>
                </c:pt>
                <c:pt idx="10">
                  <c:v>1921936.8375012157</c:v>
                </c:pt>
                <c:pt idx="11">
                  <c:v>2061324.0142854406</c:v>
                </c:pt>
                <c:pt idx="12">
                  <c:v>1793842.9907137845</c:v>
                </c:pt>
                <c:pt idx="13">
                  <c:v>1792280.0524996088</c:v>
                </c:pt>
                <c:pt idx="14">
                  <c:v>1915549.6110714325</c:v>
                </c:pt>
                <c:pt idx="15">
                  <c:v>2303256.3100002022</c:v>
                </c:pt>
                <c:pt idx="16">
                  <c:v>1916041.9164290105</c:v>
                </c:pt>
                <c:pt idx="17">
                  <c:v>1904697.4514273428</c:v>
                </c:pt>
                <c:pt idx="18">
                  <c:v>2042719.9671418439</c:v>
                </c:pt>
                <c:pt idx="19">
                  <c:v>1626267.4235710336</c:v>
                </c:pt>
                <c:pt idx="20">
                  <c:v>1697348.6514289372</c:v>
                </c:pt>
                <c:pt idx="21">
                  <c:v>1806719.3046423122</c:v>
                </c:pt>
                <c:pt idx="22">
                  <c:v>2016807.5985706225</c:v>
                </c:pt>
                <c:pt idx="23">
                  <c:v>2174423.6325006071</c:v>
                </c:pt>
                <c:pt idx="24">
                  <c:v>2827952.6664259057</c:v>
                </c:pt>
                <c:pt idx="25">
                  <c:v>2468420.9196438068</c:v>
                </c:pt>
                <c:pt idx="26">
                  <c:v>2437744.990000187</c:v>
                </c:pt>
                <c:pt idx="27">
                  <c:v>2644508.3599997782</c:v>
                </c:pt>
                <c:pt idx="28">
                  <c:v>3276633.5128572118</c:v>
                </c:pt>
                <c:pt idx="29">
                  <c:v>3092384.2935714452</c:v>
                </c:pt>
                <c:pt idx="30">
                  <c:v>2966129.0164287039</c:v>
                </c:pt>
                <c:pt idx="31">
                  <c:v>3044551.7982136211</c:v>
                </c:pt>
                <c:pt idx="32">
                  <c:v>3215438.0896443278</c:v>
                </c:pt>
                <c:pt idx="33">
                  <c:v>3203997.5467878403</c:v>
                </c:pt>
                <c:pt idx="34">
                  <c:v>2817861.5746436696</c:v>
                </c:pt>
                <c:pt idx="35">
                  <c:v>2706268.6128577744</c:v>
                </c:pt>
                <c:pt idx="36">
                  <c:v>3022535.1714294176</c:v>
                </c:pt>
                <c:pt idx="37">
                  <c:v>3234829.5224987394</c:v>
                </c:pt>
                <c:pt idx="38">
                  <c:v>2667337.5439296369</c:v>
                </c:pt>
                <c:pt idx="39">
                  <c:v>2776440.3557145242</c:v>
                </c:pt>
                <c:pt idx="40">
                  <c:v>2758790.9864289099</c:v>
                </c:pt>
                <c:pt idx="41">
                  <c:v>2717213.0485707871</c:v>
                </c:pt>
                <c:pt idx="42">
                  <c:v>2712433.8367857356</c:v>
                </c:pt>
                <c:pt idx="43">
                  <c:v>2591345.8821430518</c:v>
                </c:pt>
                <c:pt idx="44">
                  <c:v>2407099.1864294307</c:v>
                </c:pt>
                <c:pt idx="45">
                  <c:v>2520819.6535703512</c:v>
                </c:pt>
                <c:pt idx="46">
                  <c:v>2676330.9139291933</c:v>
                </c:pt>
                <c:pt idx="47">
                  <c:v>2241783.8875010265</c:v>
                </c:pt>
                <c:pt idx="48">
                  <c:v>2085780.9000002288</c:v>
                </c:pt>
                <c:pt idx="49">
                  <c:v>2081389.6725000071</c:v>
                </c:pt>
                <c:pt idx="50">
                  <c:v>2376106.2114295834</c:v>
                </c:pt>
                <c:pt idx="51">
                  <c:v>1920495.2542859069</c:v>
                </c:pt>
                <c:pt idx="52">
                  <c:v>1815416.9539284629</c:v>
                </c:pt>
                <c:pt idx="53">
                  <c:v>1774866.4089298167</c:v>
                </c:pt>
                <c:pt idx="54">
                  <c:v>1658041.6425003442</c:v>
                </c:pt>
                <c:pt idx="55">
                  <c:v>1814051.0282150481</c:v>
                </c:pt>
                <c:pt idx="56">
                  <c:v>1516043.5853569326</c:v>
                </c:pt>
                <c:pt idx="57">
                  <c:v>1625109.8857139149</c:v>
                </c:pt>
                <c:pt idx="58">
                  <c:v>1569622.6778578428</c:v>
                </c:pt>
                <c:pt idx="59">
                  <c:v>1531400.2000009695</c:v>
                </c:pt>
                <c:pt idx="60">
                  <c:v>1294315.4417855409</c:v>
                </c:pt>
                <c:pt idx="61">
                  <c:v>1407423.6435710806</c:v>
                </c:pt>
                <c:pt idx="62">
                  <c:v>1426734.1807137206</c:v>
                </c:pt>
                <c:pt idx="63">
                  <c:v>1448874.5842864022</c:v>
                </c:pt>
                <c:pt idx="64">
                  <c:v>1360011.6907130915</c:v>
                </c:pt>
                <c:pt idx="65">
                  <c:v>1391741.3417860444</c:v>
                </c:pt>
                <c:pt idx="66">
                  <c:v>1671203.3053569575</c:v>
                </c:pt>
                <c:pt idx="67">
                  <c:v>1603530.5125003839</c:v>
                </c:pt>
                <c:pt idx="68">
                  <c:v>1711679.199285463</c:v>
                </c:pt>
                <c:pt idx="69">
                  <c:v>1504586.6692860525</c:v>
                </c:pt>
                <c:pt idx="70">
                  <c:v>1566394.2835717204</c:v>
                </c:pt>
                <c:pt idx="71">
                  <c:v>1190754.5110706347</c:v>
                </c:pt>
                <c:pt idx="72">
                  <c:v>1191455.1282151567</c:v>
                </c:pt>
                <c:pt idx="73">
                  <c:v>1400576.8514283646</c:v>
                </c:pt>
                <c:pt idx="74">
                  <c:v>1498938.9178560611</c:v>
                </c:pt>
                <c:pt idx="75">
                  <c:v>1363671.6150003166</c:v>
                </c:pt>
                <c:pt idx="76">
                  <c:v>1579984.3810721838</c:v>
                </c:pt>
                <c:pt idx="77">
                  <c:v>1529311.7171424096</c:v>
                </c:pt>
                <c:pt idx="78">
                  <c:v>1338224.2235694341</c:v>
                </c:pt>
                <c:pt idx="79">
                  <c:v>1216005.3150009948</c:v>
                </c:pt>
                <c:pt idx="80">
                  <c:v>1433268.7778571711</c:v>
                </c:pt>
                <c:pt idx="81">
                  <c:v>1486483.9785712091</c:v>
                </c:pt>
                <c:pt idx="82">
                  <c:v>1456003.8560713765</c:v>
                </c:pt>
                <c:pt idx="83">
                  <c:v>1448683.9564279879</c:v>
                </c:pt>
                <c:pt idx="84">
                  <c:v>1587899.6424995039</c:v>
                </c:pt>
                <c:pt idx="85">
                  <c:v>1621005.6632147143</c:v>
                </c:pt>
                <c:pt idx="86">
                  <c:v>1504828.7628571119</c:v>
                </c:pt>
                <c:pt idx="87">
                  <c:v>1466453.4717847737</c:v>
                </c:pt>
                <c:pt idx="88">
                  <c:v>1288245.481428016</c:v>
                </c:pt>
                <c:pt idx="89">
                  <c:v>1629378.6078569032</c:v>
                </c:pt>
                <c:pt idx="90">
                  <c:v>1339718.1550000198</c:v>
                </c:pt>
                <c:pt idx="91">
                  <c:v>1434241.7614282502</c:v>
                </c:pt>
                <c:pt idx="92">
                  <c:v>1360710.4732143816</c:v>
                </c:pt>
                <c:pt idx="93">
                  <c:v>1437349.2021430531</c:v>
                </c:pt>
                <c:pt idx="94">
                  <c:v>1451156.57250042</c:v>
                </c:pt>
                <c:pt idx="95">
                  <c:v>1360140.9642862612</c:v>
                </c:pt>
                <c:pt idx="96">
                  <c:v>1183010.721429657</c:v>
                </c:pt>
                <c:pt idx="97">
                  <c:v>1277236.2985712369</c:v>
                </c:pt>
                <c:pt idx="98">
                  <c:v>1474152.5421420843</c:v>
                </c:pt>
                <c:pt idx="99">
                  <c:v>1365371.5057146472</c:v>
                </c:pt>
                <c:pt idx="100">
                  <c:v>1135400.1660722559</c:v>
                </c:pt>
                <c:pt idx="101">
                  <c:v>1110503.0242856897</c:v>
                </c:pt>
                <c:pt idx="102">
                  <c:v>1195402.4517857041</c:v>
                </c:pt>
                <c:pt idx="103">
                  <c:v>1060773.8110705714</c:v>
                </c:pt>
                <c:pt idx="104">
                  <c:v>1092169.1024995896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B7-4D3A-A759-E1479F7C6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NWP!$C$4</c:f>
              <c:strCache>
                <c:ptCount val="1"/>
                <c:pt idx="0">
                  <c:v>NWP - 4 week Average (MICL)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NWP!$C$5:$C$109</c:f>
              <c:numCache>
                <c:formatCode>#,##0</c:formatCode>
                <c:ptCount val="105"/>
                <c:pt idx="3">
                  <c:v>2157049.524285628</c:v>
                </c:pt>
                <c:pt idx="4">
                  <c:v>2095418.8725891917</c:v>
                </c:pt>
                <c:pt idx="5">
                  <c:v>2054200.754106923</c:v>
                </c:pt>
                <c:pt idx="6">
                  <c:v>2025551.1599106584</c:v>
                </c:pt>
                <c:pt idx="7">
                  <c:v>2049808.9548215326</c:v>
                </c:pt>
                <c:pt idx="8">
                  <c:v>1974009.2189285068</c:v>
                </c:pt>
                <c:pt idx="9">
                  <c:v>1937883.598035532</c:v>
                </c:pt>
                <c:pt idx="10">
                  <c:v>1901674.8881251444</c:v>
                </c:pt>
                <c:pt idx="11">
                  <c:v>1877784.8603572191</c:v>
                </c:pt>
                <c:pt idx="12">
                  <c:v>1905150.4026785435</c:v>
                </c:pt>
                <c:pt idx="13">
                  <c:v>1892345.9737500125</c:v>
                </c:pt>
                <c:pt idx="14">
                  <c:v>1890749.1671425668</c:v>
                </c:pt>
                <c:pt idx="15">
                  <c:v>1951232.2410712568</c:v>
                </c:pt>
                <c:pt idx="16">
                  <c:v>1981781.9725000632</c:v>
                </c:pt>
                <c:pt idx="17">
                  <c:v>2009886.3222319968</c:v>
                </c:pt>
                <c:pt idx="18">
                  <c:v>2041678.9112495999</c:v>
                </c:pt>
                <c:pt idx="19">
                  <c:v>1872431.6896423078</c:v>
                </c:pt>
                <c:pt idx="20">
                  <c:v>1817758.3733922893</c:v>
                </c:pt>
                <c:pt idx="21">
                  <c:v>1793263.8366960317</c:v>
                </c:pt>
                <c:pt idx="22">
                  <c:v>1786785.7445532265</c:v>
                </c:pt>
                <c:pt idx="23">
                  <c:v>1923824.7967856196</c:v>
                </c:pt>
                <c:pt idx="24">
                  <c:v>2206475.8005348621</c:v>
                </c:pt>
                <c:pt idx="25">
                  <c:v>2371901.2042852356</c:v>
                </c:pt>
                <c:pt idx="26">
                  <c:v>2477135.5521426266</c:v>
                </c:pt>
                <c:pt idx="27">
                  <c:v>2594656.7340174192</c:v>
                </c:pt>
                <c:pt idx="28">
                  <c:v>2706826.945625246</c:v>
                </c:pt>
                <c:pt idx="29">
                  <c:v>2862817.7891071555</c:v>
                </c:pt>
                <c:pt idx="30">
                  <c:v>2994913.7957142848</c:v>
                </c:pt>
                <c:pt idx="31">
                  <c:v>3094924.6552677457</c:v>
                </c:pt>
                <c:pt idx="32">
                  <c:v>3079625.7994645247</c:v>
                </c:pt>
                <c:pt idx="33">
                  <c:v>3107529.112768623</c:v>
                </c:pt>
                <c:pt idx="34">
                  <c:v>3070462.2523223651</c:v>
                </c:pt>
                <c:pt idx="35">
                  <c:v>2985891.4559834031</c:v>
                </c:pt>
                <c:pt idx="36">
                  <c:v>2937665.7264296757</c:v>
                </c:pt>
                <c:pt idx="37">
                  <c:v>2945373.7203574004</c:v>
                </c:pt>
                <c:pt idx="38">
                  <c:v>2907742.7126788921</c:v>
                </c:pt>
                <c:pt idx="39">
                  <c:v>2925285.6483930796</c:v>
                </c:pt>
                <c:pt idx="40">
                  <c:v>2859349.6021429524</c:v>
                </c:pt>
                <c:pt idx="41">
                  <c:v>2729945.4836609643</c:v>
                </c:pt>
                <c:pt idx="42">
                  <c:v>2741219.5568749891</c:v>
                </c:pt>
                <c:pt idx="43">
                  <c:v>2694945.9384821211</c:v>
                </c:pt>
                <c:pt idx="44">
                  <c:v>2607022.9884822518</c:v>
                </c:pt>
                <c:pt idx="45">
                  <c:v>2557924.6397321424</c:v>
                </c:pt>
                <c:pt idx="46">
                  <c:v>2548898.9090180066</c:v>
                </c:pt>
                <c:pt idx="47">
                  <c:v>2461508.4103575004</c:v>
                </c:pt>
                <c:pt idx="48">
                  <c:v>2381178.8387501999</c:v>
                </c:pt>
                <c:pt idx="49">
                  <c:v>2271321.343482614</c:v>
                </c:pt>
                <c:pt idx="50">
                  <c:v>2196265.1678577112</c:v>
                </c:pt>
                <c:pt idx="51">
                  <c:v>2115943.0095539317</c:v>
                </c:pt>
                <c:pt idx="52">
                  <c:v>2048352.0230359901</c:v>
                </c:pt>
                <c:pt idx="53">
                  <c:v>1971721.2071434425</c:v>
                </c:pt>
                <c:pt idx="54">
                  <c:v>1792205.0649111327</c:v>
                </c:pt>
                <c:pt idx="55">
                  <c:v>1765594.0083934178</c:v>
                </c:pt>
                <c:pt idx="56">
                  <c:v>1690750.6662505353</c:v>
                </c:pt>
                <c:pt idx="57">
                  <c:v>1653311.53544656</c:v>
                </c:pt>
                <c:pt idx="58">
                  <c:v>1631206.7942859344</c:v>
                </c:pt>
                <c:pt idx="59">
                  <c:v>1560544.0872324151</c:v>
                </c:pt>
                <c:pt idx="60">
                  <c:v>1505112.0513395672</c:v>
                </c:pt>
                <c:pt idx="61">
                  <c:v>1450690.4908038583</c:v>
                </c:pt>
                <c:pt idx="62">
                  <c:v>1414968.3665178278</c:v>
                </c:pt>
                <c:pt idx="63">
                  <c:v>1394336.9625891862</c:v>
                </c:pt>
                <c:pt idx="64">
                  <c:v>1410761.0248210737</c:v>
                </c:pt>
                <c:pt idx="65">
                  <c:v>1406840.4493748148</c:v>
                </c:pt>
                <c:pt idx="66">
                  <c:v>1467957.7305356241</c:v>
                </c:pt>
                <c:pt idx="67">
                  <c:v>1506621.7125891193</c:v>
                </c:pt>
                <c:pt idx="68">
                  <c:v>1594538.589732212</c:v>
                </c:pt>
                <c:pt idx="69">
                  <c:v>1622749.9216072143</c:v>
                </c:pt>
                <c:pt idx="70">
                  <c:v>1596547.6661609048</c:v>
                </c:pt>
                <c:pt idx="71">
                  <c:v>1493353.6658034674</c:v>
                </c:pt>
                <c:pt idx="72">
                  <c:v>1363297.6480358909</c:v>
                </c:pt>
                <c:pt idx="73">
                  <c:v>1337295.193571469</c:v>
                </c:pt>
                <c:pt idx="74">
                  <c:v>1320431.3521425542</c:v>
                </c:pt>
                <c:pt idx="75">
                  <c:v>1363660.6281249749</c:v>
                </c:pt>
                <c:pt idx="76">
                  <c:v>1460792.9413392316</c:v>
                </c:pt>
                <c:pt idx="77">
                  <c:v>1492976.6577677429</c:v>
                </c:pt>
                <c:pt idx="78">
                  <c:v>1452797.9841960859</c:v>
                </c:pt>
                <c:pt idx="79">
                  <c:v>1415881.4091962557</c:v>
                </c:pt>
                <c:pt idx="80">
                  <c:v>1379202.5083925026</c:v>
                </c:pt>
                <c:pt idx="81">
                  <c:v>1368495.5737497024</c:v>
                </c:pt>
                <c:pt idx="82">
                  <c:v>1397940.481875188</c:v>
                </c:pt>
                <c:pt idx="83">
                  <c:v>1456110.1422319361</c:v>
                </c:pt>
                <c:pt idx="84">
                  <c:v>1494767.8583925192</c:v>
                </c:pt>
                <c:pt idx="85">
                  <c:v>1528398.2795533957</c:v>
                </c:pt>
                <c:pt idx="86">
                  <c:v>1540604.5062498294</c:v>
                </c:pt>
                <c:pt idx="87">
                  <c:v>1545046.8850890258</c:v>
                </c:pt>
                <c:pt idx="88">
                  <c:v>1470133.3448211541</c:v>
                </c:pt>
                <c:pt idx="89">
                  <c:v>1472226.5809817011</c:v>
                </c:pt>
                <c:pt idx="90">
                  <c:v>1430948.9290174283</c:v>
                </c:pt>
                <c:pt idx="91">
                  <c:v>1422896.0014282973</c:v>
                </c:pt>
                <c:pt idx="92">
                  <c:v>1441012.2493748886</c:v>
                </c:pt>
                <c:pt idx="93">
                  <c:v>1393004.8979464262</c:v>
                </c:pt>
                <c:pt idx="94">
                  <c:v>1420864.5023215262</c:v>
                </c:pt>
                <c:pt idx="95">
                  <c:v>1402339.303036029</c:v>
                </c:pt>
                <c:pt idx="96">
                  <c:v>1357914.3650898479</c:v>
                </c:pt>
                <c:pt idx="97">
                  <c:v>1317886.1391968937</c:v>
                </c:pt>
                <c:pt idx="98">
                  <c:v>1323635.1316073099</c:v>
                </c:pt>
                <c:pt idx="99">
                  <c:v>1324942.7669644062</c:v>
                </c:pt>
                <c:pt idx="100">
                  <c:v>1313040.1281250562</c:v>
                </c:pt>
                <c:pt idx="101">
                  <c:v>1271356.8095536693</c:v>
                </c:pt>
                <c:pt idx="102">
                  <c:v>1201669.2869645744</c:v>
                </c:pt>
                <c:pt idx="103">
                  <c:v>1125519.8633035554</c:v>
                </c:pt>
                <c:pt idx="104">
                  <c:v>1114712.0974103888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B7-4D3A-A759-E1479F7C62DB}"/>
            </c:ext>
          </c:extLst>
        </c:ser>
        <c:ser>
          <c:idx val="4"/>
          <c:order val="4"/>
          <c:tx>
            <c:strRef>
              <c:f>NWP!$F$4</c:f>
              <c:strCache>
                <c:ptCount val="1"/>
                <c:pt idx="0">
                  <c:v>Plan (MICL)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NWP!$F$5:$F$109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833079.1919857118</c:v>
                </c:pt>
                <c:pt idx="12">
                  <c:v>1943851.4479666608</c:v>
                </c:pt>
                <c:pt idx="13">
                  <c:v>1943851.4479666608</c:v>
                </c:pt>
                <c:pt idx="14">
                  <c:v>1943851.4479666608</c:v>
                </c:pt>
                <c:pt idx="15">
                  <c:v>1921983.8799131038</c:v>
                </c:pt>
                <c:pt idx="16">
                  <c:v>1790778.4715917609</c:v>
                </c:pt>
                <c:pt idx="17">
                  <c:v>1790778.4715917609</c:v>
                </c:pt>
                <c:pt idx="18">
                  <c:v>1790778.4715917609</c:v>
                </c:pt>
                <c:pt idx="19">
                  <c:v>1790778.4715917609</c:v>
                </c:pt>
                <c:pt idx="20">
                  <c:v>2053248.9913056344</c:v>
                </c:pt>
                <c:pt idx="21">
                  <c:v>2158237.1991911838</c:v>
                </c:pt>
                <c:pt idx="22">
                  <c:v>2158237.1991911838</c:v>
                </c:pt>
                <c:pt idx="23">
                  <c:v>2158237.1991911838</c:v>
                </c:pt>
                <c:pt idx="24">
                  <c:v>2384617.0223605139</c:v>
                </c:pt>
                <c:pt idx="25">
                  <c:v>2950566.5802838393</c:v>
                </c:pt>
                <c:pt idx="26">
                  <c:v>2950566.5802838393</c:v>
                </c:pt>
                <c:pt idx="27">
                  <c:v>2950566.5802838393</c:v>
                </c:pt>
                <c:pt idx="28">
                  <c:v>2999809.4758359524</c:v>
                </c:pt>
                <c:pt idx="29">
                  <c:v>3295266.8491486288</c:v>
                </c:pt>
                <c:pt idx="30">
                  <c:v>3295266.8491486288</c:v>
                </c:pt>
                <c:pt idx="31">
                  <c:v>3295266.8491486288</c:v>
                </c:pt>
                <c:pt idx="32">
                  <c:v>3295266.8491486288</c:v>
                </c:pt>
                <c:pt idx="33">
                  <c:v>3378597.6253396715</c:v>
                </c:pt>
                <c:pt idx="34">
                  <c:v>3411929.9358160892</c:v>
                </c:pt>
                <c:pt idx="35">
                  <c:v>3411929.9358160892</c:v>
                </c:pt>
                <c:pt idx="36">
                  <c:v>3411929.9358160892</c:v>
                </c:pt>
                <c:pt idx="37">
                  <c:v>3358552.4930164348</c:v>
                </c:pt>
                <c:pt idx="38">
                  <c:v>3287382.5692835618</c:v>
                </c:pt>
                <c:pt idx="39">
                  <c:v>3287382.5692835618</c:v>
                </c:pt>
                <c:pt idx="40">
                  <c:v>3287382.5692835618</c:v>
                </c:pt>
                <c:pt idx="41">
                  <c:v>3287382.5692835618</c:v>
                </c:pt>
                <c:pt idx="42">
                  <c:v>3405265.0563058616</c:v>
                </c:pt>
                <c:pt idx="43">
                  <c:v>3405265.0563058616</c:v>
                </c:pt>
                <c:pt idx="44">
                  <c:v>3405265.0563058616</c:v>
                </c:pt>
                <c:pt idx="45">
                  <c:v>3405265.0563058616</c:v>
                </c:pt>
                <c:pt idx="46">
                  <c:v>2695198.7157731764</c:v>
                </c:pt>
                <c:pt idx="47">
                  <c:v>2411172.1795601021</c:v>
                </c:pt>
                <c:pt idx="48">
                  <c:v>2411172.1795601021</c:v>
                </c:pt>
                <c:pt idx="49">
                  <c:v>2411172.1795601021</c:v>
                </c:pt>
                <c:pt idx="50">
                  <c:v>2322583.2238454563</c:v>
                </c:pt>
                <c:pt idx="51">
                  <c:v>2101110.8345588432</c:v>
                </c:pt>
                <c:pt idx="52">
                  <c:v>2101110.8345588432</c:v>
                </c:pt>
                <c:pt idx="53">
                  <c:v>2101110.8345588432</c:v>
                </c:pt>
                <c:pt idx="54">
                  <c:v>2101110.8345588432</c:v>
                </c:pt>
                <c:pt idx="55">
                  <c:v>2303276.7463973537</c:v>
                </c:pt>
                <c:pt idx="56">
                  <c:v>2336971.0650371052</c:v>
                </c:pt>
                <c:pt idx="57">
                  <c:v>2336971.0650371052</c:v>
                </c:pt>
                <c:pt idx="58">
                  <c:v>2336971.0650371052</c:v>
                </c:pt>
                <c:pt idx="59">
                  <c:v>2251480.1621610387</c:v>
                </c:pt>
                <c:pt idx="60">
                  <c:v>2187361.9850039887</c:v>
                </c:pt>
                <c:pt idx="61">
                  <c:v>2187361.9850039887</c:v>
                </c:pt>
                <c:pt idx="62">
                  <c:v>2187361.9850039887</c:v>
                </c:pt>
                <c:pt idx="63">
                  <c:v>2151499.5164291454</c:v>
                </c:pt>
                <c:pt idx="64">
                  <c:v>1936324.7049800814</c:v>
                </c:pt>
                <c:pt idx="65">
                  <c:v>1936324.7049800814</c:v>
                </c:pt>
                <c:pt idx="66">
                  <c:v>1936324.7049800814</c:v>
                </c:pt>
                <c:pt idx="67">
                  <c:v>1936324.7049800814</c:v>
                </c:pt>
                <c:pt idx="68">
                  <c:v>1690950.9844340791</c:v>
                </c:pt>
                <c:pt idx="69">
                  <c:v>1650055.3643430783</c:v>
                </c:pt>
                <c:pt idx="70">
                  <c:v>1650055.3643430783</c:v>
                </c:pt>
                <c:pt idx="71">
                  <c:v>1650055.3643430783</c:v>
                </c:pt>
                <c:pt idx="72">
                  <c:v>2134409.0792830545</c:v>
                </c:pt>
                <c:pt idx="73">
                  <c:v>2780214.0325363553</c:v>
                </c:pt>
                <c:pt idx="74">
                  <c:v>2780214.0325363553</c:v>
                </c:pt>
                <c:pt idx="75">
                  <c:v>2780214.0325363553</c:v>
                </c:pt>
                <c:pt idx="76">
                  <c:v>2780214.0325363553</c:v>
                </c:pt>
                <c:pt idx="77">
                  <c:v>3073020.5421886076</c:v>
                </c:pt>
                <c:pt idx="78">
                  <c:v>3073020.5421886076</c:v>
                </c:pt>
                <c:pt idx="79">
                  <c:v>3073020.5421886076</c:v>
                </c:pt>
                <c:pt idx="80">
                  <c:v>3073020.5421886076</c:v>
                </c:pt>
                <c:pt idx="81">
                  <c:v>2783974.7391609624</c:v>
                </c:pt>
                <c:pt idx="82">
                  <c:v>2783974.7391609624</c:v>
                </c:pt>
                <c:pt idx="83">
                  <c:v>2783974.7391609624</c:v>
                </c:pt>
                <c:pt idx="84">
                  <c:v>2783974.7391609624</c:v>
                </c:pt>
                <c:pt idx="85">
                  <c:v>1978029.8385266238</c:v>
                </c:pt>
                <c:pt idx="86">
                  <c:v>1373571.1630508699</c:v>
                </c:pt>
                <c:pt idx="87">
                  <c:v>1373571.1630508699</c:v>
                </c:pt>
                <c:pt idx="88">
                  <c:v>1373571.1630508699</c:v>
                </c:pt>
                <c:pt idx="89">
                  <c:v>1371815.6734222381</c:v>
                </c:pt>
                <c:pt idx="90">
                  <c:v>1367426.9493506581</c:v>
                </c:pt>
                <c:pt idx="91">
                  <c:v>1367426.9493506581</c:v>
                </c:pt>
                <c:pt idx="92">
                  <c:v>1367426.9493506581</c:v>
                </c:pt>
                <c:pt idx="93">
                  <c:v>1367426.9493506581</c:v>
                </c:pt>
                <c:pt idx="94">
                  <c:v>1379252.736178604</c:v>
                </c:pt>
                <c:pt idx="95">
                  <c:v>1381223.7006499278</c:v>
                </c:pt>
                <c:pt idx="96">
                  <c:v>1381223.7006499278</c:v>
                </c:pt>
                <c:pt idx="97">
                  <c:v>1381223.7006499278</c:v>
                </c:pt>
                <c:pt idx="98">
                  <c:v>1375856.6367461844</c:v>
                </c:pt>
                <c:pt idx="99">
                  <c:v>1371831.3388183771</c:v>
                </c:pt>
                <c:pt idx="100">
                  <c:v>1371831.3388183771</c:v>
                </c:pt>
                <c:pt idx="101">
                  <c:v>1371831.3388183771</c:v>
                </c:pt>
                <c:pt idx="102">
                  <c:v>1373225.6517300077</c:v>
                </c:pt>
                <c:pt idx="103">
                  <c:v>1381591.5291997918</c:v>
                </c:pt>
                <c:pt idx="104">
                  <c:v>1381591.5291997918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5B7-4D3A-A759-E1479F7C6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NWP!$D$4</c:f>
              <c:strCache>
                <c:ptCount val="1"/>
                <c:pt idx="0">
                  <c:v>Average NWP (MICL)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NWP!$D$5:$D$109</c:f>
              <c:numCache>
                <c:formatCode>#,##0</c:formatCode>
                <c:ptCount val="105"/>
                <c:pt idx="0">
                  <c:v>1217.8704948582633</c:v>
                </c:pt>
                <c:pt idx="1">
                  <c:v>1191.0014356105328</c:v>
                </c:pt>
                <c:pt idx="2">
                  <c:v>1172.4841094554131</c:v>
                </c:pt>
                <c:pt idx="3">
                  <c:v>1214.7162353419408</c:v>
                </c:pt>
                <c:pt idx="4">
                  <c:v>1183.2394880791678</c:v>
                </c:pt>
                <c:pt idx="5">
                  <c:v>1207.3961152535462</c:v>
                </c:pt>
                <c:pt idx="6">
                  <c:v>1202.6456068904147</c:v>
                </c:pt>
                <c:pt idx="7">
                  <c:v>1171.4991217226377</c:v>
                </c:pt>
                <c:pt idx="8">
                  <c:v>1228.3391080320696</c:v>
                </c:pt>
                <c:pt idx="9">
                  <c:v>1249.4245331235331</c:v>
                </c:pt>
                <c:pt idx="10">
                  <c:v>1285.8358873408606</c:v>
                </c:pt>
                <c:pt idx="11">
                  <c:v>1271.0965149950048</c:v>
                </c:pt>
                <c:pt idx="12">
                  <c:v>1344.4497741719424</c:v>
                </c:pt>
                <c:pt idx="13">
                  <c:v>1273.3669757163159</c:v>
                </c:pt>
                <c:pt idx="14">
                  <c:v>1289.7595688789597</c:v>
                </c:pt>
                <c:pt idx="15">
                  <c:v>1227.5949970727627</c:v>
                </c:pt>
                <c:pt idx="16">
                  <c:v>1290.6605234974854</c:v>
                </c:pt>
                <c:pt idx="17">
                  <c:v>1283.2064458477487</c:v>
                </c:pt>
                <c:pt idx="18">
                  <c:v>1311.1438573022729</c:v>
                </c:pt>
                <c:pt idx="19">
                  <c:v>1340.9020364047949</c:v>
                </c:pt>
                <c:pt idx="20">
                  <c:v>1246.4010080377125</c:v>
                </c:pt>
                <c:pt idx="21">
                  <c:v>1217.5730132469641</c:v>
                </c:pt>
                <c:pt idx="22">
                  <c:v>1245.5362420234733</c:v>
                </c:pt>
                <c:pt idx="23">
                  <c:v>1251.4010096845673</c:v>
                </c:pt>
                <c:pt idx="24">
                  <c:v>1263.15178993942</c:v>
                </c:pt>
                <c:pt idx="25">
                  <c:v>1388.1001490753158</c:v>
                </c:pt>
                <c:pt idx="26">
                  <c:v>1324.9972422940532</c:v>
                </c:pt>
                <c:pt idx="27">
                  <c:v>1329.3243096782269</c:v>
                </c:pt>
                <c:pt idx="28">
                  <c:v>1285.9834405809161</c:v>
                </c:pt>
                <c:pt idx="29">
                  <c:v>1360.1557903518064</c:v>
                </c:pt>
                <c:pt idx="30">
                  <c:v>1329.6872131223142</c:v>
                </c:pt>
                <c:pt idx="31">
                  <c:v>1341.168777116452</c:v>
                </c:pt>
                <c:pt idx="32">
                  <c:v>1293.6229895202648</c:v>
                </c:pt>
                <c:pt idx="33">
                  <c:v>1253.1736077865874</c:v>
                </c:pt>
                <c:pt idx="34">
                  <c:v>1271.0305718870563</c:v>
                </c:pt>
                <c:pt idx="35">
                  <c:v>1236.962553410923</c:v>
                </c:pt>
                <c:pt idx="36">
                  <c:v>1256.2483167647285</c:v>
                </c:pt>
                <c:pt idx="37">
                  <c:v>1187.9410503942756</c:v>
                </c:pt>
                <c:pt idx="38">
                  <c:v>1215.4645969495796</c:v>
                </c:pt>
                <c:pt idx="39">
                  <c:v>1249.35135205335</c:v>
                </c:pt>
                <c:pt idx="40">
                  <c:v>1198.4529681761912</c:v>
                </c:pt>
                <c:pt idx="41">
                  <c:v>1187.8044183080053</c:v>
                </c:pt>
                <c:pt idx="42">
                  <c:v>1145.3870807460337</c:v>
                </c:pt>
                <c:pt idx="43">
                  <c:v>1189.8961637873501</c:v>
                </c:pt>
                <c:pt idx="44">
                  <c:v>1168.7573478717586</c:v>
                </c:pt>
                <c:pt idx="45">
                  <c:v>1222.3377386309505</c:v>
                </c:pt>
                <c:pt idx="46">
                  <c:v>1178.5963290720506</c:v>
                </c:pt>
                <c:pt idx="47">
                  <c:v>1192.6345625972094</c:v>
                </c:pt>
                <c:pt idx="48">
                  <c:v>1231.942421219999</c:v>
                </c:pt>
                <c:pt idx="49">
                  <c:v>1197.0226065504824</c:v>
                </c:pt>
                <c:pt idx="50">
                  <c:v>1163.4002427615978</c:v>
                </c:pt>
                <c:pt idx="51">
                  <c:v>1168.136280370127</c:v>
                </c:pt>
                <c:pt idx="52">
                  <c:v>1134.5718493737356</c:v>
                </c:pt>
                <c:pt idx="53">
                  <c:v>1076.2306610165986</c:v>
                </c:pt>
                <c:pt idx="54">
                  <c:v>1093.3089447591387</c:v>
                </c:pt>
                <c:pt idx="55">
                  <c:v>1085.4829730004642</c:v>
                </c:pt>
                <c:pt idx="56">
                  <c:v>1166.5303770659973</c:v>
                </c:pt>
                <c:pt idx="57">
                  <c:v>1178.1892235312544</c:v>
                </c:pt>
                <c:pt idx="58">
                  <c:v>1162.930388597556</c:v>
                </c:pt>
                <c:pt idx="59">
                  <c:v>1124.6095900485896</c:v>
                </c:pt>
                <c:pt idx="60">
                  <c:v>1134.822659126771</c:v>
                </c:pt>
                <c:pt idx="61">
                  <c:v>1150.371867824085</c:v>
                </c:pt>
                <c:pt idx="62">
                  <c:v>1109.8428242301272</c:v>
                </c:pt>
                <c:pt idx="63">
                  <c:v>1096.8916369844551</c:v>
                </c:pt>
                <c:pt idx="64">
                  <c:v>1127.820435440919</c:v>
                </c:pt>
                <c:pt idx="65">
                  <c:v>1107.9412939641713</c:v>
                </c:pt>
                <c:pt idx="66">
                  <c:v>1131.034649217929</c:v>
                </c:pt>
                <c:pt idx="67">
                  <c:v>1093.1890119096172</c:v>
                </c:pt>
                <c:pt idx="68">
                  <c:v>1105.1537349577854</c:v>
                </c:pt>
                <c:pt idx="69">
                  <c:v>1096.5232426925563</c:v>
                </c:pt>
                <c:pt idx="70">
                  <c:v>1128.8314919371057</c:v>
                </c:pt>
                <c:pt idx="71">
                  <c:v>1159.9318382815825</c:v>
                </c:pt>
                <c:pt idx="72">
                  <c:v>1086.9273363288307</c:v>
                </c:pt>
                <c:pt idx="73">
                  <c:v>1057.4435435650469</c:v>
                </c:pt>
                <c:pt idx="74">
                  <c:v>1078.7156365902863</c:v>
                </c:pt>
                <c:pt idx="75">
                  <c:v>1089.3706873918304</c:v>
                </c:pt>
                <c:pt idx="76">
                  <c:v>1045.0859887788456</c:v>
                </c:pt>
                <c:pt idx="77">
                  <c:v>1072.2582224713876</c:v>
                </c:pt>
                <c:pt idx="78">
                  <c:v>1102.2418549190338</c:v>
                </c:pt>
                <c:pt idx="79">
                  <c:v>1073.3376646758084</c:v>
                </c:pt>
                <c:pt idx="80">
                  <c:v>1034.6388898410546</c:v>
                </c:pt>
                <c:pt idx="81">
                  <c:v>1063.1200308988268</c:v>
                </c:pt>
                <c:pt idx="82">
                  <c:v>1081.4771471796917</c:v>
                </c:pt>
                <c:pt idx="83">
                  <c:v>1071.4045577615943</c:v>
                </c:pt>
                <c:pt idx="84">
                  <c:v>1085.400818989626</c:v>
                </c:pt>
                <c:pt idx="85">
                  <c:v>1068.4327403581174</c:v>
                </c:pt>
                <c:pt idx="86">
                  <c:v>1127.5943317522042</c:v>
                </c:pt>
                <c:pt idx="87">
                  <c:v>1082.3242427130253</c:v>
                </c:pt>
                <c:pt idx="88">
                  <c:v>1041.1528669891175</c:v>
                </c:pt>
                <c:pt idx="89">
                  <c:v>1045.9249920948071</c:v>
                </c:pt>
                <c:pt idx="90">
                  <c:v>1088.6426188221185</c:v>
                </c:pt>
                <c:pt idx="91">
                  <c:v>1085.4967019279579</c:v>
                </c:pt>
                <c:pt idx="92">
                  <c:v>1108.3947774779504</c:v>
                </c:pt>
                <c:pt idx="93">
                  <c:v>1072.0637376713196</c:v>
                </c:pt>
                <c:pt idx="94">
                  <c:v>1044.3324111181944</c:v>
                </c:pt>
                <c:pt idx="95">
                  <c:v>1101.4608167708027</c:v>
                </c:pt>
                <c:pt idx="96">
                  <c:v>1064.7014269960234</c:v>
                </c:pt>
                <c:pt idx="97">
                  <c:v>1110.585634312514</c:v>
                </c:pt>
                <c:pt idx="98">
                  <c:v>1092.8973574893848</c:v>
                </c:pt>
                <c:pt idx="99">
                  <c:v>1140.642204579392</c:v>
                </c:pt>
                <c:pt idx="100">
                  <c:v>1097.7397357515918</c:v>
                </c:pt>
                <c:pt idx="101">
                  <c:v>1122.5156070895441</c:v>
                </c:pt>
                <c:pt idx="102">
                  <c:v>1044.854746456321</c:v>
                </c:pt>
                <c:pt idx="103">
                  <c:v>1200.6172079697026</c:v>
                </c:pt>
                <c:pt idx="104">
                  <c:v>1109.6422308010888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5B7-4D3A-A759-E1479F7C62DB}"/>
            </c:ext>
          </c:extLst>
        </c:ser>
        <c:ser>
          <c:idx val="3"/>
          <c:order val="3"/>
          <c:tx>
            <c:strRef>
              <c:f>NWP!$E$4</c:f>
              <c:strCache>
                <c:ptCount val="1"/>
                <c:pt idx="0">
                  <c:v>Average NWP - 4 week Average (MICL)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NWP!$E$5:$E$109</c:f>
              <c:numCache>
                <c:formatCode>#,##0</c:formatCode>
                <c:ptCount val="105"/>
                <c:pt idx="3">
                  <c:v>1199.0180688165374</c:v>
                </c:pt>
                <c:pt idx="4">
                  <c:v>1190.3603171217637</c:v>
                </c:pt>
                <c:pt idx="5">
                  <c:v>1194.4589870325171</c:v>
                </c:pt>
                <c:pt idx="6">
                  <c:v>1201.9993613912675</c:v>
                </c:pt>
                <c:pt idx="7">
                  <c:v>1191.1950829864415</c:v>
                </c:pt>
                <c:pt idx="8">
                  <c:v>1202.4699879746672</c:v>
                </c:pt>
                <c:pt idx="9">
                  <c:v>1212.9770924421639</c:v>
                </c:pt>
                <c:pt idx="10">
                  <c:v>1233.7746625547752</c:v>
                </c:pt>
                <c:pt idx="11">
                  <c:v>1258.674010872867</c:v>
                </c:pt>
                <c:pt idx="12">
                  <c:v>1287.7016774078352</c:v>
                </c:pt>
                <c:pt idx="13">
                  <c:v>1293.6872880560309</c:v>
                </c:pt>
                <c:pt idx="14">
                  <c:v>1294.6682084405556</c:v>
                </c:pt>
                <c:pt idx="15">
                  <c:v>1283.7928289599952</c:v>
                </c:pt>
                <c:pt idx="16">
                  <c:v>1270.345516291381</c:v>
                </c:pt>
                <c:pt idx="17">
                  <c:v>1272.805383824239</c:v>
                </c:pt>
                <c:pt idx="18">
                  <c:v>1278.1514559300676</c:v>
                </c:pt>
                <c:pt idx="19">
                  <c:v>1306.4782157630755</c:v>
                </c:pt>
                <c:pt idx="20">
                  <c:v>1295.413336898132</c:v>
                </c:pt>
                <c:pt idx="21">
                  <c:v>1279.0049787479361</c:v>
                </c:pt>
                <c:pt idx="22">
                  <c:v>1262.6030749282363</c:v>
                </c:pt>
                <c:pt idx="23">
                  <c:v>1240.2278182481791</c:v>
                </c:pt>
                <c:pt idx="24">
                  <c:v>1244.4155137236062</c:v>
                </c:pt>
                <c:pt idx="25">
                  <c:v>1287.0472976806941</c:v>
                </c:pt>
                <c:pt idx="26">
                  <c:v>1306.912547748339</c:v>
                </c:pt>
                <c:pt idx="27">
                  <c:v>1326.393372746754</c:v>
                </c:pt>
                <c:pt idx="28">
                  <c:v>1332.101285407128</c:v>
                </c:pt>
                <c:pt idx="29">
                  <c:v>1325.1151957262505</c:v>
                </c:pt>
                <c:pt idx="30">
                  <c:v>1326.2876884333159</c:v>
                </c:pt>
                <c:pt idx="31">
                  <c:v>1329.248805292872</c:v>
                </c:pt>
                <c:pt idx="32">
                  <c:v>1331.1586925277093</c:v>
                </c:pt>
                <c:pt idx="33">
                  <c:v>1304.4131468864045</c:v>
                </c:pt>
                <c:pt idx="34">
                  <c:v>1289.7489865775901</c:v>
                </c:pt>
                <c:pt idx="35">
                  <c:v>1263.6974306512079</c:v>
                </c:pt>
                <c:pt idx="36">
                  <c:v>1254.3537624623239</c:v>
                </c:pt>
                <c:pt idx="37">
                  <c:v>1238.0456231142459</c:v>
                </c:pt>
                <c:pt idx="38">
                  <c:v>1224.1541293798766</c:v>
                </c:pt>
                <c:pt idx="39">
                  <c:v>1227.2513290404834</c:v>
                </c:pt>
                <c:pt idx="40">
                  <c:v>1212.802491893349</c:v>
                </c:pt>
                <c:pt idx="41">
                  <c:v>1212.7683338717816</c:v>
                </c:pt>
                <c:pt idx="42">
                  <c:v>1195.2489548208951</c:v>
                </c:pt>
                <c:pt idx="43">
                  <c:v>1180.3851577543951</c:v>
                </c:pt>
                <c:pt idx="44">
                  <c:v>1172.9612526782869</c:v>
                </c:pt>
                <c:pt idx="45">
                  <c:v>1181.5945827590233</c:v>
                </c:pt>
                <c:pt idx="46">
                  <c:v>1189.8968948405272</c:v>
                </c:pt>
                <c:pt idx="47">
                  <c:v>1190.5814945429922</c:v>
                </c:pt>
                <c:pt idx="48">
                  <c:v>1206.3777628800524</c:v>
                </c:pt>
                <c:pt idx="49">
                  <c:v>1200.0489798599353</c:v>
                </c:pt>
                <c:pt idx="50">
                  <c:v>1196.249958282322</c:v>
                </c:pt>
                <c:pt idx="51">
                  <c:v>1190.1253877255515</c:v>
                </c:pt>
                <c:pt idx="52">
                  <c:v>1165.7827447639856</c:v>
                </c:pt>
                <c:pt idx="53">
                  <c:v>1135.5847583805148</c:v>
                </c:pt>
                <c:pt idx="54">
                  <c:v>1118.0619338799002</c:v>
                </c:pt>
                <c:pt idx="55">
                  <c:v>1097.3986070374842</c:v>
                </c:pt>
                <c:pt idx="56">
                  <c:v>1105.3882389605496</c:v>
                </c:pt>
                <c:pt idx="57">
                  <c:v>1130.8778795892138</c:v>
                </c:pt>
                <c:pt idx="58">
                  <c:v>1148.283240548818</c:v>
                </c:pt>
                <c:pt idx="59">
                  <c:v>1158.0648948108494</c:v>
                </c:pt>
                <c:pt idx="60">
                  <c:v>1150.1379653260428</c:v>
                </c:pt>
                <c:pt idx="61">
                  <c:v>1143.1836263992504</c:v>
                </c:pt>
                <c:pt idx="62">
                  <c:v>1129.9117353073932</c:v>
                </c:pt>
                <c:pt idx="63">
                  <c:v>1122.9822470413596</c:v>
                </c:pt>
                <c:pt idx="64">
                  <c:v>1121.2316911198966</c:v>
                </c:pt>
                <c:pt idx="65">
                  <c:v>1110.6240476549183</c:v>
                </c:pt>
                <c:pt idx="66">
                  <c:v>1115.9220039018685</c:v>
                </c:pt>
                <c:pt idx="67">
                  <c:v>1114.9963476331591</c:v>
                </c:pt>
                <c:pt idx="68">
                  <c:v>1109.3296725123757</c:v>
                </c:pt>
                <c:pt idx="69">
                  <c:v>1106.475159694472</c:v>
                </c:pt>
                <c:pt idx="70">
                  <c:v>1105.9243703742661</c:v>
                </c:pt>
                <c:pt idx="71">
                  <c:v>1122.6100769672576</c:v>
                </c:pt>
                <c:pt idx="72">
                  <c:v>1118.0534773100189</c:v>
                </c:pt>
                <c:pt idx="73">
                  <c:v>1108.2835525281414</c:v>
                </c:pt>
                <c:pt idx="74">
                  <c:v>1095.7545886914365</c:v>
                </c:pt>
                <c:pt idx="75">
                  <c:v>1078.1143009689986</c:v>
                </c:pt>
                <c:pt idx="76">
                  <c:v>1067.6539640815022</c:v>
                </c:pt>
                <c:pt idx="77">
                  <c:v>1071.3576338080875</c:v>
                </c:pt>
                <c:pt idx="78">
                  <c:v>1077.2391883902742</c:v>
                </c:pt>
                <c:pt idx="79">
                  <c:v>1073.2309327112689</c:v>
                </c:pt>
                <c:pt idx="80">
                  <c:v>1070.619157976821</c:v>
                </c:pt>
                <c:pt idx="81">
                  <c:v>1068.3346100836809</c:v>
                </c:pt>
                <c:pt idx="82">
                  <c:v>1063.1434331488454</c:v>
                </c:pt>
                <c:pt idx="83">
                  <c:v>1062.660156420292</c:v>
                </c:pt>
                <c:pt idx="84">
                  <c:v>1075.3506387074347</c:v>
                </c:pt>
                <c:pt idx="85">
                  <c:v>1076.6788160722574</c:v>
                </c:pt>
                <c:pt idx="86">
                  <c:v>1088.2081122153854</c:v>
                </c:pt>
                <c:pt idx="87">
                  <c:v>1090.9380334532432</c:v>
                </c:pt>
                <c:pt idx="88">
                  <c:v>1079.8760454531161</c:v>
                </c:pt>
                <c:pt idx="89">
                  <c:v>1074.2491083872885</c:v>
                </c:pt>
                <c:pt idx="90">
                  <c:v>1064.5111801547671</c:v>
                </c:pt>
                <c:pt idx="91">
                  <c:v>1065.3042949585001</c:v>
                </c:pt>
                <c:pt idx="92">
                  <c:v>1082.1147725807084</c:v>
                </c:pt>
                <c:pt idx="93">
                  <c:v>1088.6494589748365</c:v>
                </c:pt>
                <c:pt idx="94">
                  <c:v>1077.5719070488556</c:v>
                </c:pt>
                <c:pt idx="95">
                  <c:v>1081.5629357595669</c:v>
                </c:pt>
                <c:pt idx="96">
                  <c:v>1070.6395981390851</c:v>
                </c:pt>
                <c:pt idx="97">
                  <c:v>1080.2700722993836</c:v>
                </c:pt>
                <c:pt idx="98">
                  <c:v>1092.4113088921813</c:v>
                </c:pt>
                <c:pt idx="99">
                  <c:v>1102.2066558443285</c:v>
                </c:pt>
                <c:pt idx="100">
                  <c:v>1110.4662330332205</c:v>
                </c:pt>
                <c:pt idx="101">
                  <c:v>1113.4487262274783</c:v>
                </c:pt>
                <c:pt idx="102">
                  <c:v>1101.4380734692122</c:v>
                </c:pt>
                <c:pt idx="103">
                  <c:v>1116.4318243167897</c:v>
                </c:pt>
                <c:pt idx="104">
                  <c:v>1119.4074480791642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5B7-4D3A-A759-E1479F7C6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400"/>
          <c:min val="10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Short Term: Weekly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NWP!$Q$4</c:f>
              <c:strCache>
                <c:ptCount val="1"/>
                <c:pt idx="0">
                  <c:v>NWP (Short-Term)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NWP!$Q$5:$Q$109</c:f>
              <c:numCache>
                <c:formatCode>#,##0</c:formatCode>
                <c:ptCount val="105"/>
                <c:pt idx="0">
                  <c:v>229490.81250008929</c:v>
                </c:pt>
                <c:pt idx="1">
                  <c:v>239072.13392862672</c:v>
                </c:pt>
                <c:pt idx="2">
                  <c:v>241116.19642860699</c:v>
                </c:pt>
                <c:pt idx="3">
                  <c:v>229860.04464293629</c:v>
                </c:pt>
                <c:pt idx="4">
                  <c:v>214915.74107154834</c:v>
                </c:pt>
                <c:pt idx="5">
                  <c:v>197681.18750000926</c:v>
                </c:pt>
                <c:pt idx="6">
                  <c:v>209593.07142854066</c:v>
                </c:pt>
                <c:pt idx="7">
                  <c:v>213151.42857143807</c:v>
                </c:pt>
                <c:pt idx="8">
                  <c:v>201712.85714290489</c:v>
                </c:pt>
                <c:pt idx="9">
                  <c:v>215446.86607148009</c:v>
                </c:pt>
                <c:pt idx="10">
                  <c:v>220153.51785711199</c:v>
                </c:pt>
                <c:pt idx="11">
                  <c:v>222465.71428571441</c:v>
                </c:pt>
                <c:pt idx="12">
                  <c:v>213394.25892864371</c:v>
                </c:pt>
                <c:pt idx="13">
                  <c:v>208832.56249999753</c:v>
                </c:pt>
                <c:pt idx="14">
                  <c:v>203277.16071438493</c:v>
                </c:pt>
                <c:pt idx="15">
                  <c:v>207632.51785717756</c:v>
                </c:pt>
                <c:pt idx="16">
                  <c:v>214264.50892853373</c:v>
                </c:pt>
                <c:pt idx="17">
                  <c:v>198864.08928574619</c:v>
                </c:pt>
                <c:pt idx="18">
                  <c:v>239904.464285667</c:v>
                </c:pt>
                <c:pt idx="19">
                  <c:v>253708.93750002366</c:v>
                </c:pt>
                <c:pt idx="20">
                  <c:v>199337.23214293428</c:v>
                </c:pt>
                <c:pt idx="21">
                  <c:v>200612.99999999264</c:v>
                </c:pt>
                <c:pt idx="22">
                  <c:v>200969.78571422613</c:v>
                </c:pt>
                <c:pt idx="23">
                  <c:v>210890.00892849016</c:v>
                </c:pt>
                <c:pt idx="24">
                  <c:v>230896.41964286816</c:v>
                </c:pt>
                <c:pt idx="25">
                  <c:v>242524.9196428002</c:v>
                </c:pt>
                <c:pt idx="26">
                  <c:v>230030.33035718848</c:v>
                </c:pt>
                <c:pt idx="27">
                  <c:v>214688.31249998728</c:v>
                </c:pt>
                <c:pt idx="28">
                  <c:v>224142.13392857386</c:v>
                </c:pt>
                <c:pt idx="29">
                  <c:v>224216.09821437349</c:v>
                </c:pt>
                <c:pt idx="30">
                  <c:v>208443.95535717523</c:v>
                </c:pt>
                <c:pt idx="31">
                  <c:v>206657.90178571781</c:v>
                </c:pt>
                <c:pt idx="32">
                  <c:v>242009.51785716426</c:v>
                </c:pt>
                <c:pt idx="33">
                  <c:v>289810.68750000017</c:v>
                </c:pt>
                <c:pt idx="34">
                  <c:v>253492.47321430474</c:v>
                </c:pt>
                <c:pt idx="35">
                  <c:v>237177.10714287098</c:v>
                </c:pt>
                <c:pt idx="36">
                  <c:v>240926.38392868391</c:v>
                </c:pt>
                <c:pt idx="37">
                  <c:v>254766.0267857888</c:v>
                </c:pt>
                <c:pt idx="38">
                  <c:v>267048.80357142503</c:v>
                </c:pt>
                <c:pt idx="39">
                  <c:v>250426.205357142</c:v>
                </c:pt>
                <c:pt idx="40">
                  <c:v>251805.39285714639</c:v>
                </c:pt>
                <c:pt idx="41">
                  <c:v>266458.71428581182</c:v>
                </c:pt>
                <c:pt idx="42">
                  <c:v>244660.5446429541</c:v>
                </c:pt>
                <c:pt idx="43">
                  <c:v>234596.79464295181</c:v>
                </c:pt>
                <c:pt idx="44">
                  <c:v>249553.08928580303</c:v>
                </c:pt>
                <c:pt idx="45">
                  <c:v>265609.31250001962</c:v>
                </c:pt>
                <c:pt idx="46">
                  <c:v>235506.81250008178</c:v>
                </c:pt>
                <c:pt idx="47">
                  <c:v>226086.95535712672</c:v>
                </c:pt>
                <c:pt idx="48">
                  <c:v>241161.04464290495</c:v>
                </c:pt>
                <c:pt idx="49">
                  <c:v>229286.65178576452</c:v>
                </c:pt>
                <c:pt idx="50">
                  <c:v>227295.77678569671</c:v>
                </c:pt>
                <c:pt idx="51">
                  <c:v>150089.83928577675</c:v>
                </c:pt>
                <c:pt idx="52">
                  <c:v>84944.401785711118</c:v>
                </c:pt>
                <c:pt idx="53">
                  <c:v>81158.142857160477</c:v>
                </c:pt>
                <c:pt idx="54">
                  <c:v>77147.321428543903</c:v>
                </c:pt>
                <c:pt idx="55">
                  <c:v>73366.749999977401</c:v>
                </c:pt>
                <c:pt idx="56">
                  <c:v>65892.017857132305</c:v>
                </c:pt>
                <c:pt idx="57">
                  <c:v>64791.812499969121</c:v>
                </c:pt>
                <c:pt idx="58">
                  <c:v>66005.553571477707</c:v>
                </c:pt>
                <c:pt idx="59">
                  <c:v>41626.169642889909</c:v>
                </c:pt>
                <c:pt idx="60">
                  <c:v>18157.794642840898</c:v>
                </c:pt>
                <c:pt idx="61">
                  <c:v>16709.205357119004</c:v>
                </c:pt>
                <c:pt idx="62">
                  <c:v>18965.7857142793</c:v>
                </c:pt>
                <c:pt idx="63">
                  <c:v>20794.303571424898</c:v>
                </c:pt>
                <c:pt idx="64">
                  <c:v>14491.276785713799</c:v>
                </c:pt>
                <c:pt idx="65">
                  <c:v>15958.142857148699</c:v>
                </c:pt>
                <c:pt idx="66">
                  <c:v>16384.383928596199</c:v>
                </c:pt>
                <c:pt idx="67">
                  <c:v>16228.589285723401</c:v>
                </c:pt>
                <c:pt idx="68">
                  <c:v>16008.651785723097</c:v>
                </c:pt>
                <c:pt idx="69">
                  <c:v>12765.0178571456</c:v>
                </c:pt>
                <c:pt idx="70">
                  <c:v>19454.357142884899</c:v>
                </c:pt>
                <c:pt idx="71">
                  <c:v>37916.67857142631</c:v>
                </c:pt>
                <c:pt idx="72">
                  <c:v>15243.6250000037</c:v>
                </c:pt>
                <c:pt idx="73">
                  <c:v>11490.553571468401</c:v>
                </c:pt>
                <c:pt idx="74">
                  <c:v>14629.5089285595</c:v>
                </c:pt>
                <c:pt idx="75">
                  <c:v>13265.026785692897</c:v>
                </c:pt>
                <c:pt idx="76">
                  <c:v>15062.196428573701</c:v>
                </c:pt>
                <c:pt idx="77">
                  <c:v>16219.919642859797</c:v>
                </c:pt>
                <c:pt idx="78">
                  <c:v>19019.258928583797</c:v>
                </c:pt>
                <c:pt idx="79">
                  <c:v>17090.785714284899</c:v>
                </c:pt>
                <c:pt idx="80">
                  <c:v>16594.133928571198</c:v>
                </c:pt>
                <c:pt idx="81">
                  <c:v>13365.580357148207</c:v>
                </c:pt>
                <c:pt idx="82">
                  <c:v>15329.741071416198</c:v>
                </c:pt>
                <c:pt idx="83">
                  <c:v>14818.973214268099</c:v>
                </c:pt>
                <c:pt idx="84">
                  <c:v>15429.062499994398</c:v>
                </c:pt>
                <c:pt idx="85">
                  <c:v>18780.035714310703</c:v>
                </c:pt>
                <c:pt idx="86">
                  <c:v>24911.696428650801</c:v>
                </c:pt>
                <c:pt idx="87">
                  <c:v>20642.785714293703</c:v>
                </c:pt>
                <c:pt idx="88">
                  <c:v>15594.3571428461</c:v>
                </c:pt>
                <c:pt idx="89">
                  <c:v>17401.758928542604</c:v>
                </c:pt>
                <c:pt idx="90">
                  <c:v>24994.955357189199</c:v>
                </c:pt>
                <c:pt idx="91">
                  <c:v>14484.428571410297</c:v>
                </c:pt>
                <c:pt idx="92">
                  <c:v>15629.553571441498</c:v>
                </c:pt>
                <c:pt idx="93">
                  <c:v>20753.499999992498</c:v>
                </c:pt>
                <c:pt idx="94">
                  <c:v>20142.437500020395</c:v>
                </c:pt>
                <c:pt idx="95">
                  <c:v>19697.330357160303</c:v>
                </c:pt>
                <c:pt idx="96">
                  <c:v>21820.062500006996</c:v>
                </c:pt>
                <c:pt idx="97">
                  <c:v>20993.687499977903</c:v>
                </c:pt>
                <c:pt idx="98">
                  <c:v>23158.607142823999</c:v>
                </c:pt>
                <c:pt idx="99">
                  <c:v>25094.758928587602</c:v>
                </c:pt>
                <c:pt idx="100">
                  <c:v>20661.9374999949</c:v>
                </c:pt>
                <c:pt idx="101">
                  <c:v>19592.7589285797</c:v>
                </c:pt>
                <c:pt idx="102">
                  <c:v>18852.035714324495</c:v>
                </c:pt>
                <c:pt idx="103">
                  <c:v>24554.946428551397</c:v>
                </c:pt>
                <c:pt idx="104">
                  <c:v>19980.776785759899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C01-4150-B053-CB8BDC09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NWP!$R$4</c:f>
              <c:strCache>
                <c:ptCount val="1"/>
                <c:pt idx="0">
                  <c:v>NWP - 4 week Average (Short-Term)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NWP!$R$5:$R$109</c:f>
              <c:numCache>
                <c:formatCode>#,##0</c:formatCode>
                <c:ptCount val="105"/>
                <c:pt idx="3">
                  <c:v>234884.79687506481</c:v>
                </c:pt>
                <c:pt idx="4">
                  <c:v>231241.02901792957</c:v>
                </c:pt>
                <c:pt idx="5">
                  <c:v>220893.2924107752</c:v>
                </c:pt>
                <c:pt idx="6">
                  <c:v>213012.51116075862</c:v>
                </c:pt>
                <c:pt idx="7">
                  <c:v>208835.35714288408</c:v>
                </c:pt>
                <c:pt idx="8">
                  <c:v>205534.63616072322</c:v>
                </c:pt>
                <c:pt idx="9">
                  <c:v>209976.05580359092</c:v>
                </c:pt>
                <c:pt idx="10">
                  <c:v>212616.16741073376</c:v>
                </c:pt>
                <c:pt idx="11">
                  <c:v>214944.73883930285</c:v>
                </c:pt>
                <c:pt idx="12">
                  <c:v>217865.08928573754</c:v>
                </c:pt>
                <c:pt idx="13">
                  <c:v>216211.51339286691</c:v>
                </c:pt>
                <c:pt idx="14">
                  <c:v>211992.42410718516</c:v>
                </c:pt>
                <c:pt idx="15">
                  <c:v>208284.1250000509</c:v>
                </c:pt>
                <c:pt idx="16">
                  <c:v>208501.68750002343</c:v>
                </c:pt>
                <c:pt idx="17">
                  <c:v>206009.56919646062</c:v>
                </c:pt>
                <c:pt idx="18">
                  <c:v>215166.39508928114</c:v>
                </c:pt>
                <c:pt idx="19">
                  <c:v>226685.49999999264</c:v>
                </c:pt>
                <c:pt idx="20">
                  <c:v>222953.68080359278</c:v>
                </c:pt>
                <c:pt idx="21">
                  <c:v>223390.90848215439</c:v>
                </c:pt>
                <c:pt idx="22">
                  <c:v>213657.23883929418</c:v>
                </c:pt>
                <c:pt idx="23">
                  <c:v>202952.50669641077</c:v>
                </c:pt>
                <c:pt idx="24">
                  <c:v>210842.3035713943</c:v>
                </c:pt>
                <c:pt idx="25">
                  <c:v>221320.28348209616</c:v>
                </c:pt>
                <c:pt idx="26">
                  <c:v>228585.41964283676</c:v>
                </c:pt>
                <c:pt idx="27">
                  <c:v>229534.99553571103</c:v>
                </c:pt>
                <c:pt idx="28">
                  <c:v>227846.42410713749</c:v>
                </c:pt>
                <c:pt idx="29">
                  <c:v>223269.21875003079</c:v>
                </c:pt>
                <c:pt idx="30">
                  <c:v>217872.62500002744</c:v>
                </c:pt>
                <c:pt idx="31">
                  <c:v>215865.0223214601</c:v>
                </c:pt>
                <c:pt idx="32">
                  <c:v>220331.86830360771</c:v>
                </c:pt>
                <c:pt idx="33">
                  <c:v>236730.51562501438</c:v>
                </c:pt>
                <c:pt idx="34">
                  <c:v>247992.64508929674</c:v>
                </c:pt>
                <c:pt idx="35">
                  <c:v>255622.44642858504</c:v>
                </c:pt>
                <c:pt idx="36">
                  <c:v>255351.66294646496</c:v>
                </c:pt>
                <c:pt idx="37">
                  <c:v>246590.49776791211</c:v>
                </c:pt>
                <c:pt idx="38">
                  <c:v>249979.58035719217</c:v>
                </c:pt>
                <c:pt idx="39">
                  <c:v>253291.85491075995</c:v>
                </c:pt>
                <c:pt idx="40">
                  <c:v>256011.60714287555</c:v>
                </c:pt>
                <c:pt idx="41">
                  <c:v>258934.77901788132</c:v>
                </c:pt>
                <c:pt idx="42">
                  <c:v>253337.71428576356</c:v>
                </c:pt>
                <c:pt idx="43">
                  <c:v>249380.36160721604</c:v>
                </c:pt>
                <c:pt idx="44">
                  <c:v>248817.28571438018</c:v>
                </c:pt>
                <c:pt idx="45">
                  <c:v>248604.93526793213</c:v>
                </c:pt>
                <c:pt idx="46">
                  <c:v>246316.50223221403</c:v>
                </c:pt>
                <c:pt idx="47">
                  <c:v>244189.0424107578</c:v>
                </c:pt>
                <c:pt idx="48">
                  <c:v>242091.03125003329</c:v>
                </c:pt>
                <c:pt idx="49">
                  <c:v>233010.36607146947</c:v>
                </c:pt>
                <c:pt idx="50">
                  <c:v>230957.60714287322</c:v>
                </c:pt>
                <c:pt idx="51">
                  <c:v>211958.32812503574</c:v>
                </c:pt>
                <c:pt idx="52">
                  <c:v>172904.16741073725</c:v>
                </c:pt>
                <c:pt idx="53">
                  <c:v>135872.04017858626</c:v>
                </c:pt>
                <c:pt idx="54">
                  <c:v>98334.92633929805</c:v>
                </c:pt>
                <c:pt idx="55">
                  <c:v>79154.154017848225</c:v>
                </c:pt>
                <c:pt idx="56">
                  <c:v>74391.058035703521</c:v>
                </c:pt>
                <c:pt idx="57">
                  <c:v>70299.475446405675</c:v>
                </c:pt>
                <c:pt idx="58">
                  <c:v>67514.033482139144</c:v>
                </c:pt>
                <c:pt idx="59">
                  <c:v>59578.888392867259</c:v>
                </c:pt>
                <c:pt idx="60">
                  <c:v>47645.332589294405</c:v>
                </c:pt>
                <c:pt idx="61">
                  <c:v>35624.680803581876</c:v>
                </c:pt>
                <c:pt idx="62">
                  <c:v>23864.738839282276</c:v>
                </c:pt>
                <c:pt idx="63">
                  <c:v>18656.772321416025</c:v>
                </c:pt>
                <c:pt idx="64">
                  <c:v>17740.142857134251</c:v>
                </c:pt>
                <c:pt idx="65">
                  <c:v>17552.377232141676</c:v>
                </c:pt>
                <c:pt idx="66">
                  <c:v>16907.026785720896</c:v>
                </c:pt>
                <c:pt idx="67">
                  <c:v>15765.598214295525</c:v>
                </c:pt>
                <c:pt idx="68">
                  <c:v>16144.94196429785</c:v>
                </c:pt>
                <c:pt idx="69">
                  <c:v>15346.660714297073</c:v>
                </c:pt>
                <c:pt idx="70">
                  <c:v>16114.154017869248</c:v>
                </c:pt>
                <c:pt idx="71">
                  <c:v>21536.176339294976</c:v>
                </c:pt>
                <c:pt idx="72">
                  <c:v>21344.919642865127</c:v>
                </c:pt>
                <c:pt idx="73">
                  <c:v>21026.303571445824</c:v>
                </c:pt>
                <c:pt idx="74">
                  <c:v>19820.091517864475</c:v>
                </c:pt>
                <c:pt idx="75">
                  <c:v>13657.178571431125</c:v>
                </c:pt>
                <c:pt idx="76">
                  <c:v>13611.821428573625</c:v>
                </c:pt>
                <c:pt idx="77">
                  <c:v>14794.162946421475</c:v>
                </c:pt>
                <c:pt idx="78">
                  <c:v>15891.600446427548</c:v>
                </c:pt>
                <c:pt idx="79">
                  <c:v>16848.040178575549</c:v>
                </c:pt>
                <c:pt idx="80">
                  <c:v>17231.024553574924</c:v>
                </c:pt>
                <c:pt idx="81">
                  <c:v>16517.439732147028</c:v>
                </c:pt>
                <c:pt idx="82">
                  <c:v>15595.060267855126</c:v>
                </c:pt>
                <c:pt idx="83">
                  <c:v>15027.107142850924</c:v>
                </c:pt>
                <c:pt idx="84">
                  <c:v>14735.839285706727</c:v>
                </c:pt>
                <c:pt idx="85">
                  <c:v>16089.45312499735</c:v>
                </c:pt>
                <c:pt idx="86">
                  <c:v>18484.941964305999</c:v>
                </c:pt>
                <c:pt idx="87">
                  <c:v>19940.895089312402</c:v>
                </c:pt>
                <c:pt idx="88">
                  <c:v>19982.218750025328</c:v>
                </c:pt>
                <c:pt idx="89">
                  <c:v>19637.649553583302</c:v>
                </c:pt>
                <c:pt idx="90">
                  <c:v>19658.464285717902</c:v>
                </c:pt>
                <c:pt idx="91">
                  <c:v>18118.874999997053</c:v>
                </c:pt>
                <c:pt idx="92">
                  <c:v>18127.6741071459</c:v>
                </c:pt>
                <c:pt idx="93">
                  <c:v>18965.609375008375</c:v>
                </c:pt>
                <c:pt idx="94">
                  <c:v>17752.479910716174</c:v>
                </c:pt>
                <c:pt idx="95">
                  <c:v>19055.705357153674</c:v>
                </c:pt>
                <c:pt idx="96">
                  <c:v>20603.332589295049</c:v>
                </c:pt>
                <c:pt idx="97">
                  <c:v>20663.3794642914</c:v>
                </c:pt>
                <c:pt idx="98">
                  <c:v>21417.421874992302</c:v>
                </c:pt>
                <c:pt idx="99">
                  <c:v>22766.779017849123</c:v>
                </c:pt>
                <c:pt idx="100">
                  <c:v>22477.2477678461</c:v>
                </c:pt>
                <c:pt idx="101">
                  <c:v>22127.015624996548</c:v>
                </c:pt>
                <c:pt idx="102">
                  <c:v>21050.372767871675</c:v>
                </c:pt>
                <c:pt idx="103">
                  <c:v>20915.419642862624</c:v>
                </c:pt>
                <c:pt idx="104">
                  <c:v>20745.129464303871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C01-4150-B053-CB8BDC0989BA}"/>
            </c:ext>
          </c:extLst>
        </c:ser>
        <c:ser>
          <c:idx val="4"/>
          <c:order val="4"/>
          <c:tx>
            <c:strRef>
              <c:f>NWP!$U$4</c:f>
              <c:strCache>
                <c:ptCount val="1"/>
                <c:pt idx="0">
                  <c:v>Plan (Short-Term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NWP!$U$5:$U$109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92564.455338189349</c:v>
                </c:pt>
                <c:pt idx="12">
                  <c:v>215983.72912244181</c:v>
                </c:pt>
                <c:pt idx="13">
                  <c:v>215983.72912244181</c:v>
                </c:pt>
                <c:pt idx="14">
                  <c:v>215983.72912244181</c:v>
                </c:pt>
                <c:pt idx="15">
                  <c:v>215040.60191378932</c:v>
                </c:pt>
                <c:pt idx="16">
                  <c:v>209381.83866187418</c:v>
                </c:pt>
                <c:pt idx="17">
                  <c:v>209381.83866187418</c:v>
                </c:pt>
                <c:pt idx="18">
                  <c:v>209381.83866187418</c:v>
                </c:pt>
                <c:pt idx="19">
                  <c:v>209381.83866187418</c:v>
                </c:pt>
                <c:pt idx="20">
                  <c:v>193777.07404758362</c:v>
                </c:pt>
                <c:pt idx="21">
                  <c:v>187535.1682018674</c:v>
                </c:pt>
                <c:pt idx="22">
                  <c:v>187535.1682018674</c:v>
                </c:pt>
                <c:pt idx="23">
                  <c:v>187535.1682018674</c:v>
                </c:pt>
                <c:pt idx="24">
                  <c:v>191230.44245215054</c:v>
                </c:pt>
                <c:pt idx="25">
                  <c:v>200468.6280778583</c:v>
                </c:pt>
                <c:pt idx="26">
                  <c:v>200468.6280778583</c:v>
                </c:pt>
                <c:pt idx="27">
                  <c:v>200468.6280778583</c:v>
                </c:pt>
                <c:pt idx="28">
                  <c:v>198620.99095271673</c:v>
                </c:pt>
                <c:pt idx="29">
                  <c:v>187535.1682018674</c:v>
                </c:pt>
                <c:pt idx="30">
                  <c:v>187535.1682018674</c:v>
                </c:pt>
                <c:pt idx="31">
                  <c:v>187535.1682018674</c:v>
                </c:pt>
                <c:pt idx="32">
                  <c:v>187535.1682018674</c:v>
                </c:pt>
                <c:pt idx="33">
                  <c:v>192000.2912542928</c:v>
                </c:pt>
                <c:pt idx="34">
                  <c:v>193786.34047526296</c:v>
                </c:pt>
                <c:pt idx="35">
                  <c:v>193786.34047526296</c:v>
                </c:pt>
                <c:pt idx="36">
                  <c:v>193786.34047526296</c:v>
                </c:pt>
                <c:pt idx="37">
                  <c:v>191107.26664380773</c:v>
                </c:pt>
                <c:pt idx="38">
                  <c:v>187535.1682018674</c:v>
                </c:pt>
                <c:pt idx="39">
                  <c:v>187535.1682018674</c:v>
                </c:pt>
                <c:pt idx="40">
                  <c:v>187535.1682018674</c:v>
                </c:pt>
                <c:pt idx="41">
                  <c:v>187535.1682018674</c:v>
                </c:pt>
                <c:pt idx="42">
                  <c:v>193786.34047526296</c:v>
                </c:pt>
                <c:pt idx="43">
                  <c:v>193786.34047526296</c:v>
                </c:pt>
                <c:pt idx="44">
                  <c:v>193786.34047526296</c:v>
                </c:pt>
                <c:pt idx="45">
                  <c:v>193786.34047526296</c:v>
                </c:pt>
                <c:pt idx="46">
                  <c:v>222678.98704182764</c:v>
                </c:pt>
                <c:pt idx="47">
                  <c:v>234236.04566845353</c:v>
                </c:pt>
                <c:pt idx="48">
                  <c:v>234236.04566845353</c:v>
                </c:pt>
                <c:pt idx="49">
                  <c:v>234236.04566845353</c:v>
                </c:pt>
                <c:pt idx="50">
                  <c:v>192623.4758974977</c:v>
                </c:pt>
                <c:pt idx="51">
                  <c:v>88592.051470108257</c:v>
                </c:pt>
                <c:pt idx="52">
                  <c:v>88592.051470108257</c:v>
                </c:pt>
                <c:pt idx="53">
                  <c:v>88592.051470108257</c:v>
                </c:pt>
                <c:pt idx="54">
                  <c:v>88592.051470108257</c:v>
                </c:pt>
                <c:pt idx="55">
                  <c:v>91252.847976308796</c:v>
                </c:pt>
                <c:pt idx="56">
                  <c:v>91696.314060675562</c:v>
                </c:pt>
                <c:pt idx="57">
                  <c:v>91696.314060675562</c:v>
                </c:pt>
                <c:pt idx="58">
                  <c:v>91696.314060675562</c:v>
                </c:pt>
                <c:pt idx="59">
                  <c:v>43205.450073296241</c:v>
                </c:pt>
                <c:pt idx="60">
                  <c:v>6837.302082761772</c:v>
                </c:pt>
                <c:pt idx="61">
                  <c:v>6837.302082761772</c:v>
                </c:pt>
                <c:pt idx="62">
                  <c:v>6837.302082761772</c:v>
                </c:pt>
                <c:pt idx="63">
                  <c:v>6871.5276315774927</c:v>
                </c:pt>
                <c:pt idx="64">
                  <c:v>7076.880924471815</c:v>
                </c:pt>
                <c:pt idx="65">
                  <c:v>7076.880924471815</c:v>
                </c:pt>
                <c:pt idx="66">
                  <c:v>7076.880924471815</c:v>
                </c:pt>
                <c:pt idx="67">
                  <c:v>7076.880924471815</c:v>
                </c:pt>
                <c:pt idx="68">
                  <c:v>7478.8938454275558</c:v>
                </c:pt>
                <c:pt idx="69">
                  <c:v>7545.8959989201785</c:v>
                </c:pt>
                <c:pt idx="70">
                  <c:v>7545.8959989201785</c:v>
                </c:pt>
                <c:pt idx="71">
                  <c:v>7545.8959989201785</c:v>
                </c:pt>
                <c:pt idx="72">
                  <c:v>7256.7556330160342</c:v>
                </c:pt>
                <c:pt idx="73">
                  <c:v>6871.2351451438426</c:v>
                </c:pt>
                <c:pt idx="74">
                  <c:v>6871.2351451438426</c:v>
                </c:pt>
                <c:pt idx="75">
                  <c:v>6871.2351451438426</c:v>
                </c:pt>
                <c:pt idx="76">
                  <c:v>6871.2351451438426</c:v>
                </c:pt>
                <c:pt idx="77">
                  <c:v>7620.0032145553714</c:v>
                </c:pt>
                <c:pt idx="78">
                  <c:v>7620.0032145553714</c:v>
                </c:pt>
                <c:pt idx="79">
                  <c:v>7620.0032145553714</c:v>
                </c:pt>
                <c:pt idx="80">
                  <c:v>7620.0032145553714</c:v>
                </c:pt>
                <c:pt idx="81">
                  <c:v>6893.9506949284805</c:v>
                </c:pt>
                <c:pt idx="82">
                  <c:v>6893.9506949284805</c:v>
                </c:pt>
                <c:pt idx="83">
                  <c:v>6893.9506949284805</c:v>
                </c:pt>
                <c:pt idx="84">
                  <c:v>6893.9506949284805</c:v>
                </c:pt>
                <c:pt idx="85">
                  <c:v>9565.5981605220295</c:v>
                </c:pt>
                <c:pt idx="86">
                  <c:v>11569.33375971719</c:v>
                </c:pt>
                <c:pt idx="87">
                  <c:v>11569.33375971719</c:v>
                </c:pt>
                <c:pt idx="88">
                  <c:v>11569.33375971719</c:v>
                </c:pt>
                <c:pt idx="89">
                  <c:v>11462.703955480165</c:v>
                </c:pt>
                <c:pt idx="90">
                  <c:v>11196.129444887607</c:v>
                </c:pt>
                <c:pt idx="91">
                  <c:v>11196.129444887607</c:v>
                </c:pt>
                <c:pt idx="92">
                  <c:v>11196.129444887607</c:v>
                </c:pt>
                <c:pt idx="93">
                  <c:v>11196.129444887607</c:v>
                </c:pt>
                <c:pt idx="94">
                  <c:v>11516.018857598678</c:v>
                </c:pt>
                <c:pt idx="95">
                  <c:v>11569.33375971719</c:v>
                </c:pt>
                <c:pt idx="96">
                  <c:v>11569.33375971719</c:v>
                </c:pt>
                <c:pt idx="97">
                  <c:v>11569.33375971719</c:v>
                </c:pt>
                <c:pt idx="98">
                  <c:v>11356.074151243143</c:v>
                </c:pt>
                <c:pt idx="99">
                  <c:v>11196.129444887607</c:v>
                </c:pt>
                <c:pt idx="100">
                  <c:v>11196.129444887607</c:v>
                </c:pt>
                <c:pt idx="101">
                  <c:v>11196.129444887607</c:v>
                </c:pt>
                <c:pt idx="102">
                  <c:v>11196.129444887607</c:v>
                </c:pt>
                <c:pt idx="103">
                  <c:v>11196.129444887607</c:v>
                </c:pt>
                <c:pt idx="104">
                  <c:v>11196.129444887607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C01-4150-B053-CB8BDC09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NWP!$S$4</c:f>
              <c:strCache>
                <c:ptCount val="1"/>
                <c:pt idx="0">
                  <c:v>Average NWP (Short-Term)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NWP!$S$5:$S$109</c:f>
              <c:numCache>
                <c:formatCode>#,##0</c:formatCode>
                <c:ptCount val="105"/>
                <c:pt idx="0">
                  <c:v>16.563754059912615</c:v>
                </c:pt>
                <c:pt idx="1">
                  <c:v>16.894363220170074</c:v>
                </c:pt>
                <c:pt idx="2">
                  <c:v>17.291752469062462</c:v>
                </c:pt>
                <c:pt idx="3">
                  <c:v>17.648959201699654</c:v>
                </c:pt>
                <c:pt idx="4">
                  <c:v>17.729396227647943</c:v>
                </c:pt>
                <c:pt idx="5">
                  <c:v>17.645379585826053</c:v>
                </c:pt>
                <c:pt idx="6">
                  <c:v>18.382132207379463</c:v>
                </c:pt>
                <c:pt idx="7">
                  <c:v>18.238335635444347</c:v>
                </c:pt>
                <c:pt idx="8">
                  <c:v>18.102203817904055</c:v>
                </c:pt>
                <c:pt idx="9">
                  <c:v>18.637272151512118</c:v>
                </c:pt>
                <c:pt idx="10">
                  <c:v>18.778020970412147</c:v>
                </c:pt>
                <c:pt idx="11">
                  <c:v>18.388635665871583</c:v>
                </c:pt>
                <c:pt idx="12">
                  <c:v>18.389715522978605</c:v>
                </c:pt>
                <c:pt idx="13">
                  <c:v>18.717626826207539</c:v>
                </c:pt>
                <c:pt idx="14">
                  <c:v>18.690434048766544</c:v>
                </c:pt>
                <c:pt idx="15">
                  <c:v>18.774981269298994</c:v>
                </c:pt>
                <c:pt idx="16">
                  <c:v>18.849697275317475</c:v>
                </c:pt>
                <c:pt idx="17">
                  <c:v>18.274590083233431</c:v>
                </c:pt>
                <c:pt idx="18">
                  <c:v>19.856353607487751</c:v>
                </c:pt>
                <c:pt idx="19">
                  <c:v>18.971729417484756</c:v>
                </c:pt>
                <c:pt idx="20">
                  <c:v>17.971261462579722</c:v>
                </c:pt>
                <c:pt idx="21">
                  <c:v>18.377885672406801</c:v>
                </c:pt>
                <c:pt idx="22">
                  <c:v>18.296593746743092</c:v>
                </c:pt>
                <c:pt idx="23">
                  <c:v>18.389432240014838</c:v>
                </c:pt>
                <c:pt idx="24">
                  <c:v>18.339667962102315</c:v>
                </c:pt>
                <c:pt idx="25">
                  <c:v>18.778545849229594</c:v>
                </c:pt>
                <c:pt idx="26">
                  <c:v>18.111198358962955</c:v>
                </c:pt>
                <c:pt idx="27">
                  <c:v>17.687288886141644</c:v>
                </c:pt>
                <c:pt idx="28">
                  <c:v>17.931370714285908</c:v>
                </c:pt>
                <c:pt idx="29">
                  <c:v>17.74844440864193</c:v>
                </c:pt>
                <c:pt idx="30">
                  <c:v>17.618456204646712</c:v>
                </c:pt>
                <c:pt idx="31">
                  <c:v>17.373510028223439</c:v>
                </c:pt>
                <c:pt idx="32">
                  <c:v>18.193468490239383</c:v>
                </c:pt>
                <c:pt idx="33">
                  <c:v>21.411945881049146</c:v>
                </c:pt>
                <c:pt idx="34">
                  <c:v>18.72313119242963</c:v>
                </c:pt>
                <c:pt idx="35">
                  <c:v>18.155014325081979</c:v>
                </c:pt>
                <c:pt idx="36">
                  <c:v>18.092999694253823</c:v>
                </c:pt>
                <c:pt idx="37">
                  <c:v>18.154779932002338</c:v>
                </c:pt>
                <c:pt idx="38">
                  <c:v>18.803605377511971</c:v>
                </c:pt>
                <c:pt idx="39">
                  <c:v>18.226070258889518</c:v>
                </c:pt>
                <c:pt idx="40">
                  <c:v>18.47841732275236</c:v>
                </c:pt>
                <c:pt idx="41">
                  <c:v>18.651736965267521</c:v>
                </c:pt>
                <c:pt idx="42">
                  <c:v>18.001658792064905</c:v>
                </c:pt>
                <c:pt idx="43">
                  <c:v>17.967128332921178</c:v>
                </c:pt>
                <c:pt idx="44">
                  <c:v>18.94860207181496</c:v>
                </c:pt>
                <c:pt idx="45">
                  <c:v>18.900541699282687</c:v>
                </c:pt>
                <c:pt idx="46">
                  <c:v>17.763374000609577</c:v>
                </c:pt>
                <c:pt idx="47">
                  <c:v>18.41248923830334</c:v>
                </c:pt>
                <c:pt idx="48">
                  <c:v>19.028013621816708</c:v>
                </c:pt>
                <c:pt idx="49">
                  <c:v>20.276499096724844</c:v>
                </c:pt>
                <c:pt idx="50">
                  <c:v>20.532590495546224</c:v>
                </c:pt>
                <c:pt idx="51">
                  <c:v>22.448375603616025</c:v>
                </c:pt>
                <c:pt idx="52">
                  <c:v>24.607300633172397</c:v>
                </c:pt>
                <c:pt idx="53">
                  <c:v>25.513405487947338</c:v>
                </c:pt>
                <c:pt idx="54">
                  <c:v>26.384172855179173</c:v>
                </c:pt>
                <c:pt idx="55">
                  <c:v>26.457536963569204</c:v>
                </c:pt>
                <c:pt idx="56">
                  <c:v>26.199609485937298</c:v>
                </c:pt>
                <c:pt idx="57">
                  <c:v>27.098206817218369</c:v>
                </c:pt>
                <c:pt idx="58">
                  <c:v>25.884530812344199</c:v>
                </c:pt>
                <c:pt idx="59">
                  <c:v>26.114284594033819</c:v>
                </c:pt>
                <c:pt idx="60">
                  <c:v>31.523949032709893</c:v>
                </c:pt>
                <c:pt idx="61">
                  <c:v>32.635166713123056</c:v>
                </c:pt>
                <c:pt idx="62">
                  <c:v>33.390467806829754</c:v>
                </c:pt>
                <c:pt idx="63">
                  <c:v>34.542032510672591</c:v>
                </c:pt>
                <c:pt idx="64">
                  <c:v>31.030571275618414</c:v>
                </c:pt>
                <c:pt idx="65">
                  <c:v>32.83568489125247</c:v>
                </c:pt>
                <c:pt idx="66">
                  <c:v>31.089912577981401</c:v>
                </c:pt>
                <c:pt idx="67">
                  <c:v>31.450754429696513</c:v>
                </c:pt>
                <c:pt idx="68">
                  <c:v>29.212868222122442</c:v>
                </c:pt>
                <c:pt idx="69">
                  <c:v>27.689843507908027</c:v>
                </c:pt>
                <c:pt idx="70">
                  <c:v>36.093426981233577</c:v>
                </c:pt>
                <c:pt idx="71">
                  <c:v>40.946737118170958</c:v>
                </c:pt>
                <c:pt idx="72">
                  <c:v>31.957285115311741</c:v>
                </c:pt>
                <c:pt idx="73">
                  <c:v>30.478921940234486</c:v>
                </c:pt>
                <c:pt idx="74">
                  <c:v>34.022113787347678</c:v>
                </c:pt>
                <c:pt idx="75">
                  <c:v>29.80904895661325</c:v>
                </c:pt>
                <c:pt idx="76">
                  <c:v>30.552122573171808</c:v>
                </c:pt>
                <c:pt idx="77">
                  <c:v>32.439839285719593</c:v>
                </c:pt>
                <c:pt idx="78">
                  <c:v>40.380592205061141</c:v>
                </c:pt>
                <c:pt idx="79">
                  <c:v>34.95048203330245</c:v>
                </c:pt>
                <c:pt idx="80">
                  <c:v>35.457551129425639</c:v>
                </c:pt>
                <c:pt idx="81">
                  <c:v>34.009110323532333</c:v>
                </c:pt>
                <c:pt idx="82">
                  <c:v>35.567844713262637</c:v>
                </c:pt>
                <c:pt idx="83">
                  <c:v>36.232208347843759</c:v>
                </c:pt>
                <c:pt idx="84">
                  <c:v>36.049211448585041</c:v>
                </c:pt>
                <c:pt idx="85">
                  <c:v>35.635741393378943</c:v>
                </c:pt>
                <c:pt idx="86">
                  <c:v>52.66743431004398</c:v>
                </c:pt>
                <c:pt idx="87">
                  <c:v>38.51265991472706</c:v>
                </c:pt>
                <c:pt idx="88">
                  <c:v>38.221463585407108</c:v>
                </c:pt>
                <c:pt idx="89">
                  <c:v>41.831151270535102</c:v>
                </c:pt>
                <c:pt idx="90">
                  <c:v>50.906222723399594</c:v>
                </c:pt>
                <c:pt idx="91">
                  <c:v>36.301825993509517</c:v>
                </c:pt>
                <c:pt idx="92">
                  <c:v>34.809696150203784</c:v>
                </c:pt>
                <c:pt idx="93">
                  <c:v>39.833973128584454</c:v>
                </c:pt>
                <c:pt idx="94">
                  <c:v>45.882545558133017</c:v>
                </c:pt>
                <c:pt idx="95">
                  <c:v>41.998572190107254</c:v>
                </c:pt>
                <c:pt idx="96">
                  <c:v>43.037598619343186</c:v>
                </c:pt>
                <c:pt idx="97">
                  <c:v>42.071518036027861</c:v>
                </c:pt>
                <c:pt idx="98">
                  <c:v>41.134293326507994</c:v>
                </c:pt>
                <c:pt idx="99">
                  <c:v>51.109488652927908</c:v>
                </c:pt>
                <c:pt idx="100">
                  <c:v>40.753328402356807</c:v>
                </c:pt>
                <c:pt idx="101">
                  <c:v>41.334934448480382</c:v>
                </c:pt>
                <c:pt idx="102">
                  <c:v>44.779182219298086</c:v>
                </c:pt>
                <c:pt idx="103">
                  <c:v>51.694624060108204</c:v>
                </c:pt>
                <c:pt idx="104">
                  <c:v>44.303274469534145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C01-4150-B053-CB8BDC0989BA}"/>
            </c:ext>
          </c:extLst>
        </c:ser>
        <c:ser>
          <c:idx val="3"/>
          <c:order val="3"/>
          <c:tx>
            <c:strRef>
              <c:f>NWP!$T$4</c:f>
              <c:strCache>
                <c:ptCount val="1"/>
                <c:pt idx="0">
                  <c:v>Average NWP - 4 week Average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NWP!$T$5:$T$109</c:f>
              <c:numCache>
                <c:formatCode>#,##0</c:formatCode>
                <c:ptCount val="105"/>
                <c:pt idx="3">
                  <c:v>17.0997072377112</c:v>
                </c:pt>
                <c:pt idx="4">
                  <c:v>17.391117779645032</c:v>
                </c:pt>
                <c:pt idx="5">
                  <c:v>17.578871871059025</c:v>
                </c:pt>
                <c:pt idx="6">
                  <c:v>17.851466805638275</c:v>
                </c:pt>
                <c:pt idx="7">
                  <c:v>17.998810914074451</c:v>
                </c:pt>
                <c:pt idx="8">
                  <c:v>18.09201281163848</c:v>
                </c:pt>
                <c:pt idx="9">
                  <c:v>18.339985953059998</c:v>
                </c:pt>
                <c:pt idx="10">
                  <c:v>18.438958143818166</c:v>
                </c:pt>
                <c:pt idx="11">
                  <c:v>18.476533151424974</c:v>
                </c:pt>
                <c:pt idx="12">
                  <c:v>18.548411077693615</c:v>
                </c:pt>
                <c:pt idx="13">
                  <c:v>18.568499746367468</c:v>
                </c:pt>
                <c:pt idx="14">
                  <c:v>18.54660301595607</c:v>
                </c:pt>
                <c:pt idx="15">
                  <c:v>18.64318941681292</c:v>
                </c:pt>
                <c:pt idx="16">
                  <c:v>18.758184854897635</c:v>
                </c:pt>
                <c:pt idx="17">
                  <c:v>18.64742566915411</c:v>
                </c:pt>
                <c:pt idx="18">
                  <c:v>18.938905558834414</c:v>
                </c:pt>
                <c:pt idx="19">
                  <c:v>18.98809259588085</c:v>
                </c:pt>
                <c:pt idx="20">
                  <c:v>18.768483642696413</c:v>
                </c:pt>
                <c:pt idx="21">
                  <c:v>18.794307539989759</c:v>
                </c:pt>
                <c:pt idx="22">
                  <c:v>18.404367574803594</c:v>
                </c:pt>
                <c:pt idx="23">
                  <c:v>18.258793280436112</c:v>
                </c:pt>
                <c:pt idx="24">
                  <c:v>18.35089490531676</c:v>
                </c:pt>
                <c:pt idx="25">
                  <c:v>18.45105994952246</c:v>
                </c:pt>
                <c:pt idx="26">
                  <c:v>18.404711102577426</c:v>
                </c:pt>
                <c:pt idx="27">
                  <c:v>18.229175264109127</c:v>
                </c:pt>
                <c:pt idx="28">
                  <c:v>18.127100952155025</c:v>
                </c:pt>
                <c:pt idx="29">
                  <c:v>17.869575592008108</c:v>
                </c:pt>
                <c:pt idx="30">
                  <c:v>17.746390053429046</c:v>
                </c:pt>
                <c:pt idx="31">
                  <c:v>17.667945338949497</c:v>
                </c:pt>
                <c:pt idx="32">
                  <c:v>17.733469782937867</c:v>
                </c:pt>
                <c:pt idx="33">
                  <c:v>18.649345151039672</c:v>
                </c:pt>
                <c:pt idx="34">
                  <c:v>18.9255138979854</c:v>
                </c:pt>
                <c:pt idx="35">
                  <c:v>19.120889972200036</c:v>
                </c:pt>
                <c:pt idx="36">
                  <c:v>19.095772773203645</c:v>
                </c:pt>
                <c:pt idx="37">
                  <c:v>18.281481285941943</c:v>
                </c:pt>
                <c:pt idx="38">
                  <c:v>18.301599832212528</c:v>
                </c:pt>
                <c:pt idx="39">
                  <c:v>18.319363815664413</c:v>
                </c:pt>
                <c:pt idx="40">
                  <c:v>18.415718222789049</c:v>
                </c:pt>
                <c:pt idx="41">
                  <c:v>18.539957481105343</c:v>
                </c:pt>
                <c:pt idx="42">
                  <c:v>18.339470834743576</c:v>
                </c:pt>
                <c:pt idx="43">
                  <c:v>18.27473535325149</c:v>
                </c:pt>
                <c:pt idx="44">
                  <c:v>18.392281540517139</c:v>
                </c:pt>
                <c:pt idx="45">
                  <c:v>18.454482724020931</c:v>
                </c:pt>
                <c:pt idx="46">
                  <c:v>18.394911526157099</c:v>
                </c:pt>
                <c:pt idx="47">
                  <c:v>18.506251752502639</c:v>
                </c:pt>
                <c:pt idx="48">
                  <c:v>18.52610464000308</c:v>
                </c:pt>
                <c:pt idx="49">
                  <c:v>18.870093989363617</c:v>
                </c:pt>
                <c:pt idx="50">
                  <c:v>19.562398113097778</c:v>
                </c:pt>
                <c:pt idx="51">
                  <c:v>20.571369704425951</c:v>
                </c:pt>
                <c:pt idx="52">
                  <c:v>21.966191457264873</c:v>
                </c:pt>
                <c:pt idx="53">
                  <c:v>23.275418055070496</c:v>
                </c:pt>
                <c:pt idx="54">
                  <c:v>24.738313644978732</c:v>
                </c:pt>
                <c:pt idx="55">
                  <c:v>25.740603984967031</c:v>
                </c:pt>
                <c:pt idx="56">
                  <c:v>26.138681198158256</c:v>
                </c:pt>
                <c:pt idx="57">
                  <c:v>26.53488153047601</c:v>
                </c:pt>
                <c:pt idx="58">
                  <c:v>26.409971019767266</c:v>
                </c:pt>
                <c:pt idx="59">
                  <c:v>26.324157927383421</c:v>
                </c:pt>
                <c:pt idx="60">
                  <c:v>27.655242814076569</c:v>
                </c:pt>
                <c:pt idx="61">
                  <c:v>29.039482788052741</c:v>
                </c:pt>
                <c:pt idx="62">
                  <c:v>30.915967036674132</c:v>
                </c:pt>
                <c:pt idx="63">
                  <c:v>33.022904015833824</c:v>
                </c:pt>
                <c:pt idx="64">
                  <c:v>32.899559576560947</c:v>
                </c:pt>
                <c:pt idx="65">
                  <c:v>32.949689121093307</c:v>
                </c:pt>
                <c:pt idx="66">
                  <c:v>32.374550313881223</c:v>
                </c:pt>
                <c:pt idx="67">
                  <c:v>31.601730793637199</c:v>
                </c:pt>
                <c:pt idx="68">
                  <c:v>31.147305030263205</c:v>
                </c:pt>
                <c:pt idx="69">
                  <c:v>29.860844684427093</c:v>
                </c:pt>
                <c:pt idx="70">
                  <c:v>31.111723285240139</c:v>
                </c:pt>
                <c:pt idx="71">
                  <c:v>33.485718957358756</c:v>
                </c:pt>
                <c:pt idx="72">
                  <c:v>34.171823180656077</c:v>
                </c:pt>
                <c:pt idx="73">
                  <c:v>34.869092788737689</c:v>
                </c:pt>
                <c:pt idx="74">
                  <c:v>34.351264490266217</c:v>
                </c:pt>
                <c:pt idx="75">
                  <c:v>31.566842449876788</c:v>
                </c:pt>
                <c:pt idx="76">
                  <c:v>31.215551814341808</c:v>
                </c:pt>
                <c:pt idx="77">
                  <c:v>31.705781150713079</c:v>
                </c:pt>
                <c:pt idx="78">
                  <c:v>33.295400755141443</c:v>
                </c:pt>
                <c:pt idx="79">
                  <c:v>34.58075902431375</c:v>
                </c:pt>
                <c:pt idx="80">
                  <c:v>35.807116163377202</c:v>
                </c:pt>
                <c:pt idx="81">
                  <c:v>36.199433922830387</c:v>
                </c:pt>
                <c:pt idx="82">
                  <c:v>34.996247049880765</c:v>
                </c:pt>
                <c:pt idx="83">
                  <c:v>35.316678628516094</c:v>
                </c:pt>
                <c:pt idx="84">
                  <c:v>35.464593708305941</c:v>
                </c:pt>
                <c:pt idx="85">
                  <c:v>35.871251475767593</c:v>
                </c:pt>
                <c:pt idx="86">
                  <c:v>40.146148874962925</c:v>
                </c:pt>
                <c:pt idx="87">
                  <c:v>40.716261766683758</c:v>
                </c:pt>
                <c:pt idx="88">
                  <c:v>41.259324800889274</c:v>
                </c:pt>
                <c:pt idx="89">
                  <c:v>42.808177270178305</c:v>
                </c:pt>
                <c:pt idx="90">
                  <c:v>42.367874373517211</c:v>
                </c:pt>
                <c:pt idx="91">
                  <c:v>41.815165893212829</c:v>
                </c:pt>
                <c:pt idx="92">
                  <c:v>40.962224034412003</c:v>
                </c:pt>
                <c:pt idx="93">
                  <c:v>40.462929498924339</c:v>
                </c:pt>
                <c:pt idx="94">
                  <c:v>39.207010207607695</c:v>
                </c:pt>
                <c:pt idx="95">
                  <c:v>40.631196756757127</c:v>
                </c:pt>
                <c:pt idx="96">
                  <c:v>42.688172374041983</c:v>
                </c:pt>
                <c:pt idx="97">
                  <c:v>43.247558600902828</c:v>
                </c:pt>
                <c:pt idx="98">
                  <c:v>42.06049554299657</c:v>
                </c:pt>
                <c:pt idx="99">
                  <c:v>44.338224658701733</c:v>
                </c:pt>
                <c:pt idx="100">
                  <c:v>43.767157104455144</c:v>
                </c:pt>
                <c:pt idx="101">
                  <c:v>43.583011207568276</c:v>
                </c:pt>
                <c:pt idx="102">
                  <c:v>44.494233430765803</c:v>
                </c:pt>
                <c:pt idx="103">
                  <c:v>44.640517282560872</c:v>
                </c:pt>
                <c:pt idx="104">
                  <c:v>45.528003799355204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01-4150-B053-CB8BDC09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50"/>
          <c:min val="12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Direct: Weekly Annualised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NWP!$G$4</c:f>
              <c:strCache>
                <c:ptCount val="1"/>
                <c:pt idx="0">
                  <c:v>NWP (PC Annual Direct)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NWP!$G$5:$G$109</c:f>
              <c:numCache>
                <c:formatCode>#,##0</c:formatCode>
                <c:ptCount val="105"/>
                <c:pt idx="0">
                  <c:v>984924.2232148099</c:v>
                </c:pt>
                <c:pt idx="1">
                  <c:v>931752.73857122799</c:v>
                </c:pt>
                <c:pt idx="2">
                  <c:v>853948.81285666989</c:v>
                </c:pt>
                <c:pt idx="3">
                  <c:v>893194.80857163202</c:v>
                </c:pt>
                <c:pt idx="4">
                  <c:v>854999.87000007811</c:v>
                </c:pt>
                <c:pt idx="5">
                  <c:v>983800.1121429418</c:v>
                </c:pt>
                <c:pt idx="6">
                  <c:v>919142.10607113852</c:v>
                </c:pt>
                <c:pt idx="7">
                  <c:v>853280.33000027994</c:v>
                </c:pt>
                <c:pt idx="8">
                  <c:v>1091043.9578575185</c:v>
                </c:pt>
                <c:pt idx="9">
                  <c:v>1345730.7764270441</c:v>
                </c:pt>
                <c:pt idx="10">
                  <c:v>1474770.057143759</c:v>
                </c:pt>
                <c:pt idx="11">
                  <c:v>1782086.6610702116</c:v>
                </c:pt>
                <c:pt idx="12">
                  <c:v>1493461.1653580598</c:v>
                </c:pt>
                <c:pt idx="13">
                  <c:v>1461870.9771428236</c:v>
                </c:pt>
                <c:pt idx="14">
                  <c:v>1406361.0528560483</c:v>
                </c:pt>
                <c:pt idx="15">
                  <c:v>1821877.1225012979</c:v>
                </c:pt>
                <c:pt idx="16">
                  <c:v>1399303.1535718155</c:v>
                </c:pt>
                <c:pt idx="17">
                  <c:v>1433390.43178601</c:v>
                </c:pt>
                <c:pt idx="18">
                  <c:v>1440163.3692852361</c:v>
                </c:pt>
                <c:pt idx="19">
                  <c:v>1099293.92678612</c:v>
                </c:pt>
                <c:pt idx="20">
                  <c:v>1161739.1496439737</c:v>
                </c:pt>
                <c:pt idx="21">
                  <c:v>1343471.9950001498</c:v>
                </c:pt>
                <c:pt idx="22">
                  <c:v>1335694.0060706853</c:v>
                </c:pt>
                <c:pt idx="23">
                  <c:v>1309714.789286104</c:v>
                </c:pt>
                <c:pt idx="24">
                  <c:v>1504364.5717838663</c:v>
                </c:pt>
                <c:pt idx="25">
                  <c:v>1105124.9735723424</c:v>
                </c:pt>
                <c:pt idx="26">
                  <c:v>1097663.1657148839</c:v>
                </c:pt>
                <c:pt idx="27">
                  <c:v>1342803.2524994118</c:v>
                </c:pt>
                <c:pt idx="28">
                  <c:v>1685483.5414280107</c:v>
                </c:pt>
                <c:pt idx="29">
                  <c:v>1618967.1067856404</c:v>
                </c:pt>
                <c:pt idx="30">
                  <c:v>1578422.4339289197</c:v>
                </c:pt>
                <c:pt idx="31">
                  <c:v>1661860.9224999899</c:v>
                </c:pt>
                <c:pt idx="32">
                  <c:v>1859476.5442874299</c:v>
                </c:pt>
                <c:pt idx="33">
                  <c:v>1739083.7946443204</c:v>
                </c:pt>
                <c:pt idx="34">
                  <c:v>1521748.7725008195</c:v>
                </c:pt>
                <c:pt idx="35">
                  <c:v>1451261.1732149096</c:v>
                </c:pt>
                <c:pt idx="36">
                  <c:v>1736331.4703574402</c:v>
                </c:pt>
                <c:pt idx="37">
                  <c:v>1662057.6549988796</c:v>
                </c:pt>
                <c:pt idx="38">
                  <c:v>1383015.3985717706</c:v>
                </c:pt>
                <c:pt idx="39">
                  <c:v>1380642.9025002501</c:v>
                </c:pt>
                <c:pt idx="40">
                  <c:v>1460840.8657142704</c:v>
                </c:pt>
                <c:pt idx="41">
                  <c:v>1403023.7449992804</c:v>
                </c:pt>
                <c:pt idx="42">
                  <c:v>1268397.4624997003</c:v>
                </c:pt>
                <c:pt idx="43">
                  <c:v>1248871.1803574704</c:v>
                </c:pt>
                <c:pt idx="44">
                  <c:v>1183307.6421431797</c:v>
                </c:pt>
                <c:pt idx="45">
                  <c:v>1297259.7764277901</c:v>
                </c:pt>
                <c:pt idx="46">
                  <c:v>1227975.1500002798</c:v>
                </c:pt>
                <c:pt idx="47">
                  <c:v>1031773.2632148199</c:v>
                </c:pt>
                <c:pt idx="48">
                  <c:v>975251.38428631041</c:v>
                </c:pt>
                <c:pt idx="49">
                  <c:v>993028.01428563986</c:v>
                </c:pt>
                <c:pt idx="50">
                  <c:v>1105128.7271439098</c:v>
                </c:pt>
                <c:pt idx="51">
                  <c:v>944037.34035746974</c:v>
                </c:pt>
                <c:pt idx="52">
                  <c:v>891829.06285760005</c:v>
                </c:pt>
                <c:pt idx="53">
                  <c:v>874030.94857197988</c:v>
                </c:pt>
                <c:pt idx="54">
                  <c:v>831229.8103567902</c:v>
                </c:pt>
                <c:pt idx="55">
                  <c:v>967983.21285775001</c:v>
                </c:pt>
                <c:pt idx="56">
                  <c:v>792859.06785731029</c:v>
                </c:pt>
                <c:pt idx="57">
                  <c:v>890922.09285667015</c:v>
                </c:pt>
                <c:pt idx="58">
                  <c:v>961216.83678588015</c:v>
                </c:pt>
                <c:pt idx="59">
                  <c:v>865914.10392923944</c:v>
                </c:pt>
                <c:pt idx="60">
                  <c:v>746665.47071405966</c:v>
                </c:pt>
                <c:pt idx="61">
                  <c:v>859048.70928531012</c:v>
                </c:pt>
                <c:pt idx="62">
                  <c:v>928467.92107098992</c:v>
                </c:pt>
                <c:pt idx="63">
                  <c:v>1017770.9810716601</c:v>
                </c:pt>
                <c:pt idx="64">
                  <c:v>856975.50892791001</c:v>
                </c:pt>
                <c:pt idx="65">
                  <c:v>878854.53678599012</c:v>
                </c:pt>
                <c:pt idx="66">
                  <c:v>1140288.5360709599</c:v>
                </c:pt>
                <c:pt idx="67">
                  <c:v>1183254.0621432196</c:v>
                </c:pt>
                <c:pt idx="68">
                  <c:v>1214129.1564283101</c:v>
                </c:pt>
                <c:pt idx="69">
                  <c:v>1074605.0817860528</c:v>
                </c:pt>
                <c:pt idx="70">
                  <c:v>1084407.7996429801</c:v>
                </c:pt>
                <c:pt idx="71">
                  <c:v>863986.09321353014</c:v>
                </c:pt>
                <c:pt idx="72">
                  <c:v>926285.87500062305</c:v>
                </c:pt>
                <c:pt idx="73">
                  <c:v>1057424.9767859604</c:v>
                </c:pt>
                <c:pt idx="74">
                  <c:v>1047838.1382132396</c:v>
                </c:pt>
                <c:pt idx="75">
                  <c:v>934574.43750072038</c:v>
                </c:pt>
                <c:pt idx="76">
                  <c:v>1096834.5146434898</c:v>
                </c:pt>
                <c:pt idx="77">
                  <c:v>1049933.7260713601</c:v>
                </c:pt>
                <c:pt idx="78">
                  <c:v>906157.79499872006</c:v>
                </c:pt>
                <c:pt idx="79">
                  <c:v>807862.18107179995</c:v>
                </c:pt>
                <c:pt idx="80">
                  <c:v>998074.90285724995</c:v>
                </c:pt>
                <c:pt idx="81">
                  <c:v>1013544.6303568799</c:v>
                </c:pt>
                <c:pt idx="82">
                  <c:v>1023509.2667853299</c:v>
                </c:pt>
                <c:pt idx="83">
                  <c:v>1048060.0546423199</c:v>
                </c:pt>
                <c:pt idx="84">
                  <c:v>1183054.4014283889</c:v>
                </c:pt>
                <c:pt idx="85">
                  <c:v>1205201.850714433</c:v>
                </c:pt>
                <c:pt idx="86">
                  <c:v>1098813.1646424602</c:v>
                </c:pt>
                <c:pt idx="87">
                  <c:v>1079427.2932132601</c:v>
                </c:pt>
                <c:pt idx="88">
                  <c:v>990825.61535694986</c:v>
                </c:pt>
                <c:pt idx="89">
                  <c:v>1246788.5721422909</c:v>
                </c:pt>
                <c:pt idx="90">
                  <c:v>1006313.7264285199</c:v>
                </c:pt>
                <c:pt idx="91">
                  <c:v>1004358.4399998693</c:v>
                </c:pt>
                <c:pt idx="92">
                  <c:v>953103.93749995995</c:v>
                </c:pt>
                <c:pt idx="93">
                  <c:v>1026261.2646431505</c:v>
                </c:pt>
                <c:pt idx="94">
                  <c:v>1008617.2421435202</c:v>
                </c:pt>
                <c:pt idx="95">
                  <c:v>941529.16071509954</c:v>
                </c:pt>
                <c:pt idx="96">
                  <c:v>837941.95357232017</c:v>
                </c:pt>
                <c:pt idx="97">
                  <c:v>920580.07535721012</c:v>
                </c:pt>
                <c:pt idx="98">
                  <c:v>1053507.4617857398</c:v>
                </c:pt>
                <c:pt idx="99">
                  <c:v>957454.29142917914</c:v>
                </c:pt>
                <c:pt idx="100">
                  <c:v>795522.61250023008</c:v>
                </c:pt>
                <c:pt idx="101">
                  <c:v>806869.89035676001</c:v>
                </c:pt>
                <c:pt idx="102">
                  <c:v>871173.21964277013</c:v>
                </c:pt>
                <c:pt idx="103">
                  <c:v>740951.1235709301</c:v>
                </c:pt>
                <c:pt idx="104">
                  <c:v>826916.67392845021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1C1-4444-A172-07C1D0911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NWP!$H$4</c:f>
              <c:strCache>
                <c:ptCount val="1"/>
                <c:pt idx="0">
                  <c:v>NWP - 4 week Average (PC Annual Direct)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NWP!$H$5:$H$109</c:f>
              <c:numCache>
                <c:formatCode>#,##0</c:formatCode>
                <c:ptCount val="105"/>
                <c:pt idx="3">
                  <c:v>915955.14580358495</c:v>
                </c:pt>
                <c:pt idx="4">
                  <c:v>883474.05749990209</c:v>
                </c:pt>
                <c:pt idx="5">
                  <c:v>896485.90089283045</c:v>
                </c:pt>
                <c:pt idx="6">
                  <c:v>912784.22419644753</c:v>
                </c:pt>
                <c:pt idx="7">
                  <c:v>902805.6045536095</c:v>
                </c:pt>
                <c:pt idx="8">
                  <c:v>961816.62651796965</c:v>
                </c:pt>
                <c:pt idx="9">
                  <c:v>1052299.2925889953</c:v>
                </c:pt>
                <c:pt idx="10">
                  <c:v>1191206.2803571504</c:v>
                </c:pt>
                <c:pt idx="11">
                  <c:v>1423407.8631246332</c:v>
                </c:pt>
                <c:pt idx="12">
                  <c:v>1524012.1649997686</c:v>
                </c:pt>
                <c:pt idx="13">
                  <c:v>1553047.2151787137</c:v>
                </c:pt>
                <c:pt idx="14">
                  <c:v>1535944.9641067858</c:v>
                </c:pt>
                <c:pt idx="15">
                  <c:v>1545892.5794645573</c:v>
                </c:pt>
                <c:pt idx="16">
                  <c:v>1522353.0765179961</c:v>
                </c:pt>
                <c:pt idx="17">
                  <c:v>1515232.9401787929</c:v>
                </c:pt>
                <c:pt idx="18">
                  <c:v>1523683.5192860898</c:v>
                </c:pt>
                <c:pt idx="19">
                  <c:v>1343037.7203572954</c:v>
                </c:pt>
                <c:pt idx="20">
                  <c:v>1283646.7193753349</c:v>
                </c:pt>
                <c:pt idx="21">
                  <c:v>1261167.1101788699</c:v>
                </c:pt>
                <c:pt idx="22">
                  <c:v>1235049.7693752323</c:v>
                </c:pt>
                <c:pt idx="23">
                  <c:v>1287654.9850002283</c:v>
                </c:pt>
                <c:pt idx="24">
                  <c:v>1373311.3405352014</c:v>
                </c:pt>
                <c:pt idx="25">
                  <c:v>1313724.5851782495</c:v>
                </c:pt>
                <c:pt idx="26">
                  <c:v>1254216.8750892992</c:v>
                </c:pt>
                <c:pt idx="27">
                  <c:v>1262488.9908926261</c:v>
                </c:pt>
                <c:pt idx="28">
                  <c:v>1307768.7333036622</c:v>
                </c:pt>
                <c:pt idx="29">
                  <c:v>1436229.2666069868</c:v>
                </c:pt>
                <c:pt idx="30">
                  <c:v>1556419.0836604957</c:v>
                </c:pt>
                <c:pt idx="31">
                  <c:v>1636183.5011606403</c:v>
                </c:pt>
                <c:pt idx="32">
                  <c:v>1679681.7518754951</c:v>
                </c:pt>
                <c:pt idx="33">
                  <c:v>1709710.9238401649</c:v>
                </c:pt>
                <c:pt idx="34">
                  <c:v>1695542.50848314</c:v>
                </c:pt>
                <c:pt idx="35">
                  <c:v>1642892.5711618699</c:v>
                </c:pt>
                <c:pt idx="36">
                  <c:v>1612106.3026793725</c:v>
                </c:pt>
                <c:pt idx="37">
                  <c:v>1592849.7677680124</c:v>
                </c:pt>
                <c:pt idx="38">
                  <c:v>1558166.4242857501</c:v>
                </c:pt>
                <c:pt idx="39">
                  <c:v>1540511.8566070853</c:v>
                </c:pt>
                <c:pt idx="40">
                  <c:v>1471639.2054462929</c:v>
                </c:pt>
                <c:pt idx="41">
                  <c:v>1406880.727946393</c:v>
                </c:pt>
                <c:pt idx="42">
                  <c:v>1378226.2439283754</c:v>
                </c:pt>
                <c:pt idx="43">
                  <c:v>1345283.3133926804</c:v>
                </c:pt>
                <c:pt idx="44">
                  <c:v>1275900.0074999076</c:v>
                </c:pt>
                <c:pt idx="45">
                  <c:v>1249459.0153570352</c:v>
                </c:pt>
                <c:pt idx="46">
                  <c:v>1239353.43723218</c:v>
                </c:pt>
                <c:pt idx="47">
                  <c:v>1185078.9579465173</c:v>
                </c:pt>
                <c:pt idx="48">
                  <c:v>1133064.8934823</c:v>
                </c:pt>
                <c:pt idx="49">
                  <c:v>1057006.9529467626</c:v>
                </c:pt>
                <c:pt idx="50">
                  <c:v>1026295.3472326701</c:v>
                </c:pt>
                <c:pt idx="51">
                  <c:v>1004361.3665183325</c:v>
                </c:pt>
                <c:pt idx="52">
                  <c:v>983505.78616115486</c:v>
                </c:pt>
                <c:pt idx="53">
                  <c:v>953756.51973273989</c:v>
                </c:pt>
                <c:pt idx="54">
                  <c:v>885281.79053596</c:v>
                </c:pt>
                <c:pt idx="55">
                  <c:v>891268.25866103009</c:v>
                </c:pt>
                <c:pt idx="56">
                  <c:v>866525.75991095765</c:v>
                </c:pt>
                <c:pt idx="57">
                  <c:v>870748.54598213022</c:v>
                </c:pt>
                <c:pt idx="58">
                  <c:v>903245.30258940277</c:v>
                </c:pt>
                <c:pt idx="59">
                  <c:v>877728.02535727504</c:v>
                </c:pt>
                <c:pt idx="60">
                  <c:v>866179.62607146229</c:v>
                </c:pt>
                <c:pt idx="61">
                  <c:v>858211.28017862234</c:v>
                </c:pt>
                <c:pt idx="62">
                  <c:v>850024.05124989967</c:v>
                </c:pt>
                <c:pt idx="63">
                  <c:v>887988.27053550491</c:v>
                </c:pt>
                <c:pt idx="64">
                  <c:v>915565.78008896753</c:v>
                </c:pt>
                <c:pt idx="65">
                  <c:v>920517.23696413753</c:v>
                </c:pt>
                <c:pt idx="66">
                  <c:v>973472.3907141299</c:v>
                </c:pt>
                <c:pt idx="67">
                  <c:v>1014843.16098202</c:v>
                </c:pt>
                <c:pt idx="68">
                  <c:v>1104131.5728571201</c:v>
                </c:pt>
                <c:pt idx="69">
                  <c:v>1153069.2091071354</c:v>
                </c:pt>
                <c:pt idx="70">
                  <c:v>1139099.0250001405</c:v>
                </c:pt>
                <c:pt idx="71">
                  <c:v>1059282.0327677182</c:v>
                </c:pt>
                <c:pt idx="72">
                  <c:v>987321.21241079655</c:v>
                </c:pt>
                <c:pt idx="73">
                  <c:v>983026.1861607735</c:v>
                </c:pt>
                <c:pt idx="74">
                  <c:v>973883.77080333838</c:v>
                </c:pt>
                <c:pt idx="75">
                  <c:v>991530.85687513591</c:v>
                </c:pt>
                <c:pt idx="76">
                  <c:v>1034168.0167858526</c:v>
                </c:pt>
                <c:pt idx="77">
                  <c:v>1032295.2041072025</c:v>
                </c:pt>
                <c:pt idx="78">
                  <c:v>996875.11830357253</c:v>
                </c:pt>
                <c:pt idx="79">
                  <c:v>965197.05419634259</c:v>
                </c:pt>
                <c:pt idx="80">
                  <c:v>940507.15124978253</c:v>
                </c:pt>
                <c:pt idx="81">
                  <c:v>931409.87732116249</c:v>
                </c:pt>
                <c:pt idx="82">
                  <c:v>960747.74526781496</c:v>
                </c:pt>
                <c:pt idx="83">
                  <c:v>1020797.2136604448</c:v>
                </c:pt>
                <c:pt idx="84">
                  <c:v>1067042.0883032298</c:v>
                </c:pt>
                <c:pt idx="85">
                  <c:v>1114956.3933926178</c:v>
                </c:pt>
                <c:pt idx="86">
                  <c:v>1133782.3678569007</c:v>
                </c:pt>
                <c:pt idx="87">
                  <c:v>1141624.1774996356</c:v>
                </c:pt>
                <c:pt idx="88">
                  <c:v>1093566.9809817758</c:v>
                </c:pt>
                <c:pt idx="89">
                  <c:v>1103963.6613387403</c:v>
                </c:pt>
                <c:pt idx="90">
                  <c:v>1080838.8017852553</c:v>
                </c:pt>
                <c:pt idx="91">
                  <c:v>1062071.5884819075</c:v>
                </c:pt>
                <c:pt idx="92">
                  <c:v>1052641.16901766</c:v>
                </c:pt>
                <c:pt idx="93">
                  <c:v>997509.34214287484</c:v>
                </c:pt>
                <c:pt idx="94">
                  <c:v>998085.22107162501</c:v>
                </c:pt>
                <c:pt idx="95">
                  <c:v>982377.90125043248</c:v>
                </c:pt>
                <c:pt idx="96">
                  <c:v>953587.40526852256</c:v>
                </c:pt>
                <c:pt idx="97">
                  <c:v>927167.10794703756</c:v>
                </c:pt>
                <c:pt idx="98">
                  <c:v>938389.66285759246</c:v>
                </c:pt>
                <c:pt idx="99">
                  <c:v>942370.9455361123</c:v>
                </c:pt>
                <c:pt idx="100">
                  <c:v>931766.11026808969</c:v>
                </c:pt>
                <c:pt idx="101">
                  <c:v>903338.56401797722</c:v>
                </c:pt>
                <c:pt idx="102">
                  <c:v>857755.00348223478</c:v>
                </c:pt>
                <c:pt idx="103">
                  <c:v>803629.21151767264</c:v>
                </c:pt>
                <c:pt idx="104">
                  <c:v>811477.72687472764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1C1-4444-A172-07C1D09118C7}"/>
            </c:ext>
          </c:extLst>
        </c:ser>
        <c:ser>
          <c:idx val="4"/>
          <c:order val="4"/>
          <c:tx>
            <c:strRef>
              <c:f>NWP!$K$4</c:f>
              <c:strCache>
                <c:ptCount val="1"/>
                <c:pt idx="0">
                  <c:v>Plan (PC Annual Direct)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NWP!$K$5:$K$109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324249.51725031098</c:v>
                </c:pt>
                <c:pt idx="12">
                  <c:v>756582.20691739221</c:v>
                </c:pt>
                <c:pt idx="13">
                  <c:v>756582.20691739221</c:v>
                </c:pt>
                <c:pt idx="14">
                  <c:v>756582.20691739221</c:v>
                </c:pt>
                <c:pt idx="15">
                  <c:v>754146.90755607584</c:v>
                </c:pt>
                <c:pt idx="16">
                  <c:v>739535.11138817808</c:v>
                </c:pt>
                <c:pt idx="17">
                  <c:v>739535.11138817808</c:v>
                </c:pt>
                <c:pt idx="18">
                  <c:v>739535.11138817808</c:v>
                </c:pt>
                <c:pt idx="19">
                  <c:v>739535.11138817808</c:v>
                </c:pt>
                <c:pt idx="20">
                  <c:v>777126.05857540388</c:v>
                </c:pt>
                <c:pt idx="21">
                  <c:v>792162.43745029438</c:v>
                </c:pt>
                <c:pt idx="22">
                  <c:v>792162.43745029438</c:v>
                </c:pt>
                <c:pt idx="23">
                  <c:v>792162.43745029438</c:v>
                </c:pt>
                <c:pt idx="24">
                  <c:v>991125.64827881206</c:v>
                </c:pt>
                <c:pt idx="25">
                  <c:v>1488533.6753501063</c:v>
                </c:pt>
                <c:pt idx="26">
                  <c:v>1488533.6753501063</c:v>
                </c:pt>
                <c:pt idx="27">
                  <c:v>1488533.6753501063</c:v>
                </c:pt>
                <c:pt idx="28">
                  <c:v>1550516.1408516294</c:v>
                </c:pt>
                <c:pt idx="29">
                  <c:v>1922410.9338607681</c:v>
                </c:pt>
                <c:pt idx="30">
                  <c:v>1922410.9338607681</c:v>
                </c:pt>
                <c:pt idx="31">
                  <c:v>1922410.9338607681</c:v>
                </c:pt>
                <c:pt idx="32">
                  <c:v>1922410.9338607681</c:v>
                </c:pt>
                <c:pt idx="33">
                  <c:v>1970322.7068311111</c:v>
                </c:pt>
                <c:pt idx="34">
                  <c:v>1989487.4160192488</c:v>
                </c:pt>
                <c:pt idx="35">
                  <c:v>1989487.4160192488</c:v>
                </c:pt>
                <c:pt idx="36">
                  <c:v>1989487.4160192488</c:v>
                </c:pt>
                <c:pt idx="37">
                  <c:v>1953167.6089229786</c:v>
                </c:pt>
                <c:pt idx="38">
                  <c:v>1904741.1994612846</c:v>
                </c:pt>
                <c:pt idx="39">
                  <c:v>1904741.1994612846</c:v>
                </c:pt>
                <c:pt idx="40">
                  <c:v>1904741.1994612846</c:v>
                </c:pt>
                <c:pt idx="41">
                  <c:v>1904741.1994612846</c:v>
                </c:pt>
                <c:pt idx="42">
                  <c:v>1957319.4982231378</c:v>
                </c:pt>
                <c:pt idx="43">
                  <c:v>1957319.4982231378</c:v>
                </c:pt>
                <c:pt idx="44">
                  <c:v>1957319.4982231378</c:v>
                </c:pt>
                <c:pt idx="45">
                  <c:v>1957319.4982231378</c:v>
                </c:pt>
                <c:pt idx="46">
                  <c:v>1531115.5122708147</c:v>
                </c:pt>
                <c:pt idx="47">
                  <c:v>1360633.9178898856</c:v>
                </c:pt>
                <c:pt idx="48">
                  <c:v>1360633.9178898856</c:v>
                </c:pt>
                <c:pt idx="49">
                  <c:v>1360633.9178898856</c:v>
                </c:pt>
                <c:pt idx="50">
                  <c:v>1345378.685661287</c:v>
                </c:pt>
                <c:pt idx="51">
                  <c:v>1307240.6050897916</c:v>
                </c:pt>
                <c:pt idx="52">
                  <c:v>1307240.6050897916</c:v>
                </c:pt>
                <c:pt idx="53">
                  <c:v>1307240.6050897916</c:v>
                </c:pt>
                <c:pt idx="54">
                  <c:v>1307240.6050897916</c:v>
                </c:pt>
                <c:pt idx="55">
                  <c:v>1643425.891407229</c:v>
                </c:pt>
                <c:pt idx="56">
                  <c:v>1699456.7724601352</c:v>
                </c:pt>
                <c:pt idx="57">
                  <c:v>1699456.7724601352</c:v>
                </c:pt>
                <c:pt idx="58">
                  <c:v>1699456.7724601352</c:v>
                </c:pt>
                <c:pt idx="59">
                  <c:v>1706821.6915382547</c:v>
                </c:pt>
                <c:pt idx="60">
                  <c:v>1712345.3808468443</c:v>
                </c:pt>
                <c:pt idx="61">
                  <c:v>1712345.3808468443</c:v>
                </c:pt>
                <c:pt idx="62">
                  <c:v>1712345.3808468443</c:v>
                </c:pt>
                <c:pt idx="63">
                  <c:v>1678702.3467350905</c:v>
                </c:pt>
                <c:pt idx="64">
                  <c:v>1476844.1420645677</c:v>
                </c:pt>
                <c:pt idx="65">
                  <c:v>1476844.1420645677</c:v>
                </c:pt>
                <c:pt idx="66">
                  <c:v>1476844.1420645677</c:v>
                </c:pt>
                <c:pt idx="67">
                  <c:v>1476844.1420645677</c:v>
                </c:pt>
                <c:pt idx="68">
                  <c:v>1280989.8588068448</c:v>
                </c:pt>
                <c:pt idx="69">
                  <c:v>1248347.4782638908</c:v>
                </c:pt>
                <c:pt idx="70">
                  <c:v>1248347.4782638908</c:v>
                </c:pt>
                <c:pt idx="71">
                  <c:v>1248347.4782638908</c:v>
                </c:pt>
                <c:pt idx="72">
                  <c:v>1688959.5976721782</c:v>
                </c:pt>
                <c:pt idx="73">
                  <c:v>2276442.4235498947</c:v>
                </c:pt>
                <c:pt idx="74">
                  <c:v>2276442.4235498947</c:v>
                </c:pt>
                <c:pt idx="75">
                  <c:v>2276442.4235498947</c:v>
                </c:pt>
                <c:pt idx="76">
                  <c:v>2276442.4235498947</c:v>
                </c:pt>
                <c:pt idx="77">
                  <c:v>2511745.5950794029</c:v>
                </c:pt>
                <c:pt idx="78">
                  <c:v>2511745.5950794029</c:v>
                </c:pt>
                <c:pt idx="79">
                  <c:v>2511745.5950794029</c:v>
                </c:pt>
                <c:pt idx="80">
                  <c:v>2511745.5950794029</c:v>
                </c:pt>
                <c:pt idx="81">
                  <c:v>2268673.4407168794</c:v>
                </c:pt>
                <c:pt idx="82">
                  <c:v>2268673.4407168794</c:v>
                </c:pt>
                <c:pt idx="83">
                  <c:v>2268673.4407168794</c:v>
                </c:pt>
                <c:pt idx="84">
                  <c:v>2268673.4407168794</c:v>
                </c:pt>
                <c:pt idx="85">
                  <c:v>1544962.4241043092</c:v>
                </c:pt>
                <c:pt idx="86">
                  <c:v>1002179.1616448816</c:v>
                </c:pt>
                <c:pt idx="87">
                  <c:v>1002179.1616448816</c:v>
                </c:pt>
                <c:pt idx="88">
                  <c:v>1002179.1616448816</c:v>
                </c:pt>
                <c:pt idx="89">
                  <c:v>1003846.6397711438</c:v>
                </c:pt>
                <c:pt idx="90">
                  <c:v>1008015.3350867983</c:v>
                </c:pt>
                <c:pt idx="91">
                  <c:v>1008015.3350867983</c:v>
                </c:pt>
                <c:pt idx="92">
                  <c:v>1008015.3350867983</c:v>
                </c:pt>
                <c:pt idx="93">
                  <c:v>1008015.3350867983</c:v>
                </c:pt>
                <c:pt idx="94">
                  <c:v>1025646.2463739109</c:v>
                </c:pt>
                <c:pt idx="95">
                  <c:v>1028584.7315884295</c:v>
                </c:pt>
                <c:pt idx="96">
                  <c:v>1028584.7315884295</c:v>
                </c:pt>
                <c:pt idx="97">
                  <c:v>1028584.7315884295</c:v>
                </c:pt>
                <c:pt idx="98">
                  <c:v>1044930.5913107597</c:v>
                </c:pt>
                <c:pt idx="99">
                  <c:v>1057189.9861025074</c:v>
                </c:pt>
                <c:pt idx="100">
                  <c:v>1057189.9861025074</c:v>
                </c:pt>
                <c:pt idx="101">
                  <c:v>1057189.9861025074</c:v>
                </c:pt>
                <c:pt idx="102">
                  <c:v>1062080.7144619715</c:v>
                </c:pt>
                <c:pt idx="103">
                  <c:v>1091425.0846187568</c:v>
                </c:pt>
                <c:pt idx="104">
                  <c:v>1091425.0846187568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1C1-4444-A172-07C1D0911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NWP!$I$4</c:f>
              <c:strCache>
                <c:ptCount val="1"/>
                <c:pt idx="0">
                  <c:v>Average NWP (PC Annual Direct)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NWP!$I$5:$I$109</c:f>
              <c:numCache>
                <c:formatCode>#,##0</c:formatCode>
                <c:ptCount val="105"/>
                <c:pt idx="0">
                  <c:v>1527.7909121920025</c:v>
                </c:pt>
                <c:pt idx="1">
                  <c:v>1474.8151293111553</c:v>
                </c:pt>
                <c:pt idx="2">
                  <c:v>1425.7866488643301</c:v>
                </c:pt>
                <c:pt idx="3">
                  <c:v>1516.6075158950571</c:v>
                </c:pt>
                <c:pt idx="4">
                  <c:v>1476.9346150186677</c:v>
                </c:pt>
                <c:pt idx="5">
                  <c:v>1563.3367241236301</c:v>
                </c:pt>
                <c:pt idx="6">
                  <c:v>1496.4946473881676</c:v>
                </c:pt>
                <c:pt idx="7">
                  <c:v>1519.4373801182476</c:v>
                </c:pt>
                <c:pt idx="8">
                  <c:v>1482.3471560030075</c:v>
                </c:pt>
                <c:pt idx="9">
                  <c:v>1379.2511004600399</c:v>
                </c:pt>
                <c:pt idx="10">
                  <c:v>1398.1216659801514</c:v>
                </c:pt>
                <c:pt idx="11">
                  <c:v>1317.1984004137248</c:v>
                </c:pt>
                <c:pt idx="12">
                  <c:v>1309.0810355927929</c:v>
                </c:pt>
                <c:pt idx="13">
                  <c:v>1204.1147515996661</c:v>
                </c:pt>
                <c:pt idx="14">
                  <c:v>1229.0049001180489</c:v>
                </c:pt>
                <c:pt idx="15">
                  <c:v>1251.397253921835</c:v>
                </c:pt>
                <c:pt idx="16">
                  <c:v>1269.6025044235107</c:v>
                </c:pt>
                <c:pt idx="17">
                  <c:v>1261.5476502237398</c:v>
                </c:pt>
                <c:pt idx="18">
                  <c:v>1265.4241926574211</c:v>
                </c:pt>
                <c:pt idx="19">
                  <c:v>1254.9447988752522</c:v>
                </c:pt>
                <c:pt idx="20">
                  <c:v>1232.060875702231</c:v>
                </c:pt>
                <c:pt idx="21">
                  <c:v>1247.4111146190896</c:v>
                </c:pt>
                <c:pt idx="22">
                  <c:v>1244.0395614629965</c:v>
                </c:pt>
                <c:pt idx="23">
                  <c:v>1210.5245407962234</c:v>
                </c:pt>
                <c:pt idx="24">
                  <c:v>1220.4390881270797</c:v>
                </c:pt>
                <c:pt idx="25">
                  <c:v>1267.5397609991028</c:v>
                </c:pt>
                <c:pt idx="26">
                  <c:v>1203.7078544508267</c:v>
                </c:pt>
                <c:pt idx="27">
                  <c:v>1275.1406654251743</c:v>
                </c:pt>
                <c:pt idx="28">
                  <c:v>1245.9716736149264</c:v>
                </c:pt>
                <c:pt idx="29">
                  <c:v>1318.7772693524532</c:v>
                </c:pt>
                <c:pt idx="30">
                  <c:v>1273.33769851438</c:v>
                </c:pt>
                <c:pt idx="31">
                  <c:v>1252.0108748603297</c:v>
                </c:pt>
                <c:pt idx="32">
                  <c:v>1217.092034125948</c:v>
                </c:pt>
                <c:pt idx="33">
                  <c:v>1153.3475511434867</c:v>
                </c:pt>
                <c:pt idx="34">
                  <c:v>1137.0561855102685</c:v>
                </c:pt>
                <c:pt idx="35">
                  <c:v>1112.5750416055246</c:v>
                </c:pt>
                <c:pt idx="36">
                  <c:v>1133.5296951247979</c:v>
                </c:pt>
                <c:pt idx="37">
                  <c:v>1048.8506906305111</c:v>
                </c:pt>
                <c:pt idx="38">
                  <c:v>1068.424415552304</c:v>
                </c:pt>
                <c:pt idx="39">
                  <c:v>1119.1882598779994</c:v>
                </c:pt>
                <c:pt idx="40">
                  <c:v>1071.5831490531532</c:v>
                </c:pt>
                <c:pt idx="41">
                  <c:v>1054.6313386795657</c:v>
                </c:pt>
                <c:pt idx="42">
                  <c:v>1003.0615700932325</c:v>
                </c:pt>
                <c:pt idx="43">
                  <c:v>1080.5022822297399</c:v>
                </c:pt>
                <c:pt idx="44">
                  <c:v>1026.4346775789827</c:v>
                </c:pt>
                <c:pt idx="45">
                  <c:v>1107.0839803206334</c:v>
                </c:pt>
                <c:pt idx="46">
                  <c:v>1067.026610113385</c:v>
                </c:pt>
                <c:pt idx="47">
                  <c:v>1056.8006180983712</c:v>
                </c:pt>
                <c:pt idx="48">
                  <c:v>1064.1247511471015</c:v>
                </c:pt>
                <c:pt idx="49">
                  <c:v>1043.7695106903859</c:v>
                </c:pt>
                <c:pt idx="50">
                  <c:v>1069.657138074497</c:v>
                </c:pt>
                <c:pt idx="51">
                  <c:v>1132.3335520433841</c:v>
                </c:pt>
                <c:pt idx="52">
                  <c:v>1108.1525931549531</c:v>
                </c:pt>
                <c:pt idx="53">
                  <c:v>1034.7486806051361</c:v>
                </c:pt>
                <c:pt idx="54">
                  <c:v>1052.4159200934246</c:v>
                </c:pt>
                <c:pt idx="55">
                  <c:v>1032.5984120977676</c:v>
                </c:pt>
                <c:pt idx="56">
                  <c:v>1032.515911802368</c:v>
                </c:pt>
                <c:pt idx="57">
                  <c:v>1104.28885166788</c:v>
                </c:pt>
                <c:pt idx="58">
                  <c:v>1100.2939981221068</c:v>
                </c:pt>
                <c:pt idx="59">
                  <c:v>1042.3685339811398</c:v>
                </c:pt>
                <c:pt idx="60">
                  <c:v>1094.6151307882867</c:v>
                </c:pt>
                <c:pt idx="61">
                  <c:v>1080.8139688685728</c:v>
                </c:pt>
                <c:pt idx="62">
                  <c:v>1047.2650810937125</c:v>
                </c:pt>
                <c:pt idx="63">
                  <c:v>1064.1992233237181</c:v>
                </c:pt>
                <c:pt idx="64">
                  <c:v>1093.2949583022037</c:v>
                </c:pt>
                <c:pt idx="65">
                  <c:v>1092.0309446126396</c:v>
                </c:pt>
                <c:pt idx="66">
                  <c:v>1121.0011733852236</c:v>
                </c:pt>
                <c:pt idx="67">
                  <c:v>1110.9595131868386</c:v>
                </c:pt>
                <c:pt idx="68">
                  <c:v>1093.8586487469718</c:v>
                </c:pt>
                <c:pt idx="69">
                  <c:v>1095.0785503247944</c:v>
                </c:pt>
                <c:pt idx="70">
                  <c:v>1122.1743466664789</c:v>
                </c:pt>
                <c:pt idx="71">
                  <c:v>1138.4489899578148</c:v>
                </c:pt>
                <c:pt idx="72">
                  <c:v>1076.2811313904313</c:v>
                </c:pt>
                <c:pt idx="73">
                  <c:v>1062.4549002297781</c:v>
                </c:pt>
                <c:pt idx="74">
                  <c:v>1071.0670890807912</c:v>
                </c:pt>
                <c:pt idx="75">
                  <c:v>1079.6566240390671</c:v>
                </c:pt>
                <c:pt idx="76">
                  <c:v>1013.6846048358616</c:v>
                </c:pt>
                <c:pt idx="77">
                  <c:v>1040.3341495610853</c:v>
                </c:pt>
                <c:pt idx="78">
                  <c:v>1097.4000476636609</c:v>
                </c:pt>
                <c:pt idx="79">
                  <c:v>1049.3284749299164</c:v>
                </c:pt>
                <c:pt idx="80">
                  <c:v>1026.478837793429</c:v>
                </c:pt>
                <c:pt idx="81">
                  <c:v>1051.0125063073108</c:v>
                </c:pt>
                <c:pt idx="82">
                  <c:v>1086.0540797906328</c:v>
                </c:pt>
                <c:pt idx="83">
                  <c:v>1060.4836937213413</c:v>
                </c:pt>
                <c:pt idx="84">
                  <c:v>1081.4079770740848</c:v>
                </c:pt>
                <c:pt idx="85">
                  <c:v>1052.562924259485</c:v>
                </c:pt>
                <c:pt idx="86">
                  <c:v>1104.0399620215137</c:v>
                </c:pt>
                <c:pt idx="87">
                  <c:v>1059.0927130922339</c:v>
                </c:pt>
                <c:pt idx="88">
                  <c:v>1025.3329862987541</c:v>
                </c:pt>
                <c:pt idx="89">
                  <c:v>1028.9825641465065</c:v>
                </c:pt>
                <c:pt idx="90">
                  <c:v>1070.0724544542165</c:v>
                </c:pt>
                <c:pt idx="91">
                  <c:v>1061.2409551693536</c:v>
                </c:pt>
                <c:pt idx="92">
                  <c:v>1077.4772884829958</c:v>
                </c:pt>
                <c:pt idx="93">
                  <c:v>1041.5796191230449</c:v>
                </c:pt>
                <c:pt idx="94">
                  <c:v>1026.7900188884666</c:v>
                </c:pt>
                <c:pt idx="95">
                  <c:v>1078.9894620143482</c:v>
                </c:pt>
                <c:pt idx="96">
                  <c:v>1036.059176181536</c:v>
                </c:pt>
                <c:pt idx="97">
                  <c:v>1087.2899192849718</c:v>
                </c:pt>
                <c:pt idx="98">
                  <c:v>1070.3158186680439</c:v>
                </c:pt>
                <c:pt idx="99">
                  <c:v>1101.0145187331423</c:v>
                </c:pt>
                <c:pt idx="100">
                  <c:v>1076.5291689082424</c:v>
                </c:pt>
                <c:pt idx="101">
                  <c:v>1109.8581150308503</c:v>
                </c:pt>
                <c:pt idx="102">
                  <c:v>1044.9360677509176</c:v>
                </c:pt>
                <c:pt idx="103">
                  <c:v>1202.2438568937348</c:v>
                </c:pt>
                <c:pt idx="104">
                  <c:v>1116.0005693268763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1C1-4444-A172-07C1D09118C7}"/>
            </c:ext>
          </c:extLst>
        </c:ser>
        <c:ser>
          <c:idx val="3"/>
          <c:order val="3"/>
          <c:tx>
            <c:strRef>
              <c:f>NWP!$J$4</c:f>
              <c:strCache>
                <c:ptCount val="1"/>
                <c:pt idx="0">
                  <c:v>4 week Average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NWP!$J$5:$J$109</c:f>
              <c:numCache>
                <c:formatCode>#,##0</c:formatCode>
                <c:ptCount val="105"/>
                <c:pt idx="3">
                  <c:v>1486.2500515656363</c:v>
                </c:pt>
                <c:pt idx="4">
                  <c:v>1473.5359772723025</c:v>
                </c:pt>
                <c:pt idx="5">
                  <c:v>1495.6663759754213</c:v>
                </c:pt>
                <c:pt idx="6">
                  <c:v>1513.3433756063805</c:v>
                </c:pt>
                <c:pt idx="7">
                  <c:v>1514.0508416621781</c:v>
                </c:pt>
                <c:pt idx="8">
                  <c:v>1515.4039769082631</c:v>
                </c:pt>
                <c:pt idx="9">
                  <c:v>1469.3825709923658</c:v>
                </c:pt>
                <c:pt idx="10">
                  <c:v>1444.7893256403615</c:v>
                </c:pt>
                <c:pt idx="11">
                  <c:v>1394.2295807142309</c:v>
                </c:pt>
                <c:pt idx="12">
                  <c:v>1350.9130506116771</c:v>
                </c:pt>
                <c:pt idx="13">
                  <c:v>1307.1289633965837</c:v>
                </c:pt>
                <c:pt idx="14">
                  <c:v>1264.8497719310581</c:v>
                </c:pt>
                <c:pt idx="15">
                  <c:v>1248.3994853080856</c:v>
                </c:pt>
                <c:pt idx="16">
                  <c:v>1238.529852515765</c:v>
                </c:pt>
                <c:pt idx="17">
                  <c:v>1252.8880771717836</c:v>
                </c:pt>
                <c:pt idx="18">
                  <c:v>1261.9929003066268</c:v>
                </c:pt>
                <c:pt idx="19">
                  <c:v>1262.879786544981</c:v>
                </c:pt>
                <c:pt idx="20">
                  <c:v>1253.4943793646612</c:v>
                </c:pt>
                <c:pt idx="21">
                  <c:v>1249.9602454634985</c:v>
                </c:pt>
                <c:pt idx="22">
                  <c:v>1244.6140876648924</c:v>
                </c:pt>
                <c:pt idx="23">
                  <c:v>1233.5090231451352</c:v>
                </c:pt>
                <c:pt idx="24">
                  <c:v>1230.6035762513472</c:v>
                </c:pt>
                <c:pt idx="25">
                  <c:v>1235.6357378463506</c:v>
                </c:pt>
                <c:pt idx="26">
                  <c:v>1225.5528110933083</c:v>
                </c:pt>
                <c:pt idx="27">
                  <c:v>1241.7068422505458</c:v>
                </c:pt>
                <c:pt idx="28">
                  <c:v>1248.0899886225077</c:v>
                </c:pt>
                <c:pt idx="29">
                  <c:v>1260.8993657108451</c:v>
                </c:pt>
                <c:pt idx="30">
                  <c:v>1278.3068267267336</c:v>
                </c:pt>
                <c:pt idx="31">
                  <c:v>1272.5243790855225</c:v>
                </c:pt>
                <c:pt idx="32">
                  <c:v>1265.3044692132778</c:v>
                </c:pt>
                <c:pt idx="33">
                  <c:v>1223.9470396610361</c:v>
                </c:pt>
                <c:pt idx="34">
                  <c:v>1189.8766614100082</c:v>
                </c:pt>
                <c:pt idx="35">
                  <c:v>1155.0177030963068</c:v>
                </c:pt>
                <c:pt idx="36">
                  <c:v>1134.1271183460194</c:v>
                </c:pt>
                <c:pt idx="37">
                  <c:v>1108.0029032177754</c:v>
                </c:pt>
                <c:pt idx="38">
                  <c:v>1090.8449607282844</c:v>
                </c:pt>
                <c:pt idx="39">
                  <c:v>1092.4982652964031</c:v>
                </c:pt>
                <c:pt idx="40">
                  <c:v>1077.0116287784917</c:v>
                </c:pt>
                <c:pt idx="41">
                  <c:v>1078.4567907907556</c:v>
                </c:pt>
                <c:pt idx="42">
                  <c:v>1062.1160794259877</c:v>
                </c:pt>
                <c:pt idx="43">
                  <c:v>1052.444585013923</c:v>
                </c:pt>
                <c:pt idx="44">
                  <c:v>1041.1574671453802</c:v>
                </c:pt>
                <c:pt idx="45">
                  <c:v>1054.270627555647</c:v>
                </c:pt>
                <c:pt idx="46">
                  <c:v>1070.2618875606852</c:v>
                </c:pt>
                <c:pt idx="47">
                  <c:v>1064.3364715278431</c:v>
                </c:pt>
                <c:pt idx="48">
                  <c:v>1073.7589899198729</c:v>
                </c:pt>
                <c:pt idx="49">
                  <c:v>1057.9303725123109</c:v>
                </c:pt>
                <c:pt idx="50">
                  <c:v>1058.588004502589</c:v>
                </c:pt>
                <c:pt idx="51">
                  <c:v>1077.4712379888422</c:v>
                </c:pt>
                <c:pt idx="52">
                  <c:v>1088.478198490805</c:v>
                </c:pt>
                <c:pt idx="53">
                  <c:v>1086.2229909694925</c:v>
                </c:pt>
                <c:pt idx="54">
                  <c:v>1081.9126864742243</c:v>
                </c:pt>
                <c:pt idx="55">
                  <c:v>1056.9789014878204</c:v>
                </c:pt>
                <c:pt idx="56">
                  <c:v>1038.0697311496742</c:v>
                </c:pt>
                <c:pt idx="57">
                  <c:v>1055.45477391536</c:v>
                </c:pt>
                <c:pt idx="58">
                  <c:v>1067.4242934225306</c:v>
                </c:pt>
                <c:pt idx="59">
                  <c:v>1069.8668238933737</c:v>
                </c:pt>
                <c:pt idx="60">
                  <c:v>1085.3916286398533</c:v>
                </c:pt>
                <c:pt idx="61">
                  <c:v>1079.5229079400265</c:v>
                </c:pt>
                <c:pt idx="62">
                  <c:v>1066.265678682928</c:v>
                </c:pt>
                <c:pt idx="63">
                  <c:v>1071.7233510185727</c:v>
                </c:pt>
                <c:pt idx="64">
                  <c:v>1071.3933078970517</c:v>
                </c:pt>
                <c:pt idx="65">
                  <c:v>1074.1975518330685</c:v>
                </c:pt>
                <c:pt idx="66">
                  <c:v>1092.6315749059461</c:v>
                </c:pt>
                <c:pt idx="67">
                  <c:v>1104.3216473717262</c:v>
                </c:pt>
                <c:pt idx="68">
                  <c:v>1104.4625699829185</c:v>
                </c:pt>
                <c:pt idx="69">
                  <c:v>1105.2244714109572</c:v>
                </c:pt>
                <c:pt idx="70">
                  <c:v>1105.5177647312707</c:v>
                </c:pt>
                <c:pt idx="71">
                  <c:v>1112.3901339240151</c:v>
                </c:pt>
                <c:pt idx="72">
                  <c:v>1107.9957545848797</c:v>
                </c:pt>
                <c:pt idx="73">
                  <c:v>1099.8398420611256</c:v>
                </c:pt>
                <c:pt idx="74">
                  <c:v>1087.0630276647039</c:v>
                </c:pt>
                <c:pt idx="75">
                  <c:v>1072.3649361850171</c:v>
                </c:pt>
                <c:pt idx="76">
                  <c:v>1056.7158045463746</c:v>
                </c:pt>
                <c:pt idx="77">
                  <c:v>1051.1856168792012</c:v>
                </c:pt>
                <c:pt idx="78">
                  <c:v>1057.7688565249186</c:v>
                </c:pt>
                <c:pt idx="79">
                  <c:v>1050.1868192476311</c:v>
                </c:pt>
                <c:pt idx="80">
                  <c:v>1053.3853774870229</c:v>
                </c:pt>
                <c:pt idx="81">
                  <c:v>1056.0549666735794</c:v>
                </c:pt>
                <c:pt idx="82">
                  <c:v>1053.2184747053225</c:v>
                </c:pt>
                <c:pt idx="83">
                  <c:v>1056.0072794031785</c:v>
                </c:pt>
                <c:pt idx="84">
                  <c:v>1069.7395642233423</c:v>
                </c:pt>
                <c:pt idx="85">
                  <c:v>1070.127168711386</c:v>
                </c:pt>
                <c:pt idx="86">
                  <c:v>1074.6236392691062</c:v>
                </c:pt>
                <c:pt idx="87">
                  <c:v>1074.2758941118293</c:v>
                </c:pt>
                <c:pt idx="88">
                  <c:v>1060.2571464179966</c:v>
                </c:pt>
                <c:pt idx="89">
                  <c:v>1054.3620563897521</c:v>
                </c:pt>
                <c:pt idx="90">
                  <c:v>1045.8701794979277</c:v>
                </c:pt>
                <c:pt idx="91">
                  <c:v>1046.4072400172076</c:v>
                </c:pt>
                <c:pt idx="92">
                  <c:v>1059.4433155632682</c:v>
                </c:pt>
                <c:pt idx="93">
                  <c:v>1062.5925793074027</c:v>
                </c:pt>
                <c:pt idx="94">
                  <c:v>1051.7719704159654</c:v>
                </c:pt>
                <c:pt idx="95">
                  <c:v>1056.2090971272141</c:v>
                </c:pt>
                <c:pt idx="96">
                  <c:v>1045.854569051849</c:v>
                </c:pt>
                <c:pt idx="97">
                  <c:v>1057.2821440923306</c:v>
                </c:pt>
                <c:pt idx="98">
                  <c:v>1068.163594037225</c:v>
                </c:pt>
                <c:pt idx="99">
                  <c:v>1073.6698582169233</c:v>
                </c:pt>
                <c:pt idx="100">
                  <c:v>1083.7873563986</c:v>
                </c:pt>
                <c:pt idx="101">
                  <c:v>1089.4294053350698</c:v>
                </c:pt>
                <c:pt idx="102">
                  <c:v>1083.0844676057882</c:v>
                </c:pt>
                <c:pt idx="103">
                  <c:v>1108.3918021459363</c:v>
                </c:pt>
                <c:pt idx="104">
                  <c:v>1118.2596522505946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1C1-4444-A172-07C1D0911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3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2250"/>
          <c:min val="75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Broker: Weekly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NWP!$L$4</c:f>
              <c:strCache>
                <c:ptCount val="1"/>
                <c:pt idx="0">
                  <c:v>NWP (PC Annual Broker)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NWP!$L$5:$L$109</c:f>
              <c:numCache>
                <c:formatCode>#,##0</c:formatCode>
                <c:ptCount val="105"/>
                <c:pt idx="0">
                  <c:v>1085180.4335714399</c:v>
                </c:pt>
                <c:pt idx="1">
                  <c:v>1080451.8792862699</c:v>
                </c:pt>
                <c:pt idx="2">
                  <c:v>1097415.6978569897</c:v>
                </c:pt>
                <c:pt idx="3">
                  <c:v>1050609.8728565301</c:v>
                </c:pt>
                <c:pt idx="4">
                  <c:v>984632.44571454998</c:v>
                </c:pt>
                <c:pt idx="5">
                  <c:v>991732.07928604994</c:v>
                </c:pt>
                <c:pt idx="6">
                  <c:v>1053961.3192858798</c:v>
                </c:pt>
                <c:pt idx="7">
                  <c:v>1133537.2182142599</c:v>
                </c:pt>
                <c:pt idx="8">
                  <c:v>809553.22964316991</c:v>
                </c:pt>
                <c:pt idx="9">
                  <c:v>870360.84142866998</c:v>
                </c:pt>
                <c:pt idx="10">
                  <c:v>852880.97035803006</c:v>
                </c:pt>
                <c:pt idx="11">
                  <c:v>888674.27142861008</c:v>
                </c:pt>
                <c:pt idx="12">
                  <c:v>780300.67999901995</c:v>
                </c:pt>
                <c:pt idx="13">
                  <c:v>757172.27535719983</c:v>
                </c:pt>
                <c:pt idx="14">
                  <c:v>775355.03000003996</c:v>
                </c:pt>
                <c:pt idx="15">
                  <c:v>952683.36642887001</c:v>
                </c:pt>
                <c:pt idx="16">
                  <c:v>851870.14678618021</c:v>
                </c:pt>
                <c:pt idx="17">
                  <c:v>791027.20428526995</c:v>
                </c:pt>
                <c:pt idx="18">
                  <c:v>891916.81642789009</c:v>
                </c:pt>
                <c:pt idx="19">
                  <c:v>547764.79107119003</c:v>
                </c:pt>
                <c:pt idx="20">
                  <c:v>661249.41535711987</c:v>
                </c:pt>
                <c:pt idx="21">
                  <c:v>701634.53178520012</c:v>
                </c:pt>
                <c:pt idx="22">
                  <c:v>913710.53892807011</c:v>
                </c:pt>
                <c:pt idx="23">
                  <c:v>858261.34250023984</c:v>
                </c:pt>
                <c:pt idx="24">
                  <c:v>992009.99214221991</c:v>
                </c:pt>
                <c:pt idx="25">
                  <c:v>838959.49000007019</c:v>
                </c:pt>
                <c:pt idx="26">
                  <c:v>831574.75428544998</c:v>
                </c:pt>
                <c:pt idx="27">
                  <c:v>705622.76071456994</c:v>
                </c:pt>
                <c:pt idx="28">
                  <c:v>818185.0428576899</c:v>
                </c:pt>
                <c:pt idx="29">
                  <c:v>850035.45964283997</c:v>
                </c:pt>
                <c:pt idx="30">
                  <c:v>766055.8657142201</c:v>
                </c:pt>
                <c:pt idx="31">
                  <c:v>748288.72392789996</c:v>
                </c:pt>
                <c:pt idx="32">
                  <c:v>718647.34214262001</c:v>
                </c:pt>
                <c:pt idx="33">
                  <c:v>788744.77892919024</c:v>
                </c:pt>
                <c:pt idx="34">
                  <c:v>690994.40250008996</c:v>
                </c:pt>
                <c:pt idx="35">
                  <c:v>654146.45035722991</c:v>
                </c:pt>
                <c:pt idx="36">
                  <c:v>692023.59857183998</c:v>
                </c:pt>
                <c:pt idx="37">
                  <c:v>902254.40821408003</c:v>
                </c:pt>
                <c:pt idx="38">
                  <c:v>686902.74750072008</c:v>
                </c:pt>
                <c:pt idx="39">
                  <c:v>811880.17321435013</c:v>
                </c:pt>
                <c:pt idx="40">
                  <c:v>711477.1942859299</c:v>
                </c:pt>
                <c:pt idx="41">
                  <c:v>742570.62321434985</c:v>
                </c:pt>
                <c:pt idx="42">
                  <c:v>892939.73107163992</c:v>
                </c:pt>
                <c:pt idx="43">
                  <c:v>821967.83607138984</c:v>
                </c:pt>
                <c:pt idx="44">
                  <c:v>673123.6350003999</c:v>
                </c:pt>
                <c:pt idx="45">
                  <c:v>687005.06607112999</c:v>
                </c:pt>
                <c:pt idx="46">
                  <c:v>899392.91178594006</c:v>
                </c:pt>
                <c:pt idx="47">
                  <c:v>724349.70464341983</c:v>
                </c:pt>
                <c:pt idx="48">
                  <c:v>602182.63178527006</c:v>
                </c:pt>
                <c:pt idx="49">
                  <c:v>605706.49464284012</c:v>
                </c:pt>
                <c:pt idx="50">
                  <c:v>798118.36928565998</c:v>
                </c:pt>
                <c:pt idx="51">
                  <c:v>612545.69749977009</c:v>
                </c:pt>
                <c:pt idx="52">
                  <c:v>603252.65678534005</c:v>
                </c:pt>
                <c:pt idx="53">
                  <c:v>594648.47392906994</c:v>
                </c:pt>
                <c:pt idx="54">
                  <c:v>542149.17000077991</c:v>
                </c:pt>
                <c:pt idx="55">
                  <c:v>591452.49571447982</c:v>
                </c:pt>
                <c:pt idx="56">
                  <c:v>472609.09964256996</c:v>
                </c:pt>
                <c:pt idx="57">
                  <c:v>486651.31785723998</c:v>
                </c:pt>
                <c:pt idx="58">
                  <c:v>380802.70535759005</c:v>
                </c:pt>
                <c:pt idx="59">
                  <c:v>434067.26785737003</c:v>
                </c:pt>
                <c:pt idx="60">
                  <c:v>377228.58928586001</c:v>
                </c:pt>
                <c:pt idx="61">
                  <c:v>386669.80357162002</c:v>
                </c:pt>
                <c:pt idx="62">
                  <c:v>347893.01785691001</c:v>
                </c:pt>
                <c:pt idx="63">
                  <c:v>298634.26785755</c:v>
                </c:pt>
                <c:pt idx="64">
                  <c:v>399131.70535668998</c:v>
                </c:pt>
                <c:pt idx="65">
                  <c:v>401171.91964296997</c:v>
                </c:pt>
                <c:pt idx="66">
                  <c:v>427772.84821454994</c:v>
                </c:pt>
                <c:pt idx="67">
                  <c:v>343566.95535708999</c:v>
                </c:pt>
                <c:pt idx="68">
                  <c:v>416885.46428571997</c:v>
                </c:pt>
                <c:pt idx="69">
                  <c:v>363732.94642854994</c:v>
                </c:pt>
                <c:pt idx="70">
                  <c:v>413682.31250011997</c:v>
                </c:pt>
                <c:pt idx="71">
                  <c:v>256421.15178566996</c:v>
                </c:pt>
                <c:pt idx="72">
                  <c:v>230021.84821450998</c:v>
                </c:pt>
                <c:pt idx="73">
                  <c:v>320171.7857138</c:v>
                </c:pt>
                <c:pt idx="74">
                  <c:v>427449.92857140006</c:v>
                </c:pt>
                <c:pt idx="75">
                  <c:v>414483.66071390995</c:v>
                </c:pt>
                <c:pt idx="76">
                  <c:v>467963.91964297998</c:v>
                </c:pt>
                <c:pt idx="77">
                  <c:v>463158.07142818999</c:v>
                </c:pt>
                <c:pt idx="78">
                  <c:v>413047.16964213003</c:v>
                </c:pt>
                <c:pt idx="79">
                  <c:v>391052.34821490996</c:v>
                </c:pt>
                <c:pt idx="80">
                  <c:v>418599.74107135006</c:v>
                </c:pt>
                <c:pt idx="81">
                  <c:v>459573.76785717992</c:v>
                </c:pt>
                <c:pt idx="82">
                  <c:v>417164.84821462998</c:v>
                </c:pt>
                <c:pt idx="83">
                  <c:v>385804.9285714</c:v>
                </c:pt>
                <c:pt idx="84">
                  <c:v>389416.17857112002</c:v>
                </c:pt>
                <c:pt idx="85">
                  <c:v>397023.77678597003</c:v>
                </c:pt>
                <c:pt idx="86">
                  <c:v>381103.90178599994</c:v>
                </c:pt>
                <c:pt idx="87">
                  <c:v>366383.39285721997</c:v>
                </c:pt>
                <c:pt idx="88">
                  <c:v>281825.50892822002</c:v>
                </c:pt>
                <c:pt idx="89">
                  <c:v>365188.27678607003</c:v>
                </c:pt>
                <c:pt idx="90">
                  <c:v>300382.68750002002</c:v>
                </c:pt>
                <c:pt idx="91">
                  <c:v>415398.89285697002</c:v>
                </c:pt>
                <c:pt idx="92">
                  <c:v>391976.98214297998</c:v>
                </c:pt>
                <c:pt idx="93">
                  <c:v>390334.43749991001</c:v>
                </c:pt>
                <c:pt idx="94">
                  <c:v>422396.89285687997</c:v>
                </c:pt>
                <c:pt idx="95">
                  <c:v>398914.47321400105</c:v>
                </c:pt>
                <c:pt idx="96">
                  <c:v>323248.70535733004</c:v>
                </c:pt>
                <c:pt idx="97">
                  <c:v>335662.53571405</c:v>
                </c:pt>
                <c:pt idx="98">
                  <c:v>397486.47321352002</c:v>
                </c:pt>
                <c:pt idx="99">
                  <c:v>382822.45535688003</c:v>
                </c:pt>
                <c:pt idx="100">
                  <c:v>319215.61607202998</c:v>
                </c:pt>
                <c:pt idx="101">
                  <c:v>284040.37500035</c:v>
                </c:pt>
                <c:pt idx="102">
                  <c:v>305377.19642861001</c:v>
                </c:pt>
                <c:pt idx="103">
                  <c:v>295267.74107108999</c:v>
                </c:pt>
                <c:pt idx="104">
                  <c:v>245271.65178538003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8B-4C00-84B4-3DC16F1F4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NWP!$M$4</c:f>
              <c:strCache>
                <c:ptCount val="1"/>
                <c:pt idx="0">
                  <c:v>NWP - 4 week Average (PC Annual Broker)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NWP!$M$5:$M$109</c:f>
              <c:numCache>
                <c:formatCode>#,##0</c:formatCode>
                <c:ptCount val="105"/>
                <c:pt idx="3">
                  <c:v>1078414.4708928075</c:v>
                </c:pt>
                <c:pt idx="4">
                  <c:v>1053277.473928585</c:v>
                </c:pt>
                <c:pt idx="5">
                  <c:v>1031097.52392853</c:v>
                </c:pt>
                <c:pt idx="6">
                  <c:v>1020233.9292857525</c:v>
                </c:pt>
                <c:pt idx="7">
                  <c:v>1040965.765625185</c:v>
                </c:pt>
                <c:pt idx="8">
                  <c:v>997195.96160733991</c:v>
                </c:pt>
                <c:pt idx="9">
                  <c:v>966853.15214299492</c:v>
                </c:pt>
                <c:pt idx="10">
                  <c:v>916583.06491103244</c:v>
                </c:pt>
                <c:pt idx="11">
                  <c:v>855367.32821462001</c:v>
                </c:pt>
                <c:pt idx="12">
                  <c:v>848054.19080358255</c:v>
                </c:pt>
                <c:pt idx="13">
                  <c:v>819757.04928571498</c:v>
                </c:pt>
                <c:pt idx="14">
                  <c:v>800375.56419621746</c:v>
                </c:pt>
                <c:pt idx="15">
                  <c:v>816377.83794628247</c:v>
                </c:pt>
                <c:pt idx="16">
                  <c:v>834270.20464307256</c:v>
                </c:pt>
                <c:pt idx="17">
                  <c:v>842733.93687509012</c:v>
                </c:pt>
                <c:pt idx="18">
                  <c:v>871874.3834820526</c:v>
                </c:pt>
                <c:pt idx="19">
                  <c:v>770644.73964263254</c:v>
                </c:pt>
                <c:pt idx="20">
                  <c:v>722989.55678536755</c:v>
                </c:pt>
                <c:pt idx="21">
                  <c:v>700641.38866035012</c:v>
                </c:pt>
                <c:pt idx="22">
                  <c:v>706089.81928539509</c:v>
                </c:pt>
                <c:pt idx="23">
                  <c:v>783713.95714265737</c:v>
                </c:pt>
                <c:pt idx="24">
                  <c:v>866404.10133893252</c:v>
                </c:pt>
                <c:pt idx="25">
                  <c:v>900735.34089264995</c:v>
                </c:pt>
                <c:pt idx="26">
                  <c:v>880201.39473199495</c:v>
                </c:pt>
                <c:pt idx="27">
                  <c:v>842041.74928557756</c:v>
                </c:pt>
                <c:pt idx="28">
                  <c:v>798585.511964445</c:v>
                </c:pt>
                <c:pt idx="29">
                  <c:v>801354.50437513751</c:v>
                </c:pt>
                <c:pt idx="30">
                  <c:v>784974.78223232995</c:v>
                </c:pt>
                <c:pt idx="31">
                  <c:v>795641.27303566248</c:v>
                </c:pt>
                <c:pt idx="32">
                  <c:v>770756.84785689507</c:v>
                </c:pt>
                <c:pt idx="33">
                  <c:v>755434.17767848261</c:v>
                </c:pt>
                <c:pt idx="34">
                  <c:v>736668.81187495007</c:v>
                </c:pt>
                <c:pt idx="35">
                  <c:v>713133.2434822825</c:v>
                </c:pt>
                <c:pt idx="36">
                  <c:v>706477.30758958752</c:v>
                </c:pt>
                <c:pt idx="37">
                  <c:v>734854.71491081</c:v>
                </c:pt>
                <c:pt idx="38">
                  <c:v>733831.80116096744</c:v>
                </c:pt>
                <c:pt idx="39">
                  <c:v>773265.23187524755</c:v>
                </c:pt>
                <c:pt idx="40">
                  <c:v>778128.63080377015</c:v>
                </c:pt>
                <c:pt idx="41">
                  <c:v>738207.68455383764</c:v>
                </c:pt>
                <c:pt idx="42">
                  <c:v>789716.93044656748</c:v>
                </c:pt>
                <c:pt idx="43">
                  <c:v>792238.84616082732</c:v>
                </c:pt>
                <c:pt idx="44">
                  <c:v>782650.45633944485</c:v>
                </c:pt>
                <c:pt idx="45">
                  <c:v>768759.06705363991</c:v>
                </c:pt>
                <c:pt idx="46">
                  <c:v>770372.362232215</c:v>
                </c:pt>
                <c:pt idx="47">
                  <c:v>745967.82937522244</c:v>
                </c:pt>
                <c:pt idx="48">
                  <c:v>728232.57857143995</c:v>
                </c:pt>
                <c:pt idx="49">
                  <c:v>707907.93571436754</c:v>
                </c:pt>
                <c:pt idx="50">
                  <c:v>682589.30008929747</c:v>
                </c:pt>
                <c:pt idx="51">
                  <c:v>654638.29830338503</c:v>
                </c:pt>
                <c:pt idx="52">
                  <c:v>654905.80455340259</c:v>
                </c:pt>
                <c:pt idx="53">
                  <c:v>652141.29937496001</c:v>
                </c:pt>
                <c:pt idx="54">
                  <c:v>588148.99955374002</c:v>
                </c:pt>
                <c:pt idx="55">
                  <c:v>582875.69910741737</c:v>
                </c:pt>
                <c:pt idx="56">
                  <c:v>550214.80982172489</c:v>
                </c:pt>
                <c:pt idx="57">
                  <c:v>523215.52080376737</c:v>
                </c:pt>
                <c:pt idx="58">
                  <c:v>482878.90464296989</c:v>
                </c:pt>
                <c:pt idx="59">
                  <c:v>443532.59767869249</c:v>
                </c:pt>
                <c:pt idx="60">
                  <c:v>419687.47008951503</c:v>
                </c:pt>
                <c:pt idx="61">
                  <c:v>394692.09151811001</c:v>
                </c:pt>
                <c:pt idx="62">
                  <c:v>386464.66964294005</c:v>
                </c:pt>
                <c:pt idx="63">
                  <c:v>352606.41964298504</c:v>
                </c:pt>
                <c:pt idx="64">
                  <c:v>358082.19866069255</c:v>
                </c:pt>
                <c:pt idx="65">
                  <c:v>361707.72767853003</c:v>
                </c:pt>
                <c:pt idx="66">
                  <c:v>381677.68526793999</c:v>
                </c:pt>
                <c:pt idx="67">
                  <c:v>392910.85714282503</c:v>
                </c:pt>
                <c:pt idx="68">
                  <c:v>397349.29687508248</c:v>
                </c:pt>
                <c:pt idx="69">
                  <c:v>387989.55357147747</c:v>
                </c:pt>
                <c:pt idx="70">
                  <c:v>384466.91964286997</c:v>
                </c:pt>
                <c:pt idx="71">
                  <c:v>362680.4687500149</c:v>
                </c:pt>
                <c:pt idx="72">
                  <c:v>315964.56473221246</c:v>
                </c:pt>
                <c:pt idx="73">
                  <c:v>305074.27455352503</c:v>
                </c:pt>
                <c:pt idx="74">
                  <c:v>308516.17857134499</c:v>
                </c:pt>
                <c:pt idx="75">
                  <c:v>348031.805803405</c:v>
                </c:pt>
                <c:pt idx="76">
                  <c:v>407517.32366052247</c:v>
                </c:pt>
                <c:pt idx="77">
                  <c:v>443263.89508912002</c:v>
                </c:pt>
                <c:pt idx="78">
                  <c:v>439663.20535680244</c:v>
                </c:pt>
                <c:pt idx="79">
                  <c:v>433805.3772320525</c:v>
                </c:pt>
                <c:pt idx="80">
                  <c:v>421464.33258914505</c:v>
                </c:pt>
                <c:pt idx="81">
                  <c:v>420568.25669639255</c:v>
                </c:pt>
                <c:pt idx="82">
                  <c:v>421597.67633951752</c:v>
                </c:pt>
                <c:pt idx="83">
                  <c:v>420285.82142863999</c:v>
                </c:pt>
                <c:pt idx="84">
                  <c:v>412989.93080358242</c:v>
                </c:pt>
                <c:pt idx="85">
                  <c:v>397352.43303578004</c:v>
                </c:pt>
                <c:pt idx="86">
                  <c:v>388337.19642862253</c:v>
                </c:pt>
                <c:pt idx="87">
                  <c:v>383481.81250007753</c:v>
                </c:pt>
                <c:pt idx="88">
                  <c:v>356584.1450893525</c:v>
                </c:pt>
                <c:pt idx="89">
                  <c:v>348625.27008937747</c:v>
                </c:pt>
                <c:pt idx="90">
                  <c:v>328444.96651788254</c:v>
                </c:pt>
                <c:pt idx="91">
                  <c:v>340698.84151782002</c:v>
                </c:pt>
                <c:pt idx="92">
                  <c:v>368236.70982151001</c:v>
                </c:pt>
                <c:pt idx="93">
                  <c:v>374523.24999996996</c:v>
                </c:pt>
                <c:pt idx="94">
                  <c:v>405026.80133918498</c:v>
                </c:pt>
                <c:pt idx="95">
                  <c:v>400905.69642844272</c:v>
                </c:pt>
                <c:pt idx="96">
                  <c:v>383723.62723203027</c:v>
                </c:pt>
                <c:pt idx="97">
                  <c:v>370055.65178556525</c:v>
                </c:pt>
                <c:pt idx="98">
                  <c:v>363828.04687472526</c:v>
                </c:pt>
                <c:pt idx="99">
                  <c:v>359805.04241044505</c:v>
                </c:pt>
                <c:pt idx="100">
                  <c:v>358796.77008912002</c:v>
                </c:pt>
                <c:pt idx="101">
                  <c:v>345891.22991069499</c:v>
                </c:pt>
                <c:pt idx="102">
                  <c:v>322863.91071446752</c:v>
                </c:pt>
                <c:pt idx="103">
                  <c:v>300975.23214302002</c:v>
                </c:pt>
                <c:pt idx="104">
                  <c:v>282489.24107135751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B8B-4C00-84B4-3DC16F1F4CFC}"/>
            </c:ext>
          </c:extLst>
        </c:ser>
        <c:ser>
          <c:idx val="4"/>
          <c:order val="4"/>
          <c:tx>
            <c:strRef>
              <c:f>NWP!$P$4</c:f>
              <c:strCache>
                <c:ptCount val="1"/>
                <c:pt idx="0">
                  <c:v>Plan (PC Annual Broker)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NWP!$P$5:$P$109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416265.21939721145</c:v>
                </c:pt>
                <c:pt idx="12">
                  <c:v>971285.51192682679</c:v>
                </c:pt>
                <c:pt idx="13">
                  <c:v>971285.51192682679</c:v>
                </c:pt>
                <c:pt idx="14">
                  <c:v>971285.51192682679</c:v>
                </c:pt>
                <c:pt idx="15">
                  <c:v>952796.37044323853</c:v>
                </c:pt>
                <c:pt idx="16">
                  <c:v>841861.52154170861</c:v>
                </c:pt>
                <c:pt idx="17">
                  <c:v>841861.52154170861</c:v>
                </c:pt>
                <c:pt idx="18">
                  <c:v>841861.52154170861</c:v>
                </c:pt>
                <c:pt idx="19">
                  <c:v>841861.52154170861</c:v>
                </c:pt>
                <c:pt idx="20">
                  <c:v>1082345.8586826469</c:v>
                </c:pt>
                <c:pt idx="21">
                  <c:v>1178539.5935390221</c:v>
                </c:pt>
                <c:pt idx="22">
                  <c:v>1178539.5935390221</c:v>
                </c:pt>
                <c:pt idx="23">
                  <c:v>1178539.5935390221</c:v>
                </c:pt>
                <c:pt idx="24">
                  <c:v>1202260.9316295516</c:v>
                </c:pt>
                <c:pt idx="25">
                  <c:v>1261564.276855875</c:v>
                </c:pt>
                <c:pt idx="26">
                  <c:v>1261564.276855875</c:v>
                </c:pt>
                <c:pt idx="27">
                  <c:v>1261564.276855875</c:v>
                </c:pt>
                <c:pt idx="28">
                  <c:v>1250672.3440316063</c:v>
                </c:pt>
                <c:pt idx="29">
                  <c:v>1185320.7470859932</c:v>
                </c:pt>
                <c:pt idx="30">
                  <c:v>1185320.7470859932</c:v>
                </c:pt>
                <c:pt idx="31">
                  <c:v>1185320.7470859932</c:v>
                </c:pt>
                <c:pt idx="32">
                  <c:v>1185320.7470859932</c:v>
                </c:pt>
                <c:pt idx="33">
                  <c:v>1216274.6272542677</c:v>
                </c:pt>
                <c:pt idx="34">
                  <c:v>1228656.1793215773</c:v>
                </c:pt>
                <c:pt idx="35">
                  <c:v>1228656.1793215773</c:v>
                </c:pt>
                <c:pt idx="36">
                  <c:v>1228656.1793215773</c:v>
                </c:pt>
                <c:pt idx="37">
                  <c:v>1214277.6174496484</c:v>
                </c:pt>
                <c:pt idx="38">
                  <c:v>1195106.2016204097</c:v>
                </c:pt>
                <c:pt idx="39">
                  <c:v>1195106.2016204097</c:v>
                </c:pt>
                <c:pt idx="40">
                  <c:v>1195106.2016204097</c:v>
                </c:pt>
                <c:pt idx="41">
                  <c:v>1195106.2016204097</c:v>
                </c:pt>
                <c:pt idx="42">
                  <c:v>1254159.2176074607</c:v>
                </c:pt>
                <c:pt idx="43">
                  <c:v>1254159.2176074607</c:v>
                </c:pt>
                <c:pt idx="44">
                  <c:v>1254159.2176074607</c:v>
                </c:pt>
                <c:pt idx="45">
                  <c:v>1254159.2176074607</c:v>
                </c:pt>
                <c:pt idx="46">
                  <c:v>941404.21646053391</c:v>
                </c:pt>
                <c:pt idx="47">
                  <c:v>816302.21600176324</c:v>
                </c:pt>
                <c:pt idx="48">
                  <c:v>816302.21600176324</c:v>
                </c:pt>
                <c:pt idx="49">
                  <c:v>816302.21600176324</c:v>
                </c:pt>
                <c:pt idx="50">
                  <c:v>784581.06228667183</c:v>
                </c:pt>
                <c:pt idx="51">
                  <c:v>705278.17799894337</c:v>
                </c:pt>
                <c:pt idx="52">
                  <c:v>705278.17799894337</c:v>
                </c:pt>
                <c:pt idx="53">
                  <c:v>705278.17799894337</c:v>
                </c:pt>
                <c:pt idx="54">
                  <c:v>705278.17799894337</c:v>
                </c:pt>
                <c:pt idx="55">
                  <c:v>568598.0070138158</c:v>
                </c:pt>
                <c:pt idx="56">
                  <c:v>545817.9785162945</c:v>
                </c:pt>
                <c:pt idx="57">
                  <c:v>545817.9785162945</c:v>
                </c:pt>
                <c:pt idx="58">
                  <c:v>545817.9785162945</c:v>
                </c:pt>
                <c:pt idx="59">
                  <c:v>501453.02054948796</c:v>
                </c:pt>
                <c:pt idx="60">
                  <c:v>468179.30207438295</c:v>
                </c:pt>
                <c:pt idx="61">
                  <c:v>468179.30207438295</c:v>
                </c:pt>
                <c:pt idx="62">
                  <c:v>468179.30207438295</c:v>
                </c:pt>
                <c:pt idx="63">
                  <c:v>465925.64206247707</c:v>
                </c:pt>
                <c:pt idx="64">
                  <c:v>452403.68199104187</c:v>
                </c:pt>
                <c:pt idx="65">
                  <c:v>452403.68199104187</c:v>
                </c:pt>
                <c:pt idx="66">
                  <c:v>452403.68199104187</c:v>
                </c:pt>
                <c:pt idx="67">
                  <c:v>452403.68199104187</c:v>
                </c:pt>
                <c:pt idx="68">
                  <c:v>402482.23178180668</c:v>
                </c:pt>
                <c:pt idx="69">
                  <c:v>394161.99008026742</c:v>
                </c:pt>
                <c:pt idx="70">
                  <c:v>394161.99008026742</c:v>
                </c:pt>
                <c:pt idx="71">
                  <c:v>394161.99008026742</c:v>
                </c:pt>
                <c:pt idx="72">
                  <c:v>438192.72597786004</c:v>
                </c:pt>
                <c:pt idx="73">
                  <c:v>496900.37384131685</c:v>
                </c:pt>
                <c:pt idx="74">
                  <c:v>496900.37384131685</c:v>
                </c:pt>
                <c:pt idx="75">
                  <c:v>496900.37384131685</c:v>
                </c:pt>
                <c:pt idx="76">
                  <c:v>496900.37384131685</c:v>
                </c:pt>
                <c:pt idx="77">
                  <c:v>553654.94389464962</c:v>
                </c:pt>
                <c:pt idx="78">
                  <c:v>553654.94389464962</c:v>
                </c:pt>
                <c:pt idx="79">
                  <c:v>553654.94389464962</c:v>
                </c:pt>
                <c:pt idx="80">
                  <c:v>553654.94389464962</c:v>
                </c:pt>
                <c:pt idx="81">
                  <c:v>508407.34774915437</c:v>
                </c:pt>
                <c:pt idx="82">
                  <c:v>508407.34774915437</c:v>
                </c:pt>
                <c:pt idx="83">
                  <c:v>508407.34774915437</c:v>
                </c:pt>
                <c:pt idx="84">
                  <c:v>508407.34774915437</c:v>
                </c:pt>
                <c:pt idx="85">
                  <c:v>423501.81626179261</c:v>
                </c:pt>
                <c:pt idx="86">
                  <c:v>359822.66764627118</c:v>
                </c:pt>
                <c:pt idx="87">
                  <c:v>359822.66764627118</c:v>
                </c:pt>
                <c:pt idx="88">
                  <c:v>359822.66764627118</c:v>
                </c:pt>
                <c:pt idx="89">
                  <c:v>356506.32969561429</c:v>
                </c:pt>
                <c:pt idx="90">
                  <c:v>348215.48481897212</c:v>
                </c:pt>
                <c:pt idx="91">
                  <c:v>348215.48481897212</c:v>
                </c:pt>
                <c:pt idx="92">
                  <c:v>348215.48481897212</c:v>
                </c:pt>
                <c:pt idx="93">
                  <c:v>348215.48481897212</c:v>
                </c:pt>
                <c:pt idx="94">
                  <c:v>342090.4709470942</c:v>
                </c:pt>
                <c:pt idx="95">
                  <c:v>341069.63530178118</c:v>
                </c:pt>
                <c:pt idx="96">
                  <c:v>341069.63530178118</c:v>
                </c:pt>
                <c:pt idx="97">
                  <c:v>341069.63530178118</c:v>
                </c:pt>
                <c:pt idx="98">
                  <c:v>319569.97128418164</c:v>
                </c:pt>
                <c:pt idx="99">
                  <c:v>303445.22327098204</c:v>
                </c:pt>
                <c:pt idx="100">
                  <c:v>303445.22327098204</c:v>
                </c:pt>
                <c:pt idx="101">
                  <c:v>303445.22327098204</c:v>
                </c:pt>
                <c:pt idx="102">
                  <c:v>299948.8078231485</c:v>
                </c:pt>
                <c:pt idx="103">
                  <c:v>278970.31513614731</c:v>
                </c:pt>
                <c:pt idx="104">
                  <c:v>278970.31513614731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B8B-4C00-84B4-3DC16F1F4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NWP!$N$4</c:f>
              <c:strCache>
                <c:ptCount val="1"/>
                <c:pt idx="0">
                  <c:v>Average NWP (PC Annual Broker)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NWP!$N$5:$N$109</c:f>
              <c:numCache>
                <c:formatCode>#,##0</c:formatCode>
                <c:ptCount val="105"/>
                <c:pt idx="0">
                  <c:v>1050.5134884525071</c:v>
                </c:pt>
                <c:pt idx="1">
                  <c:v>1012.60719708179</c:v>
                </c:pt>
                <c:pt idx="2">
                  <c:v>994.03595820379496</c:v>
                </c:pt>
                <c:pt idx="3">
                  <c:v>1017.0473115745693</c:v>
                </c:pt>
                <c:pt idx="4">
                  <c:v>985.61806377832829</c:v>
                </c:pt>
                <c:pt idx="5">
                  <c:v>1025.576090264788</c:v>
                </c:pt>
                <c:pt idx="6">
                  <c:v>1030.2652192432843</c:v>
                </c:pt>
                <c:pt idx="7">
                  <c:v>979.72101833557474</c:v>
                </c:pt>
                <c:pt idx="8">
                  <c:v>1027.351814267982</c:v>
                </c:pt>
                <c:pt idx="9">
                  <c:v>1087.9510517858375</c:v>
                </c:pt>
                <c:pt idx="10">
                  <c:v>1093.4371414846539</c:v>
                </c:pt>
                <c:pt idx="11">
                  <c:v>1189.6576592083134</c:v>
                </c:pt>
                <c:pt idx="12">
                  <c:v>1327.0419727874489</c:v>
                </c:pt>
                <c:pt idx="13">
                  <c:v>1253.59648237947</c:v>
                </c:pt>
                <c:pt idx="14">
                  <c:v>1254.6197896440776</c:v>
                </c:pt>
                <c:pt idx="15">
                  <c:v>1183.4575980482857</c:v>
                </c:pt>
                <c:pt idx="16">
                  <c:v>1215.2213220915553</c:v>
                </c:pt>
                <c:pt idx="17">
                  <c:v>1241.800948642496</c:v>
                </c:pt>
                <c:pt idx="18">
                  <c:v>1277.817788578639</c:v>
                </c:pt>
                <c:pt idx="19">
                  <c:v>1211.8690067946682</c:v>
                </c:pt>
                <c:pt idx="20">
                  <c:v>1111.3435552220501</c:v>
                </c:pt>
                <c:pt idx="21">
                  <c:v>1079.4377412080003</c:v>
                </c:pt>
                <c:pt idx="22">
                  <c:v>1152.2200995309838</c:v>
                </c:pt>
                <c:pt idx="23">
                  <c:v>1144.3484566669865</c:v>
                </c:pt>
                <c:pt idx="24">
                  <c:v>1098.571419869568</c:v>
                </c:pt>
                <c:pt idx="25">
                  <c:v>1166.8421279555914</c:v>
                </c:pt>
                <c:pt idx="26">
                  <c:v>1189.6634539133763</c:v>
                </c:pt>
                <c:pt idx="27">
                  <c:v>1116.4917099914082</c:v>
                </c:pt>
                <c:pt idx="28">
                  <c:v>1099.8968834165621</c:v>
                </c:pt>
                <c:pt idx="29">
                  <c:v>1172.4627029556414</c:v>
                </c:pt>
                <c:pt idx="30">
                  <c:v>1167.7680879789941</c:v>
                </c:pt>
                <c:pt idx="31">
                  <c:v>1238.8886157746688</c:v>
                </c:pt>
                <c:pt idx="32">
                  <c:v>1137.1002249092089</c:v>
                </c:pt>
                <c:pt idx="33">
                  <c:v>1076.0501758924834</c:v>
                </c:pt>
                <c:pt idx="34">
                  <c:v>1167.2202744933952</c:v>
                </c:pt>
                <c:pt idx="35">
                  <c:v>1112.4939631925679</c:v>
                </c:pt>
                <c:pt idx="36">
                  <c:v>1166.9875186708937</c:v>
                </c:pt>
                <c:pt idx="37">
                  <c:v>1127.8180102676001</c:v>
                </c:pt>
                <c:pt idx="38">
                  <c:v>1080.0357665105662</c:v>
                </c:pt>
                <c:pt idx="39">
                  <c:v>1126.0473969685854</c:v>
                </c:pt>
                <c:pt idx="40">
                  <c:v>1050.9264317369718</c:v>
                </c:pt>
                <c:pt idx="41">
                  <c:v>1042.9362685594801</c:v>
                </c:pt>
                <c:pt idx="42">
                  <c:v>1034.6926200134878</c:v>
                </c:pt>
                <c:pt idx="43">
                  <c:v>1039.1502352356383</c:v>
                </c:pt>
                <c:pt idx="44">
                  <c:v>1004.5389106842505</c:v>
                </c:pt>
                <c:pt idx="45">
                  <c:v>1023.8525574830551</c:v>
                </c:pt>
                <c:pt idx="46">
                  <c:v>1033.7849560757932</c:v>
                </c:pt>
                <c:pt idx="47">
                  <c:v>1045.2376690381238</c:v>
                </c:pt>
                <c:pt idx="48">
                  <c:v>1075.3261281879822</c:v>
                </c:pt>
                <c:pt idx="49">
                  <c:v>1031.8679636164227</c:v>
                </c:pt>
                <c:pt idx="50">
                  <c:v>991.45139041696893</c:v>
                </c:pt>
                <c:pt idx="51">
                  <c:v>954.12102414294407</c:v>
                </c:pt>
                <c:pt idx="52">
                  <c:v>979.30626101516236</c:v>
                </c:pt>
                <c:pt idx="53">
                  <c:v>936.45428965207861</c:v>
                </c:pt>
                <c:pt idx="54">
                  <c:v>954.48797535348581</c:v>
                </c:pt>
                <c:pt idx="55">
                  <c:v>997.39038063150053</c:v>
                </c:pt>
                <c:pt idx="56">
                  <c:v>1218.0646898004379</c:v>
                </c:pt>
                <c:pt idx="57">
                  <c:v>1126.5076802250926</c:v>
                </c:pt>
                <c:pt idx="58">
                  <c:v>1084.9079924717664</c:v>
                </c:pt>
                <c:pt idx="59">
                  <c:v>1127.4474489801819</c:v>
                </c:pt>
                <c:pt idx="60">
                  <c:v>1099.7918054981342</c:v>
                </c:pt>
                <c:pt idx="61">
                  <c:v>1219.7785601628391</c:v>
                </c:pt>
                <c:pt idx="62">
                  <c:v>1155.790756999701</c:v>
                </c:pt>
                <c:pt idx="63">
                  <c:v>1074.2239850991007</c:v>
                </c:pt>
                <c:pt idx="64">
                  <c:v>1133.8968902178692</c:v>
                </c:pt>
                <c:pt idx="65">
                  <c:v>1058.5011072373877</c:v>
                </c:pt>
                <c:pt idx="66">
                  <c:v>1085.7178888694161</c:v>
                </c:pt>
                <c:pt idx="67">
                  <c:v>967.79424044250698</c:v>
                </c:pt>
                <c:pt idx="68">
                  <c:v>1088.4737970906526</c:v>
                </c:pt>
                <c:pt idx="69">
                  <c:v>1045.2096161739942</c:v>
                </c:pt>
                <c:pt idx="70">
                  <c:v>1080.1104765016187</c:v>
                </c:pt>
                <c:pt idx="71">
                  <c:v>1077.3997974187814</c:v>
                </c:pt>
                <c:pt idx="72">
                  <c:v>1055.14609272711</c:v>
                </c:pt>
                <c:pt idx="73">
                  <c:v>1006.8295148232704</c:v>
                </c:pt>
                <c:pt idx="74">
                  <c:v>1060.6697979439207</c:v>
                </c:pt>
                <c:pt idx="75">
                  <c:v>1079.3845331091404</c:v>
                </c:pt>
                <c:pt idx="76">
                  <c:v>1090.8249875127738</c:v>
                </c:pt>
                <c:pt idx="77">
                  <c:v>1113.3607486254566</c:v>
                </c:pt>
                <c:pt idx="78">
                  <c:v>1067.3053479124808</c:v>
                </c:pt>
                <c:pt idx="79">
                  <c:v>1080.2551055660497</c:v>
                </c:pt>
                <c:pt idx="80">
                  <c:v>1016.0187890081312</c:v>
                </c:pt>
                <c:pt idx="81">
                  <c:v>1061.3712883537642</c:v>
                </c:pt>
                <c:pt idx="82">
                  <c:v>1035.1485067360545</c:v>
                </c:pt>
                <c:pt idx="83">
                  <c:v>1062.8234946870523</c:v>
                </c:pt>
                <c:pt idx="84">
                  <c:v>1058.1961374215218</c:v>
                </c:pt>
                <c:pt idx="85">
                  <c:v>1070.1449509055797</c:v>
                </c:pt>
                <c:pt idx="86">
                  <c:v>1127.5263366449703</c:v>
                </c:pt>
                <c:pt idx="87">
                  <c:v>1096.9562660395807</c:v>
                </c:pt>
                <c:pt idx="88">
                  <c:v>1043.7981812156297</c:v>
                </c:pt>
                <c:pt idx="89">
                  <c:v>1058.5167443074492</c:v>
                </c:pt>
                <c:pt idx="90">
                  <c:v>1053.9743421053333</c:v>
                </c:pt>
                <c:pt idx="91">
                  <c:v>1110.6922268902943</c:v>
                </c:pt>
                <c:pt idx="92">
                  <c:v>1146.1315267338596</c:v>
                </c:pt>
                <c:pt idx="93">
                  <c:v>1102.6396539545481</c:v>
                </c:pt>
                <c:pt idx="94">
                  <c:v>1040.3864356080787</c:v>
                </c:pt>
                <c:pt idx="95">
                  <c:v>1105.0262415900306</c:v>
                </c:pt>
                <c:pt idx="96">
                  <c:v>1073.9159646422925</c:v>
                </c:pt>
                <c:pt idx="97">
                  <c:v>1111.4653500465231</c:v>
                </c:pt>
                <c:pt idx="98">
                  <c:v>1095.0040584394492</c:v>
                </c:pt>
                <c:pt idx="99">
                  <c:v>1174.302010297178</c:v>
                </c:pt>
                <c:pt idx="100">
                  <c:v>1085.7674016055441</c:v>
                </c:pt>
                <c:pt idx="101">
                  <c:v>1088.2772988519157</c:v>
                </c:pt>
                <c:pt idx="102">
                  <c:v>988.27571659744342</c:v>
                </c:pt>
                <c:pt idx="103">
                  <c:v>1110.0291017710149</c:v>
                </c:pt>
                <c:pt idx="104">
                  <c:v>1013.5192222536365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B8B-4C00-84B4-3DC16F1F4CFC}"/>
            </c:ext>
          </c:extLst>
        </c:ser>
        <c:ser>
          <c:idx val="3"/>
          <c:order val="3"/>
          <c:tx>
            <c:strRef>
              <c:f>NWP!$O$4</c:f>
              <c:strCache>
                <c:ptCount val="1"/>
                <c:pt idx="0">
                  <c:v>4 week Average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NWP!$O$5:$O$109</c:f>
              <c:numCache>
                <c:formatCode>#,##0</c:formatCode>
                <c:ptCount val="105"/>
                <c:pt idx="3">
                  <c:v>1018.5509888281654</c:v>
                </c:pt>
                <c:pt idx="4">
                  <c:v>1002.3271326596206</c:v>
                </c:pt>
                <c:pt idx="5">
                  <c:v>1005.5693559553702</c:v>
                </c:pt>
                <c:pt idx="6">
                  <c:v>1014.6266712152425</c:v>
                </c:pt>
                <c:pt idx="7">
                  <c:v>1005.2950979054938</c:v>
                </c:pt>
                <c:pt idx="8">
                  <c:v>1015.7285355279073</c:v>
                </c:pt>
                <c:pt idx="9">
                  <c:v>1031.3222759081696</c:v>
                </c:pt>
                <c:pt idx="10">
                  <c:v>1047.1152564685121</c:v>
                </c:pt>
                <c:pt idx="11">
                  <c:v>1099.5994166866967</c:v>
                </c:pt>
                <c:pt idx="12">
                  <c:v>1174.5219563165635</c:v>
                </c:pt>
                <c:pt idx="13">
                  <c:v>1215.9333139649716</c:v>
                </c:pt>
                <c:pt idx="14">
                  <c:v>1256.2289760048275</c:v>
                </c:pt>
                <c:pt idx="15">
                  <c:v>1254.6789607148205</c:v>
                </c:pt>
                <c:pt idx="16">
                  <c:v>1226.7237980408472</c:v>
                </c:pt>
                <c:pt idx="17">
                  <c:v>1223.7749146066037</c:v>
                </c:pt>
                <c:pt idx="18">
                  <c:v>1229.5744143402439</c:v>
                </c:pt>
                <c:pt idx="19">
                  <c:v>1236.6772665268395</c:v>
                </c:pt>
                <c:pt idx="20">
                  <c:v>1210.7078248094633</c:v>
                </c:pt>
                <c:pt idx="21">
                  <c:v>1170.1170229508393</c:v>
                </c:pt>
                <c:pt idx="22">
                  <c:v>1138.7176006889256</c:v>
                </c:pt>
                <c:pt idx="23">
                  <c:v>1121.8374631570052</c:v>
                </c:pt>
                <c:pt idx="24">
                  <c:v>1118.6444293188847</c:v>
                </c:pt>
                <c:pt idx="25">
                  <c:v>1140.4955260057825</c:v>
                </c:pt>
                <c:pt idx="26">
                  <c:v>1149.8563646013806</c:v>
                </c:pt>
                <c:pt idx="27">
                  <c:v>1142.892177932486</c:v>
                </c:pt>
                <c:pt idx="28">
                  <c:v>1143.2235438192347</c:v>
                </c:pt>
                <c:pt idx="29">
                  <c:v>1144.6286875692472</c:v>
                </c:pt>
                <c:pt idx="30">
                  <c:v>1139.1548460856516</c:v>
                </c:pt>
                <c:pt idx="31">
                  <c:v>1169.7540725314666</c:v>
                </c:pt>
                <c:pt idx="32">
                  <c:v>1179.0549079046282</c:v>
                </c:pt>
                <c:pt idx="33">
                  <c:v>1154.9517761388388</c:v>
                </c:pt>
                <c:pt idx="34">
                  <c:v>1154.8148227674392</c:v>
                </c:pt>
                <c:pt idx="35">
                  <c:v>1123.2161596219139</c:v>
                </c:pt>
                <c:pt idx="36">
                  <c:v>1130.6879830623352</c:v>
                </c:pt>
                <c:pt idx="37">
                  <c:v>1143.6299416561142</c:v>
                </c:pt>
                <c:pt idx="38">
                  <c:v>1121.8338146604069</c:v>
                </c:pt>
                <c:pt idx="39">
                  <c:v>1125.2221731044115</c:v>
                </c:pt>
                <c:pt idx="40">
                  <c:v>1096.2069013709308</c:v>
                </c:pt>
                <c:pt idx="41">
                  <c:v>1074.9864659439008</c:v>
                </c:pt>
                <c:pt idx="42">
                  <c:v>1063.6506793196313</c:v>
                </c:pt>
                <c:pt idx="43">
                  <c:v>1041.9263888863945</c:v>
                </c:pt>
                <c:pt idx="44">
                  <c:v>1030.3295086232142</c:v>
                </c:pt>
                <c:pt idx="45">
                  <c:v>1025.5585808541077</c:v>
                </c:pt>
                <c:pt idx="46">
                  <c:v>1025.3316648696841</c:v>
                </c:pt>
                <c:pt idx="47">
                  <c:v>1026.8535233203056</c:v>
                </c:pt>
                <c:pt idx="48">
                  <c:v>1044.5503276962386</c:v>
                </c:pt>
                <c:pt idx="49">
                  <c:v>1046.5541792295805</c:v>
                </c:pt>
                <c:pt idx="50">
                  <c:v>1035.9707878148745</c:v>
                </c:pt>
                <c:pt idx="51">
                  <c:v>1013.1916265910794</c:v>
                </c:pt>
                <c:pt idx="52">
                  <c:v>989.18665979787454</c:v>
                </c:pt>
                <c:pt idx="53">
                  <c:v>965.33324130678852</c:v>
                </c:pt>
                <c:pt idx="54">
                  <c:v>956.0923875409178</c:v>
                </c:pt>
                <c:pt idx="55">
                  <c:v>966.90972666305686</c:v>
                </c:pt>
                <c:pt idx="56">
                  <c:v>1026.5993338593757</c:v>
                </c:pt>
                <c:pt idx="57">
                  <c:v>1074.1126815026291</c:v>
                </c:pt>
                <c:pt idx="58">
                  <c:v>1106.7176857821994</c:v>
                </c:pt>
                <c:pt idx="59">
                  <c:v>1139.2319528693697</c:v>
                </c:pt>
                <c:pt idx="60">
                  <c:v>1109.6637317937939</c:v>
                </c:pt>
                <c:pt idx="61">
                  <c:v>1132.9814517782304</c:v>
                </c:pt>
                <c:pt idx="62">
                  <c:v>1150.7021429102142</c:v>
                </c:pt>
                <c:pt idx="63">
                  <c:v>1137.3962769399436</c:v>
                </c:pt>
                <c:pt idx="64">
                  <c:v>1145.9225481198775</c:v>
                </c:pt>
                <c:pt idx="65">
                  <c:v>1105.6031848885145</c:v>
                </c:pt>
                <c:pt idx="66">
                  <c:v>1088.0849678559434</c:v>
                </c:pt>
                <c:pt idx="67">
                  <c:v>1061.4775316917949</c:v>
                </c:pt>
                <c:pt idx="68">
                  <c:v>1050.1217584099909</c:v>
                </c:pt>
                <c:pt idx="69">
                  <c:v>1046.7988856441425</c:v>
                </c:pt>
                <c:pt idx="70">
                  <c:v>1045.3970325521932</c:v>
                </c:pt>
                <c:pt idx="71">
                  <c:v>1072.7984217962617</c:v>
                </c:pt>
                <c:pt idx="72">
                  <c:v>1064.466495705376</c:v>
                </c:pt>
                <c:pt idx="73">
                  <c:v>1054.8714703676951</c:v>
                </c:pt>
                <c:pt idx="74">
                  <c:v>1050.0113007282707</c:v>
                </c:pt>
                <c:pt idx="75">
                  <c:v>1050.5074846508605</c:v>
                </c:pt>
                <c:pt idx="76">
                  <c:v>1059.4272083472763</c:v>
                </c:pt>
                <c:pt idx="77">
                  <c:v>1086.060016797823</c:v>
                </c:pt>
                <c:pt idx="78">
                  <c:v>1087.7189042899629</c:v>
                </c:pt>
                <c:pt idx="79">
                  <c:v>1087.9365474041902</c:v>
                </c:pt>
                <c:pt idx="80">
                  <c:v>1069.2349977780295</c:v>
                </c:pt>
                <c:pt idx="81">
                  <c:v>1056.2376327101065</c:v>
                </c:pt>
                <c:pt idx="82">
                  <c:v>1048.1984224159999</c:v>
                </c:pt>
                <c:pt idx="83">
                  <c:v>1043.8405196962506</c:v>
                </c:pt>
                <c:pt idx="84">
                  <c:v>1054.3848567995981</c:v>
                </c:pt>
                <c:pt idx="85">
                  <c:v>1056.5782724375522</c:v>
                </c:pt>
                <c:pt idx="86">
                  <c:v>1079.672729914781</c:v>
                </c:pt>
                <c:pt idx="87">
                  <c:v>1088.2059227529132</c:v>
                </c:pt>
                <c:pt idx="88">
                  <c:v>1084.60643370144</c:v>
                </c:pt>
                <c:pt idx="89">
                  <c:v>1081.6993820519074</c:v>
                </c:pt>
                <c:pt idx="90">
                  <c:v>1063.3113834169983</c:v>
                </c:pt>
                <c:pt idx="91">
                  <c:v>1066.7453736296768</c:v>
                </c:pt>
                <c:pt idx="92">
                  <c:v>1092.3287100092341</c:v>
                </c:pt>
                <c:pt idx="93">
                  <c:v>1103.3594374210088</c:v>
                </c:pt>
                <c:pt idx="94">
                  <c:v>1099.9624607966953</c:v>
                </c:pt>
                <c:pt idx="95">
                  <c:v>1098.5459644716293</c:v>
                </c:pt>
                <c:pt idx="96">
                  <c:v>1080.4920739487375</c:v>
                </c:pt>
                <c:pt idx="97">
                  <c:v>1082.6984979717311</c:v>
                </c:pt>
                <c:pt idx="98">
                  <c:v>1096.3529036795737</c:v>
                </c:pt>
                <c:pt idx="99">
                  <c:v>1113.6718458563607</c:v>
                </c:pt>
                <c:pt idx="100">
                  <c:v>1116.6347050971735</c:v>
                </c:pt>
                <c:pt idx="101">
                  <c:v>1110.8376922985217</c:v>
                </c:pt>
                <c:pt idx="102">
                  <c:v>1084.1556068380203</c:v>
                </c:pt>
                <c:pt idx="103">
                  <c:v>1068.0873797064796</c:v>
                </c:pt>
                <c:pt idx="104">
                  <c:v>1050.0253348685026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B8B-4C00-84B4-3DC16F1F4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in val="85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MICL: Weekly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NWP!$V$4</c:f>
              <c:strCache>
                <c:ptCount val="1"/>
                <c:pt idx="0">
                  <c:v>NB NWP (Overall)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NWP!$V$5:$V$109</c:f>
              <c:numCache>
                <c:formatCode>#,##0</c:formatCode>
                <c:ptCount val="105"/>
                <c:pt idx="0">
                  <c:v>2177129.4296438014</c:v>
                </c:pt>
                <c:pt idx="1">
                  <c:v>2025873.5360721599</c:v>
                </c:pt>
                <c:pt idx="2">
                  <c:v>1936275.8982138075</c:v>
                </c:pt>
                <c:pt idx="3">
                  <c:v>1926809.6532143692</c:v>
                </c:pt>
                <c:pt idx="4">
                  <c:v>1805682.1060720864</c:v>
                </c:pt>
                <c:pt idx="5">
                  <c:v>1937752.4557147678</c:v>
                </c:pt>
                <c:pt idx="6">
                  <c:v>1859828.3324998803</c:v>
                </c:pt>
                <c:pt idx="7">
                  <c:v>1774458.6203572976</c:v>
                </c:pt>
                <c:pt idx="8">
                  <c:v>1788507.0642863803</c:v>
                </c:pt>
                <c:pt idx="9">
                  <c:v>2110910.8053557859</c:v>
                </c:pt>
                <c:pt idx="10">
                  <c:v>2243258.8582156422</c:v>
                </c:pt>
                <c:pt idx="11">
                  <c:v>2649509.0267850994</c:v>
                </c:pt>
                <c:pt idx="12">
                  <c:v>2364048.906786154</c:v>
                </c:pt>
                <c:pt idx="13">
                  <c:v>2260816.7114290297</c:v>
                </c:pt>
                <c:pt idx="14">
                  <c:v>2166488.0174990133</c:v>
                </c:pt>
                <c:pt idx="15">
                  <c:v>2667374.656072482</c:v>
                </c:pt>
                <c:pt idx="16">
                  <c:v>2241471.3807151336</c:v>
                </c:pt>
                <c:pt idx="17">
                  <c:v>2174679.6757143103</c:v>
                </c:pt>
                <c:pt idx="18">
                  <c:v>2309106.5932136439</c:v>
                </c:pt>
                <c:pt idx="19">
                  <c:v>1710252.2903573283</c:v>
                </c:pt>
                <c:pt idx="20">
                  <c:v>1863749.0600013719</c:v>
                </c:pt>
                <c:pt idx="21">
                  <c:v>2054974.3485711587</c:v>
                </c:pt>
                <c:pt idx="22">
                  <c:v>2264446.7214273261</c:v>
                </c:pt>
                <c:pt idx="23">
                  <c:v>2162331.1746435147</c:v>
                </c:pt>
                <c:pt idx="24">
                  <c:v>2450687.8567831507</c:v>
                </c:pt>
                <c:pt idx="25">
                  <c:v>2045045.5610726429</c:v>
                </c:pt>
                <c:pt idx="26">
                  <c:v>1928661.4535718807</c:v>
                </c:pt>
                <c:pt idx="27">
                  <c:v>2072381.1857142095</c:v>
                </c:pt>
                <c:pt idx="28">
                  <c:v>2519235.6746427137</c:v>
                </c:pt>
                <c:pt idx="29">
                  <c:v>2499553.3346426324</c:v>
                </c:pt>
                <c:pt idx="30">
                  <c:v>2367661.6882143742</c:v>
                </c:pt>
                <c:pt idx="31">
                  <c:v>2443281.3357137172</c:v>
                </c:pt>
                <c:pt idx="32">
                  <c:v>2641943.9514302039</c:v>
                </c:pt>
                <c:pt idx="33">
                  <c:v>2614872.9896447589</c:v>
                </c:pt>
                <c:pt idx="34">
                  <c:v>2313651.6814296041</c:v>
                </c:pt>
                <c:pt idx="35">
                  <c:v>2185402.2935721418</c:v>
                </c:pt>
                <c:pt idx="36">
                  <c:v>2513385.6307150824</c:v>
                </c:pt>
                <c:pt idx="37">
                  <c:v>2612896.1024985686</c:v>
                </c:pt>
                <c:pt idx="38">
                  <c:v>2178089.856786557</c:v>
                </c:pt>
                <c:pt idx="39">
                  <c:v>2257331.1182144019</c:v>
                </c:pt>
                <c:pt idx="40">
                  <c:v>2247007.0982144177</c:v>
                </c:pt>
                <c:pt idx="41">
                  <c:v>2202958.8928566123</c:v>
                </c:pt>
                <c:pt idx="42">
                  <c:v>2167138.9439281551</c:v>
                </c:pt>
                <c:pt idx="43">
                  <c:v>2098371.2282148413</c:v>
                </c:pt>
                <c:pt idx="44">
                  <c:v>1919106.1475007716</c:v>
                </c:pt>
                <c:pt idx="45">
                  <c:v>2057833.1489275997</c:v>
                </c:pt>
                <c:pt idx="46">
                  <c:v>2114612.8000005917</c:v>
                </c:pt>
                <c:pt idx="47">
                  <c:v>1781283.3346436273</c:v>
                </c:pt>
                <c:pt idx="48">
                  <c:v>1661535.8100003351</c:v>
                </c:pt>
                <c:pt idx="49">
                  <c:v>1652883.7017855044</c:v>
                </c:pt>
                <c:pt idx="50">
                  <c:v>1868884.2292867089</c:v>
                </c:pt>
                <c:pt idx="51">
                  <c:v>1507258.1950001174</c:v>
                </c:pt>
                <c:pt idx="52">
                  <c:v>1372691.7910715016</c:v>
                </c:pt>
                <c:pt idx="53">
                  <c:v>1316710.45500096</c:v>
                </c:pt>
                <c:pt idx="54">
                  <c:v>1223619.5321434042</c:v>
                </c:pt>
                <c:pt idx="55">
                  <c:v>1426832.9942861774</c:v>
                </c:pt>
                <c:pt idx="56">
                  <c:v>1208439.0667853528</c:v>
                </c:pt>
                <c:pt idx="57">
                  <c:v>1300585.0149995082</c:v>
                </c:pt>
                <c:pt idx="58">
                  <c:v>1274526.7946431173</c:v>
                </c:pt>
                <c:pt idx="59">
                  <c:v>1218045.0200006196</c:v>
                </c:pt>
                <c:pt idx="60">
                  <c:v>1016608.4282139405</c:v>
                </c:pt>
                <c:pt idx="61">
                  <c:v>1145335.1542853592</c:v>
                </c:pt>
                <c:pt idx="62">
                  <c:v>1170363.2207136492</c:v>
                </c:pt>
                <c:pt idx="63">
                  <c:v>1222365.747143355</c:v>
                </c:pt>
                <c:pt idx="64">
                  <c:v>1153215.6028562046</c:v>
                </c:pt>
                <c:pt idx="65">
                  <c:v>1183477.6996432489</c:v>
                </c:pt>
                <c:pt idx="66">
                  <c:v>1401994.5600002364</c:v>
                </c:pt>
                <c:pt idx="67">
                  <c:v>1415873.1610720826</c:v>
                </c:pt>
                <c:pt idx="68">
                  <c:v>1488825.3892855633</c:v>
                </c:pt>
                <c:pt idx="69">
                  <c:v>1320917.8853577878</c:v>
                </c:pt>
                <c:pt idx="70">
                  <c:v>1383947.6417859558</c:v>
                </c:pt>
                <c:pt idx="71">
                  <c:v>1019662.376785126</c:v>
                </c:pt>
                <c:pt idx="72">
                  <c:v>1078799.580714897</c:v>
                </c:pt>
                <c:pt idx="73">
                  <c:v>1267216.5260711976</c:v>
                </c:pt>
                <c:pt idx="74">
                  <c:v>1326616.5324987199</c:v>
                </c:pt>
                <c:pt idx="75">
                  <c:v>1225553.6467861831</c:v>
                </c:pt>
                <c:pt idx="76">
                  <c:v>1402564.5382153837</c:v>
                </c:pt>
                <c:pt idx="77">
                  <c:v>1328616.2185708494</c:v>
                </c:pt>
                <c:pt idx="78">
                  <c:v>1138602.3349984037</c:v>
                </c:pt>
                <c:pt idx="79">
                  <c:v>1032880.972858105</c:v>
                </c:pt>
                <c:pt idx="80">
                  <c:v>1164773.0428576712</c:v>
                </c:pt>
                <c:pt idx="81">
                  <c:v>1230162.9899997886</c:v>
                </c:pt>
                <c:pt idx="82">
                  <c:v>1181936.0007143456</c:v>
                </c:pt>
                <c:pt idx="83">
                  <c:v>1180026.204285318</c:v>
                </c:pt>
                <c:pt idx="84">
                  <c:v>1283691.3199996734</c:v>
                </c:pt>
                <c:pt idx="85">
                  <c:v>1345074.8796434139</c:v>
                </c:pt>
                <c:pt idx="86">
                  <c:v>1253053.785714241</c:v>
                </c:pt>
                <c:pt idx="87">
                  <c:v>1211598.8060707038</c:v>
                </c:pt>
                <c:pt idx="88">
                  <c:v>1001252.0385710461</c:v>
                </c:pt>
                <c:pt idx="89">
                  <c:v>1320522.7792853429</c:v>
                </c:pt>
                <c:pt idx="90">
                  <c:v>1078362.0503568691</c:v>
                </c:pt>
                <c:pt idx="91">
                  <c:v>1130659.12607123</c:v>
                </c:pt>
                <c:pt idx="92">
                  <c:v>1092880.2796432611</c:v>
                </c:pt>
                <c:pt idx="93">
                  <c:v>1146481.8557146022</c:v>
                </c:pt>
                <c:pt idx="94">
                  <c:v>1117658.9878575702</c:v>
                </c:pt>
                <c:pt idx="95">
                  <c:v>1070655.6596429413</c:v>
                </c:pt>
                <c:pt idx="96">
                  <c:v>962782.66035819717</c:v>
                </c:pt>
                <c:pt idx="97">
                  <c:v>1065354.7267853778</c:v>
                </c:pt>
                <c:pt idx="98">
                  <c:v>1208168.8871419439</c:v>
                </c:pt>
                <c:pt idx="99">
                  <c:v>1130871.7757143672</c:v>
                </c:pt>
                <c:pt idx="100">
                  <c:v>937164.23142934509</c:v>
                </c:pt>
                <c:pt idx="101">
                  <c:v>922079.73428570933</c:v>
                </c:pt>
                <c:pt idx="102">
                  <c:v>960966.34214276483</c:v>
                </c:pt>
                <c:pt idx="103">
                  <c:v>908818.34071360168</c:v>
                </c:pt>
                <c:pt idx="104">
                  <c:v>865832.46892853978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DCC-4129-88D4-6B574DC66E77}"/>
            </c:ext>
          </c:extLst>
        </c:ser>
        <c:ser>
          <c:idx val="5"/>
          <c:order val="3"/>
          <c:tx>
            <c:strRef>
              <c:f>NWP!$Y$4</c:f>
              <c:strCache>
                <c:ptCount val="1"/>
                <c:pt idx="0">
                  <c:v>RN NWP (Overall)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val>
            <c:numRef>
              <c:f>NWP!$Y$5:$Y$109</c:f>
              <c:numCache>
                <c:formatCode>#,##0</c:formatCode>
                <c:ptCount val="105"/>
                <c:pt idx="0">
                  <c:v>595252.8374998963</c:v>
                </c:pt>
                <c:pt idx="1">
                  <c:v>617776.60499960952</c:v>
                </c:pt>
                <c:pt idx="2">
                  <c:v>622886.77607119933</c:v>
                </c:pt>
                <c:pt idx="3">
                  <c:v>610746.44035688532</c:v>
                </c:pt>
                <c:pt idx="4">
                  <c:v>614396.70214297832</c:v>
                </c:pt>
                <c:pt idx="5">
                  <c:v>571168.54392818315</c:v>
                </c:pt>
                <c:pt idx="6">
                  <c:v>692375.14607114857</c:v>
                </c:pt>
                <c:pt idx="7">
                  <c:v>770629.634999929</c:v>
                </c:pt>
                <c:pt idx="8">
                  <c:v>515515.83750011673</c:v>
                </c:pt>
                <c:pt idx="9">
                  <c:v>536105.19642860233</c:v>
                </c:pt>
                <c:pt idx="10">
                  <c:v>525038.60678608902</c:v>
                </c:pt>
                <c:pt idx="11">
                  <c:v>466268.11999943631</c:v>
                </c:pt>
                <c:pt idx="12">
                  <c:v>336675.47428535362</c:v>
                </c:pt>
                <c:pt idx="13">
                  <c:v>376267.86249955965</c:v>
                </c:pt>
                <c:pt idx="14">
                  <c:v>421989.69035727321</c:v>
                </c:pt>
                <c:pt idx="15">
                  <c:v>522924.04714346252</c:v>
                </c:pt>
                <c:pt idx="16">
                  <c:v>438480.9999999298</c:v>
                </c:pt>
                <c:pt idx="17">
                  <c:v>447466.13892846199</c:v>
                </c:pt>
                <c:pt idx="18">
                  <c:v>503042.61928510491</c:v>
                </c:pt>
                <c:pt idx="19">
                  <c:v>444605.5792857401</c:v>
                </c:pt>
                <c:pt idx="20">
                  <c:v>357913.96928559022</c:v>
                </c:pt>
                <c:pt idx="21">
                  <c:v>391422.31214274763</c:v>
                </c:pt>
                <c:pt idx="22">
                  <c:v>386897.39499988209</c:v>
                </c:pt>
                <c:pt idx="23">
                  <c:v>427424.97499981028</c:v>
                </c:pt>
                <c:pt idx="24">
                  <c:v>507524.48392867006</c:v>
                </c:pt>
                <c:pt idx="25">
                  <c:v>442192.21500008408</c:v>
                </c:pt>
                <c:pt idx="26">
                  <c:v>460637.1271428304</c:v>
                </c:pt>
                <c:pt idx="27">
                  <c:v>405540.60428545729</c:v>
                </c:pt>
                <c:pt idx="28">
                  <c:v>432717.17750013387</c:v>
                </c:pt>
                <c:pt idx="29">
                  <c:v>417881.42821459362</c:v>
                </c:pt>
                <c:pt idx="30">
                  <c:v>393704.52214311517</c:v>
                </c:pt>
                <c:pt idx="31">
                  <c:v>380184.11428560771</c:v>
                </c:pt>
                <c:pt idx="32">
                  <c:v>420263.61357131734</c:v>
                </c:pt>
                <c:pt idx="33">
                  <c:v>492626.95892875013</c:v>
                </c:pt>
                <c:pt idx="34">
                  <c:v>406076.43999991502</c:v>
                </c:pt>
                <c:pt idx="35">
                  <c:v>394359.54428574111</c:v>
                </c:pt>
                <c:pt idx="36">
                  <c:v>396822.20607156394</c:v>
                </c:pt>
                <c:pt idx="37">
                  <c:v>460948.01428596897</c:v>
                </c:pt>
                <c:pt idx="38">
                  <c:v>425984.92321449891</c:v>
                </c:pt>
                <c:pt idx="39">
                  <c:v>436044.36821448215</c:v>
                </c:pt>
                <c:pt idx="40">
                  <c:v>429102.97964293632</c:v>
                </c:pt>
                <c:pt idx="41">
                  <c:v>475552.90392864152</c:v>
                </c:pt>
                <c:pt idx="42">
                  <c:v>483519.33892909432</c:v>
                </c:pt>
                <c:pt idx="43">
                  <c:v>441794.35071421188</c:v>
                </c:pt>
                <c:pt idx="44">
                  <c:v>436431.30821441271</c:v>
                </c:pt>
                <c:pt idx="45">
                  <c:v>457650.31857135979</c:v>
                </c:pt>
                <c:pt idx="46">
                  <c:v>483768.88678579155</c:v>
                </c:pt>
                <c:pt idx="47">
                  <c:v>427013.54392886662</c:v>
                </c:pt>
                <c:pt idx="48">
                  <c:v>398220.29535705503</c:v>
                </c:pt>
                <c:pt idx="49">
                  <c:v>404424.11071450473</c:v>
                </c:pt>
                <c:pt idx="50">
                  <c:v>488954.42071425664</c:v>
                </c:pt>
                <c:pt idx="51">
                  <c:v>349504.52142867679</c:v>
                </c:pt>
                <c:pt idx="52">
                  <c:v>292278.73214286106</c:v>
                </c:pt>
                <c:pt idx="53">
                  <c:v>314285.25321441027</c:v>
                </c:pt>
                <c:pt idx="54">
                  <c:v>304054.09107125393</c:v>
                </c:pt>
                <c:pt idx="55">
                  <c:v>279336.21428600739</c:v>
                </c:pt>
                <c:pt idx="56">
                  <c:v>188813.13642879226</c:v>
                </c:pt>
                <c:pt idx="57">
                  <c:v>206572.0207143391</c:v>
                </c:pt>
                <c:pt idx="58">
                  <c:v>199503.85464330766</c:v>
                </c:pt>
                <c:pt idx="59">
                  <c:v>165188.69107176986</c:v>
                </c:pt>
                <c:pt idx="60">
                  <c:v>143601.2210716609</c:v>
                </c:pt>
                <c:pt idx="61">
                  <c:v>133801.76928580902</c:v>
                </c:pt>
                <c:pt idx="62">
                  <c:v>143929.28964280928</c:v>
                </c:pt>
                <c:pt idx="63">
                  <c:v>135628.1089287049</c:v>
                </c:pt>
                <c:pt idx="64">
                  <c:v>131874.16499982376</c:v>
                </c:pt>
                <c:pt idx="65">
                  <c:v>128465.04250000871</c:v>
                </c:pt>
                <c:pt idx="66">
                  <c:v>198835.59214246616</c:v>
                </c:pt>
                <c:pt idx="67">
                  <c:v>143405.03499967349</c:v>
                </c:pt>
                <c:pt idx="68">
                  <c:v>176606.53499991307</c:v>
                </c:pt>
                <c:pt idx="69">
                  <c:v>142950.17857110556</c:v>
                </c:pt>
                <c:pt idx="70">
                  <c:v>153051.18464291492</c:v>
                </c:pt>
                <c:pt idx="71">
                  <c:v>176578.22535692633</c:v>
                </c:pt>
                <c:pt idx="72">
                  <c:v>107995.39250024367</c:v>
                </c:pt>
                <c:pt idx="73">
                  <c:v>133361.34357149844</c:v>
                </c:pt>
                <c:pt idx="74">
                  <c:v>177930.55214303944</c:v>
                </c:pt>
                <c:pt idx="75">
                  <c:v>150034.50499983292</c:v>
                </c:pt>
                <c:pt idx="76">
                  <c:v>192358.28892823358</c:v>
                </c:pt>
                <c:pt idx="77">
                  <c:v>216915.41821441983</c:v>
                </c:pt>
                <c:pt idx="78">
                  <c:v>218641.14749961378</c:v>
                </c:pt>
                <c:pt idx="79">
                  <c:v>200215.12785717487</c:v>
                </c:pt>
                <c:pt idx="80">
                  <c:v>285089.86892807111</c:v>
                </c:pt>
                <c:pt idx="81">
                  <c:v>269686.56892856816</c:v>
                </c:pt>
                <c:pt idx="82">
                  <c:v>289397.5964284463</c:v>
                </c:pt>
                <c:pt idx="83">
                  <c:v>283476.72535693826</c:v>
                </c:pt>
                <c:pt idx="84">
                  <c:v>319637.38499982446</c:v>
                </c:pt>
                <c:pt idx="85">
                  <c:v>294710.81928561081</c:v>
                </c:pt>
                <c:pt idx="86">
                  <c:v>276686.67357152083</c:v>
                </c:pt>
                <c:pt idx="87">
                  <c:v>275497.45142836368</c:v>
                </c:pt>
                <c:pt idx="88">
                  <c:v>302587.79999981623</c:v>
                </c:pt>
                <c:pt idx="89">
                  <c:v>326257.58750010253</c:v>
                </c:pt>
                <c:pt idx="90">
                  <c:v>286351.06000033923</c:v>
                </c:pt>
                <c:pt idx="91">
                  <c:v>318067.06392843032</c:v>
                </c:pt>
                <c:pt idx="92">
                  <c:v>283459.74714256148</c:v>
                </c:pt>
                <c:pt idx="93">
                  <c:v>311620.84642844263</c:v>
                </c:pt>
                <c:pt idx="94">
                  <c:v>353640.02214287041</c:v>
                </c:pt>
                <c:pt idx="95">
                  <c:v>309182.63500048028</c:v>
                </c:pt>
                <c:pt idx="96">
                  <c:v>242048.123571467</c:v>
                </c:pt>
                <c:pt idx="97">
                  <c:v>232875.25928583791</c:v>
                </c:pt>
                <c:pt idx="98">
                  <c:v>289142.262142964</c:v>
                </c:pt>
                <c:pt idx="99">
                  <c:v>259594.48892886771</c:v>
                </c:pt>
                <c:pt idx="100">
                  <c:v>218897.87214290493</c:v>
                </c:pt>
                <c:pt idx="101">
                  <c:v>208016.04892855967</c:v>
                </c:pt>
                <c:pt idx="102">
                  <c:v>253288.14535726453</c:v>
                </c:pt>
                <c:pt idx="103">
                  <c:v>176510.41678552143</c:v>
                </c:pt>
                <c:pt idx="104">
                  <c:v>246317.41035680997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DCC-4129-88D4-6B574DC66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NWP!$W$4</c:f>
              <c:strCache>
                <c:ptCount val="1"/>
                <c:pt idx="0">
                  <c:v>NB NWP - 4 week Average (Overall)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val>
            <c:numRef>
              <c:f>NWP!$W$5:$W$109</c:f>
              <c:numCache>
                <c:formatCode>#,##0</c:formatCode>
                <c:ptCount val="105"/>
                <c:pt idx="3">
                  <c:v>2016522.1292860345</c:v>
                </c:pt>
                <c:pt idx="4">
                  <c:v>1923660.2983931056</c:v>
                </c:pt>
                <c:pt idx="5">
                  <c:v>1901630.0283037578</c:v>
                </c:pt>
                <c:pt idx="6">
                  <c:v>1882518.136875276</c:v>
                </c:pt>
                <c:pt idx="7">
                  <c:v>1844430.3786610081</c:v>
                </c:pt>
                <c:pt idx="8">
                  <c:v>1840136.6182145814</c:v>
                </c:pt>
                <c:pt idx="9">
                  <c:v>1883426.205624836</c:v>
                </c:pt>
                <c:pt idx="10">
                  <c:v>1979283.8370537765</c:v>
                </c:pt>
                <c:pt idx="11">
                  <c:v>2198046.4386607269</c:v>
                </c:pt>
                <c:pt idx="12">
                  <c:v>2341931.8992856704</c:v>
                </c:pt>
                <c:pt idx="13">
                  <c:v>2379408.375803981</c:v>
                </c:pt>
                <c:pt idx="14">
                  <c:v>2360215.6656248239</c:v>
                </c:pt>
                <c:pt idx="15">
                  <c:v>2364682.07294667</c:v>
                </c:pt>
                <c:pt idx="16">
                  <c:v>2334037.6914289147</c:v>
                </c:pt>
                <c:pt idx="17">
                  <c:v>2312503.4325002348</c:v>
                </c:pt>
                <c:pt idx="18">
                  <c:v>2348158.0764288926</c:v>
                </c:pt>
                <c:pt idx="19">
                  <c:v>2108877.4850001042</c:v>
                </c:pt>
                <c:pt idx="20">
                  <c:v>2014446.9048216636</c:v>
                </c:pt>
                <c:pt idx="21">
                  <c:v>1984520.5730358758</c:v>
                </c:pt>
                <c:pt idx="22">
                  <c:v>1973355.6050892964</c:v>
                </c:pt>
                <c:pt idx="23">
                  <c:v>2086375.3261608428</c:v>
                </c:pt>
                <c:pt idx="24">
                  <c:v>2233110.0253562876</c:v>
                </c:pt>
                <c:pt idx="25">
                  <c:v>2230627.8284816584</c:v>
                </c:pt>
                <c:pt idx="26">
                  <c:v>2146681.5115177971</c:v>
                </c:pt>
                <c:pt idx="27">
                  <c:v>2124194.0142854708</c:v>
                </c:pt>
                <c:pt idx="28">
                  <c:v>2141330.9687503618</c:v>
                </c:pt>
                <c:pt idx="29">
                  <c:v>2254957.9121428588</c:v>
                </c:pt>
                <c:pt idx="30">
                  <c:v>2364707.9708034825</c:v>
                </c:pt>
                <c:pt idx="31">
                  <c:v>2457433.0083033592</c:v>
                </c:pt>
                <c:pt idx="32">
                  <c:v>2488110.077500232</c:v>
                </c:pt>
                <c:pt idx="33">
                  <c:v>2516939.9912507632</c:v>
                </c:pt>
                <c:pt idx="34">
                  <c:v>2503437.489554571</c:v>
                </c:pt>
                <c:pt idx="35">
                  <c:v>2438967.7290191771</c:v>
                </c:pt>
                <c:pt idx="36">
                  <c:v>2406828.1488403967</c:v>
                </c:pt>
                <c:pt idx="37">
                  <c:v>2406333.9270538492</c:v>
                </c:pt>
                <c:pt idx="38">
                  <c:v>2372443.4708930873</c:v>
                </c:pt>
                <c:pt idx="39">
                  <c:v>2390425.6770536527</c:v>
                </c:pt>
                <c:pt idx="40">
                  <c:v>2323831.0439284863</c:v>
                </c:pt>
                <c:pt idx="41">
                  <c:v>2221346.7415179973</c:v>
                </c:pt>
                <c:pt idx="42">
                  <c:v>2218609.0133033972</c:v>
                </c:pt>
                <c:pt idx="43">
                  <c:v>2178869.040803507</c:v>
                </c:pt>
                <c:pt idx="44">
                  <c:v>2096893.8031250951</c:v>
                </c:pt>
                <c:pt idx="45">
                  <c:v>2060612.3671428417</c:v>
                </c:pt>
                <c:pt idx="46">
                  <c:v>2047480.8311609509</c:v>
                </c:pt>
                <c:pt idx="47">
                  <c:v>1968208.8577681475</c:v>
                </c:pt>
                <c:pt idx="48">
                  <c:v>1903816.2733930384</c:v>
                </c:pt>
                <c:pt idx="49">
                  <c:v>1802578.9116075146</c:v>
                </c:pt>
                <c:pt idx="50">
                  <c:v>1741146.768929044</c:v>
                </c:pt>
                <c:pt idx="51">
                  <c:v>1672640.4840181665</c:v>
                </c:pt>
                <c:pt idx="52">
                  <c:v>1600429.479285958</c:v>
                </c:pt>
                <c:pt idx="53">
                  <c:v>1516386.1675898221</c:v>
                </c:pt>
                <c:pt idx="54">
                  <c:v>1355069.993303996</c:v>
                </c:pt>
                <c:pt idx="55">
                  <c:v>1334963.6931255108</c:v>
                </c:pt>
                <c:pt idx="56">
                  <c:v>1293900.5120539735</c:v>
                </c:pt>
                <c:pt idx="57">
                  <c:v>1289869.1520536107</c:v>
                </c:pt>
                <c:pt idx="58">
                  <c:v>1302595.9676785388</c:v>
                </c:pt>
                <c:pt idx="59">
                  <c:v>1250398.9741071495</c:v>
                </c:pt>
                <c:pt idx="60">
                  <c:v>1202441.3144642962</c:v>
                </c:pt>
                <c:pt idx="61">
                  <c:v>1163628.849285759</c:v>
                </c:pt>
                <c:pt idx="62">
                  <c:v>1137587.955803392</c:v>
                </c:pt>
                <c:pt idx="63">
                  <c:v>1138668.1375890761</c:v>
                </c:pt>
                <c:pt idx="64">
                  <c:v>1172819.931249642</c:v>
                </c:pt>
                <c:pt idx="65">
                  <c:v>1182355.5675891144</c:v>
                </c:pt>
                <c:pt idx="66">
                  <c:v>1240263.4024107612</c:v>
                </c:pt>
                <c:pt idx="67">
                  <c:v>1288640.2558929431</c:v>
                </c:pt>
                <c:pt idx="68">
                  <c:v>1372542.7025002828</c:v>
                </c:pt>
                <c:pt idx="69">
                  <c:v>1406902.7489289176</c:v>
                </c:pt>
                <c:pt idx="70">
                  <c:v>1402391.0193753473</c:v>
                </c:pt>
                <c:pt idx="71">
                  <c:v>1303338.3233036082</c:v>
                </c:pt>
                <c:pt idx="72">
                  <c:v>1200831.8711609417</c:v>
                </c:pt>
                <c:pt idx="73">
                  <c:v>1187406.531339294</c:v>
                </c:pt>
                <c:pt idx="74">
                  <c:v>1173073.7540174851</c:v>
                </c:pt>
                <c:pt idx="75">
                  <c:v>1224546.5715177495</c:v>
                </c:pt>
                <c:pt idx="76">
                  <c:v>1305487.8108928711</c:v>
                </c:pt>
                <c:pt idx="77">
                  <c:v>1320837.7340177842</c:v>
                </c:pt>
                <c:pt idx="78">
                  <c:v>1273834.1846427051</c:v>
                </c:pt>
                <c:pt idx="79">
                  <c:v>1225666.0161606853</c:v>
                </c:pt>
                <c:pt idx="80">
                  <c:v>1166218.1423212574</c:v>
                </c:pt>
                <c:pt idx="81">
                  <c:v>1141604.8351784921</c:v>
                </c:pt>
                <c:pt idx="82">
                  <c:v>1152438.2516074777</c:v>
                </c:pt>
                <c:pt idx="83">
                  <c:v>1189224.559464281</c:v>
                </c:pt>
                <c:pt idx="84">
                  <c:v>1218954.1287497813</c:v>
                </c:pt>
                <c:pt idx="85">
                  <c:v>1247682.1011606879</c:v>
                </c:pt>
                <c:pt idx="86">
                  <c:v>1265461.5474106616</c:v>
                </c:pt>
                <c:pt idx="87">
                  <c:v>1273354.6978570081</c:v>
                </c:pt>
                <c:pt idx="88">
                  <c:v>1202744.8774998512</c:v>
                </c:pt>
                <c:pt idx="89">
                  <c:v>1196606.8524103335</c:v>
                </c:pt>
                <c:pt idx="90">
                  <c:v>1152933.9185709904</c:v>
                </c:pt>
                <c:pt idx="91">
                  <c:v>1132698.9985711221</c:v>
                </c:pt>
                <c:pt idx="92">
                  <c:v>1155606.0588391759</c:v>
                </c:pt>
                <c:pt idx="93">
                  <c:v>1112095.8279464906</c:v>
                </c:pt>
                <c:pt idx="94">
                  <c:v>1121920.0623216659</c:v>
                </c:pt>
                <c:pt idx="95">
                  <c:v>1106919.1957145936</c:v>
                </c:pt>
                <c:pt idx="96">
                  <c:v>1074394.7908933277</c:v>
                </c:pt>
                <c:pt idx="97">
                  <c:v>1054113.0086610215</c:v>
                </c:pt>
                <c:pt idx="98">
                  <c:v>1076740.483482115</c:v>
                </c:pt>
                <c:pt idx="99">
                  <c:v>1091794.5124999715</c:v>
                </c:pt>
                <c:pt idx="100">
                  <c:v>1085389.9052677585</c:v>
                </c:pt>
                <c:pt idx="101">
                  <c:v>1049571.1571428413</c:v>
                </c:pt>
                <c:pt idx="102">
                  <c:v>987770.52089304663</c:v>
                </c:pt>
                <c:pt idx="103">
                  <c:v>932257.16214285523</c:v>
                </c:pt>
                <c:pt idx="104">
                  <c:v>914424.2215176539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DCC-4129-88D4-6B574DC66E77}"/>
            </c:ext>
          </c:extLst>
        </c:ser>
        <c:ser>
          <c:idx val="3"/>
          <c:order val="4"/>
          <c:tx>
            <c:strRef>
              <c:f>NWP!$Z$4</c:f>
              <c:strCache>
                <c:ptCount val="1"/>
                <c:pt idx="0">
                  <c:v>RN NWP - 4 week Average (Overall)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val>
            <c:numRef>
              <c:f>NWP!$Z$5:$Z$109</c:f>
              <c:numCache>
                <c:formatCode>#,##0</c:formatCode>
                <c:ptCount val="105"/>
                <c:pt idx="3">
                  <c:v>611665.66473189765</c:v>
                </c:pt>
                <c:pt idx="4">
                  <c:v>616451.63089266815</c:v>
                </c:pt>
                <c:pt idx="5">
                  <c:v>604799.6156248115</c:v>
                </c:pt>
                <c:pt idx="6">
                  <c:v>622171.70812479884</c:v>
                </c:pt>
                <c:pt idx="7">
                  <c:v>662142.5067855597</c:v>
                </c:pt>
                <c:pt idx="8">
                  <c:v>637422.29062484438</c:v>
                </c:pt>
                <c:pt idx="9">
                  <c:v>628656.45374994911</c:v>
                </c:pt>
                <c:pt idx="10">
                  <c:v>586822.31892868434</c:v>
                </c:pt>
                <c:pt idx="11">
                  <c:v>510731.94017856114</c:v>
                </c:pt>
                <c:pt idx="12">
                  <c:v>466021.84937487036</c:v>
                </c:pt>
                <c:pt idx="13">
                  <c:v>426062.5158926096</c:v>
                </c:pt>
                <c:pt idx="14">
                  <c:v>400300.28678540565</c:v>
                </c:pt>
                <c:pt idx="15">
                  <c:v>414464.26857141225</c:v>
                </c:pt>
                <c:pt idx="16">
                  <c:v>439915.65000005625</c:v>
                </c:pt>
                <c:pt idx="17">
                  <c:v>457715.21910728194</c:v>
                </c:pt>
                <c:pt idx="18">
                  <c:v>477978.45133923984</c:v>
                </c:pt>
                <c:pt idx="19">
                  <c:v>458398.83437480923</c:v>
                </c:pt>
                <c:pt idx="20">
                  <c:v>438257.07669622428</c:v>
                </c:pt>
                <c:pt idx="21">
                  <c:v>424246.11999979574</c:v>
                </c:pt>
                <c:pt idx="22">
                  <c:v>395209.81392849004</c:v>
                </c:pt>
                <c:pt idx="23">
                  <c:v>390914.66285700753</c:v>
                </c:pt>
                <c:pt idx="24">
                  <c:v>428317.29151777748</c:v>
                </c:pt>
                <c:pt idx="25">
                  <c:v>441009.76723211166</c:v>
                </c:pt>
                <c:pt idx="26">
                  <c:v>459444.70026784868</c:v>
                </c:pt>
                <c:pt idx="27">
                  <c:v>453973.60758926044</c:v>
                </c:pt>
                <c:pt idx="28">
                  <c:v>435271.78098212637</c:v>
                </c:pt>
                <c:pt idx="29">
                  <c:v>429194.08428575378</c:v>
                </c:pt>
                <c:pt idx="30">
                  <c:v>412460.93303582503</c:v>
                </c:pt>
                <c:pt idx="31">
                  <c:v>406121.81053586258</c:v>
                </c:pt>
                <c:pt idx="32">
                  <c:v>403008.41955365846</c:v>
                </c:pt>
                <c:pt idx="33">
                  <c:v>421694.8022321976</c:v>
                </c:pt>
                <c:pt idx="34">
                  <c:v>424787.78169639752</c:v>
                </c:pt>
                <c:pt idx="35">
                  <c:v>428331.63919643092</c:v>
                </c:pt>
                <c:pt idx="36">
                  <c:v>422471.28732149256</c:v>
                </c:pt>
                <c:pt idx="37">
                  <c:v>414551.55116079724</c:v>
                </c:pt>
                <c:pt idx="38">
                  <c:v>419528.67196444323</c:v>
                </c:pt>
                <c:pt idx="39">
                  <c:v>429949.87794662849</c:v>
                </c:pt>
                <c:pt idx="40">
                  <c:v>438020.07133947156</c:v>
                </c:pt>
                <c:pt idx="41">
                  <c:v>441671.29375013971</c:v>
                </c:pt>
                <c:pt idx="42">
                  <c:v>456054.89767878858</c:v>
                </c:pt>
                <c:pt idx="43">
                  <c:v>457492.39330372098</c:v>
                </c:pt>
                <c:pt idx="44">
                  <c:v>459324.47544659011</c:v>
                </c:pt>
                <c:pt idx="45">
                  <c:v>454848.8291072697</c:v>
                </c:pt>
                <c:pt idx="46">
                  <c:v>454911.21607144398</c:v>
                </c:pt>
                <c:pt idx="47">
                  <c:v>451216.01437510771</c:v>
                </c:pt>
                <c:pt idx="48">
                  <c:v>441663.26116076822</c:v>
                </c:pt>
                <c:pt idx="49">
                  <c:v>428356.7091965545</c:v>
                </c:pt>
                <c:pt idx="50">
                  <c:v>429653.09267867071</c:v>
                </c:pt>
                <c:pt idx="51">
                  <c:v>410275.83705362328</c:v>
                </c:pt>
                <c:pt idx="52">
                  <c:v>383790.44625007478</c:v>
                </c:pt>
                <c:pt idx="53">
                  <c:v>361255.73187505116</c:v>
                </c:pt>
                <c:pt idx="54">
                  <c:v>315030.64946430048</c:v>
                </c:pt>
                <c:pt idx="55">
                  <c:v>297488.57267863315</c:v>
                </c:pt>
                <c:pt idx="56">
                  <c:v>271622.17375011597</c:v>
                </c:pt>
                <c:pt idx="57">
                  <c:v>244693.86562509817</c:v>
                </c:pt>
                <c:pt idx="58">
                  <c:v>218556.30651811161</c:v>
                </c:pt>
                <c:pt idx="59">
                  <c:v>190019.42571455223</c:v>
                </c:pt>
                <c:pt idx="60">
                  <c:v>178716.44687526938</c:v>
                </c:pt>
                <c:pt idx="61">
                  <c:v>160523.88401813686</c:v>
                </c:pt>
                <c:pt idx="62">
                  <c:v>146630.24276801228</c:v>
                </c:pt>
                <c:pt idx="63">
                  <c:v>139240.09723224601</c:v>
                </c:pt>
                <c:pt idx="64">
                  <c:v>136308.33321428674</c:v>
                </c:pt>
                <c:pt idx="65">
                  <c:v>134974.15151783667</c:v>
                </c:pt>
                <c:pt idx="66">
                  <c:v>148700.72714275087</c:v>
                </c:pt>
                <c:pt idx="67">
                  <c:v>150644.95866049302</c:v>
                </c:pt>
                <c:pt idx="68">
                  <c:v>161828.05116051534</c:v>
                </c:pt>
                <c:pt idx="69">
                  <c:v>165449.33517828956</c:v>
                </c:pt>
                <c:pt idx="70">
                  <c:v>154003.23330340176</c:v>
                </c:pt>
                <c:pt idx="71">
                  <c:v>162296.53089271497</c:v>
                </c:pt>
                <c:pt idx="72">
                  <c:v>145143.74526779761</c:v>
                </c:pt>
                <c:pt idx="73">
                  <c:v>142746.53651789585</c:v>
                </c:pt>
                <c:pt idx="74">
                  <c:v>148966.37839292697</c:v>
                </c:pt>
                <c:pt idx="75">
                  <c:v>142330.44830365363</c:v>
                </c:pt>
                <c:pt idx="76">
                  <c:v>163421.17241065108</c:v>
                </c:pt>
                <c:pt idx="77">
                  <c:v>184309.69107138144</c:v>
                </c:pt>
                <c:pt idx="78">
                  <c:v>194487.33991052504</c:v>
                </c:pt>
                <c:pt idx="79">
                  <c:v>207032.49562486052</c:v>
                </c:pt>
                <c:pt idx="80">
                  <c:v>230215.39062481991</c:v>
                </c:pt>
                <c:pt idx="81">
                  <c:v>243408.17830335698</c:v>
                </c:pt>
                <c:pt idx="82">
                  <c:v>261097.29053556512</c:v>
                </c:pt>
                <c:pt idx="83">
                  <c:v>281912.68991050596</c:v>
                </c:pt>
                <c:pt idx="84">
                  <c:v>290549.56892844429</c:v>
                </c:pt>
                <c:pt idx="85">
                  <c:v>296805.63151770493</c:v>
                </c:pt>
                <c:pt idx="86">
                  <c:v>293627.9008034736</c:v>
                </c:pt>
                <c:pt idx="87">
                  <c:v>291633.08232132997</c:v>
                </c:pt>
                <c:pt idx="88">
                  <c:v>287370.68607132789</c:v>
                </c:pt>
                <c:pt idx="89">
                  <c:v>295257.3781249508</c:v>
                </c:pt>
                <c:pt idx="90">
                  <c:v>297673.47473215545</c:v>
                </c:pt>
                <c:pt idx="91">
                  <c:v>308315.87785717205</c:v>
                </c:pt>
                <c:pt idx="92">
                  <c:v>303533.86464285839</c:v>
                </c:pt>
                <c:pt idx="93">
                  <c:v>299874.67937494337</c:v>
                </c:pt>
                <c:pt idx="94">
                  <c:v>316696.91991057619</c:v>
                </c:pt>
                <c:pt idx="95">
                  <c:v>314475.81267858873</c:v>
                </c:pt>
                <c:pt idx="96">
                  <c:v>304122.90678581514</c:v>
                </c:pt>
                <c:pt idx="97">
                  <c:v>284436.51000016392</c:v>
                </c:pt>
                <c:pt idx="98">
                  <c:v>268312.07000018726</c:v>
                </c:pt>
                <c:pt idx="99">
                  <c:v>255915.03348228417</c:v>
                </c:pt>
                <c:pt idx="100">
                  <c:v>250127.47062514364</c:v>
                </c:pt>
                <c:pt idx="101">
                  <c:v>243912.66803582406</c:v>
                </c:pt>
                <c:pt idx="102">
                  <c:v>234949.13883939921</c:v>
                </c:pt>
                <c:pt idx="103">
                  <c:v>214178.12080356263</c:v>
                </c:pt>
                <c:pt idx="104">
                  <c:v>221033.0053570389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DCC-4129-88D4-6B574DC66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NWP!$X$4</c:f>
              <c:strCache>
                <c:ptCount val="1"/>
                <c:pt idx="0">
                  <c:v>NB Average NWP - 4 week Average (Overall)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val>
            <c:numRef>
              <c:f>NWP!$X$5:$X$109</c:f>
              <c:numCache>
                <c:formatCode>#,##0</c:formatCode>
                <c:ptCount val="105"/>
                <c:pt idx="3">
                  <c:v>1523.7554748802183</c:v>
                </c:pt>
                <c:pt idx="4">
                  <c:v>1522.1897018457671</c:v>
                </c:pt>
                <c:pt idx="5">
                  <c:v>1537.7166799627491</c:v>
                </c:pt>
                <c:pt idx="6">
                  <c:v>1545.7060430314705</c:v>
                </c:pt>
                <c:pt idx="7">
                  <c:v>1536.1114306732766</c:v>
                </c:pt>
                <c:pt idx="8">
                  <c:v>1542.3350306166042</c:v>
                </c:pt>
                <c:pt idx="9">
                  <c:v>1538.664075483362</c:v>
                </c:pt>
                <c:pt idx="10">
                  <c:v>1524.7952706963749</c:v>
                </c:pt>
                <c:pt idx="11">
                  <c:v>1507.9991537408387</c:v>
                </c:pt>
                <c:pt idx="12">
                  <c:v>1487.3409222729283</c:v>
                </c:pt>
                <c:pt idx="13">
                  <c:v>1457.1625416775701</c:v>
                </c:pt>
                <c:pt idx="14">
                  <c:v>1430.9173634730134</c:v>
                </c:pt>
                <c:pt idx="15">
                  <c:v>1405.6003085297168</c:v>
                </c:pt>
                <c:pt idx="16">
                  <c:v>1394.6227930379512</c:v>
                </c:pt>
                <c:pt idx="17">
                  <c:v>1384.4278827477099</c:v>
                </c:pt>
                <c:pt idx="18">
                  <c:v>1387.4076138757134</c:v>
                </c:pt>
                <c:pt idx="19">
                  <c:v>1393.2129101274029</c:v>
                </c:pt>
                <c:pt idx="20">
                  <c:v>1399.7660539050783</c:v>
                </c:pt>
                <c:pt idx="21">
                  <c:v>1399.2427987681572</c:v>
                </c:pt>
                <c:pt idx="22">
                  <c:v>1400.8647126068954</c:v>
                </c:pt>
                <c:pt idx="23">
                  <c:v>1394.2580713713844</c:v>
                </c:pt>
                <c:pt idx="24">
                  <c:v>1389.0612014154665</c:v>
                </c:pt>
                <c:pt idx="25">
                  <c:v>1399.9164298858439</c:v>
                </c:pt>
                <c:pt idx="26">
                  <c:v>1394.3950193189037</c:v>
                </c:pt>
                <c:pt idx="27">
                  <c:v>1401.2625327903042</c:v>
                </c:pt>
                <c:pt idx="28">
                  <c:v>1401.7931755148243</c:v>
                </c:pt>
                <c:pt idx="29">
                  <c:v>1412.6771833094156</c:v>
                </c:pt>
                <c:pt idx="30">
                  <c:v>1421.1437017049852</c:v>
                </c:pt>
                <c:pt idx="31">
                  <c:v>1425.6758953867065</c:v>
                </c:pt>
                <c:pt idx="32">
                  <c:v>1406.7344585215619</c:v>
                </c:pt>
                <c:pt idx="33">
                  <c:v>1393.3930528926699</c:v>
                </c:pt>
                <c:pt idx="34">
                  <c:v>1380.2943428504966</c:v>
                </c:pt>
                <c:pt idx="35">
                  <c:v>1366.5560951085968</c:v>
                </c:pt>
                <c:pt idx="36">
                  <c:v>1343.1520554142262</c:v>
                </c:pt>
                <c:pt idx="37">
                  <c:v>1315.6081573939266</c:v>
                </c:pt>
                <c:pt idx="38">
                  <c:v>1296.4342375529409</c:v>
                </c:pt>
                <c:pt idx="39">
                  <c:v>1287.3049778834525</c:v>
                </c:pt>
                <c:pt idx="40">
                  <c:v>1273.9180010149698</c:v>
                </c:pt>
                <c:pt idx="41">
                  <c:v>1261.414581008999</c:v>
                </c:pt>
                <c:pt idx="42">
                  <c:v>1247.8121965013099</c:v>
                </c:pt>
                <c:pt idx="43">
                  <c:v>1242.6635827111247</c:v>
                </c:pt>
                <c:pt idx="44">
                  <c:v>1242.6859102566298</c:v>
                </c:pt>
                <c:pt idx="45">
                  <c:v>1246.0477816099394</c:v>
                </c:pt>
                <c:pt idx="46">
                  <c:v>1237.264601142808</c:v>
                </c:pt>
                <c:pt idx="47">
                  <c:v>1240.7029130363676</c:v>
                </c:pt>
                <c:pt idx="48">
                  <c:v>1244.5522143552257</c:v>
                </c:pt>
                <c:pt idx="49">
                  <c:v>1253.3122227135248</c:v>
                </c:pt>
                <c:pt idx="50">
                  <c:v>1252.4446533834046</c:v>
                </c:pt>
                <c:pt idx="51">
                  <c:v>1258.6258309126758</c:v>
                </c:pt>
                <c:pt idx="52">
                  <c:v>1248.1263097314088</c:v>
                </c:pt>
                <c:pt idx="53">
                  <c:v>1231.8330319245836</c:v>
                </c:pt>
                <c:pt idx="54">
                  <c:v>1217.7093873661481</c:v>
                </c:pt>
                <c:pt idx="55">
                  <c:v>1197.1839456887392</c:v>
                </c:pt>
                <c:pt idx="56">
                  <c:v>1187.0208837698196</c:v>
                </c:pt>
                <c:pt idx="57">
                  <c:v>1176.2005182768146</c:v>
                </c:pt>
                <c:pt idx="58">
                  <c:v>1163.0873606603941</c:v>
                </c:pt>
                <c:pt idx="59">
                  <c:v>1151.3745772445757</c:v>
                </c:pt>
                <c:pt idx="60">
                  <c:v>1152.9297501174572</c:v>
                </c:pt>
                <c:pt idx="61">
                  <c:v>1152.035618386712</c:v>
                </c:pt>
                <c:pt idx="62">
                  <c:v>1148.7121432312713</c:v>
                </c:pt>
                <c:pt idx="63">
                  <c:v>1138.1059253282551</c:v>
                </c:pt>
                <c:pt idx="64">
                  <c:v>1132.7074226087141</c:v>
                </c:pt>
                <c:pt idx="65">
                  <c:v>1124.3840006400835</c:v>
                </c:pt>
                <c:pt idx="66">
                  <c:v>1129.7623863891747</c:v>
                </c:pt>
                <c:pt idx="67">
                  <c:v>1128.3550455073062</c:v>
                </c:pt>
                <c:pt idx="68">
                  <c:v>1123.7317899425432</c:v>
                </c:pt>
                <c:pt idx="69">
                  <c:v>1126.3117861505627</c:v>
                </c:pt>
                <c:pt idx="70">
                  <c:v>1134.4247648990952</c:v>
                </c:pt>
                <c:pt idx="71">
                  <c:v>1143.7835867688957</c:v>
                </c:pt>
                <c:pt idx="72">
                  <c:v>1141.5528976099888</c:v>
                </c:pt>
                <c:pt idx="73">
                  <c:v>1130.6943611105512</c:v>
                </c:pt>
                <c:pt idx="74">
                  <c:v>1129.0473691720679</c:v>
                </c:pt>
                <c:pt idx="75">
                  <c:v>1128.4295487159914</c:v>
                </c:pt>
                <c:pt idx="76">
                  <c:v>1120.6406381895069</c:v>
                </c:pt>
                <c:pt idx="77">
                  <c:v>1112.3715588510397</c:v>
                </c:pt>
                <c:pt idx="78">
                  <c:v>1101.1804376558105</c:v>
                </c:pt>
                <c:pt idx="79">
                  <c:v>1103.2569457334089</c:v>
                </c:pt>
                <c:pt idx="80">
                  <c:v>1103.3597094007448</c:v>
                </c:pt>
                <c:pt idx="81">
                  <c:v>1103.0995929128203</c:v>
                </c:pt>
                <c:pt idx="82">
                  <c:v>1105.806390486541</c:v>
                </c:pt>
                <c:pt idx="83">
                  <c:v>1116.5128065644874</c:v>
                </c:pt>
                <c:pt idx="84">
                  <c:v>1124.3049048948594</c:v>
                </c:pt>
                <c:pt idx="85">
                  <c:v>1126.2485479398908</c:v>
                </c:pt>
                <c:pt idx="86">
                  <c:v>1141.3837074212245</c:v>
                </c:pt>
                <c:pt idx="87">
                  <c:v>1152.9088438227075</c:v>
                </c:pt>
                <c:pt idx="88">
                  <c:v>1152.2284728091586</c:v>
                </c:pt>
                <c:pt idx="89">
                  <c:v>1151.4324373384038</c:v>
                </c:pt>
                <c:pt idx="90">
                  <c:v>1157.2322732056277</c:v>
                </c:pt>
                <c:pt idx="91">
                  <c:v>1160.5310212772083</c:v>
                </c:pt>
                <c:pt idx="92">
                  <c:v>1169.2241819211119</c:v>
                </c:pt>
                <c:pt idx="93">
                  <c:v>1161.1602638870893</c:v>
                </c:pt>
                <c:pt idx="94">
                  <c:v>1156.3886136948865</c:v>
                </c:pt>
                <c:pt idx="95">
                  <c:v>1169.7608184241967</c:v>
                </c:pt>
                <c:pt idx="96">
                  <c:v>1174.1205890104545</c:v>
                </c:pt>
                <c:pt idx="97">
                  <c:v>1177.5015634392282</c:v>
                </c:pt>
                <c:pt idx="98">
                  <c:v>1178.209974247537</c:v>
                </c:pt>
                <c:pt idx="99">
                  <c:v>1184.4905104767788</c:v>
                </c:pt>
                <c:pt idx="100">
                  <c:v>1188.811841060168</c:v>
                </c:pt>
                <c:pt idx="101">
                  <c:v>1197.9426969775297</c:v>
                </c:pt>
                <c:pt idx="102">
                  <c:v>1188.1408999380133</c:v>
                </c:pt>
                <c:pt idx="103">
                  <c:v>1205.804032097805</c:v>
                </c:pt>
                <c:pt idx="104">
                  <c:v>1207.3347340398084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DCC-4129-88D4-6B574DC66E77}"/>
            </c:ext>
          </c:extLst>
        </c:ser>
        <c:ser>
          <c:idx val="6"/>
          <c:order val="5"/>
          <c:tx>
            <c:strRef>
              <c:f>NWP!$AA$4</c:f>
              <c:strCache>
                <c:ptCount val="1"/>
                <c:pt idx="0">
                  <c:v>RN Average NWP - 4 week Average (Overall)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val>
            <c:numRef>
              <c:f>NWP!$AA$5:$AA$109</c:f>
              <c:numCache>
                <c:formatCode>#,##0</c:formatCode>
                <c:ptCount val="105"/>
                <c:pt idx="3">
                  <c:v>1102.4005047556616</c:v>
                </c:pt>
                <c:pt idx="4">
                  <c:v>1082.2749308221246</c:v>
                </c:pt>
                <c:pt idx="5">
                  <c:v>1070.3862426504124</c:v>
                </c:pt>
                <c:pt idx="6">
                  <c:v>1088.2834052263634</c:v>
                </c:pt>
                <c:pt idx="7">
                  <c:v>1071.327165320597</c:v>
                </c:pt>
                <c:pt idx="8">
                  <c:v>1095.1496986808811</c:v>
                </c:pt>
                <c:pt idx="9">
                  <c:v>1133.2101190448111</c:v>
                </c:pt>
                <c:pt idx="10">
                  <c:v>1195.012609371021</c:v>
                </c:pt>
                <c:pt idx="11">
                  <c:v>1335.7577231668026</c:v>
                </c:pt>
                <c:pt idx="12">
                  <c:v>1618.2205875576062</c:v>
                </c:pt>
                <c:pt idx="13">
                  <c:v>1787.650903530518</c:v>
                </c:pt>
                <c:pt idx="14">
                  <c:v>1843.205923980905</c:v>
                </c:pt>
                <c:pt idx="15">
                  <c:v>1779.4257239482313</c:v>
                </c:pt>
                <c:pt idx="16">
                  <c:v>1578.281495544019</c:v>
                </c:pt>
                <c:pt idx="17">
                  <c:v>1484.3621775283675</c:v>
                </c:pt>
                <c:pt idx="18">
                  <c:v>1493.3445821722544</c:v>
                </c:pt>
                <c:pt idx="19">
                  <c:v>1606.0437275702827</c:v>
                </c:pt>
                <c:pt idx="20">
                  <c:v>1573.3225755000756</c:v>
                </c:pt>
                <c:pt idx="21">
                  <c:v>1506.0867757170085</c:v>
                </c:pt>
                <c:pt idx="22">
                  <c:v>1419.4183703701401</c:v>
                </c:pt>
                <c:pt idx="23">
                  <c:v>1307.1217933239882</c:v>
                </c:pt>
                <c:pt idx="24">
                  <c:v>1275.4456298408409</c:v>
                </c:pt>
                <c:pt idx="25">
                  <c:v>1322.9730348378566</c:v>
                </c:pt>
                <c:pt idx="26">
                  <c:v>1369.1888968632841</c:v>
                </c:pt>
                <c:pt idx="27">
                  <c:v>1399.9638888786642</c:v>
                </c:pt>
                <c:pt idx="28">
                  <c:v>1426.5562042811257</c:v>
                </c:pt>
                <c:pt idx="29">
                  <c:v>1424.7783493334043</c:v>
                </c:pt>
                <c:pt idx="30">
                  <c:v>1419.1230465031608</c:v>
                </c:pt>
                <c:pt idx="31">
                  <c:v>1489.9695155924387</c:v>
                </c:pt>
                <c:pt idx="32">
                  <c:v>1525.0008441780715</c:v>
                </c:pt>
                <c:pt idx="33">
                  <c:v>1532.1999429926555</c:v>
                </c:pt>
                <c:pt idx="34">
                  <c:v>1580.7460716039145</c:v>
                </c:pt>
                <c:pt idx="35">
                  <c:v>1557.909382848896</c:v>
                </c:pt>
                <c:pt idx="36">
                  <c:v>1610.0052475971859</c:v>
                </c:pt>
                <c:pt idx="37">
                  <c:v>1608.5529895829879</c:v>
                </c:pt>
                <c:pt idx="38">
                  <c:v>1630.0626340320582</c:v>
                </c:pt>
                <c:pt idx="39">
                  <c:v>1614.6525801962525</c:v>
                </c:pt>
                <c:pt idx="40">
                  <c:v>1574.5241069275246</c:v>
                </c:pt>
                <c:pt idx="41">
                  <c:v>1568.8376241190163</c:v>
                </c:pt>
                <c:pt idx="42">
                  <c:v>1485.6124190221046</c:v>
                </c:pt>
                <c:pt idx="43">
                  <c:v>1429.1472773192045</c:v>
                </c:pt>
                <c:pt idx="44">
                  <c:v>1399.0616026579123</c:v>
                </c:pt>
                <c:pt idx="45">
                  <c:v>1432.3611638105172</c:v>
                </c:pt>
                <c:pt idx="46">
                  <c:v>1419.3721128590998</c:v>
                </c:pt>
                <c:pt idx="47">
                  <c:v>1436.0623625966996</c:v>
                </c:pt>
                <c:pt idx="48">
                  <c:v>1540.273569424992</c:v>
                </c:pt>
                <c:pt idx="49">
                  <c:v>1534.1711748697398</c:v>
                </c:pt>
                <c:pt idx="50">
                  <c:v>1518.3307670949907</c:v>
                </c:pt>
                <c:pt idx="51">
                  <c:v>1440.6986279623184</c:v>
                </c:pt>
                <c:pt idx="52">
                  <c:v>1230.4235538748153</c:v>
                </c:pt>
                <c:pt idx="53">
                  <c:v>1080.1682190894555</c:v>
                </c:pt>
                <c:pt idx="54">
                  <c:v>1004.6906142222872</c:v>
                </c:pt>
                <c:pt idx="55">
                  <c:v>978.5554729531267</c:v>
                </c:pt>
                <c:pt idx="56">
                  <c:v>1069.051445870108</c:v>
                </c:pt>
                <c:pt idx="57">
                  <c:v>1191.1164432312305</c:v>
                </c:pt>
                <c:pt idx="58">
                  <c:v>1275.0378247534693</c:v>
                </c:pt>
                <c:pt idx="59">
                  <c:v>1326.0380799156233</c:v>
                </c:pt>
                <c:pt idx="60">
                  <c:v>1258.4177237937117</c:v>
                </c:pt>
                <c:pt idx="61">
                  <c:v>1172.8455764481728</c:v>
                </c:pt>
                <c:pt idx="62">
                  <c:v>1127.9332715951384</c:v>
                </c:pt>
                <c:pt idx="63">
                  <c:v>1091.7122590603876</c:v>
                </c:pt>
                <c:pt idx="64">
                  <c:v>1090.5291558876349</c:v>
                </c:pt>
                <c:pt idx="65">
                  <c:v>1065.4023092154766</c:v>
                </c:pt>
                <c:pt idx="66">
                  <c:v>1030.5993671531796</c:v>
                </c:pt>
                <c:pt idx="67">
                  <c:v>980.08725197095714</c:v>
                </c:pt>
                <c:pt idx="68">
                  <c:v>966.75217474557428</c:v>
                </c:pt>
                <c:pt idx="69">
                  <c:v>949.77172543295228</c:v>
                </c:pt>
                <c:pt idx="70">
                  <c:v>949.23867424842933</c:v>
                </c:pt>
                <c:pt idx="71">
                  <c:v>1014.0998325475765</c:v>
                </c:pt>
                <c:pt idx="72">
                  <c:v>1020.5436197767594</c:v>
                </c:pt>
                <c:pt idx="73">
                  <c:v>1017.1916999666385</c:v>
                </c:pt>
                <c:pt idx="74">
                  <c:v>1003.6185325729746</c:v>
                </c:pt>
                <c:pt idx="75">
                  <c:v>966.72195629180783</c:v>
                </c:pt>
                <c:pt idx="76">
                  <c:v>948.44459621825229</c:v>
                </c:pt>
                <c:pt idx="77">
                  <c:v>964.39559632594671</c:v>
                </c:pt>
                <c:pt idx="78">
                  <c:v>1005.1797567128187</c:v>
                </c:pt>
                <c:pt idx="79">
                  <c:v>999.65414270996655</c:v>
                </c:pt>
                <c:pt idx="80">
                  <c:v>984.91616190701166</c:v>
                </c:pt>
                <c:pt idx="81">
                  <c:v>967.10268152814842</c:v>
                </c:pt>
                <c:pt idx="82">
                  <c:v>932.7305546327816</c:v>
                </c:pt>
                <c:pt idx="83">
                  <c:v>916.04503102643082</c:v>
                </c:pt>
                <c:pt idx="84">
                  <c:v>914.02241986398087</c:v>
                </c:pt>
                <c:pt idx="85">
                  <c:v>904.60569698015024</c:v>
                </c:pt>
                <c:pt idx="86">
                  <c:v>890.38276821104694</c:v>
                </c:pt>
                <c:pt idx="87">
                  <c:v>886.29919526575293</c:v>
                </c:pt>
                <c:pt idx="88">
                  <c:v>885.0838682742401</c:v>
                </c:pt>
                <c:pt idx="89">
                  <c:v>874.41615147562698</c:v>
                </c:pt>
                <c:pt idx="90">
                  <c:v>876.46115485341886</c:v>
                </c:pt>
                <c:pt idx="91">
                  <c:v>878.07411254099384</c:v>
                </c:pt>
                <c:pt idx="92">
                  <c:v>876.39212600546068</c:v>
                </c:pt>
                <c:pt idx="93">
                  <c:v>883.97823595210787</c:v>
                </c:pt>
                <c:pt idx="94">
                  <c:v>879.59906424914141</c:v>
                </c:pt>
                <c:pt idx="95">
                  <c:v>883.69339549558572</c:v>
                </c:pt>
                <c:pt idx="96">
                  <c:v>873.71393759248645</c:v>
                </c:pt>
                <c:pt idx="97">
                  <c:v>874.50361149192065</c:v>
                </c:pt>
                <c:pt idx="98">
                  <c:v>874.63171184742316</c:v>
                </c:pt>
                <c:pt idx="99">
                  <c:v>876.45679081664309</c:v>
                </c:pt>
                <c:pt idx="100">
                  <c:v>878.88172038787889</c:v>
                </c:pt>
                <c:pt idx="101">
                  <c:v>899.119345386026</c:v>
                </c:pt>
                <c:pt idx="102">
                  <c:v>891.95974991981711</c:v>
                </c:pt>
                <c:pt idx="103">
                  <c:v>915.81341874332361</c:v>
                </c:pt>
                <c:pt idx="104">
                  <c:v>924.34384807891797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0DCC-4129-88D4-6B574DC66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cat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PC Annual Direct: Weekly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NWP!$AD$4</c:f>
              <c:strCache>
                <c:ptCount val="1"/>
                <c:pt idx="0">
                  <c:v>NB NWP (PC Annual Direct)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NWP!$AD$5:$AD$109</c:f>
              <c:numCache>
                <c:formatCode>#,##0</c:formatCode>
                <c:ptCount val="105"/>
                <c:pt idx="0">
                  <c:v>937688.32785786199</c:v>
                </c:pt>
                <c:pt idx="1">
                  <c:v>893022.99642840191</c:v>
                </c:pt>
                <c:pt idx="2">
                  <c:v>822836.30821386003</c:v>
                </c:pt>
                <c:pt idx="3">
                  <c:v>868074.48071452207</c:v>
                </c:pt>
                <c:pt idx="4">
                  <c:v>816196.60214291816</c:v>
                </c:pt>
                <c:pt idx="5">
                  <c:v>943709.37035722786</c:v>
                </c:pt>
                <c:pt idx="6">
                  <c:v>829174.2128570003</c:v>
                </c:pt>
                <c:pt idx="7">
                  <c:v>771051.68035735993</c:v>
                </c:pt>
                <c:pt idx="8">
                  <c:v>1033669.2746433163</c:v>
                </c:pt>
                <c:pt idx="9">
                  <c:v>1295070.6114270862</c:v>
                </c:pt>
                <c:pt idx="10">
                  <c:v>1416672.3478580397</c:v>
                </c:pt>
                <c:pt idx="11">
                  <c:v>1736165.5196417759</c:v>
                </c:pt>
                <c:pt idx="12">
                  <c:v>1452274.0067867299</c:v>
                </c:pt>
                <c:pt idx="13">
                  <c:v>1376619.8689287119</c:v>
                </c:pt>
                <c:pt idx="14">
                  <c:v>1302707.9167845938</c:v>
                </c:pt>
                <c:pt idx="15">
                  <c:v>1673605.6042865356</c:v>
                </c:pt>
                <c:pt idx="16">
                  <c:v>1316487.9835717692</c:v>
                </c:pt>
                <c:pt idx="17">
                  <c:v>1308175.2350003242</c:v>
                </c:pt>
                <c:pt idx="18">
                  <c:v>1310795.9724997673</c:v>
                </c:pt>
                <c:pt idx="19">
                  <c:v>1012872.2785715944</c:v>
                </c:pt>
                <c:pt idx="20">
                  <c:v>1098107.708929728</c:v>
                </c:pt>
                <c:pt idx="21">
                  <c:v>1262294.6592859458</c:v>
                </c:pt>
                <c:pt idx="22">
                  <c:v>1269630.4499993096</c:v>
                </c:pt>
                <c:pt idx="23">
                  <c:v>1208195.8907147741</c:v>
                </c:pt>
                <c:pt idx="24">
                  <c:v>1399245.594283564</c:v>
                </c:pt>
                <c:pt idx="25">
                  <c:v>1025142.8675010221</c:v>
                </c:pt>
                <c:pt idx="26">
                  <c:v>993881.88214339176</c:v>
                </c:pt>
                <c:pt idx="27">
                  <c:v>1262394.5049996418</c:v>
                </c:pt>
                <c:pt idx="28">
                  <c:v>1629316.4317851202</c:v>
                </c:pt>
                <c:pt idx="29">
                  <c:v>1560230.6199999005</c:v>
                </c:pt>
                <c:pt idx="30">
                  <c:v>1511844.8553573396</c:v>
                </c:pt>
                <c:pt idx="31">
                  <c:v>1588336.0314285695</c:v>
                </c:pt>
                <c:pt idx="32">
                  <c:v>1817304.87893031</c:v>
                </c:pt>
                <c:pt idx="33">
                  <c:v>1686320.4721442205</c:v>
                </c:pt>
                <c:pt idx="34">
                  <c:v>1476667.8832152598</c:v>
                </c:pt>
                <c:pt idx="35">
                  <c:v>1422448.4314291694</c:v>
                </c:pt>
                <c:pt idx="36">
                  <c:v>1706802.3475002202</c:v>
                </c:pt>
                <c:pt idx="37">
                  <c:v>1623827.9724988702</c:v>
                </c:pt>
                <c:pt idx="38">
                  <c:v>1349898.2332144808</c:v>
                </c:pt>
                <c:pt idx="39">
                  <c:v>1332888.5375001598</c:v>
                </c:pt>
                <c:pt idx="40">
                  <c:v>1418563.4242857706</c:v>
                </c:pt>
                <c:pt idx="41">
                  <c:v>1360691.82571357</c:v>
                </c:pt>
                <c:pt idx="42">
                  <c:v>1230352.5414282104</c:v>
                </c:pt>
                <c:pt idx="43">
                  <c:v>1222368.5942860502</c:v>
                </c:pt>
                <c:pt idx="44">
                  <c:v>1154720.6757147496</c:v>
                </c:pt>
                <c:pt idx="45">
                  <c:v>1274768.6085705999</c:v>
                </c:pt>
                <c:pt idx="46">
                  <c:v>1190118.8128574803</c:v>
                </c:pt>
                <c:pt idx="47">
                  <c:v>1011332.03500055</c:v>
                </c:pt>
                <c:pt idx="48">
                  <c:v>945117.60071502009</c:v>
                </c:pt>
                <c:pt idx="49">
                  <c:v>953215.49357133987</c:v>
                </c:pt>
                <c:pt idx="50">
                  <c:v>1074245.7014296497</c:v>
                </c:pt>
                <c:pt idx="51">
                  <c:v>919647.52321449982</c:v>
                </c:pt>
                <c:pt idx="52">
                  <c:v>855677.67000041995</c:v>
                </c:pt>
                <c:pt idx="53">
                  <c:v>833355.98321480991</c:v>
                </c:pt>
                <c:pt idx="54">
                  <c:v>791515.13749990007</c:v>
                </c:pt>
                <c:pt idx="55">
                  <c:v>916387.11500056996</c:v>
                </c:pt>
                <c:pt idx="56">
                  <c:v>749337.63678586995</c:v>
                </c:pt>
                <c:pt idx="57">
                  <c:v>843793.09892808006</c:v>
                </c:pt>
                <c:pt idx="58">
                  <c:v>928060.91071449034</c:v>
                </c:pt>
                <c:pt idx="59">
                  <c:v>833109.83250065963</c:v>
                </c:pt>
                <c:pt idx="60">
                  <c:v>713125.13357105968</c:v>
                </c:pt>
                <c:pt idx="61">
                  <c:v>821714.6096424401</c:v>
                </c:pt>
                <c:pt idx="62">
                  <c:v>866327.13142820995</c:v>
                </c:pt>
                <c:pt idx="63">
                  <c:v>943578.43464309012</c:v>
                </c:pt>
                <c:pt idx="64">
                  <c:v>805118.34392788017</c:v>
                </c:pt>
                <c:pt idx="65">
                  <c:v>826310.11035741982</c:v>
                </c:pt>
                <c:pt idx="66">
                  <c:v>1044250.3903569499</c:v>
                </c:pt>
                <c:pt idx="67">
                  <c:v>1112892.8396433701</c:v>
                </c:pt>
                <c:pt idx="68">
                  <c:v>1151785.7196425602</c:v>
                </c:pt>
                <c:pt idx="69">
                  <c:v>1015356.697857673</c:v>
                </c:pt>
                <c:pt idx="70">
                  <c:v>1024231.29357159</c:v>
                </c:pt>
                <c:pt idx="71">
                  <c:v>800017.48392806982</c:v>
                </c:pt>
                <c:pt idx="72">
                  <c:v>879081.72357188328</c:v>
                </c:pt>
                <c:pt idx="73">
                  <c:v>988838.5707143303</c:v>
                </c:pt>
                <c:pt idx="74">
                  <c:v>979056.79142739996</c:v>
                </c:pt>
                <c:pt idx="75">
                  <c:v>881758.17357222049</c:v>
                </c:pt>
                <c:pt idx="76">
                  <c:v>996722.30607235001</c:v>
                </c:pt>
                <c:pt idx="77">
                  <c:v>941105.56678549002</c:v>
                </c:pt>
                <c:pt idx="78">
                  <c:v>790882.59392747981</c:v>
                </c:pt>
                <c:pt idx="79">
                  <c:v>700053.56214320008</c:v>
                </c:pt>
                <c:pt idx="80">
                  <c:v>829414.31071481982</c:v>
                </c:pt>
                <c:pt idx="81">
                  <c:v>855603.22214276972</c:v>
                </c:pt>
                <c:pt idx="82">
                  <c:v>844511.3489283598</c:v>
                </c:pt>
                <c:pt idx="83">
                  <c:v>863701.37392821</c:v>
                </c:pt>
                <c:pt idx="84">
                  <c:v>961244.82892852952</c:v>
                </c:pt>
                <c:pt idx="85">
                  <c:v>1003836.8439289129</c:v>
                </c:pt>
                <c:pt idx="86">
                  <c:v>922090.78571388009</c:v>
                </c:pt>
                <c:pt idx="87">
                  <c:v>892548.43999921007</c:v>
                </c:pt>
                <c:pt idx="88">
                  <c:v>777318.97607134015</c:v>
                </c:pt>
                <c:pt idx="89">
                  <c:v>1020228.5203564602</c:v>
                </c:pt>
                <c:pt idx="90">
                  <c:v>831646.03249978018</c:v>
                </c:pt>
                <c:pt idx="91">
                  <c:v>807579.3849999099</c:v>
                </c:pt>
                <c:pt idx="92">
                  <c:v>760120.43142873002</c:v>
                </c:pt>
                <c:pt idx="93">
                  <c:v>837756.30214306014</c:v>
                </c:pt>
                <c:pt idx="94">
                  <c:v>812146.94321470021</c:v>
                </c:pt>
                <c:pt idx="95">
                  <c:v>759012.40071466973</c:v>
                </c:pt>
                <c:pt idx="96">
                  <c:v>694172.57107230043</c:v>
                </c:pt>
                <c:pt idx="97">
                  <c:v>778182.00357136002</c:v>
                </c:pt>
                <c:pt idx="98">
                  <c:v>884438.64607111993</c:v>
                </c:pt>
                <c:pt idx="99">
                  <c:v>800534.95428605983</c:v>
                </c:pt>
                <c:pt idx="100">
                  <c:v>674854.16892882995</c:v>
                </c:pt>
                <c:pt idx="101">
                  <c:v>685240.52892808989</c:v>
                </c:pt>
                <c:pt idx="102">
                  <c:v>728874.55642853014</c:v>
                </c:pt>
                <c:pt idx="103">
                  <c:v>672803.27821381018</c:v>
                </c:pt>
                <c:pt idx="104">
                  <c:v>673245.25464304013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0-492B-871D-6D99051AD73D}"/>
            </c:ext>
          </c:extLst>
        </c:ser>
        <c:ser>
          <c:idx val="5"/>
          <c:order val="3"/>
          <c:tx>
            <c:strRef>
              <c:f>NWP!$AG$4</c:f>
              <c:strCache>
                <c:ptCount val="1"/>
                <c:pt idx="0">
                  <c:v>RN NWP (PC Annual Direct)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NWP!$AG$5:$AG$109</c:f>
              <c:numCache>
                <c:formatCode>#,##0</c:formatCode>
                <c:ptCount val="105"/>
                <c:pt idx="0">
                  <c:v>47235.895356948007</c:v>
                </c:pt>
                <c:pt idx="1">
                  <c:v>38729.742142826006</c:v>
                </c:pt>
                <c:pt idx="2">
                  <c:v>31112.504642810003</c:v>
                </c:pt>
                <c:pt idx="3">
                  <c:v>25120.327857110002</c:v>
                </c:pt>
                <c:pt idx="4">
                  <c:v>38803.267857160004</c:v>
                </c:pt>
                <c:pt idx="5">
                  <c:v>40090.741785713988</c:v>
                </c:pt>
                <c:pt idx="6">
                  <c:v>89967.893214137992</c:v>
                </c:pt>
                <c:pt idx="7">
                  <c:v>82228.649642920005</c:v>
                </c:pt>
                <c:pt idx="8">
                  <c:v>57374.683214202014</c:v>
                </c:pt>
                <c:pt idx="9">
                  <c:v>50660.164999958004</c:v>
                </c:pt>
                <c:pt idx="10">
                  <c:v>58097.709285720004</c:v>
                </c:pt>
                <c:pt idx="11">
                  <c:v>45921.141428436</c:v>
                </c:pt>
                <c:pt idx="12">
                  <c:v>41187.158571330008</c:v>
                </c:pt>
                <c:pt idx="13">
                  <c:v>85251.108214112013</c:v>
                </c:pt>
                <c:pt idx="14">
                  <c:v>103653.13607145401</c:v>
                </c:pt>
                <c:pt idx="15">
                  <c:v>148271.51821476201</c:v>
                </c:pt>
                <c:pt idx="16">
                  <c:v>82815.170000045982</c:v>
                </c:pt>
                <c:pt idx="17">
                  <c:v>125215.196785686</c:v>
                </c:pt>
                <c:pt idx="18">
                  <c:v>129367.39678546801</c:v>
                </c:pt>
                <c:pt idx="19">
                  <c:v>86421.648214525994</c:v>
                </c:pt>
                <c:pt idx="20">
                  <c:v>63631.440714246011</c:v>
                </c:pt>
                <c:pt idx="21">
                  <c:v>81177.335714204004</c:v>
                </c:pt>
                <c:pt idx="22">
                  <c:v>66063.556071375991</c:v>
                </c:pt>
                <c:pt idx="23">
                  <c:v>101518.89857133001</c:v>
                </c:pt>
                <c:pt idx="24">
                  <c:v>105118.97750030202</c:v>
                </c:pt>
                <c:pt idx="25">
                  <c:v>79982.106071319999</c:v>
                </c:pt>
                <c:pt idx="26">
                  <c:v>103781.28357149202</c:v>
                </c:pt>
                <c:pt idx="27">
                  <c:v>80408.747499770019</c:v>
                </c:pt>
                <c:pt idx="28">
                  <c:v>56167.109642889998</c:v>
                </c:pt>
                <c:pt idx="29">
                  <c:v>58736.486785740002</c:v>
                </c:pt>
                <c:pt idx="30">
                  <c:v>66577.578571579987</c:v>
                </c:pt>
                <c:pt idx="31">
                  <c:v>73524.891071420017</c:v>
                </c:pt>
                <c:pt idx="32">
                  <c:v>42171.665357120008</c:v>
                </c:pt>
                <c:pt idx="33">
                  <c:v>52763.322500100003</c:v>
                </c:pt>
                <c:pt idx="34">
                  <c:v>45080.889285560013</c:v>
                </c:pt>
                <c:pt idx="35">
                  <c:v>28812.74178574</c:v>
                </c:pt>
                <c:pt idx="36">
                  <c:v>29529.122857220002</c:v>
                </c:pt>
                <c:pt idx="37">
                  <c:v>38229.68250001</c:v>
                </c:pt>
                <c:pt idx="38">
                  <c:v>33117.165357290003</c:v>
                </c:pt>
                <c:pt idx="39">
                  <c:v>47754.365000090002</c:v>
                </c:pt>
                <c:pt idx="40">
                  <c:v>42277.441428500002</c:v>
                </c:pt>
                <c:pt idx="41">
                  <c:v>42331.919285709992</c:v>
                </c:pt>
                <c:pt idx="42">
                  <c:v>38044.921071490004</c:v>
                </c:pt>
                <c:pt idx="43">
                  <c:v>26502.586071420003</c:v>
                </c:pt>
                <c:pt idx="44">
                  <c:v>28586.966428429998</c:v>
                </c:pt>
                <c:pt idx="45">
                  <c:v>22491.167857189997</c:v>
                </c:pt>
                <c:pt idx="46">
                  <c:v>37856.337142799995</c:v>
                </c:pt>
                <c:pt idx="47">
                  <c:v>20441.228214270002</c:v>
                </c:pt>
                <c:pt idx="48">
                  <c:v>30133.783571290001</c:v>
                </c:pt>
                <c:pt idx="49">
                  <c:v>39812.520714300001</c:v>
                </c:pt>
                <c:pt idx="50">
                  <c:v>30883.025714259995</c:v>
                </c:pt>
                <c:pt idx="51">
                  <c:v>24389.817142969998</c:v>
                </c:pt>
                <c:pt idx="52">
                  <c:v>36151.392857179999</c:v>
                </c:pt>
                <c:pt idx="53">
                  <c:v>40674.965357170011</c:v>
                </c:pt>
                <c:pt idx="54">
                  <c:v>39714.672856889993</c:v>
                </c:pt>
                <c:pt idx="55">
                  <c:v>51596.097857179986</c:v>
                </c:pt>
                <c:pt idx="56">
                  <c:v>43521.431071440005</c:v>
                </c:pt>
                <c:pt idx="57">
                  <c:v>47128.993928590004</c:v>
                </c:pt>
                <c:pt idx="58">
                  <c:v>33155.926071390008</c:v>
                </c:pt>
                <c:pt idx="59">
                  <c:v>32804.271428579996</c:v>
                </c:pt>
                <c:pt idx="60">
                  <c:v>33540.337142999997</c:v>
                </c:pt>
                <c:pt idx="61">
                  <c:v>37334.099642869987</c:v>
                </c:pt>
                <c:pt idx="62">
                  <c:v>62140.789642780008</c:v>
                </c:pt>
                <c:pt idx="63">
                  <c:v>74192.54642857</c:v>
                </c:pt>
                <c:pt idx="64">
                  <c:v>51857.165000029992</c:v>
                </c:pt>
                <c:pt idx="65">
                  <c:v>52544.426428570005</c:v>
                </c:pt>
                <c:pt idx="66">
                  <c:v>96038.145714010025</c:v>
                </c:pt>
                <c:pt idx="67">
                  <c:v>70361.222499849988</c:v>
                </c:pt>
                <c:pt idx="68">
                  <c:v>62343.436785750004</c:v>
                </c:pt>
                <c:pt idx="69">
                  <c:v>59248.383928380012</c:v>
                </c:pt>
                <c:pt idx="70">
                  <c:v>60176.506071389995</c:v>
                </c:pt>
                <c:pt idx="71">
                  <c:v>63968.609285460007</c:v>
                </c:pt>
                <c:pt idx="72">
                  <c:v>47204.151428739999</c:v>
                </c:pt>
                <c:pt idx="73">
                  <c:v>68586.406071630016</c:v>
                </c:pt>
                <c:pt idx="74">
                  <c:v>68781.346785839996</c:v>
                </c:pt>
                <c:pt idx="75">
                  <c:v>52816.263928500004</c:v>
                </c:pt>
                <c:pt idx="76">
                  <c:v>100112.20857114</c:v>
                </c:pt>
                <c:pt idx="77">
                  <c:v>108828.15928587002</c:v>
                </c:pt>
                <c:pt idx="78">
                  <c:v>115275.20107124004</c:v>
                </c:pt>
                <c:pt idx="79">
                  <c:v>107808.61892860003</c:v>
                </c:pt>
                <c:pt idx="80">
                  <c:v>168660.59214242999</c:v>
                </c:pt>
                <c:pt idx="81">
                  <c:v>157941.40821411001</c:v>
                </c:pt>
                <c:pt idx="82">
                  <c:v>178997.91785697005</c:v>
                </c:pt>
                <c:pt idx="83">
                  <c:v>184358.68071411003</c:v>
                </c:pt>
                <c:pt idx="84">
                  <c:v>221809.57249985999</c:v>
                </c:pt>
                <c:pt idx="85">
                  <c:v>201365.00678552003</c:v>
                </c:pt>
                <c:pt idx="86">
                  <c:v>176722.37892858</c:v>
                </c:pt>
                <c:pt idx="87">
                  <c:v>186878.85321405003</c:v>
                </c:pt>
                <c:pt idx="88">
                  <c:v>213506.63928561003</c:v>
                </c:pt>
                <c:pt idx="89">
                  <c:v>226560.05178582997</c:v>
                </c:pt>
                <c:pt idx="90">
                  <c:v>174667.69392874002</c:v>
                </c:pt>
                <c:pt idx="91">
                  <c:v>196779.05499995995</c:v>
                </c:pt>
                <c:pt idx="92">
                  <c:v>192983.50607122993</c:v>
                </c:pt>
                <c:pt idx="93">
                  <c:v>188504.96250009004</c:v>
                </c:pt>
                <c:pt idx="94">
                  <c:v>196470.29892881992</c:v>
                </c:pt>
                <c:pt idx="95">
                  <c:v>182516.76000042999</c:v>
                </c:pt>
                <c:pt idx="96">
                  <c:v>143769.38250001997</c:v>
                </c:pt>
                <c:pt idx="97">
                  <c:v>142398.07178585001</c:v>
                </c:pt>
                <c:pt idx="98">
                  <c:v>169068.81571462005</c:v>
                </c:pt>
                <c:pt idx="99">
                  <c:v>156919.33714312001</c:v>
                </c:pt>
                <c:pt idx="100">
                  <c:v>120668.44357139998</c:v>
                </c:pt>
                <c:pt idx="101">
                  <c:v>121629.36142867002</c:v>
                </c:pt>
                <c:pt idx="102">
                  <c:v>142298.66321423996</c:v>
                </c:pt>
                <c:pt idx="103">
                  <c:v>68147.845357120023</c:v>
                </c:pt>
                <c:pt idx="104">
                  <c:v>153671.41928541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0-492B-871D-6D99051A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NWP!$AE$4</c:f>
              <c:strCache>
                <c:ptCount val="1"/>
                <c:pt idx="0">
                  <c:v>NB NWP - 4 week Average (PC Annual Direct)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NWP!$AE$5:$AE$109</c:f>
              <c:numCache>
                <c:formatCode>#,##0</c:formatCode>
                <c:ptCount val="105"/>
                <c:pt idx="3">
                  <c:v>880405.52830366162</c:v>
                </c:pt>
                <c:pt idx="4">
                  <c:v>850032.59687492554</c:v>
                </c:pt>
                <c:pt idx="5">
                  <c:v>862704.190357132</c:v>
                </c:pt>
                <c:pt idx="6">
                  <c:v>864288.66651791707</c:v>
                </c:pt>
                <c:pt idx="7">
                  <c:v>840032.96642862645</c:v>
                </c:pt>
                <c:pt idx="8">
                  <c:v>894401.13455372606</c:v>
                </c:pt>
                <c:pt idx="9">
                  <c:v>982241.44482119079</c:v>
                </c:pt>
                <c:pt idx="10">
                  <c:v>1129115.9785714506</c:v>
                </c:pt>
                <c:pt idx="11">
                  <c:v>1370394.4383925544</c:v>
                </c:pt>
                <c:pt idx="12">
                  <c:v>1475045.621428408</c:v>
                </c:pt>
                <c:pt idx="13">
                  <c:v>1495432.9358038143</c:v>
                </c:pt>
                <c:pt idx="14">
                  <c:v>1466941.8280354529</c:v>
                </c:pt>
                <c:pt idx="15">
                  <c:v>1451301.8491966429</c:v>
                </c:pt>
                <c:pt idx="16">
                  <c:v>1417355.3433929025</c:v>
                </c:pt>
                <c:pt idx="17">
                  <c:v>1400244.1849108057</c:v>
                </c:pt>
                <c:pt idx="18">
                  <c:v>1402266.198839599</c:v>
                </c:pt>
                <c:pt idx="19">
                  <c:v>1237082.8674108637</c:v>
                </c:pt>
                <c:pt idx="20">
                  <c:v>1182487.7987503535</c:v>
                </c:pt>
                <c:pt idx="21">
                  <c:v>1171017.6548217589</c:v>
                </c:pt>
                <c:pt idx="22">
                  <c:v>1160726.2741966443</c:v>
                </c:pt>
                <c:pt idx="23">
                  <c:v>1209557.1772324394</c:v>
                </c:pt>
                <c:pt idx="24">
                  <c:v>1284841.6485708985</c:v>
                </c:pt>
                <c:pt idx="25">
                  <c:v>1225553.7006246676</c:v>
                </c:pt>
                <c:pt idx="26">
                  <c:v>1156616.5586606879</c:v>
                </c:pt>
                <c:pt idx="27">
                  <c:v>1170166.212231905</c:v>
                </c:pt>
                <c:pt idx="28">
                  <c:v>1227683.9216072941</c:v>
                </c:pt>
                <c:pt idx="29">
                  <c:v>1361455.8597320137</c:v>
                </c:pt>
                <c:pt idx="30">
                  <c:v>1490946.6030355005</c:v>
                </c:pt>
                <c:pt idx="31">
                  <c:v>1572431.9846427324</c:v>
                </c:pt>
                <c:pt idx="32">
                  <c:v>1619429.0964290299</c:v>
                </c:pt>
                <c:pt idx="33">
                  <c:v>1650951.5594651098</c:v>
                </c:pt>
                <c:pt idx="34">
                  <c:v>1642157.3164295899</c:v>
                </c:pt>
                <c:pt idx="35">
                  <c:v>1600685.4164297399</c:v>
                </c:pt>
                <c:pt idx="36">
                  <c:v>1573059.7835722174</c:v>
                </c:pt>
                <c:pt idx="37">
                  <c:v>1557436.6586608798</c:v>
                </c:pt>
                <c:pt idx="38">
                  <c:v>1525744.2461606851</c:v>
                </c:pt>
                <c:pt idx="39">
                  <c:v>1503354.2726784328</c:v>
                </c:pt>
                <c:pt idx="40">
                  <c:v>1431294.5418748204</c:v>
                </c:pt>
                <c:pt idx="41">
                  <c:v>1365510.5051784953</c:v>
                </c:pt>
                <c:pt idx="42">
                  <c:v>1335624.0822319277</c:v>
                </c:pt>
                <c:pt idx="43">
                  <c:v>1307994.0964284004</c:v>
                </c:pt>
                <c:pt idx="44">
                  <c:v>1242033.409285645</c:v>
                </c:pt>
                <c:pt idx="45">
                  <c:v>1220552.6049999027</c:v>
                </c:pt>
                <c:pt idx="46">
                  <c:v>1210494.1728572198</c:v>
                </c:pt>
                <c:pt idx="47">
                  <c:v>1157735.033035845</c:v>
                </c:pt>
                <c:pt idx="48">
                  <c:v>1105334.2642859125</c:v>
                </c:pt>
                <c:pt idx="49">
                  <c:v>1024945.9855360975</c:v>
                </c:pt>
                <c:pt idx="50">
                  <c:v>995977.70767913992</c:v>
                </c:pt>
                <c:pt idx="51">
                  <c:v>973056.57973262738</c:v>
                </c:pt>
                <c:pt idx="52">
                  <c:v>950696.59705397731</c:v>
                </c:pt>
                <c:pt idx="53">
                  <c:v>920731.71946484491</c:v>
                </c:pt>
                <c:pt idx="54">
                  <c:v>850049.07848240749</c:v>
                </c:pt>
                <c:pt idx="55">
                  <c:v>849233.97642892506</c:v>
                </c:pt>
                <c:pt idx="56">
                  <c:v>822648.96812528756</c:v>
                </c:pt>
                <c:pt idx="57">
                  <c:v>825258.24705360504</c:v>
                </c:pt>
                <c:pt idx="58">
                  <c:v>859394.69035725261</c:v>
                </c:pt>
                <c:pt idx="59">
                  <c:v>838575.36973227491</c:v>
                </c:pt>
                <c:pt idx="60">
                  <c:v>829522.2439285724</c:v>
                </c:pt>
                <c:pt idx="61">
                  <c:v>824002.62160716241</c:v>
                </c:pt>
                <c:pt idx="62">
                  <c:v>808569.17678559234</c:v>
                </c:pt>
                <c:pt idx="63">
                  <c:v>836186.32732120005</c:v>
                </c:pt>
                <c:pt idx="64">
                  <c:v>859184.62991040514</c:v>
                </c:pt>
                <c:pt idx="65">
                  <c:v>860333.50508915004</c:v>
                </c:pt>
                <c:pt idx="66">
                  <c:v>904814.31982133503</c:v>
                </c:pt>
                <c:pt idx="67">
                  <c:v>947142.92107140506</c:v>
                </c:pt>
                <c:pt idx="68">
                  <c:v>1033809.7650000749</c:v>
                </c:pt>
                <c:pt idx="69">
                  <c:v>1081071.4118751383</c:v>
                </c:pt>
                <c:pt idx="70">
                  <c:v>1076066.6376787983</c:v>
                </c:pt>
                <c:pt idx="71">
                  <c:v>997847.7987499733</c:v>
                </c:pt>
                <c:pt idx="72">
                  <c:v>929671.79973230395</c:v>
                </c:pt>
                <c:pt idx="73">
                  <c:v>923042.26794646843</c:v>
                </c:pt>
                <c:pt idx="74">
                  <c:v>911748.64241042081</c:v>
                </c:pt>
                <c:pt idx="75">
                  <c:v>932183.81482145854</c:v>
                </c:pt>
                <c:pt idx="76">
                  <c:v>961593.96044657519</c:v>
                </c:pt>
                <c:pt idx="77">
                  <c:v>949660.70946436515</c:v>
                </c:pt>
                <c:pt idx="78">
                  <c:v>902617.16008938511</c:v>
                </c:pt>
                <c:pt idx="79">
                  <c:v>857191.00723213004</c:v>
                </c:pt>
                <c:pt idx="80">
                  <c:v>815364.00839274749</c:v>
                </c:pt>
                <c:pt idx="81">
                  <c:v>793988.42223206745</c:v>
                </c:pt>
                <c:pt idx="82">
                  <c:v>807395.61098228733</c:v>
                </c:pt>
                <c:pt idx="83">
                  <c:v>848307.56392853986</c:v>
                </c:pt>
                <c:pt idx="84">
                  <c:v>881265.19348196732</c:v>
                </c:pt>
                <c:pt idx="85">
                  <c:v>918323.59892850299</c:v>
                </c:pt>
                <c:pt idx="86">
                  <c:v>937718.45812488324</c:v>
                </c:pt>
                <c:pt idx="87">
                  <c:v>944930.22464263311</c:v>
                </c:pt>
                <c:pt idx="88">
                  <c:v>898948.7614283358</c:v>
                </c:pt>
                <c:pt idx="89">
                  <c:v>903046.68053522264</c:v>
                </c:pt>
                <c:pt idx="90">
                  <c:v>880435.49223169754</c:v>
                </c:pt>
                <c:pt idx="91">
                  <c:v>859193.22848187259</c:v>
                </c:pt>
                <c:pt idx="92">
                  <c:v>854893.59232122009</c:v>
                </c:pt>
                <c:pt idx="93">
                  <c:v>809275.53776787</c:v>
                </c:pt>
                <c:pt idx="94">
                  <c:v>804400.76544660004</c:v>
                </c:pt>
                <c:pt idx="95">
                  <c:v>792259.01937529002</c:v>
                </c:pt>
                <c:pt idx="96">
                  <c:v>775772.05428618263</c:v>
                </c:pt>
                <c:pt idx="97">
                  <c:v>760878.47964325757</c:v>
                </c:pt>
                <c:pt idx="98">
                  <c:v>778951.40535736247</c:v>
                </c:pt>
                <c:pt idx="99">
                  <c:v>789332.04375021008</c:v>
                </c:pt>
                <c:pt idx="100">
                  <c:v>784502.44321434246</c:v>
                </c:pt>
                <c:pt idx="101">
                  <c:v>761267.07455352484</c:v>
                </c:pt>
                <c:pt idx="102">
                  <c:v>722376.05214287748</c:v>
                </c:pt>
                <c:pt idx="103">
                  <c:v>690443.13312481507</c:v>
                </c:pt>
                <c:pt idx="104">
                  <c:v>690040.90455336764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0-492B-871D-6D99051AD73D}"/>
            </c:ext>
          </c:extLst>
        </c:ser>
        <c:ser>
          <c:idx val="3"/>
          <c:order val="4"/>
          <c:tx>
            <c:strRef>
              <c:f>NWP!$AH$4</c:f>
              <c:strCache>
                <c:ptCount val="1"/>
                <c:pt idx="0">
                  <c:v>RN NWP - 4 week Average (PC Annual Direct)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NWP!$AH$5:$AH$109</c:f>
              <c:numCache>
                <c:formatCode>#,##0</c:formatCode>
                <c:ptCount val="105"/>
                <c:pt idx="3">
                  <c:v>35549.617499923508</c:v>
                </c:pt>
                <c:pt idx="4">
                  <c:v>33441.460624976506</c:v>
                </c:pt>
                <c:pt idx="5">
                  <c:v>33781.710535698498</c:v>
                </c:pt>
                <c:pt idx="6">
                  <c:v>48495.557678530495</c:v>
                </c:pt>
                <c:pt idx="7">
                  <c:v>62772.638124983001</c:v>
                </c:pt>
                <c:pt idx="8">
                  <c:v>67415.491964243498</c:v>
                </c:pt>
                <c:pt idx="9">
                  <c:v>70057.847767804502</c:v>
                </c:pt>
                <c:pt idx="10">
                  <c:v>62090.301785700009</c:v>
                </c:pt>
                <c:pt idx="11">
                  <c:v>53013.424732079009</c:v>
                </c:pt>
                <c:pt idx="12">
                  <c:v>48966.543571361006</c:v>
                </c:pt>
                <c:pt idx="13">
                  <c:v>57614.279374899503</c:v>
                </c:pt>
                <c:pt idx="14">
                  <c:v>69003.136071333007</c:v>
                </c:pt>
                <c:pt idx="15">
                  <c:v>94590.730267914507</c:v>
                </c:pt>
                <c:pt idx="16">
                  <c:v>104997.73312509349</c:v>
                </c:pt>
                <c:pt idx="17">
                  <c:v>114988.755267987</c:v>
                </c:pt>
                <c:pt idx="18">
                  <c:v>121417.32044649051</c:v>
                </c:pt>
                <c:pt idx="19">
                  <c:v>105954.85294643149</c:v>
                </c:pt>
                <c:pt idx="20">
                  <c:v>101158.9206249815</c:v>
                </c:pt>
                <c:pt idx="21">
                  <c:v>90149.455357111001</c:v>
                </c:pt>
                <c:pt idx="22">
                  <c:v>74323.495178587997</c:v>
                </c:pt>
                <c:pt idx="23">
                  <c:v>78097.807767788996</c:v>
                </c:pt>
                <c:pt idx="24">
                  <c:v>88469.691964302998</c:v>
                </c:pt>
                <c:pt idx="25">
                  <c:v>88170.884553582</c:v>
                </c:pt>
                <c:pt idx="26">
                  <c:v>97600.316428611011</c:v>
                </c:pt>
                <c:pt idx="27">
                  <c:v>92322.778660721015</c:v>
                </c:pt>
                <c:pt idx="28">
                  <c:v>80084.811696368008</c:v>
                </c:pt>
                <c:pt idx="29">
                  <c:v>74773.406874973007</c:v>
                </c:pt>
                <c:pt idx="30">
                  <c:v>65472.480624995005</c:v>
                </c:pt>
                <c:pt idx="31">
                  <c:v>63751.516517907505</c:v>
                </c:pt>
                <c:pt idx="32">
                  <c:v>60252.655446465003</c:v>
                </c:pt>
                <c:pt idx="33">
                  <c:v>58759.364375055004</c:v>
                </c:pt>
                <c:pt idx="34">
                  <c:v>53385.19205355001</c:v>
                </c:pt>
                <c:pt idx="35">
                  <c:v>42207.154732130002</c:v>
                </c:pt>
                <c:pt idx="36">
                  <c:v>39046.519107155</c:v>
                </c:pt>
                <c:pt idx="37">
                  <c:v>35413.109107132506</c:v>
                </c:pt>
                <c:pt idx="38">
                  <c:v>32422.178125065002</c:v>
                </c:pt>
                <c:pt idx="39">
                  <c:v>37157.583928652501</c:v>
                </c:pt>
                <c:pt idx="40">
                  <c:v>40344.663571472498</c:v>
                </c:pt>
                <c:pt idx="41">
                  <c:v>41370.222767897503</c:v>
                </c:pt>
                <c:pt idx="42">
                  <c:v>42602.161696447503</c:v>
                </c:pt>
                <c:pt idx="43">
                  <c:v>37289.21696428</c:v>
                </c:pt>
                <c:pt idx="44">
                  <c:v>33866.5982142625</c:v>
                </c:pt>
                <c:pt idx="45">
                  <c:v>28906.410357132499</c:v>
                </c:pt>
                <c:pt idx="46">
                  <c:v>28859.264374959999</c:v>
                </c:pt>
                <c:pt idx="47">
                  <c:v>27343.924910672496</c:v>
                </c:pt>
                <c:pt idx="48">
                  <c:v>27730.629196387497</c:v>
                </c:pt>
                <c:pt idx="49">
                  <c:v>32060.967410664998</c:v>
                </c:pt>
                <c:pt idx="50">
                  <c:v>30317.639553530003</c:v>
                </c:pt>
                <c:pt idx="51">
                  <c:v>31304.786785704997</c:v>
                </c:pt>
                <c:pt idx="52">
                  <c:v>32809.189107177495</c:v>
                </c:pt>
                <c:pt idx="53">
                  <c:v>33024.800267895</c:v>
                </c:pt>
                <c:pt idx="54">
                  <c:v>35232.712053552495</c:v>
                </c:pt>
                <c:pt idx="55">
                  <c:v>42034.282232104997</c:v>
                </c:pt>
                <c:pt idx="56">
                  <c:v>43876.791785669993</c:v>
                </c:pt>
                <c:pt idx="57">
                  <c:v>45490.298928525001</c:v>
                </c:pt>
                <c:pt idx="58">
                  <c:v>43850.612232150001</c:v>
                </c:pt>
                <c:pt idx="59">
                  <c:v>39152.655624999999</c:v>
                </c:pt>
                <c:pt idx="60">
                  <c:v>36657.382142889997</c:v>
                </c:pt>
                <c:pt idx="61">
                  <c:v>34208.658571459993</c:v>
                </c:pt>
                <c:pt idx="62">
                  <c:v>41454.874464307497</c:v>
                </c:pt>
                <c:pt idx="63">
                  <c:v>51801.943214305</c:v>
                </c:pt>
                <c:pt idx="64">
                  <c:v>56381.150178562493</c:v>
                </c:pt>
                <c:pt idx="65">
                  <c:v>60183.731874987498</c:v>
                </c:pt>
                <c:pt idx="66">
                  <c:v>68658.070892795004</c:v>
                </c:pt>
                <c:pt idx="67">
                  <c:v>67700.239910614997</c:v>
                </c:pt>
                <c:pt idx="68">
                  <c:v>70321.807857045002</c:v>
                </c:pt>
                <c:pt idx="69">
                  <c:v>71997.797231997509</c:v>
                </c:pt>
                <c:pt idx="70">
                  <c:v>63032.387321342503</c:v>
                </c:pt>
                <c:pt idx="71">
                  <c:v>61434.234017745002</c:v>
                </c:pt>
                <c:pt idx="72">
                  <c:v>57649.412678492503</c:v>
                </c:pt>
                <c:pt idx="73">
                  <c:v>59983.918214305006</c:v>
                </c:pt>
                <c:pt idx="74">
                  <c:v>62135.128392917504</c:v>
                </c:pt>
                <c:pt idx="75">
                  <c:v>59347.042053677505</c:v>
                </c:pt>
                <c:pt idx="76">
                  <c:v>72574.056339277508</c:v>
                </c:pt>
                <c:pt idx="77">
                  <c:v>82634.494642837511</c:v>
                </c:pt>
                <c:pt idx="78">
                  <c:v>94257.958214187529</c:v>
                </c:pt>
                <c:pt idx="79">
                  <c:v>108006.04696421252</c:v>
                </c:pt>
                <c:pt idx="80">
                  <c:v>125143.14285703501</c:v>
                </c:pt>
                <c:pt idx="81">
                  <c:v>137421.45508909499</c:v>
                </c:pt>
                <c:pt idx="82">
                  <c:v>153352.13428552751</c:v>
                </c:pt>
                <c:pt idx="83">
                  <c:v>172489.64973190502</c:v>
                </c:pt>
                <c:pt idx="84">
                  <c:v>185776.89482126251</c:v>
                </c:pt>
                <c:pt idx="85">
                  <c:v>196632.79446411502</c:v>
                </c:pt>
                <c:pt idx="86">
                  <c:v>196063.90973201749</c:v>
                </c:pt>
                <c:pt idx="87">
                  <c:v>196693.95285700253</c:v>
                </c:pt>
                <c:pt idx="88">
                  <c:v>194618.21955344002</c:v>
                </c:pt>
                <c:pt idx="89">
                  <c:v>200916.98080351751</c:v>
                </c:pt>
                <c:pt idx="90">
                  <c:v>200403.30955355751</c:v>
                </c:pt>
                <c:pt idx="91">
                  <c:v>202878.36000003497</c:v>
                </c:pt>
                <c:pt idx="92">
                  <c:v>197747.57669643997</c:v>
                </c:pt>
                <c:pt idx="93">
                  <c:v>188233.80437500498</c:v>
                </c:pt>
                <c:pt idx="94">
                  <c:v>193684.45562502497</c:v>
                </c:pt>
                <c:pt idx="95">
                  <c:v>190118.88187514246</c:v>
                </c:pt>
                <c:pt idx="96">
                  <c:v>177815.35098233997</c:v>
                </c:pt>
                <c:pt idx="97">
                  <c:v>166288.62830377996</c:v>
                </c:pt>
                <c:pt idx="98">
                  <c:v>159438.25750023001</c:v>
                </c:pt>
                <c:pt idx="99">
                  <c:v>153038.9017859025</c:v>
                </c:pt>
                <c:pt idx="100">
                  <c:v>147263.66705374751</c:v>
                </c:pt>
                <c:pt idx="101">
                  <c:v>142071.48946445252</c:v>
                </c:pt>
                <c:pt idx="102">
                  <c:v>135378.9513393575</c:v>
                </c:pt>
                <c:pt idx="103">
                  <c:v>113186.07839285751</c:v>
                </c:pt>
                <c:pt idx="104">
                  <c:v>121436.82232136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70-492B-871D-6D99051A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NWP!$AF$4</c:f>
              <c:strCache>
                <c:ptCount val="1"/>
                <c:pt idx="0">
                  <c:v>NB Average NWP - 4 week Average (PC Annual Direct)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NWP!$AF$5:$AF$109</c:f>
              <c:numCache>
                <c:formatCode>#,##0</c:formatCode>
                <c:ptCount val="105"/>
                <c:pt idx="3">
                  <c:v>1500.1732412212502</c:v>
                </c:pt>
                <c:pt idx="4">
                  <c:v>1483.5074615695617</c:v>
                </c:pt>
                <c:pt idx="5">
                  <c:v>1512.8652418931147</c:v>
                </c:pt>
                <c:pt idx="6">
                  <c:v>1535.0612980246128</c:v>
                </c:pt>
                <c:pt idx="7">
                  <c:v>1537.6065195120077</c:v>
                </c:pt>
                <c:pt idx="8">
                  <c:v>1545.7075215548889</c:v>
                </c:pt>
                <c:pt idx="9">
                  <c:v>1492.0842492901722</c:v>
                </c:pt>
                <c:pt idx="10">
                  <c:v>1457.8703334836437</c:v>
                </c:pt>
                <c:pt idx="11">
                  <c:v>1401.7983934384224</c:v>
                </c:pt>
                <c:pt idx="12">
                  <c:v>1355.4108989847971</c:v>
                </c:pt>
                <c:pt idx="13">
                  <c:v>1313.6929857058071</c:v>
                </c:pt>
                <c:pt idx="14">
                  <c:v>1279.1133826251489</c:v>
                </c:pt>
                <c:pt idx="15">
                  <c:v>1268.4226494615086</c:v>
                </c:pt>
                <c:pt idx="16">
                  <c:v>1261.7439800511836</c:v>
                </c:pt>
                <c:pt idx="17">
                  <c:v>1277.1467298329362</c:v>
                </c:pt>
                <c:pt idx="18">
                  <c:v>1285.6750412730557</c:v>
                </c:pt>
                <c:pt idx="19">
                  <c:v>1285.5106711724929</c:v>
                </c:pt>
                <c:pt idx="20">
                  <c:v>1277.4961023627304</c:v>
                </c:pt>
                <c:pt idx="21">
                  <c:v>1276.1143593929023</c:v>
                </c:pt>
                <c:pt idx="22">
                  <c:v>1271.9062374300304</c:v>
                </c:pt>
                <c:pt idx="23">
                  <c:v>1260.5180598921045</c:v>
                </c:pt>
                <c:pt idx="24">
                  <c:v>1254.6553074321414</c:v>
                </c:pt>
                <c:pt idx="25">
                  <c:v>1262.884087683881</c:v>
                </c:pt>
                <c:pt idx="26">
                  <c:v>1251.3488928285024</c:v>
                </c:pt>
                <c:pt idx="27">
                  <c:v>1271.2676218295228</c:v>
                </c:pt>
                <c:pt idx="28">
                  <c:v>1281.5043990603169</c:v>
                </c:pt>
                <c:pt idx="29">
                  <c:v>1291.2678833286934</c:v>
                </c:pt>
                <c:pt idx="30">
                  <c:v>1310.6365037093819</c:v>
                </c:pt>
                <c:pt idx="31">
                  <c:v>1301.0974205920438</c:v>
                </c:pt>
                <c:pt idx="32">
                  <c:v>1291.2779142003494</c:v>
                </c:pt>
                <c:pt idx="33">
                  <c:v>1247.5490548641565</c:v>
                </c:pt>
                <c:pt idx="34">
                  <c:v>1208.9614212379056</c:v>
                </c:pt>
                <c:pt idx="35">
                  <c:v>1171.9304031470117</c:v>
                </c:pt>
                <c:pt idx="36">
                  <c:v>1147.6452666484054</c:v>
                </c:pt>
                <c:pt idx="37">
                  <c:v>1118.4739595720434</c:v>
                </c:pt>
                <c:pt idx="38">
                  <c:v>1100.0473369100373</c:v>
                </c:pt>
                <c:pt idx="39">
                  <c:v>1102.4549027747769</c:v>
                </c:pt>
                <c:pt idx="40">
                  <c:v>1088.2874448418179</c:v>
                </c:pt>
                <c:pt idx="41">
                  <c:v>1092.0429411059854</c:v>
                </c:pt>
                <c:pt idx="42">
                  <c:v>1075.4289106835743</c:v>
                </c:pt>
                <c:pt idx="43">
                  <c:v>1065.8655189316485</c:v>
                </c:pt>
                <c:pt idx="44">
                  <c:v>1053.324190720466</c:v>
                </c:pt>
                <c:pt idx="45">
                  <c:v>1063.2224122650482</c:v>
                </c:pt>
                <c:pt idx="46">
                  <c:v>1077.2662130685885</c:v>
                </c:pt>
                <c:pt idx="47">
                  <c:v>1067.5132435005023</c:v>
                </c:pt>
                <c:pt idx="48">
                  <c:v>1075.4040253540611</c:v>
                </c:pt>
                <c:pt idx="49">
                  <c:v>1060.9307293912764</c:v>
                </c:pt>
                <c:pt idx="50">
                  <c:v>1062.2991910594701</c:v>
                </c:pt>
                <c:pt idx="51">
                  <c:v>1084.2420635307074</c:v>
                </c:pt>
                <c:pt idx="52">
                  <c:v>1096.3735913452188</c:v>
                </c:pt>
                <c:pt idx="53">
                  <c:v>1094.6694044251094</c:v>
                </c:pt>
                <c:pt idx="54">
                  <c:v>1092.4248576274003</c:v>
                </c:pt>
                <c:pt idx="55">
                  <c:v>1064.5100171071842</c:v>
                </c:pt>
                <c:pt idx="56">
                  <c:v>1044.6692510323164</c:v>
                </c:pt>
                <c:pt idx="57">
                  <c:v>1057.5583509500575</c:v>
                </c:pt>
                <c:pt idx="58">
                  <c:v>1070.2024783479017</c:v>
                </c:pt>
                <c:pt idx="59">
                  <c:v>1075.118013611399</c:v>
                </c:pt>
                <c:pt idx="60">
                  <c:v>1091.8971325875773</c:v>
                </c:pt>
                <c:pt idx="61">
                  <c:v>1091.8336391416419</c:v>
                </c:pt>
                <c:pt idx="62">
                  <c:v>1077.0920431346904</c:v>
                </c:pt>
                <c:pt idx="63">
                  <c:v>1082.8557103008652</c:v>
                </c:pt>
                <c:pt idx="64">
                  <c:v>1084.2169501680391</c:v>
                </c:pt>
                <c:pt idx="65">
                  <c:v>1088.7208054816538</c:v>
                </c:pt>
                <c:pt idx="66">
                  <c:v>1113.4581072107048</c:v>
                </c:pt>
                <c:pt idx="67">
                  <c:v>1134.0657996343612</c:v>
                </c:pt>
                <c:pt idx="68">
                  <c:v>1135.2586657021461</c:v>
                </c:pt>
                <c:pt idx="69">
                  <c:v>1134.9495387420927</c:v>
                </c:pt>
                <c:pt idx="70">
                  <c:v>1133.8545544183244</c:v>
                </c:pt>
                <c:pt idx="71">
                  <c:v>1138.9473938302381</c:v>
                </c:pt>
                <c:pt idx="72">
                  <c:v>1134.2687764323687</c:v>
                </c:pt>
                <c:pt idx="73">
                  <c:v>1126.6991249055714</c:v>
                </c:pt>
                <c:pt idx="74">
                  <c:v>1113.7101108030274</c:v>
                </c:pt>
                <c:pt idx="75">
                  <c:v>1095.1725707692422</c:v>
                </c:pt>
                <c:pt idx="76">
                  <c:v>1077.1631328485955</c:v>
                </c:pt>
                <c:pt idx="77">
                  <c:v>1071.6263497582765</c:v>
                </c:pt>
                <c:pt idx="78">
                  <c:v>1075.54918102801</c:v>
                </c:pt>
                <c:pt idx="79">
                  <c:v>1067.9274497942538</c:v>
                </c:pt>
                <c:pt idx="80">
                  <c:v>1077.727032518831</c:v>
                </c:pt>
                <c:pt idx="81">
                  <c:v>1085.5807932134048</c:v>
                </c:pt>
                <c:pt idx="82">
                  <c:v>1091.2919703815446</c:v>
                </c:pt>
                <c:pt idx="83">
                  <c:v>1104.8774090686834</c:v>
                </c:pt>
                <c:pt idx="84">
                  <c:v>1123.8303845879709</c:v>
                </c:pt>
                <c:pt idx="85">
                  <c:v>1129.845749231735</c:v>
                </c:pt>
                <c:pt idx="86">
                  <c:v>1144.7116435994678</c:v>
                </c:pt>
                <c:pt idx="87">
                  <c:v>1147.0941092620503</c:v>
                </c:pt>
                <c:pt idx="88">
                  <c:v>1134.7501135361229</c:v>
                </c:pt>
                <c:pt idx="89">
                  <c:v>1132.8956774363326</c:v>
                </c:pt>
                <c:pt idx="90">
                  <c:v>1123.0158493151948</c:v>
                </c:pt>
                <c:pt idx="91">
                  <c:v>1123.4472981472356</c:v>
                </c:pt>
                <c:pt idx="92">
                  <c:v>1139.5700297339665</c:v>
                </c:pt>
                <c:pt idx="93">
                  <c:v>1142.1946899650998</c:v>
                </c:pt>
                <c:pt idx="94">
                  <c:v>1128.164743155862</c:v>
                </c:pt>
                <c:pt idx="95">
                  <c:v>1131.7201852011035</c:v>
                </c:pt>
                <c:pt idx="96">
                  <c:v>1123.2163383787793</c:v>
                </c:pt>
                <c:pt idx="97">
                  <c:v>1134.3611907492764</c:v>
                </c:pt>
                <c:pt idx="98">
                  <c:v>1146.0602348951122</c:v>
                </c:pt>
                <c:pt idx="99">
                  <c:v>1154.6348560564663</c:v>
                </c:pt>
                <c:pt idx="100">
                  <c:v>1164.5467957068392</c:v>
                </c:pt>
                <c:pt idx="101">
                  <c:v>1165.5268237715218</c:v>
                </c:pt>
                <c:pt idx="102">
                  <c:v>1157.6607090833222</c:v>
                </c:pt>
                <c:pt idx="103">
                  <c:v>1171.9777229013725</c:v>
                </c:pt>
                <c:pt idx="104">
                  <c:v>1182.6000967675432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70-492B-871D-6D99051AD73D}"/>
            </c:ext>
          </c:extLst>
        </c:ser>
        <c:ser>
          <c:idx val="6"/>
          <c:order val="5"/>
          <c:tx>
            <c:strRef>
              <c:f>NWP!$AI$4</c:f>
              <c:strCache>
                <c:ptCount val="1"/>
                <c:pt idx="0">
                  <c:v>RN Average NWP - 4 week Average (PC Annual Direct)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NWP!$AI$5:$AI$109</c:f>
              <c:numCache>
                <c:formatCode>#,##0</c:formatCode>
                <c:ptCount val="105"/>
                <c:pt idx="3">
                  <c:v>1197.78793981132</c:v>
                </c:pt>
                <c:pt idx="4">
                  <c:v>1256.9536128030236</c:v>
                </c:pt>
                <c:pt idx="5">
                  <c:v>1183.6770684276428</c:v>
                </c:pt>
                <c:pt idx="6">
                  <c:v>1222.517664387972</c:v>
                </c:pt>
                <c:pt idx="7">
                  <c:v>1279.5025291524009</c:v>
                </c:pt>
                <c:pt idx="8">
                  <c:v>1179.8902607065411</c:v>
                </c:pt>
                <c:pt idx="9">
                  <c:v>1232.8105237779673</c:v>
                </c:pt>
                <c:pt idx="10">
                  <c:v>1291.5140589503051</c:v>
                </c:pt>
                <c:pt idx="11">
                  <c:v>1269.0087986985084</c:v>
                </c:pt>
                <c:pt idx="12">
                  <c:v>1231.7928406592316</c:v>
                </c:pt>
                <c:pt idx="13">
                  <c:v>1177.0958375506211</c:v>
                </c:pt>
                <c:pt idx="14">
                  <c:v>1050.3796690478425</c:v>
                </c:pt>
                <c:pt idx="15">
                  <c:v>997.55296049468564</c:v>
                </c:pt>
                <c:pt idx="16">
                  <c:v>990.63389330316818</c:v>
                </c:pt>
                <c:pt idx="17">
                  <c:v>1012.5513184801309</c:v>
                </c:pt>
                <c:pt idx="18">
                  <c:v>1035.7950995476515</c:v>
                </c:pt>
                <c:pt idx="19">
                  <c:v>1042.9265600106353</c:v>
                </c:pt>
                <c:pt idx="20">
                  <c:v>1017.2866313591451</c:v>
                </c:pt>
                <c:pt idx="21">
                  <c:v>977.42229213771657</c:v>
                </c:pt>
                <c:pt idx="22">
                  <c:v>927.66308902750984</c:v>
                </c:pt>
                <c:pt idx="23">
                  <c:v>918.50004600557054</c:v>
                </c:pt>
                <c:pt idx="24">
                  <c:v>955.4665977475878</c:v>
                </c:pt>
                <c:pt idx="25">
                  <c:v>949.49077227972396</c:v>
                </c:pt>
                <c:pt idx="26">
                  <c:v>988.75143743838044</c:v>
                </c:pt>
                <c:pt idx="27">
                  <c:v>959.66651387767888</c:v>
                </c:pt>
                <c:pt idx="28">
                  <c:v>881.22272912982135</c:v>
                </c:pt>
                <c:pt idx="29">
                  <c:v>865.43157728065887</c:v>
                </c:pt>
                <c:pt idx="30">
                  <c:v>816.45036028203447</c:v>
                </c:pt>
                <c:pt idx="31">
                  <c:v>825.43177383345653</c:v>
                </c:pt>
                <c:pt idx="32">
                  <c:v>817.71464729858053</c:v>
                </c:pt>
                <c:pt idx="33">
                  <c:v>796.32331130761986</c:v>
                </c:pt>
                <c:pt idx="34">
                  <c:v>794.59211585692469</c:v>
                </c:pt>
                <c:pt idx="35">
                  <c:v>746.48366870031748</c:v>
                </c:pt>
                <c:pt idx="36">
                  <c:v>770.77372417982303</c:v>
                </c:pt>
                <c:pt idx="37">
                  <c:v>785.72362029861313</c:v>
                </c:pt>
                <c:pt idx="38">
                  <c:v>781.58429392328196</c:v>
                </c:pt>
                <c:pt idx="39">
                  <c:v>802.78309026047486</c:v>
                </c:pt>
                <c:pt idx="40">
                  <c:v>793.91562540958284</c:v>
                </c:pt>
                <c:pt idx="41">
                  <c:v>766.87516397808554</c:v>
                </c:pt>
                <c:pt idx="42">
                  <c:v>767.90262525154412</c:v>
                </c:pt>
                <c:pt idx="43">
                  <c:v>727.59557775911912</c:v>
                </c:pt>
                <c:pt idx="44">
                  <c:v>730.24761648763365</c:v>
                </c:pt>
                <c:pt idx="45">
                  <c:v>788.30668391279823</c:v>
                </c:pt>
                <c:pt idx="46">
                  <c:v>853.22514227871943</c:v>
                </c:pt>
                <c:pt idx="47">
                  <c:v>956.83136111899444</c:v>
                </c:pt>
                <c:pt idx="48">
                  <c:v>1011.9245374104778</c:v>
                </c:pt>
                <c:pt idx="49">
                  <c:v>993.96472913079617</c:v>
                </c:pt>
                <c:pt idx="50">
                  <c:v>972.28774837734738</c:v>
                </c:pt>
                <c:pt idx="51">
                  <c:v>906.3921595757073</c:v>
                </c:pt>
                <c:pt idx="52">
                  <c:v>901.20166630941731</c:v>
                </c:pt>
                <c:pt idx="53">
                  <c:v>896.66562150504376</c:v>
                </c:pt>
                <c:pt idx="54">
                  <c:v>871.16272551783914</c:v>
                </c:pt>
                <c:pt idx="55">
                  <c:v>926.0451012841512</c:v>
                </c:pt>
                <c:pt idx="56">
                  <c:v>930.00356365860512</c:v>
                </c:pt>
                <c:pt idx="57">
                  <c:v>1028.4837651079029</c:v>
                </c:pt>
                <c:pt idx="58">
                  <c:v>1014.7758768204034</c:v>
                </c:pt>
                <c:pt idx="59">
                  <c:v>966.94814385983636</c:v>
                </c:pt>
                <c:pt idx="60">
                  <c:v>958.05706450138314</c:v>
                </c:pt>
                <c:pt idx="61">
                  <c:v>850.60622350613801</c:v>
                </c:pt>
                <c:pt idx="62">
                  <c:v>883.90896191123215</c:v>
                </c:pt>
                <c:pt idx="63">
                  <c:v>908.4790252747224</c:v>
                </c:pt>
                <c:pt idx="64">
                  <c:v>899.05646503511116</c:v>
                </c:pt>
                <c:pt idx="65">
                  <c:v>901.41186848139466</c:v>
                </c:pt>
                <c:pt idx="66">
                  <c:v>878.44092915531621</c:v>
                </c:pt>
                <c:pt idx="67">
                  <c:v>812.61158955731685</c:v>
                </c:pt>
                <c:pt idx="68">
                  <c:v>794.11574777750411</c:v>
                </c:pt>
                <c:pt idx="69">
                  <c:v>800.48289745921727</c:v>
                </c:pt>
                <c:pt idx="70">
                  <c:v>785.91825375218264</c:v>
                </c:pt>
                <c:pt idx="71">
                  <c:v>816.76712112708492</c:v>
                </c:pt>
                <c:pt idx="72">
                  <c:v>815.15177077121416</c:v>
                </c:pt>
                <c:pt idx="73">
                  <c:v>810.12218035551416</c:v>
                </c:pt>
                <c:pt idx="74">
                  <c:v>809.81986720591817</c:v>
                </c:pt>
                <c:pt idx="75">
                  <c:v>806.98581032303559</c:v>
                </c:pt>
                <c:pt idx="76">
                  <c:v>835.33854263375849</c:v>
                </c:pt>
                <c:pt idx="77">
                  <c:v>849.98856492700702</c:v>
                </c:pt>
                <c:pt idx="78">
                  <c:v>900.9184840586471</c:v>
                </c:pt>
                <c:pt idx="79">
                  <c:v>932.3370415744721</c:v>
                </c:pt>
                <c:pt idx="80">
                  <c:v>920.17263691323058</c:v>
                </c:pt>
                <c:pt idx="81">
                  <c:v>915.91801853223467</c:v>
                </c:pt>
                <c:pt idx="82">
                  <c:v>891.15965136802004</c:v>
                </c:pt>
                <c:pt idx="83">
                  <c:v>869.37200356214316</c:v>
                </c:pt>
                <c:pt idx="84">
                  <c:v>871.57747242359608</c:v>
                </c:pt>
                <c:pt idx="85">
                  <c:v>858.39962052240196</c:v>
                </c:pt>
                <c:pt idx="86">
                  <c:v>830.93517696062099</c:v>
                </c:pt>
                <c:pt idx="87">
                  <c:v>823.0407035901967</c:v>
                </c:pt>
                <c:pt idx="88">
                  <c:v>812.17630562229328</c:v>
                </c:pt>
                <c:pt idx="89">
                  <c:v>801.64734794094625</c:v>
                </c:pt>
                <c:pt idx="90">
                  <c:v>801.98793577210506</c:v>
                </c:pt>
                <c:pt idx="91">
                  <c:v>809.90301830142596</c:v>
                </c:pt>
                <c:pt idx="92">
                  <c:v>812.41228271765635</c:v>
                </c:pt>
                <c:pt idx="93">
                  <c:v>817.12398148147463</c:v>
                </c:pt>
                <c:pt idx="94">
                  <c:v>820.916415053121</c:v>
                </c:pt>
                <c:pt idx="95">
                  <c:v>826.45970482123073</c:v>
                </c:pt>
                <c:pt idx="96">
                  <c:v>803.089487978752</c:v>
                </c:pt>
                <c:pt idx="97">
                  <c:v>803.96245380279004</c:v>
                </c:pt>
                <c:pt idx="98">
                  <c:v>800.98469743212968</c:v>
                </c:pt>
                <c:pt idx="99">
                  <c:v>788.87494507434258</c:v>
                </c:pt>
                <c:pt idx="100">
                  <c:v>790.85643608290729</c:v>
                </c:pt>
                <c:pt idx="101">
                  <c:v>807.67742861589625</c:v>
                </c:pt>
                <c:pt idx="102">
                  <c:v>806.70959321685268</c:v>
                </c:pt>
                <c:pt idx="103">
                  <c:v>830.7939058284262</c:v>
                </c:pt>
                <c:pt idx="104">
                  <c:v>850.95528088713206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270-492B-871D-6D99051A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PC Annual Direct: Weekly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NWP!$AL$4</c:f>
              <c:strCache>
                <c:ptCount val="1"/>
                <c:pt idx="0">
                  <c:v>NB NWP (PC Annual Broker)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NWP!$AL$5:$AL$109</c:f>
              <c:numCache>
                <c:formatCode>#,##0</c:formatCode>
                <c:ptCount val="105"/>
                <c:pt idx="0">
                  <c:v>784020.10142859991</c:v>
                </c:pt>
                <c:pt idx="1">
                  <c:v>766082.20000085002</c:v>
                </c:pt>
                <c:pt idx="2">
                  <c:v>771110.05714286992</c:v>
                </c:pt>
                <c:pt idx="3">
                  <c:v>717443.97035683005</c:v>
                </c:pt>
                <c:pt idx="4">
                  <c:v>651485.42857177008</c:v>
                </c:pt>
                <c:pt idx="5">
                  <c:v>694360.32928634004</c:v>
                </c:pt>
                <c:pt idx="6">
                  <c:v>708739.86464305001</c:v>
                </c:pt>
                <c:pt idx="7">
                  <c:v>721608.70571433019</c:v>
                </c:pt>
                <c:pt idx="8">
                  <c:v>553124.93250015995</c:v>
                </c:pt>
                <c:pt idx="9">
                  <c:v>600393.32785722008</c:v>
                </c:pt>
                <c:pt idx="10">
                  <c:v>606432.99250048993</c:v>
                </c:pt>
                <c:pt idx="11">
                  <c:v>690877.79285761004</c:v>
                </c:pt>
                <c:pt idx="12">
                  <c:v>698380.64107078</c:v>
                </c:pt>
                <c:pt idx="13">
                  <c:v>675364.28000031994</c:v>
                </c:pt>
                <c:pt idx="14">
                  <c:v>660447.72571431997</c:v>
                </c:pt>
                <c:pt idx="15">
                  <c:v>786136.53392877011</c:v>
                </c:pt>
                <c:pt idx="16">
                  <c:v>710718.88821482996</c:v>
                </c:pt>
                <c:pt idx="17">
                  <c:v>667640.35142823996</c:v>
                </c:pt>
                <c:pt idx="18">
                  <c:v>758406.15642820986</c:v>
                </c:pt>
                <c:pt idx="19">
                  <c:v>443671.07428571006</c:v>
                </c:pt>
                <c:pt idx="20">
                  <c:v>566304.11892871</c:v>
                </c:pt>
                <c:pt idx="21">
                  <c:v>592066.68928522011</c:v>
                </c:pt>
                <c:pt idx="22">
                  <c:v>793846.48571379005</c:v>
                </c:pt>
                <c:pt idx="23">
                  <c:v>743245.27500024997</c:v>
                </c:pt>
                <c:pt idx="24">
                  <c:v>820545.84285671986</c:v>
                </c:pt>
                <c:pt idx="25">
                  <c:v>719326.70249982015</c:v>
                </c:pt>
                <c:pt idx="26">
                  <c:v>704749.24107129988</c:v>
                </c:pt>
                <c:pt idx="27">
                  <c:v>595298.36821458011</c:v>
                </c:pt>
                <c:pt idx="28">
                  <c:v>665777.10892901989</c:v>
                </c:pt>
                <c:pt idx="29">
                  <c:v>715106.61642835999</c:v>
                </c:pt>
                <c:pt idx="30">
                  <c:v>647372.87749986001</c:v>
                </c:pt>
                <c:pt idx="31">
                  <c:v>648287.40249943011</c:v>
                </c:pt>
                <c:pt idx="32">
                  <c:v>582629.55464273004</c:v>
                </c:pt>
                <c:pt idx="33">
                  <c:v>638741.83000054013</c:v>
                </c:pt>
                <c:pt idx="34">
                  <c:v>583491.32500004</c:v>
                </c:pt>
                <c:pt idx="35">
                  <c:v>525776.75500010001</c:v>
                </c:pt>
                <c:pt idx="36">
                  <c:v>565656.89928618004</c:v>
                </c:pt>
                <c:pt idx="37">
                  <c:v>734302.10321390978</c:v>
                </c:pt>
                <c:pt idx="38">
                  <c:v>561142.82000065001</c:v>
                </c:pt>
                <c:pt idx="39">
                  <c:v>674016.37535709993</c:v>
                </c:pt>
                <c:pt idx="40">
                  <c:v>576638.28107149992</c:v>
                </c:pt>
                <c:pt idx="41">
                  <c:v>575808.35285723</c:v>
                </c:pt>
                <c:pt idx="42">
                  <c:v>692125.85785698995</c:v>
                </c:pt>
                <c:pt idx="43">
                  <c:v>641405.83928584005</c:v>
                </c:pt>
                <c:pt idx="44">
                  <c:v>514832.38250022003</c:v>
                </c:pt>
                <c:pt idx="45">
                  <c:v>517455.22785697994</c:v>
                </c:pt>
                <c:pt idx="46">
                  <c:v>688987.17464302992</c:v>
                </c:pt>
                <c:pt idx="47">
                  <c:v>543864.34428595006</c:v>
                </c:pt>
                <c:pt idx="48">
                  <c:v>475257.16464241</c:v>
                </c:pt>
                <c:pt idx="49">
                  <c:v>470381.5564284001</c:v>
                </c:pt>
                <c:pt idx="50">
                  <c:v>567342.75107135996</c:v>
                </c:pt>
                <c:pt idx="51">
                  <c:v>437520.83249984001</c:v>
                </c:pt>
                <c:pt idx="52">
                  <c:v>432069.71928537008</c:v>
                </c:pt>
                <c:pt idx="53">
                  <c:v>402196.32892899006</c:v>
                </c:pt>
                <c:pt idx="54">
                  <c:v>354957.07321496005</c:v>
                </c:pt>
                <c:pt idx="55">
                  <c:v>437079.12928563001</c:v>
                </c:pt>
                <c:pt idx="56">
                  <c:v>393209.41214234999</c:v>
                </c:pt>
                <c:pt idx="57">
                  <c:v>392000.10357146</c:v>
                </c:pt>
                <c:pt idx="58">
                  <c:v>280460.33035715006</c:v>
                </c:pt>
                <c:pt idx="59">
                  <c:v>343309.01785707002</c:v>
                </c:pt>
                <c:pt idx="60">
                  <c:v>285325.50000003999</c:v>
                </c:pt>
                <c:pt idx="61">
                  <c:v>306911.3392858</c:v>
                </c:pt>
                <c:pt idx="62">
                  <c:v>285070.30357116001</c:v>
                </c:pt>
                <c:pt idx="63">
                  <c:v>257993.00892883999</c:v>
                </c:pt>
                <c:pt idx="64">
                  <c:v>333605.98214260995</c:v>
                </c:pt>
                <c:pt idx="65">
                  <c:v>341209.44642867998</c:v>
                </c:pt>
                <c:pt idx="66">
                  <c:v>341359.78571468999</c:v>
                </c:pt>
                <c:pt idx="67">
                  <c:v>286751.73214298999</c:v>
                </c:pt>
                <c:pt idx="68">
                  <c:v>318631.01785727992</c:v>
                </c:pt>
                <c:pt idx="69">
                  <c:v>292796.16964297002</c:v>
                </c:pt>
                <c:pt idx="70">
                  <c:v>340261.99107147998</c:v>
                </c:pt>
                <c:pt idx="71">
                  <c:v>181728.21428562998</c:v>
                </c:pt>
                <c:pt idx="72">
                  <c:v>184474.23214301001</c:v>
                </c:pt>
                <c:pt idx="73">
                  <c:v>266887.4017854</c:v>
                </c:pt>
                <c:pt idx="74">
                  <c:v>332930.23214275995</c:v>
                </c:pt>
                <c:pt idx="75">
                  <c:v>330530.44642827002</c:v>
                </c:pt>
                <c:pt idx="76">
                  <c:v>390780.03571445995</c:v>
                </c:pt>
                <c:pt idx="77">
                  <c:v>371290.7321425</c:v>
                </c:pt>
                <c:pt idx="78">
                  <c:v>328700.48214233998</c:v>
                </c:pt>
                <c:pt idx="79">
                  <c:v>315736.62500062003</c:v>
                </c:pt>
                <c:pt idx="80">
                  <c:v>318764.59821427998</c:v>
                </c:pt>
                <c:pt idx="81">
                  <c:v>361194.18749987002</c:v>
                </c:pt>
                <c:pt idx="82">
                  <c:v>322094.91071456997</c:v>
                </c:pt>
                <c:pt idx="83">
                  <c:v>301505.85714283999</c:v>
                </c:pt>
                <c:pt idx="84">
                  <c:v>307017.42857115</c:v>
                </c:pt>
                <c:pt idx="85">
                  <c:v>322458.00000019005</c:v>
                </c:pt>
                <c:pt idx="86">
                  <c:v>306051.30357171001</c:v>
                </c:pt>
                <c:pt idx="87">
                  <c:v>298407.58035720006</c:v>
                </c:pt>
                <c:pt idx="88">
                  <c:v>208338.70535686001</c:v>
                </c:pt>
                <c:pt idx="89">
                  <c:v>282892.50000033999</c:v>
                </c:pt>
                <c:pt idx="90">
                  <c:v>213694.27678561001</c:v>
                </c:pt>
                <c:pt idx="91">
                  <c:v>308595.31249991001</c:v>
                </c:pt>
                <c:pt idx="92">
                  <c:v>317130.29464308999</c:v>
                </c:pt>
                <c:pt idx="93">
                  <c:v>287972.05357155</c:v>
                </c:pt>
                <c:pt idx="94">
                  <c:v>285369.60714285</c:v>
                </c:pt>
                <c:pt idx="95">
                  <c:v>291945.928571111</c:v>
                </c:pt>
                <c:pt idx="96">
                  <c:v>246790.02678588999</c:v>
                </c:pt>
                <c:pt idx="97">
                  <c:v>266179.03571404004</c:v>
                </c:pt>
                <c:pt idx="98">
                  <c:v>300571.633928</c:v>
                </c:pt>
                <c:pt idx="99">
                  <c:v>305242.06249972002</c:v>
                </c:pt>
                <c:pt idx="100">
                  <c:v>241648.12500052003</c:v>
                </c:pt>
                <c:pt idx="101">
                  <c:v>217246.44642903999</c:v>
                </c:pt>
                <c:pt idx="102">
                  <c:v>213239.74999991001</c:v>
                </c:pt>
                <c:pt idx="103">
                  <c:v>211460.11607123999</c:v>
                </c:pt>
                <c:pt idx="104">
                  <c:v>172606.43749973999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3-44B6-9120-6D9D2D3D603F}"/>
            </c:ext>
          </c:extLst>
        </c:ser>
        <c:ser>
          <c:idx val="5"/>
          <c:order val="3"/>
          <c:tx>
            <c:strRef>
              <c:f>NWP!$AO$4</c:f>
              <c:strCache>
                <c:ptCount val="1"/>
                <c:pt idx="0">
                  <c:v>RN NWP (PC Annual Broker)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NWP!$AO$5:$AO$109</c:f>
              <c:numCache>
                <c:formatCode>#,##0</c:formatCode>
                <c:ptCount val="105"/>
                <c:pt idx="0">
                  <c:v>301160.33214283996</c:v>
                </c:pt>
                <c:pt idx="1">
                  <c:v>314369.67928541993</c:v>
                </c:pt>
                <c:pt idx="2">
                  <c:v>326305.64071412006</c:v>
                </c:pt>
                <c:pt idx="3">
                  <c:v>333165.90249970002</c:v>
                </c:pt>
                <c:pt idx="4">
                  <c:v>333147.01714278001</c:v>
                </c:pt>
                <c:pt idx="5">
                  <c:v>297371.74999971001</c:v>
                </c:pt>
                <c:pt idx="6">
                  <c:v>345221.45464282995</c:v>
                </c:pt>
                <c:pt idx="7">
                  <c:v>411928.51249993005</c:v>
                </c:pt>
                <c:pt idx="8">
                  <c:v>256428.29714301002</c:v>
                </c:pt>
                <c:pt idx="9">
                  <c:v>269967.51357144996</c:v>
                </c:pt>
                <c:pt idx="10">
                  <c:v>246447.97785754001</c:v>
                </c:pt>
                <c:pt idx="11">
                  <c:v>197796.47857099999</c:v>
                </c:pt>
                <c:pt idx="12">
                  <c:v>81920.038928239985</c:v>
                </c:pt>
                <c:pt idx="13">
                  <c:v>81807.995356879997</c:v>
                </c:pt>
                <c:pt idx="14">
                  <c:v>114907.30428571999</c:v>
                </c:pt>
                <c:pt idx="15">
                  <c:v>166546.83250010002</c:v>
                </c:pt>
                <c:pt idx="16">
                  <c:v>141151.25857134999</c:v>
                </c:pt>
                <c:pt idx="17">
                  <c:v>123386.85285702998</c:v>
                </c:pt>
                <c:pt idx="18">
                  <c:v>133510.65999968001</c:v>
                </c:pt>
                <c:pt idx="19">
                  <c:v>104093.71678547998</c:v>
                </c:pt>
                <c:pt idx="20">
                  <c:v>94945.296428409987</c:v>
                </c:pt>
                <c:pt idx="21">
                  <c:v>109567.84249998</c:v>
                </c:pt>
                <c:pt idx="22">
                  <c:v>119864.05321427999</c:v>
                </c:pt>
                <c:pt idx="23">
                  <c:v>115016.06749999001</c:v>
                </c:pt>
                <c:pt idx="24">
                  <c:v>171464.1492855</c:v>
                </c:pt>
                <c:pt idx="25">
                  <c:v>119632.78750025002</c:v>
                </c:pt>
                <c:pt idx="26">
                  <c:v>126825.51321415001</c:v>
                </c:pt>
                <c:pt idx="27">
                  <c:v>110324.39249999</c:v>
                </c:pt>
                <c:pt idx="28">
                  <c:v>152407.93392867001</c:v>
                </c:pt>
                <c:pt idx="29">
                  <c:v>134928.84321448</c:v>
                </c:pt>
                <c:pt idx="30">
                  <c:v>118682.98821436003</c:v>
                </c:pt>
                <c:pt idx="31">
                  <c:v>100001.32142846999</c:v>
                </c:pt>
                <c:pt idx="32">
                  <c:v>136017.78749989002</c:v>
                </c:pt>
                <c:pt idx="33">
                  <c:v>150002.94892865</c:v>
                </c:pt>
                <c:pt idx="34">
                  <c:v>107503.07750005</c:v>
                </c:pt>
                <c:pt idx="35">
                  <c:v>128369.69535713</c:v>
                </c:pt>
                <c:pt idx="36">
                  <c:v>126366.69928566</c:v>
                </c:pt>
                <c:pt idx="37">
                  <c:v>167952.30500016999</c:v>
                </c:pt>
                <c:pt idx="38">
                  <c:v>125759.92750006999</c:v>
                </c:pt>
                <c:pt idx="39">
                  <c:v>137863.79785725</c:v>
                </c:pt>
                <c:pt idx="40">
                  <c:v>134838.91321443001</c:v>
                </c:pt>
                <c:pt idx="41">
                  <c:v>166762.27035711997</c:v>
                </c:pt>
                <c:pt idx="42">
                  <c:v>200813.87321464997</c:v>
                </c:pt>
                <c:pt idx="43">
                  <c:v>180561.99678555</c:v>
                </c:pt>
                <c:pt idx="44">
                  <c:v>158291.25250017998</c:v>
                </c:pt>
                <c:pt idx="45">
                  <c:v>169549.83821414999</c:v>
                </c:pt>
                <c:pt idx="46">
                  <c:v>210405.73714291002</c:v>
                </c:pt>
                <c:pt idx="47">
                  <c:v>180485.36035747002</c:v>
                </c:pt>
                <c:pt idx="48">
                  <c:v>126925.46714286</c:v>
                </c:pt>
                <c:pt idx="49">
                  <c:v>135324.93821444002</c:v>
                </c:pt>
                <c:pt idx="50">
                  <c:v>230775.61821430002</c:v>
                </c:pt>
                <c:pt idx="51">
                  <c:v>175024.86499993</c:v>
                </c:pt>
                <c:pt idx="52">
                  <c:v>171182.93749996999</c:v>
                </c:pt>
                <c:pt idx="53">
                  <c:v>192452.14500008005</c:v>
                </c:pt>
                <c:pt idx="54">
                  <c:v>187192.09678582</c:v>
                </c:pt>
                <c:pt idx="55">
                  <c:v>154373.36642885001</c:v>
                </c:pt>
                <c:pt idx="56">
                  <c:v>79399.687500219996</c:v>
                </c:pt>
                <c:pt idx="57">
                  <c:v>94651.214285779992</c:v>
                </c:pt>
                <c:pt idx="58">
                  <c:v>100342.37500044001</c:v>
                </c:pt>
                <c:pt idx="59">
                  <c:v>90758.250000300002</c:v>
                </c:pt>
                <c:pt idx="60">
                  <c:v>91903.089285819995</c:v>
                </c:pt>
                <c:pt idx="61">
                  <c:v>79758.46428582001</c:v>
                </c:pt>
                <c:pt idx="62">
                  <c:v>62822.71428575</c:v>
                </c:pt>
                <c:pt idx="63">
                  <c:v>40641.258928709998</c:v>
                </c:pt>
                <c:pt idx="64">
                  <c:v>65525.723214079997</c:v>
                </c:pt>
                <c:pt idx="65">
                  <c:v>59962.473214289996</c:v>
                </c:pt>
                <c:pt idx="66">
                  <c:v>86413.062499860011</c:v>
                </c:pt>
                <c:pt idx="67">
                  <c:v>56815.223214100006</c:v>
                </c:pt>
                <c:pt idx="68">
                  <c:v>98254.446428439987</c:v>
                </c:pt>
                <c:pt idx="69">
                  <c:v>70936.776785580005</c:v>
                </c:pt>
                <c:pt idx="70">
                  <c:v>73420.321428639989</c:v>
                </c:pt>
                <c:pt idx="71">
                  <c:v>74692.937500040003</c:v>
                </c:pt>
                <c:pt idx="72">
                  <c:v>45547.616071500001</c:v>
                </c:pt>
                <c:pt idx="73">
                  <c:v>53284.383928399999</c:v>
                </c:pt>
                <c:pt idx="74">
                  <c:v>94519.696428640003</c:v>
                </c:pt>
                <c:pt idx="75">
                  <c:v>83953.214285640017</c:v>
                </c:pt>
                <c:pt idx="76">
                  <c:v>77183.883928520008</c:v>
                </c:pt>
                <c:pt idx="77">
                  <c:v>91867.339285690003</c:v>
                </c:pt>
                <c:pt idx="78">
                  <c:v>84346.687499790001</c:v>
                </c:pt>
                <c:pt idx="79">
                  <c:v>75315.723214290003</c:v>
                </c:pt>
                <c:pt idx="80">
                  <c:v>99835.142857069994</c:v>
                </c:pt>
                <c:pt idx="81">
                  <c:v>98379.580357309984</c:v>
                </c:pt>
                <c:pt idx="82">
                  <c:v>95069.937500059998</c:v>
                </c:pt>
                <c:pt idx="83">
                  <c:v>84299.071428559997</c:v>
                </c:pt>
                <c:pt idx="84">
                  <c:v>82398.749999969994</c:v>
                </c:pt>
                <c:pt idx="85">
                  <c:v>74565.776785780006</c:v>
                </c:pt>
                <c:pt idx="86">
                  <c:v>75052.598214289988</c:v>
                </c:pt>
                <c:pt idx="87">
                  <c:v>67975.812500020009</c:v>
                </c:pt>
                <c:pt idx="88">
                  <c:v>73486.803571359997</c:v>
                </c:pt>
                <c:pt idx="89">
                  <c:v>82295.776785730006</c:v>
                </c:pt>
                <c:pt idx="90">
                  <c:v>86688.410714410013</c:v>
                </c:pt>
                <c:pt idx="91">
                  <c:v>106803.58035706</c:v>
                </c:pt>
                <c:pt idx="92">
                  <c:v>74846.687499889988</c:v>
                </c:pt>
                <c:pt idx="93">
                  <c:v>102362.38392836</c:v>
                </c:pt>
                <c:pt idx="94">
                  <c:v>137027.28571403</c:v>
                </c:pt>
                <c:pt idx="95">
                  <c:v>106968.54464289</c:v>
                </c:pt>
                <c:pt idx="96">
                  <c:v>76458.678571440003</c:v>
                </c:pt>
                <c:pt idx="97">
                  <c:v>69483.500000009997</c:v>
                </c:pt>
                <c:pt idx="98">
                  <c:v>96914.839285519993</c:v>
                </c:pt>
                <c:pt idx="99">
                  <c:v>77580.392857159983</c:v>
                </c:pt>
                <c:pt idx="100">
                  <c:v>77567.491071509998</c:v>
                </c:pt>
                <c:pt idx="101">
                  <c:v>66793.928571309996</c:v>
                </c:pt>
                <c:pt idx="102">
                  <c:v>92137.446428700001</c:v>
                </c:pt>
                <c:pt idx="103">
                  <c:v>83807.624999849999</c:v>
                </c:pt>
                <c:pt idx="104">
                  <c:v>72665.214285639988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3-44B6-9120-6D9D2D3D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NWP!$AM$4</c:f>
              <c:strCache>
                <c:ptCount val="1"/>
                <c:pt idx="0">
                  <c:v>NB NWP - 4 week Average (PC Annual Broker)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NWP!$AM$5:$AM$109</c:f>
              <c:numCache>
                <c:formatCode>#,##0</c:formatCode>
                <c:ptCount val="105"/>
                <c:pt idx="3">
                  <c:v>759664.0822322875</c:v>
                </c:pt>
                <c:pt idx="4">
                  <c:v>726530.41401807999</c:v>
                </c:pt>
                <c:pt idx="5">
                  <c:v>708599.94633945252</c:v>
                </c:pt>
                <c:pt idx="6">
                  <c:v>693007.39821449749</c:v>
                </c:pt>
                <c:pt idx="7">
                  <c:v>694048.58205387252</c:v>
                </c:pt>
                <c:pt idx="8">
                  <c:v>669458.45803596999</c:v>
                </c:pt>
                <c:pt idx="9">
                  <c:v>645966.70767869009</c:v>
                </c:pt>
                <c:pt idx="10">
                  <c:v>620389.98964305001</c:v>
                </c:pt>
                <c:pt idx="11">
                  <c:v>612707.26142887003</c:v>
                </c:pt>
                <c:pt idx="12">
                  <c:v>649021.18857152504</c:v>
                </c:pt>
                <c:pt idx="13">
                  <c:v>667763.92660730006</c:v>
                </c:pt>
                <c:pt idx="14">
                  <c:v>681267.60991075751</c:v>
                </c:pt>
                <c:pt idx="15">
                  <c:v>705082.2951785475</c:v>
                </c:pt>
                <c:pt idx="16">
                  <c:v>708166.85696455999</c:v>
                </c:pt>
                <c:pt idx="17">
                  <c:v>706235.87482153997</c:v>
                </c:pt>
                <c:pt idx="18">
                  <c:v>730725.4825000125</c:v>
                </c:pt>
                <c:pt idx="19">
                  <c:v>645109.11758924753</c:v>
                </c:pt>
                <c:pt idx="20">
                  <c:v>609005.42526771745</c:v>
                </c:pt>
                <c:pt idx="21">
                  <c:v>590112.00973196258</c:v>
                </c:pt>
                <c:pt idx="22">
                  <c:v>598972.09205335751</c:v>
                </c:pt>
                <c:pt idx="23">
                  <c:v>673865.64223199256</c:v>
                </c:pt>
                <c:pt idx="24">
                  <c:v>737426.07321399497</c:v>
                </c:pt>
                <c:pt idx="25">
                  <c:v>769241.07651764504</c:v>
                </c:pt>
                <c:pt idx="26">
                  <c:v>746966.76535702241</c:v>
                </c:pt>
                <c:pt idx="27">
                  <c:v>709980.03866060497</c:v>
                </c:pt>
                <c:pt idx="28">
                  <c:v>671287.85517868004</c:v>
                </c:pt>
                <c:pt idx="29">
                  <c:v>670232.83366081491</c:v>
                </c:pt>
                <c:pt idx="30">
                  <c:v>655888.74276795494</c:v>
                </c:pt>
                <c:pt idx="31">
                  <c:v>669136.00133916747</c:v>
                </c:pt>
                <c:pt idx="32">
                  <c:v>648349.1127675951</c:v>
                </c:pt>
                <c:pt idx="33">
                  <c:v>629257.91616064007</c:v>
                </c:pt>
                <c:pt idx="34">
                  <c:v>613287.52803568519</c:v>
                </c:pt>
                <c:pt idx="35">
                  <c:v>582659.8661608526</c:v>
                </c:pt>
                <c:pt idx="36">
                  <c:v>578416.70232171495</c:v>
                </c:pt>
                <c:pt idx="37">
                  <c:v>602306.7706250574</c:v>
                </c:pt>
                <c:pt idx="38">
                  <c:v>596719.64437520993</c:v>
                </c:pt>
                <c:pt idx="39">
                  <c:v>633779.54946445988</c:v>
                </c:pt>
                <c:pt idx="40">
                  <c:v>636524.89491078991</c:v>
                </c:pt>
                <c:pt idx="41">
                  <c:v>596901.45732161996</c:v>
                </c:pt>
                <c:pt idx="42">
                  <c:v>629647.21678570495</c:v>
                </c:pt>
                <c:pt idx="43">
                  <c:v>621494.58276789007</c:v>
                </c:pt>
                <c:pt idx="44">
                  <c:v>606043.10812506999</c:v>
                </c:pt>
                <c:pt idx="45">
                  <c:v>591454.82687500748</c:v>
                </c:pt>
                <c:pt idx="46">
                  <c:v>590670.1560715175</c:v>
                </c:pt>
                <c:pt idx="47">
                  <c:v>566284.78232154506</c:v>
                </c:pt>
                <c:pt idx="48">
                  <c:v>556390.97785709251</c:v>
                </c:pt>
                <c:pt idx="49">
                  <c:v>544622.55999994744</c:v>
                </c:pt>
                <c:pt idx="50">
                  <c:v>514211.45410703006</c:v>
                </c:pt>
                <c:pt idx="51">
                  <c:v>487625.57616050256</c:v>
                </c:pt>
                <c:pt idx="52">
                  <c:v>476828.71482124255</c:v>
                </c:pt>
                <c:pt idx="53">
                  <c:v>459782.40794639004</c:v>
                </c:pt>
                <c:pt idx="54">
                  <c:v>406685.98848229006</c:v>
                </c:pt>
                <c:pt idx="55">
                  <c:v>406575.56267873757</c:v>
                </c:pt>
                <c:pt idx="56">
                  <c:v>396860.48589298257</c:v>
                </c:pt>
                <c:pt idx="57">
                  <c:v>394311.42955360003</c:v>
                </c:pt>
                <c:pt idx="58">
                  <c:v>375687.2438391475</c:v>
                </c:pt>
                <c:pt idx="59">
                  <c:v>352244.71598200756</c:v>
                </c:pt>
                <c:pt idx="60">
                  <c:v>325273.73794643005</c:v>
                </c:pt>
                <c:pt idx="61">
                  <c:v>304001.54687501502</c:v>
                </c:pt>
                <c:pt idx="62">
                  <c:v>305154.04017851752</c:v>
                </c:pt>
                <c:pt idx="63">
                  <c:v>283825.03794646001</c:v>
                </c:pt>
                <c:pt idx="64">
                  <c:v>295895.1584821025</c:v>
                </c:pt>
                <c:pt idx="65">
                  <c:v>304469.68526782247</c:v>
                </c:pt>
                <c:pt idx="66">
                  <c:v>318542.05580370501</c:v>
                </c:pt>
                <c:pt idx="67">
                  <c:v>325731.73660724249</c:v>
                </c:pt>
                <c:pt idx="68">
                  <c:v>321987.99553590995</c:v>
                </c:pt>
                <c:pt idx="69">
                  <c:v>309884.67633948248</c:v>
                </c:pt>
                <c:pt idx="70">
                  <c:v>309610.22767867998</c:v>
                </c:pt>
                <c:pt idx="71">
                  <c:v>283354.34821433999</c:v>
                </c:pt>
                <c:pt idx="72">
                  <c:v>249815.15178577253</c:v>
                </c:pt>
                <c:pt idx="73">
                  <c:v>243337.95982137998</c:v>
                </c:pt>
                <c:pt idx="74">
                  <c:v>241505.0200892</c:v>
                </c:pt>
                <c:pt idx="75">
                  <c:v>278705.57812486001</c:v>
                </c:pt>
                <c:pt idx="76">
                  <c:v>330282.02901772247</c:v>
                </c:pt>
                <c:pt idx="77">
                  <c:v>356382.86160699755</c:v>
                </c:pt>
                <c:pt idx="78">
                  <c:v>355325.42410689243</c:v>
                </c:pt>
                <c:pt idx="79">
                  <c:v>351626.96874997998</c:v>
                </c:pt>
                <c:pt idx="80">
                  <c:v>333623.10937493504</c:v>
                </c:pt>
                <c:pt idx="81">
                  <c:v>331098.97321427747</c:v>
                </c:pt>
                <c:pt idx="82">
                  <c:v>329447.58035733498</c:v>
                </c:pt>
                <c:pt idx="83">
                  <c:v>325889.88839288999</c:v>
                </c:pt>
                <c:pt idx="84">
                  <c:v>322953.09598210751</c:v>
                </c:pt>
                <c:pt idx="85">
                  <c:v>313269.04910718749</c:v>
                </c:pt>
                <c:pt idx="86">
                  <c:v>309258.14732147253</c:v>
                </c:pt>
                <c:pt idx="87">
                  <c:v>308483.57812506252</c:v>
                </c:pt>
                <c:pt idx="88">
                  <c:v>283813.89732149005</c:v>
                </c:pt>
                <c:pt idx="89">
                  <c:v>273922.52232152753</c:v>
                </c:pt>
                <c:pt idx="90">
                  <c:v>250833.2656250025</c:v>
                </c:pt>
                <c:pt idx="91">
                  <c:v>253380.19866068001</c:v>
                </c:pt>
                <c:pt idx="92">
                  <c:v>280578.09598223749</c:v>
                </c:pt>
                <c:pt idx="93">
                  <c:v>281847.98437503999</c:v>
                </c:pt>
                <c:pt idx="94">
                  <c:v>299766.81696435</c:v>
                </c:pt>
                <c:pt idx="95">
                  <c:v>295604.47098215029</c:v>
                </c:pt>
                <c:pt idx="96">
                  <c:v>278019.40401785029</c:v>
                </c:pt>
                <c:pt idx="97">
                  <c:v>272571.14955347276</c:v>
                </c:pt>
                <c:pt idx="98">
                  <c:v>276371.65624976024</c:v>
                </c:pt>
                <c:pt idx="99">
                  <c:v>279695.68973191251</c:v>
                </c:pt>
                <c:pt idx="100">
                  <c:v>278410.21428557002</c:v>
                </c:pt>
                <c:pt idx="101">
                  <c:v>266177.06696432002</c:v>
                </c:pt>
                <c:pt idx="102">
                  <c:v>244344.09598229753</c:v>
                </c:pt>
                <c:pt idx="103">
                  <c:v>220898.60937517753</c:v>
                </c:pt>
                <c:pt idx="104">
                  <c:v>203638.18749998248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3-44B6-9120-6D9D2D3D603F}"/>
            </c:ext>
          </c:extLst>
        </c:ser>
        <c:ser>
          <c:idx val="3"/>
          <c:order val="4"/>
          <c:tx>
            <c:strRef>
              <c:f>NWP!$AP$4</c:f>
              <c:strCache>
                <c:ptCount val="1"/>
                <c:pt idx="0">
                  <c:v>RN NWP - 4 week Average (PC Annual Broker)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NWP!$AP$5:$AP$109</c:f>
              <c:numCache>
                <c:formatCode>#,##0</c:formatCode>
                <c:ptCount val="105"/>
                <c:pt idx="3">
                  <c:v>318750.38866051997</c:v>
                </c:pt>
                <c:pt idx="4">
                  <c:v>326747.05991050496</c:v>
                </c:pt>
                <c:pt idx="5">
                  <c:v>322497.57758907753</c:v>
                </c:pt>
                <c:pt idx="6">
                  <c:v>327226.53107125498</c:v>
                </c:pt>
                <c:pt idx="7">
                  <c:v>346917.18357131252</c:v>
                </c:pt>
                <c:pt idx="8">
                  <c:v>327737.50357136998</c:v>
                </c:pt>
                <c:pt idx="9">
                  <c:v>320886.44446430501</c:v>
                </c:pt>
                <c:pt idx="10">
                  <c:v>296193.07526798255</c:v>
                </c:pt>
                <c:pt idx="11">
                  <c:v>242660.06678574998</c:v>
                </c:pt>
                <c:pt idx="12">
                  <c:v>199033.00223205748</c:v>
                </c:pt>
                <c:pt idx="13">
                  <c:v>151993.12267841501</c:v>
                </c:pt>
                <c:pt idx="14">
                  <c:v>119107.95428546</c:v>
                </c:pt>
                <c:pt idx="15">
                  <c:v>111295.54276773499</c:v>
                </c:pt>
                <c:pt idx="16">
                  <c:v>126103.34767851251</c:v>
                </c:pt>
                <c:pt idx="17">
                  <c:v>136498.06205355001</c:v>
                </c:pt>
                <c:pt idx="18">
                  <c:v>141148.90098204001</c:v>
                </c:pt>
                <c:pt idx="19">
                  <c:v>125535.62205338498</c:v>
                </c:pt>
                <c:pt idx="20">
                  <c:v>113984.13151764999</c:v>
                </c:pt>
                <c:pt idx="21">
                  <c:v>110529.37892838749</c:v>
                </c:pt>
                <c:pt idx="22">
                  <c:v>107117.72723203749</c:v>
                </c:pt>
                <c:pt idx="23">
                  <c:v>109848.31491066499</c:v>
                </c:pt>
                <c:pt idx="24">
                  <c:v>128978.0281249375</c:v>
                </c:pt>
                <c:pt idx="25">
                  <c:v>131494.264375005</c:v>
                </c:pt>
                <c:pt idx="26">
                  <c:v>133234.62937497252</c:v>
                </c:pt>
                <c:pt idx="27">
                  <c:v>132061.71062497253</c:v>
                </c:pt>
                <c:pt idx="28">
                  <c:v>127297.65678576501</c:v>
                </c:pt>
                <c:pt idx="29">
                  <c:v>131121.67071432251</c:v>
                </c:pt>
                <c:pt idx="30">
                  <c:v>129086.03946437502</c:v>
                </c:pt>
                <c:pt idx="31">
                  <c:v>126505.27169649501</c:v>
                </c:pt>
                <c:pt idx="32">
                  <c:v>122407.73508930001</c:v>
                </c:pt>
                <c:pt idx="33">
                  <c:v>126176.2615178425</c:v>
                </c:pt>
                <c:pt idx="34">
                  <c:v>123381.28383926502</c:v>
                </c:pt>
                <c:pt idx="35">
                  <c:v>130473.37732143002</c:v>
                </c:pt>
                <c:pt idx="36">
                  <c:v>128060.6052678725</c:v>
                </c:pt>
                <c:pt idx="37">
                  <c:v>132547.94428575248</c:v>
                </c:pt>
                <c:pt idx="38">
                  <c:v>137112.15678575748</c:v>
                </c:pt>
                <c:pt idx="39">
                  <c:v>139485.68241078747</c:v>
                </c:pt>
                <c:pt idx="40">
                  <c:v>141603.73589297998</c:v>
                </c:pt>
                <c:pt idx="41">
                  <c:v>141306.2272322175</c:v>
                </c:pt>
                <c:pt idx="42">
                  <c:v>160069.71366086247</c:v>
                </c:pt>
                <c:pt idx="43">
                  <c:v>170744.26339293749</c:v>
                </c:pt>
                <c:pt idx="44">
                  <c:v>176607.34821437497</c:v>
                </c:pt>
                <c:pt idx="45">
                  <c:v>177304.24017863249</c:v>
                </c:pt>
                <c:pt idx="46">
                  <c:v>179702.2061606975</c:v>
                </c:pt>
                <c:pt idx="47">
                  <c:v>179683.0470536775</c:v>
                </c:pt>
                <c:pt idx="48">
                  <c:v>171841.6007143475</c:v>
                </c:pt>
                <c:pt idx="49">
                  <c:v>163285.37571441999</c:v>
                </c:pt>
                <c:pt idx="50">
                  <c:v>168377.84598226752</c:v>
                </c:pt>
                <c:pt idx="51">
                  <c:v>167012.7221428825</c:v>
                </c:pt>
                <c:pt idx="52">
                  <c:v>178077.08973216001</c:v>
                </c:pt>
                <c:pt idx="53">
                  <c:v>192358.89142857003</c:v>
                </c:pt>
                <c:pt idx="54">
                  <c:v>181463.01107144999</c:v>
                </c:pt>
                <c:pt idx="55">
                  <c:v>176300.13642868001</c:v>
                </c:pt>
                <c:pt idx="56">
                  <c:v>153354.32392874252</c:v>
                </c:pt>
                <c:pt idx="57">
                  <c:v>128904.09125016749</c:v>
                </c:pt>
                <c:pt idx="58">
                  <c:v>107191.66080382249</c:v>
                </c:pt>
                <c:pt idx="59">
                  <c:v>91287.881696684999</c:v>
                </c:pt>
                <c:pt idx="60">
                  <c:v>94413.732143085013</c:v>
                </c:pt>
                <c:pt idx="61">
                  <c:v>90690.544643094996</c:v>
                </c:pt>
                <c:pt idx="62">
                  <c:v>81310.629464422498</c:v>
                </c:pt>
                <c:pt idx="63">
                  <c:v>68781.381696525001</c:v>
                </c:pt>
                <c:pt idx="64">
                  <c:v>62187.04017859001</c:v>
                </c:pt>
                <c:pt idx="65">
                  <c:v>57238.042410707494</c:v>
                </c:pt>
                <c:pt idx="66">
                  <c:v>63135.629464234997</c:v>
                </c:pt>
                <c:pt idx="67">
                  <c:v>67179.120535582508</c:v>
                </c:pt>
                <c:pt idx="68">
                  <c:v>75361.301339172496</c:v>
                </c:pt>
                <c:pt idx="69">
                  <c:v>78104.877231994993</c:v>
                </c:pt>
                <c:pt idx="70">
                  <c:v>74856.691964189988</c:v>
                </c:pt>
                <c:pt idx="71">
                  <c:v>79326.120535675</c:v>
                </c:pt>
                <c:pt idx="72">
                  <c:v>66149.412946440003</c:v>
                </c:pt>
                <c:pt idx="73">
                  <c:v>61736.314732144994</c:v>
                </c:pt>
                <c:pt idx="74">
                  <c:v>67011.158482144994</c:v>
                </c:pt>
                <c:pt idx="75">
                  <c:v>69326.227678544994</c:v>
                </c:pt>
                <c:pt idx="76">
                  <c:v>77235.2946428</c:v>
                </c:pt>
                <c:pt idx="77">
                  <c:v>86881.033482122511</c:v>
                </c:pt>
                <c:pt idx="78">
                  <c:v>84337.781249909996</c:v>
                </c:pt>
                <c:pt idx="79">
                  <c:v>82178.408482072497</c:v>
                </c:pt>
                <c:pt idx="80">
                  <c:v>87841.223214210011</c:v>
                </c:pt>
                <c:pt idx="81">
                  <c:v>89469.283482114988</c:v>
                </c:pt>
                <c:pt idx="82">
                  <c:v>92150.095982182494</c:v>
                </c:pt>
                <c:pt idx="83">
                  <c:v>94395.93303575</c:v>
                </c:pt>
                <c:pt idx="84">
                  <c:v>90036.834821475</c:v>
                </c:pt>
                <c:pt idx="85">
                  <c:v>84083.383928592491</c:v>
                </c:pt>
                <c:pt idx="86">
                  <c:v>79079.04910715</c:v>
                </c:pt>
                <c:pt idx="87">
                  <c:v>74998.234375015003</c:v>
                </c:pt>
                <c:pt idx="88">
                  <c:v>72770.2477678625</c:v>
                </c:pt>
                <c:pt idx="89">
                  <c:v>74702.74776785</c:v>
                </c:pt>
                <c:pt idx="90">
                  <c:v>77611.700892880006</c:v>
                </c:pt>
                <c:pt idx="91">
                  <c:v>87318.642857140003</c:v>
                </c:pt>
                <c:pt idx="92">
                  <c:v>87658.613839272497</c:v>
                </c:pt>
                <c:pt idx="93">
                  <c:v>92675.265624930005</c:v>
                </c:pt>
                <c:pt idx="94">
                  <c:v>105259.98437483501</c:v>
                </c:pt>
                <c:pt idx="95">
                  <c:v>105301.22544629249</c:v>
                </c:pt>
                <c:pt idx="96">
                  <c:v>105704.22321417999</c:v>
                </c:pt>
                <c:pt idx="97">
                  <c:v>97484.502232092505</c:v>
                </c:pt>
                <c:pt idx="98">
                  <c:v>87456.390624964988</c:v>
                </c:pt>
                <c:pt idx="99">
                  <c:v>80109.352678532494</c:v>
                </c:pt>
                <c:pt idx="100">
                  <c:v>80386.555803549985</c:v>
                </c:pt>
                <c:pt idx="101">
                  <c:v>79714.162946375</c:v>
                </c:pt>
                <c:pt idx="102">
                  <c:v>78519.814732169994</c:v>
                </c:pt>
                <c:pt idx="103">
                  <c:v>80076.622767842491</c:v>
                </c:pt>
                <c:pt idx="104">
                  <c:v>78851.053571375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E3-44B6-9120-6D9D2D3D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NWP!$AN$4</c:f>
              <c:strCache>
                <c:ptCount val="1"/>
                <c:pt idx="0">
                  <c:v>NB Average NWP - 4 week Average (PC Annual Broker)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NWP!$AN$5:$AN$109</c:f>
              <c:numCache>
                <c:formatCode>#,##0</c:formatCode>
                <c:ptCount val="105"/>
                <c:pt idx="3">
                  <c:v>1284.8211079256525</c:v>
                </c:pt>
                <c:pt idx="4">
                  <c:v>1280.0214425725628</c:v>
                </c:pt>
                <c:pt idx="5">
                  <c:v>1287.3562720611876</c:v>
                </c:pt>
                <c:pt idx="6">
                  <c:v>1287.8253944171959</c:v>
                </c:pt>
                <c:pt idx="7">
                  <c:v>1287.9420491300843</c:v>
                </c:pt>
                <c:pt idx="8">
                  <c:v>1288.4542825329477</c:v>
                </c:pt>
                <c:pt idx="9">
                  <c:v>1302.4721038589844</c:v>
                </c:pt>
                <c:pt idx="10">
                  <c:v>1297.7260355363817</c:v>
                </c:pt>
                <c:pt idx="11">
                  <c:v>1296.1418355998617</c:v>
                </c:pt>
                <c:pt idx="12">
                  <c:v>1310.718353517065</c:v>
                </c:pt>
                <c:pt idx="13">
                  <c:v>1293.1986181579443</c:v>
                </c:pt>
                <c:pt idx="14">
                  <c:v>1305.5734220567585</c:v>
                </c:pt>
                <c:pt idx="15">
                  <c:v>1310.1743215961737</c:v>
                </c:pt>
                <c:pt idx="16">
                  <c:v>1309.0890808632275</c:v>
                </c:pt>
                <c:pt idx="17">
                  <c:v>1325.4679582221042</c:v>
                </c:pt>
                <c:pt idx="18">
                  <c:v>1333.0977504024027</c:v>
                </c:pt>
                <c:pt idx="19">
                  <c:v>1339.5443519802097</c:v>
                </c:pt>
                <c:pt idx="20">
                  <c:v>1324.8677662158302</c:v>
                </c:pt>
                <c:pt idx="21">
                  <c:v>1307.988839095156</c:v>
                </c:pt>
                <c:pt idx="22">
                  <c:v>1296.8447217035193</c:v>
                </c:pt>
                <c:pt idx="23">
                  <c:v>1288.303400942171</c:v>
                </c:pt>
                <c:pt idx="24">
                  <c:v>1292.9036168474697</c:v>
                </c:pt>
                <c:pt idx="25">
                  <c:v>1307.8103990561958</c:v>
                </c:pt>
                <c:pt idx="26">
                  <c:v>1321.2229368707747</c:v>
                </c:pt>
                <c:pt idx="27">
                  <c:v>1312.6665239987951</c:v>
                </c:pt>
                <c:pt idx="28">
                  <c:v>1305.3389977526751</c:v>
                </c:pt>
                <c:pt idx="29">
                  <c:v>1309.5731360506059</c:v>
                </c:pt>
                <c:pt idx="30">
                  <c:v>1300.4517995060728</c:v>
                </c:pt>
                <c:pt idx="31">
                  <c:v>1314.5649824359389</c:v>
                </c:pt>
                <c:pt idx="32">
                  <c:v>1330.8967682175789</c:v>
                </c:pt>
                <c:pt idx="33">
                  <c:v>1314.2143549574944</c:v>
                </c:pt>
                <c:pt idx="34">
                  <c:v>1323.509971409821</c:v>
                </c:pt>
                <c:pt idx="35">
                  <c:v>1308.8935638670612</c:v>
                </c:pt>
                <c:pt idx="36">
                  <c:v>1311.3781593288452</c:v>
                </c:pt>
                <c:pt idx="37">
                  <c:v>1317.5571462751857</c:v>
                </c:pt>
                <c:pt idx="38">
                  <c:v>1282.905498751189</c:v>
                </c:pt>
                <c:pt idx="39">
                  <c:v>1282.7409683473234</c:v>
                </c:pt>
                <c:pt idx="40">
                  <c:v>1247.0672049953</c:v>
                </c:pt>
                <c:pt idx="41">
                  <c:v>1226.4932228292687</c:v>
                </c:pt>
                <c:pt idx="42">
                  <c:v>1214.7978513610417</c:v>
                </c:pt>
                <c:pt idx="43">
                  <c:v>1200.0142654973438</c:v>
                </c:pt>
                <c:pt idx="44">
                  <c:v>1204.9479355091667</c:v>
                </c:pt>
                <c:pt idx="45">
                  <c:v>1197.9975446115659</c:v>
                </c:pt>
                <c:pt idx="46">
                  <c:v>1207.044964980962</c:v>
                </c:pt>
                <c:pt idx="47">
                  <c:v>1217.0607558963959</c:v>
                </c:pt>
                <c:pt idx="48">
                  <c:v>1212.8051038417002</c:v>
                </c:pt>
                <c:pt idx="49">
                  <c:v>1211.6270899836456</c:v>
                </c:pt>
                <c:pt idx="50">
                  <c:v>1207.8034714770272</c:v>
                </c:pt>
                <c:pt idx="51">
                  <c:v>1190.0631151975449</c:v>
                </c:pt>
                <c:pt idx="52">
                  <c:v>1186.6643351230864</c:v>
                </c:pt>
                <c:pt idx="53">
                  <c:v>1166.6880293906556</c:v>
                </c:pt>
                <c:pt idx="54">
                  <c:v>1158.0941787407191</c:v>
                </c:pt>
                <c:pt idx="55">
                  <c:v>1156.2172979868121</c:v>
                </c:pt>
                <c:pt idx="56">
                  <c:v>1189.8581198012721</c:v>
                </c:pt>
                <c:pt idx="57">
                  <c:v>1207.9187494556336</c:v>
                </c:pt>
                <c:pt idx="58">
                  <c:v>1203.370157472119</c:v>
                </c:pt>
                <c:pt idx="59">
                  <c:v>1205.360698176192</c:v>
                </c:pt>
                <c:pt idx="60">
                  <c:v>1165.3812785888074</c:v>
                </c:pt>
                <c:pt idx="61">
                  <c:v>1186.8393132107956</c:v>
                </c:pt>
                <c:pt idx="62">
                  <c:v>1197.673111465152</c:v>
                </c:pt>
                <c:pt idx="63">
                  <c:v>1181.9473058140507</c:v>
                </c:pt>
                <c:pt idx="64">
                  <c:v>1182.7448400766361</c:v>
                </c:pt>
                <c:pt idx="65">
                  <c:v>1136.9366157051732</c:v>
                </c:pt>
                <c:pt idx="66">
                  <c:v>1119.4694295821355</c:v>
                </c:pt>
                <c:pt idx="67">
                  <c:v>1084.0927233799964</c:v>
                </c:pt>
                <c:pt idx="68">
                  <c:v>1072.05734865816</c:v>
                </c:pt>
                <c:pt idx="69">
                  <c:v>1077.2975363221865</c:v>
                </c:pt>
                <c:pt idx="70">
                  <c:v>1077.3182453888087</c:v>
                </c:pt>
                <c:pt idx="71">
                  <c:v>1108.8275176851489</c:v>
                </c:pt>
                <c:pt idx="72">
                  <c:v>1096.3235503550454</c:v>
                </c:pt>
                <c:pt idx="73">
                  <c:v>1080.7572755118326</c:v>
                </c:pt>
                <c:pt idx="74">
                  <c:v>1080.2573616066275</c:v>
                </c:pt>
                <c:pt idx="75">
                  <c:v>1082.2022253627124</c:v>
                </c:pt>
                <c:pt idx="76">
                  <c:v>1104.4913028039423</c:v>
                </c:pt>
                <c:pt idx="77">
                  <c:v>1134.944092168286</c:v>
                </c:pt>
                <c:pt idx="78">
                  <c:v>1126.8028371488908</c:v>
                </c:pt>
                <c:pt idx="79">
                  <c:v>1140.7821434347188</c:v>
                </c:pt>
                <c:pt idx="80">
                  <c:v>1125.4273274552929</c:v>
                </c:pt>
                <c:pt idx="81">
                  <c:v>1116.6603273146582</c:v>
                </c:pt>
                <c:pt idx="82">
                  <c:v>1115.6809414012334</c:v>
                </c:pt>
                <c:pt idx="83">
                  <c:v>1106.719847141328</c:v>
                </c:pt>
                <c:pt idx="84">
                  <c:v>1123.2866163885133</c:v>
                </c:pt>
                <c:pt idx="85">
                  <c:v>1126.8396225023519</c:v>
                </c:pt>
                <c:pt idx="86">
                  <c:v>1159.3382852566351</c:v>
                </c:pt>
                <c:pt idx="87">
                  <c:v>1170.7376786370467</c:v>
                </c:pt>
                <c:pt idx="88">
                  <c:v>1159.2336145550425</c:v>
                </c:pt>
                <c:pt idx="89">
                  <c:v>1159.5506152248859</c:v>
                </c:pt>
                <c:pt idx="90">
                  <c:v>1140.0962115104114</c:v>
                </c:pt>
                <c:pt idx="91">
                  <c:v>1154.9832756272506</c:v>
                </c:pt>
                <c:pt idx="92">
                  <c:v>1192.5505124294932</c:v>
                </c:pt>
                <c:pt idx="93">
                  <c:v>1216.3595113983479</c:v>
                </c:pt>
                <c:pt idx="94">
                  <c:v>1218.707259963026</c:v>
                </c:pt>
                <c:pt idx="95">
                  <c:v>1226.0707446179981</c:v>
                </c:pt>
                <c:pt idx="96">
                  <c:v>1208.0799854236757</c:v>
                </c:pt>
                <c:pt idx="97">
                  <c:v>1210.0539127483898</c:v>
                </c:pt>
                <c:pt idx="98">
                  <c:v>1225.3169918499461</c:v>
                </c:pt>
                <c:pt idx="99">
                  <c:v>1234.0837930990217</c:v>
                </c:pt>
                <c:pt idx="100">
                  <c:v>1241.0392112336617</c:v>
                </c:pt>
                <c:pt idx="101">
                  <c:v>1225.2541960240872</c:v>
                </c:pt>
                <c:pt idx="102">
                  <c:v>1199.6927398463897</c:v>
                </c:pt>
                <c:pt idx="103">
                  <c:v>1193.4311716702034</c:v>
                </c:pt>
                <c:pt idx="104">
                  <c:v>1177.5305210200379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E3-44B6-9120-6D9D2D3D603F}"/>
            </c:ext>
          </c:extLst>
        </c:ser>
        <c:ser>
          <c:idx val="6"/>
          <c:order val="5"/>
          <c:tx>
            <c:strRef>
              <c:f>NWP!$AQ$4</c:f>
              <c:strCache>
                <c:ptCount val="1"/>
                <c:pt idx="0">
                  <c:v>RN Average NWP - 4 week Average (PC Annual Broker)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NWP!$AQ$5:$AQ$109</c:f>
              <c:numCache>
                <c:formatCode>#,##0</c:formatCode>
                <c:ptCount val="105"/>
                <c:pt idx="3">
                  <c:v>682.85525307677608</c:v>
                </c:pt>
                <c:pt idx="4">
                  <c:v>677.13799828946719</c:v>
                </c:pt>
                <c:pt idx="5">
                  <c:v>679.33196409885909</c:v>
                </c:pt>
                <c:pt idx="6">
                  <c:v>700.06226869862053</c:v>
                </c:pt>
                <c:pt idx="7">
                  <c:v>698.04134274199896</c:v>
                </c:pt>
                <c:pt idx="8">
                  <c:v>708.11474359366457</c:v>
                </c:pt>
                <c:pt idx="9">
                  <c:v>725.47473859612489</c:v>
                </c:pt>
                <c:pt idx="10">
                  <c:v>746.1674886204496</c:v>
                </c:pt>
                <c:pt idx="11">
                  <c:v>806.45517577526743</c:v>
                </c:pt>
                <c:pt idx="12">
                  <c:v>945.36189765296319</c:v>
                </c:pt>
                <c:pt idx="13">
                  <c:v>1041.1336655062992</c:v>
                </c:pt>
                <c:pt idx="14">
                  <c:v>1078.5173435407239</c:v>
                </c:pt>
                <c:pt idx="15">
                  <c:v>1048.590208516707</c:v>
                </c:pt>
                <c:pt idx="16">
                  <c:v>941.16725309686899</c:v>
                </c:pt>
                <c:pt idx="17">
                  <c:v>879.92499916960753</c:v>
                </c:pt>
                <c:pt idx="18">
                  <c:v>880.66186823805049</c:v>
                </c:pt>
                <c:pt idx="19">
                  <c:v>894.58801350576971</c:v>
                </c:pt>
                <c:pt idx="20">
                  <c:v>841.31500550044211</c:v>
                </c:pt>
                <c:pt idx="21">
                  <c:v>765.00621590786204</c:v>
                </c:pt>
                <c:pt idx="22">
                  <c:v>684.27281736244913</c:v>
                </c:pt>
                <c:pt idx="23">
                  <c:v>628.06512626760082</c:v>
                </c:pt>
                <c:pt idx="24">
                  <c:v>629.91145387509971</c:v>
                </c:pt>
                <c:pt idx="25">
                  <c:v>649.33911250591439</c:v>
                </c:pt>
                <c:pt idx="26">
                  <c:v>663.20432255450589</c:v>
                </c:pt>
                <c:pt idx="27">
                  <c:v>672.51977846088494</c:v>
                </c:pt>
                <c:pt idx="28">
                  <c:v>688.59679893655994</c:v>
                </c:pt>
                <c:pt idx="29">
                  <c:v>694.35246008195281</c:v>
                </c:pt>
                <c:pt idx="30">
                  <c:v>696.66011286137325</c:v>
                </c:pt>
                <c:pt idx="31">
                  <c:v>744.00277455542073</c:v>
                </c:pt>
                <c:pt idx="32">
                  <c:v>743.88173197445701</c:v>
                </c:pt>
                <c:pt idx="33">
                  <c:v>729.83424279825726</c:v>
                </c:pt>
                <c:pt idx="34">
                  <c:v>717.15114294295017</c:v>
                </c:pt>
                <c:pt idx="35">
                  <c:v>686.07027112459525</c:v>
                </c:pt>
                <c:pt idx="36">
                  <c:v>695.89676409307799</c:v>
                </c:pt>
                <c:pt idx="37">
                  <c:v>712.92832022755465</c:v>
                </c:pt>
                <c:pt idx="38">
                  <c:v>725.68722631357628</c:v>
                </c:pt>
                <c:pt idx="39">
                  <c:v>722.6477428691328</c:v>
                </c:pt>
                <c:pt idx="40">
                  <c:v>710.37656044207256</c:v>
                </c:pt>
                <c:pt idx="41">
                  <c:v>706.14141684233323</c:v>
                </c:pt>
                <c:pt idx="42">
                  <c:v>711.73901777361493</c:v>
                </c:pt>
                <c:pt idx="43">
                  <c:v>703.2913879516359</c:v>
                </c:pt>
                <c:pt idx="44">
                  <c:v>690.15126949440514</c:v>
                </c:pt>
                <c:pt idx="45">
                  <c:v>695.32162766448869</c:v>
                </c:pt>
                <c:pt idx="46">
                  <c:v>687.11270372416368</c:v>
                </c:pt>
                <c:pt idx="47">
                  <c:v>689.04951459851327</c:v>
                </c:pt>
                <c:pt idx="48">
                  <c:v>723.40046285356198</c:v>
                </c:pt>
                <c:pt idx="49">
                  <c:v>721.85171261894629</c:v>
                </c:pt>
                <c:pt idx="50">
                  <c:v>722.07564741367082</c:v>
                </c:pt>
                <c:pt idx="51">
                  <c:v>708.64878492156424</c:v>
                </c:pt>
                <c:pt idx="52">
                  <c:v>683.95908794181196</c:v>
                </c:pt>
                <c:pt idx="53">
                  <c:v>683.43883786365097</c:v>
                </c:pt>
                <c:pt idx="54">
                  <c:v>687.44911240268675</c:v>
                </c:pt>
                <c:pt idx="55">
                  <c:v>701.41133985250963</c:v>
                </c:pt>
                <c:pt idx="56">
                  <c:v>753.26123240933737</c:v>
                </c:pt>
                <c:pt idx="57">
                  <c:v>814.74057115135588</c:v>
                </c:pt>
                <c:pt idx="58">
                  <c:v>871.92012938586299</c:v>
                </c:pt>
                <c:pt idx="59">
                  <c:v>937.87417382196168</c:v>
                </c:pt>
                <c:pt idx="60">
                  <c:v>954.17230544698691</c:v>
                </c:pt>
                <c:pt idx="61">
                  <c:v>984.6083587894816</c:v>
                </c:pt>
                <c:pt idx="62">
                  <c:v>1003.4809537000924</c:v>
                </c:pt>
                <c:pt idx="63">
                  <c:v>978.27953842647537</c:v>
                </c:pt>
                <c:pt idx="64">
                  <c:v>994.90843304965244</c:v>
                </c:pt>
                <c:pt idx="65">
                  <c:v>963.40048409270253</c:v>
                </c:pt>
                <c:pt idx="66">
                  <c:v>950.1193725010279</c:v>
                </c:pt>
                <c:pt idx="67">
                  <c:v>966.79173877338485</c:v>
                </c:pt>
                <c:pt idx="68">
                  <c:v>966.70283670911408</c:v>
                </c:pt>
                <c:pt idx="69">
                  <c:v>945.02717536183184</c:v>
                </c:pt>
                <c:pt idx="70">
                  <c:v>934.42939510449844</c:v>
                </c:pt>
                <c:pt idx="71">
                  <c:v>957.37785080139599</c:v>
                </c:pt>
                <c:pt idx="72">
                  <c:v>960.30016969418966</c:v>
                </c:pt>
                <c:pt idx="73">
                  <c:v>962.40813141992032</c:v>
                </c:pt>
                <c:pt idx="74">
                  <c:v>955.89343928711855</c:v>
                </c:pt>
                <c:pt idx="75">
                  <c:v>944.14574965062116</c:v>
                </c:pt>
                <c:pt idx="76">
                  <c:v>902.16113923766034</c:v>
                </c:pt>
                <c:pt idx="77">
                  <c:v>923.02037930343431</c:v>
                </c:pt>
                <c:pt idx="78">
                  <c:v>948.17505961817733</c:v>
                </c:pt>
                <c:pt idx="79">
                  <c:v>911.03634560193973</c:v>
                </c:pt>
                <c:pt idx="80">
                  <c:v>903.96537795925599</c:v>
                </c:pt>
                <c:pt idx="81">
                  <c:v>884.32479281938629</c:v>
                </c:pt>
                <c:pt idx="82">
                  <c:v>860.4678508806337</c:v>
                </c:pt>
                <c:pt idx="83">
                  <c:v>873.08535521405634</c:v>
                </c:pt>
                <c:pt idx="84">
                  <c:v>865.30538072434001</c:v>
                </c:pt>
                <c:pt idx="85">
                  <c:v>857.54269628247914</c:v>
                </c:pt>
                <c:pt idx="86">
                  <c:v>851.49730317447074</c:v>
                </c:pt>
                <c:pt idx="87">
                  <c:v>844.39288539182496</c:v>
                </c:pt>
                <c:pt idx="88">
                  <c:v>866.48029764317539</c:v>
                </c:pt>
                <c:pt idx="89">
                  <c:v>866.7482219907497</c:v>
                </c:pt>
                <c:pt idx="90">
                  <c:v>871.99580334573454</c:v>
                </c:pt>
                <c:pt idx="91">
                  <c:v>874.90118839014781</c:v>
                </c:pt>
                <c:pt idx="92">
                  <c:v>858.76352082810774</c:v>
                </c:pt>
                <c:pt idx="93">
                  <c:v>858.15353211671629</c:v>
                </c:pt>
                <c:pt idx="94">
                  <c:v>852.92610799330919</c:v>
                </c:pt>
                <c:pt idx="95">
                  <c:v>843.30504858419886</c:v>
                </c:pt>
                <c:pt idx="96">
                  <c:v>840.93166548801696</c:v>
                </c:pt>
                <c:pt idx="97">
                  <c:v>826.83544352862395</c:v>
                </c:pt>
                <c:pt idx="98">
                  <c:v>821.17167099017286</c:v>
                </c:pt>
                <c:pt idx="99">
                  <c:v>828.5958787020877</c:v>
                </c:pt>
                <c:pt idx="100">
                  <c:v>827.18677302477101</c:v>
                </c:pt>
                <c:pt idx="101">
                  <c:v>846.65387065886603</c:v>
                </c:pt>
                <c:pt idx="102">
                  <c:v>832.69341118653324</c:v>
                </c:pt>
                <c:pt idx="103">
                  <c:v>829.07952627637803</c:v>
                </c:pt>
                <c:pt idx="104">
                  <c:v>822.41437120077387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FE3-44B6-9120-6D9D2D3D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</a:t>
            </a:r>
            <a:r>
              <a:rPr lang="en-GB" b="1" baseline="0"/>
              <a:t> (excl. Boom Subscription): NWP Distribution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Data'!$B$4</c:f>
              <c:strCache>
                <c:ptCount val="1"/>
                <c:pt idx="0">
                  <c:v>PC Annual Direct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Data'!$A$5:$A$18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Data'!$B$5:$B$18</c:f>
              <c:numCache>
                <c:formatCode>#,##0</c:formatCode>
                <c:ptCount val="14"/>
                <c:pt idx="0">
                  <c:v>187</c:v>
                </c:pt>
                <c:pt idx="1">
                  <c:v>631</c:v>
                </c:pt>
                <c:pt idx="2">
                  <c:v>585</c:v>
                </c:pt>
                <c:pt idx="3">
                  <c:v>454</c:v>
                </c:pt>
                <c:pt idx="4">
                  <c:v>408</c:v>
                </c:pt>
                <c:pt idx="5">
                  <c:v>294</c:v>
                </c:pt>
                <c:pt idx="6">
                  <c:v>214</c:v>
                </c:pt>
                <c:pt idx="7">
                  <c:v>147</c:v>
                </c:pt>
                <c:pt idx="8">
                  <c:v>126</c:v>
                </c:pt>
                <c:pt idx="9">
                  <c:v>117</c:v>
                </c:pt>
                <c:pt idx="10">
                  <c:v>85</c:v>
                </c:pt>
                <c:pt idx="11">
                  <c:v>45</c:v>
                </c:pt>
                <c:pt idx="12">
                  <c:v>61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0-4580-A4AC-6DDC4EDBB137}"/>
            </c:ext>
          </c:extLst>
        </c:ser>
        <c:ser>
          <c:idx val="1"/>
          <c:order val="1"/>
          <c:tx>
            <c:strRef>
              <c:f>'Dist Graph Data'!$C$4</c:f>
              <c:strCache>
                <c:ptCount val="1"/>
                <c:pt idx="0">
                  <c:v>PC Annual Direct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Data'!$A$5:$A$18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Data'!$C$5:$C$18</c:f>
              <c:numCache>
                <c:formatCode>#,##0</c:formatCode>
                <c:ptCount val="14"/>
                <c:pt idx="0">
                  <c:v>693</c:v>
                </c:pt>
                <c:pt idx="1">
                  <c:v>2115</c:v>
                </c:pt>
                <c:pt idx="2">
                  <c:v>1981</c:v>
                </c:pt>
                <c:pt idx="3">
                  <c:v>1595</c:v>
                </c:pt>
                <c:pt idx="4">
                  <c:v>1366</c:v>
                </c:pt>
                <c:pt idx="5">
                  <c:v>979</c:v>
                </c:pt>
                <c:pt idx="6">
                  <c:v>684</c:v>
                </c:pt>
                <c:pt idx="7">
                  <c:v>495</c:v>
                </c:pt>
                <c:pt idx="8">
                  <c:v>353</c:v>
                </c:pt>
                <c:pt idx="9">
                  <c:v>401</c:v>
                </c:pt>
                <c:pt idx="10">
                  <c:v>236</c:v>
                </c:pt>
                <c:pt idx="11">
                  <c:v>124</c:v>
                </c:pt>
                <c:pt idx="12">
                  <c:v>183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0-4580-A4AC-6DDC4EDBB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874096"/>
        <c:axId val="1616879856"/>
      </c:lineChart>
      <c:catAx>
        <c:axId val="161687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9856"/>
        <c:crosses val="autoZero"/>
        <c:auto val="1"/>
        <c:lblAlgn val="ctr"/>
        <c:lblOffset val="100"/>
        <c:noMultiLvlLbl val="0"/>
      </c:catAx>
      <c:valAx>
        <c:axId val="1616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Data'!$F$4</c:f>
              <c:strCache>
                <c:ptCount val="1"/>
                <c:pt idx="0">
                  <c:v>PC Annual Broker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Data'!$E$5:$E$19</c:f>
              <c:strCache>
                <c:ptCount val="15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2,000 - 2,200</c:v>
                </c:pt>
                <c:pt idx="10">
                  <c:v>K. 2,200 - 2,400</c:v>
                </c:pt>
                <c:pt idx="11">
                  <c:v>L. 2,400 - 2,600</c:v>
                </c:pt>
                <c:pt idx="12">
                  <c:v>M. 2,600 - 2,800</c:v>
                </c:pt>
                <c:pt idx="13">
                  <c:v>N. 2,800 - 3,000</c:v>
                </c:pt>
                <c:pt idx="14">
                  <c:v>O. 3,000+</c:v>
                </c:pt>
              </c:strCache>
            </c:strRef>
          </c:cat>
          <c:val>
            <c:numRef>
              <c:f>'Dist Graph Data'!$F$5:$F$19</c:f>
              <c:numCache>
                <c:formatCode>#,##0</c:formatCode>
                <c:ptCount val="15"/>
                <c:pt idx="0">
                  <c:v>33</c:v>
                </c:pt>
                <c:pt idx="1">
                  <c:v>188</c:v>
                </c:pt>
                <c:pt idx="2">
                  <c:v>271</c:v>
                </c:pt>
                <c:pt idx="3">
                  <c:v>252</c:v>
                </c:pt>
                <c:pt idx="4">
                  <c:v>178</c:v>
                </c:pt>
                <c:pt idx="5">
                  <c:v>108</c:v>
                </c:pt>
                <c:pt idx="6">
                  <c:v>69</c:v>
                </c:pt>
                <c:pt idx="7">
                  <c:v>62</c:v>
                </c:pt>
                <c:pt idx="8">
                  <c:v>29</c:v>
                </c:pt>
                <c:pt idx="9">
                  <c:v>16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3</c:v>
                </c:pt>
                <c:pt idx="1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03-4A8D-94C3-02547FB756C1}"/>
            </c:ext>
          </c:extLst>
        </c:ser>
        <c:ser>
          <c:idx val="1"/>
          <c:order val="1"/>
          <c:tx>
            <c:strRef>
              <c:f>'Dist Graph Data'!$G$4</c:f>
              <c:strCache>
                <c:ptCount val="1"/>
                <c:pt idx="0">
                  <c:v>PC Annual Broker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Data'!$E$5:$E$19</c:f>
              <c:strCache>
                <c:ptCount val="15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2,000 - 2,200</c:v>
                </c:pt>
                <c:pt idx="10">
                  <c:v>K. 2,200 - 2,400</c:v>
                </c:pt>
                <c:pt idx="11">
                  <c:v>L. 2,400 - 2,600</c:v>
                </c:pt>
                <c:pt idx="12">
                  <c:v>M. 2,600 - 2,800</c:v>
                </c:pt>
                <c:pt idx="13">
                  <c:v>N. 2,800 - 3,000</c:v>
                </c:pt>
                <c:pt idx="14">
                  <c:v>O. 3,000+</c:v>
                </c:pt>
              </c:strCache>
            </c:strRef>
          </c:cat>
          <c:val>
            <c:numRef>
              <c:f>'Dist Graph Data'!$G$5:$G$19</c:f>
              <c:numCache>
                <c:formatCode>#,##0</c:formatCode>
                <c:ptCount val="15"/>
                <c:pt idx="0">
                  <c:v>93</c:v>
                </c:pt>
                <c:pt idx="1">
                  <c:v>554</c:v>
                </c:pt>
                <c:pt idx="2">
                  <c:v>883</c:v>
                </c:pt>
                <c:pt idx="3">
                  <c:v>835</c:v>
                </c:pt>
                <c:pt idx="4">
                  <c:v>635</c:v>
                </c:pt>
                <c:pt idx="5">
                  <c:v>414</c:v>
                </c:pt>
                <c:pt idx="6">
                  <c:v>265</c:v>
                </c:pt>
                <c:pt idx="7">
                  <c:v>198</c:v>
                </c:pt>
                <c:pt idx="8">
                  <c:v>105</c:v>
                </c:pt>
                <c:pt idx="9">
                  <c:v>86</c:v>
                </c:pt>
                <c:pt idx="10">
                  <c:v>44</c:v>
                </c:pt>
                <c:pt idx="11">
                  <c:v>36</c:v>
                </c:pt>
                <c:pt idx="12">
                  <c:v>22</c:v>
                </c:pt>
                <c:pt idx="13">
                  <c:v>16</c:v>
                </c:pt>
                <c:pt idx="14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03-4A8D-94C3-02547FB75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874096"/>
        <c:axId val="1616879856"/>
      </c:lineChart>
      <c:catAx>
        <c:axId val="161687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9856"/>
        <c:crosses val="autoZero"/>
        <c:auto val="1"/>
        <c:lblAlgn val="ctr"/>
        <c:lblOffset val="100"/>
        <c:noMultiLvlLbl val="0"/>
      </c:catAx>
      <c:valAx>
        <c:axId val="1616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40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Short-Term: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Data'!$J$4</c:f>
              <c:strCache>
                <c:ptCount val="1"/>
                <c:pt idx="0">
                  <c:v>Short-Term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Data'!$I$5:$I$18</c:f>
              <c:strCache>
                <c:ptCount val="14"/>
                <c:pt idx="0">
                  <c:v>A. 0 - 5</c:v>
                </c:pt>
                <c:pt idx="1">
                  <c:v>B. 5 - 10</c:v>
                </c:pt>
                <c:pt idx="2">
                  <c:v>C. 10 - 15</c:v>
                </c:pt>
                <c:pt idx="3">
                  <c:v>D. 15 - 20</c:v>
                </c:pt>
                <c:pt idx="4">
                  <c:v>E. 20 - 25</c:v>
                </c:pt>
                <c:pt idx="5">
                  <c:v>F. 25 - 30</c:v>
                </c:pt>
                <c:pt idx="6">
                  <c:v>G. 30 - 35</c:v>
                </c:pt>
                <c:pt idx="7">
                  <c:v>H. 35 - 40</c:v>
                </c:pt>
                <c:pt idx="8">
                  <c:v>I. 40 - 45</c:v>
                </c:pt>
                <c:pt idx="9">
                  <c:v>J. 45 - 50</c:v>
                </c:pt>
                <c:pt idx="10">
                  <c:v>K. 50 - 60</c:v>
                </c:pt>
                <c:pt idx="11">
                  <c:v>L. 60 - 70</c:v>
                </c:pt>
                <c:pt idx="12">
                  <c:v>M. 70 - 80</c:v>
                </c:pt>
                <c:pt idx="13">
                  <c:v>N. 80+</c:v>
                </c:pt>
              </c:strCache>
            </c:strRef>
          </c:cat>
          <c:val>
            <c:numRef>
              <c:f>'Dist Graph Data'!$J$5:$J$18</c:f>
              <c:numCache>
                <c:formatCode>#,##0</c:formatCode>
                <c:ptCount val="14"/>
                <c:pt idx="0">
                  <c:v>19</c:v>
                </c:pt>
                <c:pt idx="1">
                  <c:v>149</c:v>
                </c:pt>
                <c:pt idx="2">
                  <c:v>207</c:v>
                </c:pt>
                <c:pt idx="3">
                  <c:v>249</c:v>
                </c:pt>
                <c:pt idx="4">
                  <c:v>250</c:v>
                </c:pt>
                <c:pt idx="5">
                  <c:v>197</c:v>
                </c:pt>
                <c:pt idx="6">
                  <c:v>161</c:v>
                </c:pt>
                <c:pt idx="7">
                  <c:v>148</c:v>
                </c:pt>
                <c:pt idx="8">
                  <c:v>130</c:v>
                </c:pt>
                <c:pt idx="9">
                  <c:v>72</c:v>
                </c:pt>
                <c:pt idx="10">
                  <c:v>132</c:v>
                </c:pt>
                <c:pt idx="11">
                  <c:v>80</c:v>
                </c:pt>
                <c:pt idx="12">
                  <c:v>47</c:v>
                </c:pt>
                <c:pt idx="13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4-4BB1-91C1-82D514E30397}"/>
            </c:ext>
          </c:extLst>
        </c:ser>
        <c:ser>
          <c:idx val="1"/>
          <c:order val="1"/>
          <c:tx>
            <c:strRef>
              <c:f>'Dist Graph Data'!$K$4</c:f>
              <c:strCache>
                <c:ptCount val="1"/>
                <c:pt idx="0">
                  <c:v>Short-Term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Data'!$I$5:$I$18</c:f>
              <c:strCache>
                <c:ptCount val="14"/>
                <c:pt idx="0">
                  <c:v>A. 0 - 5</c:v>
                </c:pt>
                <c:pt idx="1">
                  <c:v>B. 5 - 10</c:v>
                </c:pt>
                <c:pt idx="2">
                  <c:v>C. 10 - 15</c:v>
                </c:pt>
                <c:pt idx="3">
                  <c:v>D. 15 - 20</c:v>
                </c:pt>
                <c:pt idx="4">
                  <c:v>E. 20 - 25</c:v>
                </c:pt>
                <c:pt idx="5">
                  <c:v>F. 25 - 30</c:v>
                </c:pt>
                <c:pt idx="6">
                  <c:v>G. 30 - 35</c:v>
                </c:pt>
                <c:pt idx="7">
                  <c:v>H. 35 - 40</c:v>
                </c:pt>
                <c:pt idx="8">
                  <c:v>I. 40 - 45</c:v>
                </c:pt>
                <c:pt idx="9">
                  <c:v>J. 45 - 50</c:v>
                </c:pt>
                <c:pt idx="10">
                  <c:v>K. 50 - 60</c:v>
                </c:pt>
                <c:pt idx="11">
                  <c:v>L. 60 - 70</c:v>
                </c:pt>
                <c:pt idx="12">
                  <c:v>M. 70 - 80</c:v>
                </c:pt>
                <c:pt idx="13">
                  <c:v>N. 80+</c:v>
                </c:pt>
              </c:strCache>
            </c:strRef>
          </c:cat>
          <c:val>
            <c:numRef>
              <c:f>'Dist Graph Data'!$K$5:$K$18</c:f>
              <c:numCache>
                <c:formatCode>#,##0</c:formatCode>
                <c:ptCount val="14"/>
                <c:pt idx="0">
                  <c:v>53</c:v>
                </c:pt>
                <c:pt idx="1">
                  <c:v>477</c:v>
                </c:pt>
                <c:pt idx="2">
                  <c:v>731</c:v>
                </c:pt>
                <c:pt idx="3">
                  <c:v>769</c:v>
                </c:pt>
                <c:pt idx="4">
                  <c:v>764</c:v>
                </c:pt>
                <c:pt idx="5">
                  <c:v>630</c:v>
                </c:pt>
                <c:pt idx="6">
                  <c:v>506</c:v>
                </c:pt>
                <c:pt idx="7">
                  <c:v>424</c:v>
                </c:pt>
                <c:pt idx="8">
                  <c:v>341</c:v>
                </c:pt>
                <c:pt idx="9">
                  <c:v>228</c:v>
                </c:pt>
                <c:pt idx="10">
                  <c:v>368</c:v>
                </c:pt>
                <c:pt idx="11">
                  <c:v>241</c:v>
                </c:pt>
                <c:pt idx="12">
                  <c:v>158</c:v>
                </c:pt>
                <c:pt idx="13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74-4BB1-91C1-82D514E30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874096"/>
        <c:axId val="1616879856"/>
      </c:lineChart>
      <c:catAx>
        <c:axId val="161687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9856"/>
        <c:crosses val="autoZero"/>
        <c:auto val="1"/>
        <c:lblAlgn val="ctr"/>
        <c:lblOffset val="100"/>
        <c:noMultiLvlLbl val="0"/>
      </c:catAx>
      <c:valAx>
        <c:axId val="1616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40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</a:t>
            </a:r>
            <a:r>
              <a:rPr lang="en-GB" b="1" baseline="0"/>
              <a:t> (excl. Boom Subscription): NWP Distribution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Data'!$B$28</c:f>
              <c:strCache>
                <c:ptCount val="1"/>
                <c:pt idx="0">
                  <c:v>PC Annual Direct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Data'!$A$29:$A$42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Data'!$B$29:$B$42</c:f>
              <c:numCache>
                <c:formatCode>#,##0</c:formatCode>
                <c:ptCount val="14"/>
                <c:pt idx="0">
                  <c:v>17356</c:v>
                </c:pt>
                <c:pt idx="1">
                  <c:v>7030</c:v>
                </c:pt>
                <c:pt idx="2">
                  <c:v>3363</c:v>
                </c:pt>
                <c:pt idx="3">
                  <c:v>2509</c:v>
                </c:pt>
                <c:pt idx="4">
                  <c:v>1634</c:v>
                </c:pt>
                <c:pt idx="5">
                  <c:v>1270</c:v>
                </c:pt>
                <c:pt idx="6">
                  <c:v>821</c:v>
                </c:pt>
                <c:pt idx="7">
                  <c:v>613</c:v>
                </c:pt>
                <c:pt idx="8">
                  <c:v>477</c:v>
                </c:pt>
                <c:pt idx="9">
                  <c:v>565</c:v>
                </c:pt>
                <c:pt idx="10">
                  <c:v>308</c:v>
                </c:pt>
                <c:pt idx="11">
                  <c:v>150</c:v>
                </c:pt>
                <c:pt idx="12">
                  <c:v>281</c:v>
                </c:pt>
                <c:pt idx="1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F-4E2A-85A3-349026CDAACA}"/>
            </c:ext>
          </c:extLst>
        </c:ser>
        <c:ser>
          <c:idx val="1"/>
          <c:order val="1"/>
          <c:tx>
            <c:strRef>
              <c:f>'Dist Graph Data'!$C$28</c:f>
              <c:strCache>
                <c:ptCount val="1"/>
                <c:pt idx="0">
                  <c:v>PC Annual Direct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Data'!$A$29:$A$42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Data'!$C$29:$C$42</c:f>
              <c:numCache>
                <c:formatCode>#,##0</c:formatCode>
                <c:ptCount val="14"/>
                <c:pt idx="0">
                  <c:v>9724</c:v>
                </c:pt>
                <c:pt idx="1">
                  <c:v>10673</c:v>
                </c:pt>
                <c:pt idx="2">
                  <c:v>8113</c:v>
                </c:pt>
                <c:pt idx="3">
                  <c:v>6539</c:v>
                </c:pt>
                <c:pt idx="4">
                  <c:v>5440</c:v>
                </c:pt>
                <c:pt idx="5">
                  <c:v>4130</c:v>
                </c:pt>
                <c:pt idx="6">
                  <c:v>3020</c:v>
                </c:pt>
                <c:pt idx="7">
                  <c:v>2176</c:v>
                </c:pt>
                <c:pt idx="8">
                  <c:v>1636</c:v>
                </c:pt>
                <c:pt idx="9">
                  <c:v>2121</c:v>
                </c:pt>
                <c:pt idx="10">
                  <c:v>1088</c:v>
                </c:pt>
                <c:pt idx="11">
                  <c:v>590</c:v>
                </c:pt>
                <c:pt idx="12">
                  <c:v>1037</c:v>
                </c:pt>
                <c:pt idx="1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F-4E2A-85A3-349026CDAACA}"/>
            </c:ext>
          </c:extLst>
        </c:ser>
        <c:ser>
          <c:idx val="2"/>
          <c:order val="2"/>
          <c:tx>
            <c:strRef>
              <c:f>'Dist Graph Data'!$D$28</c:f>
              <c:strCache>
                <c:ptCount val="1"/>
                <c:pt idx="0">
                  <c:v>PC Annual Direct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Data'!$A$29:$A$42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Data'!$D$29:$D$42</c:f>
              <c:numCache>
                <c:formatCode>#,##0</c:formatCode>
                <c:ptCount val="14"/>
                <c:pt idx="0">
                  <c:v>5506</c:v>
                </c:pt>
                <c:pt idx="1">
                  <c:v>15739</c:v>
                </c:pt>
                <c:pt idx="2">
                  <c:v>14338</c:v>
                </c:pt>
                <c:pt idx="3">
                  <c:v>11450</c:v>
                </c:pt>
                <c:pt idx="4">
                  <c:v>9478</c:v>
                </c:pt>
                <c:pt idx="5">
                  <c:v>7075</c:v>
                </c:pt>
                <c:pt idx="6">
                  <c:v>5076</c:v>
                </c:pt>
                <c:pt idx="7">
                  <c:v>3667</c:v>
                </c:pt>
                <c:pt idx="8">
                  <c:v>2602</c:v>
                </c:pt>
                <c:pt idx="9">
                  <c:v>3326</c:v>
                </c:pt>
                <c:pt idx="10">
                  <c:v>1804</c:v>
                </c:pt>
                <c:pt idx="11">
                  <c:v>983</c:v>
                </c:pt>
                <c:pt idx="12">
                  <c:v>1659</c:v>
                </c:pt>
                <c:pt idx="13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F-4E2A-85A3-349026CDA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874096"/>
        <c:axId val="1616879856"/>
      </c:lineChart>
      <c:catAx>
        <c:axId val="161687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9856"/>
        <c:crosses val="autoZero"/>
        <c:auto val="1"/>
        <c:lblAlgn val="ctr"/>
        <c:lblOffset val="100"/>
        <c:noMultiLvlLbl val="0"/>
      </c:catAx>
      <c:valAx>
        <c:axId val="1616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Data'!$G$28</c:f>
              <c:strCache>
                <c:ptCount val="1"/>
                <c:pt idx="0">
                  <c:v>PC Annual Broker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Data'!$F$29:$F$43</c:f>
              <c:strCache>
                <c:ptCount val="15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2,000 - 2,200</c:v>
                </c:pt>
                <c:pt idx="10">
                  <c:v>K. 2,200 - 2,400</c:v>
                </c:pt>
                <c:pt idx="11">
                  <c:v>L. 2,400 - 2,600</c:v>
                </c:pt>
                <c:pt idx="12">
                  <c:v>M. 2,600 - 2,800</c:v>
                </c:pt>
                <c:pt idx="13">
                  <c:v>N. 2,800 - 3,000</c:v>
                </c:pt>
                <c:pt idx="14">
                  <c:v>O. 3,000+</c:v>
                </c:pt>
              </c:strCache>
            </c:strRef>
          </c:cat>
          <c:val>
            <c:numRef>
              <c:f>'Dist Graph Data'!$G$29:$G$43</c:f>
              <c:numCache>
                <c:formatCode>#,##0</c:formatCode>
                <c:ptCount val="15"/>
                <c:pt idx="0">
                  <c:v>2784</c:v>
                </c:pt>
                <c:pt idx="1">
                  <c:v>6144</c:v>
                </c:pt>
                <c:pt idx="2">
                  <c:v>6517</c:v>
                </c:pt>
                <c:pt idx="3">
                  <c:v>5666</c:v>
                </c:pt>
                <c:pt idx="4">
                  <c:v>5409</c:v>
                </c:pt>
                <c:pt idx="5">
                  <c:v>4250</c:v>
                </c:pt>
                <c:pt idx="6">
                  <c:v>3099</c:v>
                </c:pt>
                <c:pt idx="7">
                  <c:v>2314</c:v>
                </c:pt>
                <c:pt idx="8">
                  <c:v>1684</c:v>
                </c:pt>
                <c:pt idx="9">
                  <c:v>1319</c:v>
                </c:pt>
                <c:pt idx="10">
                  <c:v>974</c:v>
                </c:pt>
                <c:pt idx="11">
                  <c:v>718</c:v>
                </c:pt>
                <c:pt idx="12">
                  <c:v>507</c:v>
                </c:pt>
                <c:pt idx="13">
                  <c:v>392</c:v>
                </c:pt>
                <c:pt idx="14">
                  <c:v>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48-4024-8745-EE7613A3FA55}"/>
            </c:ext>
          </c:extLst>
        </c:ser>
        <c:ser>
          <c:idx val="1"/>
          <c:order val="1"/>
          <c:tx>
            <c:strRef>
              <c:f>'Dist Graph Data'!$H$28</c:f>
              <c:strCache>
                <c:ptCount val="1"/>
                <c:pt idx="0">
                  <c:v>PC Annual Broker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Data'!$F$29:$F$43</c:f>
              <c:strCache>
                <c:ptCount val="15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2,000 - 2,200</c:v>
                </c:pt>
                <c:pt idx="10">
                  <c:v>K. 2,200 - 2,400</c:v>
                </c:pt>
                <c:pt idx="11">
                  <c:v>L. 2,400 - 2,600</c:v>
                </c:pt>
                <c:pt idx="12">
                  <c:v>M. 2,600 - 2,800</c:v>
                </c:pt>
                <c:pt idx="13">
                  <c:v>N. 2,800 - 3,000</c:v>
                </c:pt>
                <c:pt idx="14">
                  <c:v>O. 3,000+</c:v>
                </c:pt>
              </c:strCache>
            </c:strRef>
          </c:cat>
          <c:val>
            <c:numRef>
              <c:f>'Dist Graph Data'!$H$29:$H$43</c:f>
              <c:numCache>
                <c:formatCode>#,##0</c:formatCode>
                <c:ptCount val="15"/>
                <c:pt idx="0">
                  <c:v>4813</c:v>
                </c:pt>
                <c:pt idx="1">
                  <c:v>12074</c:v>
                </c:pt>
                <c:pt idx="2">
                  <c:v>11207</c:v>
                </c:pt>
                <c:pt idx="3">
                  <c:v>8995</c:v>
                </c:pt>
                <c:pt idx="4">
                  <c:v>7722</c:v>
                </c:pt>
                <c:pt idx="5">
                  <c:v>5772</c:v>
                </c:pt>
                <c:pt idx="6">
                  <c:v>4144</c:v>
                </c:pt>
                <c:pt idx="7">
                  <c:v>3015</c:v>
                </c:pt>
                <c:pt idx="8">
                  <c:v>2122</c:v>
                </c:pt>
                <c:pt idx="9">
                  <c:v>1650</c:v>
                </c:pt>
                <c:pt idx="10">
                  <c:v>1238</c:v>
                </c:pt>
                <c:pt idx="11">
                  <c:v>839</c:v>
                </c:pt>
                <c:pt idx="12">
                  <c:v>617</c:v>
                </c:pt>
                <c:pt idx="13">
                  <c:v>494</c:v>
                </c:pt>
                <c:pt idx="14">
                  <c:v>1582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48-4024-8745-EE7613A3FA55}"/>
            </c:ext>
          </c:extLst>
        </c:ser>
        <c:ser>
          <c:idx val="2"/>
          <c:order val="2"/>
          <c:tx>
            <c:strRef>
              <c:f>'Dist Graph Data'!$I$28</c:f>
              <c:strCache>
                <c:ptCount val="1"/>
                <c:pt idx="0">
                  <c:v>PC Annual Broker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Data'!$F$29:$F$43</c:f>
              <c:strCache>
                <c:ptCount val="15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2,000 - 2,200</c:v>
                </c:pt>
                <c:pt idx="10">
                  <c:v>K. 2,200 - 2,400</c:v>
                </c:pt>
                <c:pt idx="11">
                  <c:v>L. 2,400 - 2,600</c:v>
                </c:pt>
                <c:pt idx="12">
                  <c:v>M. 2,600 - 2,800</c:v>
                </c:pt>
                <c:pt idx="13">
                  <c:v>N. 2,800 - 3,000</c:v>
                </c:pt>
                <c:pt idx="14">
                  <c:v>O. 3,000+</c:v>
                </c:pt>
              </c:strCache>
            </c:strRef>
          </c:cat>
          <c:val>
            <c:numRef>
              <c:f>'Dist Graph Data'!$I$29:$I$43</c:f>
              <c:numCache>
                <c:formatCode>#,##0</c:formatCode>
                <c:ptCount val="15"/>
                <c:pt idx="0">
                  <c:v>1753</c:v>
                </c:pt>
                <c:pt idx="1">
                  <c:v>6389</c:v>
                </c:pt>
                <c:pt idx="2">
                  <c:v>7877</c:v>
                </c:pt>
                <c:pt idx="3">
                  <c:v>6806</c:v>
                </c:pt>
                <c:pt idx="4">
                  <c:v>5764</c:v>
                </c:pt>
                <c:pt idx="5">
                  <c:v>4076</c:v>
                </c:pt>
                <c:pt idx="6">
                  <c:v>2704</c:v>
                </c:pt>
                <c:pt idx="7">
                  <c:v>1847</c:v>
                </c:pt>
                <c:pt idx="8">
                  <c:v>1136</c:v>
                </c:pt>
                <c:pt idx="9">
                  <c:v>893</c:v>
                </c:pt>
                <c:pt idx="10">
                  <c:v>568</c:v>
                </c:pt>
                <c:pt idx="11">
                  <c:v>394</c:v>
                </c:pt>
                <c:pt idx="12">
                  <c:v>281</c:v>
                </c:pt>
                <c:pt idx="13">
                  <c:v>208</c:v>
                </c:pt>
                <c:pt idx="14">
                  <c:v>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48-4024-8745-EE7613A3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874096"/>
        <c:axId val="1616879856"/>
      </c:lineChart>
      <c:catAx>
        <c:axId val="161687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9856"/>
        <c:crosses val="autoZero"/>
        <c:auto val="1"/>
        <c:lblAlgn val="ctr"/>
        <c:lblOffset val="100"/>
        <c:noMultiLvlLbl val="0"/>
      </c:catAx>
      <c:valAx>
        <c:axId val="1616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40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Short-Term: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Data'!$L$28</c:f>
              <c:strCache>
                <c:ptCount val="1"/>
                <c:pt idx="0">
                  <c:v>Short-Term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Data'!$K$29:$K$42</c:f>
              <c:strCache>
                <c:ptCount val="14"/>
                <c:pt idx="0">
                  <c:v>A. 0 - 5</c:v>
                </c:pt>
                <c:pt idx="1">
                  <c:v>B. 5 - 10</c:v>
                </c:pt>
                <c:pt idx="2">
                  <c:v>C. 10 - 15</c:v>
                </c:pt>
                <c:pt idx="3">
                  <c:v>D. 15 - 20</c:v>
                </c:pt>
                <c:pt idx="4">
                  <c:v>E. 20 - 25</c:v>
                </c:pt>
                <c:pt idx="5">
                  <c:v>F. 25 - 30</c:v>
                </c:pt>
                <c:pt idx="6">
                  <c:v>G. 30 - 35</c:v>
                </c:pt>
                <c:pt idx="7">
                  <c:v>H. 35 - 40</c:v>
                </c:pt>
                <c:pt idx="8">
                  <c:v>I. 40 - 45</c:v>
                </c:pt>
                <c:pt idx="9">
                  <c:v>J. 45 - 50</c:v>
                </c:pt>
                <c:pt idx="10">
                  <c:v>K. 50 - 60</c:v>
                </c:pt>
                <c:pt idx="11">
                  <c:v>L. 60 - 70</c:v>
                </c:pt>
                <c:pt idx="12">
                  <c:v>M. 70 - 80</c:v>
                </c:pt>
                <c:pt idx="13">
                  <c:v>N. 80+</c:v>
                </c:pt>
              </c:strCache>
            </c:strRef>
          </c:cat>
          <c:val>
            <c:numRef>
              <c:f>'Dist Graph Data'!$L$29:$L$42</c:f>
              <c:numCache>
                <c:formatCode>#,##0</c:formatCode>
                <c:ptCount val="14"/>
                <c:pt idx="0">
                  <c:v>359648</c:v>
                </c:pt>
                <c:pt idx="1">
                  <c:v>495043</c:v>
                </c:pt>
                <c:pt idx="2">
                  <c:v>219693</c:v>
                </c:pt>
                <c:pt idx="3">
                  <c:v>121380</c:v>
                </c:pt>
                <c:pt idx="4">
                  <c:v>77106</c:v>
                </c:pt>
                <c:pt idx="5">
                  <c:v>47694</c:v>
                </c:pt>
                <c:pt idx="6">
                  <c:v>33326</c:v>
                </c:pt>
                <c:pt idx="7">
                  <c:v>23918</c:v>
                </c:pt>
                <c:pt idx="8">
                  <c:v>16844</c:v>
                </c:pt>
                <c:pt idx="9">
                  <c:v>12480</c:v>
                </c:pt>
                <c:pt idx="10">
                  <c:v>16439</c:v>
                </c:pt>
                <c:pt idx="11">
                  <c:v>10344</c:v>
                </c:pt>
                <c:pt idx="12">
                  <c:v>6640</c:v>
                </c:pt>
                <c:pt idx="13">
                  <c:v>20087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CE-437A-AB8C-601DB744D57B}"/>
            </c:ext>
          </c:extLst>
        </c:ser>
        <c:ser>
          <c:idx val="1"/>
          <c:order val="1"/>
          <c:tx>
            <c:strRef>
              <c:f>'Dist Graph Data'!$M$28</c:f>
              <c:strCache>
                <c:ptCount val="1"/>
                <c:pt idx="0">
                  <c:v>Short-Term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Data'!$K$29:$K$42</c:f>
              <c:strCache>
                <c:ptCount val="14"/>
                <c:pt idx="0">
                  <c:v>A. 0 - 5</c:v>
                </c:pt>
                <c:pt idx="1">
                  <c:v>B. 5 - 10</c:v>
                </c:pt>
                <c:pt idx="2">
                  <c:v>C. 10 - 15</c:v>
                </c:pt>
                <c:pt idx="3">
                  <c:v>D. 15 - 20</c:v>
                </c:pt>
                <c:pt idx="4">
                  <c:v>E. 20 - 25</c:v>
                </c:pt>
                <c:pt idx="5">
                  <c:v>F. 25 - 30</c:v>
                </c:pt>
                <c:pt idx="6">
                  <c:v>G. 30 - 35</c:v>
                </c:pt>
                <c:pt idx="7">
                  <c:v>H. 35 - 40</c:v>
                </c:pt>
                <c:pt idx="8">
                  <c:v>I. 40 - 45</c:v>
                </c:pt>
                <c:pt idx="9">
                  <c:v>J. 45 - 50</c:v>
                </c:pt>
                <c:pt idx="10">
                  <c:v>K. 50 - 60</c:v>
                </c:pt>
                <c:pt idx="11">
                  <c:v>L. 60 - 70</c:v>
                </c:pt>
                <c:pt idx="12">
                  <c:v>M. 70 - 80</c:v>
                </c:pt>
                <c:pt idx="13">
                  <c:v>N. 80+</c:v>
                </c:pt>
              </c:strCache>
            </c:strRef>
          </c:cat>
          <c:val>
            <c:numRef>
              <c:f>'Dist Graph Data'!$M$29:$M$42</c:f>
              <c:numCache>
                <c:formatCode>#,##0</c:formatCode>
                <c:ptCount val="14"/>
                <c:pt idx="0">
                  <c:v>200833</c:v>
                </c:pt>
                <c:pt idx="1">
                  <c:v>348767</c:v>
                </c:pt>
                <c:pt idx="2">
                  <c:v>183336</c:v>
                </c:pt>
                <c:pt idx="3">
                  <c:v>108225</c:v>
                </c:pt>
                <c:pt idx="4">
                  <c:v>69152</c:v>
                </c:pt>
                <c:pt idx="5">
                  <c:v>45062</c:v>
                </c:pt>
                <c:pt idx="6">
                  <c:v>32349</c:v>
                </c:pt>
                <c:pt idx="7">
                  <c:v>23546</c:v>
                </c:pt>
                <c:pt idx="8">
                  <c:v>16880</c:v>
                </c:pt>
                <c:pt idx="9">
                  <c:v>12685</c:v>
                </c:pt>
                <c:pt idx="10">
                  <c:v>17529</c:v>
                </c:pt>
                <c:pt idx="11">
                  <c:v>11455</c:v>
                </c:pt>
                <c:pt idx="12">
                  <c:v>7568</c:v>
                </c:pt>
                <c:pt idx="13">
                  <c:v>23457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CE-437A-AB8C-601DB744D57B}"/>
            </c:ext>
          </c:extLst>
        </c:ser>
        <c:ser>
          <c:idx val="2"/>
          <c:order val="2"/>
          <c:tx>
            <c:strRef>
              <c:f>'Dist Graph Data'!$N$28</c:f>
              <c:strCache>
                <c:ptCount val="1"/>
                <c:pt idx="0">
                  <c:v>Short-Term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Data'!$K$29:$K$42</c:f>
              <c:strCache>
                <c:ptCount val="14"/>
                <c:pt idx="0">
                  <c:v>A. 0 - 5</c:v>
                </c:pt>
                <c:pt idx="1">
                  <c:v>B. 5 - 10</c:v>
                </c:pt>
                <c:pt idx="2">
                  <c:v>C. 10 - 15</c:v>
                </c:pt>
                <c:pt idx="3">
                  <c:v>D. 15 - 20</c:v>
                </c:pt>
                <c:pt idx="4">
                  <c:v>E. 20 - 25</c:v>
                </c:pt>
                <c:pt idx="5">
                  <c:v>F. 25 - 30</c:v>
                </c:pt>
                <c:pt idx="6">
                  <c:v>G. 30 - 35</c:v>
                </c:pt>
                <c:pt idx="7">
                  <c:v>H. 35 - 40</c:v>
                </c:pt>
                <c:pt idx="8">
                  <c:v>I. 40 - 45</c:v>
                </c:pt>
                <c:pt idx="9">
                  <c:v>J. 45 - 50</c:v>
                </c:pt>
                <c:pt idx="10">
                  <c:v>K. 50 - 60</c:v>
                </c:pt>
                <c:pt idx="11">
                  <c:v>L. 60 - 70</c:v>
                </c:pt>
                <c:pt idx="12">
                  <c:v>M. 70 - 80</c:v>
                </c:pt>
                <c:pt idx="13">
                  <c:v>N. 80+</c:v>
                </c:pt>
              </c:strCache>
            </c:strRef>
          </c:cat>
          <c:val>
            <c:numRef>
              <c:f>'Dist Graph Data'!$N$29:$N$42</c:f>
              <c:numCache>
                <c:formatCode>#,##0</c:formatCode>
                <c:ptCount val="14"/>
                <c:pt idx="0">
                  <c:v>57190</c:v>
                </c:pt>
                <c:pt idx="1">
                  <c:v>128028</c:v>
                </c:pt>
                <c:pt idx="2">
                  <c:v>78329</c:v>
                </c:pt>
                <c:pt idx="3">
                  <c:v>49286</c:v>
                </c:pt>
                <c:pt idx="4">
                  <c:v>32178</c:v>
                </c:pt>
                <c:pt idx="5">
                  <c:v>21906</c:v>
                </c:pt>
                <c:pt idx="6">
                  <c:v>16020</c:v>
                </c:pt>
                <c:pt idx="7">
                  <c:v>11715</c:v>
                </c:pt>
                <c:pt idx="8">
                  <c:v>8536</c:v>
                </c:pt>
                <c:pt idx="9">
                  <c:v>6416</c:v>
                </c:pt>
                <c:pt idx="10">
                  <c:v>9129</c:v>
                </c:pt>
                <c:pt idx="11">
                  <c:v>5809</c:v>
                </c:pt>
                <c:pt idx="12">
                  <c:v>3906</c:v>
                </c:pt>
                <c:pt idx="13">
                  <c:v>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CE-437A-AB8C-601DB744D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874096"/>
        <c:axId val="1616879856"/>
      </c:lineChart>
      <c:catAx>
        <c:axId val="161687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9856"/>
        <c:crosses val="autoZero"/>
        <c:auto val="1"/>
        <c:lblAlgn val="ctr"/>
        <c:lblOffset val="100"/>
        <c:noMultiLvlLbl val="0"/>
      </c:catAx>
      <c:valAx>
        <c:axId val="1616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8740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Overall</a:t>
            </a:r>
            <a:r>
              <a:rPr lang="en-GB" b="1" baseline="0"/>
              <a:t>: NWP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rgbClr val="6929C4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10212920.603928525</c:v>
              </c:pt>
              <c:pt idx="1">
                <c:v>9995560.6110713873</c:v>
              </c:pt>
              <c:pt idx="2">
                <c:v>9699747.31714282</c:v>
              </c:pt>
              <c:pt idx="3">
                <c:v>9441190.2917856723</c:v>
              </c:pt>
              <c:pt idx="4">
                <c:v>9246293.0978570953</c:v>
              </c:pt>
              <c:pt idx="5">
                <c:v>9098778.2857142407</c:v>
              </c:pt>
              <c:pt idx="6">
                <c:v>9017730.3957142476</c:v>
              </c:pt>
              <c:pt idx="7">
                <c:v>8836582.4789285306</c:v>
              </c:pt>
              <c:pt idx="8">
                <c:v>8798937.5546428207</c:v>
              </c:pt>
              <c:pt idx="9">
                <c:v>8774709.2696428169</c:v>
              </c:pt>
              <c:pt idx="10">
                <c:v>8845405.5196428131</c:v>
              </c:pt>
              <c:pt idx="11">
                <c:v>8837277.0989285335</c:v>
              </c:pt>
              <c:pt idx="12">
                <c:v>8670786.7660713848</c:v>
              </c:pt>
              <c:pt idx="13">
                <c:v>8747123.2046428174</c:v>
              </c:pt>
              <c:pt idx="14">
                <c:v>8744932.9046428148</c:v>
              </c:pt>
              <c:pt idx="15">
                <c:v>8741992.6614285242</c:v>
              </c:pt>
              <c:pt idx="16">
                <c:v>8741910.0014285296</c:v>
              </c:pt>
              <c:pt idx="17">
                <c:v>8742435.9314285293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2CD-4852-82F9-32ED6D98BDB8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rgbClr val="1192E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12989840.627499973</c:v>
              </c:pt>
              <c:pt idx="1">
                <c:v>12563421.834285686</c:v>
              </c:pt>
              <c:pt idx="2">
                <c:v>12149512.500714254</c:v>
              </c:pt>
              <c:pt idx="3">
                <c:v>11835170.156785682</c:v>
              </c:pt>
              <c:pt idx="4">
                <c:v>11640693.396428544</c:v>
              </c:pt>
              <c:pt idx="5">
                <c:v>11516771.826071395</c:v>
              </c:pt>
              <c:pt idx="6">
                <c:v>11266543.034285689</c:v>
              </c:pt>
              <c:pt idx="7">
                <c:v>11179652.563928533</c:v>
              </c:pt>
              <c:pt idx="8">
                <c:v>11120344.282857103</c:v>
              </c:pt>
              <c:pt idx="9">
                <c:v>11166146.107142823</c:v>
              </c:pt>
              <c:pt idx="10">
                <c:v>11141597.216428556</c:v>
              </c:pt>
              <c:pt idx="11">
                <c:v>10871433.616785688</c:v>
              </c:pt>
              <c:pt idx="12">
                <c:v>11050287.077857113</c:v>
              </c:pt>
              <c:pt idx="13">
                <c:v>11048232.107857108</c:v>
              </c:pt>
              <c:pt idx="14">
                <c:v>11048232.107857114</c:v>
              </c:pt>
              <c:pt idx="15">
                <c:v>11049845.137857113</c:v>
              </c:pt>
              <c:pt idx="16">
                <c:v>11048444.163571393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2CD-4852-82F9-32ED6D98BDB8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rgbClr val="005D5D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11816405.926428556</c:v>
              </c:pt>
              <c:pt idx="1">
                <c:v>11508424.167142857</c:v>
              </c:pt>
              <c:pt idx="2">
                <c:v>11059492.63499999</c:v>
              </c:pt>
              <c:pt idx="3">
                <c:v>10784562.960714268</c:v>
              </c:pt>
              <c:pt idx="4">
                <c:v>10588460.499642849</c:v>
              </c:pt>
              <c:pt idx="5">
                <c:v>10323292.255357135</c:v>
              </c:pt>
              <c:pt idx="6">
                <c:v>10192065.123571426</c:v>
              </c:pt>
              <c:pt idx="7">
                <c:v>10106713.450357124</c:v>
              </c:pt>
              <c:pt idx="8">
                <c:v>10147853.27392856</c:v>
              </c:pt>
              <c:pt idx="9">
                <c:v>10106220.733214267</c:v>
              </c:pt>
              <c:pt idx="10">
                <c:v>9899839.2789285649</c:v>
              </c:pt>
              <c:pt idx="11">
                <c:v>10001486.417499989</c:v>
              </c:pt>
              <c:pt idx="12">
                <c:v>9997393.4828571342</c:v>
              </c:pt>
              <c:pt idx="13">
                <c:v>9995415.2321428414</c:v>
              </c:pt>
              <c:pt idx="14">
                <c:v>9999543.2078571357</c:v>
              </c:pt>
              <c:pt idx="15">
                <c:v>9999911.0310714189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F2CD-4852-82F9-32ED6D98BDB8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rgbClr val="9F185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11524916.353571432</c:v>
              </c:pt>
              <c:pt idx="1">
                <c:v>11224591.563571438</c:v>
              </c:pt>
              <c:pt idx="2">
                <c:v>10817411.131785717</c:v>
              </c:pt>
              <c:pt idx="3">
                <c:v>10590039.479285717</c:v>
              </c:pt>
              <c:pt idx="4">
                <c:v>10328051.99500002</c:v>
              </c:pt>
              <c:pt idx="5">
                <c:v>10174826.111785721</c:v>
              </c:pt>
              <c:pt idx="6">
                <c:v>10079506.524285719</c:v>
              </c:pt>
              <c:pt idx="7">
                <c:v>10190390.224642863</c:v>
              </c:pt>
              <c:pt idx="8">
                <c:v>10133317.61464286</c:v>
              </c:pt>
              <c:pt idx="9">
                <c:v>9788602.9196428675</c:v>
              </c:pt>
              <c:pt idx="10">
                <c:v>9898118.7639285866</c:v>
              </c:pt>
              <c:pt idx="11">
                <c:v>9886554.5971428696</c:v>
              </c:pt>
              <c:pt idx="12">
                <c:v>9886160.1900000125</c:v>
              </c:pt>
              <c:pt idx="13">
                <c:v>9884588.8600000124</c:v>
              </c:pt>
              <c:pt idx="14">
                <c:v>9883560.6100000031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F2CD-4852-82F9-32ED6D98BDB8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rgbClr val="FA4D56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10224094.437142851</c:v>
              </c:pt>
              <c:pt idx="1">
                <c:v>9877059.9178571384</c:v>
              </c:pt>
              <c:pt idx="2">
                <c:v>9581156.6060714312</c:v>
              </c:pt>
              <c:pt idx="3">
                <c:v>9281982.9414285664</c:v>
              </c:pt>
              <c:pt idx="4">
                <c:v>9127014.2553571314</c:v>
              </c:pt>
              <c:pt idx="5">
                <c:v>8996713.0689285658</c:v>
              </c:pt>
              <c:pt idx="6">
                <c:v>9045509.6449999958</c:v>
              </c:pt>
              <c:pt idx="7">
                <c:v>8967961.6574999932</c:v>
              </c:pt>
              <c:pt idx="8">
                <c:v>8704590.1103571393</c:v>
              </c:pt>
              <c:pt idx="9">
                <c:v>8758276.8500000034</c:v>
              </c:pt>
              <c:pt idx="10">
                <c:v>8738197.1839285679</c:v>
              </c:pt>
              <c:pt idx="11">
                <c:v>8729094.5864285622</c:v>
              </c:pt>
              <c:pt idx="12">
                <c:v>8727103.0903571397</c:v>
              </c:pt>
              <c:pt idx="13">
                <c:v>8724624.3021428511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F2CD-4852-82F9-32ED6D98BDB8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rgbClr val="57040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9093084.4132142663</c:v>
              </c:pt>
              <c:pt idx="1">
                <c:v>8787545.674642846</c:v>
              </c:pt>
              <c:pt idx="2">
                <c:v>8405590.4814285561</c:v>
              </c:pt>
              <c:pt idx="3">
                <c:v>8221118.647857124</c:v>
              </c:pt>
              <c:pt idx="4">
                <c:v>8080672.7196428431</c:v>
              </c:pt>
              <c:pt idx="5">
                <c:v>8075916.6692857035</c:v>
              </c:pt>
              <c:pt idx="6">
                <c:v>7993725.7603571275</c:v>
              </c:pt>
              <c:pt idx="7">
                <c:v>7736421.6946428437</c:v>
              </c:pt>
              <c:pt idx="8">
                <c:v>7786519.712499979</c:v>
              </c:pt>
              <c:pt idx="9">
                <c:v>7757772.6028571222</c:v>
              </c:pt>
              <c:pt idx="10">
                <c:v>7741793.1199999806</c:v>
              </c:pt>
              <c:pt idx="11">
                <c:v>7738477.6292857043</c:v>
              </c:pt>
              <c:pt idx="12">
                <c:v>7736587.3678571181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F2CD-4852-82F9-32ED6D98BDB8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rgbClr val="19803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7588657.8485714318</c:v>
              </c:pt>
              <c:pt idx="1">
                <c:v>7172269.4378571464</c:v>
              </c:pt>
              <c:pt idx="2">
                <c:v>6943924.9535714425</c:v>
              </c:pt>
              <c:pt idx="3">
                <c:v>6785516.5871428661</c:v>
              </c:pt>
              <c:pt idx="4">
                <c:v>6734246.7528571561</c:v>
              </c:pt>
              <c:pt idx="5">
                <c:v>6616732.7360714357</c:v>
              </c:pt>
              <c:pt idx="6">
                <c:v>6434881.0392857147</c:v>
              </c:pt>
              <c:pt idx="7">
                <c:v>6467071.7921428578</c:v>
              </c:pt>
              <c:pt idx="8">
                <c:v>6427588.0382142877</c:v>
              </c:pt>
              <c:pt idx="9">
                <c:v>6395198.9278571522</c:v>
              </c:pt>
              <c:pt idx="10">
                <c:v>6383822.7957142908</c:v>
              </c:pt>
              <c:pt idx="11">
                <c:v>6379915.8692857185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F2CD-4852-82F9-32ED6D98BDB8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rgbClr val="002D9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6345169.7307142811</c:v>
              </c:pt>
              <c:pt idx="1">
                <c:v>6051708.6346428553</c:v>
              </c:pt>
              <c:pt idx="2">
                <c:v>5838184.1235714229</c:v>
              </c:pt>
              <c:pt idx="3">
                <c:v>5741060.9996428518</c:v>
              </c:pt>
              <c:pt idx="4">
                <c:v>5605088.9510714207</c:v>
              </c:pt>
              <c:pt idx="5">
                <c:v>5431702.1928571351</c:v>
              </c:pt>
              <c:pt idx="6">
                <c:v>5381237.5296428557</c:v>
              </c:pt>
              <c:pt idx="7">
                <c:v>5335234.1739285691</c:v>
              </c:pt>
              <c:pt idx="8">
                <c:v>5296674.1167857116</c:v>
              </c:pt>
              <c:pt idx="9">
                <c:v>5275046.3817857103</c:v>
              </c:pt>
              <c:pt idx="10">
                <c:v>5258001.2128571356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F2CD-4852-82F9-32ED6D98BDB8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rgbClr val="EE538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5661126.9703571461</c:v>
              </c:pt>
              <c:pt idx="1">
                <c:v>5335859.1396428542</c:v>
              </c:pt>
              <c:pt idx="2">
                <c:v>5186159.8067857092</c:v>
              </c:pt>
              <c:pt idx="3">
                <c:v>5018786.8475000001</c:v>
              </c:pt>
              <c:pt idx="4">
                <c:v>4870255.3875000067</c:v>
              </c:pt>
              <c:pt idx="5">
                <c:v>4777320.4725000076</c:v>
              </c:pt>
              <c:pt idx="6">
                <c:v>4715980.4192857249</c:v>
              </c:pt>
              <c:pt idx="7">
                <c:v>4659454.9132142821</c:v>
              </c:pt>
              <c:pt idx="8">
                <c:v>4629246.1207142826</c:v>
              </c:pt>
              <c:pt idx="9">
                <c:v>4600573.8621428628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F2CD-4852-82F9-32ED6D98BDB8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rgbClr val="B286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6125430.017500001</c:v>
              </c:pt>
              <c:pt idx="1">
                <c:v>5754908.0707142875</c:v>
              </c:pt>
              <c:pt idx="2">
                <c:v>5439434.3703571418</c:v>
              </c:pt>
              <c:pt idx="3">
                <c:v>5301350.1857142886</c:v>
              </c:pt>
              <c:pt idx="4">
                <c:v>5156525.4310714286</c:v>
              </c:pt>
              <c:pt idx="5">
                <c:v>5057200.493928574</c:v>
              </c:pt>
              <c:pt idx="6">
                <c:v>4974667.3567857184</c:v>
              </c:pt>
              <c:pt idx="7">
                <c:v>4935225.470357147</c:v>
              </c:pt>
              <c:pt idx="8">
                <c:v>4892495.3496428616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F2CD-4852-82F9-32ED6D98BDB8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rgbClr val="009D9A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5778676.3553571412</c:v>
              </c:pt>
              <c:pt idx="1">
                <c:v>5421834.6578571405</c:v>
              </c:pt>
              <c:pt idx="2">
                <c:v>5189312.4899999984</c:v>
              </c:pt>
              <c:pt idx="3">
                <c:v>5037592.0717857126</c:v>
              </c:pt>
              <c:pt idx="4">
                <c:v>4943344.9557142863</c:v>
              </c:pt>
              <c:pt idx="5">
                <c:v>4883442.3503571404</c:v>
              </c:pt>
              <c:pt idx="6">
                <c:v>4815062.8132142825</c:v>
              </c:pt>
              <c:pt idx="7">
                <c:v>4758169.0753571419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F2CD-4852-82F9-32ED6D98BDB8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rgbClr val="01274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5961940.2971428586</c:v>
              </c:pt>
              <c:pt idx="1">
                <c:v>5618110.9803571412</c:v>
              </c:pt>
              <c:pt idx="2">
                <c:v>5316707.0750000058</c:v>
              </c:pt>
              <c:pt idx="3">
                <c:v>5154815.4064285643</c:v>
              </c:pt>
              <c:pt idx="4">
                <c:v>5007288.1542857159</c:v>
              </c:pt>
              <c:pt idx="5">
                <c:v>4910362.6032142779</c:v>
              </c:pt>
              <c:pt idx="6">
                <c:v>4821872.4464285802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F2CD-4852-82F9-32ED6D98BDB8}"/>
            </c:ext>
          </c:extLst>
        </c:ser>
        <c:ser>
          <c:idx val="13"/>
          <c:order val="12"/>
          <c:tx>
            <c:v>Feb-2025</c:v>
          </c:tx>
          <c:spPr>
            <a:ln w="19050" cap="rnd">
              <a:solidFill>
                <a:srgbClr val="8A38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5066564.967857141</c:v>
              </c:pt>
              <c:pt idx="1">
                <c:v>4747766.1810714267</c:v>
              </c:pt>
              <c:pt idx="2">
                <c:v>4519314.010714286</c:v>
              </c:pt>
              <c:pt idx="3">
                <c:v>4370638.1103571383</c:v>
              </c:pt>
              <c:pt idx="4">
                <c:v>4270282.250357138</c:v>
              </c:pt>
              <c:pt idx="5">
                <c:v>4161353.1453571399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F2CD-4852-82F9-32ED6D98BDB8}"/>
            </c:ext>
          </c:extLst>
        </c:ser>
        <c:ser>
          <c:idx val="14"/>
          <c:order val="13"/>
          <c:tx>
            <c:v>Mar-2025</c:v>
          </c:tx>
          <c:spPr>
            <a:ln w="19050" cap="rnd">
              <a:solidFill>
                <a:srgbClr val="A56E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6227152.8499999987</c:v>
              </c:pt>
              <c:pt idx="1">
                <c:v>5764934.9725000057</c:v>
              </c:pt>
              <c:pt idx="2">
                <c:v>5427257.6139285639</c:v>
              </c:pt>
              <c:pt idx="3">
                <c:v>5260425.86142857</c:v>
              </c:pt>
              <c:pt idx="4">
                <c:v>5121790.8371428587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F2CD-4852-82F9-32ED6D98BDB8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5853148.4125000006</c:v>
              </c:pt>
              <c:pt idx="1">
                <c:v>5390845.0253571477</c:v>
              </c:pt>
              <c:pt idx="2">
                <c:v>5107735.3675000016</c:v>
              </c:pt>
              <c:pt idx="3">
                <c:v>4918871.9557142891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F2CD-4852-82F9-32ED6D98BDB8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B8BCDA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6010609.1214285679</c:v>
              </c:pt>
              <c:pt idx="1">
                <c:v>5585171.7253571386</c:v>
              </c:pt>
              <c:pt idx="2">
                <c:v>5242244.1835714225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F2CD-4852-82F9-32ED6D98BDB8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5254725.20928571</c:v>
              </c:pt>
              <c:pt idx="1">
                <c:v>4859794.3692857185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F2CD-4852-82F9-32ED6D98BDB8}"/>
            </c:ext>
          </c:extLst>
        </c:ser>
        <c:ser>
          <c:idx val="18"/>
          <c:order val="17"/>
          <c:tx>
            <c:v>Jul-2025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4919793.1878571399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F2CD-4852-82F9-32ED6D98B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75568"/>
        <c:axId val="1922848688"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P/CAR: NWP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rgbClr val="6929C4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9230412.9507142827</c:v>
              </c:pt>
              <c:pt idx="1">
                <c:v>9001347.388214292</c:v>
              </c:pt>
              <c:pt idx="2">
                <c:v>8705534.094285721</c:v>
              </c:pt>
              <c:pt idx="3">
                <c:v>8446977.0689285714</c:v>
              </c:pt>
              <c:pt idx="4">
                <c:v>8252079.8749999981</c:v>
              </c:pt>
              <c:pt idx="5">
                <c:v>8104565.0628571399</c:v>
              </c:pt>
              <c:pt idx="6">
                <c:v>8023517.1728571467</c:v>
              </c:pt>
              <c:pt idx="7">
                <c:v>7842369.2560714325</c:v>
              </c:pt>
              <c:pt idx="8">
                <c:v>7804724.331785717</c:v>
              </c:pt>
              <c:pt idx="9">
                <c:v>7780496.0467857197</c:v>
              </c:pt>
              <c:pt idx="10">
                <c:v>7851192.2967857113</c:v>
              </c:pt>
              <c:pt idx="11">
                <c:v>7843063.8760714317</c:v>
              </c:pt>
              <c:pt idx="12">
                <c:v>7676573.5432142895</c:v>
              </c:pt>
              <c:pt idx="13">
                <c:v>7752909.9817857165</c:v>
              </c:pt>
              <c:pt idx="14">
                <c:v>7750719.6817857157</c:v>
              </c:pt>
              <c:pt idx="15">
                <c:v>7747779.4385714279</c:v>
              </c:pt>
              <c:pt idx="16">
                <c:v>7747696.7785714259</c:v>
              </c:pt>
              <c:pt idx="17">
                <c:v>7748222.7085714266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4C5-4C9A-861D-3741194BA95F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rgbClr val="1192E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12014347.206785718</c:v>
              </c:pt>
              <c:pt idx="1">
                <c:v>11577089.330714284</c:v>
              </c:pt>
              <c:pt idx="2">
                <c:v>11163179.997142857</c:v>
              </c:pt>
              <c:pt idx="3">
                <c:v>10848837.653214283</c:v>
              </c:pt>
              <c:pt idx="4">
                <c:v>10654360.892857147</c:v>
              </c:pt>
              <c:pt idx="5">
                <c:v>10530439.322499994</c:v>
              </c:pt>
              <c:pt idx="6">
                <c:v>10280210.530714292</c:v>
              </c:pt>
              <c:pt idx="7">
                <c:v>10193328.110357134</c:v>
              </c:pt>
              <c:pt idx="8">
                <c:v>10134019.829285707</c:v>
              </c:pt>
              <c:pt idx="9">
                <c:v>10179821.653571425</c:v>
              </c:pt>
              <c:pt idx="10">
                <c:v>10155272.762857154</c:v>
              </c:pt>
              <c:pt idx="11">
                <c:v>9885109.1632142887</c:v>
              </c:pt>
              <c:pt idx="12">
                <c:v>10063962.624285713</c:v>
              </c:pt>
              <c:pt idx="13">
                <c:v>10061907.654285707</c:v>
              </c:pt>
              <c:pt idx="14">
                <c:v>10061907.654285714</c:v>
              </c:pt>
              <c:pt idx="15">
                <c:v>10063520.684285715</c:v>
              </c:pt>
              <c:pt idx="16">
                <c:v>10062119.709999993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4C5-4C9A-861D-3741194BA95F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rgbClr val="005D5D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10752491.87821429</c:v>
              </c:pt>
              <c:pt idx="1">
                <c:v>10431849.904285727</c:v>
              </c:pt>
              <c:pt idx="2">
                <c:v>9982918.3721428644</c:v>
              </c:pt>
              <c:pt idx="3">
                <c:v>9707988.6978571396</c:v>
              </c:pt>
              <c:pt idx="4">
                <c:v>9511886.2367857229</c:v>
              </c:pt>
              <c:pt idx="5">
                <c:v>9246717.9925000034</c:v>
              </c:pt>
              <c:pt idx="6">
                <c:v>9115490.8607142922</c:v>
              </c:pt>
              <c:pt idx="7">
                <c:v>9030139.1874999963</c:v>
              </c:pt>
              <c:pt idx="8">
                <c:v>9071343.1092857197</c:v>
              </c:pt>
              <c:pt idx="9">
                <c:v>9029710.568571426</c:v>
              </c:pt>
              <c:pt idx="10">
                <c:v>8823329.1142857205</c:v>
              </c:pt>
              <c:pt idx="11">
                <c:v>8924976.2528571486</c:v>
              </c:pt>
              <c:pt idx="12">
                <c:v>8920883.3182142917</c:v>
              </c:pt>
              <c:pt idx="13">
                <c:v>8918905.0674999971</c:v>
              </c:pt>
              <c:pt idx="14">
                <c:v>8923033.0432142932</c:v>
              </c:pt>
              <c:pt idx="15">
                <c:v>8923400.8664285801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74C5-4C9A-861D-3741194BA95F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rgbClr val="9F185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10414797.878928566</c:v>
              </c:pt>
              <c:pt idx="1">
                <c:v>10098011.034285717</c:v>
              </c:pt>
              <c:pt idx="2">
                <c:v>9690830.6024999954</c:v>
              </c:pt>
              <c:pt idx="3">
                <c:v>9463458.9499999881</c:v>
              </c:pt>
              <c:pt idx="4">
                <c:v>9201471.4657142963</c:v>
              </c:pt>
              <c:pt idx="5">
                <c:v>9048398.1824999992</c:v>
              </c:pt>
              <c:pt idx="6">
                <c:v>8953078.5949999932</c:v>
              </c:pt>
              <c:pt idx="7">
                <c:v>9064113.1078571454</c:v>
              </c:pt>
              <c:pt idx="8">
                <c:v>9007040.4978571311</c:v>
              </c:pt>
              <c:pt idx="9">
                <c:v>8662325.8028571457</c:v>
              </c:pt>
              <c:pt idx="10">
                <c:v>8771841.6471428629</c:v>
              </c:pt>
              <c:pt idx="11">
                <c:v>8760277.4803571459</c:v>
              </c:pt>
              <c:pt idx="12">
                <c:v>8759883.0732142869</c:v>
              </c:pt>
              <c:pt idx="13">
                <c:v>8758311.743214285</c:v>
              </c:pt>
              <c:pt idx="14">
                <c:v>8757283.4932142831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74C5-4C9A-861D-3741194BA95F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rgbClr val="FA4D56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9183739.7553571425</c:v>
              </c:pt>
              <c:pt idx="1">
                <c:v>8824601.056785712</c:v>
              </c:pt>
              <c:pt idx="2">
                <c:v>8528697.7450000085</c:v>
              </c:pt>
              <c:pt idx="3">
                <c:v>8229524.0803571418</c:v>
              </c:pt>
              <c:pt idx="4">
                <c:v>8074555.3942857096</c:v>
              </c:pt>
              <c:pt idx="5">
                <c:v>7944254.2078571422</c:v>
              </c:pt>
              <c:pt idx="6">
                <c:v>7993050.7839285647</c:v>
              </c:pt>
              <c:pt idx="7">
                <c:v>7915502.7964285659</c:v>
              </c:pt>
              <c:pt idx="8">
                <c:v>7652131.2492857166</c:v>
              </c:pt>
              <c:pt idx="9">
                <c:v>7705817.9889285713</c:v>
              </c:pt>
              <c:pt idx="10">
                <c:v>7685738.3228571424</c:v>
              </c:pt>
              <c:pt idx="11">
                <c:v>7676635.7253571404</c:v>
              </c:pt>
              <c:pt idx="12">
                <c:v>7674644.2292857179</c:v>
              </c:pt>
              <c:pt idx="13">
                <c:v>7672165.4410714274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4C5-4C9A-861D-3741194BA95F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rgbClr val="57040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8114951.2467857115</c:v>
              </c:pt>
              <c:pt idx="1">
                <c:v>7793800.6053571468</c:v>
              </c:pt>
              <c:pt idx="2">
                <c:v>7411845.4121428579</c:v>
              </c:pt>
              <c:pt idx="3">
                <c:v>7227373.5785714276</c:v>
              </c:pt>
              <c:pt idx="4">
                <c:v>7086927.6503571467</c:v>
              </c:pt>
              <c:pt idx="5">
                <c:v>7082171.6000000071</c:v>
              </c:pt>
              <c:pt idx="6">
                <c:v>6999980.6910714349</c:v>
              </c:pt>
              <c:pt idx="7">
                <c:v>6742676.6253571473</c:v>
              </c:pt>
              <c:pt idx="8">
                <c:v>6792774.6432142844</c:v>
              </c:pt>
              <c:pt idx="9">
                <c:v>6764027.5335714277</c:v>
              </c:pt>
              <c:pt idx="10">
                <c:v>6748048.050714287</c:v>
              </c:pt>
              <c:pt idx="11">
                <c:v>6744732.5600000042</c:v>
              </c:pt>
              <c:pt idx="12">
                <c:v>6742842.2985714236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74C5-4C9A-861D-3741194BA95F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rgbClr val="19803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7156868.801071424</c:v>
              </c:pt>
              <c:pt idx="1">
                <c:v>6730383.467142852</c:v>
              </c:pt>
              <c:pt idx="2">
                <c:v>6502047.2128571495</c:v>
              </c:pt>
              <c:pt idx="3">
                <c:v>6343638.8464285731</c:v>
              </c:pt>
              <c:pt idx="4">
                <c:v>6292369.0121428622</c:v>
              </c:pt>
              <c:pt idx="5">
                <c:v>6174854.9953571418</c:v>
              </c:pt>
              <c:pt idx="6">
                <c:v>5993003.2985714208</c:v>
              </c:pt>
              <c:pt idx="7">
                <c:v>6025194.0514285648</c:v>
              </c:pt>
              <c:pt idx="8">
                <c:v>5985710.2974999957</c:v>
              </c:pt>
              <c:pt idx="9">
                <c:v>5953321.1871428574</c:v>
              </c:pt>
              <c:pt idx="10">
                <c:v>5941945.0549999969</c:v>
              </c:pt>
              <c:pt idx="11">
                <c:v>5938038.1285714256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74C5-4C9A-861D-3741194BA95F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rgbClr val="002D9C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6082630.8142857114</c:v>
              </c:pt>
              <c:pt idx="1">
                <c:v>5780637.961785716</c:v>
              </c:pt>
              <c:pt idx="2">
                <c:v>5567113.4507142846</c:v>
              </c:pt>
              <c:pt idx="3">
                <c:v>5469990.3267857125</c:v>
              </c:pt>
              <c:pt idx="4">
                <c:v>5334018.2782142814</c:v>
              </c:pt>
              <c:pt idx="5">
                <c:v>5160631.5199999949</c:v>
              </c:pt>
              <c:pt idx="6">
                <c:v>5110166.8567857165</c:v>
              </c:pt>
              <c:pt idx="7">
                <c:v>5064163.5010714289</c:v>
              </c:pt>
              <c:pt idx="8">
                <c:v>5025603.4439285714</c:v>
              </c:pt>
              <c:pt idx="9">
                <c:v>5003975.7089285702</c:v>
              </c:pt>
              <c:pt idx="10">
                <c:v>4986930.5399999954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74C5-4C9A-861D-3741194BA95F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rgbClr val="EE538B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5600266.4032142889</c:v>
              </c:pt>
              <c:pt idx="1">
                <c:v>5273258.8049999969</c:v>
              </c:pt>
              <c:pt idx="2">
                <c:v>5123559.4721428519</c:v>
              </c:pt>
              <c:pt idx="3">
                <c:v>4956186.5128571419</c:v>
              </c:pt>
              <c:pt idx="4">
                <c:v>4807655.0528571503</c:v>
              </c:pt>
              <c:pt idx="5">
                <c:v>4714720.1378571512</c:v>
              </c:pt>
              <c:pt idx="6">
                <c:v>4653380.0846428676</c:v>
              </c:pt>
              <c:pt idx="7">
                <c:v>4596854.5785714248</c:v>
              </c:pt>
              <c:pt idx="8">
                <c:v>4566645.7860714253</c:v>
              </c:pt>
              <c:pt idx="9">
                <c:v>4537973.5275000054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74C5-4C9A-861D-3741194BA95F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rgbClr val="B28600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6071470.0260714293</c:v>
              </c:pt>
              <c:pt idx="1">
                <c:v>5698547.5532142874</c:v>
              </c:pt>
              <c:pt idx="2">
                <c:v>5383073.8528571418</c:v>
              </c:pt>
              <c:pt idx="3">
                <c:v>5244989.6682142885</c:v>
              </c:pt>
              <c:pt idx="4">
                <c:v>5100164.9135714285</c:v>
              </c:pt>
              <c:pt idx="5">
                <c:v>5000839.976428574</c:v>
              </c:pt>
              <c:pt idx="6">
                <c:v>4918306.8392857183</c:v>
              </c:pt>
              <c:pt idx="7">
                <c:v>4878864.952857147</c:v>
              </c:pt>
              <c:pt idx="8">
                <c:v>4836134.8321428616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74C5-4C9A-861D-3741194BA95F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rgbClr val="009D9A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5711544.971785713</c:v>
              </c:pt>
              <c:pt idx="1">
                <c:v>5353466.6571428552</c:v>
              </c:pt>
              <c:pt idx="2">
                <c:v>5120944.4892857131</c:v>
              </c:pt>
              <c:pt idx="3">
                <c:v>4969224.0710714273</c:v>
              </c:pt>
              <c:pt idx="4">
                <c:v>4874976.955000001</c:v>
              </c:pt>
              <c:pt idx="5">
                <c:v>4815074.3496428551</c:v>
              </c:pt>
              <c:pt idx="6">
                <c:v>4746694.8124999972</c:v>
              </c:pt>
              <c:pt idx="7">
                <c:v>4689801.0746428566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74C5-4C9A-861D-3741194BA95F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rgbClr val="012749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5914575.4082142869</c:v>
              </c:pt>
              <c:pt idx="1">
                <c:v>5569332.5253571412</c:v>
              </c:pt>
              <c:pt idx="2">
                <c:v>5267928.6200000057</c:v>
              </c:pt>
              <c:pt idx="3">
                <c:v>5106036.9514285643</c:v>
              </c:pt>
              <c:pt idx="4">
                <c:v>4958509.6992857158</c:v>
              </c:pt>
              <c:pt idx="5">
                <c:v>4861584.1482142778</c:v>
              </c:pt>
              <c:pt idx="6">
                <c:v>4773093.9914285801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74C5-4C9A-861D-3741194BA95F}"/>
            </c:ext>
          </c:extLst>
        </c:ser>
        <c:ser>
          <c:idx val="13"/>
          <c:order val="12"/>
          <c:tx>
            <c:v>Feb-2025</c:v>
          </c:tx>
          <c:spPr>
            <a:ln w="19050" cap="rnd">
              <a:solidFill>
                <a:srgbClr val="8A3800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5013684.4371428564</c:v>
              </c:pt>
              <c:pt idx="1">
                <c:v>4692818.6449999986</c:v>
              </c:pt>
              <c:pt idx="2">
                <c:v>4464366.474642857</c:v>
              </c:pt>
              <c:pt idx="3">
                <c:v>4315690.5742857102</c:v>
              </c:pt>
              <c:pt idx="4">
                <c:v>4215334.7142857099</c:v>
              </c:pt>
              <c:pt idx="5">
                <c:v>4106405.6092857113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74C5-4C9A-861D-3741194BA95F}"/>
            </c:ext>
          </c:extLst>
        </c:ser>
        <c:ser>
          <c:idx val="14"/>
          <c:order val="13"/>
          <c:tx>
            <c:v>Mar-2025</c:v>
          </c:tx>
          <c:spPr>
            <a:ln w="19050" cap="rnd">
              <a:solidFill>
                <a:srgbClr val="A56EFF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6171153.3360714279</c:v>
              </c:pt>
              <c:pt idx="1">
                <c:v>5706496.730000006</c:v>
              </c:pt>
              <c:pt idx="2">
                <c:v>5368819.3714285642</c:v>
              </c:pt>
              <c:pt idx="3">
                <c:v>5201987.6189285694</c:v>
              </c:pt>
              <c:pt idx="4">
                <c:v>5063352.594642859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74C5-4C9A-861D-3741194BA95F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5785799.7721428573</c:v>
              </c:pt>
              <c:pt idx="1">
                <c:v>5322631.2717857184</c:v>
              </c:pt>
              <c:pt idx="2">
                <c:v>5042200.185357145</c:v>
              </c:pt>
              <c:pt idx="3">
                <c:v>4853336.7735714316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74C5-4C9A-861D-3741194BA95F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B8BCDA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5939601.301071425</c:v>
              </c:pt>
              <c:pt idx="1">
                <c:v>5514618.3299999954</c:v>
              </c:pt>
              <c:pt idx="2">
                <c:v>5171690.7882142793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74C5-4C9A-861D-3741194BA95F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5180782.257142853</c:v>
              </c:pt>
              <c:pt idx="1">
                <c:v>4784287.4514285754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74C5-4C9A-861D-3741194BA95F}"/>
            </c:ext>
          </c:extLst>
        </c:ser>
        <c:ser>
          <c:idx val="18"/>
          <c:order val="17"/>
          <c:tx>
            <c:v>Jul-2025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4839454.1728571393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74C5-4C9A-861D-3741194BA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75568"/>
        <c:axId val="1922848688"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Overall: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rgbClr val="6929C4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0.98500504810015277</c:v>
              </c:pt>
              <c:pt idx="2">
                <c:v>0.95615168680042539</c:v>
              </c:pt>
              <c:pt idx="3">
                <c:v>0.93177347305518732</c:v>
              </c:pt>
              <c:pt idx="4">
                <c:v>0.91044782705146043</c:v>
              </c:pt>
              <c:pt idx="5">
                <c:v>0.89666929676270446</c:v>
              </c:pt>
              <c:pt idx="6">
                <c:v>0.88700929905424464</c:v>
              </c:pt>
              <c:pt idx="7">
                <c:v>0.8750402987532333</c:v>
              </c:pt>
              <c:pt idx="8">
                <c:v>0.87003675433292704</c:v>
              </c:pt>
              <c:pt idx="9">
                <c:v>0.86709529808189245</c:v>
              </c:pt>
              <c:pt idx="10">
                <c:v>0.86534044200215843</c:v>
              </c:pt>
              <c:pt idx="11">
                <c:v>0.86456407250839129</c:v>
              </c:pt>
              <c:pt idx="12">
                <c:v>0.86448893997673615</c:v>
              </c:pt>
              <c:pt idx="13">
                <c:v>0.86446671767864092</c:v>
              </c:pt>
              <c:pt idx="14">
                <c:v>0.86446671767864081</c:v>
              </c:pt>
              <c:pt idx="15">
                <c:v>0.86446671767864081</c:v>
              </c:pt>
              <c:pt idx="16">
                <c:v>0.86446671767864103</c:v>
              </c:pt>
              <c:pt idx="17">
                <c:v>0.86446671767864092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9E4-4755-A2E5-803DBCCE9135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rgbClr val="1192E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0.96754848076076483</c:v>
              </c:pt>
              <c:pt idx="2">
                <c:v>0.93692238567369046</c:v>
              </c:pt>
              <c:pt idx="3">
                <c:v>0.91340278575131473</c:v>
              </c:pt>
              <c:pt idx="4">
                <c:v>0.89733762553290031</c:v>
              </c:pt>
              <c:pt idx="5">
                <c:v>0.88636523494604158</c:v>
              </c:pt>
              <c:pt idx="6">
                <c:v>0.8810944471781198</c:v>
              </c:pt>
              <c:pt idx="7">
                <c:v>0.87314473758066735</c:v>
              </c:pt>
              <c:pt idx="8">
                <c:v>0.86804164401330342</c:v>
              </c:pt>
              <c:pt idx="9">
                <c:v>0.86472710256835084</c:v>
              </c:pt>
              <c:pt idx="10">
                <c:v>0.86223429060865708</c:v>
              </c:pt>
              <c:pt idx="11">
                <c:v>0.8613612204696508</c:v>
              </c:pt>
              <c:pt idx="12">
                <c:v>0.86114888222235708</c:v>
              </c:pt>
              <c:pt idx="13">
                <c:v>0.86114888222235686</c:v>
              </c:pt>
              <c:pt idx="14">
                <c:v>0.86114888222235719</c:v>
              </c:pt>
              <c:pt idx="15">
                <c:v>0.86114888222235708</c:v>
              </c:pt>
              <c:pt idx="16">
                <c:v>0.86114888222235708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9E4-4755-A2E5-803DBCCE9135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rgbClr val="005D5D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0.97555720265931978</c:v>
              </c:pt>
              <c:pt idx="2">
                <c:v>0.93808010663195851</c:v>
              </c:pt>
              <c:pt idx="3">
                <c:v>0.91336821907406884</c:v>
              </c:pt>
              <c:pt idx="4">
                <c:v>0.89542377959293673</c:v>
              </c:pt>
              <c:pt idx="5">
                <c:v>0.87917960577591803</c:v>
              </c:pt>
              <c:pt idx="6">
                <c:v>0.86791757235792766</c:v>
              </c:pt>
              <c:pt idx="7">
                <c:v>0.85972710707360656</c:v>
              </c:pt>
              <c:pt idx="8">
                <c:v>0.85529860167538219</c:v>
              </c:pt>
              <c:pt idx="9">
                <c:v>0.85101058798208751</c:v>
              </c:pt>
              <c:pt idx="10">
                <c:v>0.84911466822583381</c:v>
              </c:pt>
              <c:pt idx="11">
                <c:v>0.84808324650664202</c:v>
              </c:pt>
              <c:pt idx="12">
                <c:v>0.84798125355112342</c:v>
              </c:pt>
              <c:pt idx="13">
                <c:v>0.8479812535511233</c:v>
              </c:pt>
              <c:pt idx="14">
                <c:v>0.8479812535511233</c:v>
              </c:pt>
              <c:pt idx="15">
                <c:v>0.84798125355112453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9E4-4755-A2E5-803DBCCE9135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rgbClr val="9F185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0.9765963042506367</c:v>
              </c:pt>
              <c:pt idx="2">
                <c:v>0.94262667148336987</c:v>
              </c:pt>
              <c:pt idx="3">
                <c:v>0.92159502557532014</c:v>
              </c:pt>
              <c:pt idx="4">
                <c:v>0.90907212009906835</c:v>
              </c:pt>
              <c:pt idx="5">
                <c:v>0.89471886262756339</c:v>
              </c:pt>
              <c:pt idx="6">
                <c:v>0.88516371771967428</c:v>
              </c:pt>
              <c:pt idx="7">
                <c:v>0.87878002280106826</c:v>
              </c:pt>
              <c:pt idx="8">
                <c:v>0.87231759079538407</c:v>
              </c:pt>
              <c:pt idx="9">
                <c:v>0.86896898236017783</c:v>
              </c:pt>
              <c:pt idx="10">
                <c:v>0.86658490324167214</c:v>
              </c:pt>
              <c:pt idx="11">
                <c:v>0.86552566119703844</c:v>
              </c:pt>
              <c:pt idx="12">
                <c:v>0.86566230998221971</c:v>
              </c:pt>
              <c:pt idx="13">
                <c:v>0.86566230998221894</c:v>
              </c:pt>
              <c:pt idx="14">
                <c:v>0.86566230998221894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9E4-4755-A2E5-803DBCCE9135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rgbClr val="FA4D56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0.96591741454419955</c:v>
              </c:pt>
              <c:pt idx="2">
                <c:v>0.93612129115641485</c:v>
              </c:pt>
              <c:pt idx="3">
                <c:v>0.91550724616550738</c:v>
              </c:pt>
              <c:pt idx="4">
                <c:v>0.89939297756890801</c:v>
              </c:pt>
              <c:pt idx="5">
                <c:v>0.88694088512284053</c:v>
              </c:pt>
              <c:pt idx="6">
                <c:v>0.87741456153732733</c:v>
              </c:pt>
              <c:pt idx="7">
                <c:v>0.8683730814500954</c:v>
              </c:pt>
              <c:pt idx="8">
                <c:v>0.86350037276809832</c:v>
              </c:pt>
              <c:pt idx="9">
                <c:v>0.85951318124258358</c:v>
              </c:pt>
              <c:pt idx="10">
                <c:v>0.85731688432937381</c:v>
              </c:pt>
              <c:pt idx="11">
                <c:v>0.85620218562331674</c:v>
              </c:pt>
              <c:pt idx="12">
                <c:v>0.85621227339441186</c:v>
              </c:pt>
              <c:pt idx="13">
                <c:v>0.85621227339441175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A9E4-4755-A2E5-803DBCCE9135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rgbClr val="57040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0.96693439531356629</c:v>
              </c:pt>
              <c:pt idx="2">
                <c:v>0.93528981891106855</c:v>
              </c:pt>
              <c:pt idx="3">
                <c:v>0.91250440554145296</c:v>
              </c:pt>
              <c:pt idx="4">
                <c:v>0.89620116678127959</c:v>
              </c:pt>
              <c:pt idx="5">
                <c:v>0.88407261469756593</c:v>
              </c:pt>
              <c:pt idx="6">
                <c:v>0.87336237416899687</c:v>
              </c:pt>
              <c:pt idx="7">
                <c:v>0.86661581109587593</c:v>
              </c:pt>
              <c:pt idx="8">
                <c:v>0.86045140419277544</c:v>
              </c:pt>
              <c:pt idx="9">
                <c:v>0.85632185701011521</c:v>
              </c:pt>
              <c:pt idx="10">
                <c:v>0.8538187646040043</c:v>
              </c:pt>
              <c:pt idx="11">
                <c:v>0.85310942970145587</c:v>
              </c:pt>
              <c:pt idx="12">
                <c:v>0.8530395709610531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A9E4-4755-A2E5-803DBCCE9135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rgbClr val="19803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0.95938204795093451</c:v>
              </c:pt>
              <c:pt idx="2">
                <c:v>0.92997637543038092</c:v>
              </c:pt>
              <c:pt idx="3">
                <c:v>0.90961560337559322</c:v>
              </c:pt>
              <c:pt idx="4">
                <c:v>0.89641135214873735</c:v>
              </c:pt>
              <c:pt idx="5">
                <c:v>0.88107560875281543</c:v>
              </c:pt>
              <c:pt idx="6">
                <c:v>0.87231130194694295</c:v>
              </c:pt>
              <c:pt idx="7">
                <c:v>0.86454578335641852</c:v>
              </c:pt>
              <c:pt idx="8">
                <c:v>0.8587961748988705</c:v>
              </c:pt>
              <c:pt idx="9">
                <c:v>0.85384766951907398</c:v>
              </c:pt>
              <c:pt idx="10">
                <c:v>0.85175483754828574</c:v>
              </c:pt>
              <c:pt idx="11">
                <c:v>0.8509784451127308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A9E4-4755-A2E5-803DBCCE9135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rgbClr val="002D9C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0.95759986310787526</c:v>
              </c:pt>
              <c:pt idx="2">
                <c:v>0.92228149949896177</c:v>
              </c:pt>
              <c:pt idx="3">
                <c:v>0.89935096762244593</c:v>
              </c:pt>
              <c:pt idx="4">
                <c:v>0.87663529324388068</c:v>
              </c:pt>
              <c:pt idx="5">
                <c:v>0.86154387878105354</c:v>
              </c:pt>
              <c:pt idx="6">
                <c:v>0.85022788741426369</c:v>
              </c:pt>
              <c:pt idx="7">
                <c:v>0.84196443867775095</c:v>
              </c:pt>
              <c:pt idx="8">
                <c:v>0.83463530193117041</c:v>
              </c:pt>
              <c:pt idx="9">
                <c:v>0.8302980191366337</c:v>
              </c:pt>
              <c:pt idx="10">
                <c:v>0.82723666685951325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A9E4-4755-A2E5-803DBCCE9135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rgbClr val="EE538B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0.95519505316360021</c:v>
              </c:pt>
              <c:pt idx="2">
                <c:v>0.92363866982555731</c:v>
              </c:pt>
              <c:pt idx="3">
                <c:v>0.89342691011501174</c:v>
              </c:pt>
              <c:pt idx="4">
                <c:v>0.87907492416382527</c:v>
              </c:pt>
              <c:pt idx="5">
                <c:v>0.86228462992857091</c:v>
              </c:pt>
              <c:pt idx="6">
                <c:v>0.85115877139122054</c:v>
              </c:pt>
              <c:pt idx="7">
                <c:v>0.84019176906937254</c:v>
              </c:pt>
              <c:pt idx="8">
                <c:v>0.83408092048112237</c:v>
              </c:pt>
              <c:pt idx="9">
                <c:v>0.82871481137097713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A9E4-4755-A2E5-803DBCCE9135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rgbClr val="B28600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0.94928728077537694</c:v>
              </c:pt>
              <c:pt idx="2">
                <c:v>0.89612666450501832</c:v>
              </c:pt>
              <c:pt idx="3">
                <c:v>0.87387265683774107</c:v>
              </c:pt>
              <c:pt idx="4">
                <c:v>0.85125868193194443</c:v>
              </c:pt>
              <c:pt idx="5">
                <c:v>0.8342509736458914</c:v>
              </c:pt>
              <c:pt idx="6">
                <c:v>0.82018845185680966</c:v>
              </c:pt>
              <c:pt idx="7">
                <c:v>0.81182541134427777</c:v>
              </c:pt>
              <c:pt idx="8">
                <c:v>0.80477283007610623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A9E4-4755-A2E5-803DBCCE9135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rgbClr val="009D9A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0.94686714582156051</c:v>
              </c:pt>
              <c:pt idx="2">
                <c:v>0.91108221610342988</c:v>
              </c:pt>
              <c:pt idx="3">
                <c:v>0.88165455594298803</c:v>
              </c:pt>
              <c:pt idx="4">
                <c:v>0.86211330988295531</c:v>
              </c:pt>
              <c:pt idx="5">
                <c:v>0.84785976891099468</c:v>
              </c:pt>
              <c:pt idx="6">
                <c:v>0.8342534033121487</c:v>
              </c:pt>
              <c:pt idx="7">
                <c:v>0.82226758993999649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A9E4-4755-A2E5-803DBCCE9135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rgbClr val="012749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0.95520877660317849</c:v>
              </c:pt>
              <c:pt idx="2">
                <c:v>0.90295678887346242</c:v>
              </c:pt>
              <c:pt idx="3">
                <c:v>0.8711253196627412</c:v>
              </c:pt>
              <c:pt idx="4">
                <c:v>0.84396904880250567</c:v>
              </c:pt>
              <c:pt idx="5">
                <c:v>0.82649816073625804</c:v>
              </c:pt>
              <c:pt idx="6">
                <c:v>0.81122805339737813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A9E4-4755-A2E5-803DBCCE9135}"/>
            </c:ext>
          </c:extLst>
        </c:ser>
        <c:ser>
          <c:idx val="13"/>
          <c:order val="12"/>
          <c:tx>
            <c:v>Feb-2025</c:v>
          </c:tx>
          <c:spPr>
            <a:ln w="19050" cap="rnd">
              <a:solidFill>
                <a:srgbClr val="8A3800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0.95132483534040657</c:v>
              </c:pt>
              <c:pt idx="2">
                <c:v>0.904878177389702</c:v>
              </c:pt>
              <c:pt idx="3">
                <c:v>0.87301756009347276</c:v>
              </c:pt>
              <c:pt idx="4">
                <c:v>0.84999226418368012</c:v>
              </c:pt>
              <c:pt idx="5">
                <c:v>0.82752111595225453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A9E4-4755-A2E5-803DBCCE9135}"/>
            </c:ext>
          </c:extLst>
        </c:ser>
        <c:ser>
          <c:idx val="14"/>
          <c:order val="13"/>
          <c:tx>
            <c:v>Mar-2025</c:v>
          </c:tx>
          <c:spPr>
            <a:ln w="19050" cap="rnd">
              <a:solidFill>
                <a:srgbClr val="A56EFF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0.93257420774285427</c:v>
              </c:pt>
              <c:pt idx="2">
                <c:v>0.87994047366896377</c:v>
              </c:pt>
              <c:pt idx="3">
                <c:v>0.85112999810935197</c:v>
              </c:pt>
              <c:pt idx="4">
                <c:v>0.8257654675283268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A9E4-4755-A2E5-803DBCCE9135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0.93247121063844896</c:v>
              </c:pt>
              <c:pt idx="2">
                <c:v>0.88704631853604854</c:v>
              </c:pt>
              <c:pt idx="3">
                <c:v>0.8536715186989996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A9E4-4755-A2E5-803DBCCE9135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B8BCDA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0.93374507125372219</c:v>
              </c:pt>
              <c:pt idx="2">
                <c:v>0.88067151858056258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A9E4-4755-A2E5-803DBCCE9135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0.93089525272838436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A9E4-4755-A2E5-803DBCCE9135}"/>
            </c:ext>
          </c:extLst>
        </c:ser>
        <c:ser>
          <c:idx val="18"/>
          <c:order val="17"/>
          <c:tx>
            <c:v>Jul-2025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A9E4-4755-A2E5-803DBCCE9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75568"/>
        <c:axId val="1922848688"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P/CAR: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rgbClr val="6929C4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0.98448772853076272</c:v>
              </c:pt>
              <c:pt idx="2">
                <c:v>0.9551241505817154</c:v>
              </c:pt>
              <c:pt idx="3">
                <c:v>0.93031485463415464</c:v>
              </c:pt>
              <c:pt idx="4">
                <c:v>0.90861210526504943</c:v>
              </c:pt>
              <c:pt idx="5">
                <c:v>0.89458992795425485</c:v>
              </c:pt>
              <c:pt idx="6">
                <c:v>0.88475911161527043</c:v>
              </c:pt>
              <c:pt idx="7">
                <c:v>0.87257846237790648</c:v>
              </c:pt>
              <c:pt idx="8">
                <c:v>0.867486439820085</c:v>
              </c:pt>
              <c:pt idx="9">
                <c:v>0.86449296952684074</c:v>
              </c:pt>
              <c:pt idx="10">
                <c:v>0.86270708216517966</c:v>
              </c:pt>
              <c:pt idx="11">
                <c:v>0.86191698405804118</c:v>
              </c:pt>
              <c:pt idx="12">
                <c:v>0.86184052295089852</c:v>
              </c:pt>
              <c:pt idx="13">
                <c:v>0.86181790769385624</c:v>
              </c:pt>
              <c:pt idx="14">
                <c:v>0.86181790769385636</c:v>
              </c:pt>
              <c:pt idx="15">
                <c:v>0.86181790769385636</c:v>
              </c:pt>
              <c:pt idx="16">
                <c:v>0.86181790769385647</c:v>
              </c:pt>
              <c:pt idx="17">
                <c:v>0.86181790769385624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81F-4E21-BA1C-915917A814B2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rgbClr val="1192E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0.96701389183187436</c:v>
              </c:pt>
              <c:pt idx="2">
                <c:v>0.93600349202851474</c:v>
              </c:pt>
              <c:pt idx="3">
                <c:v>0.91218876165775464</c:v>
              </c:pt>
              <c:pt idx="4">
                <c:v>0.89592201136322192</c:v>
              </c:pt>
              <c:pt idx="5">
                <c:v>0.88481193618289899</c:v>
              </c:pt>
              <c:pt idx="6">
                <c:v>0.8794750091114848</c:v>
              </c:pt>
              <c:pt idx="7">
                <c:v>0.8714255443580875</c:v>
              </c:pt>
              <c:pt idx="8">
                <c:v>0.86625841576046547</c:v>
              </c:pt>
              <c:pt idx="9">
                <c:v>0.86290228253223156</c:v>
              </c:pt>
              <c:pt idx="10">
                <c:v>0.8603781900782338</c:v>
              </c:pt>
              <c:pt idx="11">
                <c:v>0.85949416441351922</c:v>
              </c:pt>
              <c:pt idx="12">
                <c:v>0.85927916168713825</c:v>
              </c:pt>
              <c:pt idx="13">
                <c:v>0.85927916168713825</c:v>
              </c:pt>
              <c:pt idx="14">
                <c:v>0.85927916168713847</c:v>
              </c:pt>
              <c:pt idx="15">
                <c:v>0.85927916168713847</c:v>
              </c:pt>
              <c:pt idx="16">
                <c:v>0.85927916168713825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81F-4E21-BA1C-915917A814B2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rgbClr val="005D5D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0.97504493477726117</c:v>
              </c:pt>
              <c:pt idx="2">
                <c:v>0.93707588483307525</c:v>
              </c:pt>
              <c:pt idx="3">
                <c:v>0.91203960955135088</c:v>
              </c:pt>
              <c:pt idx="4">
                <c:v>0.89385961720663709</c:v>
              </c:pt>
              <c:pt idx="5">
                <c:v>0.87740220955397041</c:v>
              </c:pt>
              <c:pt idx="6">
                <c:v>0.86599234180411655</c:v>
              </c:pt>
              <c:pt idx="7">
                <c:v>0.85769436201348714</c:v>
              </c:pt>
              <c:pt idx="8">
                <c:v>0.8532077245610945</c:v>
              </c:pt>
              <c:pt idx="9">
                <c:v>0.84886342301854167</c:v>
              </c:pt>
              <c:pt idx="10">
                <c:v>0.84694261592444875</c:v>
              </c:pt>
              <c:pt idx="11">
                <c:v>0.84589765495039337</c:v>
              </c:pt>
              <c:pt idx="12">
                <c:v>0.84579432315490932</c:v>
              </c:pt>
              <c:pt idx="13">
                <c:v>0.84579432315490921</c:v>
              </c:pt>
              <c:pt idx="14">
                <c:v>0.84579432315490921</c:v>
              </c:pt>
              <c:pt idx="15">
                <c:v>0.84579432315491032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81F-4E21-BA1C-915917A814B2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rgbClr val="9F185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0.97609600572712907</c:v>
              </c:pt>
              <c:pt idx="2">
                <c:v>0.94166760393647564</c:v>
              </c:pt>
              <c:pt idx="3">
                <c:v>0.92035191999599986</c:v>
              </c:pt>
              <c:pt idx="4">
                <c:v>0.90765988931446073</c:v>
              </c:pt>
              <c:pt idx="5">
                <c:v>0.89311278724187526</c:v>
              </c:pt>
              <c:pt idx="6">
                <c:v>0.88342859753306835</c:v>
              </c:pt>
              <c:pt idx="7">
                <c:v>0.87695868909830565</c:v>
              </c:pt>
              <c:pt idx="8">
                <c:v>0.87040898021093549</c:v>
              </c:pt>
              <c:pt idx="9">
                <c:v>0.86701514791852552</c:v>
              </c:pt>
              <c:pt idx="10">
                <c:v>0.86459887117055589</c:v>
              </c:pt>
              <c:pt idx="11">
                <c:v>0.86352532377732805</c:v>
              </c:pt>
              <c:pt idx="12">
                <c:v>0.86366381804109205</c:v>
              </c:pt>
              <c:pt idx="13">
                <c:v>0.86366381804109105</c:v>
              </c:pt>
              <c:pt idx="14">
                <c:v>0.86366381804109116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281F-4E21-BA1C-915917A814B2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rgbClr val="FA4D56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0.9653377855757318</c:v>
              </c:pt>
              <c:pt idx="2">
                <c:v>0.93515293618700956</c:v>
              </c:pt>
              <c:pt idx="3">
                <c:v>0.9142699563696427</c:v>
              </c:pt>
              <c:pt idx="4">
                <c:v>0.8979454579015913</c:v>
              </c:pt>
              <c:pt idx="5">
                <c:v>0.88533091304395106</c:v>
              </c:pt>
              <c:pt idx="6">
                <c:v>0.87568030719450596</c:v>
              </c:pt>
              <c:pt idx="7">
                <c:v>0.86652087020559498</c:v>
              </c:pt>
              <c:pt idx="8">
                <c:v>0.86158459122168207</c:v>
              </c:pt>
              <c:pt idx="9">
                <c:v>0.85754538202270991</c:v>
              </c:pt>
              <c:pt idx="10">
                <c:v>0.85532043179427419</c:v>
              </c:pt>
              <c:pt idx="11">
                <c:v>0.85419119051284176</c:v>
              </c:pt>
              <c:pt idx="12">
                <c:v>0.85420140989095372</c:v>
              </c:pt>
              <c:pt idx="13">
                <c:v>0.85420140989095372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281F-4E21-BA1C-915917A814B2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rgbClr val="57040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0.9662519035795657</c:v>
              </c:pt>
              <c:pt idx="2">
                <c:v>0.93417844882865886</c:v>
              </c:pt>
              <c:pt idx="3">
                <c:v>0.9110842251804826</c:v>
              </c:pt>
              <c:pt idx="4">
                <c:v>0.89456002893223141</c:v>
              </c:pt>
              <c:pt idx="5">
                <c:v>0.88226709881039511</c:v>
              </c:pt>
              <c:pt idx="6">
                <c:v>0.87141170259351652</c:v>
              </c:pt>
              <c:pt idx="7">
                <c:v>0.86457370347804097</c:v>
              </c:pt>
              <c:pt idx="8">
                <c:v>0.85832575048420146</c:v>
              </c:pt>
              <c:pt idx="9">
                <c:v>0.85414023562629582</c:v>
              </c:pt>
              <c:pt idx="10">
                <c:v>0.85160321885591461</c:v>
              </c:pt>
              <c:pt idx="11">
                <c:v>0.85088427035078218</c:v>
              </c:pt>
              <c:pt idx="12">
                <c:v>0.85081346481618558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281F-4E21-BA1C-915917A814B2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rgbClr val="198038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0.95902996292213627</c:v>
              </c:pt>
              <c:pt idx="2">
                <c:v>0.92945585730033042</c:v>
              </c:pt>
              <c:pt idx="3">
                <c:v>0.90897845475498529</c:v>
              </c:pt>
              <c:pt idx="4">
                <c:v>0.89569856699067951</c:v>
              </c:pt>
              <c:pt idx="5">
                <c:v>0.88027497745265082</c:v>
              </c:pt>
              <c:pt idx="6">
                <c:v>0.87146046698065949</c:v>
              </c:pt>
              <c:pt idx="7">
                <c:v>0.86365046597855433</c:v>
              </c:pt>
              <c:pt idx="8">
                <c:v>0.85786792263753953</c:v>
              </c:pt>
              <c:pt idx="9">
                <c:v>0.85289107124962404</c:v>
              </c:pt>
              <c:pt idx="10">
                <c:v>0.85078625112736761</c:v>
              </c:pt>
              <c:pt idx="11">
                <c:v>0.85000541136386354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281F-4E21-BA1C-915917A814B2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rgbClr val="002D9C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0.95725347152418594</c:v>
              </c:pt>
              <c:pt idx="2">
                <c:v>0.92178349171115403</c:v>
              </c:pt>
              <c:pt idx="3">
                <c:v>0.89875452265221323</c:v>
              </c:pt>
              <c:pt idx="4">
                <c:v>0.87594133344081437</c:v>
              </c:pt>
              <c:pt idx="5">
                <c:v>0.86078513389901345</c:v>
              </c:pt>
              <c:pt idx="6">
                <c:v>0.84942056475336991</c:v>
              </c:pt>
              <c:pt idx="7">
                <c:v>0.84112164232548725</c:v>
              </c:pt>
              <c:pt idx="8">
                <c:v>0.83376104274259633</c:v>
              </c:pt>
              <c:pt idx="9">
                <c:v>0.82940514067224091</c:v>
              </c:pt>
              <c:pt idx="10">
                <c:v>0.82633064648920251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281F-4E21-BA1C-915917A814B2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rgbClr val="EE538B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0.95514824123852715</c:v>
              </c:pt>
              <c:pt idx="2">
                <c:v>0.92356802886791722</c:v>
              </c:pt>
              <c:pt idx="3">
                <c:v>0.89333345548451426</c:v>
              </c:pt>
              <c:pt idx="4">
                <c:v>0.87897063198147785</c:v>
              </c:pt>
              <c:pt idx="5">
                <c:v>0.86216765896539327</c:v>
              </c:pt>
              <c:pt idx="6">
                <c:v>0.85103339900755726</c:v>
              </c:pt>
              <c:pt idx="7">
                <c:v>0.84005811522161733</c:v>
              </c:pt>
              <c:pt idx="8">
                <c:v>0.83394265217522534</c:v>
              </c:pt>
              <c:pt idx="9">
                <c:v>0.82857249097877561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281F-4E21-BA1C-915917A814B2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rgbClr val="B28600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0.94922982963326541</c:v>
              </c:pt>
              <c:pt idx="2">
                <c:v>0.89603605489798854</c:v>
              </c:pt>
              <c:pt idx="3">
                <c:v>0.8737681664899617</c:v>
              </c:pt>
              <c:pt idx="4">
                <c:v>0.85114008631702953</c:v>
              </c:pt>
              <c:pt idx="5">
                <c:v>0.83412176962313433</c:v>
              </c:pt>
              <c:pt idx="6">
                <c:v>0.82005047646027784</c:v>
              </c:pt>
              <c:pt idx="7">
                <c:v>0.81168221957508324</c:v>
              </c:pt>
              <c:pt idx="8">
                <c:v>0.80462523932162955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281F-4E21-BA1C-915917A814B2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rgbClr val="009D9A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0.94679919162149995</c:v>
              </c:pt>
              <c:pt idx="2">
                <c:v>0.91097789308765442</c:v>
              </c:pt>
              <c:pt idx="3">
                <c:v>0.88152032510965572</c:v>
              </c:pt>
              <c:pt idx="4">
                <c:v>0.86195921895817151</c:v>
              </c:pt>
              <c:pt idx="5">
                <c:v>0.84769119187686348</c:v>
              </c:pt>
              <c:pt idx="6">
                <c:v>0.83407099790370132</c:v>
              </c:pt>
              <c:pt idx="7">
                <c:v>0.82207300315125409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281F-4E21-BA1C-915917A814B2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rgbClr val="012749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0.95517607572059882</c:v>
              </c:pt>
              <c:pt idx="2">
                <c:v>0.9028984660051339</c:v>
              </c:pt>
              <c:pt idx="3">
                <c:v>0.87105138809729088</c:v>
              </c:pt>
              <c:pt idx="4">
                <c:v>0.84388180104344812</c:v>
              </c:pt>
              <c:pt idx="5">
                <c:v>0.82640234605248608</c:v>
              </c:pt>
              <c:pt idx="6">
                <c:v>0.81112475095113779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281F-4E21-BA1C-915917A814B2}"/>
            </c:ext>
          </c:extLst>
        </c:ser>
        <c:ser>
          <c:idx val="13"/>
          <c:order val="12"/>
          <c:tx>
            <c:v>Feb-2025</c:v>
          </c:tx>
          <c:spPr>
            <a:ln w="19050" cap="rnd">
              <a:solidFill>
                <a:srgbClr val="8A3800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0.95126493958592184</c:v>
              </c:pt>
              <c:pt idx="2">
                <c:v>0.90478872040412051</c:v>
              </c:pt>
              <c:pt idx="3">
                <c:v>0.87290782524265131</c:v>
              </c:pt>
              <c:pt idx="4">
                <c:v>0.84986787475654524</c:v>
              </c:pt>
              <c:pt idx="5">
                <c:v>0.82738242463914591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281F-4E21-BA1C-915917A814B2}"/>
            </c:ext>
          </c:extLst>
        </c:ser>
        <c:ser>
          <c:idx val="14"/>
          <c:order val="13"/>
          <c:tx>
            <c:v>Mar-2025</c:v>
          </c:tx>
          <c:spPr>
            <a:ln w="19050" cap="rnd">
              <a:solidFill>
                <a:srgbClr val="A56EFF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0.93251758838049237</c:v>
              </c:pt>
              <c:pt idx="2">
                <c:v>0.87985431284350313</c:v>
              </c:pt>
              <c:pt idx="3">
                <c:v>0.85102766697761167</c:v>
              </c:pt>
              <c:pt idx="4">
                <c:v>0.82564890017798342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281F-4E21-BA1C-915917A814B2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0.93241734496321471</c:v>
              </c:pt>
              <c:pt idx="2">
                <c:v>0.88695925048624957</c:v>
              </c:pt>
              <c:pt idx="3">
                <c:v>0.85356005603748175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281F-4E21-BA1C-915917A814B2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B8BCDA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0.93368018006288156</c:v>
              </c:pt>
              <c:pt idx="2">
                <c:v>0.88056634708879455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281F-4E21-BA1C-915917A814B2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0.93080519196648293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281F-4E21-BA1C-915917A814B2}"/>
            </c:ext>
          </c:extLst>
        </c:ser>
        <c:ser>
          <c:idx val="18"/>
          <c:order val="17"/>
          <c:tx>
            <c:v>Jul-2025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281F-4E21-BA1C-915917A81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75568"/>
        <c:axId val="1922848688"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Proposer</a:t>
            </a:r>
            <a:r>
              <a:rPr lang="en-GB" b="1" baseline="0"/>
              <a:t> Age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Data'!$B$4</c:f>
              <c:strCache>
                <c:ptCount val="1"/>
                <c:pt idx="0">
                  <c:v>Average Proposer Age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Data'!$B$5:$B$109</c:f>
              <c:numCache>
                <c:formatCode>#,##0</c:formatCode>
                <c:ptCount val="105"/>
                <c:pt idx="0">
                  <c:v>37.206238496421136</c:v>
                </c:pt>
                <c:pt idx="1">
                  <c:v>37.912172417510149</c:v>
                </c:pt>
                <c:pt idx="2">
                  <c:v>37.851725973310124</c:v>
                </c:pt>
                <c:pt idx="3">
                  <c:v>37.631925674455665</c:v>
                </c:pt>
                <c:pt idx="4">
                  <c:v>37.892107786842303</c:v>
                </c:pt>
                <c:pt idx="5">
                  <c:v>38.188288023030381</c:v>
                </c:pt>
                <c:pt idx="6">
                  <c:v>38.183906109812071</c:v>
                </c:pt>
                <c:pt idx="7">
                  <c:v>37.750666040509152</c:v>
                </c:pt>
                <c:pt idx="8">
                  <c:v>38.611953474952486</c:v>
                </c:pt>
                <c:pt idx="9">
                  <c:v>38.948831564041321</c:v>
                </c:pt>
                <c:pt idx="10">
                  <c:v>38.981724339643421</c:v>
                </c:pt>
                <c:pt idx="11">
                  <c:v>39.387749277838189</c:v>
                </c:pt>
                <c:pt idx="12">
                  <c:v>39.636421098135123</c:v>
                </c:pt>
                <c:pt idx="13">
                  <c:v>40.22580881977224</c:v>
                </c:pt>
                <c:pt idx="14">
                  <c:v>39.935731355236591</c:v>
                </c:pt>
                <c:pt idx="15">
                  <c:v>40.219680152081494</c:v>
                </c:pt>
                <c:pt idx="16">
                  <c:v>39.267497316593882</c:v>
                </c:pt>
                <c:pt idx="17">
                  <c:v>39.912890933729457</c:v>
                </c:pt>
                <c:pt idx="18">
                  <c:v>39.427102490427224</c:v>
                </c:pt>
                <c:pt idx="19">
                  <c:v>39.340167590617476</c:v>
                </c:pt>
                <c:pt idx="20">
                  <c:v>39.734288952905693</c:v>
                </c:pt>
                <c:pt idx="21">
                  <c:v>39.66820176659224</c:v>
                </c:pt>
                <c:pt idx="22">
                  <c:v>38.980914725362169</c:v>
                </c:pt>
                <c:pt idx="23">
                  <c:v>39.27434624798039</c:v>
                </c:pt>
                <c:pt idx="24">
                  <c:v>39.459539983344726</c:v>
                </c:pt>
                <c:pt idx="25">
                  <c:v>39.345088837404845</c:v>
                </c:pt>
                <c:pt idx="26">
                  <c:v>40.077366614666111</c:v>
                </c:pt>
                <c:pt idx="27">
                  <c:v>39.571222703249916</c:v>
                </c:pt>
                <c:pt idx="28">
                  <c:v>39.766983897503295</c:v>
                </c:pt>
                <c:pt idx="29">
                  <c:v>39.227783405757179</c:v>
                </c:pt>
                <c:pt idx="30">
                  <c:v>39.867442442554029</c:v>
                </c:pt>
                <c:pt idx="31">
                  <c:v>39.770909108242357</c:v>
                </c:pt>
                <c:pt idx="32">
                  <c:v>39.971842976987332</c:v>
                </c:pt>
                <c:pt idx="33">
                  <c:v>39.977853945192848</c:v>
                </c:pt>
                <c:pt idx="34">
                  <c:v>40.170310247695063</c:v>
                </c:pt>
                <c:pt idx="35">
                  <c:v>39.878540537581408</c:v>
                </c:pt>
                <c:pt idx="36">
                  <c:v>39.897232462639536</c:v>
                </c:pt>
                <c:pt idx="37">
                  <c:v>40.00725821108891</c:v>
                </c:pt>
                <c:pt idx="38">
                  <c:v>39.939280031079818</c:v>
                </c:pt>
                <c:pt idx="39">
                  <c:v>39.738977383871919</c:v>
                </c:pt>
                <c:pt idx="40">
                  <c:v>39.452927093328114</c:v>
                </c:pt>
                <c:pt idx="41">
                  <c:v>39.706677965137395</c:v>
                </c:pt>
                <c:pt idx="42">
                  <c:v>39.60091539325056</c:v>
                </c:pt>
                <c:pt idx="43">
                  <c:v>39.435666655024335</c:v>
                </c:pt>
                <c:pt idx="44">
                  <c:v>39.878488540048721</c:v>
                </c:pt>
                <c:pt idx="45">
                  <c:v>39.519621927662818</c:v>
                </c:pt>
                <c:pt idx="46">
                  <c:v>39.303563530882833</c:v>
                </c:pt>
                <c:pt idx="47">
                  <c:v>39.381209959768519</c:v>
                </c:pt>
                <c:pt idx="48">
                  <c:v>39.689567596112084</c:v>
                </c:pt>
                <c:pt idx="49">
                  <c:v>40.057100443112617</c:v>
                </c:pt>
                <c:pt idx="50">
                  <c:v>39.286990072913383</c:v>
                </c:pt>
                <c:pt idx="51">
                  <c:v>39.557107073471379</c:v>
                </c:pt>
                <c:pt idx="52">
                  <c:v>39.488431533150326</c:v>
                </c:pt>
                <c:pt idx="53">
                  <c:v>40.183584188388224</c:v>
                </c:pt>
                <c:pt idx="54">
                  <c:v>39.894228339311105</c:v>
                </c:pt>
                <c:pt idx="55">
                  <c:v>40.129362370926131</c:v>
                </c:pt>
                <c:pt idx="56">
                  <c:v>40.129444555888938</c:v>
                </c:pt>
                <c:pt idx="57">
                  <c:v>39.927986534888063</c:v>
                </c:pt>
                <c:pt idx="58">
                  <c:v>40.133806484369416</c:v>
                </c:pt>
                <c:pt idx="59">
                  <c:v>39.796901217361167</c:v>
                </c:pt>
                <c:pt idx="60">
                  <c:v>40.045717980376907</c:v>
                </c:pt>
                <c:pt idx="61">
                  <c:v>39.438408887328769</c:v>
                </c:pt>
                <c:pt idx="62">
                  <c:v>40.40677323202133</c:v>
                </c:pt>
                <c:pt idx="63">
                  <c:v>40.452118307375606</c:v>
                </c:pt>
                <c:pt idx="64">
                  <c:v>39.850811018680773</c:v>
                </c:pt>
                <c:pt idx="65">
                  <c:v>39.810209915939254</c:v>
                </c:pt>
                <c:pt idx="66">
                  <c:v>39.69134144049363</c:v>
                </c:pt>
                <c:pt idx="67">
                  <c:v>39.63908108299259</c:v>
                </c:pt>
                <c:pt idx="68">
                  <c:v>39.10833275263461</c:v>
                </c:pt>
                <c:pt idx="69">
                  <c:v>39.271264514116936</c:v>
                </c:pt>
                <c:pt idx="70">
                  <c:v>38.635490450434936</c:v>
                </c:pt>
                <c:pt idx="71">
                  <c:v>38.936482975544983</c:v>
                </c:pt>
                <c:pt idx="72">
                  <c:v>38.788924481346641</c:v>
                </c:pt>
                <c:pt idx="73">
                  <c:v>38.246576897974002</c:v>
                </c:pt>
                <c:pt idx="74">
                  <c:v>38.21136848557822</c:v>
                </c:pt>
                <c:pt idx="75">
                  <c:v>38.614928878075013</c:v>
                </c:pt>
                <c:pt idx="76">
                  <c:v>38.091721684574608</c:v>
                </c:pt>
                <c:pt idx="77">
                  <c:v>38.249144067650384</c:v>
                </c:pt>
                <c:pt idx="78">
                  <c:v>38.532637600714239</c:v>
                </c:pt>
                <c:pt idx="79">
                  <c:v>38.728010607418518</c:v>
                </c:pt>
                <c:pt idx="80">
                  <c:v>38.686395323778825</c:v>
                </c:pt>
                <c:pt idx="81">
                  <c:v>38.578017035674691</c:v>
                </c:pt>
                <c:pt idx="82">
                  <c:v>38.724065015015519</c:v>
                </c:pt>
                <c:pt idx="83">
                  <c:v>38.672178848175243</c:v>
                </c:pt>
                <c:pt idx="84">
                  <c:v>38.777330543082606</c:v>
                </c:pt>
                <c:pt idx="85">
                  <c:v>38.879707722156304</c:v>
                </c:pt>
                <c:pt idx="86">
                  <c:v>38.580058252610691</c:v>
                </c:pt>
                <c:pt idx="87">
                  <c:v>38.976615305522884</c:v>
                </c:pt>
                <c:pt idx="88">
                  <c:v>39.579786484433924</c:v>
                </c:pt>
                <c:pt idx="89">
                  <c:v>39.256534852728493</c:v>
                </c:pt>
                <c:pt idx="90">
                  <c:v>39.704609894278775</c:v>
                </c:pt>
                <c:pt idx="91">
                  <c:v>38.603165040457824</c:v>
                </c:pt>
                <c:pt idx="92">
                  <c:v>38.339382388083969</c:v>
                </c:pt>
                <c:pt idx="93">
                  <c:v>38.837721777322095</c:v>
                </c:pt>
                <c:pt idx="94">
                  <c:v>38.604050254117496</c:v>
                </c:pt>
                <c:pt idx="95">
                  <c:v>38.271821371379865</c:v>
                </c:pt>
                <c:pt idx="96">
                  <c:v>38.459536913518306</c:v>
                </c:pt>
                <c:pt idx="97">
                  <c:v>38.009356547929123</c:v>
                </c:pt>
                <c:pt idx="98">
                  <c:v>38.128794232886733</c:v>
                </c:pt>
                <c:pt idx="99">
                  <c:v>37.500007057099943</c:v>
                </c:pt>
                <c:pt idx="100">
                  <c:v>38.487609750047774</c:v>
                </c:pt>
                <c:pt idx="101">
                  <c:v>38.041584398326769</c:v>
                </c:pt>
                <c:pt idx="102">
                  <c:v>38.007231857575199</c:v>
                </c:pt>
                <c:pt idx="103">
                  <c:v>37.215172730934711</c:v>
                </c:pt>
                <c:pt idx="104">
                  <c:v>37.83428738805241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D-41A9-AB2B-13F5EA0CAA82}"/>
            </c:ext>
          </c:extLst>
        </c:ser>
        <c:ser>
          <c:idx val="2"/>
          <c:order val="1"/>
          <c:tx>
            <c:strRef>
              <c:f>'Averages Graph Data'!$C$4</c:f>
              <c:strCache>
                <c:ptCount val="1"/>
                <c:pt idx="0">
                  <c:v>Average Proposer Age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Data'!$C$5:$C$109</c:f>
              <c:numCache>
                <c:formatCode>#,##0</c:formatCode>
                <c:ptCount val="105"/>
                <c:pt idx="3">
                  <c:v>37.650515640424267</c:v>
                </c:pt>
                <c:pt idx="4">
                  <c:v>37.821982963029562</c:v>
                </c:pt>
                <c:pt idx="5">
                  <c:v>37.89101186440962</c:v>
                </c:pt>
                <c:pt idx="6">
                  <c:v>37.974056898535103</c:v>
                </c:pt>
                <c:pt idx="7">
                  <c:v>38.003741990048475</c:v>
                </c:pt>
                <c:pt idx="8">
                  <c:v>38.183703412076021</c:v>
                </c:pt>
                <c:pt idx="9">
                  <c:v>38.373839297328757</c:v>
                </c:pt>
                <c:pt idx="10">
                  <c:v>38.573293854786591</c:v>
                </c:pt>
                <c:pt idx="11">
                  <c:v>38.982564664118854</c:v>
                </c:pt>
                <c:pt idx="12">
                  <c:v>39.238681569914512</c:v>
                </c:pt>
                <c:pt idx="13">
                  <c:v>39.557925883847247</c:v>
                </c:pt>
                <c:pt idx="14">
                  <c:v>39.796427637745538</c:v>
                </c:pt>
                <c:pt idx="15">
                  <c:v>40.004410356306366</c:v>
                </c:pt>
                <c:pt idx="16">
                  <c:v>39.912179410921055</c:v>
                </c:pt>
                <c:pt idx="17">
                  <c:v>39.83394993941036</c:v>
                </c:pt>
                <c:pt idx="18">
                  <c:v>39.706792723208018</c:v>
                </c:pt>
                <c:pt idx="19">
                  <c:v>39.486914582842012</c:v>
                </c:pt>
                <c:pt idx="20">
                  <c:v>39.603612491919968</c:v>
                </c:pt>
                <c:pt idx="21">
                  <c:v>39.542440200135658</c:v>
                </c:pt>
                <c:pt idx="22">
                  <c:v>39.430893258869396</c:v>
                </c:pt>
                <c:pt idx="23">
                  <c:v>39.414437923210123</c:v>
                </c:pt>
                <c:pt idx="24">
                  <c:v>39.345750680819876</c:v>
                </c:pt>
                <c:pt idx="25">
                  <c:v>39.264972448523032</c:v>
                </c:pt>
                <c:pt idx="26">
                  <c:v>39.53908542084902</c:v>
                </c:pt>
                <c:pt idx="27">
                  <c:v>39.613304534666398</c:v>
                </c:pt>
                <c:pt idx="28">
                  <c:v>39.69016551320604</c:v>
                </c:pt>
                <c:pt idx="29">
                  <c:v>39.660839155294127</c:v>
                </c:pt>
                <c:pt idx="30">
                  <c:v>39.608358112266103</c:v>
                </c:pt>
                <c:pt idx="31">
                  <c:v>39.658279713514219</c:v>
                </c:pt>
                <c:pt idx="32">
                  <c:v>39.709494483385228</c:v>
                </c:pt>
                <c:pt idx="33">
                  <c:v>39.897012118244142</c:v>
                </c:pt>
                <c:pt idx="34">
                  <c:v>39.9727290695294</c:v>
                </c:pt>
                <c:pt idx="35">
                  <c:v>39.999636926864163</c:v>
                </c:pt>
                <c:pt idx="36">
                  <c:v>39.980984298277221</c:v>
                </c:pt>
                <c:pt idx="37">
                  <c:v>39.988335364751229</c:v>
                </c:pt>
                <c:pt idx="38">
                  <c:v>39.930577810597413</c:v>
                </c:pt>
                <c:pt idx="39">
                  <c:v>39.895687022170044</c:v>
                </c:pt>
                <c:pt idx="40">
                  <c:v>39.784610679842189</c:v>
                </c:pt>
                <c:pt idx="41">
                  <c:v>39.709465618354308</c:v>
                </c:pt>
                <c:pt idx="42">
                  <c:v>39.624874458896997</c:v>
                </c:pt>
                <c:pt idx="43">
                  <c:v>39.549046776685103</c:v>
                </c:pt>
                <c:pt idx="44">
                  <c:v>39.655437138365251</c:v>
                </c:pt>
                <c:pt idx="45">
                  <c:v>39.608673128996607</c:v>
                </c:pt>
                <c:pt idx="46">
                  <c:v>39.534335163404677</c:v>
                </c:pt>
                <c:pt idx="47">
                  <c:v>39.520720989590721</c:v>
                </c:pt>
                <c:pt idx="48">
                  <c:v>39.473490753606562</c:v>
                </c:pt>
                <c:pt idx="49">
                  <c:v>39.607860382469013</c:v>
                </c:pt>
                <c:pt idx="50">
                  <c:v>39.603717017976649</c:v>
                </c:pt>
                <c:pt idx="51">
                  <c:v>39.647691296402364</c:v>
                </c:pt>
                <c:pt idx="52">
                  <c:v>39.597407280661926</c:v>
                </c:pt>
                <c:pt idx="53">
                  <c:v>39.629028216980828</c:v>
                </c:pt>
                <c:pt idx="54">
                  <c:v>39.78083778358026</c:v>
                </c:pt>
                <c:pt idx="55">
                  <c:v>39.923901607943947</c:v>
                </c:pt>
                <c:pt idx="56">
                  <c:v>40.084154863628598</c:v>
                </c:pt>
                <c:pt idx="57">
                  <c:v>40.020255450253558</c:v>
                </c:pt>
                <c:pt idx="58">
                  <c:v>40.080149986518137</c:v>
                </c:pt>
                <c:pt idx="59">
                  <c:v>39.997034698126896</c:v>
                </c:pt>
                <c:pt idx="60">
                  <c:v>39.976103054248888</c:v>
                </c:pt>
                <c:pt idx="61">
                  <c:v>39.853708642359067</c:v>
                </c:pt>
                <c:pt idx="62">
                  <c:v>39.921950329272043</c:v>
                </c:pt>
                <c:pt idx="63">
                  <c:v>40.085754601775648</c:v>
                </c:pt>
                <c:pt idx="64">
                  <c:v>40.037027861351618</c:v>
                </c:pt>
                <c:pt idx="65">
                  <c:v>40.129978118504241</c:v>
                </c:pt>
                <c:pt idx="66">
                  <c:v>39.951120170622318</c:v>
                </c:pt>
                <c:pt idx="67">
                  <c:v>39.747860864526558</c:v>
                </c:pt>
                <c:pt idx="68">
                  <c:v>39.562241298015024</c:v>
                </c:pt>
                <c:pt idx="69">
                  <c:v>39.427504947559441</c:v>
                </c:pt>
                <c:pt idx="70">
                  <c:v>39.163542200044766</c:v>
                </c:pt>
                <c:pt idx="71">
                  <c:v>38.987892673182863</c:v>
                </c:pt>
                <c:pt idx="72">
                  <c:v>38.908040605360874</c:v>
                </c:pt>
                <c:pt idx="73">
                  <c:v>38.651868701325142</c:v>
                </c:pt>
                <c:pt idx="74">
                  <c:v>38.545838210110958</c:v>
                </c:pt>
                <c:pt idx="75">
                  <c:v>38.465449685743465</c:v>
                </c:pt>
                <c:pt idx="76">
                  <c:v>38.291148986550454</c:v>
                </c:pt>
                <c:pt idx="77">
                  <c:v>38.291790778969556</c:v>
                </c:pt>
                <c:pt idx="78">
                  <c:v>38.372108057753564</c:v>
                </c:pt>
                <c:pt idx="79">
                  <c:v>38.400378490089437</c:v>
                </c:pt>
                <c:pt idx="80">
                  <c:v>38.549046899890499</c:v>
                </c:pt>
                <c:pt idx="81">
                  <c:v>38.631265141896563</c:v>
                </c:pt>
                <c:pt idx="82">
                  <c:v>38.679121995471888</c:v>
                </c:pt>
                <c:pt idx="83">
                  <c:v>38.665164055661066</c:v>
                </c:pt>
                <c:pt idx="84">
                  <c:v>38.687897860487013</c:v>
                </c:pt>
                <c:pt idx="85">
                  <c:v>38.763320532107414</c:v>
                </c:pt>
                <c:pt idx="86">
                  <c:v>38.727318841506211</c:v>
                </c:pt>
                <c:pt idx="87">
                  <c:v>38.803427955843119</c:v>
                </c:pt>
                <c:pt idx="88">
                  <c:v>39.004041941180951</c:v>
                </c:pt>
                <c:pt idx="89">
                  <c:v>39.098248723824</c:v>
                </c:pt>
                <c:pt idx="90">
                  <c:v>39.379386634241015</c:v>
                </c:pt>
                <c:pt idx="91">
                  <c:v>39.286024067974751</c:v>
                </c:pt>
                <c:pt idx="92">
                  <c:v>38.975923043887263</c:v>
                </c:pt>
                <c:pt idx="93">
                  <c:v>38.871219775035662</c:v>
                </c:pt>
                <c:pt idx="94">
                  <c:v>38.596079864995346</c:v>
                </c:pt>
                <c:pt idx="95">
                  <c:v>38.513243947725854</c:v>
                </c:pt>
                <c:pt idx="96">
                  <c:v>38.543282579084448</c:v>
                </c:pt>
                <c:pt idx="97">
                  <c:v>38.336191271736197</c:v>
                </c:pt>
                <c:pt idx="98">
                  <c:v>38.2173772664285</c:v>
                </c:pt>
                <c:pt idx="99">
                  <c:v>38.02442368785853</c:v>
                </c:pt>
                <c:pt idx="100">
                  <c:v>38.031441896990891</c:v>
                </c:pt>
                <c:pt idx="101">
                  <c:v>38.039498859590303</c:v>
                </c:pt>
                <c:pt idx="102">
                  <c:v>38.009108265762421</c:v>
                </c:pt>
                <c:pt idx="103">
                  <c:v>37.937899684221115</c:v>
                </c:pt>
                <c:pt idx="104">
                  <c:v>37.77456909372227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D-41A9-AB2B-13F5EA0C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Data'!$D$5:$D$109</c:f>
              <c:numCache>
                <c:formatCode>#,##0</c:formatCode>
                <c:ptCount val="105"/>
                <c:pt idx="0">
                  <c:v>41.641968019872124</c:v>
                </c:pt>
                <c:pt idx="1">
                  <c:v>40.701229804810779</c:v>
                </c:pt>
                <c:pt idx="2">
                  <c:v>41.916966732866534</c:v>
                </c:pt>
                <c:pt idx="3">
                  <c:v>41.722334878045309</c:v>
                </c:pt>
                <c:pt idx="4">
                  <c:v>41.65477492039669</c:v>
                </c:pt>
                <c:pt idx="5">
                  <c:v>41.855643220565433</c:v>
                </c:pt>
                <c:pt idx="6">
                  <c:v>42.370970525519184</c:v>
                </c:pt>
                <c:pt idx="7">
                  <c:v>41.634751263337904</c:v>
                </c:pt>
                <c:pt idx="8">
                  <c:v>41.312769486046513</c:v>
                </c:pt>
                <c:pt idx="9">
                  <c:v>41.522291873073975</c:v>
                </c:pt>
                <c:pt idx="10">
                  <c:v>41.41442859229852</c:v>
                </c:pt>
                <c:pt idx="11">
                  <c:v>41.999496988627115</c:v>
                </c:pt>
                <c:pt idx="12">
                  <c:v>42.170842985616275</c:v>
                </c:pt>
                <c:pt idx="13">
                  <c:v>42.447568997452436</c:v>
                </c:pt>
                <c:pt idx="14">
                  <c:v>42.33378164056387</c:v>
                </c:pt>
                <c:pt idx="15">
                  <c:v>43.169868228537617</c:v>
                </c:pt>
                <c:pt idx="16">
                  <c:v>42.285172877522179</c:v>
                </c:pt>
                <c:pt idx="17">
                  <c:v>42.713394733937712</c:v>
                </c:pt>
                <c:pt idx="18">
                  <c:v>42.339429370285046</c:v>
                </c:pt>
                <c:pt idx="19">
                  <c:v>41.423195426983362</c:v>
                </c:pt>
                <c:pt idx="20">
                  <c:v>41.809375238009132</c:v>
                </c:pt>
                <c:pt idx="21">
                  <c:v>42.073437527241062</c:v>
                </c:pt>
                <c:pt idx="22">
                  <c:v>41.625059217961486</c:v>
                </c:pt>
                <c:pt idx="23">
                  <c:v>41.099294281735666</c:v>
                </c:pt>
                <c:pt idx="24">
                  <c:v>40.772938990595762</c:v>
                </c:pt>
                <c:pt idx="25">
                  <c:v>40.881210710729583</c:v>
                </c:pt>
                <c:pt idx="26">
                  <c:v>41.48936590785457</c:v>
                </c:pt>
                <c:pt idx="27">
                  <c:v>40.834146813507644</c:v>
                </c:pt>
                <c:pt idx="28">
                  <c:v>40.71192398071824</c:v>
                </c:pt>
                <c:pt idx="29">
                  <c:v>40.257117816357692</c:v>
                </c:pt>
                <c:pt idx="30">
                  <c:v>41.019256228231079</c:v>
                </c:pt>
                <c:pt idx="31">
                  <c:v>40.555155907385242</c:v>
                </c:pt>
                <c:pt idx="32">
                  <c:v>40.719270286800402</c:v>
                </c:pt>
                <c:pt idx="33">
                  <c:v>41.09667106692585</c:v>
                </c:pt>
                <c:pt idx="34">
                  <c:v>41.03072690025467</c:v>
                </c:pt>
                <c:pt idx="35">
                  <c:v>40.829484982879563</c:v>
                </c:pt>
                <c:pt idx="36">
                  <c:v>40.778048544535729</c:v>
                </c:pt>
                <c:pt idx="37">
                  <c:v>41.122361108095028</c:v>
                </c:pt>
                <c:pt idx="38">
                  <c:v>40.961934591450223</c:v>
                </c:pt>
                <c:pt idx="39">
                  <c:v>41.341565103498283</c:v>
                </c:pt>
                <c:pt idx="40">
                  <c:v>40.775303581084195</c:v>
                </c:pt>
                <c:pt idx="41">
                  <c:v>41.082814582731359</c:v>
                </c:pt>
                <c:pt idx="42">
                  <c:v>41.208552848660652</c:v>
                </c:pt>
                <c:pt idx="43">
                  <c:v>40.511578150757096</c:v>
                </c:pt>
                <c:pt idx="44">
                  <c:v>40.992145543774058</c:v>
                </c:pt>
                <c:pt idx="45">
                  <c:v>40.670448395396789</c:v>
                </c:pt>
                <c:pt idx="46">
                  <c:v>41.137692454889375</c:v>
                </c:pt>
                <c:pt idx="47">
                  <c:v>40.642666377775427</c:v>
                </c:pt>
                <c:pt idx="48">
                  <c:v>40.890110488232096</c:v>
                </c:pt>
                <c:pt idx="49">
                  <c:v>41.207599228647823</c:v>
                </c:pt>
                <c:pt idx="50">
                  <c:v>40.595508052281154</c:v>
                </c:pt>
                <c:pt idx="51">
                  <c:v>40.965049845675047</c:v>
                </c:pt>
                <c:pt idx="52">
                  <c:v>40.966143553152293</c:v>
                </c:pt>
                <c:pt idx="53">
                  <c:v>41.110684818061763</c:v>
                </c:pt>
                <c:pt idx="54">
                  <c:v>40.82405369848</c:v>
                </c:pt>
                <c:pt idx="55">
                  <c:v>41.567324959715428</c:v>
                </c:pt>
                <c:pt idx="56">
                  <c:v>41.577161595559787</c:v>
                </c:pt>
                <c:pt idx="57">
                  <c:v>41.270019786992393</c:v>
                </c:pt>
                <c:pt idx="58">
                  <c:v>41.227109604468566</c:v>
                </c:pt>
                <c:pt idx="59">
                  <c:v>41.021700826938407</c:v>
                </c:pt>
                <c:pt idx="60">
                  <c:v>41.167832793296533</c:v>
                </c:pt>
                <c:pt idx="61">
                  <c:v>40.369992857743014</c:v>
                </c:pt>
                <c:pt idx="62">
                  <c:v>41.501086726358814</c:v>
                </c:pt>
                <c:pt idx="63">
                  <c:v>41.337254076810709</c:v>
                </c:pt>
                <c:pt idx="64">
                  <c:v>41.370381194939611</c:v>
                </c:pt>
                <c:pt idx="65">
                  <c:v>40.721420307074574</c:v>
                </c:pt>
                <c:pt idx="66">
                  <c:v>40.555178706568945</c:v>
                </c:pt>
                <c:pt idx="67">
                  <c:v>40.390896511580081</c:v>
                </c:pt>
                <c:pt idx="68">
                  <c:v>40.182110053776455</c:v>
                </c:pt>
                <c:pt idx="69">
                  <c:v>40.266726634117397</c:v>
                </c:pt>
                <c:pt idx="70">
                  <c:v>39.503239056570678</c:v>
                </c:pt>
                <c:pt idx="71">
                  <c:v>40.044859120972227</c:v>
                </c:pt>
                <c:pt idx="72">
                  <c:v>39.41437416822567</c:v>
                </c:pt>
                <c:pt idx="73">
                  <c:v>39.014348671621732</c:v>
                </c:pt>
                <c:pt idx="74">
                  <c:v>38.998549129472764</c:v>
                </c:pt>
                <c:pt idx="75">
                  <c:v>39.542946704500551</c:v>
                </c:pt>
                <c:pt idx="76">
                  <c:v>38.583051877357612</c:v>
                </c:pt>
                <c:pt idx="77">
                  <c:v>39.198616600790501</c:v>
                </c:pt>
                <c:pt idx="78">
                  <c:v>39.507246376811615</c:v>
                </c:pt>
                <c:pt idx="79">
                  <c:v>39.638601036269463</c:v>
                </c:pt>
                <c:pt idx="80">
                  <c:v>39.429743589743559</c:v>
                </c:pt>
                <c:pt idx="81">
                  <c:v>39.644260599793142</c:v>
                </c:pt>
                <c:pt idx="82">
                  <c:v>39.858201058201061</c:v>
                </c:pt>
                <c:pt idx="83">
                  <c:v>39.739656912209895</c:v>
                </c:pt>
                <c:pt idx="84">
                  <c:v>39.839562443026395</c:v>
                </c:pt>
                <c:pt idx="85">
                  <c:v>39.937903625239692</c:v>
                </c:pt>
                <c:pt idx="86">
                  <c:v>39.590180360721455</c:v>
                </c:pt>
                <c:pt idx="87">
                  <c:v>40.104696673189828</c:v>
                </c:pt>
                <c:pt idx="88">
                  <c:v>40.58101135190919</c:v>
                </c:pt>
                <c:pt idx="89">
                  <c:v>40.188477366255121</c:v>
                </c:pt>
                <c:pt idx="90">
                  <c:v>40.566277836691427</c:v>
                </c:pt>
                <c:pt idx="91">
                  <c:v>39.532139093782938</c:v>
                </c:pt>
                <c:pt idx="92">
                  <c:v>39.244644870349518</c:v>
                </c:pt>
                <c:pt idx="93">
                  <c:v>39.886639676113369</c:v>
                </c:pt>
                <c:pt idx="94">
                  <c:v>39.853807106598985</c:v>
                </c:pt>
                <c:pt idx="95">
                  <c:v>39.492571428571438</c:v>
                </c:pt>
                <c:pt idx="96">
                  <c:v>39.477188655980306</c:v>
                </c:pt>
                <c:pt idx="97">
                  <c:v>38.776207302709089</c:v>
                </c:pt>
                <c:pt idx="98">
                  <c:v>38.771023302938168</c:v>
                </c:pt>
                <c:pt idx="99">
                  <c:v>38.292431192660572</c:v>
                </c:pt>
                <c:pt idx="100">
                  <c:v>39.448043184885314</c:v>
                </c:pt>
                <c:pt idx="101">
                  <c:v>38.861454046639267</c:v>
                </c:pt>
                <c:pt idx="102">
                  <c:v>38.374401913875623</c:v>
                </c:pt>
                <c:pt idx="103">
                  <c:v>37.580906148867356</c:v>
                </c:pt>
                <c:pt idx="104">
                  <c:v>38.142664872139989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73-49C6-92D8-A1B467B46568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Data'!$E$5:$E$109</c:f>
              <c:numCache>
                <c:formatCode>#,##0</c:formatCode>
                <c:ptCount val="105"/>
                <c:pt idx="3">
                  <c:v>41.495624858898687</c:v>
                </c:pt>
                <c:pt idx="4">
                  <c:v>41.498826584029828</c:v>
                </c:pt>
                <c:pt idx="5">
                  <c:v>41.78742993796849</c:v>
                </c:pt>
                <c:pt idx="6">
                  <c:v>41.900930886131661</c:v>
                </c:pt>
                <c:pt idx="7">
                  <c:v>41.879034982454797</c:v>
                </c:pt>
                <c:pt idx="8">
                  <c:v>41.793533623867255</c:v>
                </c:pt>
                <c:pt idx="9">
                  <c:v>41.710195786994397</c:v>
                </c:pt>
                <c:pt idx="10">
                  <c:v>41.471060303689228</c:v>
                </c:pt>
                <c:pt idx="11">
                  <c:v>41.562246735011527</c:v>
                </c:pt>
                <c:pt idx="12">
                  <c:v>41.776765109903977</c:v>
                </c:pt>
                <c:pt idx="13">
                  <c:v>42.00808439099859</c:v>
                </c:pt>
                <c:pt idx="14">
                  <c:v>42.237922653064928</c:v>
                </c:pt>
                <c:pt idx="15">
                  <c:v>42.530515463042548</c:v>
                </c:pt>
                <c:pt idx="16">
                  <c:v>42.559097936019022</c:v>
                </c:pt>
                <c:pt idx="17">
                  <c:v>42.625554370140343</c:v>
                </c:pt>
                <c:pt idx="18">
                  <c:v>42.626966302570636</c:v>
                </c:pt>
                <c:pt idx="19">
                  <c:v>42.190298102182076</c:v>
                </c:pt>
                <c:pt idx="20">
                  <c:v>42.071348692303815</c:v>
                </c:pt>
                <c:pt idx="21">
                  <c:v>41.911359390629649</c:v>
                </c:pt>
                <c:pt idx="22">
                  <c:v>41.732766852548757</c:v>
                </c:pt>
                <c:pt idx="23">
                  <c:v>41.651791566236838</c:v>
                </c:pt>
                <c:pt idx="24">
                  <c:v>41.392682504383494</c:v>
                </c:pt>
                <c:pt idx="25">
                  <c:v>41.094625800255621</c:v>
                </c:pt>
                <c:pt idx="26">
                  <c:v>41.060702472728892</c:v>
                </c:pt>
                <c:pt idx="27">
                  <c:v>40.99441560567189</c:v>
                </c:pt>
                <c:pt idx="28">
                  <c:v>40.979161853202513</c:v>
                </c:pt>
                <c:pt idx="29">
                  <c:v>40.823138629609538</c:v>
                </c:pt>
                <c:pt idx="30">
                  <c:v>40.705611209703662</c:v>
                </c:pt>
                <c:pt idx="31">
                  <c:v>40.635863483173068</c:v>
                </c:pt>
                <c:pt idx="32">
                  <c:v>40.637700059693607</c:v>
                </c:pt>
                <c:pt idx="33">
                  <c:v>40.847588372335636</c:v>
                </c:pt>
                <c:pt idx="34">
                  <c:v>40.850456040341541</c:v>
                </c:pt>
                <c:pt idx="35">
                  <c:v>40.919038309215125</c:v>
                </c:pt>
                <c:pt idx="36">
                  <c:v>40.93373287364895</c:v>
                </c:pt>
                <c:pt idx="37">
                  <c:v>40.940155383941246</c:v>
                </c:pt>
                <c:pt idx="38">
                  <c:v>40.92295730674013</c:v>
                </c:pt>
                <c:pt idx="39">
                  <c:v>41.050977336894817</c:v>
                </c:pt>
                <c:pt idx="40">
                  <c:v>41.050291096031934</c:v>
                </c:pt>
                <c:pt idx="41">
                  <c:v>41.040404464691008</c:v>
                </c:pt>
                <c:pt idx="42">
                  <c:v>41.102059028993622</c:v>
                </c:pt>
                <c:pt idx="43">
                  <c:v>40.894562290808324</c:v>
                </c:pt>
                <c:pt idx="44">
                  <c:v>40.948772781480791</c:v>
                </c:pt>
                <c:pt idx="45">
                  <c:v>40.845681234647145</c:v>
                </c:pt>
                <c:pt idx="46">
                  <c:v>40.827966136204324</c:v>
                </c:pt>
                <c:pt idx="47">
                  <c:v>40.860738192958912</c:v>
                </c:pt>
                <c:pt idx="48">
                  <c:v>40.835229429073422</c:v>
                </c:pt>
                <c:pt idx="49">
                  <c:v>40.969517137386177</c:v>
                </c:pt>
                <c:pt idx="50">
                  <c:v>40.833971036734127</c:v>
                </c:pt>
                <c:pt idx="51">
                  <c:v>40.91456690370903</c:v>
                </c:pt>
                <c:pt idx="52">
                  <c:v>40.933575169939076</c:v>
                </c:pt>
                <c:pt idx="53">
                  <c:v>40.909346567292566</c:v>
                </c:pt>
                <c:pt idx="54">
                  <c:v>40.966482978842279</c:v>
                </c:pt>
                <c:pt idx="55">
                  <c:v>41.117051757352371</c:v>
                </c:pt>
                <c:pt idx="56">
                  <c:v>41.269806267954237</c:v>
                </c:pt>
                <c:pt idx="57">
                  <c:v>41.309640010186904</c:v>
                </c:pt>
                <c:pt idx="58">
                  <c:v>41.410403986684045</c:v>
                </c:pt>
                <c:pt idx="59">
                  <c:v>41.27399795348979</c:v>
                </c:pt>
                <c:pt idx="60">
                  <c:v>41.171665752923971</c:v>
                </c:pt>
                <c:pt idx="61">
                  <c:v>40.946659020611634</c:v>
                </c:pt>
                <c:pt idx="62">
                  <c:v>41.01515330108419</c:v>
                </c:pt>
                <c:pt idx="63">
                  <c:v>41.094041613552264</c:v>
                </c:pt>
                <c:pt idx="64">
                  <c:v>41.144678713963039</c:v>
                </c:pt>
                <c:pt idx="65">
                  <c:v>41.23253557629593</c:v>
                </c:pt>
                <c:pt idx="66">
                  <c:v>40.996058571348456</c:v>
                </c:pt>
                <c:pt idx="67">
                  <c:v>40.759469180040803</c:v>
                </c:pt>
                <c:pt idx="68">
                  <c:v>40.462401394750017</c:v>
                </c:pt>
                <c:pt idx="69">
                  <c:v>40.348727976510716</c:v>
                </c:pt>
                <c:pt idx="70">
                  <c:v>40.085743064011155</c:v>
                </c:pt>
                <c:pt idx="71">
                  <c:v>39.999233716359186</c:v>
                </c:pt>
                <c:pt idx="72">
                  <c:v>39.807299744971495</c:v>
                </c:pt>
                <c:pt idx="73">
                  <c:v>39.494205254347577</c:v>
                </c:pt>
                <c:pt idx="74">
                  <c:v>39.368032772573102</c:v>
                </c:pt>
                <c:pt idx="75">
                  <c:v>39.242554668455185</c:v>
                </c:pt>
                <c:pt idx="76">
                  <c:v>39.034724095738163</c:v>
                </c:pt>
                <c:pt idx="77">
                  <c:v>39.080791078030359</c:v>
                </c:pt>
                <c:pt idx="78">
                  <c:v>39.207965389865073</c:v>
                </c:pt>
                <c:pt idx="79">
                  <c:v>39.231878972807294</c:v>
                </c:pt>
                <c:pt idx="80">
                  <c:v>39.443551900903785</c:v>
                </c:pt>
                <c:pt idx="81">
                  <c:v>39.554962900654445</c:v>
                </c:pt>
                <c:pt idx="82">
                  <c:v>39.642701571001808</c:v>
                </c:pt>
                <c:pt idx="83">
                  <c:v>39.667965539986916</c:v>
                </c:pt>
                <c:pt idx="84">
                  <c:v>39.77042025330762</c:v>
                </c:pt>
                <c:pt idx="85">
                  <c:v>39.843831009669259</c:v>
                </c:pt>
                <c:pt idx="86">
                  <c:v>39.776825835299363</c:v>
                </c:pt>
                <c:pt idx="87">
                  <c:v>39.868085775544344</c:v>
                </c:pt>
                <c:pt idx="88">
                  <c:v>40.053448002765037</c:v>
                </c:pt>
                <c:pt idx="89">
                  <c:v>40.116091438018898</c:v>
                </c:pt>
                <c:pt idx="90">
                  <c:v>40.36011580701139</c:v>
                </c:pt>
                <c:pt idx="91">
                  <c:v>40.216976412159667</c:v>
                </c:pt>
                <c:pt idx="92">
                  <c:v>39.882884791769754</c:v>
                </c:pt>
                <c:pt idx="93">
                  <c:v>39.807425369234316</c:v>
                </c:pt>
                <c:pt idx="94">
                  <c:v>39.629307686711201</c:v>
                </c:pt>
                <c:pt idx="95">
                  <c:v>39.619415770408331</c:v>
                </c:pt>
                <c:pt idx="96">
                  <c:v>39.677551716816026</c:v>
                </c:pt>
                <c:pt idx="97">
                  <c:v>39.399943623464956</c:v>
                </c:pt>
                <c:pt idx="98">
                  <c:v>39.129247672549752</c:v>
                </c:pt>
                <c:pt idx="99">
                  <c:v>38.829212613572039</c:v>
                </c:pt>
                <c:pt idx="100">
                  <c:v>38.821926245798288</c:v>
                </c:pt>
                <c:pt idx="101">
                  <c:v>38.843237931780827</c:v>
                </c:pt>
                <c:pt idx="102">
                  <c:v>38.744082584515198</c:v>
                </c:pt>
                <c:pt idx="103">
                  <c:v>38.566201323566887</c:v>
                </c:pt>
                <c:pt idx="104">
                  <c:v>38.239856745380564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73-49C6-92D8-A1B467B46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  <c:majorUnit val="1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Data'!$F$4</c:f>
              <c:strCache>
                <c:ptCount val="1"/>
                <c:pt idx="0">
                  <c:v>Average Proposer Age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Data'!$F$5:$F$109</c:f>
              <c:numCache>
                <c:formatCode>#,##0</c:formatCode>
                <c:ptCount val="105"/>
                <c:pt idx="0">
                  <c:v>35.788406171674509</c:v>
                </c:pt>
                <c:pt idx="1">
                  <c:v>36.95548641300396</c:v>
                </c:pt>
                <c:pt idx="2">
                  <c:v>35.985131296736434</c:v>
                </c:pt>
                <c:pt idx="3">
                  <c:v>36.025990411304576</c:v>
                </c:pt>
                <c:pt idx="4">
                  <c:v>36.504275412886706</c:v>
                </c:pt>
                <c:pt idx="5">
                  <c:v>36.759704662427609</c:v>
                </c:pt>
                <c:pt idx="6">
                  <c:v>36.43032954929771</c:v>
                </c:pt>
                <c:pt idx="7">
                  <c:v>36.144632839171827</c:v>
                </c:pt>
                <c:pt idx="8">
                  <c:v>36.692237153171426</c:v>
                </c:pt>
                <c:pt idx="9">
                  <c:v>36.922533876811443</c:v>
                </c:pt>
                <c:pt idx="10">
                  <c:v>36.728617772347661</c:v>
                </c:pt>
                <c:pt idx="11">
                  <c:v>36.3675720144171</c:v>
                </c:pt>
                <c:pt idx="12">
                  <c:v>36.51842487681354</c:v>
                </c:pt>
                <c:pt idx="13">
                  <c:v>37.497778589107867</c:v>
                </c:pt>
                <c:pt idx="14">
                  <c:v>36.636007385966806</c:v>
                </c:pt>
                <c:pt idx="15">
                  <c:v>36.248074734154493</c:v>
                </c:pt>
                <c:pt idx="16">
                  <c:v>35.898135383527745</c:v>
                </c:pt>
                <c:pt idx="17">
                  <c:v>36.205141202027505</c:v>
                </c:pt>
                <c:pt idx="18">
                  <c:v>35.97172438980391</c:v>
                </c:pt>
                <c:pt idx="19">
                  <c:v>36.03101868422938</c:v>
                </c:pt>
                <c:pt idx="20">
                  <c:v>37.265676453164112</c:v>
                </c:pt>
                <c:pt idx="21">
                  <c:v>36.570946238420909</c:v>
                </c:pt>
                <c:pt idx="22">
                  <c:v>36.245769907442821</c:v>
                </c:pt>
                <c:pt idx="23">
                  <c:v>36.783956018070626</c:v>
                </c:pt>
                <c:pt idx="24">
                  <c:v>37.479803636866478</c:v>
                </c:pt>
                <c:pt idx="25">
                  <c:v>37.101731085474682</c:v>
                </c:pt>
                <c:pt idx="26">
                  <c:v>37.731112492993269</c:v>
                </c:pt>
                <c:pt idx="27">
                  <c:v>36.736049484293723</c:v>
                </c:pt>
                <c:pt idx="28">
                  <c:v>37.373838240353443</c:v>
                </c:pt>
                <c:pt idx="29">
                  <c:v>36.929429288043885</c:v>
                </c:pt>
                <c:pt idx="30">
                  <c:v>36.998943834112779</c:v>
                </c:pt>
                <c:pt idx="31">
                  <c:v>37.601563394657568</c:v>
                </c:pt>
                <c:pt idx="32">
                  <c:v>37.767072672041117</c:v>
                </c:pt>
                <c:pt idx="33">
                  <c:v>36.999179998877892</c:v>
                </c:pt>
                <c:pt idx="34">
                  <c:v>37.878325015368254</c:v>
                </c:pt>
                <c:pt idx="35">
                  <c:v>37.24401943650723</c:v>
                </c:pt>
                <c:pt idx="36">
                  <c:v>37.027664476673628</c:v>
                </c:pt>
                <c:pt idx="37">
                  <c:v>37.189875947304508</c:v>
                </c:pt>
                <c:pt idx="38">
                  <c:v>37.357789846240848</c:v>
                </c:pt>
                <c:pt idx="39">
                  <c:v>36.28678053501995</c:v>
                </c:pt>
                <c:pt idx="40">
                  <c:v>36.216244085891049</c:v>
                </c:pt>
                <c:pt idx="41">
                  <c:v>36.561342415429358</c:v>
                </c:pt>
                <c:pt idx="42">
                  <c:v>36.686240300704071</c:v>
                </c:pt>
                <c:pt idx="43">
                  <c:v>37.43890635134462</c:v>
                </c:pt>
                <c:pt idx="44">
                  <c:v>37.525848618443462</c:v>
                </c:pt>
                <c:pt idx="45">
                  <c:v>37.041206102670252</c:v>
                </c:pt>
                <c:pt idx="46">
                  <c:v>36.1583256058572</c:v>
                </c:pt>
                <c:pt idx="47">
                  <c:v>37.034851745042559</c:v>
                </c:pt>
                <c:pt idx="48">
                  <c:v>37.173000917201691</c:v>
                </c:pt>
                <c:pt idx="49">
                  <c:v>37.565386074697919</c:v>
                </c:pt>
                <c:pt idx="50">
                  <c:v>37.116511966918054</c:v>
                </c:pt>
                <c:pt idx="51">
                  <c:v>37.270721692850735</c:v>
                </c:pt>
                <c:pt idx="52">
                  <c:v>36.896044817388379</c:v>
                </c:pt>
                <c:pt idx="53">
                  <c:v>38.651377619587102</c:v>
                </c:pt>
                <c:pt idx="54">
                  <c:v>38.147680929741163</c:v>
                </c:pt>
                <c:pt idx="55">
                  <c:v>37.36602922271188</c:v>
                </c:pt>
                <c:pt idx="56">
                  <c:v>36.734022640164007</c:v>
                </c:pt>
                <c:pt idx="57">
                  <c:v>37.075932133062764</c:v>
                </c:pt>
                <c:pt idx="58">
                  <c:v>36.997109826589593</c:v>
                </c:pt>
                <c:pt idx="59">
                  <c:v>36.684073107049606</c:v>
                </c:pt>
                <c:pt idx="60">
                  <c:v>37.365497076023395</c:v>
                </c:pt>
                <c:pt idx="61">
                  <c:v>36.705696202531648</c:v>
                </c:pt>
                <c:pt idx="62">
                  <c:v>36.843853820598007</c:v>
                </c:pt>
                <c:pt idx="63">
                  <c:v>37.147482014388487</c:v>
                </c:pt>
                <c:pt idx="64">
                  <c:v>36.167613636363633</c:v>
                </c:pt>
                <c:pt idx="65">
                  <c:v>37.709762532981529</c:v>
                </c:pt>
                <c:pt idx="66">
                  <c:v>37.32233502538071</c:v>
                </c:pt>
                <c:pt idx="67">
                  <c:v>37.287323943661974</c:v>
                </c:pt>
                <c:pt idx="68">
                  <c:v>35.63185378590078</c:v>
                </c:pt>
                <c:pt idx="69">
                  <c:v>36.347701149425291</c:v>
                </c:pt>
                <c:pt idx="70">
                  <c:v>36.349869451697131</c:v>
                </c:pt>
                <c:pt idx="71">
                  <c:v>35.281512605042018</c:v>
                </c:pt>
                <c:pt idx="72">
                  <c:v>36.293577981651374</c:v>
                </c:pt>
                <c:pt idx="73">
                  <c:v>35.817610062893081</c:v>
                </c:pt>
                <c:pt idx="74">
                  <c:v>36.287841191066995</c:v>
                </c:pt>
                <c:pt idx="75">
                  <c:v>36.518229166666664</c:v>
                </c:pt>
                <c:pt idx="76">
                  <c:v>36.853146853146853</c:v>
                </c:pt>
                <c:pt idx="77">
                  <c:v>35.959134615384613</c:v>
                </c:pt>
                <c:pt idx="78">
                  <c:v>36.459948320413439</c:v>
                </c:pt>
                <c:pt idx="79">
                  <c:v>36.784530386740329</c:v>
                </c:pt>
                <c:pt idx="80">
                  <c:v>36.929611650485434</c:v>
                </c:pt>
                <c:pt idx="81">
                  <c:v>36.219399538106238</c:v>
                </c:pt>
                <c:pt idx="82">
                  <c:v>36.074441687344915</c:v>
                </c:pt>
                <c:pt idx="83">
                  <c:v>35.768595041322314</c:v>
                </c:pt>
                <c:pt idx="84">
                  <c:v>35.622282608695649</c:v>
                </c:pt>
                <c:pt idx="85">
                  <c:v>35.630727762803232</c:v>
                </c:pt>
                <c:pt idx="86">
                  <c:v>35.597633136094672</c:v>
                </c:pt>
                <c:pt idx="87">
                  <c:v>35.529940119760482</c:v>
                </c:pt>
                <c:pt idx="88">
                  <c:v>35.996296296296293</c:v>
                </c:pt>
                <c:pt idx="89">
                  <c:v>36.008695652173913</c:v>
                </c:pt>
                <c:pt idx="90">
                  <c:v>36.747368421052634</c:v>
                </c:pt>
                <c:pt idx="91">
                  <c:v>36.251336898395721</c:v>
                </c:pt>
                <c:pt idx="92">
                  <c:v>35.994152046783626</c:v>
                </c:pt>
                <c:pt idx="93">
                  <c:v>35.915254237288138</c:v>
                </c:pt>
                <c:pt idx="94">
                  <c:v>35.596059113300491</c:v>
                </c:pt>
                <c:pt idx="95">
                  <c:v>35.32686980609418</c:v>
                </c:pt>
                <c:pt idx="96">
                  <c:v>35.724252491694351</c:v>
                </c:pt>
                <c:pt idx="97">
                  <c:v>35.854304635761586</c:v>
                </c:pt>
                <c:pt idx="98">
                  <c:v>36.399449035812673</c:v>
                </c:pt>
                <c:pt idx="99">
                  <c:v>35.365030674846629</c:v>
                </c:pt>
                <c:pt idx="100">
                  <c:v>36.071428571428569</c:v>
                </c:pt>
                <c:pt idx="101">
                  <c:v>35.747126436781606</c:v>
                </c:pt>
                <c:pt idx="102">
                  <c:v>37.025889967637539</c:v>
                </c:pt>
                <c:pt idx="103">
                  <c:v>36.357142857142854</c:v>
                </c:pt>
                <c:pt idx="104">
                  <c:v>36.871900826446279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9-4DD4-8847-8A8E7615CAEB}"/>
            </c:ext>
          </c:extLst>
        </c:ser>
        <c:ser>
          <c:idx val="2"/>
          <c:order val="1"/>
          <c:tx>
            <c:strRef>
              <c:f>'Averages Graph Data'!$G$4</c:f>
              <c:strCache>
                <c:ptCount val="1"/>
                <c:pt idx="0">
                  <c:v>Average Proposer Age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Data'!$G$5:$G$109</c:f>
              <c:numCache>
                <c:formatCode>#,##0</c:formatCode>
                <c:ptCount val="105"/>
                <c:pt idx="3">
                  <c:v>36.188753573179866</c:v>
                </c:pt>
                <c:pt idx="4">
                  <c:v>36.367720883482917</c:v>
                </c:pt>
                <c:pt idx="5">
                  <c:v>36.318775445838824</c:v>
                </c:pt>
                <c:pt idx="6">
                  <c:v>36.430075008979145</c:v>
                </c:pt>
                <c:pt idx="7">
                  <c:v>36.459735615945966</c:v>
                </c:pt>
                <c:pt idx="8">
                  <c:v>36.506726051017139</c:v>
                </c:pt>
                <c:pt idx="9">
                  <c:v>36.547433354613105</c:v>
                </c:pt>
                <c:pt idx="10">
                  <c:v>36.622005410375593</c:v>
                </c:pt>
                <c:pt idx="11">
                  <c:v>36.677740204186911</c:v>
                </c:pt>
                <c:pt idx="12">
                  <c:v>36.634287135097438</c:v>
                </c:pt>
                <c:pt idx="13">
                  <c:v>36.77809831317154</c:v>
                </c:pt>
                <c:pt idx="14">
                  <c:v>36.75494571657633</c:v>
                </c:pt>
                <c:pt idx="15">
                  <c:v>36.725071396510678</c:v>
                </c:pt>
                <c:pt idx="16">
                  <c:v>36.569999023189226</c:v>
                </c:pt>
                <c:pt idx="17">
                  <c:v>36.246839676419135</c:v>
                </c:pt>
                <c:pt idx="18">
                  <c:v>36.080768927378415</c:v>
                </c:pt>
                <c:pt idx="19">
                  <c:v>36.026504914897131</c:v>
                </c:pt>
                <c:pt idx="20">
                  <c:v>36.368390182306229</c:v>
                </c:pt>
                <c:pt idx="21">
                  <c:v>36.459841441404578</c:v>
                </c:pt>
                <c:pt idx="22">
                  <c:v>36.528352820814305</c:v>
                </c:pt>
                <c:pt idx="23">
                  <c:v>36.71658715427462</c:v>
                </c:pt>
                <c:pt idx="24">
                  <c:v>36.770118950200207</c:v>
                </c:pt>
                <c:pt idx="25">
                  <c:v>36.902815161963652</c:v>
                </c:pt>
                <c:pt idx="26">
                  <c:v>37.274150808351266</c:v>
                </c:pt>
                <c:pt idx="27">
                  <c:v>37.262174174907038</c:v>
                </c:pt>
                <c:pt idx="28">
                  <c:v>37.235682825778781</c:v>
                </c:pt>
                <c:pt idx="29">
                  <c:v>37.19260737642108</c:v>
                </c:pt>
                <c:pt idx="30">
                  <c:v>37.009565211700959</c:v>
                </c:pt>
                <c:pt idx="31">
                  <c:v>37.225943689291917</c:v>
                </c:pt>
                <c:pt idx="32">
                  <c:v>37.324252297213839</c:v>
                </c:pt>
                <c:pt idx="33">
                  <c:v>37.341689974922332</c:v>
                </c:pt>
                <c:pt idx="34">
                  <c:v>37.561535270236206</c:v>
                </c:pt>
                <c:pt idx="35">
                  <c:v>37.47214928069863</c:v>
                </c:pt>
                <c:pt idx="36">
                  <c:v>37.287297231856748</c:v>
                </c:pt>
                <c:pt idx="37">
                  <c:v>37.334971218963403</c:v>
                </c:pt>
                <c:pt idx="38">
                  <c:v>37.20483742668155</c:v>
                </c:pt>
                <c:pt idx="39">
                  <c:v>36.965527701309732</c:v>
                </c:pt>
                <c:pt idx="40">
                  <c:v>36.762672603614085</c:v>
                </c:pt>
                <c:pt idx="41">
                  <c:v>36.605539220645298</c:v>
                </c:pt>
                <c:pt idx="42">
                  <c:v>36.437651834261104</c:v>
                </c:pt>
                <c:pt idx="43">
                  <c:v>36.725683288342275</c:v>
                </c:pt>
                <c:pt idx="44">
                  <c:v>37.053084421480378</c:v>
                </c:pt>
                <c:pt idx="45">
                  <c:v>37.173050343290605</c:v>
                </c:pt>
                <c:pt idx="46">
                  <c:v>37.041071669578884</c:v>
                </c:pt>
                <c:pt idx="47">
                  <c:v>36.94005801800337</c:v>
                </c:pt>
                <c:pt idx="48">
                  <c:v>36.851846092692924</c:v>
                </c:pt>
                <c:pt idx="49">
                  <c:v>36.982891085699841</c:v>
                </c:pt>
                <c:pt idx="50">
                  <c:v>37.222437675965054</c:v>
                </c:pt>
                <c:pt idx="51">
                  <c:v>37.281405162917096</c:v>
                </c:pt>
                <c:pt idx="52">
                  <c:v>37.21216613796377</c:v>
                </c:pt>
                <c:pt idx="53">
                  <c:v>37.483664024186062</c:v>
                </c:pt>
                <c:pt idx="54">
                  <c:v>37.741456264891845</c:v>
                </c:pt>
                <c:pt idx="55">
                  <c:v>37.765283147357131</c:v>
                </c:pt>
                <c:pt idx="56">
                  <c:v>37.724777603051038</c:v>
                </c:pt>
                <c:pt idx="57">
                  <c:v>37.330916231419955</c:v>
                </c:pt>
                <c:pt idx="58">
                  <c:v>37.043273455632061</c:v>
                </c:pt>
                <c:pt idx="59">
                  <c:v>36.872784426716493</c:v>
                </c:pt>
                <c:pt idx="60">
                  <c:v>37.03065303568134</c:v>
                </c:pt>
                <c:pt idx="61">
                  <c:v>36.938094053048559</c:v>
                </c:pt>
                <c:pt idx="62">
                  <c:v>36.899780051550664</c:v>
                </c:pt>
                <c:pt idx="63">
                  <c:v>37.015632278385382</c:v>
                </c:pt>
                <c:pt idx="64">
                  <c:v>36.716161418470442</c:v>
                </c:pt>
                <c:pt idx="65">
                  <c:v>36.967178001082914</c:v>
                </c:pt>
                <c:pt idx="66">
                  <c:v>37.086798302278588</c:v>
                </c:pt>
                <c:pt idx="67">
                  <c:v>37.121758784596963</c:v>
                </c:pt>
                <c:pt idx="68">
                  <c:v>36.98781882198125</c:v>
                </c:pt>
                <c:pt idx="69">
                  <c:v>36.647303476092191</c:v>
                </c:pt>
                <c:pt idx="70">
                  <c:v>36.404187082671299</c:v>
                </c:pt>
                <c:pt idx="71">
                  <c:v>35.902734248016301</c:v>
                </c:pt>
                <c:pt idx="72">
                  <c:v>36.06816529695395</c:v>
                </c:pt>
                <c:pt idx="73">
                  <c:v>35.935642525320901</c:v>
                </c:pt>
                <c:pt idx="74">
                  <c:v>35.920135460163365</c:v>
                </c:pt>
                <c:pt idx="75">
                  <c:v>36.229314600569531</c:v>
                </c:pt>
                <c:pt idx="76">
                  <c:v>36.369206818443395</c:v>
                </c:pt>
                <c:pt idx="77">
                  <c:v>36.404587956566282</c:v>
                </c:pt>
                <c:pt idx="78">
                  <c:v>36.447614738902892</c:v>
                </c:pt>
                <c:pt idx="79">
                  <c:v>36.51419004392131</c:v>
                </c:pt>
                <c:pt idx="80">
                  <c:v>36.533306243255957</c:v>
                </c:pt>
                <c:pt idx="81">
                  <c:v>36.598372473936365</c:v>
                </c:pt>
                <c:pt idx="82">
                  <c:v>36.501995815669233</c:v>
                </c:pt>
                <c:pt idx="83">
                  <c:v>36.248011979314725</c:v>
                </c:pt>
                <c:pt idx="84">
                  <c:v>35.921179718867279</c:v>
                </c:pt>
                <c:pt idx="85">
                  <c:v>35.774011775041529</c:v>
                </c:pt>
                <c:pt idx="86">
                  <c:v>35.654809637228965</c:v>
                </c:pt>
                <c:pt idx="87">
                  <c:v>35.595145906838511</c:v>
                </c:pt>
                <c:pt idx="88">
                  <c:v>35.68864932873867</c:v>
                </c:pt>
                <c:pt idx="89">
                  <c:v>35.783141301081343</c:v>
                </c:pt>
                <c:pt idx="90">
                  <c:v>36.070575122320832</c:v>
                </c:pt>
                <c:pt idx="91">
                  <c:v>36.250924316979642</c:v>
                </c:pt>
                <c:pt idx="92">
                  <c:v>36.250388254601475</c:v>
                </c:pt>
                <c:pt idx="93">
                  <c:v>36.227027900880032</c:v>
                </c:pt>
                <c:pt idx="94">
                  <c:v>35.939200573941996</c:v>
                </c:pt>
                <c:pt idx="95">
                  <c:v>35.708083800866611</c:v>
                </c:pt>
                <c:pt idx="96">
                  <c:v>35.640608912094294</c:v>
                </c:pt>
                <c:pt idx="97">
                  <c:v>35.625371511712657</c:v>
                </c:pt>
                <c:pt idx="98">
                  <c:v>35.826218992340699</c:v>
                </c:pt>
                <c:pt idx="99">
                  <c:v>35.83575920952881</c:v>
                </c:pt>
                <c:pt idx="100">
                  <c:v>35.922553229462366</c:v>
                </c:pt>
                <c:pt idx="101">
                  <c:v>35.895758679717368</c:v>
                </c:pt>
                <c:pt idx="102">
                  <c:v>36.052368912673586</c:v>
                </c:pt>
                <c:pt idx="103">
                  <c:v>36.300396958247646</c:v>
                </c:pt>
                <c:pt idx="104">
                  <c:v>36.50051502200207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99-4DD4-8847-8A8E7615C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  <c:majorUnit val="1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Data'!$H$4</c:f>
              <c:strCache>
                <c:ptCount val="1"/>
                <c:pt idx="0">
                  <c:v>Average Proposer Age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Data'!$H$5:$H$109</c:f>
              <c:numCache>
                <c:formatCode>#,##0.0</c:formatCode>
                <c:ptCount val="105"/>
                <c:pt idx="0">
                  <c:v>31.585980363846375</c:v>
                </c:pt>
                <c:pt idx="1">
                  <c:v>31.91315101406261</c:v>
                </c:pt>
                <c:pt idx="2">
                  <c:v>31.652011762174567</c:v>
                </c:pt>
                <c:pt idx="3">
                  <c:v>31.724355036855037</c:v>
                </c:pt>
                <c:pt idx="4">
                  <c:v>31.90957095709571</c:v>
                </c:pt>
                <c:pt idx="5">
                  <c:v>32.256227122578338</c:v>
                </c:pt>
                <c:pt idx="6">
                  <c:v>32.350877192982459</c:v>
                </c:pt>
                <c:pt idx="7">
                  <c:v>32.476597929323177</c:v>
                </c:pt>
                <c:pt idx="8">
                  <c:v>32.558915911334473</c:v>
                </c:pt>
                <c:pt idx="9">
                  <c:v>32.700173010380624</c:v>
                </c:pt>
                <c:pt idx="10">
                  <c:v>32.763647219379052</c:v>
                </c:pt>
                <c:pt idx="11">
                  <c:v>32.306331625061993</c:v>
                </c:pt>
                <c:pt idx="12">
                  <c:v>32.160978972768014</c:v>
                </c:pt>
                <c:pt idx="13">
                  <c:v>32.301156224791612</c:v>
                </c:pt>
                <c:pt idx="14">
                  <c:v>32.412651710187568</c:v>
                </c:pt>
                <c:pt idx="15">
                  <c:v>32.433119290946912</c:v>
                </c:pt>
                <c:pt idx="16">
                  <c:v>32.137463697967085</c:v>
                </c:pt>
                <c:pt idx="17">
                  <c:v>32.390160919540229</c:v>
                </c:pt>
                <c:pt idx="18">
                  <c:v>31.854611690677263</c:v>
                </c:pt>
                <c:pt idx="19">
                  <c:v>31.17313589110762</c:v>
                </c:pt>
                <c:pt idx="20">
                  <c:v>31.312623985572589</c:v>
                </c:pt>
                <c:pt idx="21">
                  <c:v>32.17016402455787</c:v>
                </c:pt>
                <c:pt idx="22">
                  <c:v>32.38093069847919</c:v>
                </c:pt>
                <c:pt idx="23">
                  <c:v>32.202320711917643</c:v>
                </c:pt>
                <c:pt idx="24">
                  <c:v>32.041242848061032</c:v>
                </c:pt>
                <c:pt idx="25">
                  <c:v>31.826915627179051</c:v>
                </c:pt>
                <c:pt idx="26">
                  <c:v>31.642750255965975</c:v>
                </c:pt>
                <c:pt idx="27">
                  <c:v>31.507417174880501</c:v>
                </c:pt>
                <c:pt idx="28">
                  <c:v>31.160291293213827</c:v>
                </c:pt>
                <c:pt idx="29">
                  <c:v>30.981632491489194</c:v>
                </c:pt>
                <c:pt idx="30">
                  <c:v>31.413460725458695</c:v>
                </c:pt>
                <c:pt idx="31">
                  <c:v>31.413076405250756</c:v>
                </c:pt>
                <c:pt idx="32">
                  <c:v>31.404901518568636</c:v>
                </c:pt>
                <c:pt idx="33">
                  <c:v>31.020022164758036</c:v>
                </c:pt>
                <c:pt idx="34">
                  <c:v>31.07585493758771</c:v>
                </c:pt>
                <c:pt idx="35">
                  <c:v>31.187155541947337</c:v>
                </c:pt>
                <c:pt idx="36">
                  <c:v>31.376614598978673</c:v>
                </c:pt>
                <c:pt idx="37">
                  <c:v>31.372977980474595</c:v>
                </c:pt>
                <c:pt idx="38">
                  <c:v>31.141036473736094</c:v>
                </c:pt>
                <c:pt idx="39">
                  <c:v>31.499417758369724</c:v>
                </c:pt>
                <c:pt idx="40">
                  <c:v>31.503852645483231</c:v>
                </c:pt>
                <c:pt idx="41">
                  <c:v>31.1487470250595</c:v>
                </c:pt>
                <c:pt idx="42">
                  <c:v>31.0588624825252</c:v>
                </c:pt>
                <c:pt idx="43">
                  <c:v>31.5103009879758</c:v>
                </c:pt>
                <c:pt idx="44">
                  <c:v>31.334927866362946</c:v>
                </c:pt>
                <c:pt idx="45">
                  <c:v>31.36212908275813</c:v>
                </c:pt>
                <c:pt idx="46">
                  <c:v>31.514481822295974</c:v>
                </c:pt>
                <c:pt idx="47">
                  <c:v>31.676683769036565</c:v>
                </c:pt>
                <c:pt idx="48">
                  <c:v>31.605807164273315</c:v>
                </c:pt>
                <c:pt idx="49">
                  <c:v>31.395206933144678</c:v>
                </c:pt>
                <c:pt idx="50">
                  <c:v>31.048630570369699</c:v>
                </c:pt>
                <c:pt idx="51">
                  <c:v>30.702213580616213</c:v>
                </c:pt>
                <c:pt idx="52">
                  <c:v>30.149768250289686</c:v>
                </c:pt>
                <c:pt idx="53">
                  <c:v>30.566488525620873</c:v>
                </c:pt>
                <c:pt idx="54">
                  <c:v>30.873803009575923</c:v>
                </c:pt>
                <c:pt idx="55">
                  <c:v>30.135232600072126</c:v>
                </c:pt>
                <c:pt idx="56">
                  <c:v>30.512922465208746</c:v>
                </c:pt>
                <c:pt idx="57">
                  <c:v>30.871183605186115</c:v>
                </c:pt>
                <c:pt idx="58">
                  <c:v>30.896470588235292</c:v>
                </c:pt>
                <c:pt idx="59">
                  <c:v>31.767879548306148</c:v>
                </c:pt>
                <c:pt idx="60">
                  <c:v>35.559027777777779</c:v>
                </c:pt>
                <c:pt idx="61">
                  <c:v>36.97265625</c:v>
                </c:pt>
                <c:pt idx="62">
                  <c:v>35.309859154929576</c:v>
                </c:pt>
                <c:pt idx="63">
                  <c:v>36.581395348837212</c:v>
                </c:pt>
                <c:pt idx="64">
                  <c:v>36.383297644539617</c:v>
                </c:pt>
                <c:pt idx="65">
                  <c:v>35.370370370370374</c:v>
                </c:pt>
                <c:pt idx="66">
                  <c:v>35.91081593927894</c:v>
                </c:pt>
                <c:pt idx="67">
                  <c:v>36.451550387596896</c:v>
                </c:pt>
                <c:pt idx="68">
                  <c:v>35.815693430656935</c:v>
                </c:pt>
                <c:pt idx="69">
                  <c:v>35.329718004338396</c:v>
                </c:pt>
                <c:pt idx="70">
                  <c:v>35.953617810760669</c:v>
                </c:pt>
                <c:pt idx="71">
                  <c:v>37.84233261339093</c:v>
                </c:pt>
                <c:pt idx="72">
                  <c:v>36.19916142557652</c:v>
                </c:pt>
                <c:pt idx="73">
                  <c:v>34.9946949602122</c:v>
                </c:pt>
                <c:pt idx="74">
                  <c:v>34.753488372093024</c:v>
                </c:pt>
                <c:pt idx="75">
                  <c:v>35.532584269662919</c:v>
                </c:pt>
                <c:pt idx="76">
                  <c:v>34.263691683569981</c:v>
                </c:pt>
                <c:pt idx="77">
                  <c:v>34.548000000000002</c:v>
                </c:pt>
                <c:pt idx="78">
                  <c:v>35.498938428874737</c:v>
                </c:pt>
                <c:pt idx="79">
                  <c:v>36.754601226993863</c:v>
                </c:pt>
                <c:pt idx="80">
                  <c:v>36.658119658119659</c:v>
                </c:pt>
                <c:pt idx="81">
                  <c:v>35.30788804071247</c:v>
                </c:pt>
                <c:pt idx="82">
                  <c:v>35.106728538283065</c:v>
                </c:pt>
                <c:pt idx="83">
                  <c:v>36.173594132029336</c:v>
                </c:pt>
                <c:pt idx="84">
                  <c:v>35.651869158878505</c:v>
                </c:pt>
                <c:pt idx="85">
                  <c:v>34.973434535104367</c:v>
                </c:pt>
                <c:pt idx="86">
                  <c:v>36.266384778012686</c:v>
                </c:pt>
                <c:pt idx="87">
                  <c:v>36.686567164179102</c:v>
                </c:pt>
                <c:pt idx="88">
                  <c:v>36.340686274509807</c:v>
                </c:pt>
                <c:pt idx="89">
                  <c:v>34.42067307692308</c:v>
                </c:pt>
                <c:pt idx="90">
                  <c:v>36.24439918533605</c:v>
                </c:pt>
                <c:pt idx="91">
                  <c:v>35.879699248120303</c:v>
                </c:pt>
                <c:pt idx="92">
                  <c:v>35.670378619153674</c:v>
                </c:pt>
                <c:pt idx="93">
                  <c:v>35.570057581573899</c:v>
                </c:pt>
                <c:pt idx="94">
                  <c:v>35.050113895216398</c:v>
                </c:pt>
                <c:pt idx="95">
                  <c:v>35.428571428571431</c:v>
                </c:pt>
                <c:pt idx="96">
                  <c:v>36.585798816568044</c:v>
                </c:pt>
                <c:pt idx="97">
                  <c:v>36.348697394789582</c:v>
                </c:pt>
                <c:pt idx="98">
                  <c:v>36.460035523978682</c:v>
                </c:pt>
                <c:pt idx="99">
                  <c:v>36.433808553971488</c:v>
                </c:pt>
                <c:pt idx="100">
                  <c:v>35.495069033530569</c:v>
                </c:pt>
                <c:pt idx="101">
                  <c:v>35.236286919831223</c:v>
                </c:pt>
                <c:pt idx="102">
                  <c:v>36.052256532066508</c:v>
                </c:pt>
                <c:pt idx="103">
                  <c:v>36.374736842105264</c:v>
                </c:pt>
                <c:pt idx="104">
                  <c:v>35.917960088691792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6-4D1F-B273-8572BB97A809}"/>
            </c:ext>
          </c:extLst>
        </c:ser>
        <c:ser>
          <c:idx val="2"/>
          <c:order val="1"/>
          <c:tx>
            <c:strRef>
              <c:f>'Averages Graph Data'!$I$4</c:f>
              <c:strCache>
                <c:ptCount val="1"/>
                <c:pt idx="0">
                  <c:v>Average Proposer Age - 4 Week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Data'!$I$5:$I$109</c:f>
              <c:numCache>
                <c:formatCode>#,##0.0</c:formatCode>
                <c:ptCount val="105"/>
                <c:pt idx="3">
                  <c:v>31.718874544234644</c:v>
                </c:pt>
                <c:pt idx="4">
                  <c:v>31.799772192546978</c:v>
                </c:pt>
                <c:pt idx="5">
                  <c:v>31.885541219675915</c:v>
                </c:pt>
                <c:pt idx="6">
                  <c:v>32.06025757737789</c:v>
                </c:pt>
                <c:pt idx="7">
                  <c:v>32.248318300494915</c:v>
                </c:pt>
                <c:pt idx="8">
                  <c:v>32.410654539054612</c:v>
                </c:pt>
                <c:pt idx="9">
                  <c:v>32.521641011005187</c:v>
                </c:pt>
                <c:pt idx="10">
                  <c:v>32.62483351760433</c:v>
                </c:pt>
                <c:pt idx="11">
                  <c:v>32.582266941539032</c:v>
                </c:pt>
                <c:pt idx="12">
                  <c:v>32.482782706897424</c:v>
                </c:pt>
                <c:pt idx="13">
                  <c:v>32.383028510500168</c:v>
                </c:pt>
                <c:pt idx="14">
                  <c:v>32.295279633202298</c:v>
                </c:pt>
                <c:pt idx="15">
                  <c:v>32.326976549673525</c:v>
                </c:pt>
                <c:pt idx="16">
                  <c:v>32.321097730973293</c:v>
                </c:pt>
                <c:pt idx="17">
                  <c:v>32.343348904660445</c:v>
                </c:pt>
                <c:pt idx="18">
                  <c:v>32.203838899782873</c:v>
                </c:pt>
                <c:pt idx="19">
                  <c:v>31.888843049823048</c:v>
                </c:pt>
                <c:pt idx="20">
                  <c:v>31.682633121724425</c:v>
                </c:pt>
                <c:pt idx="21">
                  <c:v>31.627633897978832</c:v>
                </c:pt>
                <c:pt idx="22">
                  <c:v>31.759213649929318</c:v>
                </c:pt>
                <c:pt idx="23">
                  <c:v>32.016509855131822</c:v>
                </c:pt>
                <c:pt idx="24">
                  <c:v>32.198664570753934</c:v>
                </c:pt>
                <c:pt idx="25">
                  <c:v>32.112852471409226</c:v>
                </c:pt>
                <c:pt idx="26">
                  <c:v>31.928307360780924</c:v>
                </c:pt>
                <c:pt idx="27">
                  <c:v>31.75458147652164</c:v>
                </c:pt>
                <c:pt idx="28">
                  <c:v>31.53434358780984</c:v>
                </c:pt>
                <c:pt idx="29">
                  <c:v>31.323022803887376</c:v>
                </c:pt>
                <c:pt idx="30">
                  <c:v>31.265700421260554</c:v>
                </c:pt>
                <c:pt idx="31">
                  <c:v>31.242115228853116</c:v>
                </c:pt>
                <c:pt idx="32">
                  <c:v>31.303267785191821</c:v>
                </c:pt>
                <c:pt idx="33">
                  <c:v>31.31286520350903</c:v>
                </c:pt>
                <c:pt idx="34">
                  <c:v>31.228463756541284</c:v>
                </c:pt>
                <c:pt idx="35">
                  <c:v>31.171983540715427</c:v>
                </c:pt>
                <c:pt idx="36">
                  <c:v>31.164911810817941</c:v>
                </c:pt>
                <c:pt idx="37">
                  <c:v>31.253150764747076</c:v>
                </c:pt>
                <c:pt idx="38">
                  <c:v>31.269446148784173</c:v>
                </c:pt>
                <c:pt idx="39">
                  <c:v>31.347511702889769</c:v>
                </c:pt>
                <c:pt idx="40">
                  <c:v>31.379321214515912</c:v>
                </c:pt>
                <c:pt idx="41">
                  <c:v>31.323263475662138</c:v>
                </c:pt>
                <c:pt idx="42">
                  <c:v>31.302719977859411</c:v>
                </c:pt>
                <c:pt idx="43">
                  <c:v>31.305440785260931</c:v>
                </c:pt>
                <c:pt idx="44">
                  <c:v>31.263209590480862</c:v>
                </c:pt>
                <c:pt idx="45">
                  <c:v>31.316555104905518</c:v>
                </c:pt>
                <c:pt idx="46">
                  <c:v>31.430459939848213</c:v>
                </c:pt>
                <c:pt idx="47">
                  <c:v>31.472055635113406</c:v>
                </c:pt>
                <c:pt idx="48">
                  <c:v>31.539775459590995</c:v>
                </c:pt>
                <c:pt idx="49">
                  <c:v>31.548044922187632</c:v>
                </c:pt>
                <c:pt idx="50">
                  <c:v>31.431582109206065</c:v>
                </c:pt>
                <c:pt idx="51">
                  <c:v>31.187964562100976</c:v>
                </c:pt>
                <c:pt idx="52">
                  <c:v>30.823954833605068</c:v>
                </c:pt>
                <c:pt idx="53">
                  <c:v>30.616775231724116</c:v>
                </c:pt>
                <c:pt idx="54">
                  <c:v>30.573068341525673</c:v>
                </c:pt>
                <c:pt idx="55">
                  <c:v>30.431323096389654</c:v>
                </c:pt>
                <c:pt idx="56">
                  <c:v>30.522111650119417</c:v>
                </c:pt>
                <c:pt idx="57">
                  <c:v>30.598285420010729</c:v>
                </c:pt>
                <c:pt idx="58">
                  <c:v>30.603952314675571</c:v>
                </c:pt>
                <c:pt idx="59">
                  <c:v>31.012114051734073</c:v>
                </c:pt>
                <c:pt idx="60">
                  <c:v>32.273640379876333</c:v>
                </c:pt>
                <c:pt idx="61">
                  <c:v>33.799008541079807</c:v>
                </c:pt>
                <c:pt idx="62">
                  <c:v>34.902355682753374</c:v>
                </c:pt>
                <c:pt idx="63">
                  <c:v>36.10573463288614</c:v>
                </c:pt>
                <c:pt idx="64">
                  <c:v>36.311802099576603</c:v>
                </c:pt>
                <c:pt idx="65">
                  <c:v>35.911230629669198</c:v>
                </c:pt>
                <c:pt idx="66">
                  <c:v>36.061469825756532</c:v>
                </c:pt>
                <c:pt idx="67">
                  <c:v>36.029008585446462</c:v>
                </c:pt>
                <c:pt idx="68">
                  <c:v>35.887107531975786</c:v>
                </c:pt>
                <c:pt idx="69">
                  <c:v>35.876944440467796</c:v>
                </c:pt>
                <c:pt idx="70">
                  <c:v>35.887644908338224</c:v>
                </c:pt>
                <c:pt idx="71">
                  <c:v>36.235340464786738</c:v>
                </c:pt>
                <c:pt idx="72">
                  <c:v>36.331207463516634</c:v>
                </c:pt>
                <c:pt idx="73">
                  <c:v>36.24745170248508</c:v>
                </c:pt>
                <c:pt idx="74">
                  <c:v>35.947419342818165</c:v>
                </c:pt>
                <c:pt idx="75">
                  <c:v>35.369982256886168</c:v>
                </c:pt>
                <c:pt idx="76">
                  <c:v>34.886114821384531</c:v>
                </c:pt>
                <c:pt idx="77">
                  <c:v>34.774441081331481</c:v>
                </c:pt>
                <c:pt idx="78">
                  <c:v>34.960803595526912</c:v>
                </c:pt>
                <c:pt idx="79">
                  <c:v>35.266307834859646</c:v>
                </c:pt>
                <c:pt idx="80">
                  <c:v>35.864914828497064</c:v>
                </c:pt>
                <c:pt idx="81">
                  <c:v>36.054886838675181</c:v>
                </c:pt>
                <c:pt idx="82">
                  <c:v>35.956834366027266</c:v>
                </c:pt>
                <c:pt idx="83">
                  <c:v>35.811582592286129</c:v>
                </c:pt>
                <c:pt idx="84">
                  <c:v>35.560019967475846</c:v>
                </c:pt>
                <c:pt idx="85">
                  <c:v>35.476406591073818</c:v>
                </c:pt>
                <c:pt idx="86">
                  <c:v>35.766320651006218</c:v>
                </c:pt>
                <c:pt idx="87">
                  <c:v>35.894563909043669</c:v>
                </c:pt>
                <c:pt idx="88">
                  <c:v>36.066768187951489</c:v>
                </c:pt>
                <c:pt idx="89">
                  <c:v>35.928577823406172</c:v>
                </c:pt>
                <c:pt idx="90">
                  <c:v>35.923081425237015</c:v>
                </c:pt>
                <c:pt idx="91">
                  <c:v>35.72136444622231</c:v>
                </c:pt>
                <c:pt idx="92">
                  <c:v>35.553787532383275</c:v>
                </c:pt>
                <c:pt idx="93">
                  <c:v>35.841133658545985</c:v>
                </c:pt>
                <c:pt idx="94">
                  <c:v>35.542562336016076</c:v>
                </c:pt>
                <c:pt idx="95">
                  <c:v>35.42978038112885</c:v>
                </c:pt>
                <c:pt idx="96">
                  <c:v>35.658635430482441</c:v>
                </c:pt>
                <c:pt idx="97">
                  <c:v>35.85329538378636</c:v>
                </c:pt>
                <c:pt idx="98">
                  <c:v>36.205775790976936</c:v>
                </c:pt>
                <c:pt idx="99">
                  <c:v>36.457085072326947</c:v>
                </c:pt>
                <c:pt idx="100">
                  <c:v>36.184402626567582</c:v>
                </c:pt>
                <c:pt idx="101">
                  <c:v>35.906300007827994</c:v>
                </c:pt>
                <c:pt idx="102">
                  <c:v>35.804355259849949</c:v>
                </c:pt>
                <c:pt idx="103">
                  <c:v>35.789587331883396</c:v>
                </c:pt>
                <c:pt idx="104">
                  <c:v>35.8953100956737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96-4D1F-B273-8572BB97A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  <c:majorUnit val="1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Data'!$J$4</c:f>
              <c:strCache>
                <c:ptCount val="1"/>
                <c:pt idx="0">
                  <c:v>Average Proportion Under 25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Data'!$J$5:$J$109</c:f>
              <c:numCache>
                <c:formatCode>0.0%</c:formatCode>
                <c:ptCount val="105"/>
                <c:pt idx="0">
                  <c:v>8.6351802499986141E-2</c:v>
                </c:pt>
                <c:pt idx="1">
                  <c:v>7.30579643544325E-2</c:v>
                </c:pt>
                <c:pt idx="2">
                  <c:v>7.8556886167447992E-2</c:v>
                </c:pt>
                <c:pt idx="3">
                  <c:v>8.1264724313365372E-2</c:v>
                </c:pt>
                <c:pt idx="4">
                  <c:v>7.9999846266585406E-2</c:v>
                </c:pt>
                <c:pt idx="5">
                  <c:v>6.9909459582362124E-2</c:v>
                </c:pt>
                <c:pt idx="6">
                  <c:v>7.5333993022422135E-2</c:v>
                </c:pt>
                <c:pt idx="7">
                  <c:v>6.95554875253315E-2</c:v>
                </c:pt>
                <c:pt idx="8">
                  <c:v>7.1553880526948083E-2</c:v>
                </c:pt>
                <c:pt idx="9">
                  <c:v>6.7499570518251117E-2</c:v>
                </c:pt>
                <c:pt idx="10">
                  <c:v>7.035450464957628E-2</c:v>
                </c:pt>
                <c:pt idx="11">
                  <c:v>6.2929708960357239E-2</c:v>
                </c:pt>
                <c:pt idx="12">
                  <c:v>7.1802017118223135E-2</c:v>
                </c:pt>
                <c:pt idx="13">
                  <c:v>5.3368832839284036E-2</c:v>
                </c:pt>
                <c:pt idx="14">
                  <c:v>6.3473232820149647E-2</c:v>
                </c:pt>
                <c:pt idx="15">
                  <c:v>6.6115919173010559E-2</c:v>
                </c:pt>
                <c:pt idx="16">
                  <c:v>7.2191592341047911E-2</c:v>
                </c:pt>
                <c:pt idx="17">
                  <c:v>6.9346055492517364E-2</c:v>
                </c:pt>
                <c:pt idx="18">
                  <c:v>6.8396509701599162E-2</c:v>
                </c:pt>
                <c:pt idx="19">
                  <c:v>7.1883387471680021E-2</c:v>
                </c:pt>
                <c:pt idx="20">
                  <c:v>5.747068920205043E-2</c:v>
                </c:pt>
                <c:pt idx="21">
                  <c:v>5.9568300062541157E-2</c:v>
                </c:pt>
                <c:pt idx="22">
                  <c:v>6.3191977496729612E-2</c:v>
                </c:pt>
                <c:pt idx="23">
                  <c:v>5.6497331023996109E-2</c:v>
                </c:pt>
                <c:pt idx="24">
                  <c:v>5.2544469440435379E-2</c:v>
                </c:pt>
                <c:pt idx="25">
                  <c:v>6.5301679825174472E-2</c:v>
                </c:pt>
                <c:pt idx="26">
                  <c:v>5.5246895529488214E-2</c:v>
                </c:pt>
                <c:pt idx="27">
                  <c:v>6.2430350215326315E-2</c:v>
                </c:pt>
                <c:pt idx="28">
                  <c:v>5.080739224220427E-2</c:v>
                </c:pt>
                <c:pt idx="29">
                  <c:v>6.0780362195783325E-2</c:v>
                </c:pt>
                <c:pt idx="30">
                  <c:v>6.0639416490681067E-2</c:v>
                </c:pt>
                <c:pt idx="31">
                  <c:v>6.4755551310393816E-2</c:v>
                </c:pt>
                <c:pt idx="32">
                  <c:v>6.3227659101555936E-2</c:v>
                </c:pt>
                <c:pt idx="33">
                  <c:v>6.1359283277750309E-2</c:v>
                </c:pt>
                <c:pt idx="34">
                  <c:v>6.8424575066843518E-2</c:v>
                </c:pt>
                <c:pt idx="35">
                  <c:v>5.6702287923819289E-2</c:v>
                </c:pt>
                <c:pt idx="36">
                  <c:v>5.8018926952837994E-2</c:v>
                </c:pt>
                <c:pt idx="37">
                  <c:v>5.4454583962766756E-2</c:v>
                </c:pt>
                <c:pt idx="38">
                  <c:v>6.9753539473927886E-2</c:v>
                </c:pt>
                <c:pt idx="39">
                  <c:v>6.0646230008552425E-2</c:v>
                </c:pt>
                <c:pt idx="40">
                  <c:v>6.3788236895483796E-2</c:v>
                </c:pt>
                <c:pt idx="41">
                  <c:v>5.7805803805884931E-2</c:v>
                </c:pt>
                <c:pt idx="42">
                  <c:v>5.994092493149733E-2</c:v>
                </c:pt>
                <c:pt idx="43">
                  <c:v>7.7145796257771057E-2</c:v>
                </c:pt>
                <c:pt idx="44">
                  <c:v>6.0327296578769625E-2</c:v>
                </c:pt>
                <c:pt idx="45">
                  <c:v>6.3566312751561063E-2</c:v>
                </c:pt>
                <c:pt idx="46">
                  <c:v>7.276969550868323E-2</c:v>
                </c:pt>
                <c:pt idx="47">
                  <c:v>7.1365643088882977E-2</c:v>
                </c:pt>
                <c:pt idx="48">
                  <c:v>6.7107302791357765E-2</c:v>
                </c:pt>
                <c:pt idx="49">
                  <c:v>6.1814952176485589E-2</c:v>
                </c:pt>
                <c:pt idx="50">
                  <c:v>5.8663978872567343E-2</c:v>
                </c:pt>
                <c:pt idx="51">
                  <c:v>5.4915346292780748E-2</c:v>
                </c:pt>
                <c:pt idx="52">
                  <c:v>5.4463110066932295E-2</c:v>
                </c:pt>
                <c:pt idx="53">
                  <c:v>5.1077114261420711E-2</c:v>
                </c:pt>
                <c:pt idx="54">
                  <c:v>4.7259500369720667E-2</c:v>
                </c:pt>
                <c:pt idx="55">
                  <c:v>5.537039952682165E-2</c:v>
                </c:pt>
                <c:pt idx="56">
                  <c:v>7.1734754779475135E-2</c:v>
                </c:pt>
                <c:pt idx="57">
                  <c:v>5.8567215163621157E-2</c:v>
                </c:pt>
                <c:pt idx="58">
                  <c:v>6.2152550753894503E-2</c:v>
                </c:pt>
                <c:pt idx="59">
                  <c:v>6.0560822094307729E-2</c:v>
                </c:pt>
                <c:pt idx="60">
                  <c:v>6.1809343103539659E-2</c:v>
                </c:pt>
                <c:pt idx="61">
                  <c:v>6.7025390694116505E-2</c:v>
                </c:pt>
                <c:pt idx="62">
                  <c:v>7.5402044352379141E-2</c:v>
                </c:pt>
                <c:pt idx="63">
                  <c:v>7.436515289380205E-2</c:v>
                </c:pt>
                <c:pt idx="64">
                  <c:v>6.872658233867239E-2</c:v>
                </c:pt>
                <c:pt idx="65">
                  <c:v>6.0040089492687895E-2</c:v>
                </c:pt>
                <c:pt idx="66">
                  <c:v>7.139272655428669E-2</c:v>
                </c:pt>
                <c:pt idx="67">
                  <c:v>6.1512025900794735E-2</c:v>
                </c:pt>
                <c:pt idx="68">
                  <c:v>6.5506854245563198E-2</c:v>
                </c:pt>
                <c:pt idx="69">
                  <c:v>7.1032899618931639E-2</c:v>
                </c:pt>
                <c:pt idx="70">
                  <c:v>7.2470149745187715E-2</c:v>
                </c:pt>
                <c:pt idx="71">
                  <c:v>6.5842890818257699E-2</c:v>
                </c:pt>
                <c:pt idx="72">
                  <c:v>6.4757845679092957E-2</c:v>
                </c:pt>
                <c:pt idx="73">
                  <c:v>5.4299692973338344E-2</c:v>
                </c:pt>
                <c:pt idx="74">
                  <c:v>5.7835688471875674E-2</c:v>
                </c:pt>
                <c:pt idx="75">
                  <c:v>6.0627424653891919E-2</c:v>
                </c:pt>
                <c:pt idx="76">
                  <c:v>5.9427922877511315E-2</c:v>
                </c:pt>
                <c:pt idx="77">
                  <c:v>6.8621178939928668E-2</c:v>
                </c:pt>
                <c:pt idx="78">
                  <c:v>6.1137061784236106E-2</c:v>
                </c:pt>
                <c:pt idx="79">
                  <c:v>5.9047944174031516E-2</c:v>
                </c:pt>
                <c:pt idx="80">
                  <c:v>4.3981137839145229E-2</c:v>
                </c:pt>
                <c:pt idx="81">
                  <c:v>4.9985649235678539E-2</c:v>
                </c:pt>
                <c:pt idx="82">
                  <c:v>5.6364475257805059E-2</c:v>
                </c:pt>
                <c:pt idx="83">
                  <c:v>4.5799576866692143E-2</c:v>
                </c:pt>
                <c:pt idx="84">
                  <c:v>4.5746754546843169E-2</c:v>
                </c:pt>
                <c:pt idx="85">
                  <c:v>5.2671253099941161E-2</c:v>
                </c:pt>
                <c:pt idx="86">
                  <c:v>5.6869553041684888E-2</c:v>
                </c:pt>
                <c:pt idx="87">
                  <c:v>4.8639635408460419E-2</c:v>
                </c:pt>
                <c:pt idx="88">
                  <c:v>4.0366407323971759E-2</c:v>
                </c:pt>
                <c:pt idx="89">
                  <c:v>5.2547422863960122E-2</c:v>
                </c:pt>
                <c:pt idx="90">
                  <c:v>5.8442716154031099E-2</c:v>
                </c:pt>
                <c:pt idx="91">
                  <c:v>5.8943472250975237E-2</c:v>
                </c:pt>
                <c:pt idx="92">
                  <c:v>7.3219112431722827E-2</c:v>
                </c:pt>
                <c:pt idx="93">
                  <c:v>5.0673299841594292E-2</c:v>
                </c:pt>
                <c:pt idx="94">
                  <c:v>5.3898767102605258E-2</c:v>
                </c:pt>
                <c:pt idx="95">
                  <c:v>7.4463434854008151E-2</c:v>
                </c:pt>
                <c:pt idx="96">
                  <c:v>5.8443247297262954E-2</c:v>
                </c:pt>
                <c:pt idx="97">
                  <c:v>6.9505515189840703E-2</c:v>
                </c:pt>
                <c:pt idx="98">
                  <c:v>5.9998809233713972E-2</c:v>
                </c:pt>
                <c:pt idx="99">
                  <c:v>7.4281499100349577E-2</c:v>
                </c:pt>
                <c:pt idx="100">
                  <c:v>6.3770927788313225E-2</c:v>
                </c:pt>
                <c:pt idx="101">
                  <c:v>6.36228105466069E-2</c:v>
                </c:pt>
                <c:pt idx="102">
                  <c:v>7.5918539903956805E-2</c:v>
                </c:pt>
                <c:pt idx="103">
                  <c:v>8.1408336896056241E-2</c:v>
                </c:pt>
                <c:pt idx="104">
                  <c:v>7.0003402320841623E-2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A-44D2-BC1A-464C2830D451}"/>
            </c:ext>
          </c:extLst>
        </c:ser>
        <c:ser>
          <c:idx val="1"/>
          <c:order val="1"/>
          <c:tx>
            <c:strRef>
              <c:f>'Averages Graph Data'!$K$4</c:f>
              <c:strCache>
                <c:ptCount val="1"/>
                <c:pt idx="0">
                  <c:v>Average Proportion Under 25 - 4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Data'!$K$5:$K$109</c:f>
              <c:numCache>
                <c:formatCode>0.0%</c:formatCode>
                <c:ptCount val="105"/>
                <c:pt idx="3">
                  <c:v>7.9807844333807998E-2</c:v>
                </c:pt>
                <c:pt idx="4">
                  <c:v>7.8219855275457828E-2</c:v>
                </c:pt>
                <c:pt idx="5">
                  <c:v>7.7432729082440227E-2</c:v>
                </c:pt>
                <c:pt idx="6">
                  <c:v>7.6627005796183756E-2</c:v>
                </c:pt>
                <c:pt idx="7">
                  <c:v>7.3699696599175288E-2</c:v>
                </c:pt>
                <c:pt idx="8">
                  <c:v>7.1588205164265964E-2</c:v>
                </c:pt>
                <c:pt idx="9">
                  <c:v>7.0985732898238202E-2</c:v>
                </c:pt>
                <c:pt idx="10">
                  <c:v>6.9740860805026741E-2</c:v>
                </c:pt>
                <c:pt idx="11">
                  <c:v>6.808441616378319E-2</c:v>
                </c:pt>
                <c:pt idx="12">
                  <c:v>6.8146450311601936E-2</c:v>
                </c:pt>
                <c:pt idx="13">
                  <c:v>6.4613765891860186E-2</c:v>
                </c:pt>
                <c:pt idx="14">
                  <c:v>6.2893447934503507E-2</c:v>
                </c:pt>
                <c:pt idx="15">
                  <c:v>6.3690000487666848E-2</c:v>
                </c:pt>
                <c:pt idx="16">
                  <c:v>6.3787394293373045E-2</c:v>
                </c:pt>
                <c:pt idx="17">
                  <c:v>6.7781699956681374E-2</c:v>
                </c:pt>
                <c:pt idx="18">
                  <c:v>6.9012519177043749E-2</c:v>
                </c:pt>
                <c:pt idx="19">
                  <c:v>7.0454386251711104E-2</c:v>
                </c:pt>
                <c:pt idx="20">
                  <c:v>6.6774160466961746E-2</c:v>
                </c:pt>
                <c:pt idx="21">
                  <c:v>6.4329721609467691E-2</c:v>
                </c:pt>
                <c:pt idx="22">
                  <c:v>6.3028588558250304E-2</c:v>
                </c:pt>
                <c:pt idx="23">
                  <c:v>5.9182074446329322E-2</c:v>
                </c:pt>
                <c:pt idx="24">
                  <c:v>5.7950519505925571E-2</c:v>
                </c:pt>
                <c:pt idx="25">
                  <c:v>5.9383864446583889E-2</c:v>
                </c:pt>
                <c:pt idx="26">
                  <c:v>5.7397593954773542E-2</c:v>
                </c:pt>
                <c:pt idx="27">
                  <c:v>5.8880848752606095E-2</c:v>
                </c:pt>
                <c:pt idx="28">
                  <c:v>5.8446579453048313E-2</c:v>
                </c:pt>
                <c:pt idx="29">
                  <c:v>5.7316250045700526E-2</c:v>
                </c:pt>
                <c:pt idx="30">
                  <c:v>5.8664380285998741E-2</c:v>
                </c:pt>
                <c:pt idx="31">
                  <c:v>5.9245680559765625E-2</c:v>
                </c:pt>
                <c:pt idx="32">
                  <c:v>6.2350747274603532E-2</c:v>
                </c:pt>
                <c:pt idx="33">
                  <c:v>6.2495477545095282E-2</c:v>
                </c:pt>
                <c:pt idx="34">
                  <c:v>6.4441767189135898E-2</c:v>
                </c:pt>
                <c:pt idx="35">
                  <c:v>6.242845134249226E-2</c:v>
                </c:pt>
                <c:pt idx="36">
                  <c:v>6.1126268305312779E-2</c:v>
                </c:pt>
                <c:pt idx="37">
                  <c:v>5.9400093476566891E-2</c:v>
                </c:pt>
                <c:pt idx="38">
                  <c:v>5.9732334578337987E-2</c:v>
                </c:pt>
                <c:pt idx="39">
                  <c:v>6.0718320099521265E-2</c:v>
                </c:pt>
                <c:pt idx="40">
                  <c:v>6.2160647585182714E-2</c:v>
                </c:pt>
                <c:pt idx="41">
                  <c:v>6.2998452545962258E-2</c:v>
                </c:pt>
                <c:pt idx="42">
                  <c:v>6.0545298910354622E-2</c:v>
                </c:pt>
                <c:pt idx="43">
                  <c:v>6.4670190472659275E-2</c:v>
                </c:pt>
                <c:pt idx="44">
                  <c:v>6.3804955393480731E-2</c:v>
                </c:pt>
                <c:pt idx="45">
                  <c:v>6.5245082629899767E-2</c:v>
                </c:pt>
                <c:pt idx="46">
                  <c:v>6.8452275274196242E-2</c:v>
                </c:pt>
                <c:pt idx="47">
                  <c:v>6.7007236981974222E-2</c:v>
                </c:pt>
                <c:pt idx="48">
                  <c:v>6.8702238535121252E-2</c:v>
                </c:pt>
                <c:pt idx="49">
                  <c:v>6.8264398391352399E-2</c:v>
                </c:pt>
                <c:pt idx="50">
                  <c:v>6.4737969232323417E-2</c:v>
                </c:pt>
                <c:pt idx="51">
                  <c:v>6.0625395033297856E-2</c:v>
                </c:pt>
                <c:pt idx="52">
                  <c:v>5.7464346852191497E-2</c:v>
                </c:pt>
                <c:pt idx="53">
                  <c:v>5.4779887373425276E-2</c:v>
                </c:pt>
                <c:pt idx="54">
                  <c:v>5.19287677477136E-2</c:v>
                </c:pt>
                <c:pt idx="55">
                  <c:v>5.2042531056223834E-2</c:v>
                </c:pt>
                <c:pt idx="56">
                  <c:v>5.6360442234359542E-2</c:v>
                </c:pt>
                <c:pt idx="57">
                  <c:v>5.8232967459909649E-2</c:v>
                </c:pt>
                <c:pt idx="58">
                  <c:v>6.1956230055953111E-2</c:v>
                </c:pt>
                <c:pt idx="59">
                  <c:v>6.3253835697824626E-2</c:v>
                </c:pt>
                <c:pt idx="60">
                  <c:v>6.0772482778840765E-2</c:v>
                </c:pt>
                <c:pt idx="61">
                  <c:v>6.288702666146459E-2</c:v>
                </c:pt>
                <c:pt idx="62">
                  <c:v>6.6199400061085753E-2</c:v>
                </c:pt>
                <c:pt idx="63">
                  <c:v>6.9650482760959337E-2</c:v>
                </c:pt>
                <c:pt idx="64">
                  <c:v>7.1379792569742515E-2</c:v>
                </c:pt>
                <c:pt idx="65">
                  <c:v>6.963346726938538E-2</c:v>
                </c:pt>
                <c:pt idx="66">
                  <c:v>6.8631137819862256E-2</c:v>
                </c:pt>
                <c:pt idx="67">
                  <c:v>6.5417856071610422E-2</c:v>
                </c:pt>
                <c:pt idx="68">
                  <c:v>6.4612924048333131E-2</c:v>
                </c:pt>
                <c:pt idx="69">
                  <c:v>6.7361126579894071E-2</c:v>
                </c:pt>
                <c:pt idx="70">
                  <c:v>6.7630482377619316E-2</c:v>
                </c:pt>
                <c:pt idx="71">
                  <c:v>6.8713198606985076E-2</c:v>
                </c:pt>
                <c:pt idx="72">
                  <c:v>6.8525946465367499E-2</c:v>
                </c:pt>
                <c:pt idx="73">
                  <c:v>6.4342644803969173E-2</c:v>
                </c:pt>
                <c:pt idx="74">
                  <c:v>6.0684029485641167E-2</c:v>
                </c:pt>
                <c:pt idx="75">
                  <c:v>5.9380162944549723E-2</c:v>
                </c:pt>
                <c:pt idx="76">
                  <c:v>5.8047682244154311E-2</c:v>
                </c:pt>
                <c:pt idx="77">
                  <c:v>6.1628053735801894E-2</c:v>
                </c:pt>
                <c:pt idx="78">
                  <c:v>6.2453397063892004E-2</c:v>
                </c:pt>
                <c:pt idx="79">
                  <c:v>6.2058526943926898E-2</c:v>
                </c:pt>
                <c:pt idx="80">
                  <c:v>5.8196830684335378E-2</c:v>
                </c:pt>
                <c:pt idx="81">
                  <c:v>5.3537948258272849E-2</c:v>
                </c:pt>
                <c:pt idx="82">
                  <c:v>5.2344801626665084E-2</c:v>
                </c:pt>
                <c:pt idx="83">
                  <c:v>4.9032709799830244E-2</c:v>
                </c:pt>
                <c:pt idx="84">
                  <c:v>4.9474113976754733E-2</c:v>
                </c:pt>
                <c:pt idx="85">
                  <c:v>5.0145514942820386E-2</c:v>
                </c:pt>
                <c:pt idx="86">
                  <c:v>5.027178438879034E-2</c:v>
                </c:pt>
                <c:pt idx="87">
                  <c:v>5.0981799024232409E-2</c:v>
                </c:pt>
                <c:pt idx="88">
                  <c:v>4.963671221851456E-2</c:v>
                </c:pt>
                <c:pt idx="89">
                  <c:v>4.9605754659519302E-2</c:v>
                </c:pt>
                <c:pt idx="90">
                  <c:v>4.9999045437605853E-2</c:v>
                </c:pt>
                <c:pt idx="91">
                  <c:v>5.2575004648234558E-2</c:v>
                </c:pt>
                <c:pt idx="92">
                  <c:v>6.0788180925172318E-2</c:v>
                </c:pt>
                <c:pt idx="93">
                  <c:v>6.0319650169580866E-2</c:v>
                </c:pt>
                <c:pt idx="94">
                  <c:v>5.9183662906724402E-2</c:v>
                </c:pt>
                <c:pt idx="95">
                  <c:v>6.3063653557482627E-2</c:v>
                </c:pt>
                <c:pt idx="96">
                  <c:v>5.9369687273867669E-2</c:v>
                </c:pt>
                <c:pt idx="97">
                  <c:v>6.4077741110929273E-2</c:v>
                </c:pt>
                <c:pt idx="98">
                  <c:v>6.560275164370645E-2</c:v>
                </c:pt>
                <c:pt idx="99">
                  <c:v>6.55572677052918E-2</c:v>
                </c:pt>
                <c:pt idx="100">
                  <c:v>6.6889187828054364E-2</c:v>
                </c:pt>
                <c:pt idx="101">
                  <c:v>6.541851166724591E-2</c:v>
                </c:pt>
                <c:pt idx="102">
                  <c:v>6.939844433480663E-2</c:v>
                </c:pt>
                <c:pt idx="103">
                  <c:v>7.1180153783733296E-2</c:v>
                </c:pt>
                <c:pt idx="104">
                  <c:v>7.2738272416865396E-2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A-44D2-BC1A-464C2830D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Data'!$R$4</c:f>
              <c:strCache>
                <c:ptCount val="1"/>
                <c:pt idx="0">
                  <c:v>Average Premium Proportion Under 25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Data'!$R$5:$R$109</c:f>
              <c:numCache>
                <c:formatCode>0.0%</c:formatCode>
                <c:ptCount val="105"/>
                <c:pt idx="0">
                  <c:v>0.1602042632931166</c:v>
                </c:pt>
                <c:pt idx="1">
                  <c:v>0.1452991689702702</c:v>
                </c:pt>
                <c:pt idx="2">
                  <c:v>0.15847669901354147</c:v>
                </c:pt>
                <c:pt idx="3">
                  <c:v>0.17588792603320194</c:v>
                </c:pt>
                <c:pt idx="4">
                  <c:v>0.15431144300798974</c:v>
                </c:pt>
                <c:pt idx="5">
                  <c:v>0.14906577664937426</c:v>
                </c:pt>
                <c:pt idx="6">
                  <c:v>0.15334163266649811</c:v>
                </c:pt>
                <c:pt idx="7">
                  <c:v>0.14551399381786942</c:v>
                </c:pt>
                <c:pt idx="8">
                  <c:v>0.13643088444669998</c:v>
                </c:pt>
                <c:pt idx="9">
                  <c:v>0.1364194622218933</c:v>
                </c:pt>
                <c:pt idx="10">
                  <c:v>0.1456471660205117</c:v>
                </c:pt>
                <c:pt idx="11">
                  <c:v>0.12607562691119631</c:v>
                </c:pt>
                <c:pt idx="12">
                  <c:v>0.13432508934249951</c:v>
                </c:pt>
                <c:pt idx="13">
                  <c:v>0.11861533522374459</c:v>
                </c:pt>
                <c:pt idx="14">
                  <c:v>0.13049872451630051</c:v>
                </c:pt>
                <c:pt idx="15">
                  <c:v>0.13476028144625254</c:v>
                </c:pt>
                <c:pt idx="16">
                  <c:v>0.14170208830473419</c:v>
                </c:pt>
                <c:pt idx="17">
                  <c:v>0.13619352591392972</c:v>
                </c:pt>
                <c:pt idx="18">
                  <c:v>0.14433367157704566</c:v>
                </c:pt>
                <c:pt idx="19">
                  <c:v>0.14637014846554411</c:v>
                </c:pt>
                <c:pt idx="20">
                  <c:v>0.13035757872752221</c:v>
                </c:pt>
                <c:pt idx="21">
                  <c:v>0.12703922445792068</c:v>
                </c:pt>
                <c:pt idx="22">
                  <c:v>0.13766650757124582</c:v>
                </c:pt>
                <c:pt idx="23">
                  <c:v>0.12556437836326706</c:v>
                </c:pt>
                <c:pt idx="24">
                  <c:v>0.11287505119417929</c:v>
                </c:pt>
                <c:pt idx="25">
                  <c:v>0.14203067349660473</c:v>
                </c:pt>
                <c:pt idx="26">
                  <c:v>0.12213046451425315</c:v>
                </c:pt>
                <c:pt idx="27">
                  <c:v>0.14101740021271744</c:v>
                </c:pt>
                <c:pt idx="28">
                  <c:v>0.11897417076094284</c:v>
                </c:pt>
                <c:pt idx="29">
                  <c:v>0.14059233140795394</c:v>
                </c:pt>
                <c:pt idx="30">
                  <c:v>0.13520137003503632</c:v>
                </c:pt>
                <c:pt idx="31">
                  <c:v>0.1400895722506322</c:v>
                </c:pt>
                <c:pt idx="32">
                  <c:v>0.14483629511817891</c:v>
                </c:pt>
                <c:pt idx="33">
                  <c:v>0.13634153468013074</c:v>
                </c:pt>
                <c:pt idx="34">
                  <c:v>0.15617109434647969</c:v>
                </c:pt>
                <c:pt idx="35">
                  <c:v>0.13533973209101557</c:v>
                </c:pt>
                <c:pt idx="36">
                  <c:v>0.12900910192911744</c:v>
                </c:pt>
                <c:pt idx="37">
                  <c:v>0.1241259789171949</c:v>
                </c:pt>
                <c:pt idx="38">
                  <c:v>0.14607259670743392</c:v>
                </c:pt>
                <c:pt idx="39">
                  <c:v>0.14617214100182596</c:v>
                </c:pt>
                <c:pt idx="40">
                  <c:v>0.14363598840212313</c:v>
                </c:pt>
                <c:pt idx="41">
                  <c:v>0.1386663697569584</c:v>
                </c:pt>
                <c:pt idx="42">
                  <c:v>0.14595268408770998</c:v>
                </c:pt>
                <c:pt idx="43">
                  <c:v>0.16758471131489819</c:v>
                </c:pt>
                <c:pt idx="44">
                  <c:v>0.13747845913207482</c:v>
                </c:pt>
                <c:pt idx="45">
                  <c:v>0.14491236219107229</c:v>
                </c:pt>
                <c:pt idx="46">
                  <c:v>0.16300689272151841</c:v>
                </c:pt>
                <c:pt idx="47">
                  <c:v>0.1560050086487185</c:v>
                </c:pt>
                <c:pt idx="48">
                  <c:v>0.15381930814217995</c:v>
                </c:pt>
                <c:pt idx="49">
                  <c:v>0.14616101789387492</c:v>
                </c:pt>
                <c:pt idx="50">
                  <c:v>0.15157948668457619</c:v>
                </c:pt>
                <c:pt idx="51">
                  <c:v>0.1301153835893866</c:v>
                </c:pt>
                <c:pt idx="52">
                  <c:v>0.13671505786206761</c:v>
                </c:pt>
                <c:pt idx="53">
                  <c:v>0.11387322186379677</c:v>
                </c:pt>
                <c:pt idx="54">
                  <c:v>0.1167498570055677</c:v>
                </c:pt>
                <c:pt idx="55">
                  <c:v>0.12187123483268804</c:v>
                </c:pt>
                <c:pt idx="56">
                  <c:v>0.15918589437191039</c:v>
                </c:pt>
                <c:pt idx="57">
                  <c:v>0.13129714211438892</c:v>
                </c:pt>
                <c:pt idx="58">
                  <c:v>0.12747958699688119</c:v>
                </c:pt>
                <c:pt idx="59">
                  <c:v>0.13316345370882465</c:v>
                </c:pt>
                <c:pt idx="60">
                  <c:v>0.13115062787401607</c:v>
                </c:pt>
                <c:pt idx="61">
                  <c:v>0.15409760613019552</c:v>
                </c:pt>
                <c:pt idx="62">
                  <c:v>0.15078720467831994</c:v>
                </c:pt>
                <c:pt idx="63">
                  <c:v>0.14007479449516155</c:v>
                </c:pt>
                <c:pt idx="64">
                  <c:v>0.13405929535298156</c:v>
                </c:pt>
                <c:pt idx="65">
                  <c:v>0.11788941671415505</c:v>
                </c:pt>
                <c:pt idx="66">
                  <c:v>0.1304137296596885</c:v>
                </c:pt>
                <c:pt idx="67">
                  <c:v>0.11375055363752275</c:v>
                </c:pt>
                <c:pt idx="68">
                  <c:v>0.11457851181404037</c:v>
                </c:pt>
                <c:pt idx="69">
                  <c:v>0.11814930903335245</c:v>
                </c:pt>
                <c:pt idx="70">
                  <c:v>0.11432221993145993</c:v>
                </c:pt>
                <c:pt idx="71">
                  <c:v>0.10480056454935734</c:v>
                </c:pt>
                <c:pt idx="72">
                  <c:v>0.11448038499792274</c:v>
                </c:pt>
                <c:pt idx="73">
                  <c:v>9.7661397671771344E-2</c:v>
                </c:pt>
                <c:pt idx="74">
                  <c:v>0.10472044347083601</c:v>
                </c:pt>
                <c:pt idx="75">
                  <c:v>0.11516499310796428</c:v>
                </c:pt>
                <c:pt idx="76">
                  <c:v>0.10706883667319392</c:v>
                </c:pt>
                <c:pt idx="77">
                  <c:v>0.12434700316280214</c:v>
                </c:pt>
                <c:pt idx="78">
                  <c:v>0.1045408590995745</c:v>
                </c:pt>
                <c:pt idx="79">
                  <c:v>0.10453267103636894</c:v>
                </c:pt>
                <c:pt idx="80">
                  <c:v>7.841132672716182E-2</c:v>
                </c:pt>
                <c:pt idx="81">
                  <c:v>8.839892882991067E-2</c:v>
                </c:pt>
                <c:pt idx="82">
                  <c:v>9.9506590617171375E-2</c:v>
                </c:pt>
                <c:pt idx="83">
                  <c:v>6.561691483066126E-2</c:v>
                </c:pt>
                <c:pt idx="84">
                  <c:v>7.9461652079102538E-2</c:v>
                </c:pt>
                <c:pt idx="85">
                  <c:v>9.3276359812215409E-2</c:v>
                </c:pt>
                <c:pt idx="86">
                  <c:v>0.10022324262852542</c:v>
                </c:pt>
                <c:pt idx="87">
                  <c:v>8.8230790419198249E-2</c:v>
                </c:pt>
                <c:pt idx="88">
                  <c:v>7.4764831561164105E-2</c:v>
                </c:pt>
                <c:pt idx="89">
                  <c:v>8.8325240339257649E-2</c:v>
                </c:pt>
                <c:pt idx="90">
                  <c:v>9.4156036178697708E-2</c:v>
                </c:pt>
                <c:pt idx="91">
                  <c:v>9.6036473609649037E-2</c:v>
                </c:pt>
                <c:pt idx="92">
                  <c:v>0.13124472730650097</c:v>
                </c:pt>
                <c:pt idx="93">
                  <c:v>8.7813871056242943E-2</c:v>
                </c:pt>
                <c:pt idx="94">
                  <c:v>8.7318751894677249E-2</c:v>
                </c:pt>
                <c:pt idx="95">
                  <c:v>0.13226875985334602</c:v>
                </c:pt>
                <c:pt idx="96">
                  <c:v>8.9016927518313041E-2</c:v>
                </c:pt>
                <c:pt idx="97">
                  <c:v>0.11610149627222653</c:v>
                </c:pt>
                <c:pt idx="98">
                  <c:v>0.10257109542519631</c:v>
                </c:pt>
                <c:pt idx="99">
                  <c:v>0.1079721019603464</c:v>
                </c:pt>
                <c:pt idx="100">
                  <c:v>0.1029736229262683</c:v>
                </c:pt>
                <c:pt idx="101">
                  <c:v>0.11137847650580213</c:v>
                </c:pt>
                <c:pt idx="102">
                  <c:v>0.11874219443446361</c:v>
                </c:pt>
                <c:pt idx="103">
                  <c:v>0.13594275733482497</c:v>
                </c:pt>
                <c:pt idx="104">
                  <c:v>0.11226118386618379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B-47ED-B850-4FE8C9C5EC20}"/>
            </c:ext>
          </c:extLst>
        </c:ser>
        <c:ser>
          <c:idx val="1"/>
          <c:order val="1"/>
          <c:tx>
            <c:strRef>
              <c:f>'Averages Graph Data'!$S$4</c:f>
              <c:strCache>
                <c:ptCount val="1"/>
                <c:pt idx="0">
                  <c:v>Average Premium Proportion Under 25 - 4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Data'!$S$5:$S$109</c:f>
              <c:numCache>
                <c:formatCode>0.0%</c:formatCode>
                <c:ptCount val="105"/>
                <c:pt idx="3">
                  <c:v>0.15996701432753255</c:v>
                </c:pt>
                <c:pt idx="4">
                  <c:v>0.15849380925625084</c:v>
                </c:pt>
                <c:pt idx="5">
                  <c:v>0.15943546117602686</c:v>
                </c:pt>
                <c:pt idx="6">
                  <c:v>0.15815169458926601</c:v>
                </c:pt>
                <c:pt idx="7">
                  <c:v>0.15055821153543289</c:v>
                </c:pt>
                <c:pt idx="8">
                  <c:v>0.14608807189511047</c:v>
                </c:pt>
                <c:pt idx="9">
                  <c:v>0.1429264932882402</c:v>
                </c:pt>
                <c:pt idx="10">
                  <c:v>0.1410028766267436</c:v>
                </c:pt>
                <c:pt idx="11">
                  <c:v>0.13614328490007532</c:v>
                </c:pt>
                <c:pt idx="12">
                  <c:v>0.13561683612402523</c:v>
                </c:pt>
                <c:pt idx="13">
                  <c:v>0.13116580437448802</c:v>
                </c:pt>
                <c:pt idx="14">
                  <c:v>0.12737869399843524</c:v>
                </c:pt>
                <c:pt idx="15">
                  <c:v>0.12954985763219928</c:v>
                </c:pt>
                <c:pt idx="16">
                  <c:v>0.13139410737275797</c:v>
                </c:pt>
                <c:pt idx="17">
                  <c:v>0.13578865504530424</c:v>
                </c:pt>
                <c:pt idx="18">
                  <c:v>0.13924739181049053</c:v>
                </c:pt>
                <c:pt idx="19">
                  <c:v>0.14214985856531343</c:v>
                </c:pt>
                <c:pt idx="20">
                  <c:v>0.13931373117101042</c:v>
                </c:pt>
                <c:pt idx="21">
                  <c:v>0.13702515580700816</c:v>
                </c:pt>
                <c:pt idx="22">
                  <c:v>0.13535836480555818</c:v>
                </c:pt>
                <c:pt idx="23">
                  <c:v>0.13015692227998893</c:v>
                </c:pt>
                <c:pt idx="24">
                  <c:v>0.12578629039665321</c:v>
                </c:pt>
                <c:pt idx="25">
                  <c:v>0.12953415265632423</c:v>
                </c:pt>
                <c:pt idx="26">
                  <c:v>0.12565014189207604</c:v>
                </c:pt>
                <c:pt idx="27">
                  <c:v>0.12951339735443865</c:v>
                </c:pt>
                <c:pt idx="28">
                  <c:v>0.13103817724612954</c:v>
                </c:pt>
                <c:pt idx="29">
                  <c:v>0.13067859172396684</c:v>
                </c:pt>
                <c:pt idx="30">
                  <c:v>0.13394631810416263</c:v>
                </c:pt>
                <c:pt idx="31">
                  <c:v>0.13371436111364132</c:v>
                </c:pt>
                <c:pt idx="32">
                  <c:v>0.14017989220295035</c:v>
                </c:pt>
                <c:pt idx="33">
                  <c:v>0.13911719302099454</c:v>
                </c:pt>
                <c:pt idx="34">
                  <c:v>0.14435962409885539</c:v>
                </c:pt>
                <c:pt idx="35">
                  <c:v>0.14317216405895122</c:v>
                </c:pt>
                <c:pt idx="36">
                  <c:v>0.13921536576168586</c:v>
                </c:pt>
                <c:pt idx="37">
                  <c:v>0.13616147682095189</c:v>
                </c:pt>
                <c:pt idx="38">
                  <c:v>0.13363685241119044</c:v>
                </c:pt>
                <c:pt idx="39">
                  <c:v>0.13634495463889304</c:v>
                </c:pt>
                <c:pt idx="40">
                  <c:v>0.14000167625714446</c:v>
                </c:pt>
                <c:pt idx="41">
                  <c:v>0.14363677396708535</c:v>
                </c:pt>
                <c:pt idx="42">
                  <c:v>0.14360679581215435</c:v>
                </c:pt>
                <c:pt idx="43">
                  <c:v>0.14895993839042243</c:v>
                </c:pt>
                <c:pt idx="44">
                  <c:v>0.14742055607291032</c:v>
                </c:pt>
                <c:pt idx="45">
                  <c:v>0.14898205418143881</c:v>
                </c:pt>
                <c:pt idx="46">
                  <c:v>0.15324560633989093</c:v>
                </c:pt>
                <c:pt idx="47">
                  <c:v>0.150350680673346</c:v>
                </c:pt>
                <c:pt idx="48">
                  <c:v>0.15443589292587229</c:v>
                </c:pt>
                <c:pt idx="49">
                  <c:v>0.15474805685157295</c:v>
                </c:pt>
                <c:pt idx="50">
                  <c:v>0.15189120534233738</c:v>
                </c:pt>
                <c:pt idx="51">
                  <c:v>0.14541879907750441</c:v>
                </c:pt>
                <c:pt idx="52">
                  <c:v>0.14114273650747633</c:v>
                </c:pt>
                <c:pt idx="53">
                  <c:v>0.13307078749995679</c:v>
                </c:pt>
                <c:pt idx="54">
                  <c:v>0.12436338008020467</c:v>
                </c:pt>
                <c:pt idx="55">
                  <c:v>0.12230234289103004</c:v>
                </c:pt>
                <c:pt idx="56">
                  <c:v>0.12792005201849072</c:v>
                </c:pt>
                <c:pt idx="57">
                  <c:v>0.13227603208113875</c:v>
                </c:pt>
                <c:pt idx="58">
                  <c:v>0.13495846457896712</c:v>
                </c:pt>
                <c:pt idx="59">
                  <c:v>0.13778151929800128</c:v>
                </c:pt>
                <c:pt idx="60">
                  <c:v>0.13077270267352772</c:v>
                </c:pt>
                <c:pt idx="61">
                  <c:v>0.13647281867747937</c:v>
                </c:pt>
                <c:pt idx="62">
                  <c:v>0.14229972309783906</c:v>
                </c:pt>
                <c:pt idx="63">
                  <c:v>0.14402755829442329</c:v>
                </c:pt>
                <c:pt idx="64">
                  <c:v>0.14475472516416465</c:v>
                </c:pt>
                <c:pt idx="65">
                  <c:v>0.13570267781015452</c:v>
                </c:pt>
                <c:pt idx="66">
                  <c:v>0.13060930905549667</c:v>
                </c:pt>
                <c:pt idx="67">
                  <c:v>0.12402824884108696</c:v>
                </c:pt>
                <c:pt idx="68">
                  <c:v>0.11915805295635166</c:v>
                </c:pt>
                <c:pt idx="69">
                  <c:v>0.11922302603615102</c:v>
                </c:pt>
                <c:pt idx="70">
                  <c:v>0.11520014860409387</c:v>
                </c:pt>
                <c:pt idx="71">
                  <c:v>0.11296265133205252</c:v>
                </c:pt>
                <c:pt idx="72">
                  <c:v>0.11293811962802311</c:v>
                </c:pt>
                <c:pt idx="73">
                  <c:v>0.10781614178762784</c:v>
                </c:pt>
                <c:pt idx="74">
                  <c:v>0.10541569767247186</c:v>
                </c:pt>
                <c:pt idx="75">
                  <c:v>0.10800680481212359</c:v>
                </c:pt>
                <c:pt idx="76">
                  <c:v>0.10615391773094138</c:v>
                </c:pt>
                <c:pt idx="77">
                  <c:v>0.11282531910369908</c:v>
                </c:pt>
                <c:pt idx="78">
                  <c:v>0.11278042301088372</c:v>
                </c:pt>
                <c:pt idx="79">
                  <c:v>0.11012234249298487</c:v>
                </c:pt>
                <c:pt idx="80">
                  <c:v>0.10295796500647686</c:v>
                </c:pt>
                <c:pt idx="81">
                  <c:v>9.3970946423253987E-2</c:v>
                </c:pt>
                <c:pt idx="82">
                  <c:v>9.2712379302653206E-2</c:v>
                </c:pt>
                <c:pt idx="83">
                  <c:v>8.2983440251226281E-2</c:v>
                </c:pt>
                <c:pt idx="84">
                  <c:v>8.3246021589211475E-2</c:v>
                </c:pt>
                <c:pt idx="85">
                  <c:v>8.4465379334787649E-2</c:v>
                </c:pt>
                <c:pt idx="86">
                  <c:v>8.4644542337626152E-2</c:v>
                </c:pt>
                <c:pt idx="87">
                  <c:v>9.0298011234760389E-2</c:v>
                </c:pt>
                <c:pt idx="88">
                  <c:v>8.9123806105275788E-2</c:v>
                </c:pt>
                <c:pt idx="89">
                  <c:v>8.7886026237036355E-2</c:v>
                </c:pt>
                <c:pt idx="90">
                  <c:v>8.6369224624579438E-2</c:v>
                </c:pt>
                <c:pt idx="91">
                  <c:v>8.8320645422192118E-2</c:v>
                </c:pt>
                <c:pt idx="92">
                  <c:v>0.10244061935852633</c:v>
                </c:pt>
                <c:pt idx="93">
                  <c:v>0.10231277703777267</c:v>
                </c:pt>
                <c:pt idx="94">
                  <c:v>0.10060345596676755</c:v>
                </c:pt>
                <c:pt idx="95">
                  <c:v>0.1096615275276918</c:v>
                </c:pt>
                <c:pt idx="96">
                  <c:v>9.9104577580644809E-2</c:v>
                </c:pt>
                <c:pt idx="97">
                  <c:v>0.10617648388464071</c:v>
                </c:pt>
                <c:pt idx="98">
                  <c:v>0.10998956976727048</c:v>
                </c:pt>
                <c:pt idx="99">
                  <c:v>0.10391540529402057</c:v>
                </c:pt>
                <c:pt idx="100">
                  <c:v>0.1074045791460094</c:v>
                </c:pt>
                <c:pt idx="101">
                  <c:v>0.10622382420440329</c:v>
                </c:pt>
                <c:pt idx="102">
                  <c:v>0.1102665989567201</c:v>
                </c:pt>
                <c:pt idx="103">
                  <c:v>0.11725926280033976</c:v>
                </c:pt>
                <c:pt idx="104">
                  <c:v>0.11958115303531862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6B-47ED-B850-4FE8C9C5E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Data'!$L$4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Data'!$L$5:$L$109</c:f>
              <c:numCache>
                <c:formatCode>0.0%</c:formatCode>
                <c:ptCount val="105"/>
                <c:pt idx="0">
                  <c:v>0.16472324723070797</c:v>
                </c:pt>
                <c:pt idx="1">
                  <c:v>0.14950566674338123</c:v>
                </c:pt>
                <c:pt idx="2">
                  <c:v>0.13649153790657234</c:v>
                </c:pt>
                <c:pt idx="3">
                  <c:v>0.15011158319864881</c:v>
                </c:pt>
                <c:pt idx="4">
                  <c:v>0.16078299447199915</c:v>
                </c:pt>
                <c:pt idx="5">
                  <c:v>0.11957700371136797</c:v>
                </c:pt>
                <c:pt idx="6">
                  <c:v>0.13113999529661999</c:v>
                </c:pt>
                <c:pt idx="7">
                  <c:v>0.1351363841741916</c:v>
                </c:pt>
                <c:pt idx="8">
                  <c:v>0.1275162648271799</c:v>
                </c:pt>
                <c:pt idx="9">
                  <c:v>0.10366215770074753</c:v>
                </c:pt>
                <c:pt idx="10">
                  <c:v>0.11094775640192125</c:v>
                </c:pt>
                <c:pt idx="11">
                  <c:v>7.9995469565503741E-2</c:v>
                </c:pt>
                <c:pt idx="12">
                  <c:v>8.7653539222936436E-2</c:v>
                </c:pt>
                <c:pt idx="13">
                  <c:v>6.3881992646648983E-2</c:v>
                </c:pt>
                <c:pt idx="14">
                  <c:v>8.3181109529638975E-2</c:v>
                </c:pt>
                <c:pt idx="15">
                  <c:v>8.0140484457989714E-2</c:v>
                </c:pt>
                <c:pt idx="16">
                  <c:v>7.9437682023281664E-2</c:v>
                </c:pt>
                <c:pt idx="17">
                  <c:v>8.0737487824549495E-2</c:v>
                </c:pt>
                <c:pt idx="18">
                  <c:v>7.3731933460013888E-2</c:v>
                </c:pt>
                <c:pt idx="19">
                  <c:v>8.0806123436856697E-2</c:v>
                </c:pt>
                <c:pt idx="20">
                  <c:v>7.3244045353491369E-2</c:v>
                </c:pt>
                <c:pt idx="21">
                  <c:v>7.0200945011042265E-2</c:v>
                </c:pt>
                <c:pt idx="22">
                  <c:v>7.686908918643999E-2</c:v>
                </c:pt>
                <c:pt idx="23">
                  <c:v>7.0688002787430024E-2</c:v>
                </c:pt>
                <c:pt idx="24">
                  <c:v>6.4772158449080991E-2</c:v>
                </c:pt>
                <c:pt idx="25">
                  <c:v>7.6217684952061299E-2</c:v>
                </c:pt>
                <c:pt idx="26">
                  <c:v>5.869752134480731E-2</c:v>
                </c:pt>
                <c:pt idx="27">
                  <c:v>6.7230990606368182E-2</c:v>
                </c:pt>
                <c:pt idx="28">
                  <c:v>6.0235540317474245E-2</c:v>
                </c:pt>
                <c:pt idx="29">
                  <c:v>6.825673911240844E-2</c:v>
                </c:pt>
                <c:pt idx="30">
                  <c:v>6.7800329904066411E-2</c:v>
                </c:pt>
                <c:pt idx="31">
                  <c:v>7.3116676472462269E-2</c:v>
                </c:pt>
                <c:pt idx="32">
                  <c:v>6.4488872985306131E-2</c:v>
                </c:pt>
                <c:pt idx="33">
                  <c:v>6.9575206538092682E-2</c:v>
                </c:pt>
                <c:pt idx="34">
                  <c:v>6.9935105556660729E-2</c:v>
                </c:pt>
                <c:pt idx="35">
                  <c:v>5.7999183454204017E-2</c:v>
                </c:pt>
                <c:pt idx="36">
                  <c:v>5.8132446405916249E-2</c:v>
                </c:pt>
                <c:pt idx="37">
                  <c:v>5.3494489250191582E-2</c:v>
                </c:pt>
                <c:pt idx="38">
                  <c:v>7.1063552245436534E-2</c:v>
                </c:pt>
                <c:pt idx="39">
                  <c:v>5.7405242820487597E-2</c:v>
                </c:pt>
                <c:pt idx="40">
                  <c:v>6.3274858225755473E-2</c:v>
                </c:pt>
                <c:pt idx="41">
                  <c:v>5.6875868522562836E-2</c:v>
                </c:pt>
                <c:pt idx="42">
                  <c:v>6.1956155018340162E-2</c:v>
                </c:pt>
                <c:pt idx="43">
                  <c:v>8.4326776574297754E-2</c:v>
                </c:pt>
                <c:pt idx="44">
                  <c:v>7.0832914294844854E-2</c:v>
                </c:pt>
                <c:pt idx="45">
                  <c:v>7.5660058868525726E-2</c:v>
                </c:pt>
                <c:pt idx="46">
                  <c:v>7.7603871822234841E-2</c:v>
                </c:pt>
                <c:pt idx="47">
                  <c:v>7.5326302502182099E-2</c:v>
                </c:pt>
                <c:pt idx="48">
                  <c:v>7.2378935493946084E-2</c:v>
                </c:pt>
                <c:pt idx="49">
                  <c:v>6.6719128741309919E-2</c:v>
                </c:pt>
                <c:pt idx="50">
                  <c:v>7.4131580849093506E-2</c:v>
                </c:pt>
                <c:pt idx="51">
                  <c:v>6.2419302105156546E-2</c:v>
                </c:pt>
                <c:pt idx="52">
                  <c:v>6.1937316180602713E-2</c:v>
                </c:pt>
                <c:pt idx="53">
                  <c:v>6.6857771916939854E-2</c:v>
                </c:pt>
                <c:pt idx="54">
                  <c:v>6.2244577177518939E-2</c:v>
                </c:pt>
                <c:pt idx="55">
                  <c:v>6.7227750633063507E-2</c:v>
                </c:pt>
                <c:pt idx="56">
                  <c:v>7.858339938155276E-2</c:v>
                </c:pt>
                <c:pt idx="57">
                  <c:v>6.7584240237385795E-2</c:v>
                </c:pt>
                <c:pt idx="58">
                  <c:v>7.3408272785382686E-2</c:v>
                </c:pt>
                <c:pt idx="59">
                  <c:v>5.9512618003807145E-2</c:v>
                </c:pt>
                <c:pt idx="60">
                  <c:v>6.8343962629003427E-2</c:v>
                </c:pt>
                <c:pt idx="61">
                  <c:v>6.7306644715778505E-2</c:v>
                </c:pt>
                <c:pt idx="62">
                  <c:v>7.812726401395606E-2</c:v>
                </c:pt>
                <c:pt idx="63">
                  <c:v>8.7538137823089168E-2</c:v>
                </c:pt>
                <c:pt idx="64">
                  <c:v>6.8954885455201523E-2</c:v>
                </c:pt>
                <c:pt idx="65">
                  <c:v>6.31289283592332E-2</c:v>
                </c:pt>
                <c:pt idx="66">
                  <c:v>7.8923989278307932E-2</c:v>
                </c:pt>
                <c:pt idx="67">
                  <c:v>7.3971393123755766E-2</c:v>
                </c:pt>
                <c:pt idx="68">
                  <c:v>7.1094036290731979E-2</c:v>
                </c:pt>
                <c:pt idx="69">
                  <c:v>7.8578771524224364E-2</c:v>
                </c:pt>
                <c:pt idx="70">
                  <c:v>8.0244485956876443E-2</c:v>
                </c:pt>
                <c:pt idx="71">
                  <c:v>6.0585313371066603E-2</c:v>
                </c:pt>
                <c:pt idx="72">
                  <c:v>6.7172338817012262E-2</c:v>
                </c:pt>
                <c:pt idx="73">
                  <c:v>5.1544089207861785E-2</c:v>
                </c:pt>
                <c:pt idx="74">
                  <c:v>6.9213750472535904E-2</c:v>
                </c:pt>
                <c:pt idx="75">
                  <c:v>7.3613893611274198E-2</c:v>
                </c:pt>
                <c:pt idx="76">
                  <c:v>6.5432817682357106E-2</c:v>
                </c:pt>
                <c:pt idx="77">
                  <c:v>6.719367588932805E-2</c:v>
                </c:pt>
                <c:pt idx="78">
                  <c:v>7.0048309178744009E-2</c:v>
                </c:pt>
                <c:pt idx="79">
                  <c:v>6.7357512953367948E-2</c:v>
                </c:pt>
                <c:pt idx="80">
                  <c:v>4.8205128205128178E-2</c:v>
                </c:pt>
                <c:pt idx="81">
                  <c:v>5.8945191313340195E-2</c:v>
                </c:pt>
                <c:pt idx="82">
                  <c:v>6.6666666666666693E-2</c:v>
                </c:pt>
                <c:pt idx="83">
                  <c:v>4.9445005045408691E-2</c:v>
                </c:pt>
                <c:pt idx="84">
                  <c:v>4.5578851412944356E-2</c:v>
                </c:pt>
                <c:pt idx="85">
                  <c:v>5.3128387221815052E-2</c:v>
                </c:pt>
                <c:pt idx="86">
                  <c:v>6.1122244488977955E-2</c:v>
                </c:pt>
                <c:pt idx="87">
                  <c:v>5.1859099804305274E-2</c:v>
                </c:pt>
                <c:pt idx="88">
                  <c:v>4.1279669762641906E-2</c:v>
                </c:pt>
                <c:pt idx="89">
                  <c:v>6.0082304526748925E-2</c:v>
                </c:pt>
                <c:pt idx="90">
                  <c:v>5.7264050901378587E-2</c:v>
                </c:pt>
                <c:pt idx="91">
                  <c:v>6.7439409905163353E-2</c:v>
                </c:pt>
                <c:pt idx="92">
                  <c:v>7.3280721533258208E-2</c:v>
                </c:pt>
                <c:pt idx="93">
                  <c:v>5.0607287449392725E-2</c:v>
                </c:pt>
                <c:pt idx="94">
                  <c:v>6.192893401015228E-2</c:v>
                </c:pt>
                <c:pt idx="95">
                  <c:v>8.1142857142857155E-2</c:v>
                </c:pt>
                <c:pt idx="96">
                  <c:v>6.2885326757090063E-2</c:v>
                </c:pt>
                <c:pt idx="97">
                  <c:v>7.8916372202591317E-2</c:v>
                </c:pt>
                <c:pt idx="98">
                  <c:v>6.4842958459979685E-2</c:v>
                </c:pt>
                <c:pt idx="99">
                  <c:v>7.7981651376146807E-2</c:v>
                </c:pt>
                <c:pt idx="100">
                  <c:v>6.8825910931174142E-2</c:v>
                </c:pt>
                <c:pt idx="101">
                  <c:v>6.9958847736625571E-2</c:v>
                </c:pt>
                <c:pt idx="102">
                  <c:v>9.3301435406698635E-2</c:v>
                </c:pt>
                <c:pt idx="103">
                  <c:v>9.7087378640776822E-2</c:v>
                </c:pt>
                <c:pt idx="104">
                  <c:v>8.0753701211305567E-2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5-47B3-8B04-739620F131B5}"/>
            </c:ext>
          </c:extLst>
        </c:ser>
        <c:ser>
          <c:idx val="1"/>
          <c:order val="1"/>
          <c:tx>
            <c:strRef>
              <c:f>'Averages Graph Data'!$M$4</c:f>
              <c:strCache>
                <c:ptCount val="1"/>
                <c:pt idx="0">
                  <c:v>Average Proportion Under 25 - 4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Data'!$M$5:$M$109</c:f>
              <c:numCache>
                <c:formatCode>0.0%</c:formatCode>
                <c:ptCount val="105"/>
                <c:pt idx="3">
                  <c:v>0.15020800876982759</c:v>
                </c:pt>
                <c:pt idx="4">
                  <c:v>0.1492229455801504</c:v>
                </c:pt>
                <c:pt idx="5">
                  <c:v>0.14174077982214706</c:v>
                </c:pt>
                <c:pt idx="6">
                  <c:v>0.14040289416965898</c:v>
                </c:pt>
                <c:pt idx="7">
                  <c:v>0.13665909441354468</c:v>
                </c:pt>
                <c:pt idx="8">
                  <c:v>0.12834241200233987</c:v>
                </c:pt>
                <c:pt idx="9">
                  <c:v>0.12436370049968477</c:v>
                </c:pt>
                <c:pt idx="10">
                  <c:v>0.11931564077601009</c:v>
                </c:pt>
                <c:pt idx="11">
                  <c:v>0.1055304121238381</c:v>
                </c:pt>
                <c:pt idx="12">
                  <c:v>9.5564730722777241E-2</c:v>
                </c:pt>
                <c:pt idx="13">
                  <c:v>8.5619689459252607E-2</c:v>
                </c:pt>
                <c:pt idx="14">
                  <c:v>7.8678027741182044E-2</c:v>
                </c:pt>
                <c:pt idx="15">
                  <c:v>7.8714281464303523E-2</c:v>
                </c:pt>
                <c:pt idx="16">
                  <c:v>7.6660317164389841E-2</c:v>
                </c:pt>
                <c:pt idx="17">
                  <c:v>8.0874190958864958E-2</c:v>
                </c:pt>
                <c:pt idx="18">
                  <c:v>7.8511896941458686E-2</c:v>
                </c:pt>
                <c:pt idx="19">
                  <c:v>7.8678306686175425E-2</c:v>
                </c:pt>
                <c:pt idx="20">
                  <c:v>7.7129897518727855E-2</c:v>
                </c:pt>
                <c:pt idx="21">
                  <c:v>7.4495761815351058E-2</c:v>
                </c:pt>
                <c:pt idx="22">
                  <c:v>7.528005074695758E-2</c:v>
                </c:pt>
                <c:pt idx="23">
                  <c:v>7.2750520584600908E-2</c:v>
                </c:pt>
                <c:pt idx="24">
                  <c:v>7.0632548858498317E-2</c:v>
                </c:pt>
                <c:pt idx="25">
                  <c:v>7.2136733843753076E-2</c:v>
                </c:pt>
                <c:pt idx="26">
                  <c:v>6.7593841883344899E-2</c:v>
                </c:pt>
                <c:pt idx="27">
                  <c:v>6.6729588838079446E-2</c:v>
                </c:pt>
                <c:pt idx="28">
                  <c:v>6.5595434305177752E-2</c:v>
                </c:pt>
                <c:pt idx="29">
                  <c:v>6.3605197845264541E-2</c:v>
                </c:pt>
                <c:pt idx="30">
                  <c:v>6.5880899985079316E-2</c:v>
                </c:pt>
                <c:pt idx="31">
                  <c:v>6.7352321451602845E-2</c:v>
                </c:pt>
                <c:pt idx="32">
                  <c:v>6.841565461856082E-2</c:v>
                </c:pt>
                <c:pt idx="33">
                  <c:v>6.874527147498187E-2</c:v>
                </c:pt>
                <c:pt idx="34">
                  <c:v>6.9278965388130456E-2</c:v>
                </c:pt>
                <c:pt idx="35">
                  <c:v>6.549959213356589E-2</c:v>
                </c:pt>
                <c:pt idx="36">
                  <c:v>6.3910485488718416E-2</c:v>
                </c:pt>
                <c:pt idx="37">
                  <c:v>5.9890306166743137E-2</c:v>
                </c:pt>
                <c:pt idx="38">
                  <c:v>6.0172417838937092E-2</c:v>
                </c:pt>
                <c:pt idx="39">
                  <c:v>6.0023932680507985E-2</c:v>
                </c:pt>
                <c:pt idx="40">
                  <c:v>6.1309535635467802E-2</c:v>
                </c:pt>
                <c:pt idx="41">
                  <c:v>6.2154880453560601E-2</c:v>
                </c:pt>
                <c:pt idx="42">
                  <c:v>5.9878031146786526E-2</c:v>
                </c:pt>
                <c:pt idx="43">
                  <c:v>6.6608414585239056E-2</c:v>
                </c:pt>
                <c:pt idx="44">
                  <c:v>6.8497928602511401E-2</c:v>
                </c:pt>
                <c:pt idx="45">
                  <c:v>7.3193976189002127E-2</c:v>
                </c:pt>
                <c:pt idx="46">
                  <c:v>7.710590538997579E-2</c:v>
                </c:pt>
                <c:pt idx="47">
                  <c:v>7.4855786871946869E-2</c:v>
                </c:pt>
                <c:pt idx="48">
                  <c:v>7.524229217172218E-2</c:v>
                </c:pt>
                <c:pt idx="49">
                  <c:v>7.3007059639918243E-2</c:v>
                </c:pt>
                <c:pt idx="50">
                  <c:v>7.2138986896632895E-2</c:v>
                </c:pt>
                <c:pt idx="51">
                  <c:v>6.8912236797376514E-2</c:v>
                </c:pt>
                <c:pt idx="52">
                  <c:v>6.6301831969040673E-2</c:v>
                </c:pt>
                <c:pt idx="53">
                  <c:v>6.633649276294816E-2</c:v>
                </c:pt>
                <c:pt idx="54">
                  <c:v>6.3364741845054501E-2</c:v>
                </c:pt>
                <c:pt idx="55">
                  <c:v>6.4566853977031255E-2</c:v>
                </c:pt>
                <c:pt idx="56">
                  <c:v>6.8728374777268758E-2</c:v>
                </c:pt>
                <c:pt idx="57">
                  <c:v>6.8909991857380254E-2</c:v>
                </c:pt>
                <c:pt idx="58">
                  <c:v>7.1700915759346187E-2</c:v>
                </c:pt>
                <c:pt idx="59">
                  <c:v>6.9772132602032091E-2</c:v>
                </c:pt>
                <c:pt idx="60">
                  <c:v>6.7212273413894769E-2</c:v>
                </c:pt>
                <c:pt idx="61">
                  <c:v>6.7142874533492949E-2</c:v>
                </c:pt>
                <c:pt idx="62">
                  <c:v>6.8322622340636296E-2</c:v>
                </c:pt>
                <c:pt idx="63">
                  <c:v>7.532900229545679E-2</c:v>
                </c:pt>
                <c:pt idx="64">
                  <c:v>7.5481733002006307E-2</c:v>
                </c:pt>
                <c:pt idx="65">
                  <c:v>7.4437303912869984E-2</c:v>
                </c:pt>
                <c:pt idx="66">
                  <c:v>7.4636485228957952E-2</c:v>
                </c:pt>
                <c:pt idx="67">
                  <c:v>7.1244799054124605E-2</c:v>
                </c:pt>
                <c:pt idx="68">
                  <c:v>7.1779586763007219E-2</c:v>
                </c:pt>
                <c:pt idx="69">
                  <c:v>7.5642047554255007E-2</c:v>
                </c:pt>
                <c:pt idx="70">
                  <c:v>7.5972171723897142E-2</c:v>
                </c:pt>
                <c:pt idx="71">
                  <c:v>7.2625651785724846E-2</c:v>
                </c:pt>
                <c:pt idx="72">
                  <c:v>7.1645227417294927E-2</c:v>
                </c:pt>
                <c:pt idx="73">
                  <c:v>6.4886556838204268E-2</c:v>
                </c:pt>
                <c:pt idx="74">
                  <c:v>6.2128872967119136E-2</c:v>
                </c:pt>
                <c:pt idx="75">
                  <c:v>6.5386018027171033E-2</c:v>
                </c:pt>
                <c:pt idx="76">
                  <c:v>6.4951137743507248E-2</c:v>
                </c:pt>
                <c:pt idx="77">
                  <c:v>6.8863534413873814E-2</c:v>
                </c:pt>
                <c:pt idx="78">
                  <c:v>6.9072174090425834E-2</c:v>
                </c:pt>
                <c:pt idx="79">
                  <c:v>6.7508078925949275E-2</c:v>
                </c:pt>
                <c:pt idx="80">
                  <c:v>6.3201156556642046E-2</c:v>
                </c:pt>
                <c:pt idx="81">
                  <c:v>6.1139035412645079E-2</c:v>
                </c:pt>
                <c:pt idx="82">
                  <c:v>6.0293624784625757E-2</c:v>
                </c:pt>
                <c:pt idx="83">
                  <c:v>5.5815497807635943E-2</c:v>
                </c:pt>
                <c:pt idx="84">
                  <c:v>5.5158928609589986E-2</c:v>
                </c:pt>
                <c:pt idx="85">
                  <c:v>5.3704727586708703E-2</c:v>
                </c:pt>
                <c:pt idx="86">
                  <c:v>5.2318622042286517E-2</c:v>
                </c:pt>
                <c:pt idx="87">
                  <c:v>5.2922145732010664E-2</c:v>
                </c:pt>
                <c:pt idx="88">
                  <c:v>5.1847350319435048E-2</c:v>
                </c:pt>
                <c:pt idx="89">
                  <c:v>5.3585829645668513E-2</c:v>
                </c:pt>
                <c:pt idx="90">
                  <c:v>5.2621281248768678E-2</c:v>
                </c:pt>
                <c:pt idx="91">
                  <c:v>5.65163587739832E-2</c:v>
                </c:pt>
                <c:pt idx="92">
                  <c:v>6.4516621716637274E-2</c:v>
                </c:pt>
                <c:pt idx="93">
                  <c:v>6.2147867447298215E-2</c:v>
                </c:pt>
                <c:pt idx="94">
                  <c:v>6.3314088224491638E-2</c:v>
                </c:pt>
                <c:pt idx="95">
                  <c:v>6.6739950033915085E-2</c:v>
                </c:pt>
                <c:pt idx="96">
                  <c:v>6.4141101339873052E-2</c:v>
                </c:pt>
                <c:pt idx="97">
                  <c:v>7.1218372528172702E-2</c:v>
                </c:pt>
                <c:pt idx="98">
                  <c:v>7.1946878640629555E-2</c:v>
                </c:pt>
                <c:pt idx="99">
                  <c:v>7.1156577198951965E-2</c:v>
                </c:pt>
                <c:pt idx="100">
                  <c:v>7.2641723242472991E-2</c:v>
                </c:pt>
                <c:pt idx="101">
                  <c:v>7.0402342125981551E-2</c:v>
                </c:pt>
                <c:pt idx="102">
                  <c:v>7.7516961362661285E-2</c:v>
                </c:pt>
                <c:pt idx="103">
                  <c:v>8.2293393178818786E-2</c:v>
                </c:pt>
                <c:pt idx="104">
                  <c:v>8.5275340748851652E-2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5-47B3-8B04-739620F1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Data'!$N$4</c:f>
              <c:strCache>
                <c:ptCount val="1"/>
                <c:pt idx="0">
                  <c:v>Average Proportion Under 25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Data'!$N$5:$N$109</c:f>
              <c:numCache>
                <c:formatCode>0.0%</c:formatCode>
                <c:ptCount val="105"/>
                <c:pt idx="0">
                  <c:v>4.191184867736953E-2</c:v>
                </c:pt>
                <c:pt idx="1">
                  <c:v>2.4673228747146652E-2</c:v>
                </c:pt>
                <c:pt idx="2">
                  <c:v>4.0516491797576944E-2</c:v>
                </c:pt>
                <c:pt idx="3">
                  <c:v>4.2590389675930936E-2</c:v>
                </c:pt>
                <c:pt idx="4">
                  <c:v>3.0862991393347278E-2</c:v>
                </c:pt>
                <c:pt idx="5">
                  <c:v>3.3433347621088731E-2</c:v>
                </c:pt>
                <c:pt idx="6">
                  <c:v>3.8563642730371751E-2</c:v>
                </c:pt>
                <c:pt idx="7">
                  <c:v>3.3998239873140088E-2</c:v>
                </c:pt>
                <c:pt idx="8">
                  <c:v>2.3664243235609353E-2</c:v>
                </c:pt>
                <c:pt idx="9">
                  <c:v>2.9058783029108387E-2</c:v>
                </c:pt>
                <c:pt idx="10">
                  <c:v>2.1835033245354244E-2</c:v>
                </c:pt>
                <c:pt idx="11">
                  <c:v>3.1898030437280213E-2</c:v>
                </c:pt>
                <c:pt idx="12">
                  <c:v>3.9665113647248895E-2</c:v>
                </c:pt>
                <c:pt idx="13">
                  <c:v>2.7147800405232937E-2</c:v>
                </c:pt>
                <c:pt idx="14">
                  <c:v>2.4071762817665255E-2</c:v>
                </c:pt>
                <c:pt idx="15">
                  <c:v>3.8920308900216999E-2</c:v>
                </c:pt>
                <c:pt idx="16">
                  <c:v>5.4378755744079174E-2</c:v>
                </c:pt>
                <c:pt idx="17">
                  <c:v>4.5020516533912612E-2</c:v>
                </c:pt>
                <c:pt idx="18">
                  <c:v>4.9546120573960573E-2</c:v>
                </c:pt>
                <c:pt idx="19">
                  <c:v>3.6437826616078479E-2</c:v>
                </c:pt>
                <c:pt idx="20">
                  <c:v>2.3488661290408653E-2</c:v>
                </c:pt>
                <c:pt idx="21">
                  <c:v>3.5196567877721026E-2</c:v>
                </c:pt>
                <c:pt idx="22">
                  <c:v>4.0205002677273761E-2</c:v>
                </c:pt>
                <c:pt idx="23">
                  <c:v>2.6929257068824836E-2</c:v>
                </c:pt>
                <c:pt idx="24">
                  <c:v>2.3781373159095617E-2</c:v>
                </c:pt>
                <c:pt idx="25">
                  <c:v>4.1429725126891852E-2</c:v>
                </c:pt>
                <c:pt idx="26">
                  <c:v>4.2136701233183867E-2</c:v>
                </c:pt>
                <c:pt idx="27">
                  <c:v>4.4660260742656194E-2</c:v>
                </c:pt>
                <c:pt idx="28">
                  <c:v>1.8446579211111175E-2</c:v>
                </c:pt>
                <c:pt idx="29">
                  <c:v>3.6351107268509417E-2</c:v>
                </c:pt>
                <c:pt idx="30">
                  <c:v>3.6338563429910251E-2</c:v>
                </c:pt>
                <c:pt idx="31">
                  <c:v>3.393661778983794E-2</c:v>
                </c:pt>
                <c:pt idx="32">
                  <c:v>5.1471160961171464E-2</c:v>
                </c:pt>
                <c:pt idx="33">
                  <c:v>3.1431937748967437E-2</c:v>
                </c:pt>
                <c:pt idx="34">
                  <c:v>5.5346593454681847E-2</c:v>
                </c:pt>
                <c:pt idx="35">
                  <c:v>4.5479767467186627E-2</c:v>
                </c:pt>
                <c:pt idx="36">
                  <c:v>4.8860544308601914E-2</c:v>
                </c:pt>
                <c:pt idx="37">
                  <c:v>5.0355095076322409E-2</c:v>
                </c:pt>
                <c:pt idx="38">
                  <c:v>5.9056384856137199E-2</c:v>
                </c:pt>
                <c:pt idx="39">
                  <c:v>6.1449693773676227E-2</c:v>
                </c:pt>
                <c:pt idx="40">
                  <c:v>5.889412661825618E-2</c:v>
                </c:pt>
                <c:pt idx="41">
                  <c:v>5.4279980271102257E-2</c:v>
                </c:pt>
                <c:pt idx="42">
                  <c:v>5.2602486059961165E-2</c:v>
                </c:pt>
                <c:pt idx="43">
                  <c:v>6.1072540192432433E-2</c:v>
                </c:pt>
                <c:pt idx="44">
                  <c:v>3.2348192093471659E-2</c:v>
                </c:pt>
                <c:pt idx="45">
                  <c:v>3.2042175711083754E-2</c:v>
                </c:pt>
                <c:pt idx="46">
                  <c:v>6.226385063595976E-2</c:v>
                </c:pt>
                <c:pt idx="47">
                  <c:v>6.1315321911020265E-2</c:v>
                </c:pt>
                <c:pt idx="48">
                  <c:v>5.0879679813224388E-2</c:v>
                </c:pt>
                <c:pt idx="49">
                  <c:v>4.6818470878066752E-2</c:v>
                </c:pt>
                <c:pt idx="50">
                  <c:v>3.0434200544424125E-2</c:v>
                </c:pt>
                <c:pt idx="51">
                  <c:v>4.0053404539385842E-2</c:v>
                </c:pt>
                <c:pt idx="52">
                  <c:v>4.0369310668173411E-2</c:v>
                </c:pt>
                <c:pt idx="53">
                  <c:v>2.3438109172969578E-2</c:v>
                </c:pt>
                <c:pt idx="54">
                  <c:v>1.9281563655573167E-2</c:v>
                </c:pt>
                <c:pt idx="55">
                  <c:v>3.1038501748260495E-2</c:v>
                </c:pt>
                <c:pt idx="56">
                  <c:v>5.4223489912945302E-2</c:v>
                </c:pt>
                <c:pt idx="57">
                  <c:v>3.5495938227342566E-2</c:v>
                </c:pt>
                <c:pt idx="58">
                  <c:v>2.8901734104046242E-2</c:v>
                </c:pt>
                <c:pt idx="59">
                  <c:v>6.2663185378590072E-2</c:v>
                </c:pt>
                <c:pt idx="60">
                  <c:v>4.6783625730994149E-2</c:v>
                </c:pt>
                <c:pt idx="61">
                  <c:v>6.6455696202531639E-2</c:v>
                </c:pt>
                <c:pt idx="62">
                  <c:v>6.6445182724252497E-2</c:v>
                </c:pt>
                <c:pt idx="63">
                  <c:v>2.5179856115107913E-2</c:v>
                </c:pt>
                <c:pt idx="64">
                  <c:v>6.8181818181818177E-2</c:v>
                </c:pt>
                <c:pt idx="65">
                  <c:v>5.2770448548812667E-2</c:v>
                </c:pt>
                <c:pt idx="66">
                  <c:v>5.0761421319796954E-2</c:v>
                </c:pt>
                <c:pt idx="67">
                  <c:v>2.2535211267605635E-2</c:v>
                </c:pt>
                <c:pt idx="68">
                  <c:v>4.960835509138381E-2</c:v>
                </c:pt>
                <c:pt idx="69">
                  <c:v>4.8850574712643681E-2</c:v>
                </c:pt>
                <c:pt idx="70">
                  <c:v>5.2219321148825062E-2</c:v>
                </c:pt>
                <c:pt idx="71">
                  <c:v>8.4033613445378158E-2</c:v>
                </c:pt>
                <c:pt idx="72">
                  <c:v>5.5045871559633031E-2</c:v>
                </c:pt>
                <c:pt idx="73">
                  <c:v>6.2893081761006289E-2</c:v>
                </c:pt>
                <c:pt idx="74">
                  <c:v>2.9776674937965261E-2</c:v>
                </c:pt>
                <c:pt idx="75">
                  <c:v>3.125E-2</c:v>
                </c:pt>
                <c:pt idx="76">
                  <c:v>4.4289044289044288E-2</c:v>
                </c:pt>
                <c:pt idx="77">
                  <c:v>7.2115384615384609E-2</c:v>
                </c:pt>
                <c:pt idx="78">
                  <c:v>4.1343669250645997E-2</c:v>
                </c:pt>
                <c:pt idx="79">
                  <c:v>4.1436464088397788E-2</c:v>
                </c:pt>
                <c:pt idx="80">
                  <c:v>3.3980582524271843E-2</c:v>
                </c:pt>
                <c:pt idx="81">
                  <c:v>3.0023094688221709E-2</c:v>
                </c:pt>
                <c:pt idx="82">
                  <c:v>3.2258064516129031E-2</c:v>
                </c:pt>
                <c:pt idx="83">
                  <c:v>3.5812672176308541E-2</c:v>
                </c:pt>
                <c:pt idx="84">
                  <c:v>4.619565217391304E-2</c:v>
                </c:pt>
                <c:pt idx="85">
                  <c:v>5.1212938005390833E-2</c:v>
                </c:pt>
                <c:pt idx="86">
                  <c:v>4.4378698224852069E-2</c:v>
                </c:pt>
                <c:pt idx="87">
                  <c:v>3.8922155688622756E-2</c:v>
                </c:pt>
                <c:pt idx="88">
                  <c:v>3.7037037037037035E-2</c:v>
                </c:pt>
                <c:pt idx="89">
                  <c:v>2.6086956521739129E-2</c:v>
                </c:pt>
                <c:pt idx="90">
                  <c:v>4.912280701754386E-2</c:v>
                </c:pt>
                <c:pt idx="91">
                  <c:v>3.7433155080213901E-2</c:v>
                </c:pt>
                <c:pt idx="92">
                  <c:v>7.3099415204678359E-2</c:v>
                </c:pt>
                <c:pt idx="93">
                  <c:v>5.0847457627118647E-2</c:v>
                </c:pt>
                <c:pt idx="94">
                  <c:v>3.4482758620689655E-2</c:v>
                </c:pt>
                <c:pt idx="95">
                  <c:v>5.817174515235457E-2</c:v>
                </c:pt>
                <c:pt idx="96">
                  <c:v>4.6511627906976744E-2</c:v>
                </c:pt>
                <c:pt idx="97">
                  <c:v>4.3046357615894038E-2</c:v>
                </c:pt>
                <c:pt idx="98">
                  <c:v>4.6831955922865015E-2</c:v>
                </c:pt>
                <c:pt idx="99">
                  <c:v>6.4417177914110432E-2</c:v>
                </c:pt>
                <c:pt idx="100">
                  <c:v>5.1020408163265307E-2</c:v>
                </c:pt>
                <c:pt idx="101">
                  <c:v>4.5977011494252873E-2</c:v>
                </c:pt>
                <c:pt idx="102">
                  <c:v>2.9126213592233011E-2</c:v>
                </c:pt>
                <c:pt idx="103">
                  <c:v>4.5112781954887216E-2</c:v>
                </c:pt>
                <c:pt idx="104">
                  <c:v>3.71900826446281E-2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F-4F7A-9694-59D2ABE86148}"/>
            </c:ext>
          </c:extLst>
        </c:ser>
        <c:ser>
          <c:idx val="1"/>
          <c:order val="1"/>
          <c:tx>
            <c:strRef>
              <c:f>'Averages Graph Data'!$O$4</c:f>
              <c:strCache>
                <c:ptCount val="1"/>
                <c:pt idx="0">
                  <c:v>Average Proportion Under 25 - 4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Data'!$O$5:$O$109</c:f>
              <c:numCache>
                <c:formatCode>0.0%</c:formatCode>
                <c:ptCount val="105"/>
                <c:pt idx="3">
                  <c:v>3.7422989724506014E-2</c:v>
                </c:pt>
                <c:pt idx="4">
                  <c:v>3.4660775403500453E-2</c:v>
                </c:pt>
                <c:pt idx="5">
                  <c:v>3.685080512198597E-2</c:v>
                </c:pt>
                <c:pt idx="6">
                  <c:v>3.6362592855184672E-2</c:v>
                </c:pt>
                <c:pt idx="7">
                  <c:v>3.4214555404486965E-2</c:v>
                </c:pt>
                <c:pt idx="8">
                  <c:v>3.2414868365052481E-2</c:v>
                </c:pt>
                <c:pt idx="9">
                  <c:v>3.1321227217057393E-2</c:v>
                </c:pt>
                <c:pt idx="10">
                  <c:v>2.7139074845803017E-2</c:v>
                </c:pt>
                <c:pt idx="11">
                  <c:v>2.661402248683805E-2</c:v>
                </c:pt>
                <c:pt idx="12">
                  <c:v>3.0614240089747932E-2</c:v>
                </c:pt>
                <c:pt idx="13">
                  <c:v>3.0136494433779075E-2</c:v>
                </c:pt>
                <c:pt idx="14">
                  <c:v>3.0695676826856821E-2</c:v>
                </c:pt>
                <c:pt idx="15">
                  <c:v>3.2451246442591022E-2</c:v>
                </c:pt>
                <c:pt idx="16">
                  <c:v>3.6129656966798596E-2</c:v>
                </c:pt>
                <c:pt idx="17">
                  <c:v>4.0597835998968511E-2</c:v>
                </c:pt>
                <c:pt idx="18">
                  <c:v>4.6966425438042338E-2</c:v>
                </c:pt>
                <c:pt idx="19">
                  <c:v>4.6345804867007706E-2</c:v>
                </c:pt>
                <c:pt idx="20">
                  <c:v>3.8623281253590082E-2</c:v>
                </c:pt>
                <c:pt idx="21">
                  <c:v>3.6167294089542182E-2</c:v>
                </c:pt>
                <c:pt idx="22">
                  <c:v>3.3832014615370477E-2</c:v>
                </c:pt>
                <c:pt idx="23">
                  <c:v>3.1454872228557071E-2</c:v>
                </c:pt>
                <c:pt idx="24">
                  <c:v>3.152805019572881E-2</c:v>
                </c:pt>
                <c:pt idx="25">
                  <c:v>3.308633950802152E-2</c:v>
                </c:pt>
                <c:pt idx="26">
                  <c:v>3.3569264146999039E-2</c:v>
                </c:pt>
                <c:pt idx="27">
                  <c:v>3.8002015065456883E-2</c:v>
                </c:pt>
                <c:pt idx="28">
                  <c:v>3.6668316578460772E-2</c:v>
                </c:pt>
                <c:pt idx="29">
                  <c:v>3.5398662113865165E-2</c:v>
                </c:pt>
                <c:pt idx="30">
                  <c:v>3.3949127663046759E-2</c:v>
                </c:pt>
                <c:pt idx="31">
                  <c:v>3.1268216924842197E-2</c:v>
                </c:pt>
                <c:pt idx="32">
                  <c:v>3.952436236235727E-2</c:v>
                </c:pt>
                <c:pt idx="33">
                  <c:v>3.8294569982471771E-2</c:v>
                </c:pt>
                <c:pt idx="34">
                  <c:v>4.3046577488664674E-2</c:v>
                </c:pt>
                <c:pt idx="35">
                  <c:v>4.5932364908001844E-2</c:v>
                </c:pt>
                <c:pt idx="36">
                  <c:v>4.5279710744859453E-2</c:v>
                </c:pt>
                <c:pt idx="37">
                  <c:v>5.0010500076698203E-2</c:v>
                </c:pt>
                <c:pt idx="38">
                  <c:v>5.0937947927062042E-2</c:v>
                </c:pt>
                <c:pt idx="39">
                  <c:v>5.4930429503684437E-2</c:v>
                </c:pt>
                <c:pt idx="40">
                  <c:v>5.7438825081098009E-2</c:v>
                </c:pt>
                <c:pt idx="41">
                  <c:v>5.8420046379792964E-2</c:v>
                </c:pt>
                <c:pt idx="42">
                  <c:v>5.6806571680748957E-2</c:v>
                </c:pt>
                <c:pt idx="43">
                  <c:v>5.6712283285438016E-2</c:v>
                </c:pt>
                <c:pt idx="44">
                  <c:v>5.0075799654241873E-2</c:v>
                </c:pt>
                <c:pt idx="45">
                  <c:v>4.4516348514237247E-2</c:v>
                </c:pt>
                <c:pt idx="46">
                  <c:v>4.6931689658236901E-2</c:v>
                </c:pt>
                <c:pt idx="47">
                  <c:v>4.6992385087883858E-2</c:v>
                </c:pt>
                <c:pt idx="48">
                  <c:v>5.1625257017822043E-2</c:v>
                </c:pt>
                <c:pt idx="49">
                  <c:v>5.5319330809567795E-2</c:v>
                </c:pt>
                <c:pt idx="50">
                  <c:v>4.7361918286683888E-2</c:v>
                </c:pt>
                <c:pt idx="51">
                  <c:v>4.2046438943775272E-2</c:v>
                </c:pt>
                <c:pt idx="52">
                  <c:v>3.9418846657512531E-2</c:v>
                </c:pt>
                <c:pt idx="53">
                  <c:v>3.357375623123824E-2</c:v>
                </c:pt>
                <c:pt idx="54">
                  <c:v>3.07855970090255E-2</c:v>
                </c:pt>
                <c:pt idx="55">
                  <c:v>2.8531871311244163E-2</c:v>
                </c:pt>
                <c:pt idx="56">
                  <c:v>3.1995416122437136E-2</c:v>
                </c:pt>
                <c:pt idx="57">
                  <c:v>3.5009873386030385E-2</c:v>
                </c:pt>
                <c:pt idx="58">
                  <c:v>3.7414915998148654E-2</c:v>
                </c:pt>
                <c:pt idx="59">
                  <c:v>4.5321086905731042E-2</c:v>
                </c:pt>
                <c:pt idx="60">
                  <c:v>4.3461120860243257E-2</c:v>
                </c:pt>
                <c:pt idx="61">
                  <c:v>5.1201060354040526E-2</c:v>
                </c:pt>
                <c:pt idx="62">
                  <c:v>6.0586922509092089E-2</c:v>
                </c:pt>
                <c:pt idx="63">
                  <c:v>5.1216090193221556E-2</c:v>
                </c:pt>
                <c:pt idx="64">
                  <c:v>5.6565638305927562E-2</c:v>
                </c:pt>
                <c:pt idx="65">
                  <c:v>5.3144326392497811E-2</c:v>
                </c:pt>
                <c:pt idx="66">
                  <c:v>4.9223386041383932E-2</c:v>
                </c:pt>
                <c:pt idx="67">
                  <c:v>4.8562224829508359E-2</c:v>
                </c:pt>
                <c:pt idx="68">
                  <c:v>4.3918859056899767E-2</c:v>
                </c:pt>
                <c:pt idx="69">
                  <c:v>4.2938890597857521E-2</c:v>
                </c:pt>
                <c:pt idx="70">
                  <c:v>4.3303365555114548E-2</c:v>
                </c:pt>
                <c:pt idx="71">
                  <c:v>5.8677966099557673E-2</c:v>
                </c:pt>
                <c:pt idx="72">
                  <c:v>6.0037345216619985E-2</c:v>
                </c:pt>
                <c:pt idx="73">
                  <c:v>6.3547971978710635E-2</c:v>
                </c:pt>
                <c:pt idx="74">
                  <c:v>5.7937310425995689E-2</c:v>
                </c:pt>
                <c:pt idx="75">
                  <c:v>4.4741407064651142E-2</c:v>
                </c:pt>
                <c:pt idx="76">
                  <c:v>4.2052200247003957E-2</c:v>
                </c:pt>
                <c:pt idx="77">
                  <c:v>4.435777596059854E-2</c:v>
                </c:pt>
                <c:pt idx="78">
                  <c:v>4.7249524538768725E-2</c:v>
                </c:pt>
                <c:pt idx="79">
                  <c:v>4.9796140560868174E-2</c:v>
                </c:pt>
                <c:pt idx="80">
                  <c:v>4.7219025119675059E-2</c:v>
                </c:pt>
                <c:pt idx="81">
                  <c:v>3.6695952637884333E-2</c:v>
                </c:pt>
                <c:pt idx="82">
                  <c:v>3.442455145425509E-2</c:v>
                </c:pt>
                <c:pt idx="83">
                  <c:v>3.3018603476232783E-2</c:v>
                </c:pt>
                <c:pt idx="84">
                  <c:v>3.6072370888643082E-2</c:v>
                </c:pt>
                <c:pt idx="85">
                  <c:v>4.136983171793536E-2</c:v>
                </c:pt>
                <c:pt idx="86">
                  <c:v>4.4399990145116121E-2</c:v>
                </c:pt>
                <c:pt idx="87">
                  <c:v>4.5177361023194675E-2</c:v>
                </c:pt>
                <c:pt idx="88">
                  <c:v>4.288770723897567E-2</c:v>
                </c:pt>
                <c:pt idx="89">
                  <c:v>3.6606211868062746E-2</c:v>
                </c:pt>
                <c:pt idx="90">
                  <c:v>3.7792239066235696E-2</c:v>
                </c:pt>
                <c:pt idx="91">
                  <c:v>3.7419988914133478E-2</c:v>
                </c:pt>
                <c:pt idx="92">
                  <c:v>4.6435583456043816E-2</c:v>
                </c:pt>
                <c:pt idx="93">
                  <c:v>5.2625708732388692E-2</c:v>
                </c:pt>
                <c:pt idx="94">
                  <c:v>4.896569663317514E-2</c:v>
                </c:pt>
                <c:pt idx="95">
                  <c:v>5.4150344151210311E-2</c:v>
                </c:pt>
                <c:pt idx="96">
                  <c:v>4.7503397326784901E-2</c:v>
                </c:pt>
                <c:pt idx="97">
                  <c:v>4.5553122323978748E-2</c:v>
                </c:pt>
                <c:pt idx="98">
                  <c:v>4.8640421649522592E-2</c:v>
                </c:pt>
                <c:pt idx="99">
                  <c:v>5.0201779839961561E-2</c:v>
                </c:pt>
                <c:pt idx="100">
                  <c:v>5.1328974904033695E-2</c:v>
                </c:pt>
                <c:pt idx="101">
                  <c:v>5.2061638373623403E-2</c:v>
                </c:pt>
                <c:pt idx="102">
                  <c:v>4.7635202790965406E-2</c:v>
                </c:pt>
                <c:pt idx="103">
                  <c:v>4.2809103801159598E-2</c:v>
                </c:pt>
                <c:pt idx="104">
                  <c:v>3.93515224215003E-2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CF-4F7A-9694-59D2ABE86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Data'!$P$4</c:f>
              <c:strCache>
                <c:ptCount val="1"/>
                <c:pt idx="0">
                  <c:v>Average Proportion Under 25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Data'!$P$5:$P$109</c:f>
              <c:numCache>
                <c:formatCode>0.0%</c:formatCode>
                <c:ptCount val="105"/>
                <c:pt idx="0">
                  <c:v>0.2824140918278949</c:v>
                </c:pt>
                <c:pt idx="1">
                  <c:v>0.27892021765246272</c:v>
                </c:pt>
                <c:pt idx="2">
                  <c:v>0.285806497884243</c:v>
                </c:pt>
                <c:pt idx="3">
                  <c:v>0.27940724815724816</c:v>
                </c:pt>
                <c:pt idx="4">
                  <c:v>0.28655115511551155</c:v>
                </c:pt>
                <c:pt idx="5">
                  <c:v>0.27426122667618963</c:v>
                </c:pt>
                <c:pt idx="6">
                  <c:v>0.27385964912280703</c:v>
                </c:pt>
                <c:pt idx="7">
                  <c:v>0.26405407717977242</c:v>
                </c:pt>
                <c:pt idx="8">
                  <c:v>0.26859912052409585</c:v>
                </c:pt>
                <c:pt idx="9">
                  <c:v>0.26686851211072665</c:v>
                </c:pt>
                <c:pt idx="10">
                  <c:v>0.26253838280450359</c:v>
                </c:pt>
                <c:pt idx="11">
                  <c:v>0.27715324847082162</c:v>
                </c:pt>
                <c:pt idx="12">
                  <c:v>0.27688728024819026</c:v>
                </c:pt>
                <c:pt idx="13">
                  <c:v>0.27507394460876577</c:v>
                </c:pt>
                <c:pt idx="14">
                  <c:v>0.26875689591761676</c:v>
                </c:pt>
                <c:pt idx="15">
                  <c:v>0.26291037351903773</c:v>
                </c:pt>
                <c:pt idx="16">
                  <c:v>0.282055795124527</c:v>
                </c:pt>
                <c:pt idx="17">
                  <c:v>0.27705747126436781</c:v>
                </c:pt>
                <c:pt idx="18">
                  <c:v>0.29069382348070871</c:v>
                </c:pt>
                <c:pt idx="19">
                  <c:v>0.3065589709071872</c:v>
                </c:pt>
                <c:pt idx="20">
                  <c:v>0.31154192966636607</c:v>
                </c:pt>
                <c:pt idx="21">
                  <c:v>0.28232383395949784</c:v>
                </c:pt>
                <c:pt idx="22">
                  <c:v>0.28376286312721977</c:v>
                </c:pt>
                <c:pt idx="23">
                  <c:v>0.28825684871750129</c:v>
                </c:pt>
                <c:pt idx="24">
                  <c:v>0.29108391608391609</c:v>
                </c:pt>
                <c:pt idx="25">
                  <c:v>0.29146974509955836</c:v>
                </c:pt>
                <c:pt idx="26">
                  <c:v>0.28676065212254864</c:v>
                </c:pt>
                <c:pt idx="27">
                  <c:v>0.2980056040876875</c:v>
                </c:pt>
                <c:pt idx="28">
                  <c:v>0.30425736235595391</c:v>
                </c:pt>
                <c:pt idx="29">
                  <c:v>0.31897711978465682</c:v>
                </c:pt>
                <c:pt idx="30">
                  <c:v>0.29567937769510444</c:v>
                </c:pt>
                <c:pt idx="31">
                  <c:v>0.29409289801413663</c:v>
                </c:pt>
                <c:pt idx="32">
                  <c:v>0.30769809051270486</c:v>
                </c:pt>
                <c:pt idx="33">
                  <c:v>0.32966383450314002</c:v>
                </c:pt>
                <c:pt idx="34">
                  <c:v>0.33296402983972229</c:v>
                </c:pt>
                <c:pt idx="35">
                  <c:v>0.31827924066135949</c:v>
                </c:pt>
                <c:pt idx="36">
                  <c:v>0.31353259237008113</c:v>
                </c:pt>
                <c:pt idx="37">
                  <c:v>0.31005487066201098</c:v>
                </c:pt>
                <c:pt idx="38">
                  <c:v>0.31777214476834248</c:v>
                </c:pt>
                <c:pt idx="39">
                  <c:v>0.29912663755458513</c:v>
                </c:pt>
                <c:pt idx="40">
                  <c:v>0.31444925515520655</c:v>
                </c:pt>
                <c:pt idx="41">
                  <c:v>0.31842363152736947</c:v>
                </c:pt>
                <c:pt idx="42">
                  <c:v>0.32013832683393423</c:v>
                </c:pt>
                <c:pt idx="43">
                  <c:v>0.30397487937504786</c:v>
                </c:pt>
                <c:pt idx="44">
                  <c:v>0.31776765375854216</c:v>
                </c:pt>
                <c:pt idx="45">
                  <c:v>0.30726535259375221</c:v>
                </c:pt>
                <c:pt idx="46">
                  <c:v>0.3047971036355408</c:v>
                </c:pt>
                <c:pt idx="47">
                  <c:v>0.29668539783369979</c:v>
                </c:pt>
                <c:pt idx="48">
                  <c:v>0.29477670822155594</c:v>
                </c:pt>
                <c:pt idx="49">
                  <c:v>0.30261761584718783</c:v>
                </c:pt>
                <c:pt idx="50">
                  <c:v>0.33047093916659132</c:v>
                </c:pt>
                <c:pt idx="51">
                  <c:v>0.35192940472629375</c:v>
                </c:pt>
                <c:pt idx="52">
                  <c:v>0.42497103128621089</c:v>
                </c:pt>
                <c:pt idx="53">
                  <c:v>0.41936497956617413</c:v>
                </c:pt>
                <c:pt idx="54">
                  <c:v>0.41313269493844051</c:v>
                </c:pt>
                <c:pt idx="55">
                  <c:v>0.43526866209880993</c:v>
                </c:pt>
                <c:pt idx="56">
                  <c:v>0.42743538767395628</c:v>
                </c:pt>
                <c:pt idx="57">
                  <c:v>0.41614387285654536</c:v>
                </c:pt>
                <c:pt idx="58">
                  <c:v>0.41843137254901963</c:v>
                </c:pt>
                <c:pt idx="59">
                  <c:v>0.35570890840652447</c:v>
                </c:pt>
                <c:pt idx="60">
                  <c:v>0.15625</c:v>
                </c:pt>
                <c:pt idx="61">
                  <c:v>0.140625</c:v>
                </c:pt>
                <c:pt idx="62">
                  <c:v>0.14612676056338028</c:v>
                </c:pt>
                <c:pt idx="63">
                  <c:v>0.11295681063122924</c:v>
                </c:pt>
                <c:pt idx="64">
                  <c:v>0.17558886509635974</c:v>
                </c:pt>
                <c:pt idx="65">
                  <c:v>0.13580246913580246</c:v>
                </c:pt>
                <c:pt idx="66">
                  <c:v>0.1252371916508539</c:v>
                </c:pt>
                <c:pt idx="67">
                  <c:v>0.12015503875968993</c:v>
                </c:pt>
                <c:pt idx="68">
                  <c:v>0.11313868613138686</c:v>
                </c:pt>
                <c:pt idx="69">
                  <c:v>0.16702819956616052</c:v>
                </c:pt>
                <c:pt idx="70">
                  <c:v>0.15584415584415584</c:v>
                </c:pt>
                <c:pt idx="71">
                  <c:v>9.0712742980561561E-2</c:v>
                </c:pt>
                <c:pt idx="72">
                  <c:v>0.16981132075471697</c:v>
                </c:pt>
                <c:pt idx="73">
                  <c:v>0.24668435013262599</c:v>
                </c:pt>
                <c:pt idx="74">
                  <c:v>0.20930232558139536</c:v>
                </c:pt>
                <c:pt idx="75">
                  <c:v>0.20674157303370785</c:v>
                </c:pt>
                <c:pt idx="76">
                  <c:v>0.21501014198782961</c:v>
                </c:pt>
                <c:pt idx="77">
                  <c:v>0.192</c:v>
                </c:pt>
                <c:pt idx="78">
                  <c:v>0.20169851380042464</c:v>
                </c:pt>
                <c:pt idx="79">
                  <c:v>0.15132924335378323</c:v>
                </c:pt>
                <c:pt idx="80">
                  <c:v>0.17948717948717949</c:v>
                </c:pt>
                <c:pt idx="81">
                  <c:v>0.19592875318066158</c:v>
                </c:pt>
                <c:pt idx="82">
                  <c:v>0.16937354988399073</c:v>
                </c:pt>
                <c:pt idx="83">
                  <c:v>0.15892420537897312</c:v>
                </c:pt>
                <c:pt idx="84">
                  <c:v>0.18457943925233644</c:v>
                </c:pt>
                <c:pt idx="85">
                  <c:v>0.25047438330170779</c:v>
                </c:pt>
                <c:pt idx="86">
                  <c:v>0.17758985200845667</c:v>
                </c:pt>
                <c:pt idx="87">
                  <c:v>0.16044776119402984</c:v>
                </c:pt>
                <c:pt idx="88">
                  <c:v>0.17401960784313725</c:v>
                </c:pt>
                <c:pt idx="89">
                  <c:v>0.22355769230769232</c:v>
                </c:pt>
                <c:pt idx="90">
                  <c:v>0.17515274949083504</c:v>
                </c:pt>
                <c:pt idx="91">
                  <c:v>0.22055137844611528</c:v>
                </c:pt>
                <c:pt idx="92">
                  <c:v>0.20712694877505569</c:v>
                </c:pt>
                <c:pt idx="93">
                  <c:v>0.18618042226487524</c:v>
                </c:pt>
                <c:pt idx="94">
                  <c:v>0.19362186788154898</c:v>
                </c:pt>
                <c:pt idx="95">
                  <c:v>0.19829424307036247</c:v>
                </c:pt>
                <c:pt idx="96">
                  <c:v>0.17554240631163709</c:v>
                </c:pt>
                <c:pt idx="97">
                  <c:v>0.18637274549098196</c:v>
                </c:pt>
                <c:pt idx="98">
                  <c:v>0.19005328596802842</c:v>
                </c:pt>
                <c:pt idx="99">
                  <c:v>0.20366598778004075</c:v>
                </c:pt>
                <c:pt idx="100">
                  <c:v>0.21104536489151873</c:v>
                </c:pt>
                <c:pt idx="101">
                  <c:v>0.22995780590717299</c:v>
                </c:pt>
                <c:pt idx="102">
                  <c:v>0.17814726840855108</c:v>
                </c:pt>
                <c:pt idx="103">
                  <c:v>0.21894736842105264</c:v>
                </c:pt>
                <c:pt idx="104">
                  <c:v>0.19290465631929046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5-4235-B506-36DB53F61C50}"/>
            </c:ext>
          </c:extLst>
        </c:ser>
        <c:ser>
          <c:idx val="1"/>
          <c:order val="1"/>
          <c:tx>
            <c:strRef>
              <c:f>'Averages Graph Data'!$Q$4</c:f>
              <c:strCache>
                <c:ptCount val="1"/>
                <c:pt idx="0">
                  <c:v>Average Proportion Under 25 - 4 Week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Data'!$Q$5:$Q$109</c:f>
              <c:numCache>
                <c:formatCode>0.0%</c:formatCode>
                <c:ptCount val="105"/>
                <c:pt idx="3">
                  <c:v>0.28163701388046214</c:v>
                </c:pt>
                <c:pt idx="4">
                  <c:v>0.28267127970236638</c:v>
                </c:pt>
                <c:pt idx="5">
                  <c:v>0.28150653195829811</c:v>
                </c:pt>
                <c:pt idx="6">
                  <c:v>0.27851981976793905</c:v>
                </c:pt>
                <c:pt idx="7">
                  <c:v>0.27468152702357018</c:v>
                </c:pt>
                <c:pt idx="8">
                  <c:v>0.2701935183757162</c:v>
                </c:pt>
                <c:pt idx="9">
                  <c:v>0.26834533973435049</c:v>
                </c:pt>
                <c:pt idx="10">
                  <c:v>0.2655150231547746</c:v>
                </c:pt>
                <c:pt idx="11">
                  <c:v>0.26878981597753693</c:v>
                </c:pt>
                <c:pt idx="12">
                  <c:v>0.27086185590856054</c:v>
                </c:pt>
                <c:pt idx="13">
                  <c:v>0.27291321403307034</c:v>
                </c:pt>
                <c:pt idx="14">
                  <c:v>0.27446784231134858</c:v>
                </c:pt>
                <c:pt idx="15">
                  <c:v>0.27090712357340263</c:v>
                </c:pt>
                <c:pt idx="16">
                  <c:v>0.27219925229248682</c:v>
                </c:pt>
                <c:pt idx="17">
                  <c:v>0.27269513395638734</c:v>
                </c:pt>
                <c:pt idx="18">
                  <c:v>0.2781793658471603</c:v>
                </c:pt>
                <c:pt idx="19">
                  <c:v>0.28909151519419768</c:v>
                </c:pt>
                <c:pt idx="20">
                  <c:v>0.29646304882965746</c:v>
                </c:pt>
                <c:pt idx="21">
                  <c:v>0.29777963950343994</c:v>
                </c:pt>
                <c:pt idx="22">
                  <c:v>0.29604689941506773</c:v>
                </c:pt>
                <c:pt idx="23">
                  <c:v>0.29147136886764624</c:v>
                </c:pt>
                <c:pt idx="24">
                  <c:v>0.28635686547203371</c:v>
                </c:pt>
                <c:pt idx="25">
                  <c:v>0.28864334325704888</c:v>
                </c:pt>
                <c:pt idx="26">
                  <c:v>0.28939279050588107</c:v>
                </c:pt>
                <c:pt idx="27">
                  <c:v>0.29182997934842769</c:v>
                </c:pt>
                <c:pt idx="28">
                  <c:v>0.2951233409164371</c:v>
                </c:pt>
                <c:pt idx="29">
                  <c:v>0.30200018458771172</c:v>
                </c:pt>
                <c:pt idx="30">
                  <c:v>0.30422986598085067</c:v>
                </c:pt>
                <c:pt idx="31">
                  <c:v>0.30325168946246295</c:v>
                </c:pt>
                <c:pt idx="32">
                  <c:v>0.3041118715016507</c:v>
                </c:pt>
                <c:pt idx="33">
                  <c:v>0.30678355018127146</c:v>
                </c:pt>
                <c:pt idx="34">
                  <c:v>0.31610471321742595</c:v>
                </c:pt>
                <c:pt idx="35">
                  <c:v>0.32215129887923166</c:v>
                </c:pt>
                <c:pt idx="36">
                  <c:v>0.32360992434357572</c:v>
                </c:pt>
                <c:pt idx="37">
                  <c:v>0.31870768338329347</c:v>
                </c:pt>
                <c:pt idx="38">
                  <c:v>0.31490971211544849</c:v>
                </c:pt>
                <c:pt idx="39">
                  <c:v>0.3101215613387549</c:v>
                </c:pt>
                <c:pt idx="40">
                  <c:v>0.3103507270350363</c:v>
                </c:pt>
                <c:pt idx="41">
                  <c:v>0.31244291725137591</c:v>
                </c:pt>
                <c:pt idx="42">
                  <c:v>0.3130344627677738</c:v>
                </c:pt>
                <c:pt idx="43">
                  <c:v>0.31424652322288954</c:v>
                </c:pt>
                <c:pt idx="44">
                  <c:v>0.31507612287372344</c:v>
                </c:pt>
                <c:pt idx="45">
                  <c:v>0.31228655314031906</c:v>
                </c:pt>
                <c:pt idx="46">
                  <c:v>0.30845124734072071</c:v>
                </c:pt>
                <c:pt idx="47">
                  <c:v>0.30662887695538377</c:v>
                </c:pt>
                <c:pt idx="48">
                  <c:v>0.30088114057113718</c:v>
                </c:pt>
                <c:pt idx="49">
                  <c:v>0.29971920638449612</c:v>
                </c:pt>
                <c:pt idx="50">
                  <c:v>0.30613766526725872</c:v>
                </c:pt>
                <c:pt idx="51">
                  <c:v>0.31994866699040725</c:v>
                </c:pt>
                <c:pt idx="52">
                  <c:v>0.35249724775657093</c:v>
                </c:pt>
                <c:pt idx="53">
                  <c:v>0.38168408868631754</c:v>
                </c:pt>
                <c:pt idx="54">
                  <c:v>0.40234952762927989</c:v>
                </c:pt>
                <c:pt idx="55">
                  <c:v>0.4231843419724089</c:v>
                </c:pt>
                <c:pt idx="56">
                  <c:v>0.42380043106934523</c:v>
                </c:pt>
                <c:pt idx="57">
                  <c:v>0.42299515439193802</c:v>
                </c:pt>
                <c:pt idx="58">
                  <c:v>0.42431982379458283</c:v>
                </c:pt>
                <c:pt idx="59">
                  <c:v>0.40442988537151148</c:v>
                </c:pt>
                <c:pt idx="60">
                  <c:v>0.33663353845302235</c:v>
                </c:pt>
                <c:pt idx="61">
                  <c:v>0.26775382023888605</c:v>
                </c:pt>
                <c:pt idx="62">
                  <c:v>0.19967766724247618</c:v>
                </c:pt>
                <c:pt idx="63">
                  <c:v>0.13898964279865236</c:v>
                </c:pt>
                <c:pt idx="64">
                  <c:v>0.14382435907274232</c:v>
                </c:pt>
                <c:pt idx="65">
                  <c:v>0.14261872635669293</c:v>
                </c:pt>
                <c:pt idx="66">
                  <c:v>0.13739633412856134</c:v>
                </c:pt>
                <c:pt idx="67">
                  <c:v>0.13919589116067652</c:v>
                </c:pt>
                <c:pt idx="68">
                  <c:v>0.12358334641943328</c:v>
                </c:pt>
                <c:pt idx="69">
                  <c:v>0.13138977902702281</c:v>
                </c:pt>
                <c:pt idx="70">
                  <c:v>0.13904152007534831</c:v>
                </c:pt>
                <c:pt idx="71">
                  <c:v>0.13168094613056619</c:v>
                </c:pt>
                <c:pt idx="72">
                  <c:v>0.1458491047863987</c:v>
                </c:pt>
                <c:pt idx="73">
                  <c:v>0.1657631424280151</c:v>
                </c:pt>
                <c:pt idx="74">
                  <c:v>0.17912768486232497</c:v>
                </c:pt>
                <c:pt idx="75">
                  <c:v>0.20813489237561156</c:v>
                </c:pt>
                <c:pt idx="76">
                  <c:v>0.2194345976838897</c:v>
                </c:pt>
                <c:pt idx="77">
                  <c:v>0.20576351015073319</c:v>
                </c:pt>
                <c:pt idx="78">
                  <c:v>0.20386255720549051</c:v>
                </c:pt>
                <c:pt idx="79">
                  <c:v>0.19000947478550934</c:v>
                </c:pt>
                <c:pt idx="80">
                  <c:v>0.18112873416034686</c:v>
                </c:pt>
                <c:pt idx="81">
                  <c:v>0.18211092245551225</c:v>
                </c:pt>
                <c:pt idx="82">
                  <c:v>0.17402968147640374</c:v>
                </c:pt>
                <c:pt idx="83">
                  <c:v>0.17592842198270123</c:v>
                </c:pt>
                <c:pt idx="84">
                  <c:v>0.17720148692399046</c:v>
                </c:pt>
                <c:pt idx="85">
                  <c:v>0.19083789445425203</c:v>
                </c:pt>
                <c:pt idx="86">
                  <c:v>0.19289196998536851</c:v>
                </c:pt>
                <c:pt idx="87">
                  <c:v>0.19327285893913268</c:v>
                </c:pt>
                <c:pt idx="88">
                  <c:v>0.1906329010868329</c:v>
                </c:pt>
                <c:pt idx="89">
                  <c:v>0.18390372833832902</c:v>
                </c:pt>
                <c:pt idx="90">
                  <c:v>0.18329445270892361</c:v>
                </c:pt>
                <c:pt idx="91">
                  <c:v>0.19832035702194498</c:v>
                </c:pt>
                <c:pt idx="92">
                  <c:v>0.20659719225492457</c:v>
                </c:pt>
                <c:pt idx="93">
                  <c:v>0.19725287474422032</c:v>
                </c:pt>
                <c:pt idx="94">
                  <c:v>0.20187015434189878</c:v>
                </c:pt>
                <c:pt idx="95">
                  <c:v>0.19630587049796061</c:v>
                </c:pt>
                <c:pt idx="96">
                  <c:v>0.18840973488210594</c:v>
                </c:pt>
                <c:pt idx="97">
                  <c:v>0.18845781568863262</c:v>
                </c:pt>
                <c:pt idx="98">
                  <c:v>0.18756567021025247</c:v>
                </c:pt>
                <c:pt idx="99">
                  <c:v>0.18890860638767204</c:v>
                </c:pt>
                <c:pt idx="100">
                  <c:v>0.19778434603264244</c:v>
                </c:pt>
                <c:pt idx="101">
                  <c:v>0.2086806111366902</c:v>
                </c:pt>
                <c:pt idx="102">
                  <c:v>0.20570410674682088</c:v>
                </c:pt>
                <c:pt idx="103">
                  <c:v>0.20952445190707386</c:v>
                </c:pt>
                <c:pt idx="104">
                  <c:v>0.20498927476401679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5-4235-B506-36DB53F61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Data'!$T$5:$T$109</c:f>
              <c:numCache>
                <c:formatCode>0.0%</c:formatCode>
                <c:ptCount val="105"/>
                <c:pt idx="0">
                  <c:v>0.23922249630838541</c:v>
                </c:pt>
                <c:pt idx="1">
                  <c:v>0.22878880167555149</c:v>
                </c:pt>
                <c:pt idx="2">
                  <c:v>0.2131796095742968</c:v>
                </c:pt>
                <c:pt idx="3">
                  <c:v>0.22626496518093828</c:v>
                </c:pt>
                <c:pt idx="4">
                  <c:v>0.22665882108685659</c:v>
                </c:pt>
                <c:pt idx="5">
                  <c:v>0.19587120789707771</c:v>
                </c:pt>
                <c:pt idx="6">
                  <c:v>0.20782856387430015</c:v>
                </c:pt>
                <c:pt idx="7">
                  <c:v>0.21177829427474537</c:v>
                </c:pt>
                <c:pt idx="8">
                  <c:v>0.1931099358498187</c:v>
                </c:pt>
                <c:pt idx="9">
                  <c:v>0.17249227327241687</c:v>
                </c:pt>
                <c:pt idx="10">
                  <c:v>0.19000539936520183</c:v>
                </c:pt>
                <c:pt idx="11">
                  <c:v>0.13125722490099828</c:v>
                </c:pt>
                <c:pt idx="12">
                  <c:v>0.14892264285776644</c:v>
                </c:pt>
                <c:pt idx="13">
                  <c:v>0.12003599911654585</c:v>
                </c:pt>
                <c:pt idx="14">
                  <c:v>0.15098766880840392</c:v>
                </c:pt>
                <c:pt idx="15">
                  <c:v>0.15058132911745509</c:v>
                </c:pt>
                <c:pt idx="16">
                  <c:v>0.14075390047902273</c:v>
                </c:pt>
                <c:pt idx="17">
                  <c:v>0.14847839672151755</c:v>
                </c:pt>
                <c:pt idx="18">
                  <c:v>0.13249784939872303</c:v>
                </c:pt>
                <c:pt idx="19">
                  <c:v>0.13690021891688459</c:v>
                </c:pt>
                <c:pt idx="20">
                  <c:v>0.134812423961398</c:v>
                </c:pt>
                <c:pt idx="21">
                  <c:v>0.12088230045563442</c:v>
                </c:pt>
                <c:pt idx="22">
                  <c:v>0.14493607250425811</c:v>
                </c:pt>
                <c:pt idx="23">
                  <c:v>0.13158730651319603</c:v>
                </c:pt>
                <c:pt idx="24">
                  <c:v>0.11247724249706709</c:v>
                </c:pt>
                <c:pt idx="25">
                  <c:v>0.14868307027902433</c:v>
                </c:pt>
                <c:pt idx="26">
                  <c:v>0.10222104934656301</c:v>
                </c:pt>
                <c:pt idx="27">
                  <c:v>0.13119074173475137</c:v>
                </c:pt>
                <c:pt idx="28">
                  <c:v>0.11523062268939654</c:v>
                </c:pt>
                <c:pt idx="29">
                  <c:v>0.12961682890260998</c:v>
                </c:pt>
                <c:pt idx="30">
                  <c:v>0.13209454347564387</c:v>
                </c:pt>
                <c:pt idx="31">
                  <c:v>0.1389001840707795</c:v>
                </c:pt>
                <c:pt idx="32">
                  <c:v>0.12543866535889892</c:v>
                </c:pt>
                <c:pt idx="33">
                  <c:v>0.13029458191039708</c:v>
                </c:pt>
                <c:pt idx="34">
                  <c:v>0.13193680069886587</c:v>
                </c:pt>
                <c:pt idx="35">
                  <c:v>0.11837711316012685</c:v>
                </c:pt>
                <c:pt idx="36">
                  <c:v>0.10267615509290963</c:v>
                </c:pt>
                <c:pt idx="37">
                  <c:v>0.10088878241551259</c:v>
                </c:pt>
                <c:pt idx="38">
                  <c:v>0.11686573368978806</c:v>
                </c:pt>
                <c:pt idx="39">
                  <c:v>0.11726829441210128</c:v>
                </c:pt>
                <c:pt idx="40">
                  <c:v>0.11898970390223909</c:v>
                </c:pt>
                <c:pt idx="41">
                  <c:v>0.11337078262161773</c:v>
                </c:pt>
                <c:pt idx="42">
                  <c:v>0.12462587778119086</c:v>
                </c:pt>
                <c:pt idx="43">
                  <c:v>0.15377481191708006</c:v>
                </c:pt>
                <c:pt idx="44">
                  <c:v>0.12621299724140139</c:v>
                </c:pt>
                <c:pt idx="45">
                  <c:v>0.14660061423762036</c:v>
                </c:pt>
                <c:pt idx="46">
                  <c:v>0.14719673281811615</c:v>
                </c:pt>
                <c:pt idx="47">
                  <c:v>0.14030673354118639</c:v>
                </c:pt>
                <c:pt idx="48">
                  <c:v>0.13673731243117357</c:v>
                </c:pt>
                <c:pt idx="49">
                  <c:v>0.12331296002548181</c:v>
                </c:pt>
                <c:pt idx="50">
                  <c:v>0.14974240950218839</c:v>
                </c:pt>
                <c:pt idx="51">
                  <c:v>0.11448120595474028</c:v>
                </c:pt>
                <c:pt idx="52">
                  <c:v>0.13743162295234723</c:v>
                </c:pt>
                <c:pt idx="53">
                  <c:v>0.12103535665630272</c:v>
                </c:pt>
                <c:pt idx="54">
                  <c:v>0.12559551666173815</c:v>
                </c:pt>
                <c:pt idx="55">
                  <c:v>0.12703362032926369</c:v>
                </c:pt>
                <c:pt idx="56">
                  <c:v>0.15828754074818946</c:v>
                </c:pt>
                <c:pt idx="57">
                  <c:v>0.1369086121217796</c:v>
                </c:pt>
                <c:pt idx="58">
                  <c:v>0.13988184339853679</c:v>
                </c:pt>
                <c:pt idx="59">
                  <c:v>0.12248723484198198</c:v>
                </c:pt>
                <c:pt idx="60">
                  <c:v>0.14435121986249239</c:v>
                </c:pt>
                <c:pt idx="61">
                  <c:v>0.15083731815734083</c:v>
                </c:pt>
                <c:pt idx="62">
                  <c:v>0.14540575756979038</c:v>
                </c:pt>
                <c:pt idx="63">
                  <c:v>0.15552493257804845</c:v>
                </c:pt>
                <c:pt idx="64">
                  <c:v>0.12397735768212138</c:v>
                </c:pt>
                <c:pt idx="65">
                  <c:v>0.11073181593466445</c:v>
                </c:pt>
                <c:pt idx="66">
                  <c:v>0.13673993097690573</c:v>
                </c:pt>
                <c:pt idx="67">
                  <c:v>0.13037385253004563</c:v>
                </c:pt>
                <c:pt idx="68">
                  <c:v>0.11487358640502443</c:v>
                </c:pt>
                <c:pt idx="69">
                  <c:v>0.12117631679100328</c:v>
                </c:pt>
                <c:pt idx="70">
                  <c:v>0.11156252642486347</c:v>
                </c:pt>
                <c:pt idx="71">
                  <c:v>8.7948631140110201E-2</c:v>
                </c:pt>
                <c:pt idx="72">
                  <c:v>0.10797683389828515</c:v>
                </c:pt>
                <c:pt idx="73">
                  <c:v>8.4949495196141547E-2</c:v>
                </c:pt>
                <c:pt idx="74">
                  <c:v>0.11029254127268151</c:v>
                </c:pt>
                <c:pt idx="75">
                  <c:v>0.12041719566248578</c:v>
                </c:pt>
                <c:pt idx="76">
                  <c:v>9.9819398911276822E-2</c:v>
                </c:pt>
                <c:pt idx="77">
                  <c:v>9.9868980743983968E-2</c:v>
                </c:pt>
                <c:pt idx="78">
                  <c:v>0.1098520862868267</c:v>
                </c:pt>
                <c:pt idx="79">
                  <c:v>0.10629542196746054</c:v>
                </c:pt>
                <c:pt idx="80">
                  <c:v>8.1137283939131694E-2</c:v>
                </c:pt>
                <c:pt idx="81">
                  <c:v>9.5626217869372879E-2</c:v>
                </c:pt>
                <c:pt idx="82">
                  <c:v>0.10758525594469806</c:v>
                </c:pt>
                <c:pt idx="83">
                  <c:v>5.9662928877926034E-2</c:v>
                </c:pt>
                <c:pt idx="84">
                  <c:v>6.3945008344681017E-2</c:v>
                </c:pt>
                <c:pt idx="85">
                  <c:v>7.9140639340173027E-2</c:v>
                </c:pt>
                <c:pt idx="86">
                  <c:v>0.1031773095913535</c:v>
                </c:pt>
                <c:pt idx="87">
                  <c:v>8.4763914561324011E-2</c:v>
                </c:pt>
                <c:pt idx="88">
                  <c:v>6.8196744594735945E-2</c:v>
                </c:pt>
                <c:pt idx="89">
                  <c:v>8.9099780012341992E-2</c:v>
                </c:pt>
                <c:pt idx="90">
                  <c:v>8.7062789010911162E-2</c:v>
                </c:pt>
                <c:pt idx="91">
                  <c:v>9.7877330385148897E-2</c:v>
                </c:pt>
                <c:pt idx="92">
                  <c:v>0.11089681504087213</c:v>
                </c:pt>
                <c:pt idx="93">
                  <c:v>8.1272990975521486E-2</c:v>
                </c:pt>
                <c:pt idx="94">
                  <c:v>9.1624053700472149E-2</c:v>
                </c:pt>
                <c:pt idx="95">
                  <c:v>0.12764043781176604</c:v>
                </c:pt>
                <c:pt idx="96">
                  <c:v>8.4010067403880617E-2</c:v>
                </c:pt>
                <c:pt idx="97">
                  <c:v>0.12245763973412842</c:v>
                </c:pt>
                <c:pt idx="98">
                  <c:v>9.8464642612267547E-2</c:v>
                </c:pt>
                <c:pt idx="99">
                  <c:v>9.6074742271719193E-2</c:v>
                </c:pt>
                <c:pt idx="100">
                  <c:v>9.9542246333478177E-2</c:v>
                </c:pt>
                <c:pt idx="101">
                  <c:v>0.10996071758685953</c:v>
                </c:pt>
                <c:pt idx="102">
                  <c:v>0.13635903018930215</c:v>
                </c:pt>
                <c:pt idx="103">
                  <c:v>0.13944009298935828</c:v>
                </c:pt>
                <c:pt idx="104">
                  <c:v>0.11664202111756633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9-4BC0-B019-794014782414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Premium Proportion Under 25 - 4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Data'!$U$5:$U$109</c:f>
              <c:numCache>
                <c:formatCode>0.0%</c:formatCode>
                <c:ptCount val="105"/>
                <c:pt idx="3">
                  <c:v>0.22686396818479301</c:v>
                </c:pt>
                <c:pt idx="4">
                  <c:v>0.22372304937941079</c:v>
                </c:pt>
                <c:pt idx="5">
                  <c:v>0.21549365093479234</c:v>
                </c:pt>
                <c:pt idx="6">
                  <c:v>0.21415588950979317</c:v>
                </c:pt>
                <c:pt idx="7">
                  <c:v>0.21053422178324496</c:v>
                </c:pt>
                <c:pt idx="8">
                  <c:v>0.20214700047398548</c:v>
                </c:pt>
                <c:pt idx="9">
                  <c:v>0.19630226681782029</c:v>
                </c:pt>
                <c:pt idx="10">
                  <c:v>0.19184647569054569</c:v>
                </c:pt>
                <c:pt idx="11">
                  <c:v>0.17171620834710893</c:v>
                </c:pt>
                <c:pt idx="12">
                  <c:v>0.16066938509909584</c:v>
                </c:pt>
                <c:pt idx="13">
                  <c:v>0.1475553165601281</c:v>
                </c:pt>
                <c:pt idx="14">
                  <c:v>0.1378008839209286</c:v>
                </c:pt>
                <c:pt idx="15">
                  <c:v>0.14263190997504283</c:v>
                </c:pt>
                <c:pt idx="16">
                  <c:v>0.14058972438035688</c:v>
                </c:pt>
                <c:pt idx="17">
                  <c:v>0.14770032378159981</c:v>
                </c:pt>
                <c:pt idx="18">
                  <c:v>0.14307786892917959</c:v>
                </c:pt>
                <c:pt idx="19">
                  <c:v>0.13965759137903699</c:v>
                </c:pt>
                <c:pt idx="20">
                  <c:v>0.1381722222496308</c:v>
                </c:pt>
                <c:pt idx="21">
                  <c:v>0.13127319818316002</c:v>
                </c:pt>
                <c:pt idx="22">
                  <c:v>0.13438275395954377</c:v>
                </c:pt>
                <c:pt idx="23">
                  <c:v>0.13305452585862165</c:v>
                </c:pt>
                <c:pt idx="24">
                  <c:v>0.12747073049253893</c:v>
                </c:pt>
                <c:pt idx="25">
                  <c:v>0.1344209229483864</c:v>
                </c:pt>
                <c:pt idx="26">
                  <c:v>0.12374216715896262</c:v>
                </c:pt>
                <c:pt idx="27">
                  <c:v>0.12364302596435145</c:v>
                </c:pt>
                <c:pt idx="28">
                  <c:v>0.12433137101243381</c:v>
                </c:pt>
                <c:pt idx="29">
                  <c:v>0.11956481066833022</c:v>
                </c:pt>
                <c:pt idx="30">
                  <c:v>0.12703318420060045</c:v>
                </c:pt>
                <c:pt idx="31">
                  <c:v>0.12896054478460747</c:v>
                </c:pt>
                <c:pt idx="32">
                  <c:v>0.13151255545198307</c:v>
                </c:pt>
                <c:pt idx="33">
                  <c:v>0.13168199370392986</c:v>
                </c:pt>
                <c:pt idx="34">
                  <c:v>0.13164255800973534</c:v>
                </c:pt>
                <c:pt idx="35">
                  <c:v>0.12651179028207218</c:v>
                </c:pt>
                <c:pt idx="36">
                  <c:v>0.12082116271557485</c:v>
                </c:pt>
                <c:pt idx="37">
                  <c:v>0.11346971284185373</c:v>
                </c:pt>
                <c:pt idx="38">
                  <c:v>0.10970194608958428</c:v>
                </c:pt>
                <c:pt idx="39">
                  <c:v>0.10942474140257789</c:v>
                </c:pt>
                <c:pt idx="40">
                  <c:v>0.11350312860491027</c:v>
                </c:pt>
                <c:pt idx="41">
                  <c:v>0.11662362865643652</c:v>
                </c:pt>
                <c:pt idx="42">
                  <c:v>0.11856366467928722</c:v>
                </c:pt>
                <c:pt idx="43">
                  <c:v>0.12769029405553195</c:v>
                </c:pt>
                <c:pt idx="44">
                  <c:v>0.12949611739032252</c:v>
                </c:pt>
                <c:pt idx="45">
                  <c:v>0.13780357529432316</c:v>
                </c:pt>
                <c:pt idx="46">
                  <c:v>0.1434462890535545</c:v>
                </c:pt>
                <c:pt idx="47">
                  <c:v>0.14007926945958107</c:v>
                </c:pt>
                <c:pt idx="48">
                  <c:v>0.14271034825702411</c:v>
                </c:pt>
                <c:pt idx="49">
                  <c:v>0.13688843470398948</c:v>
                </c:pt>
                <c:pt idx="50">
                  <c:v>0.13752485387500754</c:v>
                </c:pt>
                <c:pt idx="51">
                  <c:v>0.13106847197839602</c:v>
                </c:pt>
                <c:pt idx="52">
                  <c:v>0.1312420496086894</c:v>
                </c:pt>
                <c:pt idx="53">
                  <c:v>0.13067264876639467</c:v>
                </c:pt>
                <c:pt idx="54">
                  <c:v>0.12463592555628208</c:v>
                </c:pt>
                <c:pt idx="55">
                  <c:v>0.12777402914991295</c:v>
                </c:pt>
                <c:pt idx="56">
                  <c:v>0.1329880085988735</c:v>
                </c:pt>
                <c:pt idx="57">
                  <c:v>0.13695632246524272</c:v>
                </c:pt>
                <c:pt idx="58">
                  <c:v>0.14052790414944238</c:v>
                </c:pt>
                <c:pt idx="59">
                  <c:v>0.13939130777762196</c:v>
                </c:pt>
                <c:pt idx="60">
                  <c:v>0.13590722755619769</c:v>
                </c:pt>
                <c:pt idx="61">
                  <c:v>0.13938940406508801</c:v>
                </c:pt>
                <c:pt idx="62">
                  <c:v>0.1407703826079014</c:v>
                </c:pt>
                <c:pt idx="63">
                  <c:v>0.14902980704191801</c:v>
                </c:pt>
                <c:pt idx="64">
                  <c:v>0.14393634149682527</c:v>
                </c:pt>
                <c:pt idx="65">
                  <c:v>0.13390996594115614</c:v>
                </c:pt>
                <c:pt idx="66">
                  <c:v>0.13174350929293499</c:v>
                </c:pt>
                <c:pt idx="67">
                  <c:v>0.12545573928093429</c:v>
                </c:pt>
                <c:pt idx="68">
                  <c:v>0.12317979646166007</c:v>
                </c:pt>
                <c:pt idx="69">
                  <c:v>0.12579092167574477</c:v>
                </c:pt>
                <c:pt idx="70">
                  <c:v>0.1194965705377342</c:v>
                </c:pt>
                <c:pt idx="71">
                  <c:v>0.10889026519025034</c:v>
                </c:pt>
                <c:pt idx="72">
                  <c:v>0.10716607706356553</c:v>
                </c:pt>
                <c:pt idx="73">
                  <c:v>9.8109371664850092E-2</c:v>
                </c:pt>
                <c:pt idx="74">
                  <c:v>9.7791875376804602E-2</c:v>
                </c:pt>
                <c:pt idx="75">
                  <c:v>0.10590901650739849</c:v>
                </c:pt>
                <c:pt idx="76">
                  <c:v>0.10386965776064641</c:v>
                </c:pt>
                <c:pt idx="77">
                  <c:v>0.10759952914760702</c:v>
                </c:pt>
                <c:pt idx="78">
                  <c:v>0.10748941540114332</c:v>
                </c:pt>
                <c:pt idx="79">
                  <c:v>0.10395897197738702</c:v>
                </c:pt>
                <c:pt idx="80">
                  <c:v>9.9288443234350737E-2</c:v>
                </c:pt>
                <c:pt idx="81">
                  <c:v>9.8227752515697958E-2</c:v>
                </c:pt>
                <c:pt idx="82">
                  <c:v>9.766104493016578E-2</c:v>
                </c:pt>
                <c:pt idx="83">
                  <c:v>8.6002921657782172E-2</c:v>
                </c:pt>
                <c:pt idx="84">
                  <c:v>8.17048527591695E-2</c:v>
                </c:pt>
                <c:pt idx="85">
                  <c:v>7.7583458126869537E-2</c:v>
                </c:pt>
                <c:pt idx="86">
                  <c:v>7.6481471538533394E-2</c:v>
                </c:pt>
                <c:pt idx="87">
                  <c:v>8.2756717959382886E-2</c:v>
                </c:pt>
                <c:pt idx="88">
                  <c:v>8.3819652021896632E-2</c:v>
                </c:pt>
                <c:pt idx="89">
                  <c:v>8.6309437189938859E-2</c:v>
                </c:pt>
                <c:pt idx="90">
                  <c:v>8.2280807044828264E-2</c:v>
                </c:pt>
                <c:pt idx="91">
                  <c:v>8.5559161000784506E-2</c:v>
                </c:pt>
                <c:pt idx="92">
                  <c:v>9.6234178612318547E-2</c:v>
                </c:pt>
                <c:pt idx="93">
                  <c:v>9.4277481353113424E-2</c:v>
                </c:pt>
                <c:pt idx="94">
                  <c:v>9.5417797525503667E-2</c:v>
                </c:pt>
                <c:pt idx="95">
                  <c:v>0.10285857438215795</c:v>
                </c:pt>
                <c:pt idx="96">
                  <c:v>9.6136887472910076E-2</c:v>
                </c:pt>
                <c:pt idx="97">
                  <c:v>0.10643304966256181</c:v>
                </c:pt>
                <c:pt idx="98">
                  <c:v>0.10814319689051066</c:v>
                </c:pt>
                <c:pt idx="99">
                  <c:v>0.10025177300549895</c:v>
                </c:pt>
                <c:pt idx="100">
                  <c:v>0.10413481773789834</c:v>
                </c:pt>
                <c:pt idx="101">
                  <c:v>0.10101058720108112</c:v>
                </c:pt>
                <c:pt idx="102">
                  <c:v>0.11048418409533978</c:v>
                </c:pt>
                <c:pt idx="103">
                  <c:v>0.12132552177474953</c:v>
                </c:pt>
                <c:pt idx="104">
                  <c:v>0.12560046547077158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79-4BC0-B019-794014782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Data'!$V$4</c:f>
              <c:strCache>
                <c:ptCount val="1"/>
                <c:pt idx="0">
                  <c:v>Average Premium Proportion Under 25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Data'!$V$5:$V$109</c:f>
              <c:numCache>
                <c:formatCode>0.0%</c:formatCode>
                <c:ptCount val="105"/>
                <c:pt idx="0">
                  <c:v>9.612055051710014E-2</c:v>
                </c:pt>
                <c:pt idx="1">
                  <c:v>5.78004128968315E-2</c:v>
                </c:pt>
                <c:pt idx="2">
                  <c:v>9.4364396764907058E-2</c:v>
                </c:pt>
                <c:pt idx="3">
                  <c:v>0.12667280160620717</c:v>
                </c:pt>
                <c:pt idx="4">
                  <c:v>7.6231932152038856E-2</c:v>
                </c:pt>
                <c:pt idx="5">
                  <c:v>8.5864581792758229E-2</c:v>
                </c:pt>
                <c:pt idx="6">
                  <c:v>8.795114274958224E-2</c:v>
                </c:pt>
                <c:pt idx="7">
                  <c:v>7.7237156151974407E-2</c:v>
                </c:pt>
                <c:pt idx="8">
                  <c:v>4.3263057069401964E-2</c:v>
                </c:pt>
                <c:pt idx="9">
                  <c:v>6.0613549724232593E-2</c:v>
                </c:pt>
                <c:pt idx="10">
                  <c:v>4.6323002505864866E-2</c:v>
                </c:pt>
                <c:pt idx="11">
                  <c:v>6.6435622442887504E-2</c:v>
                </c:pt>
                <c:pt idx="12">
                  <c:v>6.0770142128347089E-2</c:v>
                </c:pt>
                <c:pt idx="13">
                  <c:v>5.8345253142751907E-2</c:v>
                </c:pt>
                <c:pt idx="14">
                  <c:v>5.0720085299156982E-2</c:v>
                </c:pt>
                <c:pt idx="15">
                  <c:v>7.295437059949017E-2</c:v>
                </c:pt>
                <c:pt idx="16">
                  <c:v>9.369606813773633E-2</c:v>
                </c:pt>
                <c:pt idx="17">
                  <c:v>7.409961408109321E-2</c:v>
                </c:pt>
                <c:pt idx="18">
                  <c:v>0.10569352676738716</c:v>
                </c:pt>
                <c:pt idx="19">
                  <c:v>7.0425267086753743E-2</c:v>
                </c:pt>
                <c:pt idx="20">
                  <c:v>4.8534781540312585E-2</c:v>
                </c:pt>
                <c:pt idx="21">
                  <c:v>7.255224611180193E-2</c:v>
                </c:pt>
                <c:pt idx="22">
                  <c:v>8.3985313430173347E-2</c:v>
                </c:pt>
                <c:pt idx="23">
                  <c:v>6.055685323271618E-2</c:v>
                </c:pt>
                <c:pt idx="24">
                  <c:v>5.0397862426277695E-2</c:v>
                </c:pt>
                <c:pt idx="25">
                  <c:v>8.3703326053999091E-2</c:v>
                </c:pt>
                <c:pt idx="26">
                  <c:v>9.6424220088770898E-2</c:v>
                </c:pt>
                <c:pt idx="27">
                  <c:v>9.926931721389301E-2</c:v>
                </c:pt>
                <c:pt idx="28">
                  <c:v>5.9275030766499655E-2</c:v>
                </c:pt>
                <c:pt idx="29">
                  <c:v>0.10137605132668069</c:v>
                </c:pt>
                <c:pt idx="30">
                  <c:v>8.1729199714461589E-2</c:v>
                </c:pt>
                <c:pt idx="31">
                  <c:v>8.3513181874175571E-2</c:v>
                </c:pt>
                <c:pt idx="32">
                  <c:v>0.13384840895700298</c:v>
                </c:pt>
                <c:pt idx="33">
                  <c:v>7.7625869623087235E-2</c:v>
                </c:pt>
                <c:pt idx="34">
                  <c:v>0.13296058580590253</c:v>
                </c:pt>
                <c:pt idx="35">
                  <c:v>9.5540593587830819E-2</c:v>
                </c:pt>
                <c:pt idx="36">
                  <c:v>0.12234646262382257</c:v>
                </c:pt>
                <c:pt idx="37">
                  <c:v>0.10705840116111071</c:v>
                </c:pt>
                <c:pt idx="38">
                  <c:v>0.13007951070121573</c:v>
                </c:pt>
                <c:pt idx="39">
                  <c:v>0.14190725678058891</c:v>
                </c:pt>
                <c:pt idx="40">
                  <c:v>0.12964196980407319</c:v>
                </c:pt>
                <c:pt idx="41">
                  <c:v>0.11446566238139903</c:v>
                </c:pt>
                <c:pt idx="42">
                  <c:v>0.12289600896339464</c:v>
                </c:pt>
                <c:pt idx="43">
                  <c:v>0.14293211965826597</c:v>
                </c:pt>
                <c:pt idx="44">
                  <c:v>7.5854262421129651E-2</c:v>
                </c:pt>
                <c:pt idx="45">
                  <c:v>5.8018728195564903E-2</c:v>
                </c:pt>
                <c:pt idx="46">
                  <c:v>0.14387109772641854</c:v>
                </c:pt>
                <c:pt idx="47">
                  <c:v>0.12709606588985581</c:v>
                </c:pt>
                <c:pt idx="48">
                  <c:v>0.10895403182399215</c:v>
                </c:pt>
                <c:pt idx="49">
                  <c:v>0.11882905381739159</c:v>
                </c:pt>
                <c:pt idx="50">
                  <c:v>9.06468454781586E-2</c:v>
                </c:pt>
                <c:pt idx="51">
                  <c:v>9.7099869110379336E-2</c:v>
                </c:pt>
                <c:pt idx="52">
                  <c:v>9.4807685989698409E-2</c:v>
                </c:pt>
                <c:pt idx="53">
                  <c:v>6.0713148098735834E-2</c:v>
                </c:pt>
                <c:pt idx="54">
                  <c:v>5.8494607801262047E-2</c:v>
                </c:pt>
                <c:pt idx="55">
                  <c:v>7.2467680721036279E-2</c:v>
                </c:pt>
                <c:pt idx="56">
                  <c:v>0.12832381784469479</c:v>
                </c:pt>
                <c:pt idx="57">
                  <c:v>7.6431855260406634E-2</c:v>
                </c:pt>
                <c:pt idx="58">
                  <c:v>4.4286139442309642E-2</c:v>
                </c:pt>
                <c:pt idx="59">
                  <c:v>0.13858827890807962</c:v>
                </c:pt>
                <c:pt idx="60">
                  <c:v>9.6557574553102182E-2</c:v>
                </c:pt>
                <c:pt idx="61">
                  <c:v>0.16148536957621218</c:v>
                </c:pt>
                <c:pt idx="62">
                  <c:v>0.16429337446722989</c:v>
                </c:pt>
                <c:pt idx="63">
                  <c:v>8.255230253903606E-2</c:v>
                </c:pt>
                <c:pt idx="64">
                  <c:v>0.15415073671888826</c:v>
                </c:pt>
                <c:pt idx="65">
                  <c:v>0.13327446562556769</c:v>
                </c:pt>
                <c:pt idx="66">
                  <c:v>0.11159439822056548</c:v>
                </c:pt>
                <c:pt idx="67">
                  <c:v>5.0532388688124527E-2</c:v>
                </c:pt>
                <c:pt idx="68">
                  <c:v>0.11284006749767447</c:v>
                </c:pt>
                <c:pt idx="69">
                  <c:v>0.10640506219125972</c:v>
                </c:pt>
                <c:pt idx="70">
                  <c:v>0.11997430999669731</c:v>
                </c:pt>
                <c:pt idx="71">
                  <c:v>0.16255689710239202</c:v>
                </c:pt>
                <c:pt idx="72">
                  <c:v>0.13272694942407709</c:v>
                </c:pt>
                <c:pt idx="73">
                  <c:v>0.13187242674419128</c:v>
                </c:pt>
                <c:pt idx="74">
                  <c:v>8.452696380943428E-2</c:v>
                </c:pt>
                <c:pt idx="75">
                  <c:v>9.8662621760442312E-2</c:v>
                </c:pt>
                <c:pt idx="76">
                  <c:v>0.11979155367975373</c:v>
                </c:pt>
                <c:pt idx="77">
                  <c:v>0.17724726192648924</c:v>
                </c:pt>
                <c:pt idx="78">
                  <c:v>8.2382691374746117E-2</c:v>
                </c:pt>
                <c:pt idx="79">
                  <c:v>9.955045066919177E-2</c:v>
                </c:pt>
                <c:pt idx="80">
                  <c:v>6.83442679248185E-2</c:v>
                </c:pt>
                <c:pt idx="81">
                  <c:v>6.8510938959607318E-2</c:v>
                </c:pt>
                <c:pt idx="82">
                  <c:v>7.6338355706843983E-2</c:v>
                </c:pt>
                <c:pt idx="83">
                  <c:v>7.6972397597311074E-2</c:v>
                </c:pt>
                <c:pt idx="84">
                  <c:v>0.12060299883026743</c:v>
                </c:pt>
                <c:pt idx="85">
                  <c:v>0.12802968821865346</c:v>
                </c:pt>
                <c:pt idx="86">
                  <c:v>8.9719111799070189E-2</c:v>
                </c:pt>
                <c:pt idx="87">
                  <c:v>9.3464666939980234E-2</c:v>
                </c:pt>
                <c:pt idx="88">
                  <c:v>9.2747643338266531E-2</c:v>
                </c:pt>
                <c:pt idx="89">
                  <c:v>7.9648201036691929E-2</c:v>
                </c:pt>
                <c:pt idx="90">
                  <c:v>9.0478155231926233E-2</c:v>
                </c:pt>
                <c:pt idx="91">
                  <c:v>8.7549368425548946E-2</c:v>
                </c:pt>
                <c:pt idx="92">
                  <c:v>0.17699025785507458</c:v>
                </c:pt>
                <c:pt idx="93">
                  <c:v>9.883257848216094E-2</c:v>
                </c:pt>
                <c:pt idx="94">
                  <c:v>7.3861495193268498E-2</c:v>
                </c:pt>
                <c:pt idx="95">
                  <c:v>0.13935808071635752</c:v>
                </c:pt>
                <c:pt idx="96">
                  <c:v>9.6902249773851118E-2</c:v>
                </c:pt>
                <c:pt idx="97">
                  <c:v>9.2039586740531323E-2</c:v>
                </c:pt>
                <c:pt idx="98">
                  <c:v>0.1077036201933924</c:v>
                </c:pt>
                <c:pt idx="99">
                  <c:v>0.13303565399979539</c:v>
                </c:pt>
                <c:pt idx="100">
                  <c:v>0.10434748971267073</c:v>
                </c:pt>
                <c:pt idx="101">
                  <c:v>0.10829587795644227</c:v>
                </c:pt>
                <c:pt idx="102">
                  <c:v>6.3957671083885059E-2</c:v>
                </c:pt>
                <c:pt idx="103">
                  <c:v>0.12216040484068871</c:v>
                </c:pt>
                <c:pt idx="104">
                  <c:v>9.1202848154600252E-2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BF-472F-B944-FD2777E1F190}"/>
            </c:ext>
          </c:extLst>
        </c:ser>
        <c:ser>
          <c:idx val="1"/>
          <c:order val="1"/>
          <c:tx>
            <c:strRef>
              <c:f>'Averages Graph Data'!$W$4</c:f>
              <c:strCache>
                <c:ptCount val="1"/>
                <c:pt idx="0">
                  <c:v>Average Premium Proportion Under 25 - 4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Data'!$W$5:$W$109</c:f>
              <c:numCache>
                <c:formatCode>0.0%</c:formatCode>
                <c:ptCount val="105"/>
                <c:pt idx="3">
                  <c:v>9.3739540446261455E-2</c:v>
                </c:pt>
                <c:pt idx="4">
                  <c:v>8.8767385854996134E-2</c:v>
                </c:pt>
                <c:pt idx="5">
                  <c:v>9.5783428078977828E-2</c:v>
                </c:pt>
                <c:pt idx="6">
                  <c:v>9.4180114575146634E-2</c:v>
                </c:pt>
                <c:pt idx="7">
                  <c:v>8.1821203211588436E-2</c:v>
                </c:pt>
                <c:pt idx="8">
                  <c:v>7.357898444092921E-2</c:v>
                </c:pt>
                <c:pt idx="9">
                  <c:v>6.7266226423797801E-2</c:v>
                </c:pt>
                <c:pt idx="10">
                  <c:v>5.6859191362868461E-2</c:v>
                </c:pt>
                <c:pt idx="11">
                  <c:v>5.4158807935596735E-2</c:v>
                </c:pt>
                <c:pt idx="12">
                  <c:v>5.8535579200333011E-2</c:v>
                </c:pt>
                <c:pt idx="13">
                  <c:v>5.7968505054962843E-2</c:v>
                </c:pt>
                <c:pt idx="14">
                  <c:v>5.9067775753285867E-2</c:v>
                </c:pt>
                <c:pt idx="15">
                  <c:v>6.0697462792436534E-2</c:v>
                </c:pt>
                <c:pt idx="16">
                  <c:v>6.8928944294783842E-2</c:v>
                </c:pt>
                <c:pt idx="17">
                  <c:v>7.2867534529369171E-2</c:v>
                </c:pt>
                <c:pt idx="18">
                  <c:v>8.6610894896426732E-2</c:v>
                </c:pt>
                <c:pt idx="19">
                  <c:v>8.5978619018242608E-2</c:v>
                </c:pt>
                <c:pt idx="20">
                  <c:v>7.4688297368886672E-2</c:v>
                </c:pt>
                <c:pt idx="21">
                  <c:v>7.4301455376563866E-2</c:v>
                </c:pt>
                <c:pt idx="22">
                  <c:v>6.8874402042260405E-2</c:v>
                </c:pt>
                <c:pt idx="23">
                  <c:v>6.6407298578751009E-2</c:v>
                </c:pt>
                <c:pt idx="24">
                  <c:v>6.6873068800242297E-2</c:v>
                </c:pt>
                <c:pt idx="25">
                  <c:v>6.9660838785791573E-2</c:v>
                </c:pt>
                <c:pt idx="26">
                  <c:v>7.2770565450440958E-2</c:v>
                </c:pt>
                <c:pt idx="27">
                  <c:v>8.2448681445735167E-2</c:v>
                </c:pt>
                <c:pt idx="28">
                  <c:v>8.4667973530790669E-2</c:v>
                </c:pt>
                <c:pt idx="29">
                  <c:v>8.9086154848961069E-2</c:v>
                </c:pt>
                <c:pt idx="30">
                  <c:v>8.5412399755383728E-2</c:v>
                </c:pt>
                <c:pt idx="31">
                  <c:v>8.1473365920454371E-2</c:v>
                </c:pt>
                <c:pt idx="32">
                  <c:v>0.10011671046808021</c:v>
                </c:pt>
                <c:pt idx="33">
                  <c:v>9.417916504218185E-2</c:v>
                </c:pt>
                <c:pt idx="34">
                  <c:v>0.10698701156504209</c:v>
                </c:pt>
                <c:pt idx="35">
                  <c:v>0.10999386449345588</c:v>
                </c:pt>
                <c:pt idx="36">
                  <c:v>0.10711837791016079</c:v>
                </c:pt>
                <c:pt idx="37">
                  <c:v>0.11447651079466666</c:v>
                </c:pt>
                <c:pt idx="38">
                  <c:v>0.11375624201849496</c:v>
                </c:pt>
                <c:pt idx="39">
                  <c:v>0.12534790781668448</c:v>
                </c:pt>
                <c:pt idx="40">
                  <c:v>0.12717178461174714</c:v>
                </c:pt>
                <c:pt idx="41">
                  <c:v>0.12902359991681919</c:v>
                </c:pt>
                <c:pt idx="42">
                  <c:v>0.12722772448236394</c:v>
                </c:pt>
                <c:pt idx="43">
                  <c:v>0.12748394020178322</c:v>
                </c:pt>
                <c:pt idx="44">
                  <c:v>0.11403701335604732</c:v>
                </c:pt>
                <c:pt idx="45">
                  <c:v>9.9925279809588791E-2</c:v>
                </c:pt>
                <c:pt idx="46">
                  <c:v>0.10516905200034476</c:v>
                </c:pt>
                <c:pt idx="47">
                  <c:v>0.10121003855824223</c:v>
                </c:pt>
                <c:pt idx="48">
                  <c:v>0.10948498090895785</c:v>
                </c:pt>
                <c:pt idx="49">
                  <c:v>0.12468756231441452</c:v>
                </c:pt>
                <c:pt idx="50">
                  <c:v>0.11138149925234953</c:v>
                </c:pt>
                <c:pt idx="51">
                  <c:v>0.10388245005748041</c:v>
                </c:pt>
                <c:pt idx="52">
                  <c:v>0.10034586359890699</c:v>
                </c:pt>
                <c:pt idx="53">
                  <c:v>8.5816887169243045E-2</c:v>
                </c:pt>
                <c:pt idx="54">
                  <c:v>7.7778827750018903E-2</c:v>
                </c:pt>
                <c:pt idx="55">
                  <c:v>7.1620780652683139E-2</c:v>
                </c:pt>
                <c:pt idx="56">
                  <c:v>7.9999813616432242E-2</c:v>
                </c:pt>
                <c:pt idx="57">
                  <c:v>8.3929490406849938E-2</c:v>
                </c:pt>
                <c:pt idx="58">
                  <c:v>8.0377373317111839E-2</c:v>
                </c:pt>
                <c:pt idx="59">
                  <c:v>9.6907522863872664E-2</c:v>
                </c:pt>
                <c:pt idx="60">
                  <c:v>8.8965962040974511E-2</c:v>
                </c:pt>
                <c:pt idx="61">
                  <c:v>0.1102293406199259</c:v>
                </c:pt>
                <c:pt idx="62">
                  <c:v>0.14023114937615597</c:v>
                </c:pt>
                <c:pt idx="63">
                  <c:v>0.12622215528389508</c:v>
                </c:pt>
                <c:pt idx="64">
                  <c:v>0.14062044582534161</c:v>
                </c:pt>
                <c:pt idx="65">
                  <c:v>0.13356771983768048</c:v>
                </c:pt>
                <c:pt idx="66">
                  <c:v>0.12039297577601438</c:v>
                </c:pt>
                <c:pt idx="67">
                  <c:v>0.1123879973132865</c:v>
                </c:pt>
                <c:pt idx="68">
                  <c:v>0.10206033000798304</c:v>
                </c:pt>
                <c:pt idx="69">
                  <c:v>9.5342979149406051E-2</c:v>
                </c:pt>
                <c:pt idx="70">
                  <c:v>9.7437957093438998E-2</c:v>
                </c:pt>
                <c:pt idx="71">
                  <c:v>0.12544408419700587</c:v>
                </c:pt>
                <c:pt idx="72">
                  <c:v>0.13041580467860653</c:v>
                </c:pt>
                <c:pt idx="73">
                  <c:v>0.13678264581683941</c:v>
                </c:pt>
                <c:pt idx="74">
                  <c:v>0.12792080927002367</c:v>
                </c:pt>
                <c:pt idx="75">
                  <c:v>0.11194724043453623</c:v>
                </c:pt>
                <c:pt idx="76">
                  <c:v>0.10871339149845541</c:v>
                </c:pt>
                <c:pt idx="77">
                  <c:v>0.12005710029402988</c:v>
                </c:pt>
                <c:pt idx="78">
                  <c:v>0.11952103218535785</c:v>
                </c:pt>
                <c:pt idx="79">
                  <c:v>0.11974298941254521</c:v>
                </c:pt>
                <c:pt idx="80">
                  <c:v>0.10688116797381141</c:v>
                </c:pt>
                <c:pt idx="81">
                  <c:v>7.969708723209093E-2</c:v>
                </c:pt>
                <c:pt idx="82">
                  <c:v>7.8186003315115396E-2</c:v>
                </c:pt>
                <c:pt idx="83">
                  <c:v>7.2541490047145218E-2</c:v>
                </c:pt>
                <c:pt idx="84">
                  <c:v>8.5606172773507447E-2</c:v>
                </c:pt>
                <c:pt idx="85">
                  <c:v>0.10048586008826899</c:v>
                </c:pt>
                <c:pt idx="86">
                  <c:v>0.10383104911132554</c:v>
                </c:pt>
                <c:pt idx="87">
                  <c:v>0.10795411644699282</c:v>
                </c:pt>
                <c:pt idx="88">
                  <c:v>0.10099027757399261</c:v>
                </c:pt>
                <c:pt idx="89">
                  <c:v>8.8894905778502231E-2</c:v>
                </c:pt>
                <c:pt idx="90">
                  <c:v>8.9084666636716242E-2</c:v>
                </c:pt>
                <c:pt idx="91">
                  <c:v>8.760584200810842E-2</c:v>
                </c:pt>
                <c:pt idx="92">
                  <c:v>0.10866649563731043</c:v>
                </c:pt>
                <c:pt idx="93">
                  <c:v>0.11346258999867767</c:v>
                </c:pt>
                <c:pt idx="94">
                  <c:v>0.10930842498901325</c:v>
                </c:pt>
                <c:pt idx="95">
                  <c:v>0.12226060306171539</c:v>
                </c:pt>
                <c:pt idx="96">
                  <c:v>0.10223860104140953</c:v>
                </c:pt>
                <c:pt idx="97">
                  <c:v>0.10054035310600211</c:v>
                </c:pt>
                <c:pt idx="98">
                  <c:v>0.1090008843560331</c:v>
                </c:pt>
                <c:pt idx="99">
                  <c:v>0.10742027767689256</c:v>
                </c:pt>
                <c:pt idx="100">
                  <c:v>0.10928158766159746</c:v>
                </c:pt>
                <c:pt idx="101">
                  <c:v>0.1133456604655752</c:v>
                </c:pt>
                <c:pt idx="102">
                  <c:v>0.10240917318819837</c:v>
                </c:pt>
                <c:pt idx="103">
                  <c:v>9.9690360898421704E-2</c:v>
                </c:pt>
                <c:pt idx="104">
                  <c:v>9.6404200508904081E-2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BF-472F-B944-FD2777E1F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Data'!$X$4</c:f>
              <c:strCache>
                <c:ptCount val="1"/>
                <c:pt idx="0">
                  <c:v>Average Premium Proportion Under 25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Data'!$X$5:$X$109</c:f>
              <c:numCache>
                <c:formatCode>0.0%</c:formatCode>
                <c:ptCount val="105"/>
                <c:pt idx="0">
                  <c:v>0.29682456865569218</c:v>
                </c:pt>
                <c:pt idx="1">
                  <c:v>0.29762808064623275</c:v>
                </c:pt>
                <c:pt idx="2">
                  <c:v>0.30819717622698406</c:v>
                </c:pt>
                <c:pt idx="3">
                  <c:v>0.30698839452980425</c:v>
                </c:pt>
                <c:pt idx="4">
                  <c:v>0.30898402381597334</c:v>
                </c:pt>
                <c:pt idx="5">
                  <c:v>0.30341320616040507</c:v>
                </c:pt>
                <c:pt idx="6">
                  <c:v>0.31442220906943991</c:v>
                </c:pt>
                <c:pt idx="7">
                  <c:v>0.28985479806426784</c:v>
                </c:pt>
                <c:pt idx="8">
                  <c:v>0.27543197012720422</c:v>
                </c:pt>
                <c:pt idx="9">
                  <c:v>0.28767699559993315</c:v>
                </c:pt>
                <c:pt idx="10">
                  <c:v>0.29553314136233116</c:v>
                </c:pt>
                <c:pt idx="11">
                  <c:v>0.31102216392891141</c:v>
                </c:pt>
                <c:pt idx="12">
                  <c:v>0.31042239597008503</c:v>
                </c:pt>
                <c:pt idx="13">
                  <c:v>0.30840073645804422</c:v>
                </c:pt>
                <c:pt idx="14">
                  <c:v>0.3044665178725986</c:v>
                </c:pt>
                <c:pt idx="15">
                  <c:v>0.28971280502928981</c:v>
                </c:pt>
                <c:pt idx="16">
                  <c:v>0.31281943253530248</c:v>
                </c:pt>
                <c:pt idx="17">
                  <c:v>0.30145016388119822</c:v>
                </c:pt>
                <c:pt idx="18">
                  <c:v>0.31621249347955327</c:v>
                </c:pt>
                <c:pt idx="19">
                  <c:v>0.30811704165961529</c:v>
                </c:pt>
                <c:pt idx="20">
                  <c:v>0.34179411875767457</c:v>
                </c:pt>
                <c:pt idx="21">
                  <c:v>0.32288984607741283</c:v>
                </c:pt>
                <c:pt idx="22">
                  <c:v>0.32246204883000962</c:v>
                </c:pt>
                <c:pt idx="23">
                  <c:v>0.31690444831213804</c:v>
                </c:pt>
                <c:pt idx="24">
                  <c:v>0.34216603097954507</c:v>
                </c:pt>
                <c:pt idx="25">
                  <c:v>0.32496875231763733</c:v>
                </c:pt>
                <c:pt idx="26">
                  <c:v>0.32413734955781676</c:v>
                </c:pt>
                <c:pt idx="27">
                  <c:v>0.34054622760159631</c:v>
                </c:pt>
                <c:pt idx="28">
                  <c:v>0.34224147613218275</c:v>
                </c:pt>
                <c:pt idx="29">
                  <c:v>0.36715148283337956</c:v>
                </c:pt>
                <c:pt idx="30">
                  <c:v>0.34186126099976255</c:v>
                </c:pt>
                <c:pt idx="31">
                  <c:v>0.33749003027254865</c:v>
                </c:pt>
                <c:pt idx="32">
                  <c:v>0.35410576015532741</c:v>
                </c:pt>
                <c:pt idx="33">
                  <c:v>0.31726724191276018</c:v>
                </c:pt>
                <c:pt idx="34">
                  <c:v>0.39138274639532866</c:v>
                </c:pt>
                <c:pt idx="35">
                  <c:v>0.36255603294646954</c:v>
                </c:pt>
                <c:pt idx="36">
                  <c:v>0.372903067049069</c:v>
                </c:pt>
                <c:pt idx="37">
                  <c:v>0.36721824068627357</c:v>
                </c:pt>
                <c:pt idx="38">
                  <c:v>0.36988951925780994</c:v>
                </c:pt>
                <c:pt idx="39">
                  <c:v>0.35675554550102717</c:v>
                </c:pt>
                <c:pt idx="40">
                  <c:v>0.35482606253043758</c:v>
                </c:pt>
                <c:pt idx="41">
                  <c:v>0.35996557494039266</c:v>
                </c:pt>
                <c:pt idx="42">
                  <c:v>0.36087653662718183</c:v>
                </c:pt>
                <c:pt idx="43">
                  <c:v>0.33908087207836024</c:v>
                </c:pt>
                <c:pt idx="44">
                  <c:v>0.35191273714808147</c:v>
                </c:pt>
                <c:pt idx="45">
                  <c:v>0.33336560414701411</c:v>
                </c:pt>
                <c:pt idx="46">
                  <c:v>0.33448941403455362</c:v>
                </c:pt>
                <c:pt idx="47">
                  <c:v>0.33130698487959703</c:v>
                </c:pt>
                <c:pt idx="48">
                  <c:v>0.34003544682283648</c:v>
                </c:pt>
                <c:pt idx="49">
                  <c:v>0.33422363343152212</c:v>
                </c:pt>
                <c:pt idx="50">
                  <c:v>0.35977197513223386</c:v>
                </c:pt>
                <c:pt idx="51">
                  <c:v>0.37637707701482881</c:v>
                </c:pt>
                <c:pt idx="52">
                  <c:v>0.40481983330868443</c:v>
                </c:pt>
                <c:pt idx="53">
                  <c:v>0.39258713587402372</c:v>
                </c:pt>
                <c:pt idx="54">
                  <c:v>0.38612325675577414</c:v>
                </c:pt>
                <c:pt idx="55">
                  <c:v>0.41010378874427961</c:v>
                </c:pt>
                <c:pt idx="56">
                  <c:v>0.39372005551291633</c:v>
                </c:pt>
                <c:pt idx="57">
                  <c:v>0.39018667344303964</c:v>
                </c:pt>
                <c:pt idx="58">
                  <c:v>0.40005332343508954</c:v>
                </c:pt>
                <c:pt idx="59">
                  <c:v>0.35256431018336015</c:v>
                </c:pt>
                <c:pt idx="60">
                  <c:v>0.1983647321869241</c:v>
                </c:pt>
                <c:pt idx="61">
                  <c:v>0.19317356611143674</c:v>
                </c:pt>
                <c:pt idx="62">
                  <c:v>0.20377531343971328</c:v>
                </c:pt>
                <c:pt idx="63">
                  <c:v>0.12699863716101073</c:v>
                </c:pt>
                <c:pt idx="64">
                  <c:v>0.23910874953689076</c:v>
                </c:pt>
                <c:pt idx="65">
                  <c:v>0.16826049397047829</c:v>
                </c:pt>
                <c:pt idx="66">
                  <c:v>0.14798280810721567</c:v>
                </c:pt>
                <c:pt idx="67">
                  <c:v>0.1781242538252113</c:v>
                </c:pt>
                <c:pt idx="68">
                  <c:v>0.15350070190783424</c:v>
                </c:pt>
                <c:pt idx="69">
                  <c:v>0.18528875652143331</c:v>
                </c:pt>
                <c:pt idx="70">
                  <c:v>0.15489277099191515</c:v>
                </c:pt>
                <c:pt idx="71">
                  <c:v>0.1126179395232554</c:v>
                </c:pt>
                <c:pt idx="72">
                  <c:v>0.24282809089960572</c:v>
                </c:pt>
                <c:pt idx="73">
                  <c:v>0.32693936478962193</c:v>
                </c:pt>
                <c:pt idx="74">
                  <c:v>0.29220295330190676</c:v>
                </c:pt>
                <c:pt idx="75">
                  <c:v>0.26023115294430854</c:v>
                </c:pt>
                <c:pt idx="76">
                  <c:v>0.23975586941253715</c:v>
                </c:pt>
                <c:pt idx="77">
                  <c:v>0.1982758193597666</c:v>
                </c:pt>
                <c:pt idx="78">
                  <c:v>0.33270740137932808</c:v>
                </c:pt>
                <c:pt idx="79">
                  <c:v>0.13520704556747098</c:v>
                </c:pt>
                <c:pt idx="80">
                  <c:v>0.16840449750119721</c:v>
                </c:pt>
                <c:pt idx="81">
                  <c:v>0.22418191717175995</c:v>
                </c:pt>
                <c:pt idx="82">
                  <c:v>0.19059647708566793</c:v>
                </c:pt>
                <c:pt idx="83">
                  <c:v>0.19107321996064131</c:v>
                </c:pt>
                <c:pt idx="84">
                  <c:v>0.23085955018836643</c:v>
                </c:pt>
                <c:pt idx="85">
                  <c:v>0.26572005606207982</c:v>
                </c:pt>
                <c:pt idx="86">
                  <c:v>0.13061850608052827</c:v>
                </c:pt>
                <c:pt idx="87">
                  <c:v>0.17662171841436219</c:v>
                </c:pt>
                <c:pt idx="88">
                  <c:v>0.16709398088088376</c:v>
                </c:pt>
                <c:pt idx="89">
                  <c:v>0.214925420613164</c:v>
                </c:pt>
                <c:pt idx="90">
                  <c:v>0.13303541607460731</c:v>
                </c:pt>
                <c:pt idx="91">
                  <c:v>0.21179209693061501</c:v>
                </c:pt>
                <c:pt idx="92">
                  <c:v>0.224816196423026</c:v>
                </c:pt>
                <c:pt idx="93">
                  <c:v>0.20401937366782619</c:v>
                </c:pt>
                <c:pt idx="94">
                  <c:v>0.15393937728297577</c:v>
                </c:pt>
                <c:pt idx="95">
                  <c:v>0.2099273786650411</c:v>
                </c:pt>
                <c:pt idx="96">
                  <c:v>0.1644767450656866</c:v>
                </c:pt>
                <c:pt idx="97">
                  <c:v>0.22210205193422591</c:v>
                </c:pt>
                <c:pt idx="98">
                  <c:v>0.20128469667942961</c:v>
                </c:pt>
                <c:pt idx="99">
                  <c:v>0.17955228983772514</c:v>
                </c:pt>
                <c:pt idx="100">
                  <c:v>0.21386244634598717</c:v>
                </c:pt>
                <c:pt idx="101">
                  <c:v>0.2144537727811715</c:v>
                </c:pt>
                <c:pt idx="102">
                  <c:v>0.19208327255295848</c:v>
                </c:pt>
                <c:pt idx="103">
                  <c:v>0.19613956163895926</c:v>
                </c:pt>
                <c:pt idx="104">
                  <c:v>0.18945665186196775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2-4270-9DB6-587B5F6DED58}"/>
            </c:ext>
          </c:extLst>
        </c:ser>
        <c:ser>
          <c:idx val="1"/>
          <c:order val="1"/>
          <c:tx>
            <c:strRef>
              <c:f>'Averages Graph Data'!$Y$4</c:f>
              <c:strCache>
                <c:ptCount val="1"/>
                <c:pt idx="0">
                  <c:v>Average Premium Proportion Under 25 - 4 Week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Data'!$Y$5:$Y$109</c:f>
              <c:numCache>
                <c:formatCode>0.0%</c:formatCode>
                <c:ptCount val="105"/>
                <c:pt idx="3">
                  <c:v>0.30240955501467831</c:v>
                </c:pt>
                <c:pt idx="4">
                  <c:v>0.30544941880474857</c:v>
                </c:pt>
                <c:pt idx="5">
                  <c:v>0.30689570018329171</c:v>
                </c:pt>
                <c:pt idx="6">
                  <c:v>0.30845195839390566</c:v>
                </c:pt>
                <c:pt idx="7">
                  <c:v>0.30416855927752157</c:v>
                </c:pt>
                <c:pt idx="8">
                  <c:v>0.29578054585532926</c:v>
                </c:pt>
                <c:pt idx="9">
                  <c:v>0.29184649321521128</c:v>
                </c:pt>
                <c:pt idx="10">
                  <c:v>0.28712422628843409</c:v>
                </c:pt>
                <c:pt idx="11">
                  <c:v>0.292416067754595</c:v>
                </c:pt>
                <c:pt idx="12">
                  <c:v>0.3011636742153152</c:v>
                </c:pt>
                <c:pt idx="13">
                  <c:v>0.30634460942984298</c:v>
                </c:pt>
                <c:pt idx="14">
                  <c:v>0.3085779535574098</c:v>
                </c:pt>
                <c:pt idx="15">
                  <c:v>0.3032506138325044</c:v>
                </c:pt>
                <c:pt idx="16">
                  <c:v>0.30384987297380878</c:v>
                </c:pt>
                <c:pt idx="17">
                  <c:v>0.30211222982959723</c:v>
                </c:pt>
                <c:pt idx="18">
                  <c:v>0.30504872373133596</c:v>
                </c:pt>
                <c:pt idx="19">
                  <c:v>0.30964978288891731</c:v>
                </c:pt>
                <c:pt idx="20">
                  <c:v>0.31689345444451034</c:v>
                </c:pt>
                <c:pt idx="21">
                  <c:v>0.32225337499356399</c:v>
                </c:pt>
                <c:pt idx="22">
                  <c:v>0.32381576383117805</c:v>
                </c:pt>
                <c:pt idx="23">
                  <c:v>0.32601261549430877</c:v>
                </c:pt>
                <c:pt idx="24">
                  <c:v>0.32610559354977636</c:v>
                </c:pt>
                <c:pt idx="25">
                  <c:v>0.32662532010983247</c:v>
                </c:pt>
                <c:pt idx="26">
                  <c:v>0.32704414529178427</c:v>
                </c:pt>
                <c:pt idx="27">
                  <c:v>0.33295459011414885</c:v>
                </c:pt>
                <c:pt idx="28">
                  <c:v>0.33297345140230827</c:v>
                </c:pt>
                <c:pt idx="29">
                  <c:v>0.34351913403124384</c:v>
                </c:pt>
                <c:pt idx="30">
                  <c:v>0.34795011189173031</c:v>
                </c:pt>
                <c:pt idx="31">
                  <c:v>0.34718606255946838</c:v>
                </c:pt>
                <c:pt idx="32">
                  <c:v>0.3501521335652546</c:v>
                </c:pt>
                <c:pt idx="33">
                  <c:v>0.33768107333509972</c:v>
                </c:pt>
                <c:pt idx="34">
                  <c:v>0.35006144468399125</c:v>
                </c:pt>
                <c:pt idx="35">
                  <c:v>0.35632794535247148</c:v>
                </c:pt>
                <c:pt idx="36">
                  <c:v>0.36102727207590679</c:v>
                </c:pt>
                <c:pt idx="37">
                  <c:v>0.37351502176928519</c:v>
                </c:pt>
                <c:pt idx="38">
                  <c:v>0.36814171498490555</c:v>
                </c:pt>
                <c:pt idx="39">
                  <c:v>0.36669159312354493</c:v>
                </c:pt>
                <c:pt idx="40">
                  <c:v>0.36217234199388709</c:v>
                </c:pt>
                <c:pt idx="41">
                  <c:v>0.36035917555741687</c:v>
                </c:pt>
                <c:pt idx="42">
                  <c:v>0.35810592989975981</c:v>
                </c:pt>
                <c:pt idx="43">
                  <c:v>0.35368726154409308</c:v>
                </c:pt>
                <c:pt idx="44">
                  <c:v>0.35295893019850405</c:v>
                </c:pt>
                <c:pt idx="45">
                  <c:v>0.3463089375001594</c:v>
                </c:pt>
                <c:pt idx="46">
                  <c:v>0.33971215685200234</c:v>
                </c:pt>
                <c:pt idx="47">
                  <c:v>0.33776868505231156</c:v>
                </c:pt>
                <c:pt idx="48">
                  <c:v>0.33479936247100028</c:v>
                </c:pt>
                <c:pt idx="49">
                  <c:v>0.33501386979212733</c:v>
                </c:pt>
                <c:pt idx="50">
                  <c:v>0.34133451006654736</c:v>
                </c:pt>
                <c:pt idx="51">
                  <c:v>0.35260203310035532</c:v>
                </c:pt>
                <c:pt idx="52">
                  <c:v>0.36879812972181736</c:v>
                </c:pt>
                <c:pt idx="53">
                  <c:v>0.38338900533244269</c:v>
                </c:pt>
                <c:pt idx="54">
                  <c:v>0.38997682573832776</c:v>
                </c:pt>
                <c:pt idx="55">
                  <c:v>0.39840850367069047</c:v>
                </c:pt>
                <c:pt idx="56">
                  <c:v>0.39563355922174842</c:v>
                </c:pt>
                <c:pt idx="57">
                  <c:v>0.39503344361400244</c:v>
                </c:pt>
                <c:pt idx="58">
                  <c:v>0.39851596028383129</c:v>
                </c:pt>
                <c:pt idx="59">
                  <c:v>0.38413109064360146</c:v>
                </c:pt>
                <c:pt idx="60">
                  <c:v>0.33529225981210337</c:v>
                </c:pt>
                <c:pt idx="61">
                  <c:v>0.28603898297920261</c:v>
                </c:pt>
                <c:pt idx="62">
                  <c:v>0.2369694804803586</c:v>
                </c:pt>
                <c:pt idx="63">
                  <c:v>0.18057806222477124</c:v>
                </c:pt>
                <c:pt idx="64">
                  <c:v>0.19076406656226289</c:v>
                </c:pt>
                <c:pt idx="65">
                  <c:v>0.18453579852702326</c:v>
                </c:pt>
                <c:pt idx="66">
                  <c:v>0.17058767219389886</c:v>
                </c:pt>
                <c:pt idx="67">
                  <c:v>0.18336907635994898</c:v>
                </c:pt>
                <c:pt idx="68">
                  <c:v>0.16196706445268488</c:v>
                </c:pt>
                <c:pt idx="69">
                  <c:v>0.16622413009042364</c:v>
                </c:pt>
                <c:pt idx="70">
                  <c:v>0.16795162081159848</c:v>
                </c:pt>
                <c:pt idx="71">
                  <c:v>0.15157504223610951</c:v>
                </c:pt>
                <c:pt idx="72">
                  <c:v>0.17390688948405239</c:v>
                </c:pt>
                <c:pt idx="73">
                  <c:v>0.20931954155109955</c:v>
                </c:pt>
                <c:pt idx="74">
                  <c:v>0.24364708712859745</c:v>
                </c:pt>
                <c:pt idx="75">
                  <c:v>0.28055039048386077</c:v>
                </c:pt>
                <c:pt idx="76">
                  <c:v>0.27978233511209361</c:v>
                </c:pt>
                <c:pt idx="77">
                  <c:v>0.24761644875462974</c:v>
                </c:pt>
                <c:pt idx="78">
                  <c:v>0.25774256077398505</c:v>
                </c:pt>
                <c:pt idx="79">
                  <c:v>0.22648653392977569</c:v>
                </c:pt>
                <c:pt idx="80">
                  <c:v>0.20864869095194072</c:v>
                </c:pt>
                <c:pt idx="81">
                  <c:v>0.21512521540493906</c:v>
                </c:pt>
                <c:pt idx="82">
                  <c:v>0.17959748433152403</c:v>
                </c:pt>
                <c:pt idx="83">
                  <c:v>0.19356402792981661</c:v>
                </c:pt>
                <c:pt idx="84">
                  <c:v>0.20917779110160892</c:v>
                </c:pt>
                <c:pt idx="85">
                  <c:v>0.21956232582418889</c:v>
                </c:pt>
                <c:pt idx="86">
                  <c:v>0.20456783307290397</c:v>
                </c:pt>
                <c:pt idx="87">
                  <c:v>0.2009549576863342</c:v>
                </c:pt>
                <c:pt idx="88">
                  <c:v>0.18501356535946351</c:v>
                </c:pt>
                <c:pt idx="89">
                  <c:v>0.17231490649723455</c:v>
                </c:pt>
                <c:pt idx="90">
                  <c:v>0.17291913399575431</c:v>
                </c:pt>
                <c:pt idx="91">
                  <c:v>0.18171172862481755</c:v>
                </c:pt>
                <c:pt idx="92">
                  <c:v>0.19614228251035309</c:v>
                </c:pt>
                <c:pt idx="93">
                  <c:v>0.19341577077401861</c:v>
                </c:pt>
                <c:pt idx="94">
                  <c:v>0.19864176107611076</c:v>
                </c:pt>
                <c:pt idx="95">
                  <c:v>0.19817558150971726</c:v>
                </c:pt>
                <c:pt idx="96">
                  <c:v>0.1830907186703824</c:v>
                </c:pt>
                <c:pt idx="97">
                  <c:v>0.18761138823698234</c:v>
                </c:pt>
                <c:pt idx="98">
                  <c:v>0.19944771808609582</c:v>
                </c:pt>
                <c:pt idx="99">
                  <c:v>0.1918539458792668</c:v>
                </c:pt>
                <c:pt idx="100">
                  <c:v>0.20420037119934195</c:v>
                </c:pt>
                <c:pt idx="101">
                  <c:v>0.20228830141107834</c:v>
                </c:pt>
                <c:pt idx="102">
                  <c:v>0.19998794537946057</c:v>
                </c:pt>
                <c:pt idx="103">
                  <c:v>0.20413476332976913</c:v>
                </c:pt>
                <c:pt idx="104">
                  <c:v>0.19803331470876423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2-4270-9DB6-587B5F6DE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Data'!$Z$4</c:f>
              <c:strCache>
                <c:ptCount val="1"/>
                <c:pt idx="0">
                  <c:v>Average Mileage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Data'!$Z$5:$Z$109</c:f>
              <c:numCache>
                <c:formatCode>#,##0</c:formatCode>
                <c:ptCount val="105"/>
                <c:pt idx="0">
                  <c:v>7404.3278286428967</c:v>
                </c:pt>
                <c:pt idx="1">
                  <c:v>7683.8440203823138</c:v>
                </c:pt>
                <c:pt idx="2">
                  <c:v>7566.1406530255372</c:v>
                </c:pt>
                <c:pt idx="3">
                  <c:v>7606.523693408787</c:v>
                </c:pt>
                <c:pt idx="4">
                  <c:v>7405.931063567622</c:v>
                </c:pt>
                <c:pt idx="5">
                  <c:v>7577.4761458908697</c:v>
                </c:pt>
                <c:pt idx="6">
                  <c:v>7434.4840919816988</c:v>
                </c:pt>
                <c:pt idx="7">
                  <c:v>7401.9554691920057</c:v>
                </c:pt>
                <c:pt idx="8">
                  <c:v>7493.3457597632341</c:v>
                </c:pt>
                <c:pt idx="9">
                  <c:v>7349.5043481131652</c:v>
                </c:pt>
                <c:pt idx="10">
                  <c:v>7232.4619030431913</c:v>
                </c:pt>
                <c:pt idx="11">
                  <c:v>7128.167947155006</c:v>
                </c:pt>
                <c:pt idx="12">
                  <c:v>7282.3023256159559</c:v>
                </c:pt>
                <c:pt idx="13">
                  <c:v>7373.0930952434264</c:v>
                </c:pt>
                <c:pt idx="14">
                  <c:v>7294.3367030046447</c:v>
                </c:pt>
                <c:pt idx="15">
                  <c:v>7385.0301111963208</c:v>
                </c:pt>
                <c:pt idx="16">
                  <c:v>7356.4948703258124</c:v>
                </c:pt>
                <c:pt idx="17">
                  <c:v>7381.2514424406891</c:v>
                </c:pt>
                <c:pt idx="18">
                  <c:v>7439.6583651575847</c:v>
                </c:pt>
                <c:pt idx="19">
                  <c:v>7142.5428752371126</c:v>
                </c:pt>
                <c:pt idx="20">
                  <c:v>7307.7510265611099</c:v>
                </c:pt>
                <c:pt idx="21">
                  <c:v>7508.492881795748</c:v>
                </c:pt>
                <c:pt idx="22">
                  <c:v>7541.4005643220635</c:v>
                </c:pt>
                <c:pt idx="23">
                  <c:v>7409.7200278442651</c:v>
                </c:pt>
                <c:pt idx="24">
                  <c:v>7446.7402039855106</c:v>
                </c:pt>
                <c:pt idx="25">
                  <c:v>7400.239688325446</c:v>
                </c:pt>
                <c:pt idx="26">
                  <c:v>7374.5422500567483</c:v>
                </c:pt>
                <c:pt idx="27">
                  <c:v>7352.02647937242</c:v>
                </c:pt>
                <c:pt idx="28">
                  <c:v>7342.4402699861748</c:v>
                </c:pt>
                <c:pt idx="29">
                  <c:v>7538.9385933025524</c:v>
                </c:pt>
                <c:pt idx="30">
                  <c:v>7423.2006443844575</c:v>
                </c:pt>
                <c:pt idx="31">
                  <c:v>7398.4711150128924</c:v>
                </c:pt>
                <c:pt idx="32">
                  <c:v>7464.9735128371194</c:v>
                </c:pt>
                <c:pt idx="33">
                  <c:v>7450.3975737083401</c:v>
                </c:pt>
                <c:pt idx="34">
                  <c:v>7370.4690035851982</c:v>
                </c:pt>
                <c:pt idx="35">
                  <c:v>7462.4813680491025</c:v>
                </c:pt>
                <c:pt idx="36">
                  <c:v>7502.0517487402312</c:v>
                </c:pt>
                <c:pt idx="37">
                  <c:v>7524.6547744937789</c:v>
                </c:pt>
                <c:pt idx="38">
                  <c:v>7564.7771310403623</c:v>
                </c:pt>
                <c:pt idx="39">
                  <c:v>7541.1169226606398</c:v>
                </c:pt>
                <c:pt idx="40">
                  <c:v>7630.0147070142712</c:v>
                </c:pt>
                <c:pt idx="41">
                  <c:v>7706.5799781060341</c:v>
                </c:pt>
                <c:pt idx="42">
                  <c:v>7884.4691932638852</c:v>
                </c:pt>
                <c:pt idx="43">
                  <c:v>7815.2981685356181</c:v>
                </c:pt>
                <c:pt idx="44">
                  <c:v>7633.2568950124323</c:v>
                </c:pt>
                <c:pt idx="45">
                  <c:v>7781.4293936328213</c:v>
                </c:pt>
                <c:pt idx="46">
                  <c:v>7799.4272097431476</c:v>
                </c:pt>
                <c:pt idx="47">
                  <c:v>7507.2621972031193</c:v>
                </c:pt>
                <c:pt idx="48">
                  <c:v>7755.4298576355613</c:v>
                </c:pt>
                <c:pt idx="49">
                  <c:v>7621.1835203127839</c:v>
                </c:pt>
                <c:pt idx="50">
                  <c:v>7825.9871080800958</c:v>
                </c:pt>
                <c:pt idx="51">
                  <c:v>7877.4921569400321</c:v>
                </c:pt>
                <c:pt idx="52">
                  <c:v>7711.337435848598</c:v>
                </c:pt>
                <c:pt idx="53">
                  <c:v>7765.2140038355537</c:v>
                </c:pt>
                <c:pt idx="54">
                  <c:v>7883.5685945125833</c:v>
                </c:pt>
                <c:pt idx="55">
                  <c:v>7899.582947976357</c:v>
                </c:pt>
                <c:pt idx="56">
                  <c:v>7896.4773955391456</c:v>
                </c:pt>
                <c:pt idx="57">
                  <c:v>7774.8944653348735</c:v>
                </c:pt>
                <c:pt idx="58">
                  <c:v>7687.7323414883103</c:v>
                </c:pt>
                <c:pt idx="59">
                  <c:v>7754.030319842831</c:v>
                </c:pt>
                <c:pt idx="60">
                  <c:v>7842.3745052264285</c:v>
                </c:pt>
                <c:pt idx="61">
                  <c:v>7721.4724117203286</c:v>
                </c:pt>
                <c:pt idx="62">
                  <c:v>7734.4888010736813</c:v>
                </c:pt>
                <c:pt idx="63">
                  <c:v>7676.9629501322843</c:v>
                </c:pt>
                <c:pt idx="64">
                  <c:v>7845.5003434912587</c:v>
                </c:pt>
                <c:pt idx="65">
                  <c:v>7859.059467545123</c:v>
                </c:pt>
                <c:pt idx="66">
                  <c:v>7789.8692771463066</c:v>
                </c:pt>
                <c:pt idx="67">
                  <c:v>7690.516360530708</c:v>
                </c:pt>
                <c:pt idx="68">
                  <c:v>7644.9731143245763</c:v>
                </c:pt>
                <c:pt idx="69">
                  <c:v>7631.0501532613789</c:v>
                </c:pt>
                <c:pt idx="70">
                  <c:v>7702.4826675143504</c:v>
                </c:pt>
                <c:pt idx="71">
                  <c:v>7620.5753792350251</c:v>
                </c:pt>
                <c:pt idx="72">
                  <c:v>7623.9537886026155</c:v>
                </c:pt>
                <c:pt idx="73">
                  <c:v>7726.0833156437657</c:v>
                </c:pt>
                <c:pt idx="74">
                  <c:v>7602.1517639170133</c:v>
                </c:pt>
                <c:pt idx="75">
                  <c:v>7794.7248291201277</c:v>
                </c:pt>
                <c:pt idx="76">
                  <c:v>7905.6421473655882</c:v>
                </c:pt>
                <c:pt idx="77">
                  <c:v>7878.5025369575405</c:v>
                </c:pt>
                <c:pt idx="78">
                  <c:v>7645.2352017556914</c:v>
                </c:pt>
                <c:pt idx="79">
                  <c:v>7827.9635563896145</c:v>
                </c:pt>
                <c:pt idx="80">
                  <c:v>7936.0602748182819</c:v>
                </c:pt>
                <c:pt idx="81">
                  <c:v>7856.0396636554988</c:v>
                </c:pt>
                <c:pt idx="82">
                  <c:v>7990.3237265965636</c:v>
                </c:pt>
                <c:pt idx="83">
                  <c:v>7760.8828121016868</c:v>
                </c:pt>
                <c:pt idx="84">
                  <c:v>7795.3572201221787</c:v>
                </c:pt>
                <c:pt idx="85">
                  <c:v>7637.4804422688803</c:v>
                </c:pt>
                <c:pt idx="86">
                  <c:v>7473.3721650574116</c:v>
                </c:pt>
                <c:pt idx="87">
                  <c:v>7534.4408072426004</c:v>
                </c:pt>
                <c:pt idx="88">
                  <c:v>7569.1225525236714</c:v>
                </c:pt>
                <c:pt idx="89">
                  <c:v>7783.1980518806522</c:v>
                </c:pt>
                <c:pt idx="90">
                  <c:v>7690.6409732574439</c:v>
                </c:pt>
                <c:pt idx="91">
                  <c:v>7551.9146316483721</c:v>
                </c:pt>
                <c:pt idx="92">
                  <c:v>7653.0942342735334</c:v>
                </c:pt>
                <c:pt idx="93">
                  <c:v>7647.0009686571138</c:v>
                </c:pt>
                <c:pt idx="94">
                  <c:v>7780.5636557675089</c:v>
                </c:pt>
                <c:pt idx="95">
                  <c:v>7590.1731188851518</c:v>
                </c:pt>
                <c:pt idx="96">
                  <c:v>7575.8404748144249</c:v>
                </c:pt>
                <c:pt idx="97">
                  <c:v>7348.1089643977575</c:v>
                </c:pt>
                <c:pt idx="98">
                  <c:v>7322.9480924214031</c:v>
                </c:pt>
                <c:pt idx="99">
                  <c:v>7137.79569666714</c:v>
                </c:pt>
                <c:pt idx="100">
                  <c:v>7291.432260380986</c:v>
                </c:pt>
                <c:pt idx="101">
                  <c:v>7225.2355093098804</c:v>
                </c:pt>
                <c:pt idx="102">
                  <c:v>7236.5940584700302</c:v>
                </c:pt>
                <c:pt idx="103">
                  <c:v>7339.0127229938444</c:v>
                </c:pt>
                <c:pt idx="104">
                  <c:v>7376.3554857520758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5-4A81-9586-8B55D7795796}"/>
            </c:ext>
          </c:extLst>
        </c:ser>
        <c:ser>
          <c:idx val="1"/>
          <c:order val="1"/>
          <c:tx>
            <c:strRef>
              <c:f>'Averages Graph Data'!$AA$4</c:f>
              <c:strCache>
                <c:ptCount val="1"/>
                <c:pt idx="0">
                  <c:v>Average Mileage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Data'!$AA$5:$AA$109</c:f>
              <c:numCache>
                <c:formatCode>#,##0</c:formatCode>
                <c:ptCount val="105"/>
                <c:pt idx="3">
                  <c:v>7565.2090488648837</c:v>
                </c:pt>
                <c:pt idx="4">
                  <c:v>7565.609857596065</c:v>
                </c:pt>
                <c:pt idx="5">
                  <c:v>7539.0178889732042</c:v>
                </c:pt>
                <c:pt idx="6">
                  <c:v>7506.1037487122449</c:v>
                </c:pt>
                <c:pt idx="7">
                  <c:v>7454.9616926580493</c:v>
                </c:pt>
                <c:pt idx="8">
                  <c:v>7476.8153667069519</c:v>
                </c:pt>
                <c:pt idx="9">
                  <c:v>7419.822417262526</c:v>
                </c:pt>
                <c:pt idx="10">
                  <c:v>7369.3168700278984</c:v>
                </c:pt>
                <c:pt idx="11">
                  <c:v>7300.8699895186483</c:v>
                </c:pt>
                <c:pt idx="12">
                  <c:v>7248.1091309818294</c:v>
                </c:pt>
                <c:pt idx="13">
                  <c:v>7254.0063177643951</c:v>
                </c:pt>
                <c:pt idx="14">
                  <c:v>7269.4750177547576</c:v>
                </c:pt>
                <c:pt idx="15">
                  <c:v>7333.6905587650872</c:v>
                </c:pt>
                <c:pt idx="16">
                  <c:v>7352.2386949425509</c:v>
                </c:pt>
                <c:pt idx="17">
                  <c:v>7354.2782817418665</c:v>
                </c:pt>
                <c:pt idx="18">
                  <c:v>7390.6086972801022</c:v>
                </c:pt>
                <c:pt idx="19">
                  <c:v>7329.9868882902992</c:v>
                </c:pt>
                <c:pt idx="20">
                  <c:v>7317.8009273491234</c:v>
                </c:pt>
                <c:pt idx="21">
                  <c:v>7349.6112871878886</c:v>
                </c:pt>
                <c:pt idx="22">
                  <c:v>7375.0468369790078</c:v>
                </c:pt>
                <c:pt idx="23">
                  <c:v>7441.8411251307962</c:v>
                </c:pt>
                <c:pt idx="24">
                  <c:v>7476.5884194868968</c:v>
                </c:pt>
                <c:pt idx="25">
                  <c:v>7449.5251211193208</c:v>
                </c:pt>
                <c:pt idx="26">
                  <c:v>7407.810542552993</c:v>
                </c:pt>
                <c:pt idx="27">
                  <c:v>7393.3871554350308</c:v>
                </c:pt>
                <c:pt idx="28">
                  <c:v>7367.3121719351975</c:v>
                </c:pt>
                <c:pt idx="29">
                  <c:v>7401.9868981794734</c:v>
                </c:pt>
                <c:pt idx="30">
                  <c:v>7414.1514967614012</c:v>
                </c:pt>
                <c:pt idx="31">
                  <c:v>7425.7626556715195</c:v>
                </c:pt>
                <c:pt idx="32">
                  <c:v>7456.3959663842561</c:v>
                </c:pt>
                <c:pt idx="33">
                  <c:v>7434.2607114857019</c:v>
                </c:pt>
                <c:pt idx="34">
                  <c:v>7421.0778012858864</c:v>
                </c:pt>
                <c:pt idx="35">
                  <c:v>7437.0803645449405</c:v>
                </c:pt>
                <c:pt idx="36">
                  <c:v>7446.3499235207182</c:v>
                </c:pt>
                <c:pt idx="37">
                  <c:v>7464.9142237170772</c:v>
                </c:pt>
                <c:pt idx="38">
                  <c:v>7513.4912555808687</c:v>
                </c:pt>
                <c:pt idx="39">
                  <c:v>7533.1501442337531</c:v>
                </c:pt>
                <c:pt idx="40">
                  <c:v>7565.1408838022626</c:v>
                </c:pt>
                <c:pt idx="41">
                  <c:v>7610.6221847053266</c:v>
                </c:pt>
                <c:pt idx="42">
                  <c:v>7690.5452002612074</c:v>
                </c:pt>
                <c:pt idx="43">
                  <c:v>7759.0905117299517</c:v>
                </c:pt>
                <c:pt idx="44">
                  <c:v>7759.9010587294924</c:v>
                </c:pt>
                <c:pt idx="45">
                  <c:v>7778.6134126111892</c:v>
                </c:pt>
                <c:pt idx="46">
                  <c:v>7757.3529167310044</c:v>
                </c:pt>
                <c:pt idx="47">
                  <c:v>7680.3439238978808</c:v>
                </c:pt>
                <c:pt idx="48">
                  <c:v>7710.8871645536628</c:v>
                </c:pt>
                <c:pt idx="49">
                  <c:v>7670.8256962236537</c:v>
                </c:pt>
                <c:pt idx="50">
                  <c:v>7677.4656708078901</c:v>
                </c:pt>
                <c:pt idx="51">
                  <c:v>7770.0231607421183</c:v>
                </c:pt>
                <c:pt idx="52">
                  <c:v>7759.000055295377</c:v>
                </c:pt>
                <c:pt idx="53">
                  <c:v>7795.0076761760693</c:v>
                </c:pt>
                <c:pt idx="54">
                  <c:v>7809.4030477841925</c:v>
                </c:pt>
                <c:pt idx="55">
                  <c:v>7814.9257455432726</c:v>
                </c:pt>
                <c:pt idx="56">
                  <c:v>7861.2107354659101</c:v>
                </c:pt>
                <c:pt idx="57">
                  <c:v>7863.6308508407401</c:v>
                </c:pt>
                <c:pt idx="58">
                  <c:v>7814.6717875846716</c:v>
                </c:pt>
                <c:pt idx="59">
                  <c:v>7778.2836305512901</c:v>
                </c:pt>
                <c:pt idx="60">
                  <c:v>7764.7579079731104</c:v>
                </c:pt>
                <c:pt idx="61">
                  <c:v>7751.4023945694744</c:v>
                </c:pt>
                <c:pt idx="62">
                  <c:v>7763.0915094658176</c:v>
                </c:pt>
                <c:pt idx="63">
                  <c:v>7743.8246670381814</c:v>
                </c:pt>
                <c:pt idx="64">
                  <c:v>7744.606126604388</c:v>
                </c:pt>
                <c:pt idx="65">
                  <c:v>7779.0028905605868</c:v>
                </c:pt>
                <c:pt idx="66">
                  <c:v>7792.8480095787427</c:v>
                </c:pt>
                <c:pt idx="67">
                  <c:v>7796.2363621783497</c:v>
                </c:pt>
                <c:pt idx="68">
                  <c:v>7746.1045548866787</c:v>
                </c:pt>
                <c:pt idx="69">
                  <c:v>7689.102226315742</c:v>
                </c:pt>
                <c:pt idx="70">
                  <c:v>7667.2555739077525</c:v>
                </c:pt>
                <c:pt idx="71">
                  <c:v>7649.7703285838334</c:v>
                </c:pt>
                <c:pt idx="72">
                  <c:v>7644.5154971533429</c:v>
                </c:pt>
                <c:pt idx="73">
                  <c:v>7668.273787748939</c:v>
                </c:pt>
                <c:pt idx="74">
                  <c:v>7643.1910618496049</c:v>
                </c:pt>
                <c:pt idx="75">
                  <c:v>7686.7284243208805</c:v>
                </c:pt>
                <c:pt idx="76">
                  <c:v>7757.1505140116242</c:v>
                </c:pt>
                <c:pt idx="77">
                  <c:v>7795.2553193400681</c:v>
                </c:pt>
                <c:pt idx="78">
                  <c:v>7806.026178799737</c:v>
                </c:pt>
                <c:pt idx="79">
                  <c:v>7814.3358606171087</c:v>
                </c:pt>
                <c:pt idx="80">
                  <c:v>7821.9403924802828</c:v>
                </c:pt>
                <c:pt idx="81">
                  <c:v>7816.3246741547719</c:v>
                </c:pt>
                <c:pt idx="82">
                  <c:v>7902.5968053649904</c:v>
                </c:pt>
                <c:pt idx="83">
                  <c:v>7885.8266192930078</c:v>
                </c:pt>
                <c:pt idx="84">
                  <c:v>7850.6508556189829</c:v>
                </c:pt>
                <c:pt idx="85">
                  <c:v>7796.0110502723273</c:v>
                </c:pt>
                <c:pt idx="86">
                  <c:v>7666.7731598875389</c:v>
                </c:pt>
                <c:pt idx="87">
                  <c:v>7610.162658672768</c:v>
                </c:pt>
                <c:pt idx="88">
                  <c:v>7553.6039917731414</c:v>
                </c:pt>
                <c:pt idx="89">
                  <c:v>7590.0333941760837</c:v>
                </c:pt>
                <c:pt idx="90">
                  <c:v>7644.3505962260915</c:v>
                </c:pt>
                <c:pt idx="91">
                  <c:v>7648.7190523275349</c:v>
                </c:pt>
                <c:pt idx="92">
                  <c:v>7669.7119727649997</c:v>
                </c:pt>
                <c:pt idx="93">
                  <c:v>7635.662701959116</c:v>
                </c:pt>
                <c:pt idx="94">
                  <c:v>7658.1433725866318</c:v>
                </c:pt>
                <c:pt idx="95">
                  <c:v>7667.707994395827</c:v>
                </c:pt>
                <c:pt idx="96">
                  <c:v>7648.3945545310498</c:v>
                </c:pt>
                <c:pt idx="97">
                  <c:v>7573.6715534662108</c:v>
                </c:pt>
                <c:pt idx="98">
                  <c:v>7459.2676626296843</c:v>
                </c:pt>
                <c:pt idx="99">
                  <c:v>7346.1733070751816</c:v>
                </c:pt>
                <c:pt idx="100">
                  <c:v>7275.0712534668219</c:v>
                </c:pt>
                <c:pt idx="101">
                  <c:v>7244.3528896948528</c:v>
                </c:pt>
                <c:pt idx="102">
                  <c:v>7222.7643812070091</c:v>
                </c:pt>
                <c:pt idx="103">
                  <c:v>7273.068637788685</c:v>
                </c:pt>
                <c:pt idx="104">
                  <c:v>7294.2994441314577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5-4A81-9586-8B55D779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Data'!$AB$5:$AB$109</c:f>
              <c:numCache>
                <c:formatCode>#,##0</c:formatCode>
                <c:ptCount val="105"/>
                <c:pt idx="0">
                  <c:v>6797.7158918155437</c:v>
                </c:pt>
                <c:pt idx="1">
                  <c:v>7039.9637570166342</c:v>
                </c:pt>
                <c:pt idx="2">
                  <c:v>6808.9930729516482</c:v>
                </c:pt>
                <c:pt idx="3">
                  <c:v>7008.0699754716261</c:v>
                </c:pt>
                <c:pt idx="4">
                  <c:v>6837.7965401629017</c:v>
                </c:pt>
                <c:pt idx="5">
                  <c:v>7096.6523446546462</c:v>
                </c:pt>
                <c:pt idx="6">
                  <c:v>6777.6378585766724</c:v>
                </c:pt>
                <c:pt idx="7">
                  <c:v>6728.3530532625018</c:v>
                </c:pt>
                <c:pt idx="8">
                  <c:v>6823.0178084306881</c:v>
                </c:pt>
                <c:pt idx="9">
                  <c:v>6614.3445287873001</c:v>
                </c:pt>
                <c:pt idx="10">
                  <c:v>6624.4811256545518</c:v>
                </c:pt>
                <c:pt idx="11">
                  <c:v>6620.0192143616187</c:v>
                </c:pt>
                <c:pt idx="12">
                  <c:v>6839.0627647255087</c:v>
                </c:pt>
                <c:pt idx="13">
                  <c:v>6882.6949277458698</c:v>
                </c:pt>
                <c:pt idx="14">
                  <c:v>6719.174568892895</c:v>
                </c:pt>
                <c:pt idx="15">
                  <c:v>6829.736350339509</c:v>
                </c:pt>
                <c:pt idx="16">
                  <c:v>6698.5594615867458</c:v>
                </c:pt>
                <c:pt idx="17">
                  <c:v>6749.020231378171</c:v>
                </c:pt>
                <c:pt idx="18">
                  <c:v>6971.8784599523988</c:v>
                </c:pt>
                <c:pt idx="19">
                  <c:v>6848.8485612205441</c:v>
                </c:pt>
                <c:pt idx="20">
                  <c:v>6882.2447112349155</c:v>
                </c:pt>
                <c:pt idx="21">
                  <c:v>6919.7779739555363</c:v>
                </c:pt>
                <c:pt idx="22">
                  <c:v>6858.416665223639</c:v>
                </c:pt>
                <c:pt idx="23">
                  <c:v>6886.7858304778529</c:v>
                </c:pt>
                <c:pt idx="24">
                  <c:v>6905.0655718048702</c:v>
                </c:pt>
                <c:pt idx="25">
                  <c:v>6846.9978015506686</c:v>
                </c:pt>
                <c:pt idx="26">
                  <c:v>6794.4290401598691</c:v>
                </c:pt>
                <c:pt idx="27">
                  <c:v>6826.8011211237599</c:v>
                </c:pt>
                <c:pt idx="28">
                  <c:v>6975.3486036338127</c:v>
                </c:pt>
                <c:pt idx="29">
                  <c:v>7113.4701257458746</c:v>
                </c:pt>
                <c:pt idx="30">
                  <c:v>6920.5803381205997</c:v>
                </c:pt>
                <c:pt idx="31">
                  <c:v>6959.3365981297375</c:v>
                </c:pt>
                <c:pt idx="32">
                  <c:v>7115.5382883113789</c:v>
                </c:pt>
                <c:pt idx="33">
                  <c:v>7134.9042054122501</c:v>
                </c:pt>
                <c:pt idx="34">
                  <c:v>6972.1546381647249</c:v>
                </c:pt>
                <c:pt idx="35">
                  <c:v>7082.7413678173143</c:v>
                </c:pt>
                <c:pt idx="36">
                  <c:v>7156.981920558017</c:v>
                </c:pt>
                <c:pt idx="37">
                  <c:v>7213.3175104964575</c:v>
                </c:pt>
                <c:pt idx="38">
                  <c:v>7130.7056005177683</c:v>
                </c:pt>
                <c:pt idx="39">
                  <c:v>7123.1948897080738</c:v>
                </c:pt>
                <c:pt idx="40">
                  <c:v>7244.373850952371</c:v>
                </c:pt>
                <c:pt idx="41">
                  <c:v>7329.2037945742204</c:v>
                </c:pt>
                <c:pt idx="42">
                  <c:v>7376.7607916241313</c:v>
                </c:pt>
                <c:pt idx="43">
                  <c:v>7350.3395371933002</c:v>
                </c:pt>
                <c:pt idx="44">
                  <c:v>7367.1291429452676</c:v>
                </c:pt>
                <c:pt idx="45">
                  <c:v>7456.8103750380697</c:v>
                </c:pt>
                <c:pt idx="46">
                  <c:v>7422.089793031736</c:v>
                </c:pt>
                <c:pt idx="47">
                  <c:v>7325.270509618862</c:v>
                </c:pt>
                <c:pt idx="48">
                  <c:v>7551.7094402724279</c:v>
                </c:pt>
                <c:pt idx="49">
                  <c:v>7391.6914258754759</c:v>
                </c:pt>
                <c:pt idx="50">
                  <c:v>7606.662133527836</c:v>
                </c:pt>
                <c:pt idx="51">
                  <c:v>7519.07575768882</c:v>
                </c:pt>
                <c:pt idx="52">
                  <c:v>7391.6645618864095</c:v>
                </c:pt>
                <c:pt idx="53">
                  <c:v>7386.0277121061654</c:v>
                </c:pt>
                <c:pt idx="54">
                  <c:v>7523.6598728862909</c:v>
                </c:pt>
                <c:pt idx="55">
                  <c:v>7516.5660331026475</c:v>
                </c:pt>
                <c:pt idx="56">
                  <c:v>7512.0171493708749</c:v>
                </c:pt>
                <c:pt idx="57">
                  <c:v>7378.5798987340268</c:v>
                </c:pt>
                <c:pt idx="58">
                  <c:v>7397.5089579489177</c:v>
                </c:pt>
                <c:pt idx="59">
                  <c:v>7439.3179748288967</c:v>
                </c:pt>
                <c:pt idx="60">
                  <c:v>7370.5689046788812</c:v>
                </c:pt>
                <c:pt idx="61">
                  <c:v>7342.0799024400412</c:v>
                </c:pt>
                <c:pt idx="62">
                  <c:v>7476.8722678790073</c:v>
                </c:pt>
                <c:pt idx="63">
                  <c:v>7507.8867411985684</c:v>
                </c:pt>
                <c:pt idx="64">
                  <c:v>7484.0308707183331</c:v>
                </c:pt>
                <c:pt idx="65">
                  <c:v>7501.318765437939</c:v>
                </c:pt>
                <c:pt idx="66">
                  <c:v>7456.1642667848428</c:v>
                </c:pt>
                <c:pt idx="67">
                  <c:v>7335.8609194743203</c:v>
                </c:pt>
                <c:pt idx="68">
                  <c:v>7297.5250192111671</c:v>
                </c:pt>
                <c:pt idx="69">
                  <c:v>7298.0184774696727</c:v>
                </c:pt>
                <c:pt idx="70">
                  <c:v>7437.4970668283659</c:v>
                </c:pt>
                <c:pt idx="71">
                  <c:v>7315.04168733607</c:v>
                </c:pt>
                <c:pt idx="72">
                  <c:v>7423.4033151957437</c:v>
                </c:pt>
                <c:pt idx="73">
                  <c:v>7478.7556640218418</c:v>
                </c:pt>
                <c:pt idx="74">
                  <c:v>7262.2118159782131</c:v>
                </c:pt>
                <c:pt idx="75">
                  <c:v>7417.2754643530343</c:v>
                </c:pt>
                <c:pt idx="76">
                  <c:v>7593.2299769602687</c:v>
                </c:pt>
                <c:pt idx="77">
                  <c:v>7530.3250988142318</c:v>
                </c:pt>
                <c:pt idx="78">
                  <c:v>7380.2753623188464</c:v>
                </c:pt>
                <c:pt idx="79">
                  <c:v>7534.2344559585572</c:v>
                </c:pt>
                <c:pt idx="80">
                  <c:v>7664.6389743589662</c:v>
                </c:pt>
                <c:pt idx="81">
                  <c:v>7479.988624612196</c:v>
                </c:pt>
                <c:pt idx="82">
                  <c:v>7736.6550264550287</c:v>
                </c:pt>
                <c:pt idx="83">
                  <c:v>7477.1594349142288</c:v>
                </c:pt>
                <c:pt idx="84">
                  <c:v>7531.6581586143957</c:v>
                </c:pt>
                <c:pt idx="85">
                  <c:v>7419.0556622983595</c:v>
                </c:pt>
                <c:pt idx="86">
                  <c:v>7176.8907815631264</c:v>
                </c:pt>
                <c:pt idx="87">
                  <c:v>7231.3757338551859</c:v>
                </c:pt>
                <c:pt idx="88">
                  <c:v>7262.3601651186791</c:v>
                </c:pt>
                <c:pt idx="89">
                  <c:v>7502.3185185185121</c:v>
                </c:pt>
                <c:pt idx="90">
                  <c:v>7328.3987274655365</c:v>
                </c:pt>
                <c:pt idx="91">
                  <c:v>7142.7755532139108</c:v>
                </c:pt>
                <c:pt idx="92">
                  <c:v>7229.457722660658</c:v>
                </c:pt>
                <c:pt idx="93">
                  <c:v>7235.4827935222729</c:v>
                </c:pt>
                <c:pt idx="94">
                  <c:v>7424.7736040609152</c:v>
                </c:pt>
                <c:pt idx="95">
                  <c:v>7183.0651428571437</c:v>
                </c:pt>
                <c:pt idx="96">
                  <c:v>7193.6991368680683</c:v>
                </c:pt>
                <c:pt idx="97">
                  <c:v>6916.2709069493549</c:v>
                </c:pt>
                <c:pt idx="98">
                  <c:v>6886.8551165146837</c:v>
                </c:pt>
                <c:pt idx="99">
                  <c:v>6724.6089449541314</c:v>
                </c:pt>
                <c:pt idx="100">
                  <c:v>6856.7273954116108</c:v>
                </c:pt>
                <c:pt idx="101">
                  <c:v>6752.5144032921871</c:v>
                </c:pt>
                <c:pt idx="102">
                  <c:v>6748.1267942583781</c:v>
                </c:pt>
                <c:pt idx="103">
                  <c:v>6782.1585760517864</c:v>
                </c:pt>
                <c:pt idx="104">
                  <c:v>6988.3310901749701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5-42EC-AC6B-6AFC0DC4B1D1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Mileage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Data'!$AC$5:$AC$109</c:f>
              <c:numCache>
                <c:formatCode>#,##0</c:formatCode>
                <c:ptCount val="105"/>
                <c:pt idx="3">
                  <c:v>6913.6856743138633</c:v>
                </c:pt>
                <c:pt idx="4">
                  <c:v>6923.7058364007025</c:v>
                </c:pt>
                <c:pt idx="5">
                  <c:v>6937.8779833102053</c:v>
                </c:pt>
                <c:pt idx="6">
                  <c:v>6930.0391797164611</c:v>
                </c:pt>
                <c:pt idx="7">
                  <c:v>6860.1099491641799</c:v>
                </c:pt>
                <c:pt idx="8">
                  <c:v>6856.4152662311262</c:v>
                </c:pt>
                <c:pt idx="9">
                  <c:v>6735.8383122642908</c:v>
                </c:pt>
                <c:pt idx="10">
                  <c:v>6697.5491290337604</c:v>
                </c:pt>
                <c:pt idx="11">
                  <c:v>6670.4656693085399</c:v>
                </c:pt>
                <c:pt idx="12">
                  <c:v>6674.4769083822448</c:v>
                </c:pt>
                <c:pt idx="13">
                  <c:v>6741.5645081218872</c:v>
                </c:pt>
                <c:pt idx="14">
                  <c:v>6765.2378689314737</c:v>
                </c:pt>
                <c:pt idx="15">
                  <c:v>6817.6671529259456</c:v>
                </c:pt>
                <c:pt idx="16">
                  <c:v>6782.5413271412544</c:v>
                </c:pt>
                <c:pt idx="17">
                  <c:v>6749.1226530493295</c:v>
                </c:pt>
                <c:pt idx="18">
                  <c:v>6812.2986258142064</c:v>
                </c:pt>
                <c:pt idx="19">
                  <c:v>6817.0766785344649</c:v>
                </c:pt>
                <c:pt idx="20">
                  <c:v>6862.9979909465073</c:v>
                </c:pt>
                <c:pt idx="21">
                  <c:v>6905.6874265908491</c:v>
                </c:pt>
                <c:pt idx="22">
                  <c:v>6877.3219779086585</c:v>
                </c:pt>
                <c:pt idx="23">
                  <c:v>6886.8062952229857</c:v>
                </c:pt>
                <c:pt idx="24">
                  <c:v>6892.5115103654744</c:v>
                </c:pt>
                <c:pt idx="25">
                  <c:v>6874.316467264257</c:v>
                </c:pt>
                <c:pt idx="26">
                  <c:v>6858.319560998315</c:v>
                </c:pt>
                <c:pt idx="27">
                  <c:v>6843.3233836597919</c:v>
                </c:pt>
                <c:pt idx="28">
                  <c:v>6860.8941416170273</c:v>
                </c:pt>
                <c:pt idx="29">
                  <c:v>6927.5122226658295</c:v>
                </c:pt>
                <c:pt idx="30">
                  <c:v>6959.0500471560117</c:v>
                </c:pt>
                <c:pt idx="31">
                  <c:v>6992.1839164075063</c:v>
                </c:pt>
                <c:pt idx="32">
                  <c:v>7027.2313375768972</c:v>
                </c:pt>
                <c:pt idx="33">
                  <c:v>7032.5898574934918</c:v>
                </c:pt>
                <c:pt idx="34">
                  <c:v>7045.4834325045231</c:v>
                </c:pt>
                <c:pt idx="35">
                  <c:v>7076.3346249264168</c:v>
                </c:pt>
                <c:pt idx="36">
                  <c:v>7086.6955329880766</c:v>
                </c:pt>
                <c:pt idx="37">
                  <c:v>7106.2988592591282</c:v>
                </c:pt>
                <c:pt idx="38">
                  <c:v>7145.9365998473895</c:v>
                </c:pt>
                <c:pt idx="39">
                  <c:v>7156.0499803200792</c:v>
                </c:pt>
                <c:pt idx="40">
                  <c:v>7177.8979629186679</c:v>
                </c:pt>
                <c:pt idx="41">
                  <c:v>7206.8695339381084</c:v>
                </c:pt>
                <c:pt idx="42">
                  <c:v>7268.3833317146991</c:v>
                </c:pt>
                <c:pt idx="43">
                  <c:v>7325.169493586006</c:v>
                </c:pt>
                <c:pt idx="44">
                  <c:v>7355.8583165842301</c:v>
                </c:pt>
                <c:pt idx="45">
                  <c:v>7387.7599617001924</c:v>
                </c:pt>
                <c:pt idx="46">
                  <c:v>7399.0922120520936</c:v>
                </c:pt>
                <c:pt idx="47">
                  <c:v>7392.824955158484</c:v>
                </c:pt>
                <c:pt idx="48">
                  <c:v>7438.9700294902741</c:v>
                </c:pt>
                <c:pt idx="49">
                  <c:v>7422.6902921996261</c:v>
                </c:pt>
                <c:pt idx="50">
                  <c:v>7468.8333773236509</c:v>
                </c:pt>
                <c:pt idx="51">
                  <c:v>7517.2846893411406</c:v>
                </c:pt>
                <c:pt idx="52">
                  <c:v>7477.2734697446358</c:v>
                </c:pt>
                <c:pt idx="53">
                  <c:v>7475.8575413023082</c:v>
                </c:pt>
                <c:pt idx="54">
                  <c:v>7455.1069761419221</c:v>
                </c:pt>
                <c:pt idx="55">
                  <c:v>7454.479544995379</c:v>
                </c:pt>
                <c:pt idx="56">
                  <c:v>7484.567691866494</c:v>
                </c:pt>
                <c:pt idx="57">
                  <c:v>7482.7057385234602</c:v>
                </c:pt>
                <c:pt idx="58">
                  <c:v>7451.1680097891167</c:v>
                </c:pt>
                <c:pt idx="59">
                  <c:v>7431.8559952206788</c:v>
                </c:pt>
                <c:pt idx="60">
                  <c:v>7396.4939340476813</c:v>
                </c:pt>
                <c:pt idx="61">
                  <c:v>7387.3689349741835</c:v>
                </c:pt>
                <c:pt idx="62">
                  <c:v>7407.2097624567068</c:v>
                </c:pt>
                <c:pt idx="63">
                  <c:v>7424.3519540491252</c:v>
                </c:pt>
                <c:pt idx="64">
                  <c:v>7452.7174455589875</c:v>
                </c:pt>
                <c:pt idx="65">
                  <c:v>7492.5271613084624</c:v>
                </c:pt>
                <c:pt idx="66">
                  <c:v>7487.3501610349213</c:v>
                </c:pt>
                <c:pt idx="67">
                  <c:v>7444.3437056038583</c:v>
                </c:pt>
                <c:pt idx="68">
                  <c:v>7397.717242727068</c:v>
                </c:pt>
                <c:pt idx="69">
                  <c:v>7346.8921707350009</c:v>
                </c:pt>
                <c:pt idx="70">
                  <c:v>7342.2253707458822</c:v>
                </c:pt>
                <c:pt idx="71">
                  <c:v>7337.0205627113182</c:v>
                </c:pt>
                <c:pt idx="72">
                  <c:v>7368.4901367074635</c:v>
                </c:pt>
                <c:pt idx="73">
                  <c:v>7413.6744333455053</c:v>
                </c:pt>
                <c:pt idx="74">
                  <c:v>7369.8531206329681</c:v>
                </c:pt>
                <c:pt idx="75">
                  <c:v>7395.4115648872084</c:v>
                </c:pt>
                <c:pt idx="76">
                  <c:v>7437.8682303283395</c:v>
                </c:pt>
                <c:pt idx="77">
                  <c:v>7450.7605890264367</c:v>
                </c:pt>
                <c:pt idx="78">
                  <c:v>7480.2764756115957</c:v>
                </c:pt>
                <c:pt idx="79">
                  <c:v>7509.5162235129765</c:v>
                </c:pt>
                <c:pt idx="80">
                  <c:v>7527.3684728626504</c:v>
                </c:pt>
                <c:pt idx="81">
                  <c:v>7514.7843543121417</c:v>
                </c:pt>
                <c:pt idx="82">
                  <c:v>7603.8792703461868</c:v>
                </c:pt>
                <c:pt idx="83">
                  <c:v>7589.6105150851045</c:v>
                </c:pt>
                <c:pt idx="84">
                  <c:v>7556.3653111489621</c:v>
                </c:pt>
                <c:pt idx="85">
                  <c:v>7541.1320705705029</c:v>
                </c:pt>
                <c:pt idx="86">
                  <c:v>7401.1910093475271</c:v>
                </c:pt>
                <c:pt idx="87">
                  <c:v>7339.7450840827678</c:v>
                </c:pt>
                <c:pt idx="88">
                  <c:v>7272.4205857088373</c:v>
                </c:pt>
                <c:pt idx="89">
                  <c:v>7293.2362997638756</c:v>
                </c:pt>
                <c:pt idx="90">
                  <c:v>7331.1132862394788</c:v>
                </c:pt>
                <c:pt idx="91">
                  <c:v>7308.9632410791601</c:v>
                </c:pt>
                <c:pt idx="92">
                  <c:v>7300.7376304646532</c:v>
                </c:pt>
                <c:pt idx="93">
                  <c:v>7234.0286992155943</c:v>
                </c:pt>
                <c:pt idx="94">
                  <c:v>7258.122418364439</c:v>
                </c:pt>
                <c:pt idx="95">
                  <c:v>7268.1948157752477</c:v>
                </c:pt>
                <c:pt idx="96">
                  <c:v>7259.2551693270998</c:v>
                </c:pt>
                <c:pt idx="97">
                  <c:v>7179.4521976838705</c:v>
                </c:pt>
                <c:pt idx="98">
                  <c:v>7044.9725757973119</c:v>
                </c:pt>
                <c:pt idx="99">
                  <c:v>6930.3585263215591</c:v>
                </c:pt>
                <c:pt idx="100">
                  <c:v>6846.1155909574454</c:v>
                </c:pt>
                <c:pt idx="101">
                  <c:v>6805.1764650431523</c:v>
                </c:pt>
                <c:pt idx="102">
                  <c:v>6770.4943844790778</c:v>
                </c:pt>
                <c:pt idx="103">
                  <c:v>6784.8817922534909</c:v>
                </c:pt>
                <c:pt idx="104">
                  <c:v>6817.7827159443314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F5-42EC-AC6B-6AFC0DC4B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Data'!$AD$4</c:f>
              <c:strCache>
                <c:ptCount val="1"/>
                <c:pt idx="0">
                  <c:v>Average Mileage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Data'!$AD$5:$AD$109</c:f>
              <c:numCache>
                <c:formatCode>#,##0</c:formatCode>
                <c:ptCount val="105"/>
                <c:pt idx="0">
                  <c:v>8303.3452513328484</c:v>
                </c:pt>
                <c:pt idx="1">
                  <c:v>8546.4880908416799</c:v>
                </c:pt>
                <c:pt idx="2">
                  <c:v>8465.151202828818</c:v>
                </c:pt>
                <c:pt idx="3">
                  <c:v>8380.2881324874124</c:v>
                </c:pt>
                <c:pt idx="4">
                  <c:v>8162.2205008916781</c:v>
                </c:pt>
                <c:pt idx="5">
                  <c:v>8328.9817653864629</c:v>
                </c:pt>
                <c:pt idx="6">
                  <c:v>8230.3263618487799</c:v>
                </c:pt>
                <c:pt idx="7">
                  <c:v>8173.4815990452844</c:v>
                </c:pt>
                <c:pt idx="8">
                  <c:v>8397.342067487205</c:v>
                </c:pt>
                <c:pt idx="9">
                  <c:v>8402.7470615833408</c:v>
                </c:pt>
                <c:pt idx="10">
                  <c:v>8305.8319486575165</c:v>
                </c:pt>
                <c:pt idx="11">
                  <c:v>8236.5737411694881</c:v>
                </c:pt>
                <c:pt idx="12">
                  <c:v>8484.264230556284</c:v>
                </c:pt>
                <c:pt idx="13">
                  <c:v>8602.8091902100041</c:v>
                </c:pt>
                <c:pt idx="14">
                  <c:v>8678.5415045918598</c:v>
                </c:pt>
                <c:pt idx="15">
                  <c:v>8618.4368304890722</c:v>
                </c:pt>
                <c:pt idx="16">
                  <c:v>8643.9774036762119</c:v>
                </c:pt>
                <c:pt idx="17">
                  <c:v>8797.5618971759595</c:v>
                </c:pt>
                <c:pt idx="18">
                  <c:v>8642.3352327479679</c:v>
                </c:pt>
                <c:pt idx="19">
                  <c:v>8570.3829909084398</c:v>
                </c:pt>
                <c:pt idx="20">
                  <c:v>8485.4581116205063</c:v>
                </c:pt>
                <c:pt idx="21">
                  <c:v>8852.3932415663912</c:v>
                </c:pt>
                <c:pt idx="22">
                  <c:v>8718.2755144190305</c:v>
                </c:pt>
                <c:pt idx="23">
                  <c:v>8629.2611994918734</c:v>
                </c:pt>
                <c:pt idx="24">
                  <c:v>8726.2357394731389</c:v>
                </c:pt>
                <c:pt idx="25">
                  <c:v>8705.1141796696811</c:v>
                </c:pt>
                <c:pt idx="26">
                  <c:v>8781.6485382216979</c:v>
                </c:pt>
                <c:pt idx="27">
                  <c:v>8942.5813522964345</c:v>
                </c:pt>
                <c:pt idx="28">
                  <c:v>8657.1689144242755</c:v>
                </c:pt>
                <c:pt idx="29">
                  <c:v>8859.3595091551924</c:v>
                </c:pt>
                <c:pt idx="30">
                  <c:v>9046.4753115458752</c:v>
                </c:pt>
                <c:pt idx="31">
                  <c:v>9037.5863725758663</c:v>
                </c:pt>
                <c:pt idx="32">
                  <c:v>8986.4525256065699</c:v>
                </c:pt>
                <c:pt idx="33">
                  <c:v>8705.0968507641064</c:v>
                </c:pt>
                <c:pt idx="34">
                  <c:v>8970.3260677037197</c:v>
                </c:pt>
                <c:pt idx="35">
                  <c:v>8976.1739691857711</c:v>
                </c:pt>
                <c:pt idx="36">
                  <c:v>9107.5484462453842</c:v>
                </c:pt>
                <c:pt idx="37">
                  <c:v>8679.9738982060771</c:v>
                </c:pt>
                <c:pt idx="38">
                  <c:v>9128.6637968858122</c:v>
                </c:pt>
                <c:pt idx="39">
                  <c:v>8801.7372920247653</c:v>
                </c:pt>
                <c:pt idx="40">
                  <c:v>8969.0190377983035</c:v>
                </c:pt>
                <c:pt idx="41">
                  <c:v>8959.1404961137487</c:v>
                </c:pt>
                <c:pt idx="42">
                  <c:v>9091.6301726699203</c:v>
                </c:pt>
                <c:pt idx="43">
                  <c:v>8974.7141607083231</c:v>
                </c:pt>
                <c:pt idx="44">
                  <c:v>8561.4212930205049</c:v>
                </c:pt>
                <c:pt idx="45">
                  <c:v>8859.8909077789667</c:v>
                </c:pt>
                <c:pt idx="46">
                  <c:v>8697.995290852974</c:v>
                </c:pt>
                <c:pt idx="47">
                  <c:v>8119.0856048498736</c:v>
                </c:pt>
                <c:pt idx="48">
                  <c:v>8612.8202562605966</c:v>
                </c:pt>
                <c:pt idx="49">
                  <c:v>8451.127613866518</c:v>
                </c:pt>
                <c:pt idx="50">
                  <c:v>8425.5661601737393</c:v>
                </c:pt>
                <c:pt idx="51">
                  <c:v>8644.5477531686083</c:v>
                </c:pt>
                <c:pt idx="52">
                  <c:v>8363.7910028612005</c:v>
                </c:pt>
                <c:pt idx="53">
                  <c:v>8497.0302631397881</c:v>
                </c:pt>
                <c:pt idx="54">
                  <c:v>8569.1368462757528</c:v>
                </c:pt>
                <c:pt idx="55">
                  <c:v>8758.6967831006496</c:v>
                </c:pt>
                <c:pt idx="56">
                  <c:v>8953.0488977033001</c:v>
                </c:pt>
                <c:pt idx="57">
                  <c:v>8787.3248380801706</c:v>
                </c:pt>
                <c:pt idx="58">
                  <c:v>8619.9277456647396</c:v>
                </c:pt>
                <c:pt idx="59">
                  <c:v>8621.671018276762</c:v>
                </c:pt>
                <c:pt idx="60">
                  <c:v>8939.3245614035095</c:v>
                </c:pt>
                <c:pt idx="61">
                  <c:v>8813.8860759493673</c:v>
                </c:pt>
                <c:pt idx="62">
                  <c:v>8609.5581395348836</c:v>
                </c:pt>
                <c:pt idx="63">
                  <c:v>8347.1151079136689</c:v>
                </c:pt>
                <c:pt idx="64">
                  <c:v>8739.923295454546</c:v>
                </c:pt>
                <c:pt idx="65">
                  <c:v>8707.0712401055407</c:v>
                </c:pt>
                <c:pt idx="66">
                  <c:v>8729.4390862944165</c:v>
                </c:pt>
                <c:pt idx="67">
                  <c:v>8823.557746478873</c:v>
                </c:pt>
                <c:pt idx="68">
                  <c:v>8771.9268929503924</c:v>
                </c:pt>
                <c:pt idx="69">
                  <c:v>8627.0086206896558</c:v>
                </c:pt>
                <c:pt idx="70">
                  <c:v>8425.8485639686678</c:v>
                </c:pt>
                <c:pt idx="71">
                  <c:v>8763.8403361344535</c:v>
                </c:pt>
                <c:pt idx="72">
                  <c:v>8474.7568807339449</c:v>
                </c:pt>
                <c:pt idx="73">
                  <c:v>8523.5849056603765</c:v>
                </c:pt>
                <c:pt idx="74">
                  <c:v>8449.6401985111661</c:v>
                </c:pt>
                <c:pt idx="75">
                  <c:v>8662.7526041666661</c:v>
                </c:pt>
                <c:pt idx="76">
                  <c:v>8706.8041958041958</c:v>
                </c:pt>
                <c:pt idx="77">
                  <c:v>8742.6153846153848</c:v>
                </c:pt>
                <c:pt idx="78">
                  <c:v>8237.4677002583976</c:v>
                </c:pt>
                <c:pt idx="79">
                  <c:v>8475.0248618784535</c:v>
                </c:pt>
                <c:pt idx="80">
                  <c:v>8595.0194174757289</c:v>
                </c:pt>
                <c:pt idx="81">
                  <c:v>8709.4688221709002</c:v>
                </c:pt>
                <c:pt idx="82">
                  <c:v>8601.354838709678</c:v>
                </c:pt>
                <c:pt idx="83">
                  <c:v>8551.5123966942156</c:v>
                </c:pt>
                <c:pt idx="84">
                  <c:v>8599.766304347826</c:v>
                </c:pt>
                <c:pt idx="85">
                  <c:v>8335.5714285714294</c:v>
                </c:pt>
                <c:pt idx="86">
                  <c:v>8374.7307692307695</c:v>
                </c:pt>
                <c:pt idx="87">
                  <c:v>8497.8443113772464</c:v>
                </c:pt>
                <c:pt idx="88">
                  <c:v>8694.5333333333328</c:v>
                </c:pt>
                <c:pt idx="89">
                  <c:v>8795.9246376811589</c:v>
                </c:pt>
                <c:pt idx="90">
                  <c:v>8851.2245614035091</c:v>
                </c:pt>
                <c:pt idx="91">
                  <c:v>8604.9385026737964</c:v>
                </c:pt>
                <c:pt idx="92">
                  <c:v>8772.7719298245611</c:v>
                </c:pt>
                <c:pt idx="93">
                  <c:v>8823.443502824859</c:v>
                </c:pt>
                <c:pt idx="94">
                  <c:v>8665.3916256157627</c:v>
                </c:pt>
                <c:pt idx="95">
                  <c:v>8600.4875346260396</c:v>
                </c:pt>
                <c:pt idx="96">
                  <c:v>8636.4053156146183</c:v>
                </c:pt>
                <c:pt idx="97">
                  <c:v>8592.4271523178813</c:v>
                </c:pt>
                <c:pt idx="98">
                  <c:v>8536.749311294765</c:v>
                </c:pt>
                <c:pt idx="99">
                  <c:v>8270.8251533742332</c:v>
                </c:pt>
                <c:pt idx="100">
                  <c:v>8417.2278911564626</c:v>
                </c:pt>
                <c:pt idx="101">
                  <c:v>8577.8429118773947</c:v>
                </c:pt>
                <c:pt idx="102">
                  <c:v>8586.724919093851</c:v>
                </c:pt>
                <c:pt idx="103">
                  <c:v>8662.7819548872176</c:v>
                </c:pt>
                <c:pt idx="104">
                  <c:v>8603.7066115702473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0-4CAE-8165-486A84F39170}"/>
            </c:ext>
          </c:extLst>
        </c:ser>
        <c:ser>
          <c:idx val="1"/>
          <c:order val="1"/>
          <c:tx>
            <c:strRef>
              <c:f>'Averages Graph Data'!$AE$4</c:f>
              <c:strCache>
                <c:ptCount val="1"/>
                <c:pt idx="0">
                  <c:v>Average Mileage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Data'!$AE$5:$AE$109</c:f>
              <c:numCache>
                <c:formatCode>#,##0</c:formatCode>
                <c:ptCount val="105"/>
                <c:pt idx="3">
                  <c:v>8423.8181693726892</c:v>
                </c:pt>
                <c:pt idx="4">
                  <c:v>8388.5369817623978</c:v>
                </c:pt>
                <c:pt idx="5">
                  <c:v>8334.1604003985922</c:v>
                </c:pt>
                <c:pt idx="6">
                  <c:v>8275.4541901535831</c:v>
                </c:pt>
                <c:pt idx="7">
                  <c:v>8223.7525567930516</c:v>
                </c:pt>
                <c:pt idx="8">
                  <c:v>8282.5329484419326</c:v>
                </c:pt>
                <c:pt idx="9">
                  <c:v>8300.9742724911521</c:v>
                </c:pt>
                <c:pt idx="10">
                  <c:v>8319.8506691933362</c:v>
                </c:pt>
                <c:pt idx="11">
                  <c:v>8335.6237047243885</c:v>
                </c:pt>
                <c:pt idx="12">
                  <c:v>8357.3542454916569</c:v>
                </c:pt>
                <c:pt idx="13">
                  <c:v>8407.3697776483241</c:v>
                </c:pt>
                <c:pt idx="14">
                  <c:v>8500.5471666319099</c:v>
                </c:pt>
                <c:pt idx="15">
                  <c:v>8596.012938961805</c:v>
                </c:pt>
                <c:pt idx="16">
                  <c:v>8635.9412322417866</c:v>
                </c:pt>
                <c:pt idx="17">
                  <c:v>8684.6294089832754</c:v>
                </c:pt>
                <c:pt idx="18">
                  <c:v>8675.5778410223029</c:v>
                </c:pt>
                <c:pt idx="19">
                  <c:v>8663.5643811271439</c:v>
                </c:pt>
                <c:pt idx="20">
                  <c:v>8623.9345581132184</c:v>
                </c:pt>
                <c:pt idx="21">
                  <c:v>8637.6423942108268</c:v>
                </c:pt>
                <c:pt idx="22">
                  <c:v>8656.6274646285929</c:v>
                </c:pt>
                <c:pt idx="23">
                  <c:v>8671.347016774449</c:v>
                </c:pt>
                <c:pt idx="24">
                  <c:v>8731.5414237376081</c:v>
                </c:pt>
                <c:pt idx="25">
                  <c:v>8694.7216582634319</c:v>
                </c:pt>
                <c:pt idx="26">
                  <c:v>8710.5649142140992</c:v>
                </c:pt>
                <c:pt idx="27">
                  <c:v>8788.8949524152376</c:v>
                </c:pt>
                <c:pt idx="28">
                  <c:v>8771.6282461530227</c:v>
                </c:pt>
                <c:pt idx="29">
                  <c:v>8810.1895785243996</c:v>
                </c:pt>
                <c:pt idx="30">
                  <c:v>8876.396271855443</c:v>
                </c:pt>
                <c:pt idx="31">
                  <c:v>8900.1475269253024</c:v>
                </c:pt>
                <c:pt idx="32">
                  <c:v>8982.4684297208751</c:v>
                </c:pt>
                <c:pt idx="33">
                  <c:v>8943.9027651231045</c:v>
                </c:pt>
                <c:pt idx="34">
                  <c:v>8924.8654541625656</c:v>
                </c:pt>
                <c:pt idx="35">
                  <c:v>8909.5123533150418</c:v>
                </c:pt>
                <c:pt idx="36">
                  <c:v>8939.7863334747453</c:v>
                </c:pt>
                <c:pt idx="37">
                  <c:v>8933.5055953352385</c:v>
                </c:pt>
                <c:pt idx="38">
                  <c:v>8973.0900276307621</c:v>
                </c:pt>
                <c:pt idx="39">
                  <c:v>8929.4808583405102</c:v>
                </c:pt>
                <c:pt idx="40">
                  <c:v>8894.84850622874</c:v>
                </c:pt>
                <c:pt idx="41">
                  <c:v>8964.6401557056561</c:v>
                </c:pt>
                <c:pt idx="42">
                  <c:v>8955.381749651684</c:v>
                </c:pt>
                <c:pt idx="43">
                  <c:v>8998.6259668225739</c:v>
                </c:pt>
                <c:pt idx="44">
                  <c:v>8896.7265306281242</c:v>
                </c:pt>
                <c:pt idx="45">
                  <c:v>8871.9141335444274</c:v>
                </c:pt>
                <c:pt idx="46">
                  <c:v>8773.5054130901917</c:v>
                </c:pt>
                <c:pt idx="47">
                  <c:v>8559.5982741255793</c:v>
                </c:pt>
                <c:pt idx="48">
                  <c:v>8572.4480149356023</c:v>
                </c:pt>
                <c:pt idx="49">
                  <c:v>8470.257191457491</c:v>
                </c:pt>
                <c:pt idx="50">
                  <c:v>8402.1499087876819</c:v>
                </c:pt>
                <c:pt idx="51">
                  <c:v>8533.5154458673642</c:v>
                </c:pt>
                <c:pt idx="52">
                  <c:v>8471.2581325175161</c:v>
                </c:pt>
                <c:pt idx="53">
                  <c:v>8482.7337948358345</c:v>
                </c:pt>
                <c:pt idx="54">
                  <c:v>8518.6264663613365</c:v>
                </c:pt>
                <c:pt idx="55">
                  <c:v>8547.1637238443473</c:v>
                </c:pt>
                <c:pt idx="56">
                  <c:v>8694.4781975548722</c:v>
                </c:pt>
                <c:pt idx="57">
                  <c:v>8767.0518412899692</c:v>
                </c:pt>
                <c:pt idx="58">
                  <c:v>8779.7495661372159</c:v>
                </c:pt>
                <c:pt idx="59">
                  <c:v>8745.4931249312431</c:v>
                </c:pt>
                <c:pt idx="60">
                  <c:v>8742.0620408562954</c:v>
                </c:pt>
                <c:pt idx="61">
                  <c:v>8748.702350323596</c:v>
                </c:pt>
                <c:pt idx="62">
                  <c:v>8746.1099487911306</c:v>
                </c:pt>
                <c:pt idx="63">
                  <c:v>8677.4709712003569</c:v>
                </c:pt>
                <c:pt idx="64">
                  <c:v>8627.6206547131169</c:v>
                </c:pt>
                <c:pt idx="65">
                  <c:v>8600.9169457521602</c:v>
                </c:pt>
                <c:pt idx="66">
                  <c:v>8630.8871824420421</c:v>
                </c:pt>
                <c:pt idx="67">
                  <c:v>8749.9978420833431</c:v>
                </c:pt>
                <c:pt idx="68">
                  <c:v>8757.9987414573043</c:v>
                </c:pt>
                <c:pt idx="69">
                  <c:v>8737.9830866033335</c:v>
                </c:pt>
                <c:pt idx="70">
                  <c:v>8662.0854560218977</c:v>
                </c:pt>
                <c:pt idx="71">
                  <c:v>8647.1561034357928</c:v>
                </c:pt>
                <c:pt idx="72">
                  <c:v>8572.8636003816791</c:v>
                </c:pt>
                <c:pt idx="73">
                  <c:v>8547.0076716243602</c:v>
                </c:pt>
                <c:pt idx="74">
                  <c:v>8552.9555802599862</c:v>
                </c:pt>
                <c:pt idx="75">
                  <c:v>8527.6836472680388</c:v>
                </c:pt>
                <c:pt idx="76">
                  <c:v>8585.6954760356002</c:v>
                </c:pt>
                <c:pt idx="77">
                  <c:v>8640.4530957743518</c:v>
                </c:pt>
                <c:pt idx="78">
                  <c:v>8587.409971211162</c:v>
                </c:pt>
                <c:pt idx="79">
                  <c:v>8540.4780356391075</c:v>
                </c:pt>
                <c:pt idx="80">
                  <c:v>8512.5318410569907</c:v>
                </c:pt>
                <c:pt idx="81">
                  <c:v>8504.2452004458701</c:v>
                </c:pt>
                <c:pt idx="82">
                  <c:v>8595.2169850586906</c:v>
                </c:pt>
                <c:pt idx="83">
                  <c:v>8614.3388687626302</c:v>
                </c:pt>
                <c:pt idx="84">
                  <c:v>8615.5255904806545</c:v>
                </c:pt>
                <c:pt idx="85">
                  <c:v>8522.0512420807863</c:v>
                </c:pt>
                <c:pt idx="86">
                  <c:v>8465.395224711061</c:v>
                </c:pt>
                <c:pt idx="87">
                  <c:v>8451.9782033818174</c:v>
                </c:pt>
                <c:pt idx="88">
                  <c:v>8475.6699606281945</c:v>
                </c:pt>
                <c:pt idx="89">
                  <c:v>8590.7582629056269</c:v>
                </c:pt>
                <c:pt idx="90">
                  <c:v>8709.8817109488118</c:v>
                </c:pt>
                <c:pt idx="91">
                  <c:v>8736.6552587729493</c:v>
                </c:pt>
                <c:pt idx="92">
                  <c:v>8756.2149078957555</c:v>
                </c:pt>
                <c:pt idx="93">
                  <c:v>8763.0946241816819</c:v>
                </c:pt>
                <c:pt idx="94">
                  <c:v>8716.6363902347457</c:v>
                </c:pt>
                <c:pt idx="95">
                  <c:v>8715.5236482228047</c:v>
                </c:pt>
                <c:pt idx="96">
                  <c:v>8681.4319946703199</c:v>
                </c:pt>
                <c:pt idx="97">
                  <c:v>8623.677907043575</c:v>
                </c:pt>
                <c:pt idx="98">
                  <c:v>8591.5173284633256</c:v>
                </c:pt>
                <c:pt idx="99">
                  <c:v>8509.1017331503754</c:v>
                </c:pt>
                <c:pt idx="100">
                  <c:v>8454.3073770358351</c:v>
                </c:pt>
                <c:pt idx="101">
                  <c:v>8450.6613169257143</c:v>
                </c:pt>
                <c:pt idx="102">
                  <c:v>8463.1552188754849</c:v>
                </c:pt>
                <c:pt idx="103">
                  <c:v>8561.144419253731</c:v>
                </c:pt>
                <c:pt idx="104">
                  <c:v>8607.7640993571767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20-4CAE-8165-486A84F39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Data'!$AF$4</c:f>
              <c:strCache>
                <c:ptCount val="1"/>
                <c:pt idx="0">
                  <c:v>Average Mileage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Data'!$AF$5:$AF$109</c:f>
              <c:numCache>
                <c:formatCode>#,##0</c:formatCode>
                <c:ptCount val="105"/>
                <c:pt idx="0">
                  <c:v>2.5512960172538205E-3</c:v>
                </c:pt>
                <c:pt idx="1">
                  <c:v>2.6925233392905029E-3</c:v>
                </c:pt>
                <c:pt idx="2">
                  <c:v>0.18302925867650438</c:v>
                </c:pt>
                <c:pt idx="3">
                  <c:v>2.8306011137131399E-3</c:v>
                </c:pt>
                <c:pt idx="4">
                  <c:v>2.830253970429041E-3</c:v>
                </c:pt>
                <c:pt idx="5">
                  <c:v>3.002716624497811E-3</c:v>
                </c:pt>
                <c:pt idx="6">
                  <c:v>3.2587167028771897E-3</c:v>
                </c:pt>
                <c:pt idx="7">
                  <c:v>3.2393632478138067E-3</c:v>
                </c:pt>
                <c:pt idx="8">
                  <c:v>3.2980845325585543E-3</c:v>
                </c:pt>
                <c:pt idx="9">
                  <c:v>3.5759637627076095E-3</c:v>
                </c:pt>
                <c:pt idx="10">
                  <c:v>3.6319437965540752E-3</c:v>
                </c:pt>
                <c:pt idx="11">
                  <c:v>3.5044852284840436E-3</c:v>
                </c:pt>
                <c:pt idx="12">
                  <c:v>3.5712816426232328E-3</c:v>
                </c:pt>
                <c:pt idx="13">
                  <c:v>3.6046885252218326E-3</c:v>
                </c:pt>
                <c:pt idx="14">
                  <c:v>3.6184929351048157E-3</c:v>
                </c:pt>
                <c:pt idx="15">
                  <c:v>3.6766496817310277E-3</c:v>
                </c:pt>
                <c:pt idx="16">
                  <c:v>3.7430912480770919E-3</c:v>
                </c:pt>
                <c:pt idx="17">
                  <c:v>3.6747774453149383E-3</c:v>
                </c:pt>
                <c:pt idx="18">
                  <c:v>4.1257849782165915E-3</c:v>
                </c:pt>
                <c:pt idx="19">
                  <c:v>3.4888428702340847E-3</c:v>
                </c:pt>
                <c:pt idx="20">
                  <c:v>3.5853521263570767E-3</c:v>
                </c:pt>
                <c:pt idx="21">
                  <c:v>3.5805270610281318E-3</c:v>
                </c:pt>
                <c:pt idx="22">
                  <c:v>3.6512588938348053E-3</c:v>
                </c:pt>
                <c:pt idx="23">
                  <c:v>3.5394819594835093E-3</c:v>
                </c:pt>
                <c:pt idx="24">
                  <c:v>3.203878736609979E-3</c:v>
                </c:pt>
                <c:pt idx="25">
                  <c:v>2.9966143967614413E-3</c:v>
                </c:pt>
                <c:pt idx="26">
                  <c:v>2.4955253906592044E-3</c:v>
                </c:pt>
                <c:pt idx="27">
                  <c:v>2.1161224446596266E-3</c:v>
                </c:pt>
                <c:pt idx="28">
                  <c:v>2.1588923016005053E-3</c:v>
                </c:pt>
                <c:pt idx="29">
                  <c:v>2.0665209629482937E-3</c:v>
                </c:pt>
                <c:pt idx="30">
                  <c:v>2.099290669265235E-3</c:v>
                </c:pt>
                <c:pt idx="31">
                  <c:v>2.0478447497559653E-3</c:v>
                </c:pt>
                <c:pt idx="32">
                  <c:v>2.1870187950683993E-3</c:v>
                </c:pt>
                <c:pt idx="33">
                  <c:v>2.2102008688215649E-3</c:v>
                </c:pt>
                <c:pt idx="34">
                  <c:v>0.88842607068727386</c:v>
                </c:pt>
                <c:pt idx="35">
                  <c:v>2.068924136527853E-3</c:v>
                </c:pt>
                <c:pt idx="36">
                  <c:v>2.0606583276133869E-3</c:v>
                </c:pt>
                <c:pt idx="37">
                  <c:v>2.1206943252404919E-3</c:v>
                </c:pt>
                <c:pt idx="38">
                  <c:v>1.9948272636248297E-3</c:v>
                </c:pt>
                <c:pt idx="39">
                  <c:v>2.0215948025764084E-3</c:v>
                </c:pt>
                <c:pt idx="40">
                  <c:v>2.2020059742789947E-3</c:v>
                </c:pt>
                <c:pt idx="41">
                  <c:v>2.012783392881131E-3</c:v>
                </c:pt>
                <c:pt idx="42">
                  <c:v>1.8812014524391039E-3</c:v>
                </c:pt>
                <c:pt idx="43">
                  <c:v>1.8985119187868496E-3</c:v>
                </c:pt>
                <c:pt idx="44">
                  <c:v>1.9798135220804752E-3</c:v>
                </c:pt>
                <c:pt idx="45">
                  <c:v>2.0513868595175297E-3</c:v>
                </c:pt>
                <c:pt idx="46">
                  <c:v>1.8490903596997945E-3</c:v>
                </c:pt>
                <c:pt idx="47">
                  <c:v>1.8845052876129865E-3</c:v>
                </c:pt>
                <c:pt idx="48">
                  <c:v>1.9540237533690941E-3</c:v>
                </c:pt>
                <c:pt idx="49">
                  <c:v>2.0601398884948631E-3</c:v>
                </c:pt>
                <c:pt idx="50">
                  <c:v>1.9873621452137741E-3</c:v>
                </c:pt>
                <c:pt idx="51">
                  <c:v>1.9835969017798403E-3</c:v>
                </c:pt>
                <c:pt idx="52">
                  <c:v>2.2736968191193535E-3</c:v>
                </c:pt>
                <c:pt idx="53">
                  <c:v>2.7362450420936827E-3</c:v>
                </c:pt>
                <c:pt idx="54">
                  <c:v>2.499293374418606E-3</c:v>
                </c:pt>
                <c:pt idx="55">
                  <c:v>2.2667412749008326E-3</c:v>
                </c:pt>
                <c:pt idx="56">
                  <c:v>2.3687782121670003E-3</c:v>
                </c:pt>
                <c:pt idx="57">
                  <c:v>2.4233283613132586E-3</c:v>
                </c:pt>
                <c:pt idx="58">
                  <c:v>2.4521891085882387E-3</c:v>
                </c:pt>
                <c:pt idx="59">
                  <c:v>2.141198741530743E-3</c:v>
                </c:pt>
                <c:pt idx="60">
                  <c:v>1.8913900034722218E-3</c:v>
                </c:pt>
                <c:pt idx="61">
                  <c:v>2.2828820660156252E-3</c:v>
                </c:pt>
                <c:pt idx="62">
                  <c:v>2.2996856730633807E-3</c:v>
                </c:pt>
                <c:pt idx="63">
                  <c:v>2.2041255215946845E-3</c:v>
                </c:pt>
                <c:pt idx="64">
                  <c:v>1.7703841738758025E-3</c:v>
                </c:pt>
                <c:pt idx="65">
                  <c:v>2.0860345411522633E-3</c:v>
                </c:pt>
                <c:pt idx="66">
                  <c:v>2.186820377609108E-3</c:v>
                </c:pt>
                <c:pt idx="67">
                  <c:v>2.0900808843023256E-3</c:v>
                </c:pt>
                <c:pt idx="68">
                  <c:v>1.9380353640510949E-3</c:v>
                </c:pt>
                <c:pt idx="69">
                  <c:v>1.6413841305856834E-3</c:v>
                </c:pt>
                <c:pt idx="70">
                  <c:v>2.7039333820037107E-3</c:v>
                </c:pt>
                <c:pt idx="71">
                  <c:v>4.6009743917926572E-3</c:v>
                </c:pt>
                <c:pt idx="72">
                  <c:v>2.6384940155136276E-3</c:v>
                </c:pt>
                <c:pt idx="73">
                  <c:v>1.6572193400530505E-3</c:v>
                </c:pt>
                <c:pt idx="74">
                  <c:v>1.975151328372093E-3</c:v>
                </c:pt>
                <c:pt idx="75">
                  <c:v>1.7492688991011239E-3</c:v>
                </c:pt>
                <c:pt idx="76">
                  <c:v>1.4458121517241379E-3</c:v>
                </c:pt>
                <c:pt idx="77">
                  <c:v>2.0515981800000001E-3</c:v>
                </c:pt>
                <c:pt idx="78">
                  <c:v>2.8908423781316347E-3</c:v>
                </c:pt>
                <c:pt idx="79">
                  <c:v>2.1159574578732102E-3</c:v>
                </c:pt>
                <c:pt idx="80">
                  <c:v>2.041256884188034E-3</c:v>
                </c:pt>
                <c:pt idx="81">
                  <c:v>2.2318368284987276E-3</c:v>
                </c:pt>
                <c:pt idx="82">
                  <c:v>2.086710317169374E-3</c:v>
                </c:pt>
                <c:pt idx="83">
                  <c:v>2.0792164902200491E-3</c:v>
                </c:pt>
                <c:pt idx="84">
                  <c:v>2.259367135046729E-3</c:v>
                </c:pt>
                <c:pt idx="85">
                  <c:v>2.2094564749525619E-3</c:v>
                </c:pt>
                <c:pt idx="86">
                  <c:v>2.7108855369978859E-3</c:v>
                </c:pt>
                <c:pt idx="87">
                  <c:v>3.1929394177238808E-3</c:v>
                </c:pt>
                <c:pt idx="88">
                  <c:v>2.4038353973039215E-3</c:v>
                </c:pt>
                <c:pt idx="89">
                  <c:v>2.7976268947115385E-3</c:v>
                </c:pt>
                <c:pt idx="90">
                  <c:v>2.4751462431771894E-3</c:v>
                </c:pt>
                <c:pt idx="91">
                  <c:v>2.1978462197994987E-3</c:v>
                </c:pt>
                <c:pt idx="92">
                  <c:v>2.3848023543429847E-3</c:v>
                </c:pt>
                <c:pt idx="93">
                  <c:v>2.7599935205374279E-3</c:v>
                </c:pt>
                <c:pt idx="94">
                  <c:v>2.8540113000000006E-3</c:v>
                </c:pt>
                <c:pt idx="95">
                  <c:v>2.6634196942430708E-3</c:v>
                </c:pt>
                <c:pt idx="96">
                  <c:v>2.6461727660749513E-3</c:v>
                </c:pt>
                <c:pt idx="97">
                  <c:v>2.770724098997996E-3</c:v>
                </c:pt>
                <c:pt idx="98">
                  <c:v>2.7570622197158078E-3</c:v>
                </c:pt>
                <c:pt idx="99">
                  <c:v>2.8696909739307536E-3</c:v>
                </c:pt>
                <c:pt idx="100">
                  <c:v>2.6378419067061148E-3</c:v>
                </c:pt>
                <c:pt idx="101">
                  <c:v>2.7337051869198315E-3</c:v>
                </c:pt>
                <c:pt idx="102">
                  <c:v>3.2665755669833724E-3</c:v>
                </c:pt>
                <c:pt idx="103">
                  <c:v>2.5618841679999997E-3</c:v>
                </c:pt>
                <c:pt idx="104">
                  <c:v>2.8580576944567627E-3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D0-4EF5-BCB2-DEF33DE3D7DB}"/>
            </c:ext>
          </c:extLst>
        </c:ser>
        <c:ser>
          <c:idx val="1"/>
          <c:order val="1"/>
          <c:tx>
            <c:strRef>
              <c:f>'Averages Graph Data'!$AG$4</c:f>
              <c:strCache>
                <c:ptCount val="1"/>
                <c:pt idx="0">
                  <c:v>Average Mileage - 4 Week Avg (Short-Term)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Data'!$AG$5:$AG$109</c:f>
              <c:numCache>
                <c:formatCode>#,##0</c:formatCode>
                <c:ptCount val="105"/>
                <c:pt idx="3">
                  <c:v>4.7775919786690463E-2</c:v>
                </c:pt>
                <c:pt idx="4">
                  <c:v>4.784565927498427E-2</c:v>
                </c:pt>
                <c:pt idx="5">
                  <c:v>4.7923207596286092E-2</c:v>
                </c:pt>
                <c:pt idx="6">
                  <c:v>2.9805721028792953E-3</c:v>
                </c:pt>
                <c:pt idx="7">
                  <c:v>3.0827626364044623E-3</c:v>
                </c:pt>
                <c:pt idx="8">
                  <c:v>3.1997202769368403E-3</c:v>
                </c:pt>
                <c:pt idx="9">
                  <c:v>3.3430320614892903E-3</c:v>
                </c:pt>
                <c:pt idx="10">
                  <c:v>3.436338834908511E-3</c:v>
                </c:pt>
                <c:pt idx="11">
                  <c:v>3.5026193300760709E-3</c:v>
                </c:pt>
                <c:pt idx="12">
                  <c:v>3.5709186075922406E-3</c:v>
                </c:pt>
                <c:pt idx="13">
                  <c:v>3.5780997982207963E-3</c:v>
                </c:pt>
                <c:pt idx="14">
                  <c:v>3.5747370828584811E-3</c:v>
                </c:pt>
                <c:pt idx="15">
                  <c:v>3.6177781961702275E-3</c:v>
                </c:pt>
                <c:pt idx="16">
                  <c:v>3.6607305975336923E-3</c:v>
                </c:pt>
                <c:pt idx="17">
                  <c:v>3.6782528275569686E-3</c:v>
                </c:pt>
                <c:pt idx="18">
                  <c:v>3.8050758383349126E-3</c:v>
                </c:pt>
                <c:pt idx="19">
                  <c:v>3.7581241354606768E-3</c:v>
                </c:pt>
                <c:pt idx="20">
                  <c:v>3.7186893550306731E-3</c:v>
                </c:pt>
                <c:pt idx="21">
                  <c:v>3.6951267589589716E-3</c:v>
                </c:pt>
                <c:pt idx="22">
                  <c:v>3.5764952378635247E-3</c:v>
                </c:pt>
                <c:pt idx="23">
                  <c:v>3.5891550101758807E-3</c:v>
                </c:pt>
                <c:pt idx="24">
                  <c:v>3.4937866627391062E-3</c:v>
                </c:pt>
                <c:pt idx="25">
                  <c:v>3.3478084966724339E-3</c:v>
                </c:pt>
                <c:pt idx="26">
                  <c:v>3.0588751208785337E-3</c:v>
                </c:pt>
                <c:pt idx="27">
                  <c:v>2.7030352421725627E-3</c:v>
                </c:pt>
                <c:pt idx="28">
                  <c:v>2.4417886334201946E-3</c:v>
                </c:pt>
                <c:pt idx="29">
                  <c:v>2.2092652749669079E-3</c:v>
                </c:pt>
                <c:pt idx="30">
                  <c:v>2.1102065946184152E-3</c:v>
                </c:pt>
                <c:pt idx="31">
                  <c:v>2.0931371708924999E-3</c:v>
                </c:pt>
                <c:pt idx="32">
                  <c:v>2.1001687942594732E-3</c:v>
                </c:pt>
                <c:pt idx="33">
                  <c:v>2.136088770727791E-3</c:v>
                </c:pt>
                <c:pt idx="34">
                  <c:v>0.22371778377522994</c:v>
                </c:pt>
                <c:pt idx="35">
                  <c:v>0.22372305362192291</c:v>
                </c:pt>
                <c:pt idx="36">
                  <c:v>0.22369146350505914</c:v>
                </c:pt>
                <c:pt idx="37">
                  <c:v>0.2236690868691639</c:v>
                </c:pt>
                <c:pt idx="38">
                  <c:v>2.0612760132516401E-3</c:v>
                </c:pt>
                <c:pt idx="39">
                  <c:v>2.0494436797637793E-3</c:v>
                </c:pt>
                <c:pt idx="40">
                  <c:v>2.0847805914301809E-3</c:v>
                </c:pt>
                <c:pt idx="41">
                  <c:v>2.0578028583403407E-3</c:v>
                </c:pt>
                <c:pt idx="42">
                  <c:v>2.0293964055439094E-3</c:v>
                </c:pt>
                <c:pt idx="43">
                  <c:v>1.9986256845965196E-3</c:v>
                </c:pt>
                <c:pt idx="44">
                  <c:v>1.9430775715468898E-3</c:v>
                </c:pt>
                <c:pt idx="45">
                  <c:v>1.9527284382059894E-3</c:v>
                </c:pt>
                <c:pt idx="46">
                  <c:v>1.9447006650211622E-3</c:v>
                </c:pt>
                <c:pt idx="47">
                  <c:v>1.9411990072276965E-3</c:v>
                </c:pt>
                <c:pt idx="48">
                  <c:v>1.9347515650498513E-3</c:v>
                </c:pt>
                <c:pt idx="49">
                  <c:v>1.9369398222941845E-3</c:v>
                </c:pt>
                <c:pt idx="50">
                  <c:v>1.9715077686726797E-3</c:v>
                </c:pt>
                <c:pt idx="51">
                  <c:v>1.9962806722143931E-3</c:v>
                </c:pt>
                <c:pt idx="52">
                  <c:v>2.0761989386519578E-3</c:v>
                </c:pt>
                <c:pt idx="53">
                  <c:v>2.2452252270516626E-3</c:v>
                </c:pt>
                <c:pt idx="54">
                  <c:v>2.3732080343528703E-3</c:v>
                </c:pt>
                <c:pt idx="55">
                  <c:v>2.4439941276331186E-3</c:v>
                </c:pt>
                <c:pt idx="56">
                  <c:v>2.4677644758950307E-3</c:v>
                </c:pt>
                <c:pt idx="57">
                  <c:v>2.3895353056999245E-3</c:v>
                </c:pt>
                <c:pt idx="58">
                  <c:v>2.3777592392423327E-3</c:v>
                </c:pt>
                <c:pt idx="59">
                  <c:v>2.34637360589981E-3</c:v>
                </c:pt>
                <c:pt idx="60">
                  <c:v>2.2270265537261157E-3</c:v>
                </c:pt>
                <c:pt idx="61">
                  <c:v>2.1919149799017072E-3</c:v>
                </c:pt>
                <c:pt idx="62">
                  <c:v>2.1537891210204928E-3</c:v>
                </c:pt>
                <c:pt idx="63">
                  <c:v>2.1695208160364783E-3</c:v>
                </c:pt>
                <c:pt idx="64">
                  <c:v>2.1392693586373733E-3</c:v>
                </c:pt>
                <c:pt idx="65">
                  <c:v>2.0900574774215331E-3</c:v>
                </c:pt>
                <c:pt idx="66">
                  <c:v>2.0618411535579645E-3</c:v>
                </c:pt>
                <c:pt idx="67">
                  <c:v>2.0333299942348749E-3</c:v>
                </c:pt>
                <c:pt idx="68">
                  <c:v>2.0752427917786979E-3</c:v>
                </c:pt>
                <c:pt idx="69">
                  <c:v>1.9640801891370528E-3</c:v>
                </c:pt>
                <c:pt idx="70">
                  <c:v>2.0933584402357034E-3</c:v>
                </c:pt>
                <c:pt idx="71">
                  <c:v>2.7210818171082866E-3</c:v>
                </c:pt>
                <c:pt idx="72">
                  <c:v>2.8961964799739193E-3</c:v>
                </c:pt>
                <c:pt idx="73">
                  <c:v>2.9001552823407616E-3</c:v>
                </c:pt>
                <c:pt idx="74">
                  <c:v>2.7179597689328569E-3</c:v>
                </c:pt>
                <c:pt idx="75">
                  <c:v>2.0050333957599737E-3</c:v>
                </c:pt>
                <c:pt idx="76">
                  <c:v>1.7068629298126014E-3</c:v>
                </c:pt>
                <c:pt idx="77">
                  <c:v>1.8054576397993386E-3</c:v>
                </c:pt>
                <c:pt idx="78">
                  <c:v>2.0343804022392243E-3</c:v>
                </c:pt>
                <c:pt idx="79">
                  <c:v>2.1260525419322458E-3</c:v>
                </c:pt>
                <c:pt idx="80">
                  <c:v>2.2749137250482197E-3</c:v>
                </c:pt>
                <c:pt idx="81">
                  <c:v>2.3199733871729013E-3</c:v>
                </c:pt>
                <c:pt idx="82">
                  <c:v>2.1189403719323366E-3</c:v>
                </c:pt>
                <c:pt idx="83">
                  <c:v>2.1097551300190459E-3</c:v>
                </c:pt>
                <c:pt idx="84">
                  <c:v>2.1642826927337198E-3</c:v>
                </c:pt>
                <c:pt idx="85">
                  <c:v>2.1586876043471785E-3</c:v>
                </c:pt>
                <c:pt idx="86">
                  <c:v>2.3147314093043062E-3</c:v>
                </c:pt>
                <c:pt idx="87">
                  <c:v>2.5931621411802645E-3</c:v>
                </c:pt>
                <c:pt idx="88">
                  <c:v>2.6292792067445624E-3</c:v>
                </c:pt>
                <c:pt idx="89">
                  <c:v>2.7763218116843066E-3</c:v>
                </c:pt>
                <c:pt idx="90">
                  <c:v>2.7173869882291327E-3</c:v>
                </c:pt>
                <c:pt idx="91">
                  <c:v>2.468613688748037E-3</c:v>
                </c:pt>
                <c:pt idx="92">
                  <c:v>2.4638554280078028E-3</c:v>
                </c:pt>
                <c:pt idx="93">
                  <c:v>2.4544470844642752E-3</c:v>
                </c:pt>
                <c:pt idx="94">
                  <c:v>2.549163348669978E-3</c:v>
                </c:pt>
                <c:pt idx="95">
                  <c:v>2.6655567172808709E-3</c:v>
                </c:pt>
                <c:pt idx="96">
                  <c:v>2.7308993202138625E-3</c:v>
                </c:pt>
                <c:pt idx="97">
                  <c:v>2.7335819648290046E-3</c:v>
                </c:pt>
                <c:pt idx="98">
                  <c:v>2.7093446947579563E-3</c:v>
                </c:pt>
                <c:pt idx="99">
                  <c:v>2.7609125146798772E-3</c:v>
                </c:pt>
                <c:pt idx="100">
                  <c:v>2.7588297998376679E-3</c:v>
                </c:pt>
                <c:pt idx="101">
                  <c:v>2.7495750718181272E-3</c:v>
                </c:pt>
                <c:pt idx="102">
                  <c:v>2.876953408635018E-3</c:v>
                </c:pt>
                <c:pt idx="103">
                  <c:v>2.8000017071523296E-3</c:v>
                </c:pt>
                <c:pt idx="104">
                  <c:v>2.8550556540899918E-3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D0-4EF5-BCB2-DEF33DE3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Data'!$AX$4</c:f>
              <c:strCache>
                <c:ptCount val="1"/>
                <c:pt idx="0">
                  <c:v>Average Vehicle Value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Data'!$AX$5:$AX$109</c:f>
              <c:numCache>
                <c:formatCode>#,##0</c:formatCode>
                <c:ptCount val="105"/>
                <c:pt idx="0">
                  <c:v>6786.2484908572169</c:v>
                </c:pt>
                <c:pt idx="1">
                  <c:v>7071.7462404958751</c:v>
                </c:pt>
                <c:pt idx="2">
                  <c:v>7550.5746709186042</c:v>
                </c:pt>
                <c:pt idx="3">
                  <c:v>7416.9593129108935</c:v>
                </c:pt>
                <c:pt idx="4">
                  <c:v>7322.5326399274272</c:v>
                </c:pt>
                <c:pt idx="5">
                  <c:v>7273.6669424125685</c:v>
                </c:pt>
                <c:pt idx="6">
                  <c:v>7255.5904903535102</c:v>
                </c:pt>
                <c:pt idx="7">
                  <c:v>6969.7134110948055</c:v>
                </c:pt>
                <c:pt idx="8">
                  <c:v>7429.5929492851228</c:v>
                </c:pt>
                <c:pt idx="9">
                  <c:v>7360.4380236864799</c:v>
                </c:pt>
                <c:pt idx="10">
                  <c:v>7466.5877097309804</c:v>
                </c:pt>
                <c:pt idx="11">
                  <c:v>7527.5897726933017</c:v>
                </c:pt>
                <c:pt idx="12">
                  <c:v>7049.0643667053464</c:v>
                </c:pt>
                <c:pt idx="13">
                  <c:v>6933.1200338623958</c:v>
                </c:pt>
                <c:pt idx="14">
                  <c:v>7529.2671494463393</c:v>
                </c:pt>
                <c:pt idx="15">
                  <c:v>7511.3338101812915</c:v>
                </c:pt>
                <c:pt idx="16">
                  <c:v>7093.5049723568</c:v>
                </c:pt>
                <c:pt idx="17">
                  <c:v>7258.3902687713171</c:v>
                </c:pt>
                <c:pt idx="18">
                  <c:v>7032.6210776708258</c:v>
                </c:pt>
                <c:pt idx="19">
                  <c:v>7583.16800176992</c:v>
                </c:pt>
                <c:pt idx="20">
                  <c:v>6874.9915263800367</c:v>
                </c:pt>
                <c:pt idx="21">
                  <c:v>7241.6166028577327</c:v>
                </c:pt>
                <c:pt idx="22">
                  <c:v>6863.3009522591774</c:v>
                </c:pt>
                <c:pt idx="23">
                  <c:v>6921.064387173752</c:v>
                </c:pt>
                <c:pt idx="24">
                  <c:v>7432.7513380857217</c:v>
                </c:pt>
                <c:pt idx="25">
                  <c:v>6448.7852086808516</c:v>
                </c:pt>
                <c:pt idx="26">
                  <c:v>6782.1046004896962</c:v>
                </c:pt>
                <c:pt idx="27">
                  <c:v>7049.7533727309637</c:v>
                </c:pt>
                <c:pt idx="28">
                  <c:v>6649.2707598321067</c:v>
                </c:pt>
                <c:pt idx="29">
                  <c:v>6684.9447497523834</c:v>
                </c:pt>
                <c:pt idx="30">
                  <c:v>7379.2500525668456</c:v>
                </c:pt>
                <c:pt idx="31">
                  <c:v>6798.3952767325418</c:v>
                </c:pt>
                <c:pt idx="32">
                  <c:v>6913.2349090916414</c:v>
                </c:pt>
                <c:pt idx="33">
                  <c:v>6829.4338718638219</c:v>
                </c:pt>
                <c:pt idx="34">
                  <c:v>6646.620689022885</c:v>
                </c:pt>
                <c:pt idx="35">
                  <c:v>6322.9536597776887</c:v>
                </c:pt>
                <c:pt idx="36">
                  <c:v>6517.2592934961976</c:v>
                </c:pt>
                <c:pt idx="37">
                  <c:v>6117.2668015842619</c:v>
                </c:pt>
                <c:pt idx="38">
                  <c:v>6162.1386297591062</c:v>
                </c:pt>
                <c:pt idx="39">
                  <c:v>6192.1589282880777</c:v>
                </c:pt>
                <c:pt idx="40">
                  <c:v>6145.8024469514685</c:v>
                </c:pt>
                <c:pt idx="41">
                  <c:v>6308.8848412960751</c:v>
                </c:pt>
                <c:pt idx="42">
                  <c:v>5916.7432530581546</c:v>
                </c:pt>
                <c:pt idx="43">
                  <c:v>6060.7405534123809</c:v>
                </c:pt>
                <c:pt idx="44">
                  <c:v>6292.27321793997</c:v>
                </c:pt>
                <c:pt idx="45">
                  <c:v>6152.8742857448788</c:v>
                </c:pt>
                <c:pt idx="46">
                  <c:v>6033.3281656263161</c:v>
                </c:pt>
                <c:pt idx="47">
                  <c:v>6099.2653297219122</c:v>
                </c:pt>
                <c:pt idx="48">
                  <c:v>5773.3474760848294</c:v>
                </c:pt>
                <c:pt idx="49">
                  <c:v>5811.2958659313344</c:v>
                </c:pt>
                <c:pt idx="50">
                  <c:v>5973.1833791942026</c:v>
                </c:pt>
                <c:pt idx="51">
                  <c:v>5868.1071795141688</c:v>
                </c:pt>
                <c:pt idx="52">
                  <c:v>5817.1247412739895</c:v>
                </c:pt>
                <c:pt idx="53">
                  <c:v>6009.1921299821279</c:v>
                </c:pt>
                <c:pt idx="54">
                  <c:v>6023.2079626884488</c:v>
                </c:pt>
                <c:pt idx="55">
                  <c:v>5648.5471118735413</c:v>
                </c:pt>
                <c:pt idx="56">
                  <c:v>5283.8063088389617</c:v>
                </c:pt>
                <c:pt idx="57">
                  <c:v>5444.4194411196167</c:v>
                </c:pt>
                <c:pt idx="58">
                  <c:v>5474.6207475055726</c:v>
                </c:pt>
                <c:pt idx="59">
                  <c:v>5306.975443258525</c:v>
                </c:pt>
                <c:pt idx="60">
                  <c:v>5519.6760923459206</c:v>
                </c:pt>
                <c:pt idx="61">
                  <c:v>5328.886344112706</c:v>
                </c:pt>
                <c:pt idx="62">
                  <c:v>5613.4708773332968</c:v>
                </c:pt>
                <c:pt idx="63">
                  <c:v>5892.5703020544161</c:v>
                </c:pt>
                <c:pt idx="64">
                  <c:v>5415.0852276126097</c:v>
                </c:pt>
                <c:pt idx="65">
                  <c:v>5376.9088007874279</c:v>
                </c:pt>
                <c:pt idx="66">
                  <c:v>5777.2712595689491</c:v>
                </c:pt>
                <c:pt idx="67">
                  <c:v>5597.9254818337349</c:v>
                </c:pt>
                <c:pt idx="68">
                  <c:v>6137.9198804566022</c:v>
                </c:pt>
                <c:pt idx="69">
                  <c:v>5539.4196009143243</c:v>
                </c:pt>
                <c:pt idx="70">
                  <c:v>5668.9074402850838</c:v>
                </c:pt>
                <c:pt idx="71">
                  <c:v>6023.7036768184189</c:v>
                </c:pt>
                <c:pt idx="72">
                  <c:v>5792.4188063945585</c:v>
                </c:pt>
                <c:pt idx="73">
                  <c:v>5170.7502927165069</c:v>
                </c:pt>
                <c:pt idx="74">
                  <c:v>5133.215800104651</c:v>
                </c:pt>
                <c:pt idx="75">
                  <c:v>5125.9602601722972</c:v>
                </c:pt>
                <c:pt idx="76">
                  <c:v>5083.0444745536079</c:v>
                </c:pt>
                <c:pt idx="77">
                  <c:v>4809.6835151321611</c:v>
                </c:pt>
                <c:pt idx="78">
                  <c:v>5334.7371776566979</c:v>
                </c:pt>
                <c:pt idx="79">
                  <c:v>4951.4185684853092</c:v>
                </c:pt>
                <c:pt idx="80">
                  <c:v>4810.6980998579902</c:v>
                </c:pt>
                <c:pt idx="81">
                  <c:v>4942.4931317063692</c:v>
                </c:pt>
                <c:pt idx="82">
                  <c:v>5125.6064498938013</c:v>
                </c:pt>
                <c:pt idx="83">
                  <c:v>5116.3825481460153</c:v>
                </c:pt>
                <c:pt idx="84">
                  <c:v>5158.2298897641931</c:v>
                </c:pt>
                <c:pt idx="85">
                  <c:v>5410.4808582262749</c:v>
                </c:pt>
                <c:pt idx="86">
                  <c:v>4909.1737117914845</c:v>
                </c:pt>
                <c:pt idx="87">
                  <c:v>4897.5665431754969</c:v>
                </c:pt>
                <c:pt idx="88">
                  <c:v>4936.1350174250811</c:v>
                </c:pt>
                <c:pt idx="89">
                  <c:v>4969.5098732831057</c:v>
                </c:pt>
                <c:pt idx="90">
                  <c:v>5250.3187881266495</c:v>
                </c:pt>
                <c:pt idx="91">
                  <c:v>4704.0874277099492</c:v>
                </c:pt>
                <c:pt idx="92">
                  <c:v>5108.0707255142415</c:v>
                </c:pt>
                <c:pt idx="93">
                  <c:v>5049.8639985533382</c:v>
                </c:pt>
                <c:pt idx="94">
                  <c:v>4709.3182757057011</c:v>
                </c:pt>
                <c:pt idx="95">
                  <c:v>4773.4321637111943</c:v>
                </c:pt>
                <c:pt idx="96">
                  <c:v>5201.1890898835481</c:v>
                </c:pt>
                <c:pt idx="97">
                  <c:v>5295.1431219691085</c:v>
                </c:pt>
                <c:pt idx="98">
                  <c:v>5090.2615780966098</c:v>
                </c:pt>
                <c:pt idx="99">
                  <c:v>5123.1605102504627</c:v>
                </c:pt>
                <c:pt idx="100">
                  <c:v>5258.6303588941219</c:v>
                </c:pt>
                <c:pt idx="101">
                  <c:v>5251.6199843569375</c:v>
                </c:pt>
                <c:pt idx="102">
                  <c:v>4689.6440932686046</c:v>
                </c:pt>
                <c:pt idx="103">
                  <c:v>5047.0351338746868</c:v>
                </c:pt>
                <c:pt idx="104">
                  <c:v>4934.9155909888586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5-40C6-9504-71B61ED36975}"/>
            </c:ext>
          </c:extLst>
        </c:ser>
        <c:ser>
          <c:idx val="1"/>
          <c:order val="1"/>
          <c:tx>
            <c:strRef>
              <c:f>'Averages Graph Data'!$AY$4</c:f>
              <c:strCache>
                <c:ptCount val="1"/>
                <c:pt idx="0">
                  <c:v>Average Vehicle Value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Data'!$AY$5:$AY$109</c:f>
              <c:numCache>
                <c:formatCode>#,##0</c:formatCode>
                <c:ptCount val="105"/>
                <c:pt idx="3">
                  <c:v>7206.3821787956476</c:v>
                </c:pt>
                <c:pt idx="4">
                  <c:v>7340.4532160631998</c:v>
                </c:pt>
                <c:pt idx="5">
                  <c:v>7390.9333915423731</c:v>
                </c:pt>
                <c:pt idx="6">
                  <c:v>7317.1873464011005</c:v>
                </c:pt>
                <c:pt idx="7">
                  <c:v>7205.3758709470776</c:v>
                </c:pt>
                <c:pt idx="8">
                  <c:v>7232.140948286502</c:v>
                </c:pt>
                <c:pt idx="9">
                  <c:v>7253.8337186049794</c:v>
                </c:pt>
                <c:pt idx="10">
                  <c:v>7306.583023449346</c:v>
                </c:pt>
                <c:pt idx="11">
                  <c:v>7446.0521138489712</c:v>
                </c:pt>
                <c:pt idx="12">
                  <c:v>7350.9199682040271</c:v>
                </c:pt>
                <c:pt idx="13">
                  <c:v>7244.0904707480058</c:v>
                </c:pt>
                <c:pt idx="14">
                  <c:v>7259.760330676846</c:v>
                </c:pt>
                <c:pt idx="15">
                  <c:v>7255.696340048843</c:v>
                </c:pt>
                <c:pt idx="16">
                  <c:v>7266.8064914617071</c:v>
                </c:pt>
                <c:pt idx="17">
                  <c:v>7348.124050188937</c:v>
                </c:pt>
                <c:pt idx="18">
                  <c:v>7223.9625322450584</c:v>
                </c:pt>
                <c:pt idx="19">
                  <c:v>7241.9210801422159</c:v>
                </c:pt>
                <c:pt idx="20">
                  <c:v>7187.2927186480247</c:v>
                </c:pt>
                <c:pt idx="21">
                  <c:v>7183.0993021696286</c:v>
                </c:pt>
                <c:pt idx="22">
                  <c:v>7140.7692708167169</c:v>
                </c:pt>
                <c:pt idx="23">
                  <c:v>6975.2433671676745</c:v>
                </c:pt>
                <c:pt idx="24">
                  <c:v>7114.6833200940964</c:v>
                </c:pt>
                <c:pt idx="25">
                  <c:v>6916.4754715498757</c:v>
                </c:pt>
                <c:pt idx="26">
                  <c:v>6896.1763836075052</c:v>
                </c:pt>
                <c:pt idx="27">
                  <c:v>6928.3486299968081</c:v>
                </c:pt>
                <c:pt idx="28">
                  <c:v>6732.4784854334048</c:v>
                </c:pt>
                <c:pt idx="29">
                  <c:v>6791.5183707012875</c:v>
                </c:pt>
                <c:pt idx="30">
                  <c:v>6940.8047337205753</c:v>
                </c:pt>
                <c:pt idx="31">
                  <c:v>6877.9652097209701</c:v>
                </c:pt>
                <c:pt idx="32">
                  <c:v>6943.9562470358524</c:v>
                </c:pt>
                <c:pt idx="33">
                  <c:v>6980.0785275637127</c:v>
                </c:pt>
                <c:pt idx="34">
                  <c:v>6796.9211866777223</c:v>
                </c:pt>
                <c:pt idx="35">
                  <c:v>6678.0607824390099</c:v>
                </c:pt>
                <c:pt idx="36">
                  <c:v>6579.0668785401485</c:v>
                </c:pt>
                <c:pt idx="37">
                  <c:v>6401.0251109702576</c:v>
                </c:pt>
                <c:pt idx="38">
                  <c:v>6279.9045961543134</c:v>
                </c:pt>
                <c:pt idx="39">
                  <c:v>6247.2059132819104</c:v>
                </c:pt>
                <c:pt idx="40">
                  <c:v>6154.3417016457288</c:v>
                </c:pt>
                <c:pt idx="41">
                  <c:v>6202.2462115736816</c:v>
                </c:pt>
                <c:pt idx="42">
                  <c:v>6140.8973673984437</c:v>
                </c:pt>
                <c:pt idx="43">
                  <c:v>6108.0427736795191</c:v>
                </c:pt>
                <c:pt idx="44">
                  <c:v>6144.6604664266451</c:v>
                </c:pt>
                <c:pt idx="45">
                  <c:v>6105.6578275388465</c:v>
                </c:pt>
                <c:pt idx="46">
                  <c:v>6134.8040556808864</c:v>
                </c:pt>
                <c:pt idx="47">
                  <c:v>6144.4352497582695</c:v>
                </c:pt>
                <c:pt idx="48">
                  <c:v>6014.7038142944839</c:v>
                </c:pt>
                <c:pt idx="49">
                  <c:v>5929.3092093410978</c:v>
                </c:pt>
                <c:pt idx="50">
                  <c:v>5914.2730127330688</c:v>
                </c:pt>
                <c:pt idx="51">
                  <c:v>5856.4834751811341</c:v>
                </c:pt>
                <c:pt idx="52">
                  <c:v>5867.4277914784243</c:v>
                </c:pt>
                <c:pt idx="53">
                  <c:v>5916.9018574911224</c:v>
                </c:pt>
                <c:pt idx="54">
                  <c:v>5929.4080033646833</c:v>
                </c:pt>
                <c:pt idx="55">
                  <c:v>5874.5179864545262</c:v>
                </c:pt>
                <c:pt idx="56">
                  <c:v>5741.1883783457697</c:v>
                </c:pt>
                <c:pt idx="57">
                  <c:v>5599.9952061301428</c:v>
                </c:pt>
                <c:pt idx="58">
                  <c:v>5462.8484023344226</c:v>
                </c:pt>
                <c:pt idx="59">
                  <c:v>5377.4554851806697</c:v>
                </c:pt>
                <c:pt idx="60">
                  <c:v>5436.4229310574083</c:v>
                </c:pt>
                <c:pt idx="61">
                  <c:v>5407.5396568056813</c:v>
                </c:pt>
                <c:pt idx="62">
                  <c:v>5442.2521892626119</c:v>
                </c:pt>
                <c:pt idx="63">
                  <c:v>5588.6509039615848</c:v>
                </c:pt>
                <c:pt idx="64">
                  <c:v>5562.5031877782576</c:v>
                </c:pt>
                <c:pt idx="65">
                  <c:v>5574.5088019469376</c:v>
                </c:pt>
                <c:pt idx="66">
                  <c:v>5615.4588975058505</c:v>
                </c:pt>
                <c:pt idx="67">
                  <c:v>5541.7976924506802</c:v>
                </c:pt>
                <c:pt idx="68">
                  <c:v>5722.5063556616788</c:v>
                </c:pt>
                <c:pt idx="69">
                  <c:v>5763.1340556934019</c:v>
                </c:pt>
                <c:pt idx="70">
                  <c:v>5736.0431008724354</c:v>
                </c:pt>
                <c:pt idx="71">
                  <c:v>5842.487649618608</c:v>
                </c:pt>
                <c:pt idx="72">
                  <c:v>5756.1123811030966</c:v>
                </c:pt>
                <c:pt idx="73">
                  <c:v>5663.9450540536427</c:v>
                </c:pt>
                <c:pt idx="74">
                  <c:v>5530.0221440085343</c:v>
                </c:pt>
                <c:pt idx="75">
                  <c:v>5305.5862898470041</c:v>
                </c:pt>
                <c:pt idx="76">
                  <c:v>5128.2427068867655</c:v>
                </c:pt>
                <c:pt idx="77">
                  <c:v>5037.9760124906788</c:v>
                </c:pt>
                <c:pt idx="78">
                  <c:v>5088.3563568786913</c:v>
                </c:pt>
                <c:pt idx="79">
                  <c:v>5044.7209339569436</c:v>
                </c:pt>
                <c:pt idx="80">
                  <c:v>4976.6343402830398</c:v>
                </c:pt>
                <c:pt idx="81">
                  <c:v>5009.8367444265914</c:v>
                </c:pt>
                <c:pt idx="82">
                  <c:v>4957.5540624858677</c:v>
                </c:pt>
                <c:pt idx="83">
                  <c:v>4998.7950574010447</c:v>
                </c:pt>
                <c:pt idx="84">
                  <c:v>5085.6780048775945</c:v>
                </c:pt>
                <c:pt idx="85">
                  <c:v>5202.6749365075711</c:v>
                </c:pt>
                <c:pt idx="86">
                  <c:v>5148.5667519819917</c:v>
                </c:pt>
                <c:pt idx="87">
                  <c:v>5093.8627507393621</c:v>
                </c:pt>
                <c:pt idx="88">
                  <c:v>5038.3390326545841</c:v>
                </c:pt>
                <c:pt idx="89">
                  <c:v>4928.0962864187923</c:v>
                </c:pt>
                <c:pt idx="90">
                  <c:v>5013.3825555025833</c:v>
                </c:pt>
                <c:pt idx="91">
                  <c:v>4965.0127766361966</c:v>
                </c:pt>
                <c:pt idx="92">
                  <c:v>5007.9967036584867</c:v>
                </c:pt>
                <c:pt idx="93">
                  <c:v>5028.0852349760444</c:v>
                </c:pt>
                <c:pt idx="94">
                  <c:v>4892.8351068708071</c:v>
                </c:pt>
                <c:pt idx="95">
                  <c:v>4910.1712908711188</c:v>
                </c:pt>
                <c:pt idx="96">
                  <c:v>4933.4508819634457</c:v>
                </c:pt>
                <c:pt idx="97">
                  <c:v>4994.7706628173883</c:v>
                </c:pt>
                <c:pt idx="98">
                  <c:v>5090.0064884151143</c:v>
                </c:pt>
                <c:pt idx="99">
                  <c:v>5177.4385750499323</c:v>
                </c:pt>
                <c:pt idx="100">
                  <c:v>5191.798892302576</c:v>
                </c:pt>
                <c:pt idx="101">
                  <c:v>5180.9181078995334</c:v>
                </c:pt>
                <c:pt idx="102">
                  <c:v>5080.7637366925319</c:v>
                </c:pt>
                <c:pt idx="103">
                  <c:v>5061.7323925985884</c:v>
                </c:pt>
                <c:pt idx="104">
                  <c:v>4980.8037006222721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5-40C6-9504-71B61ED36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Data'!$AZ$4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Data'!$AZ$5:$AZ$109</c:f>
              <c:numCache>
                <c:formatCode>#,##0</c:formatCode>
                <c:ptCount val="105"/>
                <c:pt idx="0">
                  <c:v>9741.528880710659</c:v>
                </c:pt>
                <c:pt idx="1">
                  <c:v>9479.5138413149234</c:v>
                </c:pt>
                <c:pt idx="2">
                  <c:v>9752.2460022479208</c:v>
                </c:pt>
                <c:pt idx="3">
                  <c:v>10217.097549369011</c:v>
                </c:pt>
                <c:pt idx="4">
                  <c:v>9761.0685539666156</c:v>
                </c:pt>
                <c:pt idx="5">
                  <c:v>9949.4249066834436</c:v>
                </c:pt>
                <c:pt idx="6">
                  <c:v>9648.19604564367</c:v>
                </c:pt>
                <c:pt idx="7">
                  <c:v>8909.7504878521286</c:v>
                </c:pt>
                <c:pt idx="8">
                  <c:v>9040.1411660437989</c:v>
                </c:pt>
                <c:pt idx="9">
                  <c:v>9065.0562851221584</c:v>
                </c:pt>
                <c:pt idx="10">
                  <c:v>9277.9464312600976</c:v>
                </c:pt>
                <c:pt idx="11">
                  <c:v>9702.4182189946423</c:v>
                </c:pt>
                <c:pt idx="12">
                  <c:v>9266.7487953303535</c:v>
                </c:pt>
                <c:pt idx="13">
                  <c:v>9090.5729009479928</c:v>
                </c:pt>
                <c:pt idx="14">
                  <c:v>9823.4956706411886</c:v>
                </c:pt>
                <c:pt idx="15">
                  <c:v>9195.1303662857936</c:v>
                </c:pt>
                <c:pt idx="16">
                  <c:v>9369.9398104815427</c:v>
                </c:pt>
                <c:pt idx="17">
                  <c:v>9319.9007229656709</c:v>
                </c:pt>
                <c:pt idx="18">
                  <c:v>8907.2203437101634</c:v>
                </c:pt>
                <c:pt idx="19">
                  <c:v>9204.3483578881387</c:v>
                </c:pt>
                <c:pt idx="20">
                  <c:v>8414.2656191649839</c:v>
                </c:pt>
                <c:pt idx="21">
                  <c:v>8656.0207869262649</c:v>
                </c:pt>
                <c:pt idx="22">
                  <c:v>8325.4303160743857</c:v>
                </c:pt>
                <c:pt idx="23">
                  <c:v>8365.8367264336612</c:v>
                </c:pt>
                <c:pt idx="24">
                  <c:v>8300.8678235303669</c:v>
                </c:pt>
                <c:pt idx="25">
                  <c:v>7698.6165491845259</c:v>
                </c:pt>
                <c:pt idx="26">
                  <c:v>7769.959640387272</c:v>
                </c:pt>
                <c:pt idx="27">
                  <c:v>8032.4877669402122</c:v>
                </c:pt>
                <c:pt idx="28">
                  <c:v>7424.6321998655931</c:v>
                </c:pt>
                <c:pt idx="29">
                  <c:v>7605.3220167144464</c:v>
                </c:pt>
                <c:pt idx="30">
                  <c:v>8210.1149851967803</c:v>
                </c:pt>
                <c:pt idx="31">
                  <c:v>7577.3805155747496</c:v>
                </c:pt>
                <c:pt idx="32">
                  <c:v>7453.3409217047383</c:v>
                </c:pt>
                <c:pt idx="33">
                  <c:v>7379.4972306008995</c:v>
                </c:pt>
                <c:pt idx="34">
                  <c:v>7184.6363642650558</c:v>
                </c:pt>
                <c:pt idx="35">
                  <c:v>6818.2731293667075</c:v>
                </c:pt>
                <c:pt idx="36">
                  <c:v>6984.273949429049</c:v>
                </c:pt>
                <c:pt idx="37">
                  <c:v>6673.5889857299226</c:v>
                </c:pt>
                <c:pt idx="38">
                  <c:v>6643.8556008151891</c:v>
                </c:pt>
                <c:pt idx="39">
                  <c:v>7056.8381626716236</c:v>
                </c:pt>
                <c:pt idx="40">
                  <c:v>6876.8179407176376</c:v>
                </c:pt>
                <c:pt idx="41">
                  <c:v>7017.4394231052529</c:v>
                </c:pt>
                <c:pt idx="42">
                  <c:v>6693.6323950939905</c:v>
                </c:pt>
                <c:pt idx="43">
                  <c:v>6854.8489557070989</c:v>
                </c:pt>
                <c:pt idx="44">
                  <c:v>6959.5724319710471</c:v>
                </c:pt>
                <c:pt idx="45">
                  <c:v>6883.1510766846577</c:v>
                </c:pt>
                <c:pt idx="46">
                  <c:v>6790.1467101991866</c:v>
                </c:pt>
                <c:pt idx="47">
                  <c:v>6923.8633603417229</c:v>
                </c:pt>
                <c:pt idx="48">
                  <c:v>6624.6487978294772</c:v>
                </c:pt>
                <c:pt idx="49">
                  <c:v>6503.5290167833446</c:v>
                </c:pt>
                <c:pt idx="50">
                  <c:v>6518.3245061406451</c:v>
                </c:pt>
                <c:pt idx="51">
                  <c:v>6458.2787422413048</c:v>
                </c:pt>
                <c:pt idx="52">
                  <c:v>6346.3047079485877</c:v>
                </c:pt>
                <c:pt idx="53">
                  <c:v>6695.0399194895081</c:v>
                </c:pt>
                <c:pt idx="54">
                  <c:v>6649.73825482951</c:v>
                </c:pt>
                <c:pt idx="55">
                  <c:v>6309.0186360006446</c:v>
                </c:pt>
                <c:pt idx="56">
                  <c:v>6253.6081660026421</c:v>
                </c:pt>
                <c:pt idx="57">
                  <c:v>6639.4045219184381</c:v>
                </c:pt>
                <c:pt idx="58">
                  <c:v>6394.04620316413</c:v>
                </c:pt>
                <c:pt idx="59">
                  <c:v>6267.709394661465</c:v>
                </c:pt>
                <c:pt idx="60">
                  <c:v>6851.8328964229731</c:v>
                </c:pt>
                <c:pt idx="61">
                  <c:v>6113.6998679899079</c:v>
                </c:pt>
                <c:pt idx="62">
                  <c:v>6575.9666848095321</c:v>
                </c:pt>
                <c:pt idx="63">
                  <c:v>6773.6578116480941</c:v>
                </c:pt>
                <c:pt idx="64">
                  <c:v>6612.5952280809724</c:v>
                </c:pt>
                <c:pt idx="65">
                  <c:v>6576.1824072089967</c:v>
                </c:pt>
                <c:pt idx="66">
                  <c:v>6944.0232681768393</c:v>
                </c:pt>
                <c:pt idx="67">
                  <c:v>6549.8231864216577</c:v>
                </c:pt>
                <c:pt idx="68">
                  <c:v>6988.5226810097665</c:v>
                </c:pt>
                <c:pt idx="69">
                  <c:v>6511.6963719605255</c:v>
                </c:pt>
                <c:pt idx="70">
                  <c:v>6824.0082806188957</c:v>
                </c:pt>
                <c:pt idx="71">
                  <c:v>6998.1468592886358</c:v>
                </c:pt>
                <c:pt idx="72">
                  <c:v>6488.0838170227298</c:v>
                </c:pt>
                <c:pt idx="73">
                  <c:v>5964.7037658390964</c:v>
                </c:pt>
                <c:pt idx="74">
                  <c:v>6134.4771140407938</c:v>
                </c:pt>
                <c:pt idx="75">
                  <c:v>6143.1963584872028</c:v>
                </c:pt>
                <c:pt idx="76">
                  <c:v>6036.9024027137766</c:v>
                </c:pt>
                <c:pt idx="77">
                  <c:v>5689.443675889328</c:v>
                </c:pt>
                <c:pt idx="78">
                  <c:v>6649.0893719806809</c:v>
                </c:pt>
                <c:pt idx="79">
                  <c:v>6055.9015544041522</c:v>
                </c:pt>
                <c:pt idx="80">
                  <c:v>5795.4717948717907</c:v>
                </c:pt>
                <c:pt idx="81">
                  <c:v>5914.1313340227434</c:v>
                </c:pt>
                <c:pt idx="82">
                  <c:v>6214.6285714285741</c:v>
                </c:pt>
                <c:pt idx="83">
                  <c:v>5979.7759838546926</c:v>
                </c:pt>
                <c:pt idx="84">
                  <c:v>6015.961713764812</c:v>
                </c:pt>
                <c:pt idx="85">
                  <c:v>6370.0875981915206</c:v>
                </c:pt>
                <c:pt idx="86">
                  <c:v>5711.258517034069</c:v>
                </c:pt>
                <c:pt idx="87">
                  <c:v>5679.8884540117424</c:v>
                </c:pt>
                <c:pt idx="88">
                  <c:v>5648.4881320949444</c:v>
                </c:pt>
                <c:pt idx="89">
                  <c:v>5594.4041152263326</c:v>
                </c:pt>
                <c:pt idx="90">
                  <c:v>5745.0689289501597</c:v>
                </c:pt>
                <c:pt idx="91">
                  <c:v>5618.7671232876728</c:v>
                </c:pt>
                <c:pt idx="92">
                  <c:v>6097.9864712514127</c:v>
                </c:pt>
                <c:pt idx="93">
                  <c:v>5888.027327935225</c:v>
                </c:pt>
                <c:pt idx="94">
                  <c:v>5604.1228426395937</c:v>
                </c:pt>
                <c:pt idx="95">
                  <c:v>5741.7862857142864</c:v>
                </c:pt>
                <c:pt idx="96">
                  <c:v>6158.9013563501894</c:v>
                </c:pt>
                <c:pt idx="97">
                  <c:v>6334.1484098939964</c:v>
                </c:pt>
                <c:pt idx="98">
                  <c:v>6083.0445795339356</c:v>
                </c:pt>
                <c:pt idx="99">
                  <c:v>6078.5825688073401</c:v>
                </c:pt>
                <c:pt idx="100">
                  <c:v>6287.0715249662662</c:v>
                </c:pt>
                <c:pt idx="101">
                  <c:v>6198.7777777777837</c:v>
                </c:pt>
                <c:pt idx="102">
                  <c:v>5473.8289473684235</c:v>
                </c:pt>
                <c:pt idx="103">
                  <c:v>6057.6682847896518</c:v>
                </c:pt>
                <c:pt idx="104">
                  <c:v>5622.694481830421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F-4B20-8CBC-E002E5BA5935}"/>
            </c:ext>
          </c:extLst>
        </c:ser>
        <c:ser>
          <c:idx val="1"/>
          <c:order val="1"/>
          <c:tx>
            <c:strRef>
              <c:f>'Averages Graph Data'!$BA$4</c:f>
              <c:strCache>
                <c:ptCount val="1"/>
                <c:pt idx="0">
                  <c:v>Average Vehicle Value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Data'!$BA$5:$BA$109</c:f>
              <c:numCache>
                <c:formatCode>#,##0</c:formatCode>
                <c:ptCount val="105"/>
                <c:pt idx="3">
                  <c:v>9797.5965684106286</c:v>
                </c:pt>
                <c:pt idx="4">
                  <c:v>9802.4814867246187</c:v>
                </c:pt>
                <c:pt idx="5">
                  <c:v>9919.9592530667487</c:v>
                </c:pt>
                <c:pt idx="6">
                  <c:v>9893.9467639156865</c:v>
                </c:pt>
                <c:pt idx="7">
                  <c:v>9567.1099985364654</c:v>
                </c:pt>
                <c:pt idx="8">
                  <c:v>9386.8781515557603</c:v>
                </c:pt>
                <c:pt idx="9">
                  <c:v>9165.7859961654394</c:v>
                </c:pt>
                <c:pt idx="10">
                  <c:v>9073.2235925695459</c:v>
                </c:pt>
                <c:pt idx="11">
                  <c:v>9271.3905253551748</c:v>
                </c:pt>
                <c:pt idx="12">
                  <c:v>9328.0424326768116</c:v>
                </c:pt>
                <c:pt idx="13">
                  <c:v>9334.4215866332725</c:v>
                </c:pt>
                <c:pt idx="14">
                  <c:v>9470.8088964785438</c:v>
                </c:pt>
                <c:pt idx="15">
                  <c:v>9343.9869333013339</c:v>
                </c:pt>
                <c:pt idx="16">
                  <c:v>9369.7846870891299</c:v>
                </c:pt>
                <c:pt idx="17">
                  <c:v>9427.116642593548</c:v>
                </c:pt>
                <c:pt idx="18">
                  <c:v>9198.0478108607931</c:v>
                </c:pt>
                <c:pt idx="19">
                  <c:v>9200.3523087613794</c:v>
                </c:pt>
                <c:pt idx="20">
                  <c:v>8961.4337609322392</c:v>
                </c:pt>
                <c:pt idx="21">
                  <c:v>8795.4637769223882</c:v>
                </c:pt>
                <c:pt idx="22">
                  <c:v>8650.0162700134442</c:v>
                </c:pt>
                <c:pt idx="23">
                  <c:v>8440.3883621498244</c:v>
                </c:pt>
                <c:pt idx="24">
                  <c:v>8412.0389132411692</c:v>
                </c:pt>
                <c:pt idx="25">
                  <c:v>8172.6878538057354</c:v>
                </c:pt>
                <c:pt idx="26">
                  <c:v>8033.8201848839562</c:v>
                </c:pt>
                <c:pt idx="27">
                  <c:v>7950.4829450105944</c:v>
                </c:pt>
                <c:pt idx="28">
                  <c:v>7731.4240390944015</c:v>
                </c:pt>
                <c:pt idx="29">
                  <c:v>7708.1004059768802</c:v>
                </c:pt>
                <c:pt idx="30">
                  <c:v>7818.1392421792571</c:v>
                </c:pt>
                <c:pt idx="31">
                  <c:v>7704.3624293378925</c:v>
                </c:pt>
                <c:pt idx="32">
                  <c:v>7711.5396097976782</c:v>
                </c:pt>
                <c:pt idx="33">
                  <c:v>7655.0834132692917</c:v>
                </c:pt>
                <c:pt idx="34">
                  <c:v>7398.7137580363615</c:v>
                </c:pt>
                <c:pt idx="35">
                  <c:v>7208.9369114843503</c:v>
                </c:pt>
                <c:pt idx="36">
                  <c:v>7091.6701684154286</c:v>
                </c:pt>
                <c:pt idx="37">
                  <c:v>6915.1931071976842</c:v>
                </c:pt>
                <c:pt idx="38">
                  <c:v>6779.9979163352173</c:v>
                </c:pt>
                <c:pt idx="39">
                  <c:v>6839.6391746614463</c:v>
                </c:pt>
                <c:pt idx="40">
                  <c:v>6812.7751724835925</c:v>
                </c:pt>
                <c:pt idx="41">
                  <c:v>6898.7377818274263</c:v>
                </c:pt>
                <c:pt idx="42">
                  <c:v>6911.1819803971266</c:v>
                </c:pt>
                <c:pt idx="43">
                  <c:v>6860.6846786559945</c:v>
                </c:pt>
                <c:pt idx="44">
                  <c:v>6881.3733014693471</c:v>
                </c:pt>
                <c:pt idx="45">
                  <c:v>6847.8012148641983</c:v>
                </c:pt>
                <c:pt idx="46">
                  <c:v>6871.9297936404982</c:v>
                </c:pt>
                <c:pt idx="47">
                  <c:v>6889.1833947991536</c:v>
                </c:pt>
                <c:pt idx="48">
                  <c:v>6805.4524862637609</c:v>
                </c:pt>
                <c:pt idx="49">
                  <c:v>6710.5469712884333</c:v>
                </c:pt>
                <c:pt idx="50">
                  <c:v>6642.5914202737977</c:v>
                </c:pt>
                <c:pt idx="51">
                  <c:v>6526.1952657486936</c:v>
                </c:pt>
                <c:pt idx="52">
                  <c:v>6456.6092432784708</c:v>
                </c:pt>
                <c:pt idx="53">
                  <c:v>6504.4869689550114</c:v>
                </c:pt>
                <c:pt idx="54">
                  <c:v>6537.3404061272277</c:v>
                </c:pt>
                <c:pt idx="55">
                  <c:v>6500.0253795670624</c:v>
                </c:pt>
                <c:pt idx="56">
                  <c:v>6476.8512440805762</c:v>
                </c:pt>
                <c:pt idx="57">
                  <c:v>6462.9423946878087</c:v>
                </c:pt>
                <c:pt idx="58">
                  <c:v>6399.0193817714635</c:v>
                </c:pt>
                <c:pt idx="59">
                  <c:v>6388.6920714366688</c:v>
                </c:pt>
                <c:pt idx="60">
                  <c:v>6538.2482540417514</c:v>
                </c:pt>
                <c:pt idx="61">
                  <c:v>6406.822090559619</c:v>
                </c:pt>
                <c:pt idx="62">
                  <c:v>6452.30221097097</c:v>
                </c:pt>
                <c:pt idx="63">
                  <c:v>6578.7893152176275</c:v>
                </c:pt>
                <c:pt idx="64">
                  <c:v>6518.9798981321273</c:v>
                </c:pt>
                <c:pt idx="65">
                  <c:v>6634.6005329368982</c:v>
                </c:pt>
                <c:pt idx="66">
                  <c:v>6726.6146787787256</c:v>
                </c:pt>
                <c:pt idx="67">
                  <c:v>6670.6560224721161</c:v>
                </c:pt>
                <c:pt idx="68">
                  <c:v>6764.6378857043146</c:v>
                </c:pt>
                <c:pt idx="69">
                  <c:v>6748.5163768921975</c:v>
                </c:pt>
                <c:pt idx="70">
                  <c:v>6718.5126300027114</c:v>
                </c:pt>
                <c:pt idx="71">
                  <c:v>6830.5935482194564</c:v>
                </c:pt>
                <c:pt idx="72">
                  <c:v>6705.4838322226969</c:v>
                </c:pt>
                <c:pt idx="73">
                  <c:v>6568.7356806923399</c:v>
                </c:pt>
                <c:pt idx="74">
                  <c:v>6396.3528890478146</c:v>
                </c:pt>
                <c:pt idx="75">
                  <c:v>6182.6152638474559</c:v>
                </c:pt>
                <c:pt idx="76">
                  <c:v>6069.8199102702183</c:v>
                </c:pt>
                <c:pt idx="77">
                  <c:v>6001.0048877827758</c:v>
                </c:pt>
                <c:pt idx="78">
                  <c:v>6129.6579522677466</c:v>
                </c:pt>
                <c:pt idx="79">
                  <c:v>6107.8342512469844</c:v>
                </c:pt>
                <c:pt idx="80">
                  <c:v>6047.4765992864877</c:v>
                </c:pt>
                <c:pt idx="81">
                  <c:v>6103.6485138198414</c:v>
                </c:pt>
                <c:pt idx="82">
                  <c:v>5995.0333136818144</c:v>
                </c:pt>
                <c:pt idx="83">
                  <c:v>5976.0019210444498</c:v>
                </c:pt>
                <c:pt idx="84">
                  <c:v>6031.124400767706</c:v>
                </c:pt>
                <c:pt idx="85">
                  <c:v>6145.1134668098994</c:v>
                </c:pt>
                <c:pt idx="86">
                  <c:v>6019.2709532112731</c:v>
                </c:pt>
                <c:pt idx="87">
                  <c:v>5944.299070750536</c:v>
                </c:pt>
                <c:pt idx="88">
                  <c:v>5852.4306753330693</c:v>
                </c:pt>
                <c:pt idx="89">
                  <c:v>5658.5098045917712</c:v>
                </c:pt>
                <c:pt idx="90">
                  <c:v>5666.9624075707943</c:v>
                </c:pt>
                <c:pt idx="91">
                  <c:v>5651.6820748897771</c:v>
                </c:pt>
                <c:pt idx="92">
                  <c:v>5764.0566596788949</c:v>
                </c:pt>
                <c:pt idx="93">
                  <c:v>5837.4624628561178</c:v>
                </c:pt>
                <c:pt idx="94">
                  <c:v>5802.2259412784761</c:v>
                </c:pt>
                <c:pt idx="95">
                  <c:v>5832.9807318851299</c:v>
                </c:pt>
                <c:pt idx="96">
                  <c:v>5848.2094531598241</c:v>
                </c:pt>
                <c:pt idx="97">
                  <c:v>5959.7397236495162</c:v>
                </c:pt>
                <c:pt idx="98">
                  <c:v>6079.4701578731028</c:v>
                </c:pt>
                <c:pt idx="99">
                  <c:v>6163.6692286463658</c:v>
                </c:pt>
                <c:pt idx="100">
                  <c:v>6195.7117708003843</c:v>
                </c:pt>
                <c:pt idx="101">
                  <c:v>6161.8691127713309</c:v>
                </c:pt>
                <c:pt idx="102">
                  <c:v>6009.5652047299536</c:v>
                </c:pt>
                <c:pt idx="103">
                  <c:v>6004.3366337255311</c:v>
                </c:pt>
                <c:pt idx="104">
                  <c:v>5838.2423729415705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AF-4B20-8CBC-E002E5BA5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Data'!$BB$4</c:f>
              <c:strCache>
                <c:ptCount val="1"/>
                <c:pt idx="0">
                  <c:v>Average Vehicle Value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Data'!$BB$5:$BB$109</c:f>
              <c:numCache>
                <c:formatCode>#,##0</c:formatCode>
                <c:ptCount val="105"/>
                <c:pt idx="0">
                  <c:v>5997.0607219921485</c:v>
                </c:pt>
                <c:pt idx="1">
                  <c:v>6309.8636880443146</c:v>
                </c:pt>
                <c:pt idx="2">
                  <c:v>6772.4439771607395</c:v>
                </c:pt>
                <c:pt idx="3">
                  <c:v>6439.0006037994281</c:v>
                </c:pt>
                <c:pt idx="4">
                  <c:v>6617.2166364270734</c:v>
                </c:pt>
                <c:pt idx="5">
                  <c:v>6246.166322363988</c:v>
                </c:pt>
                <c:pt idx="6">
                  <c:v>6575.9016709415409</c:v>
                </c:pt>
                <c:pt idx="7">
                  <c:v>6464.3139129036936</c:v>
                </c:pt>
                <c:pt idx="8">
                  <c:v>6301.7934911723414</c:v>
                </c:pt>
                <c:pt idx="9">
                  <c:v>6014.7367628111879</c:v>
                </c:pt>
                <c:pt idx="10">
                  <c:v>5774.8212598760847</c:v>
                </c:pt>
                <c:pt idx="11">
                  <c:v>4934.1962639330741</c:v>
                </c:pt>
                <c:pt idx="12">
                  <c:v>4159.0664723225982</c:v>
                </c:pt>
                <c:pt idx="13">
                  <c:v>4038.2490071886623</c:v>
                </c:pt>
                <c:pt idx="14">
                  <c:v>4244.421605064852</c:v>
                </c:pt>
                <c:pt idx="15">
                  <c:v>5212.9191773058938</c:v>
                </c:pt>
                <c:pt idx="16">
                  <c:v>4511.8500662778324</c:v>
                </c:pt>
                <c:pt idx="17">
                  <c:v>4465.4814433985039</c:v>
                </c:pt>
                <c:pt idx="18">
                  <c:v>4716.9144031364567</c:v>
                </c:pt>
                <c:pt idx="19">
                  <c:v>4782.0306392726761</c:v>
                </c:pt>
                <c:pt idx="20">
                  <c:v>4819.8727097087531</c:v>
                </c:pt>
                <c:pt idx="21">
                  <c:v>5396.8606662241837</c:v>
                </c:pt>
                <c:pt idx="22">
                  <c:v>5338.5812131874864</c:v>
                </c:pt>
                <c:pt idx="23">
                  <c:v>4903.3129548150473</c:v>
                </c:pt>
                <c:pt idx="24">
                  <c:v>6131.9722809928771</c:v>
                </c:pt>
                <c:pt idx="25">
                  <c:v>4561.7942824384982</c:v>
                </c:pt>
                <c:pt idx="26">
                  <c:v>5096.1661557595298</c:v>
                </c:pt>
                <c:pt idx="27">
                  <c:v>4782.751212130117</c:v>
                </c:pt>
                <c:pt idx="28">
                  <c:v>4593.3241126061275</c:v>
                </c:pt>
                <c:pt idx="29">
                  <c:v>4560.6034891584386</c:v>
                </c:pt>
                <c:pt idx="30">
                  <c:v>5288.4066423148952</c:v>
                </c:pt>
                <c:pt idx="31">
                  <c:v>4546.707635241105</c:v>
                </c:pt>
                <c:pt idx="32">
                  <c:v>5230.8788069089042</c:v>
                </c:pt>
                <c:pt idx="33">
                  <c:v>5340.4648111623746</c:v>
                </c:pt>
                <c:pt idx="34">
                  <c:v>5053.5671046188108</c:v>
                </c:pt>
                <c:pt idx="35">
                  <c:v>4895.2239658149801</c:v>
                </c:pt>
                <c:pt idx="36">
                  <c:v>4956.3267883012668</c:v>
                </c:pt>
                <c:pt idx="37">
                  <c:v>4670.7965236038299</c:v>
                </c:pt>
                <c:pt idx="38">
                  <c:v>4868.2218051344016</c:v>
                </c:pt>
                <c:pt idx="39">
                  <c:v>4279.6161448859375</c:v>
                </c:pt>
                <c:pt idx="40">
                  <c:v>4344.6098204537175</c:v>
                </c:pt>
                <c:pt idx="41">
                  <c:v>4622.4622854907557</c:v>
                </c:pt>
                <c:pt idx="42">
                  <c:v>4500.2383452983877</c:v>
                </c:pt>
                <c:pt idx="43">
                  <c:v>4559.2429699223621</c:v>
                </c:pt>
                <c:pt idx="44">
                  <c:v>4827.8749841253602</c:v>
                </c:pt>
                <c:pt idx="45">
                  <c:v>4549.9257685837856</c:v>
                </c:pt>
                <c:pt idx="46">
                  <c:v>4745.2813447192502</c:v>
                </c:pt>
                <c:pt idx="47">
                  <c:v>4574.6279251448614</c:v>
                </c:pt>
                <c:pt idx="48">
                  <c:v>3870.9762083437577</c:v>
                </c:pt>
                <c:pt idx="49">
                  <c:v>4283.6701170862561</c:v>
                </c:pt>
                <c:pt idx="50">
                  <c:v>5089.3901743347169</c:v>
                </c:pt>
                <c:pt idx="51">
                  <c:v>4892.5504599740289</c:v>
                </c:pt>
                <c:pt idx="52">
                  <c:v>4905.8763819095484</c:v>
                </c:pt>
                <c:pt idx="53">
                  <c:v>4862.4616023227136</c:v>
                </c:pt>
                <c:pt idx="54">
                  <c:v>4939.821885895406</c:v>
                </c:pt>
                <c:pt idx="55">
                  <c:v>4369.6391130141601</c:v>
                </c:pt>
                <c:pt idx="56">
                  <c:v>2933.2050910657517</c:v>
                </c:pt>
                <c:pt idx="57">
                  <c:v>2813.9969074771625</c:v>
                </c:pt>
                <c:pt idx="58">
                  <c:v>2868.0028901734104</c:v>
                </c:pt>
                <c:pt idx="59">
                  <c:v>2866.6187989556138</c:v>
                </c:pt>
                <c:pt idx="60">
                  <c:v>2414.3070175438597</c:v>
                </c:pt>
                <c:pt idx="61">
                  <c:v>3078.9620253164558</c:v>
                </c:pt>
                <c:pt idx="62">
                  <c:v>2466.5681063122925</c:v>
                </c:pt>
                <c:pt idx="63">
                  <c:v>2587.1942446043167</c:v>
                </c:pt>
                <c:pt idx="64">
                  <c:v>2510.911931818182</c:v>
                </c:pt>
                <c:pt idx="65">
                  <c:v>2599.5593667546173</c:v>
                </c:pt>
                <c:pt idx="66">
                  <c:v>2567.6954314720811</c:v>
                </c:pt>
                <c:pt idx="67">
                  <c:v>2618.301408450704</c:v>
                </c:pt>
                <c:pt idx="68">
                  <c:v>2559.0417754569189</c:v>
                </c:pt>
                <c:pt idx="69">
                  <c:v>2681.1839080459772</c:v>
                </c:pt>
                <c:pt idx="70">
                  <c:v>2636.6684073107049</c:v>
                </c:pt>
                <c:pt idx="71">
                  <c:v>2783.6092436974791</c:v>
                </c:pt>
                <c:pt idx="72">
                  <c:v>2994.3256880733943</c:v>
                </c:pt>
                <c:pt idx="73">
                  <c:v>2660.5345911949685</c:v>
                </c:pt>
                <c:pt idx="74">
                  <c:v>2685.1563275434241</c:v>
                </c:pt>
                <c:pt idx="75">
                  <c:v>2828.2786458333335</c:v>
                </c:pt>
                <c:pt idx="76">
                  <c:v>2676.5291375291376</c:v>
                </c:pt>
                <c:pt idx="77">
                  <c:v>2677.6057692307691</c:v>
                </c:pt>
                <c:pt idx="78">
                  <c:v>2530.6046511627906</c:v>
                </c:pt>
                <c:pt idx="79">
                  <c:v>2599.5911602209944</c:v>
                </c:pt>
                <c:pt idx="80">
                  <c:v>2484.6650485436894</c:v>
                </c:pt>
                <c:pt idx="81">
                  <c:v>2780.5404157043881</c:v>
                </c:pt>
                <c:pt idx="82">
                  <c:v>2581.0471464019852</c:v>
                </c:pt>
                <c:pt idx="83">
                  <c:v>2764.3939393939395</c:v>
                </c:pt>
                <c:pt idx="84">
                  <c:v>2608.046195652174</c:v>
                </c:pt>
                <c:pt idx="85">
                  <c:v>2452.8086253369274</c:v>
                </c:pt>
                <c:pt idx="86">
                  <c:v>2548.041420118343</c:v>
                </c:pt>
                <c:pt idx="87">
                  <c:v>2500.188622754491</c:v>
                </c:pt>
                <c:pt idx="88">
                  <c:v>2389.9222222222224</c:v>
                </c:pt>
                <c:pt idx="89">
                  <c:v>2775.5391304347827</c:v>
                </c:pt>
                <c:pt idx="90">
                  <c:v>2851.863157894737</c:v>
                </c:pt>
                <c:pt idx="91">
                  <c:v>2392.590909090909</c:v>
                </c:pt>
                <c:pt idx="92">
                  <c:v>2547.4619883040937</c:v>
                </c:pt>
                <c:pt idx="93">
                  <c:v>2718.8050847457625</c:v>
                </c:pt>
                <c:pt idx="94">
                  <c:v>2547.7438423645322</c:v>
                </c:pt>
                <c:pt idx="95">
                  <c:v>2436.1274238227147</c:v>
                </c:pt>
                <c:pt idx="96">
                  <c:v>2631.5813953488373</c:v>
                </c:pt>
                <c:pt idx="97">
                  <c:v>2386</c:v>
                </c:pt>
                <c:pt idx="98">
                  <c:v>2404.5537190082646</c:v>
                </c:pt>
                <c:pt idx="99">
                  <c:v>2580.4325153374234</c:v>
                </c:pt>
                <c:pt idx="100">
                  <c:v>2677.5374149659865</c:v>
                </c:pt>
                <c:pt idx="101">
                  <c:v>2619.1839080459772</c:v>
                </c:pt>
                <c:pt idx="102">
                  <c:v>2575.9967637540453</c:v>
                </c:pt>
                <c:pt idx="103">
                  <c:v>2709.3308270676694</c:v>
                </c:pt>
                <c:pt idx="104">
                  <c:v>2830.6487603305786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5-47BD-9BE2-3FD37788CBCF}"/>
            </c:ext>
          </c:extLst>
        </c:ser>
        <c:ser>
          <c:idx val="1"/>
          <c:order val="1"/>
          <c:tx>
            <c:strRef>
              <c:f>'Averages Graph Data'!$BC$4</c:f>
              <c:strCache>
                <c:ptCount val="1"/>
                <c:pt idx="0">
                  <c:v>Average Vehicle Value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Data'!$BC$5:$BC$109</c:f>
              <c:numCache>
                <c:formatCode>#,##0</c:formatCode>
                <c:ptCount val="105"/>
                <c:pt idx="3">
                  <c:v>6379.5922477491577</c:v>
                </c:pt>
                <c:pt idx="4">
                  <c:v>6534.6312263578893</c:v>
                </c:pt>
                <c:pt idx="5">
                  <c:v>6518.7068849378074</c:v>
                </c:pt>
                <c:pt idx="6">
                  <c:v>6469.5713083830078</c:v>
                </c:pt>
                <c:pt idx="7">
                  <c:v>6475.8996356590742</c:v>
                </c:pt>
                <c:pt idx="8">
                  <c:v>6397.0438493453912</c:v>
                </c:pt>
                <c:pt idx="9">
                  <c:v>6339.1864594571907</c:v>
                </c:pt>
                <c:pt idx="10">
                  <c:v>6138.9163566908273</c:v>
                </c:pt>
                <c:pt idx="11">
                  <c:v>5756.3869444481716</c:v>
                </c:pt>
                <c:pt idx="12">
                  <c:v>5220.705189735736</c:v>
                </c:pt>
                <c:pt idx="13">
                  <c:v>4726.5832508301046</c:v>
                </c:pt>
                <c:pt idx="14">
                  <c:v>4343.9833371272962</c:v>
                </c:pt>
                <c:pt idx="15">
                  <c:v>4413.6640654705016</c:v>
                </c:pt>
                <c:pt idx="16">
                  <c:v>4501.8599639593103</c:v>
                </c:pt>
                <c:pt idx="17">
                  <c:v>4608.6680730117705</c:v>
                </c:pt>
                <c:pt idx="18">
                  <c:v>4726.7912725296719</c:v>
                </c:pt>
                <c:pt idx="19">
                  <c:v>4619.0691380213666</c:v>
                </c:pt>
                <c:pt idx="20">
                  <c:v>4696.0747988790972</c:v>
                </c:pt>
                <c:pt idx="21">
                  <c:v>4928.9196045855178</c:v>
                </c:pt>
                <c:pt idx="22">
                  <c:v>5084.3363070982741</c:v>
                </c:pt>
                <c:pt idx="23">
                  <c:v>5114.6568859838681</c:v>
                </c:pt>
                <c:pt idx="24">
                  <c:v>5442.6817788048993</c:v>
                </c:pt>
                <c:pt idx="25">
                  <c:v>5233.9151828584772</c:v>
                </c:pt>
                <c:pt idx="26">
                  <c:v>5173.3114185014883</c:v>
                </c:pt>
                <c:pt idx="27">
                  <c:v>5143.1709828302555</c:v>
                </c:pt>
                <c:pt idx="28">
                  <c:v>4758.5089407335681</c:v>
                </c:pt>
                <c:pt idx="29">
                  <c:v>4758.2112424135539</c:v>
                </c:pt>
                <c:pt idx="30">
                  <c:v>4806.2713640523943</c:v>
                </c:pt>
                <c:pt idx="31">
                  <c:v>4747.260469830142</c:v>
                </c:pt>
                <c:pt idx="32">
                  <c:v>4906.6491434058353</c:v>
                </c:pt>
                <c:pt idx="33">
                  <c:v>5101.6144739068195</c:v>
                </c:pt>
                <c:pt idx="34">
                  <c:v>5042.9045894827987</c:v>
                </c:pt>
                <c:pt idx="35">
                  <c:v>5130.0336721262674</c:v>
                </c:pt>
                <c:pt idx="36">
                  <c:v>5061.3956674743586</c:v>
                </c:pt>
                <c:pt idx="37">
                  <c:v>4893.9785955847219</c:v>
                </c:pt>
                <c:pt idx="38">
                  <c:v>4847.6422707136198</c:v>
                </c:pt>
                <c:pt idx="39">
                  <c:v>4693.7403154813592</c:v>
                </c:pt>
                <c:pt idx="40">
                  <c:v>4540.8110735194714</c:v>
                </c:pt>
                <c:pt idx="41">
                  <c:v>4528.7275139912035</c:v>
                </c:pt>
                <c:pt idx="42">
                  <c:v>4436.7316490321991</c:v>
                </c:pt>
                <c:pt idx="43">
                  <c:v>4506.6383552913057</c:v>
                </c:pt>
                <c:pt idx="44">
                  <c:v>4627.4546462092158</c:v>
                </c:pt>
                <c:pt idx="45">
                  <c:v>4609.3205169824741</c:v>
                </c:pt>
                <c:pt idx="46">
                  <c:v>4670.5812668376893</c:v>
                </c:pt>
                <c:pt idx="47">
                  <c:v>4674.4275056433144</c:v>
                </c:pt>
                <c:pt idx="48">
                  <c:v>4435.2028116979136</c:v>
                </c:pt>
                <c:pt idx="49">
                  <c:v>4368.6388988235312</c:v>
                </c:pt>
                <c:pt idx="50">
                  <c:v>4454.6661062273979</c:v>
                </c:pt>
                <c:pt idx="51">
                  <c:v>4534.1467399346893</c:v>
                </c:pt>
                <c:pt idx="52">
                  <c:v>4792.871783326138</c:v>
                </c:pt>
                <c:pt idx="53">
                  <c:v>4937.5696546352519</c:v>
                </c:pt>
                <c:pt idx="54">
                  <c:v>4900.1775825254244</c:v>
                </c:pt>
                <c:pt idx="55">
                  <c:v>4769.4497457854568</c:v>
                </c:pt>
                <c:pt idx="56">
                  <c:v>4276.2819230745081</c:v>
                </c:pt>
                <c:pt idx="57">
                  <c:v>3764.1657493631201</c:v>
                </c:pt>
                <c:pt idx="58">
                  <c:v>3246.2110004326214</c:v>
                </c:pt>
                <c:pt idx="59">
                  <c:v>2870.4559219179846</c:v>
                </c:pt>
                <c:pt idx="60">
                  <c:v>2740.7314035375111</c:v>
                </c:pt>
                <c:pt idx="61">
                  <c:v>2806.9726829973351</c:v>
                </c:pt>
                <c:pt idx="62">
                  <c:v>2706.6139870320553</c:v>
                </c:pt>
                <c:pt idx="63">
                  <c:v>2636.7578484442311</c:v>
                </c:pt>
                <c:pt idx="64">
                  <c:v>2660.9090770128114</c:v>
                </c:pt>
                <c:pt idx="65">
                  <c:v>2541.058412372352</c:v>
                </c:pt>
                <c:pt idx="66">
                  <c:v>2566.3402436622991</c:v>
                </c:pt>
                <c:pt idx="67">
                  <c:v>2574.117034623896</c:v>
                </c:pt>
                <c:pt idx="68">
                  <c:v>2586.1494955335802</c:v>
                </c:pt>
                <c:pt idx="69">
                  <c:v>2606.5556308564205</c:v>
                </c:pt>
                <c:pt idx="70">
                  <c:v>2623.798874816076</c:v>
                </c:pt>
                <c:pt idx="71">
                  <c:v>2665.1258336277701</c:v>
                </c:pt>
                <c:pt idx="72">
                  <c:v>2773.9468117818888</c:v>
                </c:pt>
                <c:pt idx="73">
                  <c:v>2768.7844825691368</c:v>
                </c:pt>
                <c:pt idx="74">
                  <c:v>2780.9064626273162</c:v>
                </c:pt>
                <c:pt idx="75">
                  <c:v>2792.0738131612802</c:v>
                </c:pt>
                <c:pt idx="76">
                  <c:v>2712.6246755252159</c:v>
                </c:pt>
                <c:pt idx="77">
                  <c:v>2716.8924700341663</c:v>
                </c:pt>
                <c:pt idx="78">
                  <c:v>2678.2545509390075</c:v>
                </c:pt>
                <c:pt idx="79">
                  <c:v>2621.082679535923</c:v>
                </c:pt>
                <c:pt idx="80">
                  <c:v>2573.1166572895609</c:v>
                </c:pt>
                <c:pt idx="81">
                  <c:v>2598.8503189079656</c:v>
                </c:pt>
                <c:pt idx="82">
                  <c:v>2611.4609427177643</c:v>
                </c:pt>
                <c:pt idx="83">
                  <c:v>2652.6616375110007</c:v>
                </c:pt>
                <c:pt idx="84">
                  <c:v>2683.5069242881218</c:v>
                </c:pt>
                <c:pt idx="85">
                  <c:v>2601.5739766962565</c:v>
                </c:pt>
                <c:pt idx="86">
                  <c:v>2593.3225451253461</c:v>
                </c:pt>
                <c:pt idx="87">
                  <c:v>2527.2712159654839</c:v>
                </c:pt>
                <c:pt idx="88">
                  <c:v>2472.7402226079957</c:v>
                </c:pt>
                <c:pt idx="89">
                  <c:v>2553.4228488824597</c:v>
                </c:pt>
                <c:pt idx="90">
                  <c:v>2629.3782833265582</c:v>
                </c:pt>
                <c:pt idx="91">
                  <c:v>2602.4788549106624</c:v>
                </c:pt>
                <c:pt idx="92">
                  <c:v>2641.8637964311306</c:v>
                </c:pt>
                <c:pt idx="93">
                  <c:v>2627.6802850088752</c:v>
                </c:pt>
                <c:pt idx="94">
                  <c:v>2551.6504561263241</c:v>
                </c:pt>
                <c:pt idx="95">
                  <c:v>2562.5345848092757</c:v>
                </c:pt>
                <c:pt idx="96">
                  <c:v>2583.5644365704616</c:v>
                </c:pt>
                <c:pt idx="97">
                  <c:v>2500.3631653840212</c:v>
                </c:pt>
                <c:pt idx="98">
                  <c:v>2464.5656345449543</c:v>
                </c:pt>
                <c:pt idx="99">
                  <c:v>2500.6419074236314</c:v>
                </c:pt>
                <c:pt idx="100">
                  <c:v>2512.1309123279188</c:v>
                </c:pt>
                <c:pt idx="101">
                  <c:v>2570.4268893394128</c:v>
                </c:pt>
                <c:pt idx="102">
                  <c:v>2613.2876505258582</c:v>
                </c:pt>
                <c:pt idx="103">
                  <c:v>2645.5122284584195</c:v>
                </c:pt>
                <c:pt idx="104">
                  <c:v>2683.7900647995675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5-47BD-9BE2-3FD37788C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Data'!$BD$4</c:f>
              <c:strCache>
                <c:ptCount val="1"/>
                <c:pt idx="0">
                  <c:v>Average Vehicle Value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Data'!$BD$5:$BD$109</c:f>
              <c:numCache>
                <c:formatCode>#,##0</c:formatCode>
                <c:ptCount val="105"/>
                <c:pt idx="0">
                  <c:v>5996.0142939647703</c:v>
                </c:pt>
                <c:pt idx="1">
                  <c:v>5973.4897180411281</c:v>
                </c:pt>
                <c:pt idx="2">
                  <c:v>6342.5845944201392</c:v>
                </c:pt>
                <c:pt idx="3">
                  <c:v>6030.3107340294837</c:v>
                </c:pt>
                <c:pt idx="4">
                  <c:v>5939.6091584158412</c:v>
                </c:pt>
                <c:pt idx="5">
                  <c:v>5900.4258548343896</c:v>
                </c:pt>
                <c:pt idx="6">
                  <c:v>5983.1392982456136</c:v>
                </c:pt>
                <c:pt idx="7">
                  <c:v>5875.8618978352015</c:v>
                </c:pt>
                <c:pt idx="8">
                  <c:v>5717.2549582697657</c:v>
                </c:pt>
                <c:pt idx="9">
                  <c:v>5645.9495674740483</c:v>
                </c:pt>
                <c:pt idx="10">
                  <c:v>5971.0396622313201</c:v>
                </c:pt>
                <c:pt idx="11">
                  <c:v>5876.7463217060667</c:v>
                </c:pt>
                <c:pt idx="12">
                  <c:v>5691.7004481213371</c:v>
                </c:pt>
                <c:pt idx="13">
                  <c:v>5606.6116339517794</c:v>
                </c:pt>
                <c:pt idx="14">
                  <c:v>5683.2302317028316</c:v>
                </c:pt>
                <c:pt idx="15">
                  <c:v>5713.4594374604321</c:v>
                </c:pt>
                <c:pt idx="16">
                  <c:v>5670.6522045234533</c:v>
                </c:pt>
                <c:pt idx="17">
                  <c:v>5759.807448275862</c:v>
                </c:pt>
                <c:pt idx="18">
                  <c:v>5801.4503229011425</c:v>
                </c:pt>
                <c:pt idx="19">
                  <c:v>6244.894024381123</c:v>
                </c:pt>
                <c:pt idx="20">
                  <c:v>5822.8623083859329</c:v>
                </c:pt>
                <c:pt idx="21">
                  <c:v>5487.7745807752226</c:v>
                </c:pt>
                <c:pt idx="22">
                  <c:v>5577.8899007376376</c:v>
                </c:pt>
                <c:pt idx="23">
                  <c:v>5594.1459605653463</c:v>
                </c:pt>
                <c:pt idx="24">
                  <c:v>5565.6972345835984</c:v>
                </c:pt>
                <c:pt idx="25">
                  <c:v>5514.3590299837297</c:v>
                </c:pt>
                <c:pt idx="26">
                  <c:v>5495.7374970465462</c:v>
                </c:pt>
                <c:pt idx="27">
                  <c:v>5495.934976100214</c:v>
                </c:pt>
                <c:pt idx="28">
                  <c:v>5416.7796895006404</c:v>
                </c:pt>
                <c:pt idx="29">
                  <c:v>5336.8506056527594</c:v>
                </c:pt>
                <c:pt idx="30">
                  <c:v>5450.1570136129194</c:v>
                </c:pt>
                <c:pt idx="31">
                  <c:v>5364.3980141366546</c:v>
                </c:pt>
                <c:pt idx="32">
                  <c:v>5580.490151856864</c:v>
                </c:pt>
                <c:pt idx="33">
                  <c:v>5607.1093461396376</c:v>
                </c:pt>
                <c:pt idx="34">
                  <c:v>5601.4018022010487</c:v>
                </c:pt>
                <c:pt idx="35">
                  <c:v>5397.5813686466627</c:v>
                </c:pt>
                <c:pt idx="36">
                  <c:v>5400.7510513667767</c:v>
                </c:pt>
                <c:pt idx="37">
                  <c:v>5575.0997648400198</c:v>
                </c:pt>
                <c:pt idx="38">
                  <c:v>5777.9146599070555</c:v>
                </c:pt>
                <c:pt idx="39">
                  <c:v>5589.5914119359531</c:v>
                </c:pt>
                <c:pt idx="40">
                  <c:v>5710.5608717986352</c:v>
                </c:pt>
                <c:pt idx="41">
                  <c:v>6041.2823743525132</c:v>
                </c:pt>
                <c:pt idx="42">
                  <c:v>5707.5271871091163</c:v>
                </c:pt>
                <c:pt idx="43">
                  <c:v>5793.7916826223482</c:v>
                </c:pt>
                <c:pt idx="44">
                  <c:v>5800.1393318147302</c:v>
                </c:pt>
                <c:pt idx="45">
                  <c:v>5846.8532697644632</c:v>
                </c:pt>
                <c:pt idx="46">
                  <c:v>5705.4036807965003</c:v>
                </c:pt>
                <c:pt idx="47">
                  <c:v>5687.7498982001789</c:v>
                </c:pt>
                <c:pt idx="48">
                  <c:v>5770.0415022881489</c:v>
                </c:pt>
                <c:pt idx="49">
                  <c:v>5999.3914927484966</c:v>
                </c:pt>
                <c:pt idx="50">
                  <c:v>6065.0857814336077</c:v>
                </c:pt>
                <c:pt idx="51">
                  <c:v>6005.1559976069402</c:v>
                </c:pt>
                <c:pt idx="52">
                  <c:v>6323.4296060254928</c:v>
                </c:pt>
                <c:pt idx="53">
                  <c:v>6423.6435083307133</c:v>
                </c:pt>
                <c:pt idx="54">
                  <c:v>6598.7164842681259</c:v>
                </c:pt>
                <c:pt idx="55">
                  <c:v>6421.7601875225391</c:v>
                </c:pt>
                <c:pt idx="56">
                  <c:v>6386.1288270377736</c:v>
                </c:pt>
                <c:pt idx="57">
                  <c:v>6448.1476369719785</c:v>
                </c:pt>
                <c:pt idx="58">
                  <c:v>6351.1639215686273</c:v>
                </c:pt>
                <c:pt idx="59">
                  <c:v>6329.3268506900877</c:v>
                </c:pt>
                <c:pt idx="60">
                  <c:v>6914.1059027777774</c:v>
                </c:pt>
                <c:pt idx="61">
                  <c:v>7492.705078125</c:v>
                </c:pt>
                <c:pt idx="62">
                  <c:v>6564.7869718309857</c:v>
                </c:pt>
                <c:pt idx="63">
                  <c:v>7019.2940199335544</c:v>
                </c:pt>
                <c:pt idx="64">
                  <c:v>7072.6488222698072</c:v>
                </c:pt>
                <c:pt idx="65">
                  <c:v>7312.8950617283954</c:v>
                </c:pt>
                <c:pt idx="66">
                  <c:v>6816.6299810246683</c:v>
                </c:pt>
                <c:pt idx="67">
                  <c:v>6881.7364341085267</c:v>
                </c:pt>
                <c:pt idx="68">
                  <c:v>7652.7645985401459</c:v>
                </c:pt>
                <c:pt idx="69">
                  <c:v>6044.9219088937098</c:v>
                </c:pt>
                <c:pt idx="70">
                  <c:v>7018.7625231910943</c:v>
                </c:pt>
                <c:pt idx="71">
                  <c:v>7319.0032397408204</c:v>
                </c:pt>
                <c:pt idx="72">
                  <c:v>6268.3144654088046</c:v>
                </c:pt>
                <c:pt idx="73">
                  <c:v>5345.5013262599468</c:v>
                </c:pt>
                <c:pt idx="74">
                  <c:v>5494.4139534883725</c:v>
                </c:pt>
                <c:pt idx="75">
                  <c:v>5667.7707865168541</c:v>
                </c:pt>
                <c:pt idx="76">
                  <c:v>5803.7281947261663</c:v>
                </c:pt>
                <c:pt idx="77">
                  <c:v>6215.8379999999997</c:v>
                </c:pt>
                <c:pt idx="78">
                  <c:v>5671.7282377919319</c:v>
                </c:pt>
                <c:pt idx="79">
                  <c:v>6431.2842535787322</c:v>
                </c:pt>
                <c:pt idx="80">
                  <c:v>5464.2051282051279</c:v>
                </c:pt>
                <c:pt idx="81">
                  <c:v>5269.9312977099235</c:v>
                </c:pt>
                <c:pt idx="82">
                  <c:v>4978.0765661252899</c:v>
                </c:pt>
                <c:pt idx="83">
                  <c:v>4779.9070904645478</c:v>
                </c:pt>
                <c:pt idx="84">
                  <c:v>4409.5537383177571</c:v>
                </c:pt>
                <c:pt idx="85">
                  <c:v>4518.576850094877</c:v>
                </c:pt>
                <c:pt idx="86">
                  <c:v>5098.4756871035943</c:v>
                </c:pt>
                <c:pt idx="87">
                  <c:v>5702.3638059701489</c:v>
                </c:pt>
                <c:pt idx="88">
                  <c:v>3637.7720588235293</c:v>
                </c:pt>
                <c:pt idx="89">
                  <c:v>4564.5552884615381</c:v>
                </c:pt>
                <c:pt idx="90">
                  <c:v>4892.9816700611</c:v>
                </c:pt>
                <c:pt idx="91">
                  <c:v>3884.749373433584</c:v>
                </c:pt>
                <c:pt idx="92">
                  <c:v>4455.2338530066818</c:v>
                </c:pt>
                <c:pt idx="93">
                  <c:v>4288.6487523992319</c:v>
                </c:pt>
                <c:pt idx="94">
                  <c:v>4210.3439635535306</c:v>
                </c:pt>
                <c:pt idx="95">
                  <c:v>4053.356076759062</c:v>
                </c:pt>
                <c:pt idx="96">
                  <c:v>4138.5128205128203</c:v>
                </c:pt>
                <c:pt idx="97">
                  <c:v>3757.8376753507014</c:v>
                </c:pt>
                <c:pt idx="98">
                  <c:v>4169.6305506216695</c:v>
                </c:pt>
                <c:pt idx="99">
                  <c:v>3487.1303462321794</c:v>
                </c:pt>
                <c:pt idx="100">
                  <c:v>4118.2209072978303</c:v>
                </c:pt>
                <c:pt idx="101">
                  <c:v>4043.4071729957805</c:v>
                </c:pt>
                <c:pt idx="102">
                  <c:v>4179.472684085511</c:v>
                </c:pt>
                <c:pt idx="103">
                  <c:v>3891.1642105263159</c:v>
                </c:pt>
                <c:pt idx="104">
                  <c:v>4187.9002217294901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D-4CD9-BC99-8BC882407CEF}"/>
            </c:ext>
          </c:extLst>
        </c:ser>
        <c:ser>
          <c:idx val="1"/>
          <c:order val="1"/>
          <c:tx>
            <c:strRef>
              <c:f>'Averages Graph Data'!$BE$4</c:f>
              <c:strCache>
                <c:ptCount val="1"/>
                <c:pt idx="0">
                  <c:v>Average Vehicle Value - 4 Week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Data'!$BE$5:$BE$109</c:f>
              <c:numCache>
                <c:formatCode>#,##0</c:formatCode>
                <c:ptCount val="105"/>
                <c:pt idx="3">
                  <c:v>6085.5998351138805</c:v>
                </c:pt>
                <c:pt idx="4">
                  <c:v>6071.4985512266485</c:v>
                </c:pt>
                <c:pt idx="5">
                  <c:v>6053.2325854249639</c:v>
                </c:pt>
                <c:pt idx="6">
                  <c:v>5963.3712613813323</c:v>
                </c:pt>
                <c:pt idx="7">
                  <c:v>5924.7590523327617</c:v>
                </c:pt>
                <c:pt idx="8">
                  <c:v>5869.1705022962424</c:v>
                </c:pt>
                <c:pt idx="9">
                  <c:v>5805.5514304561566</c:v>
                </c:pt>
                <c:pt idx="10">
                  <c:v>5802.5265214525843</c:v>
                </c:pt>
                <c:pt idx="11">
                  <c:v>5802.7476274203</c:v>
                </c:pt>
                <c:pt idx="12">
                  <c:v>5796.3589998831931</c:v>
                </c:pt>
                <c:pt idx="13">
                  <c:v>5786.5245165026254</c:v>
                </c:pt>
                <c:pt idx="14">
                  <c:v>5714.5721588705037</c:v>
                </c:pt>
                <c:pt idx="15">
                  <c:v>5673.7504378090953</c:v>
                </c:pt>
                <c:pt idx="16">
                  <c:v>5668.4883769096241</c:v>
                </c:pt>
                <c:pt idx="17">
                  <c:v>5706.7873304906443</c:v>
                </c:pt>
                <c:pt idx="18">
                  <c:v>5736.3423532902225</c:v>
                </c:pt>
                <c:pt idx="19">
                  <c:v>5869.2010000203954</c:v>
                </c:pt>
                <c:pt idx="20">
                  <c:v>5907.253525986016</c:v>
                </c:pt>
                <c:pt idx="21">
                  <c:v>5839.2453091108546</c:v>
                </c:pt>
                <c:pt idx="22">
                  <c:v>5783.3552035699795</c:v>
                </c:pt>
                <c:pt idx="23">
                  <c:v>5620.6681876160355</c:v>
                </c:pt>
                <c:pt idx="24">
                  <c:v>5556.3769191654519</c:v>
                </c:pt>
                <c:pt idx="25">
                  <c:v>5563.0230314675782</c:v>
                </c:pt>
                <c:pt idx="26">
                  <c:v>5542.4849305448051</c:v>
                </c:pt>
                <c:pt idx="27">
                  <c:v>5517.9321844285223</c:v>
                </c:pt>
                <c:pt idx="28">
                  <c:v>5480.702798157783</c:v>
                </c:pt>
                <c:pt idx="29">
                  <c:v>5436.32569207504</c:v>
                </c:pt>
                <c:pt idx="30">
                  <c:v>5424.9305712166333</c:v>
                </c:pt>
                <c:pt idx="31">
                  <c:v>5392.0463307257432</c:v>
                </c:pt>
                <c:pt idx="32">
                  <c:v>5432.9739463147998</c:v>
                </c:pt>
                <c:pt idx="33">
                  <c:v>5500.5386314365187</c:v>
                </c:pt>
                <c:pt idx="34">
                  <c:v>5538.3498285835512</c:v>
                </c:pt>
                <c:pt idx="35">
                  <c:v>5546.6456672110526</c:v>
                </c:pt>
                <c:pt idx="36">
                  <c:v>5501.7108920885321</c:v>
                </c:pt>
                <c:pt idx="37">
                  <c:v>5493.7084967636265</c:v>
                </c:pt>
                <c:pt idx="38">
                  <c:v>5537.8367111901289</c:v>
                </c:pt>
                <c:pt idx="39">
                  <c:v>5585.8392220124515</c:v>
                </c:pt>
                <c:pt idx="40">
                  <c:v>5663.2916771204154</c:v>
                </c:pt>
                <c:pt idx="41">
                  <c:v>5779.8373294985395</c:v>
                </c:pt>
                <c:pt idx="42">
                  <c:v>5762.240461299054</c:v>
                </c:pt>
                <c:pt idx="43">
                  <c:v>5813.2905289706532</c:v>
                </c:pt>
                <c:pt idx="44">
                  <c:v>5835.685143974677</c:v>
                </c:pt>
                <c:pt idx="45">
                  <c:v>5787.0778678276647</c:v>
                </c:pt>
                <c:pt idx="46">
                  <c:v>5786.54699124951</c:v>
                </c:pt>
                <c:pt idx="47">
                  <c:v>5760.0365451439684</c:v>
                </c:pt>
                <c:pt idx="48">
                  <c:v>5752.5120877623231</c:v>
                </c:pt>
                <c:pt idx="49">
                  <c:v>5790.6466435083312</c:v>
                </c:pt>
                <c:pt idx="50">
                  <c:v>5880.5671686676078</c:v>
                </c:pt>
                <c:pt idx="51">
                  <c:v>5959.9186935192984</c:v>
                </c:pt>
                <c:pt idx="52">
                  <c:v>6098.2657194536341</c:v>
                </c:pt>
                <c:pt idx="53">
                  <c:v>6204.3287233491883</c:v>
                </c:pt>
                <c:pt idx="54">
                  <c:v>6337.7363990578187</c:v>
                </c:pt>
                <c:pt idx="55">
                  <c:v>6441.8874465367171</c:v>
                </c:pt>
                <c:pt idx="56">
                  <c:v>6457.5622517897873</c:v>
                </c:pt>
                <c:pt idx="57">
                  <c:v>6463.6882839501041</c:v>
                </c:pt>
                <c:pt idx="58">
                  <c:v>6401.8001432752289</c:v>
                </c:pt>
                <c:pt idx="59">
                  <c:v>6378.691809067117</c:v>
                </c:pt>
                <c:pt idx="60">
                  <c:v>6510.686078002117</c:v>
                </c:pt>
                <c:pt idx="61">
                  <c:v>6771.8254382903733</c:v>
                </c:pt>
                <c:pt idx="62">
                  <c:v>6825.2312008559629</c:v>
                </c:pt>
                <c:pt idx="63">
                  <c:v>6997.7229931668289</c:v>
                </c:pt>
                <c:pt idx="64">
                  <c:v>7037.3587230398361</c:v>
                </c:pt>
                <c:pt idx="65">
                  <c:v>6992.4062189406859</c:v>
                </c:pt>
                <c:pt idx="66">
                  <c:v>7055.3669712391065</c:v>
                </c:pt>
                <c:pt idx="67">
                  <c:v>7020.9775747828489</c:v>
                </c:pt>
                <c:pt idx="68">
                  <c:v>7166.0065188504341</c:v>
                </c:pt>
                <c:pt idx="69">
                  <c:v>6849.0132306417627</c:v>
                </c:pt>
                <c:pt idx="70">
                  <c:v>6899.5463661833692</c:v>
                </c:pt>
                <c:pt idx="71">
                  <c:v>7008.8630675914428</c:v>
                </c:pt>
                <c:pt idx="72">
                  <c:v>6662.7505343086068</c:v>
                </c:pt>
                <c:pt idx="73">
                  <c:v>6487.8953886501658</c:v>
                </c:pt>
                <c:pt idx="74">
                  <c:v>6106.8082462244856</c:v>
                </c:pt>
                <c:pt idx="75">
                  <c:v>5694.0001329184943</c:v>
                </c:pt>
                <c:pt idx="76">
                  <c:v>5577.8535652478349</c:v>
                </c:pt>
                <c:pt idx="77">
                  <c:v>5795.4377336828484</c:v>
                </c:pt>
                <c:pt idx="78">
                  <c:v>5839.7663047587384</c:v>
                </c:pt>
                <c:pt idx="79">
                  <c:v>6030.6446715242073</c:v>
                </c:pt>
                <c:pt idx="80">
                  <c:v>5945.7639048939482</c:v>
                </c:pt>
                <c:pt idx="81">
                  <c:v>5709.2872293214295</c:v>
                </c:pt>
                <c:pt idx="82">
                  <c:v>5535.8743114047684</c:v>
                </c:pt>
                <c:pt idx="83">
                  <c:v>5123.0300206262218</c:v>
                </c:pt>
                <c:pt idx="84">
                  <c:v>4859.36717315438</c:v>
                </c:pt>
                <c:pt idx="85">
                  <c:v>4671.5285612506177</c:v>
                </c:pt>
                <c:pt idx="86">
                  <c:v>4701.628341495194</c:v>
                </c:pt>
                <c:pt idx="87">
                  <c:v>4932.2425203715939</c:v>
                </c:pt>
                <c:pt idx="88">
                  <c:v>4739.2971004980373</c:v>
                </c:pt>
                <c:pt idx="89">
                  <c:v>4750.791710089703</c:v>
                </c:pt>
                <c:pt idx="90">
                  <c:v>4699.4182058290789</c:v>
                </c:pt>
                <c:pt idx="91">
                  <c:v>4245.0145976949379</c:v>
                </c:pt>
                <c:pt idx="92">
                  <c:v>4449.3800462407262</c:v>
                </c:pt>
                <c:pt idx="93">
                  <c:v>4380.4034122251496</c:v>
                </c:pt>
                <c:pt idx="94">
                  <c:v>4209.7439855982575</c:v>
                </c:pt>
                <c:pt idx="95">
                  <c:v>4251.8956614296267</c:v>
                </c:pt>
                <c:pt idx="96">
                  <c:v>4172.7154033061615</c:v>
                </c:pt>
                <c:pt idx="97">
                  <c:v>4040.0126340440288</c:v>
                </c:pt>
                <c:pt idx="98">
                  <c:v>4029.8342808110638</c:v>
                </c:pt>
                <c:pt idx="99">
                  <c:v>3888.2778481793425</c:v>
                </c:pt>
                <c:pt idx="100">
                  <c:v>3883.2048698755953</c:v>
                </c:pt>
                <c:pt idx="101">
                  <c:v>3954.5972442868651</c:v>
                </c:pt>
                <c:pt idx="102">
                  <c:v>3957.0577776528253</c:v>
                </c:pt>
                <c:pt idx="103">
                  <c:v>4058.0662437263595</c:v>
                </c:pt>
                <c:pt idx="104">
                  <c:v>4075.4860723342745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BD-4CD9-BC99-8BC882407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Proportion</a:t>
            </a:r>
            <a:r>
              <a:rPr lang="en-GB" b="1" baseline="0"/>
              <a:t> Vehicle Value Over £25k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Data'!$BF$4</c:f>
              <c:strCache>
                <c:ptCount val="1"/>
                <c:pt idx="0">
                  <c:v>Average Proportion Over £25k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Data'!$BF$5:$BF$109</c:f>
              <c:numCache>
                <c:formatCode>0.0%</c:formatCode>
                <c:ptCount val="105"/>
                <c:pt idx="0">
                  <c:v>3.5621335835871855E-2</c:v>
                </c:pt>
                <c:pt idx="1">
                  <c:v>3.4651845153022554E-2</c:v>
                </c:pt>
                <c:pt idx="2">
                  <c:v>4.0659597240005882E-2</c:v>
                </c:pt>
                <c:pt idx="3">
                  <c:v>3.7930589759468711E-2</c:v>
                </c:pt>
                <c:pt idx="4">
                  <c:v>3.3967538644362416E-2</c:v>
                </c:pt>
                <c:pt idx="5">
                  <c:v>3.9814079074722168E-2</c:v>
                </c:pt>
                <c:pt idx="6">
                  <c:v>3.6196943726079449E-2</c:v>
                </c:pt>
                <c:pt idx="7">
                  <c:v>2.7959213855037923E-2</c:v>
                </c:pt>
                <c:pt idx="8">
                  <c:v>3.6583265911158104E-2</c:v>
                </c:pt>
                <c:pt idx="9">
                  <c:v>3.7858748608821852E-2</c:v>
                </c:pt>
                <c:pt idx="10">
                  <c:v>3.7071994501555745E-2</c:v>
                </c:pt>
                <c:pt idx="11">
                  <c:v>4.0012713196933863E-2</c:v>
                </c:pt>
                <c:pt idx="12">
                  <c:v>3.4983006268245985E-2</c:v>
                </c:pt>
                <c:pt idx="13">
                  <c:v>3.7080100476428283E-2</c:v>
                </c:pt>
                <c:pt idx="14">
                  <c:v>4.4172061845033937E-2</c:v>
                </c:pt>
                <c:pt idx="15">
                  <c:v>3.6566978065162375E-2</c:v>
                </c:pt>
                <c:pt idx="16">
                  <c:v>3.6075623196420596E-2</c:v>
                </c:pt>
                <c:pt idx="17">
                  <c:v>4.0093796923149301E-2</c:v>
                </c:pt>
                <c:pt idx="18">
                  <c:v>3.2765989423823194E-2</c:v>
                </c:pt>
                <c:pt idx="19">
                  <c:v>4.10030496275312E-2</c:v>
                </c:pt>
                <c:pt idx="20">
                  <c:v>3.3225623033538619E-2</c:v>
                </c:pt>
                <c:pt idx="21">
                  <c:v>3.1696207714653535E-2</c:v>
                </c:pt>
                <c:pt idx="22">
                  <c:v>2.2291430001818588E-2</c:v>
                </c:pt>
                <c:pt idx="23">
                  <c:v>2.5452949797240079E-2</c:v>
                </c:pt>
                <c:pt idx="24">
                  <c:v>2.6972167397819408E-2</c:v>
                </c:pt>
                <c:pt idx="25">
                  <c:v>2.2902577495335995E-2</c:v>
                </c:pt>
                <c:pt idx="26">
                  <c:v>2.2954719610563581E-2</c:v>
                </c:pt>
                <c:pt idx="27">
                  <c:v>2.7424665402628206E-2</c:v>
                </c:pt>
                <c:pt idx="28">
                  <c:v>2.3377607486179064E-2</c:v>
                </c:pt>
                <c:pt idx="29">
                  <c:v>2.1962930631883149E-2</c:v>
                </c:pt>
                <c:pt idx="30">
                  <c:v>3.2534196099437217E-2</c:v>
                </c:pt>
                <c:pt idx="31">
                  <c:v>2.2984344980745801E-2</c:v>
                </c:pt>
                <c:pt idx="32">
                  <c:v>2.438287759692535E-2</c:v>
                </c:pt>
                <c:pt idx="33">
                  <c:v>2.3649210839684198E-2</c:v>
                </c:pt>
                <c:pt idx="34">
                  <c:v>2.8855754530195413E-2</c:v>
                </c:pt>
                <c:pt idx="35">
                  <c:v>2.2170265773777099E-2</c:v>
                </c:pt>
                <c:pt idx="36">
                  <c:v>2.9339141277756893E-2</c:v>
                </c:pt>
                <c:pt idx="37">
                  <c:v>2.3694129185711611E-2</c:v>
                </c:pt>
                <c:pt idx="38">
                  <c:v>2.00298915432316E-2</c:v>
                </c:pt>
                <c:pt idx="39">
                  <c:v>2.4897847253674683E-2</c:v>
                </c:pt>
                <c:pt idx="40">
                  <c:v>2.5107003807814863E-2</c:v>
                </c:pt>
                <c:pt idx="41">
                  <c:v>2.6643457594443271E-2</c:v>
                </c:pt>
                <c:pt idx="42">
                  <c:v>1.9946908986976659E-2</c:v>
                </c:pt>
                <c:pt idx="43">
                  <c:v>2.3156947036419462E-2</c:v>
                </c:pt>
                <c:pt idx="44">
                  <c:v>2.0855241586890776E-2</c:v>
                </c:pt>
                <c:pt idx="45">
                  <c:v>2.4355672715616925E-2</c:v>
                </c:pt>
                <c:pt idx="46">
                  <c:v>1.9336407403335792E-2</c:v>
                </c:pt>
                <c:pt idx="47">
                  <c:v>2.5383855637828728E-2</c:v>
                </c:pt>
                <c:pt idx="48">
                  <c:v>2.0415767613926453E-2</c:v>
                </c:pt>
                <c:pt idx="49">
                  <c:v>2.1696196561924345E-2</c:v>
                </c:pt>
                <c:pt idx="50">
                  <c:v>1.980684755791497E-2</c:v>
                </c:pt>
                <c:pt idx="51">
                  <c:v>1.6702295952463638E-2</c:v>
                </c:pt>
                <c:pt idx="52">
                  <c:v>1.801811908781106E-2</c:v>
                </c:pt>
                <c:pt idx="53">
                  <c:v>2.1439051815366914E-2</c:v>
                </c:pt>
                <c:pt idx="54">
                  <c:v>2.3255249247253029E-2</c:v>
                </c:pt>
                <c:pt idx="55">
                  <c:v>1.7347616622435787E-2</c:v>
                </c:pt>
                <c:pt idx="56">
                  <c:v>2.2493385924083596E-2</c:v>
                </c:pt>
                <c:pt idx="57">
                  <c:v>2.3971398297790193E-2</c:v>
                </c:pt>
                <c:pt idx="58">
                  <c:v>2.4146087504379226E-2</c:v>
                </c:pt>
                <c:pt idx="59">
                  <c:v>2.190238581461933E-2</c:v>
                </c:pt>
                <c:pt idx="60">
                  <c:v>3.1955724894248479E-2</c:v>
                </c:pt>
                <c:pt idx="61">
                  <c:v>2.0424250923461056E-2</c:v>
                </c:pt>
                <c:pt idx="62">
                  <c:v>2.1614963520595037E-2</c:v>
                </c:pt>
                <c:pt idx="63">
                  <c:v>2.8594018158223194E-2</c:v>
                </c:pt>
                <c:pt idx="64">
                  <c:v>2.2192982053548013E-2</c:v>
                </c:pt>
                <c:pt idx="65">
                  <c:v>2.3686324852360833E-2</c:v>
                </c:pt>
                <c:pt idx="66">
                  <c:v>2.8916061412896897E-2</c:v>
                </c:pt>
                <c:pt idx="67">
                  <c:v>2.4416172603928619E-2</c:v>
                </c:pt>
                <c:pt idx="68">
                  <c:v>3.0686538854365116E-2</c:v>
                </c:pt>
                <c:pt idx="69">
                  <c:v>2.1677670227772852E-2</c:v>
                </c:pt>
                <c:pt idx="70">
                  <c:v>2.0716968841815276E-2</c:v>
                </c:pt>
                <c:pt idx="71">
                  <c:v>2.4372557623281447E-2</c:v>
                </c:pt>
                <c:pt idx="72">
                  <c:v>2.9488648155560477E-2</c:v>
                </c:pt>
                <c:pt idx="73">
                  <c:v>1.5998493780893179E-2</c:v>
                </c:pt>
                <c:pt idx="74">
                  <c:v>1.7463287847352776E-2</c:v>
                </c:pt>
                <c:pt idx="75">
                  <c:v>1.5204481737581993E-2</c:v>
                </c:pt>
                <c:pt idx="76">
                  <c:v>1.2534163764475571E-2</c:v>
                </c:pt>
                <c:pt idx="77">
                  <c:v>9.0904994390377421E-3</c:v>
                </c:pt>
                <c:pt idx="78">
                  <c:v>2.0538283480390218E-2</c:v>
                </c:pt>
                <c:pt idx="79">
                  <c:v>1.7608966044925369E-2</c:v>
                </c:pt>
                <c:pt idx="80">
                  <c:v>1.5118595962477156E-2</c:v>
                </c:pt>
                <c:pt idx="81">
                  <c:v>1.640604171536347E-2</c:v>
                </c:pt>
                <c:pt idx="82">
                  <c:v>1.9260190957580005E-2</c:v>
                </c:pt>
                <c:pt idx="83">
                  <c:v>1.4015798029021222E-2</c:v>
                </c:pt>
                <c:pt idx="84">
                  <c:v>1.7041806188103536E-2</c:v>
                </c:pt>
                <c:pt idx="85">
                  <c:v>2.3769753201369453E-2</c:v>
                </c:pt>
                <c:pt idx="86">
                  <c:v>1.7940762099556484E-2</c:v>
                </c:pt>
                <c:pt idx="87">
                  <c:v>1.4739375368984085E-2</c:v>
                </c:pt>
                <c:pt idx="88">
                  <c:v>1.7733825489354968E-2</c:v>
                </c:pt>
                <c:pt idx="89">
                  <c:v>1.2808505540108123E-2</c:v>
                </c:pt>
                <c:pt idx="90">
                  <c:v>2.0270243946050478E-2</c:v>
                </c:pt>
                <c:pt idx="91">
                  <c:v>1.0568854365189466E-2</c:v>
                </c:pt>
                <c:pt idx="92">
                  <c:v>2.4370865077812203E-2</c:v>
                </c:pt>
                <c:pt idx="93">
                  <c:v>2.1572772880212764E-2</c:v>
                </c:pt>
                <c:pt idx="94">
                  <c:v>1.7942992872819547E-2</c:v>
                </c:pt>
                <c:pt idx="95">
                  <c:v>2.0194313693372747E-2</c:v>
                </c:pt>
                <c:pt idx="96">
                  <c:v>2.1540655567978434E-2</c:v>
                </c:pt>
                <c:pt idx="97">
                  <c:v>1.9944224502482205E-2</c:v>
                </c:pt>
                <c:pt idx="98">
                  <c:v>2.4398333450457131E-2</c:v>
                </c:pt>
                <c:pt idx="99">
                  <c:v>2.4995863491003221E-2</c:v>
                </c:pt>
                <c:pt idx="100">
                  <c:v>3.1825947517647966E-2</c:v>
                </c:pt>
                <c:pt idx="101">
                  <c:v>3.0250494590917658E-2</c:v>
                </c:pt>
                <c:pt idx="102">
                  <c:v>2.0931966618515149E-2</c:v>
                </c:pt>
                <c:pt idx="103">
                  <c:v>2.7092634981355456E-2</c:v>
                </c:pt>
                <c:pt idx="104">
                  <c:v>2.3317862745150245E-2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E-4B57-B0A3-7AF8928ABD98}"/>
            </c:ext>
          </c:extLst>
        </c:ser>
        <c:ser>
          <c:idx val="1"/>
          <c:order val="1"/>
          <c:tx>
            <c:strRef>
              <c:f>'Averages Graph Data'!$BG$4</c:f>
              <c:strCache>
                <c:ptCount val="1"/>
                <c:pt idx="0">
                  <c:v>Average Proportion Over £25k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Data'!$BG$5:$BG$109</c:f>
              <c:numCache>
                <c:formatCode>0.0%</c:formatCode>
                <c:ptCount val="105"/>
                <c:pt idx="3">
                  <c:v>3.7215841997092249E-2</c:v>
                </c:pt>
                <c:pt idx="4">
                  <c:v>3.6802392699214891E-2</c:v>
                </c:pt>
                <c:pt idx="5">
                  <c:v>3.8092951179639796E-2</c:v>
                </c:pt>
                <c:pt idx="6">
                  <c:v>3.6977287801158186E-2</c:v>
                </c:pt>
                <c:pt idx="7">
                  <c:v>3.448444382505049E-2</c:v>
                </c:pt>
                <c:pt idx="8">
                  <c:v>3.513837564174941E-2</c:v>
                </c:pt>
                <c:pt idx="9">
                  <c:v>3.4649543025274329E-2</c:v>
                </c:pt>
                <c:pt idx="10">
                  <c:v>3.4868305719143407E-2</c:v>
                </c:pt>
                <c:pt idx="11">
                  <c:v>3.7881680554617388E-2</c:v>
                </c:pt>
                <c:pt idx="12">
                  <c:v>3.7481615643889361E-2</c:v>
                </c:pt>
                <c:pt idx="13">
                  <c:v>3.7286953610790971E-2</c:v>
                </c:pt>
                <c:pt idx="14">
                  <c:v>3.9061970446660522E-2</c:v>
                </c:pt>
                <c:pt idx="15">
                  <c:v>3.8200536663717644E-2</c:v>
                </c:pt>
                <c:pt idx="16">
                  <c:v>3.8473690895761296E-2</c:v>
                </c:pt>
                <c:pt idx="17">
                  <c:v>3.9227115007441554E-2</c:v>
                </c:pt>
                <c:pt idx="18">
                  <c:v>3.6375596902138867E-2</c:v>
                </c:pt>
                <c:pt idx="19">
                  <c:v>3.7484614792731075E-2</c:v>
                </c:pt>
                <c:pt idx="20">
                  <c:v>3.677211475201058E-2</c:v>
                </c:pt>
                <c:pt idx="21">
                  <c:v>3.4672717449886641E-2</c:v>
                </c:pt>
                <c:pt idx="22">
                  <c:v>3.2054077594385486E-2</c:v>
                </c:pt>
                <c:pt idx="23">
                  <c:v>2.8166552636812708E-2</c:v>
                </c:pt>
                <c:pt idx="24">
                  <c:v>2.6603188727882903E-2</c:v>
                </c:pt>
                <c:pt idx="25">
                  <c:v>2.4404781173053516E-2</c:v>
                </c:pt>
                <c:pt idx="26">
                  <c:v>2.4570603575239769E-2</c:v>
                </c:pt>
                <c:pt idx="27">
                  <c:v>2.5063532476586797E-2</c:v>
                </c:pt>
                <c:pt idx="28">
                  <c:v>2.4164892498676711E-2</c:v>
                </c:pt>
                <c:pt idx="29">
                  <c:v>2.3929980782813498E-2</c:v>
                </c:pt>
                <c:pt idx="30">
                  <c:v>2.6324849905031908E-2</c:v>
                </c:pt>
                <c:pt idx="31">
                  <c:v>2.5214769799561311E-2</c:v>
                </c:pt>
                <c:pt idx="32">
                  <c:v>2.546608732724788E-2</c:v>
                </c:pt>
                <c:pt idx="33">
                  <c:v>2.5887657379198143E-2</c:v>
                </c:pt>
                <c:pt idx="34">
                  <c:v>2.496804698688769E-2</c:v>
                </c:pt>
                <c:pt idx="35">
                  <c:v>2.4764527185145511E-2</c:v>
                </c:pt>
                <c:pt idx="36">
                  <c:v>2.6003593105353398E-2</c:v>
                </c:pt>
                <c:pt idx="37">
                  <c:v>2.6014822691860253E-2</c:v>
                </c:pt>
                <c:pt idx="38">
                  <c:v>2.3808356945119298E-2</c:v>
                </c:pt>
                <c:pt idx="39">
                  <c:v>2.4490252315093695E-2</c:v>
                </c:pt>
                <c:pt idx="40">
                  <c:v>2.3432217947608188E-2</c:v>
                </c:pt>
                <c:pt idx="41">
                  <c:v>2.4169550049791103E-2</c:v>
                </c:pt>
                <c:pt idx="42">
                  <c:v>2.4148804410727372E-2</c:v>
                </c:pt>
                <c:pt idx="43">
                  <c:v>2.3713579356413564E-2</c:v>
                </c:pt>
                <c:pt idx="44">
                  <c:v>2.2650638801182545E-2</c:v>
                </c:pt>
                <c:pt idx="45">
                  <c:v>2.2078692581475955E-2</c:v>
                </c:pt>
                <c:pt idx="46">
                  <c:v>2.192606718556574E-2</c:v>
                </c:pt>
                <c:pt idx="47">
                  <c:v>2.2482794335918058E-2</c:v>
                </c:pt>
                <c:pt idx="48">
                  <c:v>2.2372925842676975E-2</c:v>
                </c:pt>
                <c:pt idx="49">
                  <c:v>2.1708056804253827E-2</c:v>
                </c:pt>
                <c:pt idx="50">
                  <c:v>2.1825666842898623E-2</c:v>
                </c:pt>
                <c:pt idx="51">
                  <c:v>1.9655276921557351E-2</c:v>
                </c:pt>
                <c:pt idx="52">
                  <c:v>1.9055864790028503E-2</c:v>
                </c:pt>
                <c:pt idx="53">
                  <c:v>1.8991578603389146E-2</c:v>
                </c:pt>
                <c:pt idx="54">
                  <c:v>1.9853679025723658E-2</c:v>
                </c:pt>
                <c:pt idx="55">
                  <c:v>2.00150091932167E-2</c:v>
                </c:pt>
                <c:pt idx="56">
                  <c:v>2.1133825902284832E-2</c:v>
                </c:pt>
                <c:pt idx="57">
                  <c:v>2.1766912522890654E-2</c:v>
                </c:pt>
                <c:pt idx="58">
                  <c:v>2.1989622087172204E-2</c:v>
                </c:pt>
                <c:pt idx="59">
                  <c:v>2.3128314385218087E-2</c:v>
                </c:pt>
                <c:pt idx="60">
                  <c:v>2.5493899127759304E-2</c:v>
                </c:pt>
                <c:pt idx="61">
                  <c:v>2.4607112284177023E-2</c:v>
                </c:pt>
                <c:pt idx="62">
                  <c:v>2.3974331288230979E-2</c:v>
                </c:pt>
                <c:pt idx="63">
                  <c:v>2.5647239374131943E-2</c:v>
                </c:pt>
                <c:pt idx="64">
                  <c:v>2.3206553663956825E-2</c:v>
                </c:pt>
                <c:pt idx="65">
                  <c:v>2.4022072146181767E-2</c:v>
                </c:pt>
                <c:pt idx="66">
                  <c:v>2.5847346619257236E-2</c:v>
                </c:pt>
                <c:pt idx="67">
                  <c:v>2.4802885230683587E-2</c:v>
                </c:pt>
                <c:pt idx="68">
                  <c:v>2.6926274430887867E-2</c:v>
                </c:pt>
                <c:pt idx="69">
                  <c:v>2.6424110774740873E-2</c:v>
                </c:pt>
                <c:pt idx="70">
                  <c:v>2.4374337631970465E-2</c:v>
                </c:pt>
                <c:pt idx="71">
                  <c:v>2.4363433886808672E-2</c:v>
                </c:pt>
                <c:pt idx="72">
                  <c:v>2.406396121210751E-2</c:v>
                </c:pt>
                <c:pt idx="73">
                  <c:v>2.2644167100387594E-2</c:v>
                </c:pt>
                <c:pt idx="74">
                  <c:v>2.183074685177197E-2</c:v>
                </c:pt>
                <c:pt idx="75">
                  <c:v>1.9538727880347107E-2</c:v>
                </c:pt>
                <c:pt idx="76">
                  <c:v>1.530010678257588E-2</c:v>
                </c:pt>
                <c:pt idx="77">
                  <c:v>1.3573108197112018E-2</c:v>
                </c:pt>
                <c:pt idx="78">
                  <c:v>1.4341857105371381E-2</c:v>
                </c:pt>
                <c:pt idx="79">
                  <c:v>1.4942978182207224E-2</c:v>
                </c:pt>
                <c:pt idx="80">
                  <c:v>1.558908623170762E-2</c:v>
                </c:pt>
                <c:pt idx="81">
                  <c:v>1.7417971800789054E-2</c:v>
                </c:pt>
                <c:pt idx="82">
                  <c:v>1.7098448670086502E-2</c:v>
                </c:pt>
                <c:pt idx="83">
                  <c:v>1.6200156666110462E-2</c:v>
                </c:pt>
                <c:pt idx="84">
                  <c:v>1.6680959222517059E-2</c:v>
                </c:pt>
                <c:pt idx="85">
                  <c:v>1.8521887094018554E-2</c:v>
                </c:pt>
                <c:pt idx="86">
                  <c:v>1.8192029879512673E-2</c:v>
                </c:pt>
                <c:pt idx="87">
                  <c:v>1.8372924214503393E-2</c:v>
                </c:pt>
                <c:pt idx="88">
                  <c:v>1.854592903981625E-2</c:v>
                </c:pt>
                <c:pt idx="89">
                  <c:v>1.5805617124500914E-2</c:v>
                </c:pt>
                <c:pt idx="90">
                  <c:v>1.6387987586124413E-2</c:v>
                </c:pt>
                <c:pt idx="91">
                  <c:v>1.5345357335175759E-2</c:v>
                </c:pt>
                <c:pt idx="92">
                  <c:v>1.7004617232290069E-2</c:v>
                </c:pt>
                <c:pt idx="93">
                  <c:v>1.919568406731623E-2</c:v>
                </c:pt>
                <c:pt idx="94">
                  <c:v>1.8613871299008496E-2</c:v>
                </c:pt>
                <c:pt idx="95">
                  <c:v>2.1020236131054318E-2</c:v>
                </c:pt>
                <c:pt idx="96">
                  <c:v>2.0312683753595871E-2</c:v>
                </c:pt>
                <c:pt idx="97">
                  <c:v>1.9905546659163234E-2</c:v>
                </c:pt>
                <c:pt idx="98">
                  <c:v>2.1519381803572629E-2</c:v>
                </c:pt>
                <c:pt idx="99">
                  <c:v>2.2719769252980249E-2</c:v>
                </c:pt>
                <c:pt idx="100">
                  <c:v>2.5291092240397633E-2</c:v>
                </c:pt>
                <c:pt idx="101">
                  <c:v>2.7867659762506498E-2</c:v>
                </c:pt>
                <c:pt idx="102">
                  <c:v>2.7001068054521002E-2</c:v>
                </c:pt>
                <c:pt idx="103">
                  <c:v>2.7525260927109059E-2</c:v>
                </c:pt>
                <c:pt idx="104">
                  <c:v>2.5398239733984626E-2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E-4B57-B0A3-7AF8928AB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Data'!$BH$5:$BH$109</c:f>
              <c:numCache>
                <c:formatCode>0.0%</c:formatCode>
                <c:ptCount val="105"/>
                <c:pt idx="0">
                  <c:v>9.9827798278545377E-2</c:v>
                </c:pt>
                <c:pt idx="1">
                  <c:v>9.4068000963256765E-2</c:v>
                </c:pt>
                <c:pt idx="2">
                  <c:v>0.1074701573453939</c:v>
                </c:pt>
                <c:pt idx="3">
                  <c:v>0.10604695077348539</c:v>
                </c:pt>
                <c:pt idx="4">
                  <c:v>9.8053026637480098E-2</c:v>
                </c:pt>
                <c:pt idx="5">
                  <c:v>0.10141170881666153</c:v>
                </c:pt>
                <c:pt idx="6">
                  <c:v>9.4306561706890002E-2</c:v>
                </c:pt>
                <c:pt idx="7">
                  <c:v>8.2477508935128216E-2</c:v>
                </c:pt>
                <c:pt idx="8">
                  <c:v>7.671896925661334E-2</c:v>
                </c:pt>
                <c:pt idx="9">
                  <c:v>7.5728582426536253E-2</c:v>
                </c:pt>
                <c:pt idx="10">
                  <c:v>6.6738450706433583E-2</c:v>
                </c:pt>
                <c:pt idx="11">
                  <c:v>7.0897958639865172E-2</c:v>
                </c:pt>
                <c:pt idx="12">
                  <c:v>5.7407837137725667E-2</c:v>
                </c:pt>
                <c:pt idx="13">
                  <c:v>5.8358552452397086E-2</c:v>
                </c:pt>
                <c:pt idx="14">
                  <c:v>7.0310670385996088E-2</c:v>
                </c:pt>
                <c:pt idx="15">
                  <c:v>5.8027587501047702E-2</c:v>
                </c:pt>
                <c:pt idx="16">
                  <c:v>6.7676051080286445E-2</c:v>
                </c:pt>
                <c:pt idx="17">
                  <c:v>6.8520069034759865E-2</c:v>
                </c:pt>
                <c:pt idx="18">
                  <c:v>5.4318925552578369E-2</c:v>
                </c:pt>
                <c:pt idx="19">
                  <c:v>6.5168103867613E-2</c:v>
                </c:pt>
                <c:pt idx="20">
                  <c:v>5.7529868352406276E-2</c:v>
                </c:pt>
                <c:pt idx="21">
                  <c:v>5.2771864237281925E-2</c:v>
                </c:pt>
                <c:pt idx="22">
                  <c:v>3.9408348393160639E-2</c:v>
                </c:pt>
                <c:pt idx="23">
                  <c:v>4.0353730432056034E-2</c:v>
                </c:pt>
                <c:pt idx="24">
                  <c:v>3.9421551408860896E-2</c:v>
                </c:pt>
                <c:pt idx="25">
                  <c:v>3.7844113748894258E-2</c:v>
                </c:pt>
                <c:pt idx="26">
                  <c:v>3.5344026722282061E-2</c:v>
                </c:pt>
                <c:pt idx="27">
                  <c:v>3.9213789155572408E-2</c:v>
                </c:pt>
                <c:pt idx="28">
                  <c:v>3.094878775463062E-2</c:v>
                </c:pt>
                <c:pt idx="29">
                  <c:v>3.1353016279742595E-2</c:v>
                </c:pt>
                <c:pt idx="30">
                  <c:v>4.467869708970737E-2</c:v>
                </c:pt>
                <c:pt idx="31">
                  <c:v>2.8400278118625309E-2</c:v>
                </c:pt>
                <c:pt idx="32">
                  <c:v>3.1560367922787658E-2</c:v>
                </c:pt>
                <c:pt idx="33">
                  <c:v>3.1678630920160808E-2</c:v>
                </c:pt>
                <c:pt idx="34">
                  <c:v>3.7431169956104487E-2</c:v>
                </c:pt>
                <c:pt idx="35">
                  <c:v>2.7839328897090003E-2</c:v>
                </c:pt>
                <c:pt idx="36">
                  <c:v>3.7999990786842339E-2</c:v>
                </c:pt>
                <c:pt idx="37">
                  <c:v>3.2293500865704899E-2</c:v>
                </c:pt>
                <c:pt idx="38">
                  <c:v>2.6723192591195162E-2</c:v>
                </c:pt>
                <c:pt idx="39">
                  <c:v>3.6175614404579844E-2</c:v>
                </c:pt>
                <c:pt idx="40">
                  <c:v>3.465862390275485E-2</c:v>
                </c:pt>
                <c:pt idx="41">
                  <c:v>3.7934970646963141E-2</c:v>
                </c:pt>
                <c:pt idx="42">
                  <c:v>3.0742650793675386E-2</c:v>
                </c:pt>
                <c:pt idx="43">
                  <c:v>3.5407705885787531E-2</c:v>
                </c:pt>
                <c:pt idx="44">
                  <c:v>3.0227085302872918E-2</c:v>
                </c:pt>
                <c:pt idx="45">
                  <c:v>3.5355374528062165E-2</c:v>
                </c:pt>
                <c:pt idx="46">
                  <c:v>3.0557571021708984E-2</c:v>
                </c:pt>
                <c:pt idx="47">
                  <c:v>3.9005572224556542E-2</c:v>
                </c:pt>
                <c:pt idx="48">
                  <c:v>2.9648248664954333E-2</c:v>
                </c:pt>
                <c:pt idx="49">
                  <c:v>3.165697575462869E-2</c:v>
                </c:pt>
                <c:pt idx="50">
                  <c:v>3.1829999277344499E-2</c:v>
                </c:pt>
                <c:pt idx="51">
                  <c:v>2.5823326332117764E-2</c:v>
                </c:pt>
                <c:pt idx="52">
                  <c:v>2.8535506611576781E-2</c:v>
                </c:pt>
                <c:pt idx="53">
                  <c:v>3.4300849073485296E-2</c:v>
                </c:pt>
                <c:pt idx="54">
                  <c:v>3.629187187762227E-2</c:v>
                </c:pt>
                <c:pt idx="55">
                  <c:v>2.6261799391096283E-2</c:v>
                </c:pt>
                <c:pt idx="56">
                  <c:v>3.0726087982414552E-2</c:v>
                </c:pt>
                <c:pt idx="57">
                  <c:v>3.4889134609798651E-2</c:v>
                </c:pt>
                <c:pt idx="58">
                  <c:v>3.2734480245647464E-2</c:v>
                </c:pt>
                <c:pt idx="59">
                  <c:v>2.9556469998904683E-2</c:v>
                </c:pt>
                <c:pt idx="60">
                  <c:v>4.5757569503836241E-2</c:v>
                </c:pt>
                <c:pt idx="61">
                  <c:v>2.5391310663668461E-2</c:v>
                </c:pt>
                <c:pt idx="62">
                  <c:v>2.8260457650477171E-2</c:v>
                </c:pt>
                <c:pt idx="63">
                  <c:v>3.6254602840619349E-2</c:v>
                </c:pt>
                <c:pt idx="64">
                  <c:v>3.1368531264134816E-2</c:v>
                </c:pt>
                <c:pt idx="65">
                  <c:v>3.3956659057478321E-2</c:v>
                </c:pt>
                <c:pt idx="66">
                  <c:v>3.9461994639153959E-2</c:v>
                </c:pt>
                <c:pt idx="67">
                  <c:v>3.2242549213561449E-2</c:v>
                </c:pt>
                <c:pt idx="68">
                  <c:v>3.840652520843215E-2</c:v>
                </c:pt>
                <c:pt idx="69">
                  <c:v>2.9062794483110249E-2</c:v>
                </c:pt>
                <c:pt idx="70">
                  <c:v>2.8654453293200287E-2</c:v>
                </c:pt>
                <c:pt idx="71">
                  <c:v>3.1878549920608262E-2</c:v>
                </c:pt>
                <c:pt idx="72">
                  <c:v>3.5719864293314661E-2</c:v>
                </c:pt>
                <c:pt idx="73">
                  <c:v>2.1065418829764801E-2</c:v>
                </c:pt>
                <c:pt idx="74">
                  <c:v>2.3603050719274481E-2</c:v>
                </c:pt>
                <c:pt idx="75">
                  <c:v>2.0798705689764645E-2</c:v>
                </c:pt>
                <c:pt idx="76">
                  <c:v>1.7510190647391337E-2</c:v>
                </c:pt>
                <c:pt idx="77">
                  <c:v>1.2845849802371538E-2</c:v>
                </c:pt>
                <c:pt idx="78">
                  <c:v>3.0193236714975865E-2</c:v>
                </c:pt>
                <c:pt idx="79">
                  <c:v>2.4611398963730595E-2</c:v>
                </c:pt>
                <c:pt idx="80">
                  <c:v>2.1538461538461524E-2</c:v>
                </c:pt>
                <c:pt idx="81">
                  <c:v>2.3784901758014464E-2</c:v>
                </c:pt>
                <c:pt idx="82">
                  <c:v>2.7513227513227524E-2</c:v>
                </c:pt>
                <c:pt idx="83">
                  <c:v>1.9172552976791119E-2</c:v>
                </c:pt>
                <c:pt idx="84">
                  <c:v>2.2789425706472174E-2</c:v>
                </c:pt>
                <c:pt idx="85">
                  <c:v>3.1495629661337891E-2</c:v>
                </c:pt>
                <c:pt idx="86">
                  <c:v>2.4048096192384776E-2</c:v>
                </c:pt>
                <c:pt idx="87">
                  <c:v>1.9569471624266147E-2</c:v>
                </c:pt>
                <c:pt idx="88">
                  <c:v>2.2703818369453045E-2</c:v>
                </c:pt>
                <c:pt idx="89">
                  <c:v>1.6460905349794226E-2</c:v>
                </c:pt>
                <c:pt idx="90">
                  <c:v>2.4390243902439029E-2</c:v>
                </c:pt>
                <c:pt idx="91">
                  <c:v>1.4752370916754484E-2</c:v>
                </c:pt>
                <c:pt idx="92">
                  <c:v>3.38218714768884E-2</c:v>
                </c:pt>
                <c:pt idx="93">
                  <c:v>2.9352226720647776E-2</c:v>
                </c:pt>
                <c:pt idx="94">
                  <c:v>2.5380710659898473E-2</c:v>
                </c:pt>
                <c:pt idx="95">
                  <c:v>2.8571428571428574E-2</c:v>
                </c:pt>
                <c:pt idx="96">
                  <c:v>2.9593094944512965E-2</c:v>
                </c:pt>
                <c:pt idx="97">
                  <c:v>2.7090694935217915E-2</c:v>
                </c:pt>
                <c:pt idx="98">
                  <c:v>3.3434650455927015E-2</c:v>
                </c:pt>
                <c:pt idx="99">
                  <c:v>3.3256880733944963E-2</c:v>
                </c:pt>
                <c:pt idx="100">
                  <c:v>4.3184885290148481E-2</c:v>
                </c:pt>
                <c:pt idx="101">
                  <c:v>3.8408779149519928E-2</c:v>
                </c:pt>
                <c:pt idx="102">
                  <c:v>2.8708133971291887E-2</c:v>
                </c:pt>
                <c:pt idx="103">
                  <c:v>3.7216828478964445E-2</c:v>
                </c:pt>
                <c:pt idx="104">
                  <c:v>3.0955585464333798E-2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3-49AC-950B-5933DAAECF00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Proportion Over £25k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Data'!$BI$5:$BI$109</c:f>
              <c:numCache>
                <c:formatCode>0.0%</c:formatCode>
                <c:ptCount val="105"/>
                <c:pt idx="3">
                  <c:v>0.10185322684017037</c:v>
                </c:pt>
                <c:pt idx="4">
                  <c:v>0.10140953392990405</c:v>
                </c:pt>
                <c:pt idx="5">
                  <c:v>0.10324546089325523</c:v>
                </c:pt>
                <c:pt idx="6">
                  <c:v>9.9954561983629259E-2</c:v>
                </c:pt>
                <c:pt idx="7">
                  <c:v>9.4062201524039962E-2</c:v>
                </c:pt>
                <c:pt idx="8">
                  <c:v>8.8728687178823262E-2</c:v>
                </c:pt>
                <c:pt idx="9">
                  <c:v>8.2307905581291946E-2</c:v>
                </c:pt>
                <c:pt idx="10">
                  <c:v>7.5415877831177841E-2</c:v>
                </c:pt>
                <c:pt idx="11">
                  <c:v>7.2520990257362083E-2</c:v>
                </c:pt>
                <c:pt idx="12">
                  <c:v>6.7693207227640162E-2</c:v>
                </c:pt>
                <c:pt idx="13">
                  <c:v>6.335069973410537E-2</c:v>
                </c:pt>
                <c:pt idx="14">
                  <c:v>6.4243754653995996E-2</c:v>
                </c:pt>
                <c:pt idx="15">
                  <c:v>6.1026161869291634E-2</c:v>
                </c:pt>
                <c:pt idx="16">
                  <c:v>6.3593215354931829E-2</c:v>
                </c:pt>
                <c:pt idx="17">
                  <c:v>6.613359450052253E-2</c:v>
                </c:pt>
                <c:pt idx="18">
                  <c:v>6.2135658292168099E-2</c:v>
                </c:pt>
                <c:pt idx="19">
                  <c:v>6.3920787383809421E-2</c:v>
                </c:pt>
                <c:pt idx="20">
                  <c:v>6.1384241701839377E-2</c:v>
                </c:pt>
                <c:pt idx="21">
                  <c:v>5.7447190502469894E-2</c:v>
                </c:pt>
                <c:pt idx="22">
                  <c:v>5.371954621261546E-2</c:v>
                </c:pt>
                <c:pt idx="23">
                  <c:v>4.7515952853726215E-2</c:v>
                </c:pt>
                <c:pt idx="24">
                  <c:v>4.2988873617839873E-2</c:v>
                </c:pt>
                <c:pt idx="25">
                  <c:v>3.925693599574296E-2</c:v>
                </c:pt>
                <c:pt idx="26">
                  <c:v>3.8240855578023314E-2</c:v>
                </c:pt>
                <c:pt idx="27">
                  <c:v>3.7955870258902409E-2</c:v>
                </c:pt>
                <c:pt idx="28">
                  <c:v>3.5837679345344833E-2</c:v>
                </c:pt>
                <c:pt idx="29">
                  <c:v>3.4214904978056924E-2</c:v>
                </c:pt>
                <c:pt idx="30">
                  <c:v>3.654857256991325E-2</c:v>
                </c:pt>
                <c:pt idx="31">
                  <c:v>3.3845194810676472E-2</c:v>
                </c:pt>
                <c:pt idx="32">
                  <c:v>3.3998089852715734E-2</c:v>
                </c:pt>
                <c:pt idx="33">
                  <c:v>3.4079493512820289E-2</c:v>
                </c:pt>
                <c:pt idx="34">
                  <c:v>3.2267611729419568E-2</c:v>
                </c:pt>
                <c:pt idx="35">
                  <c:v>3.2127374424035737E-2</c:v>
                </c:pt>
                <c:pt idx="36">
                  <c:v>3.3737280140049411E-2</c:v>
                </c:pt>
                <c:pt idx="37">
                  <c:v>3.3890997626435437E-2</c:v>
                </c:pt>
                <c:pt idx="38">
                  <c:v>3.1214003285208097E-2</c:v>
                </c:pt>
                <c:pt idx="39">
                  <c:v>3.3298074662080561E-2</c:v>
                </c:pt>
                <c:pt idx="40">
                  <c:v>3.246273294105869E-2</c:v>
                </c:pt>
                <c:pt idx="41">
                  <c:v>3.3873100386373249E-2</c:v>
                </c:pt>
                <c:pt idx="42">
                  <c:v>3.4877964936993307E-2</c:v>
                </c:pt>
                <c:pt idx="43">
                  <c:v>3.4685987807295225E-2</c:v>
                </c:pt>
                <c:pt idx="44">
                  <c:v>3.3578103157324742E-2</c:v>
                </c:pt>
                <c:pt idx="45">
                  <c:v>3.2933204127599501E-2</c:v>
                </c:pt>
                <c:pt idx="46">
                  <c:v>3.2886934184607898E-2</c:v>
                </c:pt>
                <c:pt idx="47">
                  <c:v>3.3786400769300153E-2</c:v>
                </c:pt>
                <c:pt idx="48">
                  <c:v>3.3641691609820508E-2</c:v>
                </c:pt>
                <c:pt idx="49">
                  <c:v>3.2717091916462139E-2</c:v>
                </c:pt>
                <c:pt idx="50">
                  <c:v>3.3035198980371015E-2</c:v>
                </c:pt>
                <c:pt idx="51">
                  <c:v>2.9739637507261323E-2</c:v>
                </c:pt>
                <c:pt idx="52">
                  <c:v>2.9461451993916934E-2</c:v>
                </c:pt>
                <c:pt idx="53">
                  <c:v>3.0122420323631084E-2</c:v>
                </c:pt>
                <c:pt idx="54">
                  <c:v>3.1237888473700529E-2</c:v>
                </c:pt>
                <c:pt idx="55">
                  <c:v>3.1347506738445156E-2</c:v>
                </c:pt>
                <c:pt idx="56">
                  <c:v>3.18951520811546E-2</c:v>
                </c:pt>
                <c:pt idx="57">
                  <c:v>3.2042223465232937E-2</c:v>
                </c:pt>
                <c:pt idx="58">
                  <c:v>3.1152875557239237E-2</c:v>
                </c:pt>
                <c:pt idx="59">
                  <c:v>3.1976543209191334E-2</c:v>
                </c:pt>
                <c:pt idx="60">
                  <c:v>3.5734413589546758E-2</c:v>
                </c:pt>
                <c:pt idx="61">
                  <c:v>3.3359957603014211E-2</c:v>
                </c:pt>
                <c:pt idx="62">
                  <c:v>3.2241451954221637E-2</c:v>
                </c:pt>
                <c:pt idx="63">
                  <c:v>3.3915985164650303E-2</c:v>
                </c:pt>
                <c:pt idx="64">
                  <c:v>3.0318725604724948E-2</c:v>
                </c:pt>
                <c:pt idx="65">
                  <c:v>3.2460062703177417E-2</c:v>
                </c:pt>
                <c:pt idx="66">
                  <c:v>3.5260446950346608E-2</c:v>
                </c:pt>
                <c:pt idx="67">
                  <c:v>3.4257433543582134E-2</c:v>
                </c:pt>
                <c:pt idx="68">
                  <c:v>3.6016932029656473E-2</c:v>
                </c:pt>
                <c:pt idx="69">
                  <c:v>3.4793465886064454E-2</c:v>
                </c:pt>
                <c:pt idx="70">
                  <c:v>3.2091580549576032E-2</c:v>
                </c:pt>
                <c:pt idx="71">
                  <c:v>3.2000580726337741E-2</c:v>
                </c:pt>
                <c:pt idx="72">
                  <c:v>3.1328915497558368E-2</c:v>
                </c:pt>
                <c:pt idx="73">
                  <c:v>2.9329571584222003E-2</c:v>
                </c:pt>
                <c:pt idx="74">
                  <c:v>2.8066720940740551E-2</c:v>
                </c:pt>
                <c:pt idx="75">
                  <c:v>2.5296759883029648E-2</c:v>
                </c:pt>
                <c:pt idx="76">
                  <c:v>2.0744341471548813E-2</c:v>
                </c:pt>
                <c:pt idx="77">
                  <c:v>1.8689449214700501E-2</c:v>
                </c:pt>
                <c:pt idx="78">
                  <c:v>2.0336995713625846E-2</c:v>
                </c:pt>
                <c:pt idx="79">
                  <c:v>2.1290169032117334E-2</c:v>
                </c:pt>
                <c:pt idx="80">
                  <c:v>2.2297236754884878E-2</c:v>
                </c:pt>
                <c:pt idx="81">
                  <c:v>2.5031999743795611E-2</c:v>
                </c:pt>
                <c:pt idx="82">
                  <c:v>2.4361997443358527E-2</c:v>
                </c:pt>
                <c:pt idx="83">
                  <c:v>2.3002285946623655E-2</c:v>
                </c:pt>
                <c:pt idx="84">
                  <c:v>2.3315026988626319E-2</c:v>
                </c:pt>
                <c:pt idx="85">
                  <c:v>2.5242708964457176E-2</c:v>
                </c:pt>
                <c:pt idx="86">
                  <c:v>2.4376426134246492E-2</c:v>
                </c:pt>
                <c:pt idx="87">
                  <c:v>2.4475655796115246E-2</c:v>
                </c:pt>
                <c:pt idx="88">
                  <c:v>2.4454253961860462E-2</c:v>
                </c:pt>
                <c:pt idx="89">
                  <c:v>2.0695572883974549E-2</c:v>
                </c:pt>
                <c:pt idx="90">
                  <c:v>2.0781109811488112E-2</c:v>
                </c:pt>
                <c:pt idx="91">
                  <c:v>1.9576834634610196E-2</c:v>
                </c:pt>
                <c:pt idx="92">
                  <c:v>2.2356347911469034E-2</c:v>
                </c:pt>
                <c:pt idx="93">
                  <c:v>2.5579178254182419E-2</c:v>
                </c:pt>
                <c:pt idx="94">
                  <c:v>2.5826794943547282E-2</c:v>
                </c:pt>
                <c:pt idx="95">
                  <c:v>2.9281559357215804E-2</c:v>
                </c:pt>
                <c:pt idx="96">
                  <c:v>2.8224365224121948E-2</c:v>
                </c:pt>
                <c:pt idx="97">
                  <c:v>2.7658982277764484E-2</c:v>
                </c:pt>
                <c:pt idx="98">
                  <c:v>2.9672467226771616E-2</c:v>
                </c:pt>
                <c:pt idx="99">
                  <c:v>3.0843830267400715E-2</c:v>
                </c:pt>
                <c:pt idx="100">
                  <c:v>3.4241777853809593E-2</c:v>
                </c:pt>
                <c:pt idx="101">
                  <c:v>3.70712989073851E-2</c:v>
                </c:pt>
                <c:pt idx="102">
                  <c:v>3.5889669786226312E-2</c:v>
                </c:pt>
                <c:pt idx="103">
                  <c:v>3.6879656722481183E-2</c:v>
                </c:pt>
                <c:pt idx="104">
                  <c:v>3.3822331766027516E-2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3-49AC-950B-5933DAAEC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Data'!$BJ$4</c:f>
              <c:strCache>
                <c:ptCount val="1"/>
                <c:pt idx="0">
                  <c:v>Average Proportion Over £25k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Data'!$BJ$5:$BJ$109</c:f>
              <c:numCache>
                <c:formatCode>0.0%</c:formatCode>
                <c:ptCount val="105"/>
                <c:pt idx="0">
                  <c:v>4.3997523636647787E-3</c:v>
                </c:pt>
                <c:pt idx="1">
                  <c:v>4.2571133630904777E-3</c:v>
                </c:pt>
                <c:pt idx="2">
                  <c:v>3.1824242072923301E-3</c:v>
                </c:pt>
                <c:pt idx="3">
                  <c:v>4.3978227172776765E-3</c:v>
                </c:pt>
                <c:pt idx="4">
                  <c:v>1.1351477087694812E-3</c:v>
                </c:pt>
                <c:pt idx="5">
                  <c:v>7.0772731227984236E-3</c:v>
                </c:pt>
                <c:pt idx="6">
                  <c:v>8.7632398847131161E-3</c:v>
                </c:pt>
                <c:pt idx="7">
                  <c:v>1.994447153962057E-3</c:v>
                </c:pt>
                <c:pt idx="8">
                  <c:v>7.0807006411322954E-3</c:v>
                </c:pt>
                <c:pt idx="9">
                  <c:v>6.8740399357896014E-3</c:v>
                </c:pt>
                <c:pt idx="10">
                  <c:v>9.0368889948733329E-3</c:v>
                </c:pt>
                <c:pt idx="11">
                  <c:v>3.0518058608287892E-3</c:v>
                </c:pt>
                <c:pt idx="12">
                  <c:v>5.8664190173328776E-3</c:v>
                </c:pt>
                <c:pt idx="13">
                  <c:v>9.1983845105677239E-3</c:v>
                </c:pt>
                <c:pt idx="14">
                  <c:v>7.2993083606176313E-3</c:v>
                </c:pt>
                <c:pt idx="15">
                  <c:v>7.0344854604836651E-3</c:v>
                </c:pt>
                <c:pt idx="16">
                  <c:v>0</c:v>
                </c:pt>
                <c:pt idx="17">
                  <c:v>1.7668356263577116E-3</c:v>
                </c:pt>
                <c:pt idx="18">
                  <c:v>6.4418757122804886E-3</c:v>
                </c:pt>
                <c:pt idx="19">
                  <c:v>0</c:v>
                </c:pt>
                <c:pt idx="20">
                  <c:v>0</c:v>
                </c:pt>
                <c:pt idx="21">
                  <c:v>3.5206187054511884E-3</c:v>
                </c:pt>
                <c:pt idx="22">
                  <c:v>4.1994951426604444E-3</c:v>
                </c:pt>
                <c:pt idx="23">
                  <c:v>4.6186073510730494E-3</c:v>
                </c:pt>
                <c:pt idx="24">
                  <c:v>7.5917859365276907E-3</c:v>
                </c:pt>
                <c:pt idx="25">
                  <c:v>0</c:v>
                </c:pt>
                <c:pt idx="26">
                  <c:v>1.6027886771300451E-3</c:v>
                </c:pt>
                <c:pt idx="27">
                  <c:v>0</c:v>
                </c:pt>
                <c:pt idx="28">
                  <c:v>3.0618469359052201E-3</c:v>
                </c:pt>
                <c:pt idx="29">
                  <c:v>0</c:v>
                </c:pt>
                <c:pt idx="30">
                  <c:v>1.6834085102065289E-3</c:v>
                </c:pt>
                <c:pt idx="31">
                  <c:v>7.2692872613209182E-3</c:v>
                </c:pt>
                <c:pt idx="32">
                  <c:v>1.7768820345055881E-3</c:v>
                </c:pt>
                <c:pt idx="33">
                  <c:v>1.575265313520955E-3</c:v>
                </c:pt>
                <c:pt idx="34">
                  <c:v>3.8029944674244868E-3</c:v>
                </c:pt>
                <c:pt idx="35">
                  <c:v>5.6784886404298018E-3</c:v>
                </c:pt>
                <c:pt idx="36">
                  <c:v>0</c:v>
                </c:pt>
                <c:pt idx="37">
                  <c:v>1.4027024118795444E-3</c:v>
                </c:pt>
                <c:pt idx="38">
                  <c:v>1.7793941284868808E-3</c:v>
                </c:pt>
                <c:pt idx="39">
                  <c:v>0</c:v>
                </c:pt>
                <c:pt idx="40">
                  <c:v>1.5814283981213496E-3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1.6688918558077435E-3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2.7111744956472652E-3</c:v>
                </c:pt>
                <c:pt idx="57">
                  <c:v>0</c:v>
                </c:pt>
                <c:pt idx="58">
                  <c:v>0</c:v>
                </c:pt>
                <c:pt idx="59">
                  <c:v>2.6109660574412533E-3</c:v>
                </c:pt>
                <c:pt idx="60">
                  <c:v>0</c:v>
                </c:pt>
                <c:pt idx="61">
                  <c:v>6.3291139240506328E-3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4.5871559633027525E-3</c:v>
                </c:pt>
                <c:pt idx="73">
                  <c:v>0</c:v>
                </c:pt>
                <c:pt idx="74">
                  <c:v>2.4813895781637717E-3</c:v>
                </c:pt>
                <c:pt idx="75">
                  <c:v>2.6041666666666665E-3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2.7624309392265192E-3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3.0674846625766872E-3</c:v>
                </c:pt>
                <c:pt idx="100">
                  <c:v>3.4013605442176869E-3</c:v>
                </c:pt>
                <c:pt idx="101">
                  <c:v>7.6628352490421452E-3</c:v>
                </c:pt>
                <c:pt idx="102">
                  <c:v>0</c:v>
                </c:pt>
                <c:pt idx="103">
                  <c:v>3.7593984962406013E-3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A-4632-9D25-5E5E8D18BF40}"/>
            </c:ext>
          </c:extLst>
        </c:ser>
        <c:ser>
          <c:idx val="1"/>
          <c:order val="1"/>
          <c:tx>
            <c:strRef>
              <c:f>'Averages Graph Data'!$BK$4</c:f>
              <c:strCache>
                <c:ptCount val="1"/>
                <c:pt idx="0">
                  <c:v>Average Proportion Over £25k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Data'!$BK$5:$BK$109</c:f>
              <c:numCache>
                <c:formatCode>0.0%</c:formatCode>
                <c:ptCount val="105"/>
                <c:pt idx="3">
                  <c:v>4.0592781628313156E-3</c:v>
                </c:pt>
                <c:pt idx="4">
                  <c:v>3.2431269991074914E-3</c:v>
                </c:pt>
                <c:pt idx="5">
                  <c:v>3.9481669390344781E-3</c:v>
                </c:pt>
                <c:pt idx="6">
                  <c:v>5.3433708583896736E-3</c:v>
                </c:pt>
                <c:pt idx="7">
                  <c:v>4.7425269675607697E-3</c:v>
                </c:pt>
                <c:pt idx="8">
                  <c:v>6.2289152006514735E-3</c:v>
                </c:pt>
                <c:pt idx="9">
                  <c:v>6.1781069038992671E-3</c:v>
                </c:pt>
                <c:pt idx="10">
                  <c:v>6.2465191814393218E-3</c:v>
                </c:pt>
                <c:pt idx="11">
                  <c:v>6.5108588581560042E-3</c:v>
                </c:pt>
                <c:pt idx="12">
                  <c:v>6.2072884522061493E-3</c:v>
                </c:pt>
                <c:pt idx="13">
                  <c:v>6.788374595900681E-3</c:v>
                </c:pt>
                <c:pt idx="14">
                  <c:v>6.3539794373367554E-3</c:v>
                </c:pt>
                <c:pt idx="15">
                  <c:v>7.3496493372504747E-3</c:v>
                </c:pt>
                <c:pt idx="16">
                  <c:v>5.8830445829172549E-3</c:v>
                </c:pt>
                <c:pt idx="17">
                  <c:v>4.0251573618647514E-3</c:v>
                </c:pt>
                <c:pt idx="18">
                  <c:v>3.8107991997804666E-3</c:v>
                </c:pt>
                <c:pt idx="19">
                  <c:v>2.0521778346595499E-3</c:v>
                </c:pt>
                <c:pt idx="20">
                  <c:v>2.0521778346595499E-3</c:v>
                </c:pt>
                <c:pt idx="21">
                  <c:v>2.4906236044329195E-3</c:v>
                </c:pt>
                <c:pt idx="22">
                  <c:v>1.9300284620279082E-3</c:v>
                </c:pt>
                <c:pt idx="23">
                  <c:v>3.0846802997961708E-3</c:v>
                </c:pt>
                <c:pt idx="24">
                  <c:v>4.982626783928093E-3</c:v>
                </c:pt>
                <c:pt idx="25">
                  <c:v>4.1024721075652963E-3</c:v>
                </c:pt>
                <c:pt idx="26">
                  <c:v>3.4532954911826964E-3</c:v>
                </c:pt>
                <c:pt idx="27">
                  <c:v>2.2986436534144341E-3</c:v>
                </c:pt>
                <c:pt idx="28">
                  <c:v>1.1661589032588163E-3</c:v>
                </c:pt>
                <c:pt idx="29">
                  <c:v>1.1661589032588163E-3</c:v>
                </c:pt>
                <c:pt idx="30">
                  <c:v>1.1863138615279371E-3</c:v>
                </c:pt>
                <c:pt idx="31">
                  <c:v>3.0036356768581669E-3</c:v>
                </c:pt>
                <c:pt idx="32">
                  <c:v>2.6823944515082586E-3</c:v>
                </c:pt>
                <c:pt idx="33">
                  <c:v>3.0762107798884973E-3</c:v>
                </c:pt>
                <c:pt idx="34">
                  <c:v>3.6061072691929868E-3</c:v>
                </c:pt>
                <c:pt idx="35">
                  <c:v>3.2084076139702079E-3</c:v>
                </c:pt>
                <c:pt idx="36">
                  <c:v>2.7641871053438109E-3</c:v>
                </c:pt>
                <c:pt idx="37">
                  <c:v>2.7210463799334584E-3</c:v>
                </c:pt>
                <c:pt idx="38">
                  <c:v>2.2151462951990569E-3</c:v>
                </c:pt>
                <c:pt idx="39">
                  <c:v>7.9552413509160623E-4</c:v>
                </c:pt>
                <c:pt idx="40">
                  <c:v>1.1908812346219436E-3</c:v>
                </c:pt>
                <c:pt idx="41">
                  <c:v>8.402056316520576E-4</c:v>
                </c:pt>
                <c:pt idx="42">
                  <c:v>3.9535709953033741E-4</c:v>
                </c:pt>
                <c:pt idx="43">
                  <c:v>3.9535709953033741E-4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4.1722296395193588E-4</c:v>
                </c:pt>
                <c:pt idx="52">
                  <c:v>4.1722296395193588E-4</c:v>
                </c:pt>
                <c:pt idx="53">
                  <c:v>4.1722296395193588E-4</c:v>
                </c:pt>
                <c:pt idx="54">
                  <c:v>4.1722296395193588E-4</c:v>
                </c:pt>
                <c:pt idx="55">
                  <c:v>0</c:v>
                </c:pt>
                <c:pt idx="56">
                  <c:v>6.777936239118163E-4</c:v>
                </c:pt>
                <c:pt idx="57">
                  <c:v>6.777936239118163E-4</c:v>
                </c:pt>
                <c:pt idx="58">
                  <c:v>6.777936239118163E-4</c:v>
                </c:pt>
                <c:pt idx="59">
                  <c:v>1.3305351382721297E-3</c:v>
                </c:pt>
                <c:pt idx="60">
                  <c:v>6.5274151436031332E-4</c:v>
                </c:pt>
                <c:pt idx="61">
                  <c:v>2.2350199953729715E-3</c:v>
                </c:pt>
                <c:pt idx="62">
                  <c:v>2.2350199953729715E-3</c:v>
                </c:pt>
                <c:pt idx="63">
                  <c:v>1.5822784810126582E-3</c:v>
                </c:pt>
                <c:pt idx="64">
                  <c:v>1.5822784810126582E-3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1.1467889908256881E-3</c:v>
                </c:pt>
                <c:pt idx="73">
                  <c:v>1.1467889908256881E-3</c:v>
                </c:pt>
                <c:pt idx="74">
                  <c:v>1.7671363853666311E-3</c:v>
                </c:pt>
                <c:pt idx="75">
                  <c:v>2.4181780520332978E-3</c:v>
                </c:pt>
                <c:pt idx="76">
                  <c:v>1.2713890612076097E-3</c:v>
                </c:pt>
                <c:pt idx="77">
                  <c:v>1.2713890612076097E-3</c:v>
                </c:pt>
                <c:pt idx="78">
                  <c:v>6.5104166666666663E-4</c:v>
                </c:pt>
                <c:pt idx="79">
                  <c:v>6.9060773480662981E-4</c:v>
                </c:pt>
                <c:pt idx="80">
                  <c:v>6.9060773480662981E-4</c:v>
                </c:pt>
                <c:pt idx="81">
                  <c:v>6.9060773480662981E-4</c:v>
                </c:pt>
                <c:pt idx="82">
                  <c:v>6.9060773480662981E-4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7.668711656441718E-4</c:v>
                </c:pt>
                <c:pt idx="100">
                  <c:v>1.6172113016985935E-3</c:v>
                </c:pt>
                <c:pt idx="101">
                  <c:v>3.5329201139591296E-3</c:v>
                </c:pt>
                <c:pt idx="102">
                  <c:v>3.5329201139591296E-3</c:v>
                </c:pt>
                <c:pt idx="103">
                  <c:v>3.7058985723751083E-3</c:v>
                </c:pt>
                <c:pt idx="104">
                  <c:v>2.8555584363206864E-3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CA-4632-9D25-5E5E8D18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Data'!$BL$4</c:f>
              <c:strCache>
                <c:ptCount val="1"/>
                <c:pt idx="0">
                  <c:v>Average Proportion Over £25k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Data'!$BL$5:$BL$109</c:f>
              <c:numCache>
                <c:formatCode>0.0%</c:formatCode>
                <c:ptCount val="105"/>
                <c:pt idx="0">
                  <c:v>1.9419578400231015E-2</c:v>
                </c:pt>
                <c:pt idx="1">
                  <c:v>1.8373259840293973E-2</c:v>
                </c:pt>
                <c:pt idx="2">
                  <c:v>2.0655526070429607E-2</c:v>
                </c:pt>
                <c:pt idx="3">
                  <c:v>1.8811425061425063E-2</c:v>
                </c:pt>
                <c:pt idx="4">
                  <c:v>1.8564356435643563E-2</c:v>
                </c:pt>
                <c:pt idx="5">
                  <c:v>1.7676993125613785E-2</c:v>
                </c:pt>
                <c:pt idx="6">
                  <c:v>1.7280701754385966E-2</c:v>
                </c:pt>
                <c:pt idx="7">
                  <c:v>1.8567639257294429E-2</c:v>
                </c:pt>
                <c:pt idx="8">
                  <c:v>1.471776002871758E-2</c:v>
                </c:pt>
                <c:pt idx="9">
                  <c:v>1.4186851211072665E-2</c:v>
                </c:pt>
                <c:pt idx="10">
                  <c:v>1.7911975435005119E-2</c:v>
                </c:pt>
                <c:pt idx="11">
                  <c:v>1.5787733509671019E-2</c:v>
                </c:pt>
                <c:pt idx="12">
                  <c:v>1.4994829369183039E-2</c:v>
                </c:pt>
                <c:pt idx="13">
                  <c:v>1.5864479698843775E-2</c:v>
                </c:pt>
                <c:pt idx="14">
                  <c:v>1.636631114380287E-2</c:v>
                </c:pt>
                <c:pt idx="15">
                  <c:v>1.6821922763859999E-2</c:v>
                </c:pt>
                <c:pt idx="16">
                  <c:v>1.4080788524157353E-2</c:v>
                </c:pt>
                <c:pt idx="17">
                  <c:v>1.4712643678160919E-2</c:v>
                </c:pt>
                <c:pt idx="18">
                  <c:v>1.7386984600099353E-2</c:v>
                </c:pt>
                <c:pt idx="19">
                  <c:v>1.7126617306110238E-2</c:v>
                </c:pt>
                <c:pt idx="20">
                  <c:v>1.568981064021641E-2</c:v>
                </c:pt>
                <c:pt idx="21">
                  <c:v>1.3470173187940988E-2</c:v>
                </c:pt>
                <c:pt idx="22">
                  <c:v>1.3568891722065386E-2</c:v>
                </c:pt>
                <c:pt idx="23">
                  <c:v>1.5878555225964056E-2</c:v>
                </c:pt>
                <c:pt idx="24">
                  <c:v>1.3827082008900191E-2</c:v>
                </c:pt>
                <c:pt idx="25">
                  <c:v>1.5340512899976757E-2</c:v>
                </c:pt>
                <c:pt idx="26">
                  <c:v>1.5751752382452546E-2</c:v>
                </c:pt>
                <c:pt idx="27">
                  <c:v>1.7471567496291411E-2</c:v>
                </c:pt>
                <c:pt idx="28">
                  <c:v>1.8405889884763126E-2</c:v>
                </c:pt>
                <c:pt idx="29">
                  <c:v>1.5279866993903888E-2</c:v>
                </c:pt>
                <c:pt idx="30">
                  <c:v>1.7755982074913332E-2</c:v>
                </c:pt>
                <c:pt idx="31">
                  <c:v>1.7754964658364188E-2</c:v>
                </c:pt>
                <c:pt idx="32">
                  <c:v>1.766651631333634E-2</c:v>
                </c:pt>
                <c:pt idx="33">
                  <c:v>1.6697451052826006E-2</c:v>
                </c:pt>
                <c:pt idx="34">
                  <c:v>1.7948149789497009E-2</c:v>
                </c:pt>
                <c:pt idx="35">
                  <c:v>1.6227801592161667E-2</c:v>
                </c:pt>
                <c:pt idx="36">
                  <c:v>1.764794232502253E-2</c:v>
                </c:pt>
                <c:pt idx="37">
                  <c:v>1.8385234803677045E-2</c:v>
                </c:pt>
                <c:pt idx="38">
                  <c:v>1.9222644697929871E-2</c:v>
                </c:pt>
                <c:pt idx="39">
                  <c:v>1.9213973799126639E-2</c:v>
                </c:pt>
                <c:pt idx="40">
                  <c:v>1.9813605342335072E-2</c:v>
                </c:pt>
                <c:pt idx="41">
                  <c:v>2.4499510009799805E-2</c:v>
                </c:pt>
                <c:pt idx="42">
                  <c:v>1.9645353542785668E-2</c:v>
                </c:pt>
                <c:pt idx="43">
                  <c:v>2.0372214138010263E-2</c:v>
                </c:pt>
                <c:pt idx="44">
                  <c:v>1.9286256643887622E-2</c:v>
                </c:pt>
                <c:pt idx="45">
                  <c:v>2.2272824307976946E-2</c:v>
                </c:pt>
                <c:pt idx="46">
                  <c:v>1.7800573238799217E-2</c:v>
                </c:pt>
                <c:pt idx="47">
                  <c:v>2.1907321443114261E-2</c:v>
                </c:pt>
                <c:pt idx="48">
                  <c:v>2.0514439008994793E-2</c:v>
                </c:pt>
                <c:pt idx="49">
                  <c:v>2.1400778210116732E-2</c:v>
                </c:pt>
                <c:pt idx="50">
                  <c:v>2.2236283105848322E-2</c:v>
                </c:pt>
                <c:pt idx="51">
                  <c:v>2.0789709841459766E-2</c:v>
                </c:pt>
                <c:pt idx="52">
                  <c:v>2.0278099652375436E-2</c:v>
                </c:pt>
                <c:pt idx="53">
                  <c:v>2.0433825840930526E-2</c:v>
                </c:pt>
                <c:pt idx="54">
                  <c:v>2.4281805745554035E-2</c:v>
                </c:pt>
                <c:pt idx="55">
                  <c:v>1.8391633609808871E-2</c:v>
                </c:pt>
                <c:pt idx="56">
                  <c:v>1.7892644135188866E-2</c:v>
                </c:pt>
                <c:pt idx="57">
                  <c:v>2.0075282308657464E-2</c:v>
                </c:pt>
                <c:pt idx="58">
                  <c:v>1.5686274509803921E-2</c:v>
                </c:pt>
                <c:pt idx="59">
                  <c:v>1.5056461731493099E-2</c:v>
                </c:pt>
                <c:pt idx="60">
                  <c:v>1.2152777777777778E-2</c:v>
                </c:pt>
                <c:pt idx="61">
                  <c:v>9.765625E-3</c:v>
                </c:pt>
                <c:pt idx="62">
                  <c:v>3.5211267605633804E-3</c:v>
                </c:pt>
                <c:pt idx="63">
                  <c:v>1.4950166112956811E-2</c:v>
                </c:pt>
                <c:pt idx="64">
                  <c:v>4.2826552462526769E-3</c:v>
                </c:pt>
                <c:pt idx="65">
                  <c:v>1.8518518518518517E-2</c:v>
                </c:pt>
                <c:pt idx="66">
                  <c:v>3.7950664136622392E-3</c:v>
                </c:pt>
                <c:pt idx="67">
                  <c:v>9.6899224806201549E-3</c:v>
                </c:pt>
                <c:pt idx="68">
                  <c:v>2.3722627737226276E-2</c:v>
                </c:pt>
                <c:pt idx="69">
                  <c:v>1.3015184381778741E-2</c:v>
                </c:pt>
                <c:pt idx="70">
                  <c:v>1.6697588126159554E-2</c:v>
                </c:pt>
                <c:pt idx="71">
                  <c:v>8.6393088552915772E-3</c:v>
                </c:pt>
                <c:pt idx="72">
                  <c:v>4.1928721174004195E-3</c:v>
                </c:pt>
                <c:pt idx="73">
                  <c:v>7.9575596816976128E-3</c:v>
                </c:pt>
                <c:pt idx="74">
                  <c:v>4.6511627906976744E-3</c:v>
                </c:pt>
                <c:pt idx="75">
                  <c:v>2.2471910112359553E-3</c:v>
                </c:pt>
                <c:pt idx="76">
                  <c:v>8.1135902636916835E-3</c:v>
                </c:pt>
                <c:pt idx="77">
                  <c:v>8.0000000000000002E-3</c:v>
                </c:pt>
                <c:pt idx="78">
                  <c:v>1.2738853503184714E-2</c:v>
                </c:pt>
                <c:pt idx="79">
                  <c:v>6.1349693251533744E-3</c:v>
                </c:pt>
                <c:pt idx="80">
                  <c:v>1.282051282051282E-2</c:v>
                </c:pt>
                <c:pt idx="81">
                  <c:v>1.5267175572519083E-2</c:v>
                </c:pt>
                <c:pt idx="82">
                  <c:v>6.9605568445475635E-3</c:v>
                </c:pt>
                <c:pt idx="83">
                  <c:v>4.8899755501222494E-3</c:v>
                </c:pt>
                <c:pt idx="84">
                  <c:v>0</c:v>
                </c:pt>
                <c:pt idx="85">
                  <c:v>0</c:v>
                </c:pt>
                <c:pt idx="86">
                  <c:v>6.3424947145877377E-3</c:v>
                </c:pt>
                <c:pt idx="87">
                  <c:v>1.6791044776119403E-2</c:v>
                </c:pt>
                <c:pt idx="88">
                  <c:v>4.9019607843137254E-3</c:v>
                </c:pt>
                <c:pt idx="89">
                  <c:v>4.807692307692308E-3</c:v>
                </c:pt>
                <c:pt idx="90">
                  <c:v>6.1099796334012219E-3</c:v>
                </c:pt>
                <c:pt idx="91">
                  <c:v>2.5062656641604009E-3</c:v>
                </c:pt>
                <c:pt idx="92">
                  <c:v>8.9086859688195987E-3</c:v>
                </c:pt>
                <c:pt idx="93">
                  <c:v>1.9193857965451055E-3</c:v>
                </c:pt>
                <c:pt idx="94">
                  <c:v>6.8337129840546698E-3</c:v>
                </c:pt>
                <c:pt idx="95">
                  <c:v>4.2643923240938165E-3</c:v>
                </c:pt>
                <c:pt idx="96">
                  <c:v>0</c:v>
                </c:pt>
                <c:pt idx="97">
                  <c:v>0</c:v>
                </c:pt>
                <c:pt idx="98">
                  <c:v>1.7761989342806395E-3</c:v>
                </c:pt>
                <c:pt idx="99">
                  <c:v>0</c:v>
                </c:pt>
                <c:pt idx="100">
                  <c:v>3.9447731755424065E-3</c:v>
                </c:pt>
                <c:pt idx="101">
                  <c:v>8.4388185654008432E-3</c:v>
                </c:pt>
                <c:pt idx="102">
                  <c:v>4.7505938242280287E-3</c:v>
                </c:pt>
                <c:pt idx="103">
                  <c:v>0</c:v>
                </c:pt>
                <c:pt idx="104">
                  <c:v>4.434589800443459E-3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3-4ADA-BB39-85910E0F8528}"/>
            </c:ext>
          </c:extLst>
        </c:ser>
        <c:ser>
          <c:idx val="1"/>
          <c:order val="1"/>
          <c:tx>
            <c:strRef>
              <c:f>'Averages Graph Data'!$BM$4</c:f>
              <c:strCache>
                <c:ptCount val="1"/>
                <c:pt idx="0">
                  <c:v>Average Proportion Over £25k - 4 Week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Data'!$BM$5:$BM$109</c:f>
              <c:numCache>
                <c:formatCode>0.0%</c:formatCode>
                <c:ptCount val="105"/>
                <c:pt idx="3">
                  <c:v>1.9314947343094913E-2</c:v>
                </c:pt>
                <c:pt idx="4">
                  <c:v>1.9101141851948052E-2</c:v>
                </c:pt>
                <c:pt idx="5">
                  <c:v>1.8927075173278005E-2</c:v>
                </c:pt>
                <c:pt idx="6">
                  <c:v>1.8083369094267096E-2</c:v>
                </c:pt>
                <c:pt idx="7">
                  <c:v>1.8022422643234438E-2</c:v>
                </c:pt>
                <c:pt idx="8">
                  <c:v>1.7060773541502941E-2</c:v>
                </c:pt>
                <c:pt idx="9">
                  <c:v>1.618823806286766E-2</c:v>
                </c:pt>
                <c:pt idx="10">
                  <c:v>1.634605648302245E-2</c:v>
                </c:pt>
                <c:pt idx="11">
                  <c:v>1.5651080046116594E-2</c:v>
                </c:pt>
                <c:pt idx="12">
                  <c:v>1.5720347381232961E-2</c:v>
                </c:pt>
                <c:pt idx="13">
                  <c:v>1.6139754503175736E-2</c:v>
                </c:pt>
                <c:pt idx="14">
                  <c:v>1.5753338430375175E-2</c:v>
                </c:pt>
                <c:pt idx="15">
                  <c:v>1.601188574392242E-2</c:v>
                </c:pt>
                <c:pt idx="16">
                  <c:v>1.5783375532665997E-2</c:v>
                </c:pt>
                <c:pt idx="17">
                  <c:v>1.5495416527495287E-2</c:v>
                </c:pt>
                <c:pt idx="18">
                  <c:v>1.5750584891569407E-2</c:v>
                </c:pt>
                <c:pt idx="19">
                  <c:v>1.5826758527131966E-2</c:v>
                </c:pt>
                <c:pt idx="20">
                  <c:v>1.622901405614673E-2</c:v>
                </c:pt>
                <c:pt idx="21">
                  <c:v>1.5918396433591747E-2</c:v>
                </c:pt>
                <c:pt idx="22">
                  <c:v>1.4963873214083255E-2</c:v>
                </c:pt>
                <c:pt idx="23">
                  <c:v>1.465185769404671E-2</c:v>
                </c:pt>
                <c:pt idx="24">
                  <c:v>1.4186175536217656E-2</c:v>
                </c:pt>
                <c:pt idx="25">
                  <c:v>1.4653760464226596E-2</c:v>
                </c:pt>
                <c:pt idx="26">
                  <c:v>1.5199475629323389E-2</c:v>
                </c:pt>
                <c:pt idx="27">
                  <c:v>1.5597728696905226E-2</c:v>
                </c:pt>
                <c:pt idx="28">
                  <c:v>1.6742430665870958E-2</c:v>
                </c:pt>
                <c:pt idx="29">
                  <c:v>1.6727269189352741E-2</c:v>
                </c:pt>
                <c:pt idx="30">
                  <c:v>1.722832661246794E-2</c:v>
                </c:pt>
                <c:pt idx="31">
                  <c:v>1.729917590298613E-2</c:v>
                </c:pt>
                <c:pt idx="32">
                  <c:v>1.7114332510129438E-2</c:v>
                </c:pt>
                <c:pt idx="33">
                  <c:v>1.7468728524859967E-2</c:v>
                </c:pt>
                <c:pt idx="34">
                  <c:v>1.7516770453505887E-2</c:v>
                </c:pt>
                <c:pt idx="35">
                  <c:v>1.7134979686955255E-2</c:v>
                </c:pt>
                <c:pt idx="36">
                  <c:v>1.7130336189876805E-2</c:v>
                </c:pt>
                <c:pt idx="37">
                  <c:v>1.7552282127589563E-2</c:v>
                </c:pt>
                <c:pt idx="38">
                  <c:v>1.7870905854697777E-2</c:v>
                </c:pt>
                <c:pt idx="39">
                  <c:v>1.8617448906439023E-2</c:v>
                </c:pt>
                <c:pt idx="40">
                  <c:v>1.9158864660767157E-2</c:v>
                </c:pt>
                <c:pt idx="41">
                  <c:v>2.0687433462297847E-2</c:v>
                </c:pt>
                <c:pt idx="42">
                  <c:v>2.0793110673511795E-2</c:v>
                </c:pt>
                <c:pt idx="43">
                  <c:v>2.1082670758232704E-2</c:v>
                </c:pt>
                <c:pt idx="44">
                  <c:v>2.0950833583620838E-2</c:v>
                </c:pt>
                <c:pt idx="45">
                  <c:v>2.0394162158165124E-2</c:v>
                </c:pt>
                <c:pt idx="46">
                  <c:v>1.9932967082168511E-2</c:v>
                </c:pt>
                <c:pt idx="47">
                  <c:v>2.0316743908444512E-2</c:v>
                </c:pt>
                <c:pt idx="48">
                  <c:v>2.0623789499721303E-2</c:v>
                </c:pt>
                <c:pt idx="49">
                  <c:v>2.0405777975256251E-2</c:v>
                </c:pt>
                <c:pt idx="50">
                  <c:v>2.1514705442018528E-2</c:v>
                </c:pt>
                <c:pt idx="51">
                  <c:v>2.1235302541604904E-2</c:v>
                </c:pt>
                <c:pt idx="52">
                  <c:v>2.1176217702450064E-2</c:v>
                </c:pt>
                <c:pt idx="53">
                  <c:v>2.0934479610153513E-2</c:v>
                </c:pt>
                <c:pt idx="54">
                  <c:v>2.1445860270079942E-2</c:v>
                </c:pt>
                <c:pt idx="55">
                  <c:v>2.0846341212167219E-2</c:v>
                </c:pt>
                <c:pt idx="56">
                  <c:v>2.0249977332870574E-2</c:v>
                </c:pt>
                <c:pt idx="57">
                  <c:v>2.0160341449802308E-2</c:v>
                </c:pt>
                <c:pt idx="58">
                  <c:v>1.8011458640864779E-2</c:v>
                </c:pt>
                <c:pt idx="59">
                  <c:v>1.7177665671285838E-2</c:v>
                </c:pt>
                <c:pt idx="60">
                  <c:v>1.5742699081933063E-2</c:v>
                </c:pt>
                <c:pt idx="61">
                  <c:v>1.31652847547687E-2</c:v>
                </c:pt>
                <c:pt idx="62">
                  <c:v>1.0123997817458565E-2</c:v>
                </c:pt>
                <c:pt idx="63">
                  <c:v>1.0097423912824491E-2</c:v>
                </c:pt>
                <c:pt idx="64">
                  <c:v>8.1298932799432171E-3</c:v>
                </c:pt>
                <c:pt idx="65">
                  <c:v>1.0318116659572846E-2</c:v>
                </c:pt>
                <c:pt idx="66">
                  <c:v>1.0386601572847562E-2</c:v>
                </c:pt>
                <c:pt idx="67">
                  <c:v>9.0715406647633966E-3</c:v>
                </c:pt>
                <c:pt idx="68">
                  <c:v>1.3931533787506797E-2</c:v>
                </c:pt>
                <c:pt idx="69">
                  <c:v>1.2555700253321853E-2</c:v>
                </c:pt>
                <c:pt idx="70">
                  <c:v>1.578133068144618E-2</c:v>
                </c:pt>
                <c:pt idx="71">
                  <c:v>1.5518677275114037E-2</c:v>
                </c:pt>
                <c:pt idx="72">
                  <c:v>1.0636238370157574E-2</c:v>
                </c:pt>
                <c:pt idx="73">
                  <c:v>9.3718321951372918E-3</c:v>
                </c:pt>
                <c:pt idx="74">
                  <c:v>6.360225861271821E-3</c:v>
                </c:pt>
                <c:pt idx="75">
                  <c:v>4.762196400257916E-3</c:v>
                </c:pt>
                <c:pt idx="76">
                  <c:v>5.742375936830732E-3</c:v>
                </c:pt>
                <c:pt idx="77">
                  <c:v>5.7529860164063284E-3</c:v>
                </c:pt>
                <c:pt idx="78">
                  <c:v>7.7749086945280883E-3</c:v>
                </c:pt>
                <c:pt idx="79">
                  <c:v>8.7468532730074437E-3</c:v>
                </c:pt>
                <c:pt idx="80">
                  <c:v>9.9235839122127269E-3</c:v>
                </c:pt>
                <c:pt idx="81">
                  <c:v>1.1740377805342497E-2</c:v>
                </c:pt>
                <c:pt idx="82">
                  <c:v>1.0295803640683211E-2</c:v>
                </c:pt>
                <c:pt idx="83">
                  <c:v>9.9845551969254299E-3</c:v>
                </c:pt>
                <c:pt idx="84">
                  <c:v>6.7794269917972241E-3</c:v>
                </c:pt>
                <c:pt idx="85">
                  <c:v>2.9626330986674532E-3</c:v>
                </c:pt>
                <c:pt idx="86">
                  <c:v>2.808117566177497E-3</c:v>
                </c:pt>
                <c:pt idx="87">
                  <c:v>5.7833848726767849E-3</c:v>
                </c:pt>
                <c:pt idx="88">
                  <c:v>7.0088750687552163E-3</c:v>
                </c:pt>
                <c:pt idx="89">
                  <c:v>8.2107981456782941E-3</c:v>
                </c:pt>
                <c:pt idx="90">
                  <c:v>8.1526693753816645E-3</c:v>
                </c:pt>
                <c:pt idx="91">
                  <c:v>4.581474597391914E-3</c:v>
                </c:pt>
                <c:pt idx="92">
                  <c:v>5.5831558935183819E-3</c:v>
                </c:pt>
                <c:pt idx="93">
                  <c:v>4.8610792657315825E-3</c:v>
                </c:pt>
                <c:pt idx="94">
                  <c:v>5.0420126033949436E-3</c:v>
                </c:pt>
                <c:pt idx="95">
                  <c:v>5.4815442683782975E-3</c:v>
                </c:pt>
                <c:pt idx="96">
                  <c:v>3.2543727761733979E-3</c:v>
                </c:pt>
                <c:pt idx="97">
                  <c:v>2.7745263270371216E-3</c:v>
                </c:pt>
                <c:pt idx="98">
                  <c:v>1.510147814593614E-3</c:v>
                </c:pt>
                <c:pt idx="99">
                  <c:v>4.4404973357015987E-4</c:v>
                </c:pt>
                <c:pt idx="100">
                  <c:v>1.4302430274557615E-3</c:v>
                </c:pt>
                <c:pt idx="101">
                  <c:v>3.5399476688059723E-3</c:v>
                </c:pt>
                <c:pt idx="102">
                  <c:v>4.2835463912928202E-3</c:v>
                </c:pt>
                <c:pt idx="103">
                  <c:v>4.2835463912928202E-3</c:v>
                </c:pt>
                <c:pt idx="104">
                  <c:v>4.4060005475180831E-3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3-4ADA-BB39-85910E0F8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Data'!$AH$4</c:f>
              <c:strCache>
                <c:ptCount val="1"/>
                <c:pt idx="0">
                  <c:v>Average NCD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Data'!$AH$5:$AH$109</c:f>
              <c:numCache>
                <c:formatCode>#,##0.0</c:formatCode>
                <c:ptCount val="105"/>
                <c:pt idx="0">
                  <c:v>3.680254023596329</c:v>
                </c:pt>
                <c:pt idx="1">
                  <c:v>3.7198986993537768</c:v>
                </c:pt>
                <c:pt idx="2">
                  <c:v>4.1307137219341676</c:v>
                </c:pt>
                <c:pt idx="3">
                  <c:v>4.0660596474542876</c:v>
                </c:pt>
                <c:pt idx="4">
                  <c:v>4.034500055694755</c:v>
                </c:pt>
                <c:pt idx="5">
                  <c:v>4.1246825643077214</c:v>
                </c:pt>
                <c:pt idx="6">
                  <c:v>4.1017733713863791</c:v>
                </c:pt>
                <c:pt idx="7">
                  <c:v>4.1617873828871677</c:v>
                </c:pt>
                <c:pt idx="8">
                  <c:v>4.4599275784739012</c:v>
                </c:pt>
                <c:pt idx="9">
                  <c:v>4.3131228515005082</c:v>
                </c:pt>
                <c:pt idx="10">
                  <c:v>4.4089541988656551</c:v>
                </c:pt>
                <c:pt idx="11">
                  <c:v>4.5720219349993192</c:v>
                </c:pt>
                <c:pt idx="12">
                  <c:v>4.3629591141761752</c:v>
                </c:pt>
                <c:pt idx="13">
                  <c:v>4.5833163881877592</c:v>
                </c:pt>
                <c:pt idx="14">
                  <c:v>4.510069682005537</c:v>
                </c:pt>
                <c:pt idx="15">
                  <c:v>4.8831949977224314</c:v>
                </c:pt>
                <c:pt idx="16">
                  <c:v>4.6890901144119264</c:v>
                </c:pt>
                <c:pt idx="17">
                  <c:v>4.6905480885160351</c:v>
                </c:pt>
                <c:pt idx="18">
                  <c:v>4.4588172049972519</c:v>
                </c:pt>
                <c:pt idx="19">
                  <c:v>4.7869029306294486</c:v>
                </c:pt>
                <c:pt idx="20">
                  <c:v>4.6006359333153242</c:v>
                </c:pt>
                <c:pt idx="21">
                  <c:v>4.8378256623902498</c:v>
                </c:pt>
                <c:pt idx="22">
                  <c:v>4.5963199059549069</c:v>
                </c:pt>
                <c:pt idx="23">
                  <c:v>4.6328337225350849</c:v>
                </c:pt>
                <c:pt idx="24">
                  <c:v>4.6673004287848148</c:v>
                </c:pt>
                <c:pt idx="25">
                  <c:v>4.4652914975885469</c:v>
                </c:pt>
                <c:pt idx="26">
                  <c:v>4.4729576975049321</c:v>
                </c:pt>
                <c:pt idx="27">
                  <c:v>4.5698841287903118</c:v>
                </c:pt>
                <c:pt idx="28">
                  <c:v>4.6716952149783051</c:v>
                </c:pt>
                <c:pt idx="29">
                  <c:v>4.5329984177603579</c:v>
                </c:pt>
                <c:pt idx="30">
                  <c:v>4.7169851756633401</c:v>
                </c:pt>
                <c:pt idx="31">
                  <c:v>4.5715542464016821</c:v>
                </c:pt>
                <c:pt idx="32">
                  <c:v>4.8193009497822175</c:v>
                </c:pt>
                <c:pt idx="33">
                  <c:v>4.8414199411164098</c:v>
                </c:pt>
                <c:pt idx="34">
                  <c:v>4.676382543476123</c:v>
                </c:pt>
                <c:pt idx="35">
                  <c:v>4.6530902950330706</c:v>
                </c:pt>
                <c:pt idx="36">
                  <c:v>4.4889995795001942</c:v>
                </c:pt>
                <c:pt idx="37">
                  <c:v>4.7372857213908572</c:v>
                </c:pt>
                <c:pt idx="38">
                  <c:v>4.5012430489073294</c:v>
                </c:pt>
                <c:pt idx="39">
                  <c:v>4.5283339368997844</c:v>
                </c:pt>
                <c:pt idx="40">
                  <c:v>4.4827588049601763</c:v>
                </c:pt>
                <c:pt idx="41">
                  <c:v>4.6247428061616098</c:v>
                </c:pt>
                <c:pt idx="42">
                  <c:v>4.6156466252105082</c:v>
                </c:pt>
                <c:pt idx="43">
                  <c:v>4.517511336348571</c:v>
                </c:pt>
                <c:pt idx="44">
                  <c:v>4.5890747432503005</c:v>
                </c:pt>
                <c:pt idx="45">
                  <c:v>4.5110035062142249</c:v>
                </c:pt>
                <c:pt idx="46">
                  <c:v>4.3236148408373101</c:v>
                </c:pt>
                <c:pt idx="47">
                  <c:v>4.4815311916955736</c:v>
                </c:pt>
                <c:pt idx="48">
                  <c:v>4.3805207497544112</c:v>
                </c:pt>
                <c:pt idx="49">
                  <c:v>4.5076848170957993</c:v>
                </c:pt>
                <c:pt idx="50">
                  <c:v>4.3965118135294317</c:v>
                </c:pt>
                <c:pt idx="51">
                  <c:v>4.7017944084150312</c:v>
                </c:pt>
                <c:pt idx="52">
                  <c:v>4.412949789693096</c:v>
                </c:pt>
                <c:pt idx="53">
                  <c:v>4.479747669751843</c:v>
                </c:pt>
                <c:pt idx="54">
                  <c:v>4.418792224998465</c:v>
                </c:pt>
                <c:pt idx="55">
                  <c:v>4.5654206974481228</c:v>
                </c:pt>
                <c:pt idx="56">
                  <c:v>4.2808779088756426</c:v>
                </c:pt>
                <c:pt idx="57">
                  <c:v>4.3649176149622946</c:v>
                </c:pt>
                <c:pt idx="58">
                  <c:v>4.0518841772439114</c:v>
                </c:pt>
                <c:pt idx="59">
                  <c:v>3.980563420663795</c:v>
                </c:pt>
                <c:pt idx="60">
                  <c:v>4.1375825197356368</c:v>
                </c:pt>
                <c:pt idx="61">
                  <c:v>4.1317125344536603</c:v>
                </c:pt>
                <c:pt idx="62">
                  <c:v>4.2165304107713011</c:v>
                </c:pt>
                <c:pt idx="63">
                  <c:v>4.4775665052182463</c:v>
                </c:pt>
                <c:pt idx="64">
                  <c:v>4.1407807630010591</c:v>
                </c:pt>
                <c:pt idx="65">
                  <c:v>4.221749035644895</c:v>
                </c:pt>
                <c:pt idx="66">
                  <c:v>4.2853695723139609</c:v>
                </c:pt>
                <c:pt idx="67">
                  <c:v>4.2061567319980293</c:v>
                </c:pt>
                <c:pt idx="68">
                  <c:v>4.3193759061329224</c:v>
                </c:pt>
                <c:pt idx="69">
                  <c:v>4.3019379620022482</c:v>
                </c:pt>
                <c:pt idx="70">
                  <c:v>3.9899131189921659</c:v>
                </c:pt>
                <c:pt idx="71">
                  <c:v>4.3090684546992311</c:v>
                </c:pt>
                <c:pt idx="72">
                  <c:v>4.0493250498010793</c:v>
                </c:pt>
                <c:pt idx="73">
                  <c:v>4.0529038373502555</c:v>
                </c:pt>
                <c:pt idx="74">
                  <c:v>4.1536468653670839</c:v>
                </c:pt>
                <c:pt idx="75">
                  <c:v>3.8556454019953725</c:v>
                </c:pt>
                <c:pt idx="76">
                  <c:v>3.924346648683295</c:v>
                </c:pt>
                <c:pt idx="77">
                  <c:v>4.1088441167423371</c:v>
                </c:pt>
                <c:pt idx="78">
                  <c:v>4.0116465157554773</c:v>
                </c:pt>
                <c:pt idx="79">
                  <c:v>4.2207300489316069</c:v>
                </c:pt>
                <c:pt idx="80">
                  <c:v>4.1028071612362789</c:v>
                </c:pt>
                <c:pt idx="81">
                  <c:v>3.9822131333878792</c:v>
                </c:pt>
                <c:pt idx="82">
                  <c:v>4.1186050645778653</c:v>
                </c:pt>
                <c:pt idx="83">
                  <c:v>4.1528063319173816</c:v>
                </c:pt>
                <c:pt idx="84">
                  <c:v>4.0140495022400495</c:v>
                </c:pt>
                <c:pt idx="85">
                  <c:v>4.0857484411499456</c:v>
                </c:pt>
                <c:pt idx="86">
                  <c:v>3.838272505264519</c:v>
                </c:pt>
                <c:pt idx="87">
                  <c:v>3.9801459665091361</c:v>
                </c:pt>
                <c:pt idx="88">
                  <c:v>4.2016015259030119</c:v>
                </c:pt>
                <c:pt idx="89">
                  <c:v>4.0167792279934762</c:v>
                </c:pt>
                <c:pt idx="90">
                  <c:v>4.0763182291037694</c:v>
                </c:pt>
                <c:pt idx="91">
                  <c:v>3.9291400857056615</c:v>
                </c:pt>
                <c:pt idx="92">
                  <c:v>3.9614019987904552</c:v>
                </c:pt>
                <c:pt idx="93">
                  <c:v>3.8036658677445061</c:v>
                </c:pt>
                <c:pt idx="94">
                  <c:v>3.8662915094153414</c:v>
                </c:pt>
                <c:pt idx="95">
                  <c:v>3.707329438190833</c:v>
                </c:pt>
                <c:pt idx="96">
                  <c:v>3.9009767236176667</c:v>
                </c:pt>
                <c:pt idx="97">
                  <c:v>3.431385720508584</c:v>
                </c:pt>
                <c:pt idx="98">
                  <c:v>3.2853603017185331</c:v>
                </c:pt>
                <c:pt idx="99">
                  <c:v>3.4456984358515466</c:v>
                </c:pt>
                <c:pt idx="100">
                  <c:v>3.4779098775831132</c:v>
                </c:pt>
                <c:pt idx="101">
                  <c:v>3.4041056950158639</c:v>
                </c:pt>
                <c:pt idx="102">
                  <c:v>3.3694814792286061</c:v>
                </c:pt>
                <c:pt idx="103">
                  <c:v>3.3401277677474068</c:v>
                </c:pt>
                <c:pt idx="104">
                  <c:v>3.404343938936107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A-4115-B1C9-F81EF9C7CE2B}"/>
            </c:ext>
          </c:extLst>
        </c:ser>
        <c:ser>
          <c:idx val="1"/>
          <c:order val="1"/>
          <c:tx>
            <c:strRef>
              <c:f>'Averages Graph Data'!$AI$4</c:f>
              <c:strCache>
                <c:ptCount val="1"/>
                <c:pt idx="0">
                  <c:v>Average NCD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Data'!$AI$5:$AI$109</c:f>
              <c:numCache>
                <c:formatCode>#,##0.0</c:formatCode>
                <c:ptCount val="105"/>
                <c:pt idx="3">
                  <c:v>3.8992315230846399</c:v>
                </c:pt>
                <c:pt idx="4">
                  <c:v>3.9877930311092471</c:v>
                </c:pt>
                <c:pt idx="5">
                  <c:v>4.0889889973477329</c:v>
                </c:pt>
                <c:pt idx="6">
                  <c:v>4.0817539097107858</c:v>
                </c:pt>
                <c:pt idx="7">
                  <c:v>4.105685843569006</c:v>
                </c:pt>
                <c:pt idx="8">
                  <c:v>4.2120427242637923</c:v>
                </c:pt>
                <c:pt idx="9">
                  <c:v>4.259152796061989</c:v>
                </c:pt>
                <c:pt idx="10">
                  <c:v>4.3359480029318078</c:v>
                </c:pt>
                <c:pt idx="11">
                  <c:v>4.4385066409598464</c:v>
                </c:pt>
                <c:pt idx="12">
                  <c:v>4.4142645248854144</c:v>
                </c:pt>
                <c:pt idx="13">
                  <c:v>4.4818129090572274</c:v>
                </c:pt>
                <c:pt idx="14">
                  <c:v>4.5070917798421979</c:v>
                </c:pt>
                <c:pt idx="15">
                  <c:v>4.5848850455229755</c:v>
                </c:pt>
                <c:pt idx="16">
                  <c:v>4.6664177955819133</c:v>
                </c:pt>
                <c:pt idx="17">
                  <c:v>4.6932257206639827</c:v>
                </c:pt>
                <c:pt idx="18">
                  <c:v>4.680412601411911</c:v>
                </c:pt>
                <c:pt idx="19">
                  <c:v>4.6563395846386655</c:v>
                </c:pt>
                <c:pt idx="20">
                  <c:v>4.6342260393645152</c:v>
                </c:pt>
                <c:pt idx="21">
                  <c:v>4.6710454328330684</c:v>
                </c:pt>
                <c:pt idx="22">
                  <c:v>4.7054211080724819</c:v>
                </c:pt>
                <c:pt idx="23">
                  <c:v>4.6669038060488912</c:v>
                </c:pt>
                <c:pt idx="24">
                  <c:v>4.6835699299162634</c:v>
                </c:pt>
                <c:pt idx="25">
                  <c:v>4.5904363887158386</c:v>
                </c:pt>
                <c:pt idx="26">
                  <c:v>4.5595958366033447</c:v>
                </c:pt>
                <c:pt idx="27">
                  <c:v>4.5438584381671507</c:v>
                </c:pt>
                <c:pt idx="28">
                  <c:v>4.5449571347155242</c:v>
                </c:pt>
                <c:pt idx="29">
                  <c:v>4.5618838647584772</c:v>
                </c:pt>
                <c:pt idx="30">
                  <c:v>4.6228907342980783</c:v>
                </c:pt>
                <c:pt idx="31">
                  <c:v>4.6233082637009213</c:v>
                </c:pt>
                <c:pt idx="32">
                  <c:v>4.6602096974018998</c:v>
                </c:pt>
                <c:pt idx="33">
                  <c:v>4.7373150782409121</c:v>
                </c:pt>
                <c:pt idx="34">
                  <c:v>4.7271644201941081</c:v>
                </c:pt>
                <c:pt idx="35">
                  <c:v>4.7475484323519552</c:v>
                </c:pt>
                <c:pt idx="36">
                  <c:v>4.6649730897814496</c:v>
                </c:pt>
                <c:pt idx="37">
                  <c:v>4.6389395348500617</c:v>
                </c:pt>
                <c:pt idx="38">
                  <c:v>4.5951546612078635</c:v>
                </c:pt>
                <c:pt idx="39">
                  <c:v>4.5639655716745411</c:v>
                </c:pt>
                <c:pt idx="40">
                  <c:v>4.5624053780395366</c:v>
                </c:pt>
                <c:pt idx="41">
                  <c:v>4.5342696492322254</c:v>
                </c:pt>
                <c:pt idx="42">
                  <c:v>4.5628705433080201</c:v>
                </c:pt>
                <c:pt idx="43">
                  <c:v>4.5601648931702172</c:v>
                </c:pt>
                <c:pt idx="44">
                  <c:v>4.5867438777427481</c:v>
                </c:pt>
                <c:pt idx="45">
                  <c:v>4.5583090527559005</c:v>
                </c:pt>
                <c:pt idx="46">
                  <c:v>4.4853011066626021</c:v>
                </c:pt>
                <c:pt idx="47">
                  <c:v>4.4763060704993523</c:v>
                </c:pt>
                <c:pt idx="48">
                  <c:v>4.4241675721253797</c:v>
                </c:pt>
                <c:pt idx="49">
                  <c:v>4.423337899845774</c:v>
                </c:pt>
                <c:pt idx="50">
                  <c:v>4.4415621430188041</c:v>
                </c:pt>
                <c:pt idx="51">
                  <c:v>4.4966279471986681</c:v>
                </c:pt>
                <c:pt idx="52">
                  <c:v>4.5047352071833391</c:v>
                </c:pt>
                <c:pt idx="53">
                  <c:v>4.4977509203473502</c:v>
                </c:pt>
                <c:pt idx="54">
                  <c:v>4.5033210232146086</c:v>
                </c:pt>
                <c:pt idx="55">
                  <c:v>4.4692275954728817</c:v>
                </c:pt>
                <c:pt idx="56">
                  <c:v>4.4362096252685177</c:v>
                </c:pt>
                <c:pt idx="57">
                  <c:v>4.407502111571131</c:v>
                </c:pt>
                <c:pt idx="58">
                  <c:v>4.3157750996324928</c:v>
                </c:pt>
                <c:pt idx="59">
                  <c:v>4.1695607804364103</c:v>
                </c:pt>
                <c:pt idx="60">
                  <c:v>4.1337369331514093</c:v>
                </c:pt>
                <c:pt idx="61">
                  <c:v>4.0754356630242512</c:v>
                </c:pt>
                <c:pt idx="62">
                  <c:v>4.1165972214060984</c:v>
                </c:pt>
                <c:pt idx="63">
                  <c:v>4.2408479925447109</c:v>
                </c:pt>
                <c:pt idx="64">
                  <c:v>4.2416475533610658</c:v>
                </c:pt>
                <c:pt idx="65">
                  <c:v>4.2641566786588756</c:v>
                </c:pt>
                <c:pt idx="66">
                  <c:v>4.2813664690445403</c:v>
                </c:pt>
                <c:pt idx="67">
                  <c:v>4.2135140257394861</c:v>
                </c:pt>
                <c:pt idx="68">
                  <c:v>4.2581628115224515</c:v>
                </c:pt>
                <c:pt idx="69">
                  <c:v>4.2782100431117902</c:v>
                </c:pt>
                <c:pt idx="70">
                  <c:v>4.2043459297813417</c:v>
                </c:pt>
                <c:pt idx="71">
                  <c:v>4.2300738604566419</c:v>
                </c:pt>
                <c:pt idx="72">
                  <c:v>4.1625611463736814</c:v>
                </c:pt>
                <c:pt idx="73">
                  <c:v>4.1003026152106834</c:v>
                </c:pt>
                <c:pt idx="74">
                  <c:v>4.1412360518044125</c:v>
                </c:pt>
                <c:pt idx="75">
                  <c:v>4.027880288628447</c:v>
                </c:pt>
                <c:pt idx="76">
                  <c:v>3.9966356883490022</c:v>
                </c:pt>
                <c:pt idx="77">
                  <c:v>4.0106207581970219</c:v>
                </c:pt>
                <c:pt idx="78">
                  <c:v>3.9751206707941202</c:v>
                </c:pt>
                <c:pt idx="79">
                  <c:v>4.0663918325281792</c:v>
                </c:pt>
                <c:pt idx="80">
                  <c:v>4.1110069606664252</c:v>
                </c:pt>
                <c:pt idx="81">
                  <c:v>4.0793492148278103</c:v>
                </c:pt>
                <c:pt idx="82">
                  <c:v>4.1060888520334071</c:v>
                </c:pt>
                <c:pt idx="83">
                  <c:v>4.089107922779851</c:v>
                </c:pt>
                <c:pt idx="84">
                  <c:v>4.0669185080307937</c:v>
                </c:pt>
                <c:pt idx="85">
                  <c:v>4.0928023349713101</c:v>
                </c:pt>
                <c:pt idx="86">
                  <c:v>4.0227191951429742</c:v>
                </c:pt>
                <c:pt idx="87">
                  <c:v>3.9795541037909126</c:v>
                </c:pt>
                <c:pt idx="88">
                  <c:v>4.0264421097066529</c:v>
                </c:pt>
                <c:pt idx="89">
                  <c:v>4.009199806417536</c:v>
                </c:pt>
                <c:pt idx="90">
                  <c:v>4.0687112373773484</c:v>
                </c:pt>
                <c:pt idx="91">
                  <c:v>4.0559597671764802</c:v>
                </c:pt>
                <c:pt idx="92">
                  <c:v>3.9959098853983406</c:v>
                </c:pt>
                <c:pt idx="93">
                  <c:v>3.9426315453360981</c:v>
                </c:pt>
                <c:pt idx="94">
                  <c:v>3.8901248654139913</c:v>
                </c:pt>
                <c:pt idx="95">
                  <c:v>3.834672203535284</c:v>
                </c:pt>
                <c:pt idx="96">
                  <c:v>3.819565884742087</c:v>
                </c:pt>
                <c:pt idx="97">
                  <c:v>3.7264958479331067</c:v>
                </c:pt>
                <c:pt idx="98">
                  <c:v>3.5812630460089041</c:v>
                </c:pt>
                <c:pt idx="99">
                  <c:v>3.5158552954240827</c:v>
                </c:pt>
                <c:pt idx="100">
                  <c:v>3.410088583915444</c:v>
                </c:pt>
                <c:pt idx="101">
                  <c:v>3.4032685775422644</c:v>
                </c:pt>
                <c:pt idx="102">
                  <c:v>3.4242988719197824</c:v>
                </c:pt>
                <c:pt idx="103">
                  <c:v>3.3979062048937472</c:v>
                </c:pt>
                <c:pt idx="104">
                  <c:v>3.3795147202319957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A-4115-B1C9-F81EF9C7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Data'!$AJ$5:$AJ$109</c:f>
              <c:numCache>
                <c:formatCode>#,##0.0</c:formatCode>
                <c:ptCount val="105"/>
                <c:pt idx="0">
                  <c:v>5.1498154981874187</c:v>
                </c:pt>
                <c:pt idx="1">
                  <c:v>4.4876054979522122</c:v>
                </c:pt>
                <c:pt idx="2">
                  <c:v>5.0626501283667951</c:v>
                </c:pt>
                <c:pt idx="3">
                  <c:v>5.1512649671323629</c:v>
                </c:pt>
                <c:pt idx="4">
                  <c:v>4.8843537772404941</c:v>
                </c:pt>
                <c:pt idx="5">
                  <c:v>5.0629434180139885</c:v>
                </c:pt>
                <c:pt idx="6">
                  <c:v>5.1100400135232036</c:v>
                </c:pt>
                <c:pt idx="7">
                  <c:v>4.9315871092433685</c:v>
                </c:pt>
                <c:pt idx="8">
                  <c:v>5.1139686184826321</c:v>
                </c:pt>
                <c:pt idx="9">
                  <c:v>5.2322665787370557</c:v>
                </c:pt>
                <c:pt idx="10">
                  <c:v>5.1216532417233136</c:v>
                </c:pt>
                <c:pt idx="11">
                  <c:v>5.70203070035633</c:v>
                </c:pt>
                <c:pt idx="12">
                  <c:v>5.8892590391760731</c:v>
                </c:pt>
                <c:pt idx="13">
                  <c:v>6.052139245668628</c:v>
                </c:pt>
                <c:pt idx="14">
                  <c:v>5.8897297440735681</c:v>
                </c:pt>
                <c:pt idx="15">
                  <c:v>6.1677073418249435</c:v>
                </c:pt>
                <c:pt idx="16">
                  <c:v>6.3217459489172159</c:v>
                </c:pt>
                <c:pt idx="17">
                  <c:v>6.149223382390824</c:v>
                </c:pt>
                <c:pt idx="18">
                  <c:v>5.9851718026770531</c:v>
                </c:pt>
                <c:pt idx="19">
                  <c:v>5.7704486000640323</c:v>
                </c:pt>
                <c:pt idx="20">
                  <c:v>5.536945438040271</c:v>
                </c:pt>
                <c:pt idx="21">
                  <c:v>5.8162417572053862</c:v>
                </c:pt>
                <c:pt idx="22">
                  <c:v>5.8295404699894986</c:v>
                </c:pt>
                <c:pt idx="23">
                  <c:v>5.6496239073742558</c:v>
                </c:pt>
                <c:pt idx="24">
                  <c:v>5.3992847871582148</c:v>
                </c:pt>
                <c:pt idx="25">
                  <c:v>5.3769683320830728</c:v>
                </c:pt>
                <c:pt idx="26">
                  <c:v>5.0930878400315365</c:v>
                </c:pt>
                <c:pt idx="27">
                  <c:v>5.1175981374489581</c:v>
                </c:pt>
                <c:pt idx="28">
                  <c:v>5.1201571000999966</c:v>
                </c:pt>
                <c:pt idx="29">
                  <c:v>4.9858401079219217</c:v>
                </c:pt>
                <c:pt idx="30">
                  <c:v>5.3276284397857268</c:v>
                </c:pt>
                <c:pt idx="31">
                  <c:v>5.1593838584003562</c:v>
                </c:pt>
                <c:pt idx="32">
                  <c:v>5.2614675451046029</c:v>
                </c:pt>
                <c:pt idx="33">
                  <c:v>5.2272922648218252</c:v>
                </c:pt>
                <c:pt idx="34">
                  <c:v>5.1410440168532041</c:v>
                </c:pt>
                <c:pt idx="35">
                  <c:v>5.1225324786321966</c:v>
                </c:pt>
                <c:pt idx="36">
                  <c:v>4.8376167201798248</c:v>
                </c:pt>
                <c:pt idx="37">
                  <c:v>5.1996637754356403</c:v>
                </c:pt>
                <c:pt idx="38">
                  <c:v>4.8990704041712041</c:v>
                </c:pt>
                <c:pt idx="39">
                  <c:v>5.147922452130099</c:v>
                </c:pt>
                <c:pt idx="40">
                  <c:v>4.9476131357615927</c:v>
                </c:pt>
                <c:pt idx="41">
                  <c:v>5.050696945644499</c:v>
                </c:pt>
                <c:pt idx="42">
                  <c:v>5.206573039745181</c:v>
                </c:pt>
                <c:pt idx="43">
                  <c:v>5.0345321742752889</c:v>
                </c:pt>
                <c:pt idx="44">
                  <c:v>4.9979685017175042</c:v>
                </c:pt>
                <c:pt idx="45">
                  <c:v>4.9324781355183447</c:v>
                </c:pt>
                <c:pt idx="46">
                  <c:v>4.8063192179812422</c:v>
                </c:pt>
                <c:pt idx="47">
                  <c:v>5.0446767120681768</c:v>
                </c:pt>
                <c:pt idx="48">
                  <c:v>4.8384388158572831</c:v>
                </c:pt>
                <c:pt idx="49">
                  <c:v>5.0614923517157067</c:v>
                </c:pt>
                <c:pt idx="50">
                  <c:v>4.7363643749466835</c:v>
                </c:pt>
                <c:pt idx="51">
                  <c:v>5.0284444493702818</c:v>
                </c:pt>
                <c:pt idx="52">
                  <c:v>4.7222671246695924</c:v>
                </c:pt>
                <c:pt idx="53">
                  <c:v>4.7786685123185686</c:v>
                </c:pt>
                <c:pt idx="54">
                  <c:v>4.813475846159915</c:v>
                </c:pt>
                <c:pt idx="55">
                  <c:v>5.1029623186912554</c:v>
                </c:pt>
                <c:pt idx="56">
                  <c:v>4.9409709407496747</c:v>
                </c:pt>
                <c:pt idx="57">
                  <c:v>5.0880608741177609</c:v>
                </c:pt>
                <c:pt idx="58">
                  <c:v>4.5511969700342441</c:v>
                </c:pt>
                <c:pt idx="59">
                  <c:v>4.471738261560823</c:v>
                </c:pt>
                <c:pt idx="60">
                  <c:v>4.805163980091927</c:v>
                </c:pt>
                <c:pt idx="61">
                  <c:v>4.6581585095601588</c:v>
                </c:pt>
                <c:pt idx="62">
                  <c:v>4.7023651623263563</c:v>
                </c:pt>
                <c:pt idx="63">
                  <c:v>4.8910520778509703</c:v>
                </c:pt>
                <c:pt idx="64">
                  <c:v>4.7655726595659091</c:v>
                </c:pt>
                <c:pt idx="65">
                  <c:v>4.9103661778038896</c:v>
                </c:pt>
                <c:pt idx="66">
                  <c:v>4.8880606648119587</c:v>
                </c:pt>
                <c:pt idx="67">
                  <c:v>4.6803567596643738</c:v>
                </c:pt>
                <c:pt idx="68">
                  <c:v>4.8093717122723385</c:v>
                </c:pt>
                <c:pt idx="69">
                  <c:v>4.8113541934354505</c:v>
                </c:pt>
                <c:pt idx="70">
                  <c:v>4.5251695998403854</c:v>
                </c:pt>
                <c:pt idx="71">
                  <c:v>4.8648637319468095</c:v>
                </c:pt>
                <c:pt idx="72">
                  <c:v>4.3409663169837014</c:v>
                </c:pt>
                <c:pt idx="73">
                  <c:v>4.4678244384962946</c:v>
                </c:pt>
                <c:pt idx="74">
                  <c:v>4.5670013118955053</c:v>
                </c:pt>
                <c:pt idx="75">
                  <c:v>4.2980452629371113</c:v>
                </c:pt>
                <c:pt idx="76">
                  <c:v>4.3700888675087768</c:v>
                </c:pt>
                <c:pt idx="77">
                  <c:v>4.6245059288537531</c:v>
                </c:pt>
                <c:pt idx="78">
                  <c:v>4.6231884057971042</c:v>
                </c:pt>
                <c:pt idx="79">
                  <c:v>4.8471502590673623</c:v>
                </c:pt>
                <c:pt idx="80">
                  <c:v>4.6594871794871766</c:v>
                </c:pt>
                <c:pt idx="81">
                  <c:v>4.5449844881075459</c:v>
                </c:pt>
                <c:pt idx="82">
                  <c:v>4.665608465608468</c:v>
                </c:pt>
                <c:pt idx="83">
                  <c:v>4.7305751765893049</c:v>
                </c:pt>
                <c:pt idx="84">
                  <c:v>4.5250683682771156</c:v>
                </c:pt>
                <c:pt idx="85">
                  <c:v>4.524598558135164</c:v>
                </c:pt>
                <c:pt idx="86">
                  <c:v>4.2575150300601203</c:v>
                </c:pt>
                <c:pt idx="87">
                  <c:v>4.3767123287671224</c:v>
                </c:pt>
                <c:pt idx="88">
                  <c:v>4.6140350877192997</c:v>
                </c:pt>
                <c:pt idx="89">
                  <c:v>4.3868312757201622</c:v>
                </c:pt>
                <c:pt idx="90">
                  <c:v>4.4718981972428447</c:v>
                </c:pt>
                <c:pt idx="91">
                  <c:v>4.4299262381454172</c:v>
                </c:pt>
                <c:pt idx="92">
                  <c:v>4.4532130777903074</c:v>
                </c:pt>
                <c:pt idx="93">
                  <c:v>4.1771255060728745</c:v>
                </c:pt>
                <c:pt idx="94">
                  <c:v>4.3197969543147208</c:v>
                </c:pt>
                <c:pt idx="95">
                  <c:v>4.1702857142857148</c:v>
                </c:pt>
                <c:pt idx="96">
                  <c:v>4.2971639950678204</c:v>
                </c:pt>
                <c:pt idx="97">
                  <c:v>3.7455830388692601</c:v>
                </c:pt>
                <c:pt idx="98">
                  <c:v>3.5612968591691971</c:v>
                </c:pt>
                <c:pt idx="99">
                  <c:v>3.9472477064220195</c:v>
                </c:pt>
                <c:pt idx="100">
                  <c:v>3.8286099865047269</c:v>
                </c:pt>
                <c:pt idx="101">
                  <c:v>3.6666666666666701</c:v>
                </c:pt>
                <c:pt idx="102">
                  <c:v>3.5406698564593326</c:v>
                </c:pt>
                <c:pt idx="103">
                  <c:v>3.4951456310679654</c:v>
                </c:pt>
                <c:pt idx="104">
                  <c:v>3.5679676985195172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7-410A-A485-657FD22BDFDB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NCD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Data'!$AK$5:$AK$109</c:f>
              <c:numCache>
                <c:formatCode>#,##0.0</c:formatCode>
                <c:ptCount val="105"/>
                <c:pt idx="3">
                  <c:v>4.9628340229096972</c:v>
                </c:pt>
                <c:pt idx="4">
                  <c:v>4.8964685926729663</c:v>
                </c:pt>
                <c:pt idx="5">
                  <c:v>5.0403030726884097</c:v>
                </c:pt>
                <c:pt idx="6">
                  <c:v>5.052150543977513</c:v>
                </c:pt>
                <c:pt idx="7">
                  <c:v>4.9972310795052639</c:v>
                </c:pt>
                <c:pt idx="8">
                  <c:v>5.0546347898157986</c:v>
                </c:pt>
                <c:pt idx="9">
                  <c:v>5.0969655799965654</c:v>
                </c:pt>
                <c:pt idx="10">
                  <c:v>5.0998688870465925</c:v>
                </c:pt>
                <c:pt idx="11">
                  <c:v>5.2924797848248328</c:v>
                </c:pt>
                <c:pt idx="12">
                  <c:v>5.486302389998194</c:v>
                </c:pt>
                <c:pt idx="13">
                  <c:v>5.6912705567310855</c:v>
                </c:pt>
                <c:pt idx="14">
                  <c:v>5.8832896823186491</c:v>
                </c:pt>
                <c:pt idx="15">
                  <c:v>5.9997088426858038</c:v>
                </c:pt>
                <c:pt idx="16">
                  <c:v>6.1078305701210889</c:v>
                </c:pt>
                <c:pt idx="17">
                  <c:v>6.1321016043016385</c:v>
                </c:pt>
                <c:pt idx="18">
                  <c:v>6.1559621189525089</c:v>
                </c:pt>
                <c:pt idx="19">
                  <c:v>6.0566474335122811</c:v>
                </c:pt>
                <c:pt idx="20">
                  <c:v>5.8604473057930448</c:v>
                </c:pt>
                <c:pt idx="21">
                  <c:v>5.7772018994966858</c:v>
                </c:pt>
                <c:pt idx="22">
                  <c:v>5.738294066324797</c:v>
                </c:pt>
                <c:pt idx="23">
                  <c:v>5.7080878931523529</c:v>
                </c:pt>
                <c:pt idx="24">
                  <c:v>5.6736727304318393</c:v>
                </c:pt>
                <c:pt idx="25">
                  <c:v>5.5638543741512612</c:v>
                </c:pt>
                <c:pt idx="26">
                  <c:v>5.3797412166617704</c:v>
                </c:pt>
                <c:pt idx="27">
                  <c:v>5.246734774180446</c:v>
                </c:pt>
                <c:pt idx="28">
                  <c:v>5.1769528524158908</c:v>
                </c:pt>
                <c:pt idx="29">
                  <c:v>5.0791707963756032</c:v>
                </c:pt>
                <c:pt idx="30">
                  <c:v>5.1378059463141508</c:v>
                </c:pt>
                <c:pt idx="31">
                  <c:v>5.1482523765520005</c:v>
                </c:pt>
                <c:pt idx="32">
                  <c:v>5.1835799878031512</c:v>
                </c:pt>
                <c:pt idx="33">
                  <c:v>5.243943027028128</c:v>
                </c:pt>
                <c:pt idx="34">
                  <c:v>5.1972969212949973</c:v>
                </c:pt>
                <c:pt idx="35">
                  <c:v>5.1880840763529577</c:v>
                </c:pt>
                <c:pt idx="36">
                  <c:v>5.0821213701217625</c:v>
                </c:pt>
                <c:pt idx="37">
                  <c:v>5.0752142477752162</c:v>
                </c:pt>
                <c:pt idx="38">
                  <c:v>5.0147208446047165</c:v>
                </c:pt>
                <c:pt idx="39">
                  <c:v>5.0210683379791927</c:v>
                </c:pt>
                <c:pt idx="40">
                  <c:v>5.048567441874634</c:v>
                </c:pt>
                <c:pt idx="41">
                  <c:v>5.0113257344268485</c:v>
                </c:pt>
                <c:pt idx="42">
                  <c:v>5.0882013933203432</c:v>
                </c:pt>
                <c:pt idx="43">
                  <c:v>5.0598538238566402</c:v>
                </c:pt>
                <c:pt idx="44">
                  <c:v>5.0724426653456183</c:v>
                </c:pt>
                <c:pt idx="45">
                  <c:v>5.0428879628140795</c:v>
                </c:pt>
                <c:pt idx="46">
                  <c:v>4.9428245073730945</c:v>
                </c:pt>
                <c:pt idx="47">
                  <c:v>4.945360641821317</c:v>
                </c:pt>
                <c:pt idx="48">
                  <c:v>4.9054782203562617</c:v>
                </c:pt>
                <c:pt idx="49">
                  <c:v>4.9377317744056022</c:v>
                </c:pt>
                <c:pt idx="50">
                  <c:v>4.9202430636469625</c:v>
                </c:pt>
                <c:pt idx="51">
                  <c:v>4.916184997972489</c:v>
                </c:pt>
                <c:pt idx="52">
                  <c:v>4.8871420751755661</c:v>
                </c:pt>
                <c:pt idx="53">
                  <c:v>4.8164361153262814</c:v>
                </c:pt>
                <c:pt idx="54">
                  <c:v>4.8357139831295894</c:v>
                </c:pt>
                <c:pt idx="55">
                  <c:v>4.8543434504598322</c:v>
                </c:pt>
                <c:pt idx="56">
                  <c:v>4.9090194044798539</c:v>
                </c:pt>
                <c:pt idx="57">
                  <c:v>4.9863674949296515</c:v>
                </c:pt>
                <c:pt idx="58">
                  <c:v>4.920797775898234</c:v>
                </c:pt>
                <c:pt idx="59">
                  <c:v>4.7629917616156252</c:v>
                </c:pt>
                <c:pt idx="60">
                  <c:v>4.7290400214511887</c:v>
                </c:pt>
                <c:pt idx="61">
                  <c:v>4.6215644303117882</c:v>
                </c:pt>
                <c:pt idx="62">
                  <c:v>4.659356478384816</c:v>
                </c:pt>
                <c:pt idx="63">
                  <c:v>4.7641849324573524</c:v>
                </c:pt>
                <c:pt idx="64">
                  <c:v>4.7542871023258488</c:v>
                </c:pt>
                <c:pt idx="65">
                  <c:v>4.8173390193867816</c:v>
                </c:pt>
                <c:pt idx="66">
                  <c:v>4.8637628950081826</c:v>
                </c:pt>
                <c:pt idx="67">
                  <c:v>4.811089065461533</c:v>
                </c:pt>
                <c:pt idx="68">
                  <c:v>4.8220388286381404</c:v>
                </c:pt>
                <c:pt idx="69">
                  <c:v>4.7972858325460308</c:v>
                </c:pt>
                <c:pt idx="70">
                  <c:v>4.7065630663031364</c:v>
                </c:pt>
                <c:pt idx="71">
                  <c:v>4.752689809373746</c:v>
                </c:pt>
                <c:pt idx="72">
                  <c:v>4.6355884605515865</c:v>
                </c:pt>
                <c:pt idx="73">
                  <c:v>4.5497060218167977</c:v>
                </c:pt>
                <c:pt idx="74">
                  <c:v>4.5601639498305779</c:v>
                </c:pt>
                <c:pt idx="75">
                  <c:v>4.4184593325781538</c:v>
                </c:pt>
                <c:pt idx="76">
                  <c:v>4.4257399702094222</c:v>
                </c:pt>
                <c:pt idx="77">
                  <c:v>4.4649103427987864</c:v>
                </c:pt>
                <c:pt idx="78">
                  <c:v>4.478957116274187</c:v>
                </c:pt>
                <c:pt idx="79">
                  <c:v>4.6162333653067495</c:v>
                </c:pt>
                <c:pt idx="80">
                  <c:v>4.6885829433013493</c:v>
                </c:pt>
                <c:pt idx="81">
                  <c:v>4.668702583114797</c:v>
                </c:pt>
                <c:pt idx="82">
                  <c:v>4.6793075980676377</c:v>
                </c:pt>
                <c:pt idx="83">
                  <c:v>4.6501638274481234</c:v>
                </c:pt>
                <c:pt idx="84">
                  <c:v>4.6165591246456081</c:v>
                </c:pt>
                <c:pt idx="85">
                  <c:v>4.6114626421525129</c:v>
                </c:pt>
                <c:pt idx="86">
                  <c:v>4.5094392832654258</c:v>
                </c:pt>
                <c:pt idx="87">
                  <c:v>4.4209735713098803</c:v>
                </c:pt>
                <c:pt idx="88">
                  <c:v>4.443215251170427</c:v>
                </c:pt>
                <c:pt idx="89">
                  <c:v>4.4087734305666757</c:v>
                </c:pt>
                <c:pt idx="90">
                  <c:v>4.4623692223623568</c:v>
                </c:pt>
                <c:pt idx="91">
                  <c:v>4.4756726997069309</c:v>
                </c:pt>
                <c:pt idx="92">
                  <c:v>4.435467197224682</c:v>
                </c:pt>
                <c:pt idx="93">
                  <c:v>4.3830407548128605</c:v>
                </c:pt>
                <c:pt idx="94">
                  <c:v>4.34501544408083</c:v>
                </c:pt>
                <c:pt idx="95">
                  <c:v>4.2801053131159046</c:v>
                </c:pt>
                <c:pt idx="96">
                  <c:v>4.2410930424352822</c:v>
                </c:pt>
                <c:pt idx="97">
                  <c:v>4.1332074256343789</c:v>
                </c:pt>
                <c:pt idx="98">
                  <c:v>3.9435824018479977</c:v>
                </c:pt>
                <c:pt idx="99">
                  <c:v>3.8878228998820745</c:v>
                </c:pt>
                <c:pt idx="100">
                  <c:v>3.7706843977413009</c:v>
                </c:pt>
                <c:pt idx="101">
                  <c:v>3.7509553046906534</c:v>
                </c:pt>
                <c:pt idx="102">
                  <c:v>3.7457985540131875</c:v>
                </c:pt>
                <c:pt idx="103">
                  <c:v>3.6327730351746736</c:v>
                </c:pt>
                <c:pt idx="104">
                  <c:v>3.5676124631783712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7-410A-A485-657FD22BD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Data'!$AL$4</c:f>
              <c:strCache>
                <c:ptCount val="1"/>
                <c:pt idx="0">
                  <c:v>Average NCD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Data'!$AL$5:$AL$109</c:f>
              <c:numCache>
                <c:formatCode>#,##0.0</c:formatCode>
                <c:ptCount val="105"/>
                <c:pt idx="0">
                  <c:v>3.5517301485216946</c:v>
                </c:pt>
                <c:pt idx="1">
                  <c:v>3.750388926852672</c:v>
                </c:pt>
                <c:pt idx="2">
                  <c:v>4.0414671613239808</c:v>
                </c:pt>
                <c:pt idx="3">
                  <c:v>3.9516119342008826</c:v>
                </c:pt>
                <c:pt idx="4">
                  <c:v>4.0312134604946879</c:v>
                </c:pt>
                <c:pt idx="5">
                  <c:v>4.0350866450309217</c:v>
                </c:pt>
                <c:pt idx="6">
                  <c:v>4.0096341766355517</c:v>
                </c:pt>
                <c:pt idx="7">
                  <c:v>4.1979107348665892</c:v>
                </c:pt>
                <c:pt idx="8">
                  <c:v>4.21584142325952</c:v>
                </c:pt>
                <c:pt idx="9">
                  <c:v>3.7885763593147672</c:v>
                </c:pt>
                <c:pt idx="10">
                  <c:v>3.9985598183954405</c:v>
                </c:pt>
                <c:pt idx="11">
                  <c:v>3.4851496714425663</c:v>
                </c:pt>
                <c:pt idx="12">
                  <c:v>2.6605918336613392</c:v>
                </c:pt>
                <c:pt idx="13">
                  <c:v>2.902617676112536</c:v>
                </c:pt>
                <c:pt idx="14">
                  <c:v>2.8028781453167215</c:v>
                </c:pt>
                <c:pt idx="15">
                  <c:v>3.3447813690975949</c:v>
                </c:pt>
                <c:pt idx="16">
                  <c:v>3.1009102156238946</c:v>
                </c:pt>
                <c:pt idx="17">
                  <c:v>2.9734588462466811</c:v>
                </c:pt>
                <c:pt idx="18">
                  <c:v>2.8635501599468474</c:v>
                </c:pt>
                <c:pt idx="19">
                  <c:v>3.5920037225284593</c:v>
                </c:pt>
                <c:pt idx="20">
                  <c:v>3.6703795225413227</c:v>
                </c:pt>
                <c:pt idx="21">
                  <c:v>3.8232957223520825</c:v>
                </c:pt>
                <c:pt idx="22">
                  <c:v>3.5207450470435253</c:v>
                </c:pt>
                <c:pt idx="23">
                  <c:v>3.4592191272598796</c:v>
                </c:pt>
                <c:pt idx="24">
                  <c:v>3.7225057042107448</c:v>
                </c:pt>
                <c:pt idx="25">
                  <c:v>3.3190059543984267</c:v>
                </c:pt>
                <c:pt idx="26">
                  <c:v>3.6024996496636779</c:v>
                </c:pt>
                <c:pt idx="27">
                  <c:v>3.48306935833015</c:v>
                </c:pt>
                <c:pt idx="28">
                  <c:v>3.6562133782043973</c:v>
                </c:pt>
                <c:pt idx="29">
                  <c:v>3.6513752043759991</c:v>
                </c:pt>
                <c:pt idx="30">
                  <c:v>3.3251561188440291</c:v>
                </c:pt>
                <c:pt idx="31">
                  <c:v>3.0273743433991385</c:v>
                </c:pt>
                <c:pt idx="32">
                  <c:v>3.6406462982435626</c:v>
                </c:pt>
                <c:pt idx="33">
                  <c:v>3.9825598708714005</c:v>
                </c:pt>
                <c:pt idx="34">
                  <c:v>3.5267876678787604</c:v>
                </c:pt>
                <c:pt idx="35">
                  <c:v>3.4985401876234872</c:v>
                </c:pt>
                <c:pt idx="36">
                  <c:v>3.5188252086195559</c:v>
                </c:pt>
                <c:pt idx="37">
                  <c:v>3.7098942400811645</c:v>
                </c:pt>
                <c:pt idx="38">
                  <c:v>3.6465099499819607</c:v>
                </c:pt>
                <c:pt idx="39">
                  <c:v>3.3327019675249909</c:v>
                </c:pt>
                <c:pt idx="40">
                  <c:v>3.5198566749276448</c:v>
                </c:pt>
                <c:pt idx="41">
                  <c:v>3.8112148579009131</c:v>
                </c:pt>
                <c:pt idx="42">
                  <c:v>3.6661507527966442</c:v>
                </c:pt>
                <c:pt idx="43">
                  <c:v>3.6835265717169645</c:v>
                </c:pt>
                <c:pt idx="44">
                  <c:v>3.8655998838876573</c:v>
                </c:pt>
                <c:pt idx="45">
                  <c:v>3.7763812410085733</c:v>
                </c:pt>
                <c:pt idx="46">
                  <c:v>3.6089539534690616</c:v>
                </c:pt>
                <c:pt idx="47">
                  <c:v>3.5910823817219222</c:v>
                </c:pt>
                <c:pt idx="48">
                  <c:v>3.5743739403540942</c:v>
                </c:pt>
                <c:pt idx="49">
                  <c:v>3.490137713958966</c:v>
                </c:pt>
                <c:pt idx="50">
                  <c:v>3.9550478230472872</c:v>
                </c:pt>
                <c:pt idx="51">
                  <c:v>4.2691625363498353</c:v>
                </c:pt>
                <c:pt idx="52">
                  <c:v>3.9353754418023139</c:v>
                </c:pt>
                <c:pt idx="53">
                  <c:v>4.0459542888070423</c:v>
                </c:pt>
                <c:pt idx="54">
                  <c:v>3.7797517168515578</c:v>
                </c:pt>
                <c:pt idx="55">
                  <c:v>3.5752802469074068</c:v>
                </c:pt>
                <c:pt idx="56">
                  <c:v>2.7330347327450459</c:v>
                </c:pt>
                <c:pt idx="57">
                  <c:v>2.802188754108776</c:v>
                </c:pt>
                <c:pt idx="58">
                  <c:v>2.6676300578034682</c:v>
                </c:pt>
                <c:pt idx="59">
                  <c:v>2.7702349869451699</c:v>
                </c:pt>
                <c:pt idx="60">
                  <c:v>2.5818713450292399</c:v>
                </c:pt>
                <c:pt idx="61">
                  <c:v>2.6329113924050631</c:v>
                </c:pt>
                <c:pt idx="62">
                  <c:v>2.6478405315614619</c:v>
                </c:pt>
                <c:pt idx="63">
                  <c:v>2.949640287769784</c:v>
                </c:pt>
                <c:pt idx="64">
                  <c:v>2.6363636363636362</c:v>
                </c:pt>
                <c:pt idx="65">
                  <c:v>2.6411609498680737</c:v>
                </c:pt>
                <c:pt idx="66">
                  <c:v>2.6421319796954315</c:v>
                </c:pt>
                <c:pt idx="67">
                  <c:v>2.7352112676056337</c:v>
                </c:pt>
                <c:pt idx="68">
                  <c:v>2.7754569190600522</c:v>
                </c:pt>
                <c:pt idx="69">
                  <c:v>2.8132183908045976</c:v>
                </c:pt>
                <c:pt idx="70">
                  <c:v>2.6031331592689293</c:v>
                </c:pt>
                <c:pt idx="71">
                  <c:v>2.5546218487394956</c:v>
                </c:pt>
                <c:pt idx="72">
                  <c:v>2.8990825688073394</c:v>
                </c:pt>
                <c:pt idx="73">
                  <c:v>2.7484276729559749</c:v>
                </c:pt>
                <c:pt idx="74">
                  <c:v>3.1513647642679903</c:v>
                </c:pt>
                <c:pt idx="75">
                  <c:v>2.8645833333333335</c:v>
                </c:pt>
                <c:pt idx="76">
                  <c:v>2.8065268065268065</c:v>
                </c:pt>
                <c:pt idx="77">
                  <c:v>2.8677884615384617</c:v>
                </c:pt>
                <c:pt idx="78">
                  <c:v>2.7209302325581395</c:v>
                </c:pt>
                <c:pt idx="79">
                  <c:v>2.9005524861878453</c:v>
                </c:pt>
                <c:pt idx="80">
                  <c:v>2.7985436893203883</c:v>
                </c:pt>
                <c:pt idx="81">
                  <c:v>2.7367205542725173</c:v>
                </c:pt>
                <c:pt idx="82">
                  <c:v>2.8486352357320097</c:v>
                </c:pt>
                <c:pt idx="83">
                  <c:v>2.5895316804407713</c:v>
                </c:pt>
                <c:pt idx="84">
                  <c:v>2.5054347826086958</c:v>
                </c:pt>
                <c:pt idx="85">
                  <c:v>2.7439353099730459</c:v>
                </c:pt>
                <c:pt idx="86">
                  <c:v>2.6183431952662723</c:v>
                </c:pt>
                <c:pt idx="87">
                  <c:v>2.7904191616766467</c:v>
                </c:pt>
                <c:pt idx="88">
                  <c:v>2.7407407407407409</c:v>
                </c:pt>
                <c:pt idx="89">
                  <c:v>2.7304347826086954</c:v>
                </c:pt>
                <c:pt idx="90">
                  <c:v>2.7964912280701753</c:v>
                </c:pt>
                <c:pt idx="91">
                  <c:v>2.6711229946524062</c:v>
                </c:pt>
                <c:pt idx="92">
                  <c:v>2.7017543859649122</c:v>
                </c:pt>
                <c:pt idx="93">
                  <c:v>2.7796610169491527</c:v>
                </c:pt>
                <c:pt idx="94">
                  <c:v>2.7807881773399017</c:v>
                </c:pt>
                <c:pt idx="95">
                  <c:v>2.601108033240997</c:v>
                </c:pt>
                <c:pt idx="96">
                  <c:v>2.8538205980066444</c:v>
                </c:pt>
                <c:pt idx="97">
                  <c:v>2.5662251655629138</c:v>
                </c:pt>
                <c:pt idx="98">
                  <c:v>2.5509641873278235</c:v>
                </c:pt>
                <c:pt idx="99">
                  <c:v>2.1226993865030677</c:v>
                </c:pt>
                <c:pt idx="100">
                  <c:v>2.6122448979591835</c:v>
                </c:pt>
                <c:pt idx="101">
                  <c:v>2.6896551724137931</c:v>
                </c:pt>
                <c:pt idx="102">
                  <c:v>2.9223300970873787</c:v>
                </c:pt>
                <c:pt idx="103">
                  <c:v>2.9962406015037595</c:v>
                </c:pt>
                <c:pt idx="104">
                  <c:v>2.9214876033057853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8-4E9E-B41F-95F7EFC972E5}"/>
            </c:ext>
          </c:extLst>
        </c:ser>
        <c:ser>
          <c:idx val="1"/>
          <c:order val="1"/>
          <c:tx>
            <c:strRef>
              <c:f>'Averages Graph Data'!$AM$4</c:f>
              <c:strCache>
                <c:ptCount val="1"/>
                <c:pt idx="0">
                  <c:v>Average NCD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Data'!$AM$5:$AM$109</c:f>
              <c:numCache>
                <c:formatCode>#,##0.0</c:formatCode>
                <c:ptCount val="105"/>
                <c:pt idx="3">
                  <c:v>3.8237995427248075</c:v>
                </c:pt>
                <c:pt idx="4">
                  <c:v>3.9436703707180554</c:v>
                </c:pt>
                <c:pt idx="5">
                  <c:v>4.014844800262618</c:v>
                </c:pt>
                <c:pt idx="6">
                  <c:v>4.006886554090511</c:v>
                </c:pt>
                <c:pt idx="7">
                  <c:v>4.0684612542569374</c:v>
                </c:pt>
                <c:pt idx="8">
                  <c:v>4.1146182449481454</c:v>
                </c:pt>
                <c:pt idx="9">
                  <c:v>4.0529906735191066</c:v>
                </c:pt>
                <c:pt idx="10">
                  <c:v>4.0502220839590795</c:v>
                </c:pt>
                <c:pt idx="11">
                  <c:v>3.8720318181030731</c:v>
                </c:pt>
                <c:pt idx="12">
                  <c:v>3.4832194207035281</c:v>
                </c:pt>
                <c:pt idx="13">
                  <c:v>3.2617297499029703</c:v>
                </c:pt>
                <c:pt idx="14">
                  <c:v>2.9628093316332906</c:v>
                </c:pt>
                <c:pt idx="15">
                  <c:v>2.9277172560470479</c:v>
                </c:pt>
                <c:pt idx="16">
                  <c:v>3.0377968515376867</c:v>
                </c:pt>
                <c:pt idx="17">
                  <c:v>3.0555071440712229</c:v>
                </c:pt>
                <c:pt idx="18">
                  <c:v>3.0706751477287542</c:v>
                </c:pt>
                <c:pt idx="19">
                  <c:v>3.1324807360864702</c:v>
                </c:pt>
                <c:pt idx="20">
                  <c:v>3.2748480628158276</c:v>
                </c:pt>
                <c:pt idx="21">
                  <c:v>3.487307281842178</c:v>
                </c:pt>
                <c:pt idx="22">
                  <c:v>3.6516060036163474</c:v>
                </c:pt>
                <c:pt idx="23">
                  <c:v>3.6184098547992023</c:v>
                </c:pt>
                <c:pt idx="24">
                  <c:v>3.6314414002165583</c:v>
                </c:pt>
                <c:pt idx="25">
                  <c:v>3.5053689582281438</c:v>
                </c:pt>
                <c:pt idx="26">
                  <c:v>3.5258076088831825</c:v>
                </c:pt>
                <c:pt idx="27">
                  <c:v>3.5317701666507499</c:v>
                </c:pt>
                <c:pt idx="28">
                  <c:v>3.515197085149163</c:v>
                </c:pt>
                <c:pt idx="29">
                  <c:v>3.5982893976435557</c:v>
                </c:pt>
                <c:pt idx="30">
                  <c:v>3.5289535149386437</c:v>
                </c:pt>
                <c:pt idx="31">
                  <c:v>3.4150297612058909</c:v>
                </c:pt>
                <c:pt idx="32">
                  <c:v>3.4111379912156821</c:v>
                </c:pt>
                <c:pt idx="33">
                  <c:v>3.4939341578395324</c:v>
                </c:pt>
                <c:pt idx="34">
                  <c:v>3.5443420450982157</c:v>
                </c:pt>
                <c:pt idx="35">
                  <c:v>3.6621335061543028</c:v>
                </c:pt>
                <c:pt idx="36">
                  <c:v>3.6316782337483007</c:v>
                </c:pt>
                <c:pt idx="37">
                  <c:v>3.5635118260507421</c:v>
                </c:pt>
                <c:pt idx="38">
                  <c:v>3.5934423965765419</c:v>
                </c:pt>
                <c:pt idx="39">
                  <c:v>3.5519828415519177</c:v>
                </c:pt>
                <c:pt idx="40">
                  <c:v>3.5522407081289407</c:v>
                </c:pt>
                <c:pt idx="41">
                  <c:v>3.5775708625838774</c:v>
                </c:pt>
                <c:pt idx="42">
                  <c:v>3.5824810632875481</c:v>
                </c:pt>
                <c:pt idx="43">
                  <c:v>3.6701872143355416</c:v>
                </c:pt>
                <c:pt idx="44">
                  <c:v>3.7566230165755448</c:v>
                </c:pt>
                <c:pt idx="45">
                  <c:v>3.74791461235246</c:v>
                </c:pt>
                <c:pt idx="46">
                  <c:v>3.7336154125205643</c:v>
                </c:pt>
                <c:pt idx="47">
                  <c:v>3.7105043650218033</c:v>
                </c:pt>
                <c:pt idx="48">
                  <c:v>3.6376978791384129</c:v>
                </c:pt>
                <c:pt idx="49">
                  <c:v>3.5661369973760109</c:v>
                </c:pt>
                <c:pt idx="50">
                  <c:v>3.6526604647705674</c:v>
                </c:pt>
                <c:pt idx="51">
                  <c:v>3.8221805034275458</c:v>
                </c:pt>
                <c:pt idx="52">
                  <c:v>3.9124308787896007</c:v>
                </c:pt>
                <c:pt idx="53">
                  <c:v>4.0513850225016199</c:v>
                </c:pt>
                <c:pt idx="54">
                  <c:v>4.0075609959526872</c:v>
                </c:pt>
                <c:pt idx="55">
                  <c:v>3.8340904235920803</c:v>
                </c:pt>
                <c:pt idx="56">
                  <c:v>3.5335052463277634</c:v>
                </c:pt>
                <c:pt idx="57">
                  <c:v>3.2225638626531969</c:v>
                </c:pt>
                <c:pt idx="58">
                  <c:v>2.9445334478911742</c:v>
                </c:pt>
                <c:pt idx="59">
                  <c:v>2.7432721329006147</c:v>
                </c:pt>
                <c:pt idx="60">
                  <c:v>2.7054812859716635</c:v>
                </c:pt>
                <c:pt idx="61">
                  <c:v>2.6631619455457352</c:v>
                </c:pt>
                <c:pt idx="62">
                  <c:v>2.6582145639852337</c:v>
                </c:pt>
                <c:pt idx="63">
                  <c:v>2.7030658891913872</c:v>
                </c:pt>
                <c:pt idx="64">
                  <c:v>2.7166889620249863</c:v>
                </c:pt>
                <c:pt idx="65">
                  <c:v>2.7187513513907389</c:v>
                </c:pt>
                <c:pt idx="66">
                  <c:v>2.7173242134242312</c:v>
                </c:pt>
                <c:pt idx="67">
                  <c:v>2.6637169583831937</c:v>
                </c:pt>
                <c:pt idx="68">
                  <c:v>2.6984902790572978</c:v>
                </c:pt>
                <c:pt idx="69">
                  <c:v>2.7415046392914286</c:v>
                </c:pt>
                <c:pt idx="70">
                  <c:v>2.7317549341848029</c:v>
                </c:pt>
                <c:pt idx="71">
                  <c:v>2.6866075794682689</c:v>
                </c:pt>
                <c:pt idx="72">
                  <c:v>2.7175139919050904</c:v>
                </c:pt>
                <c:pt idx="73">
                  <c:v>2.7013163124429349</c:v>
                </c:pt>
                <c:pt idx="74">
                  <c:v>2.8383742136926999</c:v>
                </c:pt>
                <c:pt idx="75">
                  <c:v>2.9158645848411595</c:v>
                </c:pt>
                <c:pt idx="76">
                  <c:v>2.8927256442710263</c:v>
                </c:pt>
                <c:pt idx="77">
                  <c:v>2.922565841416648</c:v>
                </c:pt>
                <c:pt idx="78">
                  <c:v>2.8149572084891852</c:v>
                </c:pt>
                <c:pt idx="79">
                  <c:v>2.8239494967028129</c:v>
                </c:pt>
                <c:pt idx="80">
                  <c:v>2.8219537174012084</c:v>
                </c:pt>
                <c:pt idx="81">
                  <c:v>2.7891867405847228</c:v>
                </c:pt>
                <c:pt idx="82">
                  <c:v>2.82111299137819</c:v>
                </c:pt>
                <c:pt idx="83">
                  <c:v>2.7433577899414217</c:v>
                </c:pt>
                <c:pt idx="84">
                  <c:v>2.6700805632634985</c:v>
                </c:pt>
                <c:pt idx="85">
                  <c:v>2.6718842521886303</c:v>
                </c:pt>
                <c:pt idx="86">
                  <c:v>2.6143112420721963</c:v>
                </c:pt>
                <c:pt idx="87">
                  <c:v>2.6645331123811653</c:v>
                </c:pt>
                <c:pt idx="88">
                  <c:v>2.7233596019141766</c:v>
                </c:pt>
                <c:pt idx="89">
                  <c:v>2.7199844700730886</c:v>
                </c:pt>
                <c:pt idx="90">
                  <c:v>2.7645214782740646</c:v>
                </c:pt>
                <c:pt idx="91">
                  <c:v>2.7346974365180046</c:v>
                </c:pt>
                <c:pt idx="92">
                  <c:v>2.7249508478240476</c:v>
                </c:pt>
                <c:pt idx="93">
                  <c:v>2.7372574064091615</c:v>
                </c:pt>
                <c:pt idx="94">
                  <c:v>2.7333316437265931</c:v>
                </c:pt>
                <c:pt idx="95">
                  <c:v>2.7158279033737411</c:v>
                </c:pt>
                <c:pt idx="96">
                  <c:v>2.753844456384174</c:v>
                </c:pt>
                <c:pt idx="97">
                  <c:v>2.7004854935376144</c:v>
                </c:pt>
                <c:pt idx="98">
                  <c:v>2.6430294960345946</c:v>
                </c:pt>
                <c:pt idx="99">
                  <c:v>2.5234273343501119</c:v>
                </c:pt>
                <c:pt idx="100">
                  <c:v>2.4630334093382471</c:v>
                </c:pt>
                <c:pt idx="101">
                  <c:v>2.4938909110509671</c:v>
                </c:pt>
                <c:pt idx="102">
                  <c:v>2.586732388490856</c:v>
                </c:pt>
                <c:pt idx="103">
                  <c:v>2.8051176922410286</c:v>
                </c:pt>
                <c:pt idx="104">
                  <c:v>2.882428368577679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18-4E9E-B41F-95F7EFC97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Data'!$AN$4</c:f>
              <c:strCache>
                <c:ptCount val="1"/>
                <c:pt idx="0">
                  <c:v>Average NCD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Data'!$AN$5:$AN$109</c:f>
              <c:numCache>
                <c:formatCode>#,##0.0</c:formatCode>
                <c:ptCount val="105"/>
                <c:pt idx="0">
                  <c:v>7.1994496072769277E-5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2.2158209616662973E-4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6.2701054636906631E-4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1.7230981299790356E-4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1.4794520540000001E-4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2.091393913486005E-4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1.5076291233396587E-4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1.9757639615384617E-4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1.8098417949886106E-4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1.4598895346358792E-4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1.9522988313539193E-4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3-4B76-ADB9-4F60EB2E4DB6}"/>
            </c:ext>
          </c:extLst>
        </c:ser>
        <c:ser>
          <c:idx val="1"/>
          <c:order val="1"/>
          <c:tx>
            <c:strRef>
              <c:f>'Averages Graph Data'!$AO$4</c:f>
              <c:strCache>
                <c:ptCount val="1"/>
                <c:pt idx="0">
                  <c:v>Average NCD - 4 Week Avg (Short-Term)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Data'!$AO$5:$AO$109</c:f>
              <c:numCache>
                <c:formatCode>#,##0.0</c:formatCode>
                <c:ptCount val="105"/>
                <c:pt idx="3">
                  <c:v>1.7998624018192319E-5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5.5395524041657433E-5</c:v>
                </c:pt>
                <c:pt idx="35">
                  <c:v>5.5395524041657433E-5</c:v>
                </c:pt>
                <c:pt idx="36">
                  <c:v>5.5395524041657433E-5</c:v>
                </c:pt>
                <c:pt idx="37">
                  <c:v>5.5395524041657433E-5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1.5675263659226658E-4</c:v>
                </c:pt>
                <c:pt idx="54">
                  <c:v>1.5675263659226658E-4</c:v>
                </c:pt>
                <c:pt idx="55">
                  <c:v>1.5675263659226658E-4</c:v>
                </c:pt>
                <c:pt idx="56">
                  <c:v>1.5675263659226658E-4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4.3077453249475889E-5</c:v>
                </c:pt>
                <c:pt idx="73">
                  <c:v>4.3077453249475889E-5</c:v>
                </c:pt>
                <c:pt idx="74">
                  <c:v>4.3077453249475889E-5</c:v>
                </c:pt>
                <c:pt idx="75">
                  <c:v>4.3077453249475889E-5</c:v>
                </c:pt>
                <c:pt idx="76">
                  <c:v>0</c:v>
                </c:pt>
                <c:pt idx="77">
                  <c:v>3.6986301350000002E-5</c:v>
                </c:pt>
                <c:pt idx="78">
                  <c:v>3.6986301350000002E-5</c:v>
                </c:pt>
                <c:pt idx="79">
                  <c:v>3.6986301350000002E-5</c:v>
                </c:pt>
                <c:pt idx="80">
                  <c:v>3.6986301350000002E-5</c:v>
                </c:pt>
                <c:pt idx="81">
                  <c:v>5.2284847837150126E-5</c:v>
                </c:pt>
                <c:pt idx="82">
                  <c:v>5.2284847837150126E-5</c:v>
                </c:pt>
                <c:pt idx="83">
                  <c:v>5.2284847837150126E-5</c:v>
                </c:pt>
                <c:pt idx="84">
                  <c:v>5.2284847837150126E-5</c:v>
                </c:pt>
                <c:pt idx="85">
                  <c:v>3.7690728083491466E-5</c:v>
                </c:pt>
                <c:pt idx="86">
                  <c:v>3.7690728083491466E-5</c:v>
                </c:pt>
                <c:pt idx="87">
                  <c:v>3.7690728083491466E-5</c:v>
                </c:pt>
                <c:pt idx="88">
                  <c:v>3.7690728083491466E-5</c:v>
                </c:pt>
                <c:pt idx="89">
                  <c:v>4.9394099038461543E-5</c:v>
                </c:pt>
                <c:pt idx="90">
                  <c:v>4.9394099038461543E-5</c:v>
                </c:pt>
                <c:pt idx="91">
                  <c:v>4.9394099038461543E-5</c:v>
                </c:pt>
                <c:pt idx="92">
                  <c:v>4.9394099038461543E-5</c:v>
                </c:pt>
                <c:pt idx="93">
                  <c:v>0</c:v>
                </c:pt>
                <c:pt idx="94">
                  <c:v>4.5246044874715265E-5</c:v>
                </c:pt>
                <c:pt idx="95">
                  <c:v>4.5246044874715265E-5</c:v>
                </c:pt>
                <c:pt idx="96">
                  <c:v>4.5246044874715265E-5</c:v>
                </c:pt>
                <c:pt idx="97">
                  <c:v>4.5246044874715265E-5</c:v>
                </c:pt>
                <c:pt idx="98">
                  <c:v>3.649723836589698E-5</c:v>
                </c:pt>
                <c:pt idx="99">
                  <c:v>3.649723836589698E-5</c:v>
                </c:pt>
                <c:pt idx="100">
                  <c:v>3.649723836589698E-5</c:v>
                </c:pt>
                <c:pt idx="101">
                  <c:v>3.649723836589698E-5</c:v>
                </c:pt>
                <c:pt idx="102">
                  <c:v>4.8807470783847984E-5</c:v>
                </c:pt>
                <c:pt idx="103">
                  <c:v>4.8807470783847984E-5</c:v>
                </c:pt>
                <c:pt idx="104">
                  <c:v>4.8807470783847984E-5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3-4B76-ADB9-4F60EB2E4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Data'!$AP$4</c:f>
              <c:strCache>
                <c:ptCount val="1"/>
                <c:pt idx="0">
                  <c:v>Average Monthly Payment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Data'!$AP$5:$AP$109</c:f>
              <c:numCache>
                <c:formatCode>0%</c:formatCode>
                <c:ptCount val="105"/>
                <c:pt idx="0">
                  <c:v>0.10144222668198262</c:v>
                </c:pt>
                <c:pt idx="1">
                  <c:v>6.2321096727686751E-2</c:v>
                </c:pt>
                <c:pt idx="2">
                  <c:v>5.1616505776865107E-2</c:v>
                </c:pt>
                <c:pt idx="3">
                  <c:v>5.1376480961812528E-2</c:v>
                </c:pt>
                <c:pt idx="4">
                  <c:v>6.7049834211614867E-2</c:v>
                </c:pt>
                <c:pt idx="5">
                  <c:v>5.5501605848120333E-2</c:v>
                </c:pt>
                <c:pt idx="6">
                  <c:v>6.8203013051295683E-2</c:v>
                </c:pt>
                <c:pt idx="7">
                  <c:v>5.2581214968557187E-2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8.2844835244637705E-2</c:v>
                </c:pt>
                <c:pt idx="24">
                  <c:v>0.19371177357130989</c:v>
                </c:pt>
                <c:pt idx="25">
                  <c:v>0.21084230420574687</c:v>
                </c:pt>
                <c:pt idx="26">
                  <c:v>0.22604504616985727</c:v>
                </c:pt>
                <c:pt idx="27">
                  <c:v>0.31189870284936899</c:v>
                </c:pt>
                <c:pt idx="28">
                  <c:v>0.36428029237772946</c:v>
                </c:pt>
                <c:pt idx="29">
                  <c:v>0.36543105326811237</c:v>
                </c:pt>
                <c:pt idx="30">
                  <c:v>0.3453369373266959</c:v>
                </c:pt>
                <c:pt idx="31">
                  <c:v>0.3887649316964718</c:v>
                </c:pt>
                <c:pt idx="32">
                  <c:v>0.43086570192781676</c:v>
                </c:pt>
                <c:pt idx="33">
                  <c:v>0.40197060579696964</c:v>
                </c:pt>
                <c:pt idx="34">
                  <c:v>0.4061572656704438</c:v>
                </c:pt>
                <c:pt idx="35">
                  <c:v>0.41612190438778396</c:v>
                </c:pt>
                <c:pt idx="36">
                  <c:v>0.45928380778068967</c:v>
                </c:pt>
                <c:pt idx="37">
                  <c:v>0.39382749915251453</c:v>
                </c:pt>
                <c:pt idx="38">
                  <c:v>0.39975263095302299</c:v>
                </c:pt>
                <c:pt idx="39">
                  <c:v>0.36553956388685999</c:v>
                </c:pt>
                <c:pt idx="40">
                  <c:v>0.39346364475954881</c:v>
                </c:pt>
                <c:pt idx="41">
                  <c:v>0.4083480150920698</c:v>
                </c:pt>
                <c:pt idx="42">
                  <c:v>0.36721339718411172</c:v>
                </c:pt>
                <c:pt idx="43">
                  <c:v>0.36407919784887011</c:v>
                </c:pt>
                <c:pt idx="44">
                  <c:v>0.36731984042183607</c:v>
                </c:pt>
                <c:pt idx="45">
                  <c:v>0.41349128450854777</c:v>
                </c:pt>
                <c:pt idx="46">
                  <c:v>0.3560874717765114</c:v>
                </c:pt>
                <c:pt idx="47">
                  <c:v>0.36436544654689329</c:v>
                </c:pt>
                <c:pt idx="48">
                  <c:v>0.38494172903479851</c:v>
                </c:pt>
                <c:pt idx="49">
                  <c:v>0.39232963069273991</c:v>
                </c:pt>
                <c:pt idx="50">
                  <c:v>0.36196234438639041</c:v>
                </c:pt>
                <c:pt idx="51">
                  <c:v>0.37258834801427088</c:v>
                </c:pt>
                <c:pt idx="52">
                  <c:v>0.35423589278069756</c:v>
                </c:pt>
                <c:pt idx="53">
                  <c:v>0.34529539284261884</c:v>
                </c:pt>
                <c:pt idx="54">
                  <c:v>0.37291732069402439</c:v>
                </c:pt>
                <c:pt idx="55">
                  <c:v>0.39327360182011561</c:v>
                </c:pt>
                <c:pt idx="56">
                  <c:v>0.39876087009551764</c:v>
                </c:pt>
                <c:pt idx="57">
                  <c:v>0.397190107774818</c:v>
                </c:pt>
                <c:pt idx="58">
                  <c:v>0.46253149132861587</c:v>
                </c:pt>
                <c:pt idx="59">
                  <c:v>0.42181097271925133</c:v>
                </c:pt>
                <c:pt idx="60">
                  <c:v>0.41794995431191917</c:v>
                </c:pt>
                <c:pt idx="61">
                  <c:v>0.4540222372468341</c:v>
                </c:pt>
                <c:pt idx="62">
                  <c:v>0.46235248000244727</c:v>
                </c:pt>
                <c:pt idx="63">
                  <c:v>0.50052855226603943</c:v>
                </c:pt>
                <c:pt idx="64">
                  <c:v>0.45485034303968769</c:v>
                </c:pt>
                <c:pt idx="65">
                  <c:v>0.44299715709600707</c:v>
                </c:pt>
                <c:pt idx="66">
                  <c:v>0.45489906013360182</c:v>
                </c:pt>
                <c:pt idx="67">
                  <c:v>0.51806174024735974</c:v>
                </c:pt>
                <c:pt idx="68">
                  <c:v>0.50864278311430666</c:v>
                </c:pt>
                <c:pt idx="69">
                  <c:v>0.49421743686072289</c:v>
                </c:pt>
                <c:pt idx="70">
                  <c:v>0.49589032734698651</c:v>
                </c:pt>
                <c:pt idx="71">
                  <c:v>0.52360950087368352</c:v>
                </c:pt>
                <c:pt idx="72">
                  <c:v>0.59676400032868993</c:v>
                </c:pt>
                <c:pt idx="73">
                  <c:v>0.55491472960576849</c:v>
                </c:pt>
                <c:pt idx="74">
                  <c:v>0.52821334847963319</c:v>
                </c:pt>
                <c:pt idx="75">
                  <c:v>0.53615389813749348</c:v>
                </c:pt>
                <c:pt idx="76">
                  <c:v>0.55409857950959795</c:v>
                </c:pt>
                <c:pt idx="77">
                  <c:v>0.54608836353315959</c:v>
                </c:pt>
                <c:pt idx="78">
                  <c:v>0.5273410245606821</c:v>
                </c:pt>
                <c:pt idx="79">
                  <c:v>0.51759103041266397</c:v>
                </c:pt>
                <c:pt idx="80">
                  <c:v>0.55575960571218497</c:v>
                </c:pt>
                <c:pt idx="81">
                  <c:v>0.5591735885866993</c:v>
                </c:pt>
                <c:pt idx="82">
                  <c:v>0.55481112191171744</c:v>
                </c:pt>
                <c:pt idx="83">
                  <c:v>0.58782314174427541</c:v>
                </c:pt>
                <c:pt idx="84">
                  <c:v>0.60464328355391417</c:v>
                </c:pt>
                <c:pt idx="85">
                  <c:v>0.6054903561257482</c:v>
                </c:pt>
                <c:pt idx="86">
                  <c:v>0.60976778817609167</c:v>
                </c:pt>
                <c:pt idx="87">
                  <c:v>0.60501958712309556</c:v>
                </c:pt>
                <c:pt idx="88">
                  <c:v>0.61657487832035895</c:v>
                </c:pt>
                <c:pt idx="89">
                  <c:v>0.61583181495190109</c:v>
                </c:pt>
                <c:pt idx="90">
                  <c:v>0.59966973194269335</c:v>
                </c:pt>
                <c:pt idx="91">
                  <c:v>0.56381323381118098</c:v>
                </c:pt>
                <c:pt idx="92">
                  <c:v>0.56051385644507978</c:v>
                </c:pt>
                <c:pt idx="93">
                  <c:v>0.58315351269010551</c:v>
                </c:pt>
                <c:pt idx="94">
                  <c:v>0.56051086648962956</c:v>
                </c:pt>
                <c:pt idx="95">
                  <c:v>0.567739323185665</c:v>
                </c:pt>
                <c:pt idx="96">
                  <c:v>0.56185209939810365</c:v>
                </c:pt>
                <c:pt idx="97">
                  <c:v>0.5870539125295845</c:v>
                </c:pt>
                <c:pt idx="98">
                  <c:v>0.57890490783118409</c:v>
                </c:pt>
                <c:pt idx="99">
                  <c:v>0.56735414573844234</c:v>
                </c:pt>
                <c:pt idx="100">
                  <c:v>0.5659747444209593</c:v>
                </c:pt>
                <c:pt idx="101">
                  <c:v>0.57357924501663893</c:v>
                </c:pt>
                <c:pt idx="102">
                  <c:v>0.58924647454826018</c:v>
                </c:pt>
                <c:pt idx="103">
                  <c:v>0.54743433439555622</c:v>
                </c:pt>
                <c:pt idx="104">
                  <c:v>0.58665148390873434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9-46BB-B665-B58A158D7019}"/>
            </c:ext>
          </c:extLst>
        </c:ser>
        <c:ser>
          <c:idx val="1"/>
          <c:order val="1"/>
          <c:tx>
            <c:strRef>
              <c:f>'Averages Graph Data'!$AQ$4</c:f>
              <c:strCache>
                <c:ptCount val="1"/>
                <c:pt idx="0">
                  <c:v>Average Monthly Payment - 4 Week Avg (Overall)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Data'!$AQ$5:$AQ$109</c:f>
              <c:numCache>
                <c:formatCode>0%</c:formatCode>
                <c:ptCount val="105"/>
                <c:pt idx="3">
                  <c:v>6.6689077537086749E-2</c:v>
                </c:pt>
                <c:pt idx="4">
                  <c:v>5.8090979419494815E-2</c:v>
                </c:pt>
                <c:pt idx="5">
                  <c:v>5.6386106699603207E-2</c:v>
                </c:pt>
                <c:pt idx="6">
                  <c:v>6.0532733518210854E-2</c:v>
                </c:pt>
                <c:pt idx="7">
                  <c:v>6.0833917019897023E-2</c:v>
                </c:pt>
                <c:pt idx="8">
                  <c:v>4.4071458466993299E-2</c:v>
                </c:pt>
                <c:pt idx="9">
                  <c:v>3.0196057004963216E-2</c:v>
                </c:pt>
                <c:pt idx="10">
                  <c:v>1.3145303742139297E-2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2.0711208811159426E-2</c:v>
                </c:pt>
                <c:pt idx="24">
                  <c:v>6.9139152203986892E-2</c:v>
                </c:pt>
                <c:pt idx="25">
                  <c:v>0.12184972825542362</c:v>
                </c:pt>
                <c:pt idx="26">
                  <c:v>0.17836098979788795</c:v>
                </c:pt>
                <c:pt idx="27">
                  <c:v>0.23562445669907073</c:v>
                </c:pt>
                <c:pt idx="28">
                  <c:v>0.27826658640067564</c:v>
                </c:pt>
                <c:pt idx="29">
                  <c:v>0.31691377366626705</c:v>
                </c:pt>
                <c:pt idx="30">
                  <c:v>0.3467367464554767</c:v>
                </c:pt>
                <c:pt idx="31">
                  <c:v>0.36595330366725237</c:v>
                </c:pt>
                <c:pt idx="32">
                  <c:v>0.38259965605477425</c:v>
                </c:pt>
                <c:pt idx="33">
                  <c:v>0.39173454418698855</c:v>
                </c:pt>
                <c:pt idx="34">
                  <c:v>0.40693962627292546</c:v>
                </c:pt>
                <c:pt idx="35">
                  <c:v>0.41377886944575354</c:v>
                </c:pt>
                <c:pt idx="36">
                  <c:v>0.42088339590897172</c:v>
                </c:pt>
                <c:pt idx="37">
                  <c:v>0.41884761924785802</c:v>
                </c:pt>
                <c:pt idx="38">
                  <c:v>0.41724646056850279</c:v>
                </c:pt>
                <c:pt idx="39">
                  <c:v>0.40460087544327178</c:v>
                </c:pt>
                <c:pt idx="40">
                  <c:v>0.38814583468798658</c:v>
                </c:pt>
                <c:pt idx="41">
                  <c:v>0.39177596367287537</c:v>
                </c:pt>
                <c:pt idx="42">
                  <c:v>0.38364115523064757</c:v>
                </c:pt>
                <c:pt idx="43">
                  <c:v>0.38327606372115008</c:v>
                </c:pt>
                <c:pt idx="44">
                  <c:v>0.37674011263672197</c:v>
                </c:pt>
                <c:pt idx="45">
                  <c:v>0.37802592999084139</c:v>
                </c:pt>
                <c:pt idx="46">
                  <c:v>0.37524444863894135</c:v>
                </c:pt>
                <c:pt idx="47">
                  <c:v>0.37531601081344712</c:v>
                </c:pt>
                <c:pt idx="48">
                  <c:v>0.37972148296668773</c:v>
                </c:pt>
                <c:pt idx="49">
                  <c:v>0.3744310695127358</c:v>
                </c:pt>
                <c:pt idx="50">
                  <c:v>0.37589978766520554</c:v>
                </c:pt>
                <c:pt idx="51">
                  <c:v>0.37795551303204994</c:v>
                </c:pt>
                <c:pt idx="52">
                  <c:v>0.37027905396852467</c:v>
                </c:pt>
                <c:pt idx="53">
                  <c:v>0.35852049450599438</c:v>
                </c:pt>
                <c:pt idx="54">
                  <c:v>0.36125923858290293</c:v>
                </c:pt>
                <c:pt idx="55">
                  <c:v>0.36643055203436414</c:v>
                </c:pt>
                <c:pt idx="56">
                  <c:v>0.37756179636306908</c:v>
                </c:pt>
                <c:pt idx="57">
                  <c:v>0.39053547509611897</c:v>
                </c:pt>
                <c:pt idx="58">
                  <c:v>0.41293901775476677</c:v>
                </c:pt>
                <c:pt idx="59">
                  <c:v>0.42007336047955074</c:v>
                </c:pt>
                <c:pt idx="60">
                  <c:v>0.42487063153365112</c:v>
                </c:pt>
                <c:pt idx="61">
                  <c:v>0.43907866390165512</c:v>
                </c:pt>
                <c:pt idx="62">
                  <c:v>0.43903391107011297</c:v>
                </c:pt>
                <c:pt idx="63">
                  <c:v>0.45871330595680998</c:v>
                </c:pt>
                <c:pt idx="64">
                  <c:v>0.46793840313875212</c:v>
                </c:pt>
                <c:pt idx="65">
                  <c:v>0.46518213310104539</c:v>
                </c:pt>
                <c:pt idx="66">
                  <c:v>0.46331877813383404</c:v>
                </c:pt>
                <c:pt idx="67">
                  <c:v>0.46770207512916406</c:v>
                </c:pt>
                <c:pt idx="68">
                  <c:v>0.48115018514781882</c:v>
                </c:pt>
                <c:pt idx="69">
                  <c:v>0.49395525508899779</c:v>
                </c:pt>
                <c:pt idx="70">
                  <c:v>0.50420307189234392</c:v>
                </c:pt>
                <c:pt idx="71">
                  <c:v>0.50559001204892495</c:v>
                </c:pt>
                <c:pt idx="72">
                  <c:v>0.52762031635252071</c:v>
                </c:pt>
                <c:pt idx="73">
                  <c:v>0.54279463953878204</c:v>
                </c:pt>
                <c:pt idx="74">
                  <c:v>0.55087539482194381</c:v>
                </c:pt>
                <c:pt idx="75">
                  <c:v>0.5540114941378963</c:v>
                </c:pt>
                <c:pt idx="76">
                  <c:v>0.5433451389331232</c:v>
                </c:pt>
                <c:pt idx="77">
                  <c:v>0.54113854741497103</c:v>
                </c:pt>
                <c:pt idx="78">
                  <c:v>0.54092046643523328</c:v>
                </c:pt>
                <c:pt idx="79">
                  <c:v>0.5362797495040259</c:v>
                </c:pt>
                <c:pt idx="80">
                  <c:v>0.53669500605467269</c:v>
                </c:pt>
                <c:pt idx="81">
                  <c:v>0.53996631231805758</c:v>
                </c:pt>
                <c:pt idx="82">
                  <c:v>0.54683383665581642</c:v>
                </c:pt>
                <c:pt idx="83">
                  <c:v>0.56439186448871936</c:v>
                </c:pt>
                <c:pt idx="84">
                  <c:v>0.57661278394915161</c:v>
                </c:pt>
                <c:pt idx="85">
                  <c:v>0.5881919758339138</c:v>
                </c:pt>
                <c:pt idx="86">
                  <c:v>0.60193114240000734</c:v>
                </c:pt>
                <c:pt idx="87">
                  <c:v>0.6062302537447124</c:v>
                </c:pt>
                <c:pt idx="88">
                  <c:v>0.60921315243632357</c:v>
                </c:pt>
                <c:pt idx="89">
                  <c:v>0.61179851714286182</c:v>
                </c:pt>
                <c:pt idx="90">
                  <c:v>0.60927400308451229</c:v>
                </c:pt>
                <c:pt idx="91">
                  <c:v>0.59897241475653362</c:v>
                </c:pt>
                <c:pt idx="92">
                  <c:v>0.58495715928771386</c:v>
                </c:pt>
                <c:pt idx="93">
                  <c:v>0.57678758372226491</c:v>
                </c:pt>
                <c:pt idx="94">
                  <c:v>0.56699786735899893</c:v>
                </c:pt>
                <c:pt idx="95">
                  <c:v>0.56797938970261996</c:v>
                </c:pt>
                <c:pt idx="96">
                  <c:v>0.56831395044087585</c:v>
                </c:pt>
                <c:pt idx="97">
                  <c:v>0.56928905040074562</c:v>
                </c:pt>
                <c:pt idx="98">
                  <c:v>0.57388756073613434</c:v>
                </c:pt>
                <c:pt idx="99">
                  <c:v>0.57379126637432865</c:v>
                </c:pt>
                <c:pt idx="100">
                  <c:v>0.57482192763004258</c:v>
                </c:pt>
                <c:pt idx="101">
                  <c:v>0.57145326075180614</c:v>
                </c:pt>
                <c:pt idx="102">
                  <c:v>0.57403865243107521</c:v>
                </c:pt>
                <c:pt idx="103">
                  <c:v>0.56905869959535371</c:v>
                </c:pt>
                <c:pt idx="104">
                  <c:v>0.57422788446729733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9-46BB-B665-B58A158D7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Data'!$AR$5:$AR$109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0.144164028705668</c:v>
                </c:pt>
                <c:pt idx="24">
                  <c:v>0.3197353797354428</c:v>
                </c:pt>
                <c:pt idx="25">
                  <c:v>0.35511275837207795</c:v>
                </c:pt>
                <c:pt idx="26">
                  <c:v>0.36072896906749263</c:v>
                </c:pt>
                <c:pt idx="27">
                  <c:v>0.45007647611110591</c:v>
                </c:pt>
                <c:pt idx="28">
                  <c:v>0.5056783982865598</c:v>
                </c:pt>
                <c:pt idx="29">
                  <c:v>0.52644790850618239</c:v>
                </c:pt>
                <c:pt idx="30">
                  <c:v>0.48381981270489582</c:v>
                </c:pt>
                <c:pt idx="31">
                  <c:v>0.52564582556292128</c:v>
                </c:pt>
                <c:pt idx="32">
                  <c:v>0.57133406904742245</c:v>
                </c:pt>
                <c:pt idx="33">
                  <c:v>0.5517741410022251</c:v>
                </c:pt>
                <c:pt idx="34">
                  <c:v>0.54800057744690622</c:v>
                </c:pt>
                <c:pt idx="35">
                  <c:v>0.56396101516494768</c:v>
                </c:pt>
                <c:pt idx="36">
                  <c:v>0.59862077860703788</c:v>
                </c:pt>
                <c:pt idx="37">
                  <c:v>0.54915327928515201</c:v>
                </c:pt>
                <c:pt idx="38">
                  <c:v>0.55438888214481163</c:v>
                </c:pt>
                <c:pt idx="39">
                  <c:v>0.53590386923046618</c:v>
                </c:pt>
                <c:pt idx="40">
                  <c:v>0.55768126311352362</c:v>
                </c:pt>
                <c:pt idx="41">
                  <c:v>0.5864765605299751</c:v>
                </c:pt>
                <c:pt idx="42">
                  <c:v>0.57152708519138651</c:v>
                </c:pt>
                <c:pt idx="43">
                  <c:v>0.5626588787927117</c:v>
                </c:pt>
                <c:pt idx="44">
                  <c:v>0.53812579197919075</c:v>
                </c:pt>
                <c:pt idx="45">
                  <c:v>0.60783962626323262</c:v>
                </c:pt>
                <c:pt idx="46">
                  <c:v>0.56884523080325156</c:v>
                </c:pt>
                <c:pt idx="47">
                  <c:v>0.56579511361440593</c:v>
                </c:pt>
                <c:pt idx="48">
                  <c:v>0.56553341615807973</c:v>
                </c:pt>
                <c:pt idx="49">
                  <c:v>0.57995851612722515</c:v>
                </c:pt>
                <c:pt idx="50">
                  <c:v>0.58982089985974029</c:v>
                </c:pt>
                <c:pt idx="51">
                  <c:v>0.60412175756567854</c:v>
                </c:pt>
                <c:pt idx="52">
                  <c:v>0.56490649067824705</c:v>
                </c:pt>
                <c:pt idx="53">
                  <c:v>0.55444864684831618</c:v>
                </c:pt>
                <c:pt idx="54">
                  <c:v>0.58486150409697157</c:v>
                </c:pt>
                <c:pt idx="55">
                  <c:v>0.59780512138259279</c:v>
                </c:pt>
                <c:pt idx="56">
                  <c:v>0.56598682259766209</c:v>
                </c:pt>
                <c:pt idx="57">
                  <c:v>0.58043415002856091</c:v>
                </c:pt>
                <c:pt idx="58">
                  <c:v>0.62902762747859875</c:v>
                </c:pt>
                <c:pt idx="59">
                  <c:v>0.59012739033955608</c:v>
                </c:pt>
                <c:pt idx="60">
                  <c:v>0.59851533854597549</c:v>
                </c:pt>
                <c:pt idx="61">
                  <c:v>0.61359206849079651</c:v>
                </c:pt>
                <c:pt idx="62">
                  <c:v>0.60450963565764526</c:v>
                </c:pt>
                <c:pt idx="63">
                  <c:v>0.63475013152134296</c:v>
                </c:pt>
                <c:pt idx="64">
                  <c:v>0.64297941630613165</c:v>
                </c:pt>
                <c:pt idx="65">
                  <c:v>0.63514181181185658</c:v>
                </c:pt>
                <c:pt idx="66">
                  <c:v>0.62096388408532377</c:v>
                </c:pt>
                <c:pt idx="67">
                  <c:v>0.68413795825025636</c:v>
                </c:pt>
                <c:pt idx="68">
                  <c:v>0.67985105503287202</c:v>
                </c:pt>
                <c:pt idx="69">
                  <c:v>0.66264028099833427</c:v>
                </c:pt>
                <c:pt idx="70">
                  <c:v>0.68593714155363195</c:v>
                </c:pt>
                <c:pt idx="71">
                  <c:v>0.68534341226191908</c:v>
                </c:pt>
                <c:pt idx="72">
                  <c:v>0.74596222454501959</c:v>
                </c:pt>
                <c:pt idx="73">
                  <c:v>0.73069275648340892</c:v>
                </c:pt>
                <c:pt idx="74">
                  <c:v>0.74462455251092696</c:v>
                </c:pt>
                <c:pt idx="75">
                  <c:v>0.77409610000605455</c:v>
                </c:pt>
                <c:pt idx="76">
                  <c:v>0.77413474441098529</c:v>
                </c:pt>
                <c:pt idx="77">
                  <c:v>0.77173913043478282</c:v>
                </c:pt>
                <c:pt idx="78">
                  <c:v>0.77536231884057938</c:v>
                </c:pt>
                <c:pt idx="79">
                  <c:v>0.76165803108808272</c:v>
                </c:pt>
                <c:pt idx="80">
                  <c:v>0.79179487179487185</c:v>
                </c:pt>
                <c:pt idx="81">
                  <c:v>0.8107549120992763</c:v>
                </c:pt>
                <c:pt idx="82">
                  <c:v>0.79259259259259252</c:v>
                </c:pt>
                <c:pt idx="83">
                  <c:v>0.80423814328960641</c:v>
                </c:pt>
                <c:pt idx="84">
                  <c:v>0.80856882406563368</c:v>
                </c:pt>
                <c:pt idx="85">
                  <c:v>0.80229272296144227</c:v>
                </c:pt>
                <c:pt idx="86">
                  <c:v>0.8176352705410822</c:v>
                </c:pt>
                <c:pt idx="87">
                  <c:v>0.80430528375733834</c:v>
                </c:pt>
                <c:pt idx="88">
                  <c:v>0.78947368421052622</c:v>
                </c:pt>
                <c:pt idx="89">
                  <c:v>0.79176954732510318</c:v>
                </c:pt>
                <c:pt idx="90">
                  <c:v>0.78472958642629909</c:v>
                </c:pt>
                <c:pt idx="91">
                  <c:v>0.78714436248682806</c:v>
                </c:pt>
                <c:pt idx="92">
                  <c:v>0.77790304396843279</c:v>
                </c:pt>
                <c:pt idx="93">
                  <c:v>0.79352226720647767</c:v>
                </c:pt>
                <c:pt idx="94">
                  <c:v>0.79289340101522821</c:v>
                </c:pt>
                <c:pt idx="95">
                  <c:v>0.80342857142857105</c:v>
                </c:pt>
                <c:pt idx="96">
                  <c:v>0.77188655980271259</c:v>
                </c:pt>
                <c:pt idx="97">
                  <c:v>0.79740871613663111</c:v>
                </c:pt>
                <c:pt idx="98">
                  <c:v>0.79331306990881456</c:v>
                </c:pt>
                <c:pt idx="99">
                  <c:v>0.78096330275229353</c:v>
                </c:pt>
                <c:pt idx="100">
                  <c:v>0.79217273954116052</c:v>
                </c:pt>
                <c:pt idx="101">
                  <c:v>0.78052126200274341</c:v>
                </c:pt>
                <c:pt idx="102">
                  <c:v>0.80861244019138745</c:v>
                </c:pt>
                <c:pt idx="103">
                  <c:v>0.78478964401294482</c:v>
                </c:pt>
                <c:pt idx="104">
                  <c:v>0.77927321668909788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4-4C45-ABD4-51FCA7382B0C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Monthly Payment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Data'!$AS$5:$AS$109</c:f>
              <c:numCache>
                <c:formatCode>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3.6041007176416999E-2</c:v>
                </c:pt>
                <c:pt idx="24">
                  <c:v>0.11597485211027769</c:v>
                </c:pt>
                <c:pt idx="25">
                  <c:v>0.20475304170329717</c:v>
                </c:pt>
                <c:pt idx="26">
                  <c:v>0.29493528397017033</c:v>
                </c:pt>
                <c:pt idx="27">
                  <c:v>0.37141339582152977</c:v>
                </c:pt>
                <c:pt idx="28">
                  <c:v>0.41789915045930903</c:v>
                </c:pt>
                <c:pt idx="29">
                  <c:v>0.46073293799283521</c:v>
                </c:pt>
                <c:pt idx="30">
                  <c:v>0.49150564890218595</c:v>
                </c:pt>
                <c:pt idx="31">
                  <c:v>0.51039798626513977</c:v>
                </c:pt>
                <c:pt idx="32">
                  <c:v>0.52681190395535549</c:v>
                </c:pt>
                <c:pt idx="33">
                  <c:v>0.53314346207936614</c:v>
                </c:pt>
                <c:pt idx="34">
                  <c:v>0.54918865326486876</c:v>
                </c:pt>
                <c:pt idx="35">
                  <c:v>0.55876745066537548</c:v>
                </c:pt>
                <c:pt idx="36">
                  <c:v>0.56558912805527917</c:v>
                </c:pt>
                <c:pt idx="37">
                  <c:v>0.56493391262601089</c:v>
                </c:pt>
                <c:pt idx="38">
                  <c:v>0.56653098880048736</c:v>
                </c:pt>
                <c:pt idx="39">
                  <c:v>0.5595167023168669</c:v>
                </c:pt>
                <c:pt idx="40">
                  <c:v>0.5492818234434883</c:v>
                </c:pt>
                <c:pt idx="41">
                  <c:v>0.5586126437546941</c:v>
                </c:pt>
                <c:pt idx="42">
                  <c:v>0.56289719451633791</c:v>
                </c:pt>
                <c:pt idx="43">
                  <c:v>0.56958594690689923</c:v>
                </c:pt>
                <c:pt idx="44">
                  <c:v>0.56469707912331601</c:v>
                </c:pt>
                <c:pt idx="45">
                  <c:v>0.5700378455566304</c:v>
                </c:pt>
                <c:pt idx="46">
                  <c:v>0.56936738195959669</c:v>
                </c:pt>
                <c:pt idx="47">
                  <c:v>0.57015144066502021</c:v>
                </c:pt>
                <c:pt idx="48">
                  <c:v>0.57700334670974252</c:v>
                </c:pt>
                <c:pt idx="49">
                  <c:v>0.5700330691757407</c:v>
                </c:pt>
                <c:pt idx="50">
                  <c:v>0.5752769864398628</c:v>
                </c:pt>
                <c:pt idx="51">
                  <c:v>0.5848586474276809</c:v>
                </c:pt>
                <c:pt idx="52">
                  <c:v>0.5847019160577227</c:v>
                </c:pt>
                <c:pt idx="53">
                  <c:v>0.57832444873799549</c:v>
                </c:pt>
                <c:pt idx="54">
                  <c:v>0.57708459979730331</c:v>
                </c:pt>
                <c:pt idx="55">
                  <c:v>0.57550544075153187</c:v>
                </c:pt>
                <c:pt idx="56">
                  <c:v>0.57577552373138574</c:v>
                </c:pt>
                <c:pt idx="57">
                  <c:v>0.58227189952644687</c:v>
                </c:pt>
                <c:pt idx="58">
                  <c:v>0.59331343037185358</c:v>
                </c:pt>
                <c:pt idx="59">
                  <c:v>0.59139399761109446</c:v>
                </c:pt>
                <c:pt idx="60">
                  <c:v>0.59952612659817284</c:v>
                </c:pt>
                <c:pt idx="61">
                  <c:v>0.60781560621373165</c:v>
                </c:pt>
                <c:pt idx="62">
                  <c:v>0.60168610825849334</c:v>
                </c:pt>
                <c:pt idx="63">
                  <c:v>0.61284179355394008</c:v>
                </c:pt>
                <c:pt idx="64">
                  <c:v>0.62395781299397912</c:v>
                </c:pt>
                <c:pt idx="65">
                  <c:v>0.62934524882424414</c:v>
                </c:pt>
                <c:pt idx="66">
                  <c:v>0.63345881093116374</c:v>
                </c:pt>
                <c:pt idx="67">
                  <c:v>0.64580576761339203</c:v>
                </c:pt>
                <c:pt idx="68">
                  <c:v>0.65502367729507727</c:v>
                </c:pt>
                <c:pt idx="69">
                  <c:v>0.66189829459169658</c:v>
                </c:pt>
                <c:pt idx="70">
                  <c:v>0.67814160895877373</c:v>
                </c:pt>
                <c:pt idx="71">
                  <c:v>0.67844297246168939</c:v>
                </c:pt>
                <c:pt idx="72">
                  <c:v>0.6949707648397262</c:v>
                </c:pt>
                <c:pt idx="73">
                  <c:v>0.71198388371099486</c:v>
                </c:pt>
                <c:pt idx="74">
                  <c:v>0.72665573645031856</c:v>
                </c:pt>
                <c:pt idx="75">
                  <c:v>0.74884390838635262</c:v>
                </c:pt>
                <c:pt idx="76">
                  <c:v>0.75588703835284399</c:v>
                </c:pt>
                <c:pt idx="77">
                  <c:v>0.76614863184068738</c:v>
                </c:pt>
                <c:pt idx="78">
                  <c:v>0.77383307342310048</c:v>
                </c:pt>
                <c:pt idx="79">
                  <c:v>0.77072355619360766</c:v>
                </c:pt>
                <c:pt idx="80">
                  <c:v>0.77513858803957925</c:v>
                </c:pt>
                <c:pt idx="81">
                  <c:v>0.78489253345570253</c:v>
                </c:pt>
                <c:pt idx="82">
                  <c:v>0.78920010189370582</c:v>
                </c:pt>
                <c:pt idx="83">
                  <c:v>0.79984512994408674</c:v>
                </c:pt>
                <c:pt idx="84">
                  <c:v>0.80403861801177723</c:v>
                </c:pt>
                <c:pt idx="85">
                  <c:v>0.80192307072731872</c:v>
                </c:pt>
                <c:pt idx="86">
                  <c:v>0.80818374021444117</c:v>
                </c:pt>
                <c:pt idx="87">
                  <c:v>0.8082005253313741</c:v>
                </c:pt>
                <c:pt idx="88">
                  <c:v>0.8034267403675972</c:v>
                </c:pt>
                <c:pt idx="89">
                  <c:v>0.80079594645851238</c:v>
                </c:pt>
                <c:pt idx="90">
                  <c:v>0.79256952542981662</c:v>
                </c:pt>
                <c:pt idx="91">
                  <c:v>0.78827929511218919</c:v>
                </c:pt>
                <c:pt idx="92">
                  <c:v>0.78538663505166573</c:v>
                </c:pt>
                <c:pt idx="93">
                  <c:v>0.7858248150220094</c:v>
                </c:pt>
                <c:pt idx="94">
                  <c:v>0.78786576866924163</c:v>
                </c:pt>
                <c:pt idx="95">
                  <c:v>0.79193682090467743</c:v>
                </c:pt>
                <c:pt idx="96">
                  <c:v>0.79043269986324738</c:v>
                </c:pt>
                <c:pt idx="97">
                  <c:v>0.79140431209578577</c:v>
                </c:pt>
                <c:pt idx="98">
                  <c:v>0.79150922931918233</c:v>
                </c:pt>
                <c:pt idx="99">
                  <c:v>0.78589291215011303</c:v>
                </c:pt>
                <c:pt idx="100">
                  <c:v>0.79096445708472496</c:v>
                </c:pt>
                <c:pt idx="101">
                  <c:v>0.78674259355125298</c:v>
                </c:pt>
                <c:pt idx="102">
                  <c:v>0.79056743612189617</c:v>
                </c:pt>
                <c:pt idx="103">
                  <c:v>0.79152402143705902</c:v>
                </c:pt>
                <c:pt idx="104">
                  <c:v>0.78829914072404339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4-4C45-ABD4-51FCA7382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Data'!$AT$4</c:f>
              <c:strCache>
                <c:ptCount val="1"/>
                <c:pt idx="0">
                  <c:v>Average Monthly Payment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Data'!$AT$5:$AT$109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60-4E67-9CDF-2CB51EE6481E}"/>
            </c:ext>
          </c:extLst>
        </c:ser>
        <c:ser>
          <c:idx val="1"/>
          <c:order val="1"/>
          <c:tx>
            <c:strRef>
              <c:f>'Averages Graph Data'!$AU$4</c:f>
              <c:strCache>
                <c:ptCount val="1"/>
                <c:pt idx="0">
                  <c:v>Average Monthly Payment - 4 Week Avg (PC Annual Broker)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Data'!$AU$5:$AU$109</c:f>
              <c:numCache>
                <c:formatCode>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60-4E67-9CDF-2CB51EE64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Data'!$AV$4</c:f>
              <c:strCache>
                <c:ptCount val="1"/>
                <c:pt idx="0">
                  <c:v>Average Monthly Payment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Data'!$AV$5:$AV$109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8D-4332-A98E-E076134C35E4}"/>
            </c:ext>
          </c:extLst>
        </c:ser>
        <c:ser>
          <c:idx val="1"/>
          <c:order val="1"/>
          <c:tx>
            <c:strRef>
              <c:f>'Averages Graph Data'!$AW$4</c:f>
              <c:strCache>
                <c:ptCount val="1"/>
                <c:pt idx="0">
                  <c:v>Average Monthly Payment - 4 Week Avg (Short-Term)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Data'!$AW$5:$AW$109</c:f>
              <c:numCache>
                <c:formatCode>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8D-4332-A98E-E076134C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Data'!$BN$4</c:f>
              <c:strCache>
                <c:ptCount val="1"/>
                <c:pt idx="0">
                  <c:v>Average Area Rating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Data'!$BN$5:$BN$109</c:f>
              <c:numCache>
                <c:formatCode>#,##0.0</c:formatCode>
                <c:ptCount val="105"/>
                <c:pt idx="0">
                  <c:v>44.207045601268042</c:v>
                </c:pt>
                <c:pt idx="1">
                  <c:v>43.361750274024914</c:v>
                </c:pt>
                <c:pt idx="2">
                  <c:v>42.866672879374342</c:v>
                </c:pt>
                <c:pt idx="3">
                  <c:v>43.95146962003583</c:v>
                </c:pt>
                <c:pt idx="4">
                  <c:v>44.381521720354542</c:v>
                </c:pt>
                <c:pt idx="5">
                  <c:v>43.688516009347545</c:v>
                </c:pt>
                <c:pt idx="6">
                  <c:v>43.729691895303816</c:v>
                </c:pt>
                <c:pt idx="7">
                  <c:v>43.447049228825321</c:v>
                </c:pt>
                <c:pt idx="8">
                  <c:v>43.955648287112126</c:v>
                </c:pt>
                <c:pt idx="9">
                  <c:v>44.329653364749539</c:v>
                </c:pt>
                <c:pt idx="10">
                  <c:v>44.247005593120669</c:v>
                </c:pt>
                <c:pt idx="11">
                  <c:v>45.920344528907002</c:v>
                </c:pt>
                <c:pt idx="12">
                  <c:v>44.503499839209319</c:v>
                </c:pt>
                <c:pt idx="13">
                  <c:v>45.447570167900047</c:v>
                </c:pt>
                <c:pt idx="14">
                  <c:v>46.253638941318805</c:v>
                </c:pt>
                <c:pt idx="15">
                  <c:v>45.212246799406373</c:v>
                </c:pt>
                <c:pt idx="16">
                  <c:v>45.951923824043867</c:v>
                </c:pt>
                <c:pt idx="17">
                  <c:v>44.403808377944337</c:v>
                </c:pt>
                <c:pt idx="18">
                  <c:v>45.212890127335449</c:v>
                </c:pt>
                <c:pt idx="19">
                  <c:v>45.198905269459758</c:v>
                </c:pt>
                <c:pt idx="20">
                  <c:v>44.616825308267479</c:v>
                </c:pt>
                <c:pt idx="21">
                  <c:v>44.599904672458393</c:v>
                </c:pt>
                <c:pt idx="22">
                  <c:v>44.062109217137724</c:v>
                </c:pt>
                <c:pt idx="23">
                  <c:v>44.496725300831571</c:v>
                </c:pt>
                <c:pt idx="24">
                  <c:v>43.683291092365593</c:v>
                </c:pt>
                <c:pt idx="25">
                  <c:v>44.81761377046557</c:v>
                </c:pt>
                <c:pt idx="26">
                  <c:v>44.54028588857436</c:v>
                </c:pt>
                <c:pt idx="27">
                  <c:v>43.871322875978812</c:v>
                </c:pt>
                <c:pt idx="28">
                  <c:v>42.988820092025428</c:v>
                </c:pt>
                <c:pt idx="29">
                  <c:v>43.956028318260998</c:v>
                </c:pt>
                <c:pt idx="30">
                  <c:v>44.997030830300986</c:v>
                </c:pt>
                <c:pt idx="31">
                  <c:v>44.163821074243856</c:v>
                </c:pt>
                <c:pt idx="32">
                  <c:v>44.089176469039373</c:v>
                </c:pt>
                <c:pt idx="33">
                  <c:v>43.855718692381814</c:v>
                </c:pt>
                <c:pt idx="34">
                  <c:v>43.853343589035106</c:v>
                </c:pt>
                <c:pt idx="35">
                  <c:v>44.578137728839565</c:v>
                </c:pt>
                <c:pt idx="36">
                  <c:v>44.653779410701333</c:v>
                </c:pt>
                <c:pt idx="37">
                  <c:v>44.274942658214918</c:v>
                </c:pt>
                <c:pt idx="38">
                  <c:v>43.818189159264122</c:v>
                </c:pt>
                <c:pt idx="39">
                  <c:v>43.645680442775308</c:v>
                </c:pt>
                <c:pt idx="40">
                  <c:v>42.604528010355587</c:v>
                </c:pt>
                <c:pt idx="41">
                  <c:v>42.651489880907931</c:v>
                </c:pt>
                <c:pt idx="42">
                  <c:v>41.409236682487354</c:v>
                </c:pt>
                <c:pt idx="43">
                  <c:v>41.845759037480569</c:v>
                </c:pt>
                <c:pt idx="44">
                  <c:v>41.886326272458646</c:v>
                </c:pt>
                <c:pt idx="45">
                  <c:v>41.42228386554082</c:v>
                </c:pt>
                <c:pt idx="46">
                  <c:v>40.681681220161956</c:v>
                </c:pt>
                <c:pt idx="47">
                  <c:v>41.438239603320227</c:v>
                </c:pt>
                <c:pt idx="48">
                  <c:v>42.054119450198854</c:v>
                </c:pt>
                <c:pt idx="49">
                  <c:v>42.012379489341285</c:v>
                </c:pt>
                <c:pt idx="50">
                  <c:v>41.465444153852381</c:v>
                </c:pt>
                <c:pt idx="51">
                  <c:v>40.799847998906174</c:v>
                </c:pt>
                <c:pt idx="52">
                  <c:v>40.620259898430234</c:v>
                </c:pt>
                <c:pt idx="53">
                  <c:v>40.907522218241681</c:v>
                </c:pt>
                <c:pt idx="54">
                  <c:v>41.20610999294626</c:v>
                </c:pt>
                <c:pt idx="55">
                  <c:v>40.750684178070358</c:v>
                </c:pt>
                <c:pt idx="56">
                  <c:v>40.266424738818351</c:v>
                </c:pt>
                <c:pt idx="57">
                  <c:v>40.259214332887503</c:v>
                </c:pt>
                <c:pt idx="58">
                  <c:v>40.078859463832202</c:v>
                </c:pt>
                <c:pt idx="59">
                  <c:v>40.30845001149148</c:v>
                </c:pt>
                <c:pt idx="60">
                  <c:v>39.125111404436289</c:v>
                </c:pt>
                <c:pt idx="61">
                  <c:v>38.295081069099915</c:v>
                </c:pt>
                <c:pt idx="62">
                  <c:v>39.59034897293872</c:v>
                </c:pt>
                <c:pt idx="63">
                  <c:v>40.518681972696356</c:v>
                </c:pt>
                <c:pt idx="64">
                  <c:v>40.405977455685004</c:v>
                </c:pt>
                <c:pt idx="65">
                  <c:v>39.714242320602395</c:v>
                </c:pt>
                <c:pt idx="66">
                  <c:v>41.136357717434421</c:v>
                </c:pt>
                <c:pt idx="67">
                  <c:v>41.051950405469519</c:v>
                </c:pt>
                <c:pt idx="68">
                  <c:v>41.826525323493982</c:v>
                </c:pt>
                <c:pt idx="69">
                  <c:v>42.643833211796426</c:v>
                </c:pt>
                <c:pt idx="70">
                  <c:v>41.645150202935127</c:v>
                </c:pt>
                <c:pt idx="71">
                  <c:v>42.555384442935491</c:v>
                </c:pt>
                <c:pt idx="72">
                  <c:v>41.636317780248575</c:v>
                </c:pt>
                <c:pt idx="73">
                  <c:v>41.689900790047808</c:v>
                </c:pt>
                <c:pt idx="74">
                  <c:v>40.716347152366303</c:v>
                </c:pt>
                <c:pt idx="75">
                  <c:v>41.403326057112452</c:v>
                </c:pt>
                <c:pt idx="76">
                  <c:v>39.879216425503479</c:v>
                </c:pt>
                <c:pt idx="77">
                  <c:v>41.042186243715406</c:v>
                </c:pt>
                <c:pt idx="78">
                  <c:v>40.817459722397508</c:v>
                </c:pt>
                <c:pt idx="79">
                  <c:v>40.646510470846586</c:v>
                </c:pt>
                <c:pt idx="80">
                  <c:v>39.795615376097189</c:v>
                </c:pt>
                <c:pt idx="81">
                  <c:v>40.051373822052412</c:v>
                </c:pt>
                <c:pt idx="82">
                  <c:v>40.102010623832591</c:v>
                </c:pt>
                <c:pt idx="83">
                  <c:v>40.984002979306261</c:v>
                </c:pt>
                <c:pt idx="84">
                  <c:v>40.412362277662666</c:v>
                </c:pt>
                <c:pt idx="85">
                  <c:v>39.885868963362</c:v>
                </c:pt>
                <c:pt idx="86">
                  <c:v>39.785388148818321</c:v>
                </c:pt>
                <c:pt idx="87">
                  <c:v>40.763257324332663</c:v>
                </c:pt>
                <c:pt idx="88">
                  <c:v>41.673190745794308</c:v>
                </c:pt>
                <c:pt idx="89">
                  <c:v>41.616232536480844</c:v>
                </c:pt>
                <c:pt idx="90">
                  <c:v>41.249754413984697</c:v>
                </c:pt>
                <c:pt idx="91">
                  <c:v>41.201614668853139</c:v>
                </c:pt>
                <c:pt idx="92">
                  <c:v>41.597504615059158</c:v>
                </c:pt>
                <c:pt idx="93">
                  <c:v>39.393111864976845</c:v>
                </c:pt>
                <c:pt idx="94">
                  <c:v>39.433188083813249</c:v>
                </c:pt>
                <c:pt idx="95">
                  <c:v>39.779592601847625</c:v>
                </c:pt>
                <c:pt idx="96">
                  <c:v>40.225410245584925</c:v>
                </c:pt>
                <c:pt idx="97">
                  <c:v>39.352699299024444</c:v>
                </c:pt>
                <c:pt idx="98">
                  <c:v>39.56602549307572</c:v>
                </c:pt>
                <c:pt idx="99">
                  <c:v>39.675269874493353</c:v>
                </c:pt>
                <c:pt idx="100">
                  <c:v>41.354219120637801</c:v>
                </c:pt>
                <c:pt idx="101">
                  <c:v>39.473459700925851</c:v>
                </c:pt>
                <c:pt idx="102">
                  <c:v>38.962374514657377</c:v>
                </c:pt>
                <c:pt idx="103">
                  <c:v>40.252729509903276</c:v>
                </c:pt>
                <c:pt idx="104">
                  <c:v>40.463048474761862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9-4629-B602-A0AFED5CD18B}"/>
            </c:ext>
          </c:extLst>
        </c:ser>
        <c:ser>
          <c:idx val="1"/>
          <c:order val="1"/>
          <c:tx>
            <c:strRef>
              <c:f>'Averages Graph Data'!$BO$4</c:f>
              <c:strCache>
                <c:ptCount val="1"/>
                <c:pt idx="0">
                  <c:v>Average Area Rating - 4 Week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Data'!$BO$5:$BO$109</c:f>
              <c:numCache>
                <c:formatCode>#,##0.0</c:formatCode>
                <c:ptCount val="105"/>
                <c:pt idx="3">
                  <c:v>43.596734593675777</c:v>
                </c:pt>
                <c:pt idx="4">
                  <c:v>43.64035362344741</c:v>
                </c:pt>
                <c:pt idx="5">
                  <c:v>43.722045057278066</c:v>
                </c:pt>
                <c:pt idx="6">
                  <c:v>43.937799811260433</c:v>
                </c:pt>
                <c:pt idx="7">
                  <c:v>43.811694713457811</c:v>
                </c:pt>
                <c:pt idx="8">
                  <c:v>43.705226355147204</c:v>
                </c:pt>
                <c:pt idx="9">
                  <c:v>43.865510693997699</c:v>
                </c:pt>
                <c:pt idx="10">
                  <c:v>43.994839118451914</c:v>
                </c:pt>
                <c:pt idx="11">
                  <c:v>44.613162943472332</c:v>
                </c:pt>
                <c:pt idx="12">
                  <c:v>44.750125831496632</c:v>
                </c:pt>
                <c:pt idx="13">
                  <c:v>45.029605032284259</c:v>
                </c:pt>
                <c:pt idx="14">
                  <c:v>45.531263369333793</c:v>
                </c:pt>
                <c:pt idx="15">
                  <c:v>45.354238936958637</c:v>
                </c:pt>
                <c:pt idx="16">
                  <c:v>45.716344933167271</c:v>
                </c:pt>
                <c:pt idx="17">
                  <c:v>45.455404485678343</c:v>
                </c:pt>
                <c:pt idx="18">
                  <c:v>45.195217282182504</c:v>
                </c:pt>
                <c:pt idx="19">
                  <c:v>45.191881899695858</c:v>
                </c:pt>
                <c:pt idx="20">
                  <c:v>44.858107270751759</c:v>
                </c:pt>
                <c:pt idx="21">
                  <c:v>44.907131344380268</c:v>
                </c:pt>
                <c:pt idx="22">
                  <c:v>44.61943611683084</c:v>
                </c:pt>
                <c:pt idx="23">
                  <c:v>44.44389112467379</c:v>
                </c:pt>
                <c:pt idx="24">
                  <c:v>44.210507570698326</c:v>
                </c:pt>
                <c:pt idx="25">
                  <c:v>44.264934845200116</c:v>
                </c:pt>
                <c:pt idx="26">
                  <c:v>44.384479013059277</c:v>
                </c:pt>
                <c:pt idx="27">
                  <c:v>44.228128406846082</c:v>
                </c:pt>
                <c:pt idx="28">
                  <c:v>44.054510656761046</c:v>
                </c:pt>
                <c:pt idx="29">
                  <c:v>43.839114293709898</c:v>
                </c:pt>
                <c:pt idx="30">
                  <c:v>43.953300529141558</c:v>
                </c:pt>
                <c:pt idx="31">
                  <c:v>44.026425078707817</c:v>
                </c:pt>
                <c:pt idx="32">
                  <c:v>44.301514172961305</c:v>
                </c:pt>
                <c:pt idx="33">
                  <c:v>44.2764367664915</c:v>
                </c:pt>
                <c:pt idx="34">
                  <c:v>43.990514956175033</c:v>
                </c:pt>
                <c:pt idx="35">
                  <c:v>44.094094119823964</c:v>
                </c:pt>
                <c:pt idx="36">
                  <c:v>44.235244855239451</c:v>
                </c:pt>
                <c:pt idx="37">
                  <c:v>44.340050846697729</c:v>
                </c:pt>
                <c:pt idx="38">
                  <c:v>44.331262239254983</c:v>
                </c:pt>
                <c:pt idx="39">
                  <c:v>44.098147917738913</c:v>
                </c:pt>
                <c:pt idx="40">
                  <c:v>43.585835067652482</c:v>
                </c:pt>
                <c:pt idx="41">
                  <c:v>43.179971873325741</c:v>
                </c:pt>
                <c:pt idx="42">
                  <c:v>42.577733754131543</c:v>
                </c:pt>
                <c:pt idx="43">
                  <c:v>42.127753402807862</c:v>
                </c:pt>
                <c:pt idx="44">
                  <c:v>41.948202968333632</c:v>
                </c:pt>
                <c:pt idx="45">
                  <c:v>41.640901464491847</c:v>
                </c:pt>
                <c:pt idx="46">
                  <c:v>41.459012598910498</c:v>
                </c:pt>
                <c:pt idx="47">
                  <c:v>41.35713274037041</c:v>
                </c:pt>
                <c:pt idx="48">
                  <c:v>41.399081034805462</c:v>
                </c:pt>
                <c:pt idx="49">
                  <c:v>41.546604940755579</c:v>
                </c:pt>
                <c:pt idx="50">
                  <c:v>41.742545674178189</c:v>
                </c:pt>
                <c:pt idx="51">
                  <c:v>41.582947773074679</c:v>
                </c:pt>
                <c:pt idx="52">
                  <c:v>41.224482885132517</c:v>
                </c:pt>
                <c:pt idx="53">
                  <c:v>40.948268567357616</c:v>
                </c:pt>
                <c:pt idx="54">
                  <c:v>40.883435027131085</c:v>
                </c:pt>
                <c:pt idx="55">
                  <c:v>40.871144071922132</c:v>
                </c:pt>
                <c:pt idx="56">
                  <c:v>40.782685282019159</c:v>
                </c:pt>
                <c:pt idx="57">
                  <c:v>40.620608310680616</c:v>
                </c:pt>
                <c:pt idx="58">
                  <c:v>40.3387956784021</c:v>
                </c:pt>
                <c:pt idx="59">
                  <c:v>40.228237136757386</c:v>
                </c:pt>
                <c:pt idx="60">
                  <c:v>39.94290880316187</c:v>
                </c:pt>
                <c:pt idx="61">
                  <c:v>39.451875487214977</c:v>
                </c:pt>
                <c:pt idx="62">
                  <c:v>39.329747864491601</c:v>
                </c:pt>
                <c:pt idx="63">
                  <c:v>39.382305854792818</c:v>
                </c:pt>
                <c:pt idx="64">
                  <c:v>39.702522367604999</c:v>
                </c:pt>
                <c:pt idx="65">
                  <c:v>40.057312680480621</c:v>
                </c:pt>
                <c:pt idx="66">
                  <c:v>40.443814866604541</c:v>
                </c:pt>
                <c:pt idx="67">
                  <c:v>40.577131974797837</c:v>
                </c:pt>
                <c:pt idx="68">
                  <c:v>40.932268941750081</c:v>
                </c:pt>
                <c:pt idx="69">
                  <c:v>41.664666664548591</c:v>
                </c:pt>
                <c:pt idx="70">
                  <c:v>41.791864785923764</c:v>
                </c:pt>
                <c:pt idx="71">
                  <c:v>42.167723295290259</c:v>
                </c:pt>
                <c:pt idx="72">
                  <c:v>42.1201714094789</c:v>
                </c:pt>
                <c:pt idx="73">
                  <c:v>41.881688304041752</c:v>
                </c:pt>
                <c:pt idx="74">
                  <c:v>41.649487541399544</c:v>
                </c:pt>
                <c:pt idx="75">
                  <c:v>41.361472944943785</c:v>
                </c:pt>
                <c:pt idx="76">
                  <c:v>40.922197606257512</c:v>
                </c:pt>
                <c:pt idx="77">
                  <c:v>40.760268969674406</c:v>
                </c:pt>
                <c:pt idx="78">
                  <c:v>40.785547112182208</c:v>
                </c:pt>
                <c:pt idx="79">
                  <c:v>40.59634321561574</c:v>
                </c:pt>
                <c:pt idx="80">
                  <c:v>40.575442953264172</c:v>
                </c:pt>
                <c:pt idx="81">
                  <c:v>40.32773984784842</c:v>
                </c:pt>
                <c:pt idx="82">
                  <c:v>40.148877573207194</c:v>
                </c:pt>
                <c:pt idx="83">
                  <c:v>40.233250700322117</c:v>
                </c:pt>
                <c:pt idx="84">
                  <c:v>40.387437425713486</c:v>
                </c:pt>
                <c:pt idx="85">
                  <c:v>40.346061211040876</c:v>
                </c:pt>
                <c:pt idx="86">
                  <c:v>40.266905592287308</c:v>
                </c:pt>
                <c:pt idx="87">
                  <c:v>40.211719178543916</c:v>
                </c:pt>
                <c:pt idx="88">
                  <c:v>40.526926295576821</c:v>
                </c:pt>
                <c:pt idx="89">
                  <c:v>40.959517188856537</c:v>
                </c:pt>
                <c:pt idx="90">
                  <c:v>41.325608755148131</c:v>
                </c:pt>
                <c:pt idx="91">
                  <c:v>41.435198091278252</c:v>
                </c:pt>
                <c:pt idx="92">
                  <c:v>41.416276558594461</c:v>
                </c:pt>
                <c:pt idx="93">
                  <c:v>40.86049639071846</c:v>
                </c:pt>
                <c:pt idx="94">
                  <c:v>40.406354808175593</c:v>
                </c:pt>
                <c:pt idx="95">
                  <c:v>40.050849291424221</c:v>
                </c:pt>
                <c:pt idx="96">
                  <c:v>39.707825699055661</c:v>
                </c:pt>
                <c:pt idx="97">
                  <c:v>39.697722557567559</c:v>
                </c:pt>
                <c:pt idx="98">
                  <c:v>39.730931909883182</c:v>
                </c:pt>
                <c:pt idx="99">
                  <c:v>39.70485122804461</c:v>
                </c:pt>
                <c:pt idx="100">
                  <c:v>39.987053446807828</c:v>
                </c:pt>
                <c:pt idx="101">
                  <c:v>40.017243547283179</c:v>
                </c:pt>
                <c:pt idx="102">
                  <c:v>39.86633080267859</c:v>
                </c:pt>
                <c:pt idx="103">
                  <c:v>40.010695711531078</c:v>
                </c:pt>
                <c:pt idx="104">
                  <c:v>39.787903050062091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9-4629-B602-A0AFED5CD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Data'!$BP$5:$BP$109</c:f>
              <c:numCache>
                <c:formatCode>#,##0.0</c:formatCode>
                <c:ptCount val="105"/>
                <c:pt idx="0">
                  <c:v>47.713776138284672</c:v>
                </c:pt>
                <c:pt idx="1">
                  <c:v>46.817964794290447</c:v>
                </c:pt>
                <c:pt idx="2">
                  <c:v>45.615955125327908</c:v>
                </c:pt>
                <c:pt idx="3">
                  <c:v>47.617940216685831</c:v>
                </c:pt>
                <c:pt idx="4">
                  <c:v>47.972887449229496</c:v>
                </c:pt>
                <c:pt idx="5">
                  <c:v>46.015258227792998</c:v>
                </c:pt>
                <c:pt idx="6">
                  <c:v>45.63238224715397</c:v>
                </c:pt>
                <c:pt idx="7">
                  <c:v>46.985057306143787</c:v>
                </c:pt>
                <c:pt idx="8">
                  <c:v>47.91146829992644</c:v>
                </c:pt>
                <c:pt idx="9">
                  <c:v>47.968811173830083</c:v>
                </c:pt>
                <c:pt idx="10">
                  <c:v>48.298552585704499</c:v>
                </c:pt>
                <c:pt idx="11">
                  <c:v>50.00496015888821</c:v>
                </c:pt>
                <c:pt idx="12">
                  <c:v>49.593972097995575</c:v>
                </c:pt>
                <c:pt idx="13">
                  <c:v>49.447688599309274</c:v>
                </c:pt>
                <c:pt idx="14">
                  <c:v>50.991963920761833</c:v>
                </c:pt>
                <c:pt idx="15">
                  <c:v>48.763921768128483</c:v>
                </c:pt>
                <c:pt idx="16">
                  <c:v>49.744772608808375</c:v>
                </c:pt>
                <c:pt idx="17">
                  <c:v>47.490542180193366</c:v>
                </c:pt>
                <c:pt idx="18">
                  <c:v>49.988188574129786</c:v>
                </c:pt>
                <c:pt idx="19">
                  <c:v>48.479624067785338</c:v>
                </c:pt>
                <c:pt idx="20">
                  <c:v>48.301822540411841</c:v>
                </c:pt>
                <c:pt idx="21">
                  <c:v>48.943039618108671</c:v>
                </c:pt>
                <c:pt idx="22">
                  <c:v>47.791097152494856</c:v>
                </c:pt>
                <c:pt idx="23">
                  <c:v>47.202494699935826</c:v>
                </c:pt>
                <c:pt idx="24">
                  <c:v>46.53293118518701</c:v>
                </c:pt>
                <c:pt idx="25">
                  <c:v>47.777665495895391</c:v>
                </c:pt>
                <c:pt idx="26">
                  <c:v>47.152516702421956</c:v>
                </c:pt>
                <c:pt idx="27">
                  <c:v>45.907936422873505</c:v>
                </c:pt>
                <c:pt idx="28">
                  <c:v>44.455527676088842</c:v>
                </c:pt>
                <c:pt idx="29">
                  <c:v>45.630955558166427</c:v>
                </c:pt>
                <c:pt idx="30">
                  <c:v>47.311756210520102</c:v>
                </c:pt>
                <c:pt idx="31">
                  <c:v>45.85400732732009</c:v>
                </c:pt>
                <c:pt idx="32">
                  <c:v>45.636752072458229</c:v>
                </c:pt>
                <c:pt idx="33">
                  <c:v>45.835804959981026</c:v>
                </c:pt>
                <c:pt idx="34">
                  <c:v>45.93776939100529</c:v>
                </c:pt>
                <c:pt idx="35">
                  <c:v>46.728386833373129</c:v>
                </c:pt>
                <c:pt idx="36">
                  <c:v>46.51363482112265</c:v>
                </c:pt>
                <c:pt idx="37">
                  <c:v>46.205870886832955</c:v>
                </c:pt>
                <c:pt idx="38">
                  <c:v>46.866624140764998</c:v>
                </c:pt>
                <c:pt idx="39">
                  <c:v>46.822144627947353</c:v>
                </c:pt>
                <c:pt idx="40">
                  <c:v>45.642212814391712</c:v>
                </c:pt>
                <c:pt idx="41">
                  <c:v>45.54398981865252</c:v>
                </c:pt>
                <c:pt idx="42">
                  <c:v>44.463012053137184</c:v>
                </c:pt>
                <c:pt idx="43">
                  <c:v>45.205421855298944</c:v>
                </c:pt>
                <c:pt idx="44">
                  <c:v>44.187728543588143</c:v>
                </c:pt>
                <c:pt idx="45">
                  <c:v>44.237393846389331</c:v>
                </c:pt>
                <c:pt idx="46">
                  <c:v>43.525562314935755</c:v>
                </c:pt>
                <c:pt idx="47">
                  <c:v>44.289341177285493</c:v>
                </c:pt>
                <c:pt idx="48">
                  <c:v>45.350024492287368</c:v>
                </c:pt>
                <c:pt idx="49">
                  <c:v>44.119555237953712</c:v>
                </c:pt>
                <c:pt idx="50">
                  <c:v>44.146547988517113</c:v>
                </c:pt>
                <c:pt idx="51">
                  <c:v>43.927799974274357</c:v>
                </c:pt>
                <c:pt idx="52">
                  <c:v>43.834787049936331</c:v>
                </c:pt>
                <c:pt idx="53">
                  <c:v>43.599518240098739</c:v>
                </c:pt>
                <c:pt idx="54">
                  <c:v>42.73415650767236</c:v>
                </c:pt>
                <c:pt idx="55">
                  <c:v>43.375485405860765</c:v>
                </c:pt>
                <c:pt idx="56">
                  <c:v>42.798457796657459</c:v>
                </c:pt>
                <c:pt idx="57">
                  <c:v>42.23025082934295</c:v>
                </c:pt>
                <c:pt idx="58">
                  <c:v>41.749837128193604</c:v>
                </c:pt>
                <c:pt idx="59">
                  <c:v>41.839681270740712</c:v>
                </c:pt>
                <c:pt idx="60">
                  <c:v>40.53809690859849</c:v>
                </c:pt>
                <c:pt idx="61">
                  <c:v>39.524332078075545</c:v>
                </c:pt>
                <c:pt idx="62">
                  <c:v>41.431536240717733</c:v>
                </c:pt>
                <c:pt idx="63">
                  <c:v>41.973064176627013</c:v>
                </c:pt>
                <c:pt idx="64">
                  <c:v>42.904638637235486</c:v>
                </c:pt>
                <c:pt idx="65">
                  <c:v>42.68162856876377</c:v>
                </c:pt>
                <c:pt idx="66">
                  <c:v>43.759788300874163</c:v>
                </c:pt>
                <c:pt idx="67">
                  <c:v>43.936486716482115</c:v>
                </c:pt>
                <c:pt idx="68">
                  <c:v>44.195500916093067</c:v>
                </c:pt>
                <c:pt idx="69">
                  <c:v>45.714303306761778</c:v>
                </c:pt>
                <c:pt idx="70">
                  <c:v>44.219960890960628</c:v>
                </c:pt>
                <c:pt idx="71">
                  <c:v>44.715761822571352</c:v>
                </c:pt>
                <c:pt idx="72">
                  <c:v>43.51109333897211</c:v>
                </c:pt>
                <c:pt idx="73">
                  <c:v>44.448867195786974</c:v>
                </c:pt>
                <c:pt idx="74">
                  <c:v>43.466001823293276</c:v>
                </c:pt>
                <c:pt idx="75">
                  <c:v>44.493291453630476</c:v>
                </c:pt>
                <c:pt idx="76">
                  <c:v>42.974782894902702</c:v>
                </c:pt>
                <c:pt idx="77">
                  <c:v>44.16996047430829</c:v>
                </c:pt>
                <c:pt idx="78">
                  <c:v>43.684782608695677</c:v>
                </c:pt>
                <c:pt idx="79">
                  <c:v>43.323834196891241</c:v>
                </c:pt>
                <c:pt idx="80">
                  <c:v>42.731282051282015</c:v>
                </c:pt>
                <c:pt idx="81">
                  <c:v>42.813857290589425</c:v>
                </c:pt>
                <c:pt idx="82">
                  <c:v>43.2804232804233</c:v>
                </c:pt>
                <c:pt idx="83">
                  <c:v>43.847628657921298</c:v>
                </c:pt>
                <c:pt idx="84">
                  <c:v>43.48587055606194</c:v>
                </c:pt>
                <c:pt idx="85">
                  <c:v>41.993125659498546</c:v>
                </c:pt>
                <c:pt idx="86">
                  <c:v>42.27555110220441</c:v>
                </c:pt>
                <c:pt idx="87">
                  <c:v>43.67612524461839</c:v>
                </c:pt>
                <c:pt idx="88">
                  <c:v>43.736842105263165</c:v>
                </c:pt>
                <c:pt idx="89">
                  <c:v>44.072427983539072</c:v>
                </c:pt>
                <c:pt idx="90">
                  <c:v>44.032873806998936</c:v>
                </c:pt>
                <c:pt idx="91">
                  <c:v>44.350895679662813</c:v>
                </c:pt>
                <c:pt idx="92">
                  <c:v>45.269447576099232</c:v>
                </c:pt>
                <c:pt idx="93">
                  <c:v>42.028340080971667</c:v>
                </c:pt>
                <c:pt idx="94">
                  <c:v>42.36954314720812</c:v>
                </c:pt>
                <c:pt idx="95">
                  <c:v>43.164571428571435</c:v>
                </c:pt>
                <c:pt idx="96">
                  <c:v>43.68310727496921</c:v>
                </c:pt>
                <c:pt idx="97">
                  <c:v>41.820965842167276</c:v>
                </c:pt>
                <c:pt idx="98">
                  <c:v>42.234042553191458</c:v>
                </c:pt>
                <c:pt idx="99">
                  <c:v>42.003440366972484</c:v>
                </c:pt>
                <c:pt idx="100">
                  <c:v>44.290148448043219</c:v>
                </c:pt>
                <c:pt idx="101">
                  <c:v>42.267489711934196</c:v>
                </c:pt>
                <c:pt idx="102">
                  <c:v>41.113636363636388</c:v>
                </c:pt>
                <c:pt idx="103">
                  <c:v>43.59870550161817</c:v>
                </c:pt>
                <c:pt idx="104">
                  <c:v>43.745625841184413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1-47F8-9CD7-1180A1D9C223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Area Rating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Data'!$BQ$5:$BQ$109</c:f>
              <c:numCache>
                <c:formatCode>#,##0.0</c:formatCode>
                <c:ptCount val="105"/>
                <c:pt idx="3">
                  <c:v>46.941409068647218</c:v>
                </c:pt>
                <c:pt idx="4">
                  <c:v>47.006186896383419</c:v>
                </c:pt>
                <c:pt idx="5">
                  <c:v>46.805510254759056</c:v>
                </c:pt>
                <c:pt idx="6">
                  <c:v>46.809617035215574</c:v>
                </c:pt>
                <c:pt idx="7">
                  <c:v>46.651396307580058</c:v>
                </c:pt>
                <c:pt idx="8">
                  <c:v>46.636041520254302</c:v>
                </c:pt>
                <c:pt idx="9">
                  <c:v>47.124429756763575</c:v>
                </c:pt>
                <c:pt idx="10">
                  <c:v>47.790972341401201</c:v>
                </c:pt>
                <c:pt idx="11">
                  <c:v>48.545948054587313</c:v>
                </c:pt>
                <c:pt idx="12">
                  <c:v>48.966574004104586</c:v>
                </c:pt>
                <c:pt idx="13">
                  <c:v>49.336293360474386</c:v>
                </c:pt>
                <c:pt idx="14">
                  <c:v>50.009646194238719</c:v>
                </c:pt>
                <c:pt idx="15">
                  <c:v>49.699386596548791</c:v>
                </c:pt>
                <c:pt idx="16">
                  <c:v>49.737086724251995</c:v>
                </c:pt>
                <c:pt idx="17">
                  <c:v>49.247800119473013</c:v>
                </c:pt>
                <c:pt idx="18">
                  <c:v>48.996856282815003</c:v>
                </c:pt>
                <c:pt idx="19">
                  <c:v>48.92578185772922</c:v>
                </c:pt>
                <c:pt idx="20">
                  <c:v>48.565044340630088</c:v>
                </c:pt>
                <c:pt idx="21">
                  <c:v>48.928168700108913</c:v>
                </c:pt>
                <c:pt idx="22">
                  <c:v>48.378895844700168</c:v>
                </c:pt>
                <c:pt idx="23">
                  <c:v>48.05961350273779</c:v>
                </c:pt>
                <c:pt idx="24">
                  <c:v>47.617390663931587</c:v>
                </c:pt>
                <c:pt idx="25">
                  <c:v>47.326047133378268</c:v>
                </c:pt>
                <c:pt idx="26">
                  <c:v>47.166402020860048</c:v>
                </c:pt>
                <c:pt idx="27">
                  <c:v>46.842762451594467</c:v>
                </c:pt>
                <c:pt idx="28">
                  <c:v>46.323411574319927</c:v>
                </c:pt>
                <c:pt idx="29">
                  <c:v>45.78673408988768</c:v>
                </c:pt>
                <c:pt idx="30">
                  <c:v>45.826543966912212</c:v>
                </c:pt>
                <c:pt idx="31">
                  <c:v>45.813061693023862</c:v>
                </c:pt>
                <c:pt idx="32">
                  <c:v>46.108367792116212</c:v>
                </c:pt>
                <c:pt idx="33">
                  <c:v>46.159580142569865</c:v>
                </c:pt>
                <c:pt idx="34">
                  <c:v>45.816083437691162</c:v>
                </c:pt>
                <c:pt idx="35">
                  <c:v>46.034678314204413</c:v>
                </c:pt>
                <c:pt idx="36">
                  <c:v>46.25389900137052</c:v>
                </c:pt>
                <c:pt idx="37">
                  <c:v>46.346415483083504</c:v>
                </c:pt>
                <c:pt idx="38">
                  <c:v>46.578629170523428</c:v>
                </c:pt>
                <c:pt idx="39">
                  <c:v>46.602068619166985</c:v>
                </c:pt>
                <c:pt idx="40">
                  <c:v>46.384213117484251</c:v>
                </c:pt>
                <c:pt idx="41">
                  <c:v>46.218742850439142</c:v>
                </c:pt>
                <c:pt idx="42">
                  <c:v>45.61783982853219</c:v>
                </c:pt>
                <c:pt idx="43">
                  <c:v>45.213659135370087</c:v>
                </c:pt>
                <c:pt idx="44">
                  <c:v>44.850038067669196</c:v>
                </c:pt>
                <c:pt idx="45">
                  <c:v>44.523389074603401</c:v>
                </c:pt>
                <c:pt idx="46">
                  <c:v>44.289026640053038</c:v>
                </c:pt>
                <c:pt idx="47">
                  <c:v>44.060006470549681</c:v>
                </c:pt>
                <c:pt idx="48">
                  <c:v>44.350580457724483</c:v>
                </c:pt>
                <c:pt idx="49">
                  <c:v>44.321120805615578</c:v>
                </c:pt>
                <c:pt idx="50">
                  <c:v>44.476367224010922</c:v>
                </c:pt>
                <c:pt idx="51">
                  <c:v>44.385981923258143</c:v>
                </c:pt>
                <c:pt idx="52">
                  <c:v>44.007172562670377</c:v>
                </c:pt>
                <c:pt idx="53">
                  <c:v>43.877163313206637</c:v>
                </c:pt>
                <c:pt idx="54">
                  <c:v>43.52406544299545</c:v>
                </c:pt>
                <c:pt idx="55">
                  <c:v>43.385986800892049</c:v>
                </c:pt>
                <c:pt idx="56">
                  <c:v>43.126904487572332</c:v>
                </c:pt>
                <c:pt idx="57">
                  <c:v>42.78458763488338</c:v>
                </c:pt>
                <c:pt idx="58">
                  <c:v>42.538507790013689</c:v>
                </c:pt>
                <c:pt idx="59">
                  <c:v>42.154556756233681</c:v>
                </c:pt>
                <c:pt idx="60">
                  <c:v>41.589466534218943</c:v>
                </c:pt>
                <c:pt idx="61">
                  <c:v>40.912986846402092</c:v>
                </c:pt>
                <c:pt idx="62">
                  <c:v>40.83341162453312</c:v>
                </c:pt>
                <c:pt idx="63">
                  <c:v>40.866757351004694</c:v>
                </c:pt>
                <c:pt idx="64">
                  <c:v>41.458392783163944</c:v>
                </c:pt>
                <c:pt idx="65">
                  <c:v>42.247716905836</c:v>
                </c:pt>
                <c:pt idx="66">
                  <c:v>42.829779920875112</c:v>
                </c:pt>
                <c:pt idx="67">
                  <c:v>43.320635555838884</c:v>
                </c:pt>
                <c:pt idx="68">
                  <c:v>43.643351125553281</c:v>
                </c:pt>
                <c:pt idx="69">
                  <c:v>44.401519810052775</c:v>
                </c:pt>
                <c:pt idx="70">
                  <c:v>44.516562957574394</c:v>
                </c:pt>
                <c:pt idx="71">
                  <c:v>44.711381734096705</c:v>
                </c:pt>
                <c:pt idx="72">
                  <c:v>44.540279839816463</c:v>
                </c:pt>
                <c:pt idx="73">
                  <c:v>44.223920812072762</c:v>
                </c:pt>
                <c:pt idx="74">
                  <c:v>44.035431045155924</c:v>
                </c:pt>
                <c:pt idx="75">
                  <c:v>43.979813452920709</c:v>
                </c:pt>
                <c:pt idx="76">
                  <c:v>43.845735841903362</c:v>
                </c:pt>
                <c:pt idx="77">
                  <c:v>43.776009161533686</c:v>
                </c:pt>
                <c:pt idx="78">
                  <c:v>43.830704357884287</c:v>
                </c:pt>
                <c:pt idx="79">
                  <c:v>43.538340043699478</c:v>
                </c:pt>
                <c:pt idx="80">
                  <c:v>43.477464832794304</c:v>
                </c:pt>
                <c:pt idx="81">
                  <c:v>43.13843903686459</c:v>
                </c:pt>
                <c:pt idx="82">
                  <c:v>43.037349204796492</c:v>
                </c:pt>
                <c:pt idx="83">
                  <c:v>43.168297820054008</c:v>
                </c:pt>
                <c:pt idx="84">
                  <c:v>43.356944946248987</c:v>
                </c:pt>
                <c:pt idx="85">
                  <c:v>43.151762038476278</c:v>
                </c:pt>
                <c:pt idx="86">
                  <c:v>42.900543993921545</c:v>
                </c:pt>
                <c:pt idx="87">
                  <c:v>42.85766814059582</c:v>
                </c:pt>
                <c:pt idx="88">
                  <c:v>42.920411027896122</c:v>
                </c:pt>
                <c:pt idx="89">
                  <c:v>43.440236608906261</c:v>
                </c:pt>
                <c:pt idx="90">
                  <c:v>43.879567285104891</c:v>
                </c:pt>
                <c:pt idx="91">
                  <c:v>44.048259893865996</c:v>
                </c:pt>
                <c:pt idx="92">
                  <c:v>44.431411261575015</c:v>
                </c:pt>
                <c:pt idx="93">
                  <c:v>43.920389285933162</c:v>
                </c:pt>
                <c:pt idx="94">
                  <c:v>43.504556620985454</c:v>
                </c:pt>
                <c:pt idx="95">
                  <c:v>43.20797555821261</c:v>
                </c:pt>
                <c:pt idx="96">
                  <c:v>42.811390482930108</c:v>
                </c:pt>
                <c:pt idx="97">
                  <c:v>42.75954692322901</c:v>
                </c:pt>
                <c:pt idx="98">
                  <c:v>42.725671774724844</c:v>
                </c:pt>
                <c:pt idx="99">
                  <c:v>42.435389009325107</c:v>
                </c:pt>
                <c:pt idx="100">
                  <c:v>42.587149302593609</c:v>
                </c:pt>
                <c:pt idx="101">
                  <c:v>42.698780270035336</c:v>
                </c:pt>
                <c:pt idx="102">
                  <c:v>42.418678722646575</c:v>
                </c:pt>
                <c:pt idx="103">
                  <c:v>42.817495006307993</c:v>
                </c:pt>
                <c:pt idx="104">
                  <c:v>42.681364354593292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21-47F8-9CD7-1180A1D9C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Data'!$BR$4</c:f>
              <c:strCache>
                <c:ptCount val="1"/>
                <c:pt idx="0">
                  <c:v>Average Area Rating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Data'!$BR$5:$BR$109</c:f>
              <c:numCache>
                <c:formatCode>#,##0.0</c:formatCode>
                <c:ptCount val="105"/>
                <c:pt idx="0">
                  <c:v>41.232249223131141</c:v>
                </c:pt>
                <c:pt idx="1">
                  <c:v>41.191226973349423</c:v>
                </c:pt>
                <c:pt idx="2">
                  <c:v>40.763976001391207</c:v>
                </c:pt>
                <c:pt idx="3">
                  <c:v>41.960590822248648</c:v>
                </c:pt>
                <c:pt idx="4">
                  <c:v>42.483005350081406</c:v>
                </c:pt>
                <c:pt idx="5">
                  <c:v>41.984060021463868</c:v>
                </c:pt>
                <c:pt idx="6">
                  <c:v>42.901129224866288</c:v>
                </c:pt>
                <c:pt idx="7">
                  <c:v>41.432274623384636</c:v>
                </c:pt>
                <c:pt idx="8">
                  <c:v>41.424435768759039</c:v>
                </c:pt>
                <c:pt idx="9">
                  <c:v>41.722522068632088</c:v>
                </c:pt>
                <c:pt idx="10">
                  <c:v>40.797382652945551</c:v>
                </c:pt>
                <c:pt idx="11">
                  <c:v>41.577045796185971</c:v>
                </c:pt>
                <c:pt idx="12">
                  <c:v>38.364209913959776</c:v>
                </c:pt>
                <c:pt idx="13">
                  <c:v>40.667759130038696</c:v>
                </c:pt>
                <c:pt idx="14">
                  <c:v>39.979862099405423</c:v>
                </c:pt>
                <c:pt idx="15">
                  <c:v>40.729587196446602</c:v>
                </c:pt>
                <c:pt idx="16">
                  <c:v>42.232259632378963</c:v>
                </c:pt>
                <c:pt idx="17">
                  <c:v>40.703659184166064</c:v>
                </c:pt>
                <c:pt idx="18">
                  <c:v>39.894399880314893</c:v>
                </c:pt>
                <c:pt idx="19">
                  <c:v>40.423709642780466</c:v>
                </c:pt>
                <c:pt idx="20">
                  <c:v>40.183927799452405</c:v>
                </c:pt>
                <c:pt idx="21">
                  <c:v>39.206254388749407</c:v>
                </c:pt>
                <c:pt idx="22">
                  <c:v>40.452853208903818</c:v>
                </c:pt>
                <c:pt idx="23">
                  <c:v>41.15805900712563</c:v>
                </c:pt>
                <c:pt idx="24">
                  <c:v>39.496221392518848</c:v>
                </c:pt>
                <c:pt idx="25">
                  <c:v>40.770163568119905</c:v>
                </c:pt>
                <c:pt idx="26">
                  <c:v>40.382409613228702</c:v>
                </c:pt>
                <c:pt idx="27">
                  <c:v>39.428271282066348</c:v>
                </c:pt>
                <c:pt idx="28">
                  <c:v>39.287884388109482</c:v>
                </c:pt>
                <c:pt idx="29">
                  <c:v>40.374665080166743</c:v>
                </c:pt>
                <c:pt idx="30">
                  <c:v>39.399622732010592</c:v>
                </c:pt>
                <c:pt idx="31">
                  <c:v>39.542094650103301</c:v>
                </c:pt>
                <c:pt idx="32">
                  <c:v>39.5667182692682</c:v>
                </c:pt>
                <c:pt idx="33">
                  <c:v>38.687946415084568</c:v>
                </c:pt>
                <c:pt idx="34">
                  <c:v>37.939376100524079</c:v>
                </c:pt>
                <c:pt idx="35">
                  <c:v>38.69432617861051</c:v>
                </c:pt>
                <c:pt idx="36">
                  <c:v>38.661798431544462</c:v>
                </c:pt>
                <c:pt idx="37">
                  <c:v>39.576364656510847</c:v>
                </c:pt>
                <c:pt idx="38">
                  <c:v>35.96518237571054</c:v>
                </c:pt>
                <c:pt idx="39">
                  <c:v>36.904164511122616</c:v>
                </c:pt>
                <c:pt idx="40">
                  <c:v>35.311420079374706</c:v>
                </c:pt>
                <c:pt idx="41">
                  <c:v>36.024784427776922</c:v>
                </c:pt>
                <c:pt idx="42">
                  <c:v>35.953156632832844</c:v>
                </c:pt>
                <c:pt idx="43">
                  <c:v>35.660787000257152</c:v>
                </c:pt>
                <c:pt idx="44">
                  <c:v>36.905613309385551</c:v>
                </c:pt>
                <c:pt idx="45">
                  <c:v>35.346136674198036</c:v>
                </c:pt>
                <c:pt idx="46">
                  <c:v>35.921124382378572</c:v>
                </c:pt>
                <c:pt idx="47">
                  <c:v>36.438457005615938</c:v>
                </c:pt>
                <c:pt idx="48">
                  <c:v>35.004841713221616</c:v>
                </c:pt>
                <c:pt idx="49">
                  <c:v>37.625585832081931</c:v>
                </c:pt>
                <c:pt idx="50">
                  <c:v>37.230785249973984</c:v>
                </c:pt>
                <c:pt idx="51">
                  <c:v>35.784717522907258</c:v>
                </c:pt>
                <c:pt idx="52">
                  <c:v>35.223476232838827</c:v>
                </c:pt>
                <c:pt idx="53">
                  <c:v>36.399539493901969</c:v>
                </c:pt>
                <c:pt idx="54">
                  <c:v>38.576101426307446</c:v>
                </c:pt>
                <c:pt idx="55">
                  <c:v>35.718852700924899</c:v>
                </c:pt>
                <c:pt idx="56">
                  <c:v>34.352571530439441</c:v>
                </c:pt>
                <c:pt idx="57">
                  <c:v>36.009848096834219</c:v>
                </c:pt>
                <c:pt idx="58">
                  <c:v>35.471098265895954</c:v>
                </c:pt>
                <c:pt idx="59">
                  <c:v>36.485639686684074</c:v>
                </c:pt>
                <c:pt idx="60">
                  <c:v>35.935672514619881</c:v>
                </c:pt>
                <c:pt idx="61">
                  <c:v>34.731012658227847</c:v>
                </c:pt>
                <c:pt idx="62">
                  <c:v>33.634551495016609</c:v>
                </c:pt>
                <c:pt idx="63">
                  <c:v>35.136690647482013</c:v>
                </c:pt>
                <c:pt idx="64">
                  <c:v>34.377840909090907</c:v>
                </c:pt>
                <c:pt idx="65">
                  <c:v>32.886543535620049</c:v>
                </c:pt>
                <c:pt idx="66">
                  <c:v>33.967005076142129</c:v>
                </c:pt>
                <c:pt idx="67">
                  <c:v>32.050704225352113</c:v>
                </c:pt>
                <c:pt idx="68">
                  <c:v>34.762402088772845</c:v>
                </c:pt>
                <c:pt idx="69">
                  <c:v>33.643678160919542</c:v>
                </c:pt>
                <c:pt idx="70">
                  <c:v>34.945169712793735</c:v>
                </c:pt>
                <c:pt idx="71">
                  <c:v>35.718487394957982</c:v>
                </c:pt>
                <c:pt idx="72">
                  <c:v>34.169724770642205</c:v>
                </c:pt>
                <c:pt idx="73">
                  <c:v>32.971698113207545</c:v>
                </c:pt>
                <c:pt idx="74">
                  <c:v>34.014888337468982</c:v>
                </c:pt>
                <c:pt idx="75">
                  <c:v>34.458333333333336</c:v>
                </c:pt>
                <c:pt idx="76">
                  <c:v>32.086247086247084</c:v>
                </c:pt>
                <c:pt idx="77">
                  <c:v>33.46875</c:v>
                </c:pt>
                <c:pt idx="78">
                  <c:v>34.775193798449614</c:v>
                </c:pt>
                <c:pt idx="79">
                  <c:v>34.988950276243095</c:v>
                </c:pt>
                <c:pt idx="80">
                  <c:v>32.890776699029125</c:v>
                </c:pt>
                <c:pt idx="81">
                  <c:v>33.907621247113163</c:v>
                </c:pt>
                <c:pt idx="82">
                  <c:v>32.692307692307693</c:v>
                </c:pt>
                <c:pt idx="83">
                  <c:v>33.225895316804404</c:v>
                </c:pt>
                <c:pt idx="84">
                  <c:v>31.307065217391305</c:v>
                </c:pt>
                <c:pt idx="85">
                  <c:v>33.40700808625337</c:v>
                </c:pt>
                <c:pt idx="86">
                  <c:v>32.494082840236686</c:v>
                </c:pt>
                <c:pt idx="87">
                  <c:v>31.937125748502993</c:v>
                </c:pt>
                <c:pt idx="88">
                  <c:v>34.351851851851855</c:v>
                </c:pt>
                <c:pt idx="89">
                  <c:v>33.017391304347825</c:v>
                </c:pt>
                <c:pt idx="90">
                  <c:v>32.484210526315792</c:v>
                </c:pt>
                <c:pt idx="91">
                  <c:v>33.267379679144383</c:v>
                </c:pt>
                <c:pt idx="92">
                  <c:v>32.137426900584792</c:v>
                </c:pt>
                <c:pt idx="93">
                  <c:v>32.110169491525426</c:v>
                </c:pt>
                <c:pt idx="94">
                  <c:v>32.334975369458128</c:v>
                </c:pt>
                <c:pt idx="95">
                  <c:v>31.631578947368421</c:v>
                </c:pt>
                <c:pt idx="96">
                  <c:v>30.983388704318937</c:v>
                </c:pt>
                <c:pt idx="97">
                  <c:v>32.473509933774835</c:v>
                </c:pt>
                <c:pt idx="98">
                  <c:v>32.358126721763085</c:v>
                </c:pt>
                <c:pt idx="99">
                  <c:v>33.490797546012267</c:v>
                </c:pt>
                <c:pt idx="100">
                  <c:v>34.023809523809526</c:v>
                </c:pt>
                <c:pt idx="101">
                  <c:v>31.739463601532567</c:v>
                </c:pt>
                <c:pt idx="102">
                  <c:v>33.174757281553397</c:v>
                </c:pt>
                <c:pt idx="103">
                  <c:v>32.522556390977442</c:v>
                </c:pt>
                <c:pt idx="104">
                  <c:v>30.458677685950413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4-40C9-90ED-808FEC4B6070}"/>
            </c:ext>
          </c:extLst>
        </c:ser>
        <c:ser>
          <c:idx val="1"/>
          <c:order val="1"/>
          <c:tx>
            <c:strRef>
              <c:f>'Averages Graph Data'!$BS$4</c:f>
              <c:strCache>
                <c:ptCount val="1"/>
                <c:pt idx="0">
                  <c:v>Average Area Rating - 4 Week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Data'!$BS$5:$BS$109</c:f>
              <c:numCache>
                <c:formatCode>#,##0.0</c:formatCode>
                <c:ptCount val="105"/>
                <c:pt idx="3">
                  <c:v>41.28701075503011</c:v>
                </c:pt>
                <c:pt idx="4">
                  <c:v>41.599699786767673</c:v>
                </c:pt>
                <c:pt idx="5">
                  <c:v>41.797908048796288</c:v>
                </c:pt>
                <c:pt idx="6">
                  <c:v>42.332196354665051</c:v>
                </c:pt>
                <c:pt idx="7">
                  <c:v>42.200117304949053</c:v>
                </c:pt>
                <c:pt idx="8">
                  <c:v>41.935474909618463</c:v>
                </c:pt>
                <c:pt idx="9">
                  <c:v>41.870090421410509</c:v>
                </c:pt>
                <c:pt idx="10">
                  <c:v>41.344153778430325</c:v>
                </c:pt>
                <c:pt idx="11">
                  <c:v>41.380346571630668</c:v>
                </c:pt>
                <c:pt idx="12">
                  <c:v>40.615290107930846</c:v>
                </c:pt>
                <c:pt idx="13">
                  <c:v>40.351599373282497</c:v>
                </c:pt>
                <c:pt idx="14">
                  <c:v>40.147219234897463</c:v>
                </c:pt>
                <c:pt idx="15">
                  <c:v>39.935354584962624</c:v>
                </c:pt>
                <c:pt idx="16">
                  <c:v>40.902367014567425</c:v>
                </c:pt>
                <c:pt idx="17">
                  <c:v>40.911342028099263</c:v>
                </c:pt>
                <c:pt idx="18">
                  <c:v>40.889976473326634</c:v>
                </c:pt>
                <c:pt idx="19">
                  <c:v>40.8135070849101</c:v>
                </c:pt>
                <c:pt idx="20">
                  <c:v>40.301424126678455</c:v>
                </c:pt>
                <c:pt idx="21">
                  <c:v>39.927072927824291</c:v>
                </c:pt>
                <c:pt idx="22">
                  <c:v>40.066686259971519</c:v>
                </c:pt>
                <c:pt idx="23">
                  <c:v>40.250273601057813</c:v>
                </c:pt>
                <c:pt idx="24">
                  <c:v>40.078346999324424</c:v>
                </c:pt>
                <c:pt idx="25">
                  <c:v>40.469324294167052</c:v>
                </c:pt>
                <c:pt idx="26">
                  <c:v>40.451713395248269</c:v>
                </c:pt>
                <c:pt idx="27">
                  <c:v>40.019266463983456</c:v>
                </c:pt>
                <c:pt idx="28">
                  <c:v>39.967182212881106</c:v>
                </c:pt>
                <c:pt idx="29">
                  <c:v>39.868307590892819</c:v>
                </c:pt>
                <c:pt idx="30">
                  <c:v>39.622610870588289</c:v>
                </c:pt>
                <c:pt idx="31">
                  <c:v>39.651066712597533</c:v>
                </c:pt>
                <c:pt idx="32">
                  <c:v>39.720775182887209</c:v>
                </c:pt>
                <c:pt idx="33">
                  <c:v>39.29909551661666</c:v>
                </c:pt>
                <c:pt idx="34">
                  <c:v>38.934033858745039</c:v>
                </c:pt>
                <c:pt idx="35">
                  <c:v>38.722091740871839</c:v>
                </c:pt>
                <c:pt idx="36">
                  <c:v>38.495861781440908</c:v>
                </c:pt>
                <c:pt idx="37">
                  <c:v>38.717966341797478</c:v>
                </c:pt>
                <c:pt idx="38">
                  <c:v>38.224417910594092</c:v>
                </c:pt>
                <c:pt idx="39">
                  <c:v>37.776877493722111</c:v>
                </c:pt>
                <c:pt idx="40">
                  <c:v>36.939282905679676</c:v>
                </c:pt>
                <c:pt idx="41">
                  <c:v>36.051387848496198</c:v>
                </c:pt>
                <c:pt idx="42">
                  <c:v>36.04838141277677</c:v>
                </c:pt>
                <c:pt idx="43">
                  <c:v>35.737537035060406</c:v>
                </c:pt>
                <c:pt idx="44">
                  <c:v>36.136085342563121</c:v>
                </c:pt>
                <c:pt idx="45">
                  <c:v>35.966423404168395</c:v>
                </c:pt>
                <c:pt idx="46">
                  <c:v>35.958415341554826</c:v>
                </c:pt>
                <c:pt idx="47">
                  <c:v>36.152832842894519</c:v>
                </c:pt>
                <c:pt idx="48">
                  <c:v>35.677639943853542</c:v>
                </c:pt>
                <c:pt idx="49">
                  <c:v>36.247502233324511</c:v>
                </c:pt>
                <c:pt idx="50">
                  <c:v>36.574917450223367</c:v>
                </c:pt>
                <c:pt idx="51">
                  <c:v>36.411482579546202</c:v>
                </c:pt>
                <c:pt idx="52">
                  <c:v>36.466141209450498</c:v>
                </c:pt>
                <c:pt idx="53">
                  <c:v>36.159629624905506</c:v>
                </c:pt>
                <c:pt idx="54">
                  <c:v>36.495958668988877</c:v>
                </c:pt>
                <c:pt idx="55">
                  <c:v>36.479492463493287</c:v>
                </c:pt>
                <c:pt idx="56">
                  <c:v>36.261766287893437</c:v>
                </c:pt>
                <c:pt idx="57">
                  <c:v>36.164343438626503</c:v>
                </c:pt>
                <c:pt idx="58">
                  <c:v>35.388092648523632</c:v>
                </c:pt>
                <c:pt idx="59">
                  <c:v>35.57978939496342</c:v>
                </c:pt>
                <c:pt idx="60">
                  <c:v>35.975564641008532</c:v>
                </c:pt>
                <c:pt idx="61">
                  <c:v>35.655855781356941</c:v>
                </c:pt>
                <c:pt idx="62">
                  <c:v>35.196719088637103</c:v>
                </c:pt>
                <c:pt idx="63">
                  <c:v>34.859481828836593</c:v>
                </c:pt>
                <c:pt idx="64">
                  <c:v>34.470023927454349</c:v>
                </c:pt>
                <c:pt idx="65">
                  <c:v>34.008906646802394</c:v>
                </c:pt>
                <c:pt idx="66">
                  <c:v>34.092020042083774</c:v>
                </c:pt>
                <c:pt idx="67">
                  <c:v>33.320523436551298</c:v>
                </c:pt>
                <c:pt idx="68">
                  <c:v>33.416663731471786</c:v>
                </c:pt>
                <c:pt idx="69">
                  <c:v>33.605947387796661</c:v>
                </c:pt>
                <c:pt idx="70">
                  <c:v>33.850488546959554</c:v>
                </c:pt>
                <c:pt idx="71">
                  <c:v>34.767434339361024</c:v>
                </c:pt>
                <c:pt idx="72">
                  <c:v>34.619265009828368</c:v>
                </c:pt>
                <c:pt idx="73">
                  <c:v>34.451269997900368</c:v>
                </c:pt>
                <c:pt idx="74">
                  <c:v>34.218699654069177</c:v>
                </c:pt>
                <c:pt idx="75">
                  <c:v>33.903661138663018</c:v>
                </c:pt>
                <c:pt idx="76">
                  <c:v>33.382791717564238</c:v>
                </c:pt>
                <c:pt idx="77">
                  <c:v>33.507054689262347</c:v>
                </c:pt>
                <c:pt idx="78">
                  <c:v>33.697131054507508</c:v>
                </c:pt>
                <c:pt idx="79">
                  <c:v>33.829785290234945</c:v>
                </c:pt>
                <c:pt idx="80">
                  <c:v>34.030917693430453</c:v>
                </c:pt>
                <c:pt idx="81">
                  <c:v>34.140635505208749</c:v>
                </c:pt>
                <c:pt idx="82">
                  <c:v>33.619913978673267</c:v>
                </c:pt>
                <c:pt idx="83">
                  <c:v>33.179150238813598</c:v>
                </c:pt>
                <c:pt idx="84">
                  <c:v>32.783222368404147</c:v>
                </c:pt>
                <c:pt idx="85">
                  <c:v>32.658069078189193</c:v>
                </c:pt>
                <c:pt idx="86">
                  <c:v>32.608512865171441</c:v>
                </c:pt>
                <c:pt idx="87">
                  <c:v>32.28632047309609</c:v>
                </c:pt>
                <c:pt idx="88">
                  <c:v>33.047517131711224</c:v>
                </c:pt>
                <c:pt idx="89">
                  <c:v>32.950112936234838</c:v>
                </c:pt>
                <c:pt idx="90">
                  <c:v>32.947644857754618</c:v>
                </c:pt>
                <c:pt idx="91">
                  <c:v>33.280208340414958</c:v>
                </c:pt>
                <c:pt idx="92">
                  <c:v>32.7266021025982</c:v>
                </c:pt>
                <c:pt idx="93">
                  <c:v>32.4997966493926</c:v>
                </c:pt>
                <c:pt idx="94">
                  <c:v>32.462487860178186</c:v>
                </c:pt>
                <c:pt idx="95">
                  <c:v>32.053537677234189</c:v>
                </c:pt>
                <c:pt idx="96">
                  <c:v>31.765028128167732</c:v>
                </c:pt>
                <c:pt idx="97">
                  <c:v>31.85586323873008</c:v>
                </c:pt>
                <c:pt idx="98">
                  <c:v>31.861651076806318</c:v>
                </c:pt>
                <c:pt idx="99">
                  <c:v>32.32645572646728</c:v>
                </c:pt>
                <c:pt idx="100">
                  <c:v>33.086560931339925</c:v>
                </c:pt>
                <c:pt idx="101">
                  <c:v>32.90304934827936</c:v>
                </c:pt>
                <c:pt idx="102">
                  <c:v>33.107206988226935</c:v>
                </c:pt>
                <c:pt idx="103">
                  <c:v>32.865146699468234</c:v>
                </c:pt>
                <c:pt idx="104">
                  <c:v>31.973863740003452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04-40C9-90ED-808FEC4B6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Data'!$BT$4</c:f>
              <c:strCache>
                <c:ptCount val="1"/>
                <c:pt idx="0">
                  <c:v>Average Area Rating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Data'!$BT$5:$BT$109</c:f>
              <c:numCache>
                <c:formatCode>#,##0.0</c:formatCode>
                <c:ptCount val="105"/>
                <c:pt idx="0">
                  <c:v>40.732601790355183</c:v>
                </c:pt>
                <c:pt idx="1">
                  <c:v>40.549431135608792</c:v>
                </c:pt>
                <c:pt idx="2">
                  <c:v>40.462669439862296</c:v>
                </c:pt>
                <c:pt idx="3">
                  <c:v>40.490171990171987</c:v>
                </c:pt>
                <c:pt idx="4">
                  <c:v>40.624917491749173</c:v>
                </c:pt>
                <c:pt idx="5">
                  <c:v>40.986429783055087</c:v>
                </c:pt>
                <c:pt idx="6">
                  <c:v>40.957807017543857</c:v>
                </c:pt>
                <c:pt idx="7">
                  <c:v>40.748267305553178</c:v>
                </c:pt>
                <c:pt idx="8">
                  <c:v>40.422148433994437</c:v>
                </c:pt>
                <c:pt idx="9">
                  <c:v>40.411418685121106</c:v>
                </c:pt>
                <c:pt idx="10">
                  <c:v>40.453599454111227</c:v>
                </c:pt>
                <c:pt idx="11">
                  <c:v>40.414035377748391</c:v>
                </c:pt>
                <c:pt idx="12">
                  <c:v>40.520079283005863</c:v>
                </c:pt>
                <c:pt idx="13">
                  <c:v>40.841086313525139</c:v>
                </c:pt>
                <c:pt idx="14">
                  <c:v>41.023630011033468</c:v>
                </c:pt>
                <c:pt idx="15">
                  <c:v>40.370082300804917</c:v>
                </c:pt>
                <c:pt idx="16">
                  <c:v>40.457097597465456</c:v>
                </c:pt>
                <c:pt idx="17">
                  <c:v>40.460965517241377</c:v>
                </c:pt>
                <c:pt idx="18">
                  <c:v>40.03891372743832</c:v>
                </c:pt>
                <c:pt idx="19">
                  <c:v>39.054745344402065</c:v>
                </c:pt>
                <c:pt idx="20">
                  <c:v>39.662578899909832</c:v>
                </c:pt>
                <c:pt idx="21">
                  <c:v>40.674058462384309</c:v>
                </c:pt>
                <c:pt idx="22">
                  <c:v>40.824515071487113</c:v>
                </c:pt>
                <c:pt idx="23">
                  <c:v>40.524603036119352</c:v>
                </c:pt>
                <c:pt idx="24">
                  <c:v>40.43444055944056</c:v>
                </c:pt>
                <c:pt idx="25">
                  <c:v>41.331293096769194</c:v>
                </c:pt>
                <c:pt idx="26">
                  <c:v>41.06670867133969</c:v>
                </c:pt>
                <c:pt idx="27">
                  <c:v>40.974864018460522</c:v>
                </c:pt>
                <c:pt idx="28">
                  <c:v>41.334427016645328</c:v>
                </c:pt>
                <c:pt idx="29">
                  <c:v>41.07489509935872</c:v>
                </c:pt>
                <c:pt idx="30">
                  <c:v>40.806628899974633</c:v>
                </c:pt>
                <c:pt idx="31">
                  <c:v>40.38261528105015</c:v>
                </c:pt>
                <c:pt idx="32">
                  <c:v>40.293414524131713</c:v>
                </c:pt>
                <c:pt idx="33">
                  <c:v>39.632212781677133</c:v>
                </c:pt>
                <c:pt idx="34">
                  <c:v>41.063446340202375</c:v>
                </c:pt>
                <c:pt idx="35">
                  <c:v>41.014696876913654</c:v>
                </c:pt>
                <c:pt idx="36">
                  <c:v>41.248347852207871</c:v>
                </c:pt>
                <c:pt idx="37">
                  <c:v>40.525404403905078</c:v>
                </c:pt>
                <c:pt idx="38">
                  <c:v>40.581678636811716</c:v>
                </c:pt>
                <c:pt idx="39">
                  <c:v>40.625909752547308</c:v>
                </c:pt>
                <c:pt idx="40">
                  <c:v>40.71879357158582</c:v>
                </c:pt>
                <c:pt idx="41">
                  <c:v>40.385552288954223</c:v>
                </c:pt>
                <c:pt idx="42">
                  <c:v>41.193657567507913</c:v>
                </c:pt>
                <c:pt idx="43">
                  <c:v>41.19077889254806</c:v>
                </c:pt>
                <c:pt idx="44">
                  <c:v>40.875626423690207</c:v>
                </c:pt>
                <c:pt idx="45">
                  <c:v>40.327972674873692</c:v>
                </c:pt>
                <c:pt idx="46">
                  <c:v>40.620304721677478</c:v>
                </c:pt>
                <c:pt idx="47">
                  <c:v>40.713250264679537</c:v>
                </c:pt>
                <c:pt idx="48">
                  <c:v>40.78380937352059</c:v>
                </c:pt>
                <c:pt idx="49">
                  <c:v>41.09586133710647</c:v>
                </c:pt>
                <c:pt idx="50">
                  <c:v>40.681279942149509</c:v>
                </c:pt>
                <c:pt idx="51">
                  <c:v>40.526024528866287</c:v>
                </c:pt>
                <c:pt idx="52">
                  <c:v>40.686268829663966</c:v>
                </c:pt>
                <c:pt idx="53">
                  <c:v>40.371895630304934</c:v>
                </c:pt>
                <c:pt idx="54">
                  <c:v>40.334131326949382</c:v>
                </c:pt>
                <c:pt idx="55">
                  <c:v>41.886404615939419</c:v>
                </c:pt>
                <c:pt idx="56">
                  <c:v>41.314910536779323</c:v>
                </c:pt>
                <c:pt idx="57">
                  <c:v>42.289000418235048</c:v>
                </c:pt>
                <c:pt idx="58">
                  <c:v>40.23294117647059</c:v>
                </c:pt>
                <c:pt idx="59">
                  <c:v>38.309284818067752</c:v>
                </c:pt>
                <c:pt idx="60">
                  <c:v>32.840277777777779</c:v>
                </c:pt>
                <c:pt idx="61">
                  <c:v>31.875</c:v>
                </c:pt>
                <c:pt idx="62">
                  <c:v>31.5</c:v>
                </c:pt>
                <c:pt idx="63">
                  <c:v>30.26578073089701</c:v>
                </c:pt>
                <c:pt idx="64">
                  <c:v>30.659528907922912</c:v>
                </c:pt>
                <c:pt idx="65">
                  <c:v>27.97119341563786</c:v>
                </c:pt>
                <c:pt idx="66">
                  <c:v>30.510436432637572</c:v>
                </c:pt>
                <c:pt idx="67">
                  <c:v>29.589147286821706</c:v>
                </c:pt>
                <c:pt idx="68">
                  <c:v>34.257299270072991</c:v>
                </c:pt>
                <c:pt idx="69">
                  <c:v>30.479392624728849</c:v>
                </c:pt>
                <c:pt idx="70">
                  <c:v>30.196660482374767</c:v>
                </c:pt>
                <c:pt idx="71">
                  <c:v>28.151187904967603</c:v>
                </c:pt>
                <c:pt idx="72">
                  <c:v>26.878406708595389</c:v>
                </c:pt>
                <c:pt idx="73">
                  <c:v>32.854111405835546</c:v>
                </c:pt>
                <c:pt idx="74">
                  <c:v>32.125581395348838</c:v>
                </c:pt>
                <c:pt idx="75">
                  <c:v>29.602247191011237</c:v>
                </c:pt>
                <c:pt idx="76">
                  <c:v>33.182555780933065</c:v>
                </c:pt>
                <c:pt idx="77">
                  <c:v>31.611999999999998</c:v>
                </c:pt>
                <c:pt idx="78">
                  <c:v>33.645435244161362</c:v>
                </c:pt>
                <c:pt idx="79">
                  <c:v>32.435582822085891</c:v>
                </c:pt>
                <c:pt idx="80">
                  <c:v>32.613247863247864</c:v>
                </c:pt>
                <c:pt idx="81">
                  <c:v>33.641221374045799</c:v>
                </c:pt>
                <c:pt idx="82">
                  <c:v>31.266821345707658</c:v>
                </c:pt>
                <c:pt idx="83">
                  <c:v>31.141809290953546</c:v>
                </c:pt>
                <c:pt idx="84">
                  <c:v>31.834112149532711</c:v>
                </c:pt>
                <c:pt idx="85">
                  <c:v>32.070208728652752</c:v>
                </c:pt>
                <c:pt idx="86">
                  <c:v>29.839323467230443</c:v>
                </c:pt>
                <c:pt idx="87">
                  <c:v>30.977611940298509</c:v>
                </c:pt>
                <c:pt idx="88">
                  <c:v>30.083333333333332</c:v>
                </c:pt>
                <c:pt idx="89">
                  <c:v>31.86298076923077</c:v>
                </c:pt>
                <c:pt idx="90">
                  <c:v>29.246435845213849</c:v>
                </c:pt>
                <c:pt idx="91">
                  <c:v>30.162907268170425</c:v>
                </c:pt>
                <c:pt idx="92">
                  <c:v>31.697104677060132</c:v>
                </c:pt>
                <c:pt idx="93">
                  <c:v>29.879078694817657</c:v>
                </c:pt>
                <c:pt idx="94">
                  <c:v>32.820045558086562</c:v>
                </c:pt>
                <c:pt idx="95">
                  <c:v>33.955223880597018</c:v>
                </c:pt>
                <c:pt idx="96">
                  <c:v>30.339250493096646</c:v>
                </c:pt>
                <c:pt idx="97">
                  <c:v>32.849699398797597</c:v>
                </c:pt>
                <c:pt idx="98">
                  <c:v>35.019538188277089</c:v>
                </c:pt>
                <c:pt idx="99">
                  <c:v>37.236252545824847</c:v>
                </c:pt>
                <c:pt idx="100">
                  <c:v>33.392504930966467</c:v>
                </c:pt>
                <c:pt idx="101">
                  <c:v>34.607594936708864</c:v>
                </c:pt>
                <c:pt idx="102">
                  <c:v>33.88598574821853</c:v>
                </c:pt>
                <c:pt idx="103">
                  <c:v>34.987368421052629</c:v>
                </c:pt>
                <c:pt idx="104">
                  <c:v>34.274944567627493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C-4BCD-94C2-FA6DB1785391}"/>
            </c:ext>
          </c:extLst>
        </c:ser>
        <c:ser>
          <c:idx val="1"/>
          <c:order val="1"/>
          <c:tx>
            <c:strRef>
              <c:f>'Averages Graph Data'!$BU$4</c:f>
              <c:strCache>
                <c:ptCount val="1"/>
                <c:pt idx="0">
                  <c:v>Average Area Rating - 4 Week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Data'!$BU$5:$BU$109</c:f>
              <c:numCache>
                <c:formatCode>#,##0.0</c:formatCode>
                <c:ptCount val="105"/>
                <c:pt idx="3">
                  <c:v>40.558718588999568</c:v>
                </c:pt>
                <c:pt idx="4">
                  <c:v>40.531797514348064</c:v>
                </c:pt>
                <c:pt idx="5">
                  <c:v>40.641047176209639</c:v>
                </c:pt>
                <c:pt idx="6">
                  <c:v>40.764831570630022</c:v>
                </c:pt>
                <c:pt idx="7">
                  <c:v>40.829355399475325</c:v>
                </c:pt>
                <c:pt idx="8">
                  <c:v>40.778663135036638</c:v>
                </c:pt>
                <c:pt idx="9">
                  <c:v>40.634910360553143</c:v>
                </c:pt>
                <c:pt idx="10">
                  <c:v>40.508858469694985</c:v>
                </c:pt>
                <c:pt idx="11">
                  <c:v>40.42530048774379</c:v>
                </c:pt>
                <c:pt idx="12">
                  <c:v>40.449783199996645</c:v>
                </c:pt>
                <c:pt idx="13">
                  <c:v>40.557200107097657</c:v>
                </c:pt>
                <c:pt idx="14">
                  <c:v>40.699707746328215</c:v>
                </c:pt>
                <c:pt idx="15">
                  <c:v>40.688719477092349</c:v>
                </c:pt>
                <c:pt idx="16">
                  <c:v>40.672974055707243</c:v>
                </c:pt>
                <c:pt idx="17">
                  <c:v>40.57794385663631</c:v>
                </c:pt>
                <c:pt idx="18">
                  <c:v>40.331764785737519</c:v>
                </c:pt>
                <c:pt idx="19">
                  <c:v>40.002930546636804</c:v>
                </c:pt>
                <c:pt idx="20">
                  <c:v>39.8043008722479</c:v>
                </c:pt>
                <c:pt idx="21">
                  <c:v>39.857574108533633</c:v>
                </c:pt>
                <c:pt idx="22">
                  <c:v>40.05397444454583</c:v>
                </c:pt>
                <c:pt idx="23">
                  <c:v>40.421438867475153</c:v>
                </c:pt>
                <c:pt idx="24">
                  <c:v>40.614404282357832</c:v>
                </c:pt>
                <c:pt idx="25">
                  <c:v>40.778712940954058</c:v>
                </c:pt>
                <c:pt idx="26">
                  <c:v>40.839261340917197</c:v>
                </c:pt>
                <c:pt idx="27">
                  <c:v>40.951826586502492</c:v>
                </c:pt>
                <c:pt idx="28">
                  <c:v>41.176823200803682</c:v>
                </c:pt>
                <c:pt idx="29">
                  <c:v>41.11272370145106</c:v>
                </c:pt>
                <c:pt idx="30">
                  <c:v>41.047703758609799</c:v>
                </c:pt>
                <c:pt idx="31">
                  <c:v>40.899641574257203</c:v>
                </c:pt>
                <c:pt idx="32">
                  <c:v>40.639388451128802</c:v>
                </c:pt>
                <c:pt idx="33">
                  <c:v>40.278717871708409</c:v>
                </c:pt>
                <c:pt idx="34">
                  <c:v>40.342922231765343</c:v>
                </c:pt>
                <c:pt idx="35">
                  <c:v>40.500942630731217</c:v>
                </c:pt>
                <c:pt idx="36">
                  <c:v>40.739675962750262</c:v>
                </c:pt>
                <c:pt idx="37">
                  <c:v>40.962973868307245</c:v>
                </c:pt>
                <c:pt idx="38">
                  <c:v>40.84253194245958</c:v>
                </c:pt>
                <c:pt idx="39">
                  <c:v>40.74533516136799</c:v>
                </c:pt>
                <c:pt idx="40">
                  <c:v>40.612946591212477</c:v>
                </c:pt>
                <c:pt idx="41">
                  <c:v>40.577983562474763</c:v>
                </c:pt>
                <c:pt idx="42">
                  <c:v>40.730978295148816</c:v>
                </c:pt>
                <c:pt idx="43">
                  <c:v>40.872195580149004</c:v>
                </c:pt>
                <c:pt idx="44">
                  <c:v>40.911403793175097</c:v>
                </c:pt>
                <c:pt idx="45">
                  <c:v>40.89700888965497</c:v>
                </c:pt>
                <c:pt idx="46">
                  <c:v>40.753670678197359</c:v>
                </c:pt>
                <c:pt idx="47">
                  <c:v>40.634288521230232</c:v>
                </c:pt>
                <c:pt idx="48">
                  <c:v>40.611334258687826</c:v>
                </c:pt>
                <c:pt idx="49">
                  <c:v>40.803306424246017</c:v>
                </c:pt>
                <c:pt idx="50">
                  <c:v>40.818550229364028</c:v>
                </c:pt>
                <c:pt idx="51">
                  <c:v>40.771743795410714</c:v>
                </c:pt>
                <c:pt idx="52">
                  <c:v>40.747358659446554</c:v>
                </c:pt>
                <c:pt idx="53">
                  <c:v>40.566367232746174</c:v>
                </c:pt>
                <c:pt idx="54">
                  <c:v>40.479580078946142</c:v>
                </c:pt>
                <c:pt idx="55">
                  <c:v>40.819675100714427</c:v>
                </c:pt>
                <c:pt idx="56">
                  <c:v>40.976835527493265</c:v>
                </c:pt>
                <c:pt idx="57">
                  <c:v>41.45611172447579</c:v>
                </c:pt>
                <c:pt idx="58">
                  <c:v>41.430814186856097</c:v>
                </c:pt>
                <c:pt idx="59">
                  <c:v>40.536534237388182</c:v>
                </c:pt>
                <c:pt idx="60">
                  <c:v>38.41787604763779</c:v>
                </c:pt>
                <c:pt idx="61">
                  <c:v>35.814375943079028</c:v>
                </c:pt>
                <c:pt idx="62">
                  <c:v>33.631140648961384</c:v>
                </c:pt>
                <c:pt idx="63">
                  <c:v>31.620264627168694</c:v>
                </c:pt>
                <c:pt idx="64">
                  <c:v>31.075077409704981</c:v>
                </c:pt>
                <c:pt idx="65">
                  <c:v>30.099125763614445</c:v>
                </c:pt>
                <c:pt idx="66">
                  <c:v>29.851734871773839</c:v>
                </c:pt>
                <c:pt idx="67">
                  <c:v>29.682576510755013</c:v>
                </c:pt>
                <c:pt idx="68">
                  <c:v>30.582019101292531</c:v>
                </c:pt>
                <c:pt idx="69">
                  <c:v>31.209068903565278</c:v>
                </c:pt>
                <c:pt idx="70">
                  <c:v>31.130624915999579</c:v>
                </c:pt>
                <c:pt idx="71">
                  <c:v>30.771135070536051</c:v>
                </c:pt>
                <c:pt idx="72">
                  <c:v>28.926411930166651</c:v>
                </c:pt>
                <c:pt idx="73">
                  <c:v>29.520091625443328</c:v>
                </c:pt>
                <c:pt idx="74">
                  <c:v>30.002321853686844</c:v>
                </c:pt>
                <c:pt idx="75">
                  <c:v>30.365086675197752</c:v>
                </c:pt>
                <c:pt idx="76">
                  <c:v>31.941123943282172</c:v>
                </c:pt>
                <c:pt idx="77">
                  <c:v>31.630596091823286</c:v>
                </c:pt>
                <c:pt idx="78">
                  <c:v>32.010559554026415</c:v>
                </c:pt>
                <c:pt idx="79">
                  <c:v>32.718893461795076</c:v>
                </c:pt>
                <c:pt idx="80">
                  <c:v>32.576566482373778</c:v>
                </c:pt>
                <c:pt idx="81">
                  <c:v>33.083871825885225</c:v>
                </c:pt>
                <c:pt idx="82">
                  <c:v>32.489218351271802</c:v>
                </c:pt>
                <c:pt idx="83">
                  <c:v>32.165774968488719</c:v>
                </c:pt>
                <c:pt idx="84">
                  <c:v>31.970991040059928</c:v>
                </c:pt>
                <c:pt idx="85">
                  <c:v>31.578237878711668</c:v>
                </c:pt>
                <c:pt idx="86">
                  <c:v>31.221363409092366</c:v>
                </c:pt>
                <c:pt idx="87">
                  <c:v>31.180314071428604</c:v>
                </c:pt>
                <c:pt idx="88">
                  <c:v>30.742619367378758</c:v>
                </c:pt>
                <c:pt idx="89">
                  <c:v>30.690812377523265</c:v>
                </c:pt>
                <c:pt idx="90">
                  <c:v>30.542590472019118</c:v>
                </c:pt>
                <c:pt idx="91">
                  <c:v>30.338914303987096</c:v>
                </c:pt>
                <c:pt idx="92">
                  <c:v>30.742357139918795</c:v>
                </c:pt>
                <c:pt idx="93">
                  <c:v>30.246381621315514</c:v>
                </c:pt>
                <c:pt idx="94">
                  <c:v>31.139784049533692</c:v>
                </c:pt>
                <c:pt idx="95">
                  <c:v>32.087863202640342</c:v>
                </c:pt>
                <c:pt idx="96">
                  <c:v>31.748399656649468</c:v>
                </c:pt>
                <c:pt idx="97">
                  <c:v>32.491054832644451</c:v>
                </c:pt>
                <c:pt idx="98">
                  <c:v>33.040927990192088</c:v>
                </c:pt>
                <c:pt idx="99">
                  <c:v>33.86118515649904</c:v>
                </c:pt>
                <c:pt idx="100">
                  <c:v>34.624498765966493</c:v>
                </c:pt>
                <c:pt idx="101">
                  <c:v>35.063972650444313</c:v>
                </c:pt>
                <c:pt idx="102">
                  <c:v>34.780584540429679</c:v>
                </c:pt>
                <c:pt idx="103">
                  <c:v>34.218363509236625</c:v>
                </c:pt>
                <c:pt idx="104">
                  <c:v>34.438973418401879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7C-4BCD-94C2-FA6DB1785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Data'!$D$5:$D$109</c:f>
              <c:numCache>
                <c:formatCode>#,##0</c:formatCode>
                <c:ptCount val="105"/>
                <c:pt idx="0">
                  <c:v>41.641968019872124</c:v>
                </c:pt>
                <c:pt idx="1">
                  <c:v>40.701229804810779</c:v>
                </c:pt>
                <c:pt idx="2">
                  <c:v>41.916966732866534</c:v>
                </c:pt>
                <c:pt idx="3">
                  <c:v>41.722334878045309</c:v>
                </c:pt>
                <c:pt idx="4">
                  <c:v>41.65477492039669</c:v>
                </c:pt>
                <c:pt idx="5">
                  <c:v>41.855643220565433</c:v>
                </c:pt>
                <c:pt idx="6">
                  <c:v>42.370970525519184</c:v>
                </c:pt>
                <c:pt idx="7">
                  <c:v>41.634751263337904</c:v>
                </c:pt>
                <c:pt idx="8">
                  <c:v>41.312769486046513</c:v>
                </c:pt>
                <c:pt idx="9">
                  <c:v>41.522291873073975</c:v>
                </c:pt>
                <c:pt idx="10">
                  <c:v>41.41442859229852</c:v>
                </c:pt>
                <c:pt idx="11">
                  <c:v>41.999496988627115</c:v>
                </c:pt>
                <c:pt idx="12">
                  <c:v>42.170842985616275</c:v>
                </c:pt>
                <c:pt idx="13">
                  <c:v>42.447568997452436</c:v>
                </c:pt>
                <c:pt idx="14">
                  <c:v>42.33378164056387</c:v>
                </c:pt>
                <c:pt idx="15">
                  <c:v>43.169868228537617</c:v>
                </c:pt>
                <c:pt idx="16">
                  <c:v>42.285172877522179</c:v>
                </c:pt>
                <c:pt idx="17">
                  <c:v>42.713394733937712</c:v>
                </c:pt>
                <c:pt idx="18">
                  <c:v>42.339429370285046</c:v>
                </c:pt>
                <c:pt idx="19">
                  <c:v>41.423195426983362</c:v>
                </c:pt>
                <c:pt idx="20">
                  <c:v>41.809375238009132</c:v>
                </c:pt>
                <c:pt idx="21">
                  <c:v>42.073437527241062</c:v>
                </c:pt>
                <c:pt idx="22">
                  <c:v>41.625059217961486</c:v>
                </c:pt>
                <c:pt idx="23">
                  <c:v>41.099294281735666</c:v>
                </c:pt>
                <c:pt idx="24">
                  <c:v>40.772938990595762</c:v>
                </c:pt>
                <c:pt idx="25">
                  <c:v>40.881210710729583</c:v>
                </c:pt>
                <c:pt idx="26">
                  <c:v>41.48936590785457</c:v>
                </c:pt>
                <c:pt idx="27">
                  <c:v>40.834146813507644</c:v>
                </c:pt>
                <c:pt idx="28">
                  <c:v>40.71192398071824</c:v>
                </c:pt>
                <c:pt idx="29">
                  <c:v>40.257117816357692</c:v>
                </c:pt>
                <c:pt idx="30">
                  <c:v>41.019256228231079</c:v>
                </c:pt>
                <c:pt idx="31">
                  <c:v>40.555155907385242</c:v>
                </c:pt>
                <c:pt idx="32">
                  <c:v>40.719270286800402</c:v>
                </c:pt>
                <c:pt idx="33">
                  <c:v>41.09667106692585</c:v>
                </c:pt>
                <c:pt idx="34">
                  <c:v>41.03072690025467</c:v>
                </c:pt>
                <c:pt idx="35">
                  <c:v>40.829484982879563</c:v>
                </c:pt>
                <c:pt idx="36">
                  <c:v>40.778048544535729</c:v>
                </c:pt>
                <c:pt idx="37">
                  <c:v>41.122361108095028</c:v>
                </c:pt>
                <c:pt idx="38">
                  <c:v>40.961934591450223</c:v>
                </c:pt>
                <c:pt idx="39">
                  <c:v>41.341565103498283</c:v>
                </c:pt>
                <c:pt idx="40">
                  <c:v>40.775303581084195</c:v>
                </c:pt>
                <c:pt idx="41">
                  <c:v>41.082814582731359</c:v>
                </c:pt>
                <c:pt idx="42">
                  <c:v>41.208552848660652</c:v>
                </c:pt>
                <c:pt idx="43">
                  <c:v>40.511578150757096</c:v>
                </c:pt>
                <c:pt idx="44">
                  <c:v>40.992145543774058</c:v>
                </c:pt>
                <c:pt idx="45">
                  <c:v>40.670448395396789</c:v>
                </c:pt>
                <c:pt idx="46">
                  <c:v>41.137692454889375</c:v>
                </c:pt>
                <c:pt idx="47">
                  <c:v>40.642666377775427</c:v>
                </c:pt>
                <c:pt idx="48">
                  <c:v>40.890110488232096</c:v>
                </c:pt>
                <c:pt idx="49">
                  <c:v>41.207599228647823</c:v>
                </c:pt>
                <c:pt idx="50">
                  <c:v>40.595508052281154</c:v>
                </c:pt>
                <c:pt idx="51">
                  <c:v>40.965049845675047</c:v>
                </c:pt>
                <c:pt idx="52">
                  <c:v>40.966143553152293</c:v>
                </c:pt>
                <c:pt idx="53">
                  <c:v>41.110684818061763</c:v>
                </c:pt>
                <c:pt idx="54">
                  <c:v>40.82405369848</c:v>
                </c:pt>
                <c:pt idx="55">
                  <c:v>41.567324959715428</c:v>
                </c:pt>
                <c:pt idx="56">
                  <c:v>41.577161595559787</c:v>
                </c:pt>
                <c:pt idx="57">
                  <c:v>41.270019786992393</c:v>
                </c:pt>
                <c:pt idx="58">
                  <c:v>41.227109604468566</c:v>
                </c:pt>
                <c:pt idx="59">
                  <c:v>41.021700826938407</c:v>
                </c:pt>
                <c:pt idx="60">
                  <c:v>41.167832793296533</c:v>
                </c:pt>
                <c:pt idx="61">
                  <c:v>40.369992857743014</c:v>
                </c:pt>
                <c:pt idx="62">
                  <c:v>41.501086726358814</c:v>
                </c:pt>
                <c:pt idx="63">
                  <c:v>41.337254076810709</c:v>
                </c:pt>
                <c:pt idx="64">
                  <c:v>41.370381194939611</c:v>
                </c:pt>
                <c:pt idx="65">
                  <c:v>40.721420307074574</c:v>
                </c:pt>
                <c:pt idx="66">
                  <c:v>40.555178706568945</c:v>
                </c:pt>
                <c:pt idx="67">
                  <c:v>40.390896511580081</c:v>
                </c:pt>
                <c:pt idx="68">
                  <c:v>40.182110053776455</c:v>
                </c:pt>
                <c:pt idx="69">
                  <c:v>40.266726634117397</c:v>
                </c:pt>
                <c:pt idx="70">
                  <c:v>39.503239056570678</c:v>
                </c:pt>
                <c:pt idx="71">
                  <c:v>40.044859120972227</c:v>
                </c:pt>
                <c:pt idx="72">
                  <c:v>39.41437416822567</c:v>
                </c:pt>
                <c:pt idx="73">
                  <c:v>39.014348671621732</c:v>
                </c:pt>
                <c:pt idx="74">
                  <c:v>38.998549129472764</c:v>
                </c:pt>
                <c:pt idx="75">
                  <c:v>39.542946704500551</c:v>
                </c:pt>
                <c:pt idx="76">
                  <c:v>38.583051877357612</c:v>
                </c:pt>
                <c:pt idx="77">
                  <c:v>39.198616600790501</c:v>
                </c:pt>
                <c:pt idx="78">
                  <c:v>39.507246376811615</c:v>
                </c:pt>
                <c:pt idx="79">
                  <c:v>39.638601036269463</c:v>
                </c:pt>
                <c:pt idx="80">
                  <c:v>39.429743589743559</c:v>
                </c:pt>
                <c:pt idx="81">
                  <c:v>39.644260599793142</c:v>
                </c:pt>
                <c:pt idx="82">
                  <c:v>39.858201058201061</c:v>
                </c:pt>
                <c:pt idx="83">
                  <c:v>39.739656912209895</c:v>
                </c:pt>
                <c:pt idx="84">
                  <c:v>39.839562443026395</c:v>
                </c:pt>
                <c:pt idx="85">
                  <c:v>39.937903625239692</c:v>
                </c:pt>
                <c:pt idx="86">
                  <c:v>39.590180360721455</c:v>
                </c:pt>
                <c:pt idx="87">
                  <c:v>40.104696673189828</c:v>
                </c:pt>
                <c:pt idx="88">
                  <c:v>40.58101135190919</c:v>
                </c:pt>
                <c:pt idx="89">
                  <c:v>40.188477366255121</c:v>
                </c:pt>
                <c:pt idx="90">
                  <c:v>40.566277836691427</c:v>
                </c:pt>
                <c:pt idx="91">
                  <c:v>39.532139093782938</c:v>
                </c:pt>
                <c:pt idx="92">
                  <c:v>39.244644870349518</c:v>
                </c:pt>
                <c:pt idx="93">
                  <c:v>39.886639676113369</c:v>
                </c:pt>
                <c:pt idx="94">
                  <c:v>39.853807106598985</c:v>
                </c:pt>
                <c:pt idx="95">
                  <c:v>39.492571428571438</c:v>
                </c:pt>
                <c:pt idx="96">
                  <c:v>39.477188655980306</c:v>
                </c:pt>
                <c:pt idx="97">
                  <c:v>38.776207302709089</c:v>
                </c:pt>
                <c:pt idx="98">
                  <c:v>38.771023302938168</c:v>
                </c:pt>
                <c:pt idx="99">
                  <c:v>38.292431192660572</c:v>
                </c:pt>
                <c:pt idx="100">
                  <c:v>39.448043184885314</c:v>
                </c:pt>
                <c:pt idx="101">
                  <c:v>38.861454046639267</c:v>
                </c:pt>
                <c:pt idx="102">
                  <c:v>38.374401913875623</c:v>
                </c:pt>
                <c:pt idx="103">
                  <c:v>37.580906148867356</c:v>
                </c:pt>
                <c:pt idx="104">
                  <c:v>38.142664872139989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0-4226-B9FD-B41C86695FF0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Data'!$E$5:$E$109</c:f>
              <c:numCache>
                <c:formatCode>#,##0</c:formatCode>
                <c:ptCount val="105"/>
                <c:pt idx="3">
                  <c:v>41.495624858898687</c:v>
                </c:pt>
                <c:pt idx="4">
                  <c:v>41.498826584029828</c:v>
                </c:pt>
                <c:pt idx="5">
                  <c:v>41.78742993796849</c:v>
                </c:pt>
                <c:pt idx="6">
                  <c:v>41.900930886131661</c:v>
                </c:pt>
                <c:pt idx="7">
                  <c:v>41.879034982454797</c:v>
                </c:pt>
                <c:pt idx="8">
                  <c:v>41.793533623867255</c:v>
                </c:pt>
                <c:pt idx="9">
                  <c:v>41.710195786994397</c:v>
                </c:pt>
                <c:pt idx="10">
                  <c:v>41.471060303689228</c:v>
                </c:pt>
                <c:pt idx="11">
                  <c:v>41.562246735011527</c:v>
                </c:pt>
                <c:pt idx="12">
                  <c:v>41.776765109903977</c:v>
                </c:pt>
                <c:pt idx="13">
                  <c:v>42.00808439099859</c:v>
                </c:pt>
                <c:pt idx="14">
                  <c:v>42.237922653064928</c:v>
                </c:pt>
                <c:pt idx="15">
                  <c:v>42.530515463042548</c:v>
                </c:pt>
                <c:pt idx="16">
                  <c:v>42.559097936019022</c:v>
                </c:pt>
                <c:pt idx="17">
                  <c:v>42.625554370140343</c:v>
                </c:pt>
                <c:pt idx="18">
                  <c:v>42.626966302570636</c:v>
                </c:pt>
                <c:pt idx="19">
                  <c:v>42.190298102182076</c:v>
                </c:pt>
                <c:pt idx="20">
                  <c:v>42.071348692303815</c:v>
                </c:pt>
                <c:pt idx="21">
                  <c:v>41.911359390629649</c:v>
                </c:pt>
                <c:pt idx="22">
                  <c:v>41.732766852548757</c:v>
                </c:pt>
                <c:pt idx="23">
                  <c:v>41.651791566236838</c:v>
                </c:pt>
                <c:pt idx="24">
                  <c:v>41.392682504383494</c:v>
                </c:pt>
                <c:pt idx="25">
                  <c:v>41.094625800255621</c:v>
                </c:pt>
                <c:pt idx="26">
                  <c:v>41.060702472728892</c:v>
                </c:pt>
                <c:pt idx="27">
                  <c:v>40.99441560567189</c:v>
                </c:pt>
                <c:pt idx="28">
                  <c:v>40.979161853202513</c:v>
                </c:pt>
                <c:pt idx="29">
                  <c:v>40.823138629609538</c:v>
                </c:pt>
                <c:pt idx="30">
                  <c:v>40.705611209703662</c:v>
                </c:pt>
                <c:pt idx="31">
                  <c:v>40.635863483173068</c:v>
                </c:pt>
                <c:pt idx="32">
                  <c:v>40.637700059693607</c:v>
                </c:pt>
                <c:pt idx="33">
                  <c:v>40.847588372335636</c:v>
                </c:pt>
                <c:pt idx="34">
                  <c:v>40.850456040341541</c:v>
                </c:pt>
                <c:pt idx="35">
                  <c:v>40.919038309215125</c:v>
                </c:pt>
                <c:pt idx="36">
                  <c:v>40.93373287364895</c:v>
                </c:pt>
                <c:pt idx="37">
                  <c:v>40.940155383941246</c:v>
                </c:pt>
                <c:pt idx="38">
                  <c:v>40.92295730674013</c:v>
                </c:pt>
                <c:pt idx="39">
                  <c:v>41.050977336894817</c:v>
                </c:pt>
                <c:pt idx="40">
                  <c:v>41.050291096031934</c:v>
                </c:pt>
                <c:pt idx="41">
                  <c:v>41.040404464691008</c:v>
                </c:pt>
                <c:pt idx="42">
                  <c:v>41.102059028993622</c:v>
                </c:pt>
                <c:pt idx="43">
                  <c:v>40.894562290808324</c:v>
                </c:pt>
                <c:pt idx="44">
                  <c:v>40.948772781480791</c:v>
                </c:pt>
                <c:pt idx="45">
                  <c:v>40.845681234647145</c:v>
                </c:pt>
                <c:pt idx="46">
                  <c:v>40.827966136204324</c:v>
                </c:pt>
                <c:pt idx="47">
                  <c:v>40.860738192958912</c:v>
                </c:pt>
                <c:pt idx="48">
                  <c:v>40.835229429073422</c:v>
                </c:pt>
                <c:pt idx="49">
                  <c:v>40.969517137386177</c:v>
                </c:pt>
                <c:pt idx="50">
                  <c:v>40.833971036734127</c:v>
                </c:pt>
                <c:pt idx="51">
                  <c:v>40.91456690370903</c:v>
                </c:pt>
                <c:pt idx="52">
                  <c:v>40.933575169939076</c:v>
                </c:pt>
                <c:pt idx="53">
                  <c:v>40.909346567292566</c:v>
                </c:pt>
                <c:pt idx="54">
                  <c:v>40.966482978842279</c:v>
                </c:pt>
                <c:pt idx="55">
                  <c:v>41.117051757352371</c:v>
                </c:pt>
                <c:pt idx="56">
                  <c:v>41.269806267954237</c:v>
                </c:pt>
                <c:pt idx="57">
                  <c:v>41.309640010186904</c:v>
                </c:pt>
                <c:pt idx="58">
                  <c:v>41.410403986684045</c:v>
                </c:pt>
                <c:pt idx="59">
                  <c:v>41.27399795348979</c:v>
                </c:pt>
                <c:pt idx="60">
                  <c:v>41.171665752923971</c:v>
                </c:pt>
                <c:pt idx="61">
                  <c:v>40.946659020611634</c:v>
                </c:pt>
                <c:pt idx="62">
                  <c:v>41.01515330108419</c:v>
                </c:pt>
                <c:pt idx="63">
                  <c:v>41.094041613552264</c:v>
                </c:pt>
                <c:pt idx="64">
                  <c:v>41.144678713963039</c:v>
                </c:pt>
                <c:pt idx="65">
                  <c:v>41.23253557629593</c:v>
                </c:pt>
                <c:pt idx="66">
                  <c:v>40.996058571348456</c:v>
                </c:pt>
                <c:pt idx="67">
                  <c:v>40.759469180040803</c:v>
                </c:pt>
                <c:pt idx="68">
                  <c:v>40.462401394750017</c:v>
                </c:pt>
                <c:pt idx="69">
                  <c:v>40.348727976510716</c:v>
                </c:pt>
                <c:pt idx="70">
                  <c:v>40.085743064011155</c:v>
                </c:pt>
                <c:pt idx="71">
                  <c:v>39.999233716359186</c:v>
                </c:pt>
                <c:pt idx="72">
                  <c:v>39.807299744971495</c:v>
                </c:pt>
                <c:pt idx="73">
                  <c:v>39.494205254347577</c:v>
                </c:pt>
                <c:pt idx="74">
                  <c:v>39.368032772573102</c:v>
                </c:pt>
                <c:pt idx="75">
                  <c:v>39.242554668455185</c:v>
                </c:pt>
                <c:pt idx="76">
                  <c:v>39.034724095738163</c:v>
                </c:pt>
                <c:pt idx="77">
                  <c:v>39.080791078030359</c:v>
                </c:pt>
                <c:pt idx="78">
                  <c:v>39.207965389865073</c:v>
                </c:pt>
                <c:pt idx="79">
                  <c:v>39.231878972807294</c:v>
                </c:pt>
                <c:pt idx="80">
                  <c:v>39.443551900903785</c:v>
                </c:pt>
                <c:pt idx="81">
                  <c:v>39.554962900654445</c:v>
                </c:pt>
                <c:pt idx="82">
                  <c:v>39.642701571001808</c:v>
                </c:pt>
                <c:pt idx="83">
                  <c:v>39.667965539986916</c:v>
                </c:pt>
                <c:pt idx="84">
                  <c:v>39.77042025330762</c:v>
                </c:pt>
                <c:pt idx="85">
                  <c:v>39.843831009669259</c:v>
                </c:pt>
                <c:pt idx="86">
                  <c:v>39.776825835299363</c:v>
                </c:pt>
                <c:pt idx="87">
                  <c:v>39.868085775544344</c:v>
                </c:pt>
                <c:pt idx="88">
                  <c:v>40.053448002765037</c:v>
                </c:pt>
                <c:pt idx="89">
                  <c:v>40.116091438018898</c:v>
                </c:pt>
                <c:pt idx="90">
                  <c:v>40.36011580701139</c:v>
                </c:pt>
                <c:pt idx="91">
                  <c:v>40.216976412159667</c:v>
                </c:pt>
                <c:pt idx="92">
                  <c:v>39.882884791769754</c:v>
                </c:pt>
                <c:pt idx="93">
                  <c:v>39.807425369234316</c:v>
                </c:pt>
                <c:pt idx="94">
                  <c:v>39.629307686711201</c:v>
                </c:pt>
                <c:pt idx="95">
                  <c:v>39.619415770408331</c:v>
                </c:pt>
                <c:pt idx="96">
                  <c:v>39.677551716816026</c:v>
                </c:pt>
                <c:pt idx="97">
                  <c:v>39.399943623464956</c:v>
                </c:pt>
                <c:pt idx="98">
                  <c:v>39.129247672549752</c:v>
                </c:pt>
                <c:pt idx="99">
                  <c:v>38.829212613572039</c:v>
                </c:pt>
                <c:pt idx="100">
                  <c:v>38.821926245798288</c:v>
                </c:pt>
                <c:pt idx="101">
                  <c:v>38.843237931780827</c:v>
                </c:pt>
                <c:pt idx="102">
                  <c:v>38.744082584515198</c:v>
                </c:pt>
                <c:pt idx="103">
                  <c:v>38.566201323566887</c:v>
                </c:pt>
                <c:pt idx="104">
                  <c:v>38.239856745380564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0-4226-B9FD-B41C86695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Data'!$L$4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Data'!$L$5:$L$109</c:f>
              <c:numCache>
                <c:formatCode>0.0%</c:formatCode>
                <c:ptCount val="105"/>
                <c:pt idx="0">
                  <c:v>0.16472324723070797</c:v>
                </c:pt>
                <c:pt idx="1">
                  <c:v>0.14950566674338123</c:v>
                </c:pt>
                <c:pt idx="2">
                  <c:v>0.13649153790657234</c:v>
                </c:pt>
                <c:pt idx="3">
                  <c:v>0.15011158319864881</c:v>
                </c:pt>
                <c:pt idx="4">
                  <c:v>0.16078299447199915</c:v>
                </c:pt>
                <c:pt idx="5">
                  <c:v>0.11957700371136797</c:v>
                </c:pt>
                <c:pt idx="6">
                  <c:v>0.13113999529661999</c:v>
                </c:pt>
                <c:pt idx="7">
                  <c:v>0.1351363841741916</c:v>
                </c:pt>
                <c:pt idx="8">
                  <c:v>0.1275162648271799</c:v>
                </c:pt>
                <c:pt idx="9">
                  <c:v>0.10366215770074753</c:v>
                </c:pt>
                <c:pt idx="10">
                  <c:v>0.11094775640192125</c:v>
                </c:pt>
                <c:pt idx="11">
                  <c:v>7.9995469565503741E-2</c:v>
                </c:pt>
                <c:pt idx="12">
                  <c:v>8.7653539222936436E-2</c:v>
                </c:pt>
                <c:pt idx="13">
                  <c:v>6.3881992646648983E-2</c:v>
                </c:pt>
                <c:pt idx="14">
                  <c:v>8.3181109529638975E-2</c:v>
                </c:pt>
                <c:pt idx="15">
                  <c:v>8.0140484457989714E-2</c:v>
                </c:pt>
                <c:pt idx="16">
                  <c:v>7.9437682023281664E-2</c:v>
                </c:pt>
                <c:pt idx="17">
                  <c:v>8.0737487824549495E-2</c:v>
                </c:pt>
                <c:pt idx="18">
                  <c:v>7.3731933460013888E-2</c:v>
                </c:pt>
                <c:pt idx="19">
                  <c:v>8.0806123436856697E-2</c:v>
                </c:pt>
                <c:pt idx="20">
                  <c:v>7.3244045353491369E-2</c:v>
                </c:pt>
                <c:pt idx="21">
                  <c:v>7.0200945011042265E-2</c:v>
                </c:pt>
                <c:pt idx="22">
                  <c:v>7.686908918643999E-2</c:v>
                </c:pt>
                <c:pt idx="23">
                  <c:v>7.0688002787430024E-2</c:v>
                </c:pt>
                <c:pt idx="24">
                  <c:v>6.4772158449080991E-2</c:v>
                </c:pt>
                <c:pt idx="25">
                  <c:v>7.6217684952061299E-2</c:v>
                </c:pt>
                <c:pt idx="26">
                  <c:v>5.869752134480731E-2</c:v>
                </c:pt>
                <c:pt idx="27">
                  <c:v>6.7230990606368182E-2</c:v>
                </c:pt>
                <c:pt idx="28">
                  <c:v>6.0235540317474245E-2</c:v>
                </c:pt>
                <c:pt idx="29">
                  <c:v>6.825673911240844E-2</c:v>
                </c:pt>
                <c:pt idx="30">
                  <c:v>6.7800329904066411E-2</c:v>
                </c:pt>
                <c:pt idx="31">
                  <c:v>7.3116676472462269E-2</c:v>
                </c:pt>
                <c:pt idx="32">
                  <c:v>6.4488872985306131E-2</c:v>
                </c:pt>
                <c:pt idx="33">
                  <c:v>6.9575206538092682E-2</c:v>
                </c:pt>
                <c:pt idx="34">
                  <c:v>6.9935105556660729E-2</c:v>
                </c:pt>
                <c:pt idx="35">
                  <c:v>5.7999183454204017E-2</c:v>
                </c:pt>
                <c:pt idx="36">
                  <c:v>5.8132446405916249E-2</c:v>
                </c:pt>
                <c:pt idx="37">
                  <c:v>5.3494489250191582E-2</c:v>
                </c:pt>
                <c:pt idx="38">
                  <c:v>7.1063552245436534E-2</c:v>
                </c:pt>
                <c:pt idx="39">
                  <c:v>5.7405242820487597E-2</c:v>
                </c:pt>
                <c:pt idx="40">
                  <c:v>6.3274858225755473E-2</c:v>
                </c:pt>
                <c:pt idx="41">
                  <c:v>5.6875868522562836E-2</c:v>
                </c:pt>
                <c:pt idx="42">
                  <c:v>6.1956155018340162E-2</c:v>
                </c:pt>
                <c:pt idx="43">
                  <c:v>8.4326776574297754E-2</c:v>
                </c:pt>
                <c:pt idx="44">
                  <c:v>7.0832914294844854E-2</c:v>
                </c:pt>
                <c:pt idx="45">
                  <c:v>7.5660058868525726E-2</c:v>
                </c:pt>
                <c:pt idx="46">
                  <c:v>7.7603871822234841E-2</c:v>
                </c:pt>
                <c:pt idx="47">
                  <c:v>7.5326302502182099E-2</c:v>
                </c:pt>
                <c:pt idx="48">
                  <c:v>7.2378935493946084E-2</c:v>
                </c:pt>
                <c:pt idx="49">
                  <c:v>6.6719128741309919E-2</c:v>
                </c:pt>
                <c:pt idx="50">
                  <c:v>7.4131580849093506E-2</c:v>
                </c:pt>
                <c:pt idx="51">
                  <c:v>6.2419302105156546E-2</c:v>
                </c:pt>
                <c:pt idx="52">
                  <c:v>6.1937316180602713E-2</c:v>
                </c:pt>
                <c:pt idx="53">
                  <c:v>6.6857771916939854E-2</c:v>
                </c:pt>
                <c:pt idx="54">
                  <c:v>6.2244577177518939E-2</c:v>
                </c:pt>
                <c:pt idx="55">
                  <c:v>6.7227750633063507E-2</c:v>
                </c:pt>
                <c:pt idx="56">
                  <c:v>7.858339938155276E-2</c:v>
                </c:pt>
                <c:pt idx="57">
                  <c:v>6.7584240237385795E-2</c:v>
                </c:pt>
                <c:pt idx="58">
                  <c:v>7.3408272785382686E-2</c:v>
                </c:pt>
                <c:pt idx="59">
                  <c:v>5.9512618003807145E-2</c:v>
                </c:pt>
                <c:pt idx="60">
                  <c:v>6.8343962629003427E-2</c:v>
                </c:pt>
                <c:pt idx="61">
                  <c:v>6.7306644715778505E-2</c:v>
                </c:pt>
                <c:pt idx="62">
                  <c:v>7.812726401395606E-2</c:v>
                </c:pt>
                <c:pt idx="63">
                  <c:v>8.7538137823089168E-2</c:v>
                </c:pt>
                <c:pt idx="64">
                  <c:v>6.8954885455201523E-2</c:v>
                </c:pt>
                <c:pt idx="65">
                  <c:v>6.31289283592332E-2</c:v>
                </c:pt>
                <c:pt idx="66">
                  <c:v>7.8923989278307932E-2</c:v>
                </c:pt>
                <c:pt idx="67">
                  <c:v>7.3971393123755766E-2</c:v>
                </c:pt>
                <c:pt idx="68">
                  <c:v>7.1094036290731979E-2</c:v>
                </c:pt>
                <c:pt idx="69">
                  <c:v>7.8578771524224364E-2</c:v>
                </c:pt>
                <c:pt idx="70">
                  <c:v>8.0244485956876443E-2</c:v>
                </c:pt>
                <c:pt idx="71">
                  <c:v>6.0585313371066603E-2</c:v>
                </c:pt>
                <c:pt idx="72">
                  <c:v>6.7172338817012262E-2</c:v>
                </c:pt>
                <c:pt idx="73">
                  <c:v>5.1544089207861785E-2</c:v>
                </c:pt>
                <c:pt idx="74">
                  <c:v>6.9213750472535904E-2</c:v>
                </c:pt>
                <c:pt idx="75">
                  <c:v>7.3613893611274198E-2</c:v>
                </c:pt>
                <c:pt idx="76">
                  <c:v>6.5432817682357106E-2</c:v>
                </c:pt>
                <c:pt idx="77">
                  <c:v>6.719367588932805E-2</c:v>
                </c:pt>
                <c:pt idx="78">
                  <c:v>7.0048309178744009E-2</c:v>
                </c:pt>
                <c:pt idx="79">
                  <c:v>6.7357512953367948E-2</c:v>
                </c:pt>
                <c:pt idx="80">
                  <c:v>4.8205128205128178E-2</c:v>
                </c:pt>
                <c:pt idx="81">
                  <c:v>5.8945191313340195E-2</c:v>
                </c:pt>
                <c:pt idx="82">
                  <c:v>6.6666666666666693E-2</c:v>
                </c:pt>
                <c:pt idx="83">
                  <c:v>4.9445005045408691E-2</c:v>
                </c:pt>
                <c:pt idx="84">
                  <c:v>4.5578851412944356E-2</c:v>
                </c:pt>
                <c:pt idx="85">
                  <c:v>5.3128387221815052E-2</c:v>
                </c:pt>
                <c:pt idx="86">
                  <c:v>6.1122244488977955E-2</c:v>
                </c:pt>
                <c:pt idx="87">
                  <c:v>5.1859099804305274E-2</c:v>
                </c:pt>
                <c:pt idx="88">
                  <c:v>4.1279669762641906E-2</c:v>
                </c:pt>
                <c:pt idx="89">
                  <c:v>6.0082304526748925E-2</c:v>
                </c:pt>
                <c:pt idx="90">
                  <c:v>5.7264050901378587E-2</c:v>
                </c:pt>
                <c:pt idx="91">
                  <c:v>6.7439409905163353E-2</c:v>
                </c:pt>
                <c:pt idx="92">
                  <c:v>7.3280721533258208E-2</c:v>
                </c:pt>
                <c:pt idx="93">
                  <c:v>5.0607287449392725E-2</c:v>
                </c:pt>
                <c:pt idx="94">
                  <c:v>6.192893401015228E-2</c:v>
                </c:pt>
                <c:pt idx="95">
                  <c:v>8.1142857142857155E-2</c:v>
                </c:pt>
                <c:pt idx="96">
                  <c:v>6.2885326757090063E-2</c:v>
                </c:pt>
                <c:pt idx="97">
                  <c:v>7.8916372202591317E-2</c:v>
                </c:pt>
                <c:pt idx="98">
                  <c:v>6.4842958459979685E-2</c:v>
                </c:pt>
                <c:pt idx="99">
                  <c:v>7.7981651376146807E-2</c:v>
                </c:pt>
                <c:pt idx="100">
                  <c:v>6.8825910931174142E-2</c:v>
                </c:pt>
                <c:pt idx="101">
                  <c:v>6.9958847736625571E-2</c:v>
                </c:pt>
                <c:pt idx="102">
                  <c:v>9.3301435406698635E-2</c:v>
                </c:pt>
                <c:pt idx="103">
                  <c:v>9.7087378640776822E-2</c:v>
                </c:pt>
                <c:pt idx="104">
                  <c:v>8.0753701211305567E-2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5-441A-86BB-08DF9A89F045}"/>
            </c:ext>
          </c:extLst>
        </c:ser>
        <c:ser>
          <c:idx val="1"/>
          <c:order val="1"/>
          <c:tx>
            <c:strRef>
              <c:f>'Averages Graph Data'!$M$4</c:f>
              <c:strCache>
                <c:ptCount val="1"/>
                <c:pt idx="0">
                  <c:v>Average Proportion Under 25 - 4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Data'!$M$5:$M$109</c:f>
              <c:numCache>
                <c:formatCode>0.0%</c:formatCode>
                <c:ptCount val="105"/>
                <c:pt idx="3">
                  <c:v>0.15020800876982759</c:v>
                </c:pt>
                <c:pt idx="4">
                  <c:v>0.1492229455801504</c:v>
                </c:pt>
                <c:pt idx="5">
                  <c:v>0.14174077982214706</c:v>
                </c:pt>
                <c:pt idx="6">
                  <c:v>0.14040289416965898</c:v>
                </c:pt>
                <c:pt idx="7">
                  <c:v>0.13665909441354468</c:v>
                </c:pt>
                <c:pt idx="8">
                  <c:v>0.12834241200233987</c:v>
                </c:pt>
                <c:pt idx="9">
                  <c:v>0.12436370049968477</c:v>
                </c:pt>
                <c:pt idx="10">
                  <c:v>0.11931564077601009</c:v>
                </c:pt>
                <c:pt idx="11">
                  <c:v>0.1055304121238381</c:v>
                </c:pt>
                <c:pt idx="12">
                  <c:v>9.5564730722777241E-2</c:v>
                </c:pt>
                <c:pt idx="13">
                  <c:v>8.5619689459252607E-2</c:v>
                </c:pt>
                <c:pt idx="14">
                  <c:v>7.8678027741182044E-2</c:v>
                </c:pt>
                <c:pt idx="15">
                  <c:v>7.8714281464303523E-2</c:v>
                </c:pt>
                <c:pt idx="16">
                  <c:v>7.6660317164389841E-2</c:v>
                </c:pt>
                <c:pt idx="17">
                  <c:v>8.0874190958864958E-2</c:v>
                </c:pt>
                <c:pt idx="18">
                  <c:v>7.8511896941458686E-2</c:v>
                </c:pt>
                <c:pt idx="19">
                  <c:v>7.8678306686175425E-2</c:v>
                </c:pt>
                <c:pt idx="20">
                  <c:v>7.7129897518727855E-2</c:v>
                </c:pt>
                <c:pt idx="21">
                  <c:v>7.4495761815351058E-2</c:v>
                </c:pt>
                <c:pt idx="22">
                  <c:v>7.528005074695758E-2</c:v>
                </c:pt>
                <c:pt idx="23">
                  <c:v>7.2750520584600908E-2</c:v>
                </c:pt>
                <c:pt idx="24">
                  <c:v>7.0632548858498317E-2</c:v>
                </c:pt>
                <c:pt idx="25">
                  <c:v>7.2136733843753076E-2</c:v>
                </c:pt>
                <c:pt idx="26">
                  <c:v>6.7593841883344899E-2</c:v>
                </c:pt>
                <c:pt idx="27">
                  <c:v>6.6729588838079446E-2</c:v>
                </c:pt>
                <c:pt idx="28">
                  <c:v>6.5595434305177752E-2</c:v>
                </c:pt>
                <c:pt idx="29">
                  <c:v>6.3605197845264541E-2</c:v>
                </c:pt>
                <c:pt idx="30">
                  <c:v>6.5880899985079316E-2</c:v>
                </c:pt>
                <c:pt idx="31">
                  <c:v>6.7352321451602845E-2</c:v>
                </c:pt>
                <c:pt idx="32">
                  <c:v>6.841565461856082E-2</c:v>
                </c:pt>
                <c:pt idx="33">
                  <c:v>6.874527147498187E-2</c:v>
                </c:pt>
                <c:pt idx="34">
                  <c:v>6.9278965388130456E-2</c:v>
                </c:pt>
                <c:pt idx="35">
                  <c:v>6.549959213356589E-2</c:v>
                </c:pt>
                <c:pt idx="36">
                  <c:v>6.3910485488718416E-2</c:v>
                </c:pt>
                <c:pt idx="37">
                  <c:v>5.9890306166743137E-2</c:v>
                </c:pt>
                <c:pt idx="38">
                  <c:v>6.0172417838937092E-2</c:v>
                </c:pt>
                <c:pt idx="39">
                  <c:v>6.0023932680507985E-2</c:v>
                </c:pt>
                <c:pt idx="40">
                  <c:v>6.1309535635467802E-2</c:v>
                </c:pt>
                <c:pt idx="41">
                  <c:v>6.2154880453560601E-2</c:v>
                </c:pt>
                <c:pt idx="42">
                  <c:v>5.9878031146786526E-2</c:v>
                </c:pt>
                <c:pt idx="43">
                  <c:v>6.6608414585239056E-2</c:v>
                </c:pt>
                <c:pt idx="44">
                  <c:v>6.8497928602511401E-2</c:v>
                </c:pt>
                <c:pt idx="45">
                  <c:v>7.3193976189002127E-2</c:v>
                </c:pt>
                <c:pt idx="46">
                  <c:v>7.710590538997579E-2</c:v>
                </c:pt>
                <c:pt idx="47">
                  <c:v>7.4855786871946869E-2</c:v>
                </c:pt>
                <c:pt idx="48">
                  <c:v>7.524229217172218E-2</c:v>
                </c:pt>
                <c:pt idx="49">
                  <c:v>7.3007059639918243E-2</c:v>
                </c:pt>
                <c:pt idx="50">
                  <c:v>7.2138986896632895E-2</c:v>
                </c:pt>
                <c:pt idx="51">
                  <c:v>6.8912236797376514E-2</c:v>
                </c:pt>
                <c:pt idx="52">
                  <c:v>6.6301831969040673E-2</c:v>
                </c:pt>
                <c:pt idx="53">
                  <c:v>6.633649276294816E-2</c:v>
                </c:pt>
                <c:pt idx="54">
                  <c:v>6.3364741845054501E-2</c:v>
                </c:pt>
                <c:pt idx="55">
                  <c:v>6.4566853977031255E-2</c:v>
                </c:pt>
                <c:pt idx="56">
                  <c:v>6.8728374777268758E-2</c:v>
                </c:pt>
                <c:pt idx="57">
                  <c:v>6.8909991857380254E-2</c:v>
                </c:pt>
                <c:pt idx="58">
                  <c:v>7.1700915759346187E-2</c:v>
                </c:pt>
                <c:pt idx="59">
                  <c:v>6.9772132602032091E-2</c:v>
                </c:pt>
                <c:pt idx="60">
                  <c:v>6.7212273413894769E-2</c:v>
                </c:pt>
                <c:pt idx="61">
                  <c:v>6.7142874533492949E-2</c:v>
                </c:pt>
                <c:pt idx="62">
                  <c:v>6.8322622340636296E-2</c:v>
                </c:pt>
                <c:pt idx="63">
                  <c:v>7.532900229545679E-2</c:v>
                </c:pt>
                <c:pt idx="64">
                  <c:v>7.5481733002006307E-2</c:v>
                </c:pt>
                <c:pt idx="65">
                  <c:v>7.4437303912869984E-2</c:v>
                </c:pt>
                <c:pt idx="66">
                  <c:v>7.4636485228957952E-2</c:v>
                </c:pt>
                <c:pt idx="67">
                  <c:v>7.1244799054124605E-2</c:v>
                </c:pt>
                <c:pt idx="68">
                  <c:v>7.1779586763007219E-2</c:v>
                </c:pt>
                <c:pt idx="69">
                  <c:v>7.5642047554255007E-2</c:v>
                </c:pt>
                <c:pt idx="70">
                  <c:v>7.5972171723897142E-2</c:v>
                </c:pt>
                <c:pt idx="71">
                  <c:v>7.2625651785724846E-2</c:v>
                </c:pt>
                <c:pt idx="72">
                  <c:v>7.1645227417294927E-2</c:v>
                </c:pt>
                <c:pt idx="73">
                  <c:v>6.4886556838204268E-2</c:v>
                </c:pt>
                <c:pt idx="74">
                  <c:v>6.2128872967119136E-2</c:v>
                </c:pt>
                <c:pt idx="75">
                  <c:v>6.5386018027171033E-2</c:v>
                </c:pt>
                <c:pt idx="76">
                  <c:v>6.4951137743507248E-2</c:v>
                </c:pt>
                <c:pt idx="77">
                  <c:v>6.8863534413873814E-2</c:v>
                </c:pt>
                <c:pt idx="78">
                  <c:v>6.9072174090425834E-2</c:v>
                </c:pt>
                <c:pt idx="79">
                  <c:v>6.7508078925949275E-2</c:v>
                </c:pt>
                <c:pt idx="80">
                  <c:v>6.3201156556642046E-2</c:v>
                </c:pt>
                <c:pt idx="81">
                  <c:v>6.1139035412645079E-2</c:v>
                </c:pt>
                <c:pt idx="82">
                  <c:v>6.0293624784625757E-2</c:v>
                </c:pt>
                <c:pt idx="83">
                  <c:v>5.5815497807635943E-2</c:v>
                </c:pt>
                <c:pt idx="84">
                  <c:v>5.5158928609589986E-2</c:v>
                </c:pt>
                <c:pt idx="85">
                  <c:v>5.3704727586708703E-2</c:v>
                </c:pt>
                <c:pt idx="86">
                  <c:v>5.2318622042286517E-2</c:v>
                </c:pt>
                <c:pt idx="87">
                  <c:v>5.2922145732010664E-2</c:v>
                </c:pt>
                <c:pt idx="88">
                  <c:v>5.1847350319435048E-2</c:v>
                </c:pt>
                <c:pt idx="89">
                  <c:v>5.3585829645668513E-2</c:v>
                </c:pt>
                <c:pt idx="90">
                  <c:v>5.2621281248768678E-2</c:v>
                </c:pt>
                <c:pt idx="91">
                  <c:v>5.65163587739832E-2</c:v>
                </c:pt>
                <c:pt idx="92">
                  <c:v>6.4516621716637274E-2</c:v>
                </c:pt>
                <c:pt idx="93">
                  <c:v>6.2147867447298215E-2</c:v>
                </c:pt>
                <c:pt idx="94">
                  <c:v>6.3314088224491638E-2</c:v>
                </c:pt>
                <c:pt idx="95">
                  <c:v>6.6739950033915085E-2</c:v>
                </c:pt>
                <c:pt idx="96">
                  <c:v>6.4141101339873052E-2</c:v>
                </c:pt>
                <c:pt idx="97">
                  <c:v>7.1218372528172702E-2</c:v>
                </c:pt>
                <c:pt idx="98">
                  <c:v>7.1946878640629555E-2</c:v>
                </c:pt>
                <c:pt idx="99">
                  <c:v>7.1156577198951965E-2</c:v>
                </c:pt>
                <c:pt idx="100">
                  <c:v>7.2641723242472991E-2</c:v>
                </c:pt>
                <c:pt idx="101">
                  <c:v>7.0402342125981551E-2</c:v>
                </c:pt>
                <c:pt idx="102">
                  <c:v>7.7516961362661285E-2</c:v>
                </c:pt>
                <c:pt idx="103">
                  <c:v>8.2293393178818786E-2</c:v>
                </c:pt>
                <c:pt idx="104">
                  <c:v>8.5275340748851652E-2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5-441A-86BB-08DF9A89F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Data'!$T$5:$T$109</c:f>
              <c:numCache>
                <c:formatCode>0.0%</c:formatCode>
                <c:ptCount val="105"/>
                <c:pt idx="0">
                  <c:v>0.23922249630838541</c:v>
                </c:pt>
                <c:pt idx="1">
                  <c:v>0.22878880167555149</c:v>
                </c:pt>
                <c:pt idx="2">
                  <c:v>0.2131796095742968</c:v>
                </c:pt>
                <c:pt idx="3">
                  <c:v>0.22626496518093828</c:v>
                </c:pt>
                <c:pt idx="4">
                  <c:v>0.22665882108685659</c:v>
                </c:pt>
                <c:pt idx="5">
                  <c:v>0.19587120789707771</c:v>
                </c:pt>
                <c:pt idx="6">
                  <c:v>0.20782856387430015</c:v>
                </c:pt>
                <c:pt idx="7">
                  <c:v>0.21177829427474537</c:v>
                </c:pt>
                <c:pt idx="8">
                  <c:v>0.1931099358498187</c:v>
                </c:pt>
                <c:pt idx="9">
                  <c:v>0.17249227327241687</c:v>
                </c:pt>
                <c:pt idx="10">
                  <c:v>0.19000539936520183</c:v>
                </c:pt>
                <c:pt idx="11">
                  <c:v>0.13125722490099828</c:v>
                </c:pt>
                <c:pt idx="12">
                  <c:v>0.14892264285776644</c:v>
                </c:pt>
                <c:pt idx="13">
                  <c:v>0.12003599911654585</c:v>
                </c:pt>
                <c:pt idx="14">
                  <c:v>0.15098766880840392</c:v>
                </c:pt>
                <c:pt idx="15">
                  <c:v>0.15058132911745509</c:v>
                </c:pt>
                <c:pt idx="16">
                  <c:v>0.14075390047902273</c:v>
                </c:pt>
                <c:pt idx="17">
                  <c:v>0.14847839672151755</c:v>
                </c:pt>
                <c:pt idx="18">
                  <c:v>0.13249784939872303</c:v>
                </c:pt>
                <c:pt idx="19">
                  <c:v>0.13690021891688459</c:v>
                </c:pt>
                <c:pt idx="20">
                  <c:v>0.134812423961398</c:v>
                </c:pt>
                <c:pt idx="21">
                  <c:v>0.12088230045563442</c:v>
                </c:pt>
                <c:pt idx="22">
                  <c:v>0.14493607250425811</c:v>
                </c:pt>
                <c:pt idx="23">
                  <c:v>0.13158730651319603</c:v>
                </c:pt>
                <c:pt idx="24">
                  <c:v>0.11247724249706709</c:v>
                </c:pt>
                <c:pt idx="25">
                  <c:v>0.14868307027902433</c:v>
                </c:pt>
                <c:pt idx="26">
                  <c:v>0.10222104934656301</c:v>
                </c:pt>
                <c:pt idx="27">
                  <c:v>0.13119074173475137</c:v>
                </c:pt>
                <c:pt idx="28">
                  <c:v>0.11523062268939654</c:v>
                </c:pt>
                <c:pt idx="29">
                  <c:v>0.12961682890260998</c:v>
                </c:pt>
                <c:pt idx="30">
                  <c:v>0.13209454347564387</c:v>
                </c:pt>
                <c:pt idx="31">
                  <c:v>0.1389001840707795</c:v>
                </c:pt>
                <c:pt idx="32">
                  <c:v>0.12543866535889892</c:v>
                </c:pt>
                <c:pt idx="33">
                  <c:v>0.13029458191039708</c:v>
                </c:pt>
                <c:pt idx="34">
                  <c:v>0.13193680069886587</c:v>
                </c:pt>
                <c:pt idx="35">
                  <c:v>0.11837711316012685</c:v>
                </c:pt>
                <c:pt idx="36">
                  <c:v>0.10267615509290963</c:v>
                </c:pt>
                <c:pt idx="37">
                  <c:v>0.10088878241551259</c:v>
                </c:pt>
                <c:pt idx="38">
                  <c:v>0.11686573368978806</c:v>
                </c:pt>
                <c:pt idx="39">
                  <c:v>0.11726829441210128</c:v>
                </c:pt>
                <c:pt idx="40">
                  <c:v>0.11898970390223909</c:v>
                </c:pt>
                <c:pt idx="41">
                  <c:v>0.11337078262161773</c:v>
                </c:pt>
                <c:pt idx="42">
                  <c:v>0.12462587778119086</c:v>
                </c:pt>
                <c:pt idx="43">
                  <c:v>0.15377481191708006</c:v>
                </c:pt>
                <c:pt idx="44">
                  <c:v>0.12621299724140139</c:v>
                </c:pt>
                <c:pt idx="45">
                  <c:v>0.14660061423762036</c:v>
                </c:pt>
                <c:pt idx="46">
                  <c:v>0.14719673281811615</c:v>
                </c:pt>
                <c:pt idx="47">
                  <c:v>0.14030673354118639</c:v>
                </c:pt>
                <c:pt idx="48">
                  <c:v>0.13673731243117357</c:v>
                </c:pt>
                <c:pt idx="49">
                  <c:v>0.12331296002548181</c:v>
                </c:pt>
                <c:pt idx="50">
                  <c:v>0.14974240950218839</c:v>
                </c:pt>
                <c:pt idx="51">
                  <c:v>0.11448120595474028</c:v>
                </c:pt>
                <c:pt idx="52">
                  <c:v>0.13743162295234723</c:v>
                </c:pt>
                <c:pt idx="53">
                  <c:v>0.12103535665630272</c:v>
                </c:pt>
                <c:pt idx="54">
                  <c:v>0.12559551666173815</c:v>
                </c:pt>
                <c:pt idx="55">
                  <c:v>0.12703362032926369</c:v>
                </c:pt>
                <c:pt idx="56">
                  <c:v>0.15828754074818946</c:v>
                </c:pt>
                <c:pt idx="57">
                  <c:v>0.1369086121217796</c:v>
                </c:pt>
                <c:pt idx="58">
                  <c:v>0.13988184339853679</c:v>
                </c:pt>
                <c:pt idx="59">
                  <c:v>0.12248723484198198</c:v>
                </c:pt>
                <c:pt idx="60">
                  <c:v>0.14435121986249239</c:v>
                </c:pt>
                <c:pt idx="61">
                  <c:v>0.15083731815734083</c:v>
                </c:pt>
                <c:pt idx="62">
                  <c:v>0.14540575756979038</c:v>
                </c:pt>
                <c:pt idx="63">
                  <c:v>0.15552493257804845</c:v>
                </c:pt>
                <c:pt idx="64">
                  <c:v>0.12397735768212138</c:v>
                </c:pt>
                <c:pt idx="65">
                  <c:v>0.11073181593466445</c:v>
                </c:pt>
                <c:pt idx="66">
                  <c:v>0.13673993097690573</c:v>
                </c:pt>
                <c:pt idx="67">
                  <c:v>0.13037385253004563</c:v>
                </c:pt>
                <c:pt idx="68">
                  <c:v>0.11487358640502443</c:v>
                </c:pt>
                <c:pt idx="69">
                  <c:v>0.12117631679100328</c:v>
                </c:pt>
                <c:pt idx="70">
                  <c:v>0.11156252642486347</c:v>
                </c:pt>
                <c:pt idx="71">
                  <c:v>8.7948631140110201E-2</c:v>
                </c:pt>
                <c:pt idx="72">
                  <c:v>0.10797683389828515</c:v>
                </c:pt>
                <c:pt idx="73">
                  <c:v>8.4949495196141547E-2</c:v>
                </c:pt>
                <c:pt idx="74">
                  <c:v>0.11029254127268151</c:v>
                </c:pt>
                <c:pt idx="75">
                  <c:v>0.12041719566248578</c:v>
                </c:pt>
                <c:pt idx="76">
                  <c:v>9.9819398911276822E-2</c:v>
                </c:pt>
                <c:pt idx="77">
                  <c:v>9.9868980743983968E-2</c:v>
                </c:pt>
                <c:pt idx="78">
                  <c:v>0.1098520862868267</c:v>
                </c:pt>
                <c:pt idx="79">
                  <c:v>0.10629542196746054</c:v>
                </c:pt>
                <c:pt idx="80">
                  <c:v>8.1137283939131694E-2</c:v>
                </c:pt>
                <c:pt idx="81">
                  <c:v>9.5626217869372879E-2</c:v>
                </c:pt>
                <c:pt idx="82">
                  <c:v>0.10758525594469806</c:v>
                </c:pt>
                <c:pt idx="83">
                  <c:v>5.9662928877926034E-2</c:v>
                </c:pt>
                <c:pt idx="84">
                  <c:v>6.3945008344681017E-2</c:v>
                </c:pt>
                <c:pt idx="85">
                  <c:v>7.9140639340173027E-2</c:v>
                </c:pt>
                <c:pt idx="86">
                  <c:v>0.1031773095913535</c:v>
                </c:pt>
                <c:pt idx="87">
                  <c:v>8.4763914561324011E-2</c:v>
                </c:pt>
                <c:pt idx="88">
                  <c:v>6.8196744594735945E-2</c:v>
                </c:pt>
                <c:pt idx="89">
                  <c:v>8.9099780012341992E-2</c:v>
                </c:pt>
                <c:pt idx="90">
                  <c:v>8.7062789010911162E-2</c:v>
                </c:pt>
                <c:pt idx="91">
                  <c:v>9.7877330385148897E-2</c:v>
                </c:pt>
                <c:pt idx="92">
                  <c:v>0.11089681504087213</c:v>
                </c:pt>
                <c:pt idx="93">
                  <c:v>8.1272990975521486E-2</c:v>
                </c:pt>
                <c:pt idx="94">
                  <c:v>9.1624053700472149E-2</c:v>
                </c:pt>
                <c:pt idx="95">
                  <c:v>0.12764043781176604</c:v>
                </c:pt>
                <c:pt idx="96">
                  <c:v>8.4010067403880617E-2</c:v>
                </c:pt>
                <c:pt idx="97">
                  <c:v>0.12245763973412842</c:v>
                </c:pt>
                <c:pt idx="98">
                  <c:v>9.8464642612267547E-2</c:v>
                </c:pt>
                <c:pt idx="99">
                  <c:v>9.6074742271719193E-2</c:v>
                </c:pt>
                <c:pt idx="100">
                  <c:v>9.9542246333478177E-2</c:v>
                </c:pt>
                <c:pt idx="101">
                  <c:v>0.10996071758685953</c:v>
                </c:pt>
                <c:pt idx="102">
                  <c:v>0.13635903018930215</c:v>
                </c:pt>
                <c:pt idx="103">
                  <c:v>0.13944009298935828</c:v>
                </c:pt>
                <c:pt idx="104">
                  <c:v>0.11664202111756633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E-4887-9C80-07BCDCC44195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Premium Proportion Under 25 - 4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Data'!$U$5:$U$109</c:f>
              <c:numCache>
                <c:formatCode>0.0%</c:formatCode>
                <c:ptCount val="105"/>
                <c:pt idx="3">
                  <c:v>0.22686396818479301</c:v>
                </c:pt>
                <c:pt idx="4">
                  <c:v>0.22372304937941079</c:v>
                </c:pt>
                <c:pt idx="5">
                  <c:v>0.21549365093479234</c:v>
                </c:pt>
                <c:pt idx="6">
                  <c:v>0.21415588950979317</c:v>
                </c:pt>
                <c:pt idx="7">
                  <c:v>0.21053422178324496</c:v>
                </c:pt>
                <c:pt idx="8">
                  <c:v>0.20214700047398548</c:v>
                </c:pt>
                <c:pt idx="9">
                  <c:v>0.19630226681782029</c:v>
                </c:pt>
                <c:pt idx="10">
                  <c:v>0.19184647569054569</c:v>
                </c:pt>
                <c:pt idx="11">
                  <c:v>0.17171620834710893</c:v>
                </c:pt>
                <c:pt idx="12">
                  <c:v>0.16066938509909584</c:v>
                </c:pt>
                <c:pt idx="13">
                  <c:v>0.1475553165601281</c:v>
                </c:pt>
                <c:pt idx="14">
                  <c:v>0.1378008839209286</c:v>
                </c:pt>
                <c:pt idx="15">
                  <c:v>0.14263190997504283</c:v>
                </c:pt>
                <c:pt idx="16">
                  <c:v>0.14058972438035688</c:v>
                </c:pt>
                <c:pt idx="17">
                  <c:v>0.14770032378159981</c:v>
                </c:pt>
                <c:pt idx="18">
                  <c:v>0.14307786892917959</c:v>
                </c:pt>
                <c:pt idx="19">
                  <c:v>0.13965759137903699</c:v>
                </c:pt>
                <c:pt idx="20">
                  <c:v>0.1381722222496308</c:v>
                </c:pt>
                <c:pt idx="21">
                  <c:v>0.13127319818316002</c:v>
                </c:pt>
                <c:pt idx="22">
                  <c:v>0.13438275395954377</c:v>
                </c:pt>
                <c:pt idx="23">
                  <c:v>0.13305452585862165</c:v>
                </c:pt>
                <c:pt idx="24">
                  <c:v>0.12747073049253893</c:v>
                </c:pt>
                <c:pt idx="25">
                  <c:v>0.1344209229483864</c:v>
                </c:pt>
                <c:pt idx="26">
                  <c:v>0.12374216715896262</c:v>
                </c:pt>
                <c:pt idx="27">
                  <c:v>0.12364302596435145</c:v>
                </c:pt>
                <c:pt idx="28">
                  <c:v>0.12433137101243381</c:v>
                </c:pt>
                <c:pt idx="29">
                  <c:v>0.11956481066833022</c:v>
                </c:pt>
                <c:pt idx="30">
                  <c:v>0.12703318420060045</c:v>
                </c:pt>
                <c:pt idx="31">
                  <c:v>0.12896054478460747</c:v>
                </c:pt>
                <c:pt idx="32">
                  <c:v>0.13151255545198307</c:v>
                </c:pt>
                <c:pt idx="33">
                  <c:v>0.13168199370392986</c:v>
                </c:pt>
                <c:pt idx="34">
                  <c:v>0.13164255800973534</c:v>
                </c:pt>
                <c:pt idx="35">
                  <c:v>0.12651179028207218</c:v>
                </c:pt>
                <c:pt idx="36">
                  <c:v>0.12082116271557485</c:v>
                </c:pt>
                <c:pt idx="37">
                  <c:v>0.11346971284185373</c:v>
                </c:pt>
                <c:pt idx="38">
                  <c:v>0.10970194608958428</c:v>
                </c:pt>
                <c:pt idx="39">
                  <c:v>0.10942474140257789</c:v>
                </c:pt>
                <c:pt idx="40">
                  <c:v>0.11350312860491027</c:v>
                </c:pt>
                <c:pt idx="41">
                  <c:v>0.11662362865643652</c:v>
                </c:pt>
                <c:pt idx="42">
                  <c:v>0.11856366467928722</c:v>
                </c:pt>
                <c:pt idx="43">
                  <c:v>0.12769029405553195</c:v>
                </c:pt>
                <c:pt idx="44">
                  <c:v>0.12949611739032252</c:v>
                </c:pt>
                <c:pt idx="45">
                  <c:v>0.13780357529432316</c:v>
                </c:pt>
                <c:pt idx="46">
                  <c:v>0.1434462890535545</c:v>
                </c:pt>
                <c:pt idx="47">
                  <c:v>0.14007926945958107</c:v>
                </c:pt>
                <c:pt idx="48">
                  <c:v>0.14271034825702411</c:v>
                </c:pt>
                <c:pt idx="49">
                  <c:v>0.13688843470398948</c:v>
                </c:pt>
                <c:pt idx="50">
                  <c:v>0.13752485387500754</c:v>
                </c:pt>
                <c:pt idx="51">
                  <c:v>0.13106847197839602</c:v>
                </c:pt>
                <c:pt idx="52">
                  <c:v>0.1312420496086894</c:v>
                </c:pt>
                <c:pt idx="53">
                  <c:v>0.13067264876639467</c:v>
                </c:pt>
                <c:pt idx="54">
                  <c:v>0.12463592555628208</c:v>
                </c:pt>
                <c:pt idx="55">
                  <c:v>0.12777402914991295</c:v>
                </c:pt>
                <c:pt idx="56">
                  <c:v>0.1329880085988735</c:v>
                </c:pt>
                <c:pt idx="57">
                  <c:v>0.13695632246524272</c:v>
                </c:pt>
                <c:pt idx="58">
                  <c:v>0.14052790414944238</c:v>
                </c:pt>
                <c:pt idx="59">
                  <c:v>0.13939130777762196</c:v>
                </c:pt>
                <c:pt idx="60">
                  <c:v>0.13590722755619769</c:v>
                </c:pt>
                <c:pt idx="61">
                  <c:v>0.13938940406508801</c:v>
                </c:pt>
                <c:pt idx="62">
                  <c:v>0.1407703826079014</c:v>
                </c:pt>
                <c:pt idx="63">
                  <c:v>0.14902980704191801</c:v>
                </c:pt>
                <c:pt idx="64">
                  <c:v>0.14393634149682527</c:v>
                </c:pt>
                <c:pt idx="65">
                  <c:v>0.13390996594115614</c:v>
                </c:pt>
                <c:pt idx="66">
                  <c:v>0.13174350929293499</c:v>
                </c:pt>
                <c:pt idx="67">
                  <c:v>0.12545573928093429</c:v>
                </c:pt>
                <c:pt idx="68">
                  <c:v>0.12317979646166007</c:v>
                </c:pt>
                <c:pt idx="69">
                  <c:v>0.12579092167574477</c:v>
                </c:pt>
                <c:pt idx="70">
                  <c:v>0.1194965705377342</c:v>
                </c:pt>
                <c:pt idx="71">
                  <c:v>0.10889026519025034</c:v>
                </c:pt>
                <c:pt idx="72">
                  <c:v>0.10716607706356553</c:v>
                </c:pt>
                <c:pt idx="73">
                  <c:v>9.8109371664850092E-2</c:v>
                </c:pt>
                <c:pt idx="74">
                  <c:v>9.7791875376804602E-2</c:v>
                </c:pt>
                <c:pt idx="75">
                  <c:v>0.10590901650739849</c:v>
                </c:pt>
                <c:pt idx="76">
                  <c:v>0.10386965776064641</c:v>
                </c:pt>
                <c:pt idx="77">
                  <c:v>0.10759952914760702</c:v>
                </c:pt>
                <c:pt idx="78">
                  <c:v>0.10748941540114332</c:v>
                </c:pt>
                <c:pt idx="79">
                  <c:v>0.10395897197738702</c:v>
                </c:pt>
                <c:pt idx="80">
                  <c:v>9.9288443234350737E-2</c:v>
                </c:pt>
                <c:pt idx="81">
                  <c:v>9.8227752515697958E-2</c:v>
                </c:pt>
                <c:pt idx="82">
                  <c:v>9.766104493016578E-2</c:v>
                </c:pt>
                <c:pt idx="83">
                  <c:v>8.6002921657782172E-2</c:v>
                </c:pt>
                <c:pt idx="84">
                  <c:v>8.17048527591695E-2</c:v>
                </c:pt>
                <c:pt idx="85">
                  <c:v>7.7583458126869537E-2</c:v>
                </c:pt>
                <c:pt idx="86">
                  <c:v>7.6481471538533394E-2</c:v>
                </c:pt>
                <c:pt idx="87">
                  <c:v>8.2756717959382886E-2</c:v>
                </c:pt>
                <c:pt idx="88">
                  <c:v>8.3819652021896632E-2</c:v>
                </c:pt>
                <c:pt idx="89">
                  <c:v>8.6309437189938859E-2</c:v>
                </c:pt>
                <c:pt idx="90">
                  <c:v>8.2280807044828264E-2</c:v>
                </c:pt>
                <c:pt idx="91">
                  <c:v>8.5559161000784506E-2</c:v>
                </c:pt>
                <c:pt idx="92">
                  <c:v>9.6234178612318547E-2</c:v>
                </c:pt>
                <c:pt idx="93">
                  <c:v>9.4277481353113424E-2</c:v>
                </c:pt>
                <c:pt idx="94">
                  <c:v>9.5417797525503667E-2</c:v>
                </c:pt>
                <c:pt idx="95">
                  <c:v>0.10285857438215795</c:v>
                </c:pt>
                <c:pt idx="96">
                  <c:v>9.6136887472910076E-2</c:v>
                </c:pt>
                <c:pt idx="97">
                  <c:v>0.10643304966256181</c:v>
                </c:pt>
                <c:pt idx="98">
                  <c:v>0.10814319689051066</c:v>
                </c:pt>
                <c:pt idx="99">
                  <c:v>0.10025177300549895</c:v>
                </c:pt>
                <c:pt idx="100">
                  <c:v>0.10413481773789834</c:v>
                </c:pt>
                <c:pt idx="101">
                  <c:v>0.10101058720108112</c:v>
                </c:pt>
                <c:pt idx="102">
                  <c:v>0.11048418409533978</c:v>
                </c:pt>
                <c:pt idx="103">
                  <c:v>0.12132552177474953</c:v>
                </c:pt>
                <c:pt idx="104">
                  <c:v>0.12560046547077158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E-4887-9C80-07BCDCC44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Data'!$AB$5:$AB$109</c:f>
              <c:numCache>
                <c:formatCode>#,##0</c:formatCode>
                <c:ptCount val="105"/>
                <c:pt idx="0">
                  <c:v>6797.7158918155437</c:v>
                </c:pt>
                <c:pt idx="1">
                  <c:v>7039.9637570166342</c:v>
                </c:pt>
                <c:pt idx="2">
                  <c:v>6808.9930729516482</c:v>
                </c:pt>
                <c:pt idx="3">
                  <c:v>7008.0699754716261</c:v>
                </c:pt>
                <c:pt idx="4">
                  <c:v>6837.7965401629017</c:v>
                </c:pt>
                <c:pt idx="5">
                  <c:v>7096.6523446546462</c:v>
                </c:pt>
                <c:pt idx="6">
                  <c:v>6777.6378585766724</c:v>
                </c:pt>
                <c:pt idx="7">
                  <c:v>6728.3530532625018</c:v>
                </c:pt>
                <c:pt idx="8">
                  <c:v>6823.0178084306881</c:v>
                </c:pt>
                <c:pt idx="9">
                  <c:v>6614.3445287873001</c:v>
                </c:pt>
                <c:pt idx="10">
                  <c:v>6624.4811256545518</c:v>
                </c:pt>
                <c:pt idx="11">
                  <c:v>6620.0192143616187</c:v>
                </c:pt>
                <c:pt idx="12">
                  <c:v>6839.0627647255087</c:v>
                </c:pt>
                <c:pt idx="13">
                  <c:v>6882.6949277458698</c:v>
                </c:pt>
                <c:pt idx="14">
                  <c:v>6719.174568892895</c:v>
                </c:pt>
                <c:pt idx="15">
                  <c:v>6829.736350339509</c:v>
                </c:pt>
                <c:pt idx="16">
                  <c:v>6698.5594615867458</c:v>
                </c:pt>
                <c:pt idx="17">
                  <c:v>6749.020231378171</c:v>
                </c:pt>
                <c:pt idx="18">
                  <c:v>6971.8784599523988</c:v>
                </c:pt>
                <c:pt idx="19">
                  <c:v>6848.8485612205441</c:v>
                </c:pt>
                <c:pt idx="20">
                  <c:v>6882.2447112349155</c:v>
                </c:pt>
                <c:pt idx="21">
                  <c:v>6919.7779739555363</c:v>
                </c:pt>
                <c:pt idx="22">
                  <c:v>6858.416665223639</c:v>
                </c:pt>
                <c:pt idx="23">
                  <c:v>6886.7858304778529</c:v>
                </c:pt>
                <c:pt idx="24">
                  <c:v>6905.0655718048702</c:v>
                </c:pt>
                <c:pt idx="25">
                  <c:v>6846.9978015506686</c:v>
                </c:pt>
                <c:pt idx="26">
                  <c:v>6794.4290401598691</c:v>
                </c:pt>
                <c:pt idx="27">
                  <c:v>6826.8011211237599</c:v>
                </c:pt>
                <c:pt idx="28">
                  <c:v>6975.3486036338127</c:v>
                </c:pt>
                <c:pt idx="29">
                  <c:v>7113.4701257458746</c:v>
                </c:pt>
                <c:pt idx="30">
                  <c:v>6920.5803381205997</c:v>
                </c:pt>
                <c:pt idx="31">
                  <c:v>6959.3365981297375</c:v>
                </c:pt>
                <c:pt idx="32">
                  <c:v>7115.5382883113789</c:v>
                </c:pt>
                <c:pt idx="33">
                  <c:v>7134.9042054122501</c:v>
                </c:pt>
                <c:pt idx="34">
                  <c:v>6972.1546381647249</c:v>
                </c:pt>
                <c:pt idx="35">
                  <c:v>7082.7413678173143</c:v>
                </c:pt>
                <c:pt idx="36">
                  <c:v>7156.981920558017</c:v>
                </c:pt>
                <c:pt idx="37">
                  <c:v>7213.3175104964575</c:v>
                </c:pt>
                <c:pt idx="38">
                  <c:v>7130.7056005177683</c:v>
                </c:pt>
                <c:pt idx="39">
                  <c:v>7123.1948897080738</c:v>
                </c:pt>
                <c:pt idx="40">
                  <c:v>7244.373850952371</c:v>
                </c:pt>
                <c:pt idx="41">
                  <c:v>7329.2037945742204</c:v>
                </c:pt>
                <c:pt idx="42">
                  <c:v>7376.7607916241313</c:v>
                </c:pt>
                <c:pt idx="43">
                  <c:v>7350.3395371933002</c:v>
                </c:pt>
                <c:pt idx="44">
                  <c:v>7367.1291429452676</c:v>
                </c:pt>
                <c:pt idx="45">
                  <c:v>7456.8103750380697</c:v>
                </c:pt>
                <c:pt idx="46">
                  <c:v>7422.089793031736</c:v>
                </c:pt>
                <c:pt idx="47">
                  <c:v>7325.270509618862</c:v>
                </c:pt>
                <c:pt idx="48">
                  <c:v>7551.7094402724279</c:v>
                </c:pt>
                <c:pt idx="49">
                  <c:v>7391.6914258754759</c:v>
                </c:pt>
                <c:pt idx="50">
                  <c:v>7606.662133527836</c:v>
                </c:pt>
                <c:pt idx="51">
                  <c:v>7519.07575768882</c:v>
                </c:pt>
                <c:pt idx="52">
                  <c:v>7391.6645618864095</c:v>
                </c:pt>
                <c:pt idx="53">
                  <c:v>7386.0277121061654</c:v>
                </c:pt>
                <c:pt idx="54">
                  <c:v>7523.6598728862909</c:v>
                </c:pt>
                <c:pt idx="55">
                  <c:v>7516.5660331026475</c:v>
                </c:pt>
                <c:pt idx="56">
                  <c:v>7512.0171493708749</c:v>
                </c:pt>
                <c:pt idx="57">
                  <c:v>7378.5798987340268</c:v>
                </c:pt>
                <c:pt idx="58">
                  <c:v>7397.5089579489177</c:v>
                </c:pt>
                <c:pt idx="59">
                  <c:v>7439.3179748288967</c:v>
                </c:pt>
                <c:pt idx="60">
                  <c:v>7370.5689046788812</c:v>
                </c:pt>
                <c:pt idx="61">
                  <c:v>7342.0799024400412</c:v>
                </c:pt>
                <c:pt idx="62">
                  <c:v>7476.8722678790073</c:v>
                </c:pt>
                <c:pt idx="63">
                  <c:v>7507.8867411985684</c:v>
                </c:pt>
                <c:pt idx="64">
                  <c:v>7484.0308707183331</c:v>
                </c:pt>
                <c:pt idx="65">
                  <c:v>7501.318765437939</c:v>
                </c:pt>
                <c:pt idx="66">
                  <c:v>7456.1642667848428</c:v>
                </c:pt>
                <c:pt idx="67">
                  <c:v>7335.8609194743203</c:v>
                </c:pt>
                <c:pt idx="68">
                  <c:v>7297.5250192111671</c:v>
                </c:pt>
                <c:pt idx="69">
                  <c:v>7298.0184774696727</c:v>
                </c:pt>
                <c:pt idx="70">
                  <c:v>7437.4970668283659</c:v>
                </c:pt>
                <c:pt idx="71">
                  <c:v>7315.04168733607</c:v>
                </c:pt>
                <c:pt idx="72">
                  <c:v>7423.4033151957437</c:v>
                </c:pt>
                <c:pt idx="73">
                  <c:v>7478.7556640218418</c:v>
                </c:pt>
                <c:pt idx="74">
                  <c:v>7262.2118159782131</c:v>
                </c:pt>
                <c:pt idx="75">
                  <c:v>7417.2754643530343</c:v>
                </c:pt>
                <c:pt idx="76">
                  <c:v>7593.2299769602687</c:v>
                </c:pt>
                <c:pt idx="77">
                  <c:v>7530.3250988142318</c:v>
                </c:pt>
                <c:pt idx="78">
                  <c:v>7380.2753623188464</c:v>
                </c:pt>
                <c:pt idx="79">
                  <c:v>7534.2344559585572</c:v>
                </c:pt>
                <c:pt idx="80">
                  <c:v>7664.6389743589662</c:v>
                </c:pt>
                <c:pt idx="81">
                  <c:v>7479.988624612196</c:v>
                </c:pt>
                <c:pt idx="82">
                  <c:v>7736.6550264550287</c:v>
                </c:pt>
                <c:pt idx="83">
                  <c:v>7477.1594349142288</c:v>
                </c:pt>
                <c:pt idx="84">
                  <c:v>7531.6581586143957</c:v>
                </c:pt>
                <c:pt idx="85">
                  <c:v>7419.0556622983595</c:v>
                </c:pt>
                <c:pt idx="86">
                  <c:v>7176.8907815631264</c:v>
                </c:pt>
                <c:pt idx="87">
                  <c:v>7231.3757338551859</c:v>
                </c:pt>
                <c:pt idx="88">
                  <c:v>7262.3601651186791</c:v>
                </c:pt>
                <c:pt idx="89">
                  <c:v>7502.3185185185121</c:v>
                </c:pt>
                <c:pt idx="90">
                  <c:v>7328.3987274655365</c:v>
                </c:pt>
                <c:pt idx="91">
                  <c:v>7142.7755532139108</c:v>
                </c:pt>
                <c:pt idx="92">
                  <c:v>7229.457722660658</c:v>
                </c:pt>
                <c:pt idx="93">
                  <c:v>7235.4827935222729</c:v>
                </c:pt>
                <c:pt idx="94">
                  <c:v>7424.7736040609152</c:v>
                </c:pt>
                <c:pt idx="95">
                  <c:v>7183.0651428571437</c:v>
                </c:pt>
                <c:pt idx="96">
                  <c:v>7193.6991368680683</c:v>
                </c:pt>
                <c:pt idx="97">
                  <c:v>6916.2709069493549</c:v>
                </c:pt>
                <c:pt idx="98">
                  <c:v>6886.8551165146837</c:v>
                </c:pt>
                <c:pt idx="99">
                  <c:v>6724.6089449541314</c:v>
                </c:pt>
                <c:pt idx="100">
                  <c:v>6856.7273954116108</c:v>
                </c:pt>
                <c:pt idx="101">
                  <c:v>6752.5144032921871</c:v>
                </c:pt>
                <c:pt idx="102">
                  <c:v>6748.1267942583781</c:v>
                </c:pt>
                <c:pt idx="103">
                  <c:v>6782.1585760517864</c:v>
                </c:pt>
                <c:pt idx="104">
                  <c:v>6988.3310901749701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C-43C1-B5DF-7CCB54632EC8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Mileage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Data'!$AC$5:$AC$109</c:f>
              <c:numCache>
                <c:formatCode>#,##0</c:formatCode>
                <c:ptCount val="105"/>
                <c:pt idx="3">
                  <c:v>6913.6856743138633</c:v>
                </c:pt>
                <c:pt idx="4">
                  <c:v>6923.7058364007025</c:v>
                </c:pt>
                <c:pt idx="5">
                  <c:v>6937.8779833102053</c:v>
                </c:pt>
                <c:pt idx="6">
                  <c:v>6930.0391797164611</c:v>
                </c:pt>
                <c:pt idx="7">
                  <c:v>6860.1099491641799</c:v>
                </c:pt>
                <c:pt idx="8">
                  <c:v>6856.4152662311262</c:v>
                </c:pt>
                <c:pt idx="9">
                  <c:v>6735.8383122642908</c:v>
                </c:pt>
                <c:pt idx="10">
                  <c:v>6697.5491290337604</c:v>
                </c:pt>
                <c:pt idx="11">
                  <c:v>6670.4656693085399</c:v>
                </c:pt>
                <c:pt idx="12">
                  <c:v>6674.4769083822448</c:v>
                </c:pt>
                <c:pt idx="13">
                  <c:v>6741.5645081218872</c:v>
                </c:pt>
                <c:pt idx="14">
                  <c:v>6765.2378689314737</c:v>
                </c:pt>
                <c:pt idx="15">
                  <c:v>6817.6671529259456</c:v>
                </c:pt>
                <c:pt idx="16">
                  <c:v>6782.5413271412544</c:v>
                </c:pt>
                <c:pt idx="17">
                  <c:v>6749.1226530493295</c:v>
                </c:pt>
                <c:pt idx="18">
                  <c:v>6812.2986258142064</c:v>
                </c:pt>
                <c:pt idx="19">
                  <c:v>6817.0766785344649</c:v>
                </c:pt>
                <c:pt idx="20">
                  <c:v>6862.9979909465073</c:v>
                </c:pt>
                <c:pt idx="21">
                  <c:v>6905.6874265908491</c:v>
                </c:pt>
                <c:pt idx="22">
                  <c:v>6877.3219779086585</c:v>
                </c:pt>
                <c:pt idx="23">
                  <c:v>6886.8062952229857</c:v>
                </c:pt>
                <c:pt idx="24">
                  <c:v>6892.5115103654744</c:v>
                </c:pt>
                <c:pt idx="25">
                  <c:v>6874.316467264257</c:v>
                </c:pt>
                <c:pt idx="26">
                  <c:v>6858.319560998315</c:v>
                </c:pt>
                <c:pt idx="27">
                  <c:v>6843.3233836597919</c:v>
                </c:pt>
                <c:pt idx="28">
                  <c:v>6860.8941416170273</c:v>
                </c:pt>
                <c:pt idx="29">
                  <c:v>6927.5122226658295</c:v>
                </c:pt>
                <c:pt idx="30">
                  <c:v>6959.0500471560117</c:v>
                </c:pt>
                <c:pt idx="31">
                  <c:v>6992.1839164075063</c:v>
                </c:pt>
                <c:pt idx="32">
                  <c:v>7027.2313375768972</c:v>
                </c:pt>
                <c:pt idx="33">
                  <c:v>7032.5898574934918</c:v>
                </c:pt>
                <c:pt idx="34">
                  <c:v>7045.4834325045231</c:v>
                </c:pt>
                <c:pt idx="35">
                  <c:v>7076.3346249264168</c:v>
                </c:pt>
                <c:pt idx="36">
                  <c:v>7086.6955329880766</c:v>
                </c:pt>
                <c:pt idx="37">
                  <c:v>7106.2988592591282</c:v>
                </c:pt>
                <c:pt idx="38">
                  <c:v>7145.9365998473895</c:v>
                </c:pt>
                <c:pt idx="39">
                  <c:v>7156.0499803200792</c:v>
                </c:pt>
                <c:pt idx="40">
                  <c:v>7177.8979629186679</c:v>
                </c:pt>
                <c:pt idx="41">
                  <c:v>7206.8695339381084</c:v>
                </c:pt>
                <c:pt idx="42">
                  <c:v>7268.3833317146991</c:v>
                </c:pt>
                <c:pt idx="43">
                  <c:v>7325.169493586006</c:v>
                </c:pt>
                <c:pt idx="44">
                  <c:v>7355.8583165842301</c:v>
                </c:pt>
                <c:pt idx="45">
                  <c:v>7387.7599617001924</c:v>
                </c:pt>
                <c:pt idx="46">
                  <c:v>7399.0922120520936</c:v>
                </c:pt>
                <c:pt idx="47">
                  <c:v>7392.824955158484</c:v>
                </c:pt>
                <c:pt idx="48">
                  <c:v>7438.9700294902741</c:v>
                </c:pt>
                <c:pt idx="49">
                  <c:v>7422.6902921996261</c:v>
                </c:pt>
                <c:pt idx="50">
                  <c:v>7468.8333773236509</c:v>
                </c:pt>
                <c:pt idx="51">
                  <c:v>7517.2846893411406</c:v>
                </c:pt>
                <c:pt idx="52">
                  <c:v>7477.2734697446358</c:v>
                </c:pt>
                <c:pt idx="53">
                  <c:v>7475.8575413023082</c:v>
                </c:pt>
                <c:pt idx="54">
                  <c:v>7455.1069761419221</c:v>
                </c:pt>
                <c:pt idx="55">
                  <c:v>7454.479544995379</c:v>
                </c:pt>
                <c:pt idx="56">
                  <c:v>7484.567691866494</c:v>
                </c:pt>
                <c:pt idx="57">
                  <c:v>7482.7057385234602</c:v>
                </c:pt>
                <c:pt idx="58">
                  <c:v>7451.1680097891167</c:v>
                </c:pt>
                <c:pt idx="59">
                  <c:v>7431.8559952206788</c:v>
                </c:pt>
                <c:pt idx="60">
                  <c:v>7396.4939340476813</c:v>
                </c:pt>
                <c:pt idx="61">
                  <c:v>7387.3689349741835</c:v>
                </c:pt>
                <c:pt idx="62">
                  <c:v>7407.2097624567068</c:v>
                </c:pt>
                <c:pt idx="63">
                  <c:v>7424.3519540491252</c:v>
                </c:pt>
                <c:pt idx="64">
                  <c:v>7452.7174455589875</c:v>
                </c:pt>
                <c:pt idx="65">
                  <c:v>7492.5271613084624</c:v>
                </c:pt>
                <c:pt idx="66">
                  <c:v>7487.3501610349213</c:v>
                </c:pt>
                <c:pt idx="67">
                  <c:v>7444.3437056038583</c:v>
                </c:pt>
                <c:pt idx="68">
                  <c:v>7397.717242727068</c:v>
                </c:pt>
                <c:pt idx="69">
                  <c:v>7346.8921707350009</c:v>
                </c:pt>
                <c:pt idx="70">
                  <c:v>7342.2253707458822</c:v>
                </c:pt>
                <c:pt idx="71">
                  <c:v>7337.0205627113182</c:v>
                </c:pt>
                <c:pt idx="72">
                  <c:v>7368.4901367074635</c:v>
                </c:pt>
                <c:pt idx="73">
                  <c:v>7413.6744333455053</c:v>
                </c:pt>
                <c:pt idx="74">
                  <c:v>7369.8531206329681</c:v>
                </c:pt>
                <c:pt idx="75">
                  <c:v>7395.4115648872084</c:v>
                </c:pt>
                <c:pt idx="76">
                  <c:v>7437.8682303283395</c:v>
                </c:pt>
                <c:pt idx="77">
                  <c:v>7450.7605890264367</c:v>
                </c:pt>
                <c:pt idx="78">
                  <c:v>7480.2764756115957</c:v>
                </c:pt>
                <c:pt idx="79">
                  <c:v>7509.5162235129765</c:v>
                </c:pt>
                <c:pt idx="80">
                  <c:v>7527.3684728626504</c:v>
                </c:pt>
                <c:pt idx="81">
                  <c:v>7514.7843543121417</c:v>
                </c:pt>
                <c:pt idx="82">
                  <c:v>7603.8792703461868</c:v>
                </c:pt>
                <c:pt idx="83">
                  <c:v>7589.6105150851045</c:v>
                </c:pt>
                <c:pt idx="84">
                  <c:v>7556.3653111489621</c:v>
                </c:pt>
                <c:pt idx="85">
                  <c:v>7541.1320705705029</c:v>
                </c:pt>
                <c:pt idx="86">
                  <c:v>7401.1910093475271</c:v>
                </c:pt>
                <c:pt idx="87">
                  <c:v>7339.7450840827678</c:v>
                </c:pt>
                <c:pt idx="88">
                  <c:v>7272.4205857088373</c:v>
                </c:pt>
                <c:pt idx="89">
                  <c:v>7293.2362997638756</c:v>
                </c:pt>
                <c:pt idx="90">
                  <c:v>7331.1132862394788</c:v>
                </c:pt>
                <c:pt idx="91">
                  <c:v>7308.9632410791601</c:v>
                </c:pt>
                <c:pt idx="92">
                  <c:v>7300.7376304646532</c:v>
                </c:pt>
                <c:pt idx="93">
                  <c:v>7234.0286992155943</c:v>
                </c:pt>
                <c:pt idx="94">
                  <c:v>7258.122418364439</c:v>
                </c:pt>
                <c:pt idx="95">
                  <c:v>7268.1948157752477</c:v>
                </c:pt>
                <c:pt idx="96">
                  <c:v>7259.2551693270998</c:v>
                </c:pt>
                <c:pt idx="97">
                  <c:v>7179.4521976838705</c:v>
                </c:pt>
                <c:pt idx="98">
                  <c:v>7044.9725757973119</c:v>
                </c:pt>
                <c:pt idx="99">
                  <c:v>6930.3585263215591</c:v>
                </c:pt>
                <c:pt idx="100">
                  <c:v>6846.1155909574454</c:v>
                </c:pt>
                <c:pt idx="101">
                  <c:v>6805.1764650431523</c:v>
                </c:pt>
                <c:pt idx="102">
                  <c:v>6770.4943844790778</c:v>
                </c:pt>
                <c:pt idx="103">
                  <c:v>6784.8817922534909</c:v>
                </c:pt>
                <c:pt idx="104">
                  <c:v>6817.7827159443314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C-43C1-B5DF-7CCB5463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Data'!$AZ$4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Data'!$AZ$5:$AZ$109</c:f>
              <c:numCache>
                <c:formatCode>#,##0</c:formatCode>
                <c:ptCount val="105"/>
                <c:pt idx="0">
                  <c:v>9741.528880710659</c:v>
                </c:pt>
                <c:pt idx="1">
                  <c:v>9479.5138413149234</c:v>
                </c:pt>
                <c:pt idx="2">
                  <c:v>9752.2460022479208</c:v>
                </c:pt>
                <c:pt idx="3">
                  <c:v>10217.097549369011</c:v>
                </c:pt>
                <c:pt idx="4">
                  <c:v>9761.0685539666156</c:v>
                </c:pt>
                <c:pt idx="5">
                  <c:v>9949.4249066834436</c:v>
                </c:pt>
                <c:pt idx="6">
                  <c:v>9648.19604564367</c:v>
                </c:pt>
                <c:pt idx="7">
                  <c:v>8909.7504878521286</c:v>
                </c:pt>
                <c:pt idx="8">
                  <c:v>9040.1411660437989</c:v>
                </c:pt>
                <c:pt idx="9">
                  <c:v>9065.0562851221584</c:v>
                </c:pt>
                <c:pt idx="10">
                  <c:v>9277.9464312600976</c:v>
                </c:pt>
                <c:pt idx="11">
                  <c:v>9702.4182189946423</c:v>
                </c:pt>
                <c:pt idx="12">
                  <c:v>9266.7487953303535</c:v>
                </c:pt>
                <c:pt idx="13">
                  <c:v>9090.5729009479928</c:v>
                </c:pt>
                <c:pt idx="14">
                  <c:v>9823.4956706411886</c:v>
                </c:pt>
                <c:pt idx="15">
                  <c:v>9195.1303662857936</c:v>
                </c:pt>
                <c:pt idx="16">
                  <c:v>9369.9398104815427</c:v>
                </c:pt>
                <c:pt idx="17">
                  <c:v>9319.9007229656709</c:v>
                </c:pt>
                <c:pt idx="18">
                  <c:v>8907.2203437101634</c:v>
                </c:pt>
                <c:pt idx="19">
                  <c:v>9204.3483578881387</c:v>
                </c:pt>
                <c:pt idx="20">
                  <c:v>8414.2656191649839</c:v>
                </c:pt>
                <c:pt idx="21">
                  <c:v>8656.0207869262649</c:v>
                </c:pt>
                <c:pt idx="22">
                  <c:v>8325.4303160743857</c:v>
                </c:pt>
                <c:pt idx="23">
                  <c:v>8365.8367264336612</c:v>
                </c:pt>
                <c:pt idx="24">
                  <c:v>8300.8678235303669</c:v>
                </c:pt>
                <c:pt idx="25">
                  <c:v>7698.6165491845259</c:v>
                </c:pt>
                <c:pt idx="26">
                  <c:v>7769.959640387272</c:v>
                </c:pt>
                <c:pt idx="27">
                  <c:v>8032.4877669402122</c:v>
                </c:pt>
                <c:pt idx="28">
                  <c:v>7424.6321998655931</c:v>
                </c:pt>
                <c:pt idx="29">
                  <c:v>7605.3220167144464</c:v>
                </c:pt>
                <c:pt idx="30">
                  <c:v>8210.1149851967803</c:v>
                </c:pt>
                <c:pt idx="31">
                  <c:v>7577.3805155747496</c:v>
                </c:pt>
                <c:pt idx="32">
                  <c:v>7453.3409217047383</c:v>
                </c:pt>
                <c:pt idx="33">
                  <c:v>7379.4972306008995</c:v>
                </c:pt>
                <c:pt idx="34">
                  <c:v>7184.6363642650558</c:v>
                </c:pt>
                <c:pt idx="35">
                  <c:v>6818.2731293667075</c:v>
                </c:pt>
                <c:pt idx="36">
                  <c:v>6984.273949429049</c:v>
                </c:pt>
                <c:pt idx="37">
                  <c:v>6673.5889857299226</c:v>
                </c:pt>
                <c:pt idx="38">
                  <c:v>6643.8556008151891</c:v>
                </c:pt>
                <c:pt idx="39">
                  <c:v>7056.8381626716236</c:v>
                </c:pt>
                <c:pt idx="40">
                  <c:v>6876.8179407176376</c:v>
                </c:pt>
                <c:pt idx="41">
                  <c:v>7017.4394231052529</c:v>
                </c:pt>
                <c:pt idx="42">
                  <c:v>6693.6323950939905</c:v>
                </c:pt>
                <c:pt idx="43">
                  <c:v>6854.8489557070989</c:v>
                </c:pt>
                <c:pt idx="44">
                  <c:v>6959.5724319710471</c:v>
                </c:pt>
                <c:pt idx="45">
                  <c:v>6883.1510766846577</c:v>
                </c:pt>
                <c:pt idx="46">
                  <c:v>6790.1467101991866</c:v>
                </c:pt>
                <c:pt idx="47">
                  <c:v>6923.8633603417229</c:v>
                </c:pt>
                <c:pt idx="48">
                  <c:v>6624.6487978294772</c:v>
                </c:pt>
                <c:pt idx="49">
                  <c:v>6503.5290167833446</c:v>
                </c:pt>
                <c:pt idx="50">
                  <c:v>6518.3245061406451</c:v>
                </c:pt>
                <c:pt idx="51">
                  <c:v>6458.2787422413048</c:v>
                </c:pt>
                <c:pt idx="52">
                  <c:v>6346.3047079485877</c:v>
                </c:pt>
                <c:pt idx="53">
                  <c:v>6695.0399194895081</c:v>
                </c:pt>
                <c:pt idx="54">
                  <c:v>6649.73825482951</c:v>
                </c:pt>
                <c:pt idx="55">
                  <c:v>6309.0186360006446</c:v>
                </c:pt>
                <c:pt idx="56">
                  <c:v>6253.6081660026421</c:v>
                </c:pt>
                <c:pt idx="57">
                  <c:v>6639.4045219184381</c:v>
                </c:pt>
                <c:pt idx="58">
                  <c:v>6394.04620316413</c:v>
                </c:pt>
                <c:pt idx="59">
                  <c:v>6267.709394661465</c:v>
                </c:pt>
                <c:pt idx="60">
                  <c:v>6851.8328964229731</c:v>
                </c:pt>
                <c:pt idx="61">
                  <c:v>6113.6998679899079</c:v>
                </c:pt>
                <c:pt idx="62">
                  <c:v>6575.9666848095321</c:v>
                </c:pt>
                <c:pt idx="63">
                  <c:v>6773.6578116480941</c:v>
                </c:pt>
                <c:pt idx="64">
                  <c:v>6612.5952280809724</c:v>
                </c:pt>
                <c:pt idx="65">
                  <c:v>6576.1824072089967</c:v>
                </c:pt>
                <c:pt idx="66">
                  <c:v>6944.0232681768393</c:v>
                </c:pt>
                <c:pt idx="67">
                  <c:v>6549.8231864216577</c:v>
                </c:pt>
                <c:pt idx="68">
                  <c:v>6988.5226810097665</c:v>
                </c:pt>
                <c:pt idx="69">
                  <c:v>6511.6963719605255</c:v>
                </c:pt>
                <c:pt idx="70">
                  <c:v>6824.0082806188957</c:v>
                </c:pt>
                <c:pt idx="71">
                  <c:v>6998.1468592886358</c:v>
                </c:pt>
                <c:pt idx="72">
                  <c:v>6488.0838170227298</c:v>
                </c:pt>
                <c:pt idx="73">
                  <c:v>5964.7037658390964</c:v>
                </c:pt>
                <c:pt idx="74">
                  <c:v>6134.4771140407938</c:v>
                </c:pt>
                <c:pt idx="75">
                  <c:v>6143.1963584872028</c:v>
                </c:pt>
                <c:pt idx="76">
                  <c:v>6036.9024027137766</c:v>
                </c:pt>
                <c:pt idx="77">
                  <c:v>5689.443675889328</c:v>
                </c:pt>
                <c:pt idx="78">
                  <c:v>6649.0893719806809</c:v>
                </c:pt>
                <c:pt idx="79">
                  <c:v>6055.9015544041522</c:v>
                </c:pt>
                <c:pt idx="80">
                  <c:v>5795.4717948717907</c:v>
                </c:pt>
                <c:pt idx="81">
                  <c:v>5914.1313340227434</c:v>
                </c:pt>
                <c:pt idx="82">
                  <c:v>6214.6285714285741</c:v>
                </c:pt>
                <c:pt idx="83">
                  <c:v>5979.7759838546926</c:v>
                </c:pt>
                <c:pt idx="84">
                  <c:v>6015.961713764812</c:v>
                </c:pt>
                <c:pt idx="85">
                  <c:v>6370.0875981915206</c:v>
                </c:pt>
                <c:pt idx="86">
                  <c:v>5711.258517034069</c:v>
                </c:pt>
                <c:pt idx="87">
                  <c:v>5679.8884540117424</c:v>
                </c:pt>
                <c:pt idx="88">
                  <c:v>5648.4881320949444</c:v>
                </c:pt>
                <c:pt idx="89">
                  <c:v>5594.4041152263326</c:v>
                </c:pt>
                <c:pt idx="90">
                  <c:v>5745.0689289501597</c:v>
                </c:pt>
                <c:pt idx="91">
                  <c:v>5618.7671232876728</c:v>
                </c:pt>
                <c:pt idx="92">
                  <c:v>6097.9864712514127</c:v>
                </c:pt>
                <c:pt idx="93">
                  <c:v>5888.027327935225</c:v>
                </c:pt>
                <c:pt idx="94">
                  <c:v>5604.1228426395937</c:v>
                </c:pt>
                <c:pt idx="95">
                  <c:v>5741.7862857142864</c:v>
                </c:pt>
                <c:pt idx="96">
                  <c:v>6158.9013563501894</c:v>
                </c:pt>
                <c:pt idx="97">
                  <c:v>6334.1484098939964</c:v>
                </c:pt>
                <c:pt idx="98">
                  <c:v>6083.0445795339356</c:v>
                </c:pt>
                <c:pt idx="99">
                  <c:v>6078.5825688073401</c:v>
                </c:pt>
                <c:pt idx="100">
                  <c:v>6287.0715249662662</c:v>
                </c:pt>
                <c:pt idx="101">
                  <c:v>6198.7777777777837</c:v>
                </c:pt>
                <c:pt idx="102">
                  <c:v>5473.8289473684235</c:v>
                </c:pt>
                <c:pt idx="103">
                  <c:v>6057.6682847896518</c:v>
                </c:pt>
                <c:pt idx="104">
                  <c:v>5622.694481830421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D-41B8-98FF-14C265827A7E}"/>
            </c:ext>
          </c:extLst>
        </c:ser>
        <c:ser>
          <c:idx val="1"/>
          <c:order val="1"/>
          <c:tx>
            <c:strRef>
              <c:f>'Averages Graph Data'!$BA$4</c:f>
              <c:strCache>
                <c:ptCount val="1"/>
                <c:pt idx="0">
                  <c:v>Average Vehicle Value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Data'!$BA$5:$BA$109</c:f>
              <c:numCache>
                <c:formatCode>#,##0</c:formatCode>
                <c:ptCount val="105"/>
                <c:pt idx="3">
                  <c:v>9797.5965684106286</c:v>
                </c:pt>
                <c:pt idx="4">
                  <c:v>9802.4814867246187</c:v>
                </c:pt>
                <c:pt idx="5">
                  <c:v>9919.9592530667487</c:v>
                </c:pt>
                <c:pt idx="6">
                  <c:v>9893.9467639156865</c:v>
                </c:pt>
                <c:pt idx="7">
                  <c:v>9567.1099985364654</c:v>
                </c:pt>
                <c:pt idx="8">
                  <c:v>9386.8781515557603</c:v>
                </c:pt>
                <c:pt idx="9">
                  <c:v>9165.7859961654394</c:v>
                </c:pt>
                <c:pt idx="10">
                  <c:v>9073.2235925695459</c:v>
                </c:pt>
                <c:pt idx="11">
                  <c:v>9271.3905253551748</c:v>
                </c:pt>
                <c:pt idx="12">
                  <c:v>9328.0424326768116</c:v>
                </c:pt>
                <c:pt idx="13">
                  <c:v>9334.4215866332725</c:v>
                </c:pt>
                <c:pt idx="14">
                  <c:v>9470.8088964785438</c:v>
                </c:pt>
                <c:pt idx="15">
                  <c:v>9343.9869333013339</c:v>
                </c:pt>
                <c:pt idx="16">
                  <c:v>9369.7846870891299</c:v>
                </c:pt>
                <c:pt idx="17">
                  <c:v>9427.116642593548</c:v>
                </c:pt>
                <c:pt idx="18">
                  <c:v>9198.0478108607931</c:v>
                </c:pt>
                <c:pt idx="19">
                  <c:v>9200.3523087613794</c:v>
                </c:pt>
                <c:pt idx="20">
                  <c:v>8961.4337609322392</c:v>
                </c:pt>
                <c:pt idx="21">
                  <c:v>8795.4637769223882</c:v>
                </c:pt>
                <c:pt idx="22">
                  <c:v>8650.0162700134442</c:v>
                </c:pt>
                <c:pt idx="23">
                  <c:v>8440.3883621498244</c:v>
                </c:pt>
                <c:pt idx="24">
                  <c:v>8412.0389132411692</c:v>
                </c:pt>
                <c:pt idx="25">
                  <c:v>8172.6878538057354</c:v>
                </c:pt>
                <c:pt idx="26">
                  <c:v>8033.8201848839562</c:v>
                </c:pt>
                <c:pt idx="27">
                  <c:v>7950.4829450105944</c:v>
                </c:pt>
                <c:pt idx="28">
                  <c:v>7731.4240390944015</c:v>
                </c:pt>
                <c:pt idx="29">
                  <c:v>7708.1004059768802</c:v>
                </c:pt>
                <c:pt idx="30">
                  <c:v>7818.1392421792571</c:v>
                </c:pt>
                <c:pt idx="31">
                  <c:v>7704.3624293378925</c:v>
                </c:pt>
                <c:pt idx="32">
                  <c:v>7711.5396097976782</c:v>
                </c:pt>
                <c:pt idx="33">
                  <c:v>7655.0834132692917</c:v>
                </c:pt>
                <c:pt idx="34">
                  <c:v>7398.7137580363615</c:v>
                </c:pt>
                <c:pt idx="35">
                  <c:v>7208.9369114843503</c:v>
                </c:pt>
                <c:pt idx="36">
                  <c:v>7091.6701684154286</c:v>
                </c:pt>
                <c:pt idx="37">
                  <c:v>6915.1931071976842</c:v>
                </c:pt>
                <c:pt idx="38">
                  <c:v>6779.9979163352173</c:v>
                </c:pt>
                <c:pt idx="39">
                  <c:v>6839.6391746614463</c:v>
                </c:pt>
                <c:pt idx="40">
                  <c:v>6812.7751724835925</c:v>
                </c:pt>
                <c:pt idx="41">
                  <c:v>6898.7377818274263</c:v>
                </c:pt>
                <c:pt idx="42">
                  <c:v>6911.1819803971266</c:v>
                </c:pt>
                <c:pt idx="43">
                  <c:v>6860.6846786559945</c:v>
                </c:pt>
                <c:pt idx="44">
                  <c:v>6881.3733014693471</c:v>
                </c:pt>
                <c:pt idx="45">
                  <c:v>6847.8012148641983</c:v>
                </c:pt>
                <c:pt idx="46">
                  <c:v>6871.9297936404982</c:v>
                </c:pt>
                <c:pt idx="47">
                  <c:v>6889.1833947991536</c:v>
                </c:pt>
                <c:pt idx="48">
                  <c:v>6805.4524862637609</c:v>
                </c:pt>
                <c:pt idx="49">
                  <c:v>6710.5469712884333</c:v>
                </c:pt>
                <c:pt idx="50">
                  <c:v>6642.5914202737977</c:v>
                </c:pt>
                <c:pt idx="51">
                  <c:v>6526.1952657486936</c:v>
                </c:pt>
                <c:pt idx="52">
                  <c:v>6456.6092432784708</c:v>
                </c:pt>
                <c:pt idx="53">
                  <c:v>6504.4869689550114</c:v>
                </c:pt>
                <c:pt idx="54">
                  <c:v>6537.3404061272277</c:v>
                </c:pt>
                <c:pt idx="55">
                  <c:v>6500.0253795670624</c:v>
                </c:pt>
                <c:pt idx="56">
                  <c:v>6476.8512440805762</c:v>
                </c:pt>
                <c:pt idx="57">
                  <c:v>6462.9423946878087</c:v>
                </c:pt>
                <c:pt idx="58">
                  <c:v>6399.0193817714635</c:v>
                </c:pt>
                <c:pt idx="59">
                  <c:v>6388.6920714366688</c:v>
                </c:pt>
                <c:pt idx="60">
                  <c:v>6538.2482540417514</c:v>
                </c:pt>
                <c:pt idx="61">
                  <c:v>6406.822090559619</c:v>
                </c:pt>
                <c:pt idx="62">
                  <c:v>6452.30221097097</c:v>
                </c:pt>
                <c:pt idx="63">
                  <c:v>6578.7893152176275</c:v>
                </c:pt>
                <c:pt idx="64">
                  <c:v>6518.9798981321273</c:v>
                </c:pt>
                <c:pt idx="65">
                  <c:v>6634.6005329368982</c:v>
                </c:pt>
                <c:pt idx="66">
                  <c:v>6726.6146787787256</c:v>
                </c:pt>
                <c:pt idx="67">
                  <c:v>6670.6560224721161</c:v>
                </c:pt>
                <c:pt idx="68">
                  <c:v>6764.6378857043146</c:v>
                </c:pt>
                <c:pt idx="69">
                  <c:v>6748.5163768921975</c:v>
                </c:pt>
                <c:pt idx="70">
                  <c:v>6718.5126300027114</c:v>
                </c:pt>
                <c:pt idx="71">
                  <c:v>6830.5935482194564</c:v>
                </c:pt>
                <c:pt idx="72">
                  <c:v>6705.4838322226969</c:v>
                </c:pt>
                <c:pt idx="73">
                  <c:v>6568.7356806923399</c:v>
                </c:pt>
                <c:pt idx="74">
                  <c:v>6396.3528890478146</c:v>
                </c:pt>
                <c:pt idx="75">
                  <c:v>6182.6152638474559</c:v>
                </c:pt>
                <c:pt idx="76">
                  <c:v>6069.8199102702183</c:v>
                </c:pt>
                <c:pt idx="77">
                  <c:v>6001.0048877827758</c:v>
                </c:pt>
                <c:pt idx="78">
                  <c:v>6129.6579522677466</c:v>
                </c:pt>
                <c:pt idx="79">
                  <c:v>6107.8342512469844</c:v>
                </c:pt>
                <c:pt idx="80">
                  <c:v>6047.4765992864877</c:v>
                </c:pt>
                <c:pt idx="81">
                  <c:v>6103.6485138198414</c:v>
                </c:pt>
                <c:pt idx="82">
                  <c:v>5995.0333136818144</c:v>
                </c:pt>
                <c:pt idx="83">
                  <c:v>5976.0019210444498</c:v>
                </c:pt>
                <c:pt idx="84">
                  <c:v>6031.124400767706</c:v>
                </c:pt>
                <c:pt idx="85">
                  <c:v>6145.1134668098994</c:v>
                </c:pt>
                <c:pt idx="86">
                  <c:v>6019.2709532112731</c:v>
                </c:pt>
                <c:pt idx="87">
                  <c:v>5944.299070750536</c:v>
                </c:pt>
                <c:pt idx="88">
                  <c:v>5852.4306753330693</c:v>
                </c:pt>
                <c:pt idx="89">
                  <c:v>5658.5098045917712</c:v>
                </c:pt>
                <c:pt idx="90">
                  <c:v>5666.9624075707943</c:v>
                </c:pt>
                <c:pt idx="91">
                  <c:v>5651.6820748897771</c:v>
                </c:pt>
                <c:pt idx="92">
                  <c:v>5764.0566596788949</c:v>
                </c:pt>
                <c:pt idx="93">
                  <c:v>5837.4624628561178</c:v>
                </c:pt>
                <c:pt idx="94">
                  <c:v>5802.2259412784761</c:v>
                </c:pt>
                <c:pt idx="95">
                  <c:v>5832.9807318851299</c:v>
                </c:pt>
                <c:pt idx="96">
                  <c:v>5848.2094531598241</c:v>
                </c:pt>
                <c:pt idx="97">
                  <c:v>5959.7397236495162</c:v>
                </c:pt>
                <c:pt idx="98">
                  <c:v>6079.4701578731028</c:v>
                </c:pt>
                <c:pt idx="99">
                  <c:v>6163.6692286463658</c:v>
                </c:pt>
                <c:pt idx="100">
                  <c:v>6195.7117708003843</c:v>
                </c:pt>
                <c:pt idx="101">
                  <c:v>6161.8691127713309</c:v>
                </c:pt>
                <c:pt idx="102">
                  <c:v>6009.5652047299536</c:v>
                </c:pt>
                <c:pt idx="103">
                  <c:v>6004.3366337255311</c:v>
                </c:pt>
                <c:pt idx="104">
                  <c:v>5838.2423729415705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D-41B8-98FF-14C26582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3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Data'!$BH$5:$BH$109</c:f>
              <c:numCache>
                <c:formatCode>0.0%</c:formatCode>
                <c:ptCount val="105"/>
                <c:pt idx="0">
                  <c:v>9.9827798278545377E-2</c:v>
                </c:pt>
                <c:pt idx="1">
                  <c:v>9.4068000963256765E-2</c:v>
                </c:pt>
                <c:pt idx="2">
                  <c:v>0.1074701573453939</c:v>
                </c:pt>
                <c:pt idx="3">
                  <c:v>0.10604695077348539</c:v>
                </c:pt>
                <c:pt idx="4">
                  <c:v>9.8053026637480098E-2</c:v>
                </c:pt>
                <c:pt idx="5">
                  <c:v>0.10141170881666153</c:v>
                </c:pt>
                <c:pt idx="6">
                  <c:v>9.4306561706890002E-2</c:v>
                </c:pt>
                <c:pt idx="7">
                  <c:v>8.2477508935128216E-2</c:v>
                </c:pt>
                <c:pt idx="8">
                  <c:v>7.671896925661334E-2</c:v>
                </c:pt>
                <c:pt idx="9">
                  <c:v>7.5728582426536253E-2</c:v>
                </c:pt>
                <c:pt idx="10">
                  <c:v>6.6738450706433583E-2</c:v>
                </c:pt>
                <c:pt idx="11">
                  <c:v>7.0897958639865172E-2</c:v>
                </c:pt>
                <c:pt idx="12">
                  <c:v>5.7407837137725667E-2</c:v>
                </c:pt>
                <c:pt idx="13">
                  <c:v>5.8358552452397086E-2</c:v>
                </c:pt>
                <c:pt idx="14">
                  <c:v>7.0310670385996088E-2</c:v>
                </c:pt>
                <c:pt idx="15">
                  <c:v>5.8027587501047702E-2</c:v>
                </c:pt>
                <c:pt idx="16">
                  <c:v>6.7676051080286445E-2</c:v>
                </c:pt>
                <c:pt idx="17">
                  <c:v>6.8520069034759865E-2</c:v>
                </c:pt>
                <c:pt idx="18">
                  <c:v>5.4318925552578369E-2</c:v>
                </c:pt>
                <c:pt idx="19">
                  <c:v>6.5168103867613E-2</c:v>
                </c:pt>
                <c:pt idx="20">
                  <c:v>5.7529868352406276E-2</c:v>
                </c:pt>
                <c:pt idx="21">
                  <c:v>5.2771864237281925E-2</c:v>
                </c:pt>
                <c:pt idx="22">
                  <c:v>3.9408348393160639E-2</c:v>
                </c:pt>
                <c:pt idx="23">
                  <c:v>4.0353730432056034E-2</c:v>
                </c:pt>
                <c:pt idx="24">
                  <c:v>3.9421551408860896E-2</c:v>
                </c:pt>
                <c:pt idx="25">
                  <c:v>3.7844113748894258E-2</c:v>
                </c:pt>
                <c:pt idx="26">
                  <c:v>3.5344026722282061E-2</c:v>
                </c:pt>
                <c:pt idx="27">
                  <c:v>3.9213789155572408E-2</c:v>
                </c:pt>
                <c:pt idx="28">
                  <c:v>3.094878775463062E-2</c:v>
                </c:pt>
                <c:pt idx="29">
                  <c:v>3.1353016279742595E-2</c:v>
                </c:pt>
                <c:pt idx="30">
                  <c:v>4.467869708970737E-2</c:v>
                </c:pt>
                <c:pt idx="31">
                  <c:v>2.8400278118625309E-2</c:v>
                </c:pt>
                <c:pt idx="32">
                  <c:v>3.1560367922787658E-2</c:v>
                </c:pt>
                <c:pt idx="33">
                  <c:v>3.1678630920160808E-2</c:v>
                </c:pt>
                <c:pt idx="34">
                  <c:v>3.7431169956104487E-2</c:v>
                </c:pt>
                <c:pt idx="35">
                  <c:v>2.7839328897090003E-2</c:v>
                </c:pt>
                <c:pt idx="36">
                  <c:v>3.7999990786842339E-2</c:v>
                </c:pt>
                <c:pt idx="37">
                  <c:v>3.2293500865704899E-2</c:v>
                </c:pt>
                <c:pt idx="38">
                  <c:v>2.6723192591195162E-2</c:v>
                </c:pt>
                <c:pt idx="39">
                  <c:v>3.6175614404579844E-2</c:v>
                </c:pt>
                <c:pt idx="40">
                  <c:v>3.465862390275485E-2</c:v>
                </c:pt>
                <c:pt idx="41">
                  <c:v>3.7934970646963141E-2</c:v>
                </c:pt>
                <c:pt idx="42">
                  <c:v>3.0742650793675386E-2</c:v>
                </c:pt>
                <c:pt idx="43">
                  <c:v>3.5407705885787531E-2</c:v>
                </c:pt>
                <c:pt idx="44">
                  <c:v>3.0227085302872918E-2</c:v>
                </c:pt>
                <c:pt idx="45">
                  <c:v>3.5355374528062165E-2</c:v>
                </c:pt>
                <c:pt idx="46">
                  <c:v>3.0557571021708984E-2</c:v>
                </c:pt>
                <c:pt idx="47">
                  <c:v>3.9005572224556542E-2</c:v>
                </c:pt>
                <c:pt idx="48">
                  <c:v>2.9648248664954333E-2</c:v>
                </c:pt>
                <c:pt idx="49">
                  <c:v>3.165697575462869E-2</c:v>
                </c:pt>
                <c:pt idx="50">
                  <c:v>3.1829999277344499E-2</c:v>
                </c:pt>
                <c:pt idx="51">
                  <c:v>2.5823326332117764E-2</c:v>
                </c:pt>
                <c:pt idx="52">
                  <c:v>2.8535506611576781E-2</c:v>
                </c:pt>
                <c:pt idx="53">
                  <c:v>3.4300849073485296E-2</c:v>
                </c:pt>
                <c:pt idx="54">
                  <c:v>3.629187187762227E-2</c:v>
                </c:pt>
                <c:pt idx="55">
                  <c:v>2.6261799391096283E-2</c:v>
                </c:pt>
                <c:pt idx="56">
                  <c:v>3.0726087982414552E-2</c:v>
                </c:pt>
                <c:pt idx="57">
                  <c:v>3.4889134609798651E-2</c:v>
                </c:pt>
                <c:pt idx="58">
                  <c:v>3.2734480245647464E-2</c:v>
                </c:pt>
                <c:pt idx="59">
                  <c:v>2.9556469998904683E-2</c:v>
                </c:pt>
                <c:pt idx="60">
                  <c:v>4.5757569503836241E-2</c:v>
                </c:pt>
                <c:pt idx="61">
                  <c:v>2.5391310663668461E-2</c:v>
                </c:pt>
                <c:pt idx="62">
                  <c:v>2.8260457650477171E-2</c:v>
                </c:pt>
                <c:pt idx="63">
                  <c:v>3.6254602840619349E-2</c:v>
                </c:pt>
                <c:pt idx="64">
                  <c:v>3.1368531264134816E-2</c:v>
                </c:pt>
                <c:pt idx="65">
                  <c:v>3.3956659057478321E-2</c:v>
                </c:pt>
                <c:pt idx="66">
                  <c:v>3.9461994639153959E-2</c:v>
                </c:pt>
                <c:pt idx="67">
                  <c:v>3.2242549213561449E-2</c:v>
                </c:pt>
                <c:pt idx="68">
                  <c:v>3.840652520843215E-2</c:v>
                </c:pt>
                <c:pt idx="69">
                  <c:v>2.9062794483110249E-2</c:v>
                </c:pt>
                <c:pt idx="70">
                  <c:v>2.8654453293200287E-2</c:v>
                </c:pt>
                <c:pt idx="71">
                  <c:v>3.1878549920608262E-2</c:v>
                </c:pt>
                <c:pt idx="72">
                  <c:v>3.5719864293314661E-2</c:v>
                </c:pt>
                <c:pt idx="73">
                  <c:v>2.1065418829764801E-2</c:v>
                </c:pt>
                <c:pt idx="74">
                  <c:v>2.3603050719274481E-2</c:v>
                </c:pt>
                <c:pt idx="75">
                  <c:v>2.0798705689764645E-2</c:v>
                </c:pt>
                <c:pt idx="76">
                  <c:v>1.7510190647391337E-2</c:v>
                </c:pt>
                <c:pt idx="77">
                  <c:v>1.2845849802371538E-2</c:v>
                </c:pt>
                <c:pt idx="78">
                  <c:v>3.0193236714975865E-2</c:v>
                </c:pt>
                <c:pt idx="79">
                  <c:v>2.4611398963730595E-2</c:v>
                </c:pt>
                <c:pt idx="80">
                  <c:v>2.1538461538461524E-2</c:v>
                </c:pt>
                <c:pt idx="81">
                  <c:v>2.3784901758014464E-2</c:v>
                </c:pt>
                <c:pt idx="82">
                  <c:v>2.7513227513227524E-2</c:v>
                </c:pt>
                <c:pt idx="83">
                  <c:v>1.9172552976791119E-2</c:v>
                </c:pt>
                <c:pt idx="84">
                  <c:v>2.2789425706472174E-2</c:v>
                </c:pt>
                <c:pt idx="85">
                  <c:v>3.1495629661337891E-2</c:v>
                </c:pt>
                <c:pt idx="86">
                  <c:v>2.4048096192384776E-2</c:v>
                </c:pt>
                <c:pt idx="87">
                  <c:v>1.9569471624266147E-2</c:v>
                </c:pt>
                <c:pt idx="88">
                  <c:v>2.2703818369453045E-2</c:v>
                </c:pt>
                <c:pt idx="89">
                  <c:v>1.6460905349794226E-2</c:v>
                </c:pt>
                <c:pt idx="90">
                  <c:v>2.4390243902439029E-2</c:v>
                </c:pt>
                <c:pt idx="91">
                  <c:v>1.4752370916754484E-2</c:v>
                </c:pt>
                <c:pt idx="92">
                  <c:v>3.38218714768884E-2</c:v>
                </c:pt>
                <c:pt idx="93">
                  <c:v>2.9352226720647776E-2</c:v>
                </c:pt>
                <c:pt idx="94">
                  <c:v>2.5380710659898473E-2</c:v>
                </c:pt>
                <c:pt idx="95">
                  <c:v>2.8571428571428574E-2</c:v>
                </c:pt>
                <c:pt idx="96">
                  <c:v>2.9593094944512965E-2</c:v>
                </c:pt>
                <c:pt idx="97">
                  <c:v>2.7090694935217915E-2</c:v>
                </c:pt>
                <c:pt idx="98">
                  <c:v>3.3434650455927015E-2</c:v>
                </c:pt>
                <c:pt idx="99">
                  <c:v>3.3256880733944963E-2</c:v>
                </c:pt>
                <c:pt idx="100">
                  <c:v>4.3184885290148481E-2</c:v>
                </c:pt>
                <c:pt idx="101">
                  <c:v>3.8408779149519928E-2</c:v>
                </c:pt>
                <c:pt idx="102">
                  <c:v>2.8708133971291887E-2</c:v>
                </c:pt>
                <c:pt idx="103">
                  <c:v>3.7216828478964445E-2</c:v>
                </c:pt>
                <c:pt idx="104">
                  <c:v>3.0955585464333798E-2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C-44C2-98E3-601BEF83F3E2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Proportion Over £25k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Data'!$BI$5:$BI$109</c:f>
              <c:numCache>
                <c:formatCode>0.0%</c:formatCode>
                <c:ptCount val="105"/>
                <c:pt idx="3">
                  <c:v>0.10185322684017037</c:v>
                </c:pt>
                <c:pt idx="4">
                  <c:v>0.10140953392990405</c:v>
                </c:pt>
                <c:pt idx="5">
                  <c:v>0.10324546089325523</c:v>
                </c:pt>
                <c:pt idx="6">
                  <c:v>9.9954561983629259E-2</c:v>
                </c:pt>
                <c:pt idx="7">
                  <c:v>9.4062201524039962E-2</c:v>
                </c:pt>
                <c:pt idx="8">
                  <c:v>8.8728687178823262E-2</c:v>
                </c:pt>
                <c:pt idx="9">
                  <c:v>8.2307905581291946E-2</c:v>
                </c:pt>
                <c:pt idx="10">
                  <c:v>7.5415877831177841E-2</c:v>
                </c:pt>
                <c:pt idx="11">
                  <c:v>7.2520990257362083E-2</c:v>
                </c:pt>
                <c:pt idx="12">
                  <c:v>6.7693207227640162E-2</c:v>
                </c:pt>
                <c:pt idx="13">
                  <c:v>6.335069973410537E-2</c:v>
                </c:pt>
                <c:pt idx="14">
                  <c:v>6.4243754653995996E-2</c:v>
                </c:pt>
                <c:pt idx="15">
                  <c:v>6.1026161869291634E-2</c:v>
                </c:pt>
                <c:pt idx="16">
                  <c:v>6.3593215354931829E-2</c:v>
                </c:pt>
                <c:pt idx="17">
                  <c:v>6.613359450052253E-2</c:v>
                </c:pt>
                <c:pt idx="18">
                  <c:v>6.2135658292168099E-2</c:v>
                </c:pt>
                <c:pt idx="19">
                  <c:v>6.3920787383809421E-2</c:v>
                </c:pt>
                <c:pt idx="20">
                  <c:v>6.1384241701839377E-2</c:v>
                </c:pt>
                <c:pt idx="21">
                  <c:v>5.7447190502469894E-2</c:v>
                </c:pt>
                <c:pt idx="22">
                  <c:v>5.371954621261546E-2</c:v>
                </c:pt>
                <c:pt idx="23">
                  <c:v>4.7515952853726215E-2</c:v>
                </c:pt>
                <c:pt idx="24">
                  <c:v>4.2988873617839873E-2</c:v>
                </c:pt>
                <c:pt idx="25">
                  <c:v>3.925693599574296E-2</c:v>
                </c:pt>
                <c:pt idx="26">
                  <c:v>3.8240855578023314E-2</c:v>
                </c:pt>
                <c:pt idx="27">
                  <c:v>3.7955870258902409E-2</c:v>
                </c:pt>
                <c:pt idx="28">
                  <c:v>3.5837679345344833E-2</c:v>
                </c:pt>
                <c:pt idx="29">
                  <c:v>3.4214904978056924E-2</c:v>
                </c:pt>
                <c:pt idx="30">
                  <c:v>3.654857256991325E-2</c:v>
                </c:pt>
                <c:pt idx="31">
                  <c:v>3.3845194810676472E-2</c:v>
                </c:pt>
                <c:pt idx="32">
                  <c:v>3.3998089852715734E-2</c:v>
                </c:pt>
                <c:pt idx="33">
                  <c:v>3.4079493512820289E-2</c:v>
                </c:pt>
                <c:pt idx="34">
                  <c:v>3.2267611729419568E-2</c:v>
                </c:pt>
                <c:pt idx="35">
                  <c:v>3.2127374424035737E-2</c:v>
                </c:pt>
                <c:pt idx="36">
                  <c:v>3.3737280140049411E-2</c:v>
                </c:pt>
                <c:pt idx="37">
                  <c:v>3.3890997626435437E-2</c:v>
                </c:pt>
                <c:pt idx="38">
                  <c:v>3.1214003285208097E-2</c:v>
                </c:pt>
                <c:pt idx="39">
                  <c:v>3.3298074662080561E-2</c:v>
                </c:pt>
                <c:pt idx="40">
                  <c:v>3.246273294105869E-2</c:v>
                </c:pt>
                <c:pt idx="41">
                  <c:v>3.3873100386373249E-2</c:v>
                </c:pt>
                <c:pt idx="42">
                  <c:v>3.4877964936993307E-2</c:v>
                </c:pt>
                <c:pt idx="43">
                  <c:v>3.4685987807295225E-2</c:v>
                </c:pt>
                <c:pt idx="44">
                  <c:v>3.3578103157324742E-2</c:v>
                </c:pt>
                <c:pt idx="45">
                  <c:v>3.2933204127599501E-2</c:v>
                </c:pt>
                <c:pt idx="46">
                  <c:v>3.2886934184607898E-2</c:v>
                </c:pt>
                <c:pt idx="47">
                  <c:v>3.3786400769300153E-2</c:v>
                </c:pt>
                <c:pt idx="48">
                  <c:v>3.3641691609820508E-2</c:v>
                </c:pt>
                <c:pt idx="49">
                  <c:v>3.2717091916462139E-2</c:v>
                </c:pt>
                <c:pt idx="50">
                  <c:v>3.3035198980371015E-2</c:v>
                </c:pt>
                <c:pt idx="51">
                  <c:v>2.9739637507261323E-2</c:v>
                </c:pt>
                <c:pt idx="52">
                  <c:v>2.9461451993916934E-2</c:v>
                </c:pt>
                <c:pt idx="53">
                  <c:v>3.0122420323631084E-2</c:v>
                </c:pt>
                <c:pt idx="54">
                  <c:v>3.1237888473700529E-2</c:v>
                </c:pt>
                <c:pt idx="55">
                  <c:v>3.1347506738445156E-2</c:v>
                </c:pt>
                <c:pt idx="56">
                  <c:v>3.18951520811546E-2</c:v>
                </c:pt>
                <c:pt idx="57">
                  <c:v>3.2042223465232937E-2</c:v>
                </c:pt>
                <c:pt idx="58">
                  <c:v>3.1152875557239237E-2</c:v>
                </c:pt>
                <c:pt idx="59">
                  <c:v>3.1976543209191334E-2</c:v>
                </c:pt>
                <c:pt idx="60">
                  <c:v>3.5734413589546758E-2</c:v>
                </c:pt>
                <c:pt idx="61">
                  <c:v>3.3359957603014211E-2</c:v>
                </c:pt>
                <c:pt idx="62">
                  <c:v>3.2241451954221637E-2</c:v>
                </c:pt>
                <c:pt idx="63">
                  <c:v>3.3915985164650303E-2</c:v>
                </c:pt>
                <c:pt idx="64">
                  <c:v>3.0318725604724948E-2</c:v>
                </c:pt>
                <c:pt idx="65">
                  <c:v>3.2460062703177417E-2</c:v>
                </c:pt>
                <c:pt idx="66">
                  <c:v>3.5260446950346608E-2</c:v>
                </c:pt>
                <c:pt idx="67">
                  <c:v>3.4257433543582134E-2</c:v>
                </c:pt>
                <c:pt idx="68">
                  <c:v>3.6016932029656473E-2</c:v>
                </c:pt>
                <c:pt idx="69">
                  <c:v>3.4793465886064454E-2</c:v>
                </c:pt>
                <c:pt idx="70">
                  <c:v>3.2091580549576032E-2</c:v>
                </c:pt>
                <c:pt idx="71">
                  <c:v>3.2000580726337741E-2</c:v>
                </c:pt>
                <c:pt idx="72">
                  <c:v>3.1328915497558368E-2</c:v>
                </c:pt>
                <c:pt idx="73">
                  <c:v>2.9329571584222003E-2</c:v>
                </c:pt>
                <c:pt idx="74">
                  <c:v>2.8066720940740551E-2</c:v>
                </c:pt>
                <c:pt idx="75">
                  <c:v>2.5296759883029648E-2</c:v>
                </c:pt>
                <c:pt idx="76">
                  <c:v>2.0744341471548813E-2</c:v>
                </c:pt>
                <c:pt idx="77">
                  <c:v>1.8689449214700501E-2</c:v>
                </c:pt>
                <c:pt idx="78">
                  <c:v>2.0336995713625846E-2</c:v>
                </c:pt>
                <c:pt idx="79">
                  <c:v>2.1290169032117334E-2</c:v>
                </c:pt>
                <c:pt idx="80">
                  <c:v>2.2297236754884878E-2</c:v>
                </c:pt>
                <c:pt idx="81">
                  <c:v>2.5031999743795611E-2</c:v>
                </c:pt>
                <c:pt idx="82">
                  <c:v>2.4361997443358527E-2</c:v>
                </c:pt>
                <c:pt idx="83">
                  <c:v>2.3002285946623655E-2</c:v>
                </c:pt>
                <c:pt idx="84">
                  <c:v>2.3315026988626319E-2</c:v>
                </c:pt>
                <c:pt idx="85">
                  <c:v>2.5242708964457176E-2</c:v>
                </c:pt>
                <c:pt idx="86">
                  <c:v>2.4376426134246492E-2</c:v>
                </c:pt>
                <c:pt idx="87">
                  <c:v>2.4475655796115246E-2</c:v>
                </c:pt>
                <c:pt idx="88">
                  <c:v>2.4454253961860462E-2</c:v>
                </c:pt>
                <c:pt idx="89">
                  <c:v>2.0695572883974549E-2</c:v>
                </c:pt>
                <c:pt idx="90">
                  <c:v>2.0781109811488112E-2</c:v>
                </c:pt>
                <c:pt idx="91">
                  <c:v>1.9576834634610196E-2</c:v>
                </c:pt>
                <c:pt idx="92">
                  <c:v>2.2356347911469034E-2</c:v>
                </c:pt>
                <c:pt idx="93">
                  <c:v>2.5579178254182419E-2</c:v>
                </c:pt>
                <c:pt idx="94">
                  <c:v>2.5826794943547282E-2</c:v>
                </c:pt>
                <c:pt idx="95">
                  <c:v>2.9281559357215804E-2</c:v>
                </c:pt>
                <c:pt idx="96">
                  <c:v>2.8224365224121948E-2</c:v>
                </c:pt>
                <c:pt idx="97">
                  <c:v>2.7658982277764484E-2</c:v>
                </c:pt>
                <c:pt idx="98">
                  <c:v>2.9672467226771616E-2</c:v>
                </c:pt>
                <c:pt idx="99">
                  <c:v>3.0843830267400715E-2</c:v>
                </c:pt>
                <c:pt idx="100">
                  <c:v>3.4241777853809593E-2</c:v>
                </c:pt>
                <c:pt idx="101">
                  <c:v>3.70712989073851E-2</c:v>
                </c:pt>
                <c:pt idx="102">
                  <c:v>3.5889669786226312E-2</c:v>
                </c:pt>
                <c:pt idx="103">
                  <c:v>3.6879656722481183E-2</c:v>
                </c:pt>
                <c:pt idx="104">
                  <c:v>3.3822331766027516E-2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C-44C2-98E3-601BEF83F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Data'!$AJ$5:$AJ$109</c:f>
              <c:numCache>
                <c:formatCode>#,##0.0</c:formatCode>
                <c:ptCount val="105"/>
                <c:pt idx="0">
                  <c:v>5.1498154981874187</c:v>
                </c:pt>
                <c:pt idx="1">
                  <c:v>4.4876054979522122</c:v>
                </c:pt>
                <c:pt idx="2">
                  <c:v>5.0626501283667951</c:v>
                </c:pt>
                <c:pt idx="3">
                  <c:v>5.1512649671323629</c:v>
                </c:pt>
                <c:pt idx="4">
                  <c:v>4.8843537772404941</c:v>
                </c:pt>
                <c:pt idx="5">
                  <c:v>5.0629434180139885</c:v>
                </c:pt>
                <c:pt idx="6">
                  <c:v>5.1100400135232036</c:v>
                </c:pt>
                <c:pt idx="7">
                  <c:v>4.9315871092433685</c:v>
                </c:pt>
                <c:pt idx="8">
                  <c:v>5.1139686184826321</c:v>
                </c:pt>
                <c:pt idx="9">
                  <c:v>5.2322665787370557</c:v>
                </c:pt>
                <c:pt idx="10">
                  <c:v>5.1216532417233136</c:v>
                </c:pt>
                <c:pt idx="11">
                  <c:v>5.70203070035633</c:v>
                </c:pt>
                <c:pt idx="12">
                  <c:v>5.8892590391760731</c:v>
                </c:pt>
                <c:pt idx="13">
                  <c:v>6.052139245668628</c:v>
                </c:pt>
                <c:pt idx="14">
                  <c:v>5.8897297440735681</c:v>
                </c:pt>
                <c:pt idx="15">
                  <c:v>6.1677073418249435</c:v>
                </c:pt>
                <c:pt idx="16">
                  <c:v>6.3217459489172159</c:v>
                </c:pt>
                <c:pt idx="17">
                  <c:v>6.149223382390824</c:v>
                </c:pt>
                <c:pt idx="18">
                  <c:v>5.9851718026770531</c:v>
                </c:pt>
                <c:pt idx="19">
                  <c:v>5.7704486000640323</c:v>
                </c:pt>
                <c:pt idx="20">
                  <c:v>5.536945438040271</c:v>
                </c:pt>
                <c:pt idx="21">
                  <c:v>5.8162417572053862</c:v>
                </c:pt>
                <c:pt idx="22">
                  <c:v>5.8295404699894986</c:v>
                </c:pt>
                <c:pt idx="23">
                  <c:v>5.6496239073742558</c:v>
                </c:pt>
                <c:pt idx="24">
                  <c:v>5.3992847871582148</c:v>
                </c:pt>
                <c:pt idx="25">
                  <c:v>5.3769683320830728</c:v>
                </c:pt>
                <c:pt idx="26">
                  <c:v>5.0930878400315365</c:v>
                </c:pt>
                <c:pt idx="27">
                  <c:v>5.1175981374489581</c:v>
                </c:pt>
                <c:pt idx="28">
                  <c:v>5.1201571000999966</c:v>
                </c:pt>
                <c:pt idx="29">
                  <c:v>4.9858401079219217</c:v>
                </c:pt>
                <c:pt idx="30">
                  <c:v>5.3276284397857268</c:v>
                </c:pt>
                <c:pt idx="31">
                  <c:v>5.1593838584003562</c:v>
                </c:pt>
                <c:pt idx="32">
                  <c:v>5.2614675451046029</c:v>
                </c:pt>
                <c:pt idx="33">
                  <c:v>5.2272922648218252</c:v>
                </c:pt>
                <c:pt idx="34">
                  <c:v>5.1410440168532041</c:v>
                </c:pt>
                <c:pt idx="35">
                  <c:v>5.1225324786321966</c:v>
                </c:pt>
                <c:pt idx="36">
                  <c:v>4.8376167201798248</c:v>
                </c:pt>
                <c:pt idx="37">
                  <c:v>5.1996637754356403</c:v>
                </c:pt>
                <c:pt idx="38">
                  <c:v>4.8990704041712041</c:v>
                </c:pt>
                <c:pt idx="39">
                  <c:v>5.147922452130099</c:v>
                </c:pt>
                <c:pt idx="40">
                  <c:v>4.9476131357615927</c:v>
                </c:pt>
                <c:pt idx="41">
                  <c:v>5.050696945644499</c:v>
                </c:pt>
                <c:pt idx="42">
                  <c:v>5.206573039745181</c:v>
                </c:pt>
                <c:pt idx="43">
                  <c:v>5.0345321742752889</c:v>
                </c:pt>
                <c:pt idx="44">
                  <c:v>4.9979685017175042</c:v>
                </c:pt>
                <c:pt idx="45">
                  <c:v>4.9324781355183447</c:v>
                </c:pt>
                <c:pt idx="46">
                  <c:v>4.8063192179812422</c:v>
                </c:pt>
                <c:pt idx="47">
                  <c:v>5.0446767120681768</c:v>
                </c:pt>
                <c:pt idx="48">
                  <c:v>4.8384388158572831</c:v>
                </c:pt>
                <c:pt idx="49">
                  <c:v>5.0614923517157067</c:v>
                </c:pt>
                <c:pt idx="50">
                  <c:v>4.7363643749466835</c:v>
                </c:pt>
                <c:pt idx="51">
                  <c:v>5.0284444493702818</c:v>
                </c:pt>
                <c:pt idx="52">
                  <c:v>4.7222671246695924</c:v>
                </c:pt>
                <c:pt idx="53">
                  <c:v>4.7786685123185686</c:v>
                </c:pt>
                <c:pt idx="54">
                  <c:v>4.813475846159915</c:v>
                </c:pt>
                <c:pt idx="55">
                  <c:v>5.1029623186912554</c:v>
                </c:pt>
                <c:pt idx="56">
                  <c:v>4.9409709407496747</c:v>
                </c:pt>
                <c:pt idx="57">
                  <c:v>5.0880608741177609</c:v>
                </c:pt>
                <c:pt idx="58">
                  <c:v>4.5511969700342441</c:v>
                </c:pt>
                <c:pt idx="59">
                  <c:v>4.471738261560823</c:v>
                </c:pt>
                <c:pt idx="60">
                  <c:v>4.805163980091927</c:v>
                </c:pt>
                <c:pt idx="61">
                  <c:v>4.6581585095601588</c:v>
                </c:pt>
                <c:pt idx="62">
                  <c:v>4.7023651623263563</c:v>
                </c:pt>
                <c:pt idx="63">
                  <c:v>4.8910520778509703</c:v>
                </c:pt>
                <c:pt idx="64">
                  <c:v>4.7655726595659091</c:v>
                </c:pt>
                <c:pt idx="65">
                  <c:v>4.9103661778038896</c:v>
                </c:pt>
                <c:pt idx="66">
                  <c:v>4.8880606648119587</c:v>
                </c:pt>
                <c:pt idx="67">
                  <c:v>4.6803567596643738</c:v>
                </c:pt>
                <c:pt idx="68">
                  <c:v>4.8093717122723385</c:v>
                </c:pt>
                <c:pt idx="69">
                  <c:v>4.8113541934354505</c:v>
                </c:pt>
                <c:pt idx="70">
                  <c:v>4.5251695998403854</c:v>
                </c:pt>
                <c:pt idx="71">
                  <c:v>4.8648637319468095</c:v>
                </c:pt>
                <c:pt idx="72">
                  <c:v>4.3409663169837014</c:v>
                </c:pt>
                <c:pt idx="73">
                  <c:v>4.4678244384962946</c:v>
                </c:pt>
                <c:pt idx="74">
                  <c:v>4.5670013118955053</c:v>
                </c:pt>
                <c:pt idx="75">
                  <c:v>4.2980452629371113</c:v>
                </c:pt>
                <c:pt idx="76">
                  <c:v>4.3700888675087768</c:v>
                </c:pt>
                <c:pt idx="77">
                  <c:v>4.6245059288537531</c:v>
                </c:pt>
                <c:pt idx="78">
                  <c:v>4.6231884057971042</c:v>
                </c:pt>
                <c:pt idx="79">
                  <c:v>4.8471502590673623</c:v>
                </c:pt>
                <c:pt idx="80">
                  <c:v>4.6594871794871766</c:v>
                </c:pt>
                <c:pt idx="81">
                  <c:v>4.5449844881075459</c:v>
                </c:pt>
                <c:pt idx="82">
                  <c:v>4.665608465608468</c:v>
                </c:pt>
                <c:pt idx="83">
                  <c:v>4.7305751765893049</c:v>
                </c:pt>
                <c:pt idx="84">
                  <c:v>4.5250683682771156</c:v>
                </c:pt>
                <c:pt idx="85">
                  <c:v>4.524598558135164</c:v>
                </c:pt>
                <c:pt idx="86">
                  <c:v>4.2575150300601203</c:v>
                </c:pt>
                <c:pt idx="87">
                  <c:v>4.3767123287671224</c:v>
                </c:pt>
                <c:pt idx="88">
                  <c:v>4.6140350877192997</c:v>
                </c:pt>
                <c:pt idx="89">
                  <c:v>4.3868312757201622</c:v>
                </c:pt>
                <c:pt idx="90">
                  <c:v>4.4718981972428447</c:v>
                </c:pt>
                <c:pt idx="91">
                  <c:v>4.4299262381454172</c:v>
                </c:pt>
                <c:pt idx="92">
                  <c:v>4.4532130777903074</c:v>
                </c:pt>
                <c:pt idx="93">
                  <c:v>4.1771255060728745</c:v>
                </c:pt>
                <c:pt idx="94">
                  <c:v>4.3197969543147208</c:v>
                </c:pt>
                <c:pt idx="95">
                  <c:v>4.1702857142857148</c:v>
                </c:pt>
                <c:pt idx="96">
                  <c:v>4.2971639950678204</c:v>
                </c:pt>
                <c:pt idx="97">
                  <c:v>3.7455830388692601</c:v>
                </c:pt>
                <c:pt idx="98">
                  <c:v>3.5612968591691971</c:v>
                </c:pt>
                <c:pt idx="99">
                  <c:v>3.9472477064220195</c:v>
                </c:pt>
                <c:pt idx="100">
                  <c:v>3.8286099865047269</c:v>
                </c:pt>
                <c:pt idx="101">
                  <c:v>3.6666666666666701</c:v>
                </c:pt>
                <c:pt idx="102">
                  <c:v>3.5406698564593326</c:v>
                </c:pt>
                <c:pt idx="103">
                  <c:v>3.4951456310679654</c:v>
                </c:pt>
                <c:pt idx="104">
                  <c:v>3.5679676985195172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F-434B-AB0E-D1DAADA10142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NCD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Data'!$AK$5:$AK$109</c:f>
              <c:numCache>
                <c:formatCode>#,##0.0</c:formatCode>
                <c:ptCount val="105"/>
                <c:pt idx="3">
                  <c:v>4.9628340229096972</c:v>
                </c:pt>
                <c:pt idx="4">
                  <c:v>4.8964685926729663</c:v>
                </c:pt>
                <c:pt idx="5">
                  <c:v>5.0403030726884097</c:v>
                </c:pt>
                <c:pt idx="6">
                  <c:v>5.052150543977513</c:v>
                </c:pt>
                <c:pt idx="7">
                  <c:v>4.9972310795052639</c:v>
                </c:pt>
                <c:pt idx="8">
                  <c:v>5.0546347898157986</c:v>
                </c:pt>
                <c:pt idx="9">
                  <c:v>5.0969655799965654</c:v>
                </c:pt>
                <c:pt idx="10">
                  <c:v>5.0998688870465925</c:v>
                </c:pt>
                <c:pt idx="11">
                  <c:v>5.2924797848248328</c:v>
                </c:pt>
                <c:pt idx="12">
                  <c:v>5.486302389998194</c:v>
                </c:pt>
                <c:pt idx="13">
                  <c:v>5.6912705567310855</c:v>
                </c:pt>
                <c:pt idx="14">
                  <c:v>5.8832896823186491</c:v>
                </c:pt>
                <c:pt idx="15">
                  <c:v>5.9997088426858038</c:v>
                </c:pt>
                <c:pt idx="16">
                  <c:v>6.1078305701210889</c:v>
                </c:pt>
                <c:pt idx="17">
                  <c:v>6.1321016043016385</c:v>
                </c:pt>
                <c:pt idx="18">
                  <c:v>6.1559621189525089</c:v>
                </c:pt>
                <c:pt idx="19">
                  <c:v>6.0566474335122811</c:v>
                </c:pt>
                <c:pt idx="20">
                  <c:v>5.8604473057930448</c:v>
                </c:pt>
                <c:pt idx="21">
                  <c:v>5.7772018994966858</c:v>
                </c:pt>
                <c:pt idx="22">
                  <c:v>5.738294066324797</c:v>
                </c:pt>
                <c:pt idx="23">
                  <c:v>5.7080878931523529</c:v>
                </c:pt>
                <c:pt idx="24">
                  <c:v>5.6736727304318393</c:v>
                </c:pt>
                <c:pt idx="25">
                  <c:v>5.5638543741512612</c:v>
                </c:pt>
                <c:pt idx="26">
                  <c:v>5.3797412166617704</c:v>
                </c:pt>
                <c:pt idx="27">
                  <c:v>5.246734774180446</c:v>
                </c:pt>
                <c:pt idx="28">
                  <c:v>5.1769528524158908</c:v>
                </c:pt>
                <c:pt idx="29">
                  <c:v>5.0791707963756032</c:v>
                </c:pt>
                <c:pt idx="30">
                  <c:v>5.1378059463141508</c:v>
                </c:pt>
                <c:pt idx="31">
                  <c:v>5.1482523765520005</c:v>
                </c:pt>
                <c:pt idx="32">
                  <c:v>5.1835799878031512</c:v>
                </c:pt>
                <c:pt idx="33">
                  <c:v>5.243943027028128</c:v>
                </c:pt>
                <c:pt idx="34">
                  <c:v>5.1972969212949973</c:v>
                </c:pt>
                <c:pt idx="35">
                  <c:v>5.1880840763529577</c:v>
                </c:pt>
                <c:pt idx="36">
                  <c:v>5.0821213701217625</c:v>
                </c:pt>
                <c:pt idx="37">
                  <c:v>5.0752142477752162</c:v>
                </c:pt>
                <c:pt idx="38">
                  <c:v>5.0147208446047165</c:v>
                </c:pt>
                <c:pt idx="39">
                  <c:v>5.0210683379791927</c:v>
                </c:pt>
                <c:pt idx="40">
                  <c:v>5.048567441874634</c:v>
                </c:pt>
                <c:pt idx="41">
                  <c:v>5.0113257344268485</c:v>
                </c:pt>
                <c:pt idx="42">
                  <c:v>5.0882013933203432</c:v>
                </c:pt>
                <c:pt idx="43">
                  <c:v>5.0598538238566402</c:v>
                </c:pt>
                <c:pt idx="44">
                  <c:v>5.0724426653456183</c:v>
                </c:pt>
                <c:pt idx="45">
                  <c:v>5.0428879628140795</c:v>
                </c:pt>
                <c:pt idx="46">
                  <c:v>4.9428245073730945</c:v>
                </c:pt>
                <c:pt idx="47">
                  <c:v>4.945360641821317</c:v>
                </c:pt>
                <c:pt idx="48">
                  <c:v>4.9054782203562617</c:v>
                </c:pt>
                <c:pt idx="49">
                  <c:v>4.9377317744056022</c:v>
                </c:pt>
                <c:pt idx="50">
                  <c:v>4.9202430636469625</c:v>
                </c:pt>
                <c:pt idx="51">
                  <c:v>4.916184997972489</c:v>
                </c:pt>
                <c:pt idx="52">
                  <c:v>4.8871420751755661</c:v>
                </c:pt>
                <c:pt idx="53">
                  <c:v>4.8164361153262814</c:v>
                </c:pt>
                <c:pt idx="54">
                  <c:v>4.8357139831295894</c:v>
                </c:pt>
                <c:pt idx="55">
                  <c:v>4.8543434504598322</c:v>
                </c:pt>
                <c:pt idx="56">
                  <c:v>4.9090194044798539</c:v>
                </c:pt>
                <c:pt idx="57">
                  <c:v>4.9863674949296515</c:v>
                </c:pt>
                <c:pt idx="58">
                  <c:v>4.920797775898234</c:v>
                </c:pt>
                <c:pt idx="59">
                  <c:v>4.7629917616156252</c:v>
                </c:pt>
                <c:pt idx="60">
                  <c:v>4.7290400214511887</c:v>
                </c:pt>
                <c:pt idx="61">
                  <c:v>4.6215644303117882</c:v>
                </c:pt>
                <c:pt idx="62">
                  <c:v>4.659356478384816</c:v>
                </c:pt>
                <c:pt idx="63">
                  <c:v>4.7641849324573524</c:v>
                </c:pt>
                <c:pt idx="64">
                  <c:v>4.7542871023258488</c:v>
                </c:pt>
                <c:pt idx="65">
                  <c:v>4.8173390193867816</c:v>
                </c:pt>
                <c:pt idx="66">
                  <c:v>4.8637628950081826</c:v>
                </c:pt>
                <c:pt idx="67">
                  <c:v>4.811089065461533</c:v>
                </c:pt>
                <c:pt idx="68">
                  <c:v>4.8220388286381404</c:v>
                </c:pt>
                <c:pt idx="69">
                  <c:v>4.7972858325460308</c:v>
                </c:pt>
                <c:pt idx="70">
                  <c:v>4.7065630663031364</c:v>
                </c:pt>
                <c:pt idx="71">
                  <c:v>4.752689809373746</c:v>
                </c:pt>
                <c:pt idx="72">
                  <c:v>4.6355884605515865</c:v>
                </c:pt>
                <c:pt idx="73">
                  <c:v>4.5497060218167977</c:v>
                </c:pt>
                <c:pt idx="74">
                  <c:v>4.5601639498305779</c:v>
                </c:pt>
                <c:pt idx="75">
                  <c:v>4.4184593325781538</c:v>
                </c:pt>
                <c:pt idx="76">
                  <c:v>4.4257399702094222</c:v>
                </c:pt>
                <c:pt idx="77">
                  <c:v>4.4649103427987864</c:v>
                </c:pt>
                <c:pt idx="78">
                  <c:v>4.478957116274187</c:v>
                </c:pt>
                <c:pt idx="79">
                  <c:v>4.6162333653067495</c:v>
                </c:pt>
                <c:pt idx="80">
                  <c:v>4.6885829433013493</c:v>
                </c:pt>
                <c:pt idx="81">
                  <c:v>4.668702583114797</c:v>
                </c:pt>
                <c:pt idx="82">
                  <c:v>4.6793075980676377</c:v>
                </c:pt>
                <c:pt idx="83">
                  <c:v>4.6501638274481234</c:v>
                </c:pt>
                <c:pt idx="84">
                  <c:v>4.6165591246456081</c:v>
                </c:pt>
                <c:pt idx="85">
                  <c:v>4.6114626421525129</c:v>
                </c:pt>
                <c:pt idx="86">
                  <c:v>4.5094392832654258</c:v>
                </c:pt>
                <c:pt idx="87">
                  <c:v>4.4209735713098803</c:v>
                </c:pt>
                <c:pt idx="88">
                  <c:v>4.443215251170427</c:v>
                </c:pt>
                <c:pt idx="89">
                  <c:v>4.4087734305666757</c:v>
                </c:pt>
                <c:pt idx="90">
                  <c:v>4.4623692223623568</c:v>
                </c:pt>
                <c:pt idx="91">
                  <c:v>4.4756726997069309</c:v>
                </c:pt>
                <c:pt idx="92">
                  <c:v>4.435467197224682</c:v>
                </c:pt>
                <c:pt idx="93">
                  <c:v>4.3830407548128605</c:v>
                </c:pt>
                <c:pt idx="94">
                  <c:v>4.34501544408083</c:v>
                </c:pt>
                <c:pt idx="95">
                  <c:v>4.2801053131159046</c:v>
                </c:pt>
                <c:pt idx="96">
                  <c:v>4.2410930424352822</c:v>
                </c:pt>
                <c:pt idx="97">
                  <c:v>4.1332074256343789</c:v>
                </c:pt>
                <c:pt idx="98">
                  <c:v>3.9435824018479977</c:v>
                </c:pt>
                <c:pt idx="99">
                  <c:v>3.8878228998820745</c:v>
                </c:pt>
                <c:pt idx="100">
                  <c:v>3.7706843977413009</c:v>
                </c:pt>
                <c:pt idx="101">
                  <c:v>3.7509553046906534</c:v>
                </c:pt>
                <c:pt idx="102">
                  <c:v>3.7457985540131875</c:v>
                </c:pt>
                <c:pt idx="103">
                  <c:v>3.6327730351746736</c:v>
                </c:pt>
                <c:pt idx="104">
                  <c:v>3.5676124631783712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F-434B-AB0E-D1DAADA10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.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Data'!$AR$5:$AR$109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0.144164028705668</c:v>
                </c:pt>
                <c:pt idx="24">
                  <c:v>0.3197353797354428</c:v>
                </c:pt>
                <c:pt idx="25">
                  <c:v>0.35511275837207795</c:v>
                </c:pt>
                <c:pt idx="26">
                  <c:v>0.36072896906749263</c:v>
                </c:pt>
                <c:pt idx="27">
                  <c:v>0.45007647611110591</c:v>
                </c:pt>
                <c:pt idx="28">
                  <c:v>0.5056783982865598</c:v>
                </c:pt>
                <c:pt idx="29">
                  <c:v>0.52644790850618239</c:v>
                </c:pt>
                <c:pt idx="30">
                  <c:v>0.48381981270489582</c:v>
                </c:pt>
                <c:pt idx="31">
                  <c:v>0.52564582556292128</c:v>
                </c:pt>
                <c:pt idx="32">
                  <c:v>0.57133406904742245</c:v>
                </c:pt>
                <c:pt idx="33">
                  <c:v>0.5517741410022251</c:v>
                </c:pt>
                <c:pt idx="34">
                  <c:v>0.54800057744690622</c:v>
                </c:pt>
                <c:pt idx="35">
                  <c:v>0.56396101516494768</c:v>
                </c:pt>
                <c:pt idx="36">
                  <c:v>0.59862077860703788</c:v>
                </c:pt>
                <c:pt idx="37">
                  <c:v>0.54915327928515201</c:v>
                </c:pt>
                <c:pt idx="38">
                  <c:v>0.55438888214481163</c:v>
                </c:pt>
                <c:pt idx="39">
                  <c:v>0.53590386923046618</c:v>
                </c:pt>
                <c:pt idx="40">
                  <c:v>0.55768126311352362</c:v>
                </c:pt>
                <c:pt idx="41">
                  <c:v>0.5864765605299751</c:v>
                </c:pt>
                <c:pt idx="42">
                  <c:v>0.57152708519138651</c:v>
                </c:pt>
                <c:pt idx="43">
                  <c:v>0.5626588787927117</c:v>
                </c:pt>
                <c:pt idx="44">
                  <c:v>0.53812579197919075</c:v>
                </c:pt>
                <c:pt idx="45">
                  <c:v>0.60783962626323262</c:v>
                </c:pt>
                <c:pt idx="46">
                  <c:v>0.56884523080325156</c:v>
                </c:pt>
                <c:pt idx="47">
                  <c:v>0.56579511361440593</c:v>
                </c:pt>
                <c:pt idx="48">
                  <c:v>0.56553341615807973</c:v>
                </c:pt>
                <c:pt idx="49">
                  <c:v>0.57995851612722515</c:v>
                </c:pt>
                <c:pt idx="50">
                  <c:v>0.58982089985974029</c:v>
                </c:pt>
                <c:pt idx="51">
                  <c:v>0.60412175756567854</c:v>
                </c:pt>
                <c:pt idx="52">
                  <c:v>0.56490649067824705</c:v>
                </c:pt>
                <c:pt idx="53">
                  <c:v>0.55444864684831618</c:v>
                </c:pt>
                <c:pt idx="54">
                  <c:v>0.58486150409697157</c:v>
                </c:pt>
                <c:pt idx="55">
                  <c:v>0.59780512138259279</c:v>
                </c:pt>
                <c:pt idx="56">
                  <c:v>0.56598682259766209</c:v>
                </c:pt>
                <c:pt idx="57">
                  <c:v>0.58043415002856091</c:v>
                </c:pt>
                <c:pt idx="58">
                  <c:v>0.62902762747859875</c:v>
                </c:pt>
                <c:pt idx="59">
                  <c:v>0.59012739033955608</c:v>
                </c:pt>
                <c:pt idx="60">
                  <c:v>0.59851533854597549</c:v>
                </c:pt>
                <c:pt idx="61">
                  <c:v>0.61359206849079651</c:v>
                </c:pt>
                <c:pt idx="62">
                  <c:v>0.60450963565764526</c:v>
                </c:pt>
                <c:pt idx="63">
                  <c:v>0.63475013152134296</c:v>
                </c:pt>
                <c:pt idx="64">
                  <c:v>0.64297941630613165</c:v>
                </c:pt>
                <c:pt idx="65">
                  <c:v>0.63514181181185658</c:v>
                </c:pt>
                <c:pt idx="66">
                  <c:v>0.62096388408532377</c:v>
                </c:pt>
                <c:pt idx="67">
                  <c:v>0.68413795825025636</c:v>
                </c:pt>
                <c:pt idx="68">
                  <c:v>0.67985105503287202</c:v>
                </c:pt>
                <c:pt idx="69">
                  <c:v>0.66264028099833427</c:v>
                </c:pt>
                <c:pt idx="70">
                  <c:v>0.68593714155363195</c:v>
                </c:pt>
                <c:pt idx="71">
                  <c:v>0.68534341226191908</c:v>
                </c:pt>
                <c:pt idx="72">
                  <c:v>0.74596222454501959</c:v>
                </c:pt>
                <c:pt idx="73">
                  <c:v>0.73069275648340892</c:v>
                </c:pt>
                <c:pt idx="74">
                  <c:v>0.74462455251092696</c:v>
                </c:pt>
                <c:pt idx="75">
                  <c:v>0.77409610000605455</c:v>
                </c:pt>
                <c:pt idx="76">
                  <c:v>0.77413474441098529</c:v>
                </c:pt>
                <c:pt idx="77">
                  <c:v>0.77173913043478282</c:v>
                </c:pt>
                <c:pt idx="78">
                  <c:v>0.77536231884057938</c:v>
                </c:pt>
                <c:pt idx="79">
                  <c:v>0.76165803108808272</c:v>
                </c:pt>
                <c:pt idx="80">
                  <c:v>0.79179487179487185</c:v>
                </c:pt>
                <c:pt idx="81">
                  <c:v>0.8107549120992763</c:v>
                </c:pt>
                <c:pt idx="82">
                  <c:v>0.79259259259259252</c:v>
                </c:pt>
                <c:pt idx="83">
                  <c:v>0.80423814328960641</c:v>
                </c:pt>
                <c:pt idx="84">
                  <c:v>0.80856882406563368</c:v>
                </c:pt>
                <c:pt idx="85">
                  <c:v>0.80229272296144227</c:v>
                </c:pt>
                <c:pt idx="86">
                  <c:v>0.8176352705410822</c:v>
                </c:pt>
                <c:pt idx="87">
                  <c:v>0.80430528375733834</c:v>
                </c:pt>
                <c:pt idx="88">
                  <c:v>0.78947368421052622</c:v>
                </c:pt>
                <c:pt idx="89">
                  <c:v>0.79176954732510318</c:v>
                </c:pt>
                <c:pt idx="90">
                  <c:v>0.78472958642629909</c:v>
                </c:pt>
                <c:pt idx="91">
                  <c:v>0.78714436248682806</c:v>
                </c:pt>
                <c:pt idx="92">
                  <c:v>0.77790304396843279</c:v>
                </c:pt>
                <c:pt idx="93">
                  <c:v>0.79352226720647767</c:v>
                </c:pt>
                <c:pt idx="94">
                  <c:v>0.79289340101522821</c:v>
                </c:pt>
                <c:pt idx="95">
                  <c:v>0.80342857142857105</c:v>
                </c:pt>
                <c:pt idx="96">
                  <c:v>0.77188655980271259</c:v>
                </c:pt>
                <c:pt idx="97">
                  <c:v>0.79740871613663111</c:v>
                </c:pt>
                <c:pt idx="98">
                  <c:v>0.79331306990881456</c:v>
                </c:pt>
                <c:pt idx="99">
                  <c:v>0.78096330275229353</c:v>
                </c:pt>
                <c:pt idx="100">
                  <c:v>0.79217273954116052</c:v>
                </c:pt>
                <c:pt idx="101">
                  <c:v>0.78052126200274341</c:v>
                </c:pt>
                <c:pt idx="102">
                  <c:v>0.80861244019138745</c:v>
                </c:pt>
                <c:pt idx="103">
                  <c:v>0.78478964401294482</c:v>
                </c:pt>
                <c:pt idx="104">
                  <c:v>0.77927321668909788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7-4818-87A6-E072921C0253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Monthly Payment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Data'!$AS$5:$AS$109</c:f>
              <c:numCache>
                <c:formatCode>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3.6041007176416999E-2</c:v>
                </c:pt>
                <c:pt idx="24">
                  <c:v>0.11597485211027769</c:v>
                </c:pt>
                <c:pt idx="25">
                  <c:v>0.20475304170329717</c:v>
                </c:pt>
                <c:pt idx="26">
                  <c:v>0.29493528397017033</c:v>
                </c:pt>
                <c:pt idx="27">
                  <c:v>0.37141339582152977</c:v>
                </c:pt>
                <c:pt idx="28">
                  <c:v>0.41789915045930903</c:v>
                </c:pt>
                <c:pt idx="29">
                  <c:v>0.46073293799283521</c:v>
                </c:pt>
                <c:pt idx="30">
                  <c:v>0.49150564890218595</c:v>
                </c:pt>
                <c:pt idx="31">
                  <c:v>0.51039798626513977</c:v>
                </c:pt>
                <c:pt idx="32">
                  <c:v>0.52681190395535549</c:v>
                </c:pt>
                <c:pt idx="33">
                  <c:v>0.53314346207936614</c:v>
                </c:pt>
                <c:pt idx="34">
                  <c:v>0.54918865326486876</c:v>
                </c:pt>
                <c:pt idx="35">
                  <c:v>0.55876745066537548</c:v>
                </c:pt>
                <c:pt idx="36">
                  <c:v>0.56558912805527917</c:v>
                </c:pt>
                <c:pt idx="37">
                  <c:v>0.56493391262601089</c:v>
                </c:pt>
                <c:pt idx="38">
                  <c:v>0.56653098880048736</c:v>
                </c:pt>
                <c:pt idx="39">
                  <c:v>0.5595167023168669</c:v>
                </c:pt>
                <c:pt idx="40">
                  <c:v>0.5492818234434883</c:v>
                </c:pt>
                <c:pt idx="41">
                  <c:v>0.5586126437546941</c:v>
                </c:pt>
                <c:pt idx="42">
                  <c:v>0.56289719451633791</c:v>
                </c:pt>
                <c:pt idx="43">
                  <c:v>0.56958594690689923</c:v>
                </c:pt>
                <c:pt idx="44">
                  <c:v>0.56469707912331601</c:v>
                </c:pt>
                <c:pt idx="45">
                  <c:v>0.5700378455566304</c:v>
                </c:pt>
                <c:pt idx="46">
                  <c:v>0.56936738195959669</c:v>
                </c:pt>
                <c:pt idx="47">
                  <c:v>0.57015144066502021</c:v>
                </c:pt>
                <c:pt idx="48">
                  <c:v>0.57700334670974252</c:v>
                </c:pt>
                <c:pt idx="49">
                  <c:v>0.5700330691757407</c:v>
                </c:pt>
                <c:pt idx="50">
                  <c:v>0.5752769864398628</c:v>
                </c:pt>
                <c:pt idx="51">
                  <c:v>0.5848586474276809</c:v>
                </c:pt>
                <c:pt idx="52">
                  <c:v>0.5847019160577227</c:v>
                </c:pt>
                <c:pt idx="53">
                  <c:v>0.57832444873799549</c:v>
                </c:pt>
                <c:pt idx="54">
                  <c:v>0.57708459979730331</c:v>
                </c:pt>
                <c:pt idx="55">
                  <c:v>0.57550544075153187</c:v>
                </c:pt>
                <c:pt idx="56">
                  <c:v>0.57577552373138574</c:v>
                </c:pt>
                <c:pt idx="57">
                  <c:v>0.58227189952644687</c:v>
                </c:pt>
                <c:pt idx="58">
                  <c:v>0.59331343037185358</c:v>
                </c:pt>
                <c:pt idx="59">
                  <c:v>0.59139399761109446</c:v>
                </c:pt>
                <c:pt idx="60">
                  <c:v>0.59952612659817284</c:v>
                </c:pt>
                <c:pt idx="61">
                  <c:v>0.60781560621373165</c:v>
                </c:pt>
                <c:pt idx="62">
                  <c:v>0.60168610825849334</c:v>
                </c:pt>
                <c:pt idx="63">
                  <c:v>0.61284179355394008</c:v>
                </c:pt>
                <c:pt idx="64">
                  <c:v>0.62395781299397912</c:v>
                </c:pt>
                <c:pt idx="65">
                  <c:v>0.62934524882424414</c:v>
                </c:pt>
                <c:pt idx="66">
                  <c:v>0.63345881093116374</c:v>
                </c:pt>
                <c:pt idx="67">
                  <c:v>0.64580576761339203</c:v>
                </c:pt>
                <c:pt idx="68">
                  <c:v>0.65502367729507727</c:v>
                </c:pt>
                <c:pt idx="69">
                  <c:v>0.66189829459169658</c:v>
                </c:pt>
                <c:pt idx="70">
                  <c:v>0.67814160895877373</c:v>
                </c:pt>
                <c:pt idx="71">
                  <c:v>0.67844297246168939</c:v>
                </c:pt>
                <c:pt idx="72">
                  <c:v>0.6949707648397262</c:v>
                </c:pt>
                <c:pt idx="73">
                  <c:v>0.71198388371099486</c:v>
                </c:pt>
                <c:pt idx="74">
                  <c:v>0.72665573645031856</c:v>
                </c:pt>
                <c:pt idx="75">
                  <c:v>0.74884390838635262</c:v>
                </c:pt>
                <c:pt idx="76">
                  <c:v>0.75588703835284399</c:v>
                </c:pt>
                <c:pt idx="77">
                  <c:v>0.76614863184068738</c:v>
                </c:pt>
                <c:pt idx="78">
                  <c:v>0.77383307342310048</c:v>
                </c:pt>
                <c:pt idx="79">
                  <c:v>0.77072355619360766</c:v>
                </c:pt>
                <c:pt idx="80">
                  <c:v>0.77513858803957925</c:v>
                </c:pt>
                <c:pt idx="81">
                  <c:v>0.78489253345570253</c:v>
                </c:pt>
                <c:pt idx="82">
                  <c:v>0.78920010189370582</c:v>
                </c:pt>
                <c:pt idx="83">
                  <c:v>0.79984512994408674</c:v>
                </c:pt>
                <c:pt idx="84">
                  <c:v>0.80403861801177723</c:v>
                </c:pt>
                <c:pt idx="85">
                  <c:v>0.80192307072731872</c:v>
                </c:pt>
                <c:pt idx="86">
                  <c:v>0.80818374021444117</c:v>
                </c:pt>
                <c:pt idx="87">
                  <c:v>0.8082005253313741</c:v>
                </c:pt>
                <c:pt idx="88">
                  <c:v>0.8034267403675972</c:v>
                </c:pt>
                <c:pt idx="89">
                  <c:v>0.80079594645851238</c:v>
                </c:pt>
                <c:pt idx="90">
                  <c:v>0.79256952542981662</c:v>
                </c:pt>
                <c:pt idx="91">
                  <c:v>0.78827929511218919</c:v>
                </c:pt>
                <c:pt idx="92">
                  <c:v>0.78538663505166573</c:v>
                </c:pt>
                <c:pt idx="93">
                  <c:v>0.7858248150220094</c:v>
                </c:pt>
                <c:pt idx="94">
                  <c:v>0.78786576866924163</c:v>
                </c:pt>
                <c:pt idx="95">
                  <c:v>0.79193682090467743</c:v>
                </c:pt>
                <c:pt idx="96">
                  <c:v>0.79043269986324738</c:v>
                </c:pt>
                <c:pt idx="97">
                  <c:v>0.79140431209578577</c:v>
                </c:pt>
                <c:pt idx="98">
                  <c:v>0.79150922931918233</c:v>
                </c:pt>
                <c:pt idx="99">
                  <c:v>0.78589291215011303</c:v>
                </c:pt>
                <c:pt idx="100">
                  <c:v>0.79096445708472496</c:v>
                </c:pt>
                <c:pt idx="101">
                  <c:v>0.78674259355125298</c:v>
                </c:pt>
                <c:pt idx="102">
                  <c:v>0.79056743612189617</c:v>
                </c:pt>
                <c:pt idx="103">
                  <c:v>0.79152402143705902</c:v>
                </c:pt>
                <c:pt idx="104">
                  <c:v>0.78829914072404339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7-4818-87A6-E072921C0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Data'!$BP$5:$BP$109</c:f>
              <c:numCache>
                <c:formatCode>#,##0.0</c:formatCode>
                <c:ptCount val="105"/>
                <c:pt idx="0">
                  <c:v>47.713776138284672</c:v>
                </c:pt>
                <c:pt idx="1">
                  <c:v>46.817964794290447</c:v>
                </c:pt>
                <c:pt idx="2">
                  <c:v>45.615955125327908</c:v>
                </c:pt>
                <c:pt idx="3">
                  <c:v>47.617940216685831</c:v>
                </c:pt>
                <c:pt idx="4">
                  <c:v>47.972887449229496</c:v>
                </c:pt>
                <c:pt idx="5">
                  <c:v>46.015258227792998</c:v>
                </c:pt>
                <c:pt idx="6">
                  <c:v>45.63238224715397</c:v>
                </c:pt>
                <c:pt idx="7">
                  <c:v>46.985057306143787</c:v>
                </c:pt>
                <c:pt idx="8">
                  <c:v>47.91146829992644</c:v>
                </c:pt>
                <c:pt idx="9">
                  <c:v>47.968811173830083</c:v>
                </c:pt>
                <c:pt idx="10">
                  <c:v>48.298552585704499</c:v>
                </c:pt>
                <c:pt idx="11">
                  <c:v>50.00496015888821</c:v>
                </c:pt>
                <c:pt idx="12">
                  <c:v>49.593972097995575</c:v>
                </c:pt>
                <c:pt idx="13">
                  <c:v>49.447688599309274</c:v>
                </c:pt>
                <c:pt idx="14">
                  <c:v>50.991963920761833</c:v>
                </c:pt>
                <c:pt idx="15">
                  <c:v>48.763921768128483</c:v>
                </c:pt>
                <c:pt idx="16">
                  <c:v>49.744772608808375</c:v>
                </c:pt>
                <c:pt idx="17">
                  <c:v>47.490542180193366</c:v>
                </c:pt>
                <c:pt idx="18">
                  <c:v>49.988188574129786</c:v>
                </c:pt>
                <c:pt idx="19">
                  <c:v>48.479624067785338</c:v>
                </c:pt>
                <c:pt idx="20">
                  <c:v>48.301822540411841</c:v>
                </c:pt>
                <c:pt idx="21">
                  <c:v>48.943039618108671</c:v>
                </c:pt>
                <c:pt idx="22">
                  <c:v>47.791097152494856</c:v>
                </c:pt>
                <c:pt idx="23">
                  <c:v>47.202494699935826</c:v>
                </c:pt>
                <c:pt idx="24">
                  <c:v>46.53293118518701</c:v>
                </c:pt>
                <c:pt idx="25">
                  <c:v>47.777665495895391</c:v>
                </c:pt>
                <c:pt idx="26">
                  <c:v>47.152516702421956</c:v>
                </c:pt>
                <c:pt idx="27">
                  <c:v>45.907936422873505</c:v>
                </c:pt>
                <c:pt idx="28">
                  <c:v>44.455527676088842</c:v>
                </c:pt>
                <c:pt idx="29">
                  <c:v>45.630955558166427</c:v>
                </c:pt>
                <c:pt idx="30">
                  <c:v>47.311756210520102</c:v>
                </c:pt>
                <c:pt idx="31">
                  <c:v>45.85400732732009</c:v>
                </c:pt>
                <c:pt idx="32">
                  <c:v>45.636752072458229</c:v>
                </c:pt>
                <c:pt idx="33">
                  <c:v>45.835804959981026</c:v>
                </c:pt>
                <c:pt idx="34">
                  <c:v>45.93776939100529</c:v>
                </c:pt>
                <c:pt idx="35">
                  <c:v>46.728386833373129</c:v>
                </c:pt>
                <c:pt idx="36">
                  <c:v>46.51363482112265</c:v>
                </c:pt>
                <c:pt idx="37">
                  <c:v>46.205870886832955</c:v>
                </c:pt>
                <c:pt idx="38">
                  <c:v>46.866624140764998</c:v>
                </c:pt>
                <c:pt idx="39">
                  <c:v>46.822144627947353</c:v>
                </c:pt>
                <c:pt idx="40">
                  <c:v>45.642212814391712</c:v>
                </c:pt>
                <c:pt idx="41">
                  <c:v>45.54398981865252</c:v>
                </c:pt>
                <c:pt idx="42">
                  <c:v>44.463012053137184</c:v>
                </c:pt>
                <c:pt idx="43">
                  <c:v>45.205421855298944</c:v>
                </c:pt>
                <c:pt idx="44">
                  <c:v>44.187728543588143</c:v>
                </c:pt>
                <c:pt idx="45">
                  <c:v>44.237393846389331</c:v>
                </c:pt>
                <c:pt idx="46">
                  <c:v>43.525562314935755</c:v>
                </c:pt>
                <c:pt idx="47">
                  <c:v>44.289341177285493</c:v>
                </c:pt>
                <c:pt idx="48">
                  <c:v>45.350024492287368</c:v>
                </c:pt>
                <c:pt idx="49">
                  <c:v>44.119555237953712</c:v>
                </c:pt>
                <c:pt idx="50">
                  <c:v>44.146547988517113</c:v>
                </c:pt>
                <c:pt idx="51">
                  <c:v>43.927799974274357</c:v>
                </c:pt>
                <c:pt idx="52">
                  <c:v>43.834787049936331</c:v>
                </c:pt>
                <c:pt idx="53">
                  <c:v>43.599518240098739</c:v>
                </c:pt>
                <c:pt idx="54">
                  <c:v>42.73415650767236</c:v>
                </c:pt>
                <c:pt idx="55">
                  <c:v>43.375485405860765</c:v>
                </c:pt>
                <c:pt idx="56">
                  <c:v>42.798457796657459</c:v>
                </c:pt>
                <c:pt idx="57">
                  <c:v>42.23025082934295</c:v>
                </c:pt>
                <c:pt idx="58">
                  <c:v>41.749837128193604</c:v>
                </c:pt>
                <c:pt idx="59">
                  <c:v>41.839681270740712</c:v>
                </c:pt>
                <c:pt idx="60">
                  <c:v>40.53809690859849</c:v>
                </c:pt>
                <c:pt idx="61">
                  <c:v>39.524332078075545</c:v>
                </c:pt>
                <c:pt idx="62">
                  <c:v>41.431536240717733</c:v>
                </c:pt>
                <c:pt idx="63">
                  <c:v>41.973064176627013</c:v>
                </c:pt>
                <c:pt idx="64">
                  <c:v>42.904638637235486</c:v>
                </c:pt>
                <c:pt idx="65">
                  <c:v>42.68162856876377</c:v>
                </c:pt>
                <c:pt idx="66">
                  <c:v>43.759788300874163</c:v>
                </c:pt>
                <c:pt idx="67">
                  <c:v>43.936486716482115</c:v>
                </c:pt>
                <c:pt idx="68">
                  <c:v>44.195500916093067</c:v>
                </c:pt>
                <c:pt idx="69">
                  <c:v>45.714303306761778</c:v>
                </c:pt>
                <c:pt idx="70">
                  <c:v>44.219960890960628</c:v>
                </c:pt>
                <c:pt idx="71">
                  <c:v>44.715761822571352</c:v>
                </c:pt>
                <c:pt idx="72">
                  <c:v>43.51109333897211</c:v>
                </c:pt>
                <c:pt idx="73">
                  <c:v>44.448867195786974</c:v>
                </c:pt>
                <c:pt idx="74">
                  <c:v>43.466001823293276</c:v>
                </c:pt>
                <c:pt idx="75">
                  <c:v>44.493291453630476</c:v>
                </c:pt>
                <c:pt idx="76">
                  <c:v>42.974782894902702</c:v>
                </c:pt>
                <c:pt idx="77">
                  <c:v>44.16996047430829</c:v>
                </c:pt>
                <c:pt idx="78">
                  <c:v>43.684782608695677</c:v>
                </c:pt>
                <c:pt idx="79">
                  <c:v>43.323834196891241</c:v>
                </c:pt>
                <c:pt idx="80">
                  <c:v>42.731282051282015</c:v>
                </c:pt>
                <c:pt idx="81">
                  <c:v>42.813857290589425</c:v>
                </c:pt>
                <c:pt idx="82">
                  <c:v>43.2804232804233</c:v>
                </c:pt>
                <c:pt idx="83">
                  <c:v>43.847628657921298</c:v>
                </c:pt>
                <c:pt idx="84">
                  <c:v>43.48587055606194</c:v>
                </c:pt>
                <c:pt idx="85">
                  <c:v>41.993125659498546</c:v>
                </c:pt>
                <c:pt idx="86">
                  <c:v>42.27555110220441</c:v>
                </c:pt>
                <c:pt idx="87">
                  <c:v>43.67612524461839</c:v>
                </c:pt>
                <c:pt idx="88">
                  <c:v>43.736842105263165</c:v>
                </c:pt>
                <c:pt idx="89">
                  <c:v>44.072427983539072</c:v>
                </c:pt>
                <c:pt idx="90">
                  <c:v>44.032873806998936</c:v>
                </c:pt>
                <c:pt idx="91">
                  <c:v>44.350895679662813</c:v>
                </c:pt>
                <c:pt idx="92">
                  <c:v>45.269447576099232</c:v>
                </c:pt>
                <c:pt idx="93">
                  <c:v>42.028340080971667</c:v>
                </c:pt>
                <c:pt idx="94">
                  <c:v>42.36954314720812</c:v>
                </c:pt>
                <c:pt idx="95">
                  <c:v>43.164571428571435</c:v>
                </c:pt>
                <c:pt idx="96">
                  <c:v>43.68310727496921</c:v>
                </c:pt>
                <c:pt idx="97">
                  <c:v>41.820965842167276</c:v>
                </c:pt>
                <c:pt idx="98">
                  <c:v>42.234042553191458</c:v>
                </c:pt>
                <c:pt idx="99">
                  <c:v>42.003440366972484</c:v>
                </c:pt>
                <c:pt idx="100">
                  <c:v>44.290148448043219</c:v>
                </c:pt>
                <c:pt idx="101">
                  <c:v>42.267489711934196</c:v>
                </c:pt>
                <c:pt idx="102">
                  <c:v>41.113636363636388</c:v>
                </c:pt>
                <c:pt idx="103">
                  <c:v>43.59870550161817</c:v>
                </c:pt>
                <c:pt idx="104">
                  <c:v>43.745625841184413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A-4036-9DBC-5EDB12EF4585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Area Rating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Data'!$BQ$5:$BQ$109</c:f>
              <c:numCache>
                <c:formatCode>#,##0.0</c:formatCode>
                <c:ptCount val="105"/>
                <c:pt idx="3">
                  <c:v>46.941409068647218</c:v>
                </c:pt>
                <c:pt idx="4">
                  <c:v>47.006186896383419</c:v>
                </c:pt>
                <c:pt idx="5">
                  <c:v>46.805510254759056</c:v>
                </c:pt>
                <c:pt idx="6">
                  <c:v>46.809617035215574</c:v>
                </c:pt>
                <c:pt idx="7">
                  <c:v>46.651396307580058</c:v>
                </c:pt>
                <c:pt idx="8">
                  <c:v>46.636041520254302</c:v>
                </c:pt>
                <c:pt idx="9">
                  <c:v>47.124429756763575</c:v>
                </c:pt>
                <c:pt idx="10">
                  <c:v>47.790972341401201</c:v>
                </c:pt>
                <c:pt idx="11">
                  <c:v>48.545948054587313</c:v>
                </c:pt>
                <c:pt idx="12">
                  <c:v>48.966574004104586</c:v>
                </c:pt>
                <c:pt idx="13">
                  <c:v>49.336293360474386</c:v>
                </c:pt>
                <c:pt idx="14">
                  <c:v>50.009646194238719</c:v>
                </c:pt>
                <c:pt idx="15">
                  <c:v>49.699386596548791</c:v>
                </c:pt>
                <c:pt idx="16">
                  <c:v>49.737086724251995</c:v>
                </c:pt>
                <c:pt idx="17">
                  <c:v>49.247800119473013</c:v>
                </c:pt>
                <c:pt idx="18">
                  <c:v>48.996856282815003</c:v>
                </c:pt>
                <c:pt idx="19">
                  <c:v>48.92578185772922</c:v>
                </c:pt>
                <c:pt idx="20">
                  <c:v>48.565044340630088</c:v>
                </c:pt>
                <c:pt idx="21">
                  <c:v>48.928168700108913</c:v>
                </c:pt>
                <c:pt idx="22">
                  <c:v>48.378895844700168</c:v>
                </c:pt>
                <c:pt idx="23">
                  <c:v>48.05961350273779</c:v>
                </c:pt>
                <c:pt idx="24">
                  <c:v>47.617390663931587</c:v>
                </c:pt>
                <c:pt idx="25">
                  <c:v>47.326047133378268</c:v>
                </c:pt>
                <c:pt idx="26">
                  <c:v>47.166402020860048</c:v>
                </c:pt>
                <c:pt idx="27">
                  <c:v>46.842762451594467</c:v>
                </c:pt>
                <c:pt idx="28">
                  <c:v>46.323411574319927</c:v>
                </c:pt>
                <c:pt idx="29">
                  <c:v>45.78673408988768</c:v>
                </c:pt>
                <c:pt idx="30">
                  <c:v>45.826543966912212</c:v>
                </c:pt>
                <c:pt idx="31">
                  <c:v>45.813061693023862</c:v>
                </c:pt>
                <c:pt idx="32">
                  <c:v>46.108367792116212</c:v>
                </c:pt>
                <c:pt idx="33">
                  <c:v>46.159580142569865</c:v>
                </c:pt>
                <c:pt idx="34">
                  <c:v>45.816083437691162</c:v>
                </c:pt>
                <c:pt idx="35">
                  <c:v>46.034678314204413</c:v>
                </c:pt>
                <c:pt idx="36">
                  <c:v>46.25389900137052</c:v>
                </c:pt>
                <c:pt idx="37">
                  <c:v>46.346415483083504</c:v>
                </c:pt>
                <c:pt idx="38">
                  <c:v>46.578629170523428</c:v>
                </c:pt>
                <c:pt idx="39">
                  <c:v>46.602068619166985</c:v>
                </c:pt>
                <c:pt idx="40">
                  <c:v>46.384213117484251</c:v>
                </c:pt>
                <c:pt idx="41">
                  <c:v>46.218742850439142</c:v>
                </c:pt>
                <c:pt idx="42">
                  <c:v>45.61783982853219</c:v>
                </c:pt>
                <c:pt idx="43">
                  <c:v>45.213659135370087</c:v>
                </c:pt>
                <c:pt idx="44">
                  <c:v>44.850038067669196</c:v>
                </c:pt>
                <c:pt idx="45">
                  <c:v>44.523389074603401</c:v>
                </c:pt>
                <c:pt idx="46">
                  <c:v>44.289026640053038</c:v>
                </c:pt>
                <c:pt idx="47">
                  <c:v>44.060006470549681</c:v>
                </c:pt>
                <c:pt idx="48">
                  <c:v>44.350580457724483</c:v>
                </c:pt>
                <c:pt idx="49">
                  <c:v>44.321120805615578</c:v>
                </c:pt>
                <c:pt idx="50">
                  <c:v>44.476367224010922</c:v>
                </c:pt>
                <c:pt idx="51">
                  <c:v>44.385981923258143</c:v>
                </c:pt>
                <c:pt idx="52">
                  <c:v>44.007172562670377</c:v>
                </c:pt>
                <c:pt idx="53">
                  <c:v>43.877163313206637</c:v>
                </c:pt>
                <c:pt idx="54">
                  <c:v>43.52406544299545</c:v>
                </c:pt>
                <c:pt idx="55">
                  <c:v>43.385986800892049</c:v>
                </c:pt>
                <c:pt idx="56">
                  <c:v>43.126904487572332</c:v>
                </c:pt>
                <c:pt idx="57">
                  <c:v>42.78458763488338</c:v>
                </c:pt>
                <c:pt idx="58">
                  <c:v>42.538507790013689</c:v>
                </c:pt>
                <c:pt idx="59">
                  <c:v>42.154556756233681</c:v>
                </c:pt>
                <c:pt idx="60">
                  <c:v>41.589466534218943</c:v>
                </c:pt>
                <c:pt idx="61">
                  <c:v>40.912986846402092</c:v>
                </c:pt>
                <c:pt idx="62">
                  <c:v>40.83341162453312</c:v>
                </c:pt>
                <c:pt idx="63">
                  <c:v>40.866757351004694</c:v>
                </c:pt>
                <c:pt idx="64">
                  <c:v>41.458392783163944</c:v>
                </c:pt>
                <c:pt idx="65">
                  <c:v>42.247716905836</c:v>
                </c:pt>
                <c:pt idx="66">
                  <c:v>42.829779920875112</c:v>
                </c:pt>
                <c:pt idx="67">
                  <c:v>43.320635555838884</c:v>
                </c:pt>
                <c:pt idx="68">
                  <c:v>43.643351125553281</c:v>
                </c:pt>
                <c:pt idx="69">
                  <c:v>44.401519810052775</c:v>
                </c:pt>
                <c:pt idx="70">
                  <c:v>44.516562957574394</c:v>
                </c:pt>
                <c:pt idx="71">
                  <c:v>44.711381734096705</c:v>
                </c:pt>
                <c:pt idx="72">
                  <c:v>44.540279839816463</c:v>
                </c:pt>
                <c:pt idx="73">
                  <c:v>44.223920812072762</c:v>
                </c:pt>
                <c:pt idx="74">
                  <c:v>44.035431045155924</c:v>
                </c:pt>
                <c:pt idx="75">
                  <c:v>43.979813452920709</c:v>
                </c:pt>
                <c:pt idx="76">
                  <c:v>43.845735841903362</c:v>
                </c:pt>
                <c:pt idx="77">
                  <c:v>43.776009161533686</c:v>
                </c:pt>
                <c:pt idx="78">
                  <c:v>43.830704357884287</c:v>
                </c:pt>
                <c:pt idx="79">
                  <c:v>43.538340043699478</c:v>
                </c:pt>
                <c:pt idx="80">
                  <c:v>43.477464832794304</c:v>
                </c:pt>
                <c:pt idx="81">
                  <c:v>43.13843903686459</c:v>
                </c:pt>
                <c:pt idx="82">
                  <c:v>43.037349204796492</c:v>
                </c:pt>
                <c:pt idx="83">
                  <c:v>43.168297820054008</c:v>
                </c:pt>
                <c:pt idx="84">
                  <c:v>43.356944946248987</c:v>
                </c:pt>
                <c:pt idx="85">
                  <c:v>43.151762038476278</c:v>
                </c:pt>
                <c:pt idx="86">
                  <c:v>42.900543993921545</c:v>
                </c:pt>
                <c:pt idx="87">
                  <c:v>42.85766814059582</c:v>
                </c:pt>
                <c:pt idx="88">
                  <c:v>42.920411027896122</c:v>
                </c:pt>
                <c:pt idx="89">
                  <c:v>43.440236608906261</c:v>
                </c:pt>
                <c:pt idx="90">
                  <c:v>43.879567285104891</c:v>
                </c:pt>
                <c:pt idx="91">
                  <c:v>44.048259893865996</c:v>
                </c:pt>
                <c:pt idx="92">
                  <c:v>44.431411261575015</c:v>
                </c:pt>
                <c:pt idx="93">
                  <c:v>43.920389285933162</c:v>
                </c:pt>
                <c:pt idx="94">
                  <c:v>43.504556620985454</c:v>
                </c:pt>
                <c:pt idx="95">
                  <c:v>43.20797555821261</c:v>
                </c:pt>
                <c:pt idx="96">
                  <c:v>42.811390482930108</c:v>
                </c:pt>
                <c:pt idx="97">
                  <c:v>42.75954692322901</c:v>
                </c:pt>
                <c:pt idx="98">
                  <c:v>42.725671774724844</c:v>
                </c:pt>
                <c:pt idx="99">
                  <c:v>42.435389009325107</c:v>
                </c:pt>
                <c:pt idx="100">
                  <c:v>42.587149302593609</c:v>
                </c:pt>
                <c:pt idx="101">
                  <c:v>42.698780270035336</c:v>
                </c:pt>
                <c:pt idx="102">
                  <c:v>42.418678722646575</c:v>
                </c:pt>
                <c:pt idx="103">
                  <c:v>42.817495006307993</c:v>
                </c:pt>
                <c:pt idx="104">
                  <c:v>42.681364354593292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A-4036-9DBC-5EDB12EF4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5"/>
          <c:min val="4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'Plan Figures'!$F$42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Figures'!$H$49:$H$57</c:f>
              <c:numCache>
                <c:formatCode>"£"#,##0_);[Red]\("£"#,##0\)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3242495.1725031096</c:v>
                </c:pt>
                <c:pt idx="6">
                  <c:v>3275084.0647190744</c:v>
                </c:pt>
                <c:pt idx="7">
                  <c:v>3508147.9372798749</c:v>
                </c:pt>
                <c:pt idx="8">
                  <c:v>6166782.3693075832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B-4FFB-B4AB-AAC53D752C09}"/>
            </c:ext>
          </c:extLst>
        </c:ser>
        <c:ser>
          <c:idx val="1"/>
          <c:order val="1"/>
          <c:tx>
            <c:strRef>
              <c:f>'Plan Figures'!$H$25</c:f>
              <c:strCache>
                <c:ptCount val="1"/>
                <c:pt idx="0">
                  <c:v>Headline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Figures'!$H$32:$H$40</c:f>
              <c:numCache>
                <c:formatCode>"£"#,##0_);[Red]\("£"#,##0\)</c:formatCode>
                <c:ptCount val="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B-4FFB-B4AB-AAC53D752C09}"/>
            </c:ext>
          </c:extLst>
        </c:ser>
        <c:ser>
          <c:idx val="2"/>
          <c:order val="2"/>
          <c:tx>
            <c:strRef>
              <c:f>'Plan Figures'!$H$3</c:f>
              <c:strCache>
                <c:ptCount val="1"/>
                <c:pt idx="0">
                  <c:v>Ultimate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Figures'!$H$10:$H$18</c:f>
              <c:numCache>
                <c:formatCode>"£"#,##0_);[Red]\("£"#,##0\)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3013169.0914932396</c:v>
                </c:pt>
                <c:pt idx="8">
                  <c:v>3046278.3015965438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B-4FFB-B4AB-AAC53D75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43536"/>
        <c:axId val="1146762304"/>
      </c:lineChart>
      <c:catAx>
        <c:axId val="66584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62304"/>
        <c:crosses val="autoZero"/>
        <c:auto val="1"/>
        <c:lblAlgn val="ctr"/>
        <c:lblOffset val="100"/>
        <c:noMultiLvlLbl val="0"/>
      </c:catAx>
      <c:valAx>
        <c:axId val="1146762304"/>
        <c:scaling>
          <c:orientation val="minMax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161925</xdr:rowOff>
    </xdr:from>
    <xdr:to>
      <xdr:col>10</xdr:col>
      <xdr:colOff>455692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0F9BE3-3827-48CF-8EE0-525C23CCD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1925"/>
          <a:ext cx="6675517" cy="1133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CFB1D-8941-41C4-8750-E9BF477A9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B49FA5-2DE8-43F7-A1DD-23E7658D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77CF6-7402-4514-ABEE-3038A8B31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B7556-E9E5-4436-B2E1-59CF5484B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309954</xdr:colOff>
      <xdr:row>28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68CECD-F350-4BE6-B61A-EEB8CE2F0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7</xdr:col>
      <xdr:colOff>309954</xdr:colOff>
      <xdr:row>57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0958E8-B018-462C-BB2C-ED3A76C2F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31</xdr:row>
      <xdr:rowOff>0</xdr:rowOff>
    </xdr:from>
    <xdr:to>
      <xdr:col>15</xdr:col>
      <xdr:colOff>483136</xdr:colOff>
      <xdr:row>57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F44E3-8751-4BC7-912D-E16B639C8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4FD6B-FE66-42D9-9D78-7050E01A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F442E1-4C44-4F7C-87AA-401649A6B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0CCF6B-6021-4003-8D36-40545F145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A513B7-D5F9-422C-BDE6-0A7B3949E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309954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4A8E0-D8DE-4679-B29B-01968EA31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309954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592ADF-3D87-4634-9E94-FA4A7CFFD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483136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9EBD7B-B638-4E3C-9463-46683ECF5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311068</xdr:colOff>
      <xdr:row>28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6DF3B-CC80-4FBE-A706-377983961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487961</xdr:colOff>
      <xdr:row>28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8A0265-BDAB-4666-BAC8-2962F507B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26</xdr:col>
      <xdr:colOff>392711</xdr:colOff>
      <xdr:row>28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D195E7-C0A7-4D6E-BB93-744E93D83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7</xdr:col>
      <xdr:colOff>311068</xdr:colOff>
      <xdr:row>59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A258BA-87F4-4F46-B671-7D9A0D689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33</xdr:row>
      <xdr:rowOff>0</xdr:rowOff>
    </xdr:from>
    <xdr:to>
      <xdr:col>15</xdr:col>
      <xdr:colOff>487961</xdr:colOff>
      <xdr:row>59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F0B10D-A14D-4DDB-B260-E0827A5EF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33</xdr:row>
      <xdr:rowOff>0</xdr:rowOff>
    </xdr:from>
    <xdr:to>
      <xdr:col>26</xdr:col>
      <xdr:colOff>392711</xdr:colOff>
      <xdr:row>59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EE0D084-B801-4DFC-BAFF-F9C574DA2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647437</xdr:colOff>
      <xdr:row>29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33E04E-96CB-4691-95D3-0DDA1FFC0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8</xdr:col>
      <xdr:colOff>646215</xdr:colOff>
      <xdr:row>59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59458-DE17-43B3-8526-51309B0DA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20</xdr:col>
      <xdr:colOff>172313</xdr:colOff>
      <xdr:row>29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122C9C-FA8C-49B0-BA75-B0035A953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20</xdr:col>
      <xdr:colOff>172313</xdr:colOff>
      <xdr:row>59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014C2B-E8C7-40B8-B63E-A7E289176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C7E4F-9B22-4A20-A9BE-3B8909C97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2249C-9BC8-4943-B63D-6BEC07379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CE80B-106E-4CDB-9ECC-DCBABA6E1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8ED2E7-ABF0-444C-890B-A9C0F73E7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AD70B-8F7F-49F4-BA11-C3277ACEB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353250</xdr:colOff>
      <xdr:row>55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7C405-4E67-4DB3-9928-5AB272EC4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7</xdr:col>
      <xdr:colOff>353250</xdr:colOff>
      <xdr:row>85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063B22-B5B1-437A-8905-86AC441DF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59</xdr:row>
      <xdr:rowOff>0</xdr:rowOff>
    </xdr:from>
    <xdr:to>
      <xdr:col>15</xdr:col>
      <xdr:colOff>530143</xdr:colOff>
      <xdr:row>85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AC8600-842C-4FD1-877E-92B9D4537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59</xdr:row>
      <xdr:rowOff>0</xdr:rowOff>
    </xdr:from>
    <xdr:to>
      <xdr:col>25</xdr:col>
      <xdr:colOff>162750</xdr:colOff>
      <xdr:row>85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50922C1-B9CD-4F9A-9D1C-CBAE4CFA8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7</xdr:col>
      <xdr:colOff>353250</xdr:colOff>
      <xdr:row>112</xdr:row>
      <xdr:rowOff>87000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479C272-51DB-4179-9D10-7FD4630B8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86</xdr:row>
      <xdr:rowOff>0</xdr:rowOff>
    </xdr:from>
    <xdr:to>
      <xdr:col>15</xdr:col>
      <xdr:colOff>530143</xdr:colOff>
      <xdr:row>112</xdr:row>
      <xdr:rowOff>87000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544481-4F17-46C8-B36A-BCC25706E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86</xdr:row>
      <xdr:rowOff>0</xdr:rowOff>
    </xdr:from>
    <xdr:to>
      <xdr:col>25</xdr:col>
      <xdr:colOff>162750</xdr:colOff>
      <xdr:row>112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F7B8F5-BF12-4766-B80D-7FA40C451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C7408-860D-456B-9693-9BA4BDC45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27046-9736-4616-91E5-C68EF292C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A1BA0-084D-4E42-8197-2F6D3BB9C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CA6A9F-D30A-4003-93D3-9052452BE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B5860-EB4A-42A1-8B9A-351B29D09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B60B6-676E-46EA-8DCE-C8D534CD9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A3935-8FBC-4108-A711-1DE67A804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974CAE-5AC6-4BD4-9A62-091E40CFA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61BB3-735D-4769-8BAE-C88D7B146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A2CCBF-43FE-4722-BDC6-1C0EB3935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A741AC-F45D-4B35-BD58-8F41E5029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AE0C18-FCC2-4F16-84AC-5EFC472DA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B5C50-24B2-4AD6-8AD1-9BF09007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6627F-4627-4623-B3E4-594C5E19B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992A7-EB98-4181-8307-D9BF19EC9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C8D4D8-8592-46B5-B922-D009C14AA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8E918-299C-4081-ADFE-48035517D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243A8-CF4C-497B-8688-06F0930BD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508D9-82BB-4067-8E78-D68BEDC51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67E070-2899-4A06-A155-9AB43B5CF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E6F8A-3AF8-4D89-B33B-8C2585EC6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A2220-B76F-455B-970D-BF22130A0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F86A4-ED6B-4BD8-B166-FB12EF021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D2BF90-20D3-4D5C-89D8-53FA8077D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111</xdr:row>
      <xdr:rowOff>0</xdr:rowOff>
    </xdr:from>
    <xdr:to>
      <xdr:col>11</xdr:col>
      <xdr:colOff>181800</xdr:colOff>
      <xdr:row>137</xdr:row>
      <xdr:rowOff>87000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4E1E2BB-4C01-4339-99A8-8944245A8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22</xdr:col>
      <xdr:colOff>258000</xdr:colOff>
      <xdr:row>137</xdr:row>
      <xdr:rowOff>87000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6BDE95C-B0D3-40EB-950E-F7580E523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138</xdr:row>
      <xdr:rowOff>0</xdr:rowOff>
    </xdr:from>
    <xdr:to>
      <xdr:col>22</xdr:col>
      <xdr:colOff>258000</xdr:colOff>
      <xdr:row>164</xdr:row>
      <xdr:rowOff>87000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47C501E-3F0B-4B16-BB31-248AEC4B7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111</xdr:row>
      <xdr:rowOff>0</xdr:rowOff>
    </xdr:from>
    <xdr:to>
      <xdr:col>33</xdr:col>
      <xdr:colOff>258000</xdr:colOff>
      <xdr:row>137</xdr:row>
      <xdr:rowOff>87000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D92C103-0AEA-4FA7-9C94-DDAE40DC8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111</xdr:row>
      <xdr:rowOff>0</xdr:rowOff>
    </xdr:from>
    <xdr:to>
      <xdr:col>44</xdr:col>
      <xdr:colOff>258000</xdr:colOff>
      <xdr:row>137</xdr:row>
      <xdr:rowOff>87000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FF3EC83-C4D1-4FE7-AEBF-D12096DB8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111</xdr:row>
      <xdr:rowOff>0</xdr:rowOff>
    </xdr:from>
    <xdr:to>
      <xdr:col>55</xdr:col>
      <xdr:colOff>258000</xdr:colOff>
      <xdr:row>137</xdr:row>
      <xdr:rowOff>87000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A100DF6-25EF-4DEE-A0C5-4482C713E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111</xdr:row>
      <xdr:rowOff>0</xdr:rowOff>
    </xdr:from>
    <xdr:to>
      <xdr:col>66</xdr:col>
      <xdr:colOff>258000</xdr:colOff>
      <xdr:row>137</xdr:row>
      <xdr:rowOff>87000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C532DE-430E-4542-8756-C93B98D25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0</xdr:colOff>
      <xdr:row>127</xdr:row>
      <xdr:rowOff>0</xdr:rowOff>
    </xdr:from>
    <xdr:to>
      <xdr:col>78</xdr:col>
      <xdr:colOff>562800</xdr:colOff>
      <xdr:row>153</xdr:row>
      <xdr:rowOff>87000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D8C2038-F734-4E02-B17C-552E0211A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79</xdr:col>
      <xdr:colOff>0</xdr:colOff>
      <xdr:row>127</xdr:row>
      <xdr:rowOff>0</xdr:rowOff>
    </xdr:from>
    <xdr:to>
      <xdr:col>93</xdr:col>
      <xdr:colOff>105600</xdr:colOff>
      <xdr:row>153</xdr:row>
      <xdr:rowOff>87000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FA91AF1-0230-4590-BCE4-B1ACFFB4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493059</xdr:colOff>
      <xdr:row>21</xdr:row>
      <xdr:rowOff>79561</xdr:rowOff>
    </xdr:from>
    <xdr:to>
      <xdr:col>31</xdr:col>
      <xdr:colOff>162484</xdr:colOff>
      <xdr:row>44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C5EBA-1DD3-482B-ADC3-5E01465B7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95250</xdr:colOff>
      <xdr:row>11</xdr:row>
      <xdr:rowOff>41891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4A7914-AF91-46C6-A97C-22587D240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4143375" cy="1565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1419225</xdr:colOff>
      <xdr:row>11</xdr:row>
      <xdr:rowOff>41891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50C5E-D5AF-4A02-A7AF-3337613E8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4143375" cy="1565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F7F694-CDD0-4AC0-A7A7-6B11C20F1889}" name="Table4" displayName="Table4" ref="A4:U109" totalsRowShown="0" headerRowDxfId="449" tableBorderDxfId="448">
  <autoFilter ref="A4:U109" xr:uid="{C4B9AF1D-20FF-4724-A949-A17AF3C06DF0}"/>
  <tableColumns count="21">
    <tableColumn id="1" xr3:uid="{670E51E1-3275-4652-9C1E-B9613D04BF9A}" name="UW_dt" dataDxfId="447"/>
    <tableColumn id="52" xr3:uid="{96A1271A-0D1D-40C5-8EBB-0F2C49BE14CC}" name="Policy Count (MICL)" dataDxfId="446"/>
    <tableColumn id="53" xr3:uid="{A4809CDE-588E-42D9-BE82-A41407EBE7CA}" name="4 week Average (MICL)" dataDxfId="445"/>
    <tableColumn id="2" xr3:uid="{01F39BE1-8302-4AE1-A325-AD2D1B1377A8}" name="Policy Count (PC Annual Direct)" dataDxfId="444"/>
    <tableColumn id="3" xr3:uid="{F8631214-E8CF-40B1-84B0-BF54550F572E}" name="4 week Average (PC Annual Direct)" dataDxfId="443">
      <calculatedColumnFormula>AVERAGE(D2:D5)</calculatedColumnFormula>
    </tableColumn>
    <tableColumn id="4" xr3:uid="{3F3F15E2-4C83-4624-8A3A-5679EAF76FA8}" name="Policy Count (PC Annual Broker)" dataDxfId="442"/>
    <tableColumn id="5" xr3:uid="{D13C618D-CDEF-48D4-A811-C0799709D260}" name="4 week Average (PC Annual Broker)" dataDxfId="441">
      <calculatedColumnFormula>AVERAGE(F2:F5)</calculatedColumnFormula>
    </tableColumn>
    <tableColumn id="8" xr3:uid="{0400BC14-75CD-479B-8587-D8F6941AD4E6}" name="Policy Count (Short-Term)" dataDxfId="440"/>
    <tableColumn id="9" xr3:uid="{F4200E29-F7FE-4F2F-8E06-DDE05756B2D2}" name="4 week Average (Short-Term)" dataDxfId="439">
      <calculatedColumnFormula>AVERAGE(H2:H5)</calculatedColumnFormula>
    </tableColumn>
    <tableColumn id="10" xr3:uid="{7BFEBCC4-1D20-42E3-9E8F-06766832AC4F}" name="NB Policy Count (Overall)" dataDxfId="438"/>
    <tableColumn id="11" xr3:uid="{B54051C8-B56A-4EDF-A2E6-66C153145038}" name="NB 4 week Average (Overall)" dataDxfId="437">
      <calculatedColumnFormula>AVERAGE(J2:J5)</calculatedColumnFormula>
    </tableColumn>
    <tableColumn id="12" xr3:uid="{B62D5127-D8F7-4DE5-8196-671DB2BE1616}" name="RN Policy Count (Overall)" dataDxfId="436"/>
    <tableColumn id="13" xr3:uid="{9B99B47C-2C11-47A0-916E-7E85CD89E02A}" name="RN 4 week Average (Overall)" dataDxfId="435">
      <calculatedColumnFormula>AVERAGE(L2:L5)</calculatedColumnFormula>
    </tableColumn>
    <tableColumn id="14" xr3:uid="{116BA52C-A67E-4724-B9B1-2350D7849565}" name="NB Policy Count (PC Annual Direct)" dataDxfId="434"/>
    <tableColumn id="15" xr3:uid="{109A135A-9ABC-4718-B5A9-BE4A3A5890DA}" name="NB 4 week Average (PC Annual Direct)" dataDxfId="433">
      <calculatedColumnFormula>AVERAGE(N2:N5)</calculatedColumnFormula>
    </tableColumn>
    <tableColumn id="100" xr3:uid="{D04D378C-BC06-495E-B65F-483D61E9AB84}" name="RN Policy Count (PC Annual Direct)" dataDxfId="432"/>
    <tableColumn id="101" xr3:uid="{22C31AFA-FCC9-47B3-8DC3-1BDB664E7FAD}" name="RN 4 week Average (PC Annual Direct)" dataDxfId="431">
      <calculatedColumnFormula>AVERAGE(P2:P5)</calculatedColumnFormula>
    </tableColumn>
    <tableColumn id="80" xr3:uid="{4F1F6F4F-B691-46B3-BB1B-9566AF3ABFCD}" name="NB Policy Count (PC Annual Broker)" dataDxfId="430"/>
    <tableColumn id="81" xr3:uid="{8FA197BE-D2C1-455C-B447-21757CCE90DF}" name="NB 4 week Average (PC Annual Broker)" dataDxfId="429">
      <calculatedColumnFormula>AVERAGE(R2:R5)</calculatedColumnFormula>
    </tableColumn>
    <tableColumn id="78" xr3:uid="{00DB40A9-FB09-4383-9760-744E4893893B}" name="RN Policy Count (PC Annual Broker)" dataDxfId="428"/>
    <tableColumn id="79" xr3:uid="{B8744605-4E93-4629-9A48-B5B6E049B365}" name="RN 4 week Average (PC Annual Broker)" dataDxfId="427">
      <calculatedColumnFormula>AVERAGE(T2:T5)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1F19F0-50C2-487B-A4E0-079109A06DAA}" name="Table5" displayName="Table5" ref="A4:AS109" totalsRowShown="0" headerRowDxfId="426" tableBorderDxfId="425">
  <autoFilter ref="A4:AS109" xr:uid="{F91CC1AA-DD28-417B-B93A-E3FFC24226E4}"/>
  <tableColumns count="45">
    <tableColumn id="1" xr3:uid="{EA625EF6-1AB7-476B-A7C7-DCEC94E3C54B}" name="UW_dt" dataDxfId="424"/>
    <tableColumn id="78" xr3:uid="{C3009B2B-CC4D-436F-88D5-EF5E8F117780}" name="NWP (MICL)" dataDxfId="423"/>
    <tableColumn id="79" xr3:uid="{D3392765-1629-4116-BC05-60F93DD126FB}" name="NWP - 4 week Average (MICL)" dataDxfId="422">
      <calculatedColumnFormula>AVERAGE(B2:B5)</calculatedColumnFormula>
    </tableColumn>
    <tableColumn id="80" xr3:uid="{AA23809C-A55F-4585-B83E-8888330C8B1D}" name="Average NWP (MICL)" dataDxfId="421"/>
    <tableColumn id="81" xr3:uid="{7D1C3E71-28C5-4F56-9CEF-82F9CEC0B6BA}" name="Average NWP - 4 week Average (MICL)" dataDxfId="420">
      <calculatedColumnFormula>AVERAGE(D2:D5)</calculatedColumnFormula>
    </tableColumn>
    <tableColumn id="116" xr3:uid="{96F36B8F-57A7-4C2B-ACB5-45C5D407FA8A}" name="Plan (MICL)" dataDxfId="419">
      <calculatedColumnFormula>K5+P5+U5</calculatedColumnFormula>
    </tableColumn>
    <tableColumn id="2" xr3:uid="{CFCF094A-3063-410E-B67D-8DAFEDFE3345}" name="NWP (PC Annual Direct)" dataDxfId="418"/>
    <tableColumn id="77" xr3:uid="{7ED1E257-E24B-46DF-9CAB-5FA0DDB2E2E1}" name="NWP - 4 week Average (PC Annual Direct)" dataDxfId="417">
      <calculatedColumnFormula>AVERAGE(G2:G5)</calculatedColumnFormula>
    </tableColumn>
    <tableColumn id="3" xr3:uid="{F06AB982-711E-4C3B-9A6B-9EFEEFD67EEB}" name="Average NWP (PC Annual Direct)" dataDxfId="416"/>
    <tableColumn id="4" xr3:uid="{E74B63B9-250F-45C5-B3D5-762D500FA5B5}" name="4 week Average (PC Annual Direct)" dataDxfId="415">
      <calculatedColumnFormula>AVERAGE(I2:I5)</calculatedColumnFormula>
    </tableColumn>
    <tableColumn id="112" xr3:uid="{0A034DDC-3443-4E80-B732-C31C9002C65A}" name="Plan (PC Annual Direct)" dataDxfId="414"/>
    <tableColumn id="5" xr3:uid="{6DB606EF-5A70-45DE-94A0-C9CB194D0F12}" name="NWP (PC Annual Broker)" dataDxfId="413"/>
    <tableColumn id="86" xr3:uid="{04687D0D-6782-4D41-9DE5-DE13B6313391}" name="NWP - 4 week Average (PC Annual Broker)" dataDxfId="412">
      <calculatedColumnFormula>AVERAGE(L2:L5)</calculatedColumnFormula>
    </tableColumn>
    <tableColumn id="6" xr3:uid="{2EFA9266-D575-41D0-8F66-5CEC7867B999}" name="Average NWP (PC Annual Broker)" dataDxfId="411"/>
    <tableColumn id="7" xr3:uid="{19F2D5E5-0504-46D4-9E2A-CAF65449AC2D}" name="4 week Average (PC Annual Broker)" dataDxfId="410">
      <calculatedColumnFormula>AVERAGE(N2:N5)</calculatedColumnFormula>
    </tableColumn>
    <tableColumn id="117" xr3:uid="{29385D17-CE70-485A-92AF-8A7DAF83769B}" name="Plan (PC Annual Broker)" dataDxfId="409"/>
    <tableColumn id="11" xr3:uid="{E42D9D43-E5F5-451A-A6A0-A8B358903EF7}" name="NWP (Short-Term)" dataDxfId="408"/>
    <tableColumn id="88" xr3:uid="{6E424216-33F6-4870-84CE-2A35F2208746}" name="NWP - 4 week Average (Short-Term)" dataDxfId="407">
      <calculatedColumnFormula>AVERAGE(Q2:Q5)</calculatedColumnFormula>
    </tableColumn>
    <tableColumn id="12" xr3:uid="{0BAFBC12-EC95-4DD6-A4D2-2F15DCCE2C02}" name="Average NWP (Short-Term)" dataDxfId="406"/>
    <tableColumn id="13" xr3:uid="{C64F935B-6BBF-485A-9EBB-05066096BE0E}" name="Average NWP - 4 week Average (Short-Term)" dataDxfId="405">
      <calculatedColumnFormula>AVERAGE(S2:S5)</calculatedColumnFormula>
    </tableColumn>
    <tableColumn id="119" xr3:uid="{9D546269-A5C8-42F6-B858-E39065EC34C1}" name="Plan (Short-Term" dataDxfId="404"/>
    <tableColumn id="8" xr3:uid="{28E981D0-9D3E-4F87-B3EF-18AD458CE770}" name="NB NWP (Overall)" dataDxfId="403"/>
    <tableColumn id="9" xr3:uid="{2D149B6F-74E3-4329-8A8D-AF0745707DFC}" name="NB NWP - 4 week Average (Overall)" dataDxfId="402">
      <calculatedColumnFormula>AVERAGE(V2:V5)</calculatedColumnFormula>
    </tableColumn>
    <tableColumn id="10" xr3:uid="{DE07C39D-9512-4E8D-8F31-A4DEB4D9FA80}" name="NB Average NWP - 4 week Average (Overall)" dataDxfId="401"/>
    <tableColumn id="14" xr3:uid="{9B2CA51E-A997-4D0E-9491-3EEC3B282FE4}" name="RN NWP (Overall)" dataDxfId="400"/>
    <tableColumn id="15" xr3:uid="{6C539651-0FE6-48B8-91F1-2D16BB00D5D8}" name="RN NWP - 4 week Average (Overall)" dataDxfId="399">
      <calculatedColumnFormula>AVERAGE(Y2:Y5)</calculatedColumnFormula>
    </tableColumn>
    <tableColumn id="16" xr3:uid="{61FE7906-C5C8-4C40-B82B-C06BDDD5AB0E}" name="RN Average NWP - 4 week Average (Overall)" dataDxfId="398">
      <calculatedColumnFormula>AVERAGE(Z2:Z5)</calculatedColumnFormula>
    </tableColumn>
    <tableColumn id="17" xr3:uid="{45BCA7A4-1A35-4200-9C2C-6C15D2EEA949}" name="NB Average NWP (Overall)" dataDxfId="397"/>
    <tableColumn id="18" xr3:uid="{6802AB7C-C024-4A13-B091-B8F3604618B7}" name="RN Average NWP (Overall)" dataDxfId="396"/>
    <tableColumn id="19" xr3:uid="{DDAF3A5C-C4BE-45A5-8F4C-FB8C8B3BD740}" name="NB NWP (PC Annual Direct)" dataDxfId="395"/>
    <tableColumn id="20" xr3:uid="{A289EE2E-A6EC-492A-8142-D82D6637C114}" name="NB NWP - 4 week Average (PC Annual Direct)" dataDxfId="394">
      <calculatedColumnFormula>AVERAGE(AD2:AD5)</calculatedColumnFormula>
    </tableColumn>
    <tableColumn id="21" xr3:uid="{34A43EAD-6743-42B8-94AF-A8165502D7A2}" name="NB Average NWP - 4 week Average (PC Annual Direct)" dataDxfId="393">
      <calculatedColumnFormula>AVERAGE(AE2:AE5)</calculatedColumnFormula>
    </tableColumn>
    <tableColumn id="22" xr3:uid="{AA6EA637-078B-45EA-BB6B-EB639FB7DAED}" name="RN NWP (PC Annual Direct)" dataDxfId="392"/>
    <tableColumn id="23" xr3:uid="{BBD7F59E-679A-4BA3-9A42-72BCA7117550}" name="RN NWP - 4 week Average (PC Annual Direct)" dataDxfId="391">
      <calculatedColumnFormula>AVERAGE(AG2:AG5)</calculatedColumnFormula>
    </tableColumn>
    <tableColumn id="24" xr3:uid="{FA68061C-B5F1-414E-8495-55DCD1DAE1FD}" name="RN Average NWP - 4 week Average (PC Annual Direct)" dataDxfId="390">
      <calculatedColumnFormula>AVERAGE(AH2:AH5)</calculatedColumnFormula>
    </tableColumn>
    <tableColumn id="25" xr3:uid="{D498D28D-3518-4F67-B855-DA0E67B4B4D6}" name="NB Average NWP (PC Annual Direct)" dataDxfId="389"/>
    <tableColumn id="26" xr3:uid="{CFAF0640-E6F7-4B1C-BE54-29536E3D6C8D}" name="RN Average NWP (PC Annual Direct)" dataDxfId="388"/>
    <tableColumn id="27" xr3:uid="{81C5B247-1BEE-4D9C-8D89-AFE5FE3274E7}" name="NB NWP (PC Annual Broker)" dataDxfId="387"/>
    <tableColumn id="28" xr3:uid="{4F3F93B7-4C0A-46C0-94DE-4DDF15BCACA5}" name="NB NWP - 4 week Average (PC Annual Broker)" dataDxfId="386">
      <calculatedColumnFormula>AVERAGE(AL2:AL5)</calculatedColumnFormula>
    </tableColumn>
    <tableColumn id="29" xr3:uid="{16803E33-E153-4737-AEDD-4EF5654F7A7E}" name="NB Average NWP - 4 week Average (PC Annual Broker)" dataDxfId="385">
      <calculatedColumnFormula>AVERAGE(AM2:AM5)</calculatedColumnFormula>
    </tableColumn>
    <tableColumn id="30" xr3:uid="{8075E7DC-7EB9-49EC-B824-3299B9A6C103}" name="RN NWP (PC Annual Broker)" dataDxfId="384"/>
    <tableColumn id="31" xr3:uid="{6F6E3A55-E142-4244-8BE2-4A2B1F8B31DD}" name="RN NWP - 4 week Average (PC Annual Broker)" dataDxfId="383">
      <calculatedColumnFormula>AVERAGE(AO2:AO5)</calculatedColumnFormula>
    </tableColumn>
    <tableColumn id="32" xr3:uid="{F1B45C8B-1334-4205-A8C6-AB5FEAB7D811}" name="RN Average NWP - 4 week Average (PC Annual Broker)" dataDxfId="382">
      <calculatedColumnFormula>AVERAGE(AP2:AP5)</calculatedColumnFormula>
    </tableColumn>
    <tableColumn id="33" xr3:uid="{8B7FC5B7-9BD2-41D1-8ED3-C90DF0FCBB99}" name="NB Average NWP (PC Annual Broker)" dataDxfId="381"/>
    <tableColumn id="34" xr3:uid="{F25B4968-4328-4F23-81E7-73F8BEBF862F}" name="RN Average NWP (PC Annual Broker)" dataDxfId="38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E66AF-2C08-4E38-9B13-02DF60CD2178}" name="Table3" displayName="Table3" ref="A4:BU109" totalsRowShown="0" headerRowDxfId="379" tableBorderDxfId="378">
  <autoFilter ref="A4:BU109" xr:uid="{9284B2DE-07D7-44C9-8858-59FA3C458A23}"/>
  <tableColumns count="73">
    <tableColumn id="1" xr3:uid="{7405626C-551B-45C0-B0DF-68FDB8854992}" name="UW_dt" dataDxfId="377"/>
    <tableColumn id="2" xr3:uid="{BBCACFD8-16F7-46D2-AFE1-EC02F900DDCE}" name="Average Proposer Age (Overall)" dataDxfId="376"/>
    <tableColumn id="3" xr3:uid="{AD34782C-1682-4A32-A69A-7C606E3077CC}" name="Average Proposer Age - 4 Week Avg (Overall)" dataDxfId="375"/>
    <tableColumn id="14" xr3:uid="{0064C24D-1B6A-47DE-8795-EB57B8BE10B5}" name="Average Proposer Age (PC Annual Direct)" dataDxfId="374"/>
    <tableColumn id="15" xr3:uid="{4FC7913E-C9FB-49CD-97E1-51A2A9306333}" name="Average Proposer Age - 4 Week Avg (PC Annual Direct)" dataDxfId="373"/>
    <tableColumn id="16" xr3:uid="{7E50C41C-9B82-4CF9-B6AC-9C07E63C0384}" name="Average Proposer Age (PC Annual Broker)" dataDxfId="372"/>
    <tableColumn id="17" xr3:uid="{DA449D4B-411F-4B8C-914E-557E4F48B0D6}" name="Average Proposer Age - 4 Week Avg (PC Annual Broker)" dataDxfId="371"/>
    <tableColumn id="18" xr3:uid="{46036C0D-0866-4A50-99CA-F42F49F4AF25}" name="Average Proposer Age (Short-Term)" dataDxfId="370"/>
    <tableColumn id="19" xr3:uid="{BB929B2A-683E-41CD-B24B-85278A0842AE}" name="Average Proposer Age - 4 Week Avg (Short-Term)" dataDxfId="369"/>
    <tableColumn id="64" xr3:uid="{1616557A-8BDD-4D26-BE9A-2F4ED070317C}" name="Average Proportion Under 25 (Overall)" dataDxfId="368"/>
    <tableColumn id="65" xr3:uid="{624326FB-D08C-4EA2-96EE-B4D1BB3FA7FE}" name="Average Proportion Under 25 - 4 Week Avg (Overall)" dataDxfId="367"/>
    <tableColumn id="20" xr3:uid="{B62877F7-D35A-427D-A860-51426F15586F}" name="Average Proportion Under 25 (PC Annual Direct)" dataDxfId="366"/>
    <tableColumn id="21" xr3:uid="{579DC1D0-F0F6-47EA-829F-22D366D33ED1}" name="Average Proportion Under 25 - 4 Week Avg (PC Annual Direct)" dataDxfId="365"/>
    <tableColumn id="22" xr3:uid="{6815DBEE-E5A5-4C69-AD32-73BFC1912526}" name="Average Proportion Under 25 (PC Annual Broker)" dataDxfId="364"/>
    <tableColumn id="23" xr3:uid="{7DEB88EA-578C-4D2F-B24A-DD2D0BF02489}" name="Average Proportion Under 25 - 4 Week Avg (PC Annual Broker)" dataDxfId="363"/>
    <tableColumn id="24" xr3:uid="{609BBE70-A5E1-4A9E-ADB4-E6F53F686639}" name="Average Proportion Under 25 (Short-Term)" dataDxfId="362"/>
    <tableColumn id="25" xr3:uid="{DA2087A4-4AD6-4C39-9A10-3F9FF694CC7D}" name="Average Proportion Under 25 - 4 Week Avg (Short-Term)" dataDxfId="361"/>
    <tableColumn id="208" xr3:uid="{30C0254F-B469-486A-B4FD-B94613B51DB1}" name="Average Premium Proportion Under 25 (Overall)" dataDxfId="360"/>
    <tableColumn id="209" xr3:uid="{76CAADAF-C300-4C7B-B1CB-5EA2F94F5B31}" name="Average Premium Proportion Under 25 - 4 Week Avg (Overall)" dataDxfId="359"/>
    <tableColumn id="26" xr3:uid="{1A36F395-1771-4F11-A883-AD117A0B3102}" name="Average Premium Proportion Under 25 (PC Annual Direct)" dataDxfId="358"/>
    <tableColumn id="27" xr3:uid="{1F70FEED-6CEC-43DD-8D46-26C304D31BEB}" name="Average Premium Proportion Under 25 - 4 Week Avg (PC Annual Direct)" dataDxfId="357"/>
    <tableColumn id="28" xr3:uid="{4E2D856A-CE6C-4E01-AF25-C8A96F6E34C2}" name="Average Premium Proportion Under 25 (PC Annual Broker)" dataDxfId="356"/>
    <tableColumn id="29" xr3:uid="{9E50E6BB-C424-455D-9BC6-119806B9A94A}" name="Average Premium Proportion Under 25 - 4 Week Avg (PC Annual Broker)" dataDxfId="355"/>
    <tableColumn id="30" xr3:uid="{48575ECA-378E-438E-83B3-BE1816278CCC}" name="Average Premium Proportion Under 25 (Short-Term)" dataDxfId="354"/>
    <tableColumn id="31" xr3:uid="{628C4759-9D90-42B3-A480-6C62EC137670}" name="Average Premium Proportion Under 25 - 4 Week Avg (Short-Term)" dataDxfId="353"/>
    <tableColumn id="4" xr3:uid="{AC3EB035-2807-4142-9E59-BB58A17E06BC}" name="Average Mileage (Overall)" dataDxfId="352"/>
    <tableColumn id="5" xr3:uid="{E4BC9503-03BB-45F5-96AE-8DD88F8CEFC0}" name="Average Mileage - 4 Week Avg (Overall)" dataDxfId="351"/>
    <tableColumn id="32" xr3:uid="{C3F4339B-1E09-49F2-9D3E-8734DAAE59DC}" name="Average Mileage (PC Annual Direct)" dataDxfId="350"/>
    <tableColumn id="33" xr3:uid="{8DB6CBCD-D354-4AD2-98B9-915D943713AE}" name="Average Mileage - 4 Week Avg (PC Annual Direct)" dataDxfId="349"/>
    <tableColumn id="34" xr3:uid="{07ED56D9-A519-43D9-93C5-CC92F1E5312C}" name="Average Mileage (PC Annual Broker)" dataDxfId="348"/>
    <tableColumn id="35" xr3:uid="{ED22E567-FD8F-47A2-AFCE-59B69E982569}" name="Average Mileage - 4 Week Avg (PC Annual Broker)" dataDxfId="347"/>
    <tableColumn id="36" xr3:uid="{6B15FE9F-682B-4D0E-AD20-9EA20DC2035F}" name="Average Mileage (Short-Term)" dataDxfId="346"/>
    <tableColumn id="37" xr3:uid="{0EC57EF2-93C1-44F2-B4A4-8C8784133695}" name="Average Mileage - 4 Week Avg (Short-Term)" dataDxfId="345"/>
    <tableColumn id="6" xr3:uid="{E1383A70-A37E-412E-B925-A1BB18834006}" name="Average NCD (Overall)" dataDxfId="344"/>
    <tableColumn id="7" xr3:uid="{80985CC7-860C-4BFE-8418-0E8629DFFCD4}" name="Average NCD - 4 Week Avg (Overall)" dataDxfId="343"/>
    <tableColumn id="38" xr3:uid="{DD0C4420-B216-4A94-8751-C6ABBD7B7377}" name="Average NCD (PC Annual Direct)" dataDxfId="342"/>
    <tableColumn id="39" xr3:uid="{C6156291-3686-41D1-A855-F9A20ECD36D3}" name="Average NCD - 4 Week Avg (PC Annual Direct)" dataDxfId="341"/>
    <tableColumn id="40" xr3:uid="{70ABB428-86BA-4BAF-89F1-14CFF0164252}" name="Average NCD (PC Annual Broker)" dataDxfId="340"/>
    <tableColumn id="41" xr3:uid="{6E45B554-0E4E-4702-B3CE-5EB9ED305C41}" name="Average NCD - 4 Week Avg (PC Annual Broker)" dataDxfId="339"/>
    <tableColumn id="42" xr3:uid="{9272611E-FC1B-4775-AA37-5B1E9F45F527}" name="Average NCD (Short-Term)" dataDxfId="338"/>
    <tableColumn id="43" xr3:uid="{9AC11C4F-766E-488F-96B1-B19B56DBF8FD}" name="Average NCD - 4 Week Avg (Short-Term)" dataDxfId="337"/>
    <tableColumn id="8" xr3:uid="{F78FADAE-F123-41D5-9998-EF340708BD39}" name="Average Monthly Payment (Overall)" dataDxfId="336"/>
    <tableColumn id="9" xr3:uid="{2DA42626-4781-4090-8047-7EEC85A2B93C}" name="Average Monthly Payment - 4 Week Avg (Overall)" dataDxfId="335"/>
    <tableColumn id="44" xr3:uid="{26C63411-5E04-43F0-9BD1-6147D12D8C0F}" name="Average Monthly Payment (PC Annual Direct)" dataDxfId="334"/>
    <tableColumn id="45" xr3:uid="{51A4ECFA-800C-405E-8CB4-B79EBD09F4B5}" name="Average Monthly Payment - 4 Week Avg (PC Annual Direct)" dataDxfId="333"/>
    <tableColumn id="46" xr3:uid="{E7D0848E-9E4C-4E7A-8C0B-2FAD6FF5BA71}" name="Average Monthly Payment (PC Annual Broker)" dataDxfId="332"/>
    <tableColumn id="47" xr3:uid="{520DA379-DA0A-4932-A83F-796892E654C3}" name="Average Monthly Payment - 4 Week Avg (PC Annual Broker)" dataDxfId="331"/>
    <tableColumn id="48" xr3:uid="{8D627D5D-C5CC-48F4-8763-635FEF762336}" name="Average Monthly Payment (Short-Term)" dataDxfId="330"/>
    <tableColumn id="49" xr3:uid="{EF57115B-8FA1-491B-A4B7-1BE1CCBE0ABD}" name="Average Monthly Payment - 4 Week Avg (Short-Term)" dataDxfId="329"/>
    <tableColumn id="10" xr3:uid="{EEEC5DFC-0F54-4D91-B33C-705E1ABDFD74}" name="Average Vehicle Value (Overall)" dataDxfId="328"/>
    <tableColumn id="11" xr3:uid="{9D2B7169-4A86-4EF4-86B7-3479A6130734}" name="Average Vehicle Value - 4 Week Avg (Overall)" dataDxfId="327"/>
    <tableColumn id="54" xr3:uid="{AF8A1761-017A-4CC0-B505-061F6F774287}" name="Average Vehicle Value (PC Annual Direct)" dataDxfId="326"/>
    <tableColumn id="55" xr3:uid="{F56CBB1D-9C15-4DF2-AD4D-3319E702D4AA}" name="Average Vehicle Value - 4 Week Avg (PC Annual Direct)" dataDxfId="325"/>
    <tableColumn id="50" xr3:uid="{0C0D91D4-28BF-4698-B16F-365BC69C53A3}" name="Average Vehicle Value (PC Annual Broker)" dataDxfId="324"/>
    <tableColumn id="51" xr3:uid="{8498B6AD-C904-489F-BE75-12B3AB7084B3}" name="Average Vehicle Value - 4 Week Avg (PC Annual Broker)" dataDxfId="323"/>
    <tableColumn id="52" xr3:uid="{06CEBED2-3F23-4E34-86F0-879C070CE114}" name="Average Vehicle Value (Short-Term)" dataDxfId="322"/>
    <tableColumn id="53" xr3:uid="{5D8CB341-483B-4068-8776-F5532D92B92E}" name="Average Vehicle Value - 4 Week Avg (Short-Term)" dataDxfId="321"/>
    <tableColumn id="62" xr3:uid="{712C01EE-5E92-4909-A49D-319A54BD99E7}" name="Average Proportion Over £25k (Overall)" dataDxfId="320"/>
    <tableColumn id="63" xr3:uid="{E69E740F-1066-4A78-8F3E-B9E678280C11}" name="Average Proportion Over £25k - 4 Week Avg (Overall)" dataDxfId="319"/>
    <tableColumn id="60" xr3:uid="{209B2A15-40C0-4079-85CC-2BE76D52541B}" name="Average Proportion Over £25k (PC Annual Direct)" dataDxfId="318"/>
    <tableColumn id="61" xr3:uid="{FC23761A-5DED-42E3-ABD3-C8F09112926B}" name="Average Proportion Over £25k - 4 Week Avg (PC Annual Direct)" dataDxfId="317"/>
    <tableColumn id="58" xr3:uid="{5C94BD0B-69A9-49D8-88F9-AA1D67DFB8AC}" name="Average Proportion Over £25k (PC Annual Broker)" dataDxfId="316"/>
    <tableColumn id="59" xr3:uid="{B5BFC2FA-383F-4A45-93AB-17520B2FA92C}" name="Average Proportion Over £25k - 4 Week Avg (PC Annual Broker)" dataDxfId="315"/>
    <tableColumn id="56" xr3:uid="{A7B60406-FB33-4589-9C63-F7C4EE6631A1}" name="Average Proportion Over £25k (Short-Term)" dataDxfId="314"/>
    <tableColumn id="57" xr3:uid="{D6355CD3-66C8-4E64-9759-16DD30CFC7B0}" name="Average Proportion Over £25k - 4 Week Avg (Short-Term)" dataDxfId="313"/>
    <tableColumn id="12" xr3:uid="{5D29CAA5-D9CD-4606-9ED0-089AD645E1AC}" name="Average Area Rating (Overall)" dataDxfId="312"/>
    <tableColumn id="13" xr3:uid="{963D18EA-6F85-4E64-A8C1-FD7EDFB50D0E}" name="Average Area Rating - 4 Week Avg (Overall)" dataDxfId="311"/>
    <tableColumn id="66" xr3:uid="{2AD6B1C3-F029-4D0A-8366-D2B209D1EAEF}" name="Average Area Rating (PC Annual Direct)" dataDxfId="310"/>
    <tableColumn id="67" xr3:uid="{A727BF94-1A5D-4439-A03E-DC7A3707B1BC}" name="Average Area Rating - 4 Week Avg (PC Annual Direct)" dataDxfId="309"/>
    <tableColumn id="68" xr3:uid="{CC19F85D-040B-450D-839D-F797C2262BDB}" name="Average Area Rating (PC Annual Broker)" dataDxfId="308"/>
    <tableColumn id="69" xr3:uid="{BC9204C9-B8D6-4141-BFE4-DAF22DFFE7A3}" name="Average Area Rating - 4 Week Avg (PC Annual Broker)" dataDxfId="307"/>
    <tableColumn id="70" xr3:uid="{4E9710A2-C9DB-4EFE-ABFA-AC573EB52999}" name="Average Area Rating (Short-Term)" dataDxfId="306"/>
    <tableColumn id="71" xr3:uid="{403A0CDA-1018-40AA-B222-E64879963286}" name="Average Area Rating - 4 Week Avg (Short-Term)" dataDxfId="30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AD38F7-9591-49C2-B3D8-44DE940ADFE7}" name="Table356" displayName="Table356" ref="I4:K18" totalsRowShown="0">
  <autoFilter ref="I4:K18" xr:uid="{F6AD38F7-9591-49C2-B3D8-44DE940ADFE7}"/>
  <tableColumns count="3">
    <tableColumn id="1" xr3:uid="{4BCA7A31-9FCC-4B69-9BC1-F15574595F3B}" name="Bin"/>
    <tableColumn id="2" xr3:uid="{1657753C-3569-4E12-8150-05D096FB733B}" name="Short-Term (L month)" dataDxfId="304"/>
    <tableColumn id="3" xr3:uid="{B50DA96C-0AFD-4A40-B548-F8E547ECD7FE}" name="Short-Term (L3 months)" dataDxfId="3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0583BB2-1C42-4974-8C12-915000C339B5}" name="Table88" displayName="Table88" ref="K28:N42" totalsRowShown="0" tableBorderDxfId="302">
  <autoFilter ref="K28:N42" xr:uid="{B0583BB2-1C42-4974-8C12-915000C339B5}"/>
  <tableColumns count="4">
    <tableColumn id="1" xr3:uid="{5BD8B36A-F45B-4A15-941A-48B5BD378ADB}" name="Bin" dataDxfId="301"/>
    <tableColumn id="2" xr3:uid="{025165F6-33BA-44C9-ADFC-91CFCF06E970}" name="Short-Term (2022 YTD)" dataDxfId="300"/>
    <tableColumn id="3" xr3:uid="{34C90C8A-BED1-40D6-9D3D-BAD413805180}" name="Short-Term (2023 YTD)" dataDxfId="299"/>
    <tableColumn id="4" xr3:uid="{F2A36E1D-7A35-48DA-812C-23B6CB3535E6}" name="Short-Term (2024 YTD)" dataDxfId="29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ABF8D4A-35A2-4F9B-8822-5E89BCC5BA56}" name="Table7" displayName="Table7" ref="A4:C18" totalsRowShown="0">
  <autoFilter ref="A4:C18" xr:uid="{DABF8D4A-35A2-4F9B-8822-5E89BCC5BA56}"/>
  <tableColumns count="3">
    <tableColumn id="1" xr3:uid="{A28814EE-6FE5-4810-895E-4022E8C43639}" name="Bin"/>
    <tableColumn id="22" xr3:uid="{E8BF1540-F81A-4A42-B8D1-8977DEBDD4BA}" name="PC Annual Direct (L month)" dataDxfId="297"/>
    <tableColumn id="23" xr3:uid="{3836B4E1-408D-4FCE-B78A-913418C7307D}" name="PC Annual Direct (L3 months)" dataDxfId="29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0C2865-AE9D-4C7B-8735-0C0CB2D0B24C}" name="Table14" displayName="Table14" ref="F28:I43" totalsRowShown="0" tableBorderDxfId="295">
  <autoFilter ref="F28:I43" xr:uid="{900C2865-AE9D-4C7B-8735-0C0CB2D0B24C}"/>
  <tableColumns count="4">
    <tableColumn id="1" xr3:uid="{1EE890EC-E327-4694-AAF7-DDB5453E4E32}" name="Bin" dataDxfId="294"/>
    <tableColumn id="2" xr3:uid="{EA0A4816-804E-4E7C-AD94-F17137092885}" name="PC Annual Broker (2022 YTD)" dataDxfId="293"/>
    <tableColumn id="3" xr3:uid="{2F56F58B-14E2-42D5-924D-6F7952CEDAB3}" name="PC Annual Broker (2023 YTD)" dataDxfId="292"/>
    <tableColumn id="4" xr3:uid="{A11C0E8F-8B27-4D71-92AD-4FA2A4E5A671}" name="PC Annual Broker (2024 YTD)" dataDxfId="29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E50FF3A-9573-4C88-ADCA-00A598012AED}" name="Table711" displayName="Table711" ref="E4:G19" totalsRowShown="0">
  <autoFilter ref="E4:G19" xr:uid="{5E50FF3A-9573-4C88-ADCA-00A598012AED}"/>
  <tableColumns count="3">
    <tableColumn id="1" xr3:uid="{846F3B0D-6D67-4D77-8036-11166B0BF443}" name="Bin"/>
    <tableColumn id="22" xr3:uid="{3C3FDE6B-A52D-40BD-835E-6A97389D0BB4}" name="PC Annual Broker (L month)" dataDxfId="290"/>
    <tableColumn id="23" xr3:uid="{8FCA5240-10A9-4237-8705-2F184F41E6F1}" name="PC Annual Broker (L3 months)" dataDxfId="28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C461B8-5271-4580-BB86-1D182140A5DE}" name="Table10" displayName="Table10" ref="A28:D42" totalsRowShown="0" tableBorderDxfId="288">
  <autoFilter ref="A28:D42" xr:uid="{27C461B8-5271-4580-BB86-1D182140A5DE}"/>
  <tableColumns count="4">
    <tableColumn id="1" xr3:uid="{FAA92DFF-15EB-4088-84CE-69A5B3F678FE}" name="Bin" dataDxfId="287"/>
    <tableColumn id="2" xr3:uid="{C1B96B64-90ED-47A4-8458-63DAE82EFC14}" name="PC Annual Direct (2022 YTD)" dataDxfId="286"/>
    <tableColumn id="3" xr3:uid="{C3124F76-86AE-4F35-BF60-AA185DA97531}" name="PC Annual Direct (2023 YTD)" dataDxfId="285"/>
    <tableColumn id="4" xr3:uid="{16FE1838-3724-4D69-B909-30E61BE76DD2}" name="PC Annual Direct (2024 YTD)" dataDxfId="28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B6292E-3A07-4F4D-BD51-35C06AB7B543}" name="Table6" displayName="Table6" ref="A14:H134" totalsRowShown="0" headerRowDxfId="283" dataDxfId="281" headerRowBorderDxfId="282">
  <autoFilter ref="A14:H134" xr:uid="{ADB6292E-3A07-4F4D-BD51-35C06AB7B543}"/>
  <tableColumns count="8">
    <tableColumn id="1" xr3:uid="{532C97C2-7323-43C7-AA43-2CA67339E3FA}" name="UWY" dataDxfId="280"/>
    <tableColumn id="2" xr3:uid="{00B766DF-B627-46F2-AE4F-AF8010047973}" name="UWQ" dataDxfId="279"/>
    <tableColumn id="3" xr3:uid="{7DBF8B5F-2B62-4CCE-BE1D-55F0429811B5}" name="UWM" dataDxfId="278"/>
    <tableColumn id="4" xr3:uid="{6B917950-319C-4BD3-B2E5-96917F8BFEFA}" name="WV Years" dataDxfId="277"/>
    <tableColumn id="5" xr3:uid="{F12DB1F4-E12F-413D-8366-6A9F9062EEBA}" name="NWP" dataDxfId="276"/>
    <tableColumn id="6" xr3:uid="{336BB152-DE9F-4366-A1D4-7D30CD2FE7CA}" name="NUEP" dataDxfId="275"/>
    <tableColumn id="7" xr3:uid="{30A50E2D-931F-412F-8A8B-1CC0253E526F}" name="Total NLR (Net XOL)" dataDxfId="274"/>
    <tableColumn id="8" xr3:uid="{263FB508-FAC0-4670-A756-B2E65ACAE56A}" name="Total NLR (Gross XOL)" dataDxfId="27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7570F9-CB5D-481C-B39B-C3DC559063E3}" name="Table8" displayName="Table8" ref="J14:AB50" totalsRowShown="0" headerRowDxfId="272" dataDxfId="270" headerRowBorderDxfId="271">
  <autoFilter ref="J14:AB50" xr:uid="{4F7570F9-CB5D-481C-B39B-C3DC559063E3}"/>
  <tableColumns count="19">
    <tableColumn id="1" xr3:uid="{D11E4ABD-3314-4736-B104-D39907275961}" name="UWQ" dataDxfId="269"/>
    <tableColumn id="2" xr3:uid="{6500C200-7BFE-4089-B126-526A5305F7EB}" name="UWY" dataDxfId="268"/>
    <tableColumn id="3" xr3:uid="{3C7CAC77-DB38-488A-9D0A-7D4C0E9087AB}" name="UWM" dataDxfId="267"/>
    <tableColumn id="4" xr3:uid="{4F241DB0-3F14-4F73-864F-468B2B5BDFC6}" name="NEP" dataDxfId="266"/>
    <tableColumn id="5" xr3:uid="{0D258BE1-F7E7-4254-BCB0-238359079C7C}" name="Total NLR (Smoothed; Net XOL)" dataDxfId="265"/>
    <tableColumn id="6" xr3:uid="{B32F0E17-18B2-4F63-BD77-641E24216043}" name="Total NLR (Net XOL)" dataDxfId="264"/>
    <tableColumn id="7" xr3:uid="{AC45B02A-7D1F-4CFA-BD82-909B565E6487}" name="Total NLR (Gross XOL)" dataDxfId="263"/>
    <tableColumn id="8" xr3:uid="{35FB4B74-09A5-445C-841B-DDC197F2A9DE}" name="Total BM NLR" dataDxfId="262"/>
    <tableColumn id="9" xr3:uid="{456CE8CC-1599-4DC5-ABB5-A6E0F9F14106}" name="AD NLR" dataDxfId="261"/>
    <tableColumn id="10" xr3:uid="{C5A5D1B5-3588-4F22-A966-78C4C1F83344}" name="TPD NLR" dataDxfId="260"/>
    <tableColumn id="11" xr3:uid="{CB36ABB7-1BF5-4841-9925-30611CB178CF}" name="TPD BM NLR" dataDxfId="259"/>
    <tableColumn id="12" xr3:uid="{CF2EF082-2CD5-4613-864E-6A99C20AF62B}" name="BI Cap NLR" dataDxfId="258"/>
    <tableColumn id="13" xr3:uid="{6F4B9D7A-DCCA-40F8-84F6-0401427921DB}" name="BI Cap BM NLR" dataDxfId="257"/>
    <tableColumn id="14" xr3:uid="{2D74A280-EB87-483F-B2F1-461DDE6A02BA}" name="BI XS Net NLR" dataDxfId="256"/>
    <tableColumn id="15" xr3:uid="{2DC4BA15-DD46-49E8-ADD8-69043882EA08}" name="BI XS Net NLR (Smoothed)" dataDxfId="255"/>
    <tableColumn id="16" xr3:uid="{2B622131-0877-47E3-A18B-4661D6E3BA0F}" name="BI XS Gross NLR" dataDxfId="254"/>
    <tableColumn id="17" xr3:uid="{682ADD1C-BCB6-4AA4-AB9F-A34EECD73622}" name="TFT NLR" dataDxfId="253"/>
    <tableColumn id="18" xr3:uid="{9267A064-8348-4C90-BF42-F8F3EBB486F3}" name="WS NLR" dataDxfId="252"/>
    <tableColumn id="19" xr3:uid="{1D452615-56C4-496F-91DD-481A210B6983}" name="AD + TFT NLR" dataDxfId="25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F261500-62F0-4E07-9C1B-4B8BDF811A6D}" name="Table12" displayName="Table12" ref="A14:K26" totalsRowShown="0" headerRowDxfId="250" headerRowBorderDxfId="249">
  <autoFilter ref="A14:K26" xr:uid="{6F261500-62F0-4E07-9C1B-4B8BDF811A6D}"/>
  <tableColumns count="11">
    <tableColumn id="1" xr3:uid="{94BCADFA-1681-4A91-ACF9-1DA30D1B7EA9}" name="Month" dataDxfId="248"/>
    <tableColumn id="2" xr3:uid="{A7236B15-0425-4CE7-BBB9-F4221D9C22D9}" name="Ult NEP" dataDxfId="247">
      <calculatedColumnFormula>IF(SUMIFS(Table8[NEP],Table8[UWM],'Reserving Table Data'!$A15)=0,"-",SUMIFS(Table8[NEP],Table8[UWM],'Reserving Table Data'!$A15))</calculatedColumnFormula>
    </tableColumn>
    <tableColumn id="3" xr3:uid="{4DE519FD-1845-4540-BE7E-7594D6F044FD}" name="Ult NUEP" dataDxfId="246">
      <calculatedColumnFormula>IF(SUMIFS(Table6[NUEP],Table6[UWM],'Reserving Table Data'!$A15)=0,"-",SUMIFS(Table6[NUEP],Table6[UWM],'Reserving Table Data'!$A15))</calculatedColumnFormula>
    </tableColumn>
    <tableColumn id="4" xr3:uid="{E1888525-FE3C-4619-B5BD-17A39945AA58}" name="Ult NWP" dataDxfId="245">
      <calculatedColumnFormula>IF(B15="-","-",B15+C15)</calculatedColumnFormula>
    </tableColumn>
    <tableColumn id="5" xr3:uid="{7D58022D-38CD-4A96-ACD0-684373830846}" name="Net Earned Ultimate Loss Ratio">
      <calculatedColumnFormula array="1">IFERROR(INDEX('Reserving Static Data'!O$15:O$50,MATCH($A15,'Reserving Static Data'!L$15:L$50,0),0),"-")</calculatedColumnFormula>
    </tableColumn>
    <tableColumn id="6" xr3:uid="{3FF0EA43-7B76-435D-9977-70F51AEE49A3}" name="Net Unearned Ultimate Loss Ratio">
      <calculatedColumnFormula>IF(C15="-","-",((G15*D15)-(B15*E15))/C15)</calculatedColumnFormula>
    </tableColumn>
    <tableColumn id="7" xr3:uid="{0C1819CC-D20E-4B57-A50A-9B9B0B3AA8CD}" name="Net Ultimate Loss Ratio">
      <calculatedColumnFormula>IFERROR((J15*K15)/D15,"-")</calculatedColumnFormula>
    </tableColumn>
    <tableColumn id="8" xr3:uid="{5610FF19-F969-4EDA-9538-CEBD27F472E6}" name="Total Target Loss Ratio" dataDxfId="244"/>
    <tableColumn id="9" xr3:uid="{4FBBBE66-1AD3-4A36-A2F4-66857AFC4DC3}" name="Total Target NWP" dataDxfId="243"/>
    <tableColumn id="10" xr3:uid="{0036C282-1063-4768-ADBC-58DB6AF59B5B}" name="NWP">
      <calculatedColumnFormula array="1">IFERROR(INDEX('Reserving Static Data'!E$15:E$134,MATCH($A15,'Reserving Static Data'!C$15:C$134,0),0),"")</calculatedColumnFormula>
    </tableColumn>
    <tableColumn id="11" xr3:uid="{699C8257-6658-45F0-947D-957612885CFA}" name="Total NLR (Net XOL)">
      <calculatedColumnFormula array="1">IFERROR(INDEX('Reserving Static Data'!G$15:G$134,MATCH($A15,'Reserving Static Data'!$C$15:$C$134,0),0),"")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1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10068-9104-44F8-8E79-C50AE2AF3382}">
  <sheetPr codeName="Sheet27"/>
  <dimension ref="B8:I39"/>
  <sheetViews>
    <sheetView showGridLines="0" workbookViewId="0">
      <selection activeCell="C13" sqref="C13"/>
    </sheetView>
  </sheetViews>
  <sheetFormatPr defaultRowHeight="15" x14ac:dyDescent="0.25"/>
  <cols>
    <col min="2" max="2" width="10.7109375" customWidth="1"/>
    <col min="3" max="3" width="10.7109375" bestFit="1" customWidth="1"/>
  </cols>
  <sheetData>
    <row r="8" spans="2:9" x14ac:dyDescent="0.25">
      <c r="B8" s="524" t="s">
        <v>233</v>
      </c>
      <c r="C8" s="524"/>
      <c r="D8" s="524"/>
      <c r="E8" s="524"/>
      <c r="F8" s="524"/>
      <c r="G8" s="524"/>
      <c r="H8" s="524"/>
      <c r="I8" s="524"/>
    </row>
    <row r="9" spans="2:9" x14ac:dyDescent="0.25">
      <c r="B9" s="524"/>
      <c r="C9" s="524"/>
      <c r="D9" s="524"/>
      <c r="E9" s="524"/>
      <c r="F9" s="524"/>
      <c r="G9" s="524"/>
      <c r="H9" s="524"/>
      <c r="I9" s="524"/>
    </row>
    <row r="10" spans="2:9" x14ac:dyDescent="0.25">
      <c r="B10" s="524"/>
      <c r="C10" s="524"/>
      <c r="D10" s="524"/>
      <c r="E10" s="524"/>
      <c r="F10" s="524"/>
      <c r="G10" s="524"/>
      <c r="H10" s="524"/>
      <c r="I10" s="524"/>
    </row>
    <row r="12" spans="2:9" x14ac:dyDescent="0.25">
      <c r="B12" s="54" t="s">
        <v>3</v>
      </c>
    </row>
    <row r="13" spans="2:9" x14ac:dyDescent="0.25">
      <c r="B13" t="s">
        <v>206</v>
      </c>
      <c r="C13" s="59">
        <v>45884</v>
      </c>
    </row>
    <row r="14" spans="2:9" x14ac:dyDescent="0.25">
      <c r="B14" t="s">
        <v>207</v>
      </c>
    </row>
    <row r="15" spans="2:9" x14ac:dyDescent="0.25">
      <c r="B15" s="3" t="s">
        <v>225</v>
      </c>
    </row>
    <row r="16" spans="2:9" x14ac:dyDescent="0.25">
      <c r="C16" t="s">
        <v>227</v>
      </c>
    </row>
    <row r="17" spans="2:5" x14ac:dyDescent="0.25">
      <c r="C17" t="s">
        <v>228</v>
      </c>
    </row>
    <row r="18" spans="2:5" x14ac:dyDescent="0.25">
      <c r="C18" t="s">
        <v>226</v>
      </c>
    </row>
    <row r="19" spans="2:5" x14ac:dyDescent="0.25">
      <c r="B19" t="s">
        <v>280</v>
      </c>
    </row>
    <row r="20" spans="2:5" x14ac:dyDescent="0.25">
      <c r="C20" s="36" t="s">
        <v>8</v>
      </c>
    </row>
    <row r="21" spans="2:5" x14ac:dyDescent="0.25">
      <c r="D21" t="s">
        <v>281</v>
      </c>
    </row>
    <row r="22" spans="2:5" x14ac:dyDescent="0.25">
      <c r="D22" t="s">
        <v>282</v>
      </c>
    </row>
    <row r="23" spans="2:5" x14ac:dyDescent="0.25">
      <c r="C23" s="36" t="s">
        <v>10</v>
      </c>
    </row>
    <row r="24" spans="2:5" x14ac:dyDescent="0.25">
      <c r="D24" t="s">
        <v>19</v>
      </c>
    </row>
    <row r="25" spans="2:5" x14ac:dyDescent="0.25">
      <c r="E25" t="s">
        <v>20</v>
      </c>
    </row>
    <row r="26" spans="2:5" x14ac:dyDescent="0.25">
      <c r="E26" t="s">
        <v>283</v>
      </c>
    </row>
    <row r="27" spans="2:5" x14ac:dyDescent="0.25">
      <c r="E27" t="s">
        <v>22</v>
      </c>
    </row>
    <row r="28" spans="2:5" x14ac:dyDescent="0.25">
      <c r="E28" t="s">
        <v>23</v>
      </c>
    </row>
    <row r="29" spans="2:5" x14ac:dyDescent="0.25">
      <c r="D29" t="s">
        <v>24</v>
      </c>
    </row>
    <row r="30" spans="2:5" x14ac:dyDescent="0.25">
      <c r="E30" t="s">
        <v>20</v>
      </c>
    </row>
    <row r="31" spans="2:5" x14ac:dyDescent="0.25">
      <c r="E31" t="s">
        <v>283</v>
      </c>
    </row>
    <row r="32" spans="2:5" x14ac:dyDescent="0.25">
      <c r="D32" t="s">
        <v>284</v>
      </c>
    </row>
    <row r="33" spans="3:4" x14ac:dyDescent="0.25">
      <c r="C33" s="36" t="s">
        <v>12</v>
      </c>
    </row>
    <row r="34" spans="3:4" x14ac:dyDescent="0.25">
      <c r="D34" t="s">
        <v>28</v>
      </c>
    </row>
    <row r="35" spans="3:4" x14ac:dyDescent="0.25">
      <c r="D35" t="s">
        <v>29</v>
      </c>
    </row>
    <row r="36" spans="3:4" x14ac:dyDescent="0.25">
      <c r="D36" t="s">
        <v>285</v>
      </c>
    </row>
    <row r="37" spans="3:4" x14ac:dyDescent="0.25">
      <c r="D37" t="s">
        <v>31</v>
      </c>
    </row>
    <row r="38" spans="3:4" x14ac:dyDescent="0.25">
      <c r="C38" s="36" t="s">
        <v>286</v>
      </c>
    </row>
    <row r="39" spans="3:4" x14ac:dyDescent="0.25">
      <c r="D39" t="s">
        <v>287</v>
      </c>
    </row>
  </sheetData>
  <mergeCells count="1">
    <mergeCell ref="B8:I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14926-EAFB-4904-A700-E56C656D4D68}">
  <sheetPr codeName="Sheet1"/>
  <dimension ref="B2:I51"/>
  <sheetViews>
    <sheetView workbookViewId="0">
      <selection activeCell="C37" sqref="C37"/>
    </sheetView>
  </sheetViews>
  <sheetFormatPr defaultRowHeight="15" x14ac:dyDescent="0.25"/>
  <cols>
    <col min="2" max="2" width="35.42578125" customWidth="1"/>
    <col min="3" max="3" width="30.5703125" bestFit="1" customWidth="1"/>
    <col min="9" max="9" width="17.28515625" customWidth="1"/>
  </cols>
  <sheetData>
    <row r="2" spans="2:9" x14ac:dyDescent="0.25">
      <c r="B2" s="54" t="s">
        <v>0</v>
      </c>
    </row>
    <row r="4" spans="2:9" x14ac:dyDescent="0.25">
      <c r="B4" s="36" t="s">
        <v>0</v>
      </c>
      <c r="C4" s="36" t="s">
        <v>1</v>
      </c>
      <c r="D4" s="36" t="s">
        <v>2</v>
      </c>
      <c r="I4" s="36" t="s">
        <v>3</v>
      </c>
    </row>
    <row r="6" spans="2:9" x14ac:dyDescent="0.25">
      <c r="B6" s="34" t="s">
        <v>4</v>
      </c>
      <c r="C6" s="34" t="s">
        <v>5</v>
      </c>
      <c r="D6" t="s">
        <v>6</v>
      </c>
      <c r="I6" t="s">
        <v>7</v>
      </c>
    </row>
    <row r="7" spans="2:9" x14ac:dyDescent="0.25">
      <c r="C7" s="48" t="s">
        <v>8</v>
      </c>
      <c r="D7" t="s">
        <v>9</v>
      </c>
    </row>
    <row r="8" spans="2:9" x14ac:dyDescent="0.25">
      <c r="C8" s="48" t="s">
        <v>10</v>
      </c>
      <c r="D8" t="s">
        <v>6</v>
      </c>
      <c r="I8" s="38" t="s">
        <v>11</v>
      </c>
    </row>
    <row r="9" spans="2:9" x14ac:dyDescent="0.25">
      <c r="C9" s="48" t="s">
        <v>12</v>
      </c>
      <c r="D9" t="s">
        <v>6</v>
      </c>
      <c r="I9" s="37" t="s">
        <v>13</v>
      </c>
    </row>
    <row r="10" spans="2:9" x14ac:dyDescent="0.25">
      <c r="I10" s="46" t="s">
        <v>14</v>
      </c>
    </row>
    <row r="11" spans="2:9" x14ac:dyDescent="0.25">
      <c r="B11" s="37" t="s">
        <v>15</v>
      </c>
      <c r="C11" s="49" t="s">
        <v>16</v>
      </c>
      <c r="I11" s="47" t="s">
        <v>17</v>
      </c>
    </row>
    <row r="14" spans="2:9" x14ac:dyDescent="0.25">
      <c r="B14" s="37" t="s">
        <v>18</v>
      </c>
      <c r="C14" s="52" t="s">
        <v>19</v>
      </c>
    </row>
    <row r="15" spans="2:9" x14ac:dyDescent="0.25">
      <c r="C15" s="51" t="s">
        <v>20</v>
      </c>
    </row>
    <row r="16" spans="2:9" x14ac:dyDescent="0.25">
      <c r="C16" s="51" t="s">
        <v>21</v>
      </c>
    </row>
    <row r="17" spans="2:3" x14ac:dyDescent="0.25">
      <c r="C17" s="51" t="s">
        <v>22</v>
      </c>
    </row>
    <row r="18" spans="2:3" x14ac:dyDescent="0.25">
      <c r="C18" s="51" t="s">
        <v>23</v>
      </c>
    </row>
    <row r="19" spans="2:3" x14ac:dyDescent="0.25">
      <c r="C19" s="50" t="s">
        <v>24</v>
      </c>
    </row>
    <row r="20" spans="2:3" x14ac:dyDescent="0.25">
      <c r="C20" s="51" t="s">
        <v>20</v>
      </c>
    </row>
    <row r="21" spans="2:3" x14ac:dyDescent="0.25">
      <c r="C21" s="51" t="s">
        <v>21</v>
      </c>
    </row>
    <row r="22" spans="2:3" x14ac:dyDescent="0.25">
      <c r="C22" s="49" t="s">
        <v>25</v>
      </c>
    </row>
    <row r="24" spans="2:3" x14ac:dyDescent="0.25">
      <c r="B24" s="37" t="s">
        <v>26</v>
      </c>
      <c r="C24" s="50" t="s">
        <v>27</v>
      </c>
    </row>
    <row r="25" spans="2:3" x14ac:dyDescent="0.25">
      <c r="C25" s="51" t="s">
        <v>28</v>
      </c>
    </row>
    <row r="26" spans="2:3" x14ac:dyDescent="0.25">
      <c r="C26" s="51" t="s">
        <v>29</v>
      </c>
    </row>
    <row r="27" spans="2:3" x14ac:dyDescent="0.25">
      <c r="C27" s="51" t="s">
        <v>30</v>
      </c>
    </row>
    <row r="28" spans="2:3" x14ac:dyDescent="0.25">
      <c r="C28" s="51" t="s">
        <v>31</v>
      </c>
    </row>
    <row r="31" spans="2:3" x14ac:dyDescent="0.25">
      <c r="B31" s="54" t="s">
        <v>32</v>
      </c>
    </row>
    <row r="32" spans="2:3" x14ac:dyDescent="0.25">
      <c r="C32" s="36" t="s">
        <v>33</v>
      </c>
    </row>
    <row r="33" spans="2:3" x14ac:dyDescent="0.25">
      <c r="B33" s="36" t="s">
        <v>10</v>
      </c>
      <c r="C33" t="s">
        <v>34</v>
      </c>
    </row>
    <row r="34" spans="2:3" x14ac:dyDescent="0.25">
      <c r="C34" t="s">
        <v>35</v>
      </c>
    </row>
    <row r="35" spans="2:3" x14ac:dyDescent="0.25">
      <c r="C35" t="s">
        <v>36</v>
      </c>
    </row>
    <row r="36" spans="2:3" x14ac:dyDescent="0.25">
      <c r="C36" t="s">
        <v>37</v>
      </c>
    </row>
    <row r="37" spans="2:3" x14ac:dyDescent="0.25">
      <c r="C37" t="s">
        <v>38</v>
      </c>
    </row>
    <row r="38" spans="2:3" x14ac:dyDescent="0.25">
      <c r="C38" t="s">
        <v>39</v>
      </c>
    </row>
    <row r="39" spans="2:3" x14ac:dyDescent="0.25">
      <c r="C39" t="s">
        <v>40</v>
      </c>
    </row>
    <row r="40" spans="2:3" x14ac:dyDescent="0.25">
      <c r="C40" t="s">
        <v>41</v>
      </c>
    </row>
    <row r="41" spans="2:3" x14ac:dyDescent="0.25">
      <c r="C41" t="s">
        <v>42</v>
      </c>
    </row>
    <row r="42" spans="2:3" x14ac:dyDescent="0.25">
      <c r="C42" t="s">
        <v>43</v>
      </c>
    </row>
    <row r="43" spans="2:3" x14ac:dyDescent="0.25">
      <c r="C43" t="s">
        <v>44</v>
      </c>
    </row>
    <row r="44" spans="2:3" x14ac:dyDescent="0.25">
      <c r="C44" t="s">
        <v>45</v>
      </c>
    </row>
    <row r="45" spans="2:3" x14ac:dyDescent="0.25">
      <c r="C45" t="s">
        <v>46</v>
      </c>
    </row>
    <row r="46" spans="2:3" x14ac:dyDescent="0.25">
      <c r="C46" t="s">
        <v>47</v>
      </c>
    </row>
    <row r="47" spans="2:3" x14ac:dyDescent="0.25">
      <c r="C47" t="s">
        <v>48</v>
      </c>
    </row>
    <row r="48" spans="2:3" x14ac:dyDescent="0.25">
      <c r="C48" t="s">
        <v>49</v>
      </c>
    </row>
    <row r="49" spans="3:3" x14ac:dyDescent="0.25">
      <c r="C49" t="s">
        <v>50</v>
      </c>
    </row>
    <row r="50" spans="3:3" x14ac:dyDescent="0.25">
      <c r="C50" t="s">
        <v>51</v>
      </c>
    </row>
    <row r="51" spans="3:3" x14ac:dyDescent="0.25">
      <c r="C51" t="s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33291-7F0A-4E64-B8B8-A58A62310DAA}">
  <dimension ref="B2:P55"/>
  <sheetViews>
    <sheetView showGridLines="0" zoomScale="70" zoomScaleNormal="70" workbookViewId="0">
      <selection activeCell="E4" sqref="E4"/>
    </sheetView>
  </sheetViews>
  <sheetFormatPr defaultRowHeight="15" x14ac:dyDescent="0.25"/>
  <cols>
    <col min="3" max="3" width="38.5703125" customWidth="1"/>
    <col min="4" max="15" width="15.85546875" customWidth="1"/>
    <col min="16" max="16" width="17.28515625" bestFit="1" customWidth="1"/>
  </cols>
  <sheetData>
    <row r="2" spans="2:16" x14ac:dyDescent="0.25">
      <c r="B2" t="s">
        <v>279</v>
      </c>
    </row>
    <row r="4" spans="2:16" ht="15.75" thickBot="1" x14ac:dyDescent="0.3">
      <c r="C4" s="252"/>
      <c r="J4" s="419"/>
    </row>
    <row r="5" spans="2:16" ht="27" thickBot="1" x14ac:dyDescent="0.45">
      <c r="C5" s="251" t="s">
        <v>53</v>
      </c>
    </row>
    <row r="6" spans="2:16" x14ac:dyDescent="0.25">
      <c r="C6" s="228" t="s">
        <v>241</v>
      </c>
      <c r="D6" s="201">
        <f>'Ultimate - Sales, NWP, GWP'!AB4</f>
        <v>45658</v>
      </c>
      <c r="E6" s="201">
        <f>'Ultimate - Sales, NWP, GWP'!AC4</f>
        <v>45689</v>
      </c>
      <c r="F6" s="201">
        <f>'Ultimate - Sales, NWP, GWP'!AD4</f>
        <v>45717</v>
      </c>
      <c r="G6" s="201">
        <f>'Ultimate - Sales, NWP, GWP'!AE4</f>
        <v>45748</v>
      </c>
      <c r="H6" s="201">
        <f>'Ultimate - Sales, NWP, GWP'!AF4</f>
        <v>45778</v>
      </c>
      <c r="I6" s="201">
        <f>'Ultimate - Sales, NWP, GWP'!AG4</f>
        <v>45809</v>
      </c>
      <c r="J6" s="201">
        <f>'Ultimate - Sales, NWP, GWP'!AH4</f>
        <v>45839</v>
      </c>
      <c r="K6" s="201">
        <f>'Ultimate - Sales, NWP, GWP'!AI4</f>
        <v>45870</v>
      </c>
      <c r="L6" s="201">
        <f>'Ultimate - Sales, NWP, GWP'!AJ4</f>
        <v>45901</v>
      </c>
      <c r="M6" s="201">
        <f>'Ultimate - Sales, NWP, GWP'!AK4</f>
        <v>45931</v>
      </c>
      <c r="N6" s="201">
        <f>'Ultimate - Sales, NWP, GWP'!AL4</f>
        <v>45962</v>
      </c>
      <c r="O6" s="229">
        <f>'Ultimate - Sales, NWP, GWP'!AM4</f>
        <v>45992</v>
      </c>
      <c r="P6" s="243" t="s">
        <v>5</v>
      </c>
    </row>
    <row r="7" spans="2:16" x14ac:dyDescent="0.25">
      <c r="C7" s="230" t="s">
        <v>237</v>
      </c>
      <c r="D7" s="227" cm="1">
        <f t="array" ref="D7:O7">'Ultimate - Sales, NWP, GWP'!AB8:AM8</f>
        <v>4761830.2613630071</v>
      </c>
      <c r="E7" s="227">
        <v>4073509.5803930894</v>
      </c>
      <c r="F7" s="227">
        <v>4977820.0648841886</v>
      </c>
      <c r="G7" s="227">
        <v>4709618.6542584132</v>
      </c>
      <c r="H7" s="227">
        <v>4932493.3321435694</v>
      </c>
      <c r="I7" s="227">
        <v>4478617.3006833317</v>
      </c>
      <c r="J7" s="227">
        <v>4420805.4789836509</v>
      </c>
      <c r="K7" s="227">
        <v>2105075.6961698243</v>
      </c>
      <c r="L7" s="227" t="str">
        <v>-</v>
      </c>
      <c r="M7" s="227" t="str">
        <v>-</v>
      </c>
      <c r="N7" s="227" t="str">
        <v>-</v>
      </c>
      <c r="O7" s="231" t="str">
        <v>-</v>
      </c>
      <c r="P7" s="244">
        <f t="shared" ref="P7:P8" si="0">SUM(_xlfn.ANCHORARRAY(D7))</f>
        <v>34459770.368879072</v>
      </c>
    </row>
    <row r="8" spans="2:16" x14ac:dyDescent="0.25">
      <c r="C8" s="232" t="s">
        <v>238</v>
      </c>
      <c r="D8" s="249" cm="1">
        <f t="array" ref="D8:O8">'Ultimate - Sales, NWP, GWP'!AB9:AM9</f>
        <v>9578241.1375408359</v>
      </c>
      <c r="E8" s="249">
        <v>9555844.4192313273</v>
      </c>
      <c r="F8" s="249">
        <v>9582017.510143742</v>
      </c>
      <c r="G8" s="249">
        <v>4481092.7282374352</v>
      </c>
      <c r="H8" s="249">
        <v>4612499.776415633</v>
      </c>
      <c r="I8" s="249">
        <v>4512180.6289364761</v>
      </c>
      <c r="J8" s="249">
        <v>4641452.2436007103</v>
      </c>
      <c r="K8" s="249">
        <v>4682595.5205900408</v>
      </c>
      <c r="L8" s="249">
        <v>4618621.2077537915</v>
      </c>
      <c r="M8" s="249">
        <v>4559642.4514934635</v>
      </c>
      <c r="N8" s="249">
        <v>4775419.6737137614</v>
      </c>
      <c r="O8" s="234">
        <v>4556049.22386418</v>
      </c>
      <c r="P8" s="245">
        <f t="shared" si="0"/>
        <v>70155656.521521389</v>
      </c>
    </row>
    <row r="9" spans="2:16" x14ac:dyDescent="0.25">
      <c r="C9" s="230" t="s">
        <v>239</v>
      </c>
      <c r="D9" s="235">
        <f t="shared" ref="D9:P9" si="1">IFERROR(IF(D7=0,"-",(D7/D8)-1),"-")</f>
        <v>-0.50284919819991269</v>
      </c>
      <c r="E9" s="235">
        <f t="shared" si="1"/>
        <v>-0.57371537232281944</v>
      </c>
      <c r="F9" s="235">
        <f t="shared" si="1"/>
        <v>-0.48050396906345094</v>
      </c>
      <c r="G9" s="235">
        <f t="shared" si="1"/>
        <v>5.0997812337363779E-2</v>
      </c>
      <c r="H9" s="235">
        <f t="shared" si="1"/>
        <v>6.9375299997651796E-2</v>
      </c>
      <c r="I9" s="235">
        <f t="shared" si="1"/>
        <v>-7.4383831263100664E-3</v>
      </c>
      <c r="J9" s="235">
        <f t="shared" si="1"/>
        <v>-4.7538303323333975E-2</v>
      </c>
      <c r="K9" s="235">
        <f t="shared" si="1"/>
        <v>-0.55044682229897801</v>
      </c>
      <c r="L9" s="235" t="str">
        <f t="shared" si="1"/>
        <v>-</v>
      </c>
      <c r="M9" s="235" t="str">
        <f t="shared" si="1"/>
        <v>-</v>
      </c>
      <c r="N9" s="235" t="str">
        <f t="shared" si="1"/>
        <v>-</v>
      </c>
      <c r="O9" s="236" t="str">
        <f t="shared" si="1"/>
        <v>-</v>
      </c>
      <c r="P9" s="246">
        <f t="shared" si="1"/>
        <v>-0.50880980839644807</v>
      </c>
    </row>
    <row r="10" spans="2:16" ht="15.75" thickBot="1" x14ac:dyDescent="0.3">
      <c r="C10" s="237" t="s">
        <v>240</v>
      </c>
      <c r="D10" s="238">
        <f t="shared" ref="D10:I10" si="2">IF(OR(D7=0,D7="-"),"-",D7-D8)</f>
        <v>-4816410.8761778288</v>
      </c>
      <c r="E10" s="238">
        <f t="shared" si="2"/>
        <v>-5482334.8388382383</v>
      </c>
      <c r="F10" s="238">
        <f t="shared" si="2"/>
        <v>-4604197.4452595534</v>
      </c>
      <c r="G10" s="238">
        <f t="shared" si="2"/>
        <v>228525.92602097802</v>
      </c>
      <c r="H10" s="238">
        <f t="shared" si="2"/>
        <v>319993.55572793633</v>
      </c>
      <c r="I10" s="238">
        <f t="shared" si="2"/>
        <v>-33563.328253144398</v>
      </c>
      <c r="J10" s="238">
        <f>IF(OR(J7=0,J7="-"),"-",J7-J8)</f>
        <v>-220646.76461705938</v>
      </c>
      <c r="K10" s="238">
        <f t="shared" ref="K10:O10" si="3">IF(OR(K7=0,K7="-"),"-",K7-K8)</f>
        <v>-2577519.8244202165</v>
      </c>
      <c r="L10" s="238" t="str">
        <f t="shared" si="3"/>
        <v>-</v>
      </c>
      <c r="M10" s="238" t="str">
        <f t="shared" si="3"/>
        <v>-</v>
      </c>
      <c r="N10" s="238" t="str">
        <f t="shared" si="3"/>
        <v>-</v>
      </c>
      <c r="O10" s="239" t="str">
        <f t="shared" si="3"/>
        <v>-</v>
      </c>
      <c r="P10" s="247">
        <f t="shared" ref="P10" si="4">P7-P8</f>
        <v>-35695886.152642317</v>
      </c>
    </row>
    <row r="11" spans="2:16" ht="6" customHeight="1" thickBot="1" x14ac:dyDescent="0.3"/>
    <row r="12" spans="2:16" x14ac:dyDescent="0.25">
      <c r="C12" s="228" t="s">
        <v>242</v>
      </c>
      <c r="D12" s="201">
        <f t="shared" ref="D12:O12" si="5">D6</f>
        <v>45658</v>
      </c>
      <c r="E12" s="201">
        <f t="shared" si="5"/>
        <v>45689</v>
      </c>
      <c r="F12" s="201">
        <f t="shared" si="5"/>
        <v>45717</v>
      </c>
      <c r="G12" s="201">
        <f t="shared" si="5"/>
        <v>45748</v>
      </c>
      <c r="H12" s="201">
        <f t="shared" si="5"/>
        <v>45778</v>
      </c>
      <c r="I12" s="201">
        <f t="shared" si="5"/>
        <v>45809</v>
      </c>
      <c r="J12" s="201">
        <f t="shared" si="5"/>
        <v>45839</v>
      </c>
      <c r="K12" s="201">
        <f t="shared" si="5"/>
        <v>45870</v>
      </c>
      <c r="L12" s="201">
        <f t="shared" si="5"/>
        <v>45901</v>
      </c>
      <c r="M12" s="201">
        <f t="shared" si="5"/>
        <v>45931</v>
      </c>
      <c r="N12" s="201">
        <f t="shared" si="5"/>
        <v>45962</v>
      </c>
      <c r="O12" s="201">
        <f t="shared" si="5"/>
        <v>45992</v>
      </c>
      <c r="P12" s="243" t="str">
        <f>P6</f>
        <v>Total</v>
      </c>
    </row>
    <row r="13" spans="2:16" x14ac:dyDescent="0.25">
      <c r="C13" s="230" t="s">
        <v>237</v>
      </c>
      <c r="D13" s="227">
        <f>IFERROR(D7,"-")</f>
        <v>4761830.2613630071</v>
      </c>
      <c r="E13" s="227">
        <f>IFERROR(D13+E7,"-")</f>
        <v>8835339.8417560961</v>
      </c>
      <c r="F13" s="227">
        <f t="shared" ref="F13:O13" si="6">IFERROR(E13+F7,"-")</f>
        <v>13813159.906640284</v>
      </c>
      <c r="G13" s="227">
        <f t="shared" si="6"/>
        <v>18522778.560898699</v>
      </c>
      <c r="H13" s="227">
        <f t="shared" si="6"/>
        <v>23455271.893042266</v>
      </c>
      <c r="I13" s="227">
        <f t="shared" si="6"/>
        <v>27933889.193725597</v>
      </c>
      <c r="J13" s="227">
        <f t="shared" si="6"/>
        <v>32354694.672709249</v>
      </c>
      <c r="K13" s="227">
        <f t="shared" si="6"/>
        <v>34459770.368879072</v>
      </c>
      <c r="L13" s="227" t="str">
        <f t="shared" si="6"/>
        <v>-</v>
      </c>
      <c r="M13" s="227" t="str">
        <f t="shared" si="6"/>
        <v>-</v>
      </c>
      <c r="N13" s="227" t="str">
        <f t="shared" si="6"/>
        <v>-</v>
      </c>
      <c r="O13" s="227" t="str">
        <f t="shared" si="6"/>
        <v>-</v>
      </c>
      <c r="P13" s="244">
        <f>P7</f>
        <v>34459770.368879072</v>
      </c>
    </row>
    <row r="14" spans="2:16" x14ac:dyDescent="0.25">
      <c r="C14" s="232" t="s">
        <v>238</v>
      </c>
      <c r="D14" s="441">
        <f>D8</f>
        <v>9578241.1375408359</v>
      </c>
      <c r="E14" s="441">
        <f t="shared" ref="E14:O14" si="7">D14+E8</f>
        <v>19134085.556772165</v>
      </c>
      <c r="F14" s="441">
        <f t="shared" si="7"/>
        <v>28716103.066915907</v>
      </c>
      <c r="G14" s="441">
        <f t="shared" si="7"/>
        <v>33197195.795153342</v>
      </c>
      <c r="H14" s="441">
        <f t="shared" si="7"/>
        <v>37809695.571568973</v>
      </c>
      <c r="I14" s="441">
        <f t="shared" si="7"/>
        <v>42321876.20050545</v>
      </c>
      <c r="J14" s="441">
        <f t="shared" si="7"/>
        <v>46963328.444106162</v>
      </c>
      <c r="K14" s="441">
        <f t="shared" si="7"/>
        <v>51645923.964696199</v>
      </c>
      <c r="L14" s="441">
        <f t="shared" si="7"/>
        <v>56264545.172449991</v>
      </c>
      <c r="M14" s="441">
        <f t="shared" si="7"/>
        <v>60824187.623943456</v>
      </c>
      <c r="N14" s="441">
        <f t="shared" si="7"/>
        <v>65599607.297657214</v>
      </c>
      <c r="O14" s="441">
        <f t="shared" si="7"/>
        <v>70155656.521521389</v>
      </c>
      <c r="P14" s="245">
        <f>P8</f>
        <v>70155656.521521389</v>
      </c>
    </row>
    <row r="15" spans="2:16" x14ac:dyDescent="0.25">
      <c r="C15" s="230" t="s">
        <v>239</v>
      </c>
      <c r="D15" s="235">
        <f t="shared" ref="D15" si="8">IFERROR(IF(D13=0,"-",(D13/D14)-1),"-")</f>
        <v>-0.50284919819991269</v>
      </c>
      <c r="E15" s="235">
        <f t="shared" ref="E15:O15" si="9">IFERROR(IF(E7=0,"-",(E13/E14)-1),"-")</f>
        <v>-0.53824081033080851</v>
      </c>
      <c r="F15" s="235">
        <f t="shared" si="9"/>
        <v>-0.51897512435959481</v>
      </c>
      <c r="G15" s="235">
        <f t="shared" si="9"/>
        <v>-0.44203785539009444</v>
      </c>
      <c r="H15" s="235">
        <f t="shared" si="9"/>
        <v>-0.37964927941182702</v>
      </c>
      <c r="I15" s="235">
        <f t="shared" si="9"/>
        <v>-0.33996571746051318</v>
      </c>
      <c r="J15" s="235">
        <f t="shared" si="9"/>
        <v>-0.31106470208523473</v>
      </c>
      <c r="K15" s="235">
        <f t="shared" si="9"/>
        <v>-0.33276882813763053</v>
      </c>
      <c r="L15" s="235" t="str">
        <f t="shared" si="9"/>
        <v>-</v>
      </c>
      <c r="M15" s="235" t="str">
        <f t="shared" si="9"/>
        <v>-</v>
      </c>
      <c r="N15" s="235" t="str">
        <f t="shared" si="9"/>
        <v>-</v>
      </c>
      <c r="O15" s="235" t="str">
        <f t="shared" si="9"/>
        <v>-</v>
      </c>
      <c r="P15" s="246">
        <f>P9</f>
        <v>-0.50880980839644807</v>
      </c>
    </row>
    <row r="16" spans="2:16" ht="15.75" thickBot="1" x14ac:dyDescent="0.3">
      <c r="C16" s="237" t="s">
        <v>240</v>
      </c>
      <c r="D16" s="238">
        <f t="shared" ref="D16:I16" si="10">IF(OR(D13=0,D13="-"),"-",D13-D14)</f>
        <v>-4816410.8761778288</v>
      </c>
      <c r="E16" s="238">
        <f t="shared" si="10"/>
        <v>-10298745.715016069</v>
      </c>
      <c r="F16" s="238">
        <f t="shared" si="10"/>
        <v>-14902943.160275623</v>
      </c>
      <c r="G16" s="238">
        <f t="shared" si="10"/>
        <v>-14674417.234254643</v>
      </c>
      <c r="H16" s="238">
        <f t="shared" si="10"/>
        <v>-14354423.678526707</v>
      </c>
      <c r="I16" s="238">
        <f t="shared" si="10"/>
        <v>-14387987.006779853</v>
      </c>
      <c r="J16" s="238">
        <f>IF(OR(J13=0,J13="-"),"-",J13-J14)</f>
        <v>-14608633.771396913</v>
      </c>
      <c r="K16" s="238">
        <f t="shared" ref="K16:O16" si="11">IF(OR(K13=0,K13="-"),"-",K13-K14)</f>
        <v>-17186153.595817126</v>
      </c>
      <c r="L16" s="238" t="str">
        <f t="shared" si="11"/>
        <v>-</v>
      </c>
      <c r="M16" s="238" t="str">
        <f t="shared" si="11"/>
        <v>-</v>
      </c>
      <c r="N16" s="238" t="str">
        <f t="shared" si="11"/>
        <v>-</v>
      </c>
      <c r="O16" s="238" t="str">
        <f t="shared" si="11"/>
        <v>-</v>
      </c>
      <c r="P16" s="247">
        <f>P10</f>
        <v>-35695886.152642317</v>
      </c>
    </row>
    <row r="18" spans="3:16" ht="27" thickBot="1" x14ac:dyDescent="0.45">
      <c r="C18" s="250" t="s">
        <v>8</v>
      </c>
    </row>
    <row r="19" spans="3:16" x14ac:dyDescent="0.25">
      <c r="C19" s="228" t="s">
        <v>241</v>
      </c>
      <c r="D19" s="201">
        <f t="shared" ref="D19:O19" si="12">D$6</f>
        <v>45658</v>
      </c>
      <c r="E19" s="201">
        <f t="shared" si="12"/>
        <v>45689</v>
      </c>
      <c r="F19" s="201">
        <f t="shared" si="12"/>
        <v>45717</v>
      </c>
      <c r="G19" s="201">
        <f t="shared" si="12"/>
        <v>45748</v>
      </c>
      <c r="H19" s="201">
        <f t="shared" si="12"/>
        <v>45778</v>
      </c>
      <c r="I19" s="201">
        <f t="shared" si="12"/>
        <v>45809</v>
      </c>
      <c r="J19" s="201">
        <f t="shared" si="12"/>
        <v>45839</v>
      </c>
      <c r="K19" s="201">
        <f t="shared" si="12"/>
        <v>45870</v>
      </c>
      <c r="L19" s="201">
        <f t="shared" si="12"/>
        <v>45901</v>
      </c>
      <c r="M19" s="201">
        <f t="shared" si="12"/>
        <v>45931</v>
      </c>
      <c r="N19" s="201">
        <f t="shared" si="12"/>
        <v>45962</v>
      </c>
      <c r="O19" s="201">
        <f t="shared" si="12"/>
        <v>45992</v>
      </c>
      <c r="P19" s="243" t="s">
        <v>5</v>
      </c>
    </row>
    <row r="20" spans="3:16" x14ac:dyDescent="0.25">
      <c r="C20" s="230" t="s">
        <v>237</v>
      </c>
      <c r="D20" s="248" cm="1">
        <f t="array" ref="D20:O20">'Ultimate - Sales, NWP, GWP'!AB27:AM27</f>
        <v>3593277.1788751585</v>
      </c>
      <c r="E20" s="248">
        <v>2922143.7142101806</v>
      </c>
      <c r="F20" s="248">
        <v>3771268.4209133037</v>
      </c>
      <c r="G20" s="248">
        <v>3673256.0313093634</v>
      </c>
      <c r="H20" s="248">
        <v>3755095.5141479205</v>
      </c>
      <c r="I20" s="248">
        <v>3386012.1967668599</v>
      </c>
      <c r="J20" s="248">
        <v>3383846.9610865298</v>
      </c>
      <c r="K20" s="248">
        <v>1625290.9817802545</v>
      </c>
      <c r="L20" s="248" t="str">
        <v>-</v>
      </c>
      <c r="M20" s="248" t="str">
        <v>-</v>
      </c>
      <c r="N20" s="248" t="str">
        <v>-</v>
      </c>
      <c r="O20" s="248" t="str">
        <v>-</v>
      </c>
      <c r="P20" s="244">
        <f t="shared" ref="P20:P21" si="13">SUM(_xlfn.ANCHORARRAY(D20))</f>
        <v>26110190.999089573</v>
      </c>
    </row>
    <row r="21" spans="3:16" x14ac:dyDescent="0.25">
      <c r="C21" s="232" t="s">
        <v>238</v>
      </c>
      <c r="D21" s="249" cm="1">
        <f t="array" ref="D21:O21">'Ultimate - Sales, NWP, GWP'!AB28:AM28</f>
        <v>7989666.8431018656</v>
      </c>
      <c r="E21" s="249">
        <v>7957264.957264957</v>
      </c>
      <c r="F21" s="249">
        <v>7957264.957264957</v>
      </c>
      <c r="G21" s="249">
        <v>3339362.9985602223</v>
      </c>
      <c r="H21" s="249">
        <v>3470770.0467384197</v>
      </c>
      <c r="I21" s="249">
        <v>3427349.0459658089</v>
      </c>
      <c r="J21" s="249">
        <v>3640086.821854189</v>
      </c>
      <c r="K21" s="249">
        <v>3757964.1500469251</v>
      </c>
      <c r="L21" s="249">
        <v>3764534.768566445</v>
      </c>
      <c r="M21" s="249">
        <v>3690107.1454575313</v>
      </c>
      <c r="N21" s="249">
        <v>3973666.7817406254</v>
      </c>
      <c r="O21" s="249">
        <v>3824985.8662046581</v>
      </c>
      <c r="P21" s="245">
        <f t="shared" si="13"/>
        <v>56793024.382766597</v>
      </c>
    </row>
    <row r="22" spans="3:16" x14ac:dyDescent="0.25">
      <c r="C22" s="230" t="s">
        <v>239</v>
      </c>
      <c r="D22" s="235">
        <f t="shared" ref="D22" si="14">IFERROR(IF(D20=0,"-",(D20/D21)-1),"-")</f>
        <v>-0.55025944767928225</v>
      </c>
      <c r="E22" s="235">
        <f t="shared" ref="E22" si="15">IFERROR(IF(E20=0,"-",(E20/E21)-1),"-")</f>
        <v>-0.63277033881569156</v>
      </c>
      <c r="F22" s="235">
        <f t="shared" ref="F22" si="16">IFERROR(IF(F20=0,"-",(F20/F21)-1),"-")</f>
        <v>-0.52605971509467608</v>
      </c>
      <c r="G22" s="235">
        <f t="shared" ref="G22" si="17">IFERROR(IF(G20=0,"-",(G20/G21)-1),"-")</f>
        <v>9.9987043305295176E-2</v>
      </c>
      <c r="H22" s="235">
        <f t="shared" ref="H22" si="18">IFERROR(IF(H20=0,"-",(H20/H21)-1),"-")</f>
        <v>8.191999573025277E-2</v>
      </c>
      <c r="I22" s="235">
        <f t="shared" ref="I22" si="19">IFERROR(IF(I20=0,"-",(I20/I21)-1),"-")</f>
        <v>-1.2060881061298656E-2</v>
      </c>
      <c r="J22" s="235">
        <f t="shared" ref="J22" si="20">IFERROR(IF(J20=0,"-",(J20/J21)-1),"-")</f>
        <v>-7.0393887098862074E-2</v>
      </c>
      <c r="K22" s="235">
        <f t="shared" ref="K22" si="21">IFERROR(IF(K20=0,"-",(K20/K21)-1),"-")</f>
        <v>-0.56750758738346141</v>
      </c>
      <c r="L22" s="235" t="str">
        <f t="shared" ref="L22" si="22">IFERROR(IF(L20=0,"-",(L20/L21)-1),"-")</f>
        <v>-</v>
      </c>
      <c r="M22" s="235" t="str">
        <f t="shared" ref="M22" si="23">IFERROR(IF(M20=0,"-",(M20/M21)-1),"-")</f>
        <v>-</v>
      </c>
      <c r="N22" s="235" t="str">
        <f t="shared" ref="N22" si="24">IFERROR(IF(N20=0,"-",(N20/N21)-1),"-")</f>
        <v>-</v>
      </c>
      <c r="O22" s="235" t="str">
        <f t="shared" ref="O22" si="25">IFERROR(IF(O20=0,"-",(O20/O21)-1),"-")</f>
        <v>-</v>
      </c>
      <c r="P22" s="246">
        <f t="shared" ref="P22" si="26">IFERROR(IF(P20=0,"-",(P20/P21)-1),"-")</f>
        <v>-0.54025707764539288</v>
      </c>
    </row>
    <row r="23" spans="3:16" ht="15.75" thickBot="1" x14ac:dyDescent="0.3">
      <c r="C23" s="237" t="s">
        <v>240</v>
      </c>
      <c r="D23" s="238">
        <f t="shared" ref="D23:I23" si="27">IF(OR(D20=0,D20="-"),"-",D20-D21)</f>
        <v>-4396389.6642267071</v>
      </c>
      <c r="E23" s="238">
        <f t="shared" si="27"/>
        <v>-5035121.2430547765</v>
      </c>
      <c r="F23" s="238">
        <f t="shared" si="27"/>
        <v>-4185996.5363516533</v>
      </c>
      <c r="G23" s="238">
        <f t="shared" si="27"/>
        <v>333893.0327491411</v>
      </c>
      <c r="H23" s="238">
        <f t="shared" si="27"/>
        <v>284325.46740950085</v>
      </c>
      <c r="I23" s="238">
        <f t="shared" si="27"/>
        <v>-41336.849198949058</v>
      </c>
      <c r="J23" s="238">
        <f>IF(OR(J20=0,J20="-"),"-",J20-J21)</f>
        <v>-256239.86076765927</v>
      </c>
      <c r="K23" s="238">
        <f t="shared" ref="K23:O23" si="28">IF(OR(K20=0,K20="-"),"-",K20-K21)</f>
        <v>-2132673.1682666708</v>
      </c>
      <c r="L23" s="238" t="str">
        <f t="shared" si="28"/>
        <v>-</v>
      </c>
      <c r="M23" s="238" t="str">
        <f t="shared" si="28"/>
        <v>-</v>
      </c>
      <c r="N23" s="238" t="str">
        <f t="shared" si="28"/>
        <v>-</v>
      </c>
      <c r="O23" s="238" t="str">
        <f t="shared" si="28"/>
        <v>-</v>
      </c>
      <c r="P23" s="247">
        <f t="shared" ref="P23" si="29">P20-P21</f>
        <v>-30682833.383677024</v>
      </c>
    </row>
    <row r="24" spans="3:16" ht="15.75" thickBot="1" x14ac:dyDescent="0.3"/>
    <row r="25" spans="3:16" x14ac:dyDescent="0.25">
      <c r="C25" s="228" t="s">
        <v>242</v>
      </c>
      <c r="D25" s="201">
        <f t="shared" ref="D25:O25" si="30">D$6</f>
        <v>45658</v>
      </c>
      <c r="E25" s="201">
        <f t="shared" si="30"/>
        <v>45689</v>
      </c>
      <c r="F25" s="201">
        <f t="shared" si="30"/>
        <v>45717</v>
      </c>
      <c r="G25" s="201">
        <f t="shared" si="30"/>
        <v>45748</v>
      </c>
      <c r="H25" s="201">
        <f t="shared" si="30"/>
        <v>45778</v>
      </c>
      <c r="I25" s="201">
        <f t="shared" si="30"/>
        <v>45809</v>
      </c>
      <c r="J25" s="201">
        <f t="shared" si="30"/>
        <v>45839</v>
      </c>
      <c r="K25" s="201">
        <f t="shared" si="30"/>
        <v>45870</v>
      </c>
      <c r="L25" s="201">
        <f t="shared" si="30"/>
        <v>45901</v>
      </c>
      <c r="M25" s="201">
        <f t="shared" si="30"/>
        <v>45931</v>
      </c>
      <c r="N25" s="201">
        <f t="shared" si="30"/>
        <v>45962</v>
      </c>
      <c r="O25" s="229">
        <f t="shared" si="30"/>
        <v>45992</v>
      </c>
      <c r="P25" s="229" t="str">
        <f>P19</f>
        <v>Total</v>
      </c>
    </row>
    <row r="26" spans="3:16" x14ac:dyDescent="0.25">
      <c r="C26" s="230" t="s">
        <v>237</v>
      </c>
      <c r="D26" s="227">
        <f>IFERROR(D20,"-")</f>
        <v>3593277.1788751585</v>
      </c>
      <c r="E26" s="227">
        <f>IFERROR(D26+E20,"-")</f>
        <v>6515420.8930853391</v>
      </c>
      <c r="F26" s="227">
        <f t="shared" ref="F26:O26" si="31">IFERROR(E26+F20,"-")</f>
        <v>10286689.313998643</v>
      </c>
      <c r="G26" s="227">
        <f t="shared" si="31"/>
        <v>13959945.345308006</v>
      </c>
      <c r="H26" s="227">
        <f t="shared" si="31"/>
        <v>17715040.859455928</v>
      </c>
      <c r="I26" s="227">
        <f t="shared" si="31"/>
        <v>21101053.056222789</v>
      </c>
      <c r="J26" s="227">
        <f t="shared" si="31"/>
        <v>24484900.017309319</v>
      </c>
      <c r="K26" s="227">
        <f t="shared" si="31"/>
        <v>26110190.999089573</v>
      </c>
      <c r="L26" s="227" t="str">
        <f t="shared" si="31"/>
        <v>-</v>
      </c>
      <c r="M26" s="227" t="str">
        <f t="shared" si="31"/>
        <v>-</v>
      </c>
      <c r="N26" s="227" t="str">
        <f t="shared" si="31"/>
        <v>-</v>
      </c>
      <c r="O26" s="231" t="str">
        <f t="shared" si="31"/>
        <v>-</v>
      </c>
      <c r="P26" s="231">
        <f>P20</f>
        <v>26110190.999089573</v>
      </c>
    </row>
    <row r="27" spans="3:16" x14ac:dyDescent="0.25">
      <c r="C27" s="232" t="s">
        <v>238</v>
      </c>
      <c r="D27" s="441">
        <f>D21</f>
        <v>7989666.8431018656</v>
      </c>
      <c r="E27" s="441">
        <f t="shared" ref="E27:O27" si="32">D27+E21</f>
        <v>15946931.800366823</v>
      </c>
      <c r="F27" s="441">
        <f t="shared" si="32"/>
        <v>23904196.757631779</v>
      </c>
      <c r="G27" s="441">
        <f t="shared" si="32"/>
        <v>27243559.756192002</v>
      </c>
      <c r="H27" s="441">
        <f t="shared" si="32"/>
        <v>30714329.802930422</v>
      </c>
      <c r="I27" s="441">
        <f t="shared" si="32"/>
        <v>34141678.848896228</v>
      </c>
      <c r="J27" s="441">
        <f t="shared" si="32"/>
        <v>37781765.670750417</v>
      </c>
      <c r="K27" s="441">
        <f t="shared" si="32"/>
        <v>41539729.820797339</v>
      </c>
      <c r="L27" s="441">
        <f t="shared" si="32"/>
        <v>45304264.589363784</v>
      </c>
      <c r="M27" s="441">
        <f t="shared" si="32"/>
        <v>48994371.734821312</v>
      </c>
      <c r="N27" s="441">
        <f t="shared" si="32"/>
        <v>52968038.51656194</v>
      </c>
      <c r="O27" s="442">
        <f t="shared" si="32"/>
        <v>56793024.382766597</v>
      </c>
      <c r="P27" s="234">
        <f>P21</f>
        <v>56793024.382766597</v>
      </c>
    </row>
    <row r="28" spans="3:16" x14ac:dyDescent="0.25">
      <c r="C28" s="230" t="s">
        <v>239</v>
      </c>
      <c r="D28" s="235">
        <f t="shared" ref="D28" si="33">IFERROR(IF(D26=0,"-",(D26/D27)-1),"-")</f>
        <v>-0.55025944767928225</v>
      </c>
      <c r="E28" s="235">
        <f t="shared" ref="E28" si="34">IFERROR(IF(E20=0,"-",(E26/E27)-1),"-")</f>
        <v>-0.59143106807947432</v>
      </c>
      <c r="F28" s="235">
        <f t="shared" ref="F28" si="35">IFERROR(IF(F20=0,"-",(F26/F27)-1),"-")</f>
        <v>-0.56967015381035713</v>
      </c>
      <c r="G28" s="235">
        <f t="shared" ref="G28" si="36">IFERROR(IF(G20=0,"-",(G26/G27)-1),"-")</f>
        <v>-0.48758732448188435</v>
      </c>
      <c r="H28" s="235">
        <f t="shared" ref="H28" si="37">IFERROR(IF(H20=0,"-",(H26/H27)-1),"-")</f>
        <v>-0.42323205574989453</v>
      </c>
      <c r="I28" s="235">
        <f t="shared" ref="I28" si="38">IFERROR(IF(I20=0,"-",(I26/I27)-1),"-")</f>
        <v>-0.38195619642456546</v>
      </c>
      <c r="J28" s="235">
        <f t="shared" ref="J28" si="39">IFERROR(IF(J20=0,"-",(J26/J27)-1),"-")</f>
        <v>-0.3519387042235339</v>
      </c>
      <c r="K28" s="235">
        <f t="shared" ref="K28" si="40">IFERROR(IF(K20=0,"-",(K26/K27)-1),"-")</f>
        <v>-0.37144051943214118</v>
      </c>
      <c r="L28" s="235" t="str">
        <f t="shared" ref="L28" si="41">IFERROR(IF(L20=0,"-",(L26/L27)-1),"-")</f>
        <v>-</v>
      </c>
      <c r="M28" s="235" t="str">
        <f t="shared" ref="M28" si="42">IFERROR(IF(M20=0,"-",(M26/M27)-1),"-")</f>
        <v>-</v>
      </c>
      <c r="N28" s="235" t="str">
        <f t="shared" ref="N28" si="43">IFERROR(IF(N20=0,"-",(N26/N27)-1),"-")</f>
        <v>-</v>
      </c>
      <c r="O28" s="236" t="str">
        <f t="shared" ref="O28" si="44">IFERROR(IF(O20=0,"-",(O26/O27)-1),"-")</f>
        <v>-</v>
      </c>
      <c r="P28" s="236">
        <f>P22</f>
        <v>-0.54025707764539288</v>
      </c>
    </row>
    <row r="29" spans="3:16" ht="15.75" thickBot="1" x14ac:dyDescent="0.3">
      <c r="C29" s="237" t="s">
        <v>240</v>
      </c>
      <c r="D29" s="238">
        <f t="shared" ref="D29:I29" si="45">IF(OR(D26=0,D26="-"),"-",D26-D27)</f>
        <v>-4396389.6642267071</v>
      </c>
      <c r="E29" s="238">
        <f t="shared" si="45"/>
        <v>-9431510.9072814845</v>
      </c>
      <c r="F29" s="238">
        <f t="shared" si="45"/>
        <v>-13617507.443633135</v>
      </c>
      <c r="G29" s="238">
        <f t="shared" si="45"/>
        <v>-13283614.410883997</v>
      </c>
      <c r="H29" s="238">
        <f t="shared" si="45"/>
        <v>-12999288.943474494</v>
      </c>
      <c r="I29" s="238">
        <f t="shared" si="45"/>
        <v>-13040625.792673439</v>
      </c>
      <c r="J29" s="238">
        <f>IF(OR(J26=0,J26="-"),"-",J26-J27)</f>
        <v>-13296865.653441098</v>
      </c>
      <c r="K29" s="238">
        <f t="shared" ref="K29:O29" si="46">IF(OR(K26=0,K26="-"),"-",K26-K27)</f>
        <v>-15429538.821707767</v>
      </c>
      <c r="L29" s="238" t="str">
        <f t="shared" si="46"/>
        <v>-</v>
      </c>
      <c r="M29" s="238" t="str">
        <f t="shared" si="46"/>
        <v>-</v>
      </c>
      <c r="N29" s="238" t="str">
        <f t="shared" si="46"/>
        <v>-</v>
      </c>
      <c r="O29" s="239" t="str">
        <f t="shared" si="46"/>
        <v>-</v>
      </c>
      <c r="P29" s="239">
        <f>P23</f>
        <v>-30682833.383677024</v>
      </c>
    </row>
    <row r="30" spans="3:16" ht="15.75" thickBot="1" x14ac:dyDescent="0.3"/>
    <row r="31" spans="3:16" ht="27" thickBot="1" x14ac:dyDescent="0.45">
      <c r="C31" s="250" t="s">
        <v>10</v>
      </c>
    </row>
    <row r="32" spans="3:16" x14ac:dyDescent="0.25">
      <c r="C32" s="228" t="s">
        <v>241</v>
      </c>
      <c r="D32" s="201">
        <f t="shared" ref="D32:O32" si="47">D$6</f>
        <v>45658</v>
      </c>
      <c r="E32" s="201">
        <f t="shared" si="47"/>
        <v>45689</v>
      </c>
      <c r="F32" s="201">
        <f t="shared" si="47"/>
        <v>45717</v>
      </c>
      <c r="G32" s="201">
        <f t="shared" si="47"/>
        <v>45748</v>
      </c>
      <c r="H32" s="201">
        <f t="shared" si="47"/>
        <v>45778</v>
      </c>
      <c r="I32" s="201">
        <f t="shared" si="47"/>
        <v>45809</v>
      </c>
      <c r="J32" s="201">
        <f t="shared" si="47"/>
        <v>45839</v>
      </c>
      <c r="K32" s="201">
        <f t="shared" si="47"/>
        <v>45870</v>
      </c>
      <c r="L32" s="201">
        <f t="shared" si="47"/>
        <v>45901</v>
      </c>
      <c r="M32" s="201">
        <f t="shared" si="47"/>
        <v>45931</v>
      </c>
      <c r="N32" s="201">
        <f t="shared" si="47"/>
        <v>45962</v>
      </c>
      <c r="O32" s="229">
        <f t="shared" si="47"/>
        <v>45992</v>
      </c>
      <c r="P32" s="229" t="s">
        <v>5</v>
      </c>
    </row>
    <row r="33" spans="3:16" x14ac:dyDescent="0.25">
      <c r="C33" s="230" t="s">
        <v>237</v>
      </c>
      <c r="D33" s="248" cm="1">
        <f t="array" ref="D33:O33">'Ultimate - Sales, NWP, GWP'!AB47:AM47</f>
        <v>1119788.9965873039</v>
      </c>
      <c r="E33" s="248">
        <v>1096437.9807154217</v>
      </c>
      <c r="F33" s="248">
        <v>1148136.7770881499</v>
      </c>
      <c r="G33" s="248">
        <v>970854.970652116</v>
      </c>
      <c r="H33" s="248">
        <v>1106888.377196545</v>
      </c>
      <c r="I33" s="248">
        <v>1017137.5272574608</v>
      </c>
      <c r="J33" s="248">
        <v>954899.37033277273</v>
      </c>
      <c r="K33" s="248">
        <v>437043.78942849551</v>
      </c>
      <c r="L33" s="248">
        <v>0</v>
      </c>
      <c r="M33" s="248">
        <v>0</v>
      </c>
      <c r="N33" s="248">
        <v>0</v>
      </c>
      <c r="O33" s="242">
        <v>0</v>
      </c>
      <c r="P33" s="231">
        <f t="shared" ref="P33:P34" si="48">SUM(_xlfn.ANCHORARRAY(D33))</f>
        <v>7851187.7892582659</v>
      </c>
    </row>
    <row r="34" spans="3:16" x14ac:dyDescent="0.25">
      <c r="C34" s="232" t="s">
        <v>238</v>
      </c>
      <c r="D34" s="249" cm="1">
        <f t="array" ref="D34:O34">'Ultimate - Sales, NWP, GWP'!AB48:AM48</f>
        <v>1557888.5329936098</v>
      </c>
      <c r="E34" s="249">
        <v>1567843.0204911726</v>
      </c>
      <c r="F34" s="249">
        <v>1593965.3476715584</v>
      </c>
      <c r="G34" s="249">
        <v>1091729.7296772131</v>
      </c>
      <c r="H34" s="249">
        <v>1091729.7296772131</v>
      </c>
      <c r="I34" s="249">
        <v>1034831.5829706675</v>
      </c>
      <c r="J34" s="249">
        <v>951365.42174652149</v>
      </c>
      <c r="K34" s="249">
        <v>874631.37054311542</v>
      </c>
      <c r="L34" s="249">
        <v>804086.43918734626</v>
      </c>
      <c r="M34" s="249">
        <v>819535.3060359325</v>
      </c>
      <c r="N34" s="249">
        <v>751752.89197313588</v>
      </c>
      <c r="O34" s="234">
        <v>681063.35765952209</v>
      </c>
      <c r="P34" s="234">
        <f t="shared" si="48"/>
        <v>12820422.730627008</v>
      </c>
    </row>
    <row r="35" spans="3:16" x14ac:dyDescent="0.25">
      <c r="C35" s="230" t="s">
        <v>239</v>
      </c>
      <c r="D35" s="235">
        <f t="shared" ref="D35" si="49">IFERROR(IF(D33=0,"-",(D33/D34)-1),"-")</f>
        <v>-0.28121366010985516</v>
      </c>
      <c r="E35" s="235">
        <f t="shared" ref="E35" si="50">IFERROR(IF(E33=0,"-",(E33/E34)-1),"-")</f>
        <v>-0.30067107077344357</v>
      </c>
      <c r="F35" s="235">
        <f t="shared" ref="F35" si="51">IFERROR(IF(F33=0,"-",(F33/F34)-1),"-")</f>
        <v>-0.27969778090512976</v>
      </c>
      <c r="G35" s="235">
        <f t="shared" ref="G35" si="52">IFERROR(IF(G33=0,"-",(G33/G34)-1),"-")</f>
        <v>-0.11071857414823316</v>
      </c>
      <c r="H35" s="235">
        <f t="shared" ref="H35" si="53">IFERROR(IF(H33=0,"-",(H33/H34)-1),"-")</f>
        <v>1.3884981884494163E-2</v>
      </c>
      <c r="I35" s="235">
        <f t="shared" ref="I35" si="54">IFERROR(IF(I33=0,"-",(I33/I34)-1),"-")</f>
        <v>-1.7098488299335468E-2</v>
      </c>
      <c r="J35" s="235">
        <f t="shared" ref="J35" si="55">IFERROR(IF(J33=0,"-",(J33/J34)-1),"-")</f>
        <v>3.7146069275499904E-3</v>
      </c>
      <c r="K35" s="235">
        <f t="shared" ref="K35" si="56">IFERROR(IF(K33=0,"-",(K33/K34)-1),"-")</f>
        <v>-0.50031086907263955</v>
      </c>
      <c r="L35" s="235" t="str">
        <f t="shared" ref="L35" si="57">IFERROR(IF(L33=0,"-",(L33/L34)-1),"-")</f>
        <v>-</v>
      </c>
      <c r="M35" s="235" t="str">
        <f t="shared" ref="M35" si="58">IFERROR(IF(M33=0,"-",(M33/M34)-1),"-")</f>
        <v>-</v>
      </c>
      <c r="N35" s="235" t="str">
        <f t="shared" ref="N35" si="59">IFERROR(IF(N33=0,"-",(N33/N34)-1),"-")</f>
        <v>-</v>
      </c>
      <c r="O35" s="236" t="str">
        <f t="shared" ref="O35" si="60">IFERROR(IF(O33=0,"-",(O33/O34)-1),"-")</f>
        <v>-</v>
      </c>
      <c r="P35" s="236">
        <f t="shared" ref="P35" si="61">IFERROR(IF(P33=0,"-",(P33/P34)-1),"-")</f>
        <v>-0.38760304911768784</v>
      </c>
    </row>
    <row r="36" spans="3:16" ht="15.75" thickBot="1" x14ac:dyDescent="0.3">
      <c r="C36" s="237" t="s">
        <v>240</v>
      </c>
      <c r="D36" s="238">
        <f t="shared" ref="D36:I36" si="62">IF(OR(D33=0,D33="-"),"-",D33-D34)</f>
        <v>-438099.53640630585</v>
      </c>
      <c r="E36" s="238">
        <f t="shared" si="62"/>
        <v>-471405.03977575083</v>
      </c>
      <c r="F36" s="238">
        <f t="shared" si="62"/>
        <v>-445828.57058340847</v>
      </c>
      <c r="G36" s="238">
        <f t="shared" si="62"/>
        <v>-120874.75902509713</v>
      </c>
      <c r="H36" s="238">
        <f t="shared" si="62"/>
        <v>15158.647519331891</v>
      </c>
      <c r="I36" s="238">
        <f t="shared" si="62"/>
        <v>-17694.055713206762</v>
      </c>
      <c r="J36" s="238">
        <f>IF(OR(J33=0,J33="-"),"-",J33-J34)</f>
        <v>3533.9485862512374</v>
      </c>
      <c r="K36" s="238">
        <f t="shared" ref="K36:O36" si="63">IF(OR(K33=0,K33="-"),"-",K33-K34)</f>
        <v>-437587.58111461991</v>
      </c>
      <c r="L36" s="238" t="str">
        <f t="shared" si="63"/>
        <v>-</v>
      </c>
      <c r="M36" s="238" t="str">
        <f t="shared" si="63"/>
        <v>-</v>
      </c>
      <c r="N36" s="238" t="str">
        <f t="shared" si="63"/>
        <v>-</v>
      </c>
      <c r="O36" s="239" t="str">
        <f t="shared" si="63"/>
        <v>-</v>
      </c>
      <c r="P36" s="239">
        <f t="shared" ref="P36" si="64">P33-P34</f>
        <v>-4969234.9413687419</v>
      </c>
    </row>
    <row r="37" spans="3:16" ht="15.75" thickBot="1" x14ac:dyDescent="0.3"/>
    <row r="38" spans="3:16" x14ac:dyDescent="0.25">
      <c r="C38" s="228" t="s">
        <v>242</v>
      </c>
      <c r="D38" s="201">
        <f t="shared" ref="D38:O38" si="65">D$6</f>
        <v>45658</v>
      </c>
      <c r="E38" s="201">
        <f t="shared" si="65"/>
        <v>45689</v>
      </c>
      <c r="F38" s="201">
        <f t="shared" si="65"/>
        <v>45717</v>
      </c>
      <c r="G38" s="201">
        <f t="shared" si="65"/>
        <v>45748</v>
      </c>
      <c r="H38" s="201">
        <f t="shared" si="65"/>
        <v>45778</v>
      </c>
      <c r="I38" s="201">
        <f t="shared" si="65"/>
        <v>45809</v>
      </c>
      <c r="J38" s="201">
        <f t="shared" si="65"/>
        <v>45839</v>
      </c>
      <c r="K38" s="201">
        <f t="shared" si="65"/>
        <v>45870</v>
      </c>
      <c r="L38" s="201">
        <f t="shared" si="65"/>
        <v>45901</v>
      </c>
      <c r="M38" s="201">
        <f t="shared" si="65"/>
        <v>45931</v>
      </c>
      <c r="N38" s="201">
        <f t="shared" si="65"/>
        <v>45962</v>
      </c>
      <c r="O38" s="229">
        <f t="shared" si="65"/>
        <v>45992</v>
      </c>
      <c r="P38" s="229" t="str">
        <f>P32</f>
        <v>Total</v>
      </c>
    </row>
    <row r="39" spans="3:16" x14ac:dyDescent="0.25">
      <c r="C39" s="230" t="s">
        <v>237</v>
      </c>
      <c r="D39" s="227">
        <f>IF(D33=0,"-",D33)</f>
        <v>1119788.9965873039</v>
      </c>
      <c r="E39" s="227">
        <f>IF(E33=0,"-",D39+E33)</f>
        <v>2216226.9773027254</v>
      </c>
      <c r="F39" s="227">
        <f t="shared" ref="F39:O39" si="66">IF(F33=0,"-",E39+F33)</f>
        <v>3364363.7543908753</v>
      </c>
      <c r="G39" s="227">
        <f t="shared" si="66"/>
        <v>4335218.7250429913</v>
      </c>
      <c r="H39" s="227">
        <f t="shared" si="66"/>
        <v>5442107.1022395361</v>
      </c>
      <c r="I39" s="227">
        <f t="shared" si="66"/>
        <v>6459244.6294969972</v>
      </c>
      <c r="J39" s="227">
        <f t="shared" si="66"/>
        <v>7414143.9998297701</v>
      </c>
      <c r="K39" s="227">
        <f t="shared" si="66"/>
        <v>7851187.7892582659</v>
      </c>
      <c r="L39" s="227" t="str">
        <f t="shared" si="66"/>
        <v>-</v>
      </c>
      <c r="M39" s="227" t="str">
        <f t="shared" si="66"/>
        <v>-</v>
      </c>
      <c r="N39" s="227" t="str">
        <f t="shared" si="66"/>
        <v>-</v>
      </c>
      <c r="O39" s="231" t="str">
        <f t="shared" si="66"/>
        <v>-</v>
      </c>
      <c r="P39" s="231">
        <f>P33</f>
        <v>7851187.7892582659</v>
      </c>
    </row>
    <row r="40" spans="3:16" x14ac:dyDescent="0.25">
      <c r="C40" s="232" t="s">
        <v>238</v>
      </c>
      <c r="D40" s="441">
        <f>D34</f>
        <v>1557888.5329936098</v>
      </c>
      <c r="E40" s="441">
        <f t="shared" ref="E40:O40" si="67">D40+E34</f>
        <v>3125731.5534847826</v>
      </c>
      <c r="F40" s="441">
        <f t="shared" si="67"/>
        <v>4719696.9011563407</v>
      </c>
      <c r="G40" s="441">
        <f t="shared" si="67"/>
        <v>5811426.6308335541</v>
      </c>
      <c r="H40" s="441">
        <f t="shared" si="67"/>
        <v>6903156.3605107674</v>
      </c>
      <c r="I40" s="441">
        <f t="shared" si="67"/>
        <v>7937987.9434814351</v>
      </c>
      <c r="J40" s="441">
        <f t="shared" si="67"/>
        <v>8889353.3652279563</v>
      </c>
      <c r="K40" s="441">
        <f t="shared" si="67"/>
        <v>9763984.7357710712</v>
      </c>
      <c r="L40" s="441">
        <f t="shared" si="67"/>
        <v>10568071.174958417</v>
      </c>
      <c r="M40" s="441">
        <f t="shared" si="67"/>
        <v>11387606.480994349</v>
      </c>
      <c r="N40" s="441">
        <f t="shared" si="67"/>
        <v>12139359.372967485</v>
      </c>
      <c r="O40" s="442">
        <f t="shared" si="67"/>
        <v>12820422.730627008</v>
      </c>
      <c r="P40" s="234">
        <f>P34</f>
        <v>12820422.730627008</v>
      </c>
    </row>
    <row r="41" spans="3:16" x14ac:dyDescent="0.25">
      <c r="C41" s="230" t="s">
        <v>239</v>
      </c>
      <c r="D41" s="235">
        <f t="shared" ref="D41" si="68">IFERROR(IF(D39=0,"-",(D39/D40)-1),"-")</f>
        <v>-0.28121366010985516</v>
      </c>
      <c r="E41" s="235">
        <f t="shared" ref="E41" si="69">IFERROR(IF(E33=0,"-",(E39/E40)-1),"-")</f>
        <v>-0.29097334835682809</v>
      </c>
      <c r="F41" s="235">
        <f t="shared" ref="F41" si="70">IFERROR(IF(F33=0,"-",(F39/F40)-1),"-")</f>
        <v>-0.28716529369362775</v>
      </c>
      <c r="G41" s="235">
        <f t="shared" ref="G41" si="71">IFERROR(IF(G33=0,"-",(G39/G40)-1),"-")</f>
        <v>-0.25401816104126307</v>
      </c>
      <c r="H41" s="235">
        <f t="shared" ref="H41" si="72">IFERROR(IF(H33=0,"-",(H39/H40)-1),"-")</f>
        <v>-0.2116494516376749</v>
      </c>
      <c r="I41" s="235">
        <f t="shared" ref="I41" si="73">IFERROR(IF(I33=0,"-",(I39/I40)-1),"-")</f>
        <v>-0.186286918613773</v>
      </c>
      <c r="J41" s="235">
        <f t="shared" ref="J41" si="74">IFERROR(IF(J33=0,"-",(J39/J40)-1),"-")</f>
        <v>-0.16595238199987528</v>
      </c>
      <c r="K41" s="235">
        <f t="shared" ref="K41" si="75">IFERROR(IF(K33=0,"-",(K39/K40)-1),"-")</f>
        <v>-0.19590331184205301</v>
      </c>
      <c r="L41" s="235" t="str">
        <f t="shared" ref="L41" si="76">IFERROR(IF(L33=0,"-",(L39/L40)-1),"-")</f>
        <v>-</v>
      </c>
      <c r="M41" s="235" t="str">
        <f t="shared" ref="M41" si="77">IFERROR(IF(M33=0,"-",(M39/M40)-1),"-")</f>
        <v>-</v>
      </c>
      <c r="N41" s="235" t="str">
        <f t="shared" ref="N41" si="78">IFERROR(IF(N33=0,"-",(N39/N40)-1),"-")</f>
        <v>-</v>
      </c>
      <c r="O41" s="236" t="str">
        <f t="shared" ref="O41" si="79">IFERROR(IF(O33=0,"-",(O39/O40)-1),"-")</f>
        <v>-</v>
      </c>
      <c r="P41" s="236">
        <f>P35</f>
        <v>-0.38760304911768784</v>
      </c>
    </row>
    <row r="42" spans="3:16" ht="15.75" thickBot="1" x14ac:dyDescent="0.3">
      <c r="C42" s="237" t="s">
        <v>240</v>
      </c>
      <c r="D42" s="238">
        <f t="shared" ref="D42:I42" si="80">IF(OR(D39=0,D39="-"),"-",D39-D40)</f>
        <v>-438099.53640630585</v>
      </c>
      <c r="E42" s="238">
        <f t="shared" si="80"/>
        <v>-909504.57618205715</v>
      </c>
      <c r="F42" s="238">
        <f t="shared" si="80"/>
        <v>-1355333.1467654654</v>
      </c>
      <c r="G42" s="238">
        <f t="shared" si="80"/>
        <v>-1476207.9057905627</v>
      </c>
      <c r="H42" s="238">
        <f t="shared" si="80"/>
        <v>-1461049.2582712313</v>
      </c>
      <c r="I42" s="238">
        <f t="shared" si="80"/>
        <v>-1478743.3139844378</v>
      </c>
      <c r="J42" s="238">
        <f>IF(OR(J39=0,J39="-"),"-",J39-J40)</f>
        <v>-1475209.3653981863</v>
      </c>
      <c r="K42" s="238">
        <f t="shared" ref="K42:O42" si="81">IF(OR(K39=0,K39="-"),"-",K39-K40)</f>
        <v>-1912796.9465128053</v>
      </c>
      <c r="L42" s="238" t="str">
        <f t="shared" si="81"/>
        <v>-</v>
      </c>
      <c r="M42" s="238" t="str">
        <f t="shared" si="81"/>
        <v>-</v>
      </c>
      <c r="N42" s="238" t="str">
        <f t="shared" si="81"/>
        <v>-</v>
      </c>
      <c r="O42" s="239" t="str">
        <f t="shared" si="81"/>
        <v>-</v>
      </c>
      <c r="P42" s="239">
        <f>P36</f>
        <v>-4969234.9413687419</v>
      </c>
    </row>
    <row r="43" spans="3:16" ht="15.75" thickBot="1" x14ac:dyDescent="0.3"/>
    <row r="44" spans="3:16" ht="27" thickBot="1" x14ac:dyDescent="0.45">
      <c r="C44" s="250" t="s">
        <v>12</v>
      </c>
    </row>
    <row r="45" spans="3:16" x14ac:dyDescent="0.25">
      <c r="C45" s="228" t="s">
        <v>241</v>
      </c>
      <c r="D45" s="201">
        <f t="shared" ref="D45:O45" si="82">D$6</f>
        <v>45658</v>
      </c>
      <c r="E45" s="201">
        <f t="shared" si="82"/>
        <v>45689</v>
      </c>
      <c r="F45" s="201">
        <f t="shared" si="82"/>
        <v>45717</v>
      </c>
      <c r="G45" s="201">
        <f t="shared" si="82"/>
        <v>45748</v>
      </c>
      <c r="H45" s="201">
        <f t="shared" si="82"/>
        <v>45778</v>
      </c>
      <c r="I45" s="201">
        <f t="shared" si="82"/>
        <v>45809</v>
      </c>
      <c r="J45" s="201">
        <f t="shared" si="82"/>
        <v>45839</v>
      </c>
      <c r="K45" s="201">
        <f t="shared" si="82"/>
        <v>45870</v>
      </c>
      <c r="L45" s="201">
        <f t="shared" si="82"/>
        <v>45901</v>
      </c>
      <c r="M45" s="201">
        <f t="shared" si="82"/>
        <v>45931</v>
      </c>
      <c r="N45" s="201">
        <f t="shared" si="82"/>
        <v>45962</v>
      </c>
      <c r="O45" s="229">
        <f t="shared" si="82"/>
        <v>45992</v>
      </c>
      <c r="P45" s="243" t="s">
        <v>5</v>
      </c>
    </row>
    <row r="46" spans="3:16" x14ac:dyDescent="0.25">
      <c r="C46" s="230" t="s">
        <v>237</v>
      </c>
      <c r="D46" s="248" cm="1">
        <f t="array" ref="D46:O46">'Ultimate - Sales, NWP, GWP'!AB67:AM67</f>
        <v>48764.085900544676</v>
      </c>
      <c r="E46" s="248">
        <v>54927.885467486725</v>
      </c>
      <c r="F46" s="248">
        <v>58414.86688273451</v>
      </c>
      <c r="G46" s="248">
        <v>65507.652296934677</v>
      </c>
      <c r="H46" s="248">
        <v>70509.440799104355</v>
      </c>
      <c r="I46" s="248">
        <v>75467.576659010301</v>
      </c>
      <c r="J46" s="248">
        <v>82059.147564349056</v>
      </c>
      <c r="K46" s="248">
        <v>42740.924961074299</v>
      </c>
      <c r="L46" s="248">
        <v>0</v>
      </c>
      <c r="M46" s="248">
        <v>0</v>
      </c>
      <c r="N46" s="248">
        <v>0</v>
      </c>
      <c r="O46" s="242">
        <v>0</v>
      </c>
      <c r="P46" s="244">
        <f t="shared" ref="P46:P47" si="83">SUM(_xlfn.ANCHORARRAY(D46))</f>
        <v>498391.58053123864</v>
      </c>
    </row>
    <row r="47" spans="3:16" x14ac:dyDescent="0.25">
      <c r="C47" s="232" t="s">
        <v>238</v>
      </c>
      <c r="D47" s="249" cm="1">
        <f t="array" ref="D47:O47">'Ultimate - Sales, NWP, GWP'!AB68:AM68</f>
        <v>30685.761445360014</v>
      </c>
      <c r="E47" s="249">
        <v>30736.441475198353</v>
      </c>
      <c r="F47" s="249">
        <v>30787.205207226354</v>
      </c>
      <c r="G47" s="249">
        <v>50000</v>
      </c>
      <c r="H47" s="249">
        <v>50000</v>
      </c>
      <c r="I47" s="249">
        <v>50000</v>
      </c>
      <c r="J47" s="249">
        <v>50000</v>
      </c>
      <c r="K47" s="249">
        <v>50000</v>
      </c>
      <c r="L47" s="249">
        <v>50000</v>
      </c>
      <c r="M47" s="249">
        <v>50000</v>
      </c>
      <c r="N47" s="249">
        <v>50000</v>
      </c>
      <c r="O47" s="234">
        <v>50000</v>
      </c>
      <c r="P47" s="245">
        <f t="shared" si="83"/>
        <v>542209.40812778473</v>
      </c>
    </row>
    <row r="48" spans="3:16" x14ac:dyDescent="0.25">
      <c r="C48" s="230" t="s">
        <v>239</v>
      </c>
      <c r="D48" s="235">
        <f t="shared" ref="D48" si="84">IFERROR(IF(D46=0,"-",(D46/D47)-1),"-")</f>
        <v>0.5891437462738367</v>
      </c>
      <c r="E48" s="235">
        <f t="shared" ref="E48" si="85">IFERROR(IF(E46=0,"-",(E46/E47)-1),"-")</f>
        <v>0.78706066256267082</v>
      </c>
      <c r="F48" s="235">
        <f t="shared" ref="F48" si="86">IFERROR(IF(F46=0,"-",(F46/F47)-1),"-")</f>
        <v>0.89737478571206619</v>
      </c>
      <c r="G48" s="235">
        <f t="shared" ref="G48" si="87">IFERROR(IF(G46=0,"-",(G46/G47)-1),"-")</f>
        <v>0.31015304593869364</v>
      </c>
      <c r="H48" s="235">
        <f t="shared" ref="H48" si="88">IFERROR(IF(H46=0,"-",(H46/H47)-1),"-")</f>
        <v>0.41018881598208701</v>
      </c>
      <c r="I48" s="235">
        <f t="shared" ref="I48" si="89">IFERROR(IF(I46=0,"-",(I46/I47)-1),"-")</f>
        <v>0.5093515331802061</v>
      </c>
      <c r="J48" s="235">
        <f t="shared" ref="J48" si="90">IFERROR(IF(J46=0,"-",(J46/J47)-1),"-")</f>
        <v>0.64118295128698111</v>
      </c>
      <c r="K48" s="235">
        <f t="shared" ref="K48" si="91">IFERROR(IF(K46=0,"-",(K46/K47)-1),"-")</f>
        <v>-0.14518150077851399</v>
      </c>
      <c r="L48" s="235" t="str">
        <f t="shared" ref="L48" si="92">IFERROR(IF(L46=0,"-",(L46/L47)-1),"-")</f>
        <v>-</v>
      </c>
      <c r="M48" s="235" t="str">
        <f t="shared" ref="M48" si="93">IFERROR(IF(M46=0,"-",(M46/M47)-1),"-")</f>
        <v>-</v>
      </c>
      <c r="N48" s="235" t="str">
        <f t="shared" ref="N48" si="94">IFERROR(IF(N46=0,"-",(N46/N47)-1),"-")</f>
        <v>-</v>
      </c>
      <c r="O48" s="236" t="str">
        <f t="shared" ref="O48" si="95">IFERROR(IF(O46=0,"-",(O46/O47)-1),"-")</f>
        <v>-</v>
      </c>
      <c r="P48" s="246">
        <f t="shared" ref="P48" si="96">IFERROR(IF(P46=0,"-",(P46/P47)-1),"-")</f>
        <v>-8.0813477117348986E-2</v>
      </c>
    </row>
    <row r="49" spans="3:16" ht="15.75" thickBot="1" x14ac:dyDescent="0.3">
      <c r="C49" s="237" t="s">
        <v>240</v>
      </c>
      <c r="D49" s="238">
        <f t="shared" ref="D49:I49" si="97">IF(OR(D46=0,D46="-"),"-",D46-D47)</f>
        <v>18078.324455184662</v>
      </c>
      <c r="E49" s="238">
        <f t="shared" si="97"/>
        <v>24191.443992288372</v>
      </c>
      <c r="F49" s="238">
        <f t="shared" si="97"/>
        <v>27627.661675508156</v>
      </c>
      <c r="G49" s="238">
        <f t="shared" si="97"/>
        <v>15507.652296934677</v>
      </c>
      <c r="H49" s="238">
        <f t="shared" si="97"/>
        <v>20509.440799104355</v>
      </c>
      <c r="I49" s="238">
        <f t="shared" si="97"/>
        <v>25467.576659010301</v>
      </c>
      <c r="J49" s="238">
        <f>IF(OR(J46=0,J46="-"),"-",J46-J47)</f>
        <v>32059.147564349056</v>
      </c>
      <c r="K49" s="238">
        <f t="shared" ref="K49:O49" si="98">IF(OR(K46=0,K46="-"),"-",K46-K47)</f>
        <v>-7259.0750389257009</v>
      </c>
      <c r="L49" s="238" t="str">
        <f t="shared" si="98"/>
        <v>-</v>
      </c>
      <c r="M49" s="238" t="str">
        <f t="shared" si="98"/>
        <v>-</v>
      </c>
      <c r="N49" s="238" t="str">
        <f t="shared" si="98"/>
        <v>-</v>
      </c>
      <c r="O49" s="239" t="str">
        <f t="shared" si="98"/>
        <v>-</v>
      </c>
      <c r="P49" s="247">
        <f t="shared" ref="P49" si="99">P46-P47</f>
        <v>-43817.827596546093</v>
      </c>
    </row>
    <row r="50" spans="3:16" ht="15.75" thickBot="1" x14ac:dyDescent="0.3"/>
    <row r="51" spans="3:16" x14ac:dyDescent="0.25">
      <c r="C51" s="228" t="s">
        <v>242</v>
      </c>
      <c r="D51" s="201">
        <f t="shared" ref="D51:O51" si="100">D45</f>
        <v>45658</v>
      </c>
      <c r="E51" s="201">
        <f t="shared" si="100"/>
        <v>45689</v>
      </c>
      <c r="F51" s="201">
        <f t="shared" si="100"/>
        <v>45717</v>
      </c>
      <c r="G51" s="201">
        <f t="shared" si="100"/>
        <v>45748</v>
      </c>
      <c r="H51" s="201">
        <f t="shared" si="100"/>
        <v>45778</v>
      </c>
      <c r="I51" s="201">
        <f t="shared" si="100"/>
        <v>45809</v>
      </c>
      <c r="J51" s="201">
        <f t="shared" si="100"/>
        <v>45839</v>
      </c>
      <c r="K51" s="201">
        <f t="shared" si="100"/>
        <v>45870</v>
      </c>
      <c r="L51" s="201">
        <f t="shared" si="100"/>
        <v>45901</v>
      </c>
      <c r="M51" s="201">
        <f t="shared" si="100"/>
        <v>45931</v>
      </c>
      <c r="N51" s="201">
        <f t="shared" si="100"/>
        <v>45962</v>
      </c>
      <c r="O51" s="229">
        <f t="shared" si="100"/>
        <v>45992</v>
      </c>
      <c r="P51" s="229" t="str">
        <f>P45</f>
        <v>Total</v>
      </c>
    </row>
    <row r="52" spans="3:16" x14ac:dyDescent="0.25">
      <c r="C52" s="230" t="s">
        <v>237</v>
      </c>
      <c r="D52" s="227">
        <f>IF(D46=0,"-",D46)</f>
        <v>48764.085900544676</v>
      </c>
      <c r="E52" s="227">
        <f>IF(E46=0,"-",D52+E46)</f>
        <v>103691.9713680314</v>
      </c>
      <c r="F52" s="227">
        <f t="shared" ref="F52:O52" si="101">IF(F46=0,"-",E52+F46)</f>
        <v>162106.83825076593</v>
      </c>
      <c r="G52" s="227">
        <f t="shared" si="101"/>
        <v>227614.49054770061</v>
      </c>
      <c r="H52" s="227">
        <f t="shared" si="101"/>
        <v>298123.93134680495</v>
      </c>
      <c r="I52" s="227">
        <f t="shared" si="101"/>
        <v>373591.50800581527</v>
      </c>
      <c r="J52" s="227">
        <f t="shared" si="101"/>
        <v>455650.65557016432</v>
      </c>
      <c r="K52" s="227">
        <f t="shared" si="101"/>
        <v>498391.58053123864</v>
      </c>
      <c r="L52" s="227" t="str">
        <f t="shared" si="101"/>
        <v>-</v>
      </c>
      <c r="M52" s="227" t="str">
        <f t="shared" si="101"/>
        <v>-</v>
      </c>
      <c r="N52" s="227" t="str">
        <f t="shared" si="101"/>
        <v>-</v>
      </c>
      <c r="O52" s="231" t="str">
        <f t="shared" si="101"/>
        <v>-</v>
      </c>
      <c r="P52" s="231">
        <f>P46</f>
        <v>498391.58053123864</v>
      </c>
    </row>
    <row r="53" spans="3:16" x14ac:dyDescent="0.25">
      <c r="C53" s="232" t="s">
        <v>238</v>
      </c>
      <c r="D53" s="441">
        <f>D47</f>
        <v>30685.761445360014</v>
      </c>
      <c r="E53" s="441">
        <f t="shared" ref="E53:O53" si="102">D53+E47</f>
        <v>61422.202920558368</v>
      </c>
      <c r="F53" s="441">
        <f t="shared" si="102"/>
        <v>92209.408127784729</v>
      </c>
      <c r="G53" s="441">
        <f t="shared" si="102"/>
        <v>142209.40812778473</v>
      </c>
      <c r="H53" s="441">
        <f t="shared" si="102"/>
        <v>192209.40812778473</v>
      </c>
      <c r="I53" s="441">
        <f t="shared" si="102"/>
        <v>242209.40812778473</v>
      </c>
      <c r="J53" s="441">
        <f t="shared" si="102"/>
        <v>292209.40812778473</v>
      </c>
      <c r="K53" s="441">
        <f t="shared" si="102"/>
        <v>342209.40812778473</v>
      </c>
      <c r="L53" s="441">
        <f t="shared" si="102"/>
        <v>392209.40812778473</v>
      </c>
      <c r="M53" s="441">
        <f t="shared" si="102"/>
        <v>442209.40812778473</v>
      </c>
      <c r="N53" s="441">
        <f t="shared" si="102"/>
        <v>492209.40812778473</v>
      </c>
      <c r="O53" s="442">
        <f t="shared" si="102"/>
        <v>542209.40812778473</v>
      </c>
      <c r="P53" s="234">
        <f>P47</f>
        <v>542209.40812778473</v>
      </c>
    </row>
    <row r="54" spans="3:16" x14ac:dyDescent="0.25">
      <c r="C54" s="230" t="s">
        <v>239</v>
      </c>
      <c r="D54" s="235">
        <f t="shared" ref="D54" si="103">IFERROR(IF(D52=0,"-",(D52/D53)-1),"-")</f>
        <v>0.5891437462738367</v>
      </c>
      <c r="E54" s="235">
        <f t="shared" ref="E54" si="104">IFERROR(IF(E46=0,"-",(E52/E53)-1),"-")</f>
        <v>0.6881838559607425</v>
      </c>
      <c r="F54" s="235">
        <f t="shared" ref="F54" si="105">IFERROR(IF(F46=0,"-",(F52/F53)-1),"-")</f>
        <v>0.75802926775233859</v>
      </c>
      <c r="G54" s="235">
        <f t="shared" ref="G54" si="106">IFERROR(IF(G46=0,"-",(G52/G53)-1),"-")</f>
        <v>0.60055859555489932</v>
      </c>
      <c r="H54" s="235">
        <f t="shared" ref="H54" si="107">IFERROR(IF(H46=0,"-",(H52/H53)-1),"-")</f>
        <v>0.55103714355442013</v>
      </c>
      <c r="I54" s="235">
        <f t="shared" ref="I54" si="108">IFERROR(IF(I46=0,"-",(I52/I53)-1),"-")</f>
        <v>0.54243186048626169</v>
      </c>
      <c r="J54" s="235">
        <f t="shared" ref="J54" si="109">IFERROR(IF(J46=0,"-",(J52/J53)-1),"-")</f>
        <v>0.55932917591382236</v>
      </c>
      <c r="K54" s="235">
        <f t="shared" ref="K54" si="110">IFERROR(IF(K46=0,"-",(K52/K53)-1),"-")</f>
        <v>0.45639356690372979</v>
      </c>
      <c r="L54" s="235" t="str">
        <f t="shared" ref="L54" si="111">IFERROR(IF(L46=0,"-",(L52/L53)-1),"-")</f>
        <v>-</v>
      </c>
      <c r="M54" s="235" t="str">
        <f t="shared" ref="M54" si="112">IFERROR(IF(M46=0,"-",(M52/M53)-1),"-")</f>
        <v>-</v>
      </c>
      <c r="N54" s="235" t="str">
        <f t="shared" ref="N54" si="113">IFERROR(IF(N46=0,"-",(N52/N53)-1),"-")</f>
        <v>-</v>
      </c>
      <c r="O54" s="236" t="str">
        <f t="shared" ref="O54" si="114">IFERROR(IF(O46=0,"-",(O52/O53)-1),"-")</f>
        <v>-</v>
      </c>
      <c r="P54" s="236">
        <f>P48</f>
        <v>-8.0813477117348986E-2</v>
      </c>
    </row>
    <row r="55" spans="3:16" ht="15.75" thickBot="1" x14ac:dyDescent="0.3">
      <c r="C55" s="237" t="s">
        <v>240</v>
      </c>
      <c r="D55" s="238">
        <f t="shared" ref="D55:I55" si="115">IF(OR(D52=0,D52="-"),"-",D52-D53)</f>
        <v>18078.324455184662</v>
      </c>
      <c r="E55" s="238">
        <f t="shared" si="115"/>
        <v>42269.768447473034</v>
      </c>
      <c r="F55" s="238">
        <f t="shared" si="115"/>
        <v>69897.430122981197</v>
      </c>
      <c r="G55" s="238">
        <f t="shared" si="115"/>
        <v>85405.082419915881</v>
      </c>
      <c r="H55" s="238">
        <f t="shared" si="115"/>
        <v>105914.52321902022</v>
      </c>
      <c r="I55" s="238">
        <f t="shared" si="115"/>
        <v>131382.09987803054</v>
      </c>
      <c r="J55" s="238">
        <f>IF(OR(J52=0,J52="-"),"-",J52-J53)</f>
        <v>163441.24744237959</v>
      </c>
      <c r="K55" s="238">
        <f t="shared" ref="K55:O55" si="116">IF(OR(K52=0,K52="-"),"-",K52-K53)</f>
        <v>156182.17240345391</v>
      </c>
      <c r="L55" s="238" t="str">
        <f t="shared" si="116"/>
        <v>-</v>
      </c>
      <c r="M55" s="238" t="str">
        <f t="shared" si="116"/>
        <v>-</v>
      </c>
      <c r="N55" s="238" t="str">
        <f t="shared" si="116"/>
        <v>-</v>
      </c>
      <c r="O55" s="239" t="str">
        <f t="shared" si="116"/>
        <v>-</v>
      </c>
      <c r="P55" s="239">
        <f>P49</f>
        <v>-43817.827596546093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AE92-FEC0-4E3E-8CB2-DB37CBFD7A9F}">
  <dimension ref="B2:P55"/>
  <sheetViews>
    <sheetView showGridLines="0" topLeftCell="B1" zoomScale="70" zoomScaleNormal="70" workbookViewId="0">
      <selection activeCell="W33" sqref="W33"/>
    </sheetView>
  </sheetViews>
  <sheetFormatPr defaultRowHeight="15" x14ac:dyDescent="0.25"/>
  <cols>
    <col min="3" max="3" width="38.5703125" customWidth="1"/>
    <col min="4" max="15" width="15.85546875" customWidth="1"/>
    <col min="16" max="16" width="17.28515625" bestFit="1" customWidth="1"/>
  </cols>
  <sheetData>
    <row r="2" spans="2:16" x14ac:dyDescent="0.25">
      <c r="B2" t="s">
        <v>279</v>
      </c>
    </row>
    <row r="4" spans="2:16" ht="15.75" thickBot="1" x14ac:dyDescent="0.3">
      <c r="C4" s="252"/>
      <c r="J4" s="419"/>
    </row>
    <row r="5" spans="2:16" ht="27" thickBot="1" x14ac:dyDescent="0.45">
      <c r="C5" s="251" t="s">
        <v>53</v>
      </c>
    </row>
    <row r="6" spans="2:16" x14ac:dyDescent="0.25">
      <c r="C6" s="228" t="s">
        <v>241</v>
      </c>
      <c r="D6" s="201">
        <f>'Ultimate - Sales, NWP, GWP'!P4</f>
        <v>45292</v>
      </c>
      <c r="E6" s="201">
        <f>'Ultimate - Sales, NWP, GWP'!Q4</f>
        <v>45323</v>
      </c>
      <c r="F6" s="201">
        <f>'Ultimate - Sales, NWP, GWP'!R4</f>
        <v>45352</v>
      </c>
      <c r="G6" s="201">
        <f>'Ultimate - Sales, NWP, GWP'!S4</f>
        <v>45383</v>
      </c>
      <c r="H6" s="201">
        <f>'Ultimate - Sales, NWP, GWP'!T4</f>
        <v>45413</v>
      </c>
      <c r="I6" s="201">
        <f>'Ultimate - Sales, NWP, GWP'!U4</f>
        <v>45444</v>
      </c>
      <c r="J6" s="201">
        <f>'Ultimate - Sales, NWP, GWP'!V4</f>
        <v>45474</v>
      </c>
      <c r="K6" s="201">
        <f>'Ultimate - Sales, NWP, GWP'!W4</f>
        <v>45505</v>
      </c>
      <c r="L6" s="201">
        <f>'Ultimate - Sales, NWP, GWP'!X4</f>
        <v>45536</v>
      </c>
      <c r="M6" s="201">
        <f>'Ultimate - Sales, NWP, GWP'!Y4</f>
        <v>45566</v>
      </c>
      <c r="N6" s="201">
        <f>'Ultimate - Sales, NWP, GWP'!Z4</f>
        <v>45597</v>
      </c>
      <c r="O6" s="229">
        <f>'Ultimate - Sales, NWP, GWP'!AA4</f>
        <v>45627</v>
      </c>
      <c r="P6" s="243" t="s">
        <v>5</v>
      </c>
    </row>
    <row r="7" spans="2:16" x14ac:dyDescent="0.25">
      <c r="C7" s="230" t="s">
        <v>237</v>
      </c>
      <c r="D7" s="227" cm="1">
        <f t="array" ref="D7:O7">'Ultimate - Sales, NWP, GWP'!P8:AA8</f>
        <v>7451345.812852825</v>
      </c>
      <c r="E7" s="227">
        <v>8663684.3721340932</v>
      </c>
      <c r="F7" s="227">
        <v>11035952.260703156</v>
      </c>
      <c r="G7" s="227">
        <v>9992336.7064396497</v>
      </c>
      <c r="H7" s="227">
        <v>9877284.4200109039</v>
      </c>
      <c r="I7" s="227">
        <v>8721492.6979877632</v>
      </c>
      <c r="J7" s="227">
        <v>7733361.9812803967</v>
      </c>
      <c r="K7" s="227">
        <v>6379080.0961629869</v>
      </c>
      <c r="L7" s="227">
        <v>5256451.4953107666</v>
      </c>
      <c r="M7" s="227">
        <v>4590104.0447413046</v>
      </c>
      <c r="N7" s="227">
        <v>4873579.6135822209</v>
      </c>
      <c r="O7" s="231">
        <v>4711968.4355011014</v>
      </c>
      <c r="P7" s="244">
        <f t="shared" ref="P7:P8" si="0">SUM(_xlfn.ANCHORARRAY(D7))</f>
        <v>89286641.936707169</v>
      </c>
    </row>
    <row r="8" spans="2:16" x14ac:dyDescent="0.25">
      <c r="C8" s="232" t="s">
        <v>238</v>
      </c>
      <c r="D8" s="249" cm="1">
        <f t="array" ref="D8:O8">'Ultimate - Sales, NWP, GWP'!P9:AA9</f>
        <v>7759782.8985837065</v>
      </c>
      <c r="E8" s="249">
        <v>9785701.2101749685</v>
      </c>
      <c r="F8" s="249">
        <v>11547560.41840994</v>
      </c>
      <c r="G8" s="249">
        <v>11538764.882226618</v>
      </c>
      <c r="H8" s="249">
        <v>11458959.360918771</v>
      </c>
      <c r="I8" s="249">
        <v>11451662.063480552</v>
      </c>
      <c r="J8" s="249">
        <v>8592294.0403158199</v>
      </c>
      <c r="K8" s="249">
        <v>7379795.7352492679</v>
      </c>
      <c r="L8" s="249">
        <v>7981218.1012538131</v>
      </c>
      <c r="M8" s="249">
        <v>7626874.0003065234</v>
      </c>
      <c r="N8" s="249">
        <v>6493262.2604906904</v>
      </c>
      <c r="O8" s="234">
        <v>5685218.9695661115</v>
      </c>
      <c r="P8" s="245">
        <f t="shared" si="0"/>
        <v>107301093.94097677</v>
      </c>
    </row>
    <row r="9" spans="2:16" x14ac:dyDescent="0.25">
      <c r="C9" s="230" t="s">
        <v>239</v>
      </c>
      <c r="D9" s="235">
        <f t="shared" ref="D9:P9" si="1">IFERROR(IF(D7=0,"-",(D7/D8)-1),"-")</f>
        <v>-3.9748159163985997E-2</v>
      </c>
      <c r="E9" s="235">
        <f t="shared" si="1"/>
        <v>-0.11465880818783081</v>
      </c>
      <c r="F9" s="235">
        <f t="shared" si="1"/>
        <v>-4.4304436536321767E-2</v>
      </c>
      <c r="G9" s="235">
        <f t="shared" si="1"/>
        <v>-0.13402025187019462</v>
      </c>
      <c r="H9" s="235">
        <f t="shared" si="1"/>
        <v>-0.13802954448919957</v>
      </c>
      <c r="I9" s="235">
        <f t="shared" si="1"/>
        <v>-0.23840813240545422</v>
      </c>
      <c r="J9" s="235">
        <f t="shared" si="1"/>
        <v>-9.9965393992016094E-2</v>
      </c>
      <c r="K9" s="235">
        <f t="shared" si="1"/>
        <v>-0.13560207829417381</v>
      </c>
      <c r="L9" s="235">
        <f t="shared" si="1"/>
        <v>-0.3413973370198965</v>
      </c>
      <c r="M9" s="235">
        <f t="shared" si="1"/>
        <v>-0.39816705447646983</v>
      </c>
      <c r="N9" s="235">
        <f t="shared" si="1"/>
        <v>-0.24944050955152264</v>
      </c>
      <c r="O9" s="236">
        <f t="shared" si="1"/>
        <v>-0.17118963038626589</v>
      </c>
      <c r="P9" s="246">
        <f t="shared" si="1"/>
        <v>-0.16788693705377156</v>
      </c>
    </row>
    <row r="10" spans="2:16" ht="15.75" thickBot="1" x14ac:dyDescent="0.3">
      <c r="C10" s="237" t="s">
        <v>240</v>
      </c>
      <c r="D10" s="238">
        <f t="shared" ref="D10:I10" si="2">IF(OR(D7=0,D7="-"),"-",D7-D8)</f>
        <v>-308437.08573088143</v>
      </c>
      <c r="E10" s="238">
        <f t="shared" si="2"/>
        <v>-1122016.8380408753</v>
      </c>
      <c r="F10" s="238">
        <f t="shared" si="2"/>
        <v>-511608.15770678408</v>
      </c>
      <c r="G10" s="238">
        <f t="shared" si="2"/>
        <v>-1546428.1757869683</v>
      </c>
      <c r="H10" s="238">
        <f t="shared" si="2"/>
        <v>-1581674.9409078676</v>
      </c>
      <c r="I10" s="238">
        <f t="shared" si="2"/>
        <v>-2730169.3654927891</v>
      </c>
      <c r="J10" s="238">
        <f>IF(OR(J7=0,J7="-"),"-",J7-J8)</f>
        <v>-858932.05903542321</v>
      </c>
      <c r="K10" s="238">
        <f t="shared" ref="K10:O10" si="3">IF(OR(K7=0,K7="-"),"-",K7-K8)</f>
        <v>-1000715.6390862809</v>
      </c>
      <c r="L10" s="238">
        <f t="shared" si="3"/>
        <v>-2724766.6059430465</v>
      </c>
      <c r="M10" s="238">
        <f t="shared" si="3"/>
        <v>-3036769.9555652188</v>
      </c>
      <c r="N10" s="238">
        <f t="shared" si="3"/>
        <v>-1619682.6469084695</v>
      </c>
      <c r="O10" s="239">
        <f t="shared" si="3"/>
        <v>-973250.53406501003</v>
      </c>
      <c r="P10" s="247">
        <f t="shared" ref="P10" si="4">P7-P8</f>
        <v>-18014452.0042696</v>
      </c>
    </row>
    <row r="11" spans="2:16" ht="6" customHeight="1" thickBot="1" x14ac:dyDescent="0.3"/>
    <row r="12" spans="2:16" x14ac:dyDescent="0.25">
      <c r="C12" s="228" t="s">
        <v>242</v>
      </c>
      <c r="D12" s="201">
        <f t="shared" ref="D12:O12" si="5">D6</f>
        <v>45292</v>
      </c>
      <c r="E12" s="201">
        <f t="shared" si="5"/>
        <v>45323</v>
      </c>
      <c r="F12" s="201">
        <f t="shared" si="5"/>
        <v>45352</v>
      </c>
      <c r="G12" s="201">
        <f t="shared" si="5"/>
        <v>45383</v>
      </c>
      <c r="H12" s="201">
        <f t="shared" si="5"/>
        <v>45413</v>
      </c>
      <c r="I12" s="201">
        <f t="shared" si="5"/>
        <v>45444</v>
      </c>
      <c r="J12" s="201">
        <f t="shared" si="5"/>
        <v>45474</v>
      </c>
      <c r="K12" s="201">
        <f t="shared" si="5"/>
        <v>45505</v>
      </c>
      <c r="L12" s="201">
        <f t="shared" si="5"/>
        <v>45536</v>
      </c>
      <c r="M12" s="201">
        <f t="shared" si="5"/>
        <v>45566</v>
      </c>
      <c r="N12" s="201">
        <f t="shared" si="5"/>
        <v>45597</v>
      </c>
      <c r="O12" s="201">
        <f t="shared" si="5"/>
        <v>45627</v>
      </c>
      <c r="P12" s="243" t="str">
        <f>P6</f>
        <v>Total</v>
      </c>
    </row>
    <row r="13" spans="2:16" x14ac:dyDescent="0.25">
      <c r="C13" s="230" t="s">
        <v>237</v>
      </c>
      <c r="D13" s="227">
        <f>IFERROR(D7,"-")</f>
        <v>7451345.812852825</v>
      </c>
      <c r="E13" s="227">
        <f>IFERROR(D13+E7,"-")</f>
        <v>16115030.184986919</v>
      </c>
      <c r="F13" s="227">
        <f t="shared" ref="F13:O13" si="6">IFERROR(E13+F7,"-")</f>
        <v>27150982.445690073</v>
      </c>
      <c r="G13" s="227">
        <f t="shared" si="6"/>
        <v>37143319.152129725</v>
      </c>
      <c r="H13" s="227">
        <f t="shared" si="6"/>
        <v>47020603.572140627</v>
      </c>
      <c r="I13" s="227">
        <f t="shared" si="6"/>
        <v>55742096.270128392</v>
      </c>
      <c r="J13" s="227">
        <f t="shared" si="6"/>
        <v>63475458.251408786</v>
      </c>
      <c r="K13" s="227">
        <f t="shared" si="6"/>
        <v>69854538.347571775</v>
      </c>
      <c r="L13" s="227">
        <f t="shared" si="6"/>
        <v>75110989.842882544</v>
      </c>
      <c r="M13" s="227">
        <f t="shared" si="6"/>
        <v>79701093.887623847</v>
      </c>
      <c r="N13" s="227">
        <f t="shared" si="6"/>
        <v>84574673.50120607</v>
      </c>
      <c r="O13" s="227">
        <f t="shared" si="6"/>
        <v>89286641.936707169</v>
      </c>
      <c r="P13" s="244">
        <f>P7</f>
        <v>89286641.936707169</v>
      </c>
    </row>
    <row r="14" spans="2:16" x14ac:dyDescent="0.25">
      <c r="C14" s="232" t="s">
        <v>238</v>
      </c>
      <c r="D14" s="441">
        <f>D8</f>
        <v>7759782.8985837065</v>
      </c>
      <c r="E14" s="441">
        <f t="shared" ref="E14:O14" si="7">D14+E8</f>
        <v>17545484.108758673</v>
      </c>
      <c r="F14" s="441">
        <f t="shared" si="7"/>
        <v>29093044.527168613</v>
      </c>
      <c r="G14" s="441">
        <f t="shared" si="7"/>
        <v>40631809.409395233</v>
      </c>
      <c r="H14" s="441">
        <f t="shared" si="7"/>
        <v>52090768.770314008</v>
      </c>
      <c r="I14" s="441">
        <f t="shared" si="7"/>
        <v>63542430.833794564</v>
      </c>
      <c r="J14" s="441">
        <f t="shared" si="7"/>
        <v>72134724.874110386</v>
      </c>
      <c r="K14" s="441">
        <f t="shared" si="7"/>
        <v>79514520.609359652</v>
      </c>
      <c r="L14" s="441">
        <f t="shared" si="7"/>
        <v>87495738.710613459</v>
      </c>
      <c r="M14" s="441">
        <f t="shared" si="7"/>
        <v>95122612.710919976</v>
      </c>
      <c r="N14" s="441">
        <f t="shared" si="7"/>
        <v>101615874.97141066</v>
      </c>
      <c r="O14" s="441">
        <f t="shared" si="7"/>
        <v>107301093.94097677</v>
      </c>
      <c r="P14" s="245">
        <f>P8</f>
        <v>107301093.94097677</v>
      </c>
    </row>
    <row r="15" spans="2:16" x14ac:dyDescent="0.25">
      <c r="C15" s="230" t="s">
        <v>239</v>
      </c>
      <c r="D15" s="235">
        <f t="shared" ref="D15" si="8">IFERROR(IF(D13=0,"-",(D13/D14)-1),"-")</f>
        <v>-3.9748159163985997E-2</v>
      </c>
      <c r="E15" s="235">
        <f t="shared" ref="E15:O15" si="9">IFERROR(IF(E7=0,"-",(E13/E14)-1),"-")</f>
        <v>-8.1528324605057434E-2</v>
      </c>
      <c r="F15" s="235">
        <f t="shared" si="9"/>
        <v>-6.6753483969852034E-2</v>
      </c>
      <c r="G15" s="235">
        <f t="shared" si="9"/>
        <v>-8.5856138527241388E-2</v>
      </c>
      <c r="H15" s="235">
        <f t="shared" si="9"/>
        <v>-9.7333276468417496E-2</v>
      </c>
      <c r="I15" s="235">
        <f t="shared" si="9"/>
        <v>-0.12275788730949244</v>
      </c>
      <c r="J15" s="235">
        <f t="shared" si="9"/>
        <v>-0.12004297012033749</v>
      </c>
      <c r="K15" s="235">
        <f t="shared" si="9"/>
        <v>-0.12148702133595957</v>
      </c>
      <c r="L15" s="235">
        <f t="shared" si="9"/>
        <v>-0.14154688045657493</v>
      </c>
      <c r="M15" s="235">
        <f t="shared" si="9"/>
        <v>-0.16212253200153903</v>
      </c>
      <c r="N15" s="235">
        <f t="shared" si="9"/>
        <v>-0.16770215751228912</v>
      </c>
      <c r="O15" s="235">
        <f t="shared" si="9"/>
        <v>-0.16788693705377156</v>
      </c>
      <c r="P15" s="246">
        <f>P9</f>
        <v>-0.16788693705377156</v>
      </c>
    </row>
    <row r="16" spans="2:16" ht="15.75" thickBot="1" x14ac:dyDescent="0.3">
      <c r="C16" s="237" t="s">
        <v>240</v>
      </c>
      <c r="D16" s="238">
        <f t="shared" ref="D16:I16" si="10">IF(OR(D13=0,D13="-"),"-",D13-D14)</f>
        <v>-308437.08573088143</v>
      </c>
      <c r="E16" s="238">
        <f t="shared" si="10"/>
        <v>-1430453.9237717539</v>
      </c>
      <c r="F16" s="238">
        <f t="shared" si="10"/>
        <v>-1942062.0814785399</v>
      </c>
      <c r="G16" s="238">
        <f t="shared" si="10"/>
        <v>-3488490.2572655082</v>
      </c>
      <c r="H16" s="238">
        <f t="shared" si="10"/>
        <v>-5070165.1981733814</v>
      </c>
      <c r="I16" s="238">
        <f t="shared" si="10"/>
        <v>-7800334.5636661723</v>
      </c>
      <c r="J16" s="238">
        <f>IF(OR(J13=0,J13="-"),"-",J13-J14)</f>
        <v>-8659266.6227016002</v>
      </c>
      <c r="K16" s="238">
        <f t="shared" ref="K16:O16" si="11">IF(OR(K13=0,K13="-"),"-",K13-K14)</f>
        <v>-9659982.2617878765</v>
      </c>
      <c r="L16" s="238">
        <f t="shared" si="11"/>
        <v>-12384748.867730916</v>
      </c>
      <c r="M16" s="238">
        <f t="shared" si="11"/>
        <v>-15421518.82329613</v>
      </c>
      <c r="N16" s="238">
        <f t="shared" si="11"/>
        <v>-17041201.470204592</v>
      </c>
      <c r="O16" s="238">
        <f t="shared" si="11"/>
        <v>-18014452.0042696</v>
      </c>
      <c r="P16" s="247">
        <f>P10</f>
        <v>-18014452.0042696</v>
      </c>
    </row>
    <row r="18" spans="3:16" ht="27" thickBot="1" x14ac:dyDescent="0.45">
      <c r="C18" s="250" t="s">
        <v>8</v>
      </c>
    </row>
    <row r="19" spans="3:16" x14ac:dyDescent="0.25">
      <c r="C19" s="228" t="s">
        <v>241</v>
      </c>
      <c r="D19" s="201">
        <f t="shared" ref="D19:O19" si="12">D$6</f>
        <v>45292</v>
      </c>
      <c r="E19" s="201">
        <f t="shared" si="12"/>
        <v>45323</v>
      </c>
      <c r="F19" s="201">
        <f t="shared" si="12"/>
        <v>45352</v>
      </c>
      <c r="G19" s="201">
        <f t="shared" si="12"/>
        <v>45383</v>
      </c>
      <c r="H19" s="201">
        <f t="shared" si="12"/>
        <v>45413</v>
      </c>
      <c r="I19" s="201">
        <f t="shared" si="12"/>
        <v>45444</v>
      </c>
      <c r="J19" s="201">
        <f t="shared" si="12"/>
        <v>45474</v>
      </c>
      <c r="K19" s="201">
        <f t="shared" si="12"/>
        <v>45505</v>
      </c>
      <c r="L19" s="201">
        <f t="shared" si="12"/>
        <v>45536</v>
      </c>
      <c r="M19" s="201">
        <f t="shared" si="12"/>
        <v>45566</v>
      </c>
      <c r="N19" s="201">
        <f t="shared" si="12"/>
        <v>45597</v>
      </c>
      <c r="O19" s="201">
        <f t="shared" si="12"/>
        <v>45627</v>
      </c>
      <c r="P19" s="243" t="s">
        <v>5</v>
      </c>
    </row>
    <row r="20" spans="3:16" x14ac:dyDescent="0.25">
      <c r="C20" s="230" t="s">
        <v>237</v>
      </c>
      <c r="D20" s="248" cm="1">
        <f t="array" ref="D20:O20">'Ultimate - Sales, NWP, GWP'!P27:AA27</f>
        <v>3926008.2578569478</v>
      </c>
      <c r="E20" s="248">
        <v>5189360.7592770504</v>
      </c>
      <c r="F20" s="248">
        <v>7583314.7460665312</v>
      </c>
      <c r="G20" s="248">
        <v>6718672.7139466843</v>
      </c>
      <c r="H20" s="248">
        <v>6386016.443227482</v>
      </c>
      <c r="I20" s="248">
        <v>5353738.9892903352</v>
      </c>
      <c r="J20" s="248">
        <v>4568711.8551926268</v>
      </c>
      <c r="K20" s="248">
        <v>3976257.1416165512</v>
      </c>
      <c r="L20" s="248">
        <v>3644904.8081652112</v>
      </c>
      <c r="M20" s="248">
        <v>3465860.1177289709</v>
      </c>
      <c r="N20" s="248">
        <v>3637776.9933045469</v>
      </c>
      <c r="O20" s="248">
        <v>3621905.6424949435</v>
      </c>
      <c r="P20" s="244">
        <f t="shared" ref="P20:P21" si="13">SUM(_xlfn.ANCHORARRAY(D20))</f>
        <v>58072528.468167886</v>
      </c>
    </row>
    <row r="21" spans="3:16" x14ac:dyDescent="0.25">
      <c r="C21" s="232" t="s">
        <v>238</v>
      </c>
      <c r="D21" s="249" cm="1">
        <f t="array" ref="D21:O21">'Ultimate - Sales, NWP, GWP'!P28:AA28</f>
        <v>3262205.5406420417</v>
      </c>
      <c r="E21" s="249">
        <v>5283002.670942123</v>
      </c>
      <c r="F21" s="249">
        <v>7028722.699423207</v>
      </c>
      <c r="G21" s="249">
        <v>7008322.6050258419</v>
      </c>
      <c r="H21" s="249">
        <v>6910081.5132966693</v>
      </c>
      <c r="I21" s="249">
        <v>6846559.6197968433</v>
      </c>
      <c r="J21" s="249">
        <v>4986954.5511762854</v>
      </c>
      <c r="K21" s="249">
        <v>4772961.4367652033</v>
      </c>
      <c r="L21" s="249">
        <v>5928873.8683875808</v>
      </c>
      <c r="M21" s="249">
        <v>6128497.9239271581</v>
      </c>
      <c r="N21" s="249">
        <v>5090049.9398270845</v>
      </c>
      <c r="O21" s="249">
        <v>4415738.4758491814</v>
      </c>
      <c r="P21" s="245">
        <f t="shared" si="13"/>
        <v>67661970.845059216</v>
      </c>
    </row>
    <row r="22" spans="3:16" x14ac:dyDescent="0.25">
      <c r="C22" s="230" t="s">
        <v>239</v>
      </c>
      <c r="D22" s="235">
        <f t="shared" ref="D22:P22" si="14">IFERROR(IF(D20=0,"-",(D20/D21)-1),"-")</f>
        <v>0.20348279988644169</v>
      </c>
      <c r="E22" s="235">
        <f t="shared" si="14"/>
        <v>-1.7725130479325224E-2</v>
      </c>
      <c r="F22" s="235">
        <f t="shared" si="14"/>
        <v>7.890367430327494E-2</v>
      </c>
      <c r="G22" s="235">
        <f t="shared" si="14"/>
        <v>-4.1329417523023659E-2</v>
      </c>
      <c r="H22" s="235">
        <f t="shared" si="14"/>
        <v>-7.5840649500408808E-2</v>
      </c>
      <c r="I22" s="235">
        <f t="shared" si="14"/>
        <v>-0.21803952837714491</v>
      </c>
      <c r="J22" s="235">
        <f t="shared" si="14"/>
        <v>-8.386735665858569E-2</v>
      </c>
      <c r="K22" s="235">
        <f t="shared" si="14"/>
        <v>-0.16692032938120815</v>
      </c>
      <c r="L22" s="235">
        <f t="shared" si="14"/>
        <v>-0.38522814128334948</v>
      </c>
      <c r="M22" s="235">
        <f t="shared" si="14"/>
        <v>-0.43446825621048124</v>
      </c>
      <c r="N22" s="235">
        <f t="shared" si="14"/>
        <v>-0.28531605066567833</v>
      </c>
      <c r="O22" s="235">
        <f t="shared" si="14"/>
        <v>-0.17977351641088246</v>
      </c>
      <c r="P22" s="246">
        <f t="shared" si="14"/>
        <v>-0.14172573244800135</v>
      </c>
    </row>
    <row r="23" spans="3:16" ht="15.75" thickBot="1" x14ac:dyDescent="0.3">
      <c r="C23" s="237" t="s">
        <v>240</v>
      </c>
      <c r="D23" s="238">
        <f t="shared" ref="D23:I23" si="15">IF(OR(D20=0,D20="-"),"-",D20-D21)</f>
        <v>663802.71721490612</v>
      </c>
      <c r="E23" s="238">
        <f t="shared" si="15"/>
        <v>-93641.911665072665</v>
      </c>
      <c r="F23" s="238">
        <f t="shared" si="15"/>
        <v>554592.0466433242</v>
      </c>
      <c r="G23" s="238">
        <f t="shared" si="15"/>
        <v>-289649.89107915759</v>
      </c>
      <c r="H23" s="238">
        <f t="shared" si="15"/>
        <v>-524065.07006918732</v>
      </c>
      <c r="I23" s="238">
        <f t="shared" si="15"/>
        <v>-1492820.6305065081</v>
      </c>
      <c r="J23" s="238">
        <f>IF(OR(J20=0,J20="-"),"-",J20-J21)</f>
        <v>-418242.69598365854</v>
      </c>
      <c r="K23" s="238">
        <f t="shared" ref="K23:O23" si="16">IF(OR(K20=0,K20="-"),"-",K20-K21)</f>
        <v>-796704.29514865205</v>
      </c>
      <c r="L23" s="238">
        <f t="shared" si="16"/>
        <v>-2283969.0602223696</v>
      </c>
      <c r="M23" s="238">
        <f t="shared" si="16"/>
        <v>-2662637.8061981872</v>
      </c>
      <c r="N23" s="238">
        <f t="shared" si="16"/>
        <v>-1452272.9465225376</v>
      </c>
      <c r="O23" s="238">
        <f t="shared" si="16"/>
        <v>-793832.83335423796</v>
      </c>
      <c r="P23" s="247">
        <f t="shared" ref="P23" si="17">P20-P21</f>
        <v>-9589442.3768913299</v>
      </c>
    </row>
    <row r="24" spans="3:16" ht="15.75" thickBot="1" x14ac:dyDescent="0.3"/>
    <row r="25" spans="3:16" x14ac:dyDescent="0.25">
      <c r="C25" s="228" t="s">
        <v>242</v>
      </c>
      <c r="D25" s="201">
        <f t="shared" ref="D25:O25" si="18">D$6</f>
        <v>45292</v>
      </c>
      <c r="E25" s="201">
        <f t="shared" si="18"/>
        <v>45323</v>
      </c>
      <c r="F25" s="201">
        <f t="shared" si="18"/>
        <v>45352</v>
      </c>
      <c r="G25" s="201">
        <f t="shared" si="18"/>
        <v>45383</v>
      </c>
      <c r="H25" s="201">
        <f t="shared" si="18"/>
        <v>45413</v>
      </c>
      <c r="I25" s="201">
        <f t="shared" si="18"/>
        <v>45444</v>
      </c>
      <c r="J25" s="201">
        <f t="shared" si="18"/>
        <v>45474</v>
      </c>
      <c r="K25" s="201">
        <f t="shared" si="18"/>
        <v>45505</v>
      </c>
      <c r="L25" s="201">
        <f t="shared" si="18"/>
        <v>45536</v>
      </c>
      <c r="M25" s="201">
        <f t="shared" si="18"/>
        <v>45566</v>
      </c>
      <c r="N25" s="201">
        <f t="shared" si="18"/>
        <v>45597</v>
      </c>
      <c r="O25" s="229">
        <f t="shared" si="18"/>
        <v>45627</v>
      </c>
      <c r="P25" s="229" t="str">
        <f>P19</f>
        <v>Total</v>
      </c>
    </row>
    <row r="26" spans="3:16" x14ac:dyDescent="0.25">
      <c r="C26" s="230" t="s">
        <v>237</v>
      </c>
      <c r="D26" s="227">
        <f>IFERROR(D20,"-")</f>
        <v>3926008.2578569478</v>
      </c>
      <c r="E26" s="227">
        <f>IFERROR(D26+E20,"-")</f>
        <v>9115369.0171339978</v>
      </c>
      <c r="F26" s="227">
        <f t="shared" ref="F26:O26" si="19">IFERROR(E26+F20,"-")</f>
        <v>16698683.763200529</v>
      </c>
      <c r="G26" s="227">
        <f t="shared" si="19"/>
        <v>23417356.477147214</v>
      </c>
      <c r="H26" s="227">
        <f t="shared" si="19"/>
        <v>29803372.920374695</v>
      </c>
      <c r="I26" s="227">
        <f t="shared" si="19"/>
        <v>35157111.909665033</v>
      </c>
      <c r="J26" s="227">
        <f t="shared" si="19"/>
        <v>39725823.764857657</v>
      </c>
      <c r="K26" s="227">
        <f t="shared" si="19"/>
        <v>43702080.90647421</v>
      </c>
      <c r="L26" s="227">
        <f t="shared" si="19"/>
        <v>47346985.714639425</v>
      </c>
      <c r="M26" s="227">
        <f t="shared" si="19"/>
        <v>50812845.832368396</v>
      </c>
      <c r="N26" s="227">
        <f t="shared" si="19"/>
        <v>54450622.825672939</v>
      </c>
      <c r="O26" s="231">
        <f t="shared" si="19"/>
        <v>58072528.468167886</v>
      </c>
      <c r="P26" s="231">
        <f>P20</f>
        <v>58072528.468167886</v>
      </c>
    </row>
    <row r="27" spans="3:16" x14ac:dyDescent="0.25">
      <c r="C27" s="232" t="s">
        <v>238</v>
      </c>
      <c r="D27" s="441">
        <f>D21</f>
        <v>3262205.5406420417</v>
      </c>
      <c r="E27" s="441">
        <f t="shared" ref="E27:O27" si="20">D27+E21</f>
        <v>8545208.2115841657</v>
      </c>
      <c r="F27" s="441">
        <f t="shared" si="20"/>
        <v>15573930.911007373</v>
      </c>
      <c r="G27" s="441">
        <f t="shared" si="20"/>
        <v>22582253.516033214</v>
      </c>
      <c r="H27" s="441">
        <f t="shared" si="20"/>
        <v>29492335.029329881</v>
      </c>
      <c r="I27" s="441">
        <f t="shared" si="20"/>
        <v>36338894.649126723</v>
      </c>
      <c r="J27" s="441">
        <f t="shared" si="20"/>
        <v>41325849.200303011</v>
      </c>
      <c r="K27" s="441">
        <f t="shared" si="20"/>
        <v>46098810.637068212</v>
      </c>
      <c r="L27" s="441">
        <f t="shared" si="20"/>
        <v>52027684.505455792</v>
      </c>
      <c r="M27" s="441">
        <f t="shared" si="20"/>
        <v>58156182.42938295</v>
      </c>
      <c r="N27" s="441">
        <f t="shared" si="20"/>
        <v>63246232.369210035</v>
      </c>
      <c r="O27" s="442">
        <f t="shared" si="20"/>
        <v>67661970.845059216</v>
      </c>
      <c r="P27" s="234">
        <f>P21</f>
        <v>67661970.845059216</v>
      </c>
    </row>
    <row r="28" spans="3:16" x14ac:dyDescent="0.25">
      <c r="C28" s="230" t="s">
        <v>239</v>
      </c>
      <c r="D28" s="235">
        <f t="shared" ref="D28" si="21">IFERROR(IF(D26=0,"-",(D26/D27)-1),"-")</f>
        <v>0.20348279988644169</v>
      </c>
      <c r="E28" s="235">
        <f t="shared" ref="E28:O28" si="22">IFERROR(IF(E20=0,"-",(E26/E27)-1),"-")</f>
        <v>6.6722868703995131E-2</v>
      </c>
      <c r="F28" s="235">
        <f t="shared" si="22"/>
        <v>7.2220228702709832E-2</v>
      </c>
      <c r="G28" s="235">
        <f t="shared" si="22"/>
        <v>3.6980497120054245E-2</v>
      </c>
      <c r="H28" s="235">
        <f t="shared" si="22"/>
        <v>1.0546397588915513E-2</v>
      </c>
      <c r="I28" s="235">
        <f t="shared" si="22"/>
        <v>-3.2521152634731876E-2</v>
      </c>
      <c r="J28" s="235">
        <f t="shared" si="22"/>
        <v>-3.871730324742173E-2</v>
      </c>
      <c r="K28" s="235">
        <f t="shared" si="22"/>
        <v>-5.1991140280456261E-2</v>
      </c>
      <c r="L28" s="235">
        <f t="shared" si="22"/>
        <v>-8.996554114041988E-2</v>
      </c>
      <c r="M28" s="235">
        <f t="shared" si="22"/>
        <v>-0.12626923381587696</v>
      </c>
      <c r="N28" s="235">
        <f t="shared" si="22"/>
        <v>-0.13906930443210141</v>
      </c>
      <c r="O28" s="236">
        <f t="shared" si="22"/>
        <v>-0.14172573244800135</v>
      </c>
      <c r="P28" s="236">
        <f>P22</f>
        <v>-0.14172573244800135</v>
      </c>
    </row>
    <row r="29" spans="3:16" ht="15.75" thickBot="1" x14ac:dyDescent="0.3">
      <c r="C29" s="237" t="s">
        <v>240</v>
      </c>
      <c r="D29" s="238">
        <f t="shared" ref="D29:I29" si="23">IF(OR(D26=0,D26="-"),"-",D26-D27)</f>
        <v>663802.71721490612</v>
      </c>
      <c r="E29" s="238">
        <f t="shared" si="23"/>
        <v>570160.80554983206</v>
      </c>
      <c r="F29" s="238">
        <f t="shared" si="23"/>
        <v>1124752.8521931563</v>
      </c>
      <c r="G29" s="238">
        <f t="shared" si="23"/>
        <v>835102.96111400053</v>
      </c>
      <c r="H29" s="238">
        <f t="shared" si="23"/>
        <v>311037.89104481414</v>
      </c>
      <c r="I29" s="238">
        <f t="shared" si="23"/>
        <v>-1181782.7394616902</v>
      </c>
      <c r="J29" s="238">
        <f>IF(OR(J26=0,J26="-"),"-",J26-J27)</f>
        <v>-1600025.4354453534</v>
      </c>
      <c r="K29" s="238">
        <f t="shared" ref="K29:O29" si="24">IF(OR(K26=0,K26="-"),"-",K26-K27)</f>
        <v>-2396729.7305940017</v>
      </c>
      <c r="L29" s="238">
        <f t="shared" si="24"/>
        <v>-4680698.7908163667</v>
      </c>
      <c r="M29" s="238">
        <f t="shared" si="24"/>
        <v>-7343336.5970145538</v>
      </c>
      <c r="N29" s="238">
        <f t="shared" si="24"/>
        <v>-8795609.5435370952</v>
      </c>
      <c r="O29" s="239">
        <f t="shared" si="24"/>
        <v>-9589442.3768913299</v>
      </c>
      <c r="P29" s="239">
        <f>P23</f>
        <v>-9589442.3768913299</v>
      </c>
    </row>
    <row r="30" spans="3:16" ht="15.75" thickBot="1" x14ac:dyDescent="0.3"/>
    <row r="31" spans="3:16" ht="27" thickBot="1" x14ac:dyDescent="0.45">
      <c r="C31" s="250" t="s">
        <v>10</v>
      </c>
    </row>
    <row r="32" spans="3:16" x14ac:dyDescent="0.25">
      <c r="C32" s="228" t="s">
        <v>241</v>
      </c>
      <c r="D32" s="201">
        <f t="shared" ref="D32:O32" si="25">D$6</f>
        <v>45292</v>
      </c>
      <c r="E32" s="201">
        <f t="shared" si="25"/>
        <v>45323</v>
      </c>
      <c r="F32" s="201">
        <f t="shared" si="25"/>
        <v>45352</v>
      </c>
      <c r="G32" s="201">
        <f t="shared" si="25"/>
        <v>45383</v>
      </c>
      <c r="H32" s="201">
        <f t="shared" si="25"/>
        <v>45413</v>
      </c>
      <c r="I32" s="201">
        <f t="shared" si="25"/>
        <v>45444</v>
      </c>
      <c r="J32" s="201">
        <f t="shared" si="25"/>
        <v>45474</v>
      </c>
      <c r="K32" s="201">
        <f t="shared" si="25"/>
        <v>45505</v>
      </c>
      <c r="L32" s="201">
        <f t="shared" si="25"/>
        <v>45536</v>
      </c>
      <c r="M32" s="201">
        <f t="shared" si="25"/>
        <v>45566</v>
      </c>
      <c r="N32" s="201">
        <f t="shared" si="25"/>
        <v>45597</v>
      </c>
      <c r="O32" s="229">
        <f t="shared" si="25"/>
        <v>45627</v>
      </c>
      <c r="P32" s="229" t="s">
        <v>5</v>
      </c>
    </row>
    <row r="33" spans="3:16" x14ac:dyDescent="0.25">
      <c r="C33" s="230" t="s">
        <v>237</v>
      </c>
      <c r="D33" s="248" cm="1">
        <f t="array" ref="D33:O33">'Ultimate - Sales, NWP, GWP'!P47:AA47</f>
        <v>2628509.5192816164</v>
      </c>
      <c r="E33" s="248">
        <v>2548919.7646427462</v>
      </c>
      <c r="F33" s="248">
        <v>2474000.6039222153</v>
      </c>
      <c r="G33" s="248">
        <v>2202531.054992713</v>
      </c>
      <c r="H33" s="248">
        <v>2369103.1999979075</v>
      </c>
      <c r="I33" s="248">
        <v>2317988.4765544944</v>
      </c>
      <c r="J33" s="248">
        <v>2172734.2153734406</v>
      </c>
      <c r="K33" s="248">
        <v>1960939.3116892409</v>
      </c>
      <c r="L33" s="248">
        <v>1340473.1682643474</v>
      </c>
      <c r="M33" s="248">
        <v>1061643.7908618825</v>
      </c>
      <c r="N33" s="248">
        <v>1179456.1674258262</v>
      </c>
      <c r="O33" s="242">
        <v>1021712.7557376918</v>
      </c>
      <c r="P33" s="231">
        <f t="shared" ref="P33:P34" si="26">SUM(_xlfn.ANCHORARRAY(D33))</f>
        <v>23278012.02874412</v>
      </c>
    </row>
    <row r="34" spans="3:16" x14ac:dyDescent="0.25">
      <c r="C34" s="232" t="s">
        <v>238</v>
      </c>
      <c r="D34" s="249" cm="1">
        <f t="array" ref="D34:O34">'Ultimate - Sales, NWP, GWP'!P48:AA48</f>
        <v>3660077.3579416652</v>
      </c>
      <c r="E34" s="249">
        <v>3665198.5392328459</v>
      </c>
      <c r="F34" s="249">
        <v>3681337.7189867324</v>
      </c>
      <c r="G34" s="249">
        <v>3692942.2772007757</v>
      </c>
      <c r="H34" s="249">
        <v>3711377.8476221012</v>
      </c>
      <c r="I34" s="249">
        <v>3767602.443683709</v>
      </c>
      <c r="J34" s="249">
        <v>2559281.3543998948</v>
      </c>
      <c r="K34" s="249">
        <v>2211197.342399383</v>
      </c>
      <c r="L34" s="249">
        <v>1656053.8501825326</v>
      </c>
      <c r="M34" s="249">
        <v>1467841.8541893756</v>
      </c>
      <c r="N34" s="249">
        <v>1372627.6687231779</v>
      </c>
      <c r="O34" s="234">
        <v>1235781.8122392625</v>
      </c>
      <c r="P34" s="234">
        <f t="shared" si="26"/>
        <v>32681320.066801455</v>
      </c>
    </row>
    <row r="35" spans="3:16" x14ac:dyDescent="0.25">
      <c r="C35" s="230" t="s">
        <v>239</v>
      </c>
      <c r="D35" s="235">
        <f t="shared" ref="D35:P35" si="27">IFERROR(IF(D33=0,"-",(D33/D34)-1),"-")</f>
        <v>-0.28184317919449009</v>
      </c>
      <c r="E35" s="235">
        <f t="shared" si="27"/>
        <v>-0.30456161177662844</v>
      </c>
      <c r="F35" s="235">
        <f t="shared" si="27"/>
        <v>-0.32796152030214443</v>
      </c>
      <c r="G35" s="235">
        <f t="shared" si="27"/>
        <v>-0.40358367673642159</v>
      </c>
      <c r="H35" s="235">
        <f t="shared" si="27"/>
        <v>-0.36166477861697532</v>
      </c>
      <c r="I35" s="235">
        <f t="shared" si="27"/>
        <v>-0.38475767780633441</v>
      </c>
      <c r="J35" s="235">
        <f t="shared" si="27"/>
        <v>-0.15103737553587282</v>
      </c>
      <c r="K35" s="235">
        <f t="shared" si="27"/>
        <v>-0.11317761011714389</v>
      </c>
      <c r="L35" s="235">
        <f t="shared" si="27"/>
        <v>-0.19056184790331632</v>
      </c>
      <c r="M35" s="235">
        <f t="shared" si="27"/>
        <v>-0.2767314899545622</v>
      </c>
      <c r="N35" s="235">
        <f t="shared" si="27"/>
        <v>-0.14073117255245216</v>
      </c>
      <c r="O35" s="236">
        <f t="shared" si="27"/>
        <v>-0.17322560858350322</v>
      </c>
      <c r="P35" s="236">
        <f t="shared" si="27"/>
        <v>-0.28772730167682126</v>
      </c>
    </row>
    <row r="36" spans="3:16" ht="15.75" thickBot="1" x14ac:dyDescent="0.3">
      <c r="C36" s="237" t="s">
        <v>240</v>
      </c>
      <c r="D36" s="238">
        <f t="shared" ref="D36:I36" si="28">IF(OR(D33=0,D33="-"),"-",D33-D34)</f>
        <v>-1031567.8386600488</v>
      </c>
      <c r="E36" s="238">
        <f t="shared" si="28"/>
        <v>-1116278.7745900997</v>
      </c>
      <c r="F36" s="238">
        <f t="shared" si="28"/>
        <v>-1207337.1150645171</v>
      </c>
      <c r="G36" s="238">
        <f t="shared" si="28"/>
        <v>-1490411.2222080627</v>
      </c>
      <c r="H36" s="238">
        <f t="shared" si="28"/>
        <v>-1342274.6476241937</v>
      </c>
      <c r="I36" s="238">
        <f t="shared" si="28"/>
        <v>-1449613.9671292147</v>
      </c>
      <c r="J36" s="238">
        <f>IF(OR(J33=0,J33="-"),"-",J33-J34)</f>
        <v>-386547.13902645418</v>
      </c>
      <c r="K36" s="238">
        <f t="shared" ref="K36:O36" si="29">IF(OR(K33=0,K33="-"),"-",K33-K34)</f>
        <v>-250258.03071014211</v>
      </c>
      <c r="L36" s="238">
        <f t="shared" si="29"/>
        <v>-315580.6819181852</v>
      </c>
      <c r="M36" s="238">
        <f t="shared" si="29"/>
        <v>-406198.06332749315</v>
      </c>
      <c r="N36" s="238">
        <f t="shared" si="29"/>
        <v>-193171.50129735167</v>
      </c>
      <c r="O36" s="239">
        <f t="shared" si="29"/>
        <v>-214069.05650157074</v>
      </c>
      <c r="P36" s="239">
        <f t="shared" ref="P36" si="30">P33-P34</f>
        <v>-9403308.0380573347</v>
      </c>
    </row>
    <row r="37" spans="3:16" ht="15.75" thickBot="1" x14ac:dyDescent="0.3"/>
    <row r="38" spans="3:16" x14ac:dyDescent="0.25">
      <c r="C38" s="228" t="s">
        <v>242</v>
      </c>
      <c r="D38" s="201">
        <f t="shared" ref="D38:O38" si="31">D$6</f>
        <v>45292</v>
      </c>
      <c r="E38" s="201">
        <f t="shared" si="31"/>
        <v>45323</v>
      </c>
      <c r="F38" s="201">
        <f t="shared" si="31"/>
        <v>45352</v>
      </c>
      <c r="G38" s="201">
        <f t="shared" si="31"/>
        <v>45383</v>
      </c>
      <c r="H38" s="201">
        <f t="shared" si="31"/>
        <v>45413</v>
      </c>
      <c r="I38" s="201">
        <f t="shared" si="31"/>
        <v>45444</v>
      </c>
      <c r="J38" s="201">
        <f t="shared" si="31"/>
        <v>45474</v>
      </c>
      <c r="K38" s="201">
        <f t="shared" si="31"/>
        <v>45505</v>
      </c>
      <c r="L38" s="201">
        <f t="shared" si="31"/>
        <v>45536</v>
      </c>
      <c r="M38" s="201">
        <f t="shared" si="31"/>
        <v>45566</v>
      </c>
      <c r="N38" s="201">
        <f t="shared" si="31"/>
        <v>45597</v>
      </c>
      <c r="O38" s="229">
        <f t="shared" si="31"/>
        <v>45627</v>
      </c>
      <c r="P38" s="229" t="str">
        <f>P32</f>
        <v>Total</v>
      </c>
    </row>
    <row r="39" spans="3:16" x14ac:dyDescent="0.25">
      <c r="C39" s="230" t="s">
        <v>237</v>
      </c>
      <c r="D39" s="227">
        <f>IF(D33=0,"-",D33)</f>
        <v>2628509.5192816164</v>
      </c>
      <c r="E39" s="227">
        <f>IF(E33=0,"-",D39+E33)</f>
        <v>5177429.2839243626</v>
      </c>
      <c r="F39" s="227">
        <f t="shared" ref="F39:O39" si="32">IF(F33=0,"-",E39+F33)</f>
        <v>7651429.8878465779</v>
      </c>
      <c r="G39" s="227">
        <f t="shared" si="32"/>
        <v>9853960.9428392909</v>
      </c>
      <c r="H39" s="227">
        <f t="shared" si="32"/>
        <v>12223064.142837198</v>
      </c>
      <c r="I39" s="227">
        <f t="shared" si="32"/>
        <v>14541052.619391693</v>
      </c>
      <c r="J39" s="227">
        <f t="shared" si="32"/>
        <v>16713786.834765133</v>
      </c>
      <c r="K39" s="227">
        <f t="shared" si="32"/>
        <v>18674726.146454372</v>
      </c>
      <c r="L39" s="227">
        <f t="shared" si="32"/>
        <v>20015199.31471872</v>
      </c>
      <c r="M39" s="227">
        <f t="shared" si="32"/>
        <v>21076843.105580602</v>
      </c>
      <c r="N39" s="227">
        <f t="shared" si="32"/>
        <v>22256299.273006428</v>
      </c>
      <c r="O39" s="231">
        <f t="shared" si="32"/>
        <v>23278012.02874412</v>
      </c>
      <c r="P39" s="231">
        <f>P33</f>
        <v>23278012.02874412</v>
      </c>
    </row>
    <row r="40" spans="3:16" x14ac:dyDescent="0.25">
      <c r="C40" s="232" t="s">
        <v>238</v>
      </c>
      <c r="D40" s="441">
        <f>D34</f>
        <v>3660077.3579416652</v>
      </c>
      <c r="E40" s="441">
        <f t="shared" ref="E40:O40" si="33">D40+E34</f>
        <v>7325275.8971745111</v>
      </c>
      <c r="F40" s="441">
        <f t="shared" si="33"/>
        <v>11006613.616161244</v>
      </c>
      <c r="G40" s="441">
        <f t="shared" si="33"/>
        <v>14699555.893362019</v>
      </c>
      <c r="H40" s="441">
        <f t="shared" si="33"/>
        <v>18410933.740984119</v>
      </c>
      <c r="I40" s="441">
        <f t="shared" si="33"/>
        <v>22178536.184667829</v>
      </c>
      <c r="J40" s="441">
        <f t="shared" si="33"/>
        <v>24737817.539067723</v>
      </c>
      <c r="K40" s="441">
        <f t="shared" si="33"/>
        <v>26949014.881467104</v>
      </c>
      <c r="L40" s="441">
        <f t="shared" si="33"/>
        <v>28605068.731649637</v>
      </c>
      <c r="M40" s="441">
        <f t="shared" si="33"/>
        <v>30072910.585839015</v>
      </c>
      <c r="N40" s="441">
        <f t="shared" si="33"/>
        <v>31445538.254562192</v>
      </c>
      <c r="O40" s="442">
        <f t="shared" si="33"/>
        <v>32681320.066801455</v>
      </c>
      <c r="P40" s="234">
        <f>P34</f>
        <v>32681320.066801455</v>
      </c>
    </row>
    <row r="41" spans="3:16" x14ac:dyDescent="0.25">
      <c r="C41" s="230" t="s">
        <v>239</v>
      </c>
      <c r="D41" s="235">
        <f t="shared" ref="D41" si="34">IFERROR(IF(D39=0,"-",(D39/D40)-1),"-")</f>
        <v>-0.28184317919449009</v>
      </c>
      <c r="E41" s="235">
        <f t="shared" ref="E41:O41" si="35">IFERROR(IF(E33=0,"-",(E39/E40)-1),"-")</f>
        <v>-0.29321033683913678</v>
      </c>
      <c r="F41" s="235">
        <f t="shared" si="35"/>
        <v>-0.30483342518612433</v>
      </c>
      <c r="G41" s="235">
        <f t="shared" si="35"/>
        <v>-0.32964226849267519</v>
      </c>
      <c r="H41" s="235">
        <f t="shared" si="35"/>
        <v>-0.33609754318827723</v>
      </c>
      <c r="I41" s="235">
        <f t="shared" si="35"/>
        <v>-0.34436373535580678</v>
      </c>
      <c r="J41" s="235">
        <f t="shared" si="35"/>
        <v>-0.32436291890464752</v>
      </c>
      <c r="K41" s="235">
        <f t="shared" si="35"/>
        <v>-0.30703492396313825</v>
      </c>
      <c r="L41" s="235">
        <f t="shared" si="35"/>
        <v>-0.30029186426763554</v>
      </c>
      <c r="M41" s="235">
        <f t="shared" si="35"/>
        <v>-0.29914189564659421</v>
      </c>
      <c r="N41" s="235">
        <f t="shared" si="35"/>
        <v>-0.29222711683819147</v>
      </c>
      <c r="O41" s="236">
        <f t="shared" si="35"/>
        <v>-0.28772730167682126</v>
      </c>
      <c r="P41" s="236">
        <f>P35</f>
        <v>-0.28772730167682126</v>
      </c>
    </row>
    <row r="42" spans="3:16" ht="15.75" thickBot="1" x14ac:dyDescent="0.3">
      <c r="C42" s="237" t="s">
        <v>240</v>
      </c>
      <c r="D42" s="238">
        <f t="shared" ref="D42:I42" si="36">IF(OR(D39=0,D39="-"),"-",D39-D40)</f>
        <v>-1031567.8386600488</v>
      </c>
      <c r="E42" s="238">
        <f t="shared" si="36"/>
        <v>-2147846.6132501485</v>
      </c>
      <c r="F42" s="238">
        <f t="shared" si="36"/>
        <v>-3355183.7283146661</v>
      </c>
      <c r="G42" s="238">
        <f t="shared" si="36"/>
        <v>-4845594.9505227283</v>
      </c>
      <c r="H42" s="238">
        <f t="shared" si="36"/>
        <v>-6187869.598146921</v>
      </c>
      <c r="I42" s="238">
        <f t="shared" si="36"/>
        <v>-7637483.5652761366</v>
      </c>
      <c r="J42" s="238">
        <f>IF(OR(J39=0,J39="-"),"-",J39-J40)</f>
        <v>-8024030.7043025903</v>
      </c>
      <c r="K42" s="238">
        <f t="shared" ref="K42:O42" si="37">IF(OR(K39=0,K39="-"),"-",K39-K40)</f>
        <v>-8274288.7350127324</v>
      </c>
      <c r="L42" s="238">
        <f t="shared" si="37"/>
        <v>-8589869.4169309177</v>
      </c>
      <c r="M42" s="238">
        <f t="shared" si="37"/>
        <v>-8996067.4802584127</v>
      </c>
      <c r="N42" s="238">
        <f t="shared" si="37"/>
        <v>-9189238.9815557636</v>
      </c>
      <c r="O42" s="239">
        <f t="shared" si="37"/>
        <v>-9403308.0380573347</v>
      </c>
      <c r="P42" s="239">
        <f>P36</f>
        <v>-9403308.0380573347</v>
      </c>
    </row>
    <row r="43" spans="3:16" ht="15.75" thickBot="1" x14ac:dyDescent="0.3"/>
    <row r="44" spans="3:16" ht="27" thickBot="1" x14ac:dyDescent="0.45">
      <c r="C44" s="250" t="s">
        <v>12</v>
      </c>
    </row>
    <row r="45" spans="3:16" x14ac:dyDescent="0.25">
      <c r="C45" s="228" t="s">
        <v>241</v>
      </c>
      <c r="D45" s="201">
        <f t="shared" ref="D45:O45" si="38">D$6</f>
        <v>45292</v>
      </c>
      <c r="E45" s="201">
        <f t="shared" si="38"/>
        <v>45323</v>
      </c>
      <c r="F45" s="201">
        <f t="shared" si="38"/>
        <v>45352</v>
      </c>
      <c r="G45" s="201">
        <f t="shared" si="38"/>
        <v>45383</v>
      </c>
      <c r="H45" s="201">
        <f t="shared" si="38"/>
        <v>45413</v>
      </c>
      <c r="I45" s="201">
        <f t="shared" si="38"/>
        <v>45444</v>
      </c>
      <c r="J45" s="201">
        <f t="shared" si="38"/>
        <v>45474</v>
      </c>
      <c r="K45" s="201">
        <f t="shared" si="38"/>
        <v>45505</v>
      </c>
      <c r="L45" s="201">
        <f t="shared" si="38"/>
        <v>45536</v>
      </c>
      <c r="M45" s="201">
        <f t="shared" si="38"/>
        <v>45566</v>
      </c>
      <c r="N45" s="201">
        <f t="shared" si="38"/>
        <v>45597</v>
      </c>
      <c r="O45" s="229">
        <f t="shared" si="38"/>
        <v>45627</v>
      </c>
      <c r="P45" s="243" t="s">
        <v>5</v>
      </c>
    </row>
    <row r="46" spans="3:16" x14ac:dyDescent="0.25">
      <c r="C46" s="230" t="s">
        <v>237</v>
      </c>
      <c r="D46" s="248" cm="1">
        <f t="array" ref="D46:O46">'Ultimate - Sales, NWP, GWP'!P67:AA67</f>
        <v>896828.03571426042</v>
      </c>
      <c r="E46" s="248">
        <v>925403.84821429756</v>
      </c>
      <c r="F46" s="248">
        <v>978636.9107144085</v>
      </c>
      <c r="G46" s="248">
        <v>1071132.9375002517</v>
      </c>
      <c r="H46" s="248">
        <v>1122164.7767855139</v>
      </c>
      <c r="I46" s="248">
        <v>1049765.2321429343</v>
      </c>
      <c r="J46" s="248">
        <v>991915.91071432887</v>
      </c>
      <c r="K46" s="248">
        <v>441883.64285719482</v>
      </c>
      <c r="L46" s="248">
        <v>271073.51888120797</v>
      </c>
      <c r="M46" s="248">
        <v>62600.136150451617</v>
      </c>
      <c r="N46" s="248">
        <v>56346.452851847564</v>
      </c>
      <c r="O46" s="242">
        <v>68350.037268466229</v>
      </c>
      <c r="P46" s="244">
        <f t="shared" ref="P46:P47" si="39">SUM(_xlfn.ANCHORARRAY(D46))</f>
        <v>7936101.4397951635</v>
      </c>
    </row>
    <row r="47" spans="3:16" x14ac:dyDescent="0.25">
      <c r="C47" s="232" t="s">
        <v>238</v>
      </c>
      <c r="D47" s="249" cm="1">
        <f t="array" ref="D47:O47">'Ultimate - Sales, NWP, GWP'!P68:AA68</f>
        <v>837500</v>
      </c>
      <c r="E47" s="249">
        <v>837500</v>
      </c>
      <c r="F47" s="249">
        <v>837500</v>
      </c>
      <c r="G47" s="249">
        <v>837500</v>
      </c>
      <c r="H47" s="249">
        <v>837500</v>
      </c>
      <c r="I47" s="249">
        <v>837500</v>
      </c>
      <c r="J47" s="249">
        <v>1046058.1347396385</v>
      </c>
      <c r="K47" s="249">
        <v>395636.95608468191</v>
      </c>
      <c r="L47" s="249">
        <v>396290.38268370007</v>
      </c>
      <c r="M47" s="249">
        <v>30534.222189990094</v>
      </c>
      <c r="N47" s="249">
        <v>30584.651940427753</v>
      </c>
      <c r="O47" s="234">
        <v>33698.681477668142</v>
      </c>
      <c r="P47" s="245">
        <f t="shared" si="39"/>
        <v>6957803.0291161053</v>
      </c>
    </row>
    <row r="48" spans="3:16" x14ac:dyDescent="0.25">
      <c r="C48" s="230" t="s">
        <v>239</v>
      </c>
      <c r="D48" s="235">
        <f t="shared" ref="D48:P48" si="40">IFERROR(IF(D46=0,"-",(D46/D47)-1),"-")</f>
        <v>7.0839445628967601E-2</v>
      </c>
      <c r="E48" s="235">
        <f t="shared" si="40"/>
        <v>0.10495981876334026</v>
      </c>
      <c r="F48" s="235">
        <f t="shared" si="40"/>
        <v>0.16852168443511473</v>
      </c>
      <c r="G48" s="235">
        <f t="shared" si="40"/>
        <v>0.27896470149283781</v>
      </c>
      <c r="H48" s="235">
        <f t="shared" si="40"/>
        <v>0.33989824093792698</v>
      </c>
      <c r="I48" s="235">
        <f t="shared" si="40"/>
        <v>0.25345102345424997</v>
      </c>
      <c r="J48" s="235">
        <f t="shared" si="40"/>
        <v>-5.175833180513012E-2</v>
      </c>
      <c r="K48" s="235">
        <f t="shared" si="40"/>
        <v>0.11689172626890376</v>
      </c>
      <c r="L48" s="235">
        <f t="shared" si="40"/>
        <v>-0.3159725021700418</v>
      </c>
      <c r="M48" s="235">
        <f t="shared" si="40"/>
        <v>1.0501631173357202</v>
      </c>
      <c r="N48" s="235">
        <f t="shared" si="40"/>
        <v>0.84231139728508908</v>
      </c>
      <c r="O48" s="236">
        <f t="shared" si="40"/>
        <v>1.0282703735385397</v>
      </c>
      <c r="P48" s="246">
        <f t="shared" si="40"/>
        <v>0.14060449923419838</v>
      </c>
    </row>
    <row r="49" spans="3:16" ht="15.75" thickBot="1" x14ac:dyDescent="0.3">
      <c r="C49" s="237" t="s">
        <v>240</v>
      </c>
      <c r="D49" s="238">
        <f t="shared" ref="D49:I49" si="41">IF(OR(D46=0,D46="-"),"-",D46-D47)</f>
        <v>59328.035714260419</v>
      </c>
      <c r="E49" s="238">
        <f t="shared" si="41"/>
        <v>87903.848214297555</v>
      </c>
      <c r="F49" s="238">
        <f t="shared" si="41"/>
        <v>141136.9107144085</v>
      </c>
      <c r="G49" s="238">
        <f t="shared" si="41"/>
        <v>233632.93750025169</v>
      </c>
      <c r="H49" s="238">
        <f t="shared" si="41"/>
        <v>284664.77678551385</v>
      </c>
      <c r="I49" s="238">
        <f t="shared" si="41"/>
        <v>212265.23214293434</v>
      </c>
      <c r="J49" s="238">
        <f>IF(OR(J46=0,J46="-"),"-",J46-J47)</f>
        <v>-54142.224025309668</v>
      </c>
      <c r="K49" s="238">
        <f t="shared" ref="K49:O49" si="42">IF(OR(K46=0,K46="-"),"-",K46-K47)</f>
        <v>46246.686772512912</v>
      </c>
      <c r="L49" s="238">
        <f t="shared" si="42"/>
        <v>-125216.86380249209</v>
      </c>
      <c r="M49" s="238">
        <f t="shared" si="42"/>
        <v>32065.913960461523</v>
      </c>
      <c r="N49" s="238">
        <f t="shared" si="42"/>
        <v>25761.80091141981</v>
      </c>
      <c r="O49" s="239">
        <f t="shared" si="42"/>
        <v>34651.355790798087</v>
      </c>
      <c r="P49" s="247">
        <f t="shared" ref="P49" si="43">P46-P47</f>
        <v>978298.41067905817</v>
      </c>
    </row>
    <row r="50" spans="3:16" ht="15.75" thickBot="1" x14ac:dyDescent="0.3"/>
    <row r="51" spans="3:16" x14ac:dyDescent="0.25">
      <c r="C51" s="228" t="s">
        <v>242</v>
      </c>
      <c r="D51" s="201">
        <f t="shared" ref="D51:O51" si="44">D45</f>
        <v>45292</v>
      </c>
      <c r="E51" s="201">
        <f t="shared" si="44"/>
        <v>45323</v>
      </c>
      <c r="F51" s="201">
        <f t="shared" si="44"/>
        <v>45352</v>
      </c>
      <c r="G51" s="201">
        <f t="shared" si="44"/>
        <v>45383</v>
      </c>
      <c r="H51" s="201">
        <f t="shared" si="44"/>
        <v>45413</v>
      </c>
      <c r="I51" s="201">
        <f t="shared" si="44"/>
        <v>45444</v>
      </c>
      <c r="J51" s="201">
        <f t="shared" si="44"/>
        <v>45474</v>
      </c>
      <c r="K51" s="201">
        <f t="shared" si="44"/>
        <v>45505</v>
      </c>
      <c r="L51" s="201">
        <f t="shared" si="44"/>
        <v>45536</v>
      </c>
      <c r="M51" s="201">
        <f t="shared" si="44"/>
        <v>45566</v>
      </c>
      <c r="N51" s="201">
        <f t="shared" si="44"/>
        <v>45597</v>
      </c>
      <c r="O51" s="229">
        <f t="shared" si="44"/>
        <v>45627</v>
      </c>
      <c r="P51" s="229" t="str">
        <f>P45</f>
        <v>Total</v>
      </c>
    </row>
    <row r="52" spans="3:16" x14ac:dyDescent="0.25">
      <c r="C52" s="230" t="s">
        <v>237</v>
      </c>
      <c r="D52" s="227">
        <f>IF(D46=0,"-",D46)</f>
        <v>896828.03571426042</v>
      </c>
      <c r="E52" s="227">
        <f>IF(E46=0,"-",D52+E46)</f>
        <v>1822231.8839285579</v>
      </c>
      <c r="F52" s="227">
        <f t="shared" ref="F52:O52" si="45">IF(F46=0,"-",E52+F46)</f>
        <v>2800868.7946429662</v>
      </c>
      <c r="G52" s="227">
        <f t="shared" si="45"/>
        <v>3872001.7321432177</v>
      </c>
      <c r="H52" s="227">
        <f t="shared" si="45"/>
        <v>4994166.5089287311</v>
      </c>
      <c r="I52" s="227">
        <f t="shared" si="45"/>
        <v>6043931.7410716657</v>
      </c>
      <c r="J52" s="227">
        <f t="shared" si="45"/>
        <v>7035847.6517859949</v>
      </c>
      <c r="K52" s="227">
        <f t="shared" si="45"/>
        <v>7477731.2946431898</v>
      </c>
      <c r="L52" s="227">
        <f t="shared" si="45"/>
        <v>7748804.813524398</v>
      </c>
      <c r="M52" s="227">
        <f t="shared" si="45"/>
        <v>7811404.9496748494</v>
      </c>
      <c r="N52" s="227">
        <f t="shared" si="45"/>
        <v>7867751.4025266971</v>
      </c>
      <c r="O52" s="231">
        <f t="shared" si="45"/>
        <v>7936101.4397951635</v>
      </c>
      <c r="P52" s="231">
        <f>P46</f>
        <v>7936101.4397951635</v>
      </c>
    </row>
    <row r="53" spans="3:16" x14ac:dyDescent="0.25">
      <c r="C53" s="232" t="s">
        <v>238</v>
      </c>
      <c r="D53" s="441">
        <f>D47</f>
        <v>837500</v>
      </c>
      <c r="E53" s="441">
        <f t="shared" ref="E53:O53" si="46">D53+E47</f>
        <v>1675000</v>
      </c>
      <c r="F53" s="441">
        <f t="shared" si="46"/>
        <v>2512500</v>
      </c>
      <c r="G53" s="441">
        <f t="shared" si="46"/>
        <v>3350000</v>
      </c>
      <c r="H53" s="441">
        <f t="shared" si="46"/>
        <v>4187500</v>
      </c>
      <c r="I53" s="441">
        <f t="shared" si="46"/>
        <v>5025000</v>
      </c>
      <c r="J53" s="441">
        <f t="shared" si="46"/>
        <v>6071058.1347396383</v>
      </c>
      <c r="K53" s="441">
        <f t="shared" si="46"/>
        <v>6466695.09082432</v>
      </c>
      <c r="L53" s="441">
        <f t="shared" si="46"/>
        <v>6862985.4735080199</v>
      </c>
      <c r="M53" s="441">
        <f t="shared" si="46"/>
        <v>6893519.6956980098</v>
      </c>
      <c r="N53" s="441">
        <f t="shared" si="46"/>
        <v>6924104.3476384375</v>
      </c>
      <c r="O53" s="442">
        <f t="shared" si="46"/>
        <v>6957803.0291161053</v>
      </c>
      <c r="P53" s="234">
        <f>P47</f>
        <v>6957803.0291161053</v>
      </c>
    </row>
    <row r="54" spans="3:16" x14ac:dyDescent="0.25">
      <c r="C54" s="230" t="s">
        <v>239</v>
      </c>
      <c r="D54" s="235">
        <f t="shared" ref="D54" si="47">IFERROR(IF(D52=0,"-",(D52/D53)-1),"-")</f>
        <v>7.0839445628967601E-2</v>
      </c>
      <c r="E54" s="235">
        <f t="shared" ref="E54:O54" si="48">IFERROR(IF(E46=0,"-",(E52/E53)-1),"-")</f>
        <v>8.7899632196154043E-2</v>
      </c>
      <c r="F54" s="235">
        <f t="shared" si="48"/>
        <v>0.11477364960914072</v>
      </c>
      <c r="G54" s="235">
        <f t="shared" si="48"/>
        <v>0.15582141258006499</v>
      </c>
      <c r="H54" s="235">
        <f t="shared" si="48"/>
        <v>0.19263677825163716</v>
      </c>
      <c r="I54" s="235">
        <f t="shared" si="48"/>
        <v>0.20277248578540608</v>
      </c>
      <c r="J54" s="235">
        <f t="shared" si="48"/>
        <v>0.1589162046605459</v>
      </c>
      <c r="K54" s="235">
        <f t="shared" si="48"/>
        <v>0.1563451175011239</v>
      </c>
      <c r="L54" s="235">
        <f t="shared" si="48"/>
        <v>0.12907201150807501</v>
      </c>
      <c r="M54" s="235">
        <f t="shared" si="48"/>
        <v>0.13315190127760967</v>
      </c>
      <c r="N54" s="235">
        <f t="shared" si="48"/>
        <v>0.13628434921118759</v>
      </c>
      <c r="O54" s="236">
        <f t="shared" si="48"/>
        <v>0.14060449923419838</v>
      </c>
      <c r="P54" s="236">
        <f>P48</f>
        <v>0.14060449923419838</v>
      </c>
    </row>
    <row r="55" spans="3:16" ht="15.75" thickBot="1" x14ac:dyDescent="0.3">
      <c r="C55" s="237" t="s">
        <v>240</v>
      </c>
      <c r="D55" s="238">
        <f t="shared" ref="D55:I55" si="49">IF(OR(D52=0,D52="-"),"-",D52-D53)</f>
        <v>59328.035714260419</v>
      </c>
      <c r="E55" s="238">
        <f t="shared" si="49"/>
        <v>147231.88392855786</v>
      </c>
      <c r="F55" s="238">
        <f t="shared" si="49"/>
        <v>288368.79464296624</v>
      </c>
      <c r="G55" s="238">
        <f t="shared" si="49"/>
        <v>522001.7321432177</v>
      </c>
      <c r="H55" s="238">
        <f t="shared" si="49"/>
        <v>806666.50892873108</v>
      </c>
      <c r="I55" s="238">
        <f t="shared" si="49"/>
        <v>1018931.7410716657</v>
      </c>
      <c r="J55" s="238">
        <f>IF(OR(J52=0,J52="-"),"-",J52-J53)</f>
        <v>964789.51704635657</v>
      </c>
      <c r="K55" s="238">
        <f t="shared" ref="K55:O55" si="50">IF(OR(K52=0,K52="-"),"-",K52-K53)</f>
        <v>1011036.2038188698</v>
      </c>
      <c r="L55" s="238">
        <f t="shared" si="50"/>
        <v>885819.34001637809</v>
      </c>
      <c r="M55" s="238">
        <f t="shared" si="50"/>
        <v>917885.25397683959</v>
      </c>
      <c r="N55" s="238">
        <f t="shared" si="50"/>
        <v>943647.05488825962</v>
      </c>
      <c r="O55" s="239">
        <f t="shared" si="50"/>
        <v>978298.41067905817</v>
      </c>
      <c r="P55" s="239">
        <f>P49</f>
        <v>978298.41067905817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1C6FF-E1DB-4AA3-9CAE-839962F24233}">
  <dimension ref="B2:P111"/>
  <sheetViews>
    <sheetView showGridLines="0" topLeftCell="C1" zoomScale="70" zoomScaleNormal="70" workbookViewId="0">
      <selection activeCell="A97" sqref="A97:XFD97"/>
    </sheetView>
  </sheetViews>
  <sheetFormatPr defaultRowHeight="15" x14ac:dyDescent="0.25"/>
  <cols>
    <col min="2" max="2" width="14.140625" customWidth="1"/>
    <col min="3" max="3" width="38.5703125" customWidth="1"/>
    <col min="4" max="15" width="13.85546875" customWidth="1"/>
    <col min="16" max="16" width="23.5703125" bestFit="1" customWidth="1"/>
  </cols>
  <sheetData>
    <row r="2" spans="2:16" x14ac:dyDescent="0.25">
      <c r="B2" t="s">
        <v>279</v>
      </c>
    </row>
    <row r="3" spans="2:16" x14ac:dyDescent="0.25">
      <c r="B3" t="s">
        <v>481</v>
      </c>
      <c r="C3" s="500">
        <v>45412</v>
      </c>
    </row>
    <row r="4" spans="2:16" ht="15.75" thickBot="1" x14ac:dyDescent="0.3">
      <c r="C4" s="252"/>
      <c r="J4" s="419"/>
    </row>
    <row r="5" spans="2:16" ht="27" thickBot="1" x14ac:dyDescent="0.45">
      <c r="C5" s="251" t="s">
        <v>53</v>
      </c>
    </row>
    <row r="6" spans="2:16" x14ac:dyDescent="0.25">
      <c r="C6" s="228" t="s">
        <v>241</v>
      </c>
      <c r="D6" s="201">
        <v>45292</v>
      </c>
      <c r="E6" s="201">
        <v>45323</v>
      </c>
      <c r="F6" s="201">
        <v>45352</v>
      </c>
      <c r="G6" s="201">
        <v>45383</v>
      </c>
      <c r="H6" s="201">
        <v>45413</v>
      </c>
      <c r="I6" s="201">
        <v>45444</v>
      </c>
      <c r="J6" s="201">
        <v>45474</v>
      </c>
      <c r="K6" s="201">
        <v>45505</v>
      </c>
      <c r="L6" s="201">
        <v>45536</v>
      </c>
      <c r="M6" s="201">
        <v>45566</v>
      </c>
      <c r="N6" s="201">
        <v>45597</v>
      </c>
      <c r="O6" s="229">
        <v>45627</v>
      </c>
      <c r="P6" s="243" t="s">
        <v>5</v>
      </c>
    </row>
    <row r="7" spans="2:16" x14ac:dyDescent="0.25">
      <c r="C7" s="230" t="s">
        <v>424</v>
      </c>
      <c r="D7" s="227" cm="1">
        <f t="array" ref="D7:O7">TRANSPOSE('Reserving Table Data'!$B$15:$B$26)</f>
        <v>4699133.092687347</v>
      </c>
      <c r="E7" s="227">
        <v>4295205.1993229836</v>
      </c>
      <c r="F7" s="227">
        <v>4148254.1211727513</v>
      </c>
      <c r="G7" s="227">
        <v>2226380.9058659626</v>
      </c>
      <c r="H7" s="227" t="str">
        <v>-</v>
      </c>
      <c r="I7" s="227" t="str">
        <v>-</v>
      </c>
      <c r="J7" s="227" t="str">
        <v>-</v>
      </c>
      <c r="K7" s="227" t="str">
        <v>-</v>
      </c>
      <c r="L7" s="227" t="str">
        <v>-</v>
      </c>
      <c r="M7" s="227" t="str">
        <v>-</v>
      </c>
      <c r="N7" s="227" t="str">
        <v>-</v>
      </c>
      <c r="O7" s="227" t="str">
        <v>-</v>
      </c>
      <c r="P7" s="244">
        <f>SUM(D7:O7)</f>
        <v>15368973.319049045</v>
      </c>
    </row>
    <row r="8" spans="2:16" x14ac:dyDescent="0.25">
      <c r="C8" s="232" t="s">
        <v>425</v>
      </c>
      <c r="D8" s="431" cm="1">
        <f t="array" ref="D8:O8">TRANSPOSE('Reserving Table Data'!$C$15:$C$26)</f>
        <v>3272033.0927399201</v>
      </c>
      <c r="E8" s="249">
        <v>4977510.0735173263</v>
      </c>
      <c r="F8" s="249">
        <v>7624617.0242096698</v>
      </c>
      <c r="G8" s="249">
        <v>8639162.8135632873</v>
      </c>
      <c r="H8" s="249" t="str">
        <v>-</v>
      </c>
      <c r="I8" s="249" t="str">
        <v>-</v>
      </c>
      <c r="J8" s="249" t="str">
        <v>-</v>
      </c>
      <c r="K8" s="249" t="str">
        <v>-</v>
      </c>
      <c r="L8" s="249" t="str">
        <v>-</v>
      </c>
      <c r="M8" s="249" t="str">
        <v>-</v>
      </c>
      <c r="N8" s="249" t="str">
        <v>-</v>
      </c>
      <c r="O8" s="249" t="str">
        <v>-</v>
      </c>
      <c r="P8" s="432">
        <f t="shared" ref="P8:P9" si="0">SUM(D8:O8)</f>
        <v>24513323.004030205</v>
      </c>
    </row>
    <row r="9" spans="2:16" x14ac:dyDescent="0.25">
      <c r="C9" s="230" t="s">
        <v>426</v>
      </c>
      <c r="D9" s="227" cm="1">
        <f t="array" ref="D9:O9">TRANSPOSE('Reserving Table Data'!$D$15:$D$26)</f>
        <v>7971166.1854272671</v>
      </c>
      <c r="E9" s="227">
        <v>9272715.2728403099</v>
      </c>
      <c r="F9" s="227">
        <v>11772871.145382421</v>
      </c>
      <c r="G9" s="227">
        <v>10865543.719429251</v>
      </c>
      <c r="H9" s="227" t="str">
        <v>-</v>
      </c>
      <c r="I9" s="227" t="str">
        <v>-</v>
      </c>
      <c r="J9" s="227" t="str">
        <v>-</v>
      </c>
      <c r="K9" s="227" t="str">
        <v>-</v>
      </c>
      <c r="L9" s="227" t="str">
        <v>-</v>
      </c>
      <c r="M9" s="227" t="str">
        <v>-</v>
      </c>
      <c r="N9" s="227" t="str">
        <v>-</v>
      </c>
      <c r="O9" s="227" t="str">
        <v>-</v>
      </c>
      <c r="P9" s="244">
        <f t="shared" si="0"/>
        <v>39882296.323079243</v>
      </c>
    </row>
    <row r="10" spans="2:16" hidden="1" x14ac:dyDescent="0.25">
      <c r="C10" s="443" t="s">
        <v>432</v>
      </c>
      <c r="D10" s="444" cm="1">
        <f t="array" ref="D10:O10">TRANSPOSE(Table12[Total Target NWP])</f>
        <v>8416211.9129740503</v>
      </c>
      <c r="E10" s="444">
        <v>10306894.505304167</v>
      </c>
      <c r="F10" s="444">
        <v>11942623.25170288</v>
      </c>
      <c r="G10" s="444">
        <v>11815347.102186494</v>
      </c>
      <c r="H10" s="444" t="str">
        <v>-</v>
      </c>
      <c r="I10" s="444" t="str">
        <v>-</v>
      </c>
      <c r="J10" s="444" t="str">
        <v>-</v>
      </c>
      <c r="K10" s="444" t="str">
        <v>-</v>
      </c>
      <c r="L10" s="444" t="str">
        <v>-</v>
      </c>
      <c r="M10" s="444" t="str">
        <v>-</v>
      </c>
      <c r="N10" s="444" t="str">
        <v>-</v>
      </c>
      <c r="O10" s="444" t="str">
        <v>-</v>
      </c>
      <c r="P10" s="445"/>
    </row>
    <row r="11" spans="2:16" x14ac:dyDescent="0.25">
      <c r="C11" s="232" t="s">
        <v>362</v>
      </c>
      <c r="D11" s="362" cm="1">
        <f t="array" ref="D11:O11">TRANSPOSE('Reserving Table Data'!$E$15:$E$26)</f>
        <v>0.66848563406658046</v>
      </c>
      <c r="E11" s="362">
        <v>0.76037079356444026</v>
      </c>
      <c r="F11" s="362">
        <v>0.65751196464275463</v>
      </c>
      <c r="G11" s="362">
        <v>0.71048016354369903</v>
      </c>
      <c r="H11" s="362" t="str">
        <v>-</v>
      </c>
      <c r="I11" s="362" t="str">
        <v>-</v>
      </c>
      <c r="J11" s="362" t="str">
        <v>-</v>
      </c>
      <c r="K11" s="362" t="str">
        <v>-</v>
      </c>
      <c r="L11" s="362" t="str">
        <v>-</v>
      </c>
      <c r="M11" s="362" t="str">
        <v>-</v>
      </c>
      <c r="N11" s="362" t="str">
        <v>-</v>
      </c>
      <c r="O11" s="362" t="str">
        <v>-</v>
      </c>
      <c r="P11" s="435">
        <f>SUMPRODUCT(Table12[Net Earned Ultimate Loss Ratio],Table12[Ult NEP])/P7</f>
        <v>0.69728650806081849</v>
      </c>
    </row>
    <row r="12" spans="2:16" x14ac:dyDescent="0.25">
      <c r="C12" s="230" t="s">
        <v>360</v>
      </c>
      <c r="D12" s="436" cm="1">
        <f t="array" ref="D12:O12">TRANSPOSE('Reserving Table Data'!$F$15:$F$26)</f>
        <v>0.65806289734439083</v>
      </c>
      <c r="E12" s="436">
        <v>0.67134677856163893</v>
      </c>
      <c r="F12" s="436">
        <v>0.6802142941233198</v>
      </c>
      <c r="G12" s="436">
        <v>0.68067542616217946</v>
      </c>
      <c r="H12" s="436" t="str">
        <v>-</v>
      </c>
      <c r="I12" s="436" t="str">
        <v>-</v>
      </c>
      <c r="J12" s="436" t="str">
        <v>-</v>
      </c>
      <c r="K12" s="436" t="str">
        <v>-</v>
      </c>
      <c r="L12" s="436" t="str">
        <v>-</v>
      </c>
      <c r="M12" s="436" t="str">
        <v>-</v>
      </c>
      <c r="N12" s="436" t="str">
        <v>-</v>
      </c>
      <c r="O12" s="436" t="str">
        <v>-</v>
      </c>
      <c r="P12" s="437">
        <f>IFERROR(((P13*P9)-(P11*P7))/P8,"-")</f>
        <v>0.67561946801322326</v>
      </c>
    </row>
    <row r="13" spans="2:16" x14ac:dyDescent="0.25">
      <c r="C13" s="232" t="s">
        <v>361</v>
      </c>
      <c r="D13" s="362" cm="1">
        <f t="array" ref="D13:O13">TRANSPOSE('Reserving Table Data'!$G$15:$G$26)</f>
        <v>0.66420727144327107</v>
      </c>
      <c r="E13" s="362">
        <v>0.71258350381994773</v>
      </c>
      <c r="F13" s="362">
        <v>0.67221496832887129</v>
      </c>
      <c r="G13" s="362">
        <v>0.68678250188006629</v>
      </c>
      <c r="H13" s="362" t="str">
        <v>-</v>
      </c>
      <c r="I13" s="362" t="str">
        <v>-</v>
      </c>
      <c r="J13" s="362" t="str">
        <v>-</v>
      </c>
      <c r="K13" s="362" t="str">
        <v>-</v>
      </c>
      <c r="L13" s="362" t="str">
        <v>-</v>
      </c>
      <c r="M13" s="362" t="str">
        <v>-</v>
      </c>
      <c r="N13" s="362" t="str">
        <v>-</v>
      </c>
      <c r="O13" s="362" t="str">
        <v>-</v>
      </c>
      <c r="P13" s="435">
        <f>SUMPRODUCT('Reserving Table Data'!$J$15:'Reserving Table Data'!$J$26,'Reserving Table Data'!$K$15:'Reserving Table Data'!$K$26)/P9</f>
        <v>0.68396904141031878</v>
      </c>
    </row>
    <row r="14" spans="2:16" x14ac:dyDescent="0.25">
      <c r="C14" s="230" t="s">
        <v>358</v>
      </c>
      <c r="D14" s="436" cm="1">
        <f t="array" ref="D14:O14">TRANSPOSE('Reserving Table Data'!$H$15:$H$26)</f>
        <v>0.644068444374719</v>
      </c>
      <c r="E14" s="436">
        <v>0.6498780470874812</v>
      </c>
      <c r="F14" s="436">
        <v>0.65508263053180016</v>
      </c>
      <c r="G14" s="436">
        <v>0.64094888204180966</v>
      </c>
      <c r="H14" s="436" t="str">
        <v>-</v>
      </c>
      <c r="I14" s="436" t="str">
        <v>-</v>
      </c>
      <c r="J14" s="436" t="str">
        <v>-</v>
      </c>
      <c r="K14" s="436" t="str">
        <v>-</v>
      </c>
      <c r="L14" s="436" t="str">
        <v>-</v>
      </c>
      <c r="M14" s="436" t="str">
        <v>-</v>
      </c>
      <c r="N14" s="436" t="str">
        <v>-</v>
      </c>
      <c r="O14" s="436" t="str">
        <v>-</v>
      </c>
      <c r="P14" s="437">
        <f>SUMPRODUCT('Reserving Table Data'!$H$15:'Reserving Table Data'!$H$26,'Reserving Table Data'!$I$15:'Reserving Table Data'!$I$26)/SUM('Reserving Table Data'!$I$15:'Reserving Table Data'!$I$26)</f>
        <v>0.64770673553751124</v>
      </c>
    </row>
    <row r="15" spans="2:16" ht="15.75" thickBot="1" x14ac:dyDescent="0.3">
      <c r="C15" s="237" t="s">
        <v>239</v>
      </c>
      <c r="D15" s="439">
        <f>IF(OR(D13="",D13="-"),"-",D13-D14)</f>
        <v>2.0138827068552079E-2</v>
      </c>
      <c r="E15" s="439">
        <f t="shared" ref="E15:P15" si="1">IF(OR(E13="",E13="-"),"-",E13-E14)</f>
        <v>6.2705456732466525E-2</v>
      </c>
      <c r="F15" s="439">
        <f t="shared" si="1"/>
        <v>1.7132337797071129E-2</v>
      </c>
      <c r="G15" s="439">
        <f t="shared" si="1"/>
        <v>4.5833619838256623E-2</v>
      </c>
      <c r="H15" s="439" t="str">
        <f t="shared" si="1"/>
        <v>-</v>
      </c>
      <c r="I15" s="439" t="str">
        <f t="shared" si="1"/>
        <v>-</v>
      </c>
      <c r="J15" s="439" t="str">
        <f t="shared" si="1"/>
        <v>-</v>
      </c>
      <c r="K15" s="439" t="str">
        <f t="shared" si="1"/>
        <v>-</v>
      </c>
      <c r="L15" s="439" t="str">
        <f t="shared" si="1"/>
        <v>-</v>
      </c>
      <c r="M15" s="439" t="str">
        <f t="shared" si="1"/>
        <v>-</v>
      </c>
      <c r="N15" s="439" t="str">
        <f t="shared" si="1"/>
        <v>-</v>
      </c>
      <c r="O15" s="439" t="str">
        <f t="shared" si="1"/>
        <v>-</v>
      </c>
      <c r="P15" s="440">
        <f t="shared" si="1"/>
        <v>3.6262305872807543E-2</v>
      </c>
    </row>
    <row r="17" spans="3:16" x14ac:dyDescent="0.25">
      <c r="C17" s="228" t="s">
        <v>242</v>
      </c>
      <c r="D17" s="201">
        <f>D$6</f>
        <v>45292</v>
      </c>
      <c r="E17" s="201">
        <f t="shared" ref="E17:O17" si="2">E$6</f>
        <v>45323</v>
      </c>
      <c r="F17" s="201">
        <f t="shared" si="2"/>
        <v>45352</v>
      </c>
      <c r="G17" s="201">
        <f t="shared" si="2"/>
        <v>45383</v>
      </c>
      <c r="H17" s="201">
        <f t="shared" si="2"/>
        <v>45413</v>
      </c>
      <c r="I17" s="201">
        <f t="shared" si="2"/>
        <v>45444</v>
      </c>
      <c r="J17" s="201">
        <f t="shared" si="2"/>
        <v>45474</v>
      </c>
      <c r="K17" s="201">
        <f t="shared" si="2"/>
        <v>45505</v>
      </c>
      <c r="L17" s="201">
        <f t="shared" si="2"/>
        <v>45536</v>
      </c>
      <c r="M17" s="201">
        <f t="shared" si="2"/>
        <v>45566</v>
      </c>
      <c r="N17" s="201">
        <f t="shared" si="2"/>
        <v>45597</v>
      </c>
      <c r="O17" s="201">
        <f t="shared" si="2"/>
        <v>45627</v>
      </c>
      <c r="P17" s="243" t="str">
        <f>P6</f>
        <v>Total</v>
      </c>
    </row>
    <row r="18" spans="3:16" x14ac:dyDescent="0.25">
      <c r="C18" s="230" t="s">
        <v>424</v>
      </c>
      <c r="D18" s="227">
        <f>D7</f>
        <v>4699133.092687347</v>
      </c>
      <c r="E18" s="227">
        <f>IF(E7="-","-",D18+E7)</f>
        <v>8994338.2920103297</v>
      </c>
      <c r="F18" s="227">
        <f t="shared" ref="F18:O18" si="3">IF(F7="-","-",E18+F7)</f>
        <v>13142592.413183082</v>
      </c>
      <c r="G18" s="227">
        <f t="shared" si="3"/>
        <v>15368973.319049045</v>
      </c>
      <c r="H18" s="227" t="str">
        <f t="shared" si="3"/>
        <v>-</v>
      </c>
      <c r="I18" s="227" t="str">
        <f t="shared" si="3"/>
        <v>-</v>
      </c>
      <c r="J18" s="227" t="str">
        <f t="shared" si="3"/>
        <v>-</v>
      </c>
      <c r="K18" s="227" t="str">
        <f t="shared" si="3"/>
        <v>-</v>
      </c>
      <c r="L18" s="227" t="str">
        <f t="shared" si="3"/>
        <v>-</v>
      </c>
      <c r="M18" s="227" t="str">
        <f t="shared" si="3"/>
        <v>-</v>
      </c>
      <c r="N18" s="227" t="str">
        <f t="shared" si="3"/>
        <v>-</v>
      </c>
      <c r="O18" s="227" t="str">
        <f t="shared" si="3"/>
        <v>-</v>
      </c>
      <c r="P18" s="244">
        <f>P7</f>
        <v>15368973.319049045</v>
      </c>
    </row>
    <row r="19" spans="3:16" x14ac:dyDescent="0.25">
      <c r="C19" s="232" t="s">
        <v>425</v>
      </c>
      <c r="D19" s="431">
        <f>D8</f>
        <v>3272033.0927399201</v>
      </c>
      <c r="E19" s="249">
        <f t="shared" ref="E19:O19" si="4">IF(E8="-","-",D19+E8)</f>
        <v>8249543.1662572464</v>
      </c>
      <c r="F19" s="249">
        <f t="shared" si="4"/>
        <v>15874160.190466916</v>
      </c>
      <c r="G19" s="249">
        <f t="shared" si="4"/>
        <v>24513323.004030205</v>
      </c>
      <c r="H19" s="249" t="str">
        <f t="shared" si="4"/>
        <v>-</v>
      </c>
      <c r="I19" s="249" t="str">
        <f t="shared" si="4"/>
        <v>-</v>
      </c>
      <c r="J19" s="249" t="str">
        <f t="shared" si="4"/>
        <v>-</v>
      </c>
      <c r="K19" s="249" t="str">
        <f t="shared" si="4"/>
        <v>-</v>
      </c>
      <c r="L19" s="249" t="str">
        <f t="shared" si="4"/>
        <v>-</v>
      </c>
      <c r="M19" s="249" t="str">
        <f t="shared" si="4"/>
        <v>-</v>
      </c>
      <c r="N19" s="249" t="str">
        <f t="shared" si="4"/>
        <v>-</v>
      </c>
      <c r="O19" s="249" t="str">
        <f t="shared" si="4"/>
        <v>-</v>
      </c>
      <c r="P19" s="432">
        <f>P8</f>
        <v>24513323.004030205</v>
      </c>
    </row>
    <row r="20" spans="3:16" x14ac:dyDescent="0.25">
      <c r="C20" s="230" t="s">
        <v>426</v>
      </c>
      <c r="D20" s="227">
        <f>D9</f>
        <v>7971166.1854272671</v>
      </c>
      <c r="E20" s="227">
        <f t="shared" ref="E20:O21" si="5">IF(E9="-","-",D20+E9)</f>
        <v>17243881.458267577</v>
      </c>
      <c r="F20" s="227">
        <f t="shared" si="5"/>
        <v>29016752.603649996</v>
      </c>
      <c r="G20" s="227">
        <f t="shared" si="5"/>
        <v>39882296.323079243</v>
      </c>
      <c r="H20" s="227" t="str">
        <f t="shared" si="5"/>
        <v>-</v>
      </c>
      <c r="I20" s="227" t="str">
        <f t="shared" si="5"/>
        <v>-</v>
      </c>
      <c r="J20" s="227" t="str">
        <f t="shared" si="5"/>
        <v>-</v>
      </c>
      <c r="K20" s="227" t="str">
        <f t="shared" si="5"/>
        <v>-</v>
      </c>
      <c r="L20" s="227" t="str">
        <f t="shared" si="5"/>
        <v>-</v>
      </c>
      <c r="M20" s="227" t="str">
        <f t="shared" si="5"/>
        <v>-</v>
      </c>
      <c r="N20" s="227" t="str">
        <f t="shared" si="5"/>
        <v>-</v>
      </c>
      <c r="O20" s="227" t="str">
        <f t="shared" si="5"/>
        <v>-</v>
      </c>
      <c r="P20" s="244">
        <f>P9</f>
        <v>39882296.323079243</v>
      </c>
    </row>
    <row r="21" spans="3:16" hidden="1" x14ac:dyDescent="0.25">
      <c r="C21" s="443" t="s">
        <v>432</v>
      </c>
      <c r="D21" s="444">
        <f>D10</f>
        <v>8416211.9129740503</v>
      </c>
      <c r="E21" s="444">
        <f>IF(E10="-","-",D21+E10)</f>
        <v>18723106.418278217</v>
      </c>
      <c r="F21" s="444">
        <f t="shared" si="5"/>
        <v>30665729.6699811</v>
      </c>
      <c r="G21" s="444">
        <f t="shared" si="5"/>
        <v>42481076.772167593</v>
      </c>
      <c r="H21" s="444" t="str">
        <f t="shared" si="5"/>
        <v>-</v>
      </c>
      <c r="I21" s="444" t="str">
        <f t="shared" si="5"/>
        <v>-</v>
      </c>
      <c r="J21" s="444" t="str">
        <f t="shared" si="5"/>
        <v>-</v>
      </c>
      <c r="K21" s="444" t="str">
        <f t="shared" si="5"/>
        <v>-</v>
      </c>
      <c r="L21" s="444" t="str">
        <f t="shared" si="5"/>
        <v>-</v>
      </c>
      <c r="M21" s="444" t="str">
        <f t="shared" si="5"/>
        <v>-</v>
      </c>
      <c r="N21" s="444" t="str">
        <f t="shared" si="5"/>
        <v>-</v>
      </c>
      <c r="O21" s="444" t="str">
        <f t="shared" si="5"/>
        <v>-</v>
      </c>
      <c r="P21" s="445"/>
    </row>
    <row r="22" spans="3:16" hidden="1" x14ac:dyDescent="0.25">
      <c r="C22" s="443" t="s">
        <v>435</v>
      </c>
      <c r="D22" s="444">
        <f>IF(D7="-","-",SUMPRODUCT($D7:D7,$D11:D11))</f>
        <v>3141302.9650283526</v>
      </c>
      <c r="E22" s="444">
        <f>IF(E7="-","-",SUMPRODUCT($D7:E7,$D11:E11))</f>
        <v>6407251.5509596793</v>
      </c>
      <c r="F22" s="444">
        <f>IF(F7="-","-",SUMPRODUCT($D7:F7,$D11:F11))</f>
        <v>9134778.2680093795</v>
      </c>
      <c r="G22" s="444">
        <f>IF(G7="-","-",SUMPRODUCT($D7:G7,$D11:G11))</f>
        <v>10716577.738119597</v>
      </c>
      <c r="H22" s="444" t="str">
        <f>IF(H7="-","-",SUMPRODUCT($D7:H7,$D11:H11))</f>
        <v>-</v>
      </c>
      <c r="I22" s="444" t="str">
        <f>IF(I7="-","-",SUMPRODUCT($D7:I7,$D11:I11))</f>
        <v>-</v>
      </c>
      <c r="J22" s="444" t="str">
        <f>IF(J7="-","-",SUMPRODUCT($D7:J7,$D11:J11))</f>
        <v>-</v>
      </c>
      <c r="K22" s="444" t="str">
        <f>IF(K7="-","-",SUMPRODUCT($D7:K7,$D11:K11))</f>
        <v>-</v>
      </c>
      <c r="L22" s="444" t="str">
        <f>IF(L7="-","-",SUMPRODUCT($D7:L7,$D11:L11))</f>
        <v>-</v>
      </c>
      <c r="M22" s="444" t="str">
        <f>IF(M7="-","-",SUMPRODUCT($D7:M7,$D11:M11))</f>
        <v>-</v>
      </c>
      <c r="N22" s="444" t="str">
        <f>IF(N7="-","-",SUMPRODUCT($D7:N7,$D11:N11))</f>
        <v>-</v>
      </c>
      <c r="O22" s="444" t="str">
        <f>IF(O7="-","-",SUMPRODUCT($D7:O7,$D11:O11))</f>
        <v>-</v>
      </c>
      <c r="P22" s="445"/>
    </row>
    <row r="23" spans="3:16" hidden="1" x14ac:dyDescent="0.25">
      <c r="C23" s="443" t="s">
        <v>436</v>
      </c>
      <c r="D23" s="444">
        <f>IF(D8="-","-",SUMPRODUCT($D8:D8,$D12:D12))</f>
        <v>2153203.5772151598</v>
      </c>
      <c r="E23" s="444">
        <f>IF(E8="-","-",SUMPRODUCT($D8:E8,$D12:E12))</f>
        <v>5494838.9303291235</v>
      </c>
      <c r="F23" s="444">
        <f>IF(F8="-","-",SUMPRODUCT($D8:F8,$D12:F12))</f>
        <v>10681212.417412551</v>
      </c>
      <c r="G23" s="444">
        <f>IF(G8="-","-",SUMPRODUCT($D8:G8,$D12:G12))</f>
        <v>16561678.247219194</v>
      </c>
      <c r="H23" s="444" t="str">
        <f>IF(H8="-","-",SUMPRODUCT($D8:H8,$D12:H12))</f>
        <v>-</v>
      </c>
      <c r="I23" s="444" t="str">
        <f>IF(I8="-","-",SUMPRODUCT($D8:I8,$D12:I12))</f>
        <v>-</v>
      </c>
      <c r="J23" s="444" t="str">
        <f>IF(J8="-","-",SUMPRODUCT($D8:J8,$D12:J12))</f>
        <v>-</v>
      </c>
      <c r="K23" s="444" t="str">
        <f>IF(K8="-","-",SUMPRODUCT($D8:K8,$D12:K12))</f>
        <v>-</v>
      </c>
      <c r="L23" s="444" t="str">
        <f>IF(L8="-","-",SUMPRODUCT($D8:L8,$D12:L12))</f>
        <v>-</v>
      </c>
      <c r="M23" s="444" t="str">
        <f>IF(M8="-","-",SUMPRODUCT($D8:M8,$D12:M12))</f>
        <v>-</v>
      </c>
      <c r="N23" s="444" t="str">
        <f>IF(N8="-","-",SUMPRODUCT($D8:N8,$D12:N12))</f>
        <v>-</v>
      </c>
      <c r="O23" s="444" t="str">
        <f>IF(O8="-","-",SUMPRODUCT($D8:O8,$D12:O12))</f>
        <v>-</v>
      </c>
      <c r="P23" s="445"/>
    </row>
    <row r="24" spans="3:16" hidden="1" x14ac:dyDescent="0.25">
      <c r="C24" s="443" t="s">
        <v>437</v>
      </c>
      <c r="D24" s="444">
        <f>IF(D9="-","-",SUMPRODUCT($D9:D9,$D13:D13))</f>
        <v>5294506.5422435123</v>
      </c>
      <c r="E24" s="444">
        <f>IF(E9="-","-",SUMPRODUCT($D9:E9,$D13:E13))</f>
        <v>11902090.481288802</v>
      </c>
      <c r="F24" s="444">
        <f>IF(F9="-","-",SUMPRODUCT($D9:F9,$D13:F13))</f>
        <v>19815990.685421929</v>
      </c>
      <c r="G24" s="444">
        <f>IF(G9="-","-",SUMPRODUCT($D9:G9,$D13:G13))</f>
        <v>27278255.985338792</v>
      </c>
      <c r="H24" s="444" t="str">
        <f>IF(H9="-","-",SUMPRODUCT($D9:H9,$D13:H13))</f>
        <v>-</v>
      </c>
      <c r="I24" s="444" t="str">
        <f>IF(I9="-","-",SUMPRODUCT($D9:I9,$D13:I13))</f>
        <v>-</v>
      </c>
      <c r="J24" s="444" t="str">
        <f>IF(J9="-","-",SUMPRODUCT($D9:J9,$D13:J13))</f>
        <v>-</v>
      </c>
      <c r="K24" s="444" t="str">
        <f>IF(K9="-","-",SUMPRODUCT($D9:K9,$D13:K13))</f>
        <v>-</v>
      </c>
      <c r="L24" s="444" t="str">
        <f>IF(L9="-","-",SUMPRODUCT($D9:L9,$D13:L13))</f>
        <v>-</v>
      </c>
      <c r="M24" s="444" t="str">
        <f>IF(M9="-","-",SUMPRODUCT($D9:M9,$D13:M13))</f>
        <v>-</v>
      </c>
      <c r="N24" s="444" t="str">
        <f>IF(N9="-","-",SUMPRODUCT($D9:N9,$D13:N13))</f>
        <v>-</v>
      </c>
      <c r="O24" s="444" t="str">
        <f>IF(O9="-","-",SUMPRODUCT($D9:O9,$D13:O13))</f>
        <v>-</v>
      </c>
      <c r="P24" s="445"/>
    </row>
    <row r="25" spans="3:16" hidden="1" x14ac:dyDescent="0.25">
      <c r="C25" s="443" t="s">
        <v>438</v>
      </c>
      <c r="D25" s="444">
        <f>IF(D10="-","-",SUMPRODUCT($D10:D10,$D14:D14))</f>
        <v>5420616.5143171744</v>
      </c>
      <c r="E25" s="444">
        <f>IF(E10="-","-",SUMPRODUCT($D10:E10,$D14:E14))</f>
        <v>12118840.986960936</v>
      </c>
      <c r="F25" s="444">
        <f>IF(F10="-","-",SUMPRODUCT($D10:F10,$D14:F14))</f>
        <v>19942246.042136699</v>
      </c>
      <c r="G25" s="444">
        <f>IF(G10="-","-",SUMPRODUCT($D10:G10,$D14:G14))</f>
        <v>27515279.558219068</v>
      </c>
      <c r="H25" s="444" t="str">
        <f>IF(H10="-","-",SUMPRODUCT($D10:H10,$D14:H14))</f>
        <v>-</v>
      </c>
      <c r="I25" s="444" t="str">
        <f>IF(I10="-","-",SUMPRODUCT($D10:I10,$D14:I14))</f>
        <v>-</v>
      </c>
      <c r="J25" s="444" t="str">
        <f>IF(J10="-","-",SUMPRODUCT($D10:J10,$D14:J14))</f>
        <v>-</v>
      </c>
      <c r="K25" s="444" t="str">
        <f>IF(K10="-","-",SUMPRODUCT($D10:K10,$D14:K14))</f>
        <v>-</v>
      </c>
      <c r="L25" s="444" t="str">
        <f>IF(L10="-","-",SUMPRODUCT($D10:L10,$D14:L14))</f>
        <v>-</v>
      </c>
      <c r="M25" s="444" t="str">
        <f>IF(M10="-","-",SUMPRODUCT($D10:M10,$D14:M14))</f>
        <v>-</v>
      </c>
      <c r="N25" s="444" t="str">
        <f>IF(N10="-","-",SUMPRODUCT($D10:N10,$D14:N14))</f>
        <v>-</v>
      </c>
      <c r="O25" s="444" t="str">
        <f>IF(O10="-","-",SUMPRODUCT($D10:O10,$D14:O14))</f>
        <v>-</v>
      </c>
      <c r="P25" s="445"/>
    </row>
    <row r="26" spans="3:16" x14ac:dyDescent="0.25">
      <c r="C26" s="232" t="s">
        <v>362</v>
      </c>
      <c r="D26" s="362">
        <f>IFERROR(D22/D18,"-")</f>
        <v>0.66848563406658046</v>
      </c>
      <c r="E26" s="362">
        <f t="shared" ref="E26:O26" si="6">IFERROR(E22/E18,"-")</f>
        <v>0.71236497260184672</v>
      </c>
      <c r="F26" s="362">
        <f t="shared" si="6"/>
        <v>0.69505147697089498</v>
      </c>
      <c r="G26" s="362">
        <f t="shared" si="6"/>
        <v>0.69728650806081849</v>
      </c>
      <c r="H26" s="362" t="str">
        <f t="shared" si="6"/>
        <v>-</v>
      </c>
      <c r="I26" s="362" t="str">
        <f t="shared" si="6"/>
        <v>-</v>
      </c>
      <c r="J26" s="362" t="str">
        <f t="shared" si="6"/>
        <v>-</v>
      </c>
      <c r="K26" s="362" t="str">
        <f t="shared" si="6"/>
        <v>-</v>
      </c>
      <c r="L26" s="362" t="str">
        <f t="shared" si="6"/>
        <v>-</v>
      </c>
      <c r="M26" s="362" t="str">
        <f t="shared" si="6"/>
        <v>-</v>
      </c>
      <c r="N26" s="362" t="str">
        <f t="shared" si="6"/>
        <v>-</v>
      </c>
      <c r="O26" s="362" t="str">
        <f t="shared" si="6"/>
        <v>-</v>
      </c>
      <c r="P26" s="435">
        <f>P11</f>
        <v>0.69728650806081849</v>
      </c>
    </row>
    <row r="27" spans="3:16" x14ac:dyDescent="0.25">
      <c r="C27" s="230" t="s">
        <v>360</v>
      </c>
      <c r="D27" s="436">
        <f>IFERROR(D23/D19,"-")</f>
        <v>0.65806289734439083</v>
      </c>
      <c r="E27" s="436">
        <f t="shared" ref="E27:O27" si="7">IFERROR(E23/E19,"-")</f>
        <v>0.66607796572353584</v>
      </c>
      <c r="F27" s="436">
        <f t="shared" si="7"/>
        <v>0.67286787390661817</v>
      </c>
      <c r="G27" s="436">
        <f t="shared" si="7"/>
        <v>0.67561946801322315</v>
      </c>
      <c r="H27" s="436" t="str">
        <f t="shared" si="7"/>
        <v>-</v>
      </c>
      <c r="I27" s="436" t="str">
        <f t="shared" si="7"/>
        <v>-</v>
      </c>
      <c r="J27" s="436" t="str">
        <f t="shared" si="7"/>
        <v>-</v>
      </c>
      <c r="K27" s="436" t="str">
        <f t="shared" si="7"/>
        <v>-</v>
      </c>
      <c r="L27" s="436" t="str">
        <f t="shared" si="7"/>
        <v>-</v>
      </c>
      <c r="M27" s="436" t="str">
        <f t="shared" si="7"/>
        <v>-</v>
      </c>
      <c r="N27" s="436" t="str">
        <f t="shared" si="7"/>
        <v>-</v>
      </c>
      <c r="O27" s="436" t="str">
        <f t="shared" si="7"/>
        <v>-</v>
      </c>
      <c r="P27" s="437">
        <f>P12</f>
        <v>0.67561946801322326</v>
      </c>
    </row>
    <row r="28" spans="3:16" x14ac:dyDescent="0.25">
      <c r="C28" s="232" t="s">
        <v>361</v>
      </c>
      <c r="D28" s="362">
        <f>IFERROR(D24/D20,"-")</f>
        <v>0.66420727144327107</v>
      </c>
      <c r="E28" s="362">
        <f t="shared" ref="E28:O28" si="8">IFERROR(E24/E20,"-")</f>
        <v>0.69022107987075876</v>
      </c>
      <c r="F28" s="362">
        <f t="shared" si="8"/>
        <v>0.68291551973770115</v>
      </c>
      <c r="G28" s="362">
        <f t="shared" si="8"/>
        <v>0.68396904141031878</v>
      </c>
      <c r="H28" s="362" t="str">
        <f t="shared" si="8"/>
        <v>-</v>
      </c>
      <c r="I28" s="362" t="str">
        <f t="shared" si="8"/>
        <v>-</v>
      </c>
      <c r="J28" s="362" t="str">
        <f t="shared" si="8"/>
        <v>-</v>
      </c>
      <c r="K28" s="362" t="str">
        <f t="shared" si="8"/>
        <v>-</v>
      </c>
      <c r="L28" s="362" t="str">
        <f t="shared" si="8"/>
        <v>-</v>
      </c>
      <c r="M28" s="362" t="str">
        <f t="shared" si="8"/>
        <v>-</v>
      </c>
      <c r="N28" s="362" t="str">
        <f t="shared" si="8"/>
        <v>-</v>
      </c>
      <c r="O28" s="362" t="str">
        <f t="shared" si="8"/>
        <v>-</v>
      </c>
      <c r="P28" s="435">
        <f>P13</f>
        <v>0.68396904141031878</v>
      </c>
    </row>
    <row r="29" spans="3:16" x14ac:dyDescent="0.25">
      <c r="C29" s="230" t="s">
        <v>358</v>
      </c>
      <c r="D29" s="436">
        <f>IFERROR(D25/D21,"-")</f>
        <v>0.644068444374719</v>
      </c>
      <c r="E29" s="436">
        <f t="shared" ref="E29:O29" si="9">IFERROR(E25/E21,"-")</f>
        <v>0.64726657618791594</v>
      </c>
      <c r="F29" s="436">
        <f t="shared" si="9"/>
        <v>0.65031050155177961</v>
      </c>
      <c r="G29" s="436">
        <f t="shared" si="9"/>
        <v>0.64770673553751124</v>
      </c>
      <c r="H29" s="436" t="str">
        <f t="shared" si="9"/>
        <v>-</v>
      </c>
      <c r="I29" s="436" t="str">
        <f t="shared" si="9"/>
        <v>-</v>
      </c>
      <c r="J29" s="436" t="str">
        <f t="shared" si="9"/>
        <v>-</v>
      </c>
      <c r="K29" s="436" t="str">
        <f t="shared" si="9"/>
        <v>-</v>
      </c>
      <c r="L29" s="436" t="str">
        <f t="shared" si="9"/>
        <v>-</v>
      </c>
      <c r="M29" s="436" t="str">
        <f t="shared" si="9"/>
        <v>-</v>
      </c>
      <c r="N29" s="436" t="str">
        <f t="shared" si="9"/>
        <v>-</v>
      </c>
      <c r="O29" s="436" t="str">
        <f t="shared" si="9"/>
        <v>-</v>
      </c>
      <c r="P29" s="437">
        <f>P14</f>
        <v>0.64770673553751124</v>
      </c>
    </row>
    <row r="30" spans="3:16" ht="15.75" thickBot="1" x14ac:dyDescent="0.3">
      <c r="C30" s="237" t="s">
        <v>239</v>
      </c>
      <c r="D30" s="439">
        <f>IF(OR(D28="",D29="-"),"-",D28-D29)</f>
        <v>2.0138827068552079E-2</v>
      </c>
      <c r="E30" s="439">
        <f t="shared" ref="E30:O30" si="10">IF(OR(E28="",E29="-"),"-",E28-E29)</f>
        <v>4.2954503682842815E-2</v>
      </c>
      <c r="F30" s="439">
        <f t="shared" si="10"/>
        <v>3.2605018185921542E-2</v>
      </c>
      <c r="G30" s="439">
        <f t="shared" si="10"/>
        <v>3.6262305872807543E-2</v>
      </c>
      <c r="H30" s="439" t="str">
        <f t="shared" si="10"/>
        <v>-</v>
      </c>
      <c r="I30" s="439" t="str">
        <f t="shared" si="10"/>
        <v>-</v>
      </c>
      <c r="J30" s="439" t="str">
        <f t="shared" si="10"/>
        <v>-</v>
      </c>
      <c r="K30" s="439" t="str">
        <f t="shared" si="10"/>
        <v>-</v>
      </c>
      <c r="L30" s="439" t="str">
        <f t="shared" si="10"/>
        <v>-</v>
      </c>
      <c r="M30" s="439" t="str">
        <f t="shared" si="10"/>
        <v>-</v>
      </c>
      <c r="N30" s="439" t="str">
        <f t="shared" si="10"/>
        <v>-</v>
      </c>
      <c r="O30" s="439" t="str">
        <f t="shared" si="10"/>
        <v>-</v>
      </c>
      <c r="P30" s="440">
        <f t="shared" ref="P30" si="11">IF(OR(P28="",P29="-"),"-",P28-P29)</f>
        <v>3.6262305872807543E-2</v>
      </c>
    </row>
    <row r="31" spans="3:16" ht="15.75" thickBot="1" x14ac:dyDescent="0.3"/>
    <row r="32" spans="3:16" ht="27" thickBot="1" x14ac:dyDescent="0.45">
      <c r="C32" s="250" t="s">
        <v>8</v>
      </c>
    </row>
    <row r="33" spans="3:16" x14ac:dyDescent="0.25">
      <c r="C33" s="228" t="s">
        <v>241</v>
      </c>
      <c r="D33" s="201">
        <f>D$6</f>
        <v>45292</v>
      </c>
      <c r="E33" s="201">
        <f t="shared" ref="E33:O33" si="12">E$6</f>
        <v>45323</v>
      </c>
      <c r="F33" s="201">
        <f t="shared" si="12"/>
        <v>45352</v>
      </c>
      <c r="G33" s="201">
        <f t="shared" si="12"/>
        <v>45383</v>
      </c>
      <c r="H33" s="201">
        <f t="shared" si="12"/>
        <v>45413</v>
      </c>
      <c r="I33" s="201">
        <f t="shared" si="12"/>
        <v>45444</v>
      </c>
      <c r="J33" s="201">
        <f t="shared" si="12"/>
        <v>45474</v>
      </c>
      <c r="K33" s="201">
        <f t="shared" si="12"/>
        <v>45505</v>
      </c>
      <c r="L33" s="201">
        <f t="shared" si="12"/>
        <v>45536</v>
      </c>
      <c r="M33" s="201">
        <f t="shared" si="12"/>
        <v>45566</v>
      </c>
      <c r="N33" s="201">
        <f t="shared" si="12"/>
        <v>45597</v>
      </c>
      <c r="O33" s="201">
        <f t="shared" si="12"/>
        <v>45627</v>
      </c>
      <c r="P33" s="243" t="s">
        <v>5</v>
      </c>
    </row>
    <row r="34" spans="3:16" x14ac:dyDescent="0.25">
      <c r="C34" s="230" t="s">
        <v>424</v>
      </c>
      <c r="D34" s="227">
        <v>2888834.63765103</v>
      </c>
      <c r="E34" s="227">
        <v>2661198.798827244</v>
      </c>
      <c r="F34" s="227">
        <v>2782708.09</v>
      </c>
      <c r="G34" s="227">
        <v>1115808.100000001</v>
      </c>
      <c r="H34" s="227" t="s">
        <v>484</v>
      </c>
      <c r="I34" s="227" t="s">
        <v>484</v>
      </c>
      <c r="J34" s="227" t="s">
        <v>484</v>
      </c>
      <c r="K34" s="227" t="s">
        <v>484</v>
      </c>
      <c r="L34" s="227" t="s">
        <v>484</v>
      </c>
      <c r="M34" s="227" t="s">
        <v>484</v>
      </c>
      <c r="N34" s="227" t="s">
        <v>484</v>
      </c>
      <c r="O34" s="227" t="s">
        <v>484</v>
      </c>
      <c r="P34" s="244">
        <v>9448549.6264782753</v>
      </c>
    </row>
    <row r="35" spans="3:16" x14ac:dyDescent="0.25">
      <c r="C35" s="232" t="s">
        <v>425</v>
      </c>
      <c r="D35" s="431">
        <v>1402264.2535800999</v>
      </c>
      <c r="E35" s="249">
        <v>2929923.582488317</v>
      </c>
      <c r="F35" s="249">
        <v>5453412.3842212865</v>
      </c>
      <c r="G35" s="249">
        <v>6277564.4656874631</v>
      </c>
      <c r="H35" s="249" t="s">
        <v>484</v>
      </c>
      <c r="I35" s="249" t="s">
        <v>484</v>
      </c>
      <c r="J35" s="249" t="s">
        <v>484</v>
      </c>
      <c r="K35" s="249" t="s">
        <v>484</v>
      </c>
      <c r="L35" s="249" t="s">
        <v>484</v>
      </c>
      <c r="M35" s="249" t="s">
        <v>484</v>
      </c>
      <c r="N35" s="249" t="s">
        <v>484</v>
      </c>
      <c r="O35" s="249" t="s">
        <v>484</v>
      </c>
      <c r="P35" s="432">
        <v>16063164.685977167</v>
      </c>
    </row>
    <row r="36" spans="3:16" x14ac:dyDescent="0.25">
      <c r="C36" s="230" t="s">
        <v>426</v>
      </c>
      <c r="D36" s="227">
        <v>4291098.8912311299</v>
      </c>
      <c r="E36" s="227">
        <v>5591122.381315561</v>
      </c>
      <c r="F36" s="227">
        <v>8236120.4742212864</v>
      </c>
      <c r="G36" s="227">
        <v>7393372.5656874646</v>
      </c>
      <c r="H36" s="227" t="s">
        <v>484</v>
      </c>
      <c r="I36" s="227" t="s">
        <v>484</v>
      </c>
      <c r="J36" s="227" t="s">
        <v>484</v>
      </c>
      <c r="K36" s="227" t="s">
        <v>484</v>
      </c>
      <c r="L36" s="227" t="s">
        <v>484</v>
      </c>
      <c r="M36" s="227" t="s">
        <v>484</v>
      </c>
      <c r="N36" s="227" t="s">
        <v>484</v>
      </c>
      <c r="O36" s="227" t="s">
        <v>484</v>
      </c>
      <c r="P36" s="244">
        <v>25511714.312455438</v>
      </c>
    </row>
    <row r="37" spans="3:16" hidden="1" x14ac:dyDescent="0.25">
      <c r="C37" s="443" t="s">
        <v>432</v>
      </c>
      <c r="D37" s="444">
        <v>3262205.5406420417</v>
      </c>
      <c r="E37" s="444">
        <v>5283002.670942123</v>
      </c>
      <c r="F37" s="444">
        <v>7028722.699423207</v>
      </c>
      <c r="G37" s="444">
        <v>7008322.6050258419</v>
      </c>
      <c r="H37" s="444" t="s">
        <v>484</v>
      </c>
      <c r="I37" s="444" t="s">
        <v>484</v>
      </c>
      <c r="J37" s="444" t="s">
        <v>484</v>
      </c>
      <c r="K37" s="444" t="s">
        <v>484</v>
      </c>
      <c r="L37" s="444" t="s">
        <v>484</v>
      </c>
      <c r="M37" s="444" t="s">
        <v>484</v>
      </c>
      <c r="N37" s="444" t="s">
        <v>484</v>
      </c>
      <c r="O37" s="444" t="s">
        <v>484</v>
      </c>
      <c r="P37" s="445">
        <v>0</v>
      </c>
    </row>
    <row r="38" spans="3:16" x14ac:dyDescent="0.25">
      <c r="C38" s="232" t="s">
        <v>362</v>
      </c>
      <c r="D38" s="362">
        <v>0.74190904385367851</v>
      </c>
      <c r="E38" s="362">
        <v>0.81757661519112923</v>
      </c>
      <c r="F38" s="362">
        <v>0.67317685928943016</v>
      </c>
      <c r="G38" s="362">
        <v>0.67193844249089063</v>
      </c>
      <c r="H38" s="362" t="s">
        <v>484</v>
      </c>
      <c r="I38" s="362" t="s">
        <v>484</v>
      </c>
      <c r="J38" s="362" t="s">
        <v>484</v>
      </c>
      <c r="K38" s="362" t="s">
        <v>484</v>
      </c>
      <c r="L38" s="362" t="s">
        <v>484</v>
      </c>
      <c r="M38" s="362" t="s">
        <v>484</v>
      </c>
      <c r="N38" s="362" t="s">
        <v>484</v>
      </c>
      <c r="O38" s="362" t="s">
        <v>484</v>
      </c>
      <c r="P38" s="435">
        <v>0.73471546150227662</v>
      </c>
    </row>
    <row r="39" spans="3:16" x14ac:dyDescent="0.25">
      <c r="C39" s="230" t="s">
        <v>360</v>
      </c>
      <c r="D39" s="436">
        <v>0.71112278468833778</v>
      </c>
      <c r="E39" s="436">
        <v>0.71158962469416376</v>
      </c>
      <c r="F39" s="436">
        <v>0.71196309669882496</v>
      </c>
      <c r="G39" s="436">
        <v>0.71293907270711454</v>
      </c>
      <c r="H39" s="436" t="s">
        <v>484</v>
      </c>
      <c r="I39" s="436" t="s">
        <v>484</v>
      </c>
      <c r="J39" s="436" t="s">
        <v>484</v>
      </c>
      <c r="K39" s="436" t="s">
        <v>484</v>
      </c>
      <c r="L39" s="436" t="s">
        <v>484</v>
      </c>
      <c r="M39" s="436" t="s">
        <v>484</v>
      </c>
      <c r="N39" s="436" t="s">
        <v>484</v>
      </c>
      <c r="O39" s="436" t="s">
        <v>484</v>
      </c>
      <c r="P39" s="437">
        <v>0.71220303499593707</v>
      </c>
    </row>
    <row r="40" spans="3:16" x14ac:dyDescent="0.25">
      <c r="C40" s="232" t="s">
        <v>361</v>
      </c>
      <c r="D40" s="362">
        <v>0.73184857407116455</v>
      </c>
      <c r="E40" s="362">
        <v>0.7620361061992732</v>
      </c>
      <c r="F40" s="362">
        <v>0.69885853163598954</v>
      </c>
      <c r="G40" s="362">
        <v>0.70675125586251408</v>
      </c>
      <c r="H40" s="362" t="s">
        <v>484</v>
      </c>
      <c r="I40" s="362" t="s">
        <v>484</v>
      </c>
      <c r="J40" s="362" t="s">
        <v>484</v>
      </c>
      <c r="K40" s="362" t="s">
        <v>484</v>
      </c>
      <c r="L40" s="362" t="s">
        <v>484</v>
      </c>
      <c r="M40" s="362" t="s">
        <v>484</v>
      </c>
      <c r="N40" s="362" t="s">
        <v>484</v>
      </c>
      <c r="O40" s="362" t="s">
        <v>484</v>
      </c>
      <c r="P40" s="435">
        <v>0.72054076473265438</v>
      </c>
    </row>
    <row r="41" spans="3:16" x14ac:dyDescent="0.25">
      <c r="C41" s="230" t="s">
        <v>358</v>
      </c>
      <c r="D41" s="436">
        <v>0.70994369756448561</v>
      </c>
      <c r="E41" s="436">
        <v>0.7075557045873957</v>
      </c>
      <c r="F41" s="436">
        <v>0.70636339373259571</v>
      </c>
      <c r="G41" s="436">
        <v>0.68586579680985005</v>
      </c>
      <c r="H41" s="436" t="s">
        <v>484</v>
      </c>
      <c r="I41" s="436" t="s">
        <v>484</v>
      </c>
      <c r="J41" s="436" t="s">
        <v>484</v>
      </c>
      <c r="K41" s="436" t="s">
        <v>484</v>
      </c>
      <c r="L41" s="436" t="s">
        <v>484</v>
      </c>
      <c r="M41" s="436" t="s">
        <v>484</v>
      </c>
      <c r="N41" s="436" t="s">
        <v>484</v>
      </c>
      <c r="O41" s="436" t="s">
        <v>484</v>
      </c>
      <c r="P41" s="437">
        <v>0.70079817840343983</v>
      </c>
    </row>
    <row r="42" spans="3:16" ht="15.75" thickBot="1" x14ac:dyDescent="0.3">
      <c r="C42" s="237" t="s">
        <v>239</v>
      </c>
      <c r="D42" s="439">
        <v>2.1904876506678939E-2</v>
      </c>
      <c r="E42" s="439">
        <v>5.4480401611877505E-2</v>
      </c>
      <c r="F42" s="439">
        <v>-7.5048620966061685E-3</v>
      </c>
      <c r="G42" s="439">
        <v>2.0885459052664035E-2</v>
      </c>
      <c r="H42" s="439" t="s">
        <v>484</v>
      </c>
      <c r="I42" s="439" t="s">
        <v>484</v>
      </c>
      <c r="J42" s="439" t="s">
        <v>484</v>
      </c>
      <c r="K42" s="439" t="s">
        <v>484</v>
      </c>
      <c r="L42" s="439" t="s">
        <v>484</v>
      </c>
      <c r="M42" s="439" t="s">
        <v>484</v>
      </c>
      <c r="N42" s="439" t="s">
        <v>484</v>
      </c>
      <c r="O42" s="439" t="s">
        <v>484</v>
      </c>
      <c r="P42" s="440">
        <v>1.9742586329214551E-2</v>
      </c>
    </row>
    <row r="43" spans="3:16" ht="15.75" thickBot="1" x14ac:dyDescent="0.3"/>
    <row r="44" spans="3:16" x14ac:dyDescent="0.25">
      <c r="C44" s="228" t="s">
        <v>242</v>
      </c>
      <c r="D44" s="201">
        <f>D$6</f>
        <v>45292</v>
      </c>
      <c r="E44" s="201">
        <f t="shared" ref="E44:O44" si="13">E$6</f>
        <v>45323</v>
      </c>
      <c r="F44" s="201">
        <f t="shared" si="13"/>
        <v>45352</v>
      </c>
      <c r="G44" s="201">
        <f t="shared" si="13"/>
        <v>45383</v>
      </c>
      <c r="H44" s="201">
        <f t="shared" si="13"/>
        <v>45413</v>
      </c>
      <c r="I44" s="201">
        <f t="shared" si="13"/>
        <v>45444</v>
      </c>
      <c r="J44" s="201">
        <f t="shared" si="13"/>
        <v>45474</v>
      </c>
      <c r="K44" s="201">
        <f t="shared" si="13"/>
        <v>45505</v>
      </c>
      <c r="L44" s="201">
        <f t="shared" si="13"/>
        <v>45536</v>
      </c>
      <c r="M44" s="201">
        <f t="shared" si="13"/>
        <v>45566</v>
      </c>
      <c r="N44" s="201">
        <f t="shared" si="13"/>
        <v>45597</v>
      </c>
      <c r="O44" s="201">
        <f t="shared" si="13"/>
        <v>45627</v>
      </c>
      <c r="P44" s="243" t="s">
        <v>5</v>
      </c>
    </row>
    <row r="45" spans="3:16" x14ac:dyDescent="0.25">
      <c r="C45" s="230" t="s">
        <v>424</v>
      </c>
      <c r="D45" s="227">
        <v>2888834.63765103</v>
      </c>
      <c r="E45" s="227">
        <v>5550033.4364782739</v>
      </c>
      <c r="F45" s="227">
        <v>8332741.5264782738</v>
      </c>
      <c r="G45" s="227">
        <v>9448549.6264782753</v>
      </c>
      <c r="H45" s="227" t="s">
        <v>484</v>
      </c>
      <c r="I45" s="227" t="s">
        <v>484</v>
      </c>
      <c r="J45" s="227" t="s">
        <v>484</v>
      </c>
      <c r="K45" s="227" t="s">
        <v>484</v>
      </c>
      <c r="L45" s="227" t="s">
        <v>484</v>
      </c>
      <c r="M45" s="227" t="s">
        <v>484</v>
      </c>
      <c r="N45" s="227" t="s">
        <v>484</v>
      </c>
      <c r="O45" s="227" t="s">
        <v>484</v>
      </c>
      <c r="P45" s="244">
        <v>9448549.6264782753</v>
      </c>
    </row>
    <row r="46" spans="3:16" x14ac:dyDescent="0.25">
      <c r="C46" s="232" t="s">
        <v>425</v>
      </c>
      <c r="D46" s="431">
        <v>1402264.2535800999</v>
      </c>
      <c r="E46" s="249">
        <v>4332187.8360684169</v>
      </c>
      <c r="F46" s="249">
        <v>9785600.2202897035</v>
      </c>
      <c r="G46" s="249">
        <v>16063164.685977167</v>
      </c>
      <c r="H46" s="249" t="s">
        <v>484</v>
      </c>
      <c r="I46" s="249" t="s">
        <v>484</v>
      </c>
      <c r="J46" s="249" t="s">
        <v>484</v>
      </c>
      <c r="K46" s="249" t="s">
        <v>484</v>
      </c>
      <c r="L46" s="249" t="s">
        <v>484</v>
      </c>
      <c r="M46" s="249" t="s">
        <v>484</v>
      </c>
      <c r="N46" s="249" t="s">
        <v>484</v>
      </c>
      <c r="O46" s="249" t="s">
        <v>484</v>
      </c>
      <c r="P46" s="432">
        <v>16063164.685977167</v>
      </c>
    </row>
    <row r="47" spans="3:16" x14ac:dyDescent="0.25">
      <c r="C47" s="230" t="s">
        <v>426</v>
      </c>
      <c r="D47" s="227">
        <v>4291098.8912311299</v>
      </c>
      <c r="E47" s="227">
        <v>9882221.27254669</v>
      </c>
      <c r="F47" s="227">
        <v>18118341.746767975</v>
      </c>
      <c r="G47" s="227">
        <v>25511714.312455438</v>
      </c>
      <c r="H47" s="227" t="s">
        <v>484</v>
      </c>
      <c r="I47" s="227" t="s">
        <v>484</v>
      </c>
      <c r="J47" s="227" t="s">
        <v>484</v>
      </c>
      <c r="K47" s="227" t="s">
        <v>484</v>
      </c>
      <c r="L47" s="227" t="s">
        <v>484</v>
      </c>
      <c r="M47" s="227" t="s">
        <v>484</v>
      </c>
      <c r="N47" s="227" t="s">
        <v>484</v>
      </c>
      <c r="O47" s="227" t="s">
        <v>484</v>
      </c>
      <c r="P47" s="244">
        <v>25511714.312455438</v>
      </c>
    </row>
    <row r="48" spans="3:16" hidden="1" x14ac:dyDescent="0.25">
      <c r="C48" s="443" t="s">
        <v>432</v>
      </c>
      <c r="D48" s="444">
        <v>3262205.5406420417</v>
      </c>
      <c r="E48" s="444">
        <v>8545208.2115841657</v>
      </c>
      <c r="F48" s="444">
        <v>15573930.911007373</v>
      </c>
      <c r="G48" s="444">
        <v>22582253.516033214</v>
      </c>
      <c r="H48" s="444" t="s">
        <v>484</v>
      </c>
      <c r="I48" s="444" t="s">
        <v>484</v>
      </c>
      <c r="J48" s="444" t="s">
        <v>484</v>
      </c>
      <c r="K48" s="444" t="s">
        <v>484</v>
      </c>
      <c r="L48" s="444" t="s">
        <v>484</v>
      </c>
      <c r="M48" s="444" t="s">
        <v>484</v>
      </c>
      <c r="N48" s="444" t="s">
        <v>484</v>
      </c>
      <c r="O48" s="444" t="s">
        <v>484</v>
      </c>
      <c r="P48" s="445">
        <v>0</v>
      </c>
    </row>
    <row r="49" spans="3:16" hidden="1" x14ac:dyDescent="0.25">
      <c r="C49" s="443" t="s">
        <v>435</v>
      </c>
      <c r="D49" s="444">
        <v>2143252.5438710633</v>
      </c>
      <c r="E49" s="444">
        <v>4318986.4501669407</v>
      </c>
      <c r="F49" s="444">
        <v>6192241.1425124295</v>
      </c>
      <c r="G49" s="444">
        <v>6941995.4993451498</v>
      </c>
      <c r="H49" s="444" t="s">
        <v>484</v>
      </c>
      <c r="I49" s="444" t="s">
        <v>484</v>
      </c>
      <c r="J49" s="444" t="s">
        <v>484</v>
      </c>
      <c r="K49" s="444" t="s">
        <v>484</v>
      </c>
      <c r="L49" s="444" t="s">
        <v>484</v>
      </c>
      <c r="M49" s="444" t="s">
        <v>484</v>
      </c>
      <c r="N49" s="444" t="s">
        <v>484</v>
      </c>
      <c r="O49" s="444" t="s">
        <v>484</v>
      </c>
      <c r="P49" s="445">
        <v>0</v>
      </c>
    </row>
    <row r="50" spans="3:16" hidden="1" x14ac:dyDescent="0.25">
      <c r="C50" s="443" t="s">
        <v>436</v>
      </c>
      <c r="D50" s="444">
        <v>997182.06087479403</v>
      </c>
      <c r="E50" s="444">
        <v>3082085.2833202351</v>
      </c>
      <c r="F50" s="444">
        <v>6964713.6519661443</v>
      </c>
      <c r="G50" s="444">
        <v>11440234.640992496</v>
      </c>
      <c r="H50" s="444" t="s">
        <v>484</v>
      </c>
      <c r="I50" s="444" t="s">
        <v>484</v>
      </c>
      <c r="J50" s="444" t="s">
        <v>484</v>
      </c>
      <c r="K50" s="444" t="s">
        <v>484</v>
      </c>
      <c r="L50" s="444" t="s">
        <v>484</v>
      </c>
      <c r="M50" s="444" t="s">
        <v>484</v>
      </c>
      <c r="N50" s="444" t="s">
        <v>484</v>
      </c>
      <c r="O50" s="444" t="s">
        <v>484</v>
      </c>
      <c r="P50" s="445">
        <v>0</v>
      </c>
    </row>
    <row r="51" spans="3:16" hidden="1" x14ac:dyDescent="0.25">
      <c r="C51" s="443" t="s">
        <v>437</v>
      </c>
      <c r="D51" s="444">
        <v>3140434.6047458574</v>
      </c>
      <c r="E51" s="444">
        <v>7401071.7334871758</v>
      </c>
      <c r="F51" s="444">
        <v>13156954.794478573</v>
      </c>
      <c r="G51" s="444">
        <v>18382230.140337646</v>
      </c>
      <c r="H51" s="444" t="s">
        <v>484</v>
      </c>
      <c r="I51" s="444" t="s">
        <v>484</v>
      </c>
      <c r="J51" s="444" t="s">
        <v>484</v>
      </c>
      <c r="K51" s="444" t="s">
        <v>484</v>
      </c>
      <c r="L51" s="444" t="s">
        <v>484</v>
      </c>
      <c r="M51" s="444" t="s">
        <v>484</v>
      </c>
      <c r="N51" s="444" t="s">
        <v>484</v>
      </c>
      <c r="O51" s="444" t="s">
        <v>484</v>
      </c>
      <c r="P51" s="445">
        <v>0</v>
      </c>
    </row>
    <row r="52" spans="3:16" hidden="1" x14ac:dyDescent="0.25">
      <c r="C52" s="443" t="s">
        <v>438</v>
      </c>
      <c r="D52" s="444">
        <v>2315982.2637387631</v>
      </c>
      <c r="E52" s="444">
        <v>6054000.9409143105</v>
      </c>
      <c r="F52" s="444">
        <v>11018833.360484218</v>
      </c>
      <c r="G52" s="444">
        <v>15825602.128280751</v>
      </c>
      <c r="H52" s="444" t="s">
        <v>484</v>
      </c>
      <c r="I52" s="444" t="s">
        <v>484</v>
      </c>
      <c r="J52" s="444" t="s">
        <v>484</v>
      </c>
      <c r="K52" s="444" t="s">
        <v>484</v>
      </c>
      <c r="L52" s="444" t="s">
        <v>484</v>
      </c>
      <c r="M52" s="444" t="s">
        <v>484</v>
      </c>
      <c r="N52" s="444" t="s">
        <v>484</v>
      </c>
      <c r="O52" s="444" t="s">
        <v>484</v>
      </c>
      <c r="P52" s="445">
        <v>0</v>
      </c>
    </row>
    <row r="53" spans="3:16" x14ac:dyDescent="0.25">
      <c r="C53" s="232" t="s">
        <v>362</v>
      </c>
      <c r="D53" s="362">
        <v>0.7419090438536784</v>
      </c>
      <c r="E53" s="362">
        <v>0.77819106850417763</v>
      </c>
      <c r="F53" s="362">
        <v>0.74312171124423454</v>
      </c>
      <c r="G53" s="362">
        <v>0.73471546150227662</v>
      </c>
      <c r="H53" s="362" t="s">
        <v>484</v>
      </c>
      <c r="I53" s="362" t="s">
        <v>484</v>
      </c>
      <c r="J53" s="362" t="s">
        <v>484</v>
      </c>
      <c r="K53" s="362" t="s">
        <v>484</v>
      </c>
      <c r="L53" s="362" t="s">
        <v>484</v>
      </c>
      <c r="M53" s="362" t="s">
        <v>484</v>
      </c>
      <c r="N53" s="362" t="s">
        <v>484</v>
      </c>
      <c r="O53" s="362" t="s">
        <v>484</v>
      </c>
      <c r="P53" s="435">
        <v>0.73471546150227662</v>
      </c>
    </row>
    <row r="54" spans="3:16" x14ac:dyDescent="0.25">
      <c r="C54" s="230" t="s">
        <v>360</v>
      </c>
      <c r="D54" s="436">
        <v>0.71112278468833778</v>
      </c>
      <c r="E54" s="436">
        <v>0.7114385155832289</v>
      </c>
      <c r="F54" s="436">
        <v>0.71173085913783152</v>
      </c>
      <c r="G54" s="436">
        <v>0.71220303499593707</v>
      </c>
      <c r="H54" s="436" t="s">
        <v>484</v>
      </c>
      <c r="I54" s="436" t="s">
        <v>484</v>
      </c>
      <c r="J54" s="436" t="s">
        <v>484</v>
      </c>
      <c r="K54" s="436" t="s">
        <v>484</v>
      </c>
      <c r="L54" s="436" t="s">
        <v>484</v>
      </c>
      <c r="M54" s="436" t="s">
        <v>484</v>
      </c>
      <c r="N54" s="436" t="s">
        <v>484</v>
      </c>
      <c r="O54" s="436" t="s">
        <v>484</v>
      </c>
      <c r="P54" s="437">
        <v>0.71220303499593707</v>
      </c>
    </row>
    <row r="55" spans="3:16" x14ac:dyDescent="0.25">
      <c r="C55" s="232" t="s">
        <v>361</v>
      </c>
      <c r="D55" s="362">
        <v>0.73184857407116455</v>
      </c>
      <c r="E55" s="362">
        <v>0.74892795145639235</v>
      </c>
      <c r="F55" s="362">
        <v>0.72616771326910012</v>
      </c>
      <c r="G55" s="362">
        <v>0.72054076473265438</v>
      </c>
      <c r="H55" s="362" t="s">
        <v>484</v>
      </c>
      <c r="I55" s="362" t="s">
        <v>484</v>
      </c>
      <c r="J55" s="362" t="s">
        <v>484</v>
      </c>
      <c r="K55" s="362" t="s">
        <v>484</v>
      </c>
      <c r="L55" s="362" t="s">
        <v>484</v>
      </c>
      <c r="M55" s="362" t="s">
        <v>484</v>
      </c>
      <c r="N55" s="362" t="s">
        <v>484</v>
      </c>
      <c r="O55" s="362" t="s">
        <v>484</v>
      </c>
      <c r="P55" s="435">
        <v>0.72054076473265438</v>
      </c>
    </row>
    <row r="56" spans="3:16" x14ac:dyDescent="0.25">
      <c r="C56" s="230" t="s">
        <v>358</v>
      </c>
      <c r="D56" s="436">
        <v>0.70994369756448561</v>
      </c>
      <c r="E56" s="436">
        <v>0.70846734111256737</v>
      </c>
      <c r="F56" s="436">
        <v>0.70751780160372391</v>
      </c>
      <c r="G56" s="436">
        <v>0.70079817840343983</v>
      </c>
      <c r="H56" s="436" t="s">
        <v>484</v>
      </c>
      <c r="I56" s="436" t="s">
        <v>484</v>
      </c>
      <c r="J56" s="436" t="s">
        <v>484</v>
      </c>
      <c r="K56" s="436" t="s">
        <v>484</v>
      </c>
      <c r="L56" s="436" t="s">
        <v>484</v>
      </c>
      <c r="M56" s="436" t="s">
        <v>484</v>
      </c>
      <c r="N56" s="436" t="s">
        <v>484</v>
      </c>
      <c r="O56" s="436" t="s">
        <v>484</v>
      </c>
      <c r="P56" s="437">
        <v>0.70079817840343983</v>
      </c>
    </row>
    <row r="57" spans="3:16" ht="15.75" thickBot="1" x14ac:dyDescent="0.3">
      <c r="C57" s="237" t="s">
        <v>239</v>
      </c>
      <c r="D57" s="439">
        <v>2.1904876506678939E-2</v>
      </c>
      <c r="E57" s="439">
        <v>4.0460610343824976E-2</v>
      </c>
      <c r="F57" s="439">
        <v>1.8649911665376218E-2</v>
      </c>
      <c r="G57" s="439">
        <v>1.9742586329214551E-2</v>
      </c>
      <c r="H57" s="439" t="s">
        <v>484</v>
      </c>
      <c r="I57" s="439" t="s">
        <v>484</v>
      </c>
      <c r="J57" s="439" t="s">
        <v>484</v>
      </c>
      <c r="K57" s="439" t="s">
        <v>484</v>
      </c>
      <c r="L57" s="439" t="s">
        <v>484</v>
      </c>
      <c r="M57" s="439" t="s">
        <v>484</v>
      </c>
      <c r="N57" s="439" t="s">
        <v>484</v>
      </c>
      <c r="O57" s="439" t="s">
        <v>484</v>
      </c>
      <c r="P57" s="440">
        <v>1.9742586329214551E-2</v>
      </c>
    </row>
    <row r="58" spans="3:16" ht="15.75" thickBot="1" x14ac:dyDescent="0.3"/>
    <row r="59" spans="3:16" ht="27" thickBot="1" x14ac:dyDescent="0.45">
      <c r="C59" s="250" t="s">
        <v>10</v>
      </c>
    </row>
    <row r="60" spans="3:16" x14ac:dyDescent="0.25">
      <c r="C60" s="228" t="s">
        <v>241</v>
      </c>
      <c r="D60" s="201">
        <f>D$6</f>
        <v>45292</v>
      </c>
      <c r="E60" s="201">
        <f t="shared" ref="E60:O60" si="14">E$6</f>
        <v>45323</v>
      </c>
      <c r="F60" s="201">
        <f t="shared" si="14"/>
        <v>45352</v>
      </c>
      <c r="G60" s="201">
        <f t="shared" si="14"/>
        <v>45383</v>
      </c>
      <c r="H60" s="201">
        <f t="shared" si="14"/>
        <v>45413</v>
      </c>
      <c r="I60" s="201">
        <f t="shared" si="14"/>
        <v>45444</v>
      </c>
      <c r="J60" s="201">
        <f t="shared" si="14"/>
        <v>45474</v>
      </c>
      <c r="K60" s="201">
        <f t="shared" si="14"/>
        <v>45505</v>
      </c>
      <c r="L60" s="201">
        <f t="shared" si="14"/>
        <v>45536</v>
      </c>
      <c r="M60" s="201">
        <f t="shared" si="14"/>
        <v>45566</v>
      </c>
      <c r="N60" s="201">
        <f t="shared" si="14"/>
        <v>45597</v>
      </c>
      <c r="O60" s="201">
        <f t="shared" si="14"/>
        <v>45627</v>
      </c>
      <c r="P60" s="243" t="s">
        <v>5</v>
      </c>
    </row>
    <row r="61" spans="3:16" x14ac:dyDescent="0.25">
      <c r="C61" s="230" t="s">
        <v>424</v>
      </c>
      <c r="D61" s="227">
        <v>425363.66453096637</v>
      </c>
      <c r="E61" s="227">
        <v>320188.60283453751</v>
      </c>
      <c r="F61" s="227">
        <v>216819.75667251708</v>
      </c>
      <c r="G61" s="227">
        <v>64234.063428028814</v>
      </c>
      <c r="H61" s="227" t="s">
        <v>484</v>
      </c>
      <c r="I61" s="227" t="s">
        <v>484</v>
      </c>
      <c r="J61" s="227" t="s">
        <v>484</v>
      </c>
      <c r="K61" s="227" t="s">
        <v>484</v>
      </c>
      <c r="L61" s="227" t="s">
        <v>484</v>
      </c>
      <c r="M61" s="227" t="s">
        <v>484</v>
      </c>
      <c r="N61" s="227" t="s">
        <v>484</v>
      </c>
      <c r="O61" s="227" t="s">
        <v>484</v>
      </c>
      <c r="P61" s="244">
        <v>1026606.0874660497</v>
      </c>
    </row>
    <row r="62" spans="3:16" x14ac:dyDescent="0.25">
      <c r="C62" s="232" t="s">
        <v>425</v>
      </c>
      <c r="D62" s="431">
        <v>905846.19045678433</v>
      </c>
      <c r="E62" s="249">
        <v>1056941.3245671927</v>
      </c>
      <c r="F62" s="249">
        <v>1286718.0551267185</v>
      </c>
      <c r="G62" s="249">
        <v>1305386.4522933199</v>
      </c>
      <c r="H62" s="249" t="s">
        <v>484</v>
      </c>
      <c r="I62" s="249" t="s">
        <v>484</v>
      </c>
      <c r="J62" s="249" t="s">
        <v>484</v>
      </c>
      <c r="K62" s="249" t="s">
        <v>484</v>
      </c>
      <c r="L62" s="249" t="s">
        <v>484</v>
      </c>
      <c r="M62" s="249" t="s">
        <v>484</v>
      </c>
      <c r="N62" s="249" t="s">
        <v>484</v>
      </c>
      <c r="O62" s="249" t="s">
        <v>484</v>
      </c>
      <c r="P62" s="432">
        <v>4554892.0224440154</v>
      </c>
    </row>
    <row r="63" spans="3:16" x14ac:dyDescent="0.25">
      <c r="C63" s="230" t="s">
        <v>426</v>
      </c>
      <c r="D63" s="227">
        <v>1331209.8549877508</v>
      </c>
      <c r="E63" s="227">
        <v>1377129.9274017303</v>
      </c>
      <c r="F63" s="227">
        <v>1503537.8117992356</v>
      </c>
      <c r="G63" s="227">
        <v>1369620.5157213486</v>
      </c>
      <c r="H63" s="227" t="s">
        <v>484</v>
      </c>
      <c r="I63" s="227" t="s">
        <v>484</v>
      </c>
      <c r="J63" s="227" t="s">
        <v>484</v>
      </c>
      <c r="K63" s="227" t="s">
        <v>484</v>
      </c>
      <c r="L63" s="227" t="s">
        <v>484</v>
      </c>
      <c r="M63" s="227" t="s">
        <v>484</v>
      </c>
      <c r="N63" s="227" t="s">
        <v>484</v>
      </c>
      <c r="O63" s="227" t="s">
        <v>484</v>
      </c>
      <c r="P63" s="244">
        <v>5581498.1099100653</v>
      </c>
    </row>
    <row r="64" spans="3:16" hidden="1" x14ac:dyDescent="0.25">
      <c r="C64" s="443" t="s">
        <v>432</v>
      </c>
      <c r="D64" s="444">
        <v>3660077.3579416652</v>
      </c>
      <c r="E64" s="444">
        <v>3665198.5392328459</v>
      </c>
      <c r="F64" s="444">
        <v>3681337.7189867324</v>
      </c>
      <c r="G64" s="444">
        <v>3692942.2772007757</v>
      </c>
      <c r="H64" s="444" t="s">
        <v>484</v>
      </c>
      <c r="I64" s="444" t="s">
        <v>484</v>
      </c>
      <c r="J64" s="444" t="s">
        <v>484</v>
      </c>
      <c r="K64" s="444" t="s">
        <v>484</v>
      </c>
      <c r="L64" s="444" t="s">
        <v>484</v>
      </c>
      <c r="M64" s="444" t="s">
        <v>484</v>
      </c>
      <c r="N64" s="444" t="s">
        <v>484</v>
      </c>
      <c r="O64" s="444" t="s">
        <v>484</v>
      </c>
      <c r="P64" s="445">
        <v>0</v>
      </c>
    </row>
    <row r="65" spans="3:16" x14ac:dyDescent="0.25">
      <c r="C65" s="232" t="s">
        <v>362</v>
      </c>
      <c r="D65" s="362">
        <v>0.30857057273284166</v>
      </c>
      <c r="E65" s="362">
        <v>0.52689729681650321</v>
      </c>
      <c r="F65" s="362">
        <v>0.60228021616907113</v>
      </c>
      <c r="G65" s="362">
        <v>0.49925848617431084</v>
      </c>
      <c r="H65" s="362" t="s">
        <v>484</v>
      </c>
      <c r="I65" s="362" t="s">
        <v>484</v>
      </c>
      <c r="J65" s="362" t="s">
        <v>484</v>
      </c>
      <c r="K65" s="362" t="s">
        <v>484</v>
      </c>
      <c r="L65" s="362" t="s">
        <v>484</v>
      </c>
      <c r="M65" s="362" t="s">
        <v>484</v>
      </c>
      <c r="N65" s="362" t="s">
        <v>484</v>
      </c>
      <c r="O65" s="362" t="s">
        <v>484</v>
      </c>
      <c r="P65" s="435">
        <v>0.45062743707009395</v>
      </c>
    </row>
    <row r="66" spans="3:16" x14ac:dyDescent="0.25">
      <c r="C66" s="230" t="s">
        <v>360</v>
      </c>
      <c r="D66" s="436">
        <v>0.55000000000000004</v>
      </c>
      <c r="E66" s="436">
        <v>0.54999999999999993</v>
      </c>
      <c r="F66" s="436">
        <v>0.55000000000000016</v>
      </c>
      <c r="G66" s="436">
        <v>0.54999999999999993</v>
      </c>
      <c r="H66" s="436" t="s">
        <v>484</v>
      </c>
      <c r="I66" s="436" t="s">
        <v>484</v>
      </c>
      <c r="J66" s="436" t="s">
        <v>484</v>
      </c>
      <c r="K66" s="436" t="s">
        <v>484</v>
      </c>
      <c r="L66" s="436" t="s">
        <v>484</v>
      </c>
      <c r="M66" s="436" t="s">
        <v>484</v>
      </c>
      <c r="N66" s="436" t="s">
        <v>484</v>
      </c>
      <c r="O66" s="436" t="s">
        <v>484</v>
      </c>
      <c r="P66" s="437">
        <v>0.55000000000000004</v>
      </c>
    </row>
    <row r="67" spans="3:16" x14ac:dyDescent="0.25">
      <c r="C67" s="232" t="s">
        <v>361</v>
      </c>
      <c r="D67" s="362">
        <v>0.47285565981712491</v>
      </c>
      <c r="E67" s="362">
        <v>0.54462852262024286</v>
      </c>
      <c r="F67" s="362">
        <v>0.5575391411240932</v>
      </c>
      <c r="G67" s="362">
        <v>0.54762026519017426</v>
      </c>
      <c r="H67" s="362" t="s">
        <v>484</v>
      </c>
      <c r="I67" s="362" t="s">
        <v>484</v>
      </c>
      <c r="J67" s="362" t="s">
        <v>484</v>
      </c>
      <c r="K67" s="362" t="s">
        <v>484</v>
      </c>
      <c r="L67" s="362" t="s">
        <v>484</v>
      </c>
      <c r="M67" s="362" t="s">
        <v>484</v>
      </c>
      <c r="N67" s="362" t="s">
        <v>484</v>
      </c>
      <c r="O67" s="362" t="s">
        <v>484</v>
      </c>
      <c r="P67" s="435">
        <v>0.53172238420186646</v>
      </c>
    </row>
    <row r="68" spans="3:16" x14ac:dyDescent="0.25">
      <c r="C68" s="230" t="s">
        <v>358</v>
      </c>
      <c r="D68" s="436">
        <v>0.60485002316905412</v>
      </c>
      <c r="E68" s="436">
        <v>0.60480292217916087</v>
      </c>
      <c r="F68" s="436">
        <v>0.60476475309125899</v>
      </c>
      <c r="G68" s="436">
        <v>0.60476839943267957</v>
      </c>
      <c r="H68" s="436" t="s">
        <v>484</v>
      </c>
      <c r="I68" s="436" t="s">
        <v>484</v>
      </c>
      <c r="J68" s="436" t="s">
        <v>484</v>
      </c>
      <c r="K68" s="436" t="s">
        <v>484</v>
      </c>
      <c r="L68" s="436" t="s">
        <v>484</v>
      </c>
      <c r="M68" s="436" t="s">
        <v>484</v>
      </c>
      <c r="N68" s="436" t="s">
        <v>484</v>
      </c>
      <c r="O68" s="436" t="s">
        <v>484</v>
      </c>
      <c r="P68" s="437">
        <v>0.60479641786385718</v>
      </c>
    </row>
    <row r="69" spans="3:16" ht="15.75" thickBot="1" x14ac:dyDescent="0.3">
      <c r="C69" s="237" t="s">
        <v>239</v>
      </c>
      <c r="D69" s="439">
        <v>-0.13199436335192921</v>
      </c>
      <c r="E69" s="439">
        <v>-6.0174399558918013E-2</v>
      </c>
      <c r="F69" s="439">
        <v>-4.7225611967165793E-2</v>
      </c>
      <c r="G69" s="439">
        <v>-5.7148134242505311E-2</v>
      </c>
      <c r="H69" s="439" t="s">
        <v>484</v>
      </c>
      <c r="I69" s="439" t="s">
        <v>484</v>
      </c>
      <c r="J69" s="439" t="s">
        <v>484</v>
      </c>
      <c r="K69" s="439" t="s">
        <v>484</v>
      </c>
      <c r="L69" s="439" t="s">
        <v>484</v>
      </c>
      <c r="M69" s="439" t="s">
        <v>484</v>
      </c>
      <c r="N69" s="439" t="s">
        <v>484</v>
      </c>
      <c r="O69" s="439" t="s">
        <v>484</v>
      </c>
      <c r="P69" s="440">
        <v>-7.3074033661990723E-2</v>
      </c>
    </row>
    <row r="70" spans="3:16" ht="15.75" thickBot="1" x14ac:dyDescent="0.3"/>
    <row r="71" spans="3:16" x14ac:dyDescent="0.25">
      <c r="C71" s="228" t="s">
        <v>242</v>
      </c>
      <c r="D71" s="201">
        <f>D$6</f>
        <v>45292</v>
      </c>
      <c r="E71" s="201">
        <f t="shared" ref="E71:O71" si="15">E$6</f>
        <v>45323</v>
      </c>
      <c r="F71" s="201">
        <f t="shared" si="15"/>
        <v>45352</v>
      </c>
      <c r="G71" s="201">
        <f t="shared" si="15"/>
        <v>45383</v>
      </c>
      <c r="H71" s="201">
        <f t="shared" si="15"/>
        <v>45413</v>
      </c>
      <c r="I71" s="201">
        <f t="shared" si="15"/>
        <v>45444</v>
      </c>
      <c r="J71" s="201">
        <f t="shared" si="15"/>
        <v>45474</v>
      </c>
      <c r="K71" s="201">
        <f t="shared" si="15"/>
        <v>45505</v>
      </c>
      <c r="L71" s="201">
        <f t="shared" si="15"/>
        <v>45536</v>
      </c>
      <c r="M71" s="201">
        <f t="shared" si="15"/>
        <v>45566</v>
      </c>
      <c r="N71" s="201">
        <f t="shared" si="15"/>
        <v>45597</v>
      </c>
      <c r="O71" s="201">
        <f t="shared" si="15"/>
        <v>45627</v>
      </c>
      <c r="P71" s="243" t="s">
        <v>5</v>
      </c>
    </row>
    <row r="72" spans="3:16" x14ac:dyDescent="0.25">
      <c r="C72" s="230" t="s">
        <v>424</v>
      </c>
      <c r="D72" s="227">
        <v>425363.66453096637</v>
      </c>
      <c r="E72" s="227">
        <v>745552.26736550382</v>
      </c>
      <c r="F72" s="227">
        <v>962372.02403802087</v>
      </c>
      <c r="G72" s="227">
        <v>1026606.0874660497</v>
      </c>
      <c r="H72" s="227" t="s">
        <v>484</v>
      </c>
      <c r="I72" s="227" t="s">
        <v>484</v>
      </c>
      <c r="J72" s="227" t="s">
        <v>484</v>
      </c>
      <c r="K72" s="227" t="s">
        <v>484</v>
      </c>
      <c r="L72" s="227" t="s">
        <v>484</v>
      </c>
      <c r="M72" s="227" t="s">
        <v>484</v>
      </c>
      <c r="N72" s="227" t="s">
        <v>484</v>
      </c>
      <c r="O72" s="227" t="s">
        <v>484</v>
      </c>
      <c r="P72" s="244">
        <v>1026606.0874660497</v>
      </c>
    </row>
    <row r="73" spans="3:16" x14ac:dyDescent="0.25">
      <c r="C73" s="232" t="s">
        <v>425</v>
      </c>
      <c r="D73" s="431">
        <v>905846.19045678433</v>
      </c>
      <c r="E73" s="249">
        <v>1962787.515023977</v>
      </c>
      <c r="F73" s="249">
        <v>3249505.5701506957</v>
      </c>
      <c r="G73" s="249">
        <v>4554892.0224440154</v>
      </c>
      <c r="H73" s="249" t="s">
        <v>484</v>
      </c>
      <c r="I73" s="249" t="s">
        <v>484</v>
      </c>
      <c r="J73" s="249" t="s">
        <v>484</v>
      </c>
      <c r="K73" s="249" t="s">
        <v>484</v>
      </c>
      <c r="L73" s="249" t="s">
        <v>484</v>
      </c>
      <c r="M73" s="249" t="s">
        <v>484</v>
      </c>
      <c r="N73" s="249" t="s">
        <v>484</v>
      </c>
      <c r="O73" s="249" t="s">
        <v>484</v>
      </c>
      <c r="P73" s="432">
        <v>4554892.0224440154</v>
      </c>
    </row>
    <row r="74" spans="3:16" x14ac:dyDescent="0.25">
      <c r="C74" s="230" t="s">
        <v>426</v>
      </c>
      <c r="D74" s="227">
        <v>1331209.8549877508</v>
      </c>
      <c r="E74" s="227">
        <v>2708339.7823894811</v>
      </c>
      <c r="F74" s="227">
        <v>4211877.5941887163</v>
      </c>
      <c r="G74" s="227">
        <v>5581498.1099100653</v>
      </c>
      <c r="H74" s="227" t="s">
        <v>484</v>
      </c>
      <c r="I74" s="227" t="s">
        <v>484</v>
      </c>
      <c r="J74" s="227" t="s">
        <v>484</v>
      </c>
      <c r="K74" s="227" t="s">
        <v>484</v>
      </c>
      <c r="L74" s="227" t="s">
        <v>484</v>
      </c>
      <c r="M74" s="227" t="s">
        <v>484</v>
      </c>
      <c r="N74" s="227" t="s">
        <v>484</v>
      </c>
      <c r="O74" s="227" t="s">
        <v>484</v>
      </c>
      <c r="P74" s="244">
        <v>5581498.1099100653</v>
      </c>
    </row>
    <row r="75" spans="3:16" hidden="1" x14ac:dyDescent="0.25">
      <c r="C75" s="443" t="s">
        <v>432</v>
      </c>
      <c r="D75" s="444">
        <v>3660077.3579416652</v>
      </c>
      <c r="E75" s="444">
        <v>7325275.8971745111</v>
      </c>
      <c r="F75" s="444">
        <v>11006613.616161244</v>
      </c>
      <c r="G75" s="444">
        <v>14699555.893362019</v>
      </c>
      <c r="H75" s="444" t="s">
        <v>484</v>
      </c>
      <c r="I75" s="444" t="s">
        <v>484</v>
      </c>
      <c r="J75" s="444" t="s">
        <v>484</v>
      </c>
      <c r="K75" s="444" t="s">
        <v>484</v>
      </c>
      <c r="L75" s="444" t="s">
        <v>484</v>
      </c>
      <c r="M75" s="444" t="s">
        <v>484</v>
      </c>
      <c r="N75" s="444" t="s">
        <v>484</v>
      </c>
      <c r="O75" s="444" t="s">
        <v>484</v>
      </c>
      <c r="P75" s="445">
        <v>0</v>
      </c>
    </row>
    <row r="76" spans="3:16" hidden="1" x14ac:dyDescent="0.25">
      <c r="C76" s="443" t="s">
        <v>435</v>
      </c>
      <c r="D76" s="444">
        <v>131254.70958406062</v>
      </c>
      <c r="E76" s="444">
        <v>299961.21888903138</v>
      </c>
      <c r="F76" s="444">
        <v>430547.46880748036</v>
      </c>
      <c r="G76" s="444">
        <v>462616.8700753827</v>
      </c>
      <c r="H76" s="444" t="s">
        <v>484</v>
      </c>
      <c r="I76" s="444" t="s">
        <v>484</v>
      </c>
      <c r="J76" s="444" t="s">
        <v>484</v>
      </c>
      <c r="K76" s="444" t="s">
        <v>484</v>
      </c>
      <c r="L76" s="444" t="s">
        <v>484</v>
      </c>
      <c r="M76" s="444" t="s">
        <v>484</v>
      </c>
      <c r="N76" s="444" t="s">
        <v>484</v>
      </c>
      <c r="O76" s="444" t="s">
        <v>484</v>
      </c>
      <c r="P76" s="445">
        <v>0</v>
      </c>
    </row>
    <row r="77" spans="3:16" hidden="1" x14ac:dyDescent="0.25">
      <c r="C77" s="443" t="s">
        <v>436</v>
      </c>
      <c r="D77" s="444">
        <v>498215.40475123143</v>
      </c>
      <c r="E77" s="444">
        <v>1079533.1332631875</v>
      </c>
      <c r="F77" s="444">
        <v>1787228.0635828828</v>
      </c>
      <c r="G77" s="444">
        <v>2505190.6123442086</v>
      </c>
      <c r="H77" s="444" t="s">
        <v>484</v>
      </c>
      <c r="I77" s="444" t="s">
        <v>484</v>
      </c>
      <c r="J77" s="444" t="s">
        <v>484</v>
      </c>
      <c r="K77" s="444" t="s">
        <v>484</v>
      </c>
      <c r="L77" s="444" t="s">
        <v>484</v>
      </c>
      <c r="M77" s="444" t="s">
        <v>484</v>
      </c>
      <c r="N77" s="444" t="s">
        <v>484</v>
      </c>
      <c r="O77" s="444" t="s">
        <v>484</v>
      </c>
      <c r="P77" s="445">
        <v>0</v>
      </c>
    </row>
    <row r="78" spans="3:16" hidden="1" x14ac:dyDescent="0.25">
      <c r="C78" s="443" t="s">
        <v>437</v>
      </c>
      <c r="D78" s="444">
        <v>629470.11433529202</v>
      </c>
      <c r="E78" s="444">
        <v>1379494.3521522186</v>
      </c>
      <c r="F78" s="444">
        <v>2217775.532390363</v>
      </c>
      <c r="G78" s="444">
        <v>2967807.4824195914</v>
      </c>
      <c r="H78" s="444" t="s">
        <v>484</v>
      </c>
      <c r="I78" s="444" t="s">
        <v>484</v>
      </c>
      <c r="J78" s="444" t="s">
        <v>484</v>
      </c>
      <c r="K78" s="444" t="s">
        <v>484</v>
      </c>
      <c r="L78" s="444" t="s">
        <v>484</v>
      </c>
      <c r="M78" s="444" t="s">
        <v>484</v>
      </c>
      <c r="N78" s="444" t="s">
        <v>484</v>
      </c>
      <c r="O78" s="444" t="s">
        <v>484</v>
      </c>
      <c r="P78" s="445">
        <v>0</v>
      </c>
    </row>
    <row r="79" spans="3:16" hidden="1" x14ac:dyDescent="0.25">
      <c r="C79" s="443" t="s">
        <v>438</v>
      </c>
      <c r="D79" s="444">
        <v>2213797.8747515464</v>
      </c>
      <c r="E79" s="444">
        <v>4430520.6616463633</v>
      </c>
      <c r="F79" s="444">
        <v>6656863.9583149133</v>
      </c>
      <c r="G79" s="444">
        <v>8890238.7484949008</v>
      </c>
      <c r="H79" s="444" t="s">
        <v>484</v>
      </c>
      <c r="I79" s="444" t="s">
        <v>484</v>
      </c>
      <c r="J79" s="444" t="s">
        <v>484</v>
      </c>
      <c r="K79" s="444" t="s">
        <v>484</v>
      </c>
      <c r="L79" s="444" t="s">
        <v>484</v>
      </c>
      <c r="M79" s="444" t="s">
        <v>484</v>
      </c>
      <c r="N79" s="444" t="s">
        <v>484</v>
      </c>
      <c r="O79" s="444" t="s">
        <v>484</v>
      </c>
      <c r="P79" s="445">
        <v>0</v>
      </c>
    </row>
    <row r="80" spans="3:16" x14ac:dyDescent="0.25">
      <c r="C80" s="232" t="s">
        <v>362</v>
      </c>
      <c r="D80" s="362">
        <v>0.30857057273284166</v>
      </c>
      <c r="E80" s="362">
        <v>0.40233425880251084</v>
      </c>
      <c r="F80" s="362">
        <v>0.44738153027448202</v>
      </c>
      <c r="G80" s="362">
        <v>0.45062743707009395</v>
      </c>
      <c r="H80" s="362" t="s">
        <v>484</v>
      </c>
      <c r="I80" s="362" t="s">
        <v>484</v>
      </c>
      <c r="J80" s="362" t="s">
        <v>484</v>
      </c>
      <c r="K80" s="362" t="s">
        <v>484</v>
      </c>
      <c r="L80" s="362" t="s">
        <v>484</v>
      </c>
      <c r="M80" s="362" t="s">
        <v>484</v>
      </c>
      <c r="N80" s="362" t="s">
        <v>484</v>
      </c>
      <c r="O80" s="362" t="s">
        <v>484</v>
      </c>
      <c r="P80" s="435">
        <v>0.45062743707009395</v>
      </c>
    </row>
    <row r="81" spans="3:16" x14ac:dyDescent="0.25">
      <c r="C81" s="230" t="s">
        <v>360</v>
      </c>
      <c r="D81" s="436">
        <v>0.55000000000000004</v>
      </c>
      <c r="E81" s="436">
        <v>0.55000000000000004</v>
      </c>
      <c r="F81" s="436">
        <v>0.55000000000000004</v>
      </c>
      <c r="G81" s="436">
        <v>0.55000000000000004</v>
      </c>
      <c r="H81" s="436" t="s">
        <v>484</v>
      </c>
      <c r="I81" s="436" t="s">
        <v>484</v>
      </c>
      <c r="J81" s="436" t="s">
        <v>484</v>
      </c>
      <c r="K81" s="436" t="s">
        <v>484</v>
      </c>
      <c r="L81" s="436" t="s">
        <v>484</v>
      </c>
      <c r="M81" s="436" t="s">
        <v>484</v>
      </c>
      <c r="N81" s="436" t="s">
        <v>484</v>
      </c>
      <c r="O81" s="436" t="s">
        <v>484</v>
      </c>
      <c r="P81" s="437">
        <v>0.55000000000000004</v>
      </c>
    </row>
    <row r="82" spans="3:16" x14ac:dyDescent="0.25">
      <c r="C82" s="232" t="s">
        <v>361</v>
      </c>
      <c r="D82" s="362">
        <v>0.47285565981712491</v>
      </c>
      <c r="E82" s="362">
        <v>0.50935054793425327</v>
      </c>
      <c r="F82" s="362">
        <v>0.52655270311043945</v>
      </c>
      <c r="G82" s="362">
        <v>0.53172238420186646</v>
      </c>
      <c r="H82" s="362" t="s">
        <v>484</v>
      </c>
      <c r="I82" s="362" t="s">
        <v>484</v>
      </c>
      <c r="J82" s="362" t="s">
        <v>484</v>
      </c>
      <c r="K82" s="362" t="s">
        <v>484</v>
      </c>
      <c r="L82" s="362" t="s">
        <v>484</v>
      </c>
      <c r="M82" s="362" t="s">
        <v>484</v>
      </c>
      <c r="N82" s="362" t="s">
        <v>484</v>
      </c>
      <c r="O82" s="362" t="s">
        <v>484</v>
      </c>
      <c r="P82" s="435">
        <v>0.53172238420186646</v>
      </c>
    </row>
    <row r="83" spans="3:16" x14ac:dyDescent="0.25">
      <c r="C83" s="230" t="s">
        <v>358</v>
      </c>
      <c r="D83" s="436">
        <v>0.60485002316905412</v>
      </c>
      <c r="E83" s="436">
        <v>0.60482645620969633</v>
      </c>
      <c r="F83" s="436">
        <v>0.60480581861622718</v>
      </c>
      <c r="G83" s="436">
        <v>0.60479641786385718</v>
      </c>
      <c r="H83" s="436" t="s">
        <v>484</v>
      </c>
      <c r="I83" s="436" t="s">
        <v>484</v>
      </c>
      <c r="J83" s="436" t="s">
        <v>484</v>
      </c>
      <c r="K83" s="436" t="s">
        <v>484</v>
      </c>
      <c r="L83" s="436" t="s">
        <v>484</v>
      </c>
      <c r="M83" s="436" t="s">
        <v>484</v>
      </c>
      <c r="N83" s="436" t="s">
        <v>484</v>
      </c>
      <c r="O83" s="436" t="s">
        <v>484</v>
      </c>
      <c r="P83" s="437">
        <v>0.60479641786385718</v>
      </c>
    </row>
    <row r="84" spans="3:16" ht="15.75" thickBot="1" x14ac:dyDescent="0.3">
      <c r="C84" s="237" t="s">
        <v>239</v>
      </c>
      <c r="D84" s="439">
        <v>-0.13199436335192921</v>
      </c>
      <c r="E84" s="439">
        <v>-9.5475908275443055E-2</v>
      </c>
      <c r="F84" s="439">
        <v>-7.8253115505787729E-2</v>
      </c>
      <c r="G84" s="439">
        <v>-7.3074033661990723E-2</v>
      </c>
      <c r="H84" s="439" t="s">
        <v>484</v>
      </c>
      <c r="I84" s="439" t="s">
        <v>484</v>
      </c>
      <c r="J84" s="439" t="s">
        <v>484</v>
      </c>
      <c r="K84" s="439" t="s">
        <v>484</v>
      </c>
      <c r="L84" s="439" t="s">
        <v>484</v>
      </c>
      <c r="M84" s="439" t="s">
        <v>484</v>
      </c>
      <c r="N84" s="439" t="s">
        <v>484</v>
      </c>
      <c r="O84" s="439" t="s">
        <v>484</v>
      </c>
      <c r="P84" s="440">
        <v>-7.3074033661990723E-2</v>
      </c>
    </row>
    <row r="85" spans="3:16" ht="15.75" thickBot="1" x14ac:dyDescent="0.3"/>
    <row r="86" spans="3:16" ht="27" thickBot="1" x14ac:dyDescent="0.45">
      <c r="C86" s="250" t="s">
        <v>69</v>
      </c>
    </row>
    <row r="87" spans="3:16" x14ac:dyDescent="0.25">
      <c r="C87" s="228" t="s">
        <v>241</v>
      </c>
      <c r="D87" s="201">
        <f>D$6</f>
        <v>45292</v>
      </c>
      <c r="E87" s="201">
        <f t="shared" ref="E87:O87" si="16">E$6</f>
        <v>45323</v>
      </c>
      <c r="F87" s="201">
        <f t="shared" si="16"/>
        <v>45352</v>
      </c>
      <c r="G87" s="201">
        <f t="shared" si="16"/>
        <v>45383</v>
      </c>
      <c r="H87" s="201">
        <f t="shared" si="16"/>
        <v>45413</v>
      </c>
      <c r="I87" s="201">
        <f t="shared" si="16"/>
        <v>45444</v>
      </c>
      <c r="J87" s="201">
        <f t="shared" si="16"/>
        <v>45474</v>
      </c>
      <c r="K87" s="201">
        <f t="shared" si="16"/>
        <v>45505</v>
      </c>
      <c r="L87" s="201">
        <f t="shared" si="16"/>
        <v>45536</v>
      </c>
      <c r="M87" s="201">
        <f t="shared" si="16"/>
        <v>45566</v>
      </c>
      <c r="N87" s="201">
        <f t="shared" si="16"/>
        <v>45597</v>
      </c>
      <c r="O87" s="201">
        <f t="shared" si="16"/>
        <v>45627</v>
      </c>
      <c r="P87" s="243" t="s">
        <v>5</v>
      </c>
    </row>
    <row r="88" spans="3:16" x14ac:dyDescent="0.25">
      <c r="C88" s="230" t="s">
        <v>424</v>
      </c>
      <c r="D88" s="227">
        <v>880880.01428566885</v>
      </c>
      <c r="E88" s="227">
        <v>906115.0953570999</v>
      </c>
      <c r="F88" s="227">
        <v>949601.51214282482</v>
      </c>
      <c r="G88" s="227">
        <v>963039.63762752688</v>
      </c>
      <c r="H88" s="227" t="s">
        <v>484</v>
      </c>
      <c r="I88" s="227" t="s">
        <v>484</v>
      </c>
      <c r="J88" s="227" t="s">
        <v>484</v>
      </c>
      <c r="K88" s="227" t="s">
        <v>484</v>
      </c>
      <c r="L88" s="227" t="s">
        <v>484</v>
      </c>
      <c r="M88" s="227" t="s">
        <v>484</v>
      </c>
      <c r="N88" s="227" t="s">
        <v>484</v>
      </c>
      <c r="O88" s="227" t="s">
        <v>484</v>
      </c>
      <c r="P88" s="244">
        <v>3699636.2594131203</v>
      </c>
    </row>
    <row r="89" spans="3:16" x14ac:dyDescent="0.25">
      <c r="C89" s="232" t="s">
        <v>425</v>
      </c>
      <c r="D89" s="431">
        <v>0</v>
      </c>
      <c r="E89" s="249">
        <v>0</v>
      </c>
      <c r="F89" s="249">
        <v>0</v>
      </c>
      <c r="G89" s="249">
        <v>25930</v>
      </c>
      <c r="H89" s="249" t="s">
        <v>484</v>
      </c>
      <c r="I89" s="249" t="s">
        <v>484</v>
      </c>
      <c r="J89" s="249" t="s">
        <v>484</v>
      </c>
      <c r="K89" s="249" t="s">
        <v>484</v>
      </c>
      <c r="L89" s="249" t="s">
        <v>484</v>
      </c>
      <c r="M89" s="249" t="s">
        <v>484</v>
      </c>
      <c r="N89" s="249" t="s">
        <v>484</v>
      </c>
      <c r="O89" s="249" t="s">
        <v>484</v>
      </c>
      <c r="P89" s="432">
        <v>25930</v>
      </c>
    </row>
    <row r="90" spans="3:16" x14ac:dyDescent="0.25">
      <c r="C90" s="230" t="s">
        <v>426</v>
      </c>
      <c r="D90" s="227">
        <v>880880.08428566589</v>
      </c>
      <c r="E90" s="227">
        <v>906114.98535709898</v>
      </c>
      <c r="F90" s="227">
        <v>949601.49214283074</v>
      </c>
      <c r="G90" s="227">
        <v>988969.407499981</v>
      </c>
      <c r="H90" s="227" t="s">
        <v>484</v>
      </c>
      <c r="I90" s="227" t="s">
        <v>484</v>
      </c>
      <c r="J90" s="227" t="s">
        <v>484</v>
      </c>
      <c r="K90" s="227" t="s">
        <v>484</v>
      </c>
      <c r="L90" s="227" t="s">
        <v>484</v>
      </c>
      <c r="M90" s="227" t="s">
        <v>484</v>
      </c>
      <c r="N90" s="227" t="s">
        <v>484</v>
      </c>
      <c r="O90" s="227" t="s">
        <v>484</v>
      </c>
      <c r="P90" s="244">
        <v>3725565.9692855766</v>
      </c>
    </row>
    <row r="91" spans="3:16" hidden="1" x14ac:dyDescent="0.25">
      <c r="C91" s="443" t="s">
        <v>432</v>
      </c>
      <c r="D91" s="444">
        <v>837500</v>
      </c>
      <c r="E91" s="444">
        <v>837500</v>
      </c>
      <c r="F91" s="444">
        <v>837500</v>
      </c>
      <c r="G91" s="444">
        <v>837500</v>
      </c>
      <c r="H91" s="444" t="s">
        <v>484</v>
      </c>
      <c r="I91" s="444" t="s">
        <v>484</v>
      </c>
      <c r="J91" s="444" t="s">
        <v>484</v>
      </c>
      <c r="K91" s="444" t="s">
        <v>484</v>
      </c>
      <c r="L91" s="444" t="s">
        <v>484</v>
      </c>
      <c r="M91" s="444" t="s">
        <v>484</v>
      </c>
      <c r="N91" s="444" t="s">
        <v>484</v>
      </c>
      <c r="O91" s="444" t="s">
        <v>484</v>
      </c>
      <c r="P91" s="445">
        <v>0</v>
      </c>
    </row>
    <row r="92" spans="3:16" x14ac:dyDescent="0.25">
      <c r="C92" s="232" t="s">
        <v>362</v>
      </c>
      <c r="D92" s="362">
        <v>0.44487525237744718</v>
      </c>
      <c r="E92" s="362">
        <v>0.37539818884292853</v>
      </c>
      <c r="F92" s="362">
        <v>0.43626511068979495</v>
      </c>
      <c r="G92" s="362">
        <v>0.45018814331741425</v>
      </c>
      <c r="H92" s="362" t="s">
        <v>484</v>
      </c>
      <c r="I92" s="362" t="s">
        <v>484</v>
      </c>
      <c r="J92" s="362" t="s">
        <v>484</v>
      </c>
      <c r="K92" s="362" t="s">
        <v>484</v>
      </c>
      <c r="L92" s="362" t="s">
        <v>484</v>
      </c>
      <c r="M92" s="362" t="s">
        <v>484</v>
      </c>
      <c r="N92" s="362" t="s">
        <v>484</v>
      </c>
      <c r="O92" s="362" t="s">
        <v>484</v>
      </c>
      <c r="P92" s="435">
        <v>0.42703190497200205</v>
      </c>
    </row>
    <row r="93" spans="3:16" x14ac:dyDescent="0.25">
      <c r="C93" s="230" t="s">
        <v>360</v>
      </c>
      <c r="D93" s="436">
        <v>0</v>
      </c>
      <c r="E93" s="436">
        <v>0</v>
      </c>
      <c r="F93" s="436">
        <v>0.35123506593978238</v>
      </c>
      <c r="G93" s="436">
        <v>0.49863483059777963</v>
      </c>
      <c r="H93" s="436" t="s">
        <v>484</v>
      </c>
      <c r="I93" s="436" t="s">
        <v>484</v>
      </c>
      <c r="J93" s="436" t="s">
        <v>484</v>
      </c>
      <c r="K93" s="436" t="s">
        <v>484</v>
      </c>
      <c r="L93" s="436" t="s">
        <v>484</v>
      </c>
      <c r="M93" s="436" t="s">
        <v>484</v>
      </c>
      <c r="N93" s="436" t="s">
        <v>484</v>
      </c>
      <c r="O93" s="436" t="s">
        <v>484</v>
      </c>
      <c r="P93" s="437">
        <v>0.49863013432670428</v>
      </c>
    </row>
    <row r="94" spans="3:16" x14ac:dyDescent="0.25">
      <c r="C94" s="232" t="s">
        <v>361</v>
      </c>
      <c r="D94" s="362">
        <v>0.44487521702500038</v>
      </c>
      <c r="E94" s="362">
        <v>0.37539823441529158</v>
      </c>
      <c r="F94" s="362">
        <v>0.43626511248065186</v>
      </c>
      <c r="G94" s="362">
        <v>0.45145836607934803</v>
      </c>
      <c r="H94" s="362" t="s">
        <v>484</v>
      </c>
      <c r="I94" s="362" t="s">
        <v>484</v>
      </c>
      <c r="J94" s="362" t="s">
        <v>484</v>
      </c>
      <c r="K94" s="362" t="s">
        <v>484</v>
      </c>
      <c r="L94" s="362" t="s">
        <v>484</v>
      </c>
      <c r="M94" s="362" t="s">
        <v>484</v>
      </c>
      <c r="N94" s="362" t="s">
        <v>484</v>
      </c>
      <c r="O94" s="362" t="s">
        <v>484</v>
      </c>
      <c r="P94" s="435">
        <v>0.42753026307280928</v>
      </c>
    </row>
    <row r="95" spans="3:16" x14ac:dyDescent="0.25">
      <c r="C95" s="230" t="s">
        <v>358</v>
      </c>
      <c r="D95" s="436">
        <v>0.40721393034825876</v>
      </c>
      <c r="E95" s="436">
        <v>0.40721393034825876</v>
      </c>
      <c r="F95" s="436">
        <v>0.40721393034825876</v>
      </c>
      <c r="G95" s="436">
        <v>0.40721393034825876</v>
      </c>
      <c r="H95" s="436" t="s">
        <v>484</v>
      </c>
      <c r="I95" s="436" t="s">
        <v>484</v>
      </c>
      <c r="J95" s="436" t="s">
        <v>484</v>
      </c>
      <c r="K95" s="436" t="s">
        <v>484</v>
      </c>
      <c r="L95" s="436" t="s">
        <v>484</v>
      </c>
      <c r="M95" s="436" t="s">
        <v>484</v>
      </c>
      <c r="N95" s="436" t="s">
        <v>484</v>
      </c>
      <c r="O95" s="436" t="s">
        <v>484</v>
      </c>
      <c r="P95" s="437">
        <v>0.40721393034825876</v>
      </c>
    </row>
    <row r="96" spans="3:16" ht="15.75" thickBot="1" x14ac:dyDescent="0.3">
      <c r="C96" s="237" t="s">
        <v>239</v>
      </c>
      <c r="D96" s="439">
        <v>3.7661286676741623E-2</v>
      </c>
      <c r="E96" s="439">
        <v>-3.1815695932967181E-2</v>
      </c>
      <c r="F96" s="439">
        <v>2.9051182132393105E-2</v>
      </c>
      <c r="G96" s="439">
        <v>4.4244435731089271E-2</v>
      </c>
      <c r="H96" s="439" t="s">
        <v>484</v>
      </c>
      <c r="I96" s="439" t="s">
        <v>484</v>
      </c>
      <c r="J96" s="439" t="s">
        <v>484</v>
      </c>
      <c r="K96" s="439" t="s">
        <v>484</v>
      </c>
      <c r="L96" s="439" t="s">
        <v>484</v>
      </c>
      <c r="M96" s="439" t="s">
        <v>484</v>
      </c>
      <c r="N96" s="439" t="s">
        <v>484</v>
      </c>
      <c r="O96" s="439" t="s">
        <v>484</v>
      </c>
      <c r="P96" s="440">
        <v>2.0316332724550523E-2</v>
      </c>
    </row>
    <row r="98" spans="3:16" x14ac:dyDescent="0.25">
      <c r="C98" s="228" t="s">
        <v>242</v>
      </c>
      <c r="D98" s="201">
        <f>D$6</f>
        <v>45292</v>
      </c>
      <c r="E98" s="201">
        <f t="shared" ref="E98:O98" si="17">E$6</f>
        <v>45323</v>
      </c>
      <c r="F98" s="201">
        <f t="shared" si="17"/>
        <v>45352</v>
      </c>
      <c r="G98" s="201">
        <f t="shared" si="17"/>
        <v>45383</v>
      </c>
      <c r="H98" s="201">
        <f t="shared" si="17"/>
        <v>45413</v>
      </c>
      <c r="I98" s="201">
        <f t="shared" si="17"/>
        <v>45444</v>
      </c>
      <c r="J98" s="201">
        <f t="shared" si="17"/>
        <v>45474</v>
      </c>
      <c r="K98" s="201">
        <f t="shared" si="17"/>
        <v>45505</v>
      </c>
      <c r="L98" s="201">
        <f t="shared" si="17"/>
        <v>45536</v>
      </c>
      <c r="M98" s="201">
        <f t="shared" si="17"/>
        <v>45566</v>
      </c>
      <c r="N98" s="201">
        <f t="shared" si="17"/>
        <v>45597</v>
      </c>
      <c r="O98" s="201">
        <f t="shared" si="17"/>
        <v>45627</v>
      </c>
      <c r="P98" s="243" t="s">
        <v>5</v>
      </c>
    </row>
    <row r="99" spans="3:16" x14ac:dyDescent="0.25">
      <c r="C99" s="230" t="s">
        <v>424</v>
      </c>
      <c r="D99" s="227">
        <v>880880.01428566885</v>
      </c>
      <c r="E99" s="227">
        <v>1786995.1096427687</v>
      </c>
      <c r="F99" s="227">
        <v>2736596.6217855937</v>
      </c>
      <c r="G99" s="227">
        <v>3699636.2594131203</v>
      </c>
      <c r="H99" s="227" t="s">
        <v>484</v>
      </c>
      <c r="I99" s="227" t="s">
        <v>484</v>
      </c>
      <c r="J99" s="227" t="s">
        <v>484</v>
      </c>
      <c r="K99" s="227" t="s">
        <v>484</v>
      </c>
      <c r="L99" s="227" t="s">
        <v>484</v>
      </c>
      <c r="M99" s="227" t="s">
        <v>484</v>
      </c>
      <c r="N99" s="227" t="s">
        <v>484</v>
      </c>
      <c r="O99" s="227" t="s">
        <v>484</v>
      </c>
      <c r="P99" s="244">
        <v>3699636.2594131203</v>
      </c>
    </row>
    <row r="100" spans="3:16" x14ac:dyDescent="0.25">
      <c r="C100" s="232" t="s">
        <v>425</v>
      </c>
      <c r="D100" s="431">
        <v>0</v>
      </c>
      <c r="E100" s="249">
        <v>0</v>
      </c>
      <c r="F100" s="249">
        <v>0</v>
      </c>
      <c r="G100" s="249">
        <v>25930</v>
      </c>
      <c r="H100" s="249" t="s">
        <v>484</v>
      </c>
      <c r="I100" s="249" t="s">
        <v>484</v>
      </c>
      <c r="J100" s="249" t="s">
        <v>484</v>
      </c>
      <c r="K100" s="249" t="s">
        <v>484</v>
      </c>
      <c r="L100" s="249" t="s">
        <v>484</v>
      </c>
      <c r="M100" s="249" t="s">
        <v>484</v>
      </c>
      <c r="N100" s="249" t="s">
        <v>484</v>
      </c>
      <c r="O100" s="249" t="s">
        <v>484</v>
      </c>
      <c r="P100" s="432">
        <v>25930</v>
      </c>
    </row>
    <row r="101" spans="3:16" x14ac:dyDescent="0.25">
      <c r="C101" s="230" t="s">
        <v>426</v>
      </c>
      <c r="D101" s="227">
        <v>880880.08428566589</v>
      </c>
      <c r="E101" s="227">
        <v>1786995.069642765</v>
      </c>
      <c r="F101" s="227">
        <v>2736596.5617855955</v>
      </c>
      <c r="G101" s="227">
        <v>3725565.9692855766</v>
      </c>
      <c r="H101" s="227" t="s">
        <v>484</v>
      </c>
      <c r="I101" s="227" t="s">
        <v>484</v>
      </c>
      <c r="J101" s="227" t="s">
        <v>484</v>
      </c>
      <c r="K101" s="227" t="s">
        <v>484</v>
      </c>
      <c r="L101" s="227" t="s">
        <v>484</v>
      </c>
      <c r="M101" s="227" t="s">
        <v>484</v>
      </c>
      <c r="N101" s="227" t="s">
        <v>484</v>
      </c>
      <c r="O101" s="227" t="s">
        <v>484</v>
      </c>
      <c r="P101" s="244">
        <v>3725565.9692855766</v>
      </c>
    </row>
    <row r="102" spans="3:16" hidden="1" x14ac:dyDescent="0.25">
      <c r="C102" s="443" t="s">
        <v>432</v>
      </c>
      <c r="D102" s="444">
        <v>837500</v>
      </c>
      <c r="E102" s="444">
        <v>1675000</v>
      </c>
      <c r="F102" s="444">
        <v>2512500</v>
      </c>
      <c r="G102" s="444">
        <v>3350000</v>
      </c>
      <c r="H102" s="444" t="s">
        <v>484</v>
      </c>
      <c r="I102" s="444" t="s">
        <v>484</v>
      </c>
      <c r="J102" s="444" t="s">
        <v>484</v>
      </c>
      <c r="K102" s="444" t="s">
        <v>484</v>
      </c>
      <c r="L102" s="444" t="s">
        <v>484</v>
      </c>
      <c r="M102" s="444" t="s">
        <v>484</v>
      </c>
      <c r="N102" s="444" t="s">
        <v>484</v>
      </c>
      <c r="O102" s="444" t="s">
        <v>484</v>
      </c>
      <c r="P102" s="445">
        <v>0</v>
      </c>
    </row>
    <row r="103" spans="3:16" hidden="1" x14ac:dyDescent="0.25">
      <c r="C103" s="443" t="s">
        <v>435</v>
      </c>
      <c r="D103" s="444">
        <v>391881.71866958623</v>
      </c>
      <c r="E103" s="444">
        <v>732035.68434987892</v>
      </c>
      <c r="F103" s="444">
        <v>1146313.693156065</v>
      </c>
      <c r="G103" s="444">
        <v>1579862.7195606767</v>
      </c>
      <c r="H103" s="444" t="s">
        <v>484</v>
      </c>
      <c r="I103" s="444" t="s">
        <v>484</v>
      </c>
      <c r="J103" s="444" t="s">
        <v>484</v>
      </c>
      <c r="K103" s="444" t="s">
        <v>484</v>
      </c>
      <c r="L103" s="444" t="s">
        <v>484</v>
      </c>
      <c r="M103" s="444" t="s">
        <v>484</v>
      </c>
      <c r="N103" s="444" t="s">
        <v>484</v>
      </c>
      <c r="O103" s="444" t="s">
        <v>484</v>
      </c>
      <c r="P103" s="445">
        <v>0</v>
      </c>
    </row>
    <row r="104" spans="3:16" hidden="1" x14ac:dyDescent="0.25">
      <c r="C104" s="443" t="s">
        <v>436</v>
      </c>
      <c r="D104" s="444">
        <v>0</v>
      </c>
      <c r="E104" s="444">
        <v>0</v>
      </c>
      <c r="F104" s="444">
        <v>0</v>
      </c>
      <c r="G104" s="444">
        <v>12929.601157400426</v>
      </c>
      <c r="H104" s="444" t="s">
        <v>484</v>
      </c>
      <c r="I104" s="444" t="s">
        <v>484</v>
      </c>
      <c r="J104" s="444" t="s">
        <v>484</v>
      </c>
      <c r="K104" s="444" t="s">
        <v>484</v>
      </c>
      <c r="L104" s="444" t="s">
        <v>484</v>
      </c>
      <c r="M104" s="444" t="s">
        <v>484</v>
      </c>
      <c r="N104" s="444" t="s">
        <v>484</v>
      </c>
      <c r="O104" s="444" t="s">
        <v>484</v>
      </c>
      <c r="P104" s="445">
        <v>0</v>
      </c>
    </row>
    <row r="105" spans="3:16" hidden="1" x14ac:dyDescent="0.25">
      <c r="C105" s="443" t="s">
        <v>437</v>
      </c>
      <c r="D105" s="444">
        <v>391881.71866958623</v>
      </c>
      <c r="E105" s="444">
        <v>732035.68434987892</v>
      </c>
      <c r="F105" s="444">
        <v>1146313.6861313658</v>
      </c>
      <c r="G105" s="444">
        <v>1592792.1989437682</v>
      </c>
      <c r="H105" s="444" t="s">
        <v>484</v>
      </c>
      <c r="I105" s="444" t="s">
        <v>484</v>
      </c>
      <c r="J105" s="444" t="s">
        <v>484</v>
      </c>
      <c r="K105" s="444" t="s">
        <v>484</v>
      </c>
      <c r="L105" s="444" t="s">
        <v>484</v>
      </c>
      <c r="M105" s="444" t="s">
        <v>484</v>
      </c>
      <c r="N105" s="444" t="s">
        <v>484</v>
      </c>
      <c r="O105" s="444" t="s">
        <v>484</v>
      </c>
      <c r="P105" s="445">
        <v>0</v>
      </c>
    </row>
    <row r="106" spans="3:16" hidden="1" x14ac:dyDescent="0.25">
      <c r="C106" s="443" t="s">
        <v>438</v>
      </c>
      <c r="D106" s="444">
        <v>341041.66666666669</v>
      </c>
      <c r="E106" s="444">
        <v>682083.33333333337</v>
      </c>
      <c r="F106" s="444">
        <v>1023125</v>
      </c>
      <c r="G106" s="444">
        <v>1364166.6666666667</v>
      </c>
      <c r="H106" s="444" t="s">
        <v>484</v>
      </c>
      <c r="I106" s="444" t="s">
        <v>484</v>
      </c>
      <c r="J106" s="444" t="s">
        <v>484</v>
      </c>
      <c r="K106" s="444" t="s">
        <v>484</v>
      </c>
      <c r="L106" s="444" t="s">
        <v>484</v>
      </c>
      <c r="M106" s="444" t="s">
        <v>484</v>
      </c>
      <c r="N106" s="444" t="s">
        <v>484</v>
      </c>
      <c r="O106" s="444" t="s">
        <v>484</v>
      </c>
      <c r="P106" s="445">
        <v>0</v>
      </c>
    </row>
    <row r="107" spans="3:16" x14ac:dyDescent="0.25">
      <c r="C107" s="232" t="s">
        <v>362</v>
      </c>
      <c r="D107" s="362">
        <v>0.44487525237744718</v>
      </c>
      <c r="E107" s="362">
        <v>0.40964615985782821</v>
      </c>
      <c r="F107" s="362">
        <v>0.41888295996218478</v>
      </c>
      <c r="G107" s="362">
        <v>0.42703190497200205</v>
      </c>
      <c r="H107" s="362" t="s">
        <v>484</v>
      </c>
      <c r="I107" s="362" t="s">
        <v>484</v>
      </c>
      <c r="J107" s="362" t="s">
        <v>484</v>
      </c>
      <c r="K107" s="362" t="s">
        <v>484</v>
      </c>
      <c r="L107" s="362" t="s">
        <v>484</v>
      </c>
      <c r="M107" s="362" t="s">
        <v>484</v>
      </c>
      <c r="N107" s="362" t="s">
        <v>484</v>
      </c>
      <c r="O107" s="362" t="s">
        <v>484</v>
      </c>
      <c r="P107" s="435">
        <v>0.42703190497200205</v>
      </c>
    </row>
    <row r="108" spans="3:16" x14ac:dyDescent="0.25">
      <c r="C108" s="230" t="s">
        <v>360</v>
      </c>
      <c r="D108" s="436" t="s">
        <v>484</v>
      </c>
      <c r="E108" s="436" t="s">
        <v>484</v>
      </c>
      <c r="F108" s="436" t="s">
        <v>484</v>
      </c>
      <c r="G108" s="436">
        <v>0.49863483059777963</v>
      </c>
      <c r="H108" s="436" t="s">
        <v>484</v>
      </c>
      <c r="I108" s="436" t="s">
        <v>484</v>
      </c>
      <c r="J108" s="436" t="s">
        <v>484</v>
      </c>
      <c r="K108" s="436" t="s">
        <v>484</v>
      </c>
      <c r="L108" s="436" t="s">
        <v>484</v>
      </c>
      <c r="M108" s="436" t="s">
        <v>484</v>
      </c>
      <c r="N108" s="436" t="s">
        <v>484</v>
      </c>
      <c r="O108" s="436" t="s">
        <v>484</v>
      </c>
      <c r="P108" s="437">
        <v>0.49863013432670428</v>
      </c>
    </row>
    <row r="109" spans="3:16" x14ac:dyDescent="0.25">
      <c r="C109" s="232" t="s">
        <v>361</v>
      </c>
      <c r="D109" s="362">
        <v>0.44487521702500038</v>
      </c>
      <c r="E109" s="362">
        <v>0.40964616902732637</v>
      </c>
      <c r="F109" s="362">
        <v>0.41888296657926455</v>
      </c>
      <c r="G109" s="362">
        <v>0.42753026307280928</v>
      </c>
      <c r="H109" s="362" t="s">
        <v>484</v>
      </c>
      <c r="I109" s="362" t="s">
        <v>484</v>
      </c>
      <c r="J109" s="362" t="s">
        <v>484</v>
      </c>
      <c r="K109" s="362" t="s">
        <v>484</v>
      </c>
      <c r="L109" s="362" t="s">
        <v>484</v>
      </c>
      <c r="M109" s="362" t="s">
        <v>484</v>
      </c>
      <c r="N109" s="362" t="s">
        <v>484</v>
      </c>
      <c r="O109" s="362" t="s">
        <v>484</v>
      </c>
      <c r="P109" s="435">
        <v>0.42753026307280928</v>
      </c>
    </row>
    <row r="110" spans="3:16" x14ac:dyDescent="0.25">
      <c r="C110" s="230" t="s">
        <v>358</v>
      </c>
      <c r="D110" s="436">
        <v>0.40721393034825876</v>
      </c>
      <c r="E110" s="436">
        <v>0.40721393034825876</v>
      </c>
      <c r="F110" s="436">
        <v>0.4072139303482587</v>
      </c>
      <c r="G110" s="436">
        <v>0.40721393034825876</v>
      </c>
      <c r="H110" s="436" t="s">
        <v>484</v>
      </c>
      <c r="I110" s="436" t="s">
        <v>484</v>
      </c>
      <c r="J110" s="436" t="s">
        <v>484</v>
      </c>
      <c r="K110" s="436" t="s">
        <v>484</v>
      </c>
      <c r="L110" s="436" t="s">
        <v>484</v>
      </c>
      <c r="M110" s="436" t="s">
        <v>484</v>
      </c>
      <c r="N110" s="436" t="s">
        <v>484</v>
      </c>
      <c r="O110" s="436" t="s">
        <v>484</v>
      </c>
      <c r="P110" s="437">
        <v>0.40721393034825876</v>
      </c>
    </row>
    <row r="111" spans="3:16" ht="15.75" thickBot="1" x14ac:dyDescent="0.3">
      <c r="C111" s="237" t="s">
        <v>239</v>
      </c>
      <c r="D111" s="439">
        <v>3.7661286676741623E-2</v>
      </c>
      <c r="E111" s="439">
        <v>2.4322386790676109E-3</v>
      </c>
      <c r="F111" s="439">
        <v>1.1669036231005847E-2</v>
      </c>
      <c r="G111" s="439">
        <v>2.0316332724550523E-2</v>
      </c>
      <c r="H111" s="439" t="s">
        <v>484</v>
      </c>
      <c r="I111" s="439" t="s">
        <v>484</v>
      </c>
      <c r="J111" s="439" t="s">
        <v>484</v>
      </c>
      <c r="K111" s="439" t="s">
        <v>484</v>
      </c>
      <c r="L111" s="439" t="s">
        <v>484</v>
      </c>
      <c r="M111" s="439" t="s">
        <v>484</v>
      </c>
      <c r="N111" s="439" t="s">
        <v>484</v>
      </c>
      <c r="O111" s="439" t="s">
        <v>484</v>
      </c>
      <c r="P111" s="440">
        <v>2.0316332724550523E-2</v>
      </c>
    </row>
  </sheetData>
  <conditionalFormatting sqref="D15:P15">
    <cfRule type="cellIs" dxfId="242" priority="19" operator="equal">
      <formula>"-"</formula>
    </cfRule>
    <cfRule type="cellIs" dxfId="241" priority="20" operator="greaterThan">
      <formula>0</formula>
    </cfRule>
  </conditionalFormatting>
  <conditionalFormatting sqref="D30:P30">
    <cfRule type="cellIs" dxfId="240" priority="9" operator="equal">
      <formula>"-"</formula>
    </cfRule>
    <cfRule type="cellIs" dxfId="239" priority="10" operator="greaterThan">
      <formula>0</formula>
    </cfRule>
  </conditionalFormatting>
  <conditionalFormatting sqref="D42:P42">
    <cfRule type="cellIs" dxfId="238" priority="13" operator="equal">
      <formula>"-"</formula>
    </cfRule>
    <cfRule type="cellIs" dxfId="237" priority="14" operator="greaterThan">
      <formula>0</formula>
    </cfRule>
  </conditionalFormatting>
  <conditionalFormatting sqref="D57:P57">
    <cfRule type="cellIs" dxfId="236" priority="11" operator="equal">
      <formula>"-"</formula>
    </cfRule>
    <cfRule type="cellIs" dxfId="235" priority="12" operator="greaterThan">
      <formula>0</formula>
    </cfRule>
  </conditionalFormatting>
  <conditionalFormatting sqref="D69:P69">
    <cfRule type="cellIs" dxfId="234" priority="7" operator="equal">
      <formula>"-"</formula>
    </cfRule>
    <cfRule type="cellIs" dxfId="233" priority="8" operator="greaterThan">
      <formula>0</formula>
    </cfRule>
  </conditionalFormatting>
  <conditionalFormatting sqref="D84:P84">
    <cfRule type="cellIs" dxfId="232" priority="5" operator="equal">
      <formula>"-"</formula>
    </cfRule>
    <cfRule type="cellIs" dxfId="231" priority="6" operator="greaterThan">
      <formula>0</formula>
    </cfRule>
  </conditionalFormatting>
  <conditionalFormatting sqref="D96:P96">
    <cfRule type="cellIs" dxfId="230" priority="3" operator="equal">
      <formula>"-"</formula>
    </cfRule>
    <cfRule type="cellIs" dxfId="229" priority="4" operator="greaterThan">
      <formula>0</formula>
    </cfRule>
  </conditionalFormatting>
  <conditionalFormatting sqref="D111:P111">
    <cfRule type="cellIs" dxfId="228" priority="1" operator="equal">
      <formula>"-"</formula>
    </cfRule>
    <cfRule type="cellIs" dxfId="227" priority="2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CCD4-3AA9-4919-8D53-960FC6A98BE9}">
  <sheetPr codeName="Sheet2">
    <tabColor rgb="FF0043CE"/>
  </sheetPr>
  <dimension ref="A1"/>
  <sheetViews>
    <sheetView showGridLines="0" workbookViewId="0">
      <selection activeCell="G29" sqref="G29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9873-5292-4A66-A142-AB95EE0FD1D9}">
  <sheetPr codeName="Sheet3"/>
  <dimension ref="B2:BB106"/>
  <sheetViews>
    <sheetView showGridLines="0" tabSelected="1" zoomScale="55" zoomScaleNormal="5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R50" sqref="R50"/>
    </sheetView>
  </sheetViews>
  <sheetFormatPr defaultRowHeight="15" outlineLevelCol="2" x14ac:dyDescent="0.25"/>
  <cols>
    <col min="2" max="2" width="26.7109375" hidden="1" customWidth="1"/>
    <col min="3" max="3" width="55.28515625" customWidth="1"/>
    <col min="4" max="15" width="16.7109375" customWidth="1" outlineLevel="2"/>
    <col min="16" max="16" width="16.7109375" customWidth="1" outlineLevel="1"/>
    <col min="17" max="17" width="16.28515625" bestFit="1" customWidth="1" outlineLevel="1"/>
    <col min="18" max="18" width="16.7109375" bestFit="1" customWidth="1" outlineLevel="1"/>
    <col min="19" max="19" width="17" bestFit="1" customWidth="1" outlineLevel="1"/>
    <col min="20" max="20" width="14.140625" bestFit="1" customWidth="1" outlineLevel="1"/>
    <col min="21" max="21" width="16.7109375" bestFit="1" customWidth="1" outlineLevel="1"/>
    <col min="22" max="22" width="17.5703125" bestFit="1" customWidth="1" outlineLevel="1"/>
    <col min="23" max="23" width="16.7109375" bestFit="1" customWidth="1" outlineLevel="1"/>
    <col min="24" max="24" width="14.42578125" bestFit="1" customWidth="1" outlineLevel="1"/>
    <col min="25" max="25" width="14.140625" bestFit="1" customWidth="1" outlineLevel="1"/>
    <col min="26" max="26" width="16.5703125" bestFit="1" customWidth="1" outlineLevel="1"/>
    <col min="27" max="27" width="16.7109375" bestFit="1" customWidth="1" outlineLevel="1"/>
    <col min="28" max="28" width="17.85546875" bestFit="1" customWidth="1"/>
    <col min="29" max="29" width="15" bestFit="1" customWidth="1"/>
    <col min="30" max="30" width="14.42578125" bestFit="1" customWidth="1"/>
    <col min="31" max="31" width="13.42578125" customWidth="1"/>
    <col min="32" max="33" width="14.140625" bestFit="1" customWidth="1"/>
    <col min="34" max="37" width="13.42578125" customWidth="1"/>
    <col min="38" max="38" width="15.5703125" customWidth="1"/>
    <col min="39" max="39" width="13.42578125" customWidth="1"/>
    <col min="40" max="44" width="17.140625" customWidth="1"/>
    <col min="46" max="46" width="17.140625" bestFit="1" customWidth="1"/>
    <col min="48" max="48" width="0" hidden="1" customWidth="1"/>
    <col min="49" max="49" width="17.7109375" hidden="1" customWidth="1"/>
    <col min="50" max="50" width="10.5703125" hidden="1" customWidth="1"/>
    <col min="51" max="51" width="0" hidden="1" customWidth="1"/>
    <col min="52" max="52" width="18.140625" customWidth="1"/>
    <col min="54" max="54" width="0" hidden="1" customWidth="1"/>
  </cols>
  <sheetData>
    <row r="2" spans="2:54" ht="26.25" x14ac:dyDescent="0.4">
      <c r="C2" s="215" t="s">
        <v>53</v>
      </c>
      <c r="D2" s="224" t="s">
        <v>276</v>
      </c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9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9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525" t="s">
        <v>288</v>
      </c>
      <c r="AO2" s="526"/>
      <c r="AP2" s="526"/>
      <c r="AQ2" s="526"/>
      <c r="AR2" s="527"/>
      <c r="AU2" s="168"/>
      <c r="AW2" s="167" t="s">
        <v>11</v>
      </c>
      <c r="AX2" s="168" t="s">
        <v>214</v>
      </c>
      <c r="AZ2" s="175" t="s">
        <v>11</v>
      </c>
    </row>
    <row r="3" spans="2:54" ht="15.75" thickBot="1" x14ac:dyDescent="0.3">
      <c r="C3" s="216"/>
      <c r="D3" s="213" t="s">
        <v>236</v>
      </c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4"/>
      <c r="P3" s="213" t="s">
        <v>236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4"/>
      <c r="AB3" s="213" t="s">
        <v>236</v>
      </c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530" t="s">
        <v>289</v>
      </c>
      <c r="AO3" s="528"/>
      <c r="AP3" s="528" t="s">
        <v>290</v>
      </c>
      <c r="AQ3" s="528"/>
      <c r="AR3" s="529"/>
      <c r="AU3" s="179"/>
      <c r="AW3" s="169" t="s">
        <v>13</v>
      </c>
      <c r="AX3" s="168" t="s">
        <v>215</v>
      </c>
      <c r="AZ3" s="176" t="s">
        <v>13</v>
      </c>
    </row>
    <row r="4" spans="2:54" ht="15.75" thickBot="1" x14ac:dyDescent="0.3">
      <c r="C4" s="183" t="s">
        <v>55</v>
      </c>
      <c r="D4" s="191">
        <f t="shared" ref="D4:Q4" si="0">EDATE(E4,-1)</f>
        <v>44927</v>
      </c>
      <c r="E4" s="191">
        <f t="shared" si="0"/>
        <v>44958</v>
      </c>
      <c r="F4" s="191">
        <f t="shared" si="0"/>
        <v>44986</v>
      </c>
      <c r="G4" s="191">
        <f t="shared" si="0"/>
        <v>45017</v>
      </c>
      <c r="H4" s="191">
        <f t="shared" si="0"/>
        <v>45047</v>
      </c>
      <c r="I4" s="191">
        <f t="shared" si="0"/>
        <v>45078</v>
      </c>
      <c r="J4" s="191">
        <f t="shared" si="0"/>
        <v>45108</v>
      </c>
      <c r="K4" s="191">
        <f t="shared" si="0"/>
        <v>45139</v>
      </c>
      <c r="L4" s="191">
        <f t="shared" si="0"/>
        <v>45170</v>
      </c>
      <c r="M4" s="191">
        <f t="shared" si="0"/>
        <v>45200</v>
      </c>
      <c r="N4" s="191">
        <f t="shared" si="0"/>
        <v>45231</v>
      </c>
      <c r="O4" s="218">
        <f t="shared" si="0"/>
        <v>45261</v>
      </c>
      <c r="P4" s="191">
        <f t="shared" si="0"/>
        <v>45292</v>
      </c>
      <c r="Q4" s="191">
        <f t="shared" si="0"/>
        <v>45323</v>
      </c>
      <c r="R4" s="191">
        <f t="shared" ref="R4:AA4" si="1">EDATE(S4,-1)</f>
        <v>45352</v>
      </c>
      <c r="S4" s="191">
        <f t="shared" si="1"/>
        <v>45383</v>
      </c>
      <c r="T4" s="191">
        <f t="shared" si="1"/>
        <v>45413</v>
      </c>
      <c r="U4" s="191">
        <f t="shared" si="1"/>
        <v>45444</v>
      </c>
      <c r="V4" s="191">
        <f t="shared" si="1"/>
        <v>45474</v>
      </c>
      <c r="W4" s="191">
        <f t="shared" si="1"/>
        <v>45505</v>
      </c>
      <c r="X4" s="191">
        <f t="shared" si="1"/>
        <v>45536</v>
      </c>
      <c r="Y4" s="191">
        <f t="shared" si="1"/>
        <v>45566</v>
      </c>
      <c r="Z4" s="191">
        <f t="shared" si="1"/>
        <v>45597</v>
      </c>
      <c r="AA4" s="218">
        <f t="shared" si="1"/>
        <v>45627</v>
      </c>
      <c r="AB4" s="191">
        <f t="shared" ref="AB4:AL4" si="2">EDATE(AC4,-1)</f>
        <v>45658</v>
      </c>
      <c r="AC4" s="191">
        <f t="shared" si="2"/>
        <v>45689</v>
      </c>
      <c r="AD4" s="191">
        <f t="shared" si="2"/>
        <v>45717</v>
      </c>
      <c r="AE4" s="191">
        <f t="shared" si="2"/>
        <v>45748</v>
      </c>
      <c r="AF4" s="191">
        <f t="shared" si="2"/>
        <v>45778</v>
      </c>
      <c r="AG4" s="191">
        <f t="shared" si="2"/>
        <v>45809</v>
      </c>
      <c r="AH4" s="191">
        <f t="shared" si="2"/>
        <v>45839</v>
      </c>
      <c r="AI4" s="191">
        <f t="shared" si="2"/>
        <v>45870</v>
      </c>
      <c r="AJ4" s="191">
        <f t="shared" si="2"/>
        <v>45901</v>
      </c>
      <c r="AK4" s="191">
        <f t="shared" si="2"/>
        <v>45931</v>
      </c>
      <c r="AL4" s="191">
        <f t="shared" si="2"/>
        <v>45962</v>
      </c>
      <c r="AM4" s="191">
        <v>45992</v>
      </c>
      <c r="AN4" s="390" t="s">
        <v>234</v>
      </c>
      <c r="AO4" s="391" t="s">
        <v>235</v>
      </c>
      <c r="AP4" s="391" t="s">
        <v>482</v>
      </c>
      <c r="AQ4" s="391" t="s">
        <v>292</v>
      </c>
      <c r="AR4" s="392" t="s">
        <v>483</v>
      </c>
      <c r="AU4">
        <f ca="1">MATCH(EOMONTH(TODAY(),-1)+1, $D$4:$AM$4, 0)</f>
        <v>32</v>
      </c>
      <c r="AW4" s="170" t="s">
        <v>14</v>
      </c>
      <c r="AX4" s="168" t="s">
        <v>216</v>
      </c>
      <c r="AZ4" s="177" t="s">
        <v>14</v>
      </c>
    </row>
    <row r="5" spans="2:54" ht="15.75" x14ac:dyDescent="0.25">
      <c r="C5" s="111" t="s">
        <v>182</v>
      </c>
      <c r="D5" s="112">
        <f t="shared" ref="D5" si="3">D25+D51+D77</f>
        <v>6243.2810500795749</v>
      </c>
      <c r="E5" s="112">
        <f t="shared" ref="E5:AM5" si="4">E25+E51+E77</f>
        <v>6090.8908672128127</v>
      </c>
      <c r="F5" s="112">
        <f t="shared" si="4"/>
        <v>7362.8829308885688</v>
      </c>
      <c r="G5" s="112">
        <f t="shared" si="4"/>
        <v>6434.7058971625866</v>
      </c>
      <c r="H5" s="112">
        <f t="shared" si="4"/>
        <v>6804.9475277256597</v>
      </c>
      <c r="I5" s="112">
        <f t="shared" si="4"/>
        <v>7134.3227659571976</v>
      </c>
      <c r="J5" s="112">
        <f t="shared" si="4"/>
        <v>7240.6986598677331</v>
      </c>
      <c r="K5" s="112">
        <f t="shared" si="4"/>
        <v>7355.2819389218657</v>
      </c>
      <c r="L5" s="112">
        <f t="shared" si="4"/>
        <v>6858.8297649949118</v>
      </c>
      <c r="M5" s="112">
        <f t="shared" si="4"/>
        <v>6672.4119280798559</v>
      </c>
      <c r="N5" s="112">
        <f t="shared" si="4"/>
        <v>6297.6845782986957</v>
      </c>
      <c r="O5" s="114">
        <f t="shared" si="4"/>
        <v>6488.1196569445465</v>
      </c>
      <c r="P5" s="112">
        <f t="shared" si="4"/>
        <v>7229.5163240014535</v>
      </c>
      <c r="Q5" s="112">
        <f t="shared" si="4"/>
        <v>8271.4036467774458</v>
      </c>
      <c r="R5" s="112">
        <f t="shared" si="4"/>
        <v>10528.161871972026</v>
      </c>
      <c r="S5" s="112">
        <f t="shared" si="4"/>
        <v>10132.239726274755</v>
      </c>
      <c r="T5" s="112">
        <f t="shared" si="4"/>
        <v>10265.906392581188</v>
      </c>
      <c r="U5" s="112">
        <f t="shared" si="4"/>
        <v>9241.2328769120886</v>
      </c>
      <c r="V5" s="112">
        <f t="shared" si="4"/>
        <v>8257.1093606312752</v>
      </c>
      <c r="W5" s="112">
        <f t="shared" si="4"/>
        <v>7353.0046802790594</v>
      </c>
      <c r="X5" s="112">
        <f t="shared" si="4"/>
        <v>6056.3334476271066</v>
      </c>
      <c r="Y5" s="112">
        <f t="shared" si="4"/>
        <v>5444.0560502039125</v>
      </c>
      <c r="Z5" s="112">
        <f t="shared" si="4"/>
        <v>5932.8083334637686</v>
      </c>
      <c r="AA5" s="114">
        <f t="shared" si="4"/>
        <v>5603.795890483043</v>
      </c>
      <c r="AB5" s="112">
        <f t="shared" si="4"/>
        <v>6031.9094749982632</v>
      </c>
      <c r="AC5" s="112">
        <f t="shared" si="4"/>
        <v>5148.6871005548819</v>
      </c>
      <c r="AD5" s="112">
        <f t="shared" si="4"/>
        <v>6162.0083334558594</v>
      </c>
      <c r="AE5" s="112">
        <f t="shared" si="4"/>
        <v>5811.3066211262567</v>
      </c>
      <c r="AF5" s="112">
        <f t="shared" si="4"/>
        <v>5878.6327626761031</v>
      </c>
      <c r="AG5" s="112">
        <f t="shared" si="4"/>
        <v>5228.3305937107161</v>
      </c>
      <c r="AH5" s="112">
        <f t="shared" si="4"/>
        <v>4875.1973745267451</v>
      </c>
      <c r="AI5" s="112">
        <f t="shared" si="4"/>
        <v>2149.7134703626216</v>
      </c>
      <c r="AJ5" s="112">
        <f t="shared" si="4"/>
        <v>0</v>
      </c>
      <c r="AK5" s="112">
        <f t="shared" si="4"/>
        <v>0</v>
      </c>
      <c r="AL5" s="112">
        <f t="shared" si="4"/>
        <v>0</v>
      </c>
      <c r="AM5" s="112">
        <f t="shared" si="4"/>
        <v>0</v>
      </c>
      <c r="AN5" s="393">
        <f ca="1">IFERROR(AVERAGE(INDEX($D5:$AM5, $AU$4 - 3):INDEX($D5:$AM5, $AU$4)),"-")</f>
        <v>4532.9685503190467</v>
      </c>
      <c r="AO5" s="394">
        <f ca="1">IFERROR(AVERAGE(INDEX($D5:$AM5, $AU$4 - 11):INDEX($D5:$AM5, $AU$4)),"-")</f>
        <v>5360.2316210991066</v>
      </c>
      <c r="AP5" s="394" cm="1">
        <f t="array" ref="AP5">IFERROR(SUMPRODUCT((YEAR($D$4:$AM$4)=2023)*$D5:$AM5),"-")</f>
        <v>80984.057566133997</v>
      </c>
      <c r="AQ5" s="394">
        <f ca="1">IFERROR(SUM(INDEX($D5:$AM5, $AU$4 - MONTH(TODAY())-11):INDEX($D5:$AM5, $AU$4-12)),"-")</f>
        <v>71278.574879429289</v>
      </c>
      <c r="AR5" s="395">
        <f ca="1">IFERROR(SUM(INDEX($D5:$AM5, $AU$4 - MONTH(TODAY())+1):INDEX($D5:$AM5, $AU$4)),"-")</f>
        <v>41285.785731411444</v>
      </c>
      <c r="AU5" s="178"/>
      <c r="AW5" s="171" t="s">
        <v>17</v>
      </c>
      <c r="AX5" s="168" t="s">
        <v>217</v>
      </c>
      <c r="AZ5" s="182" t="s">
        <v>17</v>
      </c>
      <c r="BB5">
        <f ca="1">MATCH(EOMONTH(TODAY(),-1)+1, $D$4:$AM$4, 0)</f>
        <v>32</v>
      </c>
    </row>
    <row r="6" spans="2:54" ht="15.75" hidden="1" x14ac:dyDescent="0.25">
      <c r="B6" t="str">
        <f>$C$2&amp;"_W VYRs"</f>
        <v>MICL Total_W VYRs</v>
      </c>
      <c r="C6" s="115" t="s">
        <v>204</v>
      </c>
      <c r="D6" s="30" t="str">
        <f t="shared" ref="D6" si="5">IFERROR(D26+D52+D78,"-")</f>
        <v>-</v>
      </c>
      <c r="E6" s="30" t="str">
        <f t="shared" ref="E6:AM6" si="6">IFERROR(E26+E52+E78,"-")</f>
        <v>-</v>
      </c>
      <c r="F6" s="30" t="str">
        <f t="shared" si="6"/>
        <v>-</v>
      </c>
      <c r="G6" s="30" t="str">
        <f t="shared" si="6"/>
        <v>-</v>
      </c>
      <c r="H6" s="30" t="str">
        <f t="shared" si="6"/>
        <v>-</v>
      </c>
      <c r="I6" s="30" t="str">
        <f t="shared" si="6"/>
        <v>-</v>
      </c>
      <c r="J6" s="30" t="str">
        <f t="shared" si="6"/>
        <v>-</v>
      </c>
      <c r="K6" s="30" t="str">
        <f t="shared" si="6"/>
        <v>-</v>
      </c>
      <c r="L6" s="30" t="str">
        <f t="shared" si="6"/>
        <v>-</v>
      </c>
      <c r="M6" s="30" t="str">
        <f t="shared" si="6"/>
        <v>-</v>
      </c>
      <c r="N6" s="30" t="str">
        <f t="shared" si="6"/>
        <v>-</v>
      </c>
      <c r="O6" s="117" t="str">
        <f t="shared" si="6"/>
        <v>-</v>
      </c>
      <c r="P6" s="30" t="str">
        <f t="shared" si="6"/>
        <v>-</v>
      </c>
      <c r="Q6" s="30" t="str">
        <f t="shared" si="6"/>
        <v>-</v>
      </c>
      <c r="R6" s="30" t="str">
        <f t="shared" si="6"/>
        <v>-</v>
      </c>
      <c r="S6" s="30" t="str">
        <f t="shared" si="6"/>
        <v>-</v>
      </c>
      <c r="T6" s="30" t="str">
        <f t="shared" si="6"/>
        <v>-</v>
      </c>
      <c r="U6" s="30" t="str">
        <f t="shared" si="6"/>
        <v>-</v>
      </c>
      <c r="V6" s="30" t="str">
        <f t="shared" si="6"/>
        <v>-</v>
      </c>
      <c r="W6" s="30" t="str">
        <f t="shared" si="6"/>
        <v>-</v>
      </c>
      <c r="X6" s="30" t="str">
        <f t="shared" si="6"/>
        <v>-</v>
      </c>
      <c r="Y6" s="30" t="str">
        <f t="shared" si="6"/>
        <v>-</v>
      </c>
      <c r="Z6" s="30" t="str">
        <f t="shared" si="6"/>
        <v>-</v>
      </c>
      <c r="AA6" s="117" t="str">
        <f t="shared" si="6"/>
        <v>-</v>
      </c>
      <c r="AB6" s="30" t="str">
        <f t="shared" si="6"/>
        <v>-</v>
      </c>
      <c r="AC6" s="30" t="str">
        <f t="shared" si="6"/>
        <v>-</v>
      </c>
      <c r="AD6" s="30" t="str">
        <f t="shared" si="6"/>
        <v>-</v>
      </c>
      <c r="AE6" s="30" t="str">
        <f t="shared" si="6"/>
        <v>-</v>
      </c>
      <c r="AF6" s="30" t="str">
        <f t="shared" si="6"/>
        <v>-</v>
      </c>
      <c r="AG6" s="30" t="str">
        <f t="shared" si="6"/>
        <v>-</v>
      </c>
      <c r="AH6" s="30" t="str">
        <f t="shared" si="6"/>
        <v>-</v>
      </c>
      <c r="AI6" s="30" t="str">
        <f t="shared" si="6"/>
        <v>-</v>
      </c>
      <c r="AJ6" s="30" t="str">
        <f t="shared" si="6"/>
        <v>-</v>
      </c>
      <c r="AK6" s="30" t="str">
        <f t="shared" si="6"/>
        <v>-</v>
      </c>
      <c r="AL6" s="30" t="str">
        <f t="shared" si="6"/>
        <v>-</v>
      </c>
      <c r="AM6" s="117" t="str">
        <f t="shared" si="6"/>
        <v>-</v>
      </c>
      <c r="AN6" s="30" t="e">
        <f t="shared" ref="AN6" si="7">AVERAGE(Y6:AB6)</f>
        <v>#DIV/0!</v>
      </c>
      <c r="AO6" s="30" t="e">
        <f t="shared" ref="AO6" si="8">AVERAGE(Q6:AB6)</f>
        <v>#DIV/0!</v>
      </c>
      <c r="AP6" s="30"/>
      <c r="AQ6" s="30"/>
      <c r="AR6" s="117"/>
    </row>
    <row r="7" spans="2:54" ht="15.75" hidden="1" x14ac:dyDescent="0.25">
      <c r="C7" s="118" t="s">
        <v>59</v>
      </c>
      <c r="D7" s="119" t="str">
        <f t="shared" ref="D7" si="9">IFERROR(IF(D5=0,"-",(D5/D6)-1),"-")</f>
        <v>-</v>
      </c>
      <c r="E7" s="119" t="str">
        <f t="shared" ref="E7:AM7" si="10">IFERROR(IF(E5=0,"-",(E5/E6)-1),"-")</f>
        <v>-</v>
      </c>
      <c r="F7" s="119" t="str">
        <f t="shared" si="10"/>
        <v>-</v>
      </c>
      <c r="G7" s="119" t="str">
        <f t="shared" si="10"/>
        <v>-</v>
      </c>
      <c r="H7" s="119" t="str">
        <f t="shared" si="10"/>
        <v>-</v>
      </c>
      <c r="I7" s="119" t="str">
        <f t="shared" si="10"/>
        <v>-</v>
      </c>
      <c r="J7" s="119" t="str">
        <f t="shared" si="10"/>
        <v>-</v>
      </c>
      <c r="K7" s="119" t="str">
        <f t="shared" si="10"/>
        <v>-</v>
      </c>
      <c r="L7" s="119" t="str">
        <f t="shared" si="10"/>
        <v>-</v>
      </c>
      <c r="M7" s="119" t="str">
        <f t="shared" si="10"/>
        <v>-</v>
      </c>
      <c r="N7" s="119" t="str">
        <f t="shared" si="10"/>
        <v>-</v>
      </c>
      <c r="O7" s="219" t="str">
        <f t="shared" si="10"/>
        <v>-</v>
      </c>
      <c r="P7" s="119" t="str">
        <f t="shared" si="10"/>
        <v>-</v>
      </c>
      <c r="Q7" s="119" t="str">
        <f t="shared" si="10"/>
        <v>-</v>
      </c>
      <c r="R7" s="119" t="str">
        <f t="shared" si="10"/>
        <v>-</v>
      </c>
      <c r="S7" s="119" t="str">
        <f t="shared" si="10"/>
        <v>-</v>
      </c>
      <c r="T7" s="119" t="str">
        <f t="shared" si="10"/>
        <v>-</v>
      </c>
      <c r="U7" s="119" t="str">
        <f t="shared" si="10"/>
        <v>-</v>
      </c>
      <c r="V7" s="119" t="str">
        <f t="shared" si="10"/>
        <v>-</v>
      </c>
      <c r="W7" s="119" t="str">
        <f t="shared" si="10"/>
        <v>-</v>
      </c>
      <c r="X7" s="119" t="str">
        <f t="shared" si="10"/>
        <v>-</v>
      </c>
      <c r="Y7" s="119" t="str">
        <f t="shared" si="10"/>
        <v>-</v>
      </c>
      <c r="Z7" s="119" t="str">
        <f t="shared" si="10"/>
        <v>-</v>
      </c>
      <c r="AA7" s="219" t="str">
        <f t="shared" si="10"/>
        <v>-</v>
      </c>
      <c r="AB7" s="119" t="str">
        <f t="shared" si="10"/>
        <v>-</v>
      </c>
      <c r="AC7" s="119" t="str">
        <f t="shared" si="10"/>
        <v>-</v>
      </c>
      <c r="AD7" s="119" t="str">
        <f t="shared" si="10"/>
        <v>-</v>
      </c>
      <c r="AE7" s="119" t="str">
        <f t="shared" si="10"/>
        <v>-</v>
      </c>
      <c r="AF7" s="119" t="str">
        <f t="shared" si="10"/>
        <v>-</v>
      </c>
      <c r="AG7" s="119" t="str">
        <f t="shared" si="10"/>
        <v>-</v>
      </c>
      <c r="AH7" s="119" t="str">
        <f t="shared" si="10"/>
        <v>-</v>
      </c>
      <c r="AI7" s="119" t="str">
        <f t="shared" si="10"/>
        <v>-</v>
      </c>
      <c r="AJ7" s="119" t="str">
        <f t="shared" si="10"/>
        <v>-</v>
      </c>
      <c r="AK7" s="119" t="str">
        <f t="shared" si="10"/>
        <v>-</v>
      </c>
      <c r="AL7" s="119" t="str">
        <f t="shared" si="10"/>
        <v>-</v>
      </c>
      <c r="AM7" s="219" t="str">
        <f t="shared" si="10"/>
        <v>-</v>
      </c>
      <c r="AN7" s="158" t="e">
        <f t="shared" ref="AN7:AO7" ca="1" si="11">(AN5/AN6)-1</f>
        <v>#DIV/0!</v>
      </c>
      <c r="AO7" s="158" t="e">
        <f t="shared" ca="1" si="11"/>
        <v>#DIV/0!</v>
      </c>
      <c r="AP7" s="158"/>
      <c r="AQ7" s="158"/>
      <c r="AR7" s="159"/>
      <c r="AW7" s="166" t="s">
        <v>11</v>
      </c>
      <c r="AX7" s="168" t="s">
        <v>213</v>
      </c>
    </row>
    <row r="8" spans="2:54" ht="15.75" x14ac:dyDescent="0.25">
      <c r="C8" s="111" t="s">
        <v>60</v>
      </c>
      <c r="D8" s="297">
        <f t="shared" ref="D8" si="12">D28+D54+D81</f>
        <v>6232401.4646433173</v>
      </c>
      <c r="E8" s="297">
        <f t="shared" ref="E8:AM8" si="13">E28+E54+E81</f>
        <v>5842730.6082139648</v>
      </c>
      <c r="F8" s="297">
        <f t="shared" si="13"/>
        <v>6721548.7460720157</v>
      </c>
      <c r="G8" s="297">
        <f t="shared" si="13"/>
        <v>6453959.5935719665</v>
      </c>
      <c r="H8" s="297">
        <f t="shared" si="13"/>
        <v>7491478.0717869634</v>
      </c>
      <c r="I8" s="297">
        <f t="shared" si="13"/>
        <v>8446367.6132158451</v>
      </c>
      <c r="J8" s="297">
        <f t="shared" si="13"/>
        <v>8897214.6921447795</v>
      </c>
      <c r="K8" s="297">
        <f t="shared" si="13"/>
        <v>8849251.6910708547</v>
      </c>
      <c r="L8" s="297">
        <f t="shared" si="13"/>
        <v>8202949.2253570873</v>
      </c>
      <c r="M8" s="297">
        <f t="shared" si="13"/>
        <v>8219412.9889292959</v>
      </c>
      <c r="N8" s="297">
        <f t="shared" si="13"/>
        <v>8172263.9471419696</v>
      </c>
      <c r="O8" s="298">
        <f t="shared" si="13"/>
        <v>8431835.74749773</v>
      </c>
      <c r="P8" s="297">
        <f t="shared" si="13"/>
        <v>9063207.1639268044</v>
      </c>
      <c r="Q8" s="297">
        <f t="shared" si="13"/>
        <v>10882659.20821411</v>
      </c>
      <c r="R8" s="297">
        <f t="shared" si="13"/>
        <v>13965034.754644047</v>
      </c>
      <c r="S8" s="297">
        <f t="shared" si="13"/>
        <v>12674714.221432254</v>
      </c>
      <c r="T8" s="297">
        <f t="shared" si="13"/>
        <v>12412790.687500041</v>
      </c>
      <c r="U8" s="297">
        <f t="shared" si="13"/>
        <v>10941988.347499255</v>
      </c>
      <c r="V8" s="297">
        <f t="shared" si="13"/>
        <v>9904375.9807174914</v>
      </c>
      <c r="W8" s="297">
        <f t="shared" si="13"/>
        <v>8255860.1453594295</v>
      </c>
      <c r="X8" s="297">
        <f t="shared" si="13"/>
        <v>6956277.2435723357</v>
      </c>
      <c r="Y8" s="297">
        <f t="shared" si="13"/>
        <v>6132986.0957143884</v>
      </c>
      <c r="Z8" s="297">
        <f t="shared" si="13"/>
        <v>6606472.6485706866</v>
      </c>
      <c r="AA8" s="298">
        <f t="shared" si="13"/>
        <v>6271074.2382147713</v>
      </c>
      <c r="AB8" s="297">
        <f t="shared" si="13"/>
        <v>6451555.7853572834</v>
      </c>
      <c r="AC8" s="297">
        <f t="shared" si="13"/>
        <v>5516810.0335700111</v>
      </c>
      <c r="AD8" s="297">
        <f t="shared" si="13"/>
        <v>6637555.1307127988</v>
      </c>
      <c r="AE8" s="297">
        <f t="shared" si="13"/>
        <v>6244066.734998961</v>
      </c>
      <c r="AF8" s="297">
        <f t="shared" si="13"/>
        <v>6369438.9653572887</v>
      </c>
      <c r="AG8" s="297">
        <f t="shared" si="13"/>
        <v>5673572.8403585413</v>
      </c>
      <c r="AH8" s="297">
        <f t="shared" si="13"/>
        <v>5373781.8489291081</v>
      </c>
      <c r="AI8" s="297">
        <f t="shared" si="13"/>
        <v>2459877.8667844334</v>
      </c>
      <c r="AJ8" s="297">
        <f t="shared" si="13"/>
        <v>0</v>
      </c>
      <c r="AK8" s="297">
        <f t="shared" si="13"/>
        <v>0</v>
      </c>
      <c r="AL8" s="297">
        <f t="shared" si="13"/>
        <v>0</v>
      </c>
      <c r="AM8" s="298">
        <f t="shared" si="13"/>
        <v>0</v>
      </c>
      <c r="AN8" s="332">
        <f ca="1">IFERROR(AVERAGE(INDEX($D8:$AM8, $AU$4 - 3):INDEX($D8:$AM8, $AU$4)),"-")</f>
        <v>4969167.8803573428</v>
      </c>
      <c r="AO8" s="332">
        <f ca="1">IFERROR(AVERAGE(INDEX($D8:$AM8, $AU$4 - 11):INDEX($D8:$AM8, $AU$4)),"-")</f>
        <v>5891122.4526783852</v>
      </c>
      <c r="AP8" s="332" cm="1">
        <f t="array" ref="AP8">IFERROR(SUMPRODUCT((YEAR($D$4:$AM$4)=2023)*$D8:$AM8),"-")</f>
        <v>91961414.389645815</v>
      </c>
      <c r="AQ8" s="332">
        <f ca="1">IFERROR(SUM(INDEX($D8:$AM8, $AU$4 - MONTH(TODAY())-11):INDEX($D8:$AM8, $AU$4-12)),"-")</f>
        <v>88100630.509293437</v>
      </c>
      <c r="AR8" s="349">
        <f ca="1">IFERROR(SUM(INDEX($D8:$AM8, $AU$4 - MONTH(TODAY())+1):INDEX($D8:$AM8, $AU$4)),"-")</f>
        <v>44726659.206068426</v>
      </c>
      <c r="AW8" s="172" t="s">
        <v>13</v>
      </c>
      <c r="AX8" s="168" t="s">
        <v>218</v>
      </c>
    </row>
    <row r="9" spans="2:54" ht="15.75" x14ac:dyDescent="0.25">
      <c r="B9" t="str">
        <f>$C$2&amp;"_NWP"</f>
        <v>MICL Total_NWP</v>
      </c>
      <c r="C9" s="115" t="s">
        <v>61</v>
      </c>
      <c r="D9" s="300" t="str">
        <f t="shared" ref="D9" si="14">IFERROR(D29+D55+D82,"-")</f>
        <v>-</v>
      </c>
      <c r="E9" s="300" t="str">
        <f t="shared" ref="E9:AM9" si="15">IFERROR(E29+E55+E82,"-")</f>
        <v>-</v>
      </c>
      <c r="F9" s="300" t="str">
        <f t="shared" si="15"/>
        <v>-</v>
      </c>
      <c r="G9" s="300" t="str">
        <f t="shared" si="15"/>
        <v>-</v>
      </c>
      <c r="H9" s="300" t="str">
        <f t="shared" si="15"/>
        <v>-</v>
      </c>
      <c r="I9" s="300" t="str">
        <f t="shared" si="15"/>
        <v>-</v>
      </c>
      <c r="J9" s="300" t="str">
        <f t="shared" si="15"/>
        <v>-</v>
      </c>
      <c r="K9" s="300" t="str">
        <f t="shared" si="15"/>
        <v>-</v>
      </c>
      <c r="L9" s="300" t="str">
        <f t="shared" si="15"/>
        <v>-</v>
      </c>
      <c r="M9" s="300" t="str">
        <f t="shared" si="15"/>
        <v>-</v>
      </c>
      <c r="N9" s="300">
        <f t="shared" si="15"/>
        <v>8330791.9198571183</v>
      </c>
      <c r="O9" s="301">
        <f t="shared" si="15"/>
        <v>7930590.3741920851</v>
      </c>
      <c r="P9" s="300">
        <f t="shared" si="15"/>
        <v>9557907.5964180995</v>
      </c>
      <c r="Q9" s="300">
        <f t="shared" si="15"/>
        <v>12223775.832604477</v>
      </c>
      <c r="R9" s="300">
        <f t="shared" si="15"/>
        <v>14593324.617658211</v>
      </c>
      <c r="S9" s="300">
        <f t="shared" si="15"/>
        <v>14622556.867783239</v>
      </c>
      <c r="T9" s="300">
        <f t="shared" si="15"/>
        <v>14558408.521112913</v>
      </c>
      <c r="U9" s="300">
        <f t="shared" si="15"/>
        <v>14593993.098453691</v>
      </c>
      <c r="V9" s="300">
        <f t="shared" si="15"/>
        <v>10678048.223766167</v>
      </c>
      <c r="W9" s="300">
        <f t="shared" si="15"/>
        <v>9304919.4101891629</v>
      </c>
      <c r="X9" s="300">
        <f t="shared" si="15"/>
        <v>10015590.278730452</v>
      </c>
      <c r="Y9" s="300">
        <f t="shared" si="15"/>
        <v>9686888.7907319516</v>
      </c>
      <c r="Z9" s="300">
        <f t="shared" si="15"/>
        <v>8298534.4499146333</v>
      </c>
      <c r="AA9" s="301">
        <f t="shared" si="15"/>
        <v>7307388.0420907745</v>
      </c>
      <c r="AB9" s="300">
        <f t="shared" si="15"/>
        <v>12312376.429803859</v>
      </c>
      <c r="AC9" s="300">
        <f t="shared" si="15"/>
        <v>12292082.168754429</v>
      </c>
      <c r="AD9" s="300">
        <f t="shared" si="15"/>
        <v>12329030.987712834</v>
      </c>
      <c r="AE9" s="300">
        <f t="shared" si="15"/>
        <v>5886733.5559323002</v>
      </c>
      <c r="AF9" s="300">
        <f t="shared" si="15"/>
        <v>6055747.9185529146</v>
      </c>
      <c r="AG9" s="300">
        <f t="shared" si="15"/>
        <v>5919530.1456425479</v>
      </c>
      <c r="AH9" s="300">
        <f t="shared" si="15"/>
        <v>6075253.0719099557</v>
      </c>
      <c r="AI9" s="300">
        <f t="shared" si="15"/>
        <v>6118476.7721705055</v>
      </c>
      <c r="AJ9" s="300">
        <f t="shared" si="15"/>
        <v>6027281.2493310357</v>
      </c>
      <c r="AK9" s="300">
        <f t="shared" si="15"/>
        <v>5953375.1570990188</v>
      </c>
      <c r="AL9" s="300">
        <f t="shared" si="15"/>
        <v>6222342.1230722405</v>
      </c>
      <c r="AM9" s="301">
        <f t="shared" si="15"/>
        <v>5931259.4552768413</v>
      </c>
      <c r="AN9" s="351">
        <f ca="1">IFERROR(AVERAGE(INDEX($D9:$AM9, $AU$4 - 3):INDEX($D9:$AM9, $AU$4)),"-")</f>
        <v>6042251.9770689812</v>
      </c>
      <c r="AO9" s="351">
        <f ca="1">IFERROR(AVERAGE(INDEX($D9:$AM9, $AU$4 - 11):INDEX($D9:$AM9, $AU$4)),"-")</f>
        <v>8524802.7176622618</v>
      </c>
      <c r="AP9" s="351" t="str" cm="1">
        <f t="array" ref="AP9">IFERROR(SUMPRODUCT((YEAR($D$4:$AM$4)=2023)*$D9:$AM9),"-")</f>
        <v>-</v>
      </c>
      <c r="AQ9" s="351">
        <f ca="1">IFERROR(SUM(INDEX($D9:$AM9, $AU$4 - MONTH(TODAY())-11):INDEX($D9:$AM9, $AU$4-12)),"-")</f>
        <v>100132934.16798596</v>
      </c>
      <c r="AR9" s="352">
        <f ca="1">IFERROR(SUM(INDEX($D9:$AM9, $AU$4 - MONTH(TODAY())+1):INDEX($D9:$AM9, $AU$4)),"-")</f>
        <v>66989231.050479345</v>
      </c>
      <c r="AW9" s="173" t="s">
        <v>14</v>
      </c>
      <c r="AX9" s="168" t="s">
        <v>219</v>
      </c>
    </row>
    <row r="10" spans="2:54" ht="15.75" x14ac:dyDescent="0.25">
      <c r="C10" s="118" t="s">
        <v>59</v>
      </c>
      <c r="D10" s="119" t="str">
        <f t="shared" ref="D10:AM10" si="16">IFERROR(IF(D8=0,"-",(D8/D9)-1),"-")</f>
        <v>-</v>
      </c>
      <c r="E10" s="119" t="str">
        <f t="shared" si="16"/>
        <v>-</v>
      </c>
      <c r="F10" s="119" t="str">
        <f t="shared" si="16"/>
        <v>-</v>
      </c>
      <c r="G10" s="119" t="str">
        <f t="shared" si="16"/>
        <v>-</v>
      </c>
      <c r="H10" s="119" t="str">
        <f t="shared" si="16"/>
        <v>-</v>
      </c>
      <c r="I10" s="119" t="str">
        <f t="shared" si="16"/>
        <v>-</v>
      </c>
      <c r="J10" s="119" t="str">
        <f t="shared" si="16"/>
        <v>-</v>
      </c>
      <c r="K10" s="119" t="str">
        <f t="shared" si="16"/>
        <v>-</v>
      </c>
      <c r="L10" s="119" t="str">
        <f t="shared" si="16"/>
        <v>-</v>
      </c>
      <c r="M10" s="119" t="str">
        <f t="shared" si="16"/>
        <v>-</v>
      </c>
      <c r="N10" s="119">
        <f t="shared" si="16"/>
        <v>-1.9029160041470261E-2</v>
      </c>
      <c r="O10" s="219">
        <f t="shared" si="16"/>
        <v>6.3204042783095771E-2</v>
      </c>
      <c r="P10" s="119">
        <f t="shared" si="16"/>
        <v>-5.1758235523922447E-2</v>
      </c>
      <c r="Q10" s="119">
        <f t="shared" si="16"/>
        <v>-0.1097137777030569</v>
      </c>
      <c r="R10" s="119">
        <f t="shared" si="16"/>
        <v>-4.3053236974796016E-2</v>
      </c>
      <c r="S10" s="119">
        <f t="shared" si="16"/>
        <v>-0.13320807461809347</v>
      </c>
      <c r="T10" s="119">
        <f t="shared" si="16"/>
        <v>-0.14737997154711324</v>
      </c>
      <c r="U10" s="119">
        <f t="shared" si="16"/>
        <v>-0.25024026846644076</v>
      </c>
      <c r="V10" s="119">
        <f t="shared" si="16"/>
        <v>-7.2454462354525684E-2</v>
      </c>
      <c r="W10" s="119">
        <f t="shared" si="16"/>
        <v>-0.11274243425267949</v>
      </c>
      <c r="X10" s="119">
        <f t="shared" si="16"/>
        <v>-0.30545509051573405</v>
      </c>
      <c r="Y10" s="119">
        <f t="shared" si="16"/>
        <v>-0.36687761899546145</v>
      </c>
      <c r="Z10" s="119">
        <f t="shared" si="16"/>
        <v>-0.20389887052422284</v>
      </c>
      <c r="AA10" s="219">
        <f t="shared" si="16"/>
        <v>-0.14181726738840261</v>
      </c>
      <c r="AB10" s="119">
        <f t="shared" si="16"/>
        <v>-0.47601051493679369</v>
      </c>
      <c r="AC10" s="119">
        <f t="shared" si="16"/>
        <v>-0.55118994830726575</v>
      </c>
      <c r="AD10" s="119">
        <f t="shared" si="16"/>
        <v>-0.46163205061875379</v>
      </c>
      <c r="AE10" s="119">
        <f t="shared" si="16"/>
        <v>6.0701435808413917E-2</v>
      </c>
      <c r="AF10" s="119">
        <f t="shared" si="16"/>
        <v>5.1800545700279699E-2</v>
      </c>
      <c r="AG10" s="119">
        <f t="shared" si="16"/>
        <v>-4.1550139830786925E-2</v>
      </c>
      <c r="AH10" s="119">
        <f t="shared" si="16"/>
        <v>-0.1154637040923</v>
      </c>
      <c r="AI10" s="119">
        <f t="shared" si="16"/>
        <v>-0.59795910675463726</v>
      </c>
      <c r="AJ10" s="119" t="str">
        <f t="shared" si="16"/>
        <v>-</v>
      </c>
      <c r="AK10" s="119" t="str">
        <f t="shared" si="16"/>
        <v>-</v>
      </c>
      <c r="AL10" s="119" t="str">
        <f t="shared" si="16"/>
        <v>-</v>
      </c>
      <c r="AM10" s="197" t="str">
        <f t="shared" si="16"/>
        <v>-</v>
      </c>
      <c r="AN10" s="158">
        <f ca="1">IFERROR(IF(AN8=0,"-",(AN8/AN9)-1),"-")</f>
        <v>-0.17759671407020294</v>
      </c>
      <c r="AO10" s="158">
        <f t="shared" ref="AO10:AR10" ca="1" si="17">IFERROR(IF(AO8=0,"-",(AO8/AO9)-1),"-")</f>
        <v>-0.3089432509126856</v>
      </c>
      <c r="AP10" s="158" t="str">
        <f t="shared" si="17"/>
        <v>-</v>
      </c>
      <c r="AQ10" s="158">
        <f t="shared" ca="1" si="17"/>
        <v>-0.12016329850583207</v>
      </c>
      <c r="AR10" s="159">
        <f t="shared" ca="1" si="17"/>
        <v>-0.33233060740218212</v>
      </c>
      <c r="AW10" s="174" t="s">
        <v>17</v>
      </c>
      <c r="AX10" s="168" t="s">
        <v>220</v>
      </c>
    </row>
    <row r="11" spans="2:54" ht="15.75" x14ac:dyDescent="0.25">
      <c r="C11" s="111" t="s">
        <v>62</v>
      </c>
      <c r="D11" s="112">
        <f>IFERROR(D8/D5,"-")</f>
        <v>998.25739297190228</v>
      </c>
      <c r="E11" s="112">
        <f t="shared" ref="E11:AM11" si="18">IFERROR(E8/E5,"-")</f>
        <v>959.25714901005836</v>
      </c>
      <c r="F11" s="112">
        <f t="shared" si="18"/>
        <v>912.89632188418409</v>
      </c>
      <c r="G11" s="112">
        <f t="shared" si="18"/>
        <v>1002.9921641667989</v>
      </c>
      <c r="H11" s="112">
        <f t="shared" si="18"/>
        <v>1100.8869710257347</v>
      </c>
      <c r="I11" s="112">
        <f t="shared" si="18"/>
        <v>1183.906011866932</v>
      </c>
      <c r="J11" s="112">
        <f t="shared" si="18"/>
        <v>1228.7784798252198</v>
      </c>
      <c r="K11" s="112">
        <f t="shared" si="18"/>
        <v>1203.1152258410877</v>
      </c>
      <c r="L11" s="112">
        <f t="shared" si="18"/>
        <v>1195.9692114275958</v>
      </c>
      <c r="M11" s="112">
        <f t="shared" si="18"/>
        <v>1231.8503529944121</v>
      </c>
      <c r="N11" s="112">
        <f t="shared" si="18"/>
        <v>1297.6616795485313</v>
      </c>
      <c r="O11" s="114">
        <f t="shared" si="18"/>
        <v>1299.5808020391132</v>
      </c>
      <c r="P11" s="112">
        <f t="shared" si="18"/>
        <v>1253.6394909072458</v>
      </c>
      <c r="Q11" s="112">
        <f t="shared" si="18"/>
        <v>1315.6967877458155</v>
      </c>
      <c r="R11" s="112">
        <f t="shared" si="18"/>
        <v>1326.4456725177861</v>
      </c>
      <c r="S11" s="112">
        <f t="shared" si="18"/>
        <v>1250.9291690527612</v>
      </c>
      <c r="T11" s="112">
        <f t="shared" si="18"/>
        <v>1209.1275931047192</v>
      </c>
      <c r="U11" s="112">
        <f t="shared" si="18"/>
        <v>1184.0398887508034</v>
      </c>
      <c r="V11" s="112">
        <f t="shared" si="18"/>
        <v>1199.4967667426265</v>
      </c>
      <c r="W11" s="112">
        <f t="shared" si="18"/>
        <v>1122.7872827963581</v>
      </c>
      <c r="X11" s="112">
        <f t="shared" si="18"/>
        <v>1148.5954833444368</v>
      </c>
      <c r="Y11" s="112">
        <f t="shared" si="18"/>
        <v>1126.5471992127398</v>
      </c>
      <c r="Z11" s="112">
        <f t="shared" si="18"/>
        <v>1113.5489766805952</v>
      </c>
      <c r="AA11" s="114">
        <f t="shared" si="18"/>
        <v>1119.0761335303041</v>
      </c>
      <c r="AB11" s="112">
        <f t="shared" si="18"/>
        <v>1069.571055749165</v>
      </c>
      <c r="AC11" s="112">
        <f t="shared" si="18"/>
        <v>1071.4984083953084</v>
      </c>
      <c r="AD11" s="112">
        <f t="shared" si="18"/>
        <v>1077.1739945035479</v>
      </c>
      <c r="AE11" s="112">
        <f t="shared" si="18"/>
        <v>1074.4686422670352</v>
      </c>
      <c r="AF11" s="112">
        <f t="shared" si="18"/>
        <v>1083.4898559742246</v>
      </c>
      <c r="AG11" s="112">
        <f t="shared" si="18"/>
        <v>1085.1595435038896</v>
      </c>
      <c r="AH11" s="112">
        <f t="shared" si="18"/>
        <v>1102.2695977413146</v>
      </c>
      <c r="AI11" s="112">
        <f t="shared" si="18"/>
        <v>1144.2817383330123</v>
      </c>
      <c r="AJ11" s="112" t="str">
        <f t="shared" si="18"/>
        <v>-</v>
      </c>
      <c r="AK11" s="112" t="str">
        <f t="shared" si="18"/>
        <v>-</v>
      </c>
      <c r="AL11" s="112" t="str">
        <f t="shared" si="18"/>
        <v>-</v>
      </c>
      <c r="AM11" s="112" t="str">
        <f t="shared" si="18"/>
        <v>-</v>
      </c>
      <c r="AN11" s="275">
        <f t="shared" ref="AN11:AR11" ca="1" si="19">IFERROR(AN8/AN5,"-")</f>
        <v>1096.2281836276131</v>
      </c>
      <c r="AO11" s="225">
        <f t="shared" ca="1" si="19"/>
        <v>1099.0425170228782</v>
      </c>
      <c r="AP11" s="225">
        <f t="shared" si="19"/>
        <v>1135.5496026430558</v>
      </c>
      <c r="AQ11" s="225">
        <f t="shared" ca="1" si="19"/>
        <v>1236.0043766071271</v>
      </c>
      <c r="AR11" s="276">
        <f t="shared" ca="1" si="19"/>
        <v>1083.3428119072726</v>
      </c>
    </row>
    <row r="12" spans="2:54" ht="15.75" hidden="1" x14ac:dyDescent="0.25">
      <c r="C12" s="115" t="s">
        <v>63</v>
      </c>
      <c r="D12" s="30">
        <f t="shared" ref="D12" si="20">IFERROR(D9/D6,0)</f>
        <v>0</v>
      </c>
      <c r="E12" s="30">
        <f t="shared" ref="E12:AM12" si="21">IFERROR(E9/E6,0)</f>
        <v>0</v>
      </c>
      <c r="F12" s="30">
        <f t="shared" si="21"/>
        <v>0</v>
      </c>
      <c r="G12" s="30">
        <f t="shared" si="21"/>
        <v>0</v>
      </c>
      <c r="H12" s="30">
        <f t="shared" si="21"/>
        <v>0</v>
      </c>
      <c r="I12" s="30">
        <f t="shared" si="21"/>
        <v>0</v>
      </c>
      <c r="J12" s="30">
        <f t="shared" si="21"/>
        <v>0</v>
      </c>
      <c r="K12" s="30">
        <f t="shared" si="21"/>
        <v>0</v>
      </c>
      <c r="L12" s="30">
        <f t="shared" si="21"/>
        <v>0</v>
      </c>
      <c r="M12" s="30">
        <f t="shared" si="21"/>
        <v>0</v>
      </c>
      <c r="N12" s="30">
        <f t="shared" si="21"/>
        <v>0</v>
      </c>
      <c r="O12" s="117">
        <f t="shared" si="21"/>
        <v>0</v>
      </c>
      <c r="P12" s="30">
        <f t="shared" si="21"/>
        <v>0</v>
      </c>
      <c r="Q12" s="30">
        <f t="shared" si="21"/>
        <v>0</v>
      </c>
      <c r="R12" s="30">
        <f t="shared" si="21"/>
        <v>0</v>
      </c>
      <c r="S12" s="30">
        <f t="shared" si="21"/>
        <v>0</v>
      </c>
      <c r="T12" s="30">
        <f t="shared" si="21"/>
        <v>0</v>
      </c>
      <c r="U12" s="30">
        <f t="shared" si="21"/>
        <v>0</v>
      </c>
      <c r="V12" s="30">
        <f t="shared" si="21"/>
        <v>0</v>
      </c>
      <c r="W12" s="30">
        <f t="shared" si="21"/>
        <v>0</v>
      </c>
      <c r="X12" s="30">
        <f t="shared" si="21"/>
        <v>0</v>
      </c>
      <c r="Y12" s="30">
        <f t="shared" si="21"/>
        <v>0</v>
      </c>
      <c r="Z12" s="30">
        <f t="shared" si="21"/>
        <v>0</v>
      </c>
      <c r="AA12" s="117">
        <f t="shared" si="21"/>
        <v>0</v>
      </c>
      <c r="AB12" s="30">
        <f t="shared" si="21"/>
        <v>0</v>
      </c>
      <c r="AC12" s="30">
        <f t="shared" si="21"/>
        <v>0</v>
      </c>
      <c r="AD12" s="30">
        <f t="shared" si="21"/>
        <v>0</v>
      </c>
      <c r="AE12" s="30">
        <f t="shared" si="21"/>
        <v>0</v>
      </c>
      <c r="AF12" s="30">
        <f t="shared" si="21"/>
        <v>0</v>
      </c>
      <c r="AG12" s="30">
        <f t="shared" si="21"/>
        <v>0</v>
      </c>
      <c r="AH12" s="30">
        <f t="shared" si="21"/>
        <v>0</v>
      </c>
      <c r="AI12" s="30">
        <f t="shared" si="21"/>
        <v>0</v>
      </c>
      <c r="AJ12" s="30">
        <f t="shared" si="21"/>
        <v>0</v>
      </c>
      <c r="AK12" s="30">
        <f t="shared" si="21"/>
        <v>0</v>
      </c>
      <c r="AL12" s="30">
        <f t="shared" si="21"/>
        <v>0</v>
      </c>
      <c r="AM12" s="30">
        <f t="shared" si="21"/>
        <v>0</v>
      </c>
      <c r="AN12" s="116">
        <f t="shared" ref="AN12:AO12" ca="1" si="22">IFERROR(AN9/AN6,0)</f>
        <v>0</v>
      </c>
      <c r="AO12" s="30">
        <f t="shared" ca="1" si="22"/>
        <v>0</v>
      </c>
      <c r="AP12" s="30"/>
      <c r="AQ12" s="30"/>
      <c r="AR12" s="117"/>
      <c r="AW12" s="175" t="s">
        <v>11</v>
      </c>
      <c r="AX12" s="168" t="s">
        <v>223</v>
      </c>
    </row>
    <row r="13" spans="2:54" ht="15.75" hidden="1" x14ac:dyDescent="0.25">
      <c r="C13" s="118" t="s">
        <v>59</v>
      </c>
      <c r="D13" s="119" t="str">
        <f t="shared" ref="D13:AM13" si="23">IFERROR(IF(D11=0,"-",(D11/D12)-1),"-")</f>
        <v>-</v>
      </c>
      <c r="E13" s="119" t="str">
        <f t="shared" si="23"/>
        <v>-</v>
      </c>
      <c r="F13" s="119" t="str">
        <f t="shared" si="23"/>
        <v>-</v>
      </c>
      <c r="G13" s="119" t="str">
        <f t="shared" si="23"/>
        <v>-</v>
      </c>
      <c r="H13" s="119" t="str">
        <f t="shared" si="23"/>
        <v>-</v>
      </c>
      <c r="I13" s="119" t="str">
        <f t="shared" si="23"/>
        <v>-</v>
      </c>
      <c r="J13" s="119" t="str">
        <f t="shared" si="23"/>
        <v>-</v>
      </c>
      <c r="K13" s="119" t="str">
        <f t="shared" si="23"/>
        <v>-</v>
      </c>
      <c r="L13" s="119" t="str">
        <f t="shared" si="23"/>
        <v>-</v>
      </c>
      <c r="M13" s="119" t="str">
        <f t="shared" si="23"/>
        <v>-</v>
      </c>
      <c r="N13" s="119" t="str">
        <f t="shared" si="23"/>
        <v>-</v>
      </c>
      <c r="O13" s="219" t="str">
        <f t="shared" si="23"/>
        <v>-</v>
      </c>
      <c r="P13" s="119" t="str">
        <f t="shared" si="23"/>
        <v>-</v>
      </c>
      <c r="Q13" s="119" t="str">
        <f t="shared" si="23"/>
        <v>-</v>
      </c>
      <c r="R13" s="119" t="str">
        <f t="shared" si="23"/>
        <v>-</v>
      </c>
      <c r="S13" s="119" t="str">
        <f t="shared" si="23"/>
        <v>-</v>
      </c>
      <c r="T13" s="119" t="str">
        <f t="shared" si="23"/>
        <v>-</v>
      </c>
      <c r="U13" s="119" t="str">
        <f t="shared" si="23"/>
        <v>-</v>
      </c>
      <c r="V13" s="119" t="str">
        <f t="shared" si="23"/>
        <v>-</v>
      </c>
      <c r="W13" s="119" t="str">
        <f t="shared" si="23"/>
        <v>-</v>
      </c>
      <c r="X13" s="119" t="str">
        <f t="shared" si="23"/>
        <v>-</v>
      </c>
      <c r="Y13" s="119" t="str">
        <f t="shared" si="23"/>
        <v>-</v>
      </c>
      <c r="Z13" s="119" t="str">
        <f t="shared" si="23"/>
        <v>-</v>
      </c>
      <c r="AA13" s="219" t="str">
        <f t="shared" si="23"/>
        <v>-</v>
      </c>
      <c r="AB13" s="119" t="str">
        <f t="shared" si="23"/>
        <v>-</v>
      </c>
      <c r="AC13" s="119" t="str">
        <f t="shared" si="23"/>
        <v>-</v>
      </c>
      <c r="AD13" s="119" t="str">
        <f t="shared" si="23"/>
        <v>-</v>
      </c>
      <c r="AE13" s="119" t="str">
        <f t="shared" si="23"/>
        <v>-</v>
      </c>
      <c r="AF13" s="119" t="str">
        <f t="shared" si="23"/>
        <v>-</v>
      </c>
      <c r="AG13" s="119" t="str">
        <f t="shared" si="23"/>
        <v>-</v>
      </c>
      <c r="AH13" s="119" t="str">
        <f t="shared" si="23"/>
        <v>-</v>
      </c>
      <c r="AI13" s="119" t="str">
        <f t="shared" si="23"/>
        <v>-</v>
      </c>
      <c r="AJ13" s="119" t="str">
        <f t="shared" si="23"/>
        <v>-</v>
      </c>
      <c r="AK13" s="119" t="str">
        <f t="shared" si="23"/>
        <v>-</v>
      </c>
      <c r="AL13" s="119" t="str">
        <f t="shared" si="23"/>
        <v>-</v>
      </c>
      <c r="AM13" s="197" t="str">
        <f t="shared" si="23"/>
        <v>-</v>
      </c>
      <c r="AN13" s="157" t="e">
        <f ca="1">(AN11/AN12)-1</f>
        <v>#DIV/0!</v>
      </c>
      <c r="AO13" s="158" t="e">
        <f ca="1">(AO11/AO12)-1</f>
        <v>#DIV/0!</v>
      </c>
      <c r="AP13" s="158"/>
      <c r="AQ13" s="158"/>
      <c r="AR13" s="159"/>
      <c r="AW13" s="176" t="s">
        <v>13</v>
      </c>
      <c r="AX13" s="179" t="s">
        <v>222</v>
      </c>
    </row>
    <row r="14" spans="2:54" ht="15.75" x14ac:dyDescent="0.25">
      <c r="C14" s="111" t="s">
        <v>64</v>
      </c>
      <c r="D14" s="297">
        <f t="shared" ref="D14" si="24">IFERROR(D34+D60+D88,"-")</f>
        <v>6853190.6746437456</v>
      </c>
      <c r="E14" s="297">
        <f t="shared" ref="E14:AM14" si="25">IFERROR(E34+E60+E88,"-")</f>
        <v>6526358.8382140612</v>
      </c>
      <c r="F14" s="297">
        <f t="shared" si="25"/>
        <v>7342162.9260726739</v>
      </c>
      <c r="G14" s="297">
        <f t="shared" si="25"/>
        <v>7024420.0935718045</v>
      </c>
      <c r="H14" s="297">
        <f t="shared" si="25"/>
        <v>8102355.6717870627</v>
      </c>
      <c r="I14" s="297">
        <f t="shared" si="25"/>
        <v>9022084.3832161985</v>
      </c>
      <c r="J14" s="297">
        <f t="shared" si="25"/>
        <v>9477389.5521448161</v>
      </c>
      <c r="K14" s="297">
        <f t="shared" si="25"/>
        <v>9494840.1410709005</v>
      </c>
      <c r="L14" s="297">
        <f t="shared" si="25"/>
        <v>8895203.0353574976</v>
      </c>
      <c r="M14" s="297">
        <f t="shared" si="25"/>
        <v>8993716.8289295472</v>
      </c>
      <c r="N14" s="297">
        <f t="shared" si="25"/>
        <v>9166414.9271414839</v>
      </c>
      <c r="O14" s="298">
        <f t="shared" si="25"/>
        <v>9277467.527497422</v>
      </c>
      <c r="P14" s="297">
        <f t="shared" si="25"/>
        <v>9940362.7239265684</v>
      </c>
      <c r="Q14" s="297">
        <f t="shared" si="25"/>
        <v>11841844.948214695</v>
      </c>
      <c r="R14" s="297">
        <f t="shared" si="25"/>
        <v>14753191.924643844</v>
      </c>
      <c r="S14" s="297">
        <f t="shared" si="25"/>
        <v>13384508.33143159</v>
      </c>
      <c r="T14" s="297">
        <f t="shared" si="25"/>
        <v>13029578.277500311</v>
      </c>
      <c r="U14" s="297">
        <f t="shared" si="25"/>
        <v>11490575.597499117</v>
      </c>
      <c r="V14" s="297">
        <f t="shared" si="25"/>
        <v>10338391.150717912</v>
      </c>
      <c r="W14" s="297">
        <f t="shared" si="25"/>
        <v>8638965.5753594656</v>
      </c>
      <c r="X14" s="297">
        <f t="shared" si="25"/>
        <v>7349273.7435722537</v>
      </c>
      <c r="Y14" s="297">
        <f t="shared" si="25"/>
        <v>6502180.035714916</v>
      </c>
      <c r="Z14" s="297">
        <f t="shared" si="25"/>
        <v>7031335.6785705015</v>
      </c>
      <c r="AA14" s="298">
        <f t="shared" si="25"/>
        <v>6673504.8482158585</v>
      </c>
      <c r="AB14" s="297">
        <f t="shared" si="25"/>
        <v>6836686.7053572433</v>
      </c>
      <c r="AC14" s="297">
        <f t="shared" si="25"/>
        <v>5822738.3035710575</v>
      </c>
      <c r="AD14" s="297">
        <f t="shared" si="25"/>
        <v>6882991.9107124992</v>
      </c>
      <c r="AE14" s="297">
        <f t="shared" si="25"/>
        <v>6428624.1249986663</v>
      </c>
      <c r="AF14" s="297">
        <f t="shared" si="25"/>
        <v>6555785.9553568</v>
      </c>
      <c r="AG14" s="297">
        <f t="shared" si="25"/>
        <v>5833165.8303586869</v>
      </c>
      <c r="AH14" s="297">
        <f t="shared" si="25"/>
        <v>5532369.2589290822</v>
      </c>
      <c r="AI14" s="297">
        <f t="shared" si="25"/>
        <v>2533644.7767843953</v>
      </c>
      <c r="AJ14" s="297">
        <f t="shared" si="25"/>
        <v>0</v>
      </c>
      <c r="AK14" s="297">
        <f t="shared" si="25"/>
        <v>0</v>
      </c>
      <c r="AL14" s="297">
        <f t="shared" si="25"/>
        <v>0</v>
      </c>
      <c r="AM14" s="297">
        <f t="shared" si="25"/>
        <v>0</v>
      </c>
      <c r="AN14" s="296">
        <f ca="1">IFERROR(AVERAGE(INDEX($D14:$AM14, $AU$4 - 3):INDEX($D14:$AM14, $AU$4)),"-")</f>
        <v>5113741.4553572405</v>
      </c>
      <c r="AO14" s="297">
        <f ca="1">IFERROR(AVERAGE(INDEX($D14:$AM14, $AU$4 - 11):INDEX($D14:$AM14, $AU$4)),"-")</f>
        <v>6165191.7643451644</v>
      </c>
      <c r="AP14" s="297" cm="1">
        <f t="array" ref="AP14">IFERROR(SUMPRODUCT((YEAR($D$4:$AM$4)=2023)*$D14:$AM14),"-")</f>
        <v>100175604.59964722</v>
      </c>
      <c r="AQ14" s="297">
        <f ca="1">IFERROR(SUM(INDEX($D14:$AM14, $AU$4 - MONTH(TODAY())-11):INDEX($D14:$AM14, $AU$4-12)),"-")</f>
        <v>93417418.529293507</v>
      </c>
      <c r="AR14" s="298">
        <f ca="1">IFERROR(SUM(INDEX($D14:$AM14, $AU$4 - MONTH(TODAY())+1):INDEX($D14:$AM14, $AU$4)),"-")</f>
        <v>46426006.86606843</v>
      </c>
      <c r="AW14" s="177" t="s">
        <v>14</v>
      </c>
      <c r="AX14" s="178" t="s">
        <v>221</v>
      </c>
    </row>
    <row r="15" spans="2:54" ht="15.75" x14ac:dyDescent="0.25">
      <c r="B15" t="str">
        <f>$C$2&amp;"_GWP"</f>
        <v>MICL Total_GWP</v>
      </c>
      <c r="C15" s="115" t="s">
        <v>65</v>
      </c>
      <c r="D15" s="300" t="str">
        <f t="shared" ref="D15" si="26">IFERROR(D35+D61+D89,"-")</f>
        <v>-</v>
      </c>
      <c r="E15" s="300" t="str">
        <f t="shared" ref="E15:AM15" si="27">IFERROR(E35+E61+E89,"-")</f>
        <v>-</v>
      </c>
      <c r="F15" s="300" t="str">
        <f t="shared" si="27"/>
        <v>-</v>
      </c>
      <c r="G15" s="300" t="str">
        <f t="shared" si="27"/>
        <v>-</v>
      </c>
      <c r="H15" s="300" t="str">
        <f t="shared" si="27"/>
        <v>-</v>
      </c>
      <c r="I15" s="300" t="str">
        <f t="shared" si="27"/>
        <v>-</v>
      </c>
      <c r="J15" s="300" t="str">
        <f t="shared" si="27"/>
        <v>-</v>
      </c>
      <c r="K15" s="300" t="str">
        <f t="shared" si="27"/>
        <v>-</v>
      </c>
      <c r="L15" s="300" t="str">
        <f t="shared" si="27"/>
        <v>-</v>
      </c>
      <c r="M15" s="300" t="str">
        <f t="shared" si="27"/>
        <v>-</v>
      </c>
      <c r="N15" s="300">
        <f t="shared" si="27"/>
        <v>8022721.2597761322</v>
      </c>
      <c r="O15" s="301">
        <f t="shared" si="27"/>
        <v>7682182.8092966471</v>
      </c>
      <c r="P15" s="300">
        <f t="shared" si="27"/>
        <v>13873683.433361469</v>
      </c>
      <c r="Q15" s="300">
        <f t="shared" si="27"/>
        <v>13880890.143438516</v>
      </c>
      <c r="R15" s="300">
        <f t="shared" si="27"/>
        <v>13903390.277663779</v>
      </c>
      <c r="S15" s="300">
        <f t="shared" si="27"/>
        <v>13919611.731706275</v>
      </c>
      <c r="T15" s="300">
        <f t="shared" si="27"/>
        <v>13947272.01056725</v>
      </c>
      <c r="U15" s="300">
        <f t="shared" si="27"/>
        <v>14161950.925938537</v>
      </c>
      <c r="V15" s="300">
        <f t="shared" si="27"/>
        <v>10849178.683701985</v>
      </c>
      <c r="W15" s="300">
        <f t="shared" si="27"/>
        <v>9416728.8288085554</v>
      </c>
      <c r="X15" s="300">
        <f t="shared" si="27"/>
        <v>9975275.2683325913</v>
      </c>
      <c r="Y15" s="300">
        <f t="shared" si="27"/>
        <v>9545267.9742894173</v>
      </c>
      <c r="Z15" s="300">
        <f t="shared" si="27"/>
        <v>8059151.3010571366</v>
      </c>
      <c r="AA15" s="301">
        <f t="shared" si="27"/>
        <v>7064081.1529151937</v>
      </c>
      <c r="AB15" s="300">
        <f t="shared" si="27"/>
        <v>11829632.53776687</v>
      </c>
      <c r="AC15" s="300" t="str">
        <f t="shared" si="27"/>
        <v>-</v>
      </c>
      <c r="AD15" s="300" t="str">
        <f t="shared" si="27"/>
        <v>-</v>
      </c>
      <c r="AE15" s="300" t="str">
        <f t="shared" si="27"/>
        <v>-</v>
      </c>
      <c r="AF15" s="300" t="str">
        <f t="shared" si="27"/>
        <v>-</v>
      </c>
      <c r="AG15" s="300" t="str">
        <f t="shared" si="27"/>
        <v>-</v>
      </c>
      <c r="AH15" s="300" t="str">
        <f t="shared" si="27"/>
        <v>-</v>
      </c>
      <c r="AI15" s="300" t="str">
        <f t="shared" si="27"/>
        <v>-</v>
      </c>
      <c r="AJ15" s="300" t="str">
        <f t="shared" si="27"/>
        <v>-</v>
      </c>
      <c r="AK15" s="300" t="str">
        <f t="shared" si="27"/>
        <v>-</v>
      </c>
      <c r="AL15" s="300" t="str">
        <f t="shared" si="27"/>
        <v>-</v>
      </c>
      <c r="AM15" s="300" t="str">
        <f t="shared" si="27"/>
        <v>-</v>
      </c>
      <c r="AN15" s="299" t="str">
        <f ca="1">IFERROR(AVERAGE(INDEX($D15:$AM15, $AU$4 - 3):INDEX($D15:$AM15, $AU$4)),"-")</f>
        <v>-</v>
      </c>
      <c r="AO15" s="300">
        <f ca="1">IFERROR(AVERAGE(INDEX($D15:$AM15, $AU$4 - 11):INDEX($D15:$AM15, $AU$4)),"-")</f>
        <v>9294681.6468722429</v>
      </c>
      <c r="AP15" s="300" t="str" cm="1">
        <f t="array" ref="AP15">IFERROR(SUMPRODUCT((YEAR($D$4:$AM$4)=2023)*$D15:$AM15),"-")</f>
        <v>-</v>
      </c>
      <c r="AQ15" s="300">
        <f ca="1">IFERROR(SUM(INDEX($D15:$AM15, $AU$4 - MONTH(TODAY())-11):INDEX($D15:$AM15, $AU$4-12)),"-")</f>
        <v>103952706.03518637</v>
      </c>
      <c r="AR15" s="301">
        <f ca="1">IFERROR(SUM(INDEX($D15:$AM15, $AU$4 - MONTH(TODAY())+1):INDEX($D15:$AM15, $AU$4)),"-")</f>
        <v>11829632.53776687</v>
      </c>
      <c r="AW15" s="182" t="s">
        <v>17</v>
      </c>
      <c r="AX15" s="178" t="s">
        <v>224</v>
      </c>
    </row>
    <row r="16" spans="2:54" ht="15.75" x14ac:dyDescent="0.25">
      <c r="C16" s="118" t="s">
        <v>59</v>
      </c>
      <c r="D16" s="119" t="str">
        <f t="shared" ref="D16:AM16" si="28">IFERROR(IF(D14=0,"-",(D14/D15)-1),"-")</f>
        <v>-</v>
      </c>
      <c r="E16" s="119" t="str">
        <f t="shared" si="28"/>
        <v>-</v>
      </c>
      <c r="F16" s="119" t="str">
        <f t="shared" si="28"/>
        <v>-</v>
      </c>
      <c r="G16" s="119" t="str">
        <f t="shared" si="28"/>
        <v>-</v>
      </c>
      <c r="H16" s="119" t="str">
        <f t="shared" si="28"/>
        <v>-</v>
      </c>
      <c r="I16" s="119" t="str">
        <f t="shared" si="28"/>
        <v>-</v>
      </c>
      <c r="J16" s="119" t="str">
        <f t="shared" si="28"/>
        <v>-</v>
      </c>
      <c r="K16" s="119" t="str">
        <f t="shared" si="28"/>
        <v>-</v>
      </c>
      <c r="L16" s="119" t="str">
        <f t="shared" si="28"/>
        <v>-</v>
      </c>
      <c r="M16" s="119" t="str">
        <f t="shared" si="28"/>
        <v>-</v>
      </c>
      <c r="N16" s="119">
        <f t="shared" si="28"/>
        <v>0.14255682459012231</v>
      </c>
      <c r="O16" s="219">
        <f t="shared" si="28"/>
        <v>0.20766034313453585</v>
      </c>
      <c r="P16" s="119">
        <f t="shared" si="28"/>
        <v>-0.28350947521093117</v>
      </c>
      <c r="Q16" s="119">
        <f t="shared" si="28"/>
        <v>-0.14689585279858119</v>
      </c>
      <c r="R16" s="119">
        <f t="shared" si="28"/>
        <v>6.1121901206017126E-2</v>
      </c>
      <c r="S16" s="119">
        <f t="shared" si="28"/>
        <v>-3.8442408494471114E-2</v>
      </c>
      <c r="T16" s="119">
        <f t="shared" si="28"/>
        <v>-6.5797363984271717E-2</v>
      </c>
      <c r="U16" s="119">
        <f t="shared" si="28"/>
        <v>-0.18863046076135048</v>
      </c>
      <c r="V16" s="119">
        <f t="shared" si="28"/>
        <v>-4.708075586877325E-2</v>
      </c>
      <c r="W16" s="119">
        <f t="shared" si="28"/>
        <v>-8.259378257444161E-2</v>
      </c>
      <c r="X16" s="119">
        <f t="shared" si="28"/>
        <v>-0.26325103359270852</v>
      </c>
      <c r="Y16" s="119">
        <f t="shared" si="28"/>
        <v>-0.31880592004029507</v>
      </c>
      <c r="Z16" s="119">
        <f t="shared" si="28"/>
        <v>-0.12753397772192387</v>
      </c>
      <c r="AA16" s="219">
        <f t="shared" si="28"/>
        <v>-5.5290461171748073E-2</v>
      </c>
      <c r="AB16" s="119">
        <f t="shared" si="28"/>
        <v>-0.42207108432737217</v>
      </c>
      <c r="AC16" s="119" t="str">
        <f t="shared" si="28"/>
        <v>-</v>
      </c>
      <c r="AD16" s="119" t="str">
        <f t="shared" si="28"/>
        <v>-</v>
      </c>
      <c r="AE16" s="119" t="str">
        <f t="shared" si="28"/>
        <v>-</v>
      </c>
      <c r="AF16" s="119" t="str">
        <f t="shared" si="28"/>
        <v>-</v>
      </c>
      <c r="AG16" s="119" t="str">
        <f t="shared" si="28"/>
        <v>-</v>
      </c>
      <c r="AH16" s="119" t="str">
        <f t="shared" si="28"/>
        <v>-</v>
      </c>
      <c r="AI16" s="119" t="str">
        <f t="shared" si="28"/>
        <v>-</v>
      </c>
      <c r="AJ16" s="119" t="str">
        <f t="shared" si="28"/>
        <v>-</v>
      </c>
      <c r="AK16" s="119" t="str">
        <f t="shared" si="28"/>
        <v>-</v>
      </c>
      <c r="AL16" s="119" t="str">
        <f t="shared" si="28"/>
        <v>-</v>
      </c>
      <c r="AM16" s="197" t="str">
        <f t="shared" si="28"/>
        <v>-</v>
      </c>
      <c r="AN16" s="158" t="str">
        <f ca="1">IFERROR(IF(AN14=0,"-",(AN14/AN15)-1),"-")</f>
        <v>-</v>
      </c>
      <c r="AO16" s="158">
        <f t="shared" ref="AO16" ca="1" si="29">IFERROR(IF(AO14=0,"-",(AO14/AO15)-1),"-")</f>
        <v>-0.33669683389104399</v>
      </c>
      <c r="AP16" s="158" t="str">
        <f t="shared" ref="AP16" si="30">IFERROR(IF(AP14=0,"-",(AP14/AP15)-1),"-")</f>
        <v>-</v>
      </c>
      <c r="AQ16" s="158">
        <f t="shared" ref="AQ16" ca="1" si="31">IFERROR(IF(AQ14=0,"-",(AQ14/AQ15)-1),"-")</f>
        <v>-0.10134692888443741</v>
      </c>
      <c r="AR16" s="159">
        <f t="shared" ref="AR16" ca="1" si="32">IFERROR(IF(AR14=0,"-",(AR14/AR15)-1),"-")</f>
        <v>2.9245519011558803</v>
      </c>
    </row>
    <row r="17" spans="2:44" ht="15.75" thickBot="1" x14ac:dyDescent="0.3">
      <c r="C17" s="184" t="s">
        <v>66</v>
      </c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221"/>
      <c r="P17" s="185"/>
      <c r="Q17" s="185"/>
      <c r="R17" s="185"/>
      <c r="S17" s="185"/>
      <c r="T17" s="185"/>
      <c r="U17" s="185"/>
      <c r="V17" s="185"/>
      <c r="W17" s="185"/>
      <c r="X17" s="185"/>
      <c r="Y17" s="185"/>
      <c r="Z17" s="185"/>
      <c r="AA17" s="221"/>
      <c r="AB17" s="185"/>
      <c r="AC17" s="185"/>
      <c r="AD17" s="185"/>
      <c r="AE17" s="185"/>
      <c r="AF17" s="185"/>
      <c r="AG17" s="185"/>
      <c r="AH17" s="185"/>
      <c r="AI17" s="185"/>
      <c r="AJ17" s="185"/>
      <c r="AK17" s="185"/>
      <c r="AL17" s="185"/>
      <c r="AM17" s="210"/>
      <c r="AN17" s="187"/>
      <c r="AO17" s="187"/>
      <c r="AP17" s="187"/>
      <c r="AQ17" s="187"/>
      <c r="AR17" s="188"/>
    </row>
    <row r="18" spans="2:44" ht="16.5" thickBot="1" x14ac:dyDescent="0.3">
      <c r="C18" s="385" t="s">
        <v>67</v>
      </c>
      <c r="D18" s="386">
        <f>IFERROR((D14-D8)/D14,"-")</f>
        <v>9.0583968763235864E-2</v>
      </c>
      <c r="E18" s="386">
        <f t="shared" ref="E18:AM18" si="33">IFERROR((E14-E8)/E14,"-")</f>
        <v>0.10474879591315443</v>
      </c>
      <c r="F18" s="386">
        <f t="shared" si="33"/>
        <v>8.4527432345147493E-2</v>
      </c>
      <c r="G18" s="386">
        <f t="shared" si="33"/>
        <v>8.1211045524153438E-2</v>
      </c>
      <c r="H18" s="386">
        <f t="shared" si="33"/>
        <v>7.5395060985438522E-2</v>
      </c>
      <c r="I18" s="386">
        <f t="shared" si="33"/>
        <v>6.3811946945581718E-2</v>
      </c>
      <c r="J18" s="386">
        <f t="shared" si="33"/>
        <v>6.1216736613800789E-2</v>
      </c>
      <c r="K18" s="386">
        <f t="shared" si="33"/>
        <v>6.7993609203327934E-2</v>
      </c>
      <c r="L18" s="386">
        <f t="shared" si="33"/>
        <v>7.7823272526638704E-2</v>
      </c>
      <c r="M18" s="386">
        <f t="shared" si="33"/>
        <v>8.6093864720044863E-2</v>
      </c>
      <c r="N18" s="386">
        <f t="shared" si="33"/>
        <v>0.10845581264883206</v>
      </c>
      <c r="O18" s="387">
        <f t="shared" si="33"/>
        <v>9.1148988395090558E-2</v>
      </c>
      <c r="P18" s="386">
        <f t="shared" si="33"/>
        <v>8.8241806095107608E-2</v>
      </c>
      <c r="Q18" s="388">
        <f t="shared" si="33"/>
        <v>8.0999687480724378E-2</v>
      </c>
      <c r="R18" s="386">
        <f t="shared" si="33"/>
        <v>5.3422823618477652E-2</v>
      </c>
      <c r="S18" s="386">
        <f t="shared" si="33"/>
        <v>5.3031018579329285E-2</v>
      </c>
      <c r="T18" s="386">
        <f t="shared" si="33"/>
        <v>4.7337494496299148E-2</v>
      </c>
      <c r="U18" s="386">
        <f t="shared" si="33"/>
        <v>4.7742364631347123E-2</v>
      </c>
      <c r="V18" s="386">
        <f t="shared" si="33"/>
        <v>4.1980919823321083E-2</v>
      </c>
      <c r="W18" s="386">
        <f t="shared" si="33"/>
        <v>4.4346215603954998E-2</v>
      </c>
      <c r="X18" s="386">
        <f t="shared" si="33"/>
        <v>5.3474195371159848E-2</v>
      </c>
      <c r="Y18" s="386">
        <f t="shared" si="33"/>
        <v>5.6780024233816007E-2</v>
      </c>
      <c r="Z18" s="386">
        <f t="shared" si="33"/>
        <v>6.0424227973452586E-2</v>
      </c>
      <c r="AA18" s="387">
        <f t="shared" si="33"/>
        <v>6.0302737340286162E-2</v>
      </c>
      <c r="AB18" s="386">
        <f t="shared" si="33"/>
        <v>5.6332977741713745E-2</v>
      </c>
      <c r="AC18" s="386">
        <f t="shared" si="33"/>
        <v>5.2540274704329752E-2</v>
      </c>
      <c r="AD18" s="386">
        <f t="shared" si="33"/>
        <v>3.5658443767413027E-2</v>
      </c>
      <c r="AE18" s="386">
        <f t="shared" si="33"/>
        <v>2.8708692001765408E-2</v>
      </c>
      <c r="AF18" s="386">
        <f t="shared" si="33"/>
        <v>2.8424813022951922E-2</v>
      </c>
      <c r="AG18" s="386">
        <f t="shared" si="33"/>
        <v>2.7359583910600394E-2</v>
      </c>
      <c r="AH18" s="386">
        <f t="shared" si="33"/>
        <v>2.8665369677560591E-2</v>
      </c>
      <c r="AI18" s="386">
        <f t="shared" si="33"/>
        <v>2.9114937767078814E-2</v>
      </c>
      <c r="AJ18" s="386" t="str">
        <f t="shared" si="33"/>
        <v>-</v>
      </c>
      <c r="AK18" s="386" t="str">
        <f t="shared" si="33"/>
        <v>-</v>
      </c>
      <c r="AL18" s="386" t="str">
        <f t="shared" si="33"/>
        <v>-</v>
      </c>
      <c r="AM18" s="387" t="str">
        <f t="shared" si="33"/>
        <v>-</v>
      </c>
      <c r="AN18" s="389">
        <f t="shared" ref="AN18:AR18" ca="1" si="34">IFERROR((AN14-AN8)/AN14,"-")</f>
        <v>2.8271584760789982E-2</v>
      </c>
      <c r="AO18" s="386">
        <f t="shared" ca="1" si="34"/>
        <v>4.4454304447071727E-2</v>
      </c>
      <c r="AP18" s="386">
        <f t="shared" si="34"/>
        <v>8.1997909998442239E-2</v>
      </c>
      <c r="AQ18" s="386">
        <f t="shared" ca="1" si="34"/>
        <v>5.6914311096413463E-2</v>
      </c>
      <c r="AR18" s="387">
        <f t="shared" ca="1" si="34"/>
        <v>3.6603356065111281E-2</v>
      </c>
    </row>
    <row r="19" spans="2:44" ht="16.5" hidden="1" thickBot="1" x14ac:dyDescent="0.3">
      <c r="C19" s="150" t="s">
        <v>205</v>
      </c>
      <c r="D19" s="151" t="str">
        <f>IFERROR(((D39*D28)+(D54*D65))/SUM(D54,D28),"-")</f>
        <v>-</v>
      </c>
      <c r="E19" s="151" t="str">
        <f t="shared" ref="E19:AM19" si="35">IFERROR(((E39*E28)+(E54*E65))/SUM(E54,E28),"-")</f>
        <v>-</v>
      </c>
      <c r="F19" s="151" t="str">
        <f t="shared" si="35"/>
        <v>-</v>
      </c>
      <c r="G19" s="151" t="str">
        <f t="shared" si="35"/>
        <v>-</v>
      </c>
      <c r="H19" s="151" t="str">
        <f t="shared" si="35"/>
        <v>-</v>
      </c>
      <c r="I19" s="151" t="str">
        <f t="shared" si="35"/>
        <v>-</v>
      </c>
      <c r="J19" s="151" t="str">
        <f t="shared" si="35"/>
        <v>-</v>
      </c>
      <c r="K19" s="151" t="str">
        <f t="shared" si="35"/>
        <v>-</v>
      </c>
      <c r="L19" s="151" t="str">
        <f t="shared" si="35"/>
        <v>-</v>
      </c>
      <c r="M19" s="151" t="str">
        <f t="shared" si="35"/>
        <v>-</v>
      </c>
      <c r="N19" s="151" t="str">
        <f t="shared" si="35"/>
        <v>-</v>
      </c>
      <c r="O19" s="212" t="str">
        <f t="shared" si="35"/>
        <v>-</v>
      </c>
      <c r="P19" s="220" t="str">
        <f t="shared" si="35"/>
        <v>-</v>
      </c>
      <c r="Q19" s="151" t="str">
        <f t="shared" si="35"/>
        <v>-</v>
      </c>
      <c r="R19" s="151" t="str">
        <f t="shared" si="35"/>
        <v>-</v>
      </c>
      <c r="S19" s="151" t="str">
        <f t="shared" si="35"/>
        <v>-</v>
      </c>
      <c r="T19" s="151" t="str">
        <f t="shared" si="35"/>
        <v>-</v>
      </c>
      <c r="U19" s="151" t="str">
        <f t="shared" si="35"/>
        <v>-</v>
      </c>
      <c r="V19" s="151" t="str">
        <f t="shared" si="35"/>
        <v>-</v>
      </c>
      <c r="W19" s="151" t="str">
        <f t="shared" si="35"/>
        <v>-</v>
      </c>
      <c r="X19" s="151" t="str">
        <f t="shared" si="35"/>
        <v>-</v>
      </c>
      <c r="Y19" s="151" t="str">
        <f t="shared" si="35"/>
        <v>-</v>
      </c>
      <c r="Z19" s="151" t="str">
        <f t="shared" si="35"/>
        <v>-</v>
      </c>
      <c r="AA19" s="212" t="str">
        <f t="shared" si="35"/>
        <v>-</v>
      </c>
      <c r="AB19" s="220" t="str">
        <f t="shared" si="35"/>
        <v>-</v>
      </c>
      <c r="AC19" s="151" t="str">
        <f t="shared" si="35"/>
        <v>-</v>
      </c>
      <c r="AD19" s="151" t="str">
        <f t="shared" si="35"/>
        <v>-</v>
      </c>
      <c r="AE19" s="151" t="str">
        <f t="shared" si="35"/>
        <v>-</v>
      </c>
      <c r="AF19" s="151" t="str">
        <f t="shared" si="35"/>
        <v>-</v>
      </c>
      <c r="AG19" s="151" t="str">
        <f t="shared" si="35"/>
        <v>-</v>
      </c>
      <c r="AH19" s="151" t="str">
        <f t="shared" si="35"/>
        <v>-</v>
      </c>
      <c r="AI19" s="151" t="str">
        <f t="shared" si="35"/>
        <v>-</v>
      </c>
      <c r="AJ19" s="151" t="str">
        <f t="shared" si="35"/>
        <v>-</v>
      </c>
      <c r="AK19" s="151" t="str">
        <f t="shared" si="35"/>
        <v>-</v>
      </c>
      <c r="AL19" s="151" t="str">
        <f t="shared" si="35"/>
        <v>-</v>
      </c>
      <c r="AM19" s="212" t="str">
        <f t="shared" si="35"/>
        <v>-</v>
      </c>
      <c r="AN19" s="152"/>
      <c r="AO19" s="152"/>
      <c r="AP19" s="152"/>
      <c r="AQ19" s="152"/>
      <c r="AR19" s="153"/>
    </row>
    <row r="21" spans="2:44" ht="15.75" thickBot="1" x14ac:dyDescent="0.3">
      <c r="Q21" s="192"/>
    </row>
    <row r="22" spans="2:44" ht="26.25" x14ac:dyDescent="0.4">
      <c r="C22" s="181" t="s">
        <v>8</v>
      </c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9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9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525" t="s">
        <v>288</v>
      </c>
      <c r="AO22" s="526"/>
      <c r="AP22" s="526"/>
      <c r="AQ22" s="526"/>
      <c r="AR22" s="527"/>
    </row>
    <row r="23" spans="2:44" ht="15.75" thickBot="1" x14ac:dyDescent="0.3">
      <c r="C23" s="323"/>
      <c r="D23" s="312" t="s">
        <v>236</v>
      </c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4"/>
      <c r="P23" s="213" t="s">
        <v>236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4"/>
      <c r="AB23" s="213" t="s">
        <v>236</v>
      </c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530" t="s">
        <v>289</v>
      </c>
      <c r="AO23" s="528"/>
      <c r="AP23" s="528" t="s">
        <v>290</v>
      </c>
      <c r="AQ23" s="528"/>
      <c r="AR23" s="529"/>
    </row>
    <row r="24" spans="2:44" ht="15.75" thickBot="1" x14ac:dyDescent="0.3">
      <c r="C24" s="315" t="s">
        <v>55</v>
      </c>
      <c r="D24" s="324">
        <f t="shared" ref="D24:Q24" si="36">D$4</f>
        <v>44927</v>
      </c>
      <c r="E24" s="191">
        <f t="shared" si="36"/>
        <v>44958</v>
      </c>
      <c r="F24" s="191">
        <f t="shared" si="36"/>
        <v>44986</v>
      </c>
      <c r="G24" s="191">
        <f t="shared" si="36"/>
        <v>45017</v>
      </c>
      <c r="H24" s="191">
        <f t="shared" si="36"/>
        <v>45047</v>
      </c>
      <c r="I24" s="191">
        <f t="shared" si="36"/>
        <v>45078</v>
      </c>
      <c r="J24" s="191">
        <f t="shared" si="36"/>
        <v>45108</v>
      </c>
      <c r="K24" s="191">
        <f t="shared" si="36"/>
        <v>45139</v>
      </c>
      <c r="L24" s="191">
        <f t="shared" si="36"/>
        <v>45170</v>
      </c>
      <c r="M24" s="191">
        <f t="shared" si="36"/>
        <v>45200</v>
      </c>
      <c r="N24" s="191">
        <f t="shared" si="36"/>
        <v>45231</v>
      </c>
      <c r="O24" s="218">
        <f t="shared" si="36"/>
        <v>45261</v>
      </c>
      <c r="P24" s="191">
        <f t="shared" si="36"/>
        <v>45292</v>
      </c>
      <c r="Q24" s="191">
        <f t="shared" si="36"/>
        <v>45323</v>
      </c>
      <c r="R24" s="191">
        <f t="shared" ref="R24:AM24" si="37">R$4</f>
        <v>45352</v>
      </c>
      <c r="S24" s="191">
        <f t="shared" si="37"/>
        <v>45383</v>
      </c>
      <c r="T24" s="191">
        <f t="shared" si="37"/>
        <v>45413</v>
      </c>
      <c r="U24" s="191">
        <f t="shared" si="37"/>
        <v>45444</v>
      </c>
      <c r="V24" s="191">
        <f t="shared" si="37"/>
        <v>45474</v>
      </c>
      <c r="W24" s="191">
        <f t="shared" si="37"/>
        <v>45505</v>
      </c>
      <c r="X24" s="191">
        <f t="shared" si="37"/>
        <v>45536</v>
      </c>
      <c r="Y24" s="191">
        <f t="shared" si="37"/>
        <v>45566</v>
      </c>
      <c r="Z24" s="191">
        <f t="shared" si="37"/>
        <v>45597</v>
      </c>
      <c r="AA24" s="218">
        <f t="shared" si="37"/>
        <v>45627</v>
      </c>
      <c r="AB24" s="191">
        <f t="shared" si="37"/>
        <v>45658</v>
      </c>
      <c r="AC24" s="191">
        <f t="shared" si="37"/>
        <v>45689</v>
      </c>
      <c r="AD24" s="191">
        <f t="shared" si="37"/>
        <v>45717</v>
      </c>
      <c r="AE24" s="191">
        <f t="shared" si="37"/>
        <v>45748</v>
      </c>
      <c r="AF24" s="191">
        <f t="shared" si="37"/>
        <v>45778</v>
      </c>
      <c r="AG24" s="191">
        <f t="shared" si="37"/>
        <v>45809</v>
      </c>
      <c r="AH24" s="191">
        <f t="shared" si="37"/>
        <v>45839</v>
      </c>
      <c r="AI24" s="191">
        <f t="shared" si="37"/>
        <v>45870</v>
      </c>
      <c r="AJ24" s="191">
        <f t="shared" si="37"/>
        <v>45901</v>
      </c>
      <c r="AK24" s="191">
        <f t="shared" si="37"/>
        <v>45931</v>
      </c>
      <c r="AL24" s="191">
        <f t="shared" si="37"/>
        <v>45962</v>
      </c>
      <c r="AM24" s="191">
        <f t="shared" si="37"/>
        <v>45992</v>
      </c>
      <c r="AN24" s="253" t="s">
        <v>234</v>
      </c>
      <c r="AO24" s="254" t="s">
        <v>235</v>
      </c>
      <c r="AP24" s="502" t="s">
        <v>482</v>
      </c>
      <c r="AQ24" s="502" t="s">
        <v>292</v>
      </c>
      <c r="AR24" s="503" t="s">
        <v>483</v>
      </c>
    </row>
    <row r="25" spans="2:44" ht="15.75" x14ac:dyDescent="0.25">
      <c r="B25" t="str">
        <f t="shared" ref="B25:B39" si="38">$C$22</f>
        <v>PC Annual Direct</v>
      </c>
      <c r="C25" s="189" t="s">
        <v>182</v>
      </c>
      <c r="D25" s="112">
        <v>3118.5534245087979</v>
      </c>
      <c r="E25" s="112">
        <v>3228.7589037424932</v>
      </c>
      <c r="F25" s="112">
        <v>4097.5218578292079</v>
      </c>
      <c r="G25" s="112">
        <v>3226.4726779845041</v>
      </c>
      <c r="H25" s="112">
        <v>3137.0273222462069</v>
      </c>
      <c r="I25" s="112">
        <v>2548.8989075097088</v>
      </c>
      <c r="J25" s="112">
        <v>2202.1557374933031</v>
      </c>
      <c r="K25" s="112">
        <v>2452.800546227802</v>
      </c>
      <c r="L25" s="112">
        <v>2305.8442627118066</v>
      </c>
      <c r="M25" s="112">
        <v>2692.3961746551986</v>
      </c>
      <c r="N25" s="112">
        <v>3437.4207655133077</v>
      </c>
      <c r="O25" s="114">
        <v>3451.3251363966006</v>
      </c>
      <c r="P25" s="112">
        <v>3905.1666664672066</v>
      </c>
      <c r="Q25" s="112">
        <v>5189.5437152705972</v>
      </c>
      <c r="R25" s="112">
        <v>7447.487671058786</v>
      </c>
      <c r="S25" s="112">
        <v>7282.2219180555767</v>
      </c>
      <c r="T25" s="112">
        <v>7038.6849313939729</v>
      </c>
      <c r="U25" s="112">
        <v>5950.1424659531849</v>
      </c>
      <c r="V25" s="112">
        <v>5167.3287670239697</v>
      </c>
      <c r="W25" s="112">
        <v>4486.8219177219817</v>
      </c>
      <c r="X25" s="112">
        <v>4183.7068494535906</v>
      </c>
      <c r="Y25" s="112">
        <v>4064.71780819478</v>
      </c>
      <c r="Z25" s="112">
        <v>4331.0356165687917</v>
      </c>
      <c r="AA25" s="114">
        <v>4221.389041167974</v>
      </c>
      <c r="AB25" s="112">
        <v>4376.5150686055695</v>
      </c>
      <c r="AC25" s="112">
        <v>3577.1726028379871</v>
      </c>
      <c r="AD25" s="112">
        <v>4460.7452056019783</v>
      </c>
      <c r="AE25" s="112">
        <v>4430.989041217581</v>
      </c>
      <c r="AF25" s="112">
        <v>4333.095890529984</v>
      </c>
      <c r="AG25" s="112">
        <v>3764.6575343499853</v>
      </c>
      <c r="AH25" s="112">
        <v>3550.2465754399877</v>
      </c>
      <c r="AI25" s="112">
        <v>1564.701369906001</v>
      </c>
      <c r="AJ25" s="112">
        <v>0</v>
      </c>
      <c r="AK25" s="112">
        <v>0</v>
      </c>
      <c r="AL25" s="112">
        <v>0</v>
      </c>
      <c r="AM25" s="112">
        <v>0</v>
      </c>
      <c r="AN25" s="113">
        <v>3303.1753425564893</v>
      </c>
      <c r="AO25" s="112">
        <v>3904.9143836561848</v>
      </c>
      <c r="AP25" s="112">
        <v>63268.247368330412</v>
      </c>
      <c r="AQ25" s="112">
        <v>46467.398052945275</v>
      </c>
      <c r="AR25" s="114">
        <v>30058.123288489078</v>
      </c>
    </row>
    <row r="26" spans="2:44" ht="15.75" hidden="1" customHeight="1" x14ac:dyDescent="0.25">
      <c r="B26" t="str">
        <f>$C$22&amp;"_W VYRs"</f>
        <v>PC Annual Direct_W VYRs</v>
      </c>
      <c r="C26" s="115" t="s">
        <v>204</v>
      </c>
      <c r="D26" s="30" t="s">
        <v>484</v>
      </c>
      <c r="E26" s="30" t="s">
        <v>484</v>
      </c>
      <c r="F26" s="30" t="s">
        <v>484</v>
      </c>
      <c r="G26" s="30" t="s">
        <v>484</v>
      </c>
      <c r="H26" s="30" t="s">
        <v>484</v>
      </c>
      <c r="I26" s="30" t="s">
        <v>484</v>
      </c>
      <c r="J26" s="30" t="s">
        <v>484</v>
      </c>
      <c r="K26" s="30" t="s">
        <v>484</v>
      </c>
      <c r="L26" s="30" t="s">
        <v>484</v>
      </c>
      <c r="M26" s="30" t="s">
        <v>484</v>
      </c>
      <c r="N26" s="30">
        <v>1805.3047307239087</v>
      </c>
      <c r="O26" s="117">
        <v>1821.9811234360554</v>
      </c>
      <c r="P26" s="30">
        <v>4503.2861954105474</v>
      </c>
      <c r="Q26" s="30">
        <v>4495.9690465412996</v>
      </c>
      <c r="R26" s="30">
        <v>4488.6665027596146</v>
      </c>
      <c r="S26" s="30">
        <v>4481.3785349136224</v>
      </c>
      <c r="T26" s="30">
        <v>4474.5260451073691</v>
      </c>
      <c r="U26" s="30">
        <v>4552.1675911210768</v>
      </c>
      <c r="V26" s="30">
        <v>4412.6803697813466</v>
      </c>
      <c r="W26" s="30">
        <v>4272.1923251271</v>
      </c>
      <c r="X26" s="30">
        <v>5421.0660928297339</v>
      </c>
      <c r="Y26" s="30">
        <v>5584.1779144489374</v>
      </c>
      <c r="Z26" s="30">
        <v>4540.374957976539</v>
      </c>
      <c r="AA26" s="117">
        <v>3970.7359201666245</v>
      </c>
      <c r="AB26" s="30">
        <v>7217.0898047463661</v>
      </c>
      <c r="AC26" s="30">
        <v>7190.2763448333644</v>
      </c>
      <c r="AD26" s="30">
        <v>7200.9757875271871</v>
      </c>
      <c r="AE26" s="30">
        <v>6341.4836958703108</v>
      </c>
      <c r="AF26" s="30">
        <v>6327.932231107442</v>
      </c>
      <c r="AG26" s="30">
        <v>6298.8858444112948</v>
      </c>
      <c r="AH26" s="30">
        <v>6312.6232636596178</v>
      </c>
      <c r="AI26" s="30">
        <v>6315.7757878176863</v>
      </c>
      <c r="AJ26" s="30">
        <v>6320.8797710179078</v>
      </c>
      <c r="AK26" s="30">
        <v>6334.8631272626699</v>
      </c>
      <c r="AL26" s="30">
        <v>5889.6529600246777</v>
      </c>
      <c r="AM26" s="30">
        <v>4984.4107780443683</v>
      </c>
      <c r="AN26" s="116">
        <v>5328.0946493346164</v>
      </c>
      <c r="AO26" s="30">
        <v>4825.9187587933029</v>
      </c>
      <c r="AP26" s="30">
        <v>53205.042759973265</v>
      </c>
      <c r="AQ26" s="30">
        <v>0</v>
      </c>
      <c r="AR26" s="117">
        <v>0</v>
      </c>
    </row>
    <row r="27" spans="2:44" ht="15.75" hidden="1" customHeight="1" x14ac:dyDescent="0.25">
      <c r="B27" t="str">
        <f t="shared" si="38"/>
        <v>PC Annual Direct</v>
      </c>
      <c r="C27" s="118" t="s">
        <v>59</v>
      </c>
      <c r="D27" s="119" t="str">
        <f t="shared" ref="D27:AR27" si="39">IFERROR(IF(D25=0,"-",(D25/D26)-1),"-")</f>
        <v>-</v>
      </c>
      <c r="E27" s="119" t="str">
        <f t="shared" si="39"/>
        <v>-</v>
      </c>
      <c r="F27" s="119" t="str">
        <f t="shared" si="39"/>
        <v>-</v>
      </c>
      <c r="G27" s="119" t="str">
        <f t="shared" si="39"/>
        <v>-</v>
      </c>
      <c r="H27" s="119" t="str">
        <f t="shared" si="39"/>
        <v>-</v>
      </c>
      <c r="I27" s="119" t="str">
        <f t="shared" si="39"/>
        <v>-</v>
      </c>
      <c r="J27" s="119" t="str">
        <f t="shared" si="39"/>
        <v>-</v>
      </c>
      <c r="K27" s="119" t="str">
        <f t="shared" si="39"/>
        <v>-</v>
      </c>
      <c r="L27" s="119" t="str">
        <f t="shared" si="39"/>
        <v>-</v>
      </c>
      <c r="M27" s="119" t="str">
        <f t="shared" si="39"/>
        <v>-</v>
      </c>
      <c r="N27" s="119">
        <f t="shared" si="39"/>
        <v>0.90406677998065033</v>
      </c>
      <c r="O27" s="219">
        <f t="shared" si="39"/>
        <v>0.8942705234441628</v>
      </c>
      <c r="P27" s="119">
        <f t="shared" si="39"/>
        <v>-0.13281845811907422</v>
      </c>
      <c r="Q27" s="119">
        <f t="shared" si="39"/>
        <v>0.1542658905231693</v>
      </c>
      <c r="R27" s="119">
        <f t="shared" si="39"/>
        <v>0.65917598611527484</v>
      </c>
      <c r="S27" s="119">
        <f t="shared" si="39"/>
        <v>0.62499593848657997</v>
      </c>
      <c r="T27" s="119">
        <f t="shared" si="39"/>
        <v>0.5730570926255667</v>
      </c>
      <c r="U27" s="119">
        <f t="shared" si="39"/>
        <v>0.30710092430666069</v>
      </c>
      <c r="V27" s="119">
        <f t="shared" si="39"/>
        <v>0.17101814181026143</v>
      </c>
      <c r="W27" s="119">
        <f t="shared" si="39"/>
        <v>5.0238747757802793E-2</v>
      </c>
      <c r="X27" s="119">
        <f t="shared" si="39"/>
        <v>-0.22825016743713156</v>
      </c>
      <c r="Y27" s="119">
        <f t="shared" si="39"/>
        <v>-0.27210094834596654</v>
      </c>
      <c r="Z27" s="119">
        <f t="shared" si="39"/>
        <v>-4.6106179191209629E-2</v>
      </c>
      <c r="AA27" s="219">
        <f t="shared" si="39"/>
        <v>6.3125104776756702E-2</v>
      </c>
      <c r="AB27" s="119">
        <f t="shared" si="39"/>
        <v>-0.39359004986645363</v>
      </c>
      <c r="AC27" s="119">
        <f t="shared" si="39"/>
        <v>-0.50249859236517447</v>
      </c>
      <c r="AD27" s="119">
        <f t="shared" si="39"/>
        <v>-0.3805360082825946</v>
      </c>
      <c r="AE27" s="119">
        <f t="shared" si="39"/>
        <v>-0.3012693474079069</v>
      </c>
      <c r="AF27" s="119">
        <f t="shared" si="39"/>
        <v>-0.31524300003894712</v>
      </c>
      <c r="AG27" s="119">
        <f t="shared" si="39"/>
        <v>-0.40232961394431543</v>
      </c>
      <c r="AH27" s="119">
        <f t="shared" si="39"/>
        <v>-0.4375956829424662</v>
      </c>
      <c r="AI27" s="119">
        <f t="shared" si="39"/>
        <v>-0.7522550795859303</v>
      </c>
      <c r="AJ27" s="119" t="str">
        <f t="shared" si="39"/>
        <v>-</v>
      </c>
      <c r="AK27" s="119" t="str">
        <f t="shared" si="39"/>
        <v>-</v>
      </c>
      <c r="AL27" s="119" t="str">
        <f t="shared" si="39"/>
        <v>-</v>
      </c>
      <c r="AM27" s="119" t="str">
        <f t="shared" si="39"/>
        <v>-</v>
      </c>
      <c r="AN27" s="157">
        <f t="shared" si="39"/>
        <v>-0.38004567111640997</v>
      </c>
      <c r="AO27" s="158">
        <f t="shared" si="39"/>
        <v>-0.19084539569982539</v>
      </c>
      <c r="AP27" s="158">
        <f t="shared" si="39"/>
        <v>0.18914005301632431</v>
      </c>
      <c r="AQ27" s="158" t="str">
        <f t="shared" si="39"/>
        <v>-</v>
      </c>
      <c r="AR27" s="159" t="str">
        <f t="shared" si="39"/>
        <v>-</v>
      </c>
    </row>
    <row r="28" spans="2:44" ht="15.75" x14ac:dyDescent="0.25">
      <c r="B28" t="str">
        <f t="shared" si="38"/>
        <v>PC Annual Direct</v>
      </c>
      <c r="C28" s="111" t="s">
        <v>60</v>
      </c>
      <c r="D28" s="225">
        <v>2208005.6496426212</v>
      </c>
      <c r="E28" s="225">
        <v>2104308.2696422241</v>
      </c>
      <c r="F28" s="225">
        <v>2456511.1425000848</v>
      </c>
      <c r="G28" s="225">
        <v>2119678.9700000095</v>
      </c>
      <c r="H28" s="225">
        <v>2503083.7114287056</v>
      </c>
      <c r="I28" s="225">
        <v>2326402.3532152595</v>
      </c>
      <c r="J28" s="225">
        <v>2586552.0971442568</v>
      </c>
      <c r="K28" s="225">
        <v>2889602.6789283464</v>
      </c>
      <c r="L28" s="225">
        <v>2786376.2885710821</v>
      </c>
      <c r="M28" s="225">
        <v>3276141.9724995322</v>
      </c>
      <c r="N28" s="225">
        <v>3859445.6228565644</v>
      </c>
      <c r="O28" s="276">
        <v>3907503.0424986864</v>
      </c>
      <c r="P28" s="225">
        <v>4603605.0449992958</v>
      </c>
      <c r="Q28" s="225">
        <v>6559876.9246424157</v>
      </c>
      <c r="R28" s="225">
        <v>9490679.516430432</v>
      </c>
      <c r="S28" s="225">
        <v>8447883.3864311483</v>
      </c>
      <c r="T28" s="225">
        <v>7902950.3367846571</v>
      </c>
      <c r="U28" s="225">
        <v>6592604.4128562771</v>
      </c>
      <c r="V28" s="225">
        <v>5758898.2246453585</v>
      </c>
      <c r="W28" s="225">
        <v>5049238.0975014018</v>
      </c>
      <c r="X28" s="225">
        <v>4624546.0832145568</v>
      </c>
      <c r="Y28" s="225">
        <v>4470377.7921425188</v>
      </c>
      <c r="Z28" s="225">
        <v>4825949.0414281022</v>
      </c>
      <c r="AA28" s="276">
        <v>4706820.47035731</v>
      </c>
      <c r="AB28" s="225">
        <v>4624004.8835720457</v>
      </c>
      <c r="AC28" s="225">
        <v>3762028.6049991315</v>
      </c>
      <c r="AD28" s="225">
        <v>4764039.7289272519</v>
      </c>
      <c r="AE28" s="225">
        <v>4680704.3510695305</v>
      </c>
      <c r="AF28" s="225">
        <v>4575589.0100000594</v>
      </c>
      <c r="AG28" s="225">
        <v>3990446.8135739006</v>
      </c>
      <c r="AH28" s="225">
        <v>3838700.4739286243</v>
      </c>
      <c r="AI28" s="225">
        <v>1790845.5453566599</v>
      </c>
      <c r="AJ28" s="225">
        <v>0</v>
      </c>
      <c r="AK28" s="225">
        <v>0</v>
      </c>
      <c r="AL28" s="225">
        <v>0</v>
      </c>
      <c r="AM28" s="225">
        <v>0</v>
      </c>
      <c r="AN28" s="275">
        <v>3548895.460714811</v>
      </c>
      <c r="AO28" s="225">
        <v>4221171.0665474739</v>
      </c>
      <c r="AP28" s="225">
        <v>73033429.33143349</v>
      </c>
      <c r="AQ28" s="225">
        <v>54405735.944291003</v>
      </c>
      <c r="AR28" s="276">
        <v>32026359.411427204</v>
      </c>
    </row>
    <row r="29" spans="2:44" ht="15.75" x14ac:dyDescent="0.25">
      <c r="B29" t="str">
        <f>$C$22&amp;"_NWP"</f>
        <v>PC Annual Direct_NWP</v>
      </c>
      <c r="C29" s="115" t="s">
        <v>61</v>
      </c>
      <c r="D29" s="278" t="s">
        <v>484</v>
      </c>
      <c r="E29" s="278" t="s">
        <v>484</v>
      </c>
      <c r="F29" s="278" t="s">
        <v>484</v>
      </c>
      <c r="G29" s="278" t="s">
        <v>484</v>
      </c>
      <c r="H29" s="278" t="s">
        <v>484</v>
      </c>
      <c r="I29" s="278" t="s">
        <v>484</v>
      </c>
      <c r="J29" s="278" t="s">
        <v>484</v>
      </c>
      <c r="K29" s="278" t="s">
        <v>484</v>
      </c>
      <c r="L29" s="278" t="s">
        <v>484</v>
      </c>
      <c r="M29" s="278" t="s">
        <v>484</v>
      </c>
      <c r="N29" s="278">
        <v>3242495.1725031096</v>
      </c>
      <c r="O29" s="279">
        <v>3275084.0647190744</v>
      </c>
      <c r="P29" s="278">
        <v>3508147.9372798749</v>
      </c>
      <c r="Q29" s="278">
        <v>6166782.3693075832</v>
      </c>
      <c r="R29" s="278">
        <v>8513534.1356691141</v>
      </c>
      <c r="S29" s="278">
        <v>8526374.6400824934</v>
      </c>
      <c r="T29" s="278">
        <v>8435282.4547571167</v>
      </c>
      <c r="U29" s="278">
        <v>8388512.1352420198</v>
      </c>
      <c r="V29" s="278">
        <v>6025664.4935123501</v>
      </c>
      <c r="W29" s="278">
        <v>5789208.3939690767</v>
      </c>
      <c r="X29" s="278">
        <v>7283386.1676862948</v>
      </c>
      <c r="Y29" s="278">
        <v>7583243.8294645967</v>
      </c>
      <c r="Z29" s="278">
        <v>6329332.0374195743</v>
      </c>
      <c r="AA29" s="279">
        <v>5528395.9751686584</v>
      </c>
      <c r="AB29" s="278">
        <v>10081387.875720963</v>
      </c>
      <c r="AC29" s="278">
        <v>10046982.38031761</v>
      </c>
      <c r="AD29" s="278">
        <v>10046982.38031761</v>
      </c>
      <c r="AE29" s="278">
        <v>4295053.5499066357</v>
      </c>
      <c r="AF29" s="278">
        <v>4464067.9125272501</v>
      </c>
      <c r="AG29" s="278">
        <v>4408220.2782361265</v>
      </c>
      <c r="AH29" s="278">
        <v>4681841.3670253903</v>
      </c>
      <c r="AI29" s="278">
        <v>4833453.9461687803</v>
      </c>
      <c r="AJ29" s="278">
        <v>4841905.0065684775</v>
      </c>
      <c r="AK29" s="278">
        <v>4746176.9808992464</v>
      </c>
      <c r="AL29" s="278">
        <v>5110888.4012968009</v>
      </c>
      <c r="AM29" s="278">
        <v>4919656.5722469334</v>
      </c>
      <c r="AN29" s="277">
        <v>4596895.8759893868</v>
      </c>
      <c r="AO29" s="278">
        <v>6631862.3083299575</v>
      </c>
      <c r="AP29" s="278" t="s">
        <v>484</v>
      </c>
      <c r="AQ29" s="278" t="s">
        <v>484</v>
      </c>
      <c r="AR29" s="279">
        <v>52857989.690220363</v>
      </c>
    </row>
    <row r="30" spans="2:44" ht="15.75" x14ac:dyDescent="0.25">
      <c r="B30" t="str">
        <f t="shared" si="38"/>
        <v>PC Annual Direct</v>
      </c>
      <c r="C30" s="118" t="s">
        <v>59</v>
      </c>
      <c r="D30" s="119" t="s">
        <v>484</v>
      </c>
      <c r="E30" s="119" t="s">
        <v>484</v>
      </c>
      <c r="F30" s="119" t="s">
        <v>484</v>
      </c>
      <c r="G30" s="119" t="s">
        <v>484</v>
      </c>
      <c r="H30" s="119" t="s">
        <v>484</v>
      </c>
      <c r="I30" s="119" t="s">
        <v>484</v>
      </c>
      <c r="J30" s="119" t="s">
        <v>484</v>
      </c>
      <c r="K30" s="119" t="s">
        <v>484</v>
      </c>
      <c r="L30" s="119" t="s">
        <v>484</v>
      </c>
      <c r="M30" s="119" t="s">
        <v>484</v>
      </c>
      <c r="N30" s="119">
        <v>0.1902702756769834</v>
      </c>
      <c r="O30" s="219">
        <v>0.19310007477132007</v>
      </c>
      <c r="P30" s="119">
        <v>0.31226080749855978</v>
      </c>
      <c r="Q30" s="119">
        <v>6.3743867027201473E-2</v>
      </c>
      <c r="R30" s="119">
        <v>0.11477552861007245</v>
      </c>
      <c r="S30" s="119">
        <v>-9.2057007772515798E-3</v>
      </c>
      <c r="T30" s="119">
        <v>-6.3107799985079205E-2</v>
      </c>
      <c r="U30" s="119">
        <v>-0.21409133031360017</v>
      </c>
      <c r="V30" s="119">
        <v>-4.4271676452316666E-2</v>
      </c>
      <c r="W30" s="119">
        <v>-0.12781890823597586</v>
      </c>
      <c r="X30" s="119">
        <v>-0.36505548700246504</v>
      </c>
      <c r="Y30" s="119">
        <v>-0.41049267402257028</v>
      </c>
      <c r="Z30" s="119">
        <v>-0.23752632775517823</v>
      </c>
      <c r="AA30" s="219">
        <v>-0.14861010472143033</v>
      </c>
      <c r="AB30" s="119">
        <v>-0.5413325089189307</v>
      </c>
      <c r="AC30" s="119">
        <v>-0.62555636482760457</v>
      </c>
      <c r="AD30" s="119">
        <v>-0.52582381967144953</v>
      </c>
      <c r="AE30" s="119">
        <v>8.9789521057607846E-2</v>
      </c>
      <c r="AF30" s="119">
        <v>2.4981944642879172E-2</v>
      </c>
      <c r="AG30" s="119">
        <v>-9.477145838759915E-2</v>
      </c>
      <c r="AH30" s="119">
        <v>-0.18008745427281658</v>
      </c>
      <c r="AI30" s="119">
        <v>-0.62948947785544385</v>
      </c>
      <c r="AJ30" s="119" t="s">
        <v>484</v>
      </c>
      <c r="AK30" s="119" t="s">
        <v>484</v>
      </c>
      <c r="AL30" s="119" t="s">
        <v>484</v>
      </c>
      <c r="AM30" s="197" t="s">
        <v>484</v>
      </c>
      <c r="AN30" s="158">
        <v>-0.22798002033252829</v>
      </c>
      <c r="AO30" s="158">
        <v>-0.36350140122097108</v>
      </c>
      <c r="AP30" s="158">
        <v>0</v>
      </c>
      <c r="AQ30" s="158">
        <v>0</v>
      </c>
      <c r="AR30" s="159">
        <v>-0.39410561016185164</v>
      </c>
    </row>
    <row r="31" spans="2:44" ht="15.75" x14ac:dyDescent="0.25">
      <c r="B31" t="str">
        <f t="shared" si="38"/>
        <v>PC Annual Direct</v>
      </c>
      <c r="C31" s="111" t="s">
        <v>62</v>
      </c>
      <c r="D31" s="225">
        <v>708.02239021779894</v>
      </c>
      <c r="E31" s="225">
        <v>651.73905279923349</v>
      </c>
      <c r="F31" s="225">
        <v>599.51141878752526</v>
      </c>
      <c r="G31" s="225">
        <v>656.96479764524747</v>
      </c>
      <c r="H31" s="225">
        <v>797.91581465615718</v>
      </c>
      <c r="I31" s="225">
        <v>912.70875685225587</v>
      </c>
      <c r="J31" s="225">
        <v>1174.5545753673666</v>
      </c>
      <c r="K31" s="225">
        <v>1178.0830216188222</v>
      </c>
      <c r="L31" s="225">
        <v>1208.3974332655675</v>
      </c>
      <c r="M31" s="225">
        <v>1216.8127422477455</v>
      </c>
      <c r="N31" s="225">
        <v>1122.7736975284829</v>
      </c>
      <c r="O31" s="276">
        <v>1132.1747120523</v>
      </c>
      <c r="P31" s="225">
        <v>1178.8498259317389</v>
      </c>
      <c r="Q31" s="225">
        <v>1264.0565885088349</v>
      </c>
      <c r="R31" s="225">
        <v>1274.3464555586397</v>
      </c>
      <c r="S31" s="225">
        <v>1160.0694789986317</v>
      </c>
      <c r="T31" s="225">
        <v>1122.7879090788513</v>
      </c>
      <c r="U31" s="225">
        <v>1107.9742124796626</v>
      </c>
      <c r="V31" s="225">
        <v>1114.4826436042877</v>
      </c>
      <c r="W31" s="225">
        <v>1125.3484515527566</v>
      </c>
      <c r="X31" s="225">
        <v>1105.3704883310697</v>
      </c>
      <c r="Y31" s="225">
        <v>1099.8002821081202</v>
      </c>
      <c r="Z31" s="225">
        <v>1114.2713818759587</v>
      </c>
      <c r="AA31" s="276">
        <v>1114.9932935475256</v>
      </c>
      <c r="AB31" s="225">
        <v>1056.5495173869767</v>
      </c>
      <c r="AC31" s="225">
        <v>1051.6765676932914</v>
      </c>
      <c r="AD31" s="225">
        <v>1067.9918958259227</v>
      </c>
      <c r="AE31" s="225">
        <v>1056.3565622774213</v>
      </c>
      <c r="AF31" s="225">
        <v>1055.9630171120943</v>
      </c>
      <c r="AG31" s="225">
        <v>1059.9760475325415</v>
      </c>
      <c r="AH31" s="225">
        <v>1081.2489759117332</v>
      </c>
      <c r="AI31" s="225">
        <v>1144.528649236272</v>
      </c>
      <c r="AJ31" s="225" t="s">
        <v>484</v>
      </c>
      <c r="AK31" s="225" t="s">
        <v>484</v>
      </c>
      <c r="AL31" s="225" t="s">
        <v>484</v>
      </c>
      <c r="AM31" s="225" t="s">
        <v>484</v>
      </c>
      <c r="AN31" s="275">
        <v>1074.3890628488848</v>
      </c>
      <c r="AO31" s="225">
        <v>1080.9894025372143</v>
      </c>
      <c r="AP31" s="225">
        <v>1154.345700557388</v>
      </c>
      <c r="AQ31" s="225">
        <v>1170.8367204529234</v>
      </c>
      <c r="AR31" s="276">
        <v>1065.4810050530291</v>
      </c>
    </row>
    <row r="32" spans="2:44" ht="15.75" hidden="1" customHeight="1" x14ac:dyDescent="0.25">
      <c r="B32" t="str">
        <f t="shared" si="38"/>
        <v>PC Annual Direct</v>
      </c>
      <c r="C32" s="115" t="s">
        <v>63</v>
      </c>
      <c r="D32" s="278" t="s">
        <v>484</v>
      </c>
      <c r="E32" s="278" t="s">
        <v>484</v>
      </c>
      <c r="F32" s="278" t="s">
        <v>484</v>
      </c>
      <c r="G32" s="278" t="s">
        <v>484</v>
      </c>
      <c r="H32" s="278" t="s">
        <v>484</v>
      </c>
      <c r="I32" s="278" t="s">
        <v>484</v>
      </c>
      <c r="J32" s="278" t="s">
        <v>484</v>
      </c>
      <c r="K32" s="278" t="s">
        <v>484</v>
      </c>
      <c r="L32" s="278" t="s">
        <v>484</v>
      </c>
      <c r="M32" s="278" t="s">
        <v>484</v>
      </c>
      <c r="N32" s="278">
        <v>1796.0929904631128</v>
      </c>
      <c r="O32" s="279">
        <v>1797.5400637206533</v>
      </c>
      <c r="P32" s="278">
        <v>779.01953929891204</v>
      </c>
      <c r="Q32" s="278">
        <v>1371.6247388428135</v>
      </c>
      <c r="R32" s="278">
        <v>1896.6733506343201</v>
      </c>
      <c r="S32" s="278">
        <v>1902.6231713422615</v>
      </c>
      <c r="T32" s="278">
        <v>1885.1789820243871</v>
      </c>
      <c r="U32" s="278">
        <v>1842.7511657531384</v>
      </c>
      <c r="V32" s="278">
        <v>1365.5338679812262</v>
      </c>
      <c r="W32" s="278">
        <v>1355.0907715272028</v>
      </c>
      <c r="X32" s="278">
        <v>1343.5339180460815</v>
      </c>
      <c r="Y32" s="278">
        <v>1357.9875042740168</v>
      </c>
      <c r="Z32" s="278">
        <v>1394.0108682654484</v>
      </c>
      <c r="AA32" s="279">
        <v>1392.2849784824446</v>
      </c>
      <c r="AB32" s="278">
        <v>1396.8771552615117</v>
      </c>
      <c r="AC32" s="278">
        <v>1397.301285580902</v>
      </c>
      <c r="AD32" s="278">
        <v>1395.2251301441663</v>
      </c>
      <c r="AE32" s="278">
        <v>677.29473982621016</v>
      </c>
      <c r="AF32" s="278">
        <v>705.45444380430729</v>
      </c>
      <c r="AG32" s="278">
        <v>699.84127147618221</v>
      </c>
      <c r="AH32" s="278">
        <v>741.66335792248526</v>
      </c>
      <c r="AI32" s="278">
        <v>765.29853315753974</v>
      </c>
      <c r="AJ32" s="278">
        <v>766.01757697864616</v>
      </c>
      <c r="AK32" s="278">
        <v>749.21539511621563</v>
      </c>
      <c r="AL32" s="278">
        <v>867.77411775979863</v>
      </c>
      <c r="AM32" s="278">
        <v>987.0086538447697</v>
      </c>
      <c r="AN32" s="277">
        <v>862.76543089628797</v>
      </c>
      <c r="AO32" s="278">
        <v>1374.2175614220705</v>
      </c>
      <c r="AP32" s="278">
        <v>9171.2408956557501</v>
      </c>
      <c r="AQ32" s="278">
        <v>7778.9559171733063</v>
      </c>
      <c r="AR32" s="279">
        <v>0</v>
      </c>
    </row>
    <row r="33" spans="2:44" ht="15.75" hidden="1" customHeight="1" x14ac:dyDescent="0.25">
      <c r="B33" t="str">
        <f t="shared" si="38"/>
        <v>PC Annual Direct</v>
      </c>
      <c r="C33" s="118" t="s">
        <v>59</v>
      </c>
      <c r="D33" s="321" t="s">
        <v>484</v>
      </c>
      <c r="E33" s="321" t="s">
        <v>484</v>
      </c>
      <c r="F33" s="321" t="s">
        <v>484</v>
      </c>
      <c r="G33" s="321" t="s">
        <v>484</v>
      </c>
      <c r="H33" s="321" t="s">
        <v>484</v>
      </c>
      <c r="I33" s="321" t="s">
        <v>484</v>
      </c>
      <c r="J33" s="321" t="s">
        <v>484</v>
      </c>
      <c r="K33" s="321" t="s">
        <v>484</v>
      </c>
      <c r="L33" s="321" t="s">
        <v>484</v>
      </c>
      <c r="M33" s="321" t="s">
        <v>484</v>
      </c>
      <c r="N33" s="321">
        <v>-0.37487997364825643</v>
      </c>
      <c r="O33" s="322">
        <v>-0.37015328064017738</v>
      </c>
      <c r="P33" s="321">
        <v>0.51324808488457041</v>
      </c>
      <c r="Q33" s="321">
        <v>-7.8423891963868786E-2</v>
      </c>
      <c r="R33" s="321">
        <v>-0.32811495709978233</v>
      </c>
      <c r="S33" s="321">
        <v>-0.39027890731498527</v>
      </c>
      <c r="T33" s="321">
        <v>-0.40441309828674576</v>
      </c>
      <c r="U33" s="321">
        <v>-0.39873910646702537</v>
      </c>
      <c r="V33" s="321">
        <v>-0.18384840556762383</v>
      </c>
      <c r="W33" s="321">
        <v>-0.16954017015075973</v>
      </c>
      <c r="X33" s="321">
        <v>-0.17726640653879122</v>
      </c>
      <c r="Y33" s="321">
        <v>-0.19012488800765814</v>
      </c>
      <c r="Z33" s="321">
        <v>-0.20067238552993949</v>
      </c>
      <c r="AA33" s="322">
        <v>-0.19916302281531462</v>
      </c>
      <c r="AB33" s="321">
        <v>-0.24363462212310405</v>
      </c>
      <c r="AC33" s="321">
        <v>-0.2473516065963709</v>
      </c>
      <c r="AD33" s="321">
        <v>-0.23453794462864297</v>
      </c>
      <c r="AE33" s="321">
        <v>0.55967040663637246</v>
      </c>
      <c r="AF33" s="321">
        <v>0.49685500798265281</v>
      </c>
      <c r="AG33" s="321">
        <v>0.51459493850187399</v>
      </c>
      <c r="AH33" s="321">
        <v>0.45787029163808257</v>
      </c>
      <c r="AI33" s="321">
        <v>0.49553226570821907</v>
      </c>
      <c r="AJ33" s="321" t="s">
        <v>484</v>
      </c>
      <c r="AK33" s="321" t="s">
        <v>484</v>
      </c>
      <c r="AL33" s="321" t="s">
        <v>484</v>
      </c>
      <c r="AM33" s="321" t="s">
        <v>484</v>
      </c>
      <c r="AN33" s="280">
        <v>211.62363195259684</v>
      </c>
      <c r="AO33" s="281">
        <v>-293.22815888485616</v>
      </c>
      <c r="AP33" s="281">
        <v>-0.87413418601792692</v>
      </c>
      <c r="AQ33" s="281">
        <v>-0.84948664924709094</v>
      </c>
      <c r="AR33" s="282">
        <v>0</v>
      </c>
    </row>
    <row r="34" spans="2:44" ht="15.75" x14ac:dyDescent="0.25">
      <c r="B34" t="str">
        <f t="shared" si="38"/>
        <v>PC Annual Direct</v>
      </c>
      <c r="C34" s="111" t="s">
        <v>64</v>
      </c>
      <c r="D34" s="225">
        <v>2828288.6696430603</v>
      </c>
      <c r="E34" s="225">
        <v>2781869.6696423157</v>
      </c>
      <c r="F34" s="225">
        <v>3074378.0625007381</v>
      </c>
      <c r="G34" s="225">
        <v>2685427.7499998505</v>
      </c>
      <c r="H34" s="225">
        <v>3109545.0714287567</v>
      </c>
      <c r="I34" s="225">
        <v>2901704.9732156345</v>
      </c>
      <c r="J34" s="225">
        <v>3171588.8571442924</v>
      </c>
      <c r="K34" s="225">
        <v>3538078.5089283949</v>
      </c>
      <c r="L34" s="225">
        <v>3473652.9285714957</v>
      </c>
      <c r="M34" s="225">
        <v>4069277.5624997821</v>
      </c>
      <c r="N34" s="225">
        <v>4883834.6428560773</v>
      </c>
      <c r="O34" s="276">
        <v>4778675.8124983786</v>
      </c>
      <c r="P34" s="225">
        <v>5503586.6249990603</v>
      </c>
      <c r="Q34" s="225">
        <v>7534195.2946429998</v>
      </c>
      <c r="R34" s="225">
        <v>10295453.946430229</v>
      </c>
      <c r="S34" s="225">
        <v>9179937.9464304857</v>
      </c>
      <c r="T34" s="225">
        <v>8542704.7767849267</v>
      </c>
      <c r="U34" s="225">
        <v>7164884.3928561416</v>
      </c>
      <c r="V34" s="225">
        <v>6217113.5446457798</v>
      </c>
      <c r="W34" s="225">
        <v>5449021.4375014352</v>
      </c>
      <c r="X34" s="225">
        <v>5022813.9732144745</v>
      </c>
      <c r="Y34" s="225">
        <v>4839571.7321430463</v>
      </c>
      <c r="Z34" s="225">
        <v>5250812.0714279171</v>
      </c>
      <c r="AA34" s="276">
        <v>5109251.0803583972</v>
      </c>
      <c r="AB34" s="225">
        <v>5009135.8035720056</v>
      </c>
      <c r="AC34" s="225">
        <v>4067956.8750001779</v>
      </c>
      <c r="AD34" s="225">
        <v>5009476.5089269523</v>
      </c>
      <c r="AE34" s="225">
        <v>4865261.7410692358</v>
      </c>
      <c r="AF34" s="225">
        <v>4761935.9999995707</v>
      </c>
      <c r="AG34" s="225">
        <v>4150039.8035740457</v>
      </c>
      <c r="AH34" s="225">
        <v>3997287.8839285988</v>
      </c>
      <c r="AI34" s="225">
        <v>1864612.4553566219</v>
      </c>
      <c r="AJ34" s="225">
        <v>0</v>
      </c>
      <c r="AK34" s="225">
        <v>0</v>
      </c>
      <c r="AL34" s="225">
        <v>0</v>
      </c>
      <c r="AM34" s="225">
        <v>0</v>
      </c>
      <c r="AN34" s="275">
        <v>3693469.0357147092</v>
      </c>
      <c r="AO34" s="225">
        <v>4495679.6607142529</v>
      </c>
      <c r="AP34" s="225">
        <v>80109346.8214349</v>
      </c>
      <c r="AQ34" s="225">
        <v>59886897.964291058</v>
      </c>
      <c r="AR34" s="276">
        <v>33725707.071427204</v>
      </c>
    </row>
    <row r="35" spans="2:44" ht="15.75" hidden="1" customHeight="1" x14ac:dyDescent="0.25">
      <c r="B35" t="str">
        <f>$C$22&amp;"_GWP"</f>
        <v>PC Annual Direct_GWP</v>
      </c>
      <c r="C35" s="115" t="s">
        <v>65</v>
      </c>
      <c r="D35" s="30" t="s">
        <v>484</v>
      </c>
      <c r="E35" s="30" t="s">
        <v>484</v>
      </c>
      <c r="F35" s="30" t="s">
        <v>484</v>
      </c>
      <c r="G35" s="30" t="s">
        <v>484</v>
      </c>
      <c r="H35" s="30" t="s">
        <v>484</v>
      </c>
      <c r="I35" s="30" t="s">
        <v>484</v>
      </c>
      <c r="J35" s="30" t="s">
        <v>484</v>
      </c>
      <c r="K35" s="30" t="s">
        <v>484</v>
      </c>
      <c r="L35" s="30" t="s">
        <v>484</v>
      </c>
      <c r="M35" s="30" t="s">
        <v>484</v>
      </c>
      <c r="N35" s="30">
        <v>2954887.0314119942</v>
      </c>
      <c r="O35" s="117">
        <v>3044708.365990527</v>
      </c>
      <c r="P35" s="30">
        <v>7845398.4416597756</v>
      </c>
      <c r="Q35" s="30">
        <v>7845398.4416597756</v>
      </c>
      <c r="R35" s="30">
        <v>7845398.4416597756</v>
      </c>
      <c r="S35" s="30">
        <v>7845398.4416597756</v>
      </c>
      <c r="T35" s="30">
        <v>7846231.6185190007</v>
      </c>
      <c r="U35" s="30">
        <v>7978793.7698578034</v>
      </c>
      <c r="V35" s="30">
        <v>6201132.0250373501</v>
      </c>
      <c r="W35" s="30">
        <v>5905644.0222835969</v>
      </c>
      <c r="X35" s="30">
        <v>7243071.157288434</v>
      </c>
      <c r="Y35" s="30">
        <v>7441623.0130220624</v>
      </c>
      <c r="Z35" s="30">
        <v>6089948.8885620777</v>
      </c>
      <c r="AA35" s="117">
        <v>5285089.0859930776</v>
      </c>
      <c r="AB35" s="30">
        <v>9598643.9836839736</v>
      </c>
      <c r="AC35" s="30" t="e">
        <v>#N/A</v>
      </c>
      <c r="AD35" s="30" t="e">
        <v>#N/A</v>
      </c>
      <c r="AE35" s="30" t="e">
        <v>#N/A</v>
      </c>
      <c r="AF35" s="30" t="e">
        <v>#N/A</v>
      </c>
      <c r="AG35" s="30" t="e">
        <v>#N/A</v>
      </c>
      <c r="AH35" s="30" t="e">
        <v>#N/A</v>
      </c>
      <c r="AI35" s="30" t="e">
        <v>#N/A</v>
      </c>
      <c r="AJ35" s="30" t="e">
        <v>#N/A</v>
      </c>
      <c r="AK35" s="30" t="e">
        <v>#N/A</v>
      </c>
      <c r="AL35" s="30" t="e">
        <v>#N/A</v>
      </c>
      <c r="AM35" s="30" t="e">
        <v>#N/A</v>
      </c>
      <c r="AN35" s="116">
        <v>7103826.242815298</v>
      </c>
      <c r="AO35" s="30">
        <v>7260531.0741022257</v>
      </c>
      <c r="AP35" s="30" t="e">
        <v>#N/A</v>
      </c>
      <c r="AQ35" s="30">
        <v>0</v>
      </c>
      <c r="AR35" s="117">
        <v>0</v>
      </c>
    </row>
    <row r="36" spans="2:44" ht="15.75" hidden="1" customHeight="1" x14ac:dyDescent="0.25">
      <c r="B36" t="str">
        <f t="shared" si="38"/>
        <v>PC Annual Direct</v>
      </c>
      <c r="C36" s="118" t="s">
        <v>59</v>
      </c>
      <c r="D36" s="119" t="s">
        <v>484</v>
      </c>
      <c r="E36" s="119" t="s">
        <v>484</v>
      </c>
      <c r="F36" s="119" t="s">
        <v>484</v>
      </c>
      <c r="G36" s="119" t="s">
        <v>484</v>
      </c>
      <c r="H36" s="119" t="s">
        <v>484</v>
      </c>
      <c r="I36" s="119" t="s">
        <v>484</v>
      </c>
      <c r="J36" s="119" t="s">
        <v>484</v>
      </c>
      <c r="K36" s="119" t="s">
        <v>484</v>
      </c>
      <c r="L36" s="119" t="s">
        <v>484</v>
      </c>
      <c r="M36" s="119" t="s">
        <v>484</v>
      </c>
      <c r="N36" s="119">
        <v>0.65279910566406141</v>
      </c>
      <c r="O36" s="219">
        <v>0.56950198116716666</v>
      </c>
      <c r="P36" s="119">
        <v>-0.29849495013860383</v>
      </c>
      <c r="Q36" s="119">
        <v>-3.9666965206541782E-2</v>
      </c>
      <c r="R36" s="119">
        <v>0.31229204265272714</v>
      </c>
      <c r="S36" s="119">
        <v>0.17010474543704301</v>
      </c>
      <c r="T36" s="119">
        <v>8.87653069815173E-2</v>
      </c>
      <c r="U36" s="119">
        <v>-0.10200907561697348</v>
      </c>
      <c r="V36" s="119">
        <v>2.5771938968406349E-3</v>
      </c>
      <c r="W36" s="119">
        <v>-7.7319693340675566E-2</v>
      </c>
      <c r="X36" s="119">
        <v>-0.30653532677775741</v>
      </c>
      <c r="Y36" s="119">
        <v>-0.34966179774569317</v>
      </c>
      <c r="Z36" s="119">
        <v>-0.13779045316951621</v>
      </c>
      <c r="AA36" s="219">
        <v>-3.3270584993675634E-2</v>
      </c>
      <c r="AB36" s="119">
        <v>-0.47814130703392421</v>
      </c>
      <c r="AC36" s="119" t="s">
        <v>484</v>
      </c>
      <c r="AD36" s="119" t="s">
        <v>484</v>
      </c>
      <c r="AE36" s="119" t="s">
        <v>484</v>
      </c>
      <c r="AF36" s="119" t="s">
        <v>484</v>
      </c>
      <c r="AG36" s="119" t="s">
        <v>484</v>
      </c>
      <c r="AH36" s="119" t="s">
        <v>484</v>
      </c>
      <c r="AI36" s="119" t="s">
        <v>484</v>
      </c>
      <c r="AJ36" s="119" t="s">
        <v>484</v>
      </c>
      <c r="AK36" s="119" t="s">
        <v>484</v>
      </c>
      <c r="AL36" s="119" t="s">
        <v>484</v>
      </c>
      <c r="AM36" s="119" t="s">
        <v>484</v>
      </c>
      <c r="AN36" s="157">
        <v>-0.24971603573570231</v>
      </c>
      <c r="AO36" s="158">
        <v>-7.9221326243052448E-2</v>
      </c>
      <c r="AP36" s="158" t="s">
        <v>484</v>
      </c>
      <c r="AQ36" s="158">
        <v>0</v>
      </c>
      <c r="AR36" s="159">
        <v>0</v>
      </c>
    </row>
    <row r="37" spans="2:44" ht="15.75" thickBot="1" x14ac:dyDescent="0.3">
      <c r="B37" t="str">
        <f t="shared" si="38"/>
        <v>PC Annual Direct</v>
      </c>
      <c r="C37" s="184" t="s">
        <v>66</v>
      </c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221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221"/>
      <c r="AB37" s="185"/>
      <c r="AC37" s="185"/>
      <c r="AD37" s="185"/>
      <c r="AE37" s="185"/>
      <c r="AF37" s="185"/>
      <c r="AG37" s="185"/>
      <c r="AH37" s="185"/>
      <c r="AI37" s="185"/>
      <c r="AJ37" s="185"/>
      <c r="AK37" s="185"/>
      <c r="AL37" s="185"/>
      <c r="AM37" s="185"/>
      <c r="AN37" s="186"/>
      <c r="AO37" s="187"/>
      <c r="AP37" s="187"/>
      <c r="AQ37" s="187"/>
      <c r="AR37" s="188"/>
    </row>
    <row r="38" spans="2:44" ht="15.75" x14ac:dyDescent="0.25">
      <c r="B38" t="str">
        <f t="shared" si="38"/>
        <v>PC Annual Direct</v>
      </c>
      <c r="C38" s="257" t="s">
        <v>67</v>
      </c>
      <c r="D38" s="258">
        <v>0.16131066283910109</v>
      </c>
      <c r="E38" s="258">
        <v>0.14115774160281983</v>
      </c>
      <c r="F38" s="258">
        <v>0.17813316673070206</v>
      </c>
      <c r="G38" s="258">
        <v>0.16582588751451816</v>
      </c>
      <c r="H38" s="258">
        <v>0.15246700372868802</v>
      </c>
      <c r="I38" s="258">
        <v>0.17008354555544306</v>
      </c>
      <c r="J38" s="258">
        <v>0.16880046693129111</v>
      </c>
      <c r="K38" s="258">
        <v>0.16301404238051573</v>
      </c>
      <c r="L38" s="258">
        <v>0.16369566611660677</v>
      </c>
      <c r="M38" s="258">
        <v>0.16277483652241811</v>
      </c>
      <c r="N38" s="258">
        <v>0.16097235215559391</v>
      </c>
      <c r="O38" s="259">
        <v>0.15771854370795851</v>
      </c>
      <c r="P38" s="258">
        <v>0.20340143006288255</v>
      </c>
      <c r="Q38" s="258">
        <v>0.14021842926632433</v>
      </c>
      <c r="R38" s="258">
        <v>9.5560662513664157E-2</v>
      </c>
      <c r="S38" s="258">
        <v>9.1843377909451296E-2</v>
      </c>
      <c r="T38" s="258">
        <v>9.0753339868083371E-2</v>
      </c>
      <c r="U38" s="258">
        <v>9.1414623612478763E-2</v>
      </c>
      <c r="V38" s="258">
        <v>8.9695167378867818E-2</v>
      </c>
      <c r="W38" s="258">
        <v>8.811036174234517E-2</v>
      </c>
      <c r="X38" s="258">
        <v>8.7690119990257887E-2</v>
      </c>
      <c r="Y38" s="258">
        <v>8.5153505890497513E-2</v>
      </c>
      <c r="Z38" s="258">
        <v>8.3313033117342408E-2</v>
      </c>
      <c r="AA38" s="259">
        <v>7.8855224310648023E-2</v>
      </c>
      <c r="AB38" s="258">
        <v>7.6886773507982883E-2</v>
      </c>
      <c r="AC38" s="258">
        <v>7.5204403439266251E-2</v>
      </c>
      <c r="AD38" s="258">
        <v>4.8994496642978197E-2</v>
      </c>
      <c r="AE38" s="258">
        <v>3.7933702197723899E-2</v>
      </c>
      <c r="AF38" s="258">
        <v>3.9132611189971168E-2</v>
      </c>
      <c r="AG38" s="258">
        <v>3.8455773330826164E-2</v>
      </c>
      <c r="AH38" s="258">
        <v>3.9673752455406747E-2</v>
      </c>
      <c r="AI38" s="258">
        <v>3.9561523783692328E-2</v>
      </c>
      <c r="AJ38" s="258">
        <v>0</v>
      </c>
      <c r="AK38" s="258">
        <v>0</v>
      </c>
      <c r="AL38" s="258">
        <v>0</v>
      </c>
      <c r="AM38" s="258">
        <v>0</v>
      </c>
      <c r="AN38" s="260">
        <v>3.9143031551616171E-2</v>
      </c>
      <c r="AO38" s="258">
        <v>6.1060532529839173E-2</v>
      </c>
      <c r="AP38" s="258">
        <v>8.832823847351734E-2</v>
      </c>
      <c r="AQ38" s="258">
        <v>9.1525228494358221E-2</v>
      </c>
      <c r="AR38" s="259">
        <v>5.0387310083698927E-2</v>
      </c>
    </row>
    <row r="39" spans="2:44" ht="15.75" x14ac:dyDescent="0.25">
      <c r="B39" t="str">
        <f t="shared" si="38"/>
        <v>PC Annual Direct</v>
      </c>
      <c r="C39" s="115" t="s">
        <v>68</v>
      </c>
      <c r="D39" s="125" t="s">
        <v>484</v>
      </c>
      <c r="E39" s="125" t="s">
        <v>484</v>
      </c>
      <c r="F39" s="125" t="s">
        <v>484</v>
      </c>
      <c r="G39" s="125" t="s">
        <v>484</v>
      </c>
      <c r="H39" s="125" t="s">
        <v>484</v>
      </c>
      <c r="I39" s="125" t="s">
        <v>484</v>
      </c>
      <c r="J39" s="125" t="s">
        <v>484</v>
      </c>
      <c r="K39" s="125" t="s">
        <v>484</v>
      </c>
      <c r="L39" s="125" t="s">
        <v>484</v>
      </c>
      <c r="M39" s="125" t="s">
        <v>484</v>
      </c>
      <c r="N39" s="125" t="s">
        <v>484</v>
      </c>
      <c r="O39" s="217">
        <v>0.67289436299502936</v>
      </c>
      <c r="P39" s="125">
        <v>0.6650524498714776</v>
      </c>
      <c r="Q39" s="125">
        <v>0.65579656166768108</v>
      </c>
      <c r="R39" s="125">
        <v>0.64019795168924731</v>
      </c>
      <c r="S39" s="125" t="s">
        <v>484</v>
      </c>
      <c r="T39" s="125" t="s">
        <v>484</v>
      </c>
      <c r="U39" s="125" t="s">
        <v>484</v>
      </c>
      <c r="V39" s="125" t="s">
        <v>484</v>
      </c>
      <c r="W39" s="125" t="s">
        <v>484</v>
      </c>
      <c r="X39" s="125" t="s">
        <v>484</v>
      </c>
      <c r="Y39" s="125" t="s">
        <v>484</v>
      </c>
      <c r="Z39" s="125" t="s">
        <v>484</v>
      </c>
      <c r="AA39" s="217" t="s">
        <v>484</v>
      </c>
      <c r="AB39" s="125" t="s">
        <v>484</v>
      </c>
      <c r="AC39" s="125" t="s">
        <v>484</v>
      </c>
      <c r="AD39" s="125" t="s">
        <v>484</v>
      </c>
      <c r="AE39" s="125" t="s">
        <v>484</v>
      </c>
      <c r="AF39" s="125" t="s">
        <v>484</v>
      </c>
      <c r="AG39" s="125" t="s">
        <v>484</v>
      </c>
      <c r="AH39" s="125" t="s">
        <v>484</v>
      </c>
      <c r="AI39" s="125" t="s">
        <v>484</v>
      </c>
      <c r="AJ39" s="125" t="s">
        <v>484</v>
      </c>
      <c r="AK39" s="125" t="s">
        <v>484</v>
      </c>
      <c r="AL39" s="125" t="s">
        <v>484</v>
      </c>
      <c r="AM39" s="125" t="s">
        <v>484</v>
      </c>
      <c r="AN39" s="261" t="s">
        <v>484</v>
      </c>
      <c r="AO39" s="125" t="s">
        <v>484</v>
      </c>
      <c r="AP39" s="125" t="s">
        <v>484</v>
      </c>
      <c r="AQ39" s="125" t="s">
        <v>484</v>
      </c>
      <c r="AR39" s="217" t="s">
        <v>484</v>
      </c>
    </row>
    <row r="40" spans="2:44" ht="15.75" x14ac:dyDescent="0.25">
      <c r="C40" s="189" t="s">
        <v>293</v>
      </c>
      <c r="D40" s="235">
        <f>IFERROR(IF(D28=0,"-",(D28/'Headline - Sales, NWP, GWP'!D$8)),"-")</f>
        <v>0.35427846908911959</v>
      </c>
      <c r="E40" s="235">
        <f>IFERROR(IF(E28=0,"-",(E28/'Headline - Sales, NWP, GWP'!E$8)),"-")</f>
        <v>0.36015835929246781</v>
      </c>
      <c r="F40" s="235">
        <f>IFERROR(IF(F28=0,"-",(F28/'Headline - Sales, NWP, GWP'!F$8)),"-")</f>
        <v>0.36546802460305555</v>
      </c>
      <c r="G40" s="235">
        <f>IFERROR(IF(G28=0,"-",(G28/'Headline - Sales, NWP, GWP'!G$8)),"-")</f>
        <v>0.32843077792293179</v>
      </c>
      <c r="H40" s="235">
        <f>IFERROR(IF(H28=0,"-",(H28/'Headline - Sales, NWP, GWP'!H$8)),"-")</f>
        <v>0.33412414578844757</v>
      </c>
      <c r="I40" s="235">
        <f>IFERROR(IF(I28=0,"-",(I28/'Headline - Sales, NWP, GWP'!I$8)),"-")</f>
        <v>0.2754322875522478</v>
      </c>
      <c r="J40" s="235">
        <f>IFERROR(IF(J28=0,"-",(J28/'Headline - Sales, NWP, GWP'!J$8)),"-")</f>
        <v>0.29071481206673427</v>
      </c>
      <c r="K40" s="235">
        <f>IFERROR(IF(K28=0,"-",(K28/'Headline - Sales, NWP, GWP'!K$8)),"-")</f>
        <v>0.32653638746020042</v>
      </c>
      <c r="L40" s="235">
        <f>IFERROR(IF(L28=0,"-",(L28/'Headline - Sales, NWP, GWP'!L$8)),"-")</f>
        <v>0.33967981661495494</v>
      </c>
      <c r="M40" s="235">
        <f>IFERROR(IF(M28=0,"-",(M28/'Headline - Sales, NWP, GWP'!M$8)),"-")</f>
        <v>0.39858588160883979</v>
      </c>
      <c r="N40" s="235">
        <f>IFERROR(IF(N28=0,"-",(N28/'Headline - Sales, NWP, GWP'!N$8)),"-")</f>
        <v>0.4722614991169371</v>
      </c>
      <c r="O40" s="236">
        <f>IFERROR(IF(O28=0,"-",(O28/'Headline - Sales, NWP, GWP'!O$8)),"-")</f>
        <v>0.46342257599815018</v>
      </c>
      <c r="P40" s="235">
        <f>IFERROR(IF(P28=0,"-",(P28/'Headline - Sales, NWP, GWP'!P$8)),"-")</f>
        <v>0.50794436911058072</v>
      </c>
      <c r="Q40" s="235">
        <f>IFERROR(IF(Q28=0,"-",(Q28/'Headline - Sales, NWP, GWP'!Q$8)),"-")</f>
        <v>0.60278253679864324</v>
      </c>
      <c r="R40" s="235">
        <f>IFERROR(IF(R28=0,"-",(R28/'Headline - Sales, NWP, GWP'!R$8)),"-")</f>
        <v>0.67960300014823261</v>
      </c>
      <c r="S40" s="235">
        <f>IFERROR(IF(S28=0,"-",(S28/'Headline - Sales, NWP, GWP'!S$8)),"-")</f>
        <v>0.66651470312018835</v>
      </c>
      <c r="T40" s="235">
        <f>IFERROR(IF(T28=0,"-",(T28/'Headline - Sales, NWP, GWP'!T$8)),"-")</f>
        <v>0.63667796676400135</v>
      </c>
      <c r="U40" s="235">
        <f>IFERROR(IF(U28=0,"-",(U28/'Headline - Sales, NWP, GWP'!U$8)),"-")</f>
        <v>0.60250515751673128</v>
      </c>
      <c r="V40" s="235">
        <f>IFERROR(IF(V28=0,"-",(V28/'Headline - Sales, NWP, GWP'!V$8)),"-")</f>
        <v>0.58144987991743957</v>
      </c>
      <c r="W40" s="235">
        <f>IFERROR(IF(W28=0,"-",(W28/'Headline - Sales, NWP, GWP'!W$8)),"-")</f>
        <v>0.61159443214884746</v>
      </c>
      <c r="X40" s="235">
        <f>IFERROR(IF(X28=0,"-",(X28/'Headline - Sales, NWP, GWP'!X$8)),"-")</f>
        <v>0.66480186474564107</v>
      </c>
      <c r="Y40" s="235">
        <f>IFERROR(IF(Y28=0,"-",(Y28/'Headline - Sales, NWP, GWP'!Y$8)),"-")</f>
        <v>0.72890721132831726</v>
      </c>
      <c r="Z40" s="235">
        <f>IFERROR(IF(Z28=0,"-",(Z28/'Headline - Sales, NWP, GWP'!Z$8)),"-")</f>
        <v>0.73048800746525433</v>
      </c>
      <c r="AA40" s="236">
        <f>IFERROR(IF(AA28=0,"-",(AA28/'Headline - Sales, NWP, GWP'!AA$8)),"-")</f>
        <v>0.75056047681190141</v>
      </c>
      <c r="AB40" s="235">
        <f>IFERROR(IF(AB28=0,"-",(AB28/'Headline - Sales, NWP, GWP'!AB$8)),"-")</f>
        <v>0.71672710233194881</v>
      </c>
      <c r="AC40" s="235">
        <f>IFERROR(IF(AC28=0,"-",(AC28/'Headline - Sales, NWP, GWP'!AC$8)),"-")</f>
        <v>0.68192099820494745</v>
      </c>
      <c r="AD40" s="235">
        <f>IFERROR(IF(AD28=0,"-",(AD28/'Headline - Sales, NWP, GWP'!AD$8)),"-")</f>
        <v>0.71774013700970163</v>
      </c>
      <c r="AE40" s="235">
        <f>IFERROR(IF(AE28=0,"-",(AE28/'Headline - Sales, NWP, GWP'!AE$8)),"-")</f>
        <v>0.74962433134057616</v>
      </c>
      <c r="AF40" s="235">
        <f>IFERROR(IF(AF28=0,"-",(AF28/'Headline - Sales, NWP, GWP'!AF$8)),"-")</f>
        <v>0.71836609705913013</v>
      </c>
      <c r="AG40" s="235">
        <f>IFERROR(IF(AG28=0,"-",(AG28/'Headline - Sales, NWP, GWP'!AG$8)),"-")</f>
        <v>0.70333931119878323</v>
      </c>
      <c r="AH40" s="235">
        <f>IFERROR(IF(AH28=0,"-",(AH28/'Headline - Sales, NWP, GWP'!AH$8)),"-")</f>
        <v>0.71433872491374095</v>
      </c>
      <c r="AI40" s="235">
        <f>IFERROR(IF(AI28=0,"-",(AI28/'Headline - Sales, NWP, GWP'!AI$8)),"-")</f>
        <v>0.72802213863473786</v>
      </c>
      <c r="AJ40" s="235" t="str">
        <f>IFERROR(IF(AJ28=0,"-",(AJ28/'Headline - Sales, NWP, GWP'!AJ$8)),"-")</f>
        <v>-</v>
      </c>
      <c r="AK40" s="235" t="str">
        <f>IFERROR(IF(AK28=0,"-",(AK28/'Headline - Sales, NWP, GWP'!AK$8)),"-")</f>
        <v>-</v>
      </c>
      <c r="AL40" s="235" t="str">
        <f>IFERROR(IF(AL28=0,"-",(AL28/'Headline - Sales, NWP, GWP'!AL$8)),"-")</f>
        <v>-</v>
      </c>
      <c r="AM40" s="235" t="str">
        <f>IFERROR(IF(AM28=0,"-",(AM28/'Headline - Sales, NWP, GWP'!AM$8)),"-")</f>
        <v>-</v>
      </c>
      <c r="AN40" s="262">
        <f ca="1">IFERROR(IF(AN28=0,"-",(AN28/'Headline - Sales, NWP, GWP'!AN$8)),"-")</f>
        <v>0.71418304757689188</v>
      </c>
      <c r="AO40" s="235">
        <f ca="1">IFERROR(IF(AO28=0,"-",(AO28/'Headline - Sales, NWP, GWP'!AO$8)),"-")</f>
        <v>0.71653086495058815</v>
      </c>
      <c r="AP40" s="235">
        <f>IFERROR(IF(AP28=0,"-",(AP28/'Headline - Sales, NWP, GWP'!AP$8)),"-")</f>
        <v>0.79417470703513371</v>
      </c>
      <c r="AQ40" s="235">
        <f ca="1">IFERROR(IF(AQ28=0,"-",(AQ28/'Headline - Sales, NWP, GWP'!AQ$8)),"-")</f>
        <v>0.61754082382590814</v>
      </c>
      <c r="AR40" s="236">
        <f ca="1">IFERROR(IF(AR28=0,"-",(AR28/'Headline - Sales, NWP, GWP'!AR$8)),"-")</f>
        <v>0.71604631286840958</v>
      </c>
    </row>
    <row r="41" spans="2:44" ht="15.75" x14ac:dyDescent="0.25">
      <c r="C41" s="115" t="s">
        <v>294</v>
      </c>
      <c r="D41" s="263">
        <v>13281.377143199999</v>
      </c>
      <c r="E41" s="263">
        <v>11548.78285716</v>
      </c>
      <c r="F41" s="263">
        <v>10906.392857160001</v>
      </c>
      <c r="G41" s="263">
        <v>10906.392857160001</v>
      </c>
      <c r="H41" s="263">
        <v>10906.392857160001</v>
      </c>
      <c r="I41" s="263">
        <v>10906.392857160001</v>
      </c>
      <c r="J41" s="263">
        <v>13028.867143199999</v>
      </c>
      <c r="K41" s="263">
        <v>13028.867143199999</v>
      </c>
      <c r="L41" s="263">
        <v>13028.867143199999</v>
      </c>
      <c r="M41" s="263">
        <v>13028.867143199999</v>
      </c>
      <c r="N41" s="263">
        <v>13028.867143199999</v>
      </c>
      <c r="O41" s="264">
        <v>13028.867143199999</v>
      </c>
      <c r="P41" s="263">
        <v>13028.867143199999</v>
      </c>
      <c r="Q41" s="263">
        <v>13028.867143199999</v>
      </c>
      <c r="R41" s="263">
        <v>13028.867143199999</v>
      </c>
      <c r="S41" s="263">
        <v>13028.867143199999</v>
      </c>
      <c r="T41" s="263">
        <v>13028.867143199999</v>
      </c>
      <c r="U41" s="263">
        <v>13028.867143199999</v>
      </c>
      <c r="V41" s="263">
        <v>11571.86142852</v>
      </c>
      <c r="W41" s="263">
        <v>12177.2575</v>
      </c>
      <c r="X41" s="263">
        <v>11571.86142852</v>
      </c>
      <c r="Y41" s="263">
        <v>11571.86142852</v>
      </c>
      <c r="Z41" s="263">
        <v>11571.86142852</v>
      </c>
      <c r="AA41" s="264">
        <v>11957.857142999999</v>
      </c>
      <c r="AB41" s="263">
        <v>10992.642142999999</v>
      </c>
      <c r="AC41" s="263">
        <v>6174.2025000000003</v>
      </c>
      <c r="AD41" s="263">
        <v>9090.8003571000008</v>
      </c>
      <c r="AE41" s="263">
        <v>14029.196786</v>
      </c>
      <c r="AF41" s="263">
        <v>12029.512143</v>
      </c>
      <c r="AG41" s="263">
        <v>8221.1978571</v>
      </c>
      <c r="AH41" s="263">
        <v>7910.8939286000004</v>
      </c>
      <c r="AI41" s="263">
        <v>8561.4621428999999</v>
      </c>
      <c r="AJ41" s="263">
        <v>0</v>
      </c>
      <c r="AK41" s="263">
        <v>0</v>
      </c>
      <c r="AL41" s="263">
        <v>0</v>
      </c>
      <c r="AM41" s="263">
        <v>0</v>
      </c>
      <c r="AN41" s="265">
        <v>9180.7665178999996</v>
      </c>
      <c r="AO41" s="263">
        <v>10306.945773854999</v>
      </c>
      <c r="AP41" s="263">
        <v>13028.867143199999</v>
      </c>
      <c r="AQ41" s="263">
        <v>13028.867143199999</v>
      </c>
      <c r="AR41" s="264">
        <v>14029.196786</v>
      </c>
    </row>
    <row r="42" spans="2:44" ht="15.75" x14ac:dyDescent="0.25">
      <c r="C42" s="189" t="s">
        <v>295</v>
      </c>
      <c r="D42" s="227">
        <v>48.068571428399999</v>
      </c>
      <c r="E42" s="227">
        <v>78.094285714799994</v>
      </c>
      <c r="F42" s="227">
        <v>78.094285714799994</v>
      </c>
      <c r="G42" s="227">
        <v>78.094285714799994</v>
      </c>
      <c r="H42" s="227">
        <v>78.094285714799994</v>
      </c>
      <c r="I42" s="227">
        <v>78.094285714799994</v>
      </c>
      <c r="J42" s="227">
        <v>78.094285714799994</v>
      </c>
      <c r="K42" s="227">
        <v>78.094285714799994</v>
      </c>
      <c r="L42" s="227">
        <v>78.094285714799994</v>
      </c>
      <c r="M42" s="227">
        <v>78.094285714799994</v>
      </c>
      <c r="N42" s="227">
        <v>81.355714285199994</v>
      </c>
      <c r="O42" s="231">
        <v>81.355714285199994</v>
      </c>
      <c r="P42" s="227">
        <v>81.355714285199994</v>
      </c>
      <c r="Q42" s="227">
        <v>88.392857143200004</v>
      </c>
      <c r="R42" s="227">
        <v>88.392857143200004</v>
      </c>
      <c r="S42" s="227">
        <v>333.154285716</v>
      </c>
      <c r="T42" s="227">
        <v>333.154285716</v>
      </c>
      <c r="U42" s="227">
        <v>333.154285716</v>
      </c>
      <c r="V42" s="227">
        <v>333.154285716</v>
      </c>
      <c r="W42" s="227">
        <v>333.154285716</v>
      </c>
      <c r="X42" s="227">
        <v>333.154285716</v>
      </c>
      <c r="Y42" s="227">
        <v>333.154285716</v>
      </c>
      <c r="Z42" s="227">
        <v>333.154285716</v>
      </c>
      <c r="AA42" s="231">
        <v>0.89285714289999996</v>
      </c>
      <c r="AB42" s="227">
        <v>333.154285716</v>
      </c>
      <c r="AC42" s="227">
        <v>349.99785714000001</v>
      </c>
      <c r="AD42" s="227">
        <v>349.99571429000002</v>
      </c>
      <c r="AE42" s="227">
        <v>349.99571429000002</v>
      </c>
      <c r="AF42" s="227">
        <v>349.99571429000002</v>
      </c>
      <c r="AG42" s="227">
        <v>349.99571429000002</v>
      </c>
      <c r="AH42" s="227">
        <v>349.99571429000002</v>
      </c>
      <c r="AI42" s="227">
        <v>349.99571429000002</v>
      </c>
      <c r="AJ42" s="227">
        <v>0</v>
      </c>
      <c r="AK42" s="227">
        <v>0</v>
      </c>
      <c r="AL42" s="227">
        <v>0</v>
      </c>
      <c r="AM42" s="227">
        <v>0</v>
      </c>
      <c r="AN42" s="266">
        <v>349.99571429000002</v>
      </c>
      <c r="AO42" s="227">
        <v>315.29017857390841</v>
      </c>
      <c r="AP42" s="227">
        <v>0.89285714289999996</v>
      </c>
      <c r="AQ42" s="227">
        <v>81.355714285199994</v>
      </c>
      <c r="AR42" s="231">
        <v>333.154285716</v>
      </c>
    </row>
    <row r="43" spans="2:44" ht="15.75" x14ac:dyDescent="0.25">
      <c r="C43" s="115" t="s">
        <v>296</v>
      </c>
      <c r="D43" s="125">
        <v>0.78978925954681889</v>
      </c>
      <c r="E43" s="125">
        <v>0.86844514675587881</v>
      </c>
      <c r="F43" s="125">
        <v>0.91689565799909845</v>
      </c>
      <c r="G43" s="125">
        <v>0.90749257539941341</v>
      </c>
      <c r="H43" s="125">
        <v>0.62447655017467185</v>
      </c>
      <c r="I43" s="125">
        <v>0.71324915815362722</v>
      </c>
      <c r="J43" s="125">
        <v>0.84462691186283834</v>
      </c>
      <c r="K43" s="125">
        <v>0.71428555521745396</v>
      </c>
      <c r="L43" s="125">
        <v>0.67350602341789634</v>
      </c>
      <c r="M43" s="125">
        <v>0.49584084711120441</v>
      </c>
      <c r="N43" s="125">
        <v>0.29062488073112575</v>
      </c>
      <c r="O43" s="217">
        <v>0.25265657842669165</v>
      </c>
      <c r="P43" s="125">
        <v>0.16670223209421292</v>
      </c>
      <c r="Q43" s="125">
        <v>8.1124665885591807E-2</v>
      </c>
      <c r="R43" s="125">
        <v>2.6720420199327272E-2</v>
      </c>
      <c r="S43" s="125">
        <v>7.0033570212341854E-3</v>
      </c>
      <c r="T43" s="125">
        <v>7.8139596438943811E-3</v>
      </c>
      <c r="U43" s="125">
        <v>7.5628441264206283E-3</v>
      </c>
      <c r="V43" s="125">
        <v>8.1279906686079016E-3</v>
      </c>
      <c r="W43" s="125">
        <v>1.0252245541172449E-2</v>
      </c>
      <c r="X43" s="125">
        <v>8.3657869108518315E-3</v>
      </c>
      <c r="Y43" s="125">
        <v>9.1027229308281096E-3</v>
      </c>
      <c r="Z43" s="125">
        <v>7.3885330976224102E-3</v>
      </c>
      <c r="AA43" s="217">
        <v>5.9222212774501827E-3</v>
      </c>
      <c r="AB43" s="125">
        <v>6.1692921369519357E-3</v>
      </c>
      <c r="AC43" s="125">
        <v>7.2683101674693102E-3</v>
      </c>
      <c r="AD43" s="125">
        <v>7.3978670556115395E-3</v>
      </c>
      <c r="AE43" s="125">
        <v>7.4475471938725462E-3</v>
      </c>
      <c r="AF43" s="125">
        <v>7.3850200430450336E-3</v>
      </c>
      <c r="AG43" s="125">
        <v>6.1094534602790197E-3</v>
      </c>
      <c r="AH43" s="125">
        <v>9.5767996046264275E-3</v>
      </c>
      <c r="AI43" s="125">
        <v>4.473697112197533E-3</v>
      </c>
      <c r="AJ43" s="125" t="s">
        <v>484</v>
      </c>
      <c r="AK43" s="125" t="s">
        <v>484</v>
      </c>
      <c r="AL43" s="125" t="s">
        <v>484</v>
      </c>
      <c r="AM43" s="125" t="s">
        <v>484</v>
      </c>
      <c r="AN43" s="267">
        <v>6.8862425550370032E-3</v>
      </c>
      <c r="AO43" s="268">
        <v>7.2172709159004896E-3</v>
      </c>
      <c r="AP43" s="125">
        <v>0.38091777475194466</v>
      </c>
      <c r="AQ43" s="268">
        <v>0.55077325334289562</v>
      </c>
      <c r="AR43" s="154">
        <v>6.1680497554882259E-2</v>
      </c>
    </row>
    <row r="44" spans="2:44" ht="15.75" x14ac:dyDescent="0.25">
      <c r="C44" s="189" t="s">
        <v>297</v>
      </c>
      <c r="D44" s="235">
        <v>36.1701141233494</v>
      </c>
      <c r="E44" s="235">
        <v>1.5970372664135499</v>
      </c>
      <c r="F44" s="235">
        <v>1.5970372664135499</v>
      </c>
      <c r="G44" s="235">
        <v>1.5970372664135499</v>
      </c>
      <c r="H44" s="235">
        <v>1.5970372664135499</v>
      </c>
      <c r="I44" s="235">
        <v>1.5970372664135499</v>
      </c>
      <c r="J44" s="235">
        <v>1.5970372664135499</v>
      </c>
      <c r="K44" s="235">
        <v>1.5970372664135499</v>
      </c>
      <c r="L44" s="235">
        <v>1.5970372664135499</v>
      </c>
      <c r="M44" s="235">
        <v>1.5970372664135499</v>
      </c>
      <c r="N44" s="235">
        <v>0.34432560903149101</v>
      </c>
      <c r="O44" s="236">
        <v>0.34432560903149101</v>
      </c>
      <c r="P44" s="235">
        <v>0.34432560903149101</v>
      </c>
      <c r="Q44" s="235">
        <v>0.27155867905078801</v>
      </c>
      <c r="R44" s="235">
        <v>0.27155867905078801</v>
      </c>
      <c r="S44" s="235">
        <v>0.25747920416771702</v>
      </c>
      <c r="T44" s="235">
        <v>0.25747920416771702</v>
      </c>
      <c r="U44" s="235">
        <v>0.25747920416771702</v>
      </c>
      <c r="V44" s="235">
        <v>0.25747920416771702</v>
      </c>
      <c r="W44" s="235">
        <v>0.25747920416771702</v>
      </c>
      <c r="X44" s="235">
        <v>0.25747920416771702</v>
      </c>
      <c r="Y44" s="235">
        <v>0.25747920416771702</v>
      </c>
      <c r="Z44" s="235">
        <v>0.25747920416771702</v>
      </c>
      <c r="AA44" s="236">
        <v>0.25747920416771702</v>
      </c>
      <c r="AB44" s="235">
        <v>0.25747920416771702</v>
      </c>
      <c r="AC44" s="235">
        <v>0.197021829773881</v>
      </c>
      <c r="AD44" s="235">
        <v>0.197021829773881</v>
      </c>
      <c r="AE44" s="235">
        <v>0.19446542737758701</v>
      </c>
      <c r="AF44" s="235">
        <v>0.176227816754086</v>
      </c>
      <c r="AG44" s="235">
        <v>0.17227507217502999</v>
      </c>
      <c r="AH44" s="235">
        <v>0.17867078995955801</v>
      </c>
      <c r="AI44" s="235">
        <v>0.164289643408222</v>
      </c>
      <c r="AJ44" s="235">
        <v>0</v>
      </c>
      <c r="AK44" s="235">
        <v>0</v>
      </c>
      <c r="AL44" s="235">
        <v>0</v>
      </c>
      <c r="AM44" s="235">
        <v>0</v>
      </c>
      <c r="AN44" s="269">
        <v>0.172865830574224</v>
      </c>
      <c r="AO44" s="256">
        <v>0.21394736917173585</v>
      </c>
      <c r="AP44" s="235">
        <v>0.34432560903149101</v>
      </c>
      <c r="AQ44" s="256">
        <v>0.34432560903149101</v>
      </c>
      <c r="AR44" s="270">
        <v>0.25747920416771702</v>
      </c>
    </row>
    <row r="45" spans="2:44" ht="16.5" thickBot="1" x14ac:dyDescent="0.3">
      <c r="C45" s="150" t="s">
        <v>298</v>
      </c>
      <c r="D45" s="151">
        <v>0.167241751132198</v>
      </c>
      <c r="E45" s="151">
        <v>0.167241751132198</v>
      </c>
      <c r="F45" s="151">
        <v>0.16269447203135401</v>
      </c>
      <c r="G45" s="151">
        <v>0.16269447203135401</v>
      </c>
      <c r="H45" s="151">
        <v>0.11110960612313101</v>
      </c>
      <c r="I45" s="151">
        <v>0.11108791534092299</v>
      </c>
      <c r="J45" s="151">
        <v>8.5046459002527303E-2</v>
      </c>
      <c r="K45" s="151">
        <v>8.5046459002527303E-2</v>
      </c>
      <c r="L45" s="151">
        <v>8.5046459002527303E-2</v>
      </c>
      <c r="M45" s="151">
        <v>8.5046459002527303E-2</v>
      </c>
      <c r="N45" s="151">
        <v>8.5046459002527303E-2</v>
      </c>
      <c r="O45" s="271">
        <v>8.5046459002527303E-2</v>
      </c>
      <c r="P45" s="151">
        <v>8.5046459002527303E-2</v>
      </c>
      <c r="Q45" s="151">
        <v>4.88660874813516E-2</v>
      </c>
      <c r="R45" s="151">
        <v>-0.5</v>
      </c>
      <c r="S45" s="151">
        <v>4.8862468365599397E-2</v>
      </c>
      <c r="T45" s="151">
        <v>4.8864259244639302E-2</v>
      </c>
      <c r="U45" s="151">
        <v>4.8861794836557899E-2</v>
      </c>
      <c r="V45" s="151">
        <v>4.8863729570241703E-2</v>
      </c>
      <c r="W45" s="151">
        <v>4.8862641977371397E-2</v>
      </c>
      <c r="X45" s="151">
        <v>4.8861496369821102E-2</v>
      </c>
      <c r="Y45" s="151">
        <v>4.8862684405650302E-2</v>
      </c>
      <c r="Z45" s="151">
        <v>4.8865212899752701E-2</v>
      </c>
      <c r="AA45" s="212">
        <v>0</v>
      </c>
      <c r="AB45" s="151">
        <v>4.8861548558889897E-2</v>
      </c>
      <c r="AC45" s="151">
        <v>4.8864398378961602E-2</v>
      </c>
      <c r="AD45" s="151">
        <v>8.7960095436656602E-5</v>
      </c>
      <c r="AE45" s="151">
        <v>0</v>
      </c>
      <c r="AF45" s="151">
        <v>9.0693546505704603E-5</v>
      </c>
      <c r="AG45" s="151">
        <v>8.8254089829264997E-5</v>
      </c>
      <c r="AH45" s="151">
        <v>8.9942645502771895E-5</v>
      </c>
      <c r="AI45" s="151">
        <v>9.25195722953909E-5</v>
      </c>
      <c r="AJ45" s="151">
        <v>0</v>
      </c>
      <c r="AK45" s="151">
        <v>0</v>
      </c>
      <c r="AL45" s="151">
        <v>0</v>
      </c>
      <c r="AM45" s="151">
        <v>0</v>
      </c>
      <c r="AN45" s="272">
        <v>9.0352463533283105E-5</v>
      </c>
      <c r="AO45" s="273">
        <v>2.0397059213553784E-2</v>
      </c>
      <c r="AP45" s="151">
        <v>-0.5</v>
      </c>
      <c r="AQ45" s="273">
        <v>-0.5</v>
      </c>
      <c r="AR45" s="274">
        <v>0</v>
      </c>
    </row>
    <row r="47" spans="2:44" ht="15.75" thickBot="1" x14ac:dyDescent="0.3"/>
    <row r="48" spans="2:44" ht="26.25" x14ac:dyDescent="0.4">
      <c r="C48" s="181" t="s">
        <v>10</v>
      </c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93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93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525" t="s">
        <v>288</v>
      </c>
      <c r="AO48" s="526"/>
      <c r="AP48" s="526"/>
      <c r="AQ48" s="526"/>
      <c r="AR48" s="527"/>
    </row>
    <row r="49" spans="2:44" ht="15.75" thickBot="1" x14ac:dyDescent="0.3">
      <c r="C49" s="216"/>
      <c r="D49" s="213" t="s">
        <v>236</v>
      </c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4"/>
      <c r="P49" s="213" t="s">
        <v>236</v>
      </c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4"/>
      <c r="AB49" s="213" t="s">
        <v>236</v>
      </c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530" t="s">
        <v>289</v>
      </c>
      <c r="AO49" s="528"/>
      <c r="AP49" s="528" t="s">
        <v>290</v>
      </c>
      <c r="AQ49" s="528"/>
      <c r="AR49" s="529"/>
    </row>
    <row r="50" spans="2:44" ht="15.75" thickBot="1" x14ac:dyDescent="0.3">
      <c r="C50" s="183" t="s">
        <v>55</v>
      </c>
      <c r="D50" s="191">
        <f t="shared" ref="D50:Q50" si="40">D$4</f>
        <v>44927</v>
      </c>
      <c r="E50" s="191">
        <f t="shared" si="40"/>
        <v>44958</v>
      </c>
      <c r="F50" s="191">
        <f t="shared" si="40"/>
        <v>44986</v>
      </c>
      <c r="G50" s="191">
        <f t="shared" si="40"/>
        <v>45017</v>
      </c>
      <c r="H50" s="191">
        <f t="shared" si="40"/>
        <v>45047</v>
      </c>
      <c r="I50" s="191">
        <f t="shared" si="40"/>
        <v>45078</v>
      </c>
      <c r="J50" s="191">
        <f t="shared" si="40"/>
        <v>45108</v>
      </c>
      <c r="K50" s="191">
        <f t="shared" si="40"/>
        <v>45139</v>
      </c>
      <c r="L50" s="191">
        <f t="shared" si="40"/>
        <v>45170</v>
      </c>
      <c r="M50" s="191">
        <f t="shared" si="40"/>
        <v>45200</v>
      </c>
      <c r="N50" s="191">
        <f t="shared" si="40"/>
        <v>45231</v>
      </c>
      <c r="O50" s="194">
        <f t="shared" si="40"/>
        <v>45261</v>
      </c>
      <c r="P50" s="191">
        <f t="shared" si="40"/>
        <v>45292</v>
      </c>
      <c r="Q50" s="191">
        <f t="shared" si="40"/>
        <v>45323</v>
      </c>
      <c r="R50" s="191">
        <f t="shared" ref="R50:AM50" si="41">R$4</f>
        <v>45352</v>
      </c>
      <c r="S50" s="191">
        <f t="shared" si="41"/>
        <v>45383</v>
      </c>
      <c r="T50" s="191">
        <f t="shared" si="41"/>
        <v>45413</v>
      </c>
      <c r="U50" s="191">
        <f t="shared" si="41"/>
        <v>45444</v>
      </c>
      <c r="V50" s="191">
        <f t="shared" si="41"/>
        <v>45474</v>
      </c>
      <c r="W50" s="191">
        <f t="shared" si="41"/>
        <v>45505</v>
      </c>
      <c r="X50" s="191">
        <f t="shared" si="41"/>
        <v>45536</v>
      </c>
      <c r="Y50" s="191">
        <f t="shared" si="41"/>
        <v>45566</v>
      </c>
      <c r="Z50" s="191">
        <f t="shared" si="41"/>
        <v>45597</v>
      </c>
      <c r="AA50" s="194">
        <f t="shared" si="41"/>
        <v>45627</v>
      </c>
      <c r="AB50" s="191">
        <f t="shared" si="41"/>
        <v>45658</v>
      </c>
      <c r="AC50" s="191">
        <f t="shared" si="41"/>
        <v>45689</v>
      </c>
      <c r="AD50" s="191">
        <f t="shared" si="41"/>
        <v>45717</v>
      </c>
      <c r="AE50" s="191">
        <f t="shared" si="41"/>
        <v>45748</v>
      </c>
      <c r="AF50" s="191">
        <f t="shared" si="41"/>
        <v>45778</v>
      </c>
      <c r="AG50" s="191">
        <f t="shared" si="41"/>
        <v>45809</v>
      </c>
      <c r="AH50" s="191">
        <f t="shared" si="41"/>
        <v>45839</v>
      </c>
      <c r="AI50" s="191">
        <f t="shared" si="41"/>
        <v>45870</v>
      </c>
      <c r="AJ50" s="191">
        <f t="shared" si="41"/>
        <v>45901</v>
      </c>
      <c r="AK50" s="191">
        <f t="shared" si="41"/>
        <v>45931</v>
      </c>
      <c r="AL50" s="191">
        <f t="shared" si="41"/>
        <v>45962</v>
      </c>
      <c r="AM50" s="191">
        <f t="shared" si="41"/>
        <v>45992</v>
      </c>
      <c r="AN50" s="253" t="s">
        <v>234</v>
      </c>
      <c r="AO50" s="254" t="s">
        <v>235</v>
      </c>
      <c r="AP50" s="502" t="s">
        <v>482</v>
      </c>
      <c r="AQ50" s="502" t="s">
        <v>292</v>
      </c>
      <c r="AR50" s="503" t="s">
        <v>483</v>
      </c>
    </row>
    <row r="51" spans="2:44" ht="15.75" x14ac:dyDescent="0.25">
      <c r="B51" t="str">
        <f>$C$48</f>
        <v>PC Annual Broker</v>
      </c>
      <c r="C51" s="111" t="s">
        <v>182</v>
      </c>
      <c r="D51" s="112">
        <v>3031</v>
      </c>
      <c r="E51" s="112">
        <v>2774</v>
      </c>
      <c r="F51" s="112">
        <v>3163</v>
      </c>
      <c r="G51" s="112">
        <v>3087</v>
      </c>
      <c r="H51" s="112">
        <v>3535</v>
      </c>
      <c r="I51" s="112">
        <v>4455</v>
      </c>
      <c r="J51" s="112">
        <v>4910</v>
      </c>
      <c r="K51" s="112">
        <v>4746</v>
      </c>
      <c r="L51" s="112">
        <v>4403</v>
      </c>
      <c r="M51" s="112">
        <v>3809</v>
      </c>
      <c r="N51" s="112">
        <v>2692</v>
      </c>
      <c r="O51" s="195">
        <v>2843</v>
      </c>
      <c r="P51" s="112">
        <v>3152</v>
      </c>
      <c r="Q51" s="112">
        <v>2958</v>
      </c>
      <c r="R51" s="112">
        <v>2969</v>
      </c>
      <c r="S51" s="112">
        <v>2736</v>
      </c>
      <c r="T51" s="112">
        <v>3107</v>
      </c>
      <c r="U51" s="112">
        <v>3186</v>
      </c>
      <c r="V51" s="112">
        <v>2992</v>
      </c>
      <c r="W51" s="112">
        <v>2826</v>
      </c>
      <c r="X51" s="112">
        <v>1848</v>
      </c>
      <c r="Y51" s="112">
        <v>1374</v>
      </c>
      <c r="Z51" s="112">
        <v>1597</v>
      </c>
      <c r="AA51" s="195">
        <v>1374</v>
      </c>
      <c r="AB51" s="112">
        <v>1652</v>
      </c>
      <c r="AC51" s="112">
        <v>1567</v>
      </c>
      <c r="AD51" s="112">
        <v>1697</v>
      </c>
      <c r="AE51" s="112">
        <v>1375</v>
      </c>
      <c r="AF51" s="112">
        <v>1540</v>
      </c>
      <c r="AG51" s="112">
        <v>1458</v>
      </c>
      <c r="AH51" s="112">
        <v>1319</v>
      </c>
      <c r="AI51" s="112">
        <v>582</v>
      </c>
      <c r="AJ51" s="112">
        <v>0</v>
      </c>
      <c r="AK51" s="112">
        <v>0</v>
      </c>
      <c r="AL51" s="112">
        <v>0</v>
      </c>
      <c r="AM51" s="112">
        <v>0</v>
      </c>
      <c r="AN51" s="113">
        <v>1224.75</v>
      </c>
      <c r="AO51" s="112">
        <v>1448.5833333333333</v>
      </c>
      <c r="AP51" s="112">
        <v>30119</v>
      </c>
      <c r="AQ51" s="112">
        <v>23926</v>
      </c>
      <c r="AR51" s="114">
        <v>11190</v>
      </c>
    </row>
    <row r="52" spans="2:44" ht="15.75" hidden="1" x14ac:dyDescent="0.25">
      <c r="B52" t="str">
        <f>$C$48&amp;"_W VYRs"</f>
        <v>PC Annual Broker_W VYRs</v>
      </c>
      <c r="C52" s="115" t="s">
        <v>204</v>
      </c>
      <c r="D52" s="30" t="s">
        <v>484</v>
      </c>
      <c r="E52" s="30" t="s">
        <v>484</v>
      </c>
      <c r="F52" s="30" t="s">
        <v>484</v>
      </c>
      <c r="G52" s="30" t="s">
        <v>484</v>
      </c>
      <c r="H52" s="30" t="s">
        <v>484</v>
      </c>
      <c r="I52" s="30" t="s">
        <v>484</v>
      </c>
      <c r="J52" s="30" t="s">
        <v>484</v>
      </c>
      <c r="K52" s="30" t="s">
        <v>484</v>
      </c>
      <c r="L52" s="30" t="s">
        <v>484</v>
      </c>
      <c r="M52" s="30" t="s">
        <v>484</v>
      </c>
      <c r="N52" s="30">
        <v>3134.5722142946875</v>
      </c>
      <c r="O52" s="196">
        <v>2820.2970683467297</v>
      </c>
      <c r="P52" s="30">
        <v>4075.6962996852544</v>
      </c>
      <c r="Q52" s="30">
        <v>4069.3456931962246</v>
      </c>
      <c r="R52" s="30">
        <v>4077.0098811397338</v>
      </c>
      <c r="S52" s="30">
        <v>4083.0056432009646</v>
      </c>
      <c r="T52" s="30">
        <v>4093.1435524867434</v>
      </c>
      <c r="U52" s="30">
        <v>4132.5093112643744</v>
      </c>
      <c r="V52" s="30">
        <v>3516.2940403608814</v>
      </c>
      <c r="W52" s="30">
        <v>3074.443303668756</v>
      </c>
      <c r="X52" s="30">
        <v>1874.2884585061863</v>
      </c>
      <c r="Y52" s="30">
        <v>1658.8588110376741</v>
      </c>
      <c r="Z52" s="30">
        <v>1558.6844149566289</v>
      </c>
      <c r="AA52" s="196">
        <v>1404.2570084408128</v>
      </c>
      <c r="AB52" s="30">
        <v>1770.3006697914047</v>
      </c>
      <c r="AC52" s="30">
        <v>1781.0446975480622</v>
      </c>
      <c r="AD52" s="30">
        <v>1812.7834970694007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116">
        <v>0</v>
      </c>
      <c r="AO52" s="30">
        <v>988.35146311251412</v>
      </c>
      <c r="AP52" s="30" t="s">
        <v>484</v>
      </c>
      <c r="AQ52" s="30" t="s">
        <v>484</v>
      </c>
      <c r="AR52" s="117">
        <v>5364.1288644088672</v>
      </c>
    </row>
    <row r="53" spans="2:44" ht="15.75" hidden="1" x14ac:dyDescent="0.25">
      <c r="B53" t="str">
        <f>$C$48</f>
        <v>PC Annual Broker</v>
      </c>
      <c r="C53" s="118" t="s">
        <v>59</v>
      </c>
      <c r="D53" s="119" t="s">
        <v>484</v>
      </c>
      <c r="E53" s="119" t="s">
        <v>484</v>
      </c>
      <c r="F53" s="119" t="s">
        <v>484</v>
      </c>
      <c r="G53" s="119" t="s">
        <v>484</v>
      </c>
      <c r="H53" s="119" t="s">
        <v>484</v>
      </c>
      <c r="I53" s="119" t="s">
        <v>484</v>
      </c>
      <c r="J53" s="119" t="s">
        <v>484</v>
      </c>
      <c r="K53" s="119" t="s">
        <v>484</v>
      </c>
      <c r="L53" s="119" t="s">
        <v>484</v>
      </c>
      <c r="M53" s="119" t="s">
        <v>484</v>
      </c>
      <c r="N53" s="119">
        <v>-0.1411906263560978</v>
      </c>
      <c r="O53" s="197">
        <v>8.0498369863493124E-3</v>
      </c>
      <c r="P53" s="119">
        <v>-0.22663521316752355</v>
      </c>
      <c r="Q53" s="119">
        <v>-0.27310181463677274</v>
      </c>
      <c r="R53" s="119">
        <v>-0.27177022215849722</v>
      </c>
      <c r="S53" s="119">
        <v>-0.32990540815048908</v>
      </c>
      <c r="T53" s="119">
        <v>-0.24092571878834368</v>
      </c>
      <c r="U53" s="119">
        <v>-0.22903984963430901</v>
      </c>
      <c r="V53" s="119">
        <v>-0.14910415179814496</v>
      </c>
      <c r="W53" s="119">
        <v>-8.080919995248792E-2</v>
      </c>
      <c r="X53" s="119">
        <v>-1.4025833850109914E-2</v>
      </c>
      <c r="Y53" s="119">
        <v>-0.17171974440638804</v>
      </c>
      <c r="Z53" s="119">
        <v>2.4582003050590107E-2</v>
      </c>
      <c r="AA53" s="197">
        <v>-2.1546631605854016E-2</v>
      </c>
      <c r="AB53" s="119">
        <v>-6.6825185015234823E-2</v>
      </c>
      <c r="AC53" s="119">
        <v>-0.1201792958047232</v>
      </c>
      <c r="AD53" s="119">
        <v>-6.3870559973973617E-2</v>
      </c>
      <c r="AE53" s="119" t="s">
        <v>484</v>
      </c>
      <c r="AF53" s="119" t="s">
        <v>484</v>
      </c>
      <c r="AG53" s="119" t="s">
        <v>484</v>
      </c>
      <c r="AH53" s="119" t="s">
        <v>484</v>
      </c>
      <c r="AI53" s="119" t="s">
        <v>484</v>
      </c>
      <c r="AJ53" s="119" t="s">
        <v>484</v>
      </c>
      <c r="AK53" s="119" t="s">
        <v>484</v>
      </c>
      <c r="AL53" s="119" t="s">
        <v>484</v>
      </c>
      <c r="AM53" s="119" t="s">
        <v>484</v>
      </c>
      <c r="AN53" s="157" t="s">
        <v>484</v>
      </c>
      <c r="AO53" s="158">
        <v>0.46565608227204724</v>
      </c>
      <c r="AP53" s="158" t="s">
        <v>484</v>
      </c>
      <c r="AQ53" s="158" t="s">
        <v>484</v>
      </c>
      <c r="AR53" s="159">
        <v>1.0860796380649873</v>
      </c>
    </row>
    <row r="54" spans="2:44" ht="15.75" x14ac:dyDescent="0.25">
      <c r="B54" t="str">
        <f>$C$48</f>
        <v>PC Annual Broker</v>
      </c>
      <c r="C54" s="111" t="s">
        <v>60</v>
      </c>
      <c r="D54" s="297">
        <v>3208686.8542859619</v>
      </c>
      <c r="E54" s="297">
        <v>2982802.2285713414</v>
      </c>
      <c r="F54" s="297">
        <v>3426562.7182144518</v>
      </c>
      <c r="G54" s="297">
        <v>3307709.1703574588</v>
      </c>
      <c r="H54" s="297">
        <v>3963367.0514293388</v>
      </c>
      <c r="I54" s="297">
        <v>5118346.3971431721</v>
      </c>
      <c r="J54" s="297">
        <v>5336764.2735717287</v>
      </c>
      <c r="K54" s="297">
        <v>4917449.0210708082</v>
      </c>
      <c r="L54" s="297">
        <v>4480583.5796429934</v>
      </c>
      <c r="M54" s="297">
        <v>4008565.0342868594</v>
      </c>
      <c r="N54" s="297">
        <v>3421852.0653565996</v>
      </c>
      <c r="O54" s="522">
        <v>3516067.5174990706</v>
      </c>
      <c r="P54" s="297">
        <v>3550726.1992847109</v>
      </c>
      <c r="Q54" s="297">
        <v>3383120.9978574393</v>
      </c>
      <c r="R54" s="297">
        <v>3475499.4882134786</v>
      </c>
      <c r="S54" s="297">
        <v>3139447.7903580396</v>
      </c>
      <c r="T54" s="297">
        <v>3362012.6721438295</v>
      </c>
      <c r="U54" s="297">
        <v>3276600.6667855037</v>
      </c>
      <c r="V54" s="297">
        <v>3125980.1757148895</v>
      </c>
      <c r="W54" s="297">
        <v>2736826.342500811</v>
      </c>
      <c r="X54" s="297">
        <v>2043201.0710720685</v>
      </c>
      <c r="Y54" s="297">
        <v>1583270.1875004806</v>
      </c>
      <c r="Z54" s="297">
        <v>1709753.5446425397</v>
      </c>
      <c r="AA54" s="522">
        <v>1470954.4821431399</v>
      </c>
      <c r="AB54" s="297">
        <v>1769260.91964237</v>
      </c>
      <c r="AC54" s="297">
        <v>1685857.3303565797</v>
      </c>
      <c r="AD54" s="297">
        <v>1803324.08928556</v>
      </c>
      <c r="AE54" s="297">
        <v>1483632.6250007898</v>
      </c>
      <c r="AF54" s="297">
        <v>1707918.9375000605</v>
      </c>
      <c r="AG54" s="297">
        <v>1593643.8928560712</v>
      </c>
      <c r="AH54" s="297">
        <v>1442101.5178575807</v>
      </c>
      <c r="AI54" s="297">
        <v>620660.63392775005</v>
      </c>
      <c r="AJ54" s="297">
        <v>0</v>
      </c>
      <c r="AK54" s="297">
        <v>0</v>
      </c>
      <c r="AL54" s="297">
        <v>0</v>
      </c>
      <c r="AM54" s="297">
        <v>0</v>
      </c>
      <c r="AN54" s="296">
        <v>1341081.2455353658</v>
      </c>
      <c r="AO54" s="297">
        <v>1576131.6026487492</v>
      </c>
      <c r="AP54" s="297">
        <v>32857393.618216932</v>
      </c>
      <c r="AQ54" s="297">
        <v>26050214.3328587</v>
      </c>
      <c r="AR54" s="298">
        <v>12106399.94642676</v>
      </c>
    </row>
    <row r="55" spans="2:44" ht="15.75" x14ac:dyDescent="0.25">
      <c r="B55" t="str">
        <f>$C$48&amp;"_NWP"</f>
        <v>PC Annual Broker_NWP</v>
      </c>
      <c r="C55" s="115" t="s">
        <v>61</v>
      </c>
      <c r="D55" s="300" t="s">
        <v>484</v>
      </c>
      <c r="E55" s="300" t="s">
        <v>484</v>
      </c>
      <c r="F55" s="300" t="s">
        <v>484</v>
      </c>
      <c r="G55" s="300" t="s">
        <v>484</v>
      </c>
      <c r="H55" s="300" t="s">
        <v>484</v>
      </c>
      <c r="I55" s="300" t="s">
        <v>484</v>
      </c>
      <c r="J55" s="300" t="s">
        <v>484</v>
      </c>
      <c r="K55" s="300" t="s">
        <v>484</v>
      </c>
      <c r="L55" s="300" t="s">
        <v>484</v>
      </c>
      <c r="M55" s="300" t="s">
        <v>484</v>
      </c>
      <c r="N55" s="300">
        <v>4162652.1939721145</v>
      </c>
      <c r="O55" s="523">
        <v>3728243.8811132815</v>
      </c>
      <c r="P55" s="300">
        <v>5219246.7713870984</v>
      </c>
      <c r="Q55" s="300">
        <v>5226480.5755457683</v>
      </c>
      <c r="R55" s="300">
        <v>5249277.5942379702</v>
      </c>
      <c r="S55" s="300">
        <v>5265669.3399496181</v>
      </c>
      <c r="T55" s="300">
        <v>5292613.1786046708</v>
      </c>
      <c r="U55" s="300">
        <v>5374968.0754605448</v>
      </c>
      <c r="V55" s="300">
        <v>3615052.6708649509</v>
      </c>
      <c r="W55" s="300">
        <v>3123374.7882810351</v>
      </c>
      <c r="X55" s="300">
        <v>2339219.9079269767</v>
      </c>
      <c r="Y55" s="300">
        <v>2073365.4806151246</v>
      </c>
      <c r="Z55" s="300">
        <v>1938872.9228187508</v>
      </c>
      <c r="AA55" s="523">
        <v>1745574.5274983274</v>
      </c>
      <c r="AB55" s="300">
        <v>2200558.7984401179</v>
      </c>
      <c r="AC55" s="300">
        <v>2214619.775578598</v>
      </c>
      <c r="AD55" s="300">
        <v>2251518.2543176836</v>
      </c>
      <c r="AE55" s="300">
        <v>1542097.147055448</v>
      </c>
      <c r="AF55" s="300">
        <v>1542097.147055448</v>
      </c>
      <c r="AG55" s="300">
        <v>1461727.0084362049</v>
      </c>
      <c r="AH55" s="300">
        <v>1343828.8459143492</v>
      </c>
      <c r="AI55" s="300">
        <v>1235439.9670315091</v>
      </c>
      <c r="AJ55" s="300">
        <v>1135793.3837923419</v>
      </c>
      <c r="AK55" s="300">
        <v>1157615.3172295564</v>
      </c>
      <c r="AL55" s="300">
        <v>1061870.8628052231</v>
      </c>
      <c r="AM55" s="300">
        <v>962020.02405969158</v>
      </c>
      <c r="AN55" s="299">
        <v>1395773.2421093779</v>
      </c>
      <c r="AO55" s="300">
        <v>1824076.648557378</v>
      </c>
      <c r="AP55" s="300" t="s">
        <v>484</v>
      </c>
      <c r="AQ55" s="300" t="s">
        <v>484</v>
      </c>
      <c r="AR55" s="301">
        <v>13791886.943829358</v>
      </c>
    </row>
    <row r="56" spans="2:44" ht="15.75" x14ac:dyDescent="0.25">
      <c r="B56" t="str">
        <f>$C$48</f>
        <v>PC Annual Broker</v>
      </c>
      <c r="C56" s="118" t="s">
        <v>59</v>
      </c>
      <c r="D56" s="119" t="s">
        <v>484</v>
      </c>
      <c r="E56" s="119" t="s">
        <v>484</v>
      </c>
      <c r="F56" s="119" t="s">
        <v>484</v>
      </c>
      <c r="G56" s="119" t="s">
        <v>484</v>
      </c>
      <c r="H56" s="119" t="s">
        <v>484</v>
      </c>
      <c r="I56" s="119" t="s">
        <v>484</v>
      </c>
      <c r="J56" s="119" t="s">
        <v>484</v>
      </c>
      <c r="K56" s="119" t="s">
        <v>484</v>
      </c>
      <c r="L56" s="119" t="s">
        <v>484</v>
      </c>
      <c r="M56" s="119" t="s">
        <v>484</v>
      </c>
      <c r="N56" s="119">
        <v>-0.17796349396864297</v>
      </c>
      <c r="O56" s="219">
        <v>-5.6910537609694556E-2</v>
      </c>
      <c r="P56" s="119">
        <v>-0.31968608597883008</v>
      </c>
      <c r="Q56" s="119">
        <v>-0.35269615012313305</v>
      </c>
      <c r="R56" s="119">
        <v>-0.33790899303392397</v>
      </c>
      <c r="S56" s="119">
        <v>-0.40378941637302324</v>
      </c>
      <c r="T56" s="119">
        <v>-0.36477264468623405</v>
      </c>
      <c r="U56" s="119">
        <v>-0.39039625523640831</v>
      </c>
      <c r="V56" s="119">
        <v>-0.13528779237206634</v>
      </c>
      <c r="W56" s="119">
        <v>-0.12375986616481693</v>
      </c>
      <c r="X56" s="119">
        <v>-0.12654596340078217</v>
      </c>
      <c r="Y56" s="119">
        <v>-0.23637670140492684</v>
      </c>
      <c r="Z56" s="119">
        <v>-0.11817142602781583</v>
      </c>
      <c r="AA56" s="219">
        <v>-0.15732358660661694</v>
      </c>
      <c r="AB56" s="119">
        <v>-0.19599470784578743</v>
      </c>
      <c r="AC56" s="119">
        <v>-0.23875992215587993</v>
      </c>
      <c r="AD56" s="119">
        <v>-0.19906308295419428</v>
      </c>
      <c r="AE56" s="119">
        <v>-3.7912346940199626E-2</v>
      </c>
      <c r="AF56" s="119">
        <v>0.10753005461506771</v>
      </c>
      <c r="AG56" s="119">
        <v>9.0247278499009598E-2</v>
      </c>
      <c r="AH56" s="119">
        <v>7.3128860302419163E-2</v>
      </c>
      <c r="AI56" s="119">
        <v>-0.49761975450813589</v>
      </c>
      <c r="AJ56" s="119" t="s">
        <v>484</v>
      </c>
      <c r="AK56" s="119" t="s">
        <v>484</v>
      </c>
      <c r="AL56" s="119" t="s">
        <v>484</v>
      </c>
      <c r="AM56" s="197" t="s">
        <v>484</v>
      </c>
      <c r="AN56" s="158">
        <v>-3.9184012792334522E-2</v>
      </c>
      <c r="AO56" s="158">
        <v>-0.13592907189767656</v>
      </c>
      <c r="AP56" s="158" t="s">
        <v>484</v>
      </c>
      <c r="AQ56" s="158" t="s">
        <v>484</v>
      </c>
      <c r="AR56" s="159">
        <v>-0.12220858569006054</v>
      </c>
    </row>
    <row r="57" spans="2:44" ht="15.75" x14ac:dyDescent="0.25">
      <c r="B57" t="str">
        <f>$C$48</f>
        <v>PC Annual Broker</v>
      </c>
      <c r="C57" s="111" t="s">
        <v>62</v>
      </c>
      <c r="D57" s="112">
        <v>1058.6231785832933</v>
      </c>
      <c r="E57" s="112">
        <v>1075.2711710783494</v>
      </c>
      <c r="F57" s="112">
        <v>1083.3268157491154</v>
      </c>
      <c r="G57" s="112">
        <v>1071.4963298857981</v>
      </c>
      <c r="H57" s="112">
        <v>1121.1787981412556</v>
      </c>
      <c r="I57" s="112">
        <v>1148.8993035113742</v>
      </c>
      <c r="J57" s="112">
        <v>1086.9173673262176</v>
      </c>
      <c r="K57" s="112">
        <v>1036.1249517637607</v>
      </c>
      <c r="L57" s="112">
        <v>1017.6206176795351</v>
      </c>
      <c r="M57" s="112">
        <v>1052.3930255413125</v>
      </c>
      <c r="N57" s="112">
        <v>1271.1188950061662</v>
      </c>
      <c r="O57" s="195">
        <v>1236.7455214558813</v>
      </c>
      <c r="P57" s="112">
        <v>1126.4994287070783</v>
      </c>
      <c r="Q57" s="112">
        <v>1143.7190662127923</v>
      </c>
      <c r="R57" s="112">
        <v>1170.5959879466079</v>
      </c>
      <c r="S57" s="112">
        <v>1147.4589877039618</v>
      </c>
      <c r="T57" s="112">
        <v>1082.0768175551432</v>
      </c>
      <c r="U57" s="112">
        <v>1028.4371207738554</v>
      </c>
      <c r="V57" s="112">
        <v>1044.7794704929443</v>
      </c>
      <c r="W57" s="112">
        <v>968.44527335485168</v>
      </c>
      <c r="X57" s="112">
        <v>1105.6282852121583</v>
      </c>
      <c r="Y57" s="112">
        <v>1152.3072689232026</v>
      </c>
      <c r="Z57" s="112">
        <v>1070.603346676606</v>
      </c>
      <c r="AA57" s="195">
        <v>1070.5636696820523</v>
      </c>
      <c r="AB57" s="112">
        <v>1070.981186224195</v>
      </c>
      <c r="AC57" s="112">
        <v>1075.850242729151</v>
      </c>
      <c r="AD57" s="112">
        <v>1062.6541480763465</v>
      </c>
      <c r="AE57" s="112">
        <v>1079.0055454551198</v>
      </c>
      <c r="AF57" s="112">
        <v>1109.0382711039354</v>
      </c>
      <c r="AG57" s="112">
        <v>1093.0342200658924</v>
      </c>
      <c r="AH57" s="112">
        <v>1093.3294297631392</v>
      </c>
      <c r="AI57" s="112">
        <v>1066.4272060614262</v>
      </c>
      <c r="AJ57" s="112" t="s">
        <v>484</v>
      </c>
      <c r="AK57" s="112" t="s">
        <v>484</v>
      </c>
      <c r="AL57" s="112" t="s">
        <v>484</v>
      </c>
      <c r="AM57" s="112" t="s">
        <v>484</v>
      </c>
      <c r="AN57" s="275">
        <v>1094.9836664914194</v>
      </c>
      <c r="AO57" s="225">
        <v>1088.0503498696999</v>
      </c>
      <c r="AP57" s="225">
        <v>1090.9191413465564</v>
      </c>
      <c r="AQ57" s="225">
        <v>1088.7826771235768</v>
      </c>
      <c r="AR57" s="276">
        <v>1081.8945439166005</v>
      </c>
    </row>
    <row r="58" spans="2:44" ht="15.75" hidden="1" x14ac:dyDescent="0.25">
      <c r="B58" t="str">
        <f>$C$48</f>
        <v>PC Annual Broker</v>
      </c>
      <c r="C58" s="115" t="s">
        <v>63</v>
      </c>
      <c r="D58" s="30" t="s">
        <v>484</v>
      </c>
      <c r="E58" s="30" t="s">
        <v>484</v>
      </c>
      <c r="F58" s="30" t="s">
        <v>484</v>
      </c>
      <c r="G58" s="30" t="s">
        <v>484</v>
      </c>
      <c r="H58" s="30" t="s">
        <v>484</v>
      </c>
      <c r="I58" s="30" t="s">
        <v>484</v>
      </c>
      <c r="J58" s="30" t="s">
        <v>484</v>
      </c>
      <c r="K58" s="30" t="s">
        <v>484</v>
      </c>
      <c r="L58" s="30" t="s">
        <v>484</v>
      </c>
      <c r="M58" s="30" t="s">
        <v>484</v>
      </c>
      <c r="N58" s="30">
        <v>1327.9809522297944</v>
      </c>
      <c r="O58" s="196">
        <v>1321.9330413653176</v>
      </c>
      <c r="P58" s="30">
        <v>1280.5779399682342</v>
      </c>
      <c r="Q58" s="30">
        <v>1284.3540386072937</v>
      </c>
      <c r="R58" s="30">
        <v>1287.5312415898602</v>
      </c>
      <c r="S58" s="30">
        <v>1289.6551707485462</v>
      </c>
      <c r="T58" s="30">
        <v>1293.0436254524236</v>
      </c>
      <c r="U58" s="30">
        <v>1300.6548009001413</v>
      </c>
      <c r="V58" s="30">
        <v>1028.0859988870368</v>
      </c>
      <c r="W58" s="30">
        <v>1015.9155592669049</v>
      </c>
      <c r="X58" s="30">
        <v>1248.0575747616469</v>
      </c>
      <c r="Y58" s="30">
        <v>1249.8745925930623</v>
      </c>
      <c r="Z58" s="30">
        <v>1243.9162823557845</v>
      </c>
      <c r="AA58" s="196">
        <v>1243.0591529940016</v>
      </c>
      <c r="AB58" s="30">
        <v>1243.042402904028</v>
      </c>
      <c r="AC58" s="30">
        <v>1243.4386282542107</v>
      </c>
      <c r="AD58" s="30">
        <v>1242.022700425922</v>
      </c>
      <c r="AE58" s="30" t="s">
        <v>484</v>
      </c>
      <c r="AF58" s="30" t="s">
        <v>484</v>
      </c>
      <c r="AG58" s="30" t="s">
        <v>484</v>
      </c>
      <c r="AH58" s="30" t="s">
        <v>484</v>
      </c>
      <c r="AI58" s="30" t="s">
        <v>484</v>
      </c>
      <c r="AJ58" s="30" t="s">
        <v>484</v>
      </c>
      <c r="AK58" s="30" t="s">
        <v>484</v>
      </c>
      <c r="AL58" s="30" t="s">
        <v>484</v>
      </c>
      <c r="AM58" s="30" t="s">
        <v>484</v>
      </c>
      <c r="AN58" s="277" t="s">
        <v>484</v>
      </c>
      <c r="AO58" s="278">
        <v>1845.5748958098368</v>
      </c>
      <c r="AP58" s="278" t="s">
        <v>484</v>
      </c>
      <c r="AQ58" s="278" t="s">
        <v>484</v>
      </c>
      <c r="AR58" s="279">
        <v>2571.1326652383168</v>
      </c>
    </row>
    <row r="59" spans="2:44" ht="15.75" hidden="1" x14ac:dyDescent="0.25">
      <c r="B59" t="str">
        <f>$C$48</f>
        <v>PC Annual Broker</v>
      </c>
      <c r="C59" s="118" t="s">
        <v>59</v>
      </c>
      <c r="D59" s="119" t="s">
        <v>484</v>
      </c>
      <c r="E59" s="119" t="s">
        <v>484</v>
      </c>
      <c r="F59" s="119" t="s">
        <v>484</v>
      </c>
      <c r="G59" s="119" t="s">
        <v>484</v>
      </c>
      <c r="H59" s="119" t="s">
        <v>484</v>
      </c>
      <c r="I59" s="119" t="s">
        <v>484</v>
      </c>
      <c r="J59" s="119" t="s">
        <v>484</v>
      </c>
      <c r="K59" s="119" t="s">
        <v>484</v>
      </c>
      <c r="L59" s="119" t="s">
        <v>484</v>
      </c>
      <c r="M59" s="119" t="s">
        <v>484</v>
      </c>
      <c r="N59" s="119">
        <v>-4.2818428327719538E-2</v>
      </c>
      <c r="O59" s="197">
        <v>-6.44416299795737E-2</v>
      </c>
      <c r="P59" s="119">
        <v>-0.12031951078665148</v>
      </c>
      <c r="Q59" s="119">
        <v>-0.10949860254030952</v>
      </c>
      <c r="R59" s="119">
        <v>-9.0821294168255795E-2</v>
      </c>
      <c r="S59" s="119">
        <v>-0.11025907255662015</v>
      </c>
      <c r="T59" s="119">
        <v>-0.1631552128208088</v>
      </c>
      <c r="U59" s="119">
        <v>-0.20929279616535668</v>
      </c>
      <c r="V59" s="119">
        <v>1.62374272424477E-2</v>
      </c>
      <c r="W59" s="119">
        <v>-4.6726605847348446E-2</v>
      </c>
      <c r="X59" s="119">
        <v>-0.11412076848833652</v>
      </c>
      <c r="Y59" s="119">
        <v>-7.806169054724188E-2</v>
      </c>
      <c r="Z59" s="119">
        <v>-0.13932845653483261</v>
      </c>
      <c r="AA59" s="197">
        <v>-0.13876691458848189</v>
      </c>
      <c r="AB59" s="119">
        <v>-0.13841942662443307</v>
      </c>
      <c r="AC59" s="119">
        <v>-0.13477817217272237</v>
      </c>
      <c r="AD59" s="119">
        <v>-0.14441648472935753</v>
      </c>
      <c r="AE59" s="119" t="s">
        <v>484</v>
      </c>
      <c r="AF59" s="119" t="s">
        <v>484</v>
      </c>
      <c r="AG59" s="119" t="s">
        <v>484</v>
      </c>
      <c r="AH59" s="119" t="s">
        <v>484</v>
      </c>
      <c r="AI59" s="119" t="s">
        <v>484</v>
      </c>
      <c r="AJ59" s="119" t="s">
        <v>484</v>
      </c>
      <c r="AK59" s="119" t="s">
        <v>484</v>
      </c>
      <c r="AL59" s="119" t="s">
        <v>484</v>
      </c>
      <c r="AM59" s="119" t="s">
        <v>484</v>
      </c>
      <c r="AN59" s="280" t="s">
        <v>484</v>
      </c>
      <c r="AO59" s="281">
        <v>-0.41045451347436956</v>
      </c>
      <c r="AP59" s="281" t="s">
        <v>484</v>
      </c>
      <c r="AQ59" s="281" t="s">
        <v>484</v>
      </c>
      <c r="AR59" s="282">
        <v>-0.57921481122160601</v>
      </c>
    </row>
    <row r="60" spans="2:44" ht="15.75" x14ac:dyDescent="0.25">
      <c r="B60" t="str">
        <f>$C$48</f>
        <v>PC Annual Broker</v>
      </c>
      <c r="C60" s="111" t="s">
        <v>64</v>
      </c>
      <c r="D60" s="297">
        <v>3201677.5942859608</v>
      </c>
      <c r="E60" s="297">
        <v>2981149.1685713413</v>
      </c>
      <c r="F60" s="297">
        <v>3421935.1582144494</v>
      </c>
      <c r="G60" s="297">
        <v>3304226.3703574575</v>
      </c>
      <c r="H60" s="297">
        <v>3959410.091429336</v>
      </c>
      <c r="I60" s="297">
        <v>5111558.5171431713</v>
      </c>
      <c r="J60" s="297">
        <v>5331902.3735717293</v>
      </c>
      <c r="K60" s="297">
        <v>4914561.6410708055</v>
      </c>
      <c r="L60" s="297">
        <v>4485560.7496429896</v>
      </c>
      <c r="M60" s="297">
        <v>3989733.2842868599</v>
      </c>
      <c r="N60" s="297">
        <v>3391614.0253566005</v>
      </c>
      <c r="O60" s="522">
        <v>3490526.5274990704</v>
      </c>
      <c r="P60" s="297">
        <v>3527900.179284709</v>
      </c>
      <c r="Q60" s="297">
        <v>3367988.3678574399</v>
      </c>
      <c r="R60" s="297">
        <v>3458882.2282134779</v>
      </c>
      <c r="S60" s="297">
        <v>3117187.3403580384</v>
      </c>
      <c r="T60" s="297">
        <v>3339045.8221438313</v>
      </c>
      <c r="U60" s="297">
        <v>3252907.9367855024</v>
      </c>
      <c r="V60" s="297">
        <v>3101780.0257148901</v>
      </c>
      <c r="W60" s="297">
        <v>2720148.4325008118</v>
      </c>
      <c r="X60" s="297">
        <v>2037929.6810720684</v>
      </c>
      <c r="Y60" s="297">
        <v>1583270.1875004806</v>
      </c>
      <c r="Z60" s="297">
        <v>1709753.5446425397</v>
      </c>
      <c r="AA60" s="522">
        <v>1470954.4821431399</v>
      </c>
      <c r="AB60" s="297">
        <v>1769260.91964237</v>
      </c>
      <c r="AC60" s="297">
        <v>1685857.3303565797</v>
      </c>
      <c r="AD60" s="297">
        <v>1803324.08928556</v>
      </c>
      <c r="AE60" s="297">
        <v>1483632.6250007898</v>
      </c>
      <c r="AF60" s="297">
        <v>1707918.9375000605</v>
      </c>
      <c r="AG60" s="297">
        <v>1593643.8928560712</v>
      </c>
      <c r="AH60" s="297">
        <v>1442101.5178575807</v>
      </c>
      <c r="AI60" s="297">
        <v>620660.63392775005</v>
      </c>
      <c r="AJ60" s="297">
        <v>0</v>
      </c>
      <c r="AK60" s="297">
        <v>0</v>
      </c>
      <c r="AL60" s="297">
        <v>0</v>
      </c>
      <c r="AM60" s="297">
        <v>0</v>
      </c>
      <c r="AN60" s="296">
        <v>1341081.2455353658</v>
      </c>
      <c r="AO60" s="297">
        <v>1575692.3201487495</v>
      </c>
      <c r="AP60" s="297">
        <v>32687748.228216931</v>
      </c>
      <c r="AQ60" s="297">
        <v>25885840.3328587</v>
      </c>
      <c r="AR60" s="298">
        <v>12106399.94642676</v>
      </c>
    </row>
    <row r="61" spans="2:44" ht="15.75" x14ac:dyDescent="0.25">
      <c r="B61" t="str">
        <f>$C$48&amp;"_GWP"</f>
        <v>PC Annual Broker_GWP</v>
      </c>
      <c r="C61" s="115" t="s">
        <v>65</v>
      </c>
      <c r="D61" s="300" t="s">
        <v>484</v>
      </c>
      <c r="E61" s="300" t="s">
        <v>484</v>
      </c>
      <c r="F61" s="300" t="s">
        <v>484</v>
      </c>
      <c r="G61" s="300" t="s">
        <v>484</v>
      </c>
      <c r="H61" s="300" t="s">
        <v>484</v>
      </c>
      <c r="I61" s="300" t="s">
        <v>484</v>
      </c>
      <c r="J61" s="300" t="s">
        <v>484</v>
      </c>
      <c r="K61" s="300" t="s">
        <v>484</v>
      </c>
      <c r="L61" s="300" t="s">
        <v>484</v>
      </c>
      <c r="M61" s="300" t="s">
        <v>484</v>
      </c>
      <c r="N61" s="300">
        <v>4142189.6749822437</v>
      </c>
      <c r="O61" s="523">
        <v>3710212.0149463913</v>
      </c>
      <c r="P61" s="300">
        <v>5197773.0956077455</v>
      </c>
      <c r="Q61" s="300">
        <v>5204979.8056847928</v>
      </c>
      <c r="R61" s="300">
        <v>5227479.9399100551</v>
      </c>
      <c r="S61" s="300">
        <v>5243701.3939525504</v>
      </c>
      <c r="T61" s="300">
        <v>5270528.4959543021</v>
      </c>
      <c r="U61" s="300">
        <v>5352645.2599867871</v>
      </c>
      <c r="V61" s="300">
        <v>3610715.5992757692</v>
      </c>
      <c r="W61" s="300">
        <v>3118748.5785859078</v>
      </c>
      <c r="X61" s="300">
        <v>2339219.9079269767</v>
      </c>
      <c r="Y61" s="300">
        <v>2073365.4806151246</v>
      </c>
      <c r="Z61" s="300">
        <v>1938872.9228187508</v>
      </c>
      <c r="AA61" s="523">
        <v>1745574.5274983274</v>
      </c>
      <c r="AB61" s="300">
        <v>2200558.7984401179</v>
      </c>
      <c r="AC61" s="300">
        <v>2214619.775578598</v>
      </c>
      <c r="AD61" s="300">
        <v>2251518.2543176836</v>
      </c>
      <c r="AE61" s="300">
        <v>1542097.147055448</v>
      </c>
      <c r="AF61" s="300">
        <v>1542097.147055448</v>
      </c>
      <c r="AG61" s="300">
        <v>1461727.0084362049</v>
      </c>
      <c r="AH61" s="300">
        <v>1343828.8459143492</v>
      </c>
      <c r="AI61" s="300">
        <v>1235439.9670315091</v>
      </c>
      <c r="AJ61" s="300">
        <v>1135793.3837923419</v>
      </c>
      <c r="AK61" s="300">
        <v>1157615.3172295564</v>
      </c>
      <c r="AL61" s="300">
        <v>1061870.8628052231</v>
      </c>
      <c r="AM61" s="300">
        <v>962020.02405969158</v>
      </c>
      <c r="AN61" s="299">
        <v>1395773.2421093779</v>
      </c>
      <c r="AO61" s="300">
        <v>1824076.648557378</v>
      </c>
      <c r="AP61" s="300" t="s">
        <v>484</v>
      </c>
      <c r="AQ61" s="300" t="s">
        <v>484</v>
      </c>
      <c r="AR61" s="301">
        <v>13791886.943829358</v>
      </c>
    </row>
    <row r="62" spans="2:44" ht="15.75" x14ac:dyDescent="0.25">
      <c r="B62" t="str">
        <f>$C$48</f>
        <v>PC Annual Broker</v>
      </c>
      <c r="C62" s="118" t="s">
        <v>59</v>
      </c>
      <c r="D62" s="119" t="s">
        <v>484</v>
      </c>
      <c r="E62" s="119" t="s">
        <v>484</v>
      </c>
      <c r="F62" s="119" t="s">
        <v>484</v>
      </c>
      <c r="G62" s="119" t="s">
        <v>484</v>
      </c>
      <c r="H62" s="119" t="s">
        <v>484</v>
      </c>
      <c r="I62" s="119" t="s">
        <v>484</v>
      </c>
      <c r="J62" s="119" t="s">
        <v>484</v>
      </c>
      <c r="K62" s="119" t="s">
        <v>484</v>
      </c>
      <c r="L62" s="119" t="s">
        <v>484</v>
      </c>
      <c r="M62" s="119" t="s">
        <v>484</v>
      </c>
      <c r="N62" s="119">
        <v>-0.18120262675534304</v>
      </c>
      <c r="O62" s="219">
        <v>-5.9211033375540123E-2</v>
      </c>
      <c r="P62" s="119">
        <v>-0.32126698984496316</v>
      </c>
      <c r="Q62" s="119">
        <v>-0.3529295994234255</v>
      </c>
      <c r="R62" s="119">
        <v>-0.33832702029020278</v>
      </c>
      <c r="S62" s="119">
        <v>-0.40553683244567962</v>
      </c>
      <c r="T62" s="119">
        <v>-0.36646850032081069</v>
      </c>
      <c r="U62" s="119">
        <v>-0.39228030650521162</v>
      </c>
      <c r="V62" s="119">
        <v>-0.14095144288377637</v>
      </c>
      <c r="W62" s="119">
        <v>-0.12780772032153609</v>
      </c>
      <c r="X62" s="119">
        <v>-0.12879944541935462</v>
      </c>
      <c r="Y62" s="119">
        <v>-0.23637670140492684</v>
      </c>
      <c r="Z62" s="119">
        <v>-0.11817142602781583</v>
      </c>
      <c r="AA62" s="219">
        <v>-0.15732358660661694</v>
      </c>
      <c r="AB62" s="119">
        <v>-0.19599470784578743</v>
      </c>
      <c r="AC62" s="119">
        <v>-0.23875992215587993</v>
      </c>
      <c r="AD62" s="119">
        <v>-0.19906308295419428</v>
      </c>
      <c r="AE62" s="119">
        <v>-3.7912346940199626E-2</v>
      </c>
      <c r="AF62" s="119">
        <v>0.10753005461506771</v>
      </c>
      <c r="AG62" s="119">
        <v>9.0247278499009598E-2</v>
      </c>
      <c r="AH62" s="119">
        <v>7.3128860302419163E-2</v>
      </c>
      <c r="AI62" s="119">
        <v>-0.49761975450813589</v>
      </c>
      <c r="AJ62" s="119" t="s">
        <v>484</v>
      </c>
      <c r="AK62" s="119" t="s">
        <v>484</v>
      </c>
      <c r="AL62" s="119" t="s">
        <v>484</v>
      </c>
      <c r="AM62" s="197" t="s">
        <v>484</v>
      </c>
      <c r="AN62" s="158">
        <v>-3.9184012792334522E-2</v>
      </c>
      <c r="AO62" s="158">
        <v>-0.13616989648163647</v>
      </c>
      <c r="AP62" s="158" t="s">
        <v>484</v>
      </c>
      <c r="AQ62" s="158" t="s">
        <v>484</v>
      </c>
      <c r="AR62" s="159">
        <v>-0.12220858569006054</v>
      </c>
    </row>
    <row r="63" spans="2:44" ht="15.75" thickBot="1" x14ac:dyDescent="0.3">
      <c r="B63" t="str">
        <f>$C$48</f>
        <v>PC Annual Broker</v>
      </c>
      <c r="C63" s="184" t="s">
        <v>66</v>
      </c>
      <c r="D63" s="185"/>
      <c r="E63" s="185"/>
      <c r="F63" s="185"/>
      <c r="G63" s="185"/>
      <c r="H63" s="185"/>
      <c r="I63" s="185"/>
      <c r="J63" s="185"/>
      <c r="K63" s="185"/>
      <c r="L63" s="185"/>
      <c r="M63" s="185"/>
      <c r="N63" s="185"/>
      <c r="O63" s="198"/>
      <c r="P63" s="185"/>
      <c r="Q63" s="185"/>
      <c r="R63" s="185"/>
      <c r="S63" s="185"/>
      <c r="T63" s="185"/>
      <c r="U63" s="185"/>
      <c r="V63" s="185"/>
      <c r="W63" s="185"/>
      <c r="X63" s="185"/>
      <c r="Y63" s="185"/>
      <c r="Z63" s="185"/>
      <c r="AA63" s="198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210"/>
      <c r="AN63" s="186"/>
      <c r="AO63" s="187"/>
      <c r="AP63" s="187"/>
      <c r="AQ63" s="187"/>
      <c r="AR63" s="188"/>
    </row>
    <row r="64" spans="2:44" ht="15.75" x14ac:dyDescent="0.25">
      <c r="B64" t="str">
        <f>$C$48</f>
        <v>PC Annual Broker</v>
      </c>
      <c r="C64" s="257" t="s">
        <v>67</v>
      </c>
      <c r="D64" s="258">
        <v>-2.1892460416718528E-3</v>
      </c>
      <c r="E64" s="258">
        <v>-5.5450428895921283E-4</v>
      </c>
      <c r="F64" s="258">
        <v>-1.3523225268869915E-3</v>
      </c>
      <c r="G64" s="258">
        <v>-1.0540440059568991E-3</v>
      </c>
      <c r="H64" s="258">
        <v>-9.9938119786211659E-4</v>
      </c>
      <c r="I64" s="258">
        <v>-1.3279472351211035E-3</v>
      </c>
      <c r="J64" s="258">
        <v>-9.1185090411606941E-4</v>
      </c>
      <c r="K64" s="258">
        <v>-5.8751526806994877E-4</v>
      </c>
      <c r="L64" s="258">
        <v>1.1095981701721772E-3</v>
      </c>
      <c r="M64" s="258">
        <v>-4.7200523589300677E-3</v>
      </c>
      <c r="N64" s="258">
        <v>-8.9155310049824198E-3</v>
      </c>
      <c r="O64" s="259">
        <v>-7.3172313113173447E-3</v>
      </c>
      <c r="P64" s="258">
        <v>-6.4701433827495762E-3</v>
      </c>
      <c r="Q64" s="258">
        <v>-4.4930766817424259E-3</v>
      </c>
      <c r="R64" s="258">
        <v>-4.8042283326260749E-3</v>
      </c>
      <c r="S64" s="258">
        <v>-7.1411973582066381E-3</v>
      </c>
      <c r="T64" s="258">
        <v>-6.8782673923456833E-3</v>
      </c>
      <c r="U64" s="258">
        <v>-7.283553811059577E-3</v>
      </c>
      <c r="V64" s="258">
        <v>-7.8020200656951531E-3</v>
      </c>
      <c r="W64" s="258">
        <v>-6.1312499717770539E-3</v>
      </c>
      <c r="X64" s="258">
        <v>-2.5866397888797349E-3</v>
      </c>
      <c r="Y64" s="258">
        <v>0</v>
      </c>
      <c r="Z64" s="258">
        <v>0</v>
      </c>
      <c r="AA64" s="259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 t="s">
        <v>484</v>
      </c>
      <c r="AK64" s="258" t="s">
        <v>484</v>
      </c>
      <c r="AL64" s="258" t="s">
        <v>484</v>
      </c>
      <c r="AM64" s="258" t="s">
        <v>484</v>
      </c>
      <c r="AN64" s="260">
        <v>0</v>
      </c>
      <c r="AO64" s="258">
        <v>-2.7878697787793357E-4</v>
      </c>
      <c r="AP64" s="258">
        <v>-5.1898769170510865E-3</v>
      </c>
      <c r="AQ64" s="258">
        <v>-6.3499580421713655E-3</v>
      </c>
      <c r="AR64" s="259">
        <v>0</v>
      </c>
    </row>
    <row r="65" spans="2:44" ht="15.75" x14ac:dyDescent="0.25">
      <c r="B65" t="str">
        <f>$C$48</f>
        <v>PC Annual Broker</v>
      </c>
      <c r="C65" s="115" t="s">
        <v>68</v>
      </c>
      <c r="D65" s="125" t="s">
        <v>484</v>
      </c>
      <c r="E65" s="125" t="s">
        <v>484</v>
      </c>
      <c r="F65" s="125" t="s">
        <v>484</v>
      </c>
      <c r="G65" s="125" t="s">
        <v>484</v>
      </c>
      <c r="H65" s="125" t="s">
        <v>484</v>
      </c>
      <c r="I65" s="125" t="s">
        <v>484</v>
      </c>
      <c r="J65" s="125" t="s">
        <v>484</v>
      </c>
      <c r="K65" s="125" t="s">
        <v>484</v>
      </c>
      <c r="L65" s="125" t="s">
        <v>484</v>
      </c>
      <c r="M65" s="125" t="s">
        <v>484</v>
      </c>
      <c r="N65" s="125" t="s">
        <v>484</v>
      </c>
      <c r="O65" s="217" t="s">
        <v>484</v>
      </c>
      <c r="P65" s="125" t="s">
        <v>484</v>
      </c>
      <c r="Q65" s="125" t="s">
        <v>484</v>
      </c>
      <c r="R65" s="125" t="s">
        <v>484</v>
      </c>
      <c r="S65" s="125" t="s">
        <v>484</v>
      </c>
      <c r="T65" s="125" t="s">
        <v>484</v>
      </c>
      <c r="U65" s="125" t="s">
        <v>484</v>
      </c>
      <c r="V65" s="125" t="s">
        <v>484</v>
      </c>
      <c r="W65" s="125" t="s">
        <v>484</v>
      </c>
      <c r="X65" s="125" t="s">
        <v>484</v>
      </c>
      <c r="Y65" s="125" t="s">
        <v>484</v>
      </c>
      <c r="Z65" s="125" t="s">
        <v>484</v>
      </c>
      <c r="AA65" s="217" t="s">
        <v>484</v>
      </c>
      <c r="AB65" s="125" t="s">
        <v>484</v>
      </c>
      <c r="AC65" s="125" t="s">
        <v>484</v>
      </c>
      <c r="AD65" s="125" t="s">
        <v>484</v>
      </c>
      <c r="AE65" s="125" t="s">
        <v>484</v>
      </c>
      <c r="AF65" s="125" t="s">
        <v>484</v>
      </c>
      <c r="AG65" s="125" t="s">
        <v>484</v>
      </c>
      <c r="AH65" s="125" t="s">
        <v>484</v>
      </c>
      <c r="AI65" s="125" t="s">
        <v>484</v>
      </c>
      <c r="AJ65" s="125" t="s">
        <v>484</v>
      </c>
      <c r="AK65" s="125" t="s">
        <v>484</v>
      </c>
      <c r="AL65" s="125" t="s">
        <v>484</v>
      </c>
      <c r="AM65" s="125" t="s">
        <v>484</v>
      </c>
      <c r="AN65" s="261">
        <v>0</v>
      </c>
      <c r="AO65" s="125">
        <v>0</v>
      </c>
      <c r="AP65" s="125">
        <v>0</v>
      </c>
      <c r="AQ65" s="125">
        <v>0</v>
      </c>
      <c r="AR65" s="217">
        <v>0</v>
      </c>
    </row>
    <row r="66" spans="2:44" ht="15.75" x14ac:dyDescent="0.25">
      <c r="C66" s="189" t="s">
        <v>293</v>
      </c>
      <c r="D66" s="235">
        <f>IFERROR(IF(D54=0,"-",(D54/'Headline - Sales, NWP, GWP'!D$8)),"-")</f>
        <v>0.51483956424966859</v>
      </c>
      <c r="E66" s="235">
        <f>IFERROR(IF(E54=0,"-",(E54/'Headline - Sales, NWP, GWP'!E$8)),"-")</f>
        <v>0.51051510476591</v>
      </c>
      <c r="F66" s="235">
        <f>IFERROR(IF(F54=0,"-",(F54/'Headline - Sales, NWP, GWP'!F$8)),"-")</f>
        <v>0.5097876765703574</v>
      </c>
      <c r="G66" s="235">
        <f>IFERROR(IF(G54=0,"-",(G54/'Headline - Sales, NWP, GWP'!G$8)),"-")</f>
        <v>0.51250850309814155</v>
      </c>
      <c r="H66" s="235">
        <f>IFERROR(IF(H54=0,"-",(H54/'Headline - Sales, NWP, GWP'!H$8)),"-")</f>
        <v>0.52905007709432506</v>
      </c>
      <c r="I66" s="235">
        <f>IFERROR(IF(I54=0,"-",(I54/'Headline - Sales, NWP, GWP'!I$8)),"-")</f>
        <v>0.60598195952714728</v>
      </c>
      <c r="J66" s="235">
        <f>IFERROR(IF(J54=0,"-",(J54/'Headline - Sales, NWP, GWP'!J$8)),"-")</f>
        <v>0.59982415376392795</v>
      </c>
      <c r="K66" s="235">
        <f>IFERROR(IF(K54=0,"-",(K54/'Headline - Sales, NWP, GWP'!K$8)),"-")</f>
        <v>0.55569094345374459</v>
      </c>
      <c r="L66" s="235">
        <f>IFERROR(IF(L54=0,"-",(L54/'Headline - Sales, NWP, GWP'!L$8)),"-")</f>
        <v>0.54621617866322303</v>
      </c>
      <c r="M66" s="235">
        <f>IFERROR(IF(M54=0,"-",(M54/'Headline - Sales, NWP, GWP'!M$8)),"-")</f>
        <v>0.48769480736470894</v>
      </c>
      <c r="N66" s="235">
        <f>IFERROR(IF(N54=0,"-",(N54/'Headline - Sales, NWP, GWP'!N$8)),"-")</f>
        <v>0.41871531407808982</v>
      </c>
      <c r="O66" s="236">
        <f>IFERROR(IF(O54=0,"-",(O54/'Headline - Sales, NWP, GWP'!O$8)),"-")</f>
        <v>0.416999052494887</v>
      </c>
      <c r="P66" s="235">
        <f>IFERROR(IF(P54=0,"-",(P54/'Headline - Sales, NWP, GWP'!P$8)),"-")</f>
        <v>0.39177369942697993</v>
      </c>
      <c r="Q66" s="235">
        <f>IFERROR(IF(Q54=0,"-",(Q54/'Headline - Sales, NWP, GWP'!Q$8)),"-")</f>
        <v>0.3108726399613706</v>
      </c>
      <c r="R66" s="235">
        <f>IFERROR(IF(R54=0,"-",(R54/'Headline - Sales, NWP, GWP'!R$8)),"-")</f>
        <v>0.24887152443768229</v>
      </c>
      <c r="S66" s="235">
        <f>IFERROR(IF(S54=0,"-",(S54/'Headline - Sales, NWP, GWP'!S$8)),"-")</f>
        <v>0.24769377324889927</v>
      </c>
      <c r="T66" s="235">
        <f>IFERROR(IF(T54=0,"-",(T54/'Headline - Sales, NWP, GWP'!T$8)),"-")</f>
        <v>0.27085066982797446</v>
      </c>
      <c r="U66" s="235">
        <f>IFERROR(IF(U54=0,"-",(U54/'Headline - Sales, NWP, GWP'!U$8)),"-")</f>
        <v>0.29945203401120024</v>
      </c>
      <c r="V66" s="235">
        <f>IFERROR(IF(V54=0,"-",(V54/'Headline - Sales, NWP, GWP'!V$8)),"-")</f>
        <v>0.31561606524234936</v>
      </c>
      <c r="W66" s="235">
        <f>IFERROR(IF(W54=0,"-",(W54/'Headline - Sales, NWP, GWP'!W$8)),"-")</f>
        <v>0.33150105431947813</v>
      </c>
      <c r="X66" s="235">
        <f>IFERROR(IF(X54=0,"-",(X54/'Headline - Sales, NWP, GWP'!X$8)),"-")</f>
        <v>0.29372047713595734</v>
      </c>
      <c r="Y66" s="235">
        <f>IFERROR(IF(Y54=0,"-",(Y54/'Headline - Sales, NWP, GWP'!Y$8)),"-")</f>
        <v>0.2581564938826193</v>
      </c>
      <c r="Z66" s="235">
        <f>IFERROR(IF(Z54=0,"-",(Z54/'Headline - Sales, NWP, GWP'!Z$8)),"-")</f>
        <v>0.25879976132383531</v>
      </c>
      <c r="AA66" s="236">
        <f>IFERROR(IF(AA54=0,"-",(AA54/'Headline - Sales, NWP, GWP'!AA$8)),"-")</f>
        <v>0.23456180333178234</v>
      </c>
      <c r="AB66" s="235">
        <f>IFERROR(IF(AB54=0,"-",(AB54/'Headline - Sales, NWP, GWP'!AB$8)),"-")</f>
        <v>0.27423787044637471</v>
      </c>
      <c r="AC66" s="235">
        <f>IFERROR(IF(AC54=0,"-",(AC54/'Headline - Sales, NWP, GWP'!AC$8)),"-")</f>
        <v>0.30558553223657692</v>
      </c>
      <c r="AD66" s="235">
        <f>IFERROR(IF(AD54=0,"-",(AD54/'Headline - Sales, NWP, GWP'!AD$8)),"-")</f>
        <v>0.27168498848941436</v>
      </c>
      <c r="AE66" s="235">
        <f>IFERROR(IF(AE54=0,"-",(AE54/'Headline - Sales, NWP, GWP'!AE$8)),"-")</f>
        <v>0.23760678544397984</v>
      </c>
      <c r="AF66" s="235">
        <f>IFERROR(IF(AF54=0,"-",(AF54/'Headline - Sales, NWP, GWP'!AF$8)),"-")</f>
        <v>0.2681427590073871</v>
      </c>
      <c r="AG66" s="235">
        <f>IFERROR(IF(AG54=0,"-",(AG54/'Headline - Sales, NWP, GWP'!AG$8)),"-")</f>
        <v>0.28088894558994698</v>
      </c>
      <c r="AH66" s="235">
        <f>IFERROR(IF(AH54=0,"-",(AH54/'Headline - Sales, NWP, GWP'!AH$8)),"-")</f>
        <v>0.26835877570001543</v>
      </c>
      <c r="AI66" s="235">
        <f>IFERROR(IF(AI54=0,"-",(AI54/'Headline - Sales, NWP, GWP'!AI$8)),"-")</f>
        <v>0.25231359747916315</v>
      </c>
      <c r="AJ66" s="235" t="str">
        <f>IFERROR(IF(AJ54=0,"-",(AJ54/'Headline - Sales, NWP, GWP'!AJ$8)),"-")</f>
        <v>-</v>
      </c>
      <c r="AK66" s="235" t="str">
        <f>IFERROR(IF(AK54=0,"-",(AK54/'Headline - Sales, NWP, GWP'!AK$8)),"-")</f>
        <v>-</v>
      </c>
      <c r="AL66" s="235" t="str">
        <f>IFERROR(IF(AL54=0,"-",(AL54/'Headline - Sales, NWP, GWP'!AL$8)),"-")</f>
        <v>-</v>
      </c>
      <c r="AM66" s="235" t="str">
        <f>IFERROR(IF(AM54=0,"-",(AM54/'Headline - Sales, NWP, GWP'!AM$8)),"-")</f>
        <v>-</v>
      </c>
      <c r="AN66" s="262">
        <f ca="1">IFERROR(IF(AN54=0,"-",(AN54/'Headline - Sales, NWP, GWP'!AN$8)),"-")</f>
        <v>0.26988044634928415</v>
      </c>
      <c r="AO66" s="235">
        <f ca="1">IFERROR(IF(AO54=0,"-",(AO54/'Headline - Sales, NWP, GWP'!AO$8)),"-")</f>
        <v>0.26754351404326432</v>
      </c>
      <c r="AP66" s="235">
        <f>IFERROR(IF(AP54=0,"-",(AP54/'Headline - Sales, NWP, GWP'!AP$8)),"-")</f>
        <v>0.35729543565955024</v>
      </c>
      <c r="AQ66" s="235">
        <f ca="1">IFERROR(IF(AQ54=0,"-",(AQ54/'Headline - Sales, NWP, GWP'!AQ$8)),"-")</f>
        <v>0.29568703631594045</v>
      </c>
      <c r="AR66" s="236">
        <f ca="1">IFERROR(IF(AR54=0,"-",(AR54/'Headline - Sales, NWP, GWP'!AR$8)),"-")</f>
        <v>0.27067525635324419</v>
      </c>
    </row>
    <row r="67" spans="2:44" ht="15.75" x14ac:dyDescent="0.25">
      <c r="C67" s="115" t="s">
        <v>294</v>
      </c>
      <c r="D67" s="263">
        <v>8927.6785713999998</v>
      </c>
      <c r="E67" s="263">
        <v>8927.6785713999998</v>
      </c>
      <c r="F67" s="263">
        <v>4967.5</v>
      </c>
      <c r="G67" s="263">
        <v>5619.5089286000002</v>
      </c>
      <c r="H67" s="263">
        <v>9076.9464286000002</v>
      </c>
      <c r="I67" s="263">
        <v>7418.6875</v>
      </c>
      <c r="J67" s="263">
        <v>7761.4196429000003</v>
      </c>
      <c r="K67" s="263">
        <v>9493.6785713999998</v>
      </c>
      <c r="L67" s="263">
        <v>9147.6071429000003</v>
      </c>
      <c r="M67" s="263">
        <v>7512.4107143000001</v>
      </c>
      <c r="N67" s="263">
        <v>7228.4017856999999</v>
      </c>
      <c r="O67" s="264">
        <v>6721.3571429000003</v>
      </c>
      <c r="P67" s="263">
        <v>6497.8303570999997</v>
      </c>
      <c r="Q67" s="263">
        <v>6578.0714286000002</v>
      </c>
      <c r="R67" s="263">
        <v>8948.3125</v>
      </c>
      <c r="S67" s="263">
        <v>7445.3392856999999</v>
      </c>
      <c r="T67" s="263">
        <v>5845.4196429000003</v>
      </c>
      <c r="U67" s="263">
        <v>6909.8303570999997</v>
      </c>
      <c r="V67" s="263">
        <v>6933.4732143000001</v>
      </c>
      <c r="W67" s="263">
        <v>5304.7410713999998</v>
      </c>
      <c r="X67" s="263">
        <v>8927.6785713999998</v>
      </c>
      <c r="Y67" s="263">
        <v>8927.6785713999998</v>
      </c>
      <c r="Z67" s="263">
        <v>5908.9375</v>
      </c>
      <c r="AA67" s="264">
        <v>6554.1696429000003</v>
      </c>
      <c r="AB67" s="263">
        <v>8823.4642856999999</v>
      </c>
      <c r="AC67" s="263">
        <v>6055.7589286000002</v>
      </c>
      <c r="AD67" s="263">
        <v>8561.6875</v>
      </c>
      <c r="AE67" s="263">
        <v>5292.8928570999997</v>
      </c>
      <c r="AF67" s="263">
        <v>6971.0982143000001</v>
      </c>
      <c r="AG67" s="263">
        <v>7127.6160713999998</v>
      </c>
      <c r="AH67" s="263">
        <v>6662.1339286000002</v>
      </c>
      <c r="AI67" s="263">
        <v>6251.4017856999999</v>
      </c>
      <c r="AJ67" s="263">
        <v>0</v>
      </c>
      <c r="AK67" s="263">
        <v>0</v>
      </c>
      <c r="AL67" s="263">
        <v>0</v>
      </c>
      <c r="AM67" s="263">
        <v>0</v>
      </c>
      <c r="AN67" s="265">
        <v>6753.0625</v>
      </c>
      <c r="AO67" s="263">
        <v>7172.043154758333</v>
      </c>
      <c r="AP67" s="263">
        <v>8948.3125</v>
      </c>
      <c r="AQ67" s="263">
        <v>8948.3125</v>
      </c>
      <c r="AR67" s="264">
        <v>8823.4642856999999</v>
      </c>
    </row>
    <row r="68" spans="2:44" ht="15.75" x14ac:dyDescent="0.25">
      <c r="C68" s="189" t="s">
        <v>295</v>
      </c>
      <c r="D68" s="227">
        <v>285</v>
      </c>
      <c r="E68" s="227">
        <v>285</v>
      </c>
      <c r="F68" s="227">
        <v>285</v>
      </c>
      <c r="G68" s="227">
        <v>285</v>
      </c>
      <c r="H68" s="227">
        <v>285</v>
      </c>
      <c r="I68" s="227">
        <v>285</v>
      </c>
      <c r="J68" s="227">
        <v>285</v>
      </c>
      <c r="K68" s="227">
        <v>285</v>
      </c>
      <c r="L68" s="227">
        <v>285</v>
      </c>
      <c r="M68" s="227">
        <v>285</v>
      </c>
      <c r="N68" s="227">
        <v>285</v>
      </c>
      <c r="O68" s="231">
        <v>285</v>
      </c>
      <c r="P68" s="227">
        <v>285</v>
      </c>
      <c r="Q68" s="227">
        <v>285</v>
      </c>
      <c r="R68" s="227">
        <v>285</v>
      </c>
      <c r="S68" s="227">
        <v>285</v>
      </c>
      <c r="T68" s="227">
        <v>0</v>
      </c>
      <c r="U68" s="227">
        <v>175.42857143000001</v>
      </c>
      <c r="V68" s="227">
        <v>0.89</v>
      </c>
      <c r="W68" s="227">
        <v>285</v>
      </c>
      <c r="X68" s="227">
        <v>285</v>
      </c>
      <c r="Y68" s="227">
        <v>353.39285713999999</v>
      </c>
      <c r="Z68" s="227">
        <v>318.05357142999998</v>
      </c>
      <c r="AA68" s="231">
        <v>334.79464286000001</v>
      </c>
      <c r="AB68" s="227">
        <v>334.79464286000001</v>
      </c>
      <c r="AC68" s="227">
        <v>334.79464286000001</v>
      </c>
      <c r="AD68" s="227">
        <v>334.79464286000001</v>
      </c>
      <c r="AE68" s="227">
        <v>334.79464286000001</v>
      </c>
      <c r="AF68" s="227">
        <v>334.79464286000001</v>
      </c>
      <c r="AG68" s="227">
        <v>71.383928570999998</v>
      </c>
      <c r="AH68" s="227">
        <v>334.76785713999999</v>
      </c>
      <c r="AI68" s="227">
        <v>334.79464286000001</v>
      </c>
      <c r="AJ68" s="227">
        <v>0</v>
      </c>
      <c r="AK68" s="227">
        <v>0</v>
      </c>
      <c r="AL68" s="227">
        <v>0</v>
      </c>
      <c r="AM68" s="227">
        <v>0</v>
      </c>
      <c r="AN68" s="266">
        <v>268.93526785775003</v>
      </c>
      <c r="AO68" s="227">
        <v>308.84672619174995</v>
      </c>
      <c r="AP68" s="227">
        <v>0</v>
      </c>
      <c r="AQ68" s="227">
        <v>0</v>
      </c>
      <c r="AR68" s="231">
        <v>71.383928570999998</v>
      </c>
    </row>
    <row r="69" spans="2:44" ht="15.75" x14ac:dyDescent="0.25">
      <c r="C69" s="115" t="s">
        <v>296</v>
      </c>
      <c r="D69" s="125">
        <v>2.8043549983503793E-2</v>
      </c>
      <c r="E69" s="125">
        <v>3.7130497476568131E-2</v>
      </c>
      <c r="F69" s="125">
        <v>5.3430287701549159E-2</v>
      </c>
      <c r="G69" s="125">
        <v>3.9520570132815028E-2</v>
      </c>
      <c r="H69" s="125">
        <v>4.3564356435643561E-2</v>
      </c>
      <c r="I69" s="125">
        <v>4.8484848484848485E-2</v>
      </c>
      <c r="J69" s="125">
        <v>4.2769857433808553E-2</v>
      </c>
      <c r="K69" s="125">
        <v>3.6451748841129374E-2</v>
      </c>
      <c r="L69" s="125">
        <v>3.4294799000681352E-2</v>
      </c>
      <c r="M69" s="125">
        <v>2.9929115253347335E-2</v>
      </c>
      <c r="N69" s="125">
        <v>3.4175334323922731E-2</v>
      </c>
      <c r="O69" s="217">
        <v>2.9546253957087584E-2</v>
      </c>
      <c r="P69" s="125">
        <v>3.267766497461929E-2</v>
      </c>
      <c r="Q69" s="125">
        <v>3.1778228532792427E-2</v>
      </c>
      <c r="R69" s="125">
        <v>3.7723139104075445E-2</v>
      </c>
      <c r="S69" s="125">
        <v>3.8377192982456142E-2</v>
      </c>
      <c r="T69" s="125">
        <v>4.2162858062439655E-2</v>
      </c>
      <c r="U69" s="125">
        <v>4.4883866917765219E-2</v>
      </c>
      <c r="V69" s="125">
        <v>3.5093582887700536E-2</v>
      </c>
      <c r="W69" s="125">
        <v>4.8124557678697805E-2</v>
      </c>
      <c r="X69" s="125">
        <v>7.2510822510822512E-2</v>
      </c>
      <c r="Y69" s="125">
        <v>7.2052401746724892E-2</v>
      </c>
      <c r="Z69" s="125">
        <v>8.7664370695053229E-2</v>
      </c>
      <c r="AA69" s="217">
        <v>0.10771470160116449</v>
      </c>
      <c r="AB69" s="125">
        <v>9.3220338983050849E-2</v>
      </c>
      <c r="AC69" s="125">
        <v>9.3171665603063183E-2</v>
      </c>
      <c r="AD69" s="125">
        <v>0.10371243370654096</v>
      </c>
      <c r="AE69" s="125">
        <v>9.0181818181818182E-2</v>
      </c>
      <c r="AF69" s="125">
        <v>8.8311688311688313E-2</v>
      </c>
      <c r="AG69" s="125">
        <v>7.6131687242798354E-2</v>
      </c>
      <c r="AH69" s="125">
        <v>9.9317664897649732E-2</v>
      </c>
      <c r="AI69" s="125">
        <v>8.7628865979381437E-2</v>
      </c>
      <c r="AJ69" s="125" t="s">
        <v>484</v>
      </c>
      <c r="AK69" s="125" t="s">
        <v>484</v>
      </c>
      <c r="AL69" s="125" t="s">
        <v>484</v>
      </c>
      <c r="AM69" s="125" t="s">
        <v>484</v>
      </c>
      <c r="AN69" s="267">
        <v>8.7847476607879477E-2</v>
      </c>
      <c r="AO69" s="268">
        <v>8.9301538288313012E-2</v>
      </c>
      <c r="AP69" s="125">
        <v>5.5546332879577678E-2</v>
      </c>
      <c r="AQ69" s="268">
        <v>0.10557552453397977</v>
      </c>
      <c r="AR69" s="154">
        <v>0.22153708668453978</v>
      </c>
    </row>
    <row r="70" spans="2:44" ht="15.75" x14ac:dyDescent="0.25">
      <c r="C70" s="189" t="s">
        <v>297</v>
      </c>
      <c r="D70" s="235">
        <v>1.00285193323673E-2</v>
      </c>
      <c r="E70" s="235">
        <v>1.0039146356863199E-2</v>
      </c>
      <c r="F70" s="235">
        <v>1.0102330301609E-2</v>
      </c>
      <c r="G70" s="235">
        <v>1.0102167040821E-2</v>
      </c>
      <c r="H70" s="235">
        <v>1.01075525405239E-2</v>
      </c>
      <c r="I70" s="235">
        <v>1.01052391192646E-2</v>
      </c>
      <c r="J70" s="235">
        <v>4.0315595224645201E-2</v>
      </c>
      <c r="K70" s="235">
        <v>4.0336742072099897E-2</v>
      </c>
      <c r="L70" s="235">
        <v>4.0311553862681898E-2</v>
      </c>
      <c r="M70" s="235">
        <v>4.0308087291399203E-2</v>
      </c>
      <c r="N70" s="235">
        <v>4.0307959113960803E-2</v>
      </c>
      <c r="O70" s="236">
        <v>4.0304760150998903E-2</v>
      </c>
      <c r="P70" s="235">
        <v>4.0307962551155999E-2</v>
      </c>
      <c r="Q70" s="235">
        <v>4.0295698924731199E-2</v>
      </c>
      <c r="R70" s="235">
        <v>2.03001051323712E-2</v>
      </c>
      <c r="S70" s="235">
        <v>2.00095086508052E-2</v>
      </c>
      <c r="T70" s="235">
        <v>2.0006673525568001E-2</v>
      </c>
      <c r="U70" s="235">
        <v>2.00090856529282E-2</v>
      </c>
      <c r="V70" s="235">
        <v>2.0014151420196101E-2</v>
      </c>
      <c r="W70" s="235">
        <v>2.0037686775126601E-2</v>
      </c>
      <c r="X70" s="235">
        <v>2.0011245144142299E-2</v>
      </c>
      <c r="Y70" s="235">
        <v>0</v>
      </c>
      <c r="Z70" s="235">
        <v>0</v>
      </c>
      <c r="AA70" s="236">
        <v>0</v>
      </c>
      <c r="AB70" s="235">
        <v>0</v>
      </c>
      <c r="AC70" s="235">
        <v>0</v>
      </c>
      <c r="AD70" s="235">
        <v>0</v>
      </c>
      <c r="AE70" s="235">
        <v>0</v>
      </c>
      <c r="AF70" s="235">
        <v>0</v>
      </c>
      <c r="AG70" s="235">
        <v>0</v>
      </c>
      <c r="AH70" s="235">
        <v>0</v>
      </c>
      <c r="AI70" s="235">
        <v>0</v>
      </c>
      <c r="AJ70" s="235">
        <v>0</v>
      </c>
      <c r="AK70" s="235">
        <v>0</v>
      </c>
      <c r="AL70" s="235">
        <v>0</v>
      </c>
      <c r="AM70" s="235">
        <v>0</v>
      </c>
      <c r="AN70" s="269">
        <v>0</v>
      </c>
      <c r="AO70" s="256">
        <v>1.6676037620118583E-3</v>
      </c>
      <c r="AP70" s="235">
        <v>4.0307962551155999E-2</v>
      </c>
      <c r="AQ70" s="256">
        <v>4.0307962551155999E-2</v>
      </c>
      <c r="AR70" s="270">
        <v>0</v>
      </c>
    </row>
    <row r="71" spans="2:44" ht="16.5" thickBot="1" x14ac:dyDescent="0.3">
      <c r="C71" s="150" t="s">
        <v>298</v>
      </c>
      <c r="D71" s="151">
        <v>-4.0522480669487902E-2</v>
      </c>
      <c r="E71" s="151">
        <v>-4.0503035559410303E-2</v>
      </c>
      <c r="F71" s="151">
        <v>-2.05043486711044E-2</v>
      </c>
      <c r="G71" s="151">
        <v>-2.05062571103528E-2</v>
      </c>
      <c r="H71" s="151">
        <v>-3.0411082421410801E-2</v>
      </c>
      <c r="I71" s="151">
        <v>-3.07071870949156E-2</v>
      </c>
      <c r="J71" s="151">
        <v>-2.0501810221436399E-2</v>
      </c>
      <c r="K71" s="151">
        <v>-1.03055927950225E-2</v>
      </c>
      <c r="L71" s="151">
        <v>-3.0409269295458799E-2</v>
      </c>
      <c r="M71" s="151">
        <v>-5.1096509240246397E-2</v>
      </c>
      <c r="N71" s="151">
        <v>-5.1104938118504903E-2</v>
      </c>
      <c r="O71" s="271">
        <v>-5.1098867210789302E-2</v>
      </c>
      <c r="P71" s="151">
        <v>-5.06054738302361E-2</v>
      </c>
      <c r="Q71" s="151">
        <v>-7.0505287896592203E-2</v>
      </c>
      <c r="R71" s="151">
        <v>-7.0504203895522005E-2</v>
      </c>
      <c r="S71" s="151">
        <v>-5.0009798980906003E-2</v>
      </c>
      <c r="T71" s="151">
        <v>-5.0505606299597799E-2</v>
      </c>
      <c r="U71" s="151">
        <v>-5.9605206843638098E-2</v>
      </c>
      <c r="V71" s="151">
        <v>-6.97044460270628E-2</v>
      </c>
      <c r="W71" s="151">
        <v>-6.9703411276444999E-2</v>
      </c>
      <c r="X71" s="151">
        <v>-5.9605273587149003E-2</v>
      </c>
      <c r="Y71" s="151">
        <v>0</v>
      </c>
      <c r="Z71" s="151">
        <v>0</v>
      </c>
      <c r="AA71" s="212">
        <v>0</v>
      </c>
      <c r="AB71" s="151">
        <v>0</v>
      </c>
      <c r="AC71" s="151">
        <v>0</v>
      </c>
      <c r="AD71" s="151">
        <v>0</v>
      </c>
      <c r="AE71" s="151">
        <v>0</v>
      </c>
      <c r="AF71" s="151">
        <v>0</v>
      </c>
      <c r="AG71" s="151">
        <v>0</v>
      </c>
      <c r="AH71" s="151">
        <v>0</v>
      </c>
      <c r="AI71" s="151">
        <v>0</v>
      </c>
      <c r="AJ71" s="151">
        <v>0</v>
      </c>
      <c r="AK71" s="151">
        <v>0</v>
      </c>
      <c r="AL71" s="151">
        <v>0</v>
      </c>
      <c r="AM71" s="151">
        <v>0</v>
      </c>
      <c r="AN71" s="272">
        <v>0</v>
      </c>
      <c r="AO71" s="273">
        <v>-4.9671061322624169E-3</v>
      </c>
      <c r="AP71" s="151">
        <v>-7.0505287896592203E-2</v>
      </c>
      <c r="AQ71" s="273">
        <v>-7.0505287896592203E-2</v>
      </c>
      <c r="AR71" s="274">
        <v>0</v>
      </c>
    </row>
    <row r="73" spans="2:44" ht="15.75" thickBot="1" x14ac:dyDescent="0.3"/>
    <row r="74" spans="2:44" ht="26.25" x14ac:dyDescent="0.25">
      <c r="C74" s="381" t="s">
        <v>69</v>
      </c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5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  <c r="AA74" s="335"/>
      <c r="AB74" s="336"/>
      <c r="AC74" s="336"/>
      <c r="AD74" s="336"/>
      <c r="AE74" s="336"/>
      <c r="AF74" s="336"/>
      <c r="AG74" s="336"/>
      <c r="AH74" s="336"/>
      <c r="AI74" s="336"/>
      <c r="AJ74" s="336"/>
      <c r="AK74" s="336"/>
      <c r="AL74" s="336"/>
      <c r="AM74" s="335"/>
      <c r="AN74" s="525" t="s">
        <v>288</v>
      </c>
      <c r="AO74" s="526"/>
      <c r="AP74" s="526"/>
      <c r="AQ74" s="526"/>
      <c r="AR74" s="527"/>
    </row>
    <row r="75" spans="2:44" x14ac:dyDescent="0.25">
      <c r="C75" s="337"/>
      <c r="D75" s="325" t="s">
        <v>236</v>
      </c>
      <c r="E75" s="325"/>
      <c r="F75" s="325"/>
      <c r="G75" s="325"/>
      <c r="H75" s="325"/>
      <c r="I75" s="325"/>
      <c r="J75" s="325"/>
      <c r="K75" s="325"/>
      <c r="L75" s="325"/>
      <c r="M75" s="325"/>
      <c r="N75" s="325"/>
      <c r="O75" s="326"/>
      <c r="P75" s="325" t="s">
        <v>236</v>
      </c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8"/>
      <c r="AB75" s="325" t="s">
        <v>236</v>
      </c>
      <c r="AC75" s="327"/>
      <c r="AD75" s="327"/>
      <c r="AE75" s="327"/>
      <c r="AF75" s="327"/>
      <c r="AG75" s="327"/>
      <c r="AH75" s="327"/>
      <c r="AI75" s="327"/>
      <c r="AJ75" s="327"/>
      <c r="AK75" s="327"/>
      <c r="AL75" s="327"/>
      <c r="AM75" s="329"/>
      <c r="AN75" s="530" t="s">
        <v>289</v>
      </c>
      <c r="AO75" s="528"/>
      <c r="AP75" s="528" t="s">
        <v>290</v>
      </c>
      <c r="AQ75" s="528"/>
      <c r="AR75" s="529"/>
    </row>
    <row r="76" spans="2:44" ht="15.75" thickBot="1" x14ac:dyDescent="0.3">
      <c r="C76" s="315" t="s">
        <v>55</v>
      </c>
      <c r="D76" s="316">
        <f t="shared" ref="D76:Q76" si="42">D$4</f>
        <v>44927</v>
      </c>
      <c r="E76" s="316">
        <f t="shared" si="42"/>
        <v>44958</v>
      </c>
      <c r="F76" s="316">
        <f t="shared" si="42"/>
        <v>44986</v>
      </c>
      <c r="G76" s="316">
        <f t="shared" si="42"/>
        <v>45017</v>
      </c>
      <c r="H76" s="316">
        <f t="shared" si="42"/>
        <v>45047</v>
      </c>
      <c r="I76" s="316">
        <f t="shared" si="42"/>
        <v>45078</v>
      </c>
      <c r="J76" s="316">
        <f t="shared" si="42"/>
        <v>45108</v>
      </c>
      <c r="K76" s="316">
        <f t="shared" si="42"/>
        <v>45139</v>
      </c>
      <c r="L76" s="316">
        <f t="shared" si="42"/>
        <v>45170</v>
      </c>
      <c r="M76" s="316">
        <f t="shared" si="42"/>
        <v>45200</v>
      </c>
      <c r="N76" s="316">
        <f t="shared" si="42"/>
        <v>45231</v>
      </c>
      <c r="O76" s="317">
        <f t="shared" si="42"/>
        <v>45261</v>
      </c>
      <c r="P76" s="316">
        <f t="shared" si="42"/>
        <v>45292</v>
      </c>
      <c r="Q76" s="316">
        <f t="shared" si="42"/>
        <v>45323</v>
      </c>
      <c r="R76" s="316">
        <f t="shared" ref="R76:AM76" si="43">R$4</f>
        <v>45352</v>
      </c>
      <c r="S76" s="316">
        <f t="shared" si="43"/>
        <v>45383</v>
      </c>
      <c r="T76" s="316">
        <f t="shared" si="43"/>
        <v>45413</v>
      </c>
      <c r="U76" s="316">
        <f t="shared" si="43"/>
        <v>45444</v>
      </c>
      <c r="V76" s="316">
        <f t="shared" si="43"/>
        <v>45474</v>
      </c>
      <c r="W76" s="316">
        <f t="shared" si="43"/>
        <v>45505</v>
      </c>
      <c r="X76" s="316">
        <f t="shared" si="43"/>
        <v>45536</v>
      </c>
      <c r="Y76" s="316">
        <f t="shared" si="43"/>
        <v>45566</v>
      </c>
      <c r="Z76" s="316">
        <f t="shared" si="43"/>
        <v>45597</v>
      </c>
      <c r="AA76" s="317">
        <f t="shared" si="43"/>
        <v>45627</v>
      </c>
      <c r="AB76" s="316">
        <f t="shared" si="43"/>
        <v>45658</v>
      </c>
      <c r="AC76" s="320">
        <f t="shared" si="43"/>
        <v>45689</v>
      </c>
      <c r="AD76" s="316">
        <f t="shared" si="43"/>
        <v>45717</v>
      </c>
      <c r="AE76" s="316">
        <f t="shared" si="43"/>
        <v>45748</v>
      </c>
      <c r="AF76" s="316">
        <f t="shared" si="43"/>
        <v>45778</v>
      </c>
      <c r="AG76" s="316">
        <f t="shared" si="43"/>
        <v>45809</v>
      </c>
      <c r="AH76" s="316">
        <f t="shared" si="43"/>
        <v>45839</v>
      </c>
      <c r="AI76" s="316">
        <f t="shared" si="43"/>
        <v>45870</v>
      </c>
      <c r="AJ76" s="316">
        <f t="shared" si="43"/>
        <v>45901</v>
      </c>
      <c r="AK76" s="316">
        <f t="shared" si="43"/>
        <v>45931</v>
      </c>
      <c r="AL76" s="316">
        <f t="shared" si="43"/>
        <v>45962</v>
      </c>
      <c r="AM76" s="317">
        <f t="shared" si="43"/>
        <v>45992</v>
      </c>
      <c r="AN76" s="253" t="s">
        <v>234</v>
      </c>
      <c r="AO76" s="254" t="s">
        <v>235</v>
      </c>
      <c r="AP76" s="502" t="s">
        <v>482</v>
      </c>
      <c r="AQ76" s="502" t="s">
        <v>292</v>
      </c>
      <c r="AR76" s="503" t="s">
        <v>483</v>
      </c>
    </row>
    <row r="77" spans="2:44" ht="15.75" x14ac:dyDescent="0.25">
      <c r="B77" t="str">
        <f>$C$74</f>
        <v>Short-Term</v>
      </c>
      <c r="C77" s="257" t="s">
        <v>182</v>
      </c>
      <c r="D77" s="509">
        <v>93.727625570776297</v>
      </c>
      <c r="E77" s="509">
        <v>88.131963470319633</v>
      </c>
      <c r="F77" s="509">
        <v>102.36107305936073</v>
      </c>
      <c r="G77" s="509">
        <v>121.23321917808217</v>
      </c>
      <c r="H77" s="509">
        <v>132.92020547945216</v>
      </c>
      <c r="I77" s="509">
        <v>130.42385844748861</v>
      </c>
      <c r="J77" s="509">
        <v>128.5429223744292</v>
      </c>
      <c r="K77" s="509">
        <v>156.481392694064</v>
      </c>
      <c r="L77" s="509">
        <v>149.98550228310503</v>
      </c>
      <c r="M77" s="509">
        <v>171.01575342465756</v>
      </c>
      <c r="N77" s="509">
        <v>168.26381278538815</v>
      </c>
      <c r="O77" s="510">
        <v>193.79452054794521</v>
      </c>
      <c r="P77" s="509">
        <v>172.34965753424655</v>
      </c>
      <c r="Q77" s="509">
        <v>123.85993150684922</v>
      </c>
      <c r="R77" s="509">
        <v>111.67420091324206</v>
      </c>
      <c r="S77" s="509">
        <v>114.01780821917806</v>
      </c>
      <c r="T77" s="509">
        <v>120.22146118721457</v>
      </c>
      <c r="U77" s="509">
        <v>105.09041095890399</v>
      </c>
      <c r="V77" s="509">
        <v>97.78059360730596</v>
      </c>
      <c r="W77" s="509">
        <v>40.182762557077638</v>
      </c>
      <c r="X77" s="509">
        <v>24.62659817351598</v>
      </c>
      <c r="Y77" s="509">
        <v>5.3382420091324168</v>
      </c>
      <c r="Z77" s="509">
        <v>4.7727168949771714</v>
      </c>
      <c r="AA77" s="510">
        <v>8.4068493150684951</v>
      </c>
      <c r="AB77" s="511">
        <v>3.3944063926940631</v>
      </c>
      <c r="AC77" s="509">
        <v>4.514497716894974</v>
      </c>
      <c r="AD77" s="509">
        <v>4.2631278538812785</v>
      </c>
      <c r="AE77" s="509">
        <v>5.3175799086757936</v>
      </c>
      <c r="AF77" s="509">
        <v>5.5368721461187222</v>
      </c>
      <c r="AG77" s="509">
        <v>5.673059360730595</v>
      </c>
      <c r="AH77" s="509">
        <v>5.9507990867579892</v>
      </c>
      <c r="AI77" s="509">
        <v>3.0121004566210043</v>
      </c>
      <c r="AJ77" s="509">
        <v>0</v>
      </c>
      <c r="AK77" s="509">
        <v>0</v>
      </c>
      <c r="AL77" s="509">
        <v>0</v>
      </c>
      <c r="AM77" s="510">
        <v>0</v>
      </c>
      <c r="AN77" s="509">
        <v>5.0432077625570777</v>
      </c>
      <c r="AO77" s="509">
        <v>6.7339041095890408</v>
      </c>
      <c r="AP77" s="509">
        <v>928.3212328767122</v>
      </c>
      <c r="AQ77" s="509">
        <v>885.17682648401819</v>
      </c>
      <c r="AR77" s="510">
        <v>37.662442922374417</v>
      </c>
    </row>
    <row r="78" spans="2:44" ht="15.75" hidden="1" x14ac:dyDescent="0.25">
      <c r="B78" t="str">
        <f>$C$74&amp;"_W VYRs"</f>
        <v>Short-Term_W VYRs</v>
      </c>
      <c r="C78" s="189" t="s">
        <v>204</v>
      </c>
      <c r="D78" s="366" t="e">
        <v>#REF!</v>
      </c>
      <c r="E78" s="190" t="e">
        <v>#REF!</v>
      </c>
      <c r="F78" s="190" t="e">
        <v>#REF!</v>
      </c>
      <c r="G78" s="190" t="e">
        <v>#REF!</v>
      </c>
      <c r="H78" s="190" t="e">
        <v>#REF!</v>
      </c>
      <c r="I78" s="190" t="e">
        <v>#REF!</v>
      </c>
      <c r="J78" s="190" t="e">
        <v>#REF!</v>
      </c>
      <c r="K78" s="190" t="e">
        <v>#REF!</v>
      </c>
      <c r="L78" s="190" t="e">
        <v>#REF!</v>
      </c>
      <c r="M78" s="190" t="e">
        <v>#REF!</v>
      </c>
      <c r="N78" s="190" t="e">
        <v>#REF!</v>
      </c>
      <c r="O78" s="240" t="e">
        <v>#REF!</v>
      </c>
      <c r="P78" s="190" t="e">
        <v>#REF!</v>
      </c>
      <c r="Q78" s="190" t="e">
        <v>#REF!</v>
      </c>
      <c r="R78" s="190" t="e">
        <v>#REF!</v>
      </c>
      <c r="S78" s="190" t="e">
        <v>#REF!</v>
      </c>
      <c r="T78" s="190" t="e">
        <v>#REF!</v>
      </c>
      <c r="U78" s="190" t="e">
        <v>#REF!</v>
      </c>
      <c r="V78" s="190" t="e">
        <v>#REF!</v>
      </c>
      <c r="W78" s="190" t="e">
        <v>#REF!</v>
      </c>
      <c r="X78" s="190" t="e">
        <v>#REF!</v>
      </c>
      <c r="Y78" s="190" t="e">
        <v>#REF!</v>
      </c>
      <c r="Z78" s="190" t="e">
        <v>#REF!</v>
      </c>
      <c r="AA78" s="240" t="e">
        <v>#REF!</v>
      </c>
      <c r="AB78" s="338" t="e">
        <v>#REF!</v>
      </c>
      <c r="AC78" s="190" t="e">
        <v>#REF!</v>
      </c>
      <c r="AD78" s="190" t="e">
        <v>#REF!</v>
      </c>
      <c r="AE78" s="190" t="e">
        <v>#REF!</v>
      </c>
      <c r="AF78" s="190" t="e">
        <v>#REF!</v>
      </c>
      <c r="AG78" s="190" t="e">
        <v>#REF!</v>
      </c>
      <c r="AH78" s="190" t="e">
        <v>#REF!</v>
      </c>
      <c r="AI78" s="190" t="e">
        <v>#REF!</v>
      </c>
      <c r="AJ78" s="190" t="e">
        <v>#REF!</v>
      </c>
      <c r="AK78" s="190" t="e">
        <v>#REF!</v>
      </c>
      <c r="AL78" s="190" t="e">
        <v>#REF!</v>
      </c>
      <c r="AM78" s="240" t="e">
        <v>#REF!</v>
      </c>
      <c r="AN78" s="190" t="e">
        <v>#REF!</v>
      </c>
      <c r="AO78" s="190" t="e">
        <v>#REF!</v>
      </c>
      <c r="AP78" s="190" t="e">
        <v>#REF!</v>
      </c>
      <c r="AQ78" s="190" t="e">
        <v>#REF!</v>
      </c>
      <c r="AR78" s="240" t="e">
        <v>#REF!</v>
      </c>
    </row>
    <row r="79" spans="2:44" ht="15.75" hidden="1" x14ac:dyDescent="0.25">
      <c r="B79" t="str">
        <f>$C$74</f>
        <v>Short-Term</v>
      </c>
      <c r="C79" s="367" t="s">
        <v>59</v>
      </c>
      <c r="D79" s="311" t="e">
        <v>#REF!</v>
      </c>
      <c r="E79" s="311" t="e">
        <v>#REF!</v>
      </c>
      <c r="F79" s="311" t="e">
        <v>#REF!</v>
      </c>
      <c r="G79" s="311" t="e">
        <v>#REF!</v>
      </c>
      <c r="H79" s="311" t="e">
        <v>#REF!</v>
      </c>
      <c r="I79" s="311" t="e">
        <v>#REF!</v>
      </c>
      <c r="J79" s="311" t="e">
        <v>#REF!</v>
      </c>
      <c r="K79" s="311" t="e">
        <v>#REF!</v>
      </c>
      <c r="L79" s="311" t="e">
        <v>#REF!</v>
      </c>
      <c r="M79" s="311" t="e">
        <v>#REF!</v>
      </c>
      <c r="N79" s="311" t="e">
        <v>#REF!</v>
      </c>
      <c r="O79" s="339" t="e">
        <v>#REF!</v>
      </c>
      <c r="P79" s="311" t="e">
        <v>#REF!</v>
      </c>
      <c r="Q79" s="311" t="e">
        <v>#REF!</v>
      </c>
      <c r="R79" s="311" t="e">
        <v>#REF!</v>
      </c>
      <c r="S79" s="311" t="e">
        <v>#REF!</v>
      </c>
      <c r="T79" s="311" t="e">
        <v>#REF!</v>
      </c>
      <c r="U79" s="311" t="e">
        <v>#REF!</v>
      </c>
      <c r="V79" s="311" t="e">
        <v>#REF!</v>
      </c>
      <c r="W79" s="311" t="e">
        <v>#REF!</v>
      </c>
      <c r="X79" s="311" t="e">
        <v>#REF!</v>
      </c>
      <c r="Y79" s="311" t="e">
        <v>#REF!</v>
      </c>
      <c r="Z79" s="311" t="e">
        <v>#REF!</v>
      </c>
      <c r="AA79" s="339" t="e">
        <v>#REF!</v>
      </c>
      <c r="AB79" s="340" t="e">
        <v>#REF!</v>
      </c>
      <c r="AC79" s="311" t="e">
        <v>#REF!</v>
      </c>
      <c r="AD79" s="311" t="e">
        <v>#REF!</v>
      </c>
      <c r="AE79" s="311" t="e">
        <v>#REF!</v>
      </c>
      <c r="AF79" s="311" t="e">
        <v>#REF!</v>
      </c>
      <c r="AG79" s="311" t="e">
        <v>#REF!</v>
      </c>
      <c r="AH79" s="311" t="e">
        <v>#REF!</v>
      </c>
      <c r="AI79" s="311" t="e">
        <v>#REF!</v>
      </c>
      <c r="AJ79" s="311" t="e">
        <v>#REF!</v>
      </c>
      <c r="AK79" s="311" t="e">
        <v>#REF!</v>
      </c>
      <c r="AL79" s="311" t="e">
        <v>#REF!</v>
      </c>
      <c r="AM79" s="339" t="e">
        <v>#REF!</v>
      </c>
      <c r="AN79" s="311" t="e">
        <v>#REF!</v>
      </c>
      <c r="AO79" s="311" t="e">
        <v>#REF!</v>
      </c>
      <c r="AP79" s="311" t="e">
        <v>#REF!</v>
      </c>
      <c r="AQ79" s="311" t="e">
        <v>#REF!</v>
      </c>
      <c r="AR79" s="339" t="e">
        <v>#REF!</v>
      </c>
    </row>
    <row r="80" spans="2:44" ht="15.75" x14ac:dyDescent="0.25">
      <c r="C80" s="341" t="s">
        <v>229</v>
      </c>
      <c r="D80" s="342">
        <v>61163</v>
      </c>
      <c r="E80" s="343">
        <v>54983</v>
      </c>
      <c r="F80" s="343">
        <v>60570</v>
      </c>
      <c r="G80" s="343">
        <v>64039</v>
      </c>
      <c r="H80" s="343">
        <v>68161</v>
      </c>
      <c r="I80" s="343">
        <v>63373</v>
      </c>
      <c r="J80" s="343">
        <v>61642</v>
      </c>
      <c r="K80" s="343">
        <v>61965</v>
      </c>
      <c r="L80" s="343">
        <v>52344</v>
      </c>
      <c r="M80" s="343">
        <v>50798</v>
      </c>
      <c r="N80" s="343">
        <v>47947</v>
      </c>
      <c r="O80" s="344">
        <v>53186</v>
      </c>
      <c r="P80" s="343">
        <v>49721</v>
      </c>
      <c r="Q80" s="343">
        <v>51833</v>
      </c>
      <c r="R80" s="343">
        <v>55962</v>
      </c>
      <c r="S80" s="343">
        <v>57292</v>
      </c>
      <c r="T80" s="343">
        <v>61821</v>
      </c>
      <c r="U80" s="343">
        <v>58303</v>
      </c>
      <c r="V80" s="343">
        <v>53296</v>
      </c>
      <c r="W80" s="343">
        <v>19678</v>
      </c>
      <c r="X80" s="343">
        <v>10975</v>
      </c>
      <c r="Y80" s="343">
        <v>2433</v>
      </c>
      <c r="Z80" s="343">
        <v>2269</v>
      </c>
      <c r="AA80" s="344">
        <v>2609</v>
      </c>
      <c r="AB80" s="342">
        <v>1913</v>
      </c>
      <c r="AC80" s="343">
        <v>1928</v>
      </c>
      <c r="AD80" s="343">
        <v>1962</v>
      </c>
      <c r="AE80" s="343">
        <v>1915</v>
      </c>
      <c r="AF80" s="343">
        <v>2109</v>
      </c>
      <c r="AG80" s="343">
        <v>2078</v>
      </c>
      <c r="AH80" s="343">
        <v>2100</v>
      </c>
      <c r="AI80" s="343">
        <v>1013</v>
      </c>
      <c r="AJ80" s="343">
        <v>0</v>
      </c>
      <c r="AK80" s="343">
        <v>0</v>
      </c>
      <c r="AL80" s="343">
        <v>0</v>
      </c>
      <c r="AM80" s="344">
        <v>0</v>
      </c>
      <c r="AN80" s="343">
        <v>1825</v>
      </c>
      <c r="AO80" s="343">
        <v>2775.3333333333335</v>
      </c>
      <c r="AP80" s="343">
        <v>426192</v>
      </c>
      <c r="AQ80" s="343">
        <v>407906</v>
      </c>
      <c r="AR80" s="344">
        <v>15018</v>
      </c>
    </row>
    <row r="81" spans="2:44" ht="15.75" x14ac:dyDescent="0.25">
      <c r="B81" t="str">
        <f>$C$74</f>
        <v>Short-Term</v>
      </c>
      <c r="C81" s="257" t="s">
        <v>60</v>
      </c>
      <c r="D81" s="368">
        <v>815708.96071473439</v>
      </c>
      <c r="E81" s="368">
        <v>755620.11000039952</v>
      </c>
      <c r="F81" s="368">
        <v>838474.88535747922</v>
      </c>
      <c r="G81" s="368">
        <v>1026571.4532144987</v>
      </c>
      <c r="H81" s="368">
        <v>1025027.3089289194</v>
      </c>
      <c r="I81" s="368">
        <v>1001618.8628574128</v>
      </c>
      <c r="J81" s="368">
        <v>973898.321428795</v>
      </c>
      <c r="K81" s="368">
        <v>1042199.9910716994</v>
      </c>
      <c r="L81" s="368">
        <v>935989.35714301211</v>
      </c>
      <c r="M81" s="368">
        <v>934705.98214290454</v>
      </c>
      <c r="N81" s="368">
        <v>890966.25892880606</v>
      </c>
      <c r="O81" s="345">
        <v>1008265.1874999739</v>
      </c>
      <c r="P81" s="368">
        <v>908875.91964279849</v>
      </c>
      <c r="Q81" s="368">
        <v>939661.285714256</v>
      </c>
      <c r="R81" s="368">
        <v>998855.75000013818</v>
      </c>
      <c r="S81" s="368">
        <v>1087383.0446430668</v>
      </c>
      <c r="T81" s="368">
        <v>1147827.6785715546</v>
      </c>
      <c r="U81" s="368">
        <v>1072783.2678574726</v>
      </c>
      <c r="V81" s="368">
        <v>1019497.580357242</v>
      </c>
      <c r="W81" s="368">
        <v>469795.70535721746</v>
      </c>
      <c r="X81" s="368">
        <v>288530.08928571088</v>
      </c>
      <c r="Y81" s="368">
        <v>79338.116071389435</v>
      </c>
      <c r="Z81" s="368">
        <v>70770.062500044325</v>
      </c>
      <c r="AA81" s="345">
        <v>93299.285714321464</v>
      </c>
      <c r="AB81" s="346">
        <v>58289.982142867411</v>
      </c>
      <c r="AC81" s="368">
        <v>68924.098214299695</v>
      </c>
      <c r="AD81" s="368">
        <v>70191.31249998734</v>
      </c>
      <c r="AE81" s="368">
        <v>79729.758928640484</v>
      </c>
      <c r="AF81" s="368">
        <v>85931.017857168685</v>
      </c>
      <c r="AG81" s="368">
        <v>89482.133928569587</v>
      </c>
      <c r="AH81" s="368">
        <v>92979.857142902722</v>
      </c>
      <c r="AI81" s="368">
        <v>48371.687500023108</v>
      </c>
      <c r="AJ81" s="368">
        <v>0</v>
      </c>
      <c r="AK81" s="368">
        <v>0</v>
      </c>
      <c r="AL81" s="368">
        <v>0</v>
      </c>
      <c r="AM81" s="345">
        <v>0</v>
      </c>
      <c r="AN81" s="368">
        <v>79191.174107166022</v>
      </c>
      <c r="AO81" s="368">
        <v>93819.783482160419</v>
      </c>
      <c r="AP81" s="368">
        <v>8176617.7857152121</v>
      </c>
      <c r="AQ81" s="368">
        <v>7644680.2321437458</v>
      </c>
      <c r="AR81" s="345">
        <v>593899.84821445891</v>
      </c>
    </row>
    <row r="82" spans="2:44" ht="15.75" x14ac:dyDescent="0.25">
      <c r="B82" t="str">
        <f>$C$74&amp;"_NWP"</f>
        <v>Short-Term_NWP</v>
      </c>
      <c r="C82" s="189" t="s">
        <v>61</v>
      </c>
      <c r="D82" s="369" t="s">
        <v>484</v>
      </c>
      <c r="E82" s="369" t="s">
        <v>484</v>
      </c>
      <c r="F82" s="369" t="s">
        <v>484</v>
      </c>
      <c r="G82" s="369" t="s">
        <v>484</v>
      </c>
      <c r="H82" s="369" t="s">
        <v>484</v>
      </c>
      <c r="I82" s="369" t="s">
        <v>484</v>
      </c>
      <c r="J82" s="369" t="s">
        <v>484</v>
      </c>
      <c r="K82" s="369" t="s">
        <v>484</v>
      </c>
      <c r="L82" s="369" t="s">
        <v>484</v>
      </c>
      <c r="M82" s="369" t="s">
        <v>484</v>
      </c>
      <c r="N82" s="369">
        <v>925644.55338189343</v>
      </c>
      <c r="O82" s="347">
        <v>927262.42835972877</v>
      </c>
      <c r="P82" s="369">
        <v>830512.88775112701</v>
      </c>
      <c r="Q82" s="369">
        <v>830512.88775112701</v>
      </c>
      <c r="R82" s="369">
        <v>830512.88775112701</v>
      </c>
      <c r="S82" s="369">
        <v>830512.88775112701</v>
      </c>
      <c r="T82" s="369">
        <v>830512.88775112701</v>
      </c>
      <c r="U82" s="369">
        <v>830512.88775112701</v>
      </c>
      <c r="V82" s="369">
        <v>1037331.0593888655</v>
      </c>
      <c r="W82" s="369">
        <v>392336.22793905088</v>
      </c>
      <c r="X82" s="369">
        <v>392984.20311718085</v>
      </c>
      <c r="Y82" s="369">
        <v>30279.480652230708</v>
      </c>
      <c r="Z82" s="369">
        <v>30329.489676307781</v>
      </c>
      <c r="AA82" s="347">
        <v>33417.539423789356</v>
      </c>
      <c r="AB82" s="348">
        <v>30429.755642779874</v>
      </c>
      <c r="AC82" s="369">
        <v>30480.012858221489</v>
      </c>
      <c r="AD82" s="369">
        <v>30530.353077540414</v>
      </c>
      <c r="AE82" s="369">
        <v>49582.858970216541</v>
      </c>
      <c r="AF82" s="369">
        <v>49582.858970216541</v>
      </c>
      <c r="AG82" s="369">
        <v>49582.858970216541</v>
      </c>
      <c r="AH82" s="369">
        <v>49582.858970216541</v>
      </c>
      <c r="AI82" s="369">
        <v>49582.858970216541</v>
      </c>
      <c r="AJ82" s="369">
        <v>49582.858970216541</v>
      </c>
      <c r="AK82" s="369">
        <v>49582.858970216541</v>
      </c>
      <c r="AL82" s="369">
        <v>49582.858970216541</v>
      </c>
      <c r="AM82" s="347">
        <v>49582.858970216541</v>
      </c>
      <c r="AN82" s="369">
        <v>49582.858970216541</v>
      </c>
      <c r="AO82" s="369">
        <v>68863.760774927781</v>
      </c>
      <c r="AP82" s="369" t="s">
        <v>484</v>
      </c>
      <c r="AQ82" s="369" t="s">
        <v>484</v>
      </c>
      <c r="AR82" s="347">
        <v>339354.41642962449</v>
      </c>
    </row>
    <row r="83" spans="2:44" ht="15.75" x14ac:dyDescent="0.25">
      <c r="B83" t="str">
        <f>$C$74</f>
        <v>Short-Term</v>
      </c>
      <c r="C83" s="367" t="s">
        <v>59</v>
      </c>
      <c r="D83" s="119" t="s">
        <v>484</v>
      </c>
      <c r="E83" s="119" t="s">
        <v>484</v>
      </c>
      <c r="F83" s="119" t="s">
        <v>484</v>
      </c>
      <c r="G83" s="119" t="s">
        <v>484</v>
      </c>
      <c r="H83" s="119" t="s">
        <v>484</v>
      </c>
      <c r="I83" s="119" t="s">
        <v>484</v>
      </c>
      <c r="J83" s="119" t="s">
        <v>484</v>
      </c>
      <c r="K83" s="119" t="s">
        <v>484</v>
      </c>
      <c r="L83" s="119" t="s">
        <v>484</v>
      </c>
      <c r="M83" s="119" t="s">
        <v>484</v>
      </c>
      <c r="N83" s="119">
        <v>-3.7463942640172498E-2</v>
      </c>
      <c r="O83" s="219">
        <v>8.735688696406485E-2</v>
      </c>
      <c r="P83" s="119">
        <v>9.4354985994093088E-2</v>
      </c>
      <c r="Q83" s="119">
        <v>0.13142288286300086</v>
      </c>
      <c r="R83" s="119">
        <v>0.20269747132383698</v>
      </c>
      <c r="S83" s="119">
        <v>0.30929099437276153</v>
      </c>
      <c r="T83" s="119">
        <v>0.38207088113907117</v>
      </c>
      <c r="U83" s="119">
        <v>0.2917117647173042</v>
      </c>
      <c r="V83" s="119">
        <v>-1.7191694850176242E-2</v>
      </c>
      <c r="W83" s="119">
        <v>0.19743136601241895</v>
      </c>
      <c r="X83" s="119">
        <v>-0.26579723307688174</v>
      </c>
      <c r="Y83" s="119">
        <v>1.6201940839941238</v>
      </c>
      <c r="Z83" s="119">
        <v>1.3333746546789791</v>
      </c>
      <c r="AA83" s="219">
        <v>1.7919256570968045</v>
      </c>
      <c r="AB83" s="119">
        <v>0.91555866656122786</v>
      </c>
      <c r="AC83" s="119">
        <v>1.2612883575509559</v>
      </c>
      <c r="AD83" s="119">
        <v>1.2990665165816053</v>
      </c>
      <c r="AE83" s="119">
        <v>0.60801052187274229</v>
      </c>
      <c r="AF83" s="119">
        <v>0.73307912536438802</v>
      </c>
      <c r="AG83" s="119">
        <v>0.8046989582089199</v>
      </c>
      <c r="AH83" s="119">
        <v>0.87524195002054861</v>
      </c>
      <c r="AI83" s="119">
        <v>-2.4427221329067716E-2</v>
      </c>
      <c r="AJ83" s="119" t="s">
        <v>484</v>
      </c>
      <c r="AK83" s="119" t="s">
        <v>484</v>
      </c>
      <c r="AL83" s="119" t="s">
        <v>484</v>
      </c>
      <c r="AM83" s="197" t="s">
        <v>484</v>
      </c>
      <c r="AN83" s="158">
        <v>0.5971482030661972</v>
      </c>
      <c r="AO83" s="158">
        <v>0.36239703475966323</v>
      </c>
      <c r="AP83" s="158" t="s">
        <v>484</v>
      </c>
      <c r="AQ83" s="158" t="s">
        <v>484</v>
      </c>
      <c r="AR83" s="159">
        <v>0.75008728179502615</v>
      </c>
    </row>
    <row r="84" spans="2:44" ht="15.75" x14ac:dyDescent="0.25">
      <c r="B84" t="str">
        <f>$C$74</f>
        <v>Short-Term</v>
      </c>
      <c r="C84" s="111" t="s">
        <v>62</v>
      </c>
      <c r="D84" s="332">
        <v>8701.9726374404981</v>
      </c>
      <c r="E84" s="332">
        <v>8572.7351154654698</v>
      </c>
      <c r="F84" s="332">
        <v>8190.3452086540256</v>
      </c>
      <c r="G84" s="332">
        <v>8466.7406091687226</v>
      </c>
      <c r="H84" s="332">
        <v>7710.5988892100831</v>
      </c>
      <c r="I84" s="332">
        <v>7678.7211398302989</v>
      </c>
      <c r="J84" s="332">
        <v>7575.4445326048599</v>
      </c>
      <c r="K84" s="332">
        <v>6659.2167396944087</v>
      </c>
      <c r="L84" s="332">
        <v>6239.5322040812052</v>
      </c>
      <c r="M84" s="332">
        <v>5464.61333342134</v>
      </c>
      <c r="N84" s="332">
        <v>5294.0556877323806</v>
      </c>
      <c r="O84" s="349">
        <v>5201.7538479888381</v>
      </c>
      <c r="P84" s="332">
        <v>5272.4419821066449</v>
      </c>
      <c r="Q84" s="332">
        <v>7585.4831691941836</v>
      </c>
      <c r="R84" s="332">
        <v>8943.3733810652793</v>
      </c>
      <c r="S84" s="332">
        <v>9535.9579684673008</v>
      </c>
      <c r="T84" s="332">
        <v>9546.6104452274358</v>
      </c>
      <c r="U84" s="332">
        <v>10207.19366932525</v>
      </c>
      <c r="V84" s="332">
        <v>10425.379537555469</v>
      </c>
      <c r="W84" s="332">
        <v>11690.473543908181</v>
      </c>
      <c r="X84" s="332">
        <v>11715.19755407399</v>
      </c>
      <c r="Y84" s="332">
        <v>14861.217924114619</v>
      </c>
      <c r="Z84" s="332">
        <v>14827.04533713765</v>
      </c>
      <c r="AA84" s="349">
        <v>11097.008566311659</v>
      </c>
      <c r="AB84" s="350">
        <v>17171.364001059985</v>
      </c>
      <c r="AC84" s="332">
        <v>15266.279448688036</v>
      </c>
      <c r="AD84" s="332">
        <v>16463.744878829537</v>
      </c>
      <c r="AE84" s="332">
        <v>14992.61745341315</v>
      </c>
      <c r="AF84" s="332">
        <v>15518.776435041082</v>
      </c>
      <c r="AG84" s="332">
        <v>15772.170742399174</v>
      </c>
      <c r="AH84" s="332">
        <v>15623.768335702354</v>
      </c>
      <c r="AI84" s="332">
        <v>16058.121598582675</v>
      </c>
      <c r="AJ84" s="332" t="s">
        <v>484</v>
      </c>
      <c r="AK84" s="332" t="s">
        <v>484</v>
      </c>
      <c r="AL84" s="332" t="s">
        <v>484</v>
      </c>
      <c r="AM84" s="349" t="s">
        <v>484</v>
      </c>
      <c r="AN84" s="297">
        <v>15701.5404931986</v>
      </c>
      <c r="AO84" s="297">
        <v>13931.450173824362</v>
      </c>
      <c r="AP84" s="297">
        <v>8806.9616151590562</v>
      </c>
      <c r="AQ84" s="297">
        <v>8635.3311865143696</v>
      </c>
      <c r="AR84" s="298">
        <v>15768.020863530768</v>
      </c>
    </row>
    <row r="85" spans="2:44" ht="15.75" hidden="1" x14ac:dyDescent="0.25">
      <c r="B85" t="str">
        <f>$C$74</f>
        <v>Short-Term</v>
      </c>
      <c r="C85" s="289" t="s">
        <v>63</v>
      </c>
      <c r="D85" s="351" t="s">
        <v>484</v>
      </c>
      <c r="E85" s="351" t="s">
        <v>484</v>
      </c>
      <c r="F85" s="351" t="s">
        <v>484</v>
      </c>
      <c r="G85" s="351" t="s">
        <v>484</v>
      </c>
      <c r="H85" s="351" t="s">
        <v>484</v>
      </c>
      <c r="I85" s="351" t="s">
        <v>484</v>
      </c>
      <c r="J85" s="351" t="s">
        <v>484</v>
      </c>
      <c r="K85" s="351" t="s">
        <v>484</v>
      </c>
      <c r="L85" s="351" t="s">
        <v>484</v>
      </c>
      <c r="M85" s="351" t="s">
        <v>484</v>
      </c>
      <c r="N85" s="351">
        <v>5299.0980900933437</v>
      </c>
      <c r="O85" s="352">
        <v>5309.3552520170615</v>
      </c>
      <c r="P85" s="351">
        <v>5302.8327469924925</v>
      </c>
      <c r="Q85" s="351">
        <v>5313.4404124864777</v>
      </c>
      <c r="R85" s="351">
        <v>5324.0692933114506</v>
      </c>
      <c r="S85" s="351">
        <v>5334.7194318980728</v>
      </c>
      <c r="T85" s="351">
        <v>5345.3908707618693</v>
      </c>
      <c r="U85" s="351">
        <v>5356.0836525033928</v>
      </c>
      <c r="V85" s="351">
        <v>10594.923759095504</v>
      </c>
      <c r="W85" s="351">
        <v>10686.907917122007</v>
      </c>
      <c r="X85" s="351">
        <v>10686.907917122006</v>
      </c>
      <c r="Y85" s="351">
        <v>22084.669380709529</v>
      </c>
      <c r="Z85" s="351">
        <v>22084.669380709525</v>
      </c>
      <c r="AA85" s="352">
        <v>22084.669380709525</v>
      </c>
      <c r="AB85" s="353">
        <v>22084.669380709525</v>
      </c>
      <c r="AC85" s="351">
        <v>22084.669380709529</v>
      </c>
      <c r="AD85" s="351">
        <v>22084.669380709525</v>
      </c>
      <c r="AE85" s="351">
        <v>35808.117940252669</v>
      </c>
      <c r="AF85" s="351">
        <v>35749.073786844048</v>
      </c>
      <c r="AG85" s="351">
        <v>35690.12698886478</v>
      </c>
      <c r="AH85" s="351">
        <v>35631.277385789574</v>
      </c>
      <c r="AI85" s="351">
        <v>35572.524817357837</v>
      </c>
      <c r="AJ85" s="351">
        <v>35513.869123573204</v>
      </c>
      <c r="AK85" s="351">
        <v>35455.310144703122</v>
      </c>
      <c r="AL85" s="351">
        <v>35396.847721278442</v>
      </c>
      <c r="AM85" s="352">
        <v>32125.801540084482</v>
      </c>
      <c r="AN85" s="351">
        <v>35660.629351362564</v>
      </c>
      <c r="AO85" s="351">
        <v>15856.247508148954</v>
      </c>
      <c r="AP85" s="351" t="s">
        <v>484</v>
      </c>
      <c r="AQ85" s="351" t="s">
        <v>484</v>
      </c>
      <c r="AR85" s="352">
        <v>0</v>
      </c>
    </row>
    <row r="86" spans="2:44" ht="15.75" hidden="1" x14ac:dyDescent="0.25">
      <c r="B86" t="str">
        <f>$C$74</f>
        <v>Short-Term</v>
      </c>
      <c r="C86" s="118" t="s">
        <v>59</v>
      </c>
      <c r="D86" s="158" t="s">
        <v>484</v>
      </c>
      <c r="E86" s="158" t="s">
        <v>484</v>
      </c>
      <c r="F86" s="158" t="s">
        <v>484</v>
      </c>
      <c r="G86" s="158" t="s">
        <v>484</v>
      </c>
      <c r="H86" s="158" t="s">
        <v>484</v>
      </c>
      <c r="I86" s="158" t="s">
        <v>484</v>
      </c>
      <c r="J86" s="158" t="s">
        <v>484</v>
      </c>
      <c r="K86" s="158" t="s">
        <v>484</v>
      </c>
      <c r="L86" s="158" t="s">
        <v>484</v>
      </c>
      <c r="M86" s="158" t="s">
        <v>484</v>
      </c>
      <c r="N86" s="158">
        <v>-9.5155860020590399E-4</v>
      </c>
      <c r="O86" s="159">
        <v>-2.0266378669489993E-2</v>
      </c>
      <c r="P86" s="158">
        <v>-5.7310434508959229E-3</v>
      </c>
      <c r="Q86" s="158">
        <v>0.42760294278796307</v>
      </c>
      <c r="R86" s="158">
        <v>0.67980033473657198</v>
      </c>
      <c r="S86" s="158">
        <v>0.78752755232985949</v>
      </c>
      <c r="T86" s="158">
        <v>0.78595179960465145</v>
      </c>
      <c r="U86" s="158">
        <v>0.90571961372456999</v>
      </c>
      <c r="V86" s="158">
        <v>-1.6002401281508427E-2</v>
      </c>
      <c r="W86" s="158">
        <v>9.3906079716314705E-2</v>
      </c>
      <c r="X86" s="158">
        <v>9.6219565558762987E-2</v>
      </c>
      <c r="Y86" s="158">
        <v>-0.32707990018199851</v>
      </c>
      <c r="Z86" s="158">
        <v>-0.32862724446811287</v>
      </c>
      <c r="AA86" s="159">
        <v>-0.49752435162082831</v>
      </c>
      <c r="AB86" s="157">
        <v>-0.22247584036468326</v>
      </c>
      <c r="AC86" s="158">
        <v>-0.30873860117540208</v>
      </c>
      <c r="AD86" s="158">
        <v>-0.25451703192757513</v>
      </c>
      <c r="AE86" s="158">
        <v>-0.58130674506744662</v>
      </c>
      <c r="AF86" s="158">
        <v>-0.56589710470339183</v>
      </c>
      <c r="AG86" s="158">
        <v>-0.55808028513543684</v>
      </c>
      <c r="AH86" s="158">
        <v>-0.56151534601076614</v>
      </c>
      <c r="AI86" s="158">
        <v>-0.54858077459975474</v>
      </c>
      <c r="AJ86" s="158" t="s">
        <v>484</v>
      </c>
      <c r="AK86" s="158" t="s">
        <v>484</v>
      </c>
      <c r="AL86" s="158" t="s">
        <v>484</v>
      </c>
      <c r="AM86" s="159" t="s">
        <v>484</v>
      </c>
      <c r="AN86" s="158">
        <v>-0.5596953621179247</v>
      </c>
      <c r="AO86" s="158">
        <v>-0.12139046980285761</v>
      </c>
      <c r="AP86" s="158">
        <v>0</v>
      </c>
      <c r="AQ86" s="158">
        <v>0</v>
      </c>
      <c r="AR86" s="159">
        <v>0</v>
      </c>
    </row>
    <row r="87" spans="2:44" ht="15.75" x14ac:dyDescent="0.25">
      <c r="C87" s="257" t="s">
        <v>70</v>
      </c>
      <c r="D87" s="354">
        <v>13.336640791241999</v>
      </c>
      <c r="E87" s="354">
        <v>13.742795227623075</v>
      </c>
      <c r="F87" s="354">
        <v>13.843072236379053</v>
      </c>
      <c r="G87" s="354">
        <v>16.030410425123733</v>
      </c>
      <c r="H87" s="354">
        <v>15.038325566363747</v>
      </c>
      <c r="I87" s="354">
        <v>15.805135670670676</v>
      </c>
      <c r="J87" s="354">
        <v>15.799265459083012</v>
      </c>
      <c r="K87" s="354">
        <v>16.819171969203573</v>
      </c>
      <c r="L87" s="354">
        <v>17.881502314362908</v>
      </c>
      <c r="M87" s="354">
        <v>18.4004484850369</v>
      </c>
      <c r="N87" s="354">
        <v>18.582315033866688</v>
      </c>
      <c r="O87" s="355">
        <v>18.957341922685931</v>
      </c>
      <c r="P87" s="354">
        <v>18.279518103875596</v>
      </c>
      <c r="Q87" s="354">
        <v>18.128630133587791</v>
      </c>
      <c r="R87" s="354">
        <v>17.848821521749368</v>
      </c>
      <c r="S87" s="354">
        <v>18.979666352074755</v>
      </c>
      <c r="T87" s="354">
        <v>18.566954248096192</v>
      </c>
      <c r="U87" s="354">
        <v>18.400138378084705</v>
      </c>
      <c r="V87" s="354">
        <v>19.128969910635732</v>
      </c>
      <c r="W87" s="354">
        <v>23.874159231487827</v>
      </c>
      <c r="X87" s="354">
        <v>26.28975756589621</v>
      </c>
      <c r="Y87" s="354">
        <v>32.609172244714109</v>
      </c>
      <c r="Z87" s="354">
        <v>31.189979065687229</v>
      </c>
      <c r="AA87" s="355">
        <v>35.760554125841878</v>
      </c>
      <c r="AB87" s="356">
        <v>30.470455903223947</v>
      </c>
      <c r="AC87" s="354">
        <v>35.749013596628473</v>
      </c>
      <c r="AD87" s="354">
        <v>35.775388634040439</v>
      </c>
      <c r="AE87" s="354">
        <v>41.634338866130804</v>
      </c>
      <c r="AF87" s="354">
        <v>40.744911264660352</v>
      </c>
      <c r="AG87" s="354">
        <v>43.061662140793835</v>
      </c>
      <c r="AH87" s="354">
        <v>44.276122449001299</v>
      </c>
      <c r="AI87" s="354">
        <v>47.750925468927058</v>
      </c>
      <c r="AJ87" s="354" t="s">
        <v>484</v>
      </c>
      <c r="AK87" s="354" t="s">
        <v>484</v>
      </c>
      <c r="AL87" s="354" t="s">
        <v>484</v>
      </c>
      <c r="AM87" s="355" t="s">
        <v>484</v>
      </c>
      <c r="AN87" s="354">
        <v>42.39242416831015</v>
      </c>
      <c r="AO87" s="354">
        <v>32.804870339476487</v>
      </c>
      <c r="AP87" s="354">
        <v>18.185291572144038</v>
      </c>
      <c r="AQ87" s="354">
        <v>17.741279197030064</v>
      </c>
      <c r="AR87" s="355">
        <v>38.545868172490273</v>
      </c>
    </row>
    <row r="88" spans="2:44" ht="15.75" x14ac:dyDescent="0.25">
      <c r="B88" t="str">
        <f>$C$74</f>
        <v>Short-Term</v>
      </c>
      <c r="C88" s="111" t="s">
        <v>64</v>
      </c>
      <c r="D88" s="332">
        <v>823224.41071472492</v>
      </c>
      <c r="E88" s="332">
        <v>763340.00000040396</v>
      </c>
      <c r="F88" s="332">
        <v>845849.70535748685</v>
      </c>
      <c r="G88" s="332">
        <v>1034765.9732144962</v>
      </c>
      <c r="H88" s="332">
        <v>1033400.5089289695</v>
      </c>
      <c r="I88" s="332">
        <v>1008820.8928573935</v>
      </c>
      <c r="J88" s="332">
        <v>973898.321428795</v>
      </c>
      <c r="K88" s="332">
        <v>1042199.9910716994</v>
      </c>
      <c r="L88" s="332">
        <v>935989.35714301211</v>
      </c>
      <c r="M88" s="332">
        <v>934705.98214290454</v>
      </c>
      <c r="N88" s="332">
        <v>890966.25892880606</v>
      </c>
      <c r="O88" s="349">
        <v>1008265.1874999739</v>
      </c>
      <c r="P88" s="332">
        <v>908875.91964279849</v>
      </c>
      <c r="Q88" s="332">
        <v>939661.285714256</v>
      </c>
      <c r="R88" s="332">
        <v>998855.75000013818</v>
      </c>
      <c r="S88" s="332">
        <v>1087383.0446430668</v>
      </c>
      <c r="T88" s="332">
        <v>1147827.6785715546</v>
      </c>
      <c r="U88" s="332">
        <v>1072783.2678574726</v>
      </c>
      <c r="V88" s="332">
        <v>1019497.580357242</v>
      </c>
      <c r="W88" s="332">
        <v>469795.70535721746</v>
      </c>
      <c r="X88" s="332">
        <v>288530.08928571088</v>
      </c>
      <c r="Y88" s="332">
        <v>79338.116071389435</v>
      </c>
      <c r="Z88" s="332">
        <v>70770.062500044325</v>
      </c>
      <c r="AA88" s="349">
        <v>93299.285714321464</v>
      </c>
      <c r="AB88" s="350">
        <v>58289.982142867411</v>
      </c>
      <c r="AC88" s="332">
        <v>68924.098214299695</v>
      </c>
      <c r="AD88" s="332">
        <v>70191.31249998734</v>
      </c>
      <c r="AE88" s="332">
        <v>79729.758928640484</v>
      </c>
      <c r="AF88" s="332">
        <v>85931.017857168685</v>
      </c>
      <c r="AG88" s="332">
        <v>89482.133928569587</v>
      </c>
      <c r="AH88" s="332">
        <v>92979.857142902722</v>
      </c>
      <c r="AI88" s="332">
        <v>48371.687500023108</v>
      </c>
      <c r="AJ88" s="332">
        <v>0</v>
      </c>
      <c r="AK88" s="332">
        <v>0</v>
      </c>
      <c r="AL88" s="332">
        <v>0</v>
      </c>
      <c r="AM88" s="349">
        <v>0</v>
      </c>
      <c r="AN88" s="297">
        <v>79191.174107166022</v>
      </c>
      <c r="AO88" s="297">
        <v>93819.783482160419</v>
      </c>
      <c r="AP88" s="297">
        <v>8176617.7857152121</v>
      </c>
      <c r="AQ88" s="297">
        <v>7644680.2321437458</v>
      </c>
      <c r="AR88" s="298">
        <v>593899.84821445891</v>
      </c>
    </row>
    <row r="89" spans="2:44" ht="15.75" x14ac:dyDescent="0.25">
      <c r="B89" t="str">
        <f>$C$74&amp;"_GWP"</f>
        <v>Short-Term_GWP</v>
      </c>
      <c r="C89" s="289" t="s">
        <v>65</v>
      </c>
      <c r="D89" s="351" t="s">
        <v>484</v>
      </c>
      <c r="E89" s="351" t="s">
        <v>484</v>
      </c>
      <c r="F89" s="351" t="s">
        <v>484</v>
      </c>
      <c r="G89" s="351" t="s">
        <v>484</v>
      </c>
      <c r="H89" s="351" t="s">
        <v>484</v>
      </c>
      <c r="I89" s="351" t="s">
        <v>484</v>
      </c>
      <c r="J89" s="351" t="s">
        <v>484</v>
      </c>
      <c r="K89" s="351" t="s">
        <v>484</v>
      </c>
      <c r="L89" s="351" t="s">
        <v>484</v>
      </c>
      <c r="M89" s="351" t="s">
        <v>484</v>
      </c>
      <c r="N89" s="351">
        <v>925644.55338189343</v>
      </c>
      <c r="O89" s="352">
        <v>927262.42835972877</v>
      </c>
      <c r="P89" s="351">
        <v>830511.8960939477</v>
      </c>
      <c r="Q89" s="351">
        <v>830511.8960939477</v>
      </c>
      <c r="R89" s="351">
        <v>830511.8960939477</v>
      </c>
      <c r="S89" s="351">
        <v>830511.8960939477</v>
      </c>
      <c r="T89" s="351">
        <v>830511.8960939477</v>
      </c>
      <c r="U89" s="351">
        <v>830511.8960939477</v>
      </c>
      <c r="V89" s="351">
        <v>1037331.0593888655</v>
      </c>
      <c r="W89" s="351">
        <v>392336.22793905088</v>
      </c>
      <c r="X89" s="351">
        <v>392984.20311718085</v>
      </c>
      <c r="Y89" s="351">
        <v>30279.480652230708</v>
      </c>
      <c r="Z89" s="351">
        <v>30329.489676307781</v>
      </c>
      <c r="AA89" s="352">
        <v>33417.539423789356</v>
      </c>
      <c r="AB89" s="353">
        <v>30429.755642779874</v>
      </c>
      <c r="AC89" s="351">
        <v>30480.012858221489</v>
      </c>
      <c r="AD89" s="351">
        <v>30530.353077540414</v>
      </c>
      <c r="AE89" s="351">
        <v>49582.858970216541</v>
      </c>
      <c r="AF89" s="351">
        <v>49582.858970216541</v>
      </c>
      <c r="AG89" s="351">
        <v>49582.858970216541</v>
      </c>
      <c r="AH89" s="351">
        <v>49582.858970216541</v>
      </c>
      <c r="AI89" s="351">
        <v>49582.858970216541</v>
      </c>
      <c r="AJ89" s="351">
        <v>49582.858970216541</v>
      </c>
      <c r="AK89" s="351">
        <v>49582.858970216541</v>
      </c>
      <c r="AL89" s="351">
        <v>49582.858970216541</v>
      </c>
      <c r="AM89" s="352">
        <v>49582.858970216541</v>
      </c>
      <c r="AN89" s="351">
        <v>49582.858970216541</v>
      </c>
      <c r="AO89" s="351">
        <v>68863.760774927781</v>
      </c>
      <c r="AP89" s="351" t="s">
        <v>484</v>
      </c>
      <c r="AQ89" s="351" t="s">
        <v>484</v>
      </c>
      <c r="AR89" s="352">
        <v>339354.41642962449</v>
      </c>
    </row>
    <row r="90" spans="2:44" ht="15.75" x14ac:dyDescent="0.25">
      <c r="B90" t="str">
        <f>$C$74</f>
        <v>Short-Term</v>
      </c>
      <c r="C90" s="118" t="s">
        <v>59</v>
      </c>
      <c r="D90" s="119" t="s">
        <v>484</v>
      </c>
      <c r="E90" s="119" t="s">
        <v>484</v>
      </c>
      <c r="F90" s="119" t="s">
        <v>484</v>
      </c>
      <c r="G90" s="119" t="s">
        <v>484</v>
      </c>
      <c r="H90" s="119" t="s">
        <v>484</v>
      </c>
      <c r="I90" s="119" t="s">
        <v>484</v>
      </c>
      <c r="J90" s="119" t="s">
        <v>484</v>
      </c>
      <c r="K90" s="119" t="s">
        <v>484</v>
      </c>
      <c r="L90" s="119" t="s">
        <v>484</v>
      </c>
      <c r="M90" s="119" t="s">
        <v>484</v>
      </c>
      <c r="N90" s="119">
        <v>-3.7463942640172498E-2</v>
      </c>
      <c r="O90" s="219">
        <v>8.735688696406485E-2</v>
      </c>
      <c r="P90" s="119">
        <v>9.4356292688173804E-2</v>
      </c>
      <c r="Q90" s="119">
        <v>0.13142423381730972</v>
      </c>
      <c r="R90" s="119">
        <v>0.20269890738223384</v>
      </c>
      <c r="S90" s="119">
        <v>0.3092925577071588</v>
      </c>
      <c r="T90" s="119">
        <v>0.38207253137492936</v>
      </c>
      <c r="U90" s="119">
        <v>0.29171330706155119</v>
      </c>
      <c r="V90" s="119">
        <v>-1.7191694850176242E-2</v>
      </c>
      <c r="W90" s="119">
        <v>0.19743136601241895</v>
      </c>
      <c r="X90" s="119">
        <v>-0.26579723307688174</v>
      </c>
      <c r="Y90" s="119">
        <v>1.6201940839941238</v>
      </c>
      <c r="Z90" s="119">
        <v>1.3333746546789791</v>
      </c>
      <c r="AA90" s="219">
        <v>1.7919256570968045</v>
      </c>
      <c r="AB90" s="119">
        <v>0.91555866656122786</v>
      </c>
      <c r="AC90" s="119">
        <v>1.2612883575509559</v>
      </c>
      <c r="AD90" s="119">
        <v>1.2990665165816053</v>
      </c>
      <c r="AE90" s="119">
        <v>0.60801052187274229</v>
      </c>
      <c r="AF90" s="119">
        <v>0.73307912536438802</v>
      </c>
      <c r="AG90" s="119">
        <v>0.8046989582089199</v>
      </c>
      <c r="AH90" s="119">
        <v>0.87524195002054861</v>
      </c>
      <c r="AI90" s="119">
        <v>-2.4427221329067716E-2</v>
      </c>
      <c r="AJ90" s="119" t="s">
        <v>484</v>
      </c>
      <c r="AK90" s="119" t="s">
        <v>484</v>
      </c>
      <c r="AL90" s="119" t="s">
        <v>484</v>
      </c>
      <c r="AM90" s="197" t="s">
        <v>484</v>
      </c>
      <c r="AN90" s="158">
        <v>0.5971482030661972</v>
      </c>
      <c r="AO90" s="158">
        <v>0.36239703475966323</v>
      </c>
      <c r="AP90" s="158" t="s">
        <v>484</v>
      </c>
      <c r="AQ90" s="158" t="s">
        <v>484</v>
      </c>
      <c r="AR90" s="159">
        <v>0.75008728179502615</v>
      </c>
    </row>
    <row r="91" spans="2:44" x14ac:dyDescent="0.25">
      <c r="B91" t="str">
        <f>$C$74</f>
        <v>Short-Term</v>
      </c>
      <c r="C91" s="184" t="s">
        <v>66</v>
      </c>
      <c r="D91" s="357"/>
      <c r="E91" s="357"/>
      <c r="F91" s="357"/>
      <c r="G91" s="357"/>
      <c r="H91" s="357"/>
      <c r="I91" s="357"/>
      <c r="J91" s="357"/>
      <c r="K91" s="357"/>
      <c r="L91" s="357"/>
      <c r="M91" s="357"/>
      <c r="N91" s="357"/>
      <c r="O91" s="358"/>
      <c r="P91" s="357"/>
      <c r="Q91" s="357"/>
      <c r="R91" s="357"/>
      <c r="S91" s="357"/>
      <c r="T91" s="357"/>
      <c r="U91" s="357"/>
      <c r="V91" s="357"/>
      <c r="W91" s="357"/>
      <c r="X91" s="357"/>
      <c r="Y91" s="357"/>
      <c r="Z91" s="357"/>
      <c r="AA91" s="358"/>
      <c r="AB91" s="359"/>
      <c r="AC91" s="357"/>
      <c r="AD91" s="357"/>
      <c r="AE91" s="357"/>
      <c r="AF91" s="357"/>
      <c r="AG91" s="357"/>
      <c r="AH91" s="357"/>
      <c r="AI91" s="357"/>
      <c r="AJ91" s="357"/>
      <c r="AK91" s="357"/>
      <c r="AL91" s="357"/>
      <c r="AM91" s="358"/>
      <c r="AN91" s="382"/>
      <c r="AO91" s="382"/>
      <c r="AP91" s="382"/>
      <c r="AQ91" s="382"/>
      <c r="AR91" s="383"/>
    </row>
    <row r="92" spans="2:44" ht="15.75" x14ac:dyDescent="0.25">
      <c r="B92" t="str">
        <f>$C$74</f>
        <v>Short-Term</v>
      </c>
      <c r="C92" s="257" t="s">
        <v>67</v>
      </c>
      <c r="D92" s="362">
        <v>9.1292846788467701E-3</v>
      </c>
      <c r="E92" s="362">
        <v>1.0113304687295063E-2</v>
      </c>
      <c r="F92" s="362">
        <v>8.7188302523454018E-3</v>
      </c>
      <c r="G92" s="362">
        <v>7.9192012610744857E-3</v>
      </c>
      <c r="H92" s="362">
        <v>8.1025700371762915E-3</v>
      </c>
      <c r="I92" s="362">
        <v>7.139057141829613E-3</v>
      </c>
      <c r="J92" s="362">
        <v>0</v>
      </c>
      <c r="K92" s="362">
        <v>0</v>
      </c>
      <c r="L92" s="362">
        <v>0</v>
      </c>
      <c r="M92" s="362">
        <v>0</v>
      </c>
      <c r="N92" s="362">
        <v>0</v>
      </c>
      <c r="O92" s="360">
        <v>0</v>
      </c>
      <c r="P92" s="362">
        <v>0</v>
      </c>
      <c r="Q92" s="362">
        <v>0</v>
      </c>
      <c r="R92" s="362">
        <v>0</v>
      </c>
      <c r="S92" s="362">
        <v>0</v>
      </c>
      <c r="T92" s="362">
        <v>0</v>
      </c>
      <c r="U92" s="362">
        <v>0</v>
      </c>
      <c r="V92" s="362">
        <v>0</v>
      </c>
      <c r="W92" s="362">
        <v>0</v>
      </c>
      <c r="X92" s="362">
        <v>0</v>
      </c>
      <c r="Y92" s="362">
        <v>0</v>
      </c>
      <c r="Z92" s="362">
        <v>0</v>
      </c>
      <c r="AA92" s="360">
        <v>0</v>
      </c>
      <c r="AB92" s="361">
        <v>0</v>
      </c>
      <c r="AC92" s="362">
        <v>0</v>
      </c>
      <c r="AD92" s="362">
        <v>0</v>
      </c>
      <c r="AE92" s="362">
        <v>0</v>
      </c>
      <c r="AF92" s="362">
        <v>0</v>
      </c>
      <c r="AG92" s="362">
        <v>0</v>
      </c>
      <c r="AH92" s="362">
        <v>0</v>
      </c>
      <c r="AI92" s="362">
        <v>0</v>
      </c>
      <c r="AJ92" s="362">
        <v>0</v>
      </c>
      <c r="AK92" s="362">
        <v>0</v>
      </c>
      <c r="AL92" s="362">
        <v>0</v>
      </c>
      <c r="AM92" s="360">
        <v>0</v>
      </c>
      <c r="AN92" s="362">
        <v>0</v>
      </c>
      <c r="AO92" s="384">
        <v>0</v>
      </c>
      <c r="AP92" s="384">
        <v>0</v>
      </c>
      <c r="AQ92" s="362">
        <v>0</v>
      </c>
      <c r="AR92" s="360">
        <v>0</v>
      </c>
    </row>
    <row r="93" spans="2:44" ht="16.5" thickBot="1" x14ac:dyDescent="0.3">
      <c r="C93" s="126" t="s">
        <v>181</v>
      </c>
      <c r="D93" s="363">
        <f>IFERROR(IF(D81=0,"-",(D81/'Headline - Sales, NWP, GWP'!D$8)),"-")</f>
        <v>0.13088196666121182</v>
      </c>
      <c r="E93" s="364">
        <f>IFERROR(IF(E81=0,"-",(E81/'Headline - Sales, NWP, GWP'!E$8)),"-")</f>
        <v>0.12932653594162222</v>
      </c>
      <c r="F93" s="364">
        <f>IFERROR(IF(F81=0,"-",(F81/'Headline - Sales, NWP, GWP'!F$8)),"-")</f>
        <v>0.12474429882658708</v>
      </c>
      <c r="G93" s="364">
        <f>IFERROR(IF(G81=0,"-",(G81/'Headline - Sales, NWP, GWP'!G$8)),"-")</f>
        <v>0.15906071897892674</v>
      </c>
      <c r="H93" s="364">
        <f>IFERROR(IF(H81=0,"-",(H81/'Headline - Sales, NWP, GWP'!H$8)),"-")</f>
        <v>0.13682577711722738</v>
      </c>
      <c r="I93" s="364">
        <f>IFERROR(IF(I81=0,"-",(I81/'Headline - Sales, NWP, GWP'!I$8)),"-")</f>
        <v>0.1185857529206048</v>
      </c>
      <c r="J93" s="364">
        <f>IFERROR(IF(J81=0,"-",(J81/'Headline - Sales, NWP, GWP'!J$8)),"-")</f>
        <v>0.10946103416933792</v>
      </c>
      <c r="K93" s="364">
        <f>IFERROR(IF(K81=0,"-",(K81/'Headline - Sales, NWP, GWP'!K$8)),"-")</f>
        <v>0.1177726690860549</v>
      </c>
      <c r="L93" s="364">
        <f>IFERROR(IF(L81=0,"-",(L81/'Headline - Sales, NWP, GWP'!L$8)),"-")</f>
        <v>0.11410400472182211</v>
      </c>
      <c r="M93" s="364">
        <f>IFERROR(IF(M81=0,"-",(M81/'Headline - Sales, NWP, GWP'!M$8)),"-")</f>
        <v>0.11371931102645133</v>
      </c>
      <c r="N93" s="364">
        <f>IFERROR(IF(N81=0,"-",(N81/'Headline - Sales, NWP, GWP'!N$8)),"-")</f>
        <v>0.10902318680497314</v>
      </c>
      <c r="O93" s="365">
        <f>IFERROR(IF(O81=0,"-",(O81/'Headline - Sales, NWP, GWP'!O$8)),"-")</f>
        <v>0.11957837150696292</v>
      </c>
      <c r="P93" s="364">
        <f>IFERROR(IF(P81=0,"-",(P81/'Headline - Sales, NWP, GWP'!P$8)),"-")</f>
        <v>0.10028193146243949</v>
      </c>
      <c r="Q93" s="364">
        <f>IFERROR(IF(Q81=0,"-",(Q81/'Headline - Sales, NWP, GWP'!Q$8)),"-")</f>
        <v>8.634482323998624E-2</v>
      </c>
      <c r="R93" s="364">
        <f>IFERROR(IF(R81=0,"-",(R81/'Headline - Sales, NWP, GWP'!R$8)),"-")</f>
        <v>7.1525475414085202E-2</v>
      </c>
      <c r="S93" s="364">
        <f>IFERROR(IF(S81=0,"-",(S81/'Headline - Sales, NWP, GWP'!S$8)),"-")</f>
        <v>8.5791523630912414E-2</v>
      </c>
      <c r="T93" s="364">
        <f>IFERROR(IF(T81=0,"-",(T81/'Headline - Sales, NWP, GWP'!T$8)),"-")</f>
        <v>9.2471363408024185E-2</v>
      </c>
      <c r="U93" s="364">
        <f>IFERROR(IF(U81=0,"-",(U81/'Headline - Sales, NWP, GWP'!U$8)),"-")</f>
        <v>9.804280847206831E-2</v>
      </c>
      <c r="V93" s="364">
        <f>IFERROR(IF(V81=0,"-",(V81/'Headline - Sales, NWP, GWP'!V$8)),"-")</f>
        <v>0.10293405484021091</v>
      </c>
      <c r="W93" s="364">
        <f>IFERROR(IF(W81=0,"-",(W81/'Headline - Sales, NWP, GWP'!W$8)),"-")</f>
        <v>5.6904513531674451E-2</v>
      </c>
      <c r="X93" s="364">
        <f>IFERROR(IF(X81=0,"-",(X81/'Headline - Sales, NWP, GWP'!X$8)),"-")</f>
        <v>4.1477658118401671E-2</v>
      </c>
      <c r="Y93" s="364">
        <f>IFERROR(IF(Y81=0,"-",(Y81/'Headline - Sales, NWP, GWP'!Y$8)),"-")</f>
        <v>1.2936294789063581E-2</v>
      </c>
      <c r="Z93" s="364">
        <f>IFERROR(IF(Z81=0,"-",(Z81/'Headline - Sales, NWP, GWP'!Z$8)),"-")</f>
        <v>1.0712231210910328E-2</v>
      </c>
      <c r="AA93" s="365">
        <f>IFERROR(IF(AA81=0,"-",(AA81/'Headline - Sales, NWP, GWP'!AA$8)),"-")</f>
        <v>1.4877719856316291E-2</v>
      </c>
      <c r="AB93" s="364">
        <f>IFERROR(IF(AB81=0,"-",(AB81/'Headline - Sales, NWP, GWP'!AB$8)),"-")</f>
        <v>9.0350272216764768E-3</v>
      </c>
      <c r="AC93" s="364">
        <f>IFERROR(IF(AC81=0,"-",(AC81/'Headline - Sales, NWP, GWP'!AC$8)),"-")</f>
        <v>1.2493469558475601E-2</v>
      </c>
      <c r="AD93" s="364">
        <f>IFERROR(IF(AD81=0,"-",(AD81/'Headline - Sales, NWP, GWP'!AD$8)),"-")</f>
        <v>1.057487450088412E-2</v>
      </c>
      <c r="AE93" s="364">
        <f>IFERROR(IF(AE81=0,"-",(AE81/'Headline - Sales, NWP, GWP'!AE$8)),"-")</f>
        <v>1.2768883215444005E-2</v>
      </c>
      <c r="AF93" s="364">
        <f>IFERROR(IF(AF81=0,"-",(AF81/'Headline - Sales, NWP, GWP'!AF$8)),"-")</f>
        <v>1.3491143933482759E-2</v>
      </c>
      <c r="AG93" s="364">
        <f>IFERROR(IF(AG81=0,"-",(AG81/'Headline - Sales, NWP, GWP'!AG$8)),"-")</f>
        <v>1.5771743211269808E-2</v>
      </c>
      <c r="AH93" s="364">
        <f>IFERROR(IF(AH81=0,"-",(AH81/'Headline - Sales, NWP, GWP'!AH$8)),"-")</f>
        <v>1.7302499386243567E-2</v>
      </c>
      <c r="AI93" s="364">
        <f>IFERROR(IF(AI81=0,"-",(AI81/'Headline - Sales, NWP, GWP'!AI$8)),"-")</f>
        <v>1.966426388609889E-2</v>
      </c>
      <c r="AJ93" s="364" t="str">
        <f>IFERROR(IF(AJ81=0,"-",(AJ81/'Headline - Sales, NWP, GWP'!AJ$8)),"-")</f>
        <v>-</v>
      </c>
      <c r="AK93" s="364" t="str">
        <f>IFERROR(IF(AK81=0,"-",(AK81/'Headline - Sales, NWP, GWP'!AK$8)),"-")</f>
        <v>-</v>
      </c>
      <c r="AL93" s="364" t="str">
        <f>IFERROR(IF(AL81=0,"-",(AL81/'Headline - Sales, NWP, GWP'!AL$8)),"-")</f>
        <v>-</v>
      </c>
      <c r="AM93" s="365" t="str">
        <f>IFERROR(IF(AM81=0,"-",(AM81/'Headline - Sales, NWP, GWP'!AM$8)),"-")</f>
        <v>-</v>
      </c>
      <c r="AN93" s="364">
        <f ca="1">IFERROR(IF(AN81=0,"-",(AN81/'Headline - Sales, NWP, GWP'!AN$8)),"-")</f>
        <v>1.5936506073824019E-2</v>
      </c>
      <c r="AO93" s="364">
        <f ca="1">IFERROR(IF(AO81=0,"-",(AO81/'Headline - Sales, NWP, GWP'!AO$8)),"-")</f>
        <v>1.5925621006147219E-2</v>
      </c>
      <c r="AP93" s="364">
        <f>IFERROR(IF(AP81=0,"-",(AP81/'Headline - Sales, NWP, GWP'!AP$8)),"-")</f>
        <v>8.8913571414532738E-2</v>
      </c>
      <c r="AQ93" s="364">
        <f ca="1">IFERROR(IF(AQ81=0,"-",(AQ81/'Headline - Sales, NWP, GWP'!AQ$8)),"-")</f>
        <v>8.6772139858151576E-2</v>
      </c>
      <c r="AR93" s="365">
        <f ca="1">IFERROR(IF(AR81=0,"-",(AR81/'Headline - Sales, NWP, GWP'!AR$8)),"-")</f>
        <v>1.3278430778346166E-2</v>
      </c>
    </row>
    <row r="95" spans="2:44" ht="15.75" thickBot="1" x14ac:dyDescent="0.3"/>
    <row r="96" spans="2:44" ht="26.25" x14ac:dyDescent="0.4">
      <c r="C96" s="181" t="s">
        <v>274</v>
      </c>
      <c r="D96" s="224" t="s">
        <v>275</v>
      </c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93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93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525" t="s">
        <v>288</v>
      </c>
      <c r="AO96" s="526"/>
      <c r="AP96" s="526"/>
      <c r="AQ96" s="526"/>
      <c r="AR96" s="527"/>
    </row>
    <row r="97" spans="2:44" ht="15.75" thickBot="1" x14ac:dyDescent="0.3">
      <c r="C97" s="216"/>
      <c r="D97" s="213" t="s">
        <v>236</v>
      </c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4"/>
      <c r="P97" s="213" t="s">
        <v>236</v>
      </c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4"/>
      <c r="AB97" s="213" t="s">
        <v>236</v>
      </c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530" t="s">
        <v>289</v>
      </c>
      <c r="AO97" s="528"/>
      <c r="AP97" s="528" t="s">
        <v>290</v>
      </c>
      <c r="AQ97" s="528"/>
      <c r="AR97" s="529"/>
    </row>
    <row r="98" spans="2:44" ht="15.75" thickBot="1" x14ac:dyDescent="0.3">
      <c r="C98" s="183" t="s">
        <v>55</v>
      </c>
      <c r="D98" s="191">
        <f t="shared" ref="D98:AM98" si="44">D$4</f>
        <v>44927</v>
      </c>
      <c r="E98" s="191">
        <f t="shared" si="44"/>
        <v>44958</v>
      </c>
      <c r="F98" s="191">
        <f t="shared" si="44"/>
        <v>44986</v>
      </c>
      <c r="G98" s="191">
        <f t="shared" si="44"/>
        <v>45017</v>
      </c>
      <c r="H98" s="191">
        <f t="shared" si="44"/>
        <v>45047</v>
      </c>
      <c r="I98" s="191">
        <f t="shared" si="44"/>
        <v>45078</v>
      </c>
      <c r="J98" s="191">
        <f t="shared" si="44"/>
        <v>45108</v>
      </c>
      <c r="K98" s="191">
        <f t="shared" si="44"/>
        <v>45139</v>
      </c>
      <c r="L98" s="191">
        <f t="shared" si="44"/>
        <v>45170</v>
      </c>
      <c r="M98" s="191">
        <f t="shared" si="44"/>
        <v>45200</v>
      </c>
      <c r="N98" s="191">
        <f t="shared" si="44"/>
        <v>45231</v>
      </c>
      <c r="O98" s="194">
        <f t="shared" si="44"/>
        <v>45261</v>
      </c>
      <c r="P98" s="191">
        <f t="shared" si="44"/>
        <v>45292</v>
      </c>
      <c r="Q98" s="191">
        <f t="shared" si="44"/>
        <v>45323</v>
      </c>
      <c r="R98" s="191">
        <f t="shared" si="44"/>
        <v>45352</v>
      </c>
      <c r="S98" s="191">
        <f t="shared" si="44"/>
        <v>45383</v>
      </c>
      <c r="T98" s="191">
        <f t="shared" si="44"/>
        <v>45413</v>
      </c>
      <c r="U98" s="191">
        <f t="shared" si="44"/>
        <v>45444</v>
      </c>
      <c r="V98" s="191">
        <f t="shared" si="44"/>
        <v>45474</v>
      </c>
      <c r="W98" s="191">
        <f t="shared" si="44"/>
        <v>45505</v>
      </c>
      <c r="X98" s="191">
        <f t="shared" si="44"/>
        <v>45536</v>
      </c>
      <c r="Y98" s="191">
        <f t="shared" si="44"/>
        <v>45566</v>
      </c>
      <c r="Z98" s="191">
        <f t="shared" si="44"/>
        <v>45597</v>
      </c>
      <c r="AA98" s="194">
        <f t="shared" si="44"/>
        <v>45627</v>
      </c>
      <c r="AB98" s="191">
        <f t="shared" si="44"/>
        <v>45658</v>
      </c>
      <c r="AC98" s="191">
        <f t="shared" si="44"/>
        <v>45689</v>
      </c>
      <c r="AD98" s="191">
        <f t="shared" si="44"/>
        <v>45717</v>
      </c>
      <c r="AE98" s="191">
        <f t="shared" si="44"/>
        <v>45748</v>
      </c>
      <c r="AF98" s="191">
        <f t="shared" si="44"/>
        <v>45778</v>
      </c>
      <c r="AG98" s="191">
        <f t="shared" si="44"/>
        <v>45809</v>
      </c>
      <c r="AH98" s="191">
        <f t="shared" si="44"/>
        <v>45839</v>
      </c>
      <c r="AI98" s="191">
        <f t="shared" si="44"/>
        <v>45870</v>
      </c>
      <c r="AJ98" s="191">
        <f t="shared" si="44"/>
        <v>45901</v>
      </c>
      <c r="AK98" s="191">
        <f t="shared" si="44"/>
        <v>45931</v>
      </c>
      <c r="AL98" s="191">
        <f t="shared" si="44"/>
        <v>45962</v>
      </c>
      <c r="AM98" s="191">
        <f t="shared" si="44"/>
        <v>45992</v>
      </c>
      <c r="AN98" s="253" t="s">
        <v>234</v>
      </c>
      <c r="AO98" s="254" t="s">
        <v>235</v>
      </c>
      <c r="AP98" s="502" t="s">
        <v>482</v>
      </c>
      <c r="AQ98" s="502" t="s">
        <v>292</v>
      </c>
      <c r="AR98" s="503" t="s">
        <v>483</v>
      </c>
    </row>
    <row r="99" spans="2:44" ht="15.75" x14ac:dyDescent="0.25">
      <c r="B99" t="str">
        <f t="shared" ref="B99:B104" si="45">$C$48</f>
        <v>PC Annual Broker</v>
      </c>
      <c r="C99" s="111" t="s">
        <v>182</v>
      </c>
      <c r="D99" s="112">
        <v>2510</v>
      </c>
      <c r="E99" s="112">
        <v>1582</v>
      </c>
      <c r="F99" s="112">
        <v>1664</v>
      </c>
      <c r="G99" s="112">
        <v>930</v>
      </c>
      <c r="H99" s="112">
        <v>1639</v>
      </c>
      <c r="I99" s="112">
        <v>1354</v>
      </c>
      <c r="J99" s="112">
        <v>997</v>
      </c>
      <c r="K99" s="112">
        <v>753</v>
      </c>
      <c r="L99" s="112">
        <v>491</v>
      </c>
      <c r="M99" s="112">
        <v>83</v>
      </c>
      <c r="N99" s="112">
        <v>11</v>
      </c>
      <c r="O99" s="195">
        <v>7</v>
      </c>
      <c r="P99" s="112">
        <v>3</v>
      </c>
      <c r="Q99" s="112">
        <v>4</v>
      </c>
      <c r="R99" s="112">
        <v>3</v>
      </c>
      <c r="S99" s="112">
        <v>1</v>
      </c>
      <c r="T99" s="112">
        <v>3</v>
      </c>
      <c r="U99" s="112">
        <v>2</v>
      </c>
      <c r="V99" s="112">
        <v>1</v>
      </c>
      <c r="W99" s="112">
        <v>1</v>
      </c>
      <c r="X99" s="112">
        <v>1</v>
      </c>
      <c r="Y99" s="112">
        <v>0</v>
      </c>
      <c r="Z99" s="112">
        <v>0</v>
      </c>
      <c r="AA99" s="195">
        <v>5</v>
      </c>
      <c r="AB99" s="112">
        <v>0</v>
      </c>
      <c r="AC99" s="112">
        <v>0</v>
      </c>
      <c r="AD99" s="112">
        <v>0</v>
      </c>
      <c r="AE99" s="112">
        <v>0</v>
      </c>
      <c r="AF99" s="112">
        <v>2</v>
      </c>
      <c r="AG99" s="112">
        <v>0</v>
      </c>
      <c r="AH99" s="112">
        <v>0</v>
      </c>
      <c r="AI99" s="112">
        <v>0</v>
      </c>
      <c r="AJ99" s="112">
        <v>0</v>
      </c>
      <c r="AK99" s="112">
        <v>0</v>
      </c>
      <c r="AL99" s="112">
        <v>0</v>
      </c>
      <c r="AM99" s="112">
        <v>0</v>
      </c>
      <c r="AN99" s="113">
        <f t="shared" ref="AN99" si="46">AVERAGE(Y99:AB99)</f>
        <v>1.25</v>
      </c>
      <c r="AO99" s="112">
        <f>AVERAGE(Q99:AB99)</f>
        <v>1.75</v>
      </c>
      <c r="AP99" s="112" cm="1">
        <f t="array" ref="AP99">SUMPRODUCT((YEAR($D$4:$AM$4)=2022)*$D99:$AM99)</f>
        <v>0</v>
      </c>
      <c r="AQ99" s="114" cm="1">
        <f t="array" ref="AQ99">SUMPRODUCT((YEAR($D$4:$AM$4)=2023)*$D99:$AM99)</f>
        <v>12021</v>
      </c>
    </row>
    <row r="100" spans="2:44" ht="15.75" x14ac:dyDescent="0.25">
      <c r="B100" t="str">
        <f t="shared" si="45"/>
        <v>PC Annual Broker</v>
      </c>
      <c r="C100" s="111" t="s">
        <v>60</v>
      </c>
      <c r="D100" s="297">
        <v>1979678.9728576334</v>
      </c>
      <c r="E100" s="297">
        <v>2185209.4214236592</v>
      </c>
      <c r="F100" s="297">
        <v>1886848.221428009</v>
      </c>
      <c r="G100" s="297">
        <v>1429138.114643197</v>
      </c>
      <c r="H100" s="297">
        <v>2214757.7867860766</v>
      </c>
      <c r="I100" s="297">
        <v>1747999.2267864433</v>
      </c>
      <c r="J100" s="297">
        <v>1265558.7939283226</v>
      </c>
      <c r="K100" s="297">
        <v>1009627.5517855077</v>
      </c>
      <c r="L100" s="297">
        <v>715383.33178541611</v>
      </c>
      <c r="M100" s="297">
        <v>167365.88571396595</v>
      </c>
      <c r="N100" s="297">
        <v>55497.999999936001</v>
      </c>
      <c r="O100" s="522">
        <v>46000.678571388002</v>
      </c>
      <c r="P100" s="297">
        <v>34049.303571388999</v>
      </c>
      <c r="Q100" s="297">
        <v>78853.276786077011</v>
      </c>
      <c r="R100" s="297">
        <v>12223.321428576999</v>
      </c>
      <c r="S100" s="297">
        <v>7722.678571428999</v>
      </c>
      <c r="T100" s="297">
        <v>6221.9107142839994</v>
      </c>
      <c r="U100" s="297">
        <v>4118.116071423</v>
      </c>
      <c r="V100" s="297">
        <v>2905.4374999949996</v>
      </c>
      <c r="W100" s="297">
        <v>0</v>
      </c>
      <c r="X100" s="297">
        <v>0</v>
      </c>
      <c r="Y100" s="297">
        <v>0</v>
      </c>
      <c r="Z100" s="297">
        <v>0</v>
      </c>
      <c r="AA100" s="522">
        <v>2400</v>
      </c>
      <c r="AB100" s="297">
        <v>0</v>
      </c>
      <c r="AC100" s="297">
        <v>0</v>
      </c>
      <c r="AD100" s="297">
        <v>0</v>
      </c>
      <c r="AE100" s="297">
        <v>0</v>
      </c>
      <c r="AF100" s="297">
        <v>8026.7857142900002</v>
      </c>
      <c r="AG100" s="297">
        <v>0</v>
      </c>
      <c r="AH100" s="297">
        <v>0</v>
      </c>
      <c r="AI100" s="297">
        <v>0</v>
      </c>
      <c r="AJ100" s="297">
        <v>0</v>
      </c>
      <c r="AK100" s="297">
        <v>0</v>
      </c>
      <c r="AL100" s="297">
        <v>0</v>
      </c>
      <c r="AM100" s="297">
        <v>0</v>
      </c>
      <c r="AN100" s="296">
        <f t="shared" ref="AN100" si="47">AVERAGE(Y100:AB100)</f>
        <v>600</v>
      </c>
      <c r="AO100" s="297">
        <f t="shared" ref="AO100" si="48">AVERAGE(Q100:AB100)</f>
        <v>9537.0617559820839</v>
      </c>
      <c r="AP100" s="297" cm="1">
        <f t="array" ref="AP100">SUMPRODUCT((YEAR($D$4:$AM$4)=2022)*$D100:$AM100)</f>
        <v>0</v>
      </c>
      <c r="AQ100" s="298" cm="1">
        <f t="array" ref="AQ100">SUMPRODUCT((YEAR($D$4:$AM$4)=2023)*$D100:$AM100)</f>
        <v>14703065.985709557</v>
      </c>
    </row>
    <row r="101" spans="2:44" ht="15.75" x14ac:dyDescent="0.25">
      <c r="B101" t="str">
        <f t="shared" si="45"/>
        <v>PC Annual Broker</v>
      </c>
      <c r="C101" s="111" t="s">
        <v>62</v>
      </c>
      <c r="D101" s="225">
        <f t="shared" ref="D101:AM101" si="49">IFERROR(D100/D99,"-")</f>
        <v>788.71672225403722</v>
      </c>
      <c r="E101" s="225">
        <f t="shared" si="49"/>
        <v>1381.2954623411247</v>
      </c>
      <c r="F101" s="225">
        <f t="shared" si="49"/>
        <v>1133.9232099927938</v>
      </c>
      <c r="G101" s="225">
        <f t="shared" si="49"/>
        <v>1536.7076501539752</v>
      </c>
      <c r="H101" s="225">
        <f t="shared" si="49"/>
        <v>1351.2860200037076</v>
      </c>
      <c r="I101" s="225">
        <f t="shared" si="49"/>
        <v>1290.9890892071221</v>
      </c>
      <c r="J101" s="225">
        <f t="shared" si="49"/>
        <v>1269.3668946121591</v>
      </c>
      <c r="K101" s="225">
        <f t="shared" si="49"/>
        <v>1340.8068416806211</v>
      </c>
      <c r="L101" s="225">
        <f t="shared" si="49"/>
        <v>1456.9925290945339</v>
      </c>
      <c r="M101" s="225">
        <f t="shared" si="49"/>
        <v>2016.456454385132</v>
      </c>
      <c r="N101" s="225">
        <f t="shared" si="49"/>
        <v>5045.272727266909</v>
      </c>
      <c r="O101" s="226">
        <f t="shared" si="49"/>
        <v>6571.5255101982857</v>
      </c>
      <c r="P101" s="225">
        <f t="shared" si="49"/>
        <v>11349.767857129666</v>
      </c>
      <c r="Q101" s="225">
        <f t="shared" si="49"/>
        <v>19713.319196519253</v>
      </c>
      <c r="R101" s="225">
        <f t="shared" si="49"/>
        <v>4074.4404761923329</v>
      </c>
      <c r="S101" s="225">
        <f t="shared" si="49"/>
        <v>7722.678571428999</v>
      </c>
      <c r="T101" s="225">
        <f t="shared" si="49"/>
        <v>2073.9702380946665</v>
      </c>
      <c r="U101" s="225">
        <f t="shared" si="49"/>
        <v>2059.0580357115</v>
      </c>
      <c r="V101" s="225">
        <f t="shared" si="49"/>
        <v>2905.4374999949996</v>
      </c>
      <c r="W101" s="225">
        <f t="shared" si="49"/>
        <v>0</v>
      </c>
      <c r="X101" s="225">
        <f t="shared" si="49"/>
        <v>0</v>
      </c>
      <c r="Y101" s="225" t="str">
        <f t="shared" si="49"/>
        <v>-</v>
      </c>
      <c r="Z101" s="225" t="str">
        <f t="shared" si="49"/>
        <v>-</v>
      </c>
      <c r="AA101" s="226">
        <f t="shared" si="49"/>
        <v>480</v>
      </c>
      <c r="AB101" s="225" t="str">
        <f t="shared" si="49"/>
        <v>-</v>
      </c>
      <c r="AC101" s="225" t="str">
        <f t="shared" si="49"/>
        <v>-</v>
      </c>
      <c r="AD101" s="225" t="str">
        <f t="shared" si="49"/>
        <v>-</v>
      </c>
      <c r="AE101" s="225" t="str">
        <f t="shared" si="49"/>
        <v>-</v>
      </c>
      <c r="AF101" s="225">
        <f t="shared" si="49"/>
        <v>4013.3928571450001</v>
      </c>
      <c r="AG101" s="225" t="str">
        <f t="shared" si="49"/>
        <v>-</v>
      </c>
      <c r="AH101" s="225" t="str">
        <f t="shared" si="49"/>
        <v>-</v>
      </c>
      <c r="AI101" s="225" t="str">
        <f t="shared" si="49"/>
        <v>-</v>
      </c>
      <c r="AJ101" s="225" t="str">
        <f t="shared" si="49"/>
        <v>-</v>
      </c>
      <c r="AK101" s="225" t="str">
        <f t="shared" si="49"/>
        <v>-</v>
      </c>
      <c r="AL101" s="225" t="str">
        <f t="shared" si="49"/>
        <v>-</v>
      </c>
      <c r="AM101" s="225" t="str">
        <f t="shared" si="49"/>
        <v>-</v>
      </c>
      <c r="AN101" s="113">
        <f>IFERROR(AN100/AN99,0)</f>
        <v>480</v>
      </c>
      <c r="AO101" s="112">
        <f t="shared" ref="AO101:AQ101" si="50">IFERROR(AO100/AO99,0)</f>
        <v>5449.7495748469055</v>
      </c>
      <c r="AP101" s="112">
        <f t="shared" si="50"/>
        <v>0</v>
      </c>
      <c r="AQ101" s="114">
        <f t="shared" si="50"/>
        <v>1223.1150474760466</v>
      </c>
    </row>
    <row r="102" spans="2:44" ht="15.75" x14ac:dyDescent="0.25">
      <c r="B102" t="str">
        <f t="shared" si="45"/>
        <v>PC Annual Broker</v>
      </c>
      <c r="C102" s="111" t="s">
        <v>64</v>
      </c>
      <c r="D102" s="297">
        <v>2117525.1428578249</v>
      </c>
      <c r="E102" s="297">
        <v>2335076.8214237201</v>
      </c>
      <c r="F102" s="297">
        <v>2009573.0714282393</v>
      </c>
      <c r="G102" s="297">
        <v>1526643.0446432172</v>
      </c>
      <c r="H102" s="297">
        <v>2354852.7767864163</v>
      </c>
      <c r="I102" s="297">
        <v>1861032.026786672</v>
      </c>
      <c r="J102" s="297">
        <v>1342982.1339286128</v>
      </c>
      <c r="K102" s="297">
        <v>1075475.1517851676</v>
      </c>
      <c r="L102" s="297">
        <v>757917.90178567613</v>
      </c>
      <c r="M102" s="297">
        <v>173992.28571385596</v>
      </c>
      <c r="N102" s="297">
        <v>55497.999999936001</v>
      </c>
      <c r="O102" s="522">
        <v>46000.678571388002</v>
      </c>
      <c r="P102" s="297">
        <v>34049.303571388999</v>
      </c>
      <c r="Q102" s="297">
        <v>78853.276786077011</v>
      </c>
      <c r="R102" s="297">
        <v>12223.321428576999</v>
      </c>
      <c r="S102" s="297">
        <v>7722.678571428999</v>
      </c>
      <c r="T102" s="297">
        <v>6221.9107142839994</v>
      </c>
      <c r="U102" s="297">
        <v>4118.116071423</v>
      </c>
      <c r="V102" s="297">
        <v>2905.4374999949996</v>
      </c>
      <c r="W102" s="297">
        <v>0</v>
      </c>
      <c r="X102" s="297">
        <v>0</v>
      </c>
      <c r="Y102" s="297">
        <v>0</v>
      </c>
      <c r="Z102" s="297">
        <v>0</v>
      </c>
      <c r="AA102" s="522">
        <v>2400</v>
      </c>
      <c r="AB102" s="297">
        <v>0</v>
      </c>
      <c r="AC102" s="297">
        <v>0</v>
      </c>
      <c r="AD102" s="297">
        <v>0</v>
      </c>
      <c r="AE102" s="297">
        <v>0</v>
      </c>
      <c r="AF102" s="297">
        <v>8026.7857142900002</v>
      </c>
      <c r="AG102" s="297">
        <v>0</v>
      </c>
      <c r="AH102" s="297">
        <v>0</v>
      </c>
      <c r="AI102" s="297">
        <v>0</v>
      </c>
      <c r="AJ102" s="297">
        <v>0</v>
      </c>
      <c r="AK102" s="297">
        <v>0</v>
      </c>
      <c r="AL102" s="297">
        <v>0</v>
      </c>
      <c r="AM102" s="297">
        <v>0</v>
      </c>
      <c r="AN102" s="296">
        <f t="shared" ref="AN102" si="51">AVERAGE(Y102:AB102)</f>
        <v>600</v>
      </c>
      <c r="AO102" s="297">
        <f>AVERAGE(Q102:AB102)</f>
        <v>9537.0617559820839</v>
      </c>
      <c r="AP102" s="297" cm="1">
        <f t="array" ref="AP102">SUMPRODUCT((YEAR($D$4:$AM$4)=2022)*$D102:$AM102)</f>
        <v>0</v>
      </c>
      <c r="AQ102" s="298" cm="1">
        <f t="array" ref="AQ102">SUMPRODUCT((YEAR($D$4:$AM$4)=2023)*$D102:$AM102)</f>
        <v>15656569.035710724</v>
      </c>
    </row>
    <row r="103" spans="2:44" ht="15.75" thickBot="1" x14ac:dyDescent="0.3">
      <c r="B103" t="str">
        <f t="shared" si="45"/>
        <v>PC Annual Broker</v>
      </c>
      <c r="C103" s="184" t="s">
        <v>66</v>
      </c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98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  <c r="AA103" s="198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210"/>
      <c r="AN103" s="187"/>
      <c r="AO103" s="187"/>
      <c r="AP103" s="187"/>
      <c r="AQ103" s="188"/>
    </row>
    <row r="104" spans="2:44" ht="15.75" x14ac:dyDescent="0.25">
      <c r="B104" t="str">
        <f t="shared" si="45"/>
        <v>PC Annual Broker</v>
      </c>
      <c r="C104" s="111" t="s">
        <v>67</v>
      </c>
      <c r="D104" s="122">
        <f t="shared" ref="D104:AM104" si="52">IFERROR(D102/D100-1,"-")</f>
        <v>6.9630567324364234E-2</v>
      </c>
      <c r="E104" s="122">
        <f t="shared" si="52"/>
        <v>6.858262577983143E-2</v>
      </c>
      <c r="F104" s="122">
        <f t="shared" si="52"/>
        <v>6.5042248023187366E-2</v>
      </c>
      <c r="G104" s="122">
        <f t="shared" si="52"/>
        <v>6.8226386939770123E-2</v>
      </c>
      <c r="H104" s="122">
        <f t="shared" si="52"/>
        <v>6.3255219526121342E-2</v>
      </c>
      <c r="I104" s="122">
        <f t="shared" si="52"/>
        <v>6.4664101830314014E-2</v>
      </c>
      <c r="J104" s="122">
        <f t="shared" si="52"/>
        <v>6.1177197275810835E-2</v>
      </c>
      <c r="K104" s="122">
        <f t="shared" si="52"/>
        <v>6.5219694018066043E-2</v>
      </c>
      <c r="L104" s="122">
        <f t="shared" si="52"/>
        <v>5.9457032489287132E-2</v>
      </c>
      <c r="M104" s="122">
        <f t="shared" si="52"/>
        <v>3.9592297866572146E-2</v>
      </c>
      <c r="N104" s="122">
        <f t="shared" si="52"/>
        <v>0</v>
      </c>
      <c r="O104" s="199">
        <f t="shared" si="52"/>
        <v>0</v>
      </c>
      <c r="P104" s="122">
        <f t="shared" si="52"/>
        <v>0</v>
      </c>
      <c r="Q104" s="122">
        <f t="shared" si="52"/>
        <v>0</v>
      </c>
      <c r="R104" s="122">
        <f t="shared" si="52"/>
        <v>0</v>
      </c>
      <c r="S104" s="122">
        <f t="shared" si="52"/>
        <v>0</v>
      </c>
      <c r="T104" s="122">
        <f t="shared" si="52"/>
        <v>0</v>
      </c>
      <c r="U104" s="122">
        <f t="shared" si="52"/>
        <v>0</v>
      </c>
      <c r="V104" s="122">
        <f t="shared" si="52"/>
        <v>0</v>
      </c>
      <c r="W104" s="122" t="str">
        <f t="shared" si="52"/>
        <v>-</v>
      </c>
      <c r="X104" s="122" t="str">
        <f t="shared" si="52"/>
        <v>-</v>
      </c>
      <c r="Y104" s="122" t="str">
        <f t="shared" si="52"/>
        <v>-</v>
      </c>
      <c r="Z104" s="122" t="str">
        <f t="shared" si="52"/>
        <v>-</v>
      </c>
      <c r="AA104" s="199">
        <f t="shared" si="52"/>
        <v>0</v>
      </c>
      <c r="AB104" s="122" t="str">
        <f t="shared" si="52"/>
        <v>-</v>
      </c>
      <c r="AC104" s="122" t="str">
        <f t="shared" si="52"/>
        <v>-</v>
      </c>
      <c r="AD104" s="122" t="str">
        <f t="shared" si="52"/>
        <v>-</v>
      </c>
      <c r="AE104" s="122" t="str">
        <f t="shared" si="52"/>
        <v>-</v>
      </c>
      <c r="AF104" s="122">
        <f t="shared" si="52"/>
        <v>0</v>
      </c>
      <c r="AG104" s="122" t="str">
        <f t="shared" si="52"/>
        <v>-</v>
      </c>
      <c r="AH104" s="122" t="str">
        <f t="shared" si="52"/>
        <v>-</v>
      </c>
      <c r="AI104" s="122" t="str">
        <f t="shared" si="52"/>
        <v>-</v>
      </c>
      <c r="AJ104" s="122" t="str">
        <f t="shared" si="52"/>
        <v>-</v>
      </c>
      <c r="AK104" s="122" t="str">
        <f t="shared" si="52"/>
        <v>-</v>
      </c>
      <c r="AL104" s="122" t="str">
        <f t="shared" si="52"/>
        <v>-</v>
      </c>
      <c r="AM104" s="211" t="str">
        <f t="shared" si="52"/>
        <v>-</v>
      </c>
      <c r="AN104" s="123">
        <f>AVERAGE(Y104:AB104)</f>
        <v>0</v>
      </c>
      <c r="AO104" s="123">
        <f>AVERAGE(Q104:AB104)</f>
        <v>0</v>
      </c>
      <c r="AP104" s="123"/>
      <c r="AQ104" s="124"/>
    </row>
    <row r="105" spans="2:44" ht="16.5" thickBot="1" x14ac:dyDescent="0.3">
      <c r="C105" s="126" t="s">
        <v>277</v>
      </c>
      <c r="D105" s="127">
        <f t="shared" ref="D105:AM105" si="53">IFERROR(D100/(SUM(D100,D8)),"-")</f>
        <v>0.24106911615445367</v>
      </c>
      <c r="E105" s="127">
        <f t="shared" si="53"/>
        <v>0.27220051636612663</v>
      </c>
      <c r="F105" s="127">
        <f t="shared" si="53"/>
        <v>0.21918694369597255</v>
      </c>
      <c r="G105" s="127">
        <f t="shared" si="53"/>
        <v>0.18129143739444686</v>
      </c>
      <c r="H105" s="127">
        <f t="shared" si="53"/>
        <v>0.2281788552284035</v>
      </c>
      <c r="I105" s="127">
        <f t="shared" si="53"/>
        <v>0.17146716948887536</v>
      </c>
      <c r="J105" s="127">
        <f t="shared" si="53"/>
        <v>0.12452887941098201</v>
      </c>
      <c r="K105" s="127">
        <f t="shared" si="53"/>
        <v>0.10240794383571265</v>
      </c>
      <c r="L105" s="127">
        <f t="shared" si="53"/>
        <v>8.0214919908148163E-2</v>
      </c>
      <c r="M105" s="127">
        <f t="shared" si="53"/>
        <v>1.9955919694029729E-2</v>
      </c>
      <c r="N105" s="127">
        <f t="shared" si="53"/>
        <v>6.7452121678379931E-3</v>
      </c>
      <c r="O105" s="200">
        <f t="shared" si="53"/>
        <v>5.4259927013851263E-3</v>
      </c>
      <c r="P105" s="127">
        <f t="shared" si="53"/>
        <v>3.7428101200660982E-3</v>
      </c>
      <c r="Q105" s="127">
        <f t="shared" si="53"/>
        <v>7.1936493156378196E-3</v>
      </c>
      <c r="R105" s="127">
        <f t="shared" si="53"/>
        <v>8.7451497010718063E-4</v>
      </c>
      <c r="S105" s="127">
        <f t="shared" si="53"/>
        <v>6.0892702501257913E-4</v>
      </c>
      <c r="T105" s="127">
        <f t="shared" si="53"/>
        <v>5.0099882459082304E-4</v>
      </c>
      <c r="U105" s="127">
        <f t="shared" si="53"/>
        <v>3.76217432666889E-4</v>
      </c>
      <c r="V105" s="127">
        <f t="shared" si="53"/>
        <v>2.9326284147460351E-4</v>
      </c>
      <c r="W105" s="127">
        <f t="shared" si="53"/>
        <v>0</v>
      </c>
      <c r="X105" s="127">
        <f t="shared" si="53"/>
        <v>0</v>
      </c>
      <c r="Y105" s="127">
        <f t="shared" si="53"/>
        <v>0</v>
      </c>
      <c r="Z105" s="127">
        <f t="shared" si="53"/>
        <v>0</v>
      </c>
      <c r="AA105" s="200">
        <f t="shared" si="53"/>
        <v>3.8256313947707587E-4</v>
      </c>
      <c r="AB105" s="127">
        <f t="shared" si="53"/>
        <v>0</v>
      </c>
      <c r="AC105" s="127">
        <f t="shared" si="53"/>
        <v>0</v>
      </c>
      <c r="AD105" s="127">
        <f t="shared" si="53"/>
        <v>0</v>
      </c>
      <c r="AE105" s="127">
        <f t="shared" si="53"/>
        <v>0</v>
      </c>
      <c r="AF105" s="127">
        <f t="shared" si="53"/>
        <v>1.2586168279996319E-3</v>
      </c>
      <c r="AG105" s="127">
        <f t="shared" si="53"/>
        <v>0</v>
      </c>
      <c r="AH105" s="127">
        <f t="shared" si="53"/>
        <v>0</v>
      </c>
      <c r="AI105" s="127">
        <f t="shared" si="53"/>
        <v>0</v>
      </c>
      <c r="AJ105" s="127" t="str">
        <f t="shared" si="53"/>
        <v>-</v>
      </c>
      <c r="AK105" s="127" t="str">
        <f t="shared" si="53"/>
        <v>-</v>
      </c>
      <c r="AL105" s="127" t="str">
        <f t="shared" si="53"/>
        <v>-</v>
      </c>
      <c r="AM105" s="128" t="str">
        <f t="shared" si="53"/>
        <v>-</v>
      </c>
      <c r="AN105" s="127">
        <f t="shared" ref="AN105:AO105" ca="1" si="54">IFERROR(AN100/AN$8,"-")</f>
        <v>1.2074456215732699E-4</v>
      </c>
      <c r="AO105" s="127">
        <f t="shared" ca="1" si="54"/>
        <v>1.6188870342774967E-3</v>
      </c>
      <c r="AP105" s="127" cm="1">
        <f t="array" ref="AP105">SUMPRODUCT((YEAR($D$4:$AA$4)=2022)*$D105:$AA105)/12</f>
        <v>0</v>
      </c>
      <c r="AQ105" s="156" cm="1">
        <f t="array" ref="AQ105">SUMPRODUCT((YEAR($D$4:$AA$4)=2023)*$D105:$AA105)/12</f>
        <v>0.13772274217053118</v>
      </c>
    </row>
    <row r="106" spans="2:44" x14ac:dyDescent="0.25">
      <c r="C106" t="s">
        <v>278</v>
      </c>
    </row>
  </sheetData>
  <mergeCells count="15">
    <mergeCell ref="AN3:AO3"/>
    <mergeCell ref="AN49:AO49"/>
    <mergeCell ref="AN2:AR2"/>
    <mergeCell ref="AP3:AR3"/>
    <mergeCell ref="AN22:AR22"/>
    <mergeCell ref="AP23:AR23"/>
    <mergeCell ref="AN48:AR48"/>
    <mergeCell ref="AP49:AR49"/>
    <mergeCell ref="AN74:AR74"/>
    <mergeCell ref="AP75:AR75"/>
    <mergeCell ref="AN96:AR96"/>
    <mergeCell ref="AP97:AR97"/>
    <mergeCell ref="AN23:AO23"/>
    <mergeCell ref="AN75:AO75"/>
    <mergeCell ref="AN97:AO97"/>
  </mergeCells>
  <conditionalFormatting sqref="D18:AM19">
    <cfRule type="cellIs" dxfId="226" priority="111" operator="lessThan">
      <formula>0</formula>
    </cfRule>
  </conditionalFormatting>
  <conditionalFormatting sqref="D36:AM36">
    <cfRule type="cellIs" dxfId="225" priority="37" operator="lessThan">
      <formula>0</formula>
    </cfRule>
  </conditionalFormatting>
  <conditionalFormatting sqref="D38:AM45">
    <cfRule type="cellIs" dxfId="224" priority="36" operator="lessThan">
      <formula>0</formula>
    </cfRule>
  </conditionalFormatting>
  <conditionalFormatting sqref="D64:AM71">
    <cfRule type="cellIs" dxfId="223" priority="68" operator="lessThan">
      <formula>0</formula>
    </cfRule>
  </conditionalFormatting>
  <conditionalFormatting sqref="D77:AM77 E78:AM78 D79:AM79">
    <cfRule type="cellIs" dxfId="222" priority="26" operator="lessThan">
      <formula>0</formula>
    </cfRule>
  </conditionalFormatting>
  <conditionalFormatting sqref="D81:AM81 D92:AM92">
    <cfRule type="cellIs" dxfId="221" priority="28" operator="lessThan">
      <formula>0</formula>
    </cfRule>
  </conditionalFormatting>
  <conditionalFormatting sqref="D84:AM88">
    <cfRule type="cellIs" dxfId="220" priority="27" operator="lessThan">
      <formula>0</formula>
    </cfRule>
  </conditionalFormatting>
  <conditionalFormatting sqref="D7:AR7">
    <cfRule type="cellIs" dxfId="219" priority="18" operator="lessThan">
      <formula>0</formula>
    </cfRule>
  </conditionalFormatting>
  <conditionalFormatting sqref="D10:AR10">
    <cfRule type="cellIs" dxfId="218" priority="13" operator="greaterThan">
      <formula>0</formula>
    </cfRule>
    <cfRule type="cellIs" dxfId="217" priority="14" operator="lessThan">
      <formula>0</formula>
    </cfRule>
  </conditionalFormatting>
  <conditionalFormatting sqref="D13:AR13">
    <cfRule type="cellIs" dxfId="216" priority="95" operator="lessThan">
      <formula>0</formula>
    </cfRule>
  </conditionalFormatting>
  <conditionalFormatting sqref="D16:AR16">
    <cfRule type="cellIs" dxfId="215" priority="11" operator="greaterThan">
      <formula>0</formula>
    </cfRule>
    <cfRule type="cellIs" dxfId="214" priority="12" operator="lessThan">
      <formula>0</formula>
    </cfRule>
  </conditionalFormatting>
  <conditionalFormatting sqref="D27:AR27">
    <cfRule type="cellIs" dxfId="213" priority="34" operator="lessThan">
      <formula>0</formula>
    </cfRule>
  </conditionalFormatting>
  <conditionalFormatting sqref="D30:AR30">
    <cfRule type="cellIs" dxfId="212" priority="9" operator="greaterThan">
      <formula>0</formula>
    </cfRule>
    <cfRule type="cellIs" dxfId="211" priority="10" operator="lessThan">
      <formula>0</formula>
    </cfRule>
  </conditionalFormatting>
  <conditionalFormatting sqref="D33:AR33">
    <cfRule type="cellIs" dxfId="210" priority="29" operator="lessThan">
      <formula>0</formula>
    </cfRule>
  </conditionalFormatting>
  <conditionalFormatting sqref="D53:AR53">
    <cfRule type="cellIs" dxfId="209" priority="61" operator="lessThan">
      <formula>0</formula>
    </cfRule>
  </conditionalFormatting>
  <conditionalFormatting sqref="D56:AR56">
    <cfRule type="cellIs" dxfId="208" priority="7" operator="greaterThan">
      <formula>0</formula>
    </cfRule>
    <cfRule type="cellIs" dxfId="207" priority="8" operator="lessThan">
      <formula>0</formula>
    </cfRule>
  </conditionalFormatting>
  <conditionalFormatting sqref="D59:AR59">
    <cfRule type="cellIs" dxfId="206" priority="56" operator="lessThan">
      <formula>0</formula>
    </cfRule>
  </conditionalFormatting>
  <conditionalFormatting sqref="D62:AR62">
    <cfRule type="cellIs" dxfId="205" priority="6" operator="lessThan">
      <formula>0</formula>
    </cfRule>
    <cfRule type="cellIs" dxfId="204" priority="5" operator="greaterThan">
      <formula>0</formula>
    </cfRule>
  </conditionalFormatting>
  <conditionalFormatting sqref="D83:AR83">
    <cfRule type="cellIs" dxfId="203" priority="4" operator="lessThan">
      <formula>0</formula>
    </cfRule>
    <cfRule type="cellIs" dxfId="202" priority="3" operator="greaterThan">
      <formula>0</formula>
    </cfRule>
  </conditionalFormatting>
  <conditionalFormatting sqref="D90:AR90">
    <cfRule type="cellIs" dxfId="201" priority="2" operator="lessThan">
      <formula>0</formula>
    </cfRule>
    <cfRule type="cellIs" dxfId="200" priority="1" operator="greaterThan">
      <formula>0</formula>
    </cfRule>
  </conditionalFormatting>
  <conditionalFormatting sqref="AN39">
    <cfRule type="cellIs" dxfId="199" priority="39" operator="lessThan">
      <formula>0</formula>
    </cfRule>
  </conditionalFormatting>
  <conditionalFormatting sqref="AN41 AN43">
    <cfRule type="cellIs" dxfId="198" priority="33" operator="lessThan">
      <formula>0</formula>
    </cfRule>
  </conditionalFormatting>
  <conditionalFormatting sqref="AN45">
    <cfRule type="cellIs" dxfId="197" priority="38" operator="lessThan">
      <formula>0</formula>
    </cfRule>
  </conditionalFormatting>
  <conditionalFormatting sqref="AN65">
    <cfRule type="cellIs" dxfId="196" priority="64" operator="lessThan">
      <formula>0</formula>
    </cfRule>
  </conditionalFormatting>
  <conditionalFormatting sqref="AN67 AN69">
    <cfRule type="cellIs" dxfId="195" priority="60" operator="lessThan">
      <formula>0</formula>
    </cfRule>
  </conditionalFormatting>
  <conditionalFormatting sqref="AN71">
    <cfRule type="cellIs" dxfId="194" priority="63" operator="lessThan">
      <formula>0</formula>
    </cfRule>
  </conditionalFormatting>
  <conditionalFormatting sqref="AN36:AP37">
    <cfRule type="cellIs" dxfId="193" priority="35" operator="lessThan">
      <formula>0</formula>
    </cfRule>
  </conditionalFormatting>
  <conditionalFormatting sqref="AN63:AP63">
    <cfRule type="cellIs" dxfId="192" priority="62" operator="lessThan">
      <formula>0</formula>
    </cfRule>
  </conditionalFormatting>
  <conditionalFormatting sqref="AN103:AQ103 D104:AM105">
    <cfRule type="cellIs" dxfId="191" priority="94" operator="lessThan">
      <formula>0</formula>
    </cfRule>
  </conditionalFormatting>
  <conditionalFormatting sqref="AN105:AQ105">
    <cfRule type="cellIs" dxfId="190" priority="81" operator="lessThan">
      <formula>0</formula>
    </cfRule>
  </conditionalFormatting>
  <conditionalFormatting sqref="AN17:AR17">
    <cfRule type="cellIs" dxfId="189" priority="21" operator="lessThan">
      <formula>0</formula>
    </cfRule>
  </conditionalFormatting>
  <conditionalFormatting sqref="AN19:AR19">
    <cfRule type="cellIs" dxfId="188" priority="109" operator="lessThan">
      <formula>0</formula>
    </cfRule>
  </conditionalFormatting>
  <conditionalFormatting sqref="AN77:AR79">
    <cfRule type="cellIs" dxfId="187" priority="23" operator="lessThan">
      <formula>0</formula>
    </cfRule>
  </conditionalFormatting>
  <conditionalFormatting sqref="AN86:AR87">
    <cfRule type="cellIs" dxfId="186" priority="22" operator="lessThan">
      <formula>0</formula>
    </cfRule>
  </conditionalFormatting>
  <conditionalFormatting sqref="AN91:AR91">
    <cfRule type="cellIs" dxfId="185" priority="25" operator="lessThan">
      <formula>0</formula>
    </cfRule>
  </conditionalFormatting>
  <conditionalFormatting sqref="AO38:AP45">
    <cfRule type="cellIs" dxfId="184" priority="32" operator="lessThan">
      <formula>0</formula>
    </cfRule>
  </conditionalFormatting>
  <conditionalFormatting sqref="AO64:AP71">
    <cfRule type="cellIs" dxfId="183" priority="59" operator="lessThan">
      <formula>0</formula>
    </cfRule>
  </conditionalFormatting>
  <conditionalFormatting sqref="AO18:AR18">
    <cfRule type="cellIs" dxfId="182" priority="19" operator="lessThan">
      <formula>0</formula>
    </cfRule>
  </conditionalFormatting>
  <conditionalFormatting sqref="AQ36:AR45">
    <cfRule type="cellIs" dxfId="181" priority="31" operator="lessThan">
      <formula>0</formula>
    </cfRule>
  </conditionalFormatting>
  <conditionalFormatting sqref="AQ63:AR71">
    <cfRule type="cellIs" dxfId="180" priority="58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4B2B-9D81-4E6B-B2D2-C7678D993418}">
  <dimension ref="B2:AU79"/>
  <sheetViews>
    <sheetView showGridLines="0" zoomScale="55" zoomScaleNormal="5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E86" sqref="AE86"/>
    </sheetView>
  </sheetViews>
  <sheetFormatPr defaultRowHeight="15" outlineLevelCol="1" x14ac:dyDescent="0.25"/>
  <cols>
    <col min="2" max="2" width="26.7109375" hidden="1" customWidth="1"/>
    <col min="3" max="3" width="55.28515625" customWidth="1"/>
    <col min="4" max="15" width="16.7109375" customWidth="1" outlineLevel="1"/>
    <col min="16" max="16" width="16.7109375" customWidth="1"/>
    <col min="17" max="17" width="17" bestFit="1" customWidth="1"/>
    <col min="18" max="18" width="16" bestFit="1" customWidth="1"/>
    <col min="19" max="19" width="16.7109375" bestFit="1" customWidth="1"/>
    <col min="20" max="20" width="16.28515625" bestFit="1" customWidth="1"/>
    <col min="21" max="21" width="17" bestFit="1" customWidth="1"/>
    <col min="22" max="22" width="17.28515625" bestFit="1" customWidth="1"/>
    <col min="23" max="23" width="16.5703125" bestFit="1" customWidth="1"/>
    <col min="24" max="25" width="15.7109375" bestFit="1" customWidth="1"/>
    <col min="26" max="26" width="16" bestFit="1" customWidth="1"/>
    <col min="27" max="27" width="16.5703125" bestFit="1" customWidth="1"/>
    <col min="28" max="28" width="16" bestFit="1" customWidth="1"/>
    <col min="29" max="29" width="15" bestFit="1" customWidth="1"/>
    <col min="30" max="30" width="14.7109375" bestFit="1" customWidth="1"/>
    <col min="31" max="32" width="13.42578125" customWidth="1"/>
    <col min="33" max="33" width="14.140625" customWidth="1"/>
    <col min="34" max="35" width="14.140625" bestFit="1" customWidth="1"/>
    <col min="36" max="38" width="13.42578125" customWidth="1"/>
    <col min="39" max="39" width="14.140625" bestFit="1" customWidth="1"/>
    <col min="40" max="44" width="17.140625" customWidth="1"/>
    <col min="45" max="45" width="17.140625" bestFit="1" customWidth="1"/>
  </cols>
  <sheetData>
    <row r="2" spans="2:47" ht="26.25" x14ac:dyDescent="0.4">
      <c r="C2" s="180" t="s">
        <v>53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9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9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9"/>
      <c r="AN2" s="525" t="s">
        <v>288</v>
      </c>
      <c r="AO2" s="526"/>
      <c r="AP2" s="526"/>
      <c r="AQ2" s="526"/>
      <c r="AR2" s="527"/>
    </row>
    <row r="3" spans="2:47" ht="15.75" thickBot="1" x14ac:dyDescent="0.3">
      <c r="C3" s="216"/>
      <c r="D3" s="213" t="s">
        <v>236</v>
      </c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4"/>
      <c r="P3" s="213" t="s">
        <v>236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4"/>
      <c r="AB3" s="213" t="s">
        <v>236</v>
      </c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4"/>
      <c r="AN3" s="530" t="s">
        <v>289</v>
      </c>
      <c r="AO3" s="528"/>
      <c r="AP3" s="528" t="s">
        <v>290</v>
      </c>
      <c r="AQ3" s="528"/>
      <c r="AR3" s="529"/>
    </row>
    <row r="4" spans="2:47" ht="15.75" thickBot="1" x14ac:dyDescent="0.3">
      <c r="C4" s="183" t="s">
        <v>55</v>
      </c>
      <c r="D4" s="191">
        <f>'Headline - Sales, NWP, GWP'!D4</f>
        <v>44927</v>
      </c>
      <c r="E4" s="191">
        <f>'Headline - Sales, NWP, GWP'!E4</f>
        <v>44958</v>
      </c>
      <c r="F4" s="191">
        <f>'Headline - Sales, NWP, GWP'!F4</f>
        <v>44986</v>
      </c>
      <c r="G4" s="191">
        <f>'Headline - Sales, NWP, GWP'!G4</f>
        <v>45017</v>
      </c>
      <c r="H4" s="191">
        <f>'Headline - Sales, NWP, GWP'!H4</f>
        <v>45047</v>
      </c>
      <c r="I4" s="191">
        <f>'Headline - Sales, NWP, GWP'!I4</f>
        <v>45078</v>
      </c>
      <c r="J4" s="191">
        <f>'Headline - Sales, NWP, GWP'!J4</f>
        <v>45108</v>
      </c>
      <c r="K4" s="191">
        <f>'Headline - Sales, NWP, GWP'!K4</f>
        <v>45139</v>
      </c>
      <c r="L4" s="191">
        <f>'Headline - Sales, NWP, GWP'!L4</f>
        <v>45170</v>
      </c>
      <c r="M4" s="191">
        <f>'Headline - Sales, NWP, GWP'!M4</f>
        <v>45200</v>
      </c>
      <c r="N4" s="191">
        <f>'Headline - Sales, NWP, GWP'!N4</f>
        <v>45231</v>
      </c>
      <c r="O4" s="218">
        <f>'Headline - Sales, NWP, GWP'!O4</f>
        <v>45261</v>
      </c>
      <c r="P4" s="191">
        <f>'Headline - Sales, NWP, GWP'!P4</f>
        <v>45292</v>
      </c>
      <c r="Q4" s="191">
        <f>'Headline - Sales, NWP, GWP'!Q4</f>
        <v>45323</v>
      </c>
      <c r="R4" s="191">
        <f>'Headline - Sales, NWP, GWP'!R4</f>
        <v>45352</v>
      </c>
      <c r="S4" s="191">
        <f>'Headline - Sales, NWP, GWP'!S4</f>
        <v>45383</v>
      </c>
      <c r="T4" s="191">
        <f>'Headline - Sales, NWP, GWP'!T4</f>
        <v>45413</v>
      </c>
      <c r="U4" s="191">
        <f>'Headline - Sales, NWP, GWP'!U4</f>
        <v>45444</v>
      </c>
      <c r="V4" s="191">
        <f>'Headline - Sales, NWP, GWP'!V4</f>
        <v>45474</v>
      </c>
      <c r="W4" s="191">
        <f>'Headline - Sales, NWP, GWP'!W4</f>
        <v>45505</v>
      </c>
      <c r="X4" s="191">
        <f>'Headline - Sales, NWP, GWP'!X4</f>
        <v>45536</v>
      </c>
      <c r="Y4" s="191">
        <f>'Headline - Sales, NWP, GWP'!Y4</f>
        <v>45566</v>
      </c>
      <c r="Z4" s="191">
        <f>'Headline - Sales, NWP, GWP'!Z4</f>
        <v>45597</v>
      </c>
      <c r="AA4" s="218">
        <f>'Headline - Sales, NWP, GWP'!AA4</f>
        <v>45627</v>
      </c>
      <c r="AB4" s="191">
        <f>'Headline - Sales, NWP, GWP'!AB4</f>
        <v>45658</v>
      </c>
      <c r="AC4" s="191">
        <f>'Headline - Sales, NWP, GWP'!AC4</f>
        <v>45689</v>
      </c>
      <c r="AD4" s="191">
        <f>'Headline - Sales, NWP, GWP'!AD4</f>
        <v>45717</v>
      </c>
      <c r="AE4" s="191">
        <f>'Headline - Sales, NWP, GWP'!AE4</f>
        <v>45748</v>
      </c>
      <c r="AF4" s="191">
        <f>'Headline - Sales, NWP, GWP'!AF4</f>
        <v>45778</v>
      </c>
      <c r="AG4" s="191">
        <f>'Headline - Sales, NWP, GWP'!AG4</f>
        <v>45809</v>
      </c>
      <c r="AH4" s="191">
        <f>'Headline - Sales, NWP, GWP'!AH4</f>
        <v>45839</v>
      </c>
      <c r="AI4" s="191">
        <f>'Headline - Sales, NWP, GWP'!AI4</f>
        <v>45870</v>
      </c>
      <c r="AJ4" s="191">
        <f>'Headline - Sales, NWP, GWP'!AJ4</f>
        <v>45901</v>
      </c>
      <c r="AK4" s="191">
        <f>'Headline - Sales, NWP, GWP'!AK4</f>
        <v>45931</v>
      </c>
      <c r="AL4" s="191">
        <f>'Headline - Sales, NWP, GWP'!AL4</f>
        <v>45962</v>
      </c>
      <c r="AM4" s="218">
        <f>'Headline - Sales, NWP, GWP'!AM4</f>
        <v>45992</v>
      </c>
      <c r="AN4" s="390" t="s">
        <v>234</v>
      </c>
      <c r="AO4" s="391" t="s">
        <v>235</v>
      </c>
      <c r="AP4" s="391" t="s">
        <v>482</v>
      </c>
      <c r="AQ4" s="391" t="s">
        <v>292</v>
      </c>
      <c r="AR4" s="392" t="s">
        <v>483</v>
      </c>
      <c r="AU4">
        <f ca="1">MATCH(EOMONTH(TODAY(),-1)+1, $D$4:$AM$4, 0)</f>
        <v>32</v>
      </c>
    </row>
    <row r="5" spans="2:47" ht="15.75" x14ac:dyDescent="0.25">
      <c r="C5" s="111" t="s">
        <v>182</v>
      </c>
      <c r="D5" s="112">
        <f t="shared" ref="D5" si="0">IFERROR(D24+D44+D64,"-")</f>
        <v>5123.773174395461</v>
      </c>
      <c r="E5" s="112">
        <f t="shared" ref="E5:AM5" si="1">IFERROR(E24+E44+E64,"-")</f>
        <v>4997.4557654093778</v>
      </c>
      <c r="F5" s="112">
        <f t="shared" si="1"/>
        <v>6105.1925003760925</v>
      </c>
      <c r="G5" s="112">
        <f t="shared" si="1"/>
        <v>5476.7882834069114</v>
      </c>
      <c r="H5" s="112">
        <f t="shared" si="1"/>
        <v>5719.0634189082693</v>
      </c>
      <c r="I5" s="112">
        <f t="shared" si="1"/>
        <v>5935.8938180840705</v>
      </c>
      <c r="J5" s="112">
        <f t="shared" si="1"/>
        <v>5996.9312521919264</v>
      </c>
      <c r="K5" s="112">
        <f t="shared" si="1"/>
        <v>6183.0880630737065</v>
      </c>
      <c r="L5" s="112">
        <f t="shared" si="1"/>
        <v>5817.6880296973386</v>
      </c>
      <c r="M5" s="112">
        <f t="shared" si="1"/>
        <v>5627.4562229417379</v>
      </c>
      <c r="N5" s="112">
        <f t="shared" si="1"/>
        <v>5400.9970263842388</v>
      </c>
      <c r="O5" s="114">
        <f t="shared" si="1"/>
        <v>5541.0044918997055</v>
      </c>
      <c r="P5" s="112">
        <f t="shared" si="1"/>
        <v>6124.6511392821831</v>
      </c>
      <c r="Q5" s="112">
        <f t="shared" si="1"/>
        <v>6668.3357487805652</v>
      </c>
      <c r="R5" s="112">
        <f t="shared" si="1"/>
        <v>8433.3026833588665</v>
      </c>
      <c r="S5" s="112">
        <f t="shared" si="1"/>
        <v>8067.9619304350981</v>
      </c>
      <c r="T5" s="112">
        <f t="shared" si="1"/>
        <v>8277.4537109893063</v>
      </c>
      <c r="U5" s="112">
        <f t="shared" si="1"/>
        <v>7418.7478322601783</v>
      </c>
      <c r="V5" s="112">
        <f t="shared" si="1"/>
        <v>6513.7756858248295</v>
      </c>
      <c r="W5" s="112">
        <f t="shared" si="1"/>
        <v>5848.6748289169927</v>
      </c>
      <c r="X5" s="112">
        <f t="shared" si="1"/>
        <v>4625.9126714183149</v>
      </c>
      <c r="Y5" s="112">
        <f t="shared" si="1"/>
        <v>4207.9789383005855</v>
      </c>
      <c r="Z5" s="112">
        <f t="shared" si="1"/>
        <v>4433.3458905303914</v>
      </c>
      <c r="AA5" s="114">
        <f t="shared" si="1"/>
        <v>4283.2515982189825</v>
      </c>
      <c r="AB5" s="112">
        <f t="shared" si="1"/>
        <v>4539.0346462202806</v>
      </c>
      <c r="AC5" s="112">
        <f t="shared" si="1"/>
        <v>3908.6732877167919</v>
      </c>
      <c r="AD5" s="112">
        <f t="shared" si="1"/>
        <v>4749.6080480256878</v>
      </c>
      <c r="AE5" s="112">
        <f t="shared" si="1"/>
        <v>4630.133732956986</v>
      </c>
      <c r="AF5" s="112">
        <f t="shared" si="1"/>
        <v>4817.0011416397874</v>
      </c>
      <c r="AG5" s="112">
        <f t="shared" si="1"/>
        <v>4460.7970320449886</v>
      </c>
      <c r="AH5" s="112">
        <f t="shared" si="1"/>
        <v>4364.6477740738892</v>
      </c>
      <c r="AI5" s="112">
        <f t="shared" si="1"/>
        <v>2027.8635845217004</v>
      </c>
      <c r="AJ5" s="112">
        <f t="shared" si="1"/>
        <v>0</v>
      </c>
      <c r="AK5" s="112">
        <f t="shared" si="1"/>
        <v>0</v>
      </c>
      <c r="AL5" s="112">
        <f t="shared" si="1"/>
        <v>0</v>
      </c>
      <c r="AM5" s="114">
        <f t="shared" si="1"/>
        <v>0</v>
      </c>
      <c r="AN5" s="393">
        <f ca="1">IFERROR(AVERAGE(INDEX($D5:$AM5, $AU$4 - 3):INDEX($D5:$AM5, $AU$4)),"-")</f>
        <v>3917.5773830700909</v>
      </c>
      <c r="AO5" s="394">
        <f ca="1">IFERROR(AVERAGE(INDEX($D5:$AM5, $AU$4 - 11):INDEX($D5:$AM5, $AU$4)),"-")</f>
        <v>4254.0206954723662</v>
      </c>
      <c r="AP5" s="394" cm="1">
        <f t="array" ref="AP5">IFERROR(SUMPRODUCT((YEAR($D$4:$AM$4)=2023)*$D5:$AM5),"-")</f>
        <v>67925.332046768832</v>
      </c>
      <c r="AQ5" s="394">
        <f ca="1">IFERROR(SUM(INDEX($D5:$AM5, $AU$4 - MONTH(TODAY())-11):INDEX($D5:$AM5, $AU$4-12)),"-")</f>
        <v>57352.903559848026</v>
      </c>
      <c r="AR5" s="395">
        <f ca="1">IFERROR(SUM(INDEX($D5:$AM5, $AU$4 - MONTH(TODAY())+1):INDEX($D5:$AM5, $AU$4)),"-")</f>
        <v>33497.759247200112</v>
      </c>
    </row>
    <row r="6" spans="2:47" ht="15.75" hidden="1" x14ac:dyDescent="0.25">
      <c r="B6" t="str">
        <f>$C$2&amp;"_W VYRs"</f>
        <v>MICL Total_W VYRs</v>
      </c>
      <c r="C6" s="115" t="s">
        <v>204</v>
      </c>
      <c r="D6" s="30" t="str">
        <f t="shared" ref="D6" si="2">IFERROR(D25+D45+D65,"-")</f>
        <v>-</v>
      </c>
      <c r="E6" s="30" t="str">
        <f t="shared" ref="E6:AM6" si="3">IFERROR(E25+E45+E65,"-")</f>
        <v>-</v>
      </c>
      <c r="F6" s="30" t="str">
        <f t="shared" si="3"/>
        <v>-</v>
      </c>
      <c r="G6" s="30" t="str">
        <f t="shared" si="3"/>
        <v>-</v>
      </c>
      <c r="H6" s="30" t="str">
        <f t="shared" si="3"/>
        <v>-</v>
      </c>
      <c r="I6" s="30" t="str">
        <f t="shared" si="3"/>
        <v>-</v>
      </c>
      <c r="J6" s="30" t="str">
        <f t="shared" si="3"/>
        <v>-</v>
      </c>
      <c r="K6" s="30" t="str">
        <f t="shared" si="3"/>
        <v>-</v>
      </c>
      <c r="L6" s="30" t="str">
        <f t="shared" si="3"/>
        <v>-</v>
      </c>
      <c r="M6" s="30" t="str">
        <f t="shared" si="3"/>
        <v>-</v>
      </c>
      <c r="N6" s="30" t="str">
        <f t="shared" si="3"/>
        <v>-</v>
      </c>
      <c r="O6" s="117" t="str">
        <f t="shared" si="3"/>
        <v>-</v>
      </c>
      <c r="P6" s="30" t="str">
        <f t="shared" si="3"/>
        <v>-</v>
      </c>
      <c r="Q6" s="30" t="str">
        <f t="shared" si="3"/>
        <v>-</v>
      </c>
      <c r="R6" s="30" t="str">
        <f t="shared" si="3"/>
        <v>-</v>
      </c>
      <c r="S6" s="30" t="str">
        <f t="shared" si="3"/>
        <v>-</v>
      </c>
      <c r="T6" s="30">
        <f t="shared" si="3"/>
        <v>7355.7416317760408</v>
      </c>
      <c r="U6" s="30">
        <f t="shared" si="3"/>
        <v>7457.3017173471417</v>
      </c>
      <c r="V6" s="30">
        <f t="shared" si="3"/>
        <v>6858.3538615957941</v>
      </c>
      <c r="W6" s="30">
        <f t="shared" si="3"/>
        <v>6385.9017083259387</v>
      </c>
      <c r="X6" s="30">
        <f t="shared" si="3"/>
        <v>6549.4086898259911</v>
      </c>
      <c r="Y6" s="30">
        <f t="shared" si="3"/>
        <v>6537.5012434774271</v>
      </c>
      <c r="Z6" s="30">
        <f t="shared" si="3"/>
        <v>5480.7032970935061</v>
      </c>
      <c r="AA6" s="117">
        <f t="shared" si="3"/>
        <v>4834.7917929051218</v>
      </c>
      <c r="AB6" s="30">
        <f t="shared" si="3"/>
        <v>8212.0389910968515</v>
      </c>
      <c r="AC6" s="30" t="str">
        <f t="shared" si="3"/>
        <v>-</v>
      </c>
      <c r="AD6" s="30" t="str">
        <f t="shared" si="3"/>
        <v>-</v>
      </c>
      <c r="AE6" s="30" t="str">
        <f t="shared" si="3"/>
        <v>-</v>
      </c>
      <c r="AF6" s="30" t="str">
        <f t="shared" si="3"/>
        <v>-</v>
      </c>
      <c r="AG6" s="30" t="str">
        <f t="shared" si="3"/>
        <v>-</v>
      </c>
      <c r="AH6" s="30" t="str">
        <f t="shared" si="3"/>
        <v>-</v>
      </c>
      <c r="AI6" s="30" t="str">
        <f t="shared" si="3"/>
        <v>-</v>
      </c>
      <c r="AJ6" s="30" t="str">
        <f t="shared" si="3"/>
        <v>-</v>
      </c>
      <c r="AK6" s="30" t="str">
        <f t="shared" si="3"/>
        <v>-</v>
      </c>
      <c r="AL6" s="30" t="str">
        <f t="shared" si="3"/>
        <v>-</v>
      </c>
      <c r="AM6" s="117" t="str">
        <f t="shared" si="3"/>
        <v>-</v>
      </c>
      <c r="AN6" s="30">
        <f t="shared" ref="AN6" si="4">AVERAGE(Y6:AB6)</f>
        <v>6266.2588311432264</v>
      </c>
      <c r="AO6" s="30">
        <f t="shared" ref="AO6" si="5">AVERAGE(Q6:AB6)</f>
        <v>6630.1936592715338</v>
      </c>
      <c r="AP6" s="30"/>
      <c r="AQ6" s="30"/>
      <c r="AR6" s="117"/>
    </row>
    <row r="7" spans="2:47" ht="15.75" hidden="1" x14ac:dyDescent="0.25">
      <c r="C7" s="118" t="s">
        <v>59</v>
      </c>
      <c r="D7" s="119" t="str">
        <f t="shared" ref="D7:AM7" si="6">IFERROR(IF(D5=0,"-",(D5/D6)-1),"-")</f>
        <v>-</v>
      </c>
      <c r="E7" s="119" t="str">
        <f t="shared" si="6"/>
        <v>-</v>
      </c>
      <c r="F7" s="119" t="str">
        <f t="shared" si="6"/>
        <v>-</v>
      </c>
      <c r="G7" s="119" t="str">
        <f t="shared" si="6"/>
        <v>-</v>
      </c>
      <c r="H7" s="119" t="str">
        <f t="shared" si="6"/>
        <v>-</v>
      </c>
      <c r="I7" s="119" t="str">
        <f t="shared" si="6"/>
        <v>-</v>
      </c>
      <c r="J7" s="119" t="str">
        <f t="shared" si="6"/>
        <v>-</v>
      </c>
      <c r="K7" s="119" t="str">
        <f t="shared" si="6"/>
        <v>-</v>
      </c>
      <c r="L7" s="119" t="str">
        <f t="shared" si="6"/>
        <v>-</v>
      </c>
      <c r="M7" s="119" t="str">
        <f t="shared" si="6"/>
        <v>-</v>
      </c>
      <c r="N7" s="119" t="str">
        <f t="shared" si="6"/>
        <v>-</v>
      </c>
      <c r="O7" s="219" t="str">
        <f t="shared" si="6"/>
        <v>-</v>
      </c>
      <c r="P7" s="119" t="str">
        <f t="shared" si="6"/>
        <v>-</v>
      </c>
      <c r="Q7" s="119" t="str">
        <f t="shared" si="6"/>
        <v>-</v>
      </c>
      <c r="R7" s="119" t="str">
        <f t="shared" si="6"/>
        <v>-</v>
      </c>
      <c r="S7" s="119" t="str">
        <f t="shared" si="6"/>
        <v>-</v>
      </c>
      <c r="T7" s="119">
        <f t="shared" si="6"/>
        <v>0.12530511882466966</v>
      </c>
      <c r="U7" s="119">
        <f t="shared" si="6"/>
        <v>-5.1699510826119788E-3</v>
      </c>
      <c r="V7" s="119">
        <f t="shared" si="6"/>
        <v>-5.0242110967833375E-2</v>
      </c>
      <c r="W7" s="119">
        <f t="shared" si="6"/>
        <v>-8.412701979244519E-2</v>
      </c>
      <c r="X7" s="119">
        <f t="shared" si="6"/>
        <v>-0.29369002752808526</v>
      </c>
      <c r="Y7" s="119">
        <f t="shared" si="6"/>
        <v>-0.35633221599782405</v>
      </c>
      <c r="Z7" s="119">
        <f t="shared" si="6"/>
        <v>-0.19109908889221261</v>
      </c>
      <c r="AA7" s="219">
        <f t="shared" si="6"/>
        <v>-0.11407734155077875</v>
      </c>
      <c r="AB7" s="119">
        <f t="shared" si="6"/>
        <v>-0.44727068988087959</v>
      </c>
      <c r="AC7" s="119" t="str">
        <f t="shared" si="6"/>
        <v>-</v>
      </c>
      <c r="AD7" s="119" t="str">
        <f t="shared" si="6"/>
        <v>-</v>
      </c>
      <c r="AE7" s="119" t="str">
        <f t="shared" si="6"/>
        <v>-</v>
      </c>
      <c r="AF7" s="119" t="str">
        <f t="shared" si="6"/>
        <v>-</v>
      </c>
      <c r="AG7" s="119" t="str">
        <f t="shared" si="6"/>
        <v>-</v>
      </c>
      <c r="AH7" s="119" t="str">
        <f t="shared" si="6"/>
        <v>-</v>
      </c>
      <c r="AI7" s="119" t="str">
        <f t="shared" si="6"/>
        <v>-</v>
      </c>
      <c r="AJ7" s="119" t="str">
        <f t="shared" si="6"/>
        <v>-</v>
      </c>
      <c r="AK7" s="119" t="str">
        <f t="shared" si="6"/>
        <v>-</v>
      </c>
      <c r="AL7" s="119" t="str">
        <f t="shared" si="6"/>
        <v>-</v>
      </c>
      <c r="AM7" s="219" t="str">
        <f t="shared" si="6"/>
        <v>-</v>
      </c>
      <c r="AN7" s="158">
        <f t="shared" ref="AN7:AO7" ca="1" si="7">(AN5/AN6)-1</f>
        <v>-0.37481398572306313</v>
      </c>
      <c r="AO7" s="158">
        <f t="shared" ca="1" si="7"/>
        <v>-0.35838666046750733</v>
      </c>
      <c r="AP7" s="158"/>
      <c r="AQ7" s="158"/>
      <c r="AR7" s="159"/>
    </row>
    <row r="8" spans="2:47" ht="15.75" x14ac:dyDescent="0.25">
      <c r="C8" s="111" t="s">
        <v>60</v>
      </c>
      <c r="D8" s="297">
        <f t="shared" ref="D8" si="8">IFERROR(D27+D47+D67,"-")</f>
        <v>5272487.6107145185</v>
      </c>
      <c r="E8" s="297">
        <f t="shared" ref="E8:AM8" si="9">IFERROR(E27+E47+E67,"-")</f>
        <v>5003970.5875022206</v>
      </c>
      <c r="F8" s="297">
        <f t="shared" si="9"/>
        <v>5578404.7625076799</v>
      </c>
      <c r="G8" s="297">
        <f t="shared" si="9"/>
        <v>5573920.0521425726</v>
      </c>
      <c r="H8" s="297">
        <f t="shared" si="9"/>
        <v>6425015.867149882</v>
      </c>
      <c r="I8" s="297">
        <f t="shared" si="9"/>
        <v>7069525.4071382433</v>
      </c>
      <c r="J8" s="297">
        <f t="shared" si="9"/>
        <v>7410764.7710735817</v>
      </c>
      <c r="K8" s="297">
        <f t="shared" si="9"/>
        <v>7492658.0017967774</v>
      </c>
      <c r="L8" s="297">
        <f t="shared" si="9"/>
        <v>7076020.6053580325</v>
      </c>
      <c r="M8" s="297">
        <f t="shared" si="9"/>
        <v>7045613.9542892333</v>
      </c>
      <c r="N8" s="297">
        <f t="shared" si="9"/>
        <v>7239289.6621426912</v>
      </c>
      <c r="O8" s="298">
        <f t="shared" si="9"/>
        <v>7336045.5514263678</v>
      </c>
      <c r="P8" s="297">
        <f t="shared" si="9"/>
        <v>7451345.8128528157</v>
      </c>
      <c r="Q8" s="297">
        <f t="shared" si="9"/>
        <v>8663684.3721340857</v>
      </c>
      <c r="R8" s="297">
        <f t="shared" si="9"/>
        <v>11035952.260703143</v>
      </c>
      <c r="S8" s="297">
        <f t="shared" si="9"/>
        <v>9992336.7064396441</v>
      </c>
      <c r="T8" s="297">
        <f t="shared" si="9"/>
        <v>9877284.4200108964</v>
      </c>
      <c r="U8" s="297">
        <f t="shared" si="9"/>
        <v>8721509.1457197703</v>
      </c>
      <c r="V8" s="297">
        <f t="shared" si="9"/>
        <v>7733831.8192778546</v>
      </c>
      <c r="W8" s="297">
        <f t="shared" si="9"/>
        <v>6379745.4217893295</v>
      </c>
      <c r="X8" s="297">
        <f t="shared" si="9"/>
        <v>5255942.7342811609</v>
      </c>
      <c r="Y8" s="297">
        <f t="shared" si="9"/>
        <v>4592184.0867177304</v>
      </c>
      <c r="Z8" s="297">
        <f t="shared" si="9"/>
        <v>4882855.3092840808</v>
      </c>
      <c r="AA8" s="298">
        <f t="shared" si="9"/>
        <v>4730486.3671460077</v>
      </c>
      <c r="AB8" s="297">
        <f t="shared" si="9"/>
        <v>4800693.6824978665</v>
      </c>
      <c r="AC8" s="297">
        <f t="shared" si="9"/>
        <v>4126870.6235728678</v>
      </c>
      <c r="AD8" s="297">
        <f t="shared" si="9"/>
        <v>5069176.0614212202</v>
      </c>
      <c r="AE8" s="297">
        <f t="shared" si="9"/>
        <v>4832382.7264205711</v>
      </c>
      <c r="AF8" s="297">
        <f t="shared" si="9"/>
        <v>5125726.8000030778</v>
      </c>
      <c r="AG8" s="297">
        <f t="shared" si="9"/>
        <v>4719482.2557109455</v>
      </c>
      <c r="AH8" s="297">
        <f t="shared" si="9"/>
        <v>4741777.7574976943</v>
      </c>
      <c r="AI8" s="297">
        <f t="shared" si="9"/>
        <v>2299460.1896446142</v>
      </c>
      <c r="AJ8" s="297">
        <f t="shared" si="9"/>
        <v>0</v>
      </c>
      <c r="AK8" s="297">
        <f t="shared" si="9"/>
        <v>0</v>
      </c>
      <c r="AL8" s="297">
        <f t="shared" si="9"/>
        <v>0</v>
      </c>
      <c r="AM8" s="298">
        <f t="shared" si="9"/>
        <v>0</v>
      </c>
      <c r="AN8" s="332">
        <f ca="1">IFERROR(AVERAGE(INDEX($D8:$AM8, $AU$4 - 3):INDEX($D8:$AM8, $AU$4)),"-")</f>
        <v>4221611.7507140823</v>
      </c>
      <c r="AO8" s="332">
        <f ca="1">IFERROR(AVERAGE(INDEX($D8:$AM8, $AU$4 - 11):INDEX($D8:$AM8, $AU$4)),"-")</f>
        <v>4598086.549516486</v>
      </c>
      <c r="AP8" s="332" cm="1">
        <f t="array" ref="AP8">IFERROR(SUMPRODUCT((YEAR($D$4:$AM$4)=2023)*$D8:$AM8),"-")</f>
        <v>78523716.833241805</v>
      </c>
      <c r="AQ8" s="332">
        <f ca="1">IFERROR(SUM(INDEX($D8:$AM8, $AU$4 - MONTH(TODAY())-11):INDEX($D8:$AM8, $AU$4-12)),"-")</f>
        <v>69855689.958927542</v>
      </c>
      <c r="AR8" s="349">
        <f ca="1">IFERROR(SUM(INDEX($D8:$AM8, $AU$4 - MONTH(TODAY())+1):INDEX($D8:$AM8, $AU$4)),"-")</f>
        <v>35715570.096768856</v>
      </c>
    </row>
    <row r="9" spans="2:47" ht="15.75" x14ac:dyDescent="0.25">
      <c r="B9" t="str">
        <f>$C$2&amp;"_NWP"</f>
        <v>MICL Total_NWP</v>
      </c>
      <c r="C9" s="115" t="s">
        <v>61</v>
      </c>
      <c r="D9" s="300" t="str">
        <f t="shared" ref="D9" si="10">IFERROR(D28+D48+D68,"-")</f>
        <v>-</v>
      </c>
      <c r="E9" s="300" t="str">
        <f t="shared" ref="E9:AM9" si="11">IFERROR(E28+E48+E68,"-")</f>
        <v>-</v>
      </c>
      <c r="F9" s="300" t="str">
        <f t="shared" si="11"/>
        <v>-</v>
      </c>
      <c r="G9" s="300" t="str">
        <f t="shared" si="11"/>
        <v>-</v>
      </c>
      <c r="H9" s="300" t="str">
        <f t="shared" si="11"/>
        <v>-</v>
      </c>
      <c r="I9" s="300" t="str">
        <f t="shared" si="11"/>
        <v>-</v>
      </c>
      <c r="J9" s="300" t="str">
        <f t="shared" si="11"/>
        <v>-</v>
      </c>
      <c r="K9" s="300" t="str">
        <f t="shared" si="11"/>
        <v>-</v>
      </c>
      <c r="L9" s="300" t="str">
        <f t="shared" si="11"/>
        <v>-</v>
      </c>
      <c r="M9" s="300" t="str">
        <f t="shared" si="11"/>
        <v>-</v>
      </c>
      <c r="N9" s="300" t="str">
        <f t="shared" si="11"/>
        <v>-</v>
      </c>
      <c r="O9" s="301" t="str">
        <f t="shared" si="11"/>
        <v>-</v>
      </c>
      <c r="P9" s="300" t="str">
        <f t="shared" si="11"/>
        <v>-</v>
      </c>
      <c r="Q9" s="300" t="str">
        <f t="shared" si="11"/>
        <v>-</v>
      </c>
      <c r="R9" s="300" t="str">
        <f t="shared" si="11"/>
        <v>-</v>
      </c>
      <c r="S9" s="300" t="str">
        <f t="shared" si="11"/>
        <v>-</v>
      </c>
      <c r="T9" s="300">
        <f t="shared" si="11"/>
        <v>11458959.360918768</v>
      </c>
      <c r="U9" s="300">
        <f t="shared" si="11"/>
        <v>11451685.806759616</v>
      </c>
      <c r="V9" s="300">
        <f t="shared" si="11"/>
        <v>8592849.9438985139</v>
      </c>
      <c r="W9" s="300">
        <f t="shared" si="11"/>
        <v>7380547.7917908505</v>
      </c>
      <c r="X9" s="300">
        <f t="shared" si="11"/>
        <v>8015221.579635282</v>
      </c>
      <c r="Y9" s="300">
        <f t="shared" si="11"/>
        <v>7704864.4406137392</v>
      </c>
      <c r="Z9" s="300">
        <f t="shared" si="11"/>
        <v>6634593.1947482973</v>
      </c>
      <c r="AA9" s="301">
        <f t="shared" si="11"/>
        <v>5853167.3885847665</v>
      </c>
      <c r="AB9" s="300">
        <f t="shared" si="11"/>
        <v>10036791.733371852</v>
      </c>
      <c r="AC9" s="300">
        <f t="shared" si="11"/>
        <v>10169580.832969813</v>
      </c>
      <c r="AD9" s="300">
        <f t="shared" si="11"/>
        <v>10368195.799159266</v>
      </c>
      <c r="AE9" s="300">
        <f t="shared" si="11"/>
        <v>4965856.2806857759</v>
      </c>
      <c r="AF9" s="300">
        <f t="shared" si="11"/>
        <v>5227717.8249952169</v>
      </c>
      <c r="AG9" s="300">
        <f t="shared" si="11"/>
        <v>5278750.153995961</v>
      </c>
      <c r="AH9" s="300">
        <f t="shared" si="11"/>
        <v>5586403.9574647034</v>
      </c>
      <c r="AI9" s="300">
        <f t="shared" si="11"/>
        <v>5793415.7283694828</v>
      </c>
      <c r="AJ9" s="300">
        <f t="shared" si="11"/>
        <v>4618621.2077537915</v>
      </c>
      <c r="AK9" s="300">
        <f t="shared" si="11"/>
        <v>4559642.4514934635</v>
      </c>
      <c r="AL9" s="300">
        <f t="shared" si="11"/>
        <v>4775419.6737137614</v>
      </c>
      <c r="AM9" s="301">
        <f t="shared" si="11"/>
        <v>4556049.22386418</v>
      </c>
      <c r="AN9" s="351">
        <f ca="1">IFERROR(AVERAGE(INDEX($D9:$AM9, $AU$4 - 3):INDEX($D9:$AM9, $AU$4)),"-")</f>
        <v>5471571.9162063403</v>
      </c>
      <c r="AO9" s="351">
        <f ca="1">IFERROR(AVERAGE(INDEX($D9:$AM9, $AU$4 - 11):INDEX($D9:$AM9, $AU$4)),"-")</f>
        <v>7136213.2428828478</v>
      </c>
      <c r="AP9" s="351" t="str" cm="1">
        <f t="array" ref="AP9">IFERROR(SUMPRODUCT((YEAR($D$4:$AM$4)=2023)*$D9:$AM9),"-")</f>
        <v>-</v>
      </c>
      <c r="AQ9" s="351">
        <f ca="1">IFERROR(SUM(INDEX($D9:$AM9, $AU$4 - MONTH(TODAY())-11):INDEX($D9:$AM9, $AU$4-12)),"-")</f>
        <v>38884042.90336775</v>
      </c>
      <c r="AR9" s="352">
        <f ca="1">IFERROR(SUM(INDEX($D9:$AM9, $AU$4 - MONTH(TODAY())+1):INDEX($D9:$AM9, $AU$4)),"-")</f>
        <v>57426712.311012074</v>
      </c>
    </row>
    <row r="10" spans="2:47" ht="15.75" x14ac:dyDescent="0.25">
      <c r="C10" s="118" t="s">
        <v>59</v>
      </c>
      <c r="D10" s="119" t="str">
        <f t="shared" ref="D10:AM10" si="12">IFERROR(IF(D8=0,"-",(D8/D9)-1),"-")</f>
        <v>-</v>
      </c>
      <c r="E10" s="119" t="str">
        <f t="shared" si="12"/>
        <v>-</v>
      </c>
      <c r="F10" s="119" t="str">
        <f t="shared" si="12"/>
        <v>-</v>
      </c>
      <c r="G10" s="119" t="str">
        <f t="shared" si="12"/>
        <v>-</v>
      </c>
      <c r="H10" s="119" t="str">
        <f t="shared" si="12"/>
        <v>-</v>
      </c>
      <c r="I10" s="119" t="str">
        <f t="shared" si="12"/>
        <v>-</v>
      </c>
      <c r="J10" s="119" t="str">
        <f t="shared" si="12"/>
        <v>-</v>
      </c>
      <c r="K10" s="119" t="str">
        <f t="shared" si="12"/>
        <v>-</v>
      </c>
      <c r="L10" s="119" t="str">
        <f t="shared" si="12"/>
        <v>-</v>
      </c>
      <c r="M10" s="119" t="str">
        <f t="shared" si="12"/>
        <v>-</v>
      </c>
      <c r="N10" s="119" t="str">
        <f t="shared" si="12"/>
        <v>-</v>
      </c>
      <c r="O10" s="219" t="str">
        <f t="shared" si="12"/>
        <v>-</v>
      </c>
      <c r="P10" s="119" t="str">
        <f t="shared" si="12"/>
        <v>-</v>
      </c>
      <c r="Q10" s="119" t="str">
        <f t="shared" si="12"/>
        <v>-</v>
      </c>
      <c r="R10" s="119" t="str">
        <f t="shared" si="12"/>
        <v>-</v>
      </c>
      <c r="S10" s="119" t="str">
        <f t="shared" si="12"/>
        <v>-</v>
      </c>
      <c r="T10" s="119">
        <f t="shared" si="12"/>
        <v>-0.13802954448919991</v>
      </c>
      <c r="U10" s="119">
        <f t="shared" si="12"/>
        <v>-0.23840827517537178</v>
      </c>
      <c r="V10" s="119">
        <f t="shared" si="12"/>
        <v>-9.9968942810483741E-2</v>
      </c>
      <c r="W10" s="119">
        <f t="shared" si="12"/>
        <v>-0.13560001211762107</v>
      </c>
      <c r="X10" s="119">
        <f t="shared" si="12"/>
        <v>-0.34425484285609442</v>
      </c>
      <c r="Y10" s="119">
        <f t="shared" si="12"/>
        <v>-0.40398898356842017</v>
      </c>
      <c r="Z10" s="119">
        <f t="shared" si="12"/>
        <v>-0.26403094116619363</v>
      </c>
      <c r="AA10" s="219">
        <f t="shared" si="12"/>
        <v>-0.19180743465978534</v>
      </c>
      <c r="AB10" s="119">
        <f t="shared" si="12"/>
        <v>-0.52169041561998442</v>
      </c>
      <c r="AC10" s="119">
        <f t="shared" si="12"/>
        <v>-0.59419461909447235</v>
      </c>
      <c r="AD10" s="119">
        <f t="shared" si="12"/>
        <v>-0.51108407290762503</v>
      </c>
      <c r="AE10" s="119">
        <f t="shared" si="12"/>
        <v>-2.6878255575848553E-2</v>
      </c>
      <c r="AF10" s="119">
        <f t="shared" si="12"/>
        <v>-1.9509665289218714E-2</v>
      </c>
      <c r="AG10" s="119">
        <f t="shared" si="12"/>
        <v>-0.10594702949933243</v>
      </c>
      <c r="AH10" s="119">
        <f t="shared" si="12"/>
        <v>-0.15119318373645296</v>
      </c>
      <c r="AI10" s="119">
        <f t="shared" si="12"/>
        <v>-0.60309076761322267</v>
      </c>
      <c r="AJ10" s="119" t="str">
        <f t="shared" si="12"/>
        <v>-</v>
      </c>
      <c r="AK10" s="119" t="str">
        <f t="shared" si="12"/>
        <v>-</v>
      </c>
      <c r="AL10" s="119" t="str">
        <f t="shared" si="12"/>
        <v>-</v>
      </c>
      <c r="AM10" s="197" t="str">
        <f t="shared" si="12"/>
        <v>-</v>
      </c>
      <c r="AN10" s="158">
        <f ca="1">IFERROR(IF(AN8=0,"-",(AN8/AN9)-1),"-")</f>
        <v>-0.2284462645533325</v>
      </c>
      <c r="AO10" s="158">
        <f t="shared" ref="AO10:AR10" ca="1" si="13">IFERROR(IF(AO8=0,"-",(AO8/AO9)-1),"-")</f>
        <v>-0.35566856075912656</v>
      </c>
      <c r="AP10" s="158" t="str">
        <f t="shared" si="13"/>
        <v>-</v>
      </c>
      <c r="AQ10" s="158">
        <f t="shared" ca="1" si="13"/>
        <v>0.79651303575938948</v>
      </c>
      <c r="AR10" s="159">
        <f t="shared" ca="1" si="13"/>
        <v>-0.3780669542191416</v>
      </c>
    </row>
    <row r="11" spans="2:47" ht="15.75" x14ac:dyDescent="0.25">
      <c r="C11" s="111" t="s">
        <v>62</v>
      </c>
      <c r="D11" s="112">
        <f t="shared" ref="D11" si="14">IFERROR(D8/D5,0)</f>
        <v>1029.0243988672671</v>
      </c>
      <c r="E11" s="112">
        <f t="shared" ref="E11:AM11" si="15">IFERROR(E8/E5,0)</f>
        <v>1001.3036277655394</v>
      </c>
      <c r="F11" s="112">
        <f t="shared" si="15"/>
        <v>913.71480295896299</v>
      </c>
      <c r="G11" s="112">
        <f t="shared" si="15"/>
        <v>1017.7351695390421</v>
      </c>
      <c r="H11" s="112">
        <f t="shared" si="15"/>
        <v>1123.4384717447974</v>
      </c>
      <c r="I11" s="112">
        <f t="shared" si="15"/>
        <v>1190.9790882041207</v>
      </c>
      <c r="J11" s="112">
        <f t="shared" si="15"/>
        <v>1235.7595008888734</v>
      </c>
      <c r="K11" s="112">
        <f t="shared" si="15"/>
        <v>1211.7986878666684</v>
      </c>
      <c r="L11" s="112">
        <f t="shared" si="15"/>
        <v>1216.2942683136891</v>
      </c>
      <c r="M11" s="112">
        <f t="shared" si="15"/>
        <v>1252.006888221719</v>
      </c>
      <c r="N11" s="112">
        <f t="shared" si="15"/>
        <v>1340.3617196562539</v>
      </c>
      <c r="O11" s="114">
        <f t="shared" si="15"/>
        <v>1323.955893223115</v>
      </c>
      <c r="P11" s="112">
        <f t="shared" si="15"/>
        <v>1216.6155497513157</v>
      </c>
      <c r="Q11" s="112">
        <f t="shared" si="15"/>
        <v>1299.227378243276</v>
      </c>
      <c r="R11" s="112">
        <f t="shared" si="15"/>
        <v>1308.615696016697</v>
      </c>
      <c r="S11" s="112">
        <f t="shared" si="15"/>
        <v>1238.5205573101614</v>
      </c>
      <c r="T11" s="112">
        <f t="shared" si="15"/>
        <v>1193.2757058970471</v>
      </c>
      <c r="U11" s="112">
        <f t="shared" si="15"/>
        <v>1175.6039351808911</v>
      </c>
      <c r="V11" s="112">
        <f t="shared" si="15"/>
        <v>1187.3039834804399</v>
      </c>
      <c r="W11" s="112">
        <f t="shared" si="15"/>
        <v>1090.801866817184</v>
      </c>
      <c r="X11" s="112">
        <f t="shared" si="15"/>
        <v>1136.195840175616</v>
      </c>
      <c r="Y11" s="112">
        <f t="shared" si="15"/>
        <v>1091.3039618426199</v>
      </c>
      <c r="Z11" s="112">
        <f t="shared" si="15"/>
        <v>1101.392814784391</v>
      </c>
      <c r="AA11" s="114">
        <f t="shared" si="15"/>
        <v>1104.4147789760914</v>
      </c>
      <c r="AB11" s="112">
        <f t="shared" si="15"/>
        <v>1057.64640648766</v>
      </c>
      <c r="AC11" s="112">
        <f t="shared" si="15"/>
        <v>1055.8238869802119</v>
      </c>
      <c r="AD11" s="112">
        <f t="shared" si="15"/>
        <v>1067.2830284444988</v>
      </c>
      <c r="AE11" s="112">
        <f t="shared" si="15"/>
        <v>1043.6810263219807</v>
      </c>
      <c r="AF11" s="112">
        <f t="shared" si="15"/>
        <v>1064.0908418506613</v>
      </c>
      <c r="AG11" s="112">
        <f t="shared" si="15"/>
        <v>1057.9908078775254</v>
      </c>
      <c r="AH11" s="112">
        <f t="shared" si="15"/>
        <v>1086.4055939780446</v>
      </c>
      <c r="AI11" s="112">
        <f t="shared" si="15"/>
        <v>1133.9323844049272</v>
      </c>
      <c r="AJ11" s="112">
        <f t="shared" si="15"/>
        <v>0</v>
      </c>
      <c r="AK11" s="112">
        <f t="shared" si="15"/>
        <v>0</v>
      </c>
      <c r="AL11" s="112">
        <f t="shared" si="15"/>
        <v>0</v>
      </c>
      <c r="AM11" s="114">
        <f t="shared" si="15"/>
        <v>0</v>
      </c>
      <c r="AN11" s="275">
        <f t="shared" ref="AN11:AR11" ca="1" si="16">IFERROR(AN8/AN5,"-")</f>
        <v>1077.6077503811114</v>
      </c>
      <c r="AO11" s="225">
        <f t="shared" ca="1" si="16"/>
        <v>1080.8801551930189</v>
      </c>
      <c r="AP11" s="225">
        <f t="shared" si="16"/>
        <v>1156.0299297348395</v>
      </c>
      <c r="AQ11" s="225">
        <f t="shared" ca="1" si="16"/>
        <v>1217.9974442973546</v>
      </c>
      <c r="AR11" s="276">
        <f t="shared" ca="1" si="16"/>
        <v>1066.2077374549797</v>
      </c>
    </row>
    <row r="12" spans="2:47" ht="15.75" hidden="1" x14ac:dyDescent="0.25">
      <c r="C12" s="115" t="s">
        <v>63</v>
      </c>
      <c r="D12" s="30" t="str">
        <f t="shared" ref="D12" si="17">IFERROR(D9/D6,"-")</f>
        <v>-</v>
      </c>
      <c r="E12" s="30" t="str">
        <f t="shared" ref="E12:AM12" si="18">IFERROR(E9/E6,"-")</f>
        <v>-</v>
      </c>
      <c r="F12" s="30" t="str">
        <f t="shared" si="18"/>
        <v>-</v>
      </c>
      <c r="G12" s="30" t="str">
        <f t="shared" si="18"/>
        <v>-</v>
      </c>
      <c r="H12" s="30" t="str">
        <f t="shared" si="18"/>
        <v>-</v>
      </c>
      <c r="I12" s="30" t="str">
        <f t="shared" si="18"/>
        <v>-</v>
      </c>
      <c r="J12" s="30" t="str">
        <f t="shared" si="18"/>
        <v>-</v>
      </c>
      <c r="K12" s="30" t="str">
        <f t="shared" si="18"/>
        <v>-</v>
      </c>
      <c r="L12" s="30" t="str">
        <f t="shared" si="18"/>
        <v>-</v>
      </c>
      <c r="M12" s="30" t="str">
        <f t="shared" si="18"/>
        <v>-</v>
      </c>
      <c r="N12" s="30" t="str">
        <f t="shared" si="18"/>
        <v>-</v>
      </c>
      <c r="O12" s="117" t="str">
        <f t="shared" si="18"/>
        <v>-</v>
      </c>
      <c r="P12" s="30" t="str">
        <f t="shared" si="18"/>
        <v>-</v>
      </c>
      <c r="Q12" s="30" t="str">
        <f t="shared" si="18"/>
        <v>-</v>
      </c>
      <c r="R12" s="30" t="str">
        <f t="shared" si="18"/>
        <v>-</v>
      </c>
      <c r="S12" s="30" t="str">
        <f t="shared" si="18"/>
        <v>-</v>
      </c>
      <c r="T12" s="30">
        <f t="shared" si="18"/>
        <v>1557.825156802307</v>
      </c>
      <c r="U12" s="30">
        <f t="shared" si="18"/>
        <v>1535.6339653149284</v>
      </c>
      <c r="V12" s="30">
        <f t="shared" si="18"/>
        <v>1252.9026815042669</v>
      </c>
      <c r="W12" s="30">
        <f t="shared" si="18"/>
        <v>1155.7565601374811</v>
      </c>
      <c r="X12" s="30">
        <f t="shared" si="18"/>
        <v>1223.8084320629312</v>
      </c>
      <c r="Y12" s="30">
        <f t="shared" si="18"/>
        <v>1178.5641262096906</v>
      </c>
      <c r="Z12" s="30">
        <f t="shared" si="18"/>
        <v>1210.5368298748658</v>
      </c>
      <c r="AA12" s="117">
        <f t="shared" si="18"/>
        <v>1210.6348399891951</v>
      </c>
      <c r="AB12" s="30">
        <f t="shared" si="18"/>
        <v>1222.2045881970751</v>
      </c>
      <c r="AC12" s="30" t="str">
        <f t="shared" si="18"/>
        <v>-</v>
      </c>
      <c r="AD12" s="30" t="str">
        <f t="shared" si="18"/>
        <v>-</v>
      </c>
      <c r="AE12" s="30" t="str">
        <f t="shared" si="18"/>
        <v>-</v>
      </c>
      <c r="AF12" s="30" t="str">
        <f t="shared" si="18"/>
        <v>-</v>
      </c>
      <c r="AG12" s="30" t="str">
        <f t="shared" si="18"/>
        <v>-</v>
      </c>
      <c r="AH12" s="30" t="str">
        <f t="shared" si="18"/>
        <v>-</v>
      </c>
      <c r="AI12" s="30" t="str">
        <f t="shared" si="18"/>
        <v>-</v>
      </c>
      <c r="AJ12" s="30" t="str">
        <f t="shared" si="18"/>
        <v>-</v>
      </c>
      <c r="AK12" s="30" t="str">
        <f t="shared" si="18"/>
        <v>-</v>
      </c>
      <c r="AL12" s="30" t="str">
        <f t="shared" si="18"/>
        <v>-</v>
      </c>
      <c r="AM12" s="117" t="str">
        <f t="shared" si="18"/>
        <v>-</v>
      </c>
      <c r="AN12" s="116">
        <f t="shared" ref="AN12:AO12" ca="1" si="19">IFERROR(AN9/AN6,0)</f>
        <v>873.18000479212537</v>
      </c>
      <c r="AO12" s="30">
        <f t="shared" ca="1" si="19"/>
        <v>1076.3204831737767</v>
      </c>
      <c r="AP12" s="117"/>
      <c r="AQ12" s="3"/>
    </row>
    <row r="13" spans="2:47" ht="15.75" hidden="1" x14ac:dyDescent="0.25">
      <c r="C13" s="118" t="s">
        <v>59</v>
      </c>
      <c r="D13" s="119" t="str">
        <f t="shared" ref="D13:AM13" si="20">IFERROR(IF(D11=0,"-",(D11/D12)-1),"-")</f>
        <v>-</v>
      </c>
      <c r="E13" s="119" t="str">
        <f t="shared" si="20"/>
        <v>-</v>
      </c>
      <c r="F13" s="119" t="str">
        <f t="shared" si="20"/>
        <v>-</v>
      </c>
      <c r="G13" s="119" t="str">
        <f t="shared" si="20"/>
        <v>-</v>
      </c>
      <c r="H13" s="119" t="str">
        <f t="shared" si="20"/>
        <v>-</v>
      </c>
      <c r="I13" s="119" t="str">
        <f t="shared" si="20"/>
        <v>-</v>
      </c>
      <c r="J13" s="119" t="str">
        <f t="shared" si="20"/>
        <v>-</v>
      </c>
      <c r="K13" s="119" t="str">
        <f t="shared" si="20"/>
        <v>-</v>
      </c>
      <c r="L13" s="119" t="str">
        <f t="shared" si="20"/>
        <v>-</v>
      </c>
      <c r="M13" s="119" t="str">
        <f t="shared" si="20"/>
        <v>-</v>
      </c>
      <c r="N13" s="119" t="str">
        <f t="shared" si="20"/>
        <v>-</v>
      </c>
      <c r="O13" s="219" t="str">
        <f t="shared" si="20"/>
        <v>-</v>
      </c>
      <c r="P13" s="119" t="str">
        <f t="shared" si="20"/>
        <v>-</v>
      </c>
      <c r="Q13" s="119" t="str">
        <f t="shared" si="20"/>
        <v>-</v>
      </c>
      <c r="R13" s="119" t="str">
        <f t="shared" si="20"/>
        <v>-</v>
      </c>
      <c r="S13" s="119" t="str">
        <f t="shared" si="20"/>
        <v>-</v>
      </c>
      <c r="T13" s="119">
        <f t="shared" si="20"/>
        <v>-0.23401178836626169</v>
      </c>
      <c r="U13" s="119">
        <f t="shared" si="20"/>
        <v>-0.23445042130218985</v>
      </c>
      <c r="V13" s="119">
        <f t="shared" si="20"/>
        <v>-5.2357376987227311E-2</v>
      </c>
      <c r="W13" s="119">
        <f t="shared" si="20"/>
        <v>-5.6201016339090026E-2</v>
      </c>
      <c r="X13" s="119">
        <f t="shared" si="20"/>
        <v>-7.1590119492500714E-2</v>
      </c>
      <c r="Y13" s="119">
        <f t="shared" si="20"/>
        <v>-7.4039386085594572E-2</v>
      </c>
      <c r="Z13" s="119">
        <f t="shared" si="20"/>
        <v>-9.0161664145119058E-2</v>
      </c>
      <c r="AA13" s="219">
        <f t="shared" si="20"/>
        <v>-8.773914107250691E-2</v>
      </c>
      <c r="AB13" s="119">
        <f t="shared" si="20"/>
        <v>-0.13464045487847631</v>
      </c>
      <c r="AC13" s="119" t="str">
        <f t="shared" si="20"/>
        <v>-</v>
      </c>
      <c r="AD13" s="119" t="str">
        <f t="shared" si="20"/>
        <v>-</v>
      </c>
      <c r="AE13" s="119" t="str">
        <f t="shared" si="20"/>
        <v>-</v>
      </c>
      <c r="AF13" s="119" t="str">
        <f t="shared" si="20"/>
        <v>-</v>
      </c>
      <c r="AG13" s="119" t="str">
        <f t="shared" si="20"/>
        <v>-</v>
      </c>
      <c r="AH13" s="119" t="str">
        <f t="shared" si="20"/>
        <v>-</v>
      </c>
      <c r="AI13" s="119" t="str">
        <f t="shared" si="20"/>
        <v>-</v>
      </c>
      <c r="AJ13" s="119" t="str">
        <f t="shared" si="20"/>
        <v>-</v>
      </c>
      <c r="AK13" s="119" t="str">
        <f t="shared" si="20"/>
        <v>-</v>
      </c>
      <c r="AL13" s="119" t="str">
        <f t="shared" si="20"/>
        <v>-</v>
      </c>
      <c r="AM13" s="219" t="str">
        <f t="shared" si="20"/>
        <v>-</v>
      </c>
      <c r="AN13" s="157">
        <f ca="1">(AN11/AN12)-1</f>
        <v>0.23411867480595072</v>
      </c>
      <c r="AO13" s="158">
        <f ca="1">(AO11/AO12)-1</f>
        <v>4.2363516169432458E-3</v>
      </c>
      <c r="AP13" s="159"/>
    </row>
    <row r="14" spans="2:47" ht="15.75" x14ac:dyDescent="0.25">
      <c r="C14" s="111" t="s">
        <v>64</v>
      </c>
      <c r="D14" s="297">
        <f t="shared" ref="D14" si="21">D33+D53+D74</f>
        <v>5616691.3507131822</v>
      </c>
      <c r="E14" s="297">
        <f t="shared" ref="E14:AM14" si="22">E33+E53+E74</f>
        <v>5289596.4275028454</v>
      </c>
      <c r="F14" s="297">
        <f t="shared" si="22"/>
        <v>6024419.2225093255</v>
      </c>
      <c r="G14" s="297">
        <f t="shared" si="22"/>
        <v>5938844.712144061</v>
      </c>
      <c r="H14" s="297">
        <f t="shared" si="22"/>
        <v>6804113.1671497598</v>
      </c>
      <c r="I14" s="297">
        <f t="shared" si="22"/>
        <v>7484548.0771380793</v>
      </c>
      <c r="J14" s="297">
        <f t="shared" si="22"/>
        <v>7841170.0410732413</v>
      </c>
      <c r="K14" s="297">
        <f t="shared" si="22"/>
        <v>7973352.9617962399</v>
      </c>
      <c r="L14" s="297">
        <f t="shared" si="22"/>
        <v>7571558.0753611261</v>
      </c>
      <c r="M14" s="297">
        <f t="shared" si="22"/>
        <v>7600197.0942891585</v>
      </c>
      <c r="N14" s="297">
        <f t="shared" si="22"/>
        <v>7886496.9921410838</v>
      </c>
      <c r="O14" s="298">
        <f t="shared" si="22"/>
        <v>7963158.581425624</v>
      </c>
      <c r="P14" s="297">
        <f t="shared" si="22"/>
        <v>8409932.7428518236</v>
      </c>
      <c r="Q14" s="297">
        <f t="shared" si="22"/>
        <v>9485252.4121415056</v>
      </c>
      <c r="R14" s="297">
        <f t="shared" si="22"/>
        <v>11821148.390696004</v>
      </c>
      <c r="S14" s="297">
        <f t="shared" si="22"/>
        <v>10659721.766442457</v>
      </c>
      <c r="T14" s="297">
        <f t="shared" si="22"/>
        <v>10504946.920012718</v>
      </c>
      <c r="U14" s="297">
        <f t="shared" si="22"/>
        <v>9251565.2557154205</v>
      </c>
      <c r="V14" s="297">
        <f t="shared" si="22"/>
        <v>8178443.5992806014</v>
      </c>
      <c r="W14" s="297">
        <f t="shared" si="22"/>
        <v>6764098.2517868746</v>
      </c>
      <c r="X14" s="297">
        <f t="shared" si="22"/>
        <v>5613377.404280778</v>
      </c>
      <c r="Y14" s="297">
        <f t="shared" si="22"/>
        <v>4924375.8367182156</v>
      </c>
      <c r="Z14" s="297">
        <f t="shared" si="22"/>
        <v>5225953.5892836023</v>
      </c>
      <c r="AA14" s="298">
        <f t="shared" si="22"/>
        <v>5046529.1071463553</v>
      </c>
      <c r="AB14" s="297">
        <f t="shared" si="22"/>
        <v>5107872.8124996675</v>
      </c>
      <c r="AC14" s="297">
        <f t="shared" si="22"/>
        <v>4371067.0535754533</v>
      </c>
      <c r="AD14" s="297">
        <f t="shared" si="22"/>
        <v>5281020.5714223217</v>
      </c>
      <c r="AE14" s="297">
        <f t="shared" si="22"/>
        <v>4988411.1964197671</v>
      </c>
      <c r="AF14" s="297">
        <f t="shared" si="22"/>
        <v>5289468.0000039935</v>
      </c>
      <c r="AG14" s="297">
        <f t="shared" si="22"/>
        <v>4862182.7857111674</v>
      </c>
      <c r="AH14" s="297">
        <f t="shared" si="22"/>
        <v>4888124.4374979595</v>
      </c>
      <c r="AI14" s="297">
        <f t="shared" si="22"/>
        <v>2369752.9196439749</v>
      </c>
      <c r="AJ14" s="297">
        <f t="shared" si="22"/>
        <v>0</v>
      </c>
      <c r="AK14" s="297">
        <f t="shared" si="22"/>
        <v>0</v>
      </c>
      <c r="AL14" s="297">
        <f t="shared" si="22"/>
        <v>0</v>
      </c>
      <c r="AM14" s="298">
        <f t="shared" si="22"/>
        <v>0</v>
      </c>
      <c r="AN14" s="296">
        <f ca="1">IFERROR(AVERAGE(INDEX($D14:$AM14, $AU$4 - 3):INDEX($D14:$AM14, $AU$4)),"-")</f>
        <v>4352382.0357142743</v>
      </c>
      <c r="AO14" s="297">
        <f ca="1">IFERROR(AVERAGE(INDEX($D14:$AM14, $AU$4 - 11):INDEX($D14:$AM14, $AU$4)),"-")</f>
        <v>4830677.9761836054</v>
      </c>
      <c r="AP14" s="297" cm="1">
        <f t="array" ref="AP14">IFERROR(SUMPRODUCT((YEAR($D$4:$AM$4)=2023)*$D14:$AM14),"-")</f>
        <v>83994146.703243718</v>
      </c>
      <c r="AQ14" s="297">
        <f ca="1">IFERROR(SUM(INDEX($D14:$AM14, $AU$4 - MONTH(TODAY())-11):INDEX($D14:$AM14, $AU$4-12)),"-")</f>
        <v>75075109.338927403</v>
      </c>
      <c r="AR14" s="298">
        <f ca="1">IFERROR(SUM(INDEX($D14:$AM14, $AU$4 - MONTH(TODAY())+1):INDEX($D14:$AM14, $AU$4)),"-")</f>
        <v>37157899.776774302</v>
      </c>
    </row>
    <row r="15" spans="2:47" ht="15.75" x14ac:dyDescent="0.25">
      <c r="B15" t="str">
        <f>$C$2&amp;"_GWP"</f>
        <v>MICL Total_GWP</v>
      </c>
      <c r="C15" s="115" t="s">
        <v>65</v>
      </c>
      <c r="D15" s="300" t="str">
        <f t="shared" ref="D15" si="23">IFERROR(D34+D54+D75,"-")</f>
        <v>-</v>
      </c>
      <c r="E15" s="300" t="str">
        <f t="shared" ref="E15:AM15" si="24">IFERROR(E34+E54+E75,"-")</f>
        <v>-</v>
      </c>
      <c r="F15" s="300" t="str">
        <f t="shared" si="24"/>
        <v>-</v>
      </c>
      <c r="G15" s="300" t="str">
        <f t="shared" si="24"/>
        <v>-</v>
      </c>
      <c r="H15" s="300" t="str">
        <f t="shared" si="24"/>
        <v>-</v>
      </c>
      <c r="I15" s="300" t="str">
        <f t="shared" si="24"/>
        <v>-</v>
      </c>
      <c r="J15" s="300" t="str">
        <f t="shared" si="24"/>
        <v>-</v>
      </c>
      <c r="K15" s="300" t="str">
        <f t="shared" si="24"/>
        <v>-</v>
      </c>
      <c r="L15" s="300" t="str">
        <f t="shared" si="24"/>
        <v>-</v>
      </c>
      <c r="M15" s="300" t="str">
        <f t="shared" si="24"/>
        <v>-</v>
      </c>
      <c r="N15" s="300" t="str">
        <f t="shared" si="24"/>
        <v>-</v>
      </c>
      <c r="O15" s="301" t="str">
        <f t="shared" si="24"/>
        <v>-</v>
      </c>
      <c r="P15" s="300" t="str">
        <f t="shared" si="24"/>
        <v>-</v>
      </c>
      <c r="Q15" s="300" t="str">
        <f t="shared" si="24"/>
        <v>-</v>
      </c>
      <c r="R15" s="300" t="str">
        <f t="shared" si="24"/>
        <v>-</v>
      </c>
      <c r="S15" s="300" t="str">
        <f t="shared" si="24"/>
        <v>-</v>
      </c>
      <c r="T15" s="300">
        <f t="shared" si="24"/>
        <v>11732444.337803988</v>
      </c>
      <c r="U15" s="300">
        <f t="shared" si="24"/>
        <v>11907381.986006018</v>
      </c>
      <c r="V15" s="300">
        <f t="shared" si="24"/>
        <v>9305591.8836480044</v>
      </c>
      <c r="W15" s="300">
        <f t="shared" si="24"/>
        <v>8031264.5691825189</v>
      </c>
      <c r="X15" s="300">
        <f t="shared" si="24"/>
        <v>8690499.5875790287</v>
      </c>
      <c r="Y15" s="300">
        <f t="shared" si="24"/>
        <v>8312556.8064851565</v>
      </c>
      <c r="Z15" s="300">
        <f t="shared" si="24"/>
        <v>6983242.0211661458</v>
      </c>
      <c r="AA15" s="301">
        <f t="shared" si="24"/>
        <v>6117330.0853974279</v>
      </c>
      <c r="AB15" s="300">
        <f t="shared" si="24"/>
        <v>10410434.673177706</v>
      </c>
      <c r="AC15" s="300" t="str">
        <f t="shared" si="24"/>
        <v>-</v>
      </c>
      <c r="AD15" s="300" t="str">
        <f t="shared" si="24"/>
        <v>-</v>
      </c>
      <c r="AE15" s="300" t="str">
        <f t="shared" si="24"/>
        <v>-</v>
      </c>
      <c r="AF15" s="300" t="str">
        <f t="shared" si="24"/>
        <v>-</v>
      </c>
      <c r="AG15" s="300" t="str">
        <f t="shared" si="24"/>
        <v>-</v>
      </c>
      <c r="AH15" s="300" t="str">
        <f t="shared" si="24"/>
        <v>-</v>
      </c>
      <c r="AI15" s="300" t="str">
        <f t="shared" si="24"/>
        <v>-</v>
      </c>
      <c r="AJ15" s="300" t="str">
        <f t="shared" si="24"/>
        <v>-</v>
      </c>
      <c r="AK15" s="300" t="str">
        <f t="shared" si="24"/>
        <v>-</v>
      </c>
      <c r="AL15" s="300" t="str">
        <f t="shared" si="24"/>
        <v>-</v>
      </c>
      <c r="AM15" s="301" t="str">
        <f t="shared" si="24"/>
        <v>-</v>
      </c>
      <c r="AN15" s="299" t="str">
        <f ca="1">IFERROR(AVERAGE(INDEX($D15:$AM15, $AU$4 - 3):INDEX($D15:$AM15, $AU$4)),"-")</f>
        <v>-</v>
      </c>
      <c r="AO15" s="300">
        <f ca="1">IFERROR(AVERAGE(INDEX($D15:$AM15, $AU$4 - 11):INDEX($D15:$AM15, $AU$4)),"-")</f>
        <v>8102812.6347610923</v>
      </c>
      <c r="AP15" s="300" t="str" cm="1">
        <f t="array" ref="AP15">IFERROR(SUMPRODUCT((YEAR($D$4:$AM$4)=2023)*$D15:$AM15),"-")</f>
        <v>-</v>
      </c>
      <c r="AQ15" s="300">
        <f ca="1">IFERROR(SUM(INDEX($D15:$AM15, $AU$4 - MONTH(TODAY())-11):INDEX($D15:$AM15, $AU$4-12)),"-")</f>
        <v>40976682.776640527</v>
      </c>
      <c r="AR15" s="301">
        <f ca="1">IFERROR(SUM(INDEX($D15:$AM15, $AU$4 - MONTH(TODAY())+1):INDEX($D15:$AM15, $AU$4)),"-")</f>
        <v>10410434.673177706</v>
      </c>
    </row>
    <row r="16" spans="2:47" ht="16.5" thickBot="1" x14ac:dyDescent="0.3">
      <c r="C16" s="126" t="s">
        <v>59</v>
      </c>
      <c r="D16" s="119" t="str">
        <f t="shared" ref="D16:AM16" si="25">IFERROR(IF(D14=0,"-",(D14/D15)-1),"-")</f>
        <v>-</v>
      </c>
      <c r="E16" s="119" t="str">
        <f t="shared" si="25"/>
        <v>-</v>
      </c>
      <c r="F16" s="119" t="str">
        <f t="shared" si="25"/>
        <v>-</v>
      </c>
      <c r="G16" s="119" t="str">
        <f t="shared" si="25"/>
        <v>-</v>
      </c>
      <c r="H16" s="119" t="str">
        <f t="shared" si="25"/>
        <v>-</v>
      </c>
      <c r="I16" s="119" t="str">
        <f t="shared" si="25"/>
        <v>-</v>
      </c>
      <c r="J16" s="119" t="str">
        <f t="shared" si="25"/>
        <v>-</v>
      </c>
      <c r="K16" s="119" t="str">
        <f t="shared" si="25"/>
        <v>-</v>
      </c>
      <c r="L16" s="119" t="str">
        <f t="shared" si="25"/>
        <v>-</v>
      </c>
      <c r="M16" s="119" t="str">
        <f t="shared" si="25"/>
        <v>-</v>
      </c>
      <c r="N16" s="119" t="str">
        <f t="shared" si="25"/>
        <v>-</v>
      </c>
      <c r="O16" s="219" t="str">
        <f t="shared" si="25"/>
        <v>-</v>
      </c>
      <c r="P16" s="119" t="str">
        <f t="shared" si="25"/>
        <v>-</v>
      </c>
      <c r="Q16" s="119" t="str">
        <f t="shared" si="25"/>
        <v>-</v>
      </c>
      <c r="R16" s="119" t="str">
        <f t="shared" si="25"/>
        <v>-</v>
      </c>
      <c r="S16" s="119" t="str">
        <f t="shared" si="25"/>
        <v>-</v>
      </c>
      <c r="T16" s="119">
        <f t="shared" si="25"/>
        <v>-0.10462418422357722</v>
      </c>
      <c r="U16" s="119">
        <f t="shared" si="25"/>
        <v>-0.22303951728531157</v>
      </c>
      <c r="V16" s="119">
        <f t="shared" si="25"/>
        <v>-0.1211259099325056</v>
      </c>
      <c r="W16" s="119">
        <f t="shared" si="25"/>
        <v>-0.15777917742344105</v>
      </c>
      <c r="X16" s="119">
        <f t="shared" si="25"/>
        <v>-0.35407885959700802</v>
      </c>
      <c r="Y16" s="119">
        <f t="shared" si="25"/>
        <v>-0.40759793269907096</v>
      </c>
      <c r="Z16" s="119">
        <f t="shared" si="25"/>
        <v>-0.25164363866470862</v>
      </c>
      <c r="AA16" s="219">
        <f t="shared" si="25"/>
        <v>-0.17504384483145075</v>
      </c>
      <c r="AB16" s="119">
        <f t="shared" si="25"/>
        <v>-0.50935066854989175</v>
      </c>
      <c r="AC16" s="119" t="str">
        <f t="shared" si="25"/>
        <v>-</v>
      </c>
      <c r="AD16" s="119" t="str">
        <f t="shared" si="25"/>
        <v>-</v>
      </c>
      <c r="AE16" s="119" t="str">
        <f t="shared" si="25"/>
        <v>-</v>
      </c>
      <c r="AF16" s="119" t="str">
        <f t="shared" si="25"/>
        <v>-</v>
      </c>
      <c r="AG16" s="119" t="str">
        <f t="shared" si="25"/>
        <v>-</v>
      </c>
      <c r="AH16" s="119" t="str">
        <f t="shared" si="25"/>
        <v>-</v>
      </c>
      <c r="AI16" s="119" t="str">
        <f t="shared" si="25"/>
        <v>-</v>
      </c>
      <c r="AJ16" s="119" t="str">
        <f t="shared" si="25"/>
        <v>-</v>
      </c>
      <c r="AK16" s="119" t="str">
        <f t="shared" si="25"/>
        <v>-</v>
      </c>
      <c r="AL16" s="119" t="str">
        <f t="shared" si="25"/>
        <v>-</v>
      </c>
      <c r="AM16" s="197" t="str">
        <f t="shared" si="25"/>
        <v>-</v>
      </c>
      <c r="AN16" s="158" t="str">
        <f ca="1">IFERROR(IF(AN14=0,"-",(AN14/AN15)-1),"-")</f>
        <v>-</v>
      </c>
      <c r="AO16" s="158">
        <f t="shared" ref="AO16:AR16" ca="1" si="26">IFERROR(IF(AO14=0,"-",(AO14/AO15)-1),"-")</f>
        <v>-0.40382701736678672</v>
      </c>
      <c r="AP16" s="158" t="str">
        <f t="shared" si="26"/>
        <v>-</v>
      </c>
      <c r="AQ16" s="158">
        <f t="shared" ca="1" si="26"/>
        <v>0.83214219042946236</v>
      </c>
      <c r="AR16" s="159">
        <f t="shared" ca="1" si="26"/>
        <v>2.569293784870573</v>
      </c>
    </row>
    <row r="17" spans="2:44" ht="15.75" thickBot="1" x14ac:dyDescent="0.3">
      <c r="C17" s="283" t="s">
        <v>66</v>
      </c>
      <c r="D17" s="284"/>
      <c r="E17" s="285"/>
      <c r="F17" s="285"/>
      <c r="G17" s="285"/>
      <c r="H17" s="285"/>
      <c r="I17" s="285"/>
      <c r="J17" s="285"/>
      <c r="K17" s="285"/>
      <c r="L17" s="285"/>
      <c r="M17" s="285"/>
      <c r="N17" s="285"/>
      <c r="O17" s="210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10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400"/>
      <c r="AO17" s="401"/>
      <c r="AP17" s="401"/>
      <c r="AQ17" s="401"/>
      <c r="AR17" s="402"/>
    </row>
    <row r="18" spans="2:44" ht="16.5" thickBot="1" x14ac:dyDescent="0.3">
      <c r="C18" s="289" t="s">
        <v>67</v>
      </c>
      <c r="D18" s="397">
        <f>IFERROR((D14-D8)/D14,"-")</f>
        <v>6.1282295662366836E-2</v>
      </c>
      <c r="E18" s="398">
        <f t="shared" ref="E18:AR18" si="27">IFERROR((E14-E8)/E14,"-")</f>
        <v>5.399766199847221E-2</v>
      </c>
      <c r="F18" s="398">
        <f t="shared" si="27"/>
        <v>7.4034432785683391E-2</v>
      </c>
      <c r="G18" s="398">
        <f t="shared" si="27"/>
        <v>6.1447078967273104E-2</v>
      </c>
      <c r="H18" s="398">
        <f t="shared" si="27"/>
        <v>5.5715901644634393E-2</v>
      </c>
      <c r="I18" s="398">
        <f t="shared" si="27"/>
        <v>5.545059844929625E-2</v>
      </c>
      <c r="J18" s="398">
        <f t="shared" si="27"/>
        <v>5.489043953199986E-2</v>
      </c>
      <c r="K18" s="398">
        <f t="shared" si="27"/>
        <v>6.0287681017343484E-2</v>
      </c>
      <c r="L18" s="398">
        <f t="shared" si="27"/>
        <v>6.5447225666225753E-2</v>
      </c>
      <c r="M18" s="398">
        <f t="shared" si="27"/>
        <v>7.2969573436015608E-2</v>
      </c>
      <c r="N18" s="398">
        <f t="shared" si="27"/>
        <v>8.2065247808163308E-2</v>
      </c>
      <c r="O18" s="399">
        <f t="shared" si="27"/>
        <v>7.875179472904402E-2</v>
      </c>
      <c r="P18" s="398">
        <f t="shared" si="27"/>
        <v>0.11398271060060217</v>
      </c>
      <c r="Q18" s="398">
        <f t="shared" si="27"/>
        <v>8.6615305983400045E-2</v>
      </c>
      <c r="R18" s="398">
        <f t="shared" si="27"/>
        <v>6.6422999191082036E-2</v>
      </c>
      <c r="S18" s="398">
        <f t="shared" si="27"/>
        <v>6.2608112540403021E-2</v>
      </c>
      <c r="T18" s="398">
        <f t="shared" si="27"/>
        <v>5.9749230984316268E-2</v>
      </c>
      <c r="U18" s="398">
        <f t="shared" si="27"/>
        <v>5.7293668189627993E-2</v>
      </c>
      <c r="V18" s="398">
        <f t="shared" si="27"/>
        <v>5.43638620974113E-2</v>
      </c>
      <c r="W18" s="398">
        <f t="shared" si="27"/>
        <v>5.6822478871593925E-2</v>
      </c>
      <c r="X18" s="398">
        <f t="shared" si="27"/>
        <v>6.3675510170942085E-2</v>
      </c>
      <c r="Y18" s="398">
        <f t="shared" si="27"/>
        <v>6.7458650804742393E-2</v>
      </c>
      <c r="Z18" s="398">
        <f t="shared" si="27"/>
        <v>6.5652760618288425E-2</v>
      </c>
      <c r="AA18" s="399">
        <f t="shared" si="27"/>
        <v>6.262576382504198E-2</v>
      </c>
      <c r="AB18" s="398">
        <f t="shared" si="27"/>
        <v>6.0138367041969308E-2</v>
      </c>
      <c r="AC18" s="398">
        <f t="shared" si="27"/>
        <v>5.5866548604610697E-2</v>
      </c>
      <c r="AD18" s="398">
        <f t="shared" si="27"/>
        <v>4.0114312590917647E-2</v>
      </c>
      <c r="AE18" s="398">
        <f t="shared" si="27"/>
        <v>3.1278189358403173E-2</v>
      </c>
      <c r="AF18" s="398">
        <f t="shared" si="27"/>
        <v>3.0956081027580098E-2</v>
      </c>
      <c r="AG18" s="398">
        <f t="shared" si="27"/>
        <v>2.9349067340616198E-2</v>
      </c>
      <c r="AH18" s="398">
        <f t="shared" si="27"/>
        <v>2.9939229631227287E-2</v>
      </c>
      <c r="AI18" s="398">
        <f t="shared" si="27"/>
        <v>2.9662472157612623E-2</v>
      </c>
      <c r="AJ18" s="398" t="str">
        <f t="shared" si="27"/>
        <v>-</v>
      </c>
      <c r="AK18" s="398" t="str">
        <f t="shared" si="27"/>
        <v>-</v>
      </c>
      <c r="AL18" s="398" t="str">
        <f t="shared" si="27"/>
        <v>-</v>
      </c>
      <c r="AM18" s="399" t="str">
        <f t="shared" si="27"/>
        <v>-</v>
      </c>
      <c r="AN18" s="403">
        <f t="shared" ca="1" si="27"/>
        <v>3.0045681635282078E-2</v>
      </c>
      <c r="AO18" s="404">
        <f t="shared" ca="1" si="27"/>
        <v>4.814881633879356E-2</v>
      </c>
      <c r="AP18" s="404">
        <f t="shared" si="27"/>
        <v>6.51287034241715E-2</v>
      </c>
      <c r="AQ18" s="404">
        <f t="shared" ca="1" si="27"/>
        <v>6.9522634411849277E-2</v>
      </c>
      <c r="AR18" s="405">
        <f t="shared" ca="1" si="27"/>
        <v>3.8816232582310269E-2</v>
      </c>
    </row>
    <row r="19" spans="2:44" x14ac:dyDescent="0.25">
      <c r="C19" s="107"/>
    </row>
    <row r="20" spans="2:44" ht="15.75" thickBot="1" x14ac:dyDescent="0.3"/>
    <row r="21" spans="2:44" ht="26.25" x14ac:dyDescent="0.4">
      <c r="C21" s="181" t="s">
        <v>8</v>
      </c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9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9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525" t="s">
        <v>288</v>
      </c>
      <c r="AO21" s="526"/>
      <c r="AP21" s="526"/>
      <c r="AQ21" s="526"/>
      <c r="AR21" s="527"/>
    </row>
    <row r="22" spans="2:44" x14ac:dyDescent="0.25">
      <c r="C22" s="110"/>
      <c r="D22" s="312" t="s">
        <v>236</v>
      </c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3"/>
      <c r="P22" s="314" t="s">
        <v>236</v>
      </c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3"/>
      <c r="AB22" s="312" t="s">
        <v>236</v>
      </c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530" t="s">
        <v>289</v>
      </c>
      <c r="AO22" s="528"/>
      <c r="AP22" s="528" t="s">
        <v>290</v>
      </c>
      <c r="AQ22" s="528"/>
      <c r="AR22" s="529"/>
    </row>
    <row r="23" spans="2:44" ht="15.75" thickBot="1" x14ac:dyDescent="0.3">
      <c r="C23" s="315" t="s">
        <v>55</v>
      </c>
      <c r="D23" s="316">
        <f t="shared" ref="D23:AA23" si="28">D$4</f>
        <v>44927</v>
      </c>
      <c r="E23" s="316">
        <f t="shared" si="28"/>
        <v>44958</v>
      </c>
      <c r="F23" s="316">
        <f t="shared" si="28"/>
        <v>44986</v>
      </c>
      <c r="G23" s="316">
        <f t="shared" si="28"/>
        <v>45017</v>
      </c>
      <c r="H23" s="316">
        <f t="shared" si="28"/>
        <v>45047</v>
      </c>
      <c r="I23" s="316">
        <f t="shared" si="28"/>
        <v>45078</v>
      </c>
      <c r="J23" s="316">
        <f t="shared" si="28"/>
        <v>45108</v>
      </c>
      <c r="K23" s="316">
        <f t="shared" si="28"/>
        <v>45139</v>
      </c>
      <c r="L23" s="316">
        <f t="shared" si="28"/>
        <v>45170</v>
      </c>
      <c r="M23" s="316">
        <f t="shared" si="28"/>
        <v>45200</v>
      </c>
      <c r="N23" s="316">
        <f t="shared" si="28"/>
        <v>45231</v>
      </c>
      <c r="O23" s="317">
        <f t="shared" si="28"/>
        <v>45261</v>
      </c>
      <c r="P23" s="316">
        <f t="shared" si="28"/>
        <v>45292</v>
      </c>
      <c r="Q23" s="316">
        <f t="shared" si="28"/>
        <v>45323</v>
      </c>
      <c r="R23" s="316">
        <f t="shared" si="28"/>
        <v>45352</v>
      </c>
      <c r="S23" s="316">
        <f t="shared" si="28"/>
        <v>45383</v>
      </c>
      <c r="T23" s="316">
        <f t="shared" si="28"/>
        <v>45413</v>
      </c>
      <c r="U23" s="316">
        <f t="shared" si="28"/>
        <v>45444</v>
      </c>
      <c r="V23" s="316">
        <f t="shared" si="28"/>
        <v>45474</v>
      </c>
      <c r="W23" s="316">
        <f t="shared" si="28"/>
        <v>45505</v>
      </c>
      <c r="X23" s="316">
        <f t="shared" si="28"/>
        <v>45536</v>
      </c>
      <c r="Y23" s="316">
        <f t="shared" si="28"/>
        <v>45566</v>
      </c>
      <c r="Z23" s="316">
        <f t="shared" si="28"/>
        <v>45597</v>
      </c>
      <c r="AA23" s="318">
        <f t="shared" si="28"/>
        <v>45627</v>
      </c>
      <c r="AB23" s="319">
        <f t="shared" ref="AB23:AM23" si="29">AB$4</f>
        <v>45658</v>
      </c>
      <c r="AC23" s="320">
        <f t="shared" si="29"/>
        <v>45689</v>
      </c>
      <c r="AD23" s="316">
        <f t="shared" si="29"/>
        <v>45717</v>
      </c>
      <c r="AE23" s="316">
        <f t="shared" si="29"/>
        <v>45748</v>
      </c>
      <c r="AF23" s="316">
        <f t="shared" si="29"/>
        <v>45778</v>
      </c>
      <c r="AG23" s="316">
        <f t="shared" si="29"/>
        <v>45809</v>
      </c>
      <c r="AH23" s="316">
        <f t="shared" si="29"/>
        <v>45839</v>
      </c>
      <c r="AI23" s="316">
        <f t="shared" si="29"/>
        <v>45870</v>
      </c>
      <c r="AJ23" s="316">
        <f t="shared" si="29"/>
        <v>45901</v>
      </c>
      <c r="AK23" s="316">
        <f t="shared" si="29"/>
        <v>45931</v>
      </c>
      <c r="AL23" s="316">
        <f t="shared" si="29"/>
        <v>45962</v>
      </c>
      <c r="AM23" s="317">
        <f t="shared" si="29"/>
        <v>45992</v>
      </c>
      <c r="AN23" s="253" t="s">
        <v>234</v>
      </c>
      <c r="AO23" s="254" t="s">
        <v>235</v>
      </c>
      <c r="AP23" s="502" t="s">
        <v>482</v>
      </c>
      <c r="AQ23" s="502" t="s">
        <v>292</v>
      </c>
      <c r="AR23" s="503" t="s">
        <v>483</v>
      </c>
    </row>
    <row r="24" spans="2:44" ht="15.75" x14ac:dyDescent="0.25">
      <c r="B24" t="str">
        <f t="shared" ref="B24:B36" si="30">$C$21</f>
        <v>PC Annual Direct</v>
      </c>
      <c r="C24" s="189" t="s">
        <v>182</v>
      </c>
      <c r="D24" s="112">
        <v>2834.9616435823991</v>
      </c>
      <c r="E24" s="112">
        <v>2946.8383556498957</v>
      </c>
      <c r="F24" s="112">
        <v>3775.2622950026089</v>
      </c>
      <c r="G24" s="112">
        <v>2995.1366122641016</v>
      </c>
      <c r="H24" s="112">
        <v>2880.7459015196087</v>
      </c>
      <c r="I24" s="112">
        <v>2383.7486340840082</v>
      </c>
      <c r="J24" s="112">
        <v>2008.112021670996</v>
      </c>
      <c r="K24" s="112">
        <v>2245.2267757455011</v>
      </c>
      <c r="L24" s="112">
        <v>2169.4972680251039</v>
      </c>
      <c r="M24" s="112">
        <v>2519.644808569898</v>
      </c>
      <c r="N24" s="112">
        <v>3230.5928964846084</v>
      </c>
      <c r="O24" s="114">
        <v>3230.0081965513018</v>
      </c>
      <c r="P24" s="112">
        <v>3523.3825135083025</v>
      </c>
      <c r="Q24" s="112">
        <v>4237.5081962073973</v>
      </c>
      <c r="R24" s="112">
        <v>6105.2273968165864</v>
      </c>
      <c r="S24" s="112">
        <v>5922.6767124173775</v>
      </c>
      <c r="T24" s="112">
        <v>5863.1452052477716</v>
      </c>
      <c r="U24" s="112">
        <v>4948.6767124129901</v>
      </c>
      <c r="V24" s="112">
        <v>4233.336986153784</v>
      </c>
      <c r="W24" s="112">
        <v>3675.7972601147862</v>
      </c>
      <c r="X24" s="112">
        <v>3344.0958904573909</v>
      </c>
      <c r="Y24" s="112">
        <v>3249.9835615825855</v>
      </c>
      <c r="Z24" s="112">
        <v>3333.4000001135914</v>
      </c>
      <c r="AA24" s="114">
        <v>3332.6027397477824</v>
      </c>
      <c r="AB24" s="112">
        <v>3448.9753425933804</v>
      </c>
      <c r="AC24" s="112">
        <v>2839.260274043992</v>
      </c>
      <c r="AD24" s="112">
        <v>3603.7369864219872</v>
      </c>
      <c r="AE24" s="112">
        <v>3650.238356256586</v>
      </c>
      <c r="AF24" s="112">
        <v>3700.082191882987</v>
      </c>
      <c r="AG24" s="112">
        <v>3364.6438357079883</v>
      </c>
      <c r="AH24" s="112">
        <v>3291.0273973579901</v>
      </c>
      <c r="AI24" s="112">
        <v>1511.2712329140004</v>
      </c>
      <c r="AJ24" s="112">
        <v>0</v>
      </c>
      <c r="AK24" s="112">
        <v>0</v>
      </c>
      <c r="AL24" s="112">
        <v>0</v>
      </c>
      <c r="AM24" s="112">
        <v>0</v>
      </c>
      <c r="AN24" s="113">
        <v>2966.7561644657417</v>
      </c>
      <c r="AO24" s="112">
        <v>3222.4431507566878</v>
      </c>
      <c r="AP24" s="112">
        <v>51769.833174780353</v>
      </c>
      <c r="AQ24" s="112">
        <v>38509.750982878999</v>
      </c>
      <c r="AR24" s="114">
        <v>25409.235617178914</v>
      </c>
    </row>
    <row r="25" spans="2:44" ht="15.75" hidden="1" customHeight="1" x14ac:dyDescent="0.25">
      <c r="B25" t="str">
        <f>$C$21&amp;"_W VYRs"</f>
        <v>PC Annual Direct_W VYRs</v>
      </c>
      <c r="C25" s="115" t="s">
        <v>204</v>
      </c>
      <c r="D25" s="30" t="s">
        <v>484</v>
      </c>
      <c r="E25" s="30" t="s">
        <v>484</v>
      </c>
      <c r="F25" s="30" t="s">
        <v>484</v>
      </c>
      <c r="G25" s="30" t="s">
        <v>484</v>
      </c>
      <c r="H25" s="30" t="s">
        <v>484</v>
      </c>
      <c r="I25" s="30" t="s">
        <v>484</v>
      </c>
      <c r="J25" s="30" t="s">
        <v>484</v>
      </c>
      <c r="K25" s="30" t="s">
        <v>484</v>
      </c>
      <c r="L25" s="30" t="s">
        <v>484</v>
      </c>
      <c r="M25" s="30" t="s">
        <v>484</v>
      </c>
      <c r="N25" s="30">
        <v>1729.3531485183221</v>
      </c>
      <c r="O25" s="117">
        <v>1753.4023172900183</v>
      </c>
      <c r="P25" s="30">
        <v>4273.8740763903043</v>
      </c>
      <c r="Q25" s="30">
        <v>4267.0066178598499</v>
      </c>
      <c r="R25" s="30">
        <v>4260.1528668314522</v>
      </c>
      <c r="S25" s="30">
        <v>4253.3127959448284</v>
      </c>
      <c r="T25" s="30">
        <v>4246.8636837603826</v>
      </c>
      <c r="U25" s="30">
        <v>4318.1657423106635</v>
      </c>
      <c r="V25" s="30">
        <v>4195.7154005708344</v>
      </c>
      <c r="W25" s="30">
        <v>4057.7980519065409</v>
      </c>
      <c r="X25" s="30">
        <v>5130.3335122267199</v>
      </c>
      <c r="Y25" s="30">
        <v>5277.2602760739255</v>
      </c>
      <c r="Z25" s="30">
        <v>4291.0900236660455</v>
      </c>
      <c r="AA25" s="117">
        <v>3754.1961423496059</v>
      </c>
      <c r="AB25" s="30">
        <v>6835.9822408279206</v>
      </c>
      <c r="AC25" s="30" t="e">
        <v>#N/A</v>
      </c>
      <c r="AD25" s="30" t="e">
        <v>#N/A</v>
      </c>
      <c r="AE25" s="30" t="e">
        <v>#N/A</v>
      </c>
      <c r="AF25" s="30" t="e">
        <v>#N/A</v>
      </c>
      <c r="AG25" s="30" t="e">
        <v>#N/A</v>
      </c>
      <c r="AH25" s="30" t="e">
        <v>#N/A</v>
      </c>
      <c r="AI25" s="30" t="e">
        <v>#N/A</v>
      </c>
      <c r="AJ25" s="30" t="e">
        <v>#N/A</v>
      </c>
      <c r="AK25" s="30" t="e">
        <v>#N/A</v>
      </c>
      <c r="AL25" s="30" t="e">
        <v>#N/A</v>
      </c>
      <c r="AM25" s="30" t="e">
        <v>#N/A</v>
      </c>
      <c r="AN25" s="116">
        <v>5039.6321707293746</v>
      </c>
      <c r="AO25" s="30">
        <v>4573.9897795273973</v>
      </c>
      <c r="AP25" s="30" t="e">
        <v>#N/A</v>
      </c>
      <c r="AQ25" s="30" t="e">
        <v>#N/A</v>
      </c>
      <c r="AR25" s="117">
        <v>0</v>
      </c>
    </row>
    <row r="26" spans="2:44" ht="15.75" hidden="1" customHeight="1" x14ac:dyDescent="0.25">
      <c r="B26" t="str">
        <f t="shared" si="30"/>
        <v>PC Annual Direct</v>
      </c>
      <c r="C26" s="118" t="s">
        <v>59</v>
      </c>
      <c r="D26" s="119" t="s">
        <v>484</v>
      </c>
      <c r="E26" s="119" t="s">
        <v>484</v>
      </c>
      <c r="F26" s="119" t="s">
        <v>484</v>
      </c>
      <c r="G26" s="119" t="s">
        <v>484</v>
      </c>
      <c r="H26" s="119" t="s">
        <v>484</v>
      </c>
      <c r="I26" s="119" t="s">
        <v>484</v>
      </c>
      <c r="J26" s="119" t="s">
        <v>484</v>
      </c>
      <c r="K26" s="119" t="s">
        <v>484</v>
      </c>
      <c r="L26" s="119" t="s">
        <v>484</v>
      </c>
      <c r="M26" s="119" t="s">
        <v>484</v>
      </c>
      <c r="N26" s="119">
        <v>0.86809322274777756</v>
      </c>
      <c r="O26" s="219">
        <v>0.84213752012342535</v>
      </c>
      <c r="P26" s="119">
        <v>-0.17559983038055804</v>
      </c>
      <c r="Q26" s="119">
        <v>-6.9131417628894853E-3</v>
      </c>
      <c r="R26" s="119">
        <v>0.43310054537020259</v>
      </c>
      <c r="S26" s="119">
        <v>0.39248557455359157</v>
      </c>
      <c r="T26" s="119">
        <v>0.38058238781430664</v>
      </c>
      <c r="U26" s="119">
        <v>0.14601361034487259</v>
      </c>
      <c r="V26" s="119">
        <v>8.9666676576374282E-3</v>
      </c>
      <c r="W26" s="119">
        <v>-9.4139921924471626E-2</v>
      </c>
      <c r="X26" s="119">
        <v>-0.34817183278871233</v>
      </c>
      <c r="Y26" s="119">
        <v>-0.38415325537052236</v>
      </c>
      <c r="Z26" s="119">
        <v>-0.22318106081919531</v>
      </c>
      <c r="AA26" s="219">
        <v>-0.11229924772602973</v>
      </c>
      <c r="AB26" s="119">
        <v>-0.49546748059198187</v>
      </c>
      <c r="AC26" s="119" t="s">
        <v>484</v>
      </c>
      <c r="AD26" s="119" t="s">
        <v>484</v>
      </c>
      <c r="AE26" s="119" t="s">
        <v>484</v>
      </c>
      <c r="AF26" s="119" t="s">
        <v>484</v>
      </c>
      <c r="AG26" s="119" t="s">
        <v>484</v>
      </c>
      <c r="AH26" s="119" t="s">
        <v>484</v>
      </c>
      <c r="AI26" s="119" t="s">
        <v>484</v>
      </c>
      <c r="AJ26" s="119" t="s">
        <v>484</v>
      </c>
      <c r="AK26" s="119" t="s">
        <v>484</v>
      </c>
      <c r="AL26" s="119" t="s">
        <v>484</v>
      </c>
      <c r="AM26" s="119" t="s">
        <v>484</v>
      </c>
      <c r="AN26" s="157">
        <v>-0.30377526112693232</v>
      </c>
      <c r="AO26" s="158">
        <v>-2.5264762936932649E-2</v>
      </c>
      <c r="AP26" s="158" t="s">
        <v>484</v>
      </c>
      <c r="AQ26" s="158" t="s">
        <v>484</v>
      </c>
      <c r="AR26" s="159">
        <v>0</v>
      </c>
    </row>
    <row r="27" spans="2:44" ht="15.75" x14ac:dyDescent="0.25">
      <c r="B27" t="str">
        <f t="shared" si="30"/>
        <v>PC Annual Direct</v>
      </c>
      <c r="C27" s="111" t="s">
        <v>60</v>
      </c>
      <c r="D27" s="225">
        <v>2156372.319645613</v>
      </c>
      <c r="E27" s="225">
        <v>2207309.5860689273</v>
      </c>
      <c r="F27" s="225">
        <v>2365372.9364301004</v>
      </c>
      <c r="G27" s="225">
        <v>2115754.1796423746</v>
      </c>
      <c r="H27" s="225">
        <v>2440301.4792887256</v>
      </c>
      <c r="I27" s="225">
        <v>2263652.6285727057</v>
      </c>
      <c r="J27" s="225">
        <v>2382767.0260725757</v>
      </c>
      <c r="K27" s="225">
        <v>2684104.4771530977</v>
      </c>
      <c r="L27" s="225">
        <v>2753698.4557139152</v>
      </c>
      <c r="M27" s="225">
        <v>3209708.0817860379</v>
      </c>
      <c r="N27" s="225">
        <v>3863263.7907155934</v>
      </c>
      <c r="O27" s="276">
        <v>3794294.3167824447</v>
      </c>
      <c r="P27" s="225">
        <v>3926008.2578569478</v>
      </c>
      <c r="Q27" s="225">
        <v>5189360.7592770504</v>
      </c>
      <c r="R27" s="225">
        <v>7583314.7460665312</v>
      </c>
      <c r="S27" s="225">
        <v>6718672.7139466843</v>
      </c>
      <c r="T27" s="225">
        <v>6386016.4432274783</v>
      </c>
      <c r="U27" s="225">
        <v>5353738.9892903334</v>
      </c>
      <c r="V27" s="225">
        <v>4568709.0003580609</v>
      </c>
      <c r="W27" s="225">
        <v>3976254.8000019756</v>
      </c>
      <c r="X27" s="225">
        <v>3645120.3310708916</v>
      </c>
      <c r="Y27" s="225">
        <v>3467602.7742145588</v>
      </c>
      <c r="Z27" s="225">
        <v>3642847.8092838721</v>
      </c>
      <c r="AA27" s="276">
        <v>3632011.0367852668</v>
      </c>
      <c r="AB27" s="225">
        <v>3613741.7628548495</v>
      </c>
      <c r="AC27" s="225">
        <v>2944064.1324966564</v>
      </c>
      <c r="AD27" s="225">
        <v>3809754.8203473077</v>
      </c>
      <c r="AE27" s="225">
        <v>3728909.2889236072</v>
      </c>
      <c r="AF27" s="225">
        <v>3836632.9428576538</v>
      </c>
      <c r="AG27" s="225">
        <v>3484603.5682113911</v>
      </c>
      <c r="AH27" s="225">
        <v>3515487.8646399193</v>
      </c>
      <c r="AI27" s="225">
        <v>1707710.5646417111</v>
      </c>
      <c r="AJ27" s="225">
        <v>0</v>
      </c>
      <c r="AK27" s="225">
        <v>0</v>
      </c>
      <c r="AL27" s="225">
        <v>0</v>
      </c>
      <c r="AM27" s="225">
        <v>0</v>
      </c>
      <c r="AN27" s="296">
        <v>3136108.7350876685</v>
      </c>
      <c r="AO27" s="297">
        <v>3419040.5746939741</v>
      </c>
      <c r="AP27" s="297">
        <v>58089657.661379658</v>
      </c>
      <c r="AQ27" s="297">
        <v>43702075.710025065</v>
      </c>
      <c r="AR27" s="298">
        <v>26640904.944973096</v>
      </c>
    </row>
    <row r="28" spans="2:44" ht="15.75" x14ac:dyDescent="0.25">
      <c r="B28" t="str">
        <f>$C$21&amp;"_NWP"</f>
        <v>PC Annual Direct_NWP</v>
      </c>
      <c r="C28" s="115" t="s">
        <v>61</v>
      </c>
      <c r="D28" s="278" t="s">
        <v>484</v>
      </c>
      <c r="E28" s="278" t="s">
        <v>484</v>
      </c>
      <c r="F28" s="278" t="s">
        <v>484</v>
      </c>
      <c r="G28" s="278" t="s">
        <v>484</v>
      </c>
      <c r="H28" s="278" t="s">
        <v>484</v>
      </c>
      <c r="I28" s="278" t="s">
        <v>484</v>
      </c>
      <c r="J28" s="278" t="s">
        <v>484</v>
      </c>
      <c r="K28" s="278" t="s">
        <v>484</v>
      </c>
      <c r="L28" s="278" t="s">
        <v>484</v>
      </c>
      <c r="M28" s="278" t="s">
        <v>484</v>
      </c>
      <c r="N28" s="278">
        <v>3013169.0914932396</v>
      </c>
      <c r="O28" s="279">
        <v>3046278.3015965438</v>
      </c>
      <c r="P28" s="278">
        <v>3262205.5406420417</v>
      </c>
      <c r="Q28" s="278">
        <v>5283002.670942123</v>
      </c>
      <c r="R28" s="278">
        <v>7028722.699423207</v>
      </c>
      <c r="S28" s="278">
        <v>7008322.6050258419</v>
      </c>
      <c r="T28" s="278">
        <v>6910081.5132966693</v>
      </c>
      <c r="U28" s="278">
        <v>6846559.6197968423</v>
      </c>
      <c r="V28" s="278">
        <v>4986953.6660165749</v>
      </c>
      <c r="W28" s="278">
        <v>4772960.6173661947</v>
      </c>
      <c r="X28" s="278">
        <v>5963772.0422257259</v>
      </c>
      <c r="Y28" s="278">
        <v>6206021.9847642854</v>
      </c>
      <c r="Z28" s="278">
        <v>5226495.991704585</v>
      </c>
      <c r="AA28" s="279">
        <v>4573524.576856669</v>
      </c>
      <c r="AB28" s="278">
        <v>8422631.2659855764</v>
      </c>
      <c r="AC28" s="278">
        <v>8526059.9231997393</v>
      </c>
      <c r="AD28" s="278">
        <v>8670064.0370275285</v>
      </c>
      <c r="AE28" s="278">
        <v>3748670.1123780021</v>
      </c>
      <c r="AF28" s="278">
        <v>3975833.8400942683</v>
      </c>
      <c r="AG28" s="278">
        <v>4049183.9733715118</v>
      </c>
      <c r="AH28" s="278">
        <v>4396426.0532451477</v>
      </c>
      <c r="AI28" s="278">
        <v>4644028.8057200154</v>
      </c>
      <c r="AJ28" s="278">
        <v>3764534.768566445</v>
      </c>
      <c r="AK28" s="278">
        <v>3690107.1454575313</v>
      </c>
      <c r="AL28" s="278">
        <v>3973666.7817406254</v>
      </c>
      <c r="AM28" s="278">
        <v>3824985.8662046581</v>
      </c>
      <c r="AN28" s="299">
        <v>4266368.1681077359</v>
      </c>
      <c r="AO28" s="300">
        <v>5700226.0505477535</v>
      </c>
      <c r="AP28" s="300" t="s">
        <v>484</v>
      </c>
      <c r="AQ28" s="300" t="s">
        <v>484</v>
      </c>
      <c r="AR28" s="301">
        <v>46432898.011021793</v>
      </c>
    </row>
    <row r="29" spans="2:44" ht="15.75" x14ac:dyDescent="0.25">
      <c r="B29" t="str">
        <f t="shared" si="30"/>
        <v>PC Annual Direct</v>
      </c>
      <c r="C29" s="118" t="s">
        <v>59</v>
      </c>
      <c r="D29" s="119" t="s">
        <v>484</v>
      </c>
      <c r="E29" s="119" t="s">
        <v>484</v>
      </c>
      <c r="F29" s="119" t="s">
        <v>484</v>
      </c>
      <c r="G29" s="119" t="s">
        <v>484</v>
      </c>
      <c r="H29" s="119" t="s">
        <v>484</v>
      </c>
      <c r="I29" s="119" t="s">
        <v>484</v>
      </c>
      <c r="J29" s="119" t="s">
        <v>484</v>
      </c>
      <c r="K29" s="119" t="s">
        <v>484</v>
      </c>
      <c r="L29" s="119" t="s">
        <v>484</v>
      </c>
      <c r="M29" s="119" t="s">
        <v>484</v>
      </c>
      <c r="N29" s="119">
        <v>0.28212645006293724</v>
      </c>
      <c r="O29" s="219">
        <v>0.24555078069980296</v>
      </c>
      <c r="P29" s="119">
        <v>0.20348279988644169</v>
      </c>
      <c r="Q29" s="119">
        <v>-1.7725130479325224E-2</v>
      </c>
      <c r="R29" s="119">
        <v>7.890367430327494E-2</v>
      </c>
      <c r="S29" s="119">
        <v>-4.1329417523023659E-2</v>
      </c>
      <c r="T29" s="119">
        <v>-7.5840649500409363E-2</v>
      </c>
      <c r="U29" s="119">
        <v>-0.21803952837714502</v>
      </c>
      <c r="V29" s="119">
        <v>-8.3867766510169917E-2</v>
      </c>
      <c r="W29" s="119">
        <v>-0.16692067696210233</v>
      </c>
      <c r="X29" s="119">
        <v>-0.38878945988175218</v>
      </c>
      <c r="Y29" s="119">
        <v>-0.44125193518046102</v>
      </c>
      <c r="Z29" s="119">
        <v>-0.30300380693570894</v>
      </c>
      <c r="AA29" s="219">
        <v>-0.20586169905716212</v>
      </c>
      <c r="AB29" s="119">
        <v>-0.5709485968537189</v>
      </c>
      <c r="AC29" s="119">
        <v>-0.65469816550482551</v>
      </c>
      <c r="AD29" s="119">
        <v>-0.56058515784002716</v>
      </c>
      <c r="AE29" s="119">
        <v>-5.2714223609982014E-3</v>
      </c>
      <c r="AF29" s="119">
        <v>-3.5011749191539154E-2</v>
      </c>
      <c r="AG29" s="119">
        <v>-0.13943066278858862</v>
      </c>
      <c r="AH29" s="119">
        <v>-0.20037598220376729</v>
      </c>
      <c r="AI29" s="119">
        <v>-0.63227821443778798</v>
      </c>
      <c r="AJ29" s="119" t="s">
        <v>484</v>
      </c>
      <c r="AK29" s="119" t="s">
        <v>484</v>
      </c>
      <c r="AL29" s="119" t="s">
        <v>484</v>
      </c>
      <c r="AM29" s="197" t="s">
        <v>484</v>
      </c>
      <c r="AN29" s="158">
        <v>-0.26492308879225768</v>
      </c>
      <c r="AO29" s="158">
        <v>-0.40019210740503397</v>
      </c>
      <c r="AP29" s="158">
        <v>0</v>
      </c>
      <c r="AQ29" s="158">
        <v>0</v>
      </c>
      <c r="AR29" s="159">
        <v>-0.42624936012718107</v>
      </c>
    </row>
    <row r="30" spans="2:44" ht="15.75" x14ac:dyDescent="0.25">
      <c r="B30" t="str">
        <f t="shared" si="30"/>
        <v>PC Annual Direct</v>
      </c>
      <c r="C30" s="111" t="s">
        <v>62</v>
      </c>
      <c r="D30" s="225">
        <v>760.63544793527194</v>
      </c>
      <c r="E30" s="225">
        <v>749.04332022043582</v>
      </c>
      <c r="F30" s="225">
        <v>626.54532363517956</v>
      </c>
      <c r="G30" s="225">
        <v>706.39655332549955</v>
      </c>
      <c r="H30" s="225">
        <v>847.10750712218453</v>
      </c>
      <c r="I30" s="225">
        <v>949.61884663755609</v>
      </c>
      <c r="J30" s="225">
        <v>1186.5707691395726</v>
      </c>
      <c r="K30" s="225">
        <v>1195.4714357358723</v>
      </c>
      <c r="L30" s="225">
        <v>1269.2795221727154</v>
      </c>
      <c r="M30" s="225">
        <v>1273.8732343817169</v>
      </c>
      <c r="N30" s="225">
        <v>1195.8373940955018</v>
      </c>
      <c r="O30" s="276">
        <v>1174.7011418836753</v>
      </c>
      <c r="P30" s="225">
        <v>1114.2725045620275</v>
      </c>
      <c r="Q30" s="225">
        <v>1224.6255391131913</v>
      </c>
      <c r="R30" s="225">
        <v>1242.101932193493</v>
      </c>
      <c r="S30" s="225">
        <v>1134.3980163327901</v>
      </c>
      <c r="T30" s="225">
        <v>1089.1793090015431</v>
      </c>
      <c r="U30" s="225">
        <v>1081.8526447406248</v>
      </c>
      <c r="V30" s="225">
        <v>1079.2216672807285</v>
      </c>
      <c r="W30" s="225">
        <v>1081.7394210359162</v>
      </c>
      <c r="X30" s="225">
        <v>1090.0166892559794</v>
      </c>
      <c r="Y30" s="225">
        <v>1066.960096415381</v>
      </c>
      <c r="Z30" s="225">
        <v>1092.8324860981988</v>
      </c>
      <c r="AA30" s="276">
        <v>1089.8421805474914</v>
      </c>
      <c r="AB30" s="225">
        <v>1047.7725712407025</v>
      </c>
      <c r="AC30" s="225">
        <v>1036.9123815138621</v>
      </c>
      <c r="AD30" s="225">
        <v>1057.167832919424</v>
      </c>
      <c r="AE30" s="225">
        <v>1021.5522727528677</v>
      </c>
      <c r="AF30" s="225">
        <v>1036.9047885677305</v>
      </c>
      <c r="AG30" s="225">
        <v>1035.6530255090613</v>
      </c>
      <c r="AH30" s="225">
        <v>1068.2037674502874</v>
      </c>
      <c r="AI30" s="225">
        <v>1129.9828432179845</v>
      </c>
      <c r="AJ30" s="225">
        <v>0</v>
      </c>
      <c r="AK30" s="225">
        <v>0</v>
      </c>
      <c r="AL30" s="225">
        <v>0</v>
      </c>
      <c r="AM30" s="225">
        <v>0</v>
      </c>
      <c r="AN30" s="296">
        <v>1057.083414083821</v>
      </c>
      <c r="AO30" s="297">
        <v>1061.0088106259134</v>
      </c>
      <c r="AP30" s="297">
        <v>1122.0754269240722</v>
      </c>
      <c r="AQ30" s="297">
        <v>1134.8314282648703</v>
      </c>
      <c r="AR30" s="298">
        <v>1048.4732931895624</v>
      </c>
    </row>
    <row r="31" spans="2:44" ht="15.75" hidden="1" customHeight="1" x14ac:dyDescent="0.25">
      <c r="B31" t="str">
        <f t="shared" si="30"/>
        <v>PC Annual Direct</v>
      </c>
      <c r="C31" s="115" t="s">
        <v>63</v>
      </c>
      <c r="D31" s="278">
        <v>0</v>
      </c>
      <c r="E31" s="278">
        <v>0</v>
      </c>
      <c r="F31" s="278">
        <v>0</v>
      </c>
      <c r="G31" s="278">
        <v>0</v>
      </c>
      <c r="H31" s="278">
        <v>0</v>
      </c>
      <c r="I31" s="278">
        <v>0</v>
      </c>
      <c r="J31" s="278">
        <v>0</v>
      </c>
      <c r="K31" s="278">
        <v>0</v>
      </c>
      <c r="L31" s="278">
        <v>0</v>
      </c>
      <c r="M31" s="278">
        <v>0</v>
      </c>
      <c r="N31" s="278">
        <v>1742.3677136592185</v>
      </c>
      <c r="O31" s="279">
        <v>1737.3527293523473</v>
      </c>
      <c r="P31" s="278">
        <v>763.2900460645501</v>
      </c>
      <c r="Q31" s="278">
        <v>1238.1051036644171</v>
      </c>
      <c r="R31" s="278">
        <v>1649.875701444234</v>
      </c>
      <c r="S31" s="278">
        <v>1647.7327065405773</v>
      </c>
      <c r="T31" s="278">
        <v>1627.1022636587531</v>
      </c>
      <c r="U31" s="278">
        <v>1585.5249724928872</v>
      </c>
      <c r="V31" s="278">
        <v>1188.5824442091784</v>
      </c>
      <c r="W31" s="278">
        <v>1176.2440013799203</v>
      </c>
      <c r="X31" s="278">
        <v>1162.4530896505535</v>
      </c>
      <c r="Y31" s="278">
        <v>1175.9931593484569</v>
      </c>
      <c r="Z31" s="278">
        <v>1217.9879617718636</v>
      </c>
      <c r="AA31" s="279">
        <v>1218.243374464254</v>
      </c>
      <c r="AB31" s="278">
        <v>1232.1025668676245</v>
      </c>
      <c r="AC31" s="278">
        <v>0</v>
      </c>
      <c r="AD31" s="278">
        <v>0</v>
      </c>
      <c r="AE31" s="278">
        <v>0</v>
      </c>
      <c r="AF31" s="278">
        <v>0</v>
      </c>
      <c r="AG31" s="278">
        <v>0</v>
      </c>
      <c r="AH31" s="278">
        <v>0</v>
      </c>
      <c r="AI31" s="278">
        <v>0</v>
      </c>
      <c r="AJ31" s="278">
        <v>0</v>
      </c>
      <c r="AK31" s="278">
        <v>0</v>
      </c>
      <c r="AL31" s="278">
        <v>0</v>
      </c>
      <c r="AM31" s="278">
        <v>0</v>
      </c>
      <c r="AN31" s="299">
        <v>846.56340454511269</v>
      </c>
      <c r="AO31" s="300">
        <v>1246.2262325248842</v>
      </c>
      <c r="AP31" s="300">
        <v>2450.3459413318787</v>
      </c>
      <c r="AQ31" s="300">
        <v>1232.1025668676245</v>
      </c>
      <c r="AR31" s="301">
        <v>0</v>
      </c>
    </row>
    <row r="32" spans="2:44" ht="15.75" hidden="1" customHeight="1" x14ac:dyDescent="0.25">
      <c r="B32" t="str">
        <f t="shared" si="30"/>
        <v>PC Annual Direct</v>
      </c>
      <c r="C32" s="118" t="s">
        <v>59</v>
      </c>
      <c r="D32" s="321" t="s">
        <v>484</v>
      </c>
      <c r="E32" s="321" t="s">
        <v>484</v>
      </c>
      <c r="F32" s="321" t="s">
        <v>484</v>
      </c>
      <c r="G32" s="321" t="s">
        <v>484</v>
      </c>
      <c r="H32" s="321" t="s">
        <v>484</v>
      </c>
      <c r="I32" s="321" t="s">
        <v>484</v>
      </c>
      <c r="J32" s="321" t="s">
        <v>484</v>
      </c>
      <c r="K32" s="321" t="s">
        <v>484</v>
      </c>
      <c r="L32" s="321" t="s">
        <v>484</v>
      </c>
      <c r="M32" s="321" t="s">
        <v>484</v>
      </c>
      <c r="N32" s="321">
        <v>-0.31367105535715289</v>
      </c>
      <c r="O32" s="322">
        <v>-0.32385570181733792</v>
      </c>
      <c r="P32" s="321">
        <v>0.45982842342450181</v>
      </c>
      <c r="Q32" s="321">
        <v>-1.0887253845679457E-2</v>
      </c>
      <c r="R32" s="321">
        <v>-0.24715423646386969</v>
      </c>
      <c r="S32" s="321">
        <v>-0.3115400259824519</v>
      </c>
      <c r="T32" s="321">
        <v>-0.33060181075995776</v>
      </c>
      <c r="U32" s="321">
        <v>-0.31766912315505769</v>
      </c>
      <c r="V32" s="321">
        <v>-9.2009416310378844E-2</v>
      </c>
      <c r="W32" s="321">
        <v>-8.0344367523350058E-2</v>
      </c>
      <c r="X32" s="321">
        <v>-6.231339659164159E-2</v>
      </c>
      <c r="Y32" s="321">
        <v>-9.271572888526336E-2</v>
      </c>
      <c r="Z32" s="321">
        <v>-0.10275592173472337</v>
      </c>
      <c r="AA32" s="322">
        <v>-0.1053986392277565</v>
      </c>
      <c r="AB32" s="321">
        <v>-0.14960604789221754</v>
      </c>
      <c r="AC32" s="321" t="s">
        <v>484</v>
      </c>
      <c r="AD32" s="321" t="s">
        <v>484</v>
      </c>
      <c r="AE32" s="321" t="s">
        <v>484</v>
      </c>
      <c r="AF32" s="321" t="s">
        <v>484</v>
      </c>
      <c r="AG32" s="321" t="s">
        <v>484</v>
      </c>
      <c r="AH32" s="321" t="s">
        <v>484</v>
      </c>
      <c r="AI32" s="321" t="s">
        <v>484</v>
      </c>
      <c r="AJ32" s="321" t="s">
        <v>484</v>
      </c>
      <c r="AK32" s="321" t="s">
        <v>484</v>
      </c>
      <c r="AL32" s="321" t="s">
        <v>484</v>
      </c>
      <c r="AM32" s="321" t="s">
        <v>484</v>
      </c>
      <c r="AN32" s="302">
        <v>210.52000953870834</v>
      </c>
      <c r="AO32" s="303">
        <v>-185.21742189897077</v>
      </c>
      <c r="AP32" s="303">
        <v>-0.54207468912974344</v>
      </c>
      <c r="AQ32" s="303">
        <v>-7.8947273724172762E-2</v>
      </c>
      <c r="AR32" s="304">
        <v>0</v>
      </c>
    </row>
    <row r="33" spans="2:44" ht="15.75" x14ac:dyDescent="0.25">
      <c r="B33" t="str">
        <f t="shared" si="30"/>
        <v>PC Annual Direct</v>
      </c>
      <c r="C33" s="111" t="s">
        <v>64</v>
      </c>
      <c r="D33" s="225">
        <v>2496784.9196442887</v>
      </c>
      <c r="E33" s="225">
        <v>2485175.8660695194</v>
      </c>
      <c r="F33" s="225">
        <v>2806326.1964317253</v>
      </c>
      <c r="G33" s="225">
        <v>2473860.669643865</v>
      </c>
      <c r="H33" s="225">
        <v>2812501.0892885509</v>
      </c>
      <c r="I33" s="225">
        <v>2674199.1785725723</v>
      </c>
      <c r="J33" s="225">
        <v>2814261.6160722352</v>
      </c>
      <c r="K33" s="225">
        <v>3164323.1071525621</v>
      </c>
      <c r="L33" s="225">
        <v>3242318.7857170096</v>
      </c>
      <c r="M33" s="225">
        <v>3772961.6517859623</v>
      </c>
      <c r="N33" s="225">
        <v>4531577.4107139865</v>
      </c>
      <c r="O33" s="276">
        <v>4436938.5267816978</v>
      </c>
      <c r="P33" s="225">
        <v>4898357.5178559562</v>
      </c>
      <c r="Q33" s="225">
        <v>6020561.3392844694</v>
      </c>
      <c r="R33" s="225">
        <v>8379482.8660593918</v>
      </c>
      <c r="S33" s="225">
        <v>7400587.1339494968</v>
      </c>
      <c r="T33" s="225">
        <v>7027372.4732293002</v>
      </c>
      <c r="U33" s="225">
        <v>5899257.8392859837</v>
      </c>
      <c r="V33" s="225">
        <v>5028309.0803608084</v>
      </c>
      <c r="W33" s="225">
        <v>4370600.7499995213</v>
      </c>
      <c r="X33" s="225">
        <v>4004691.7410705085</v>
      </c>
      <c r="Y33" s="225">
        <v>3799794.5242150435</v>
      </c>
      <c r="Z33" s="225">
        <v>3985946.0892833942</v>
      </c>
      <c r="AA33" s="276">
        <v>3948053.776785614</v>
      </c>
      <c r="AB33" s="225">
        <v>3920920.892856651</v>
      </c>
      <c r="AC33" s="225">
        <v>3188260.5624992419</v>
      </c>
      <c r="AD33" s="225">
        <v>4021599.3303484092</v>
      </c>
      <c r="AE33" s="225">
        <v>3884937.7589228037</v>
      </c>
      <c r="AF33" s="225">
        <v>4000374.1428585695</v>
      </c>
      <c r="AG33" s="225">
        <v>3627304.0982116126</v>
      </c>
      <c r="AH33" s="225">
        <v>3661834.5446401844</v>
      </c>
      <c r="AI33" s="225">
        <v>1778003.2946410715</v>
      </c>
      <c r="AJ33" s="225">
        <v>0</v>
      </c>
      <c r="AK33" s="225">
        <v>0</v>
      </c>
      <c r="AL33" s="225">
        <v>0</v>
      </c>
      <c r="AM33" s="225">
        <v>0</v>
      </c>
      <c r="AN33" s="296">
        <v>3266879.0200878596</v>
      </c>
      <c r="AO33" s="297">
        <v>3651810.0630277586</v>
      </c>
      <c r="AP33" s="297">
        <v>64763015.131379485</v>
      </c>
      <c r="AQ33" s="297">
        <v>49024529.00002493</v>
      </c>
      <c r="AR33" s="298">
        <v>28083234.624978542</v>
      </c>
    </row>
    <row r="34" spans="2:44" ht="15.75" hidden="1" customHeight="1" x14ac:dyDescent="0.25">
      <c r="B34" t="str">
        <f>$C$21&amp;"_GWP"</f>
        <v>PC Annual Direct_GWP</v>
      </c>
      <c r="C34" s="115" t="s">
        <v>65</v>
      </c>
      <c r="D34" s="30" t="s">
        <v>484</v>
      </c>
      <c r="E34" s="30" t="s">
        <v>484</v>
      </c>
      <c r="F34" s="30" t="s">
        <v>484</v>
      </c>
      <c r="G34" s="30" t="s">
        <v>484</v>
      </c>
      <c r="H34" s="30" t="s">
        <v>484</v>
      </c>
      <c r="I34" s="30" t="s">
        <v>484</v>
      </c>
      <c r="J34" s="30" t="s">
        <v>484</v>
      </c>
      <c r="K34" s="30" t="s">
        <v>484</v>
      </c>
      <c r="L34" s="30" t="s">
        <v>484</v>
      </c>
      <c r="M34" s="30" t="s">
        <v>484</v>
      </c>
      <c r="N34" s="30">
        <v>2730383.5064988472</v>
      </c>
      <c r="O34" s="117">
        <v>2820707.4327293462</v>
      </c>
      <c r="P34" s="30">
        <v>7198457.7531405166</v>
      </c>
      <c r="Q34" s="30">
        <v>7198457.7531405166</v>
      </c>
      <c r="R34" s="30">
        <v>7198457.7531405166</v>
      </c>
      <c r="S34" s="30">
        <v>7198457.7531405166</v>
      </c>
      <c r="T34" s="30">
        <v>7199202.3378039896</v>
      </c>
      <c r="U34" s="30">
        <v>7318060.3548614681</v>
      </c>
      <c r="V34" s="30">
        <v>5702766.7093693437</v>
      </c>
      <c r="W34" s="30">
        <v>5426953.6412024517</v>
      </c>
      <c r="X34" s="30">
        <v>6639050.0501694726</v>
      </c>
      <c r="Y34" s="30">
        <v>6813714.3506357027</v>
      </c>
      <c r="Z34" s="30">
        <v>5575144.8181224335</v>
      </c>
      <c r="AA34" s="117">
        <v>4837687.2736693304</v>
      </c>
      <c r="AB34" s="30">
        <v>8796274.2057914324</v>
      </c>
      <c r="AC34" s="30" t="e">
        <v>#N/A</v>
      </c>
      <c r="AD34" s="30" t="e">
        <v>#N/A</v>
      </c>
      <c r="AE34" s="30" t="e">
        <v>#N/A</v>
      </c>
      <c r="AF34" s="30" t="e">
        <v>#N/A</v>
      </c>
      <c r="AG34" s="30" t="e">
        <v>#N/A</v>
      </c>
      <c r="AH34" s="30" t="e">
        <v>#N/A</v>
      </c>
      <c r="AI34" s="30" t="e">
        <v>#N/A</v>
      </c>
      <c r="AJ34" s="30" t="e">
        <v>#N/A</v>
      </c>
      <c r="AK34" s="30" t="e">
        <v>#N/A</v>
      </c>
      <c r="AL34" s="30" t="e">
        <v>#N/A</v>
      </c>
      <c r="AM34" s="30" t="e">
        <v>#N/A</v>
      </c>
      <c r="AN34" s="116">
        <v>6505705.1620547241</v>
      </c>
      <c r="AO34" s="30">
        <v>6658685.583420597</v>
      </c>
      <c r="AP34" s="30" t="e">
        <v>#N/A</v>
      </c>
      <c r="AQ34" s="30" t="e">
        <v>#N/A</v>
      </c>
      <c r="AR34" s="117">
        <v>0</v>
      </c>
    </row>
    <row r="35" spans="2:44" ht="15.75" hidden="1" customHeight="1" x14ac:dyDescent="0.25">
      <c r="B35" t="str">
        <f t="shared" si="30"/>
        <v>PC Annual Direct</v>
      </c>
      <c r="C35" s="118" t="s">
        <v>59</v>
      </c>
      <c r="D35" s="119" t="s">
        <v>484</v>
      </c>
      <c r="E35" s="119" t="s">
        <v>484</v>
      </c>
      <c r="F35" s="119" t="s">
        <v>484</v>
      </c>
      <c r="G35" s="119" t="s">
        <v>484</v>
      </c>
      <c r="H35" s="119" t="s">
        <v>484</v>
      </c>
      <c r="I35" s="119" t="s">
        <v>484</v>
      </c>
      <c r="J35" s="119" t="s">
        <v>484</v>
      </c>
      <c r="K35" s="119" t="s">
        <v>484</v>
      </c>
      <c r="L35" s="119" t="s">
        <v>484</v>
      </c>
      <c r="M35" s="119" t="s">
        <v>484</v>
      </c>
      <c r="N35" s="119">
        <v>0.65968531524159335</v>
      </c>
      <c r="O35" s="219">
        <v>0.5729878523730727</v>
      </c>
      <c r="P35" s="119">
        <v>-0.3195268089586385</v>
      </c>
      <c r="Q35" s="119">
        <v>-0.16363177422860598</v>
      </c>
      <c r="R35" s="119">
        <v>0.16406640886426294</v>
      </c>
      <c r="S35" s="119">
        <v>2.8079539776530105E-2</v>
      </c>
      <c r="T35" s="119">
        <v>-2.3867903208163455E-2</v>
      </c>
      <c r="U35" s="119">
        <v>-0.19387685353441475</v>
      </c>
      <c r="V35" s="119">
        <v>-0.11826849376469095</v>
      </c>
      <c r="W35" s="119">
        <v>-0.19464933018459951</v>
      </c>
      <c r="X35" s="119">
        <v>-0.39679747692694645</v>
      </c>
      <c r="Y35" s="119">
        <v>-0.4423314027156815</v>
      </c>
      <c r="Z35" s="119">
        <v>-0.28505066337886464</v>
      </c>
      <c r="AA35" s="219">
        <v>-0.1838964460819601</v>
      </c>
      <c r="AB35" s="119">
        <v>-0.55425208433416828</v>
      </c>
      <c r="AC35" s="119" t="s">
        <v>484</v>
      </c>
      <c r="AD35" s="119" t="s">
        <v>484</v>
      </c>
      <c r="AE35" s="119" t="s">
        <v>484</v>
      </c>
      <c r="AF35" s="119" t="s">
        <v>484</v>
      </c>
      <c r="AG35" s="119" t="s">
        <v>484</v>
      </c>
      <c r="AH35" s="119" t="s">
        <v>484</v>
      </c>
      <c r="AI35" s="119" t="s">
        <v>484</v>
      </c>
      <c r="AJ35" s="119" t="s">
        <v>484</v>
      </c>
      <c r="AK35" s="119" t="s">
        <v>484</v>
      </c>
      <c r="AL35" s="119" t="s">
        <v>484</v>
      </c>
      <c r="AM35" s="119" t="s">
        <v>484</v>
      </c>
      <c r="AN35" s="163">
        <v>-0.3663826491276686</v>
      </c>
      <c r="AO35" s="164">
        <v>-0.19703970664310858</v>
      </c>
      <c r="AP35" s="164" t="s">
        <v>484</v>
      </c>
      <c r="AQ35" s="164" t="s">
        <v>484</v>
      </c>
      <c r="AR35" s="165">
        <v>0</v>
      </c>
    </row>
    <row r="36" spans="2:44" ht="15.75" thickBot="1" x14ac:dyDescent="0.3">
      <c r="B36" t="str">
        <f t="shared" si="30"/>
        <v>PC Annual Direct</v>
      </c>
      <c r="C36" s="283" t="s">
        <v>66</v>
      </c>
      <c r="D36" s="284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10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  <c r="AA36" s="210"/>
      <c r="AB36" s="285"/>
      <c r="AC36" s="285"/>
      <c r="AD36" s="285"/>
      <c r="AE36" s="285"/>
      <c r="AF36" s="285"/>
      <c r="AG36" s="285"/>
      <c r="AH36" s="285"/>
      <c r="AI36" s="285"/>
      <c r="AJ36" s="285"/>
      <c r="AK36" s="285"/>
      <c r="AL36" s="285"/>
      <c r="AM36" s="285"/>
      <c r="AN36" s="286"/>
      <c r="AO36" s="287"/>
      <c r="AP36" s="287"/>
      <c r="AQ36" s="287"/>
      <c r="AR36" s="288"/>
    </row>
    <row r="37" spans="2:44" ht="15.75" x14ac:dyDescent="0.25">
      <c r="C37" s="289" t="s">
        <v>67</v>
      </c>
      <c r="D37" s="290">
        <v>0.13634037810800842</v>
      </c>
      <c r="E37" s="291">
        <v>0.11180950362279882</v>
      </c>
      <c r="F37" s="291">
        <v>0.15712829840034342</v>
      </c>
      <c r="G37" s="291">
        <v>0.14475612729355655</v>
      </c>
      <c r="H37" s="291">
        <v>0.13233758785635766</v>
      </c>
      <c r="I37" s="291">
        <v>0.15352130585090046</v>
      </c>
      <c r="J37" s="291">
        <v>0.15332426364890736</v>
      </c>
      <c r="K37" s="291">
        <v>0.15176030188383399</v>
      </c>
      <c r="L37" s="291">
        <v>0.15070089102760462</v>
      </c>
      <c r="M37" s="291">
        <v>0.14928685260644081</v>
      </c>
      <c r="N37" s="291">
        <v>0.14747924606083138</v>
      </c>
      <c r="O37" s="292">
        <v>0.14483955685214114</v>
      </c>
      <c r="P37" s="291">
        <v>0.19850516350725908</v>
      </c>
      <c r="Q37" s="291">
        <v>0.13806031251335202</v>
      </c>
      <c r="R37" s="291">
        <v>9.5013992237837644E-2</v>
      </c>
      <c r="S37" s="291">
        <v>9.2143286425828877E-2</v>
      </c>
      <c r="T37" s="291">
        <v>9.1265410001399649E-2</v>
      </c>
      <c r="U37" s="291">
        <v>9.2472454138684879E-2</v>
      </c>
      <c r="V37" s="291">
        <v>9.1402511790259461E-2</v>
      </c>
      <c r="W37" s="291">
        <v>9.022694420156975E-2</v>
      </c>
      <c r="X37" s="291">
        <v>8.9787537530541264E-2</v>
      </c>
      <c r="Y37" s="291">
        <v>8.7423608798717467E-2</v>
      </c>
      <c r="Z37" s="291">
        <v>8.6076999616722188E-2</v>
      </c>
      <c r="AA37" s="292">
        <v>8.0050262197203292E-2</v>
      </c>
      <c r="AB37" s="291">
        <v>7.8343618347780836E-2</v>
      </c>
      <c r="AC37" s="291">
        <v>7.6592369166704075E-2</v>
      </c>
      <c r="AD37" s="291">
        <v>5.26766822349626E-2</v>
      </c>
      <c r="AE37" s="291">
        <v>4.0162411776310997E-2</v>
      </c>
      <c r="AF37" s="291">
        <v>4.0931471445795869E-2</v>
      </c>
      <c r="AG37" s="291">
        <v>3.9340658002889196E-2</v>
      </c>
      <c r="AH37" s="291">
        <v>3.996539936914198E-2</v>
      </c>
      <c r="AI37" s="291">
        <v>3.9534645526936724E-2</v>
      </c>
      <c r="AJ37" s="291" t="s">
        <v>484</v>
      </c>
      <c r="AK37" s="291" t="s">
        <v>484</v>
      </c>
      <c r="AL37" s="291" t="s">
        <v>484</v>
      </c>
      <c r="AM37" s="292" t="s">
        <v>484</v>
      </c>
      <c r="AN37" s="293">
        <v>4.0029117759210482E-2</v>
      </c>
      <c r="AO37" s="294">
        <v>6.3740852978753385E-2</v>
      </c>
      <c r="AP37" s="294">
        <v>0.10304272363573758</v>
      </c>
      <c r="AQ37" s="294">
        <v>0.10856714788625829</v>
      </c>
      <c r="AR37" s="295">
        <v>5.1359100875173778E-2</v>
      </c>
    </row>
    <row r="38" spans="2:44" ht="16.5" thickBot="1" x14ac:dyDescent="0.3">
      <c r="C38" s="126" t="s">
        <v>181</v>
      </c>
      <c r="D38" s="309">
        <f>IFERROR(IF(D27=0,"-",(D27/D$8)),"-")</f>
        <v>0.40898575375758639</v>
      </c>
      <c r="E38" s="309">
        <f t="shared" ref="E38:AR38" si="31">IFERROR(IF(E27=0,"-",(E27/E$8)),"-")</f>
        <v>0.44111162275450683</v>
      </c>
      <c r="F38" s="309">
        <f t="shared" si="31"/>
        <v>0.42402318173964593</v>
      </c>
      <c r="G38" s="309">
        <f t="shared" si="31"/>
        <v>0.37958100580023474</v>
      </c>
      <c r="H38" s="309">
        <f t="shared" si="31"/>
        <v>0.37981252182825131</v>
      </c>
      <c r="I38" s="309">
        <f t="shared" si="31"/>
        <v>0.3201986693883368</v>
      </c>
      <c r="J38" s="309">
        <f t="shared" si="31"/>
        <v>0.32152781793496182</v>
      </c>
      <c r="K38" s="309">
        <f t="shared" si="31"/>
        <v>0.35823128141034011</v>
      </c>
      <c r="L38" s="309">
        <f t="shared" si="31"/>
        <v>0.38915919120257897</v>
      </c>
      <c r="M38" s="309">
        <f t="shared" si="31"/>
        <v>0.45556116225074039</v>
      </c>
      <c r="N38" s="309">
        <f t="shared" si="31"/>
        <v>0.53365232930493645</v>
      </c>
      <c r="O38" s="310">
        <f t="shared" si="31"/>
        <v>0.51721248050929969</v>
      </c>
      <c r="P38" s="309">
        <f t="shared" si="31"/>
        <v>0.52688579438696592</v>
      </c>
      <c r="Q38" s="309">
        <f t="shared" si="31"/>
        <v>0.59897851034002736</v>
      </c>
      <c r="R38" s="309">
        <f t="shared" si="31"/>
        <v>0.6871463890858992</v>
      </c>
      <c r="S38" s="309">
        <f t="shared" si="31"/>
        <v>0.67238253787192537</v>
      </c>
      <c r="T38" s="309">
        <f t="shared" si="31"/>
        <v>0.64653564397616414</v>
      </c>
      <c r="U38" s="309">
        <f t="shared" si="31"/>
        <v>0.61385465517946192</v>
      </c>
      <c r="V38" s="309">
        <f t="shared" si="31"/>
        <v>0.5907432573035527</v>
      </c>
      <c r="W38" s="309">
        <f t="shared" si="31"/>
        <v>0.62326229921675369</v>
      </c>
      <c r="X38" s="309">
        <f t="shared" si="31"/>
        <v>0.69352360087489107</v>
      </c>
      <c r="Y38" s="309">
        <f t="shared" si="31"/>
        <v>0.75510970569410085</v>
      </c>
      <c r="Z38" s="309">
        <f t="shared" si="31"/>
        <v>0.74604869047778166</v>
      </c>
      <c r="AA38" s="310">
        <f t="shared" si="31"/>
        <v>0.76778807820062023</v>
      </c>
      <c r="AB38" s="309">
        <f t="shared" si="31"/>
        <v>0.75275408135904442</v>
      </c>
      <c r="AC38" s="309">
        <f t="shared" si="31"/>
        <v>0.71338900611035194</v>
      </c>
      <c r="AD38" s="309">
        <f t="shared" si="31"/>
        <v>0.75155306783311548</v>
      </c>
      <c r="AE38" s="309">
        <f t="shared" si="31"/>
        <v>0.77165023965013513</v>
      </c>
      <c r="AF38" s="309">
        <f t="shared" si="31"/>
        <v>0.74850515693800734</v>
      </c>
      <c r="AG38" s="309">
        <f t="shared" si="31"/>
        <v>0.73834445801650084</v>
      </c>
      <c r="AH38" s="309">
        <f t="shared" si="31"/>
        <v>0.74138604642135186</v>
      </c>
      <c r="AI38" s="309">
        <f t="shared" si="31"/>
        <v>0.74265715594129977</v>
      </c>
      <c r="AJ38" s="309" t="str">
        <f t="shared" si="31"/>
        <v>-</v>
      </c>
      <c r="AK38" s="309" t="str">
        <f t="shared" si="31"/>
        <v>-</v>
      </c>
      <c r="AL38" s="309" t="str">
        <f t="shared" si="31"/>
        <v>-</v>
      </c>
      <c r="AM38" s="309" t="str">
        <f t="shared" si="31"/>
        <v>-</v>
      </c>
      <c r="AN38" s="305">
        <f t="shared" ca="1" si="31"/>
        <v>0.74287000327711283</v>
      </c>
      <c r="AO38" s="306">
        <f t="shared" ca="1" si="31"/>
        <v>0.74357899484373668</v>
      </c>
      <c r="AP38" s="306">
        <f t="shared" si="31"/>
        <v>0.73977213514666817</v>
      </c>
      <c r="AQ38" s="306">
        <f t="shared" ca="1" si="31"/>
        <v>0.62560509724719926</v>
      </c>
      <c r="AR38" s="307">
        <f t="shared" ca="1" si="31"/>
        <v>0.74591851320842462</v>
      </c>
    </row>
    <row r="40" spans="2:44" ht="15.75" thickBot="1" x14ac:dyDescent="0.3"/>
    <row r="41" spans="2:44" ht="26.25" x14ac:dyDescent="0.4">
      <c r="C41" s="181" t="s">
        <v>10</v>
      </c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9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9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525" t="s">
        <v>288</v>
      </c>
      <c r="AO41" s="526"/>
      <c r="AP41" s="526"/>
      <c r="AQ41" s="526"/>
      <c r="AR41" s="527"/>
    </row>
    <row r="42" spans="2:44" ht="15.75" thickBot="1" x14ac:dyDescent="0.3">
      <c r="C42" s="216"/>
      <c r="D42" s="213" t="s">
        <v>236</v>
      </c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4"/>
      <c r="P42" s="213" t="s">
        <v>236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4"/>
      <c r="AB42" s="213" t="s">
        <v>236</v>
      </c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530" t="s">
        <v>289</v>
      </c>
      <c r="AO42" s="528"/>
      <c r="AP42" s="528" t="s">
        <v>290</v>
      </c>
      <c r="AQ42" s="528"/>
      <c r="AR42" s="529"/>
    </row>
    <row r="43" spans="2:44" ht="15.75" thickBot="1" x14ac:dyDescent="0.3">
      <c r="C43" s="183" t="s">
        <v>55</v>
      </c>
      <c r="D43" s="191">
        <f t="shared" ref="D43:AM43" si="32">D$4</f>
        <v>44927</v>
      </c>
      <c r="E43" s="191">
        <f t="shared" si="32"/>
        <v>44958</v>
      </c>
      <c r="F43" s="191">
        <f t="shared" si="32"/>
        <v>44986</v>
      </c>
      <c r="G43" s="191">
        <f t="shared" si="32"/>
        <v>45017</v>
      </c>
      <c r="H43" s="191">
        <f t="shared" si="32"/>
        <v>45047</v>
      </c>
      <c r="I43" s="191">
        <f t="shared" si="32"/>
        <v>45078</v>
      </c>
      <c r="J43" s="191">
        <f t="shared" si="32"/>
        <v>45108</v>
      </c>
      <c r="K43" s="191">
        <f t="shared" si="32"/>
        <v>45139</v>
      </c>
      <c r="L43" s="191">
        <f t="shared" si="32"/>
        <v>45170</v>
      </c>
      <c r="M43" s="191">
        <f t="shared" si="32"/>
        <v>45200</v>
      </c>
      <c r="N43" s="191">
        <f t="shared" si="32"/>
        <v>45231</v>
      </c>
      <c r="O43" s="218">
        <f t="shared" si="32"/>
        <v>45261</v>
      </c>
      <c r="P43" s="191">
        <f t="shared" si="32"/>
        <v>45292</v>
      </c>
      <c r="Q43" s="191">
        <f t="shared" si="32"/>
        <v>45323</v>
      </c>
      <c r="R43" s="191">
        <f t="shared" si="32"/>
        <v>45352</v>
      </c>
      <c r="S43" s="191">
        <f t="shared" si="32"/>
        <v>45383</v>
      </c>
      <c r="T43" s="191">
        <f t="shared" si="32"/>
        <v>45413</v>
      </c>
      <c r="U43" s="191">
        <f t="shared" si="32"/>
        <v>45444</v>
      </c>
      <c r="V43" s="191">
        <f t="shared" si="32"/>
        <v>45474</v>
      </c>
      <c r="W43" s="191">
        <f t="shared" si="32"/>
        <v>45505</v>
      </c>
      <c r="X43" s="191">
        <f t="shared" si="32"/>
        <v>45536</v>
      </c>
      <c r="Y43" s="191">
        <f t="shared" si="32"/>
        <v>45566</v>
      </c>
      <c r="Z43" s="191">
        <f t="shared" si="32"/>
        <v>45597</v>
      </c>
      <c r="AA43" s="218">
        <f t="shared" si="32"/>
        <v>45627</v>
      </c>
      <c r="AB43" s="191">
        <f t="shared" si="32"/>
        <v>45658</v>
      </c>
      <c r="AC43" s="191">
        <f t="shared" si="32"/>
        <v>45689</v>
      </c>
      <c r="AD43" s="191">
        <f t="shared" si="32"/>
        <v>45717</v>
      </c>
      <c r="AE43" s="191">
        <f t="shared" si="32"/>
        <v>45748</v>
      </c>
      <c r="AF43" s="191">
        <f t="shared" si="32"/>
        <v>45778</v>
      </c>
      <c r="AG43" s="191">
        <f t="shared" si="32"/>
        <v>45809</v>
      </c>
      <c r="AH43" s="191">
        <f t="shared" si="32"/>
        <v>45839</v>
      </c>
      <c r="AI43" s="191">
        <f t="shared" si="32"/>
        <v>45870</v>
      </c>
      <c r="AJ43" s="191">
        <f t="shared" si="32"/>
        <v>45901</v>
      </c>
      <c r="AK43" s="191">
        <f t="shared" si="32"/>
        <v>45931</v>
      </c>
      <c r="AL43" s="191">
        <f t="shared" si="32"/>
        <v>45962</v>
      </c>
      <c r="AM43" s="191">
        <f t="shared" si="32"/>
        <v>45992</v>
      </c>
      <c r="AN43" s="253" t="s">
        <v>234</v>
      </c>
      <c r="AO43" s="254" t="s">
        <v>235</v>
      </c>
      <c r="AP43" s="502" t="s">
        <v>482</v>
      </c>
      <c r="AQ43" s="502" t="s">
        <v>292</v>
      </c>
      <c r="AR43" s="503" t="s">
        <v>483</v>
      </c>
    </row>
    <row r="44" spans="2:44" ht="15.75" x14ac:dyDescent="0.25">
      <c r="B44" t="str">
        <f>$C$41</f>
        <v>PC Annual Broker</v>
      </c>
      <c r="C44" s="111" t="s">
        <v>182</v>
      </c>
      <c r="D44" s="112">
        <v>2191.2301369695624</v>
      </c>
      <c r="E44" s="112">
        <v>1961.136986285082</v>
      </c>
      <c r="F44" s="112">
        <v>2226.058110621384</v>
      </c>
      <c r="G44" s="112">
        <v>2360.8448386671103</v>
      </c>
      <c r="H44" s="112">
        <v>2704.2156448822607</v>
      </c>
      <c r="I44" s="112">
        <v>3421.2821468486623</v>
      </c>
      <c r="J44" s="112">
        <v>3857.9314020421302</v>
      </c>
      <c r="K44" s="112">
        <v>3779.6303840112059</v>
      </c>
      <c r="L44" s="112">
        <v>3495.7386705645349</v>
      </c>
      <c r="M44" s="112">
        <v>2934.9510217857405</v>
      </c>
      <c r="N44" s="112">
        <v>1999.7570850989298</v>
      </c>
      <c r="O44" s="114">
        <v>2116.4925144006038</v>
      </c>
      <c r="P44" s="112">
        <v>2426.0217980337798</v>
      </c>
      <c r="Q44" s="112">
        <v>2302.6341717166674</v>
      </c>
      <c r="R44" s="112">
        <v>2212.0438356167806</v>
      </c>
      <c r="S44" s="112">
        <v>2024.8575342305212</v>
      </c>
      <c r="T44" s="112">
        <v>2288.2109588995345</v>
      </c>
      <c r="U44" s="112">
        <v>2359.2246575180889</v>
      </c>
      <c r="V44" s="112">
        <v>2178.134246563945</v>
      </c>
      <c r="W44" s="112">
        <v>2132.9095890112062</v>
      </c>
      <c r="X44" s="112">
        <v>1256.9726027184242</v>
      </c>
      <c r="Y44" s="112">
        <v>954.09041094299982</v>
      </c>
      <c r="Z44" s="112">
        <v>1096.3589040979998</v>
      </c>
      <c r="AA44" s="114">
        <v>945.25479450800003</v>
      </c>
      <c r="AB44" s="112">
        <v>1087.241095848</v>
      </c>
      <c r="AC44" s="112">
        <v>1066.2438355719999</v>
      </c>
      <c r="AD44" s="112">
        <v>1142.5013698100001</v>
      </c>
      <c r="AE44" s="112">
        <v>975.8438355869996</v>
      </c>
      <c r="AF44" s="112">
        <v>1112.6054794159998</v>
      </c>
      <c r="AG44" s="112">
        <v>1091.5643835340002</v>
      </c>
      <c r="AH44" s="112">
        <v>1068.7452054599999</v>
      </c>
      <c r="AI44" s="112">
        <v>514.24109588800002</v>
      </c>
      <c r="AJ44" s="112">
        <v>0</v>
      </c>
      <c r="AK44" s="112">
        <v>0</v>
      </c>
      <c r="AL44" s="112">
        <v>0</v>
      </c>
      <c r="AM44" s="112">
        <v>0</v>
      </c>
      <c r="AN44" s="113">
        <v>946.78904107449989</v>
      </c>
      <c r="AO44" s="112">
        <v>1025.9719177818686</v>
      </c>
      <c r="AP44" s="112">
        <v>22176.713503857947</v>
      </c>
      <c r="AQ44" s="112">
        <v>17924.036791590523</v>
      </c>
      <c r="AR44" s="114">
        <v>8058.9863011150001</v>
      </c>
    </row>
    <row r="45" spans="2:44" ht="15.75" hidden="1" x14ac:dyDescent="0.25">
      <c r="B45" t="str">
        <f>$C$41&amp;"_W VYRs"</f>
        <v>PC Annual Broker_W VYRs</v>
      </c>
      <c r="C45" s="115" t="s">
        <v>204</v>
      </c>
      <c r="D45" s="30" t="s">
        <v>484</v>
      </c>
      <c r="E45" s="30" t="s">
        <v>484</v>
      </c>
      <c r="F45" s="30" t="s">
        <v>484</v>
      </c>
      <c r="G45" s="30" t="s">
        <v>484</v>
      </c>
      <c r="H45" s="30" t="s">
        <v>484</v>
      </c>
      <c r="I45" s="30" t="s">
        <v>484</v>
      </c>
      <c r="J45" s="30" t="s">
        <v>484</v>
      </c>
      <c r="K45" s="30" t="s">
        <v>484</v>
      </c>
      <c r="L45" s="30" t="s">
        <v>484</v>
      </c>
      <c r="M45" s="30" t="s">
        <v>484</v>
      </c>
      <c r="N45" s="30" t="s">
        <v>484</v>
      </c>
      <c r="O45" s="117" t="s">
        <v>484</v>
      </c>
      <c r="P45" s="30" t="s">
        <v>484</v>
      </c>
      <c r="Q45" s="30" t="s">
        <v>484</v>
      </c>
      <c r="R45" s="30" t="s">
        <v>484</v>
      </c>
      <c r="S45" s="30" t="s">
        <v>484</v>
      </c>
      <c r="T45" s="30">
        <v>3109.0761830888637</v>
      </c>
      <c r="U45" s="30">
        <v>3139.4298254257587</v>
      </c>
      <c r="V45" s="30">
        <v>2662.6064441840749</v>
      </c>
      <c r="W45" s="30">
        <v>2328.0284466161602</v>
      </c>
      <c r="X45" s="30">
        <v>1419.4079719128895</v>
      </c>
      <c r="Y45" s="30">
        <v>1258.4285301325035</v>
      </c>
      <c r="Z45" s="30">
        <v>1188.0341651794915</v>
      </c>
      <c r="AA45" s="117">
        <v>1078.0762006327896</v>
      </c>
      <c r="AB45" s="30">
        <v>1375.0378241233202</v>
      </c>
      <c r="AC45" s="30">
        <v>1405.7112251095023</v>
      </c>
      <c r="AD45" s="30">
        <v>1463.6763077311257</v>
      </c>
      <c r="AE45" s="30" t="s">
        <v>484</v>
      </c>
      <c r="AF45" s="30" t="s">
        <v>484</v>
      </c>
      <c r="AG45" s="30" t="s">
        <v>484</v>
      </c>
      <c r="AH45" s="30" t="s">
        <v>484</v>
      </c>
      <c r="AI45" s="30" t="s">
        <v>484</v>
      </c>
      <c r="AJ45" s="30" t="s">
        <v>484</v>
      </c>
      <c r="AK45" s="30" t="s">
        <v>484</v>
      </c>
      <c r="AL45" s="30" t="s">
        <v>484</v>
      </c>
      <c r="AM45" s="30" t="s">
        <v>484</v>
      </c>
      <c r="AN45" s="116" t="s">
        <v>484</v>
      </c>
      <c r="AO45" s="30">
        <v>1312.624603545946</v>
      </c>
      <c r="AP45" s="30" t="s">
        <v>484</v>
      </c>
      <c r="AQ45" s="30" t="s">
        <v>484</v>
      </c>
      <c r="AR45" s="117">
        <v>4244.4253569639477</v>
      </c>
    </row>
    <row r="46" spans="2:44" ht="15.75" hidden="1" x14ac:dyDescent="0.25">
      <c r="B46" t="str">
        <f>$C$41</f>
        <v>PC Annual Broker</v>
      </c>
      <c r="C46" s="118" t="s">
        <v>59</v>
      </c>
      <c r="D46" s="119" t="s">
        <v>484</v>
      </c>
      <c r="E46" s="119" t="s">
        <v>484</v>
      </c>
      <c r="F46" s="119" t="s">
        <v>484</v>
      </c>
      <c r="G46" s="119" t="s">
        <v>484</v>
      </c>
      <c r="H46" s="119" t="s">
        <v>484</v>
      </c>
      <c r="I46" s="119" t="s">
        <v>484</v>
      </c>
      <c r="J46" s="119" t="s">
        <v>484</v>
      </c>
      <c r="K46" s="119" t="s">
        <v>484</v>
      </c>
      <c r="L46" s="119" t="s">
        <v>484</v>
      </c>
      <c r="M46" s="119" t="s">
        <v>484</v>
      </c>
      <c r="N46" s="119" t="s">
        <v>484</v>
      </c>
      <c r="O46" s="219" t="s">
        <v>484</v>
      </c>
      <c r="P46" s="119" t="s">
        <v>484</v>
      </c>
      <c r="Q46" s="119" t="s">
        <v>484</v>
      </c>
      <c r="R46" s="119" t="s">
        <v>484</v>
      </c>
      <c r="S46" s="119" t="s">
        <v>484</v>
      </c>
      <c r="T46" s="119">
        <v>-0.26402222906413331</v>
      </c>
      <c r="U46" s="119">
        <v>-0.24851811038708638</v>
      </c>
      <c r="V46" s="119">
        <v>-0.18195411442737297</v>
      </c>
      <c r="W46" s="119">
        <v>-8.3812918131891179E-2</v>
      </c>
      <c r="X46" s="119">
        <v>-0.11443881703408809</v>
      </c>
      <c r="Y46" s="119">
        <v>-0.24183981203720728</v>
      </c>
      <c r="Z46" s="119">
        <v>-7.7165509013489619E-2</v>
      </c>
      <c r="AA46" s="219">
        <v>-0.1232022430759796</v>
      </c>
      <c r="AB46" s="119">
        <v>-0.20930095392743842</v>
      </c>
      <c r="AC46" s="119">
        <v>-0.24149155493231445</v>
      </c>
      <c r="AD46" s="119">
        <v>-0.21943030451793355</v>
      </c>
      <c r="AE46" s="119" t="s">
        <v>484</v>
      </c>
      <c r="AF46" s="119" t="s">
        <v>484</v>
      </c>
      <c r="AG46" s="119" t="s">
        <v>484</v>
      </c>
      <c r="AH46" s="119" t="s">
        <v>484</v>
      </c>
      <c r="AI46" s="119" t="s">
        <v>484</v>
      </c>
      <c r="AJ46" s="119" t="s">
        <v>484</v>
      </c>
      <c r="AK46" s="119" t="s">
        <v>484</v>
      </c>
      <c r="AL46" s="119" t="s">
        <v>484</v>
      </c>
      <c r="AM46" s="119" t="s">
        <v>484</v>
      </c>
      <c r="AN46" s="157" t="s">
        <v>484</v>
      </c>
      <c r="AO46" s="158">
        <v>-0.21838131404036543</v>
      </c>
      <c r="AP46" s="158" t="s">
        <v>484</v>
      </c>
      <c r="AQ46" s="158" t="s">
        <v>484</v>
      </c>
      <c r="AR46" s="159">
        <v>0.8987225886520529</v>
      </c>
    </row>
    <row r="47" spans="2:44" ht="15.75" x14ac:dyDescent="0.25">
      <c r="B47" t="str">
        <f>$C$41</f>
        <v>PC Annual Broker</v>
      </c>
      <c r="C47" s="111" t="s">
        <v>60</v>
      </c>
      <c r="D47" s="297">
        <v>2336195.0167826484</v>
      </c>
      <c r="E47" s="297">
        <v>2080607.0785759629</v>
      </c>
      <c r="F47" s="297">
        <v>2412987.1917915125</v>
      </c>
      <c r="G47" s="297">
        <v>2541097.4925029497</v>
      </c>
      <c r="H47" s="297">
        <v>3012480.8471464352</v>
      </c>
      <c r="I47" s="297">
        <v>3861345.4846368446</v>
      </c>
      <c r="J47" s="297">
        <v>4095664.4146435936</v>
      </c>
      <c r="K47" s="297">
        <v>3808893.3103578207</v>
      </c>
      <c r="L47" s="297">
        <v>3417010.2210725849</v>
      </c>
      <c r="M47" s="297">
        <v>2928241.5510744778</v>
      </c>
      <c r="N47" s="297">
        <v>2504128.0857125111</v>
      </c>
      <c r="O47" s="298">
        <v>2564173.7525013029</v>
      </c>
      <c r="P47" s="297">
        <v>2628509.5192816146</v>
      </c>
      <c r="Q47" s="297">
        <v>2548919.7646427462</v>
      </c>
      <c r="R47" s="297">
        <v>2474000.6039222125</v>
      </c>
      <c r="S47" s="297">
        <v>2202531.0549927168</v>
      </c>
      <c r="T47" s="297">
        <v>2369103.199997908</v>
      </c>
      <c r="U47" s="297">
        <v>2318004.9242865103</v>
      </c>
      <c r="V47" s="297">
        <v>2173206.9082054663</v>
      </c>
      <c r="W47" s="297">
        <v>1961606.9789301599</v>
      </c>
      <c r="X47" s="297">
        <v>1339748.4299958784</v>
      </c>
      <c r="Y47" s="297">
        <v>1061981.0714316671</v>
      </c>
      <c r="Z47" s="297">
        <v>1183647.0803573187</v>
      </c>
      <c r="AA47" s="298">
        <v>1030107.4107179024</v>
      </c>
      <c r="AB47" s="297">
        <v>1138173.5089288428</v>
      </c>
      <c r="AC47" s="297">
        <v>1127859.2678618298</v>
      </c>
      <c r="AD47" s="297">
        <v>1200983.1785739469</v>
      </c>
      <c r="AE47" s="297">
        <v>1037938.3749973411</v>
      </c>
      <c r="AF47" s="297">
        <v>1218540.6696460156</v>
      </c>
      <c r="AG47" s="297">
        <v>1159371.7499995502</v>
      </c>
      <c r="AH47" s="297">
        <v>1144183.7053577548</v>
      </c>
      <c r="AI47" s="297">
        <v>549834.31250287825</v>
      </c>
      <c r="AJ47" s="297">
        <v>0</v>
      </c>
      <c r="AK47" s="297">
        <v>0</v>
      </c>
      <c r="AL47" s="297">
        <v>0</v>
      </c>
      <c r="AM47" s="297">
        <v>0</v>
      </c>
      <c r="AN47" s="296">
        <v>1017982.6093765496</v>
      </c>
      <c r="AO47" s="297">
        <v>1099364.0633642438</v>
      </c>
      <c r="AP47" s="297">
        <v>23291366.946762104</v>
      </c>
      <c r="AQ47" s="297">
        <v>18675882.954259336</v>
      </c>
      <c r="AR47" s="298">
        <v>8576884.7678681593</v>
      </c>
    </row>
    <row r="48" spans="2:44" ht="15.75" x14ac:dyDescent="0.25">
      <c r="B48" t="str">
        <f>$C$41&amp;"_NWP"</f>
        <v>PC Annual Broker_NWP</v>
      </c>
      <c r="C48" s="115" t="s">
        <v>61</v>
      </c>
      <c r="D48" s="300" t="s">
        <v>484</v>
      </c>
      <c r="E48" s="300" t="s">
        <v>484</v>
      </c>
      <c r="F48" s="300" t="s">
        <v>484</v>
      </c>
      <c r="G48" s="300" t="s">
        <v>484</v>
      </c>
      <c r="H48" s="300" t="s">
        <v>484</v>
      </c>
      <c r="I48" s="300" t="s">
        <v>484</v>
      </c>
      <c r="J48" s="300" t="s">
        <v>484</v>
      </c>
      <c r="K48" s="300" t="s">
        <v>484</v>
      </c>
      <c r="L48" s="300" t="s">
        <v>484</v>
      </c>
      <c r="M48" s="300" t="s">
        <v>484</v>
      </c>
      <c r="N48" s="300" t="s">
        <v>484</v>
      </c>
      <c r="O48" s="301" t="s">
        <v>484</v>
      </c>
      <c r="P48" s="300" t="s">
        <v>484</v>
      </c>
      <c r="Q48" s="300" t="s">
        <v>484</v>
      </c>
      <c r="R48" s="300" t="s">
        <v>484</v>
      </c>
      <c r="S48" s="300" t="s">
        <v>484</v>
      </c>
      <c r="T48" s="300">
        <v>3711377.8476221026</v>
      </c>
      <c r="U48" s="300">
        <v>3767626.1869627801</v>
      </c>
      <c r="V48" s="300">
        <v>2559838.1431423016</v>
      </c>
      <c r="W48" s="300">
        <v>2211950.2183399736</v>
      </c>
      <c r="X48" s="300">
        <v>1655158.490522759</v>
      </c>
      <c r="Y48" s="300">
        <v>1468308.1824825339</v>
      </c>
      <c r="Z48" s="300">
        <v>1377504.9699793418</v>
      </c>
      <c r="AA48" s="301">
        <v>1245935.3136870132</v>
      </c>
      <c r="AB48" s="300">
        <v>1583465.6917698169</v>
      </c>
      <c r="AC48" s="300">
        <v>1612773.6473153189</v>
      </c>
      <c r="AD48" s="300">
        <v>1667332.3318135808</v>
      </c>
      <c r="AE48" s="300">
        <v>1167165.2469331499</v>
      </c>
      <c r="AF48" s="300">
        <v>1201852.9630265662</v>
      </c>
      <c r="AG48" s="300">
        <v>1179540.1026431918</v>
      </c>
      <c r="AH48" s="300">
        <v>1139949.2420063426</v>
      </c>
      <c r="AI48" s="300">
        <v>1100352.7562876036</v>
      </c>
      <c r="AJ48" s="300">
        <v>804086.43918734626</v>
      </c>
      <c r="AK48" s="300">
        <v>819535.3060359325</v>
      </c>
      <c r="AL48" s="300">
        <v>751752.89197313588</v>
      </c>
      <c r="AM48" s="300">
        <v>681063.35765952209</v>
      </c>
      <c r="AN48" s="299">
        <v>1155423.7659909262</v>
      </c>
      <c r="AO48" s="300">
        <v>1366611.5782056015</v>
      </c>
      <c r="AP48" s="300" t="s">
        <v>484</v>
      </c>
      <c r="AQ48" s="300" t="s">
        <v>484</v>
      </c>
      <c r="AR48" s="301">
        <v>10652431.981795572</v>
      </c>
    </row>
    <row r="49" spans="2:44" ht="15.75" x14ac:dyDescent="0.25">
      <c r="B49" t="str">
        <f>$C$41</f>
        <v>PC Annual Broker</v>
      </c>
      <c r="C49" s="118" t="s">
        <v>59</v>
      </c>
      <c r="D49" s="119" t="s">
        <v>484</v>
      </c>
      <c r="E49" s="119" t="s">
        <v>484</v>
      </c>
      <c r="F49" s="119" t="s">
        <v>484</v>
      </c>
      <c r="G49" s="119" t="s">
        <v>484</v>
      </c>
      <c r="H49" s="119" t="s">
        <v>484</v>
      </c>
      <c r="I49" s="119" t="s">
        <v>484</v>
      </c>
      <c r="J49" s="119" t="s">
        <v>484</v>
      </c>
      <c r="K49" s="119" t="s">
        <v>484</v>
      </c>
      <c r="L49" s="119" t="s">
        <v>484</v>
      </c>
      <c r="M49" s="119" t="s">
        <v>484</v>
      </c>
      <c r="N49" s="119" t="s">
        <v>484</v>
      </c>
      <c r="O49" s="219" t="s">
        <v>484</v>
      </c>
      <c r="P49" s="119" t="s">
        <v>484</v>
      </c>
      <c r="Q49" s="119" t="s">
        <v>484</v>
      </c>
      <c r="R49" s="119" t="s">
        <v>484</v>
      </c>
      <c r="S49" s="119" t="s">
        <v>484</v>
      </c>
      <c r="T49" s="119">
        <v>-0.36166477861697544</v>
      </c>
      <c r="U49" s="119">
        <v>-0.3847571894718308</v>
      </c>
      <c r="V49" s="119">
        <v>-0.15103737553587282</v>
      </c>
      <c r="W49" s="119">
        <v>-0.11317761011714422</v>
      </c>
      <c r="X49" s="119">
        <v>-0.19056184790331632</v>
      </c>
      <c r="Y49" s="119">
        <v>-0.2767314899545622</v>
      </c>
      <c r="Z49" s="119">
        <v>-0.14073117255245204</v>
      </c>
      <c r="AA49" s="219">
        <v>-0.17322560858350322</v>
      </c>
      <c r="AB49" s="119">
        <v>-0.28121366010985527</v>
      </c>
      <c r="AC49" s="119">
        <v>-0.30067107077344368</v>
      </c>
      <c r="AD49" s="119">
        <v>-0.27969778090512964</v>
      </c>
      <c r="AE49" s="119">
        <v>-0.11071857414823316</v>
      </c>
      <c r="AF49" s="119">
        <v>1.3884981884494163E-2</v>
      </c>
      <c r="AG49" s="119">
        <v>-1.7098488299335579E-2</v>
      </c>
      <c r="AH49" s="119">
        <v>3.7146069275499904E-3</v>
      </c>
      <c r="AI49" s="119">
        <v>-0.50031086907263966</v>
      </c>
      <c r="AJ49" s="119" t="s">
        <v>484</v>
      </c>
      <c r="AK49" s="119" t="s">
        <v>484</v>
      </c>
      <c r="AL49" s="119" t="s">
        <v>484</v>
      </c>
      <c r="AM49" s="197" t="s">
        <v>484</v>
      </c>
      <c r="AN49" s="158">
        <v>-0.11895302888849868</v>
      </c>
      <c r="AO49" s="158">
        <v>-0.19555484462692829</v>
      </c>
      <c r="AP49" s="158" t="s">
        <v>484</v>
      </c>
      <c r="AQ49" s="158" t="s">
        <v>484</v>
      </c>
      <c r="AR49" s="159">
        <v>-0.19484256904661867</v>
      </c>
    </row>
    <row r="50" spans="2:44" ht="15.75" x14ac:dyDescent="0.25">
      <c r="B50" t="str">
        <f>$C$41</f>
        <v>PC Annual Broker</v>
      </c>
      <c r="C50" s="111" t="s">
        <v>62</v>
      </c>
      <c r="D50" s="112">
        <v>1066.1568483233671</v>
      </c>
      <c r="E50" s="112">
        <v>1060.9187900316892</v>
      </c>
      <c r="F50" s="112">
        <v>1083.9731363158121</v>
      </c>
      <c r="G50" s="112">
        <v>1076.350910861896</v>
      </c>
      <c r="H50" s="112">
        <v>1113.9943121206209</v>
      </c>
      <c r="I50" s="112">
        <v>1128.6252693872455</v>
      </c>
      <c r="J50" s="112">
        <v>1061.6218869199238</v>
      </c>
      <c r="K50" s="112">
        <v>1007.7422719614077</v>
      </c>
      <c r="L50" s="112">
        <v>977.47873713934223</v>
      </c>
      <c r="M50" s="112">
        <v>997.71394116581189</v>
      </c>
      <c r="N50" s="112">
        <v>1252.2161338353901</v>
      </c>
      <c r="O50" s="114">
        <v>1211.5203503223745</v>
      </c>
      <c r="P50" s="112">
        <v>1083.464922455332</v>
      </c>
      <c r="Q50" s="112">
        <v>1106.9581942069708</v>
      </c>
      <c r="R50" s="112">
        <v>1118.4229553174252</v>
      </c>
      <c r="S50" s="112">
        <v>1087.7461835011095</v>
      </c>
      <c r="T50" s="112">
        <v>1035.3517409676583</v>
      </c>
      <c r="U50" s="112">
        <v>982.52827126902707</v>
      </c>
      <c r="V50" s="112">
        <v>997.73781695675939</v>
      </c>
      <c r="W50" s="112">
        <v>919.68594873237907</v>
      </c>
      <c r="X50" s="112">
        <v>1065.8533265549597</v>
      </c>
      <c r="Y50" s="112">
        <v>1113.0822186778198</v>
      </c>
      <c r="Z50" s="112">
        <v>1079.6164248158616</v>
      </c>
      <c r="AA50" s="114">
        <v>1089.7669249634091</v>
      </c>
      <c r="AB50" s="112">
        <v>1046.8455554847453</v>
      </c>
      <c r="AC50" s="112">
        <v>1057.7873749270266</v>
      </c>
      <c r="AD50" s="112">
        <v>1051.1875174151191</v>
      </c>
      <c r="AE50" s="112">
        <v>1063.6316356632922</v>
      </c>
      <c r="AF50" s="112">
        <v>1095.2136154188461</v>
      </c>
      <c r="AG50" s="112">
        <v>1062.1194383844038</v>
      </c>
      <c r="AH50" s="112">
        <v>1070.5860475559143</v>
      </c>
      <c r="AI50" s="112">
        <v>1069.2150372646031</v>
      </c>
      <c r="AJ50" s="112" t="s">
        <v>484</v>
      </c>
      <c r="AK50" s="112" t="s">
        <v>484</v>
      </c>
      <c r="AL50" s="112" t="s">
        <v>484</v>
      </c>
      <c r="AM50" s="112" t="s">
        <v>484</v>
      </c>
      <c r="AN50" s="296">
        <v>1075.1947532274487</v>
      </c>
      <c r="AO50" s="297">
        <v>1071.5342635703398</v>
      </c>
      <c r="AP50" s="297">
        <v>1050.2623367844947</v>
      </c>
      <c r="AQ50" s="297">
        <v>1041.9462519191859</v>
      </c>
      <c r="AR50" s="298">
        <v>1064.2634752563738</v>
      </c>
    </row>
    <row r="51" spans="2:44" ht="15.75" hidden="1" x14ac:dyDescent="0.25">
      <c r="B51" t="str">
        <f>$C$41</f>
        <v>PC Annual Broker</v>
      </c>
      <c r="C51" s="115" t="s">
        <v>63</v>
      </c>
      <c r="D51" s="30" t="s">
        <v>484</v>
      </c>
      <c r="E51" s="30" t="s">
        <v>484</v>
      </c>
      <c r="F51" s="30" t="s">
        <v>484</v>
      </c>
      <c r="G51" s="30" t="s">
        <v>484</v>
      </c>
      <c r="H51" s="30" t="s">
        <v>484</v>
      </c>
      <c r="I51" s="30" t="s">
        <v>484</v>
      </c>
      <c r="J51" s="30" t="s">
        <v>484</v>
      </c>
      <c r="K51" s="30" t="s">
        <v>484</v>
      </c>
      <c r="L51" s="30" t="s">
        <v>484</v>
      </c>
      <c r="M51" s="30" t="s">
        <v>484</v>
      </c>
      <c r="N51" s="30" t="s">
        <v>484</v>
      </c>
      <c r="O51" s="117" t="s">
        <v>484</v>
      </c>
      <c r="P51" s="30" t="s">
        <v>484</v>
      </c>
      <c r="Q51" s="30" t="s">
        <v>484</v>
      </c>
      <c r="R51" s="30" t="s">
        <v>484</v>
      </c>
      <c r="S51" s="30" t="s">
        <v>484</v>
      </c>
      <c r="T51" s="30">
        <v>1193.7236751576968</v>
      </c>
      <c r="U51" s="30">
        <v>1200.0988703265018</v>
      </c>
      <c r="V51" s="30">
        <v>961.40312013957225</v>
      </c>
      <c r="W51" s="30">
        <v>950.13882736488517</v>
      </c>
      <c r="X51" s="30">
        <v>1166.0907387269049</v>
      </c>
      <c r="Y51" s="30">
        <v>1166.7791593440206</v>
      </c>
      <c r="Z51" s="30">
        <v>1159.4826229355319</v>
      </c>
      <c r="AA51" s="117">
        <v>1155.7024567982271</v>
      </c>
      <c r="AB51" s="30">
        <v>1151.5797340188685</v>
      </c>
      <c r="AC51" s="30">
        <v>1147.3008243138181</v>
      </c>
      <c r="AD51" s="30">
        <v>1139.1400701143727</v>
      </c>
      <c r="AE51" s="30" t="s">
        <v>484</v>
      </c>
      <c r="AF51" s="30" t="s">
        <v>484</v>
      </c>
      <c r="AG51" s="30" t="s">
        <v>484</v>
      </c>
      <c r="AH51" s="30" t="s">
        <v>484</v>
      </c>
      <c r="AI51" s="30" t="s">
        <v>484</v>
      </c>
      <c r="AJ51" s="30" t="s">
        <v>484</v>
      </c>
      <c r="AK51" s="30" t="s">
        <v>484</v>
      </c>
      <c r="AL51" s="30" t="s">
        <v>484</v>
      </c>
      <c r="AM51" s="30" t="s">
        <v>484</v>
      </c>
      <c r="AN51" s="299" t="s">
        <v>484</v>
      </c>
      <c r="AO51" s="300">
        <v>1041.1290284471388</v>
      </c>
      <c r="AP51" s="300" t="s">
        <v>484</v>
      </c>
      <c r="AQ51" s="300" t="s">
        <v>484</v>
      </c>
      <c r="AR51" s="301">
        <v>2509.7465701258775</v>
      </c>
    </row>
    <row r="52" spans="2:44" ht="15.75" hidden="1" x14ac:dyDescent="0.25">
      <c r="B52" t="str">
        <f>$C$41</f>
        <v>PC Annual Broker</v>
      </c>
      <c r="C52" s="118" t="s">
        <v>59</v>
      </c>
      <c r="D52" s="119" t="s">
        <v>484</v>
      </c>
      <c r="E52" s="119" t="s">
        <v>484</v>
      </c>
      <c r="F52" s="119" t="s">
        <v>484</v>
      </c>
      <c r="G52" s="119" t="s">
        <v>484</v>
      </c>
      <c r="H52" s="119" t="s">
        <v>484</v>
      </c>
      <c r="I52" s="119" t="s">
        <v>484</v>
      </c>
      <c r="J52" s="119" t="s">
        <v>484</v>
      </c>
      <c r="K52" s="119" t="s">
        <v>484</v>
      </c>
      <c r="L52" s="119" t="s">
        <v>484</v>
      </c>
      <c r="M52" s="119" t="s">
        <v>484</v>
      </c>
      <c r="N52" s="119" t="s">
        <v>484</v>
      </c>
      <c r="O52" s="219" t="s">
        <v>484</v>
      </c>
      <c r="P52" s="119" t="s">
        <v>484</v>
      </c>
      <c r="Q52" s="119" t="s">
        <v>484</v>
      </c>
      <c r="R52" s="119" t="s">
        <v>484</v>
      </c>
      <c r="S52" s="119" t="s">
        <v>484</v>
      </c>
      <c r="T52" s="119">
        <v>-0.13267051453018786</v>
      </c>
      <c r="U52" s="119">
        <v>-0.1812938953923704</v>
      </c>
      <c r="V52" s="119">
        <v>3.7793404302570055E-2</v>
      </c>
      <c r="W52" s="119">
        <v>-3.2050977978622441E-2</v>
      </c>
      <c r="X52" s="119">
        <v>-8.5960216339065254E-2</v>
      </c>
      <c r="Y52" s="119">
        <v>-4.6021511642691637E-2</v>
      </c>
      <c r="Z52" s="119">
        <v>-6.8880892684245909E-2</v>
      </c>
      <c r="AA52" s="219">
        <v>-5.7052342016721713E-2</v>
      </c>
      <c r="AB52" s="119">
        <v>-9.0948264753335062E-2</v>
      </c>
      <c r="AC52" s="119">
        <v>-7.8020905668160778E-2</v>
      </c>
      <c r="AD52" s="119">
        <v>-7.7209603109144376E-2</v>
      </c>
      <c r="AE52" s="119" t="s">
        <v>484</v>
      </c>
      <c r="AF52" s="119" t="s">
        <v>484</v>
      </c>
      <c r="AG52" s="119" t="s">
        <v>484</v>
      </c>
      <c r="AH52" s="119" t="s">
        <v>484</v>
      </c>
      <c r="AI52" s="119" t="s">
        <v>484</v>
      </c>
      <c r="AJ52" s="119" t="s">
        <v>484</v>
      </c>
      <c r="AK52" s="119" t="s">
        <v>484</v>
      </c>
      <c r="AL52" s="119" t="s">
        <v>484</v>
      </c>
      <c r="AM52" s="119" t="s">
        <v>484</v>
      </c>
      <c r="AN52" s="302" t="s">
        <v>484</v>
      </c>
      <c r="AO52" s="303">
        <v>2.9204098908423459E-2</v>
      </c>
      <c r="AP52" s="303" t="s">
        <v>484</v>
      </c>
      <c r="AQ52" s="303" t="s">
        <v>484</v>
      </c>
      <c r="AR52" s="304">
        <v>-0.5759478315760802</v>
      </c>
    </row>
    <row r="53" spans="2:44" ht="15.75" x14ac:dyDescent="0.25">
      <c r="B53" t="str">
        <f>$C$41</f>
        <v>PC Annual Broker</v>
      </c>
      <c r="C53" s="111" t="s">
        <v>64</v>
      </c>
      <c r="D53" s="297">
        <v>2332576.96678265</v>
      </c>
      <c r="E53" s="297">
        <v>2080816.4185759614</v>
      </c>
      <c r="F53" s="297">
        <v>2410772.061791514</v>
      </c>
      <c r="G53" s="297">
        <v>2539899.7925029504</v>
      </c>
      <c r="H53" s="297">
        <v>3011094.1671464369</v>
      </c>
      <c r="I53" s="297">
        <v>3858762.5146368439</v>
      </c>
      <c r="J53" s="297">
        <v>4094575.0946435942</v>
      </c>
      <c r="K53" s="297">
        <v>3809369.6403578194</v>
      </c>
      <c r="L53" s="297">
        <v>3423927.3610725836</v>
      </c>
      <c r="M53" s="297">
        <v>2919571.1210744781</v>
      </c>
      <c r="N53" s="297">
        <v>2483021.7957125111</v>
      </c>
      <c r="O53" s="298">
        <v>2548642.572501306</v>
      </c>
      <c r="P53" s="297">
        <v>2614747.1892816145</v>
      </c>
      <c r="Q53" s="297">
        <v>2539287.2246427466</v>
      </c>
      <c r="R53" s="297">
        <v>2463028.6139222127</v>
      </c>
      <c r="S53" s="297">
        <v>2188001.6949927188</v>
      </c>
      <c r="T53" s="297">
        <v>2355409.6699979091</v>
      </c>
      <c r="U53" s="297">
        <v>2302542.1842865101</v>
      </c>
      <c r="V53" s="297">
        <v>2158218.608205467</v>
      </c>
      <c r="W53" s="297">
        <v>1951613.8589301598</v>
      </c>
      <c r="X53" s="297">
        <v>1337611.6899958786</v>
      </c>
      <c r="Y53" s="297">
        <v>1061981.0714316671</v>
      </c>
      <c r="Z53" s="297">
        <v>1183647.0803573187</v>
      </c>
      <c r="AA53" s="298">
        <v>1030107.4107179024</v>
      </c>
      <c r="AB53" s="297">
        <v>1138173.5089288428</v>
      </c>
      <c r="AC53" s="297">
        <v>1127859.2678618298</v>
      </c>
      <c r="AD53" s="297">
        <v>1200983.1785739469</v>
      </c>
      <c r="AE53" s="297">
        <v>1037938.3749973411</v>
      </c>
      <c r="AF53" s="297">
        <v>1218540.6696460156</v>
      </c>
      <c r="AG53" s="297">
        <v>1159371.7499995502</v>
      </c>
      <c r="AH53" s="297">
        <v>1144183.7053577548</v>
      </c>
      <c r="AI53" s="297">
        <v>549834.31250287825</v>
      </c>
      <c r="AJ53" s="297">
        <v>0</v>
      </c>
      <c r="AK53" s="297">
        <v>0</v>
      </c>
      <c r="AL53" s="297">
        <v>0</v>
      </c>
      <c r="AM53" s="297">
        <v>0</v>
      </c>
      <c r="AN53" s="296">
        <v>1017982.6093765496</v>
      </c>
      <c r="AO53" s="297">
        <v>1099186.0016975773</v>
      </c>
      <c r="AP53" s="297">
        <v>23186196.296762105</v>
      </c>
      <c r="AQ53" s="297">
        <v>18572849.04425934</v>
      </c>
      <c r="AR53" s="298">
        <v>8576884.7678681593</v>
      </c>
    </row>
    <row r="54" spans="2:44" ht="15.75" x14ac:dyDescent="0.25">
      <c r="B54" t="str">
        <f>$C$41&amp;"_GWP"</f>
        <v>PC Annual Broker_GWP</v>
      </c>
      <c r="C54" s="115" t="s">
        <v>65</v>
      </c>
      <c r="D54" s="300" t="s">
        <v>484</v>
      </c>
      <c r="E54" s="300" t="s">
        <v>484</v>
      </c>
      <c r="F54" s="300" t="s">
        <v>484</v>
      </c>
      <c r="G54" s="300" t="s">
        <v>484</v>
      </c>
      <c r="H54" s="300" t="s">
        <v>484</v>
      </c>
      <c r="I54" s="300" t="s">
        <v>484</v>
      </c>
      <c r="J54" s="300" t="s">
        <v>484</v>
      </c>
      <c r="K54" s="300" t="s">
        <v>484</v>
      </c>
      <c r="L54" s="300" t="s">
        <v>484</v>
      </c>
      <c r="M54" s="300" t="s">
        <v>484</v>
      </c>
      <c r="N54" s="300" t="s">
        <v>484</v>
      </c>
      <c r="O54" s="301" t="s">
        <v>484</v>
      </c>
      <c r="P54" s="300" t="s">
        <v>484</v>
      </c>
      <c r="Q54" s="300" t="s">
        <v>484</v>
      </c>
      <c r="R54" s="300" t="s">
        <v>484</v>
      </c>
      <c r="S54" s="300" t="s">
        <v>484</v>
      </c>
      <c r="T54" s="300">
        <v>3695743.0000000023</v>
      </c>
      <c r="U54" s="300">
        <v>3751822.6311445548</v>
      </c>
      <c r="V54" s="300">
        <v>2556767.0395390252</v>
      </c>
      <c r="W54" s="300">
        <v>2208673.9718953851</v>
      </c>
      <c r="X54" s="300">
        <v>1655158.490522759</v>
      </c>
      <c r="Y54" s="300">
        <v>1468308.1824825339</v>
      </c>
      <c r="Z54" s="300">
        <v>1377504.9699793418</v>
      </c>
      <c r="AA54" s="301">
        <v>1245935.3136870132</v>
      </c>
      <c r="AB54" s="300">
        <v>1583465.6917698169</v>
      </c>
      <c r="AC54" s="300">
        <v>1612773.6473153189</v>
      </c>
      <c r="AD54" s="300">
        <v>1667332.3318135808</v>
      </c>
      <c r="AE54" s="300">
        <v>1167165.2469331499</v>
      </c>
      <c r="AF54" s="300">
        <v>1201852.9630265662</v>
      </c>
      <c r="AG54" s="300">
        <v>1179540.1026431918</v>
      </c>
      <c r="AH54" s="300">
        <v>1139949.2420063426</v>
      </c>
      <c r="AI54" s="300">
        <v>1100352.7562876036</v>
      </c>
      <c r="AJ54" s="300">
        <v>804086.43918734626</v>
      </c>
      <c r="AK54" s="300">
        <v>819535.3060359325</v>
      </c>
      <c r="AL54" s="300">
        <v>751752.89197313588</v>
      </c>
      <c r="AM54" s="300">
        <v>681063.35765952209</v>
      </c>
      <c r="AN54" s="299">
        <v>1155423.7659909262</v>
      </c>
      <c r="AO54" s="300">
        <v>1366611.5782056015</v>
      </c>
      <c r="AP54" s="300" t="s">
        <v>484</v>
      </c>
      <c r="AQ54" s="300" t="s">
        <v>484</v>
      </c>
      <c r="AR54" s="301">
        <v>10652431.981795572</v>
      </c>
    </row>
    <row r="55" spans="2:44" ht="15.75" x14ac:dyDescent="0.25">
      <c r="B55" t="str">
        <f>$C$41</f>
        <v>PC Annual Broker</v>
      </c>
      <c r="C55" s="118" t="s">
        <v>59</v>
      </c>
      <c r="D55" s="119" t="s">
        <v>484</v>
      </c>
      <c r="E55" s="119" t="s">
        <v>484</v>
      </c>
      <c r="F55" s="119" t="s">
        <v>484</v>
      </c>
      <c r="G55" s="119" t="s">
        <v>484</v>
      </c>
      <c r="H55" s="119" t="s">
        <v>484</v>
      </c>
      <c r="I55" s="119" t="s">
        <v>484</v>
      </c>
      <c r="J55" s="119" t="s">
        <v>484</v>
      </c>
      <c r="K55" s="119" t="s">
        <v>484</v>
      </c>
      <c r="L55" s="119" t="s">
        <v>484</v>
      </c>
      <c r="M55" s="119" t="s">
        <v>484</v>
      </c>
      <c r="N55" s="119" t="s">
        <v>484</v>
      </c>
      <c r="O55" s="219" t="s">
        <v>484</v>
      </c>
      <c r="P55" s="119" t="s">
        <v>484</v>
      </c>
      <c r="Q55" s="119" t="s">
        <v>484</v>
      </c>
      <c r="R55" s="119" t="s">
        <v>484</v>
      </c>
      <c r="S55" s="119" t="s">
        <v>484</v>
      </c>
      <c r="T55" s="119">
        <v>-0.36266951733442843</v>
      </c>
      <c r="U55" s="119">
        <v>-0.38628703681973309</v>
      </c>
      <c r="V55" s="119">
        <v>-0.1558798377678613</v>
      </c>
      <c r="W55" s="119">
        <v>-0.11638662665301736</v>
      </c>
      <c r="X55" s="119">
        <v>-0.19185280584615649</v>
      </c>
      <c r="Y55" s="119">
        <v>-0.2767314899545622</v>
      </c>
      <c r="Z55" s="119">
        <v>-0.14073117255245204</v>
      </c>
      <c r="AA55" s="219">
        <v>-0.17322560858350322</v>
      </c>
      <c r="AB55" s="119">
        <v>-0.28121366010985527</v>
      </c>
      <c r="AC55" s="119">
        <v>-0.30067107077344368</v>
      </c>
      <c r="AD55" s="119">
        <v>-0.27969778090512964</v>
      </c>
      <c r="AE55" s="119">
        <v>-0.11071857414823316</v>
      </c>
      <c r="AF55" s="119">
        <v>1.3884981884494163E-2</v>
      </c>
      <c r="AG55" s="119">
        <v>-1.7098488299335579E-2</v>
      </c>
      <c r="AH55" s="119">
        <v>3.7146069275499904E-3</v>
      </c>
      <c r="AI55" s="119">
        <v>-0.50031086907263966</v>
      </c>
      <c r="AJ55" s="119" t="s">
        <v>484</v>
      </c>
      <c r="AK55" s="119" t="s">
        <v>484</v>
      </c>
      <c r="AL55" s="119" t="s">
        <v>484</v>
      </c>
      <c r="AM55" s="197" t="s">
        <v>484</v>
      </c>
      <c r="AN55" s="158">
        <v>-0.11895302888849868</v>
      </c>
      <c r="AO55" s="158">
        <v>-0.1956851389033023</v>
      </c>
      <c r="AP55" s="158" t="s">
        <v>484</v>
      </c>
      <c r="AQ55" s="158" t="s">
        <v>484</v>
      </c>
      <c r="AR55" s="159">
        <v>-0.19484256904661867</v>
      </c>
    </row>
    <row r="56" spans="2:44" ht="15.75" thickBot="1" x14ac:dyDescent="0.3">
      <c r="B56" t="str">
        <f>$C$41</f>
        <v>PC Annual Broker</v>
      </c>
      <c r="C56" s="283" t="s">
        <v>66</v>
      </c>
      <c r="D56" s="284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10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10"/>
      <c r="AB56" s="285"/>
      <c r="AC56" s="285"/>
      <c r="AD56" s="285"/>
      <c r="AE56" s="285"/>
      <c r="AF56" s="285"/>
      <c r="AG56" s="285"/>
      <c r="AH56" s="285"/>
      <c r="AI56" s="285"/>
      <c r="AJ56" s="285"/>
      <c r="AK56" s="285"/>
      <c r="AL56" s="285"/>
      <c r="AM56" s="285"/>
      <c r="AN56" s="286"/>
      <c r="AO56" s="287"/>
      <c r="AP56" s="287"/>
      <c r="AQ56" s="287"/>
      <c r="AR56" s="288"/>
    </row>
    <row r="57" spans="2:44" ht="15.75" x14ac:dyDescent="0.25">
      <c r="C57" s="257" t="s">
        <v>67</v>
      </c>
      <c r="D57" s="290">
        <v>-1.5510956558018396E-3</v>
      </c>
      <c r="E57" s="291">
        <v>1.0060474250932001E-4</v>
      </c>
      <c r="F57" s="291">
        <v>-9.1884671931774162E-4</v>
      </c>
      <c r="G57" s="291">
        <v>-4.7155403671249709E-4</v>
      </c>
      <c r="H57" s="291">
        <v>-4.6052362464443747E-4</v>
      </c>
      <c r="I57" s="291">
        <v>-6.6937780964815025E-4</v>
      </c>
      <c r="J57" s="291">
        <v>-2.6603981483329435E-4</v>
      </c>
      <c r="K57" s="291">
        <v>1.250416853627409E-4</v>
      </c>
      <c r="L57" s="291">
        <v>2.0202356155806789E-3</v>
      </c>
      <c r="M57" s="291">
        <v>-2.9697615301829184E-3</v>
      </c>
      <c r="N57" s="291">
        <v>-8.5002435485845122E-3</v>
      </c>
      <c r="O57" s="292">
        <v>-6.0939027573243768E-3</v>
      </c>
      <c r="P57" s="291">
        <v>-5.2633501458246561E-3</v>
      </c>
      <c r="Q57" s="291">
        <v>-3.7934030882840379E-3</v>
      </c>
      <c r="R57" s="291">
        <v>-4.4546741917576927E-3</v>
      </c>
      <c r="S57" s="291">
        <v>-6.6404701757090505E-3</v>
      </c>
      <c r="T57" s="291">
        <v>-5.81365109196149E-3</v>
      </c>
      <c r="U57" s="291">
        <v>-6.7155078006926683E-3</v>
      </c>
      <c r="V57" s="291">
        <v>-6.9447552453746064E-3</v>
      </c>
      <c r="W57" s="291">
        <v>-5.1204391454147853E-3</v>
      </c>
      <c r="X57" s="291">
        <v>-1.5974292210369243E-3</v>
      </c>
      <c r="Y57" s="291">
        <v>0</v>
      </c>
      <c r="Z57" s="291">
        <v>0</v>
      </c>
      <c r="AA57" s="292">
        <v>0</v>
      </c>
      <c r="AB57" s="291">
        <v>0</v>
      </c>
      <c r="AC57" s="291">
        <v>0</v>
      </c>
      <c r="AD57" s="291">
        <v>0</v>
      </c>
      <c r="AE57" s="291">
        <v>0</v>
      </c>
      <c r="AF57" s="291">
        <v>0</v>
      </c>
      <c r="AG57" s="291">
        <v>0</v>
      </c>
      <c r="AH57" s="291">
        <v>0</v>
      </c>
      <c r="AI57" s="291">
        <v>0</v>
      </c>
      <c r="AJ57" s="291" t="s">
        <v>484</v>
      </c>
      <c r="AK57" s="291" t="s">
        <v>484</v>
      </c>
      <c r="AL57" s="291" t="s">
        <v>484</v>
      </c>
      <c r="AM57" s="292" t="s">
        <v>484</v>
      </c>
      <c r="AN57" s="293">
        <v>0</v>
      </c>
      <c r="AO57" s="294">
        <v>-1.6199411782130826E-4</v>
      </c>
      <c r="AP57" s="294">
        <v>-4.5359164847010858E-3</v>
      </c>
      <c r="AQ57" s="294">
        <v>-5.5475554533644935E-3</v>
      </c>
      <c r="AR57" s="295">
        <v>0</v>
      </c>
    </row>
    <row r="58" spans="2:44" ht="16.5" thickBot="1" x14ac:dyDescent="0.3">
      <c r="C58" s="126" t="s">
        <v>181</v>
      </c>
      <c r="D58" s="127">
        <f>IFERROR(IF(D47=0,"-",(D47/D$8)),"-")</f>
        <v>0.44309160860523128</v>
      </c>
      <c r="E58" s="127">
        <f t="shared" ref="E58:AR58" si="33">IFERROR(IF(E47=0,"-",(E47/E$8)),"-")</f>
        <v>0.41579122862401108</v>
      </c>
      <c r="F58" s="127">
        <f t="shared" si="33"/>
        <v>0.43255864257271892</v>
      </c>
      <c r="G58" s="127">
        <f t="shared" si="33"/>
        <v>0.45589055256114969</v>
      </c>
      <c r="H58" s="127">
        <f t="shared" si="33"/>
        <v>0.46886745642898509</v>
      </c>
      <c r="I58" s="127">
        <f t="shared" si="33"/>
        <v>0.54619585647686697</v>
      </c>
      <c r="J58" s="127">
        <f t="shared" si="33"/>
        <v>0.55266420418985496</v>
      </c>
      <c r="K58" s="127">
        <f t="shared" si="33"/>
        <v>0.50835008209962729</v>
      </c>
      <c r="L58" s="127">
        <f t="shared" si="33"/>
        <v>0.48289998173340409</v>
      </c>
      <c r="M58" s="127">
        <f t="shared" si="33"/>
        <v>0.41561197790177262</v>
      </c>
      <c r="N58" s="127">
        <f t="shared" si="33"/>
        <v>0.34590798304530573</v>
      </c>
      <c r="O58" s="128">
        <f t="shared" si="33"/>
        <v>0.34953078392523657</v>
      </c>
      <c r="P58" s="127">
        <f t="shared" si="33"/>
        <v>0.35275634567217407</v>
      </c>
      <c r="Q58" s="127">
        <f t="shared" si="33"/>
        <v>0.29420736665351099</v>
      </c>
      <c r="R58" s="127">
        <f t="shared" si="33"/>
        <v>0.22417645033964514</v>
      </c>
      <c r="S58" s="127">
        <f t="shared" si="33"/>
        <v>0.22042202136496034</v>
      </c>
      <c r="T58" s="127">
        <f t="shared" si="33"/>
        <v>0.23985369857308356</v>
      </c>
      <c r="U58" s="127">
        <f t="shared" si="33"/>
        <v>0.26578025494866458</v>
      </c>
      <c r="V58" s="127">
        <f t="shared" si="33"/>
        <v>0.28100002159193438</v>
      </c>
      <c r="W58" s="127">
        <f t="shared" si="33"/>
        <v>0.30747417792416981</v>
      </c>
      <c r="X58" s="127">
        <f t="shared" si="33"/>
        <v>0.25490164138538918</v>
      </c>
      <c r="Y58" s="127">
        <f t="shared" si="33"/>
        <v>0.23125838411036337</v>
      </c>
      <c r="Z58" s="127">
        <f t="shared" si="33"/>
        <v>0.24240879677650409</v>
      </c>
      <c r="AA58" s="128">
        <f t="shared" si="33"/>
        <v>0.21775930227220711</v>
      </c>
      <c r="AB58" s="127">
        <f t="shared" si="33"/>
        <v>0.23708521813802452</v>
      </c>
      <c r="AC58" s="127">
        <f t="shared" si="33"/>
        <v>0.27329649284846674</v>
      </c>
      <c r="AD58" s="127">
        <f t="shared" si="33"/>
        <v>0.23691881363403131</v>
      </c>
      <c r="AE58" s="127">
        <f t="shared" si="33"/>
        <v>0.21478811463390854</v>
      </c>
      <c r="AF58" s="127">
        <f t="shared" si="33"/>
        <v>0.23773031946323864</v>
      </c>
      <c r="AG58" s="127">
        <f t="shared" si="33"/>
        <v>0.24565655450799057</v>
      </c>
      <c r="AH58" s="127">
        <f t="shared" si="33"/>
        <v>0.24129846734140434</v>
      </c>
      <c r="AI58" s="127">
        <f t="shared" si="33"/>
        <v>0.23911451695445798</v>
      </c>
      <c r="AJ58" s="127" t="str">
        <f t="shared" si="33"/>
        <v>-</v>
      </c>
      <c r="AK58" s="127" t="str">
        <f t="shared" si="33"/>
        <v>-</v>
      </c>
      <c r="AL58" s="127" t="str">
        <f t="shared" si="33"/>
        <v>-</v>
      </c>
      <c r="AM58" s="128" t="str">
        <f t="shared" si="33"/>
        <v>-</v>
      </c>
      <c r="AN58" s="305">
        <f t="shared" ca="1" si="33"/>
        <v>0.24113600906202676</v>
      </c>
      <c r="AO58" s="306">
        <f t="shared" ca="1" si="33"/>
        <v>0.23909164203963232</v>
      </c>
      <c r="AP58" s="306">
        <f t="shared" si="33"/>
        <v>0.29661569632809409</v>
      </c>
      <c r="AQ58" s="306">
        <f t="shared" ca="1" si="33"/>
        <v>0.26734948814105247</v>
      </c>
      <c r="AR58" s="307">
        <f t="shared" ca="1" si="33"/>
        <v>0.24014413726645512</v>
      </c>
    </row>
    <row r="60" spans="2:44" ht="15.75" thickBot="1" x14ac:dyDescent="0.3"/>
    <row r="61" spans="2:44" ht="26.25" x14ac:dyDescent="0.25">
      <c r="C61" s="381" t="s">
        <v>69</v>
      </c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9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9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9"/>
      <c r="AN61" s="525" t="s">
        <v>288</v>
      </c>
      <c r="AO61" s="526"/>
      <c r="AP61" s="526"/>
      <c r="AQ61" s="526"/>
      <c r="AR61" s="527"/>
    </row>
    <row r="62" spans="2:44" x14ac:dyDescent="0.25">
      <c r="C62" s="110"/>
      <c r="D62" s="325" t="s">
        <v>236</v>
      </c>
      <c r="E62" s="325"/>
      <c r="F62" s="325"/>
      <c r="G62" s="325"/>
      <c r="H62" s="325"/>
      <c r="I62" s="325"/>
      <c r="J62" s="325"/>
      <c r="K62" s="325"/>
      <c r="L62" s="325"/>
      <c r="M62" s="325"/>
      <c r="N62" s="325"/>
      <c r="O62" s="326"/>
      <c r="P62" s="325" t="s">
        <v>236</v>
      </c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8"/>
      <c r="AB62" s="325" t="s">
        <v>236</v>
      </c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9"/>
      <c r="AN62" s="530" t="s">
        <v>289</v>
      </c>
      <c r="AO62" s="528"/>
      <c r="AP62" s="528" t="s">
        <v>290</v>
      </c>
      <c r="AQ62" s="528"/>
      <c r="AR62" s="529"/>
    </row>
    <row r="63" spans="2:44" ht="15.75" thickBot="1" x14ac:dyDescent="0.3">
      <c r="C63" s="315" t="s">
        <v>55</v>
      </c>
      <c r="D63" s="316">
        <f t="shared" ref="D63:AM63" si="34">D$4</f>
        <v>44927</v>
      </c>
      <c r="E63" s="316">
        <f t="shared" si="34"/>
        <v>44958</v>
      </c>
      <c r="F63" s="316">
        <f t="shared" si="34"/>
        <v>44986</v>
      </c>
      <c r="G63" s="316">
        <f t="shared" si="34"/>
        <v>45017</v>
      </c>
      <c r="H63" s="316">
        <f t="shared" si="34"/>
        <v>45047</v>
      </c>
      <c r="I63" s="316">
        <f t="shared" si="34"/>
        <v>45078</v>
      </c>
      <c r="J63" s="316">
        <f t="shared" si="34"/>
        <v>45108</v>
      </c>
      <c r="K63" s="316">
        <f t="shared" si="34"/>
        <v>45139</v>
      </c>
      <c r="L63" s="316">
        <f t="shared" si="34"/>
        <v>45170</v>
      </c>
      <c r="M63" s="316">
        <f t="shared" si="34"/>
        <v>45200</v>
      </c>
      <c r="N63" s="316">
        <f t="shared" si="34"/>
        <v>45231</v>
      </c>
      <c r="O63" s="317">
        <f t="shared" si="34"/>
        <v>45261</v>
      </c>
      <c r="P63" s="316">
        <f t="shared" si="34"/>
        <v>45292</v>
      </c>
      <c r="Q63" s="316">
        <f t="shared" si="34"/>
        <v>45323</v>
      </c>
      <c r="R63" s="316">
        <f t="shared" si="34"/>
        <v>45352</v>
      </c>
      <c r="S63" s="316">
        <f t="shared" si="34"/>
        <v>45383</v>
      </c>
      <c r="T63" s="316">
        <f t="shared" si="34"/>
        <v>45413</v>
      </c>
      <c r="U63" s="316">
        <f t="shared" si="34"/>
        <v>45444</v>
      </c>
      <c r="V63" s="316">
        <f t="shared" si="34"/>
        <v>45474</v>
      </c>
      <c r="W63" s="316">
        <f t="shared" si="34"/>
        <v>45505</v>
      </c>
      <c r="X63" s="316">
        <f t="shared" si="34"/>
        <v>45536</v>
      </c>
      <c r="Y63" s="316">
        <f t="shared" si="34"/>
        <v>45566</v>
      </c>
      <c r="Z63" s="316">
        <f t="shared" si="34"/>
        <v>45597</v>
      </c>
      <c r="AA63" s="318">
        <f t="shared" si="34"/>
        <v>45627</v>
      </c>
      <c r="AB63" s="316">
        <f t="shared" si="34"/>
        <v>45658</v>
      </c>
      <c r="AC63" s="320">
        <f t="shared" si="34"/>
        <v>45689</v>
      </c>
      <c r="AD63" s="316">
        <f t="shared" si="34"/>
        <v>45717</v>
      </c>
      <c r="AE63" s="316">
        <f t="shared" si="34"/>
        <v>45748</v>
      </c>
      <c r="AF63" s="316">
        <f t="shared" si="34"/>
        <v>45778</v>
      </c>
      <c r="AG63" s="316">
        <f t="shared" si="34"/>
        <v>45809</v>
      </c>
      <c r="AH63" s="316">
        <f t="shared" si="34"/>
        <v>45839</v>
      </c>
      <c r="AI63" s="316">
        <f t="shared" si="34"/>
        <v>45870</v>
      </c>
      <c r="AJ63" s="316">
        <f t="shared" si="34"/>
        <v>45901</v>
      </c>
      <c r="AK63" s="316">
        <f t="shared" si="34"/>
        <v>45931</v>
      </c>
      <c r="AL63" s="316">
        <f t="shared" si="34"/>
        <v>45962</v>
      </c>
      <c r="AM63" s="317">
        <f t="shared" si="34"/>
        <v>45992</v>
      </c>
      <c r="AN63" s="253" t="s">
        <v>234</v>
      </c>
      <c r="AO63" s="254" t="s">
        <v>235</v>
      </c>
      <c r="AP63" s="502" t="s">
        <v>482</v>
      </c>
      <c r="AQ63" s="502" t="s">
        <v>292</v>
      </c>
      <c r="AR63" s="503" t="s">
        <v>483</v>
      </c>
    </row>
    <row r="64" spans="2:44" ht="15.75" x14ac:dyDescent="0.25">
      <c r="B64" t="str">
        <f>$C$61</f>
        <v>Short-Term</v>
      </c>
      <c r="C64" s="189" t="s">
        <v>182</v>
      </c>
      <c r="D64" s="507">
        <v>97.581393843499612</v>
      </c>
      <c r="E64" s="507">
        <v>89.480423474399544</v>
      </c>
      <c r="F64" s="507">
        <v>103.87209475209974</v>
      </c>
      <c r="G64" s="507">
        <v>120.80683247569971</v>
      </c>
      <c r="H64" s="507">
        <v>134.10187250639967</v>
      </c>
      <c r="I64" s="507">
        <v>130.86303715139962</v>
      </c>
      <c r="J64" s="507">
        <v>130.88782847879983</v>
      </c>
      <c r="K64" s="507">
        <v>158.2309033169999</v>
      </c>
      <c r="L64" s="507">
        <v>152.45209110769989</v>
      </c>
      <c r="M64" s="507">
        <v>172.86039258609983</v>
      </c>
      <c r="N64" s="507">
        <v>170.6470448007002</v>
      </c>
      <c r="O64" s="508">
        <v>194.50378094779987</v>
      </c>
      <c r="P64" s="507">
        <v>175.24682774009997</v>
      </c>
      <c r="Q64" s="507">
        <v>128.19338085649986</v>
      </c>
      <c r="R64" s="507">
        <v>116.03145092549974</v>
      </c>
      <c r="S64" s="507">
        <v>120.42768378719963</v>
      </c>
      <c r="T64" s="507">
        <v>126.09754684199957</v>
      </c>
      <c r="U64" s="507">
        <v>110.84646232909965</v>
      </c>
      <c r="V64" s="507">
        <v>102.30445310709976</v>
      </c>
      <c r="W64" s="507">
        <v>39.967979790999962</v>
      </c>
      <c r="X64" s="507">
        <v>24.844178242499996</v>
      </c>
      <c r="Y64" s="507">
        <v>3.9049657749999978</v>
      </c>
      <c r="Z64" s="507">
        <v>3.5869863187999989</v>
      </c>
      <c r="AA64" s="508">
        <v>5.3940639631999998</v>
      </c>
      <c r="AB64" s="507">
        <v>2.8182077788999997</v>
      </c>
      <c r="AC64" s="507">
        <v>3.1691781007999986</v>
      </c>
      <c r="AD64" s="507">
        <v>3.3696917936999986</v>
      </c>
      <c r="AE64" s="507">
        <v>4.0515411133999999</v>
      </c>
      <c r="AF64" s="507">
        <v>4.3134703408000021</v>
      </c>
      <c r="AG64" s="507">
        <v>4.5888128029999997</v>
      </c>
      <c r="AH64" s="507">
        <v>4.875171255899998</v>
      </c>
      <c r="AI64" s="507">
        <v>2.3512557196999992</v>
      </c>
      <c r="AJ64" s="507">
        <v>0</v>
      </c>
      <c r="AK64" s="507">
        <v>0</v>
      </c>
      <c r="AL64" s="507">
        <v>0</v>
      </c>
      <c r="AM64" s="508">
        <v>0</v>
      </c>
      <c r="AN64" s="507">
        <v>4.0321775298499993</v>
      </c>
      <c r="AO64" s="507">
        <v>5.6056269338083311</v>
      </c>
      <c r="AP64" s="507">
        <v>956.84597967799812</v>
      </c>
      <c r="AQ64" s="507">
        <v>919.11578537849812</v>
      </c>
      <c r="AR64" s="508">
        <v>29.537328906199996</v>
      </c>
    </row>
    <row r="65" spans="2:44" ht="15.75" hidden="1" x14ac:dyDescent="0.25">
      <c r="B65" t="str">
        <f>$C$61&amp;"_W VYRs"</f>
        <v>Short-Term_W VYRs</v>
      </c>
      <c r="C65" s="115" t="s">
        <v>204</v>
      </c>
      <c r="D65" s="30" t="s">
        <v>484</v>
      </c>
      <c r="E65" s="30" t="s">
        <v>484</v>
      </c>
      <c r="F65" s="30" t="s">
        <v>484</v>
      </c>
      <c r="G65" s="30" t="s">
        <v>484</v>
      </c>
      <c r="H65" s="30" t="s">
        <v>484</v>
      </c>
      <c r="I65" s="30" t="s">
        <v>484</v>
      </c>
      <c r="J65" s="30" t="s">
        <v>484</v>
      </c>
      <c r="K65" s="30" t="s">
        <v>484</v>
      </c>
      <c r="L65" s="30" t="s">
        <v>484</v>
      </c>
      <c r="M65" s="30" t="s">
        <v>484</v>
      </c>
      <c r="N65" s="30">
        <v>-3.4811577957666651E-2</v>
      </c>
      <c r="O65" s="117">
        <v>0.10032919222201309</v>
      </c>
      <c r="P65" s="30">
        <v>0.10552173200786563</v>
      </c>
      <c r="Q65" s="30">
        <v>-0.18969141179608828</v>
      </c>
      <c r="R65" s="30">
        <v>-0.26509993636469564</v>
      </c>
      <c r="S65" s="30">
        <v>-0.23573034383099323</v>
      </c>
      <c r="T65" s="30">
        <v>-0.19823507320577838</v>
      </c>
      <c r="U65" s="30">
        <v>-0.29385038927998741</v>
      </c>
      <c r="V65" s="30">
        <v>3.2016840883957842E-2</v>
      </c>
      <c r="W65" s="30">
        <v>7.5209803236799377E-2</v>
      </c>
      <c r="X65" s="30">
        <v>-0.33279431361845002</v>
      </c>
      <c r="Y65" s="30">
        <v>1.8124372709976773</v>
      </c>
      <c r="Z65" s="30">
        <v>1.5791082479695193</v>
      </c>
      <c r="AA65" s="117">
        <v>2.5194499227259777</v>
      </c>
      <c r="AB65" s="30">
        <v>1.0189261456108722</v>
      </c>
      <c r="AC65" s="30">
        <v>1.2660042828845208</v>
      </c>
      <c r="AD65" s="30">
        <v>1.4043985689095102</v>
      </c>
      <c r="AE65" s="30">
        <v>1.8853144174005849</v>
      </c>
      <c r="AF65" s="30">
        <v>2.0642745095346311</v>
      </c>
      <c r="AG65" s="30">
        <v>2.25419805731637</v>
      </c>
      <c r="AH65" s="30">
        <v>2.4505326058903378</v>
      </c>
      <c r="AI65" s="30">
        <v>0.68692276794577078</v>
      </c>
      <c r="AJ65" s="30" t="s">
        <v>484</v>
      </c>
      <c r="AK65" s="30" t="s">
        <v>484</v>
      </c>
      <c r="AL65" s="30" t="s">
        <v>484</v>
      </c>
      <c r="AM65" s="117" t="s">
        <v>484</v>
      </c>
      <c r="AN65" s="30">
        <v>1.867594448866523</v>
      </c>
      <c r="AO65" s="30">
        <v>0.2746661197563951</v>
      </c>
      <c r="AP65" s="30">
        <v>0</v>
      </c>
      <c r="AQ65" s="30">
        <v>0</v>
      </c>
      <c r="AR65" s="117">
        <v>0</v>
      </c>
    </row>
    <row r="66" spans="2:44" ht="15.75" hidden="1" x14ac:dyDescent="0.25">
      <c r="B66" t="str">
        <f>$C$61</f>
        <v>Short-Term</v>
      </c>
      <c r="C66" s="118" t="s">
        <v>59</v>
      </c>
      <c r="D66" s="119">
        <v>779920.27428625722</v>
      </c>
      <c r="E66" s="119">
        <v>716053.92285732983</v>
      </c>
      <c r="F66" s="119">
        <v>800044.6342860678</v>
      </c>
      <c r="G66" s="119">
        <v>917068.37999724841</v>
      </c>
      <c r="H66" s="119">
        <v>972233.54071472085</v>
      </c>
      <c r="I66" s="119">
        <v>944527.29392869305</v>
      </c>
      <c r="J66" s="119">
        <v>932333.33035741211</v>
      </c>
      <c r="K66" s="119">
        <v>999660.21428585879</v>
      </c>
      <c r="L66" s="119">
        <v>905311.9285715326</v>
      </c>
      <c r="M66" s="119">
        <v>907664.3214287177</v>
      </c>
      <c r="N66" s="119">
        <v>871897.78571458638</v>
      </c>
      <c r="O66" s="219">
        <v>977577.48214261967</v>
      </c>
      <c r="P66" s="119">
        <v>896828.0357142525</v>
      </c>
      <c r="Q66" s="119">
        <v>925403.84821428929</v>
      </c>
      <c r="R66" s="119">
        <v>978636.91071439977</v>
      </c>
      <c r="S66" s="119">
        <v>1071132.9375002421</v>
      </c>
      <c r="T66" s="119">
        <v>1122164.776785509</v>
      </c>
      <c r="U66" s="119">
        <v>1049765.2321429276</v>
      </c>
      <c r="V66" s="119">
        <v>991915.91071432689</v>
      </c>
      <c r="W66" s="119">
        <v>441883.64285719441</v>
      </c>
      <c r="X66" s="119">
        <v>271073.97321439075</v>
      </c>
      <c r="Y66" s="119">
        <v>62600.241071504504</v>
      </c>
      <c r="Z66" s="119">
        <v>56360.419642890309</v>
      </c>
      <c r="AA66" s="219">
        <v>68367.919642838489</v>
      </c>
      <c r="AB66" s="119">
        <v>48778.410714173406</v>
      </c>
      <c r="AC66" s="119">
        <v>54947.223214381687</v>
      </c>
      <c r="AD66" s="119">
        <v>58438.062499965352</v>
      </c>
      <c r="AE66" s="119">
        <v>65535.062499622509</v>
      </c>
      <c r="AF66" s="119">
        <v>70553.187499408654</v>
      </c>
      <c r="AG66" s="119">
        <v>75506.937500004598</v>
      </c>
      <c r="AH66" s="119">
        <v>82106.187500020736</v>
      </c>
      <c r="AI66" s="119">
        <v>41915.312500025117</v>
      </c>
      <c r="AJ66" s="119">
        <v>0</v>
      </c>
      <c r="AK66" s="119">
        <v>0</v>
      </c>
      <c r="AL66" s="119">
        <v>0</v>
      </c>
      <c r="AM66" s="219">
        <v>0</v>
      </c>
      <c r="AN66" s="119">
        <v>67520.406249864784</v>
      </c>
      <c r="AO66" s="119">
        <v>79681.911458268834</v>
      </c>
      <c r="AP66" s="119">
        <v>7936133.8482147651</v>
      </c>
      <c r="AQ66" s="119">
        <v>7477731.2946431413</v>
      </c>
      <c r="AR66" s="219">
        <v>497780.38392760209</v>
      </c>
    </row>
    <row r="67" spans="2:44" ht="15.75" x14ac:dyDescent="0.25">
      <c r="B67" t="str">
        <f>$C$61</f>
        <v>Short-Term</v>
      </c>
      <c r="C67" s="111" t="s">
        <v>60</v>
      </c>
      <c r="D67" s="225">
        <v>779920.27428625722</v>
      </c>
      <c r="E67" s="225">
        <v>716053.92285732983</v>
      </c>
      <c r="F67" s="225">
        <v>800044.6342860678</v>
      </c>
      <c r="G67" s="225">
        <v>917068.37999724841</v>
      </c>
      <c r="H67" s="225">
        <v>972233.54071472085</v>
      </c>
      <c r="I67" s="225">
        <v>944527.29392869305</v>
      </c>
      <c r="J67" s="225">
        <v>932333.33035741211</v>
      </c>
      <c r="K67" s="225">
        <v>999660.21428585879</v>
      </c>
      <c r="L67" s="225">
        <v>905311.9285715326</v>
      </c>
      <c r="M67" s="225">
        <v>907664.3214287177</v>
      </c>
      <c r="N67" s="225">
        <v>871897.78571458638</v>
      </c>
      <c r="O67" s="276">
        <v>977577.48214261967</v>
      </c>
      <c r="P67" s="225">
        <v>896828.0357142525</v>
      </c>
      <c r="Q67" s="225">
        <v>925403.84821428929</v>
      </c>
      <c r="R67" s="225">
        <v>978636.91071439977</v>
      </c>
      <c r="S67" s="225">
        <v>1071132.9375002421</v>
      </c>
      <c r="T67" s="225">
        <v>1122164.776785509</v>
      </c>
      <c r="U67" s="225">
        <v>1049765.2321429276</v>
      </c>
      <c r="V67" s="225">
        <v>991915.91071432689</v>
      </c>
      <c r="W67" s="225">
        <v>441883.64285719441</v>
      </c>
      <c r="X67" s="225">
        <v>271073.97321439075</v>
      </c>
      <c r="Y67" s="225">
        <v>62600.241071504504</v>
      </c>
      <c r="Z67" s="225">
        <v>56360.419642890309</v>
      </c>
      <c r="AA67" s="276">
        <v>68367.919642838489</v>
      </c>
      <c r="AB67" s="225">
        <v>48778.410714173406</v>
      </c>
      <c r="AC67" s="225">
        <v>54947.223214381687</v>
      </c>
      <c r="AD67" s="225">
        <v>58438.062499965352</v>
      </c>
      <c r="AE67" s="225">
        <v>65535.062499622509</v>
      </c>
      <c r="AF67" s="225">
        <v>70553.187499408654</v>
      </c>
      <c r="AG67" s="225">
        <v>75506.937500004598</v>
      </c>
      <c r="AH67" s="225">
        <v>82106.187500020736</v>
      </c>
      <c r="AI67" s="225">
        <v>41915.312500025117</v>
      </c>
      <c r="AJ67" s="225">
        <v>0</v>
      </c>
      <c r="AK67" s="225">
        <v>0</v>
      </c>
      <c r="AL67" s="225">
        <v>0</v>
      </c>
      <c r="AM67" s="276">
        <v>0</v>
      </c>
      <c r="AN67" s="225">
        <v>67520.406249864784</v>
      </c>
      <c r="AO67" s="225">
        <v>79681.911458268834</v>
      </c>
      <c r="AP67" s="225">
        <v>7936133.8482147651</v>
      </c>
      <c r="AQ67" s="225">
        <v>7477731.2946431413</v>
      </c>
      <c r="AR67" s="276">
        <v>497780.38392760209</v>
      </c>
    </row>
    <row r="68" spans="2:44" ht="15.75" x14ac:dyDescent="0.25">
      <c r="B68" t="str">
        <f>$C$61&amp;"_NWP"</f>
        <v>Short-Term_NWP</v>
      </c>
      <c r="C68" s="115" t="s">
        <v>61</v>
      </c>
      <c r="D68" s="278" t="s">
        <v>484</v>
      </c>
      <c r="E68" s="278" t="s">
        <v>484</v>
      </c>
      <c r="F68" s="278" t="s">
        <v>484</v>
      </c>
      <c r="G68" s="278" t="s">
        <v>484</v>
      </c>
      <c r="H68" s="278" t="s">
        <v>484</v>
      </c>
      <c r="I68" s="278" t="s">
        <v>484</v>
      </c>
      <c r="J68" s="278" t="s">
        <v>484</v>
      </c>
      <c r="K68" s="278" t="s">
        <v>484</v>
      </c>
      <c r="L68" s="278" t="s">
        <v>484</v>
      </c>
      <c r="M68" s="278" t="s">
        <v>484</v>
      </c>
      <c r="N68" s="278">
        <v>933432.00917267613</v>
      </c>
      <c r="O68" s="279">
        <v>935063.49534696771</v>
      </c>
      <c r="P68" s="278">
        <v>837500</v>
      </c>
      <c r="Q68" s="278">
        <v>837500</v>
      </c>
      <c r="R68" s="278">
        <v>837500</v>
      </c>
      <c r="S68" s="278">
        <v>837500</v>
      </c>
      <c r="T68" s="278">
        <v>837499.99999999627</v>
      </c>
      <c r="U68" s="278">
        <v>837499.99999999464</v>
      </c>
      <c r="V68" s="278">
        <v>1046058.1347396364</v>
      </c>
      <c r="W68" s="278">
        <v>395636.95608468156</v>
      </c>
      <c r="X68" s="278">
        <v>396291.04688679747</v>
      </c>
      <c r="Y68" s="278">
        <v>30534.273366919384</v>
      </c>
      <c r="Z68" s="278">
        <v>30592.233064369844</v>
      </c>
      <c r="AA68" s="279">
        <v>33707.498041083731</v>
      </c>
      <c r="AB68" s="278">
        <v>30694.775616458326</v>
      </c>
      <c r="AC68" s="278">
        <v>30747.262454754375</v>
      </c>
      <c r="AD68" s="278">
        <v>30799.43031815621</v>
      </c>
      <c r="AE68" s="278">
        <v>50020.92137462322</v>
      </c>
      <c r="AF68" s="278">
        <v>50031.021874382001</v>
      </c>
      <c r="AG68" s="278">
        <v>50026.07798125819</v>
      </c>
      <c r="AH68" s="278">
        <v>50028.662213213218</v>
      </c>
      <c r="AI68" s="278">
        <v>49034.166361863841</v>
      </c>
      <c r="AJ68" s="278">
        <v>50000</v>
      </c>
      <c r="AK68" s="278">
        <v>50000</v>
      </c>
      <c r="AL68" s="278">
        <v>50000</v>
      </c>
      <c r="AM68" s="279">
        <v>50000</v>
      </c>
      <c r="AN68" s="278">
        <v>49779.982107679316</v>
      </c>
      <c r="AO68" s="278">
        <v>69375.614129489972</v>
      </c>
      <c r="AP68" s="278" t="s">
        <v>484</v>
      </c>
      <c r="AQ68" s="278" t="s">
        <v>484</v>
      </c>
      <c r="AR68" s="279">
        <v>341382.31819470937</v>
      </c>
    </row>
    <row r="69" spans="2:44" ht="15.75" x14ac:dyDescent="0.25">
      <c r="B69" t="str">
        <f>$C$61</f>
        <v>Short-Term</v>
      </c>
      <c r="C69" s="118" t="s">
        <v>59</v>
      </c>
      <c r="D69" s="119" t="s">
        <v>484</v>
      </c>
      <c r="E69" s="119" t="s">
        <v>484</v>
      </c>
      <c r="F69" s="119" t="s">
        <v>484</v>
      </c>
      <c r="G69" s="119" t="s">
        <v>484</v>
      </c>
      <c r="H69" s="119" t="s">
        <v>484</v>
      </c>
      <c r="I69" s="119" t="s">
        <v>484</v>
      </c>
      <c r="J69" s="119" t="s">
        <v>484</v>
      </c>
      <c r="K69" s="119" t="s">
        <v>484</v>
      </c>
      <c r="L69" s="119" t="s">
        <v>484</v>
      </c>
      <c r="M69" s="119" t="s">
        <v>484</v>
      </c>
      <c r="N69" s="119">
        <v>-6.5922555529919102E-2</v>
      </c>
      <c r="O69" s="219">
        <v>4.5466416994363046E-2</v>
      </c>
      <c r="P69" s="119">
        <v>7.0839445628958275E-2</v>
      </c>
      <c r="Q69" s="119">
        <v>0.10495981876333049</v>
      </c>
      <c r="R69" s="119">
        <v>0.16852168443510429</v>
      </c>
      <c r="S69" s="119">
        <v>0.27896470149282648</v>
      </c>
      <c r="T69" s="119">
        <v>0.3398982409379272</v>
      </c>
      <c r="U69" s="119">
        <v>0.25345102345424997</v>
      </c>
      <c r="V69" s="119">
        <v>-5.1758331805130009E-2</v>
      </c>
      <c r="W69" s="119">
        <v>0.11689172626890376</v>
      </c>
      <c r="X69" s="119">
        <v>-0.31597250217004169</v>
      </c>
      <c r="Y69" s="119">
        <v>1.0501631173357202</v>
      </c>
      <c r="Z69" s="119">
        <v>0.84231139728508908</v>
      </c>
      <c r="AA69" s="219">
        <v>1.0282703735385397</v>
      </c>
      <c r="AB69" s="119">
        <v>0.58914374627383692</v>
      </c>
      <c r="AC69" s="119">
        <v>0.78706066256267082</v>
      </c>
      <c r="AD69" s="119">
        <v>0.89737478571206619</v>
      </c>
      <c r="AE69" s="119">
        <v>0.31015304593869342</v>
      </c>
      <c r="AF69" s="119">
        <v>0.41018881598208701</v>
      </c>
      <c r="AG69" s="119">
        <v>0.5093515331802061</v>
      </c>
      <c r="AH69" s="119">
        <v>0.64118295128698111</v>
      </c>
      <c r="AI69" s="119">
        <v>-0.14518150077851411</v>
      </c>
      <c r="AJ69" s="119" t="s">
        <v>484</v>
      </c>
      <c r="AK69" s="119" t="s">
        <v>484</v>
      </c>
      <c r="AL69" s="119" t="s">
        <v>484</v>
      </c>
      <c r="AM69" s="197" t="s">
        <v>484</v>
      </c>
      <c r="AN69" s="158">
        <v>0.35637666770974463</v>
      </c>
      <c r="AO69" s="158">
        <v>0.14855792569334381</v>
      </c>
      <c r="AP69" s="158" t="s">
        <v>484</v>
      </c>
      <c r="AQ69" s="158" t="s">
        <v>484</v>
      </c>
      <c r="AR69" s="159">
        <v>0.45813171156594645</v>
      </c>
    </row>
    <row r="70" spans="2:44" ht="15.75" x14ac:dyDescent="0.25">
      <c r="B70" t="str">
        <f>$C$61</f>
        <v>Short-Term</v>
      </c>
      <c r="C70" s="111" t="s">
        <v>62</v>
      </c>
      <c r="D70" s="332">
        <v>7991.5100838084782</v>
      </c>
      <c r="E70" s="297">
        <v>8001.3528617093962</v>
      </c>
      <c r="F70" s="297">
        <v>7701.2094932758173</v>
      </c>
      <c r="G70" s="297">
        <v>7590.1963024253346</v>
      </c>
      <c r="H70" s="297">
        <v>7248.9624542403271</v>
      </c>
      <c r="I70" s="297">
        <v>7216.6782267091912</v>
      </c>
      <c r="J70" s="297">
        <v>7122.1476692152783</v>
      </c>
      <c r="K70" s="297">
        <v>6316.7305654581196</v>
      </c>
      <c r="L70" s="297">
        <v>5937.3372310188543</v>
      </c>
      <c r="M70" s="297">
        <v>5249.8519033741068</v>
      </c>
      <c r="N70" s="297">
        <v>5108.3635212545378</v>
      </c>
      <c r="O70" s="298">
        <v>5025.0076044741663</v>
      </c>
      <c r="P70" s="297">
        <v>5116.513665036462</v>
      </c>
      <c r="Q70" s="297">
        <v>7217.8114708526937</v>
      </c>
      <c r="R70" s="297">
        <v>8433.2383285610449</v>
      </c>
      <c r="S70" s="297">
        <v>8893.4078621737463</v>
      </c>
      <c r="T70" s="297">
        <v>8898.1800783530161</v>
      </c>
      <c r="U70" s="297">
        <v>9469.4441629017238</v>
      </c>
      <c r="V70" s="297">
        <v>9694.7256560075348</v>
      </c>
      <c r="W70" s="297">
        <v>11054.941410296107</v>
      </c>
      <c r="X70" s="297">
        <v>10909.96556176991</v>
      </c>
      <c r="Y70" s="297">
        <v>16029.932069181717</v>
      </c>
      <c r="Z70" s="297">
        <v>15711.471315403649</v>
      </c>
      <c r="AA70" s="298">
        <v>12673.65868207458</v>
      </c>
      <c r="AB70" s="297">
        <v>17307.308876080297</v>
      </c>
      <c r="AC70" s="297">
        <v>17337.004197527211</v>
      </c>
      <c r="AD70" s="297">
        <v>17341.257416307806</v>
      </c>
      <c r="AE70" s="297">
        <v>16174.341842854052</v>
      </c>
      <c r="AF70" s="297">
        <v>16355.479105017663</v>
      </c>
      <c r="AG70" s="297">
        <v>16453.569131833159</v>
      </c>
      <c r="AH70" s="297">
        <v>16840.703232610489</v>
      </c>
      <c r="AI70" s="297">
        <v>17825.777474197133</v>
      </c>
      <c r="AJ70" s="297" t="s">
        <v>484</v>
      </c>
      <c r="AK70" s="297" t="s">
        <v>484</v>
      </c>
      <c r="AL70" s="297" t="s">
        <v>484</v>
      </c>
      <c r="AM70" s="298" t="s">
        <v>484</v>
      </c>
      <c r="AN70" s="297">
        <v>16744.395198999733</v>
      </c>
      <c r="AO70" s="297">
        <v>14213.629763835321</v>
      </c>
      <c r="AP70" s="297">
        <v>8293.0556962840219</v>
      </c>
      <c r="AQ70" s="297">
        <v>8134.788127677255</v>
      </c>
      <c r="AR70" s="298">
        <v>16851.586281866406</v>
      </c>
    </row>
    <row r="71" spans="2:44" ht="15.75" hidden="1" x14ac:dyDescent="0.25">
      <c r="B71" t="str">
        <f>$C$61</f>
        <v>Short-Term</v>
      </c>
      <c r="C71" s="115" t="s">
        <v>63</v>
      </c>
      <c r="D71" s="233" t="s">
        <v>484</v>
      </c>
      <c r="E71" s="278" t="s">
        <v>484</v>
      </c>
      <c r="F71" s="278" t="s">
        <v>484</v>
      </c>
      <c r="G71" s="278" t="s">
        <v>484</v>
      </c>
      <c r="H71" s="278" t="s">
        <v>484</v>
      </c>
      <c r="I71" s="278" t="s">
        <v>484</v>
      </c>
      <c r="J71" s="278" t="s">
        <v>484</v>
      </c>
      <c r="K71" s="278" t="s">
        <v>484</v>
      </c>
      <c r="L71" s="278" t="s">
        <v>484</v>
      </c>
      <c r="M71" s="278" t="s">
        <v>484</v>
      </c>
      <c r="N71" s="278">
        <v>5468.9570699442083</v>
      </c>
      <c r="O71" s="279">
        <v>4806.4309444807977</v>
      </c>
      <c r="P71" s="278">
        <v>4777.9738096831943</v>
      </c>
      <c r="Q71" s="278">
        <v>6532.0986233797876</v>
      </c>
      <c r="R71" s="278">
        <v>7216.8706145606438</v>
      </c>
      <c r="S71" s="278">
        <v>6953.3810331841541</v>
      </c>
      <c r="T71" s="278">
        <v>6640.6835297310354</v>
      </c>
      <c r="U71" s="278">
        <v>7554.4959752660716</v>
      </c>
      <c r="V71" s="278">
        <v>10223.952120554777</v>
      </c>
      <c r="W71" s="278">
        <v>9897.8479816478375</v>
      </c>
      <c r="X71" s="278">
        <v>15950.062780932611</v>
      </c>
      <c r="Y71" s="278">
        <v>7818.3446822000387</v>
      </c>
      <c r="Z71" s="278">
        <v>8527.6729152076223</v>
      </c>
      <c r="AA71" s="279">
        <v>6247.9985790021919</v>
      </c>
      <c r="AB71" s="278">
        <v>10890.594241656334</v>
      </c>
      <c r="AC71" s="278">
        <v>9700.9673482512117</v>
      </c>
      <c r="AD71" s="278">
        <v>9139.1327491550001</v>
      </c>
      <c r="AE71" s="278">
        <v>12345.146805516759</v>
      </c>
      <c r="AF71" s="278">
        <v>11597.786573574294</v>
      </c>
      <c r="AG71" s="278">
        <v>10900.747386285391</v>
      </c>
      <c r="AH71" s="278">
        <v>10260.929189188555</v>
      </c>
      <c r="AI71" s="278">
        <v>20853.459151776224</v>
      </c>
      <c r="AJ71" s="278" t="s">
        <v>484</v>
      </c>
      <c r="AK71" s="278" t="s">
        <v>484</v>
      </c>
      <c r="AL71" s="278" t="s">
        <v>484</v>
      </c>
      <c r="AM71" s="279" t="s">
        <v>484</v>
      </c>
      <c r="AN71" s="278">
        <v>35401.409566516886</v>
      </c>
      <c r="AO71" s="278">
        <v>15774.353214252549</v>
      </c>
      <c r="AP71" s="278" t="s">
        <v>484</v>
      </c>
      <c r="AQ71" s="278" t="s">
        <v>484</v>
      </c>
      <c r="AR71" s="279">
        <v>0</v>
      </c>
    </row>
    <row r="72" spans="2:44" ht="15.75" hidden="1" x14ac:dyDescent="0.25">
      <c r="B72" t="str">
        <f>$C$61</f>
        <v>Short-Term</v>
      </c>
      <c r="C72" s="118" t="s">
        <v>59</v>
      </c>
      <c r="D72" s="158" t="s">
        <v>484</v>
      </c>
      <c r="E72" s="119" t="s">
        <v>484</v>
      </c>
      <c r="F72" s="119" t="s">
        <v>484</v>
      </c>
      <c r="G72" s="119" t="s">
        <v>484</v>
      </c>
      <c r="H72" s="119" t="s">
        <v>484</v>
      </c>
      <c r="I72" s="119" t="s">
        <v>484</v>
      </c>
      <c r="J72" s="119" t="s">
        <v>484</v>
      </c>
      <c r="K72" s="119" t="s">
        <v>484</v>
      </c>
      <c r="L72" s="119" t="s">
        <v>484</v>
      </c>
      <c r="M72" s="119" t="s">
        <v>484</v>
      </c>
      <c r="N72" s="119">
        <v>-6.593460948365959E-2</v>
      </c>
      <c r="O72" s="219">
        <v>4.5475876490924882E-2</v>
      </c>
      <c r="P72" s="119">
        <v>7.0854271881350961E-2</v>
      </c>
      <c r="Q72" s="119">
        <v>0.10497588707840277</v>
      </c>
      <c r="R72" s="119">
        <v>0.16854503550975086</v>
      </c>
      <c r="S72" s="119">
        <v>0.2790048207815814</v>
      </c>
      <c r="T72" s="119">
        <v>0.33994942516307725</v>
      </c>
      <c r="U72" s="119">
        <v>0.25348457314760919</v>
      </c>
      <c r="V72" s="119">
        <v>-5.1763394263482199E-2</v>
      </c>
      <c r="W72" s="119">
        <v>0.11690353608114634</v>
      </c>
      <c r="X72" s="119">
        <v>-0.31599231228029079</v>
      </c>
      <c r="Y72" s="119">
        <v>1.0502974377270591</v>
      </c>
      <c r="Z72" s="119">
        <v>0.84241017117166517</v>
      </c>
      <c r="AA72" s="219">
        <v>1.0284349495000313</v>
      </c>
      <c r="AB72" s="119">
        <v>0.58919784283947885</v>
      </c>
      <c r="AC72" s="119">
        <v>0.78714179474612322</v>
      </c>
      <c r="AD72" s="119">
        <v>0.89747297607764476</v>
      </c>
      <c r="AE72" s="119">
        <v>0.31017816941845644</v>
      </c>
      <c r="AF72" s="119">
        <v>0.41022418383554604</v>
      </c>
      <c r="AG72" s="119">
        <v>0.50939825947475548</v>
      </c>
      <c r="AH72" s="119">
        <v>0.64124543909285747</v>
      </c>
      <c r="AI72" s="119">
        <v>-0.14518846276499897</v>
      </c>
      <c r="AJ72" s="119" t="s">
        <v>484</v>
      </c>
      <c r="AK72" s="119" t="s">
        <v>484</v>
      </c>
      <c r="AL72" s="119" t="s">
        <v>484</v>
      </c>
      <c r="AM72" s="219" t="s">
        <v>484</v>
      </c>
      <c r="AN72" s="119">
        <v>-0.52701331941209484</v>
      </c>
      <c r="AO72" s="119">
        <v>-9.8940566958211185E-2</v>
      </c>
      <c r="AP72" s="119">
        <v>0</v>
      </c>
      <c r="AQ72" s="119">
        <v>0</v>
      </c>
      <c r="AR72" s="219">
        <v>0</v>
      </c>
    </row>
    <row r="73" spans="2:44" ht="15.75" hidden="1" x14ac:dyDescent="0.25">
      <c r="C73" s="111" t="s">
        <v>70</v>
      </c>
      <c r="D73" s="333">
        <v>12.423069039284123</v>
      </c>
      <c r="E73" s="333">
        <v>12.644650671163712</v>
      </c>
      <c r="F73" s="333">
        <v>12.837686686233438</v>
      </c>
      <c r="G73" s="333">
        <v>13.863677153052176</v>
      </c>
      <c r="H73" s="333">
        <v>13.851059105235937</v>
      </c>
      <c r="I73" s="333">
        <v>14.440105395638176</v>
      </c>
      <c r="J73" s="333">
        <v>14.75374377474423</v>
      </c>
      <c r="K73" s="333">
        <v>15.767262571345228</v>
      </c>
      <c r="L73" s="333">
        <v>16.882588553101833</v>
      </c>
      <c r="M73" s="333">
        <v>17.51909518295151</v>
      </c>
      <c r="N73" s="333">
        <v>17.881414801365594</v>
      </c>
      <c r="O73" s="334">
        <v>18.008906695330392</v>
      </c>
      <c r="P73" s="333">
        <v>17.839158906654717</v>
      </c>
      <c r="Q73" s="333">
        <v>17.647244383269882</v>
      </c>
      <c r="R73" s="333">
        <v>17.238627985104806</v>
      </c>
      <c r="S73" s="333">
        <v>18.480873332877415</v>
      </c>
      <c r="T73" s="333">
        <v>17.854366307385863</v>
      </c>
      <c r="U73" s="333">
        <v>17.727130807236442</v>
      </c>
      <c r="V73" s="333">
        <v>18.285849584557599</v>
      </c>
      <c r="W73" s="333">
        <v>21.476726262804103</v>
      </c>
      <c r="X73" s="333">
        <v>23.22031636237714</v>
      </c>
      <c r="Y73" s="333">
        <v>20.470974843526651</v>
      </c>
      <c r="Z73" s="333">
        <v>19.583189590997328</v>
      </c>
      <c r="AA73" s="334">
        <v>20.432731513101761</v>
      </c>
      <c r="AB73" s="333">
        <v>20.979961597493936</v>
      </c>
      <c r="AC73" s="333">
        <v>22.761898597506914</v>
      </c>
      <c r="AD73" s="333">
        <v>24.197955486528095</v>
      </c>
      <c r="AE73" s="333">
        <v>28.333360354354738</v>
      </c>
      <c r="AF73" s="333">
        <v>27.388659743559259</v>
      </c>
      <c r="AG73" s="333">
        <v>30.23906187425094</v>
      </c>
      <c r="AH73" s="333">
        <v>33.403656427998669</v>
      </c>
      <c r="AI73" s="333">
        <v>34.44150575186945</v>
      </c>
      <c r="AJ73" s="333">
        <v>0</v>
      </c>
      <c r="AK73" s="333">
        <v>0</v>
      </c>
      <c r="AL73" s="333">
        <v>0</v>
      </c>
      <c r="AM73" s="334">
        <v>0</v>
      </c>
      <c r="AN73" s="333">
        <v>0</v>
      </c>
      <c r="AO73" s="333">
        <v>0</v>
      </c>
      <c r="AP73" s="333">
        <v>0</v>
      </c>
      <c r="AQ73" s="333">
        <v>0</v>
      </c>
      <c r="AR73" s="334">
        <v>0</v>
      </c>
    </row>
    <row r="74" spans="2:44" ht="15.75" x14ac:dyDescent="0.25">
      <c r="B74" t="str">
        <f>$C$61</f>
        <v>Short-Term</v>
      </c>
      <c r="C74" s="111" t="s">
        <v>64</v>
      </c>
      <c r="D74" s="225">
        <v>787329.46428624401</v>
      </c>
      <c r="E74" s="225">
        <v>723604.1428573645</v>
      </c>
      <c r="F74" s="225">
        <v>807320.9642860858</v>
      </c>
      <c r="G74" s="225">
        <v>925084.24999724573</v>
      </c>
      <c r="H74" s="225">
        <v>980517.91071477125</v>
      </c>
      <c r="I74" s="225">
        <v>951586.38392866356</v>
      </c>
      <c r="J74" s="225">
        <v>932333.33035741211</v>
      </c>
      <c r="K74" s="225">
        <v>999660.21428585879</v>
      </c>
      <c r="L74" s="225">
        <v>905311.9285715326</v>
      </c>
      <c r="M74" s="225">
        <v>907664.3214287177</v>
      </c>
      <c r="N74" s="225">
        <v>871897.78571458638</v>
      </c>
      <c r="O74" s="276">
        <v>977577.48214261967</v>
      </c>
      <c r="P74" s="225">
        <v>896828.0357142525</v>
      </c>
      <c r="Q74" s="225">
        <v>925403.84821428929</v>
      </c>
      <c r="R74" s="225">
        <v>978636.91071439977</v>
      </c>
      <c r="S74" s="225">
        <v>1071132.9375002421</v>
      </c>
      <c r="T74" s="225">
        <v>1122164.776785509</v>
      </c>
      <c r="U74" s="225">
        <v>1049765.2321429276</v>
      </c>
      <c r="V74" s="225">
        <v>991915.91071432689</v>
      </c>
      <c r="W74" s="225">
        <v>441883.64285719441</v>
      </c>
      <c r="X74" s="225">
        <v>271073.97321439075</v>
      </c>
      <c r="Y74" s="225">
        <v>62600.241071504504</v>
      </c>
      <c r="Z74" s="225">
        <v>56360.419642890309</v>
      </c>
      <c r="AA74" s="276">
        <v>68367.919642838489</v>
      </c>
      <c r="AB74" s="225">
        <v>48778.410714173406</v>
      </c>
      <c r="AC74" s="225">
        <v>54947.223214381687</v>
      </c>
      <c r="AD74" s="225">
        <v>58438.062499965352</v>
      </c>
      <c r="AE74" s="225">
        <v>65535.062499622509</v>
      </c>
      <c r="AF74" s="225">
        <v>70553.187499408654</v>
      </c>
      <c r="AG74" s="225">
        <v>75506.937500004598</v>
      </c>
      <c r="AH74" s="225">
        <v>82106.187500020736</v>
      </c>
      <c r="AI74" s="225">
        <v>41915.312500025117</v>
      </c>
      <c r="AJ74" s="225">
        <v>0</v>
      </c>
      <c r="AK74" s="225">
        <v>0</v>
      </c>
      <c r="AL74" s="225">
        <v>0</v>
      </c>
      <c r="AM74" s="276">
        <v>0</v>
      </c>
      <c r="AN74" s="225">
        <v>67520.406249864784</v>
      </c>
      <c r="AO74" s="225">
        <v>79681.911458268834</v>
      </c>
      <c r="AP74" s="225">
        <v>7936133.8482147651</v>
      </c>
      <c r="AQ74" s="225">
        <v>7477731.2946431413</v>
      </c>
      <c r="AR74" s="276">
        <v>497780.38392760209</v>
      </c>
    </row>
    <row r="75" spans="2:44" ht="15.75" x14ac:dyDescent="0.25">
      <c r="B75" t="str">
        <f>$C$61&amp;"_GWP"</f>
        <v>Short-Term_GWP</v>
      </c>
      <c r="C75" s="115" t="s">
        <v>65</v>
      </c>
      <c r="D75" s="278" t="s">
        <v>484</v>
      </c>
      <c r="E75" s="278" t="s">
        <v>484</v>
      </c>
      <c r="F75" s="278" t="s">
        <v>484</v>
      </c>
      <c r="G75" s="278" t="s">
        <v>484</v>
      </c>
      <c r="H75" s="278" t="s">
        <v>484</v>
      </c>
      <c r="I75" s="278" t="s">
        <v>484</v>
      </c>
      <c r="J75" s="278" t="s">
        <v>484</v>
      </c>
      <c r="K75" s="278" t="s">
        <v>484</v>
      </c>
      <c r="L75" s="278" t="s">
        <v>484</v>
      </c>
      <c r="M75" s="278" t="s">
        <v>484</v>
      </c>
      <c r="N75" s="278">
        <v>933432.00917267613</v>
      </c>
      <c r="O75" s="279">
        <v>935063.49534696771</v>
      </c>
      <c r="P75" s="278">
        <v>837499</v>
      </c>
      <c r="Q75" s="278">
        <v>837499</v>
      </c>
      <c r="R75" s="278">
        <v>837499</v>
      </c>
      <c r="S75" s="278">
        <v>837499</v>
      </c>
      <c r="T75" s="278">
        <v>837498.99999999627</v>
      </c>
      <c r="U75" s="278">
        <v>837498.99999999464</v>
      </c>
      <c r="V75" s="278">
        <v>1046058.1347396364</v>
      </c>
      <c r="W75" s="278">
        <v>395636.95608468156</v>
      </c>
      <c r="X75" s="278">
        <v>396291.04688679747</v>
      </c>
      <c r="Y75" s="278">
        <v>30534.273366919384</v>
      </c>
      <c r="Z75" s="278">
        <v>30592.233064369844</v>
      </c>
      <c r="AA75" s="279">
        <v>33707.498041083731</v>
      </c>
      <c r="AB75" s="278">
        <v>30694.775616458326</v>
      </c>
      <c r="AC75" s="278">
        <v>30747.262454754375</v>
      </c>
      <c r="AD75" s="278">
        <v>30799.43031815621</v>
      </c>
      <c r="AE75" s="278">
        <v>50020.92137462322</v>
      </c>
      <c r="AF75" s="278">
        <v>50031.021874382001</v>
      </c>
      <c r="AG75" s="278">
        <v>50026.07798125819</v>
      </c>
      <c r="AH75" s="278">
        <v>50028.662213213218</v>
      </c>
      <c r="AI75" s="278">
        <v>49034.166361863841</v>
      </c>
      <c r="AJ75" s="278">
        <v>50000</v>
      </c>
      <c r="AK75" s="278">
        <v>50000</v>
      </c>
      <c r="AL75" s="278">
        <v>50000</v>
      </c>
      <c r="AM75" s="279">
        <v>50000</v>
      </c>
      <c r="AN75" s="278">
        <v>49779.982107679316</v>
      </c>
      <c r="AO75" s="278">
        <v>69375.614129489972</v>
      </c>
      <c r="AP75" s="278" t="s">
        <v>484</v>
      </c>
      <c r="AQ75" s="278">
        <v>6466689.0908243088</v>
      </c>
      <c r="AR75" s="279">
        <v>341382.31819470937</v>
      </c>
    </row>
    <row r="76" spans="2:44" ht="15.75" x14ac:dyDescent="0.25">
      <c r="B76" t="str">
        <f>$C$61</f>
        <v>Short-Term</v>
      </c>
      <c r="C76" s="118" t="s">
        <v>59</v>
      </c>
      <c r="D76" s="119" t="s">
        <v>484</v>
      </c>
      <c r="E76" s="119" t="s">
        <v>484</v>
      </c>
      <c r="F76" s="119" t="s">
        <v>484</v>
      </c>
      <c r="G76" s="119" t="s">
        <v>484</v>
      </c>
      <c r="H76" s="119" t="s">
        <v>484</v>
      </c>
      <c r="I76" s="119" t="s">
        <v>484</v>
      </c>
      <c r="J76" s="119" t="s">
        <v>484</v>
      </c>
      <c r="K76" s="119" t="s">
        <v>484</v>
      </c>
      <c r="L76" s="119" t="s">
        <v>484</v>
      </c>
      <c r="M76" s="119" t="s">
        <v>484</v>
      </c>
      <c r="N76" s="119">
        <v>-6.5922555529919102E-2</v>
      </c>
      <c r="O76" s="219">
        <v>4.5466416994363046E-2</v>
      </c>
      <c r="P76" s="119">
        <v>7.084072424474841E-2</v>
      </c>
      <c r="Q76" s="119">
        <v>0.10496113811991337</v>
      </c>
      <c r="R76" s="119">
        <v>0.16852307968654268</v>
      </c>
      <c r="S76" s="119">
        <v>0.27896622861668141</v>
      </c>
      <c r="T76" s="119">
        <v>0.33989984081833402</v>
      </c>
      <c r="U76" s="119">
        <v>0.25345252011397545</v>
      </c>
      <c r="V76" s="119">
        <v>-5.1758331805130009E-2</v>
      </c>
      <c r="W76" s="119">
        <v>0.11689172626890376</v>
      </c>
      <c r="X76" s="119">
        <v>-0.31597250217004169</v>
      </c>
      <c r="Y76" s="119">
        <v>1.0501631173357202</v>
      </c>
      <c r="Z76" s="119">
        <v>0.84231139728508908</v>
      </c>
      <c r="AA76" s="219">
        <v>1.0282703735385397</v>
      </c>
      <c r="AB76" s="119">
        <v>0.58914374627383692</v>
      </c>
      <c r="AC76" s="119">
        <v>0.78706066256267082</v>
      </c>
      <c r="AD76" s="119">
        <v>0.89737478571206619</v>
      </c>
      <c r="AE76" s="119">
        <v>0.31015304593869342</v>
      </c>
      <c r="AF76" s="119">
        <v>0.41018881598208701</v>
      </c>
      <c r="AG76" s="119">
        <v>0.5093515331802061</v>
      </c>
      <c r="AH76" s="119">
        <v>0.64118295128698111</v>
      </c>
      <c r="AI76" s="119">
        <v>-0.14518150077851411</v>
      </c>
      <c r="AJ76" s="119" t="s">
        <v>484</v>
      </c>
      <c r="AK76" s="119" t="s">
        <v>484</v>
      </c>
      <c r="AL76" s="119" t="s">
        <v>484</v>
      </c>
      <c r="AM76" s="197" t="s">
        <v>484</v>
      </c>
      <c r="AN76" s="158">
        <v>0.35637666770974463</v>
      </c>
      <c r="AO76" s="158">
        <v>0.14855792569334381</v>
      </c>
      <c r="AP76" s="158">
        <v>0</v>
      </c>
      <c r="AQ76" s="158">
        <v>0</v>
      </c>
      <c r="AR76" s="159">
        <v>0</v>
      </c>
    </row>
    <row r="77" spans="2:44" ht="15.75" thickBot="1" x14ac:dyDescent="0.3">
      <c r="B77" t="str">
        <f>$C$61</f>
        <v>Short-Term</v>
      </c>
      <c r="C77" s="184" t="s">
        <v>66</v>
      </c>
      <c r="D77" s="185"/>
      <c r="E77" s="185"/>
      <c r="F77" s="185"/>
      <c r="G77" s="185"/>
      <c r="H77" s="185"/>
      <c r="I77" s="185"/>
      <c r="J77" s="185"/>
      <c r="K77" s="185"/>
      <c r="L77" s="185"/>
      <c r="M77" s="185"/>
      <c r="N77" s="185"/>
      <c r="O77" s="221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221"/>
      <c r="AB77" s="185"/>
      <c r="AC77" s="185"/>
      <c r="AD77" s="185"/>
      <c r="AE77" s="185"/>
      <c r="AF77" s="185"/>
      <c r="AG77" s="185"/>
      <c r="AH77" s="185"/>
      <c r="AI77" s="185"/>
      <c r="AJ77" s="185"/>
      <c r="AK77" s="185"/>
      <c r="AL77" s="185"/>
      <c r="AM77" s="221"/>
      <c r="AN77" s="185"/>
      <c r="AO77" s="185"/>
      <c r="AP77" s="185"/>
      <c r="AQ77" s="185"/>
      <c r="AR77" s="221"/>
    </row>
    <row r="78" spans="2:44" ht="15.75" x14ac:dyDescent="0.25">
      <c r="C78" s="111" t="s">
        <v>67</v>
      </c>
      <c r="D78" s="122">
        <v>9.4105331199606807E-3</v>
      </c>
      <c r="E78" s="122">
        <v>1.0434185700236083E-2</v>
      </c>
      <c r="F78" s="122">
        <v>9.0129332965517145E-3</v>
      </c>
      <c r="G78" s="122">
        <v>8.6650161863863415E-3</v>
      </c>
      <c r="H78" s="122">
        <v>8.4489736592486264E-3</v>
      </c>
      <c r="I78" s="122">
        <v>7.4182335090028926E-3</v>
      </c>
      <c r="J78" s="122">
        <v>0</v>
      </c>
      <c r="K78" s="122">
        <v>0</v>
      </c>
      <c r="L78" s="122">
        <v>0</v>
      </c>
      <c r="M78" s="122">
        <v>0</v>
      </c>
      <c r="N78" s="122">
        <v>0</v>
      </c>
      <c r="O78" s="211">
        <v>0</v>
      </c>
      <c r="P78" s="122">
        <v>0</v>
      </c>
      <c r="Q78" s="122">
        <v>0</v>
      </c>
      <c r="R78" s="122">
        <v>0</v>
      </c>
      <c r="S78" s="122">
        <v>0</v>
      </c>
      <c r="T78" s="122">
        <v>0</v>
      </c>
      <c r="U78" s="122">
        <v>0</v>
      </c>
      <c r="V78" s="122">
        <v>0</v>
      </c>
      <c r="W78" s="122">
        <v>0</v>
      </c>
      <c r="X78" s="122">
        <v>0</v>
      </c>
      <c r="Y78" s="122">
        <v>0</v>
      </c>
      <c r="Z78" s="122">
        <v>0</v>
      </c>
      <c r="AA78" s="211">
        <v>0</v>
      </c>
      <c r="AB78" s="122">
        <v>0</v>
      </c>
      <c r="AC78" s="122">
        <v>0</v>
      </c>
      <c r="AD78" s="122">
        <v>0</v>
      </c>
      <c r="AE78" s="122">
        <v>0</v>
      </c>
      <c r="AF78" s="122">
        <v>0</v>
      </c>
      <c r="AG78" s="122">
        <v>0</v>
      </c>
      <c r="AH78" s="122">
        <v>0</v>
      </c>
      <c r="AI78" s="122">
        <v>0</v>
      </c>
      <c r="AJ78" s="122">
        <v>0</v>
      </c>
      <c r="AK78" s="122">
        <v>0</v>
      </c>
      <c r="AL78" s="122">
        <v>0</v>
      </c>
      <c r="AM78" s="211">
        <v>0</v>
      </c>
      <c r="AN78" s="122">
        <v>0</v>
      </c>
      <c r="AO78" s="122">
        <v>0</v>
      </c>
      <c r="AP78" s="122">
        <v>0</v>
      </c>
      <c r="AQ78" s="122">
        <v>0</v>
      </c>
      <c r="AR78" s="211">
        <v>0</v>
      </c>
    </row>
    <row r="79" spans="2:44" ht="16.5" thickBot="1" x14ac:dyDescent="0.3">
      <c r="C79" s="150" t="s">
        <v>181</v>
      </c>
      <c r="D79" s="151">
        <f>IFERROR(IF(D67=0,"-",(D67/D$8)),"-")</f>
        <v>0.14792263763718239</v>
      </c>
      <c r="E79" s="151">
        <f t="shared" ref="E79:AR79" si="35">IFERROR(IF(E67=0,"-",(E67/E$8)),"-")</f>
        <v>0.14309714862148198</v>
      </c>
      <c r="F79" s="151">
        <f t="shared" si="35"/>
        <v>0.14341817568763529</v>
      </c>
      <c r="G79" s="151">
        <f t="shared" si="35"/>
        <v>0.1645284416386156</v>
      </c>
      <c r="H79" s="151">
        <f t="shared" si="35"/>
        <v>0.15132002174276354</v>
      </c>
      <c r="I79" s="151">
        <f t="shared" si="35"/>
        <v>0.13360547413479618</v>
      </c>
      <c r="J79" s="151">
        <f t="shared" si="35"/>
        <v>0.12580797787518319</v>
      </c>
      <c r="K79" s="151">
        <f t="shared" si="35"/>
        <v>0.13341863649003266</v>
      </c>
      <c r="L79" s="151">
        <f t="shared" si="35"/>
        <v>0.12794082706401697</v>
      </c>
      <c r="M79" s="151">
        <f t="shared" si="35"/>
        <v>0.12882685984748699</v>
      </c>
      <c r="N79" s="151">
        <f t="shared" si="35"/>
        <v>0.12043968764975779</v>
      </c>
      <c r="O79" s="212">
        <f t="shared" si="35"/>
        <v>0.13325673556546369</v>
      </c>
      <c r="P79" s="151">
        <f t="shared" si="35"/>
        <v>0.12035785994085996</v>
      </c>
      <c r="Q79" s="151">
        <f t="shared" si="35"/>
        <v>0.10681412300646161</v>
      </c>
      <c r="R79" s="151">
        <f t="shared" si="35"/>
        <v>8.8677160574455682E-2</v>
      </c>
      <c r="S79" s="151">
        <f t="shared" si="35"/>
        <v>0.10719544076311416</v>
      </c>
      <c r="T79" s="151">
        <f t="shared" si="35"/>
        <v>0.11361065745075213</v>
      </c>
      <c r="U79" s="151">
        <f t="shared" si="35"/>
        <v>0.12036508987187358</v>
      </c>
      <c r="V79" s="151">
        <f t="shared" si="35"/>
        <v>0.12825672110451283</v>
      </c>
      <c r="W79" s="151">
        <f t="shared" si="35"/>
        <v>6.9263522859076582E-2</v>
      </c>
      <c r="X79" s="151">
        <f t="shared" si="35"/>
        <v>5.1574757739719687E-2</v>
      </c>
      <c r="Y79" s="151">
        <f t="shared" si="35"/>
        <v>1.363191019553576E-2</v>
      </c>
      <c r="Z79" s="151">
        <f t="shared" si="35"/>
        <v>1.1542512745714313E-2</v>
      </c>
      <c r="AA79" s="212">
        <f t="shared" si="35"/>
        <v>1.4452619527172668E-2</v>
      </c>
      <c r="AB79" s="151">
        <f t="shared" si="35"/>
        <v>1.0160700502930929E-2</v>
      </c>
      <c r="AC79" s="151">
        <f t="shared" si="35"/>
        <v>1.3314501041181353E-2</v>
      </c>
      <c r="AD79" s="151">
        <f t="shared" si="35"/>
        <v>1.152811853285312E-2</v>
      </c>
      <c r="AE79" s="151">
        <f t="shared" si="35"/>
        <v>1.3561645715956248E-2</v>
      </c>
      <c r="AF79" s="151">
        <f t="shared" si="35"/>
        <v>1.376452359875409E-2</v>
      </c>
      <c r="AG79" s="151">
        <f t="shared" si="35"/>
        <v>1.5998987475508621E-2</v>
      </c>
      <c r="AH79" s="151">
        <f t="shared" si="35"/>
        <v>1.7315486237243934E-2</v>
      </c>
      <c r="AI79" s="151">
        <f t="shared" si="35"/>
        <v>1.8228327104242326E-2</v>
      </c>
      <c r="AJ79" s="151" t="str">
        <f t="shared" si="35"/>
        <v>-</v>
      </c>
      <c r="AK79" s="151" t="str">
        <f t="shared" si="35"/>
        <v>-</v>
      </c>
      <c r="AL79" s="151" t="str">
        <f t="shared" si="35"/>
        <v>-</v>
      </c>
      <c r="AM79" s="212" t="str">
        <f t="shared" si="35"/>
        <v>-</v>
      </c>
      <c r="AN79" s="151">
        <f t="shared" ca="1" si="35"/>
        <v>1.5993987660860513E-2</v>
      </c>
      <c r="AO79" s="151">
        <f t="shared" ca="1" si="35"/>
        <v>1.732936311663116E-2</v>
      </c>
      <c r="AP79" s="151">
        <f t="shared" si="35"/>
        <v>0.10106671166710648</v>
      </c>
      <c r="AQ79" s="151">
        <f t="shared" ca="1" si="35"/>
        <v>0.1070454146117483</v>
      </c>
      <c r="AR79" s="212">
        <f t="shared" ca="1" si="35"/>
        <v>1.3937349525120296E-2</v>
      </c>
    </row>
  </sheetData>
  <mergeCells count="12">
    <mergeCell ref="AN62:AO62"/>
    <mergeCell ref="AP62:AR62"/>
    <mergeCell ref="AN3:AO3"/>
    <mergeCell ref="AN2:AR2"/>
    <mergeCell ref="AP3:AR3"/>
    <mergeCell ref="AN21:AR21"/>
    <mergeCell ref="AN22:AO22"/>
    <mergeCell ref="AP22:AR22"/>
    <mergeCell ref="AN41:AR41"/>
    <mergeCell ref="AN42:AO42"/>
    <mergeCell ref="AP42:AR42"/>
    <mergeCell ref="AN61:AR61"/>
  </mergeCells>
  <conditionalFormatting sqref="D70:D72">
    <cfRule type="cellIs" dxfId="179" priority="26" operator="lessThan">
      <formula>0</formula>
    </cfRule>
  </conditionalFormatting>
  <conditionalFormatting sqref="D35:AM35">
    <cfRule type="cellIs" dxfId="178" priority="36" operator="lessThan">
      <formula>0</formula>
    </cfRule>
  </conditionalFormatting>
  <conditionalFormatting sqref="D38:AM38">
    <cfRule type="cellIs" dxfId="177" priority="35" operator="lessThan">
      <formula>0</formula>
    </cfRule>
  </conditionalFormatting>
  <conditionalFormatting sqref="D58:AM58">
    <cfRule type="cellIs" dxfId="176" priority="77" operator="lessThan">
      <formula>0</formula>
    </cfRule>
  </conditionalFormatting>
  <conditionalFormatting sqref="D13:AP13">
    <cfRule type="cellIs" dxfId="175" priority="45" operator="lessThan">
      <formula>0</formula>
    </cfRule>
  </conditionalFormatting>
  <conditionalFormatting sqref="D7:AR7">
    <cfRule type="cellIs" dxfId="174" priority="25" operator="lessThan">
      <formula>0</formula>
    </cfRule>
  </conditionalFormatting>
  <conditionalFormatting sqref="D10:AR10">
    <cfRule type="cellIs" dxfId="173" priority="13" operator="greaterThan">
      <formula>0</formula>
    </cfRule>
    <cfRule type="cellIs" dxfId="172" priority="14" operator="lessThan">
      <formula>0</formula>
    </cfRule>
  </conditionalFormatting>
  <conditionalFormatting sqref="D16:AR16">
    <cfRule type="cellIs" dxfId="171" priority="11" operator="greaterThan">
      <formula>0</formula>
    </cfRule>
    <cfRule type="cellIs" dxfId="170" priority="12" operator="lessThan">
      <formula>0</formula>
    </cfRule>
  </conditionalFormatting>
  <conditionalFormatting sqref="D26:AR26">
    <cfRule type="cellIs" dxfId="169" priority="34" operator="lessThan">
      <formula>0</formula>
    </cfRule>
  </conditionalFormatting>
  <conditionalFormatting sqref="D29:AR29">
    <cfRule type="cellIs" dxfId="168" priority="9" operator="greaterThan">
      <formula>0</formula>
    </cfRule>
    <cfRule type="cellIs" dxfId="167" priority="10" operator="lessThan">
      <formula>0</formula>
    </cfRule>
  </conditionalFormatting>
  <conditionalFormatting sqref="D32:AR32">
    <cfRule type="cellIs" dxfId="166" priority="33" operator="lessThan">
      <formula>0</formula>
    </cfRule>
  </conditionalFormatting>
  <conditionalFormatting sqref="D46:AR46">
    <cfRule type="cellIs" dxfId="165" priority="41" operator="lessThan">
      <formula>0</formula>
    </cfRule>
  </conditionalFormatting>
  <conditionalFormatting sqref="D49:AR49">
    <cfRule type="cellIs" dxfId="164" priority="7" operator="greaterThan">
      <formula>0</formula>
    </cfRule>
    <cfRule type="cellIs" dxfId="163" priority="8" operator="lessThan">
      <formula>0</formula>
    </cfRule>
  </conditionalFormatting>
  <conditionalFormatting sqref="D52:AR52">
    <cfRule type="cellIs" dxfId="162" priority="40" operator="lessThan">
      <formula>0</formula>
    </cfRule>
  </conditionalFormatting>
  <conditionalFormatting sqref="D55:AR55">
    <cfRule type="cellIs" dxfId="161" priority="5" operator="greaterThan">
      <formula>0</formula>
    </cfRule>
    <cfRule type="cellIs" dxfId="160" priority="6" operator="lessThan">
      <formula>0</formula>
    </cfRule>
  </conditionalFormatting>
  <conditionalFormatting sqref="D66:AR66">
    <cfRule type="cellIs" dxfId="159" priority="19" operator="lessThan">
      <formula>0</formula>
    </cfRule>
  </conditionalFormatting>
  <conditionalFormatting sqref="D69:AR69">
    <cfRule type="cellIs" dxfId="158" priority="3" operator="greaterThan">
      <formula>0</formula>
    </cfRule>
    <cfRule type="cellIs" dxfId="157" priority="4" operator="lessThan">
      <formula>0</formula>
    </cfRule>
  </conditionalFormatting>
  <conditionalFormatting sqref="D76:AR76">
    <cfRule type="cellIs" dxfId="156" priority="1" operator="greaterThan">
      <formula>0</formula>
    </cfRule>
    <cfRule type="cellIs" dxfId="155" priority="2" operator="lessThan">
      <formula>0</formula>
    </cfRule>
  </conditionalFormatting>
  <conditionalFormatting sqref="D78:AR79">
    <cfRule type="cellIs" dxfId="154" priority="15" operator="lessThan">
      <formula>0</formula>
    </cfRule>
  </conditionalFormatting>
  <conditionalFormatting sqref="E72:AR72">
    <cfRule type="cellIs" dxfId="153" priority="20" operator="lessThan">
      <formula>0</formula>
    </cfRule>
  </conditionalFormatting>
  <conditionalFormatting sqref="AN17:AR18">
    <cfRule type="cellIs" dxfId="152" priority="21" operator="lessThan">
      <formula>0</formula>
    </cfRule>
  </conditionalFormatting>
  <conditionalFormatting sqref="AN35:AR38">
    <cfRule type="cellIs" dxfId="151" priority="32" operator="lessThan">
      <formula>0</formula>
    </cfRule>
  </conditionalFormatting>
  <conditionalFormatting sqref="AN56:AR58">
    <cfRule type="cellIs" dxfId="150" priority="39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504F-1733-4E84-A439-890D61E09C43}">
  <dimension ref="B1:AU80"/>
  <sheetViews>
    <sheetView showGridLines="0" zoomScale="55" zoomScaleNormal="5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B16" sqref="AB16"/>
    </sheetView>
  </sheetViews>
  <sheetFormatPr defaultRowHeight="15" outlineLevelCol="1" x14ac:dyDescent="0.25"/>
  <cols>
    <col min="2" max="2" width="26.7109375" hidden="1" customWidth="1"/>
    <col min="3" max="3" width="55.28515625" customWidth="1"/>
    <col min="4" max="15" width="16.7109375" customWidth="1" outlineLevel="1"/>
    <col min="16" max="16" width="16.7109375" customWidth="1"/>
    <col min="17" max="17" width="15.42578125" bestFit="1" customWidth="1"/>
    <col min="18" max="18" width="16.7109375" bestFit="1" customWidth="1"/>
    <col min="19" max="20" width="17" bestFit="1" customWidth="1"/>
    <col min="21" max="21" width="16.7109375" bestFit="1" customWidth="1"/>
    <col min="22" max="22" width="17" bestFit="1" customWidth="1"/>
    <col min="23" max="23" width="16" bestFit="1" customWidth="1"/>
    <col min="24" max="24" width="15.42578125" bestFit="1" customWidth="1"/>
    <col min="25" max="25" width="16.7109375" bestFit="1" customWidth="1"/>
    <col min="26" max="26" width="17.28515625" bestFit="1" customWidth="1"/>
    <col min="27" max="27" width="16" bestFit="1" customWidth="1"/>
    <col min="28" max="28" width="15.7109375" bestFit="1" customWidth="1"/>
    <col min="29" max="29" width="13.42578125" customWidth="1"/>
    <col min="30" max="30" width="14.42578125" bestFit="1" customWidth="1"/>
    <col min="31" max="31" width="14.140625" bestFit="1" customWidth="1"/>
    <col min="32" max="38" width="13.42578125" customWidth="1"/>
    <col min="39" max="39" width="14.140625" bestFit="1" customWidth="1"/>
    <col min="40" max="44" width="17.140625" customWidth="1"/>
    <col min="45" max="45" width="17.140625" bestFit="1" customWidth="1"/>
  </cols>
  <sheetData>
    <row r="1" spans="2:47" ht="15.75" thickBot="1" x14ac:dyDescent="0.3">
      <c r="Z1" s="91"/>
    </row>
    <row r="2" spans="2:47" ht="26.25" x14ac:dyDescent="0.4">
      <c r="C2" s="180" t="s">
        <v>53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9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9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9"/>
      <c r="AN2" s="525" t="s">
        <v>288</v>
      </c>
      <c r="AO2" s="526"/>
      <c r="AP2" s="526"/>
      <c r="AQ2" s="526"/>
      <c r="AR2" s="527"/>
    </row>
    <row r="3" spans="2:47" ht="15.75" thickBot="1" x14ac:dyDescent="0.3">
      <c r="C3" s="216"/>
      <c r="D3" s="213" t="s">
        <v>236</v>
      </c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4"/>
      <c r="P3" s="213" t="s">
        <v>236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4"/>
      <c r="AB3" s="213" t="s">
        <v>236</v>
      </c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4"/>
      <c r="AN3" s="530" t="s">
        <v>289</v>
      </c>
      <c r="AO3" s="528"/>
      <c r="AP3" s="528" t="s">
        <v>290</v>
      </c>
      <c r="AQ3" s="528"/>
      <c r="AR3" s="529"/>
    </row>
    <row r="4" spans="2:47" ht="15.75" thickBot="1" x14ac:dyDescent="0.3">
      <c r="C4" s="183" t="s">
        <v>55</v>
      </c>
      <c r="D4" s="191">
        <f>'Current - Sales, NWP, GWP'!D4</f>
        <v>44927</v>
      </c>
      <c r="E4" s="191">
        <f>'Current - Sales, NWP, GWP'!E4</f>
        <v>44958</v>
      </c>
      <c r="F4" s="191">
        <f>'Current - Sales, NWP, GWP'!F4</f>
        <v>44986</v>
      </c>
      <c r="G4" s="191">
        <f>'Current - Sales, NWP, GWP'!G4</f>
        <v>45017</v>
      </c>
      <c r="H4" s="191">
        <f>'Current - Sales, NWP, GWP'!H4</f>
        <v>45047</v>
      </c>
      <c r="I4" s="191">
        <f>'Current - Sales, NWP, GWP'!I4</f>
        <v>45078</v>
      </c>
      <c r="J4" s="191">
        <f>'Current - Sales, NWP, GWP'!J4</f>
        <v>45108</v>
      </c>
      <c r="K4" s="191">
        <f>'Current - Sales, NWP, GWP'!K4</f>
        <v>45139</v>
      </c>
      <c r="L4" s="191">
        <f>'Current - Sales, NWP, GWP'!L4</f>
        <v>45170</v>
      </c>
      <c r="M4" s="191">
        <f>'Current - Sales, NWP, GWP'!M4</f>
        <v>45200</v>
      </c>
      <c r="N4" s="191">
        <f>'Current - Sales, NWP, GWP'!N4</f>
        <v>45231</v>
      </c>
      <c r="O4" s="218">
        <f>'Current - Sales, NWP, GWP'!O4</f>
        <v>45261</v>
      </c>
      <c r="P4" s="191">
        <f>'Current - Sales, NWP, GWP'!P4</f>
        <v>45292</v>
      </c>
      <c r="Q4" s="191">
        <f>'Current - Sales, NWP, GWP'!Q4</f>
        <v>45323</v>
      </c>
      <c r="R4" s="191">
        <f>'Current - Sales, NWP, GWP'!R4</f>
        <v>45352</v>
      </c>
      <c r="S4" s="191">
        <f>'Current - Sales, NWP, GWP'!S4</f>
        <v>45383</v>
      </c>
      <c r="T4" s="191">
        <f>'Current - Sales, NWP, GWP'!T4</f>
        <v>45413</v>
      </c>
      <c r="U4" s="191">
        <f>'Current - Sales, NWP, GWP'!U4</f>
        <v>45444</v>
      </c>
      <c r="V4" s="191">
        <f>'Current - Sales, NWP, GWP'!V4</f>
        <v>45474</v>
      </c>
      <c r="W4" s="191">
        <f>'Current - Sales, NWP, GWP'!W4</f>
        <v>45505</v>
      </c>
      <c r="X4" s="191">
        <f>'Current - Sales, NWP, GWP'!X4</f>
        <v>45536</v>
      </c>
      <c r="Y4" s="191">
        <f>'Current - Sales, NWP, GWP'!Y4</f>
        <v>45566</v>
      </c>
      <c r="Z4" s="191">
        <f>'Current - Sales, NWP, GWP'!Z4</f>
        <v>45597</v>
      </c>
      <c r="AA4" s="218">
        <f>'Current - Sales, NWP, GWP'!AA4</f>
        <v>45627</v>
      </c>
      <c r="AB4" s="191">
        <f>'Current - Sales, NWP, GWP'!AB4</f>
        <v>45658</v>
      </c>
      <c r="AC4" s="191">
        <f>'Current - Sales, NWP, GWP'!AC4</f>
        <v>45689</v>
      </c>
      <c r="AD4" s="191">
        <f>'Current - Sales, NWP, GWP'!AD4</f>
        <v>45717</v>
      </c>
      <c r="AE4" s="191">
        <f>'Current - Sales, NWP, GWP'!AE4</f>
        <v>45748</v>
      </c>
      <c r="AF4" s="191">
        <f>'Current - Sales, NWP, GWP'!AF4</f>
        <v>45778</v>
      </c>
      <c r="AG4" s="191">
        <f>'Current - Sales, NWP, GWP'!AG4</f>
        <v>45809</v>
      </c>
      <c r="AH4" s="191">
        <f>'Current - Sales, NWP, GWP'!AH4</f>
        <v>45839</v>
      </c>
      <c r="AI4" s="191">
        <f>'Current - Sales, NWP, GWP'!AI4</f>
        <v>45870</v>
      </c>
      <c r="AJ4" s="191">
        <f>'Current - Sales, NWP, GWP'!AJ4</f>
        <v>45901</v>
      </c>
      <c r="AK4" s="191">
        <f>'Current - Sales, NWP, GWP'!AK4</f>
        <v>45931</v>
      </c>
      <c r="AL4" s="191">
        <f>'Current - Sales, NWP, GWP'!AL4</f>
        <v>45962</v>
      </c>
      <c r="AM4" s="218">
        <f>'Current - Sales, NWP, GWP'!AM4</f>
        <v>45992</v>
      </c>
      <c r="AN4" s="390" t="s">
        <v>234</v>
      </c>
      <c r="AO4" s="391" t="s">
        <v>235</v>
      </c>
      <c r="AP4" s="391" t="s">
        <v>482</v>
      </c>
      <c r="AQ4" s="391" t="s">
        <v>292</v>
      </c>
      <c r="AR4" s="392" t="s">
        <v>483</v>
      </c>
      <c r="AU4">
        <f ca="1">MATCH(EOMONTH(TODAY(),-1)+1, $D$4:$AM$4, 0)</f>
        <v>32</v>
      </c>
    </row>
    <row r="5" spans="2:47" ht="15.75" x14ac:dyDescent="0.25">
      <c r="C5" s="111" t="s">
        <v>182</v>
      </c>
      <c r="D5" s="112">
        <f>IFERROR(D24+D44+D64,"-")</f>
        <v>5123.7644091754973</v>
      </c>
      <c r="E5" s="112">
        <f t="shared" ref="E5:AM5" si="0">IFERROR(E24+E44+E64,"-")</f>
        <v>4997.4477278566919</v>
      </c>
      <c r="F5" s="112">
        <f t="shared" si="0"/>
        <v>6105.1831700957737</v>
      </c>
      <c r="G5" s="112">
        <f t="shared" si="0"/>
        <v>5476.7774319687624</v>
      </c>
      <c r="H5" s="112">
        <f t="shared" si="0"/>
        <v>5719.0513732470663</v>
      </c>
      <c r="I5" s="112">
        <f t="shared" si="0"/>
        <v>5935.8820633502937</v>
      </c>
      <c r="J5" s="112">
        <f t="shared" si="0"/>
        <v>5996.9194952312819</v>
      </c>
      <c r="K5" s="112">
        <f t="shared" si="0"/>
        <v>6183.0738500294165</v>
      </c>
      <c r="L5" s="112">
        <f t="shared" si="0"/>
        <v>5817.6743357331543</v>
      </c>
      <c r="M5" s="112">
        <f t="shared" si="0"/>
        <v>5627.4406958078853</v>
      </c>
      <c r="N5" s="112">
        <f t="shared" si="0"/>
        <v>5400.981698063697</v>
      </c>
      <c r="O5" s="114">
        <f t="shared" si="0"/>
        <v>5540.9870206548649</v>
      </c>
      <c r="P5" s="112">
        <f t="shared" si="0"/>
        <v>6124.6353977874942</v>
      </c>
      <c r="Q5" s="112">
        <f t="shared" si="0"/>
        <v>6668.324233847884</v>
      </c>
      <c r="R5" s="112">
        <f t="shared" si="0"/>
        <v>8433.2922608679601</v>
      </c>
      <c r="S5" s="112">
        <f t="shared" si="0"/>
        <v>8067.9511130538704</v>
      </c>
      <c r="T5" s="112">
        <f t="shared" si="0"/>
        <v>8277.4398943589604</v>
      </c>
      <c r="U5" s="112">
        <f t="shared" si="0"/>
        <v>7418.7272011799032</v>
      </c>
      <c r="V5" s="112">
        <f t="shared" si="0"/>
        <v>6513.7514557708873</v>
      </c>
      <c r="W5" s="112">
        <f t="shared" si="0"/>
        <v>5848.663147684978</v>
      </c>
      <c r="X5" s="112">
        <f t="shared" si="0"/>
        <v>4625.4845729511499</v>
      </c>
      <c r="Y5" s="112">
        <f t="shared" si="0"/>
        <v>4204.0298653951886</v>
      </c>
      <c r="Z5" s="112">
        <f t="shared" si="0"/>
        <v>4419.1269120398856</v>
      </c>
      <c r="AA5" s="114">
        <f t="shared" si="0"/>
        <v>4255.0141242459249</v>
      </c>
      <c r="AB5" s="112">
        <f t="shared" si="0"/>
        <v>4481.1458884210506</v>
      </c>
      <c r="AC5" s="112">
        <f t="shared" si="0"/>
        <v>3829.0430243163569</v>
      </c>
      <c r="AD5" s="112">
        <f t="shared" si="0"/>
        <v>4615.1639264410378</v>
      </c>
      <c r="AE5" s="112">
        <f t="shared" si="0"/>
        <v>4458.4487418058998</v>
      </c>
      <c r="AF5" s="112">
        <f t="shared" si="0"/>
        <v>4568.0044822604359</v>
      </c>
      <c r="AG5" s="112">
        <f t="shared" si="0"/>
        <v>4156.3929434615984</v>
      </c>
      <c r="AH5" s="112">
        <f t="shared" si="0"/>
        <v>3985.40902976999</v>
      </c>
      <c r="AI5" s="112">
        <f t="shared" si="0"/>
        <v>1810.1666300914524</v>
      </c>
      <c r="AJ5" s="112" t="str">
        <f t="shared" si="0"/>
        <v>-</v>
      </c>
      <c r="AK5" s="112" t="str">
        <f t="shared" si="0"/>
        <v>-</v>
      </c>
      <c r="AL5" s="112" t="str">
        <f t="shared" si="0"/>
        <v>-</v>
      </c>
      <c r="AM5" s="114" t="str">
        <f t="shared" si="0"/>
        <v>-</v>
      </c>
      <c r="AN5" s="393">
        <f ca="1">IFERROR(AVERAGE(INDEX($D5:$AM5, $AU$4 - 3):INDEX($D5:$AM5, $AU$4)),"-")</f>
        <v>3629.9932713958692</v>
      </c>
      <c r="AO5" s="394">
        <f ca="1">IFERROR(AVERAGE(INDEX($D5:$AM5, $AU$4 - 11):INDEX($D5:$AM5, $AU$4)),"-")</f>
        <v>4117.2858450999984</v>
      </c>
      <c r="AP5" s="394" t="str" cm="1">
        <f t="array" ref="AP5">IFERROR(SUMPRODUCT((YEAR($D$4:$AM$4)=2023)*$D5:$AM5),"-")</f>
        <v>-</v>
      </c>
      <c r="AQ5" s="394">
        <f ca="1">IFERROR(SUM(INDEX($D5:$AM5, $AU$4 - MONTH(TODAY())-11):INDEX($D5:$AM5, $AU$4-12)),"-")</f>
        <v>57352.78470455193</v>
      </c>
      <c r="AR5" s="395">
        <f ca="1">IFERROR(SUM(INDEX($D5:$AM5, $AU$4 - MONTH(TODAY())+1):INDEX($D5:$AM5, $AU$4)),"-")</f>
        <v>31903.774666567824</v>
      </c>
    </row>
    <row r="6" spans="2:47" ht="15.75" hidden="1" x14ac:dyDescent="0.25">
      <c r="B6" t="str">
        <f>$C$2&amp;"_W VYRs"</f>
        <v>MICL Total_W VYRs</v>
      </c>
      <c r="C6" s="115" t="s">
        <v>204</v>
      </c>
      <c r="D6" s="30" t="str">
        <f t="shared" ref="D6:AA6" si="1">IFERROR(D25+D45+D65,"-")</f>
        <v>-</v>
      </c>
      <c r="E6" s="30" t="str">
        <f t="shared" si="1"/>
        <v>-</v>
      </c>
      <c r="F6" s="30" t="str">
        <f t="shared" si="1"/>
        <v>-</v>
      </c>
      <c r="G6" s="30" t="str">
        <f t="shared" si="1"/>
        <v>-</v>
      </c>
      <c r="H6" s="30" t="str">
        <f t="shared" si="1"/>
        <v>-</v>
      </c>
      <c r="I6" s="30" t="str">
        <f t="shared" si="1"/>
        <v>-</v>
      </c>
      <c r="J6" s="30" t="str">
        <f t="shared" si="1"/>
        <v>-</v>
      </c>
      <c r="K6" s="30" t="str">
        <f t="shared" si="1"/>
        <v>-</v>
      </c>
      <c r="L6" s="30" t="str">
        <f t="shared" si="1"/>
        <v>-</v>
      </c>
      <c r="M6" s="30" t="str">
        <f t="shared" si="1"/>
        <v>-</v>
      </c>
      <c r="N6" s="30" t="str">
        <f t="shared" si="1"/>
        <v>-</v>
      </c>
      <c r="O6" s="117">
        <f t="shared" si="1"/>
        <v>2557.4212349426411</v>
      </c>
      <c r="P6" s="30">
        <f t="shared" si="1"/>
        <v>2300.4084641613995</v>
      </c>
      <c r="Q6" s="30">
        <f t="shared" si="1"/>
        <v>3253.9701741905824</v>
      </c>
      <c r="R6" s="30">
        <f t="shared" si="1"/>
        <v>7515.8331118292244</v>
      </c>
      <c r="S6" s="30">
        <f t="shared" si="1"/>
        <v>7514.4486247457289</v>
      </c>
      <c r="T6" s="30">
        <f t="shared" si="1"/>
        <v>7511.8151202610361</v>
      </c>
      <c r="U6" s="30">
        <f t="shared" si="1"/>
        <v>7512.8837064639602</v>
      </c>
      <c r="V6" s="30">
        <f t="shared" si="1"/>
        <v>7556.7026937069095</v>
      </c>
      <c r="W6" s="30">
        <f t="shared" si="1"/>
        <v>6895.4832419433505</v>
      </c>
      <c r="X6" s="30">
        <f t="shared" si="1"/>
        <v>6423.0492707798894</v>
      </c>
      <c r="Y6" s="30">
        <f t="shared" si="1"/>
        <v>6550.5321984063121</v>
      </c>
      <c r="Z6" s="30">
        <f t="shared" si="1"/>
        <v>6531.1114868337763</v>
      </c>
      <c r="AA6" s="117">
        <f t="shared" si="1"/>
        <v>5463.8468994294744</v>
      </c>
      <c r="AB6" s="30">
        <f t="shared" ref="AB6:AM6" si="2">IFERROR(AB25+AB45+AB65,"-")</f>
        <v>4801.7213563598998</v>
      </c>
      <c r="AC6" s="30">
        <f t="shared" si="2"/>
        <v>8117.0812593445626</v>
      </c>
      <c r="AD6" s="30">
        <f t="shared" si="2"/>
        <v>8098.4244248411114</v>
      </c>
      <c r="AE6" s="30">
        <f t="shared" si="2"/>
        <v>8132.5018608363098</v>
      </c>
      <c r="AF6" s="30">
        <f t="shared" si="2"/>
        <v>5953.1588991458457</v>
      </c>
      <c r="AG6" s="30">
        <f t="shared" si="2"/>
        <v>5940.4425862409598</v>
      </c>
      <c r="AH6" s="30">
        <f t="shared" si="2"/>
        <v>5913.1836273290883</v>
      </c>
      <c r="AI6" s="30">
        <f t="shared" si="2"/>
        <v>5926.0791119605601</v>
      </c>
      <c r="AJ6" s="30">
        <f t="shared" si="2"/>
        <v>5929.0402217058163</v>
      </c>
      <c r="AK6" s="30">
        <f t="shared" si="2"/>
        <v>5933.8328634381814</v>
      </c>
      <c r="AL6" s="30">
        <f t="shared" si="2"/>
        <v>5946.9591820518799</v>
      </c>
      <c r="AM6" s="117">
        <f t="shared" si="2"/>
        <v>5529.2546933100621</v>
      </c>
      <c r="AN6" s="30">
        <f t="shared" ref="AN6" si="3">AVERAGE(Y6:AB6)</f>
        <v>5836.8029852573654</v>
      </c>
      <c r="AO6" s="30">
        <f t="shared" ref="AO6" si="4">AVERAGE(Q6:AB6)</f>
        <v>6460.9498237458438</v>
      </c>
      <c r="AP6" s="30"/>
      <c r="AQ6" s="30"/>
      <c r="AR6" s="117"/>
    </row>
    <row r="7" spans="2:47" ht="15.75" hidden="1" x14ac:dyDescent="0.25">
      <c r="C7" s="118" t="s">
        <v>59</v>
      </c>
      <c r="D7" s="119" t="str">
        <f t="shared" ref="D7:AB7" si="5">IFERROR((D5/D6)-1,"-")</f>
        <v>-</v>
      </c>
      <c r="E7" s="119" t="str">
        <f t="shared" si="5"/>
        <v>-</v>
      </c>
      <c r="F7" s="119" t="str">
        <f t="shared" si="5"/>
        <v>-</v>
      </c>
      <c r="G7" s="119" t="str">
        <f t="shared" si="5"/>
        <v>-</v>
      </c>
      <c r="H7" s="119" t="str">
        <f t="shared" si="5"/>
        <v>-</v>
      </c>
      <c r="I7" s="119" t="str">
        <f t="shared" si="5"/>
        <v>-</v>
      </c>
      <c r="J7" s="119" t="str">
        <f t="shared" si="5"/>
        <v>-</v>
      </c>
      <c r="K7" s="119" t="str">
        <f t="shared" si="5"/>
        <v>-</v>
      </c>
      <c r="L7" s="119" t="str">
        <f t="shared" si="5"/>
        <v>-</v>
      </c>
      <c r="M7" s="119" t="str">
        <f t="shared" si="5"/>
        <v>-</v>
      </c>
      <c r="N7" s="119" t="str">
        <f t="shared" si="5"/>
        <v>-</v>
      </c>
      <c r="O7" s="219">
        <f t="shared" si="5"/>
        <v>1.1666305671303072</v>
      </c>
      <c r="P7" s="119">
        <f t="shared" si="5"/>
        <v>1.6624121294998773</v>
      </c>
      <c r="Q7" s="119">
        <f t="shared" si="5"/>
        <v>1.0492886771792906</v>
      </c>
      <c r="R7" s="119">
        <f t="shared" si="5"/>
        <v>0.12207018641682454</v>
      </c>
      <c r="S7" s="119">
        <f t="shared" si="5"/>
        <v>7.3658430039086342E-2</v>
      </c>
      <c r="T7" s="119">
        <f t="shared" si="5"/>
        <v>0.10192273929011697</v>
      </c>
      <c r="U7" s="119">
        <f t="shared" si="5"/>
        <v>-1.253267173602679E-2</v>
      </c>
      <c r="V7" s="119">
        <f t="shared" si="5"/>
        <v>-0.13801670916662812</v>
      </c>
      <c r="W7" s="119">
        <f t="shared" si="5"/>
        <v>-0.15181243395544064</v>
      </c>
      <c r="X7" s="119">
        <f t="shared" si="5"/>
        <v>-0.27986157696256908</v>
      </c>
      <c r="Y7" s="119">
        <f t="shared" si="5"/>
        <v>-0.35821552538616741</v>
      </c>
      <c r="Z7" s="119">
        <f t="shared" si="5"/>
        <v>-0.32337291731300111</v>
      </c>
      <c r="AA7" s="219">
        <f t="shared" si="5"/>
        <v>-0.2212420657888079</v>
      </c>
      <c r="AB7" s="119">
        <f t="shared" si="5"/>
        <v>-6.6762613685245498E-2</v>
      </c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219"/>
      <c r="AN7" s="158">
        <f t="shared" ref="AN7:AO7" ca="1" si="6">(AN5/AN6)-1</f>
        <v>-0.37808535244987207</v>
      </c>
      <c r="AO7" s="158">
        <f t="shared" ca="1" si="6"/>
        <v>-0.36274294687016573</v>
      </c>
      <c r="AP7" s="158"/>
      <c r="AQ7" s="158"/>
      <c r="AR7" s="159"/>
    </row>
    <row r="8" spans="2:47" ht="15.75" x14ac:dyDescent="0.25">
      <c r="C8" s="111" t="s">
        <v>60</v>
      </c>
      <c r="D8" s="297">
        <f>IFERROR(D27+D47+D67,"-")</f>
        <v>5272487.6107145268</v>
      </c>
      <c r="E8" s="297">
        <f t="shared" ref="E8:AM8" si="7">IFERROR(E27+E47+E67,"-")</f>
        <v>5003970.5875022262</v>
      </c>
      <c r="F8" s="297">
        <f t="shared" si="7"/>
        <v>5578404.7625076873</v>
      </c>
      <c r="G8" s="297">
        <f t="shared" si="7"/>
        <v>5573920.0521425819</v>
      </c>
      <c r="H8" s="297">
        <f t="shared" si="7"/>
        <v>6425015.8671498913</v>
      </c>
      <c r="I8" s="297">
        <f t="shared" si="7"/>
        <v>7069525.4071382526</v>
      </c>
      <c r="J8" s="297">
        <f t="shared" si="7"/>
        <v>7410764.7710735919</v>
      </c>
      <c r="K8" s="297">
        <f t="shared" si="7"/>
        <v>7492658.0017967829</v>
      </c>
      <c r="L8" s="297">
        <f t="shared" si="7"/>
        <v>7076020.60535804</v>
      </c>
      <c r="M8" s="297">
        <f t="shared" si="7"/>
        <v>7045613.9542892389</v>
      </c>
      <c r="N8" s="297">
        <f t="shared" si="7"/>
        <v>7239289.6621426996</v>
      </c>
      <c r="O8" s="298">
        <f t="shared" si="7"/>
        <v>7336045.5514263781</v>
      </c>
      <c r="P8" s="297">
        <f t="shared" si="7"/>
        <v>7451345.812852825</v>
      </c>
      <c r="Q8" s="297">
        <f t="shared" si="7"/>
        <v>8663684.3721340932</v>
      </c>
      <c r="R8" s="297">
        <f t="shared" si="7"/>
        <v>11035952.260703156</v>
      </c>
      <c r="S8" s="297">
        <f t="shared" si="7"/>
        <v>9992336.7064396497</v>
      </c>
      <c r="T8" s="297">
        <f t="shared" si="7"/>
        <v>9877284.4200109039</v>
      </c>
      <c r="U8" s="297">
        <f t="shared" si="7"/>
        <v>8721492.6979877632</v>
      </c>
      <c r="V8" s="297">
        <f t="shared" si="7"/>
        <v>7733361.9812803967</v>
      </c>
      <c r="W8" s="297">
        <f t="shared" si="7"/>
        <v>6379080.0961629869</v>
      </c>
      <c r="X8" s="297">
        <f t="shared" si="7"/>
        <v>5256451.4953107666</v>
      </c>
      <c r="Y8" s="297">
        <f t="shared" si="7"/>
        <v>4590104.0447413046</v>
      </c>
      <c r="Z8" s="297">
        <f t="shared" si="7"/>
        <v>4873579.6135822209</v>
      </c>
      <c r="AA8" s="298">
        <f t="shared" si="7"/>
        <v>4711968.4355011014</v>
      </c>
      <c r="AB8" s="297">
        <f t="shared" si="7"/>
        <v>4761830.2613630071</v>
      </c>
      <c r="AC8" s="297">
        <f t="shared" si="7"/>
        <v>4073509.5803930894</v>
      </c>
      <c r="AD8" s="297">
        <f t="shared" si="7"/>
        <v>4977820.0648841886</v>
      </c>
      <c r="AE8" s="297">
        <f t="shared" si="7"/>
        <v>4709618.6542584132</v>
      </c>
      <c r="AF8" s="297">
        <f t="shared" si="7"/>
        <v>4932493.3321435694</v>
      </c>
      <c r="AG8" s="297">
        <f t="shared" si="7"/>
        <v>4478617.3006833317</v>
      </c>
      <c r="AH8" s="297">
        <f t="shared" si="7"/>
        <v>4420805.4789836509</v>
      </c>
      <c r="AI8" s="297">
        <f t="shared" si="7"/>
        <v>2105075.6961698243</v>
      </c>
      <c r="AJ8" s="297" t="str">
        <f t="shared" si="7"/>
        <v>-</v>
      </c>
      <c r="AK8" s="297" t="str">
        <f t="shared" si="7"/>
        <v>-</v>
      </c>
      <c r="AL8" s="297" t="str">
        <f t="shared" si="7"/>
        <v>-</v>
      </c>
      <c r="AM8" s="298" t="str">
        <f t="shared" si="7"/>
        <v>-</v>
      </c>
      <c r="AN8" s="332">
        <f ca="1">IFERROR(AVERAGE(INDEX($D8:$AM8, $AU$4 - 3):INDEX($D8:$AM8, $AU$4)),"-")</f>
        <v>3984247.9519950943</v>
      </c>
      <c r="AO8" s="332">
        <f ca="1">IFERROR(AVERAGE(INDEX($D8:$AM8, $AU$4 - 11):INDEX($D8:$AM8, $AU$4)),"-")</f>
        <v>4490989.4965012055</v>
      </c>
      <c r="AP8" s="332" t="str" cm="1">
        <f t="array" ref="AP8">IFERROR(SUMPRODUCT((YEAR($D$4:$AM$4)=2023)*$D8:$AM8),"-")</f>
        <v>-</v>
      </c>
      <c r="AQ8" s="332">
        <f ca="1">IFERROR(SUM(INDEX($D8:$AM8, $AU$4 - MONTH(TODAY())-11):INDEX($D8:$AM8, $AU$4-12)),"-")</f>
        <v>69854538.347571775</v>
      </c>
      <c r="AR8" s="349">
        <f ca="1">IFERROR(SUM(INDEX($D8:$AM8, $AU$4 - MONTH(TODAY())+1):INDEX($D8:$AM8, $AU$4)),"-")</f>
        <v>34459770.368879072</v>
      </c>
    </row>
    <row r="9" spans="2:47" ht="15.75" x14ac:dyDescent="0.25">
      <c r="B9" t="str">
        <f>$C$2&amp;"_NWP"</f>
        <v>MICL Total_NWP</v>
      </c>
      <c r="C9" s="115" t="s">
        <v>61</v>
      </c>
      <c r="D9" s="300" t="str">
        <f t="shared" ref="D9:AA9" si="8">IFERROR(D28+D48+D68,"-")</f>
        <v>-</v>
      </c>
      <c r="E9" s="300" t="str">
        <f t="shared" si="8"/>
        <v>-</v>
      </c>
      <c r="F9" s="300" t="str">
        <f t="shared" si="8"/>
        <v>-</v>
      </c>
      <c r="G9" s="300" t="str">
        <f t="shared" si="8"/>
        <v>-</v>
      </c>
      <c r="H9" s="300" t="str">
        <f t="shared" si="8"/>
        <v>-</v>
      </c>
      <c r="I9" s="300" t="str">
        <f t="shared" si="8"/>
        <v>-</v>
      </c>
      <c r="J9" s="300" t="str">
        <f t="shared" si="8"/>
        <v>-</v>
      </c>
      <c r="K9" s="300" t="str">
        <f t="shared" si="8"/>
        <v>-</v>
      </c>
      <c r="L9" s="300" t="str">
        <f t="shared" si="8"/>
        <v>-</v>
      </c>
      <c r="M9" s="300" t="str">
        <f t="shared" si="8"/>
        <v>-</v>
      </c>
      <c r="N9" s="300">
        <f t="shared" si="8"/>
        <v>6871315.2805139925</v>
      </c>
      <c r="O9" s="301">
        <f t="shared" si="8"/>
        <v>6600948.3629864305</v>
      </c>
      <c r="P9" s="300">
        <f t="shared" si="8"/>
        <v>7759782.8985837065</v>
      </c>
      <c r="Q9" s="300">
        <f t="shared" si="8"/>
        <v>9785701.2101749685</v>
      </c>
      <c r="R9" s="300">
        <f t="shared" si="8"/>
        <v>11547560.41840994</v>
      </c>
      <c r="S9" s="300">
        <f t="shared" si="8"/>
        <v>11538764.882226618</v>
      </c>
      <c r="T9" s="300">
        <f t="shared" si="8"/>
        <v>11458959.360918771</v>
      </c>
      <c r="U9" s="300">
        <f t="shared" si="8"/>
        <v>11451662.063480552</v>
      </c>
      <c r="V9" s="300">
        <f t="shared" si="8"/>
        <v>8592294.0403158199</v>
      </c>
      <c r="W9" s="300">
        <f t="shared" si="8"/>
        <v>7379795.7352492679</v>
      </c>
      <c r="X9" s="300">
        <f t="shared" si="8"/>
        <v>7981218.1012538131</v>
      </c>
      <c r="Y9" s="300">
        <f t="shared" si="8"/>
        <v>7626874.0003065234</v>
      </c>
      <c r="Z9" s="300">
        <f t="shared" si="8"/>
        <v>6493262.2604906904</v>
      </c>
      <c r="AA9" s="301">
        <f t="shared" si="8"/>
        <v>5685218.9695661115</v>
      </c>
      <c r="AB9" s="300">
        <f t="shared" ref="AB9:AM9" si="9">IFERROR(AB28+AB48+AB68,"-")</f>
        <v>9578241.1375408359</v>
      </c>
      <c r="AC9" s="300">
        <f t="shared" si="9"/>
        <v>9555844.4192313273</v>
      </c>
      <c r="AD9" s="300">
        <f t="shared" si="9"/>
        <v>9582017.510143742</v>
      </c>
      <c r="AE9" s="300">
        <f t="shared" si="9"/>
        <v>4481092.7282374352</v>
      </c>
      <c r="AF9" s="300">
        <f t="shared" si="9"/>
        <v>4612499.776415633</v>
      </c>
      <c r="AG9" s="300">
        <f t="shared" si="9"/>
        <v>4512180.6289364761</v>
      </c>
      <c r="AH9" s="300">
        <f t="shared" si="9"/>
        <v>4641452.2436007103</v>
      </c>
      <c r="AI9" s="300">
        <f t="shared" si="9"/>
        <v>4682595.5205900408</v>
      </c>
      <c r="AJ9" s="300">
        <f t="shared" si="9"/>
        <v>4618621.2077537915</v>
      </c>
      <c r="AK9" s="300">
        <f t="shared" si="9"/>
        <v>4559642.4514934635</v>
      </c>
      <c r="AL9" s="300">
        <f t="shared" si="9"/>
        <v>4775419.6737137614</v>
      </c>
      <c r="AM9" s="301">
        <f t="shared" si="9"/>
        <v>4556049.22386418</v>
      </c>
      <c r="AN9" s="351">
        <f ca="1">IFERROR(AVERAGE(INDEX($D9:$AM9, $AU$4 - 3):INDEX($D9:$AM9, $AU$4)),"-")</f>
        <v>4612182.0423857151</v>
      </c>
      <c r="AO9" s="351">
        <f ca="1">IFERROR(AVERAGE(INDEX($D9:$AM9, $AU$4 - 11):INDEX($D9:$AM9, $AU$4)),"-")</f>
        <v>6619374.7746927775</v>
      </c>
      <c r="AP9" s="351" t="str" cm="1">
        <f t="array" ref="AP9">IFERROR(SUMPRODUCT((YEAR($D$4:$AM$4)=2023)*$D9:$AM9),"-")</f>
        <v>-</v>
      </c>
      <c r="AQ9" s="351">
        <f ca="1">IFERROR(SUM(INDEX($D9:$AM9, $AU$4 - MONTH(TODAY())-11):INDEX($D9:$AM9, $AU$4-12)),"-")</f>
        <v>79514520.609359652</v>
      </c>
      <c r="AR9" s="352">
        <f ca="1">IFERROR(SUM(INDEX($D9:$AM9, $AU$4 - MONTH(TODAY())+1):INDEX($D9:$AM9, $AU$4)),"-")</f>
        <v>51645923.964696199</v>
      </c>
    </row>
    <row r="10" spans="2:47" ht="15.75" x14ac:dyDescent="0.25">
      <c r="C10" s="118" t="s">
        <v>59</v>
      </c>
      <c r="D10" s="119" t="str">
        <f t="shared" ref="D10:AA10" si="10">IFERROR((D8/D9)-1,"-")</f>
        <v>-</v>
      </c>
      <c r="E10" s="119" t="str">
        <f t="shared" si="10"/>
        <v>-</v>
      </c>
      <c r="F10" s="119" t="str">
        <f t="shared" si="10"/>
        <v>-</v>
      </c>
      <c r="G10" s="119" t="str">
        <f t="shared" si="10"/>
        <v>-</v>
      </c>
      <c r="H10" s="119" t="str">
        <f t="shared" si="10"/>
        <v>-</v>
      </c>
      <c r="I10" s="119" t="str">
        <f t="shared" si="10"/>
        <v>-</v>
      </c>
      <c r="J10" s="119" t="str">
        <f t="shared" si="10"/>
        <v>-</v>
      </c>
      <c r="K10" s="119" t="str">
        <f t="shared" si="10"/>
        <v>-</v>
      </c>
      <c r="L10" s="119" t="str">
        <f t="shared" si="10"/>
        <v>-</v>
      </c>
      <c r="M10" s="119" t="str">
        <f t="shared" si="10"/>
        <v>-</v>
      </c>
      <c r="N10" s="119">
        <f t="shared" si="10"/>
        <v>5.3552248238736277E-2</v>
      </c>
      <c r="O10" s="219">
        <f t="shared" si="10"/>
        <v>0.11136236007569256</v>
      </c>
      <c r="P10" s="119">
        <f t="shared" si="10"/>
        <v>-3.9748159163985997E-2</v>
      </c>
      <c r="Q10" s="119">
        <f t="shared" si="10"/>
        <v>-0.11465880818783081</v>
      </c>
      <c r="R10" s="119">
        <f t="shared" si="10"/>
        <v>-4.4304436536321767E-2</v>
      </c>
      <c r="S10" s="119">
        <f t="shared" si="10"/>
        <v>-0.13402025187019462</v>
      </c>
      <c r="T10" s="119">
        <f t="shared" si="10"/>
        <v>-0.13802954448919957</v>
      </c>
      <c r="U10" s="119">
        <f t="shared" si="10"/>
        <v>-0.23840813240545422</v>
      </c>
      <c r="V10" s="119">
        <f t="shared" si="10"/>
        <v>-9.9965393992016094E-2</v>
      </c>
      <c r="W10" s="119">
        <f t="shared" si="10"/>
        <v>-0.13560207829417381</v>
      </c>
      <c r="X10" s="119">
        <f t="shared" si="10"/>
        <v>-0.3413973370198965</v>
      </c>
      <c r="Y10" s="119">
        <f t="shared" si="10"/>
        <v>-0.39816705447646983</v>
      </c>
      <c r="Z10" s="119">
        <f t="shared" si="10"/>
        <v>-0.24944050955152264</v>
      </c>
      <c r="AA10" s="219">
        <f t="shared" si="10"/>
        <v>-0.17118963038626589</v>
      </c>
      <c r="AB10" s="119">
        <f>IFERROR(IF(AB8=0,"-",(AB8/AB9)-1),"-")</f>
        <v>-0.50284919819991269</v>
      </c>
      <c r="AC10" s="119">
        <f t="shared" ref="AC10:AM10" si="11">IFERROR(IF(AC8=0,"-",(AC8/AC9)-1),"-")</f>
        <v>-0.57371537232281944</v>
      </c>
      <c r="AD10" s="119">
        <f t="shared" si="11"/>
        <v>-0.48050396906345094</v>
      </c>
      <c r="AE10" s="119">
        <f t="shared" si="11"/>
        <v>5.0997812337363779E-2</v>
      </c>
      <c r="AF10" s="119">
        <f t="shared" si="11"/>
        <v>6.9375299997651796E-2</v>
      </c>
      <c r="AG10" s="119">
        <f t="shared" si="11"/>
        <v>-7.4383831263100664E-3</v>
      </c>
      <c r="AH10" s="119">
        <f t="shared" si="11"/>
        <v>-4.7538303323333975E-2</v>
      </c>
      <c r="AI10" s="119">
        <f t="shared" si="11"/>
        <v>-0.55044682229897801</v>
      </c>
      <c r="AJ10" s="119" t="str">
        <f t="shared" si="11"/>
        <v>-</v>
      </c>
      <c r="AK10" s="119" t="str">
        <f t="shared" si="11"/>
        <v>-</v>
      </c>
      <c r="AL10" s="119" t="str">
        <f t="shared" si="11"/>
        <v>-</v>
      </c>
      <c r="AM10" s="197" t="str">
        <f t="shared" si="11"/>
        <v>-</v>
      </c>
      <c r="AN10" s="158">
        <f ca="1">IFERROR(IF(AN8=0,"-",(AN8/AN9)-1),"-")</f>
        <v>-0.13614685730527087</v>
      </c>
      <c r="AO10" s="158">
        <f t="shared" ref="AO10:AR10" ca="1" si="12">IFERROR(IF(AO8=0,"-",(AO8/AO9)-1),"-")</f>
        <v>-0.32153871787541388</v>
      </c>
      <c r="AP10" s="158" t="str">
        <f t="shared" si="12"/>
        <v>-</v>
      </c>
      <c r="AQ10" s="158">
        <f t="shared" ca="1" si="12"/>
        <v>-0.12148702133595957</v>
      </c>
      <c r="AR10" s="159">
        <f t="shared" ca="1" si="12"/>
        <v>-0.33276882813763053</v>
      </c>
    </row>
    <row r="11" spans="2:47" ht="15.75" x14ac:dyDescent="0.25">
      <c r="C11" s="111" t="s">
        <v>62</v>
      </c>
      <c r="D11" s="297">
        <f t="shared" ref="D11:AA11" si="13">IFERROR(D8/D5,0)</f>
        <v>1029.0261592185425</v>
      </c>
      <c r="E11" s="297">
        <f t="shared" si="13"/>
        <v>1001.3052381937233</v>
      </c>
      <c r="F11" s="297">
        <f t="shared" si="13"/>
        <v>913.71619934872115</v>
      </c>
      <c r="G11" s="297">
        <f t="shared" si="13"/>
        <v>1017.7371860333019</v>
      </c>
      <c r="H11" s="297">
        <f t="shared" si="13"/>
        <v>1123.4408379692529</v>
      </c>
      <c r="I11" s="297">
        <f t="shared" si="13"/>
        <v>1190.9814466812561</v>
      </c>
      <c r="J11" s="297">
        <f t="shared" si="13"/>
        <v>1235.7619235953714</v>
      </c>
      <c r="K11" s="297">
        <f t="shared" si="13"/>
        <v>1211.8014734307494</v>
      </c>
      <c r="L11" s="297">
        <f t="shared" si="13"/>
        <v>1216.297131294529</v>
      </c>
      <c r="M11" s="297">
        <f t="shared" si="13"/>
        <v>1252.0103427367631</v>
      </c>
      <c r="N11" s="297">
        <f t="shared" si="13"/>
        <v>1340.3655236858242</v>
      </c>
      <c r="O11" s="298">
        <f t="shared" si="13"/>
        <v>1323.9600677785675</v>
      </c>
      <c r="P11" s="297">
        <f t="shared" si="13"/>
        <v>1216.6186766880198</v>
      </c>
      <c r="Q11" s="297">
        <f t="shared" si="13"/>
        <v>1299.2296217628291</v>
      </c>
      <c r="R11" s="297">
        <f t="shared" si="13"/>
        <v>1308.6173133014754</v>
      </c>
      <c r="S11" s="297">
        <f t="shared" si="13"/>
        <v>1238.5222178989336</v>
      </c>
      <c r="T11" s="297">
        <f t="shared" si="13"/>
        <v>1193.2776977024298</v>
      </c>
      <c r="U11" s="297">
        <f t="shared" si="13"/>
        <v>1175.6049874162597</v>
      </c>
      <c r="V11" s="297">
        <f t="shared" si="13"/>
        <v>1187.2362698808518</v>
      </c>
      <c r="W11" s="297">
        <f t="shared" si="13"/>
        <v>1090.6902885470433</v>
      </c>
      <c r="X11" s="297">
        <f t="shared" si="13"/>
        <v>1136.4109883858173</v>
      </c>
      <c r="Y11" s="297">
        <f t="shared" si="13"/>
        <v>1091.8343093906219</v>
      </c>
      <c r="Z11" s="297">
        <f t="shared" si="13"/>
        <v>1102.8376669391823</v>
      </c>
      <c r="AA11" s="298">
        <f t="shared" si="13"/>
        <v>1107.3919610868879</v>
      </c>
      <c r="AB11" s="297">
        <f>IFERROR(AB8/AB5,"-")</f>
        <v>1062.6367406754653</v>
      </c>
      <c r="AC11" s="297">
        <f t="shared" ref="AC11:AM11" si="14">IFERROR(AC8/AC5,"-")</f>
        <v>1063.8453406044921</v>
      </c>
      <c r="AD11" s="297">
        <f t="shared" si="14"/>
        <v>1078.5792540034024</v>
      </c>
      <c r="AE11" s="297">
        <f t="shared" si="14"/>
        <v>1056.335718317752</v>
      </c>
      <c r="AF11" s="297">
        <f t="shared" si="14"/>
        <v>1079.7917014527029</v>
      </c>
      <c r="AG11" s="297">
        <f t="shared" si="14"/>
        <v>1077.5249986237761</v>
      </c>
      <c r="AH11" s="297">
        <f t="shared" si="14"/>
        <v>1109.2476194943506</v>
      </c>
      <c r="AI11" s="297">
        <f t="shared" si="14"/>
        <v>1162.9181872960903</v>
      </c>
      <c r="AJ11" s="297" t="str">
        <f t="shared" si="14"/>
        <v>-</v>
      </c>
      <c r="AK11" s="297" t="str">
        <f t="shared" si="14"/>
        <v>-</v>
      </c>
      <c r="AL11" s="297" t="str">
        <f t="shared" si="14"/>
        <v>-</v>
      </c>
      <c r="AM11" s="297" t="str">
        <f t="shared" si="14"/>
        <v>-</v>
      </c>
      <c r="AN11" s="275">
        <f t="shared" ref="AN11:AR11" ca="1" si="15">IFERROR(AN8/AN5,"-")</f>
        <v>1097.5910019973676</v>
      </c>
      <c r="AO11" s="225">
        <f t="shared" ca="1" si="15"/>
        <v>1090.7645632245703</v>
      </c>
      <c r="AP11" s="225" t="str">
        <f t="shared" si="15"/>
        <v>-</v>
      </c>
      <c r="AQ11" s="225">
        <f t="shared" ca="1" si="15"/>
        <v>1217.9798889874587</v>
      </c>
      <c r="AR11" s="276">
        <f t="shared" ca="1" si="15"/>
        <v>1080.1157771776045</v>
      </c>
    </row>
    <row r="12" spans="2:47" ht="15.75" hidden="1" x14ac:dyDescent="0.25">
      <c r="C12" s="115" t="s">
        <v>63</v>
      </c>
      <c r="D12" s="30">
        <f t="shared" ref="D12:AA12" si="16">IFERROR(D9/D6,0)</f>
        <v>0</v>
      </c>
      <c r="E12" s="30">
        <f t="shared" si="16"/>
        <v>0</v>
      </c>
      <c r="F12" s="30">
        <f t="shared" si="16"/>
        <v>0</v>
      </c>
      <c r="G12" s="30">
        <f t="shared" si="16"/>
        <v>0</v>
      </c>
      <c r="H12" s="30">
        <f t="shared" si="16"/>
        <v>0</v>
      </c>
      <c r="I12" s="30">
        <f t="shared" si="16"/>
        <v>0</v>
      </c>
      <c r="J12" s="30">
        <f t="shared" si="16"/>
        <v>0</v>
      </c>
      <c r="K12" s="30">
        <f t="shared" si="16"/>
        <v>0</v>
      </c>
      <c r="L12" s="30">
        <f t="shared" si="16"/>
        <v>0</v>
      </c>
      <c r="M12" s="30">
        <f t="shared" si="16"/>
        <v>0</v>
      </c>
      <c r="N12" s="30">
        <f t="shared" si="16"/>
        <v>0</v>
      </c>
      <c r="O12" s="117">
        <f t="shared" si="16"/>
        <v>2581.0954694502952</v>
      </c>
      <c r="P12" s="30">
        <f t="shared" si="16"/>
        <v>3373.2195909879379</v>
      </c>
      <c r="Q12" s="30">
        <f t="shared" si="16"/>
        <v>3007.3112801684297</v>
      </c>
      <c r="R12" s="30">
        <f t="shared" si="16"/>
        <v>1536.4311908729253</v>
      </c>
      <c r="S12" s="30">
        <f t="shared" si="16"/>
        <v>1535.5437848398442</v>
      </c>
      <c r="T12" s="30">
        <f t="shared" si="16"/>
        <v>1525.4581186391833</v>
      </c>
      <c r="U12" s="30">
        <f t="shared" si="16"/>
        <v>1524.2698424345012</v>
      </c>
      <c r="V12" s="30">
        <f t="shared" si="16"/>
        <v>1137.0427537755763</v>
      </c>
      <c r="W12" s="30">
        <f t="shared" si="16"/>
        <v>1070.2361932170288</v>
      </c>
      <c r="X12" s="30">
        <f t="shared" si="16"/>
        <v>1242.5902036222012</v>
      </c>
      <c r="Y12" s="30">
        <f t="shared" si="16"/>
        <v>1164.3136418995202</v>
      </c>
      <c r="Z12" s="30">
        <f t="shared" si="16"/>
        <v>994.20478024002693</v>
      </c>
      <c r="AA12" s="117">
        <f t="shared" si="16"/>
        <v>1040.5157893717248</v>
      </c>
      <c r="AB12" s="30">
        <f t="shared" ref="AB12:AO12" si="17">IFERROR(AB9/AB6,0)</f>
        <v>1994.7515540139404</v>
      </c>
      <c r="AC12" s="30">
        <f t="shared" si="17"/>
        <v>1177.2512943898928</v>
      </c>
      <c r="AD12" s="30">
        <f t="shared" si="17"/>
        <v>1183.1952744723847</v>
      </c>
      <c r="AE12" s="30">
        <f t="shared" si="17"/>
        <v>551.01035387609738</v>
      </c>
      <c r="AF12" s="30">
        <f t="shared" si="17"/>
        <v>774.79870007794193</v>
      </c>
      <c r="AG12" s="30">
        <f t="shared" si="17"/>
        <v>759.56977336796876</v>
      </c>
      <c r="AH12" s="30">
        <f t="shared" si="17"/>
        <v>784.93287814523637</v>
      </c>
      <c r="AI12" s="30">
        <f t="shared" si="17"/>
        <v>790.16756815466636</v>
      </c>
      <c r="AJ12" s="30">
        <f t="shared" si="17"/>
        <v>778.98294412733628</v>
      </c>
      <c r="AK12" s="30">
        <f t="shared" si="17"/>
        <v>768.41437169356254</v>
      </c>
      <c r="AL12" s="30">
        <f t="shared" si="17"/>
        <v>803.00192544218839</v>
      </c>
      <c r="AM12" s="117">
        <f t="shared" si="17"/>
        <v>823.9897556856298</v>
      </c>
      <c r="AN12" s="116">
        <f t="shared" ca="1" si="17"/>
        <v>790.18977581309389</v>
      </c>
      <c r="AO12" s="30">
        <f t="shared" ca="1" si="17"/>
        <v>1024.5203809453335</v>
      </c>
      <c r="AP12" s="117"/>
      <c r="AQ12" s="3"/>
    </row>
    <row r="13" spans="2:47" ht="15.75" hidden="1" x14ac:dyDescent="0.25">
      <c r="C13" s="118" t="s">
        <v>59</v>
      </c>
      <c r="D13" s="119" t="str">
        <f t="shared" ref="D13" si="18">IFERROR((D11/D12)-1,"-")</f>
        <v>-</v>
      </c>
      <c r="E13" s="119" t="str">
        <f t="shared" ref="E13" si="19">IFERROR((E11/E12)-1,"-")</f>
        <v>-</v>
      </c>
      <c r="F13" s="119" t="str">
        <f t="shared" ref="F13" si="20">IFERROR((F11/F12)-1,"-")</f>
        <v>-</v>
      </c>
      <c r="G13" s="119" t="str">
        <f t="shared" ref="G13" si="21">IFERROR((G11/G12)-1,"-")</f>
        <v>-</v>
      </c>
      <c r="H13" s="119" t="str">
        <f t="shared" ref="H13" si="22">IFERROR((H11/H12)-1,"-")</f>
        <v>-</v>
      </c>
      <c r="I13" s="119" t="str">
        <f t="shared" ref="I13" si="23">IFERROR((I11/I12)-1,"-")</f>
        <v>-</v>
      </c>
      <c r="J13" s="119" t="str">
        <f t="shared" ref="J13" si="24">IFERROR((J11/J12)-1,"-")</f>
        <v>-</v>
      </c>
      <c r="K13" s="119" t="str">
        <f t="shared" ref="K13" si="25">IFERROR((K11/K12)-1,"-")</f>
        <v>-</v>
      </c>
      <c r="L13" s="119" t="str">
        <f t="shared" ref="L13" si="26">IFERROR((L11/L12)-1,"-")</f>
        <v>-</v>
      </c>
      <c r="M13" s="119" t="str">
        <f t="shared" ref="M13" si="27">IFERROR((M11/M12)-1,"-")</f>
        <v>-</v>
      </c>
      <c r="N13" s="119" t="str">
        <f t="shared" ref="N13" si="28">IFERROR((N11/N12)-1,"-")</f>
        <v>-</v>
      </c>
      <c r="O13" s="219">
        <f t="shared" ref="O13" si="29">IFERROR((O11/O12)-1,"-")</f>
        <v>-0.48705497977549206</v>
      </c>
      <c r="P13" s="119">
        <f t="shared" ref="P13" si="30">IFERROR((P11/P12)-1,"-")</f>
        <v>-0.63933012842140513</v>
      </c>
      <c r="Q13" s="119">
        <f t="shared" ref="Q13" si="31">IFERROR((Q11/Q12)-1,"-")</f>
        <v>-0.56797634141482578</v>
      </c>
      <c r="R13" s="119">
        <f t="shared" ref="R13" si="32">IFERROR((R11/R12)-1,"-")</f>
        <v>-0.14827470239133667</v>
      </c>
      <c r="S13" s="119">
        <f t="shared" ref="S13" si="33">IFERROR((S11/S12)-1,"-")</f>
        <v>-0.19343086786150465</v>
      </c>
      <c r="T13" s="119">
        <f t="shared" ref="T13" si="34">IFERROR((T11/T12)-1,"-")</f>
        <v>-0.21775781116369286</v>
      </c>
      <c r="U13" s="119">
        <f t="shared" ref="U13" si="35">IFERROR((U11/U12)-1,"-")</f>
        <v>-0.22874221172110065</v>
      </c>
      <c r="V13" s="119">
        <f t="shared" ref="V13" si="36">IFERROR((V11/V12)-1,"-")</f>
        <v>4.4143912740841618E-2</v>
      </c>
      <c r="W13" s="119">
        <f t="shared" ref="W13" si="37">IFERROR((W11/W12)-1,"-")</f>
        <v>1.9111758189126027E-2</v>
      </c>
      <c r="X13" s="119">
        <f t="shared" ref="X13" si="38">IFERROR((X11/X12)-1,"-")</f>
        <v>-8.5449905308175755E-2</v>
      </c>
      <c r="Y13" s="119">
        <f t="shared" ref="Y13" si="39">IFERROR((Y11/Y12)-1,"-")</f>
        <v>-6.2250694229307402E-2</v>
      </c>
      <c r="Z13" s="119">
        <f t="shared" ref="Z13" si="40">IFERROR((Z11/Z12)-1,"-")</f>
        <v>0.10926610780620938</v>
      </c>
      <c r="AA13" s="219">
        <f t="shared" ref="AA13" si="41">IFERROR((AA11/AA12)-1,"-")</f>
        <v>6.4272135414248366E-2</v>
      </c>
      <c r="AB13" s="119">
        <f t="shared" ref="AB13" si="42">IFERROR((AB11/AB12)-1,"-")</f>
        <v>-0.46728366320248071</v>
      </c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219"/>
      <c r="AN13" s="157">
        <f ca="1">(AN11/AN12)-1</f>
        <v>0.38902202432062882</v>
      </c>
      <c r="AO13" s="158">
        <f ca="1">(AO11/AO12)-1</f>
        <v>6.465872569378539E-2</v>
      </c>
      <c r="AP13" s="159"/>
    </row>
    <row r="14" spans="2:47" ht="15.75" x14ac:dyDescent="0.25">
      <c r="C14" s="111" t="s">
        <v>64</v>
      </c>
      <c r="D14" s="297">
        <f>IFERROR(D33+D53+D74,"-")</f>
        <v>5616691.3507131888</v>
      </c>
      <c r="E14" s="297">
        <f t="shared" ref="E14:AM14" si="43">IFERROR(E33+E53+E74,"-")</f>
        <v>5289596.4275028529</v>
      </c>
      <c r="F14" s="297">
        <f t="shared" si="43"/>
        <v>6024419.2225093311</v>
      </c>
      <c r="G14" s="297">
        <f t="shared" si="43"/>
        <v>5938844.7121440712</v>
      </c>
      <c r="H14" s="297">
        <f t="shared" si="43"/>
        <v>6804113.1671497682</v>
      </c>
      <c r="I14" s="297">
        <f t="shared" si="43"/>
        <v>7484548.0771380905</v>
      </c>
      <c r="J14" s="297">
        <f t="shared" si="43"/>
        <v>7841170.0410732506</v>
      </c>
      <c r="K14" s="297">
        <f t="shared" si="43"/>
        <v>7973352.9617962474</v>
      </c>
      <c r="L14" s="297">
        <f t="shared" si="43"/>
        <v>7571558.0753611317</v>
      </c>
      <c r="M14" s="297">
        <f t="shared" si="43"/>
        <v>7600197.0942891631</v>
      </c>
      <c r="N14" s="297">
        <f t="shared" si="43"/>
        <v>7886496.9921410941</v>
      </c>
      <c r="O14" s="298">
        <f t="shared" si="43"/>
        <v>7963158.5814256314</v>
      </c>
      <c r="P14" s="297">
        <f t="shared" si="43"/>
        <v>8409932.7428518347</v>
      </c>
      <c r="Q14" s="297">
        <f t="shared" si="43"/>
        <v>9485252.4121415131</v>
      </c>
      <c r="R14" s="297">
        <f t="shared" si="43"/>
        <v>11821148.390696015</v>
      </c>
      <c r="S14" s="297">
        <f t="shared" si="43"/>
        <v>10659721.766442461</v>
      </c>
      <c r="T14" s="297">
        <f t="shared" si="43"/>
        <v>10504946.920012726</v>
      </c>
      <c r="U14" s="297">
        <f t="shared" si="43"/>
        <v>9251548.9177014735</v>
      </c>
      <c r="V14" s="297">
        <f t="shared" si="43"/>
        <v>8177977.2769047664</v>
      </c>
      <c r="W14" s="297">
        <f t="shared" si="43"/>
        <v>6763436.5350773213</v>
      </c>
      <c r="X14" s="297">
        <f t="shared" si="43"/>
        <v>5613865.9901933344</v>
      </c>
      <c r="Y14" s="297">
        <f t="shared" si="43"/>
        <v>4922137.6687674224</v>
      </c>
      <c r="Z14" s="297">
        <f t="shared" si="43"/>
        <v>5216213.9512471138</v>
      </c>
      <c r="AA14" s="298">
        <f t="shared" si="43"/>
        <v>5027111.66292533</v>
      </c>
      <c r="AB14" s="297">
        <f t="shared" si="43"/>
        <v>5067261.7664506901</v>
      </c>
      <c r="AC14" s="297">
        <f t="shared" si="43"/>
        <v>4315887.8136279359</v>
      </c>
      <c r="AD14" s="297">
        <f t="shared" si="43"/>
        <v>5187524.5073968889</v>
      </c>
      <c r="AE14" s="297">
        <f t="shared" si="43"/>
        <v>4863318.4291987596</v>
      </c>
      <c r="AF14" s="297">
        <f t="shared" si="43"/>
        <v>5092754.6484493883</v>
      </c>
      <c r="AG14" s="297">
        <f t="shared" si="43"/>
        <v>4617280.3438695781</v>
      </c>
      <c r="AH14" s="297">
        <f t="shared" si="43"/>
        <v>4561672.0634953072</v>
      </c>
      <c r="AI14" s="297">
        <f t="shared" si="43"/>
        <v>2171975.8738217931</v>
      </c>
      <c r="AJ14" s="297" t="str">
        <f t="shared" si="43"/>
        <v>-</v>
      </c>
      <c r="AK14" s="297" t="str">
        <f t="shared" si="43"/>
        <v>-</v>
      </c>
      <c r="AL14" s="297" t="str">
        <f t="shared" si="43"/>
        <v>-</v>
      </c>
      <c r="AM14" s="298" t="str">
        <f t="shared" si="43"/>
        <v>-</v>
      </c>
      <c r="AN14" s="296">
        <f ca="1">IFERROR(AVERAGE(INDEX($D14:$AM14, $AU$4 - 3):INDEX($D14:$AM14, $AU$4)),"-")</f>
        <v>4110920.7324090167</v>
      </c>
      <c r="AO14" s="297">
        <f ca="1">IFERROR(AVERAGE(INDEX($D14:$AM14, $AU$4 - 11):INDEX($D14:$AM14, $AU$4)),"-")</f>
        <v>4721417.059953629</v>
      </c>
      <c r="AP14" s="297" t="str" cm="1">
        <f t="array" ref="AP14">IFERROR(SUMPRODUCT((YEAR($D$4:$AM$4)=2023)*$D14:$AM14),"-")</f>
        <v>-</v>
      </c>
      <c r="AQ14" s="297">
        <f ca="1">IFERROR(SUM(INDEX($D14:$AM14, $AU$4 - MONTH(TODAY())-11):INDEX($D14:$AM14, $AU$4-12)),"-")</f>
        <v>75073964.961828113</v>
      </c>
      <c r="AR14" s="298">
        <f ca="1">IFERROR(SUM(INDEX($D14:$AM14, $AU$4 - MONTH(TODAY())+1):INDEX($D14:$AM14, $AU$4)),"-")</f>
        <v>35877675.446310341</v>
      </c>
    </row>
    <row r="15" spans="2:47" ht="15.75" x14ac:dyDescent="0.25">
      <c r="B15" t="str">
        <f>$C$2&amp;"_GWP"</f>
        <v>MICL Total_GWP</v>
      </c>
      <c r="C15" s="115" t="s">
        <v>65</v>
      </c>
      <c r="D15" s="300" t="str">
        <f t="shared" ref="D15:AA15" si="44">IFERROR(D34+D54+D75,"-")</f>
        <v>-</v>
      </c>
      <c r="E15" s="300" t="str">
        <f t="shared" si="44"/>
        <v>-</v>
      </c>
      <c r="F15" s="300" t="str">
        <f t="shared" si="44"/>
        <v>-</v>
      </c>
      <c r="G15" s="300" t="str">
        <f t="shared" si="44"/>
        <v>-</v>
      </c>
      <c r="H15" s="300" t="str">
        <f t="shared" si="44"/>
        <v>-</v>
      </c>
      <c r="I15" s="300" t="str">
        <f t="shared" si="44"/>
        <v>-</v>
      </c>
      <c r="J15" s="300" t="str">
        <f t="shared" si="44"/>
        <v>-</v>
      </c>
      <c r="K15" s="300" t="str">
        <f t="shared" si="44"/>
        <v>-</v>
      </c>
      <c r="L15" s="300" t="str">
        <f t="shared" si="44"/>
        <v>-</v>
      </c>
      <c r="M15" s="300" t="str">
        <f t="shared" si="44"/>
        <v>-</v>
      </c>
      <c r="N15" s="300">
        <f t="shared" si="44"/>
        <v>3843659.7214412089</v>
      </c>
      <c r="O15" s="301">
        <f t="shared" si="44"/>
        <v>3541904.3777145459</v>
      </c>
      <c r="P15" s="300">
        <f t="shared" si="44"/>
        <v>4482374</v>
      </c>
      <c r="Q15" s="300">
        <f t="shared" si="44"/>
        <v>11685933.753140517</v>
      </c>
      <c r="R15" s="300">
        <f t="shared" si="44"/>
        <v>11701862.753140517</v>
      </c>
      <c r="S15" s="300">
        <f t="shared" si="44"/>
        <v>11713346.753140517</v>
      </c>
      <c r="T15" s="300">
        <f t="shared" si="44"/>
        <v>11732444.337803993</v>
      </c>
      <c r="U15" s="300">
        <f t="shared" si="44"/>
        <v>11907358.354861472</v>
      </c>
      <c r="V15" s="300">
        <f t="shared" si="44"/>
        <v>9305039.0667408779</v>
      </c>
      <c r="W15" s="300">
        <f t="shared" si="44"/>
        <v>8030515.8502305448</v>
      </c>
      <c r="X15" s="300">
        <f t="shared" si="44"/>
        <v>8690995.6405727137</v>
      </c>
      <c r="Y15" s="300">
        <f t="shared" si="44"/>
        <v>8308549.4093809677</v>
      </c>
      <c r="Z15" s="300">
        <f t="shared" si="44"/>
        <v>6970678.2496565366</v>
      </c>
      <c r="AA15" s="301">
        <f t="shared" si="44"/>
        <v>6093769.133173259</v>
      </c>
      <c r="AB15" s="300">
        <f t="shared" ref="AB15:AM15" si="45">IFERROR(AB34+AB54+AB75,"-")</f>
        <v>10334849.993292836</v>
      </c>
      <c r="AC15" s="300">
        <f t="shared" si="45"/>
        <v>10311699.87161557</v>
      </c>
      <c r="AD15" s="300">
        <f t="shared" si="45"/>
        <v>10331998.7219218</v>
      </c>
      <c r="AE15" s="300">
        <f t="shared" si="45"/>
        <v>4603186.6987057384</v>
      </c>
      <c r="AF15" s="300">
        <f t="shared" si="45"/>
        <v>4738507.5054056561</v>
      </c>
      <c r="AG15" s="300">
        <f t="shared" si="45"/>
        <v>4634103.3583224453</v>
      </c>
      <c r="AH15" s="300">
        <f t="shared" si="45"/>
        <v>4767171.7575207306</v>
      </c>
      <c r="AI15" s="300">
        <f t="shared" si="45"/>
        <v>4810711.2442211173</v>
      </c>
      <c r="AJ15" s="300">
        <f t="shared" si="45"/>
        <v>4745462.0896318471</v>
      </c>
      <c r="AK15" s="300">
        <f t="shared" si="45"/>
        <v>4684196.0270145051</v>
      </c>
      <c r="AL15" s="300">
        <f t="shared" si="45"/>
        <v>4913140.5537517527</v>
      </c>
      <c r="AM15" s="301">
        <f t="shared" si="45"/>
        <v>4692043.0768988607</v>
      </c>
      <c r="AN15" s="299">
        <f ca="1">IFERROR(AVERAGE(INDEX($D15:$AM15, $AU$4 - 3):INDEX($D15:$AM15, $AU$4)),"-")</f>
        <v>4737623.4663674878</v>
      </c>
      <c r="AO15" s="300">
        <f ca="1">IFERROR(AVERAGE(INDEX($D15:$AM15, $AU$4 - 11):INDEX($D15:$AM15, $AU$4)),"-")</f>
        <v>7049685.1319824485</v>
      </c>
      <c r="AP15" s="300" t="str" cm="1">
        <f t="array" ref="AP15">IFERROR(SUMPRODUCT((YEAR($D$4:$AM$4)=2023)*$D15:$AM15),"-")</f>
        <v>-</v>
      </c>
      <c r="AQ15" s="300">
        <f ca="1">IFERROR(SUM(INDEX($D15:$AM15, $AU$4 - MONTH(TODAY())-11):INDEX($D15:$AM15, $AU$4-12)),"-")</f>
        <v>80558874.86905843</v>
      </c>
      <c r="AR15" s="301">
        <f ca="1">IFERROR(SUM(INDEX($D15:$AM15, $AU$4 - MONTH(TODAY())+1):INDEX($D15:$AM15, $AU$4)),"-")</f>
        <v>54532229.151005894</v>
      </c>
    </row>
    <row r="16" spans="2:47" ht="16.5" thickBot="1" x14ac:dyDescent="0.3">
      <c r="C16" s="126" t="s">
        <v>59</v>
      </c>
      <c r="D16" s="119" t="str">
        <f t="shared" ref="D16" si="46">IFERROR((D14/D15)-1,"-")</f>
        <v>-</v>
      </c>
      <c r="E16" s="119" t="str">
        <f t="shared" ref="E16" si="47">IFERROR((E14/E15)-1,"-")</f>
        <v>-</v>
      </c>
      <c r="F16" s="119" t="str">
        <f t="shared" ref="F16" si="48">IFERROR((F14/F15)-1,"-")</f>
        <v>-</v>
      </c>
      <c r="G16" s="119" t="str">
        <f t="shared" ref="G16" si="49">IFERROR((G14/G15)-1,"-")</f>
        <v>-</v>
      </c>
      <c r="H16" s="119" t="str">
        <f t="shared" ref="H16" si="50">IFERROR((H14/H15)-1,"-")</f>
        <v>-</v>
      </c>
      <c r="I16" s="119" t="str">
        <f t="shared" ref="I16" si="51">IFERROR((I14/I15)-1,"-")</f>
        <v>-</v>
      </c>
      <c r="J16" s="119" t="str">
        <f t="shared" ref="J16" si="52">IFERROR((J14/J15)-1,"-")</f>
        <v>-</v>
      </c>
      <c r="K16" s="119" t="str">
        <f t="shared" ref="K16" si="53">IFERROR((K14/K15)-1,"-")</f>
        <v>-</v>
      </c>
      <c r="L16" s="119" t="str">
        <f t="shared" ref="L16" si="54">IFERROR((L14/L15)-1,"-")</f>
        <v>-</v>
      </c>
      <c r="M16" s="119" t="str">
        <f t="shared" ref="M16" si="55">IFERROR((M14/M15)-1,"-")</f>
        <v>-</v>
      </c>
      <c r="N16" s="119">
        <f t="shared" ref="N16" si="56">IFERROR((N14/N15)-1,"-")</f>
        <v>1.051819766496914</v>
      </c>
      <c r="O16" s="219">
        <f t="shared" ref="O16" si="57">IFERROR((O14/O15)-1,"-")</f>
        <v>1.2482703461813811</v>
      </c>
      <c r="P16" s="119">
        <f t="shared" ref="P16" si="58">IFERROR((P14/P15)-1,"-")</f>
        <v>0.87622289948403109</v>
      </c>
      <c r="Q16" s="119">
        <f t="shared" ref="Q16" si="59">IFERROR((Q14/Q15)-1,"-")</f>
        <v>-0.18831882736008021</v>
      </c>
      <c r="R16" s="119">
        <f t="shared" ref="R16" si="60">IFERROR((R14/R15)-1,"-")</f>
        <v>1.0193730696720582E-2</v>
      </c>
      <c r="S16" s="119">
        <f t="shared" ref="S16" si="61">IFERROR((S14/S15)-1,"-")</f>
        <v>-8.9950806452098186E-2</v>
      </c>
      <c r="T16" s="119">
        <f t="shared" ref="T16" si="62">IFERROR((T14/T15)-1,"-")</f>
        <v>-0.104624184223577</v>
      </c>
      <c r="U16" s="119">
        <f t="shared" ref="U16" si="63">IFERROR((U14/U15)-1,"-")</f>
        <v>-0.22303934743642773</v>
      </c>
      <c r="V16" s="119">
        <f t="shared" ref="V16" si="64">IFERROR((V14/V15)-1,"-")</f>
        <v>-0.12112381063122912</v>
      </c>
      <c r="W16" s="119">
        <f t="shared" ref="W16" si="65">IFERROR((W14/W15)-1,"-")</f>
        <v>-0.15778305388897873</v>
      </c>
      <c r="X16" s="119">
        <f t="shared" ref="X16" si="66">IFERROR((X14/X15)-1,"-")</f>
        <v>-0.35405950913313367</v>
      </c>
      <c r="Y16" s="119">
        <f t="shared" ref="Y16" si="67">IFERROR((Y14/Y15)-1,"-")</f>
        <v>-0.40758158539564504</v>
      </c>
      <c r="Z16" s="119">
        <f t="shared" ref="Z16" si="68">IFERROR((Z14/Z15)-1,"-")</f>
        <v>-0.25169204998034012</v>
      </c>
      <c r="AA16" s="219">
        <f t="shared" ref="AA16" si="69">IFERROR((AA14/AA15)-1,"-")</f>
        <v>-0.17504067629363562</v>
      </c>
      <c r="AB16" s="119">
        <f t="shared" ref="AB16:AM16" si="70">IFERROR(IF(AB14=0,"-",(AB14/AB15)-1),"-")</f>
        <v>-0.50969179332653425</v>
      </c>
      <c r="AC16" s="119">
        <f t="shared" si="70"/>
        <v>-0.58145719257132034</v>
      </c>
      <c r="AD16" s="119">
        <f t="shared" si="70"/>
        <v>-0.49791665223590109</v>
      </c>
      <c r="AE16" s="119">
        <f t="shared" si="70"/>
        <v>5.6511227442971546E-2</v>
      </c>
      <c r="AF16" s="119">
        <f t="shared" si="70"/>
        <v>7.4759223793485541E-2</v>
      </c>
      <c r="AG16" s="119">
        <f t="shared" si="70"/>
        <v>-3.6302631063794832E-3</v>
      </c>
      <c r="AH16" s="119">
        <f t="shared" si="70"/>
        <v>-4.3107256142224215E-2</v>
      </c>
      <c r="AI16" s="119">
        <f t="shared" si="70"/>
        <v>-0.54851252474758572</v>
      </c>
      <c r="AJ16" s="119" t="str">
        <f t="shared" si="70"/>
        <v>-</v>
      </c>
      <c r="AK16" s="119" t="str">
        <f t="shared" si="70"/>
        <v>-</v>
      </c>
      <c r="AL16" s="119" t="str">
        <f t="shared" si="70"/>
        <v>-</v>
      </c>
      <c r="AM16" s="197" t="str">
        <f t="shared" si="70"/>
        <v>-</v>
      </c>
      <c r="AN16" s="158">
        <f ca="1">IFERROR(IF(AN14=0,"-",(AN14/AN15)-1),"-")</f>
        <v>-0.13228209004101954</v>
      </c>
      <c r="AO16" s="158">
        <f t="shared" ref="AO16:AR16" ca="1" si="71">IFERROR(IF(AO14=0,"-",(AO14/AO15)-1),"-")</f>
        <v>-0.33026554072126124</v>
      </c>
      <c r="AP16" s="158" t="str">
        <f t="shared" si="71"/>
        <v>-</v>
      </c>
      <c r="AQ16" s="158">
        <f t="shared" ca="1" si="71"/>
        <v>-6.8085731288397122E-2</v>
      </c>
      <c r="AR16" s="159">
        <f t="shared" ca="1" si="71"/>
        <v>-0.3420830946235297</v>
      </c>
    </row>
    <row r="17" spans="2:44" ht="15.75" thickBot="1" x14ac:dyDescent="0.3">
      <c r="C17" s="283" t="s">
        <v>66</v>
      </c>
      <c r="D17" s="284"/>
      <c r="E17" s="285"/>
      <c r="F17" s="285"/>
      <c r="G17" s="285"/>
      <c r="H17" s="285"/>
      <c r="I17" s="285"/>
      <c r="J17" s="285"/>
      <c r="K17" s="285"/>
      <c r="L17" s="285"/>
      <c r="M17" s="285"/>
      <c r="N17" s="285"/>
      <c r="O17" s="210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10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400"/>
      <c r="AO17" s="401"/>
      <c r="AP17" s="401"/>
      <c r="AQ17" s="401"/>
      <c r="AR17" s="402"/>
    </row>
    <row r="18" spans="2:44" ht="16.5" thickBot="1" x14ac:dyDescent="0.3">
      <c r="C18" s="396" t="s">
        <v>67</v>
      </c>
      <c r="D18" s="397">
        <f>IFERROR((D14-D8)/D14,"-")</f>
        <v>6.1282295662366433E-2</v>
      </c>
      <c r="E18" s="398">
        <f t="shared" ref="E18:AR18" si="72">IFERROR((E14-E8)/E14,"-")</f>
        <v>5.3997661998472488E-2</v>
      </c>
      <c r="F18" s="398">
        <f t="shared" si="72"/>
        <v>7.4034432785683002E-2</v>
      </c>
      <c r="G18" s="398">
        <f t="shared" si="72"/>
        <v>6.1447078967273153E-2</v>
      </c>
      <c r="H18" s="398">
        <f t="shared" si="72"/>
        <v>5.5715901644634185E-2</v>
      </c>
      <c r="I18" s="398">
        <f t="shared" si="72"/>
        <v>5.5450598449296416E-2</v>
      </c>
      <c r="J18" s="398">
        <f t="shared" si="72"/>
        <v>5.489043953199968E-2</v>
      </c>
      <c r="K18" s="398">
        <f t="shared" si="72"/>
        <v>6.0287681017343657E-2</v>
      </c>
      <c r="L18" s="398">
        <f t="shared" si="72"/>
        <v>6.5447225666225461E-2</v>
      </c>
      <c r="M18" s="398">
        <f t="shared" si="72"/>
        <v>7.2969573436015442E-2</v>
      </c>
      <c r="N18" s="398">
        <f t="shared" si="72"/>
        <v>8.2065247808163433E-2</v>
      </c>
      <c r="O18" s="399">
        <f t="shared" si="72"/>
        <v>7.8751794729043603E-2</v>
      </c>
      <c r="P18" s="398">
        <f t="shared" si="72"/>
        <v>0.11398271060060224</v>
      </c>
      <c r="Q18" s="398">
        <f t="shared" si="72"/>
        <v>8.6615305983399976E-2</v>
      </c>
      <c r="R18" s="398">
        <f t="shared" si="72"/>
        <v>6.6422999191081813E-2</v>
      </c>
      <c r="S18" s="398">
        <f t="shared" si="72"/>
        <v>6.2608112540402827E-2</v>
      </c>
      <c r="T18" s="398">
        <f t="shared" si="72"/>
        <v>5.9749230984316226E-2</v>
      </c>
      <c r="U18" s="398">
        <f t="shared" si="72"/>
        <v>5.7293781228300693E-2</v>
      </c>
      <c r="V18" s="398">
        <f t="shared" si="72"/>
        <v>5.4367391907531627E-2</v>
      </c>
      <c r="W18" s="398">
        <f t="shared" si="72"/>
        <v>5.6828571824536288E-2</v>
      </c>
      <c r="X18" s="398">
        <f t="shared" si="72"/>
        <v>6.3666374563789485E-2</v>
      </c>
      <c r="Y18" s="398">
        <f t="shared" si="72"/>
        <v>6.7457199771753656E-2</v>
      </c>
      <c r="Z18" s="398">
        <f t="shared" si="72"/>
        <v>6.5686404136658258E-2</v>
      </c>
      <c r="AA18" s="399">
        <f t="shared" si="72"/>
        <v>6.2688726361181196E-2</v>
      </c>
      <c r="AB18" s="398">
        <f t="shared" si="72"/>
        <v>6.0275454311415858E-2</v>
      </c>
      <c r="AC18" s="398">
        <f t="shared" si="72"/>
        <v>5.6159530483973194E-2</v>
      </c>
      <c r="AD18" s="398">
        <f t="shared" si="72"/>
        <v>4.0424761794124124E-2</v>
      </c>
      <c r="AE18" s="398">
        <f t="shared" si="72"/>
        <v>3.1603888821581577E-2</v>
      </c>
      <c r="AF18" s="398">
        <f t="shared" si="72"/>
        <v>3.1468493451695022E-2</v>
      </c>
      <c r="AG18" s="398">
        <f t="shared" si="72"/>
        <v>3.0031324255706308E-2</v>
      </c>
      <c r="AH18" s="398">
        <f t="shared" si="72"/>
        <v>3.0880471579475963E-2</v>
      </c>
      <c r="AI18" s="398">
        <f t="shared" si="72"/>
        <v>3.0801528902000056E-2</v>
      </c>
      <c r="AJ18" s="398" t="str">
        <f t="shared" si="72"/>
        <v>-</v>
      </c>
      <c r="AK18" s="398" t="str">
        <f t="shared" si="72"/>
        <v>-</v>
      </c>
      <c r="AL18" s="398" t="str">
        <f t="shared" si="72"/>
        <v>-</v>
      </c>
      <c r="AM18" s="399" t="str">
        <f t="shared" si="72"/>
        <v>-</v>
      </c>
      <c r="AN18" s="403">
        <f t="shared" ca="1" si="72"/>
        <v>3.0813724870752155E-2</v>
      </c>
      <c r="AO18" s="404">
        <f t="shared" ca="1" si="72"/>
        <v>4.8804746652626081E-2</v>
      </c>
      <c r="AP18" s="404" t="str">
        <f t="shared" si="72"/>
        <v>-</v>
      </c>
      <c r="AQ18" s="404">
        <f t="shared" ca="1" si="72"/>
        <v>6.952379052991528E-2</v>
      </c>
      <c r="AR18" s="405">
        <f t="shared" ca="1" si="72"/>
        <v>3.9520539159598377E-2</v>
      </c>
    </row>
    <row r="20" spans="2:44" ht="15.75" thickBot="1" x14ac:dyDescent="0.3"/>
    <row r="21" spans="2:44" ht="26.25" x14ac:dyDescent="0.4">
      <c r="C21" s="181" t="s">
        <v>8</v>
      </c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9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9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9"/>
      <c r="AN21" s="525" t="s">
        <v>288</v>
      </c>
      <c r="AO21" s="526"/>
      <c r="AP21" s="526"/>
      <c r="AQ21" s="526"/>
      <c r="AR21" s="527"/>
    </row>
    <row r="22" spans="2:44" x14ac:dyDescent="0.25">
      <c r="C22" s="110"/>
      <c r="D22" s="325" t="s">
        <v>236</v>
      </c>
      <c r="E22" s="325"/>
      <c r="F22" s="325"/>
      <c r="G22" s="325"/>
      <c r="H22" s="325"/>
      <c r="I22" s="325"/>
      <c r="J22" s="325"/>
      <c r="K22" s="325"/>
      <c r="L22" s="325"/>
      <c r="M22" s="325"/>
      <c r="N22" s="325"/>
      <c r="O22" s="326"/>
      <c r="P22" s="325" t="s">
        <v>236</v>
      </c>
      <c r="Q22" s="327"/>
      <c r="R22" s="327"/>
      <c r="S22" s="327"/>
      <c r="T22" s="327"/>
      <c r="U22" s="327"/>
      <c r="V22" s="327"/>
      <c r="W22" s="327"/>
      <c r="X22" s="327"/>
      <c r="Y22" s="327"/>
      <c r="Z22" s="327"/>
      <c r="AA22" s="328"/>
      <c r="AB22" s="325" t="s">
        <v>236</v>
      </c>
      <c r="AC22" s="327"/>
      <c r="AD22" s="327"/>
      <c r="AE22" s="327"/>
      <c r="AF22" s="327"/>
      <c r="AG22" s="327"/>
      <c r="AH22" s="327"/>
      <c r="AI22" s="327"/>
      <c r="AJ22" s="327"/>
      <c r="AK22" s="327"/>
      <c r="AL22" s="327"/>
      <c r="AM22" s="329"/>
      <c r="AN22" s="530" t="s">
        <v>289</v>
      </c>
      <c r="AO22" s="528"/>
      <c r="AP22" s="528" t="s">
        <v>290</v>
      </c>
      <c r="AQ22" s="528"/>
      <c r="AR22" s="529"/>
    </row>
    <row r="23" spans="2:44" ht="15.75" thickBot="1" x14ac:dyDescent="0.3">
      <c r="C23" s="315" t="s">
        <v>55</v>
      </c>
      <c r="D23" s="316">
        <f t="shared" ref="D23:AA23" si="73">D$4</f>
        <v>44927</v>
      </c>
      <c r="E23" s="316">
        <f t="shared" si="73"/>
        <v>44958</v>
      </c>
      <c r="F23" s="316">
        <f t="shared" si="73"/>
        <v>44986</v>
      </c>
      <c r="G23" s="316">
        <f t="shared" si="73"/>
        <v>45017</v>
      </c>
      <c r="H23" s="316">
        <f t="shared" si="73"/>
        <v>45047</v>
      </c>
      <c r="I23" s="316">
        <f t="shared" si="73"/>
        <v>45078</v>
      </c>
      <c r="J23" s="316">
        <f t="shared" si="73"/>
        <v>45108</v>
      </c>
      <c r="K23" s="316">
        <f t="shared" si="73"/>
        <v>45139</v>
      </c>
      <c r="L23" s="316">
        <f t="shared" si="73"/>
        <v>45170</v>
      </c>
      <c r="M23" s="316">
        <f t="shared" si="73"/>
        <v>45200</v>
      </c>
      <c r="N23" s="316">
        <f t="shared" si="73"/>
        <v>45231</v>
      </c>
      <c r="O23" s="317">
        <f t="shared" si="73"/>
        <v>45261</v>
      </c>
      <c r="P23" s="316">
        <f t="shared" si="73"/>
        <v>45292</v>
      </c>
      <c r="Q23" s="316">
        <f t="shared" si="73"/>
        <v>45323</v>
      </c>
      <c r="R23" s="316">
        <f t="shared" si="73"/>
        <v>45352</v>
      </c>
      <c r="S23" s="316">
        <f t="shared" si="73"/>
        <v>45383</v>
      </c>
      <c r="T23" s="316">
        <f t="shared" si="73"/>
        <v>45413</v>
      </c>
      <c r="U23" s="316">
        <f t="shared" si="73"/>
        <v>45444</v>
      </c>
      <c r="V23" s="316">
        <f t="shared" si="73"/>
        <v>45474</v>
      </c>
      <c r="W23" s="316">
        <f t="shared" si="73"/>
        <v>45505</v>
      </c>
      <c r="X23" s="316">
        <f t="shared" si="73"/>
        <v>45536</v>
      </c>
      <c r="Y23" s="316">
        <f t="shared" si="73"/>
        <v>45566</v>
      </c>
      <c r="Z23" s="316">
        <f t="shared" si="73"/>
        <v>45597</v>
      </c>
      <c r="AA23" s="318">
        <f t="shared" si="73"/>
        <v>45627</v>
      </c>
      <c r="AB23" s="319">
        <f t="shared" ref="AB23:AM23" si="74">AB$4</f>
        <v>45658</v>
      </c>
      <c r="AC23" s="320">
        <f t="shared" si="74"/>
        <v>45689</v>
      </c>
      <c r="AD23" s="316">
        <f t="shared" si="74"/>
        <v>45717</v>
      </c>
      <c r="AE23" s="316">
        <f t="shared" si="74"/>
        <v>45748</v>
      </c>
      <c r="AF23" s="316">
        <f t="shared" si="74"/>
        <v>45778</v>
      </c>
      <c r="AG23" s="316">
        <f t="shared" si="74"/>
        <v>45809</v>
      </c>
      <c r="AH23" s="316">
        <f t="shared" si="74"/>
        <v>45839</v>
      </c>
      <c r="AI23" s="316">
        <f t="shared" si="74"/>
        <v>45870</v>
      </c>
      <c r="AJ23" s="316">
        <f t="shared" si="74"/>
        <v>45901</v>
      </c>
      <c r="AK23" s="316">
        <f t="shared" si="74"/>
        <v>45931</v>
      </c>
      <c r="AL23" s="316">
        <f t="shared" si="74"/>
        <v>45962</v>
      </c>
      <c r="AM23" s="317">
        <f t="shared" si="74"/>
        <v>45992</v>
      </c>
      <c r="AN23" s="253" t="s">
        <v>234</v>
      </c>
      <c r="AO23" s="254" t="s">
        <v>235</v>
      </c>
      <c r="AP23" s="502" t="s">
        <v>482</v>
      </c>
      <c r="AQ23" s="502" t="s">
        <v>292</v>
      </c>
      <c r="AR23" s="503" t="s">
        <v>483</v>
      </c>
    </row>
    <row r="24" spans="2:44" ht="15.75" x14ac:dyDescent="0.25">
      <c r="B24" t="str">
        <f t="shared" ref="B24:B36" si="75">$C$21</f>
        <v>PC Annual Direct</v>
      </c>
      <c r="C24" s="189" t="s">
        <v>182</v>
      </c>
      <c r="D24" s="112">
        <v>2834.9616435823991</v>
      </c>
      <c r="E24" s="112">
        <v>2946.8383556498957</v>
      </c>
      <c r="F24" s="112">
        <v>3775.2622950026089</v>
      </c>
      <c r="G24" s="112">
        <v>2995.1366122641016</v>
      </c>
      <c r="H24" s="112">
        <v>2880.7459015196087</v>
      </c>
      <c r="I24" s="112">
        <v>2383.7486340840082</v>
      </c>
      <c r="J24" s="112">
        <v>2008.112021670996</v>
      </c>
      <c r="K24" s="112">
        <v>2245.2267757455011</v>
      </c>
      <c r="L24" s="112">
        <v>2169.4972680251039</v>
      </c>
      <c r="M24" s="112">
        <v>2519.644808569898</v>
      </c>
      <c r="N24" s="112">
        <v>3230.5928964846084</v>
      </c>
      <c r="O24" s="114">
        <v>3230.0081965513018</v>
      </c>
      <c r="P24" s="112">
        <v>3523.3825135083025</v>
      </c>
      <c r="Q24" s="112">
        <v>4237.5081962073973</v>
      </c>
      <c r="R24" s="112">
        <v>6105.2273968165864</v>
      </c>
      <c r="S24" s="112">
        <v>5922.6767124173775</v>
      </c>
      <c r="T24" s="112">
        <v>5863.1452052477716</v>
      </c>
      <c r="U24" s="112">
        <v>4948.676712412981</v>
      </c>
      <c r="V24" s="112">
        <v>4233.3369861537858</v>
      </c>
      <c r="W24" s="112">
        <v>3675.7972601147844</v>
      </c>
      <c r="X24" s="112">
        <v>3343.8185803106121</v>
      </c>
      <c r="Y24" s="112">
        <v>3247.7860624741802</v>
      </c>
      <c r="Z24" s="112">
        <v>3326.3510056353357</v>
      </c>
      <c r="AA24" s="114">
        <v>3317.2971162416598</v>
      </c>
      <c r="AB24" s="112">
        <v>3418.3928997085964</v>
      </c>
      <c r="AC24" s="112">
        <v>2802.9209777070905</v>
      </c>
      <c r="AD24" s="112">
        <v>3540.3306379969204</v>
      </c>
      <c r="AE24" s="112">
        <v>3563.3824850882415</v>
      </c>
      <c r="AF24" s="112">
        <v>3583.2890749280618</v>
      </c>
      <c r="AG24" s="112">
        <v>3228.3257047214647</v>
      </c>
      <c r="AH24" s="112">
        <v>3125.5700128980038</v>
      </c>
      <c r="AI24" s="112">
        <v>1418.3929705084354</v>
      </c>
      <c r="AJ24" s="112" t="s">
        <v>484</v>
      </c>
      <c r="AK24" s="112" t="s">
        <v>484</v>
      </c>
      <c r="AL24" s="112" t="s">
        <v>484</v>
      </c>
      <c r="AM24" s="114" t="s">
        <v>484</v>
      </c>
      <c r="AN24" s="113">
        <v>2838.8944407639915</v>
      </c>
      <c r="AO24" s="112">
        <v>3159.6547940182172</v>
      </c>
      <c r="AP24" s="112">
        <v>51745.003747540766</v>
      </c>
      <c r="AQ24" s="112">
        <v>38509.750982878984</v>
      </c>
      <c r="AR24" s="114">
        <v>24680.60476355681</v>
      </c>
    </row>
    <row r="25" spans="2:44" ht="15.75" hidden="1" customHeight="1" x14ac:dyDescent="0.25">
      <c r="B25" t="str">
        <f>$C$21&amp;"_W VYRs"</f>
        <v>PC Annual Direct_W VYRs</v>
      </c>
      <c r="C25" s="115" t="s">
        <v>204</v>
      </c>
      <c r="D25" s="30" t="s">
        <v>485</v>
      </c>
      <c r="E25" s="30" t="s">
        <v>484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117">
        <v>0</v>
      </c>
      <c r="P25" s="30">
        <v>0</v>
      </c>
      <c r="Q25" s="30">
        <v>0</v>
      </c>
      <c r="R25" s="30">
        <v>4267.0066178598499</v>
      </c>
      <c r="S25" s="30">
        <v>4260.1528668314522</v>
      </c>
      <c r="T25" s="30">
        <v>4253.3127959448284</v>
      </c>
      <c r="U25" s="30">
        <v>4246.8636837603826</v>
      </c>
      <c r="V25" s="30">
        <v>4318.1657423106572</v>
      </c>
      <c r="W25" s="30">
        <v>4195.7154005708353</v>
      </c>
      <c r="X25" s="30">
        <v>4057.7980519065386</v>
      </c>
      <c r="Y25" s="30">
        <v>5129.8964943047231</v>
      </c>
      <c r="Z25" s="30">
        <v>5273.6010221942579</v>
      </c>
      <c r="AA25" s="117">
        <v>4282.0488949348064</v>
      </c>
      <c r="AB25" s="30">
        <v>3736.9957476015165</v>
      </c>
      <c r="AC25" s="30">
        <v>6775.1779456942486</v>
      </c>
      <c r="AD25" s="30">
        <v>6748.3832163336683</v>
      </c>
      <c r="AE25" s="30">
        <v>6758.4251029088618</v>
      </c>
      <c r="AF25" s="30">
        <v>5951.7548544035253</v>
      </c>
      <c r="AG25" s="30">
        <v>5939.0362226045963</v>
      </c>
      <c r="AH25" s="30">
        <v>5911.7749409688395</v>
      </c>
      <c r="AI25" s="30">
        <v>5924.6680990402583</v>
      </c>
      <c r="AJ25" s="30">
        <v>5927.6268783829582</v>
      </c>
      <c r="AK25" s="30">
        <v>5932.4171858639183</v>
      </c>
      <c r="AL25" s="30">
        <v>5945.5411663710056</v>
      </c>
      <c r="AM25" s="117">
        <v>5527.6922998960972</v>
      </c>
      <c r="AN25" s="116">
        <v>4678.0836263737219</v>
      </c>
      <c r="AO25" s="30">
        <v>5016.955902606207</v>
      </c>
      <c r="AP25" s="30">
        <v>4566.3946053261752</v>
      </c>
      <c r="AQ25" s="30">
        <v>0</v>
      </c>
      <c r="AR25" s="117">
        <v>49936.847260336959</v>
      </c>
    </row>
    <row r="26" spans="2:44" ht="15.75" hidden="1" customHeight="1" x14ac:dyDescent="0.25">
      <c r="B26" t="str">
        <f t="shared" si="75"/>
        <v>PC Annual Direct</v>
      </c>
      <c r="C26" s="118" t="s">
        <v>59</v>
      </c>
      <c r="D26" s="119" t="s">
        <v>59</v>
      </c>
      <c r="E26" s="119" t="s">
        <v>484</v>
      </c>
      <c r="F26" s="119" t="s">
        <v>484</v>
      </c>
      <c r="G26" s="119" t="s">
        <v>484</v>
      </c>
      <c r="H26" s="119" t="s">
        <v>484</v>
      </c>
      <c r="I26" s="119" t="s">
        <v>484</v>
      </c>
      <c r="J26" s="119" t="s">
        <v>484</v>
      </c>
      <c r="K26" s="119" t="s">
        <v>484</v>
      </c>
      <c r="L26" s="119" t="s">
        <v>484</v>
      </c>
      <c r="M26" s="119" t="s">
        <v>484</v>
      </c>
      <c r="N26" s="119" t="s">
        <v>484</v>
      </c>
      <c r="O26" s="219" t="s">
        <v>484</v>
      </c>
      <c r="P26" s="119" t="s">
        <v>484</v>
      </c>
      <c r="Q26" s="119" t="s">
        <v>484</v>
      </c>
      <c r="R26" s="119">
        <v>-6.9131417628894853E-3</v>
      </c>
      <c r="S26" s="119">
        <v>0.43310054537020259</v>
      </c>
      <c r="T26" s="119">
        <v>0.39248557455359157</v>
      </c>
      <c r="U26" s="119">
        <v>0.38058238781430664</v>
      </c>
      <c r="V26" s="119">
        <v>0.14601361034487215</v>
      </c>
      <c r="W26" s="119">
        <v>8.9666676576376503E-3</v>
      </c>
      <c r="X26" s="119">
        <v>-9.4139921924471515E-2</v>
      </c>
      <c r="Y26" s="119">
        <v>-0.34817036093750386</v>
      </c>
      <c r="Z26" s="119">
        <v>-0.38414262876435235</v>
      </c>
      <c r="AA26" s="219">
        <v>-0.22318705665177163</v>
      </c>
      <c r="AB26" s="119">
        <v>-0.11230910060018884</v>
      </c>
      <c r="AC26" s="119">
        <v>-0.49545341434448253</v>
      </c>
      <c r="AD26" s="119">
        <v>-0.58465296236838626</v>
      </c>
      <c r="AE26" s="119">
        <v>-0.47616040954968286</v>
      </c>
      <c r="AF26" s="119">
        <v>-0.40128876738735275</v>
      </c>
      <c r="AG26" s="119">
        <v>-0.39665478696868584</v>
      </c>
      <c r="AH26" s="119">
        <v>-0.45391600036242297</v>
      </c>
      <c r="AI26" s="119">
        <v>-0.47244808305729102</v>
      </c>
      <c r="AJ26" s="119">
        <v>-0.76071486960809365</v>
      </c>
      <c r="AK26" s="119" t="s">
        <v>484</v>
      </c>
      <c r="AL26" s="119" t="s">
        <v>484</v>
      </c>
      <c r="AM26" s="219" t="s">
        <v>484</v>
      </c>
      <c r="AN26" s="157" t="s">
        <v>484</v>
      </c>
      <c r="AO26" s="158">
        <v>-0.30377305009019884</v>
      </c>
      <c r="AP26" s="158">
        <v>-2.5263903270420784E-2</v>
      </c>
      <c r="AQ26" s="158">
        <v>0</v>
      </c>
      <c r="AR26" s="159">
        <v>-0.22883095157939826</v>
      </c>
    </row>
    <row r="27" spans="2:44" ht="15.75" x14ac:dyDescent="0.25">
      <c r="B27" t="str">
        <f t="shared" si="75"/>
        <v>PC Annual Direct</v>
      </c>
      <c r="C27" s="111" t="s">
        <v>60</v>
      </c>
      <c r="D27" s="297">
        <v>2156372.319645613</v>
      </c>
      <c r="E27" s="297">
        <v>2207309.5860689273</v>
      </c>
      <c r="F27" s="297">
        <v>2365372.9364301004</v>
      </c>
      <c r="G27" s="297">
        <v>2115754.1796423746</v>
      </c>
      <c r="H27" s="297">
        <v>2440301.4792887256</v>
      </c>
      <c r="I27" s="297">
        <v>2263652.6285727057</v>
      </c>
      <c r="J27" s="297">
        <v>2382767.0260725757</v>
      </c>
      <c r="K27" s="297">
        <v>2684104.4771530977</v>
      </c>
      <c r="L27" s="297">
        <v>2753698.4557139152</v>
      </c>
      <c r="M27" s="297">
        <v>3209708.0817860379</v>
      </c>
      <c r="N27" s="297">
        <v>3863263.7907155934</v>
      </c>
      <c r="O27" s="298">
        <v>3794294.3167824447</v>
      </c>
      <c r="P27" s="297">
        <v>3926008.2578569478</v>
      </c>
      <c r="Q27" s="297">
        <v>5189360.7592770504</v>
      </c>
      <c r="R27" s="297">
        <v>7583314.7460665312</v>
      </c>
      <c r="S27" s="297">
        <v>6718672.7139466843</v>
      </c>
      <c r="T27" s="297">
        <v>6386016.443227482</v>
      </c>
      <c r="U27" s="297">
        <v>5353738.9892903352</v>
      </c>
      <c r="V27" s="297">
        <v>4568711.8551926268</v>
      </c>
      <c r="W27" s="297">
        <v>3976257.1416165512</v>
      </c>
      <c r="X27" s="297">
        <v>3644904.8081652112</v>
      </c>
      <c r="Y27" s="297">
        <v>3465860.1177289709</v>
      </c>
      <c r="Z27" s="297">
        <v>3637776.9933045469</v>
      </c>
      <c r="AA27" s="298">
        <v>3621905.6424949435</v>
      </c>
      <c r="AB27" s="297">
        <v>3593277.1788751585</v>
      </c>
      <c r="AC27" s="297">
        <v>2922143.7142101806</v>
      </c>
      <c r="AD27" s="297">
        <v>3771268.4209133037</v>
      </c>
      <c r="AE27" s="297">
        <v>3673256.0313093634</v>
      </c>
      <c r="AF27" s="297">
        <v>3755095.5141479205</v>
      </c>
      <c r="AG27" s="297">
        <v>3386012.1967668599</v>
      </c>
      <c r="AH27" s="297">
        <v>3383846.9610865298</v>
      </c>
      <c r="AI27" s="297">
        <v>1625290.9817802545</v>
      </c>
      <c r="AJ27" s="297" t="s">
        <v>484</v>
      </c>
      <c r="AK27" s="297" t="s">
        <v>484</v>
      </c>
      <c r="AL27" s="297" t="s">
        <v>484</v>
      </c>
      <c r="AM27" s="298" t="s">
        <v>484</v>
      </c>
      <c r="AN27" s="296">
        <v>3037561.4134453912</v>
      </c>
      <c r="AO27" s="297">
        <v>3373386.5467319372</v>
      </c>
      <c r="AP27" s="297">
        <v>58072528.468167886</v>
      </c>
      <c r="AQ27" s="297">
        <v>43702080.90647421</v>
      </c>
      <c r="AR27" s="298">
        <v>26110190.999089573</v>
      </c>
    </row>
    <row r="28" spans="2:44" ht="15.75" x14ac:dyDescent="0.25">
      <c r="B28" t="str">
        <f>$C$21&amp;"_NWP"</f>
        <v>PC Annual Direct_NWP</v>
      </c>
      <c r="C28" s="115" t="s">
        <v>61</v>
      </c>
      <c r="D28" s="300" t="s">
        <v>484</v>
      </c>
      <c r="E28" s="300" t="s">
        <v>484</v>
      </c>
      <c r="F28" s="300" t="s">
        <v>484</v>
      </c>
      <c r="G28" s="300" t="s">
        <v>484</v>
      </c>
      <c r="H28" s="300" t="s">
        <v>484</v>
      </c>
      <c r="I28" s="300" t="s">
        <v>484</v>
      </c>
      <c r="J28" s="300" t="s">
        <v>484</v>
      </c>
      <c r="K28" s="300" t="s">
        <v>484</v>
      </c>
      <c r="L28" s="300" t="s">
        <v>484</v>
      </c>
      <c r="M28" s="300" t="s">
        <v>484</v>
      </c>
      <c r="N28" s="300">
        <v>3013169.0914932396</v>
      </c>
      <c r="O28" s="301">
        <v>3046278.3015965438</v>
      </c>
      <c r="P28" s="300">
        <v>3262205.5406420417</v>
      </c>
      <c r="Q28" s="300">
        <v>5283002.670942123</v>
      </c>
      <c r="R28" s="300">
        <v>7028722.699423207</v>
      </c>
      <c r="S28" s="300">
        <v>7008322.6050258419</v>
      </c>
      <c r="T28" s="300">
        <v>6910081.5132966693</v>
      </c>
      <c r="U28" s="300">
        <v>6846559.6197968433</v>
      </c>
      <c r="V28" s="300">
        <v>4986954.5511762854</v>
      </c>
      <c r="W28" s="300">
        <v>4772961.4367652033</v>
      </c>
      <c r="X28" s="300">
        <v>5928873.8683875808</v>
      </c>
      <c r="Y28" s="300">
        <v>6128497.9239271581</v>
      </c>
      <c r="Z28" s="300">
        <v>5090049.9398270845</v>
      </c>
      <c r="AA28" s="301">
        <v>4415738.4758491814</v>
      </c>
      <c r="AB28" s="300">
        <v>7989666.8431018656</v>
      </c>
      <c r="AC28" s="300">
        <v>7957264.957264957</v>
      </c>
      <c r="AD28" s="300">
        <v>7957264.957264957</v>
      </c>
      <c r="AE28" s="300">
        <v>3339362.9985602223</v>
      </c>
      <c r="AF28" s="300">
        <v>3470770.0467384197</v>
      </c>
      <c r="AG28" s="300">
        <v>3427349.0459658089</v>
      </c>
      <c r="AH28" s="300">
        <v>3640086.821854189</v>
      </c>
      <c r="AI28" s="300">
        <v>3757964.1500469251</v>
      </c>
      <c r="AJ28" s="300">
        <v>3764534.768566445</v>
      </c>
      <c r="AK28" s="300">
        <v>3690107.1454575313</v>
      </c>
      <c r="AL28" s="300">
        <v>3973666.7817406254</v>
      </c>
      <c r="AM28" s="301">
        <v>3824985.8662046581</v>
      </c>
      <c r="AN28" s="299">
        <v>3574042.516151336</v>
      </c>
      <c r="AO28" s="300">
        <v>5258574.1690656962</v>
      </c>
      <c r="AP28" s="300" t="s">
        <v>484</v>
      </c>
      <c r="AQ28" s="300" t="s">
        <v>484</v>
      </c>
      <c r="AR28" s="301">
        <v>41539729.820797339</v>
      </c>
    </row>
    <row r="29" spans="2:44" ht="15.75" x14ac:dyDescent="0.25">
      <c r="B29" t="str">
        <f t="shared" si="75"/>
        <v>PC Annual Direct</v>
      </c>
      <c r="C29" s="118" t="s">
        <v>59</v>
      </c>
      <c r="D29" s="119" t="s">
        <v>484</v>
      </c>
      <c r="E29" s="119" t="s">
        <v>484</v>
      </c>
      <c r="F29" s="119" t="s">
        <v>484</v>
      </c>
      <c r="G29" s="119" t="s">
        <v>484</v>
      </c>
      <c r="H29" s="119" t="s">
        <v>484</v>
      </c>
      <c r="I29" s="119" t="s">
        <v>484</v>
      </c>
      <c r="J29" s="119" t="s">
        <v>484</v>
      </c>
      <c r="K29" s="119" t="s">
        <v>484</v>
      </c>
      <c r="L29" s="119" t="s">
        <v>484</v>
      </c>
      <c r="M29" s="119" t="s">
        <v>484</v>
      </c>
      <c r="N29" s="119">
        <v>0.28212645006293724</v>
      </c>
      <c r="O29" s="219">
        <v>0.24555078069980296</v>
      </c>
      <c r="P29" s="119">
        <v>0.20348279988644169</v>
      </c>
      <c r="Q29" s="119">
        <v>-1.7725130479325224E-2</v>
      </c>
      <c r="R29" s="119">
        <v>7.890367430327494E-2</v>
      </c>
      <c r="S29" s="119">
        <v>-4.1329417523023659E-2</v>
      </c>
      <c r="T29" s="119">
        <v>-7.5840649500408808E-2</v>
      </c>
      <c r="U29" s="119">
        <v>-0.21803952837714491</v>
      </c>
      <c r="V29" s="119">
        <v>-8.386735665858569E-2</v>
      </c>
      <c r="W29" s="119">
        <v>-0.16692032938120815</v>
      </c>
      <c r="X29" s="119">
        <v>-0.38522814128334948</v>
      </c>
      <c r="Y29" s="119">
        <v>-0.43446825621048124</v>
      </c>
      <c r="Z29" s="119">
        <v>-0.28531605066567833</v>
      </c>
      <c r="AA29" s="219">
        <v>-0.17977351641088246</v>
      </c>
      <c r="AB29" s="119">
        <v>-0.55025944767928225</v>
      </c>
      <c r="AC29" s="119">
        <v>-0.63277033881569156</v>
      </c>
      <c r="AD29" s="119">
        <v>-0.52605971509467608</v>
      </c>
      <c r="AE29" s="119">
        <v>9.9987043305295176E-2</v>
      </c>
      <c r="AF29" s="119">
        <v>8.191999573025277E-2</v>
      </c>
      <c r="AG29" s="119">
        <v>-1.2060881061298656E-2</v>
      </c>
      <c r="AH29" s="119">
        <v>-7.0393887098862074E-2</v>
      </c>
      <c r="AI29" s="119">
        <v>-0.56750758738346141</v>
      </c>
      <c r="AJ29" s="119" t="s">
        <v>484</v>
      </c>
      <c r="AK29" s="119" t="s">
        <v>484</v>
      </c>
      <c r="AL29" s="119" t="s">
        <v>484</v>
      </c>
      <c r="AM29" s="197" t="s">
        <v>484</v>
      </c>
      <c r="AN29" s="158">
        <v>-0.15010484634179666</v>
      </c>
      <c r="AO29" s="158">
        <v>-0.35849786685973561</v>
      </c>
      <c r="AP29" s="158">
        <v>0</v>
      </c>
      <c r="AQ29" s="158">
        <v>0</v>
      </c>
      <c r="AR29" s="159">
        <v>-0.37144051943214118</v>
      </c>
    </row>
    <row r="30" spans="2:44" ht="15.75" customHeight="1" x14ac:dyDescent="0.25">
      <c r="B30" t="str">
        <f t="shared" si="75"/>
        <v>PC Annual Direct</v>
      </c>
      <c r="C30" s="111" t="s">
        <v>62</v>
      </c>
      <c r="D30" s="297">
        <v>760.63544793527194</v>
      </c>
      <c r="E30" s="297">
        <v>749.04332022043582</v>
      </c>
      <c r="F30" s="297">
        <v>626.54532363517956</v>
      </c>
      <c r="G30" s="297">
        <v>706.39655332549955</v>
      </c>
      <c r="H30" s="297">
        <v>847.10750712218453</v>
      </c>
      <c r="I30" s="297">
        <v>949.61884663755609</v>
      </c>
      <c r="J30" s="297">
        <v>1186.5707691395726</v>
      </c>
      <c r="K30" s="297">
        <v>1195.4714357358723</v>
      </c>
      <c r="L30" s="297">
        <v>1269.2795221727154</v>
      </c>
      <c r="M30" s="297">
        <v>1273.8732343817169</v>
      </c>
      <c r="N30" s="297">
        <v>1195.8373940955018</v>
      </c>
      <c r="O30" s="298">
        <v>1174.7011418836753</v>
      </c>
      <c r="P30" s="297">
        <v>1114.2725045620275</v>
      </c>
      <c r="Q30" s="297">
        <v>1224.6255391131913</v>
      </c>
      <c r="R30" s="297">
        <v>1242.101932193493</v>
      </c>
      <c r="S30" s="297">
        <v>1134.3980163327901</v>
      </c>
      <c r="T30" s="297">
        <v>1089.1793090015437</v>
      </c>
      <c r="U30" s="297">
        <v>1081.8526447406271</v>
      </c>
      <c r="V30" s="297">
        <v>1079.222341650516</v>
      </c>
      <c r="W30" s="297">
        <v>1081.7400580717513</v>
      </c>
      <c r="X30" s="297">
        <v>1090.0426325840413</v>
      </c>
      <c r="Y30" s="297">
        <v>1067.1454495646985</v>
      </c>
      <c r="Z30" s="297">
        <v>1093.6239101470678</v>
      </c>
      <c r="AA30" s="298">
        <v>1091.8243122576825</v>
      </c>
      <c r="AB30" s="297">
        <v>1051.1597947624657</v>
      </c>
      <c r="AC30" s="297">
        <v>1042.535175786732</v>
      </c>
      <c r="AD30" s="297">
        <v>1065.2305692688199</v>
      </c>
      <c r="AE30" s="297">
        <v>1030.8340591224523</v>
      </c>
      <c r="AF30" s="297">
        <v>1047.9465752350186</v>
      </c>
      <c r="AG30" s="297">
        <v>1048.8446663900042</v>
      </c>
      <c r="AH30" s="297">
        <v>1082.6335507196186</v>
      </c>
      <c r="AI30" s="297">
        <v>1145.8679051389086</v>
      </c>
      <c r="AJ30" s="297" t="s">
        <v>484</v>
      </c>
      <c r="AK30" s="297" t="s">
        <v>484</v>
      </c>
      <c r="AL30" s="297" t="s">
        <v>484</v>
      </c>
      <c r="AM30" s="298" t="s">
        <v>484</v>
      </c>
      <c r="AN30" s="296">
        <v>1069.9804014649926</v>
      </c>
      <c r="AO30" s="297">
        <v>1067.6440202006725</v>
      </c>
      <c r="AP30" s="297">
        <v>1122.282815003716</v>
      </c>
      <c r="AQ30" s="297">
        <v>1134.8315632033996</v>
      </c>
      <c r="AR30" s="298">
        <v>1057.9234686195241</v>
      </c>
    </row>
    <row r="31" spans="2:44" ht="15.75" hidden="1" customHeight="1" x14ac:dyDescent="0.25">
      <c r="B31" t="str">
        <f t="shared" si="75"/>
        <v>PC Annual Direct</v>
      </c>
      <c r="C31" s="115" t="s">
        <v>63</v>
      </c>
      <c r="D31" s="300">
        <v>0</v>
      </c>
      <c r="E31" s="300">
        <v>0</v>
      </c>
      <c r="F31" s="300">
        <v>0</v>
      </c>
      <c r="G31" s="300">
        <v>0</v>
      </c>
      <c r="H31" s="300">
        <v>0</v>
      </c>
      <c r="I31" s="300">
        <v>0</v>
      </c>
      <c r="J31" s="300">
        <v>0</v>
      </c>
      <c r="K31" s="300">
        <v>0</v>
      </c>
      <c r="L31" s="300">
        <v>0</v>
      </c>
      <c r="M31" s="300">
        <v>0</v>
      </c>
      <c r="N31" s="300">
        <v>0</v>
      </c>
      <c r="O31" s="301">
        <v>0</v>
      </c>
      <c r="P31" s="300">
        <v>0</v>
      </c>
      <c r="Q31" s="300">
        <v>1238.1051036644171</v>
      </c>
      <c r="R31" s="300">
        <v>1649.875701444234</v>
      </c>
      <c r="S31" s="300">
        <v>1647.7327065405773</v>
      </c>
      <c r="T31" s="300">
        <v>1627.1022636587531</v>
      </c>
      <c r="U31" s="300">
        <v>1585.5249724928897</v>
      </c>
      <c r="V31" s="300">
        <v>1188.5826551767072</v>
      </c>
      <c r="W31" s="300">
        <v>1176.2442033118548</v>
      </c>
      <c r="X31" s="300">
        <v>1155.7492193009923</v>
      </c>
      <c r="Y31" s="300">
        <v>1162.1087560729409</v>
      </c>
      <c r="Z31" s="300">
        <v>1188.6949599870413</v>
      </c>
      <c r="AA31" s="301">
        <v>1181.6279102493752</v>
      </c>
      <c r="AB31" s="300">
        <v>1179.2556457029216</v>
      </c>
      <c r="AC31" s="300">
        <v>1179.1364986513115</v>
      </c>
      <c r="AD31" s="300">
        <v>1177.3844995101163</v>
      </c>
      <c r="AE31" s="300">
        <v>561.07199981355541</v>
      </c>
      <c r="AF31" s="300">
        <v>584.39954171828481</v>
      </c>
      <c r="AG31" s="300">
        <v>579.74958116455707</v>
      </c>
      <c r="AH31" s="300">
        <v>614.39506163119074</v>
      </c>
      <c r="AI31" s="300">
        <v>633.97447699543602</v>
      </c>
      <c r="AJ31" s="300">
        <v>634.57013399812479</v>
      </c>
      <c r="AK31" s="300">
        <v>620.6511808091426</v>
      </c>
      <c r="AL31" s="300">
        <v>718.86540823108362</v>
      </c>
      <c r="AM31" s="301">
        <v>817.63948054294326</v>
      </c>
      <c r="AN31" s="299">
        <v>712.39265114821785</v>
      </c>
      <c r="AO31" s="300">
        <v>1151.5811977642434</v>
      </c>
      <c r="AP31" s="300">
        <v>0</v>
      </c>
      <c r="AQ31" s="300">
        <v>6509.3673051873729</v>
      </c>
      <c r="AR31" s="301">
        <v>0</v>
      </c>
    </row>
    <row r="32" spans="2:44" ht="15.75" hidden="1" customHeight="1" x14ac:dyDescent="0.25">
      <c r="B32" t="str">
        <f t="shared" si="75"/>
        <v>PC Annual Direct</v>
      </c>
      <c r="C32" s="118" t="s">
        <v>59</v>
      </c>
      <c r="D32" s="330" t="s">
        <v>484</v>
      </c>
      <c r="E32" s="330" t="s">
        <v>484</v>
      </c>
      <c r="F32" s="330" t="s">
        <v>484</v>
      </c>
      <c r="G32" s="330" t="s">
        <v>484</v>
      </c>
      <c r="H32" s="330" t="s">
        <v>484</v>
      </c>
      <c r="I32" s="330" t="s">
        <v>484</v>
      </c>
      <c r="J32" s="330" t="s">
        <v>484</v>
      </c>
      <c r="K32" s="330" t="s">
        <v>484</v>
      </c>
      <c r="L32" s="330" t="s">
        <v>484</v>
      </c>
      <c r="M32" s="330" t="s">
        <v>484</v>
      </c>
      <c r="N32" s="330" t="s">
        <v>484</v>
      </c>
      <c r="O32" s="331" t="s">
        <v>484</v>
      </c>
      <c r="P32" s="330" t="s">
        <v>484</v>
      </c>
      <c r="Q32" s="330">
        <v>-1.0887253845679457E-2</v>
      </c>
      <c r="R32" s="330">
        <v>-0.24715423646386969</v>
      </c>
      <c r="S32" s="330">
        <v>-0.3115400259824519</v>
      </c>
      <c r="T32" s="330">
        <v>-0.33060181075995743</v>
      </c>
      <c r="U32" s="330">
        <v>-0.31766912315505735</v>
      </c>
      <c r="V32" s="330">
        <v>-9.2009010101138156E-2</v>
      </c>
      <c r="W32" s="330">
        <v>-8.0343983820720166E-2</v>
      </c>
      <c r="X32" s="330">
        <v>-5.6851941251313098E-2</v>
      </c>
      <c r="Y32" s="330">
        <v>-8.1716367777098009E-2</v>
      </c>
      <c r="Z32" s="330">
        <v>-7.997934965671083E-2</v>
      </c>
      <c r="AA32" s="331">
        <v>-7.5999895747841717E-2</v>
      </c>
      <c r="AB32" s="330">
        <v>-0.10862432705514125</v>
      </c>
      <c r="AC32" s="330">
        <v>-0.11584860872411562</v>
      </c>
      <c r="AD32" s="330">
        <v>-9.5256842847821765E-2</v>
      </c>
      <c r="AE32" s="330">
        <v>0.83725806931195845</v>
      </c>
      <c r="AF32" s="330">
        <v>0.79320225363932773</v>
      </c>
      <c r="AG32" s="330">
        <v>0.80913397864499448</v>
      </c>
      <c r="AH32" s="330">
        <v>0.76211304147737802</v>
      </c>
      <c r="AI32" s="330">
        <v>0.80743538851826302</v>
      </c>
      <c r="AJ32" s="330" t="s">
        <v>484</v>
      </c>
      <c r="AK32" s="330" t="s">
        <v>484</v>
      </c>
      <c r="AL32" s="330" t="s">
        <v>484</v>
      </c>
      <c r="AM32" s="331" t="s">
        <v>484</v>
      </c>
      <c r="AN32" s="302">
        <v>357.58775031677476</v>
      </c>
      <c r="AO32" s="303">
        <v>-83.937177563570913</v>
      </c>
      <c r="AP32" s="303">
        <v>0</v>
      </c>
      <c r="AQ32" s="303">
        <v>-0.82566177172103317</v>
      </c>
      <c r="AR32" s="304">
        <v>0</v>
      </c>
    </row>
    <row r="33" spans="2:44" ht="15.75" x14ac:dyDescent="0.25">
      <c r="B33" t="str">
        <f t="shared" si="75"/>
        <v>PC Annual Direct</v>
      </c>
      <c r="C33" s="111" t="s">
        <v>64</v>
      </c>
      <c r="D33" s="297">
        <v>2496784.9196442887</v>
      </c>
      <c r="E33" s="297">
        <v>2485175.8660695194</v>
      </c>
      <c r="F33" s="297">
        <v>2806326.1964317253</v>
      </c>
      <c r="G33" s="297">
        <v>2473860.669643865</v>
      </c>
      <c r="H33" s="297">
        <v>2812501.0892885509</v>
      </c>
      <c r="I33" s="297">
        <v>2674199.1785725723</v>
      </c>
      <c r="J33" s="297">
        <v>2814261.6160722352</v>
      </c>
      <c r="K33" s="297">
        <v>3164323.1071525621</v>
      </c>
      <c r="L33" s="297">
        <v>3242318.7857170096</v>
      </c>
      <c r="M33" s="297">
        <v>3772961.6517859623</v>
      </c>
      <c r="N33" s="297">
        <v>4531577.4107139865</v>
      </c>
      <c r="O33" s="298">
        <v>4436938.5267816978</v>
      </c>
      <c r="P33" s="297">
        <v>4898357.5178559562</v>
      </c>
      <c r="Q33" s="297">
        <v>6020561.3392844694</v>
      </c>
      <c r="R33" s="297">
        <v>8379482.8660593918</v>
      </c>
      <c r="S33" s="297">
        <v>7400587.1339494968</v>
      </c>
      <c r="T33" s="297">
        <v>7027372.473229304</v>
      </c>
      <c r="U33" s="297">
        <v>5899257.8392859856</v>
      </c>
      <c r="V33" s="297">
        <v>5028312.190721537</v>
      </c>
      <c r="W33" s="297">
        <v>4370603.2991977287</v>
      </c>
      <c r="X33" s="297">
        <v>4004457.1989194425</v>
      </c>
      <c r="Y33" s="297">
        <v>3797893.7417550883</v>
      </c>
      <c r="Z33" s="297">
        <v>3980411.3309694403</v>
      </c>
      <c r="AA33" s="298">
        <v>3937048.869919172</v>
      </c>
      <c r="AB33" s="297">
        <v>3898708.6839628411</v>
      </c>
      <c r="AC33" s="297">
        <v>3164521.9474450275</v>
      </c>
      <c r="AD33" s="297">
        <v>3980972.8634260045</v>
      </c>
      <c r="AE33" s="297">
        <v>3826955.8062497093</v>
      </c>
      <c r="AF33" s="297">
        <v>3915356.8304537395</v>
      </c>
      <c r="AG33" s="297">
        <v>3524675.2399531063</v>
      </c>
      <c r="AH33" s="297">
        <v>3524713.5455981856</v>
      </c>
      <c r="AI33" s="297">
        <v>1692191.1594322235</v>
      </c>
      <c r="AJ33" s="297" t="s">
        <v>484</v>
      </c>
      <c r="AK33" s="297" t="s">
        <v>484</v>
      </c>
      <c r="AL33" s="297" t="s">
        <v>484</v>
      </c>
      <c r="AM33" s="298" t="s">
        <v>484</v>
      </c>
      <c r="AN33" s="296">
        <v>3164234.1938593136</v>
      </c>
      <c r="AO33" s="297">
        <v>3603992.2681736653</v>
      </c>
      <c r="AP33" s="297">
        <v>64744345.801147014</v>
      </c>
      <c r="AQ33" s="297">
        <v>49024534.659583867</v>
      </c>
      <c r="AR33" s="298">
        <v>27528096.076520838</v>
      </c>
    </row>
    <row r="34" spans="2:44" ht="15.75" hidden="1" customHeight="1" x14ac:dyDescent="0.25">
      <c r="B34" t="str">
        <f>$C$21&amp;"_GWP"</f>
        <v>PC Annual Direct_GWP</v>
      </c>
      <c r="C34" s="115" t="s">
        <v>65</v>
      </c>
      <c r="D34" s="30" t="s">
        <v>484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117">
        <v>0</v>
      </c>
      <c r="P34" s="30">
        <v>0</v>
      </c>
      <c r="Q34" s="30">
        <v>7198457.7531405166</v>
      </c>
      <c r="R34" s="30">
        <v>7198457.7531405166</v>
      </c>
      <c r="S34" s="30">
        <v>7198457.7531405166</v>
      </c>
      <c r="T34" s="30">
        <v>7199202.3378039943</v>
      </c>
      <c r="U34" s="30">
        <v>7318060.3548614709</v>
      </c>
      <c r="V34" s="30">
        <v>5702770.0132108573</v>
      </c>
      <c r="W34" s="30">
        <v>5426956.6830632938</v>
      </c>
      <c r="X34" s="30">
        <v>6638651.4077064805</v>
      </c>
      <c r="Y34" s="30">
        <v>6810173.3330016024</v>
      </c>
      <c r="Z34" s="30">
        <v>5567465.9289929308</v>
      </c>
      <c r="AA34" s="117">
        <v>4824288.6394563289</v>
      </c>
      <c r="AB34" s="30">
        <v>8746275.6988538671</v>
      </c>
      <c r="AC34" s="30">
        <v>8713120.4096492007</v>
      </c>
      <c r="AD34" s="30">
        <v>8707246.1690430138</v>
      </c>
      <c r="AE34" s="30">
        <v>3461456.9690285251</v>
      </c>
      <c r="AF34" s="30">
        <v>3596777.7757284427</v>
      </c>
      <c r="AG34" s="30">
        <v>3549271.7753517777</v>
      </c>
      <c r="AH34" s="30">
        <v>3765806.3357742094</v>
      </c>
      <c r="AI34" s="30">
        <v>3886079.873678002</v>
      </c>
      <c r="AJ34" s="30">
        <v>3891375.6504445011</v>
      </c>
      <c r="AK34" s="30">
        <v>3814660.7209785725</v>
      </c>
      <c r="AL34" s="30">
        <v>4111387.6617786167</v>
      </c>
      <c r="AM34" s="117">
        <v>3960979.7192393383</v>
      </c>
      <c r="AN34" s="116">
        <v>6487050.9000761826</v>
      </c>
      <c r="AO34" s="30">
        <v>6652434.8046976971</v>
      </c>
      <c r="AP34" s="30">
        <v>0</v>
      </c>
      <c r="AQ34" s="30">
        <v>44426035.007107034</v>
      </c>
      <c r="AR34" s="117">
        <v>0</v>
      </c>
    </row>
    <row r="35" spans="2:44" ht="15.75" hidden="1" customHeight="1" x14ac:dyDescent="0.25">
      <c r="B35" t="str">
        <f t="shared" si="75"/>
        <v>PC Annual Direct</v>
      </c>
      <c r="C35" s="118" t="s">
        <v>59</v>
      </c>
      <c r="D35" s="119" t="s">
        <v>484</v>
      </c>
      <c r="E35" s="119" t="s">
        <v>484</v>
      </c>
      <c r="F35" s="119" t="s">
        <v>484</v>
      </c>
      <c r="G35" s="119" t="s">
        <v>484</v>
      </c>
      <c r="H35" s="119" t="s">
        <v>484</v>
      </c>
      <c r="I35" s="119" t="s">
        <v>484</v>
      </c>
      <c r="J35" s="119" t="s">
        <v>484</v>
      </c>
      <c r="K35" s="119" t="s">
        <v>484</v>
      </c>
      <c r="L35" s="119" t="s">
        <v>484</v>
      </c>
      <c r="M35" s="119" t="s">
        <v>484</v>
      </c>
      <c r="N35" s="119" t="s">
        <v>484</v>
      </c>
      <c r="O35" s="219" t="s">
        <v>484</v>
      </c>
      <c r="P35" s="119" t="s">
        <v>484</v>
      </c>
      <c r="Q35" s="119">
        <v>-0.16363177422860598</v>
      </c>
      <c r="R35" s="119">
        <v>0.16406640886426294</v>
      </c>
      <c r="S35" s="119">
        <v>2.8079539776530105E-2</v>
      </c>
      <c r="T35" s="119">
        <v>-2.3867903208163566E-2</v>
      </c>
      <c r="U35" s="119">
        <v>-0.19387685353441486</v>
      </c>
      <c r="V35" s="119">
        <v>-0.11826845917455775</v>
      </c>
      <c r="W35" s="119">
        <v>-0.19464931186244461</v>
      </c>
      <c r="X35" s="119">
        <v>-0.39679658518131156</v>
      </c>
      <c r="Y35" s="119">
        <v>-0.44232054662239317</v>
      </c>
      <c r="Z35" s="119">
        <v>-0.28505869964265129</v>
      </c>
      <c r="AA35" s="219">
        <v>-0.18391100447031794</v>
      </c>
      <c r="AB35" s="119">
        <v>-0.55424356398075392</v>
      </c>
      <c r="AC35" s="119">
        <v>-0.63680957008920358</v>
      </c>
      <c r="AD35" s="119">
        <v>-0.5427977128314565</v>
      </c>
      <c r="AE35" s="119">
        <v>0.10559103882887877</v>
      </c>
      <c r="AF35" s="119">
        <v>8.857346063332372E-2</v>
      </c>
      <c r="AG35" s="119">
        <v>-6.9300231020583691E-3</v>
      </c>
      <c r="AH35" s="119">
        <v>-6.4021558380658927E-2</v>
      </c>
      <c r="AI35" s="119">
        <v>-0.56455059740430924</v>
      </c>
      <c r="AJ35" s="119" t="s">
        <v>484</v>
      </c>
      <c r="AK35" s="119" t="s">
        <v>484</v>
      </c>
      <c r="AL35" s="119" t="s">
        <v>484</v>
      </c>
      <c r="AM35" s="219" t="s">
        <v>484</v>
      </c>
      <c r="AN35" s="163">
        <v>-0.36638345367902908</v>
      </c>
      <c r="AO35" s="164">
        <v>-0.19703989610540176</v>
      </c>
      <c r="AP35" s="164">
        <v>0</v>
      </c>
      <c r="AQ35" s="164">
        <v>0.103509116934275</v>
      </c>
      <c r="AR35" s="165">
        <v>0</v>
      </c>
    </row>
    <row r="36" spans="2:44" ht="15.75" thickBot="1" x14ac:dyDescent="0.3">
      <c r="B36" t="str">
        <f t="shared" si="75"/>
        <v>PC Annual Direct</v>
      </c>
      <c r="C36" s="283" t="s">
        <v>66</v>
      </c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10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  <c r="AA36" s="210"/>
      <c r="AB36" s="285"/>
      <c r="AC36" s="285"/>
      <c r="AD36" s="285"/>
      <c r="AE36" s="285"/>
      <c r="AF36" s="285"/>
      <c r="AG36" s="285"/>
      <c r="AH36" s="285"/>
      <c r="AI36" s="285"/>
      <c r="AJ36" s="285"/>
      <c r="AK36" s="285"/>
      <c r="AL36" s="285"/>
      <c r="AM36" s="210"/>
      <c r="AN36" s="286"/>
      <c r="AO36" s="287"/>
      <c r="AP36" s="287"/>
      <c r="AQ36" s="287"/>
      <c r="AR36" s="288"/>
    </row>
    <row r="37" spans="2:44" ht="15.75" x14ac:dyDescent="0.25">
      <c r="C37" s="289" t="s">
        <v>67</v>
      </c>
      <c r="D37" s="291">
        <v>0.13634037810800842</v>
      </c>
      <c r="E37" s="291">
        <v>0.11180950362279882</v>
      </c>
      <c r="F37" s="291">
        <v>0.15712829840034342</v>
      </c>
      <c r="G37" s="291">
        <v>0.14475612729355655</v>
      </c>
      <c r="H37" s="291">
        <v>0.13233758785635766</v>
      </c>
      <c r="I37" s="291">
        <v>0.15352130585090046</v>
      </c>
      <c r="J37" s="291">
        <v>0.15332426364890736</v>
      </c>
      <c r="K37" s="291">
        <v>0.15176030188383399</v>
      </c>
      <c r="L37" s="291">
        <v>0.15070089102760462</v>
      </c>
      <c r="M37" s="291">
        <v>0.14928685260644081</v>
      </c>
      <c r="N37" s="291">
        <v>0.14747924606083138</v>
      </c>
      <c r="O37" s="292">
        <v>0.14483955685214114</v>
      </c>
      <c r="P37" s="291">
        <v>0.19850516350725908</v>
      </c>
      <c r="Q37" s="291">
        <v>0.13806031251335202</v>
      </c>
      <c r="R37" s="291">
        <v>9.5013992237837644E-2</v>
      </c>
      <c r="S37" s="291">
        <v>9.2143286425828877E-2</v>
      </c>
      <c r="T37" s="291">
        <v>9.1265410001399594E-2</v>
      </c>
      <c r="U37" s="291">
        <v>9.2472454138684851E-2</v>
      </c>
      <c r="V37" s="291">
        <v>9.1402506068932021E-2</v>
      </c>
      <c r="W37" s="291">
        <v>9.0226939071217926E-2</v>
      </c>
      <c r="X37" s="291">
        <v>8.9788046892161161E-2</v>
      </c>
      <c r="Y37" s="291">
        <v>8.7425727680489951E-2</v>
      </c>
      <c r="Z37" s="291">
        <v>8.6080133226191929E-2</v>
      </c>
      <c r="AA37" s="292">
        <v>8.0045546254725181E-2</v>
      </c>
      <c r="AB37" s="291">
        <v>7.8341709998508216E-2</v>
      </c>
      <c r="AC37" s="291">
        <v>7.6592369166704102E-2</v>
      </c>
      <c r="AD37" s="291">
        <v>5.26766822349626E-2</v>
      </c>
      <c r="AE37" s="291">
        <v>4.0162411776311212E-2</v>
      </c>
      <c r="AF37" s="291">
        <v>4.0931471445795849E-2</v>
      </c>
      <c r="AG37" s="291">
        <v>3.9340658002889155E-2</v>
      </c>
      <c r="AH37" s="291">
        <v>3.9965399369141959E-2</v>
      </c>
      <c r="AI37" s="291">
        <v>3.9534645526936717E-2</v>
      </c>
      <c r="AJ37" s="291" t="s">
        <v>484</v>
      </c>
      <c r="AK37" s="291" t="s">
        <v>484</v>
      </c>
      <c r="AL37" s="291" t="s">
        <v>484</v>
      </c>
      <c r="AM37" s="292" t="s">
        <v>484</v>
      </c>
      <c r="AN37" s="293">
        <v>4.0032681733782709E-2</v>
      </c>
      <c r="AO37" s="294">
        <v>6.398618650716148E-2</v>
      </c>
      <c r="AP37" s="294">
        <v>0.10304864850238288</v>
      </c>
      <c r="AQ37" s="294">
        <v>0.10856714479938798</v>
      </c>
      <c r="AR37" s="295">
        <v>5.1507560620606074E-2</v>
      </c>
    </row>
    <row r="38" spans="2:44" ht="16.5" thickBot="1" x14ac:dyDescent="0.3">
      <c r="C38" s="126" t="s">
        <v>181</v>
      </c>
      <c r="D38" s="309">
        <f>IFERROR(IF(D27=0,"-",(D27/D$8)),"-")</f>
        <v>0.40898575375758572</v>
      </c>
      <c r="E38" s="309">
        <f t="shared" ref="E38:AR38" si="76">IFERROR(IF(E27=0,"-",(E27/E$8)),"-")</f>
        <v>0.44111162275450633</v>
      </c>
      <c r="F38" s="309">
        <f t="shared" si="76"/>
        <v>0.42402318173964537</v>
      </c>
      <c r="G38" s="309">
        <f t="shared" si="76"/>
        <v>0.37958100580023413</v>
      </c>
      <c r="H38" s="309">
        <f t="shared" si="76"/>
        <v>0.37981252182825076</v>
      </c>
      <c r="I38" s="309">
        <f t="shared" si="76"/>
        <v>0.32019866938833641</v>
      </c>
      <c r="J38" s="309">
        <f t="shared" si="76"/>
        <v>0.32152781793496138</v>
      </c>
      <c r="K38" s="309">
        <f t="shared" si="76"/>
        <v>0.35823128141033983</v>
      </c>
      <c r="L38" s="309">
        <f t="shared" si="76"/>
        <v>0.38915919120257858</v>
      </c>
      <c r="M38" s="309">
        <f t="shared" si="76"/>
        <v>0.45556116225074</v>
      </c>
      <c r="N38" s="309">
        <f t="shared" si="76"/>
        <v>0.53365232930493578</v>
      </c>
      <c r="O38" s="310">
        <f t="shared" si="76"/>
        <v>0.51721248050929891</v>
      </c>
      <c r="P38" s="309">
        <f t="shared" si="76"/>
        <v>0.52688579438696526</v>
      </c>
      <c r="Q38" s="309">
        <f t="shared" si="76"/>
        <v>0.59897851034002692</v>
      </c>
      <c r="R38" s="309">
        <f t="shared" si="76"/>
        <v>0.68714638908589842</v>
      </c>
      <c r="S38" s="309">
        <f t="shared" si="76"/>
        <v>0.67238253787192503</v>
      </c>
      <c r="T38" s="309">
        <f t="shared" si="76"/>
        <v>0.64653564397616403</v>
      </c>
      <c r="U38" s="309">
        <f t="shared" si="76"/>
        <v>0.61385581283873092</v>
      </c>
      <c r="V38" s="309">
        <f t="shared" si="76"/>
        <v>0.59077951688434927</v>
      </c>
      <c r="W38" s="309">
        <f t="shared" si="76"/>
        <v>0.62332767133748135</v>
      </c>
      <c r="X38" s="309">
        <f t="shared" si="76"/>
        <v>0.69341547456811847</v>
      </c>
      <c r="Y38" s="309">
        <f t="shared" si="76"/>
        <v>0.75507223451713823</v>
      </c>
      <c r="Z38" s="309">
        <f t="shared" si="76"/>
        <v>0.74642814558038506</v>
      </c>
      <c r="AA38" s="310">
        <f t="shared" si="76"/>
        <v>0.7686608456895927</v>
      </c>
      <c r="AB38" s="309">
        <f t="shared" si="76"/>
        <v>0.75460001336684213</v>
      </c>
      <c r="AC38" s="309">
        <f t="shared" si="76"/>
        <v>0.71735285177068286</v>
      </c>
      <c r="AD38" s="309">
        <f t="shared" si="76"/>
        <v>0.75761445206056155</v>
      </c>
      <c r="AE38" s="309">
        <f t="shared" si="76"/>
        <v>0.77994765626894735</v>
      </c>
      <c r="AF38" s="309">
        <f t="shared" si="76"/>
        <v>0.76129763616244495</v>
      </c>
      <c r="AG38" s="309">
        <f t="shared" si="76"/>
        <v>0.75603963666425211</v>
      </c>
      <c r="AH38" s="309">
        <f t="shared" si="76"/>
        <v>0.76543674612538726</v>
      </c>
      <c r="AI38" s="309">
        <f t="shared" si="76"/>
        <v>0.77208196585874045</v>
      </c>
      <c r="AJ38" s="309" t="str">
        <f t="shared" si="76"/>
        <v>-</v>
      </c>
      <c r="AK38" s="309" t="str">
        <f t="shared" si="76"/>
        <v>-</v>
      </c>
      <c r="AL38" s="309" t="str">
        <f t="shared" si="76"/>
        <v>-</v>
      </c>
      <c r="AM38" s="310" t="str">
        <f t="shared" si="76"/>
        <v>-</v>
      </c>
      <c r="AN38" s="417">
        <f t="shared" ca="1" si="76"/>
        <v>0.76239266482507595</v>
      </c>
      <c r="AO38" s="155">
        <f t="shared" ca="1" si="76"/>
        <v>0.75114549908434236</v>
      </c>
      <c r="AP38" s="155" t="str">
        <f t="shared" si="76"/>
        <v>-</v>
      </c>
      <c r="AQ38" s="155">
        <f t="shared" ca="1" si="76"/>
        <v>0.62561548526779931</v>
      </c>
      <c r="AR38" s="418">
        <f t="shared" ca="1" si="76"/>
        <v>0.75770066717188345</v>
      </c>
    </row>
    <row r="40" spans="2:44" ht="15.75" thickBot="1" x14ac:dyDescent="0.3"/>
    <row r="41" spans="2:44" ht="26.25" x14ac:dyDescent="0.4">
      <c r="C41" s="181" t="s">
        <v>10</v>
      </c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9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9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9"/>
      <c r="AN41" s="525" t="s">
        <v>288</v>
      </c>
      <c r="AO41" s="526"/>
      <c r="AP41" s="526"/>
      <c r="AQ41" s="526"/>
      <c r="AR41" s="527"/>
    </row>
    <row r="42" spans="2:44" ht="15.75" thickBot="1" x14ac:dyDescent="0.3">
      <c r="C42" s="216"/>
      <c r="D42" s="213" t="s">
        <v>236</v>
      </c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4"/>
      <c r="P42" s="213" t="s">
        <v>236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4"/>
      <c r="AB42" s="213" t="s">
        <v>236</v>
      </c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4"/>
      <c r="AN42" s="530" t="s">
        <v>289</v>
      </c>
      <c r="AO42" s="528"/>
      <c r="AP42" s="528" t="s">
        <v>290</v>
      </c>
      <c r="AQ42" s="528"/>
      <c r="AR42" s="529"/>
    </row>
    <row r="43" spans="2:44" ht="15.75" thickBot="1" x14ac:dyDescent="0.3">
      <c r="C43" s="183" t="s">
        <v>55</v>
      </c>
      <c r="D43" s="191">
        <f t="shared" ref="D43:E43" si="77">D$4</f>
        <v>44927</v>
      </c>
      <c r="E43" s="191">
        <f t="shared" si="77"/>
        <v>44958</v>
      </c>
      <c r="F43" s="191">
        <f t="shared" ref="F43:AM43" si="78">F$4</f>
        <v>44986</v>
      </c>
      <c r="G43" s="191">
        <f t="shared" si="78"/>
        <v>45017</v>
      </c>
      <c r="H43" s="191">
        <f t="shared" si="78"/>
        <v>45047</v>
      </c>
      <c r="I43" s="191">
        <f t="shared" si="78"/>
        <v>45078</v>
      </c>
      <c r="J43" s="191">
        <f t="shared" si="78"/>
        <v>45108</v>
      </c>
      <c r="K43" s="191">
        <f t="shared" si="78"/>
        <v>45139</v>
      </c>
      <c r="L43" s="191">
        <f t="shared" si="78"/>
        <v>45170</v>
      </c>
      <c r="M43" s="191">
        <f t="shared" si="78"/>
        <v>45200</v>
      </c>
      <c r="N43" s="191">
        <f t="shared" si="78"/>
        <v>45231</v>
      </c>
      <c r="O43" s="218">
        <f t="shared" si="78"/>
        <v>45261</v>
      </c>
      <c r="P43" s="191">
        <f t="shared" si="78"/>
        <v>45292</v>
      </c>
      <c r="Q43" s="191">
        <f t="shared" si="78"/>
        <v>45323</v>
      </c>
      <c r="R43" s="191">
        <f t="shared" si="78"/>
        <v>45352</v>
      </c>
      <c r="S43" s="191">
        <f t="shared" si="78"/>
        <v>45383</v>
      </c>
      <c r="T43" s="191">
        <f t="shared" si="78"/>
        <v>45413</v>
      </c>
      <c r="U43" s="191">
        <f t="shared" si="78"/>
        <v>45444</v>
      </c>
      <c r="V43" s="191">
        <f t="shared" si="78"/>
        <v>45474</v>
      </c>
      <c r="W43" s="191">
        <f t="shared" si="78"/>
        <v>45505</v>
      </c>
      <c r="X43" s="191">
        <f t="shared" si="78"/>
        <v>45536</v>
      </c>
      <c r="Y43" s="191">
        <f t="shared" si="78"/>
        <v>45566</v>
      </c>
      <c r="Z43" s="191">
        <f t="shared" si="78"/>
        <v>45597</v>
      </c>
      <c r="AA43" s="218">
        <f t="shared" si="78"/>
        <v>45627</v>
      </c>
      <c r="AB43" s="191">
        <f t="shared" si="78"/>
        <v>45658</v>
      </c>
      <c r="AC43" s="191">
        <f t="shared" si="78"/>
        <v>45689</v>
      </c>
      <c r="AD43" s="191">
        <f t="shared" si="78"/>
        <v>45717</v>
      </c>
      <c r="AE43" s="191">
        <f t="shared" si="78"/>
        <v>45748</v>
      </c>
      <c r="AF43" s="191">
        <f t="shared" si="78"/>
        <v>45778</v>
      </c>
      <c r="AG43" s="191">
        <f t="shared" si="78"/>
        <v>45809</v>
      </c>
      <c r="AH43" s="191">
        <f t="shared" si="78"/>
        <v>45839</v>
      </c>
      <c r="AI43" s="191">
        <f t="shared" si="78"/>
        <v>45870</v>
      </c>
      <c r="AJ43" s="191">
        <f t="shared" si="78"/>
        <v>45901</v>
      </c>
      <c r="AK43" s="191">
        <f t="shared" si="78"/>
        <v>45931</v>
      </c>
      <c r="AL43" s="191">
        <f t="shared" si="78"/>
        <v>45962</v>
      </c>
      <c r="AM43" s="218">
        <f t="shared" si="78"/>
        <v>45992</v>
      </c>
      <c r="AN43" s="253" t="s">
        <v>234</v>
      </c>
      <c r="AO43" s="254" t="s">
        <v>235</v>
      </c>
      <c r="AP43" s="502" t="s">
        <v>482</v>
      </c>
      <c r="AQ43" s="502" t="s">
        <v>292</v>
      </c>
      <c r="AR43" s="503" t="s">
        <v>483</v>
      </c>
    </row>
    <row r="44" spans="2:44" ht="15.75" x14ac:dyDescent="0.25">
      <c r="B44" t="str">
        <f>$C$41</f>
        <v>PC Annual Broker</v>
      </c>
      <c r="C44" s="111" t="s">
        <v>182</v>
      </c>
      <c r="D44" s="112">
        <v>2191.2301369695615</v>
      </c>
      <c r="E44" s="112">
        <v>1961.136986285082</v>
      </c>
      <c r="F44" s="112">
        <v>2226.0581106213845</v>
      </c>
      <c r="G44" s="112">
        <v>2360.8448386671093</v>
      </c>
      <c r="H44" s="112">
        <v>2704.2156448822607</v>
      </c>
      <c r="I44" s="112">
        <v>3421.2821468486568</v>
      </c>
      <c r="J44" s="112">
        <v>3857.9314020421307</v>
      </c>
      <c r="K44" s="112">
        <v>3779.630384011205</v>
      </c>
      <c r="L44" s="112">
        <v>3495.7386705645349</v>
      </c>
      <c r="M44" s="112">
        <v>2934.9510217857414</v>
      </c>
      <c r="N44" s="112">
        <v>1999.7570850989302</v>
      </c>
      <c r="O44" s="114">
        <v>2116.4925144006033</v>
      </c>
      <c r="P44" s="112">
        <v>2426.0217980337811</v>
      </c>
      <c r="Q44" s="112">
        <v>2302.6341717166683</v>
      </c>
      <c r="R44" s="112">
        <v>2212.0438356167806</v>
      </c>
      <c r="S44" s="112">
        <v>2024.8575342305217</v>
      </c>
      <c r="T44" s="112">
        <v>2288.2109588995336</v>
      </c>
      <c r="U44" s="112">
        <v>2359.224657518087</v>
      </c>
      <c r="V44" s="112">
        <v>2178.1342465639445</v>
      </c>
      <c r="W44" s="112">
        <v>2132.9095890112044</v>
      </c>
      <c r="X44" s="112">
        <v>1256.8307473276543</v>
      </c>
      <c r="Y44" s="112">
        <v>952.34036726064244</v>
      </c>
      <c r="Z44" s="112">
        <v>1089.1904005826937</v>
      </c>
      <c r="AA44" s="114">
        <v>932.32606155323992</v>
      </c>
      <c r="AB44" s="112">
        <v>1059.9369757088173</v>
      </c>
      <c r="AC44" s="112">
        <v>1022.9561871536562</v>
      </c>
      <c r="AD44" s="112">
        <v>1071.4685288013452</v>
      </c>
      <c r="AE44" s="112">
        <v>891.02182588630455</v>
      </c>
      <c r="AF44" s="112">
        <v>980.41302881823651</v>
      </c>
      <c r="AG44" s="112">
        <v>923.49065292679938</v>
      </c>
      <c r="AH44" s="112">
        <v>854.97829865447318</v>
      </c>
      <c r="AI44" s="112">
        <v>389.39338976189373</v>
      </c>
      <c r="AJ44" s="112">
        <v>0</v>
      </c>
      <c r="AK44" s="112">
        <v>0</v>
      </c>
      <c r="AL44" s="112">
        <v>0</v>
      </c>
      <c r="AM44" s="114">
        <v>0</v>
      </c>
      <c r="AN44" s="113">
        <v>787.06884254035072</v>
      </c>
      <c r="AO44" s="112">
        <v>952.02887203631292</v>
      </c>
      <c r="AP44" s="112">
        <v>22154.724368314754</v>
      </c>
      <c r="AQ44" s="112">
        <v>17924.036791590523</v>
      </c>
      <c r="AR44" s="114">
        <v>7193.6588877115255</v>
      </c>
    </row>
    <row r="45" spans="2:44" ht="15.75" hidden="1" x14ac:dyDescent="0.25">
      <c r="B45" t="str">
        <f>$C$41&amp;"_W VYRs"</f>
        <v>PC Annual Broker_W VYRs</v>
      </c>
      <c r="C45" s="115" t="s">
        <v>204</v>
      </c>
      <c r="D45" s="30" t="s">
        <v>492</v>
      </c>
      <c r="E45" s="30" t="s">
        <v>484</v>
      </c>
      <c r="F45" s="30" t="s">
        <v>484</v>
      </c>
      <c r="G45" s="30" t="s">
        <v>484</v>
      </c>
      <c r="H45" s="30" t="s">
        <v>484</v>
      </c>
      <c r="I45" s="30" t="s">
        <v>484</v>
      </c>
      <c r="J45" s="30" t="s">
        <v>484</v>
      </c>
      <c r="K45" s="30" t="s">
        <v>484</v>
      </c>
      <c r="L45" s="30" t="s">
        <v>484</v>
      </c>
      <c r="M45" s="30" t="s">
        <v>484</v>
      </c>
      <c r="N45" s="30" t="s">
        <v>484</v>
      </c>
      <c r="O45" s="117">
        <v>2380.6525167056766</v>
      </c>
      <c r="P45" s="30">
        <v>2141.8888958288858</v>
      </c>
      <c r="Q45" s="30">
        <v>3095.7670121820856</v>
      </c>
      <c r="R45" s="30">
        <v>3090.9391067353454</v>
      </c>
      <c r="S45" s="30">
        <v>3096.7235151657455</v>
      </c>
      <c r="T45" s="30">
        <v>3101.2445970222639</v>
      </c>
      <c r="U45" s="30">
        <v>3109.0761830888632</v>
      </c>
      <c r="V45" s="30">
        <v>3139.4298254257583</v>
      </c>
      <c r="W45" s="30">
        <v>2662.6064441840736</v>
      </c>
      <c r="X45" s="30">
        <v>2328.0284466161593</v>
      </c>
      <c r="Y45" s="30">
        <v>1419.2477849111347</v>
      </c>
      <c r="Z45" s="30">
        <v>1256.1202531876802</v>
      </c>
      <c r="AA45" s="117">
        <v>1180.2662462456826</v>
      </c>
      <c r="AB45" s="30">
        <v>1063.3308014199577</v>
      </c>
      <c r="AC45" s="30">
        <v>1340.5062026741689</v>
      </c>
      <c r="AD45" s="30">
        <v>1348.6417900889326</v>
      </c>
      <c r="AE45" s="30">
        <v>1372.6750282556443</v>
      </c>
      <c r="AF45" s="30">
        <v>0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  <c r="AL45" s="30">
        <v>0</v>
      </c>
      <c r="AM45" s="117">
        <v>0</v>
      </c>
      <c r="AN45" s="116">
        <v>0</v>
      </c>
      <c r="AO45" s="30">
        <v>0</v>
      </c>
      <c r="AP45" s="30">
        <v>748.39900889860007</v>
      </c>
      <c r="AQ45" s="30" t="s">
        <v>484</v>
      </c>
      <c r="AR45" s="117" t="s">
        <v>484</v>
      </c>
    </row>
    <row r="46" spans="2:44" ht="15.75" hidden="1" x14ac:dyDescent="0.25">
      <c r="B46" t="str">
        <f>$C$41</f>
        <v>PC Annual Broker</v>
      </c>
      <c r="C46" s="118" t="s">
        <v>59</v>
      </c>
      <c r="D46" s="119" t="s">
        <v>59</v>
      </c>
      <c r="E46" s="119" t="s">
        <v>484</v>
      </c>
      <c r="F46" s="119" t="s">
        <v>484</v>
      </c>
      <c r="G46" s="119" t="s">
        <v>484</v>
      </c>
      <c r="H46" s="119" t="s">
        <v>484</v>
      </c>
      <c r="I46" s="119" t="s">
        <v>484</v>
      </c>
      <c r="J46" s="119" t="s">
        <v>484</v>
      </c>
      <c r="K46" s="119" t="s">
        <v>484</v>
      </c>
      <c r="L46" s="119" t="s">
        <v>484</v>
      </c>
      <c r="M46" s="119" t="s">
        <v>484</v>
      </c>
      <c r="N46" s="119" t="s">
        <v>484</v>
      </c>
      <c r="O46" s="219">
        <v>-0.15999623167761823</v>
      </c>
      <c r="P46" s="119">
        <v>-1.1857002236548952E-2</v>
      </c>
      <c r="Q46" s="119">
        <v>-0.21634225428231668</v>
      </c>
      <c r="R46" s="119">
        <v>-0.25503735524938431</v>
      </c>
      <c r="S46" s="119">
        <v>-0.28568248835143883</v>
      </c>
      <c r="T46" s="119">
        <v>-0.347082285552472</v>
      </c>
      <c r="U46" s="119">
        <v>-0.26402222906413353</v>
      </c>
      <c r="V46" s="119">
        <v>-0.24851811038708682</v>
      </c>
      <c r="W46" s="119">
        <v>-0.18195411442737275</v>
      </c>
      <c r="X46" s="119">
        <v>-8.3812918131891623E-2</v>
      </c>
      <c r="Y46" s="119">
        <v>-0.1144388170340882</v>
      </c>
      <c r="Z46" s="119">
        <v>-0.24183981203720728</v>
      </c>
      <c r="AA46" s="219">
        <v>-7.716550901348973E-2</v>
      </c>
      <c r="AB46" s="119">
        <v>-0.12320224307597949</v>
      </c>
      <c r="AC46" s="119">
        <v>-0.20930095392743842</v>
      </c>
      <c r="AD46" s="119">
        <v>-0.24149155493231445</v>
      </c>
      <c r="AE46" s="119">
        <v>-0.21943030451793355</v>
      </c>
      <c r="AF46" s="119" t="s">
        <v>484</v>
      </c>
      <c r="AG46" s="119" t="s">
        <v>484</v>
      </c>
      <c r="AH46" s="119" t="s">
        <v>484</v>
      </c>
      <c r="AI46" s="119" t="s">
        <v>484</v>
      </c>
      <c r="AJ46" s="119" t="s">
        <v>484</v>
      </c>
      <c r="AK46" s="119" t="s">
        <v>484</v>
      </c>
      <c r="AL46" s="119" t="s">
        <v>484</v>
      </c>
      <c r="AM46" s="219" t="s">
        <v>484</v>
      </c>
      <c r="AN46" s="157" t="s">
        <v>484</v>
      </c>
      <c r="AO46" s="158" t="s">
        <v>484</v>
      </c>
      <c r="AP46" s="158">
        <v>0.2720872966379122</v>
      </c>
      <c r="AQ46" s="158" t="s">
        <v>484</v>
      </c>
      <c r="AR46" s="159" t="s">
        <v>484</v>
      </c>
    </row>
    <row r="47" spans="2:44" ht="15.75" x14ac:dyDescent="0.25">
      <c r="B47" t="str">
        <f>$C$41</f>
        <v>PC Annual Broker</v>
      </c>
      <c r="C47" s="111" t="s">
        <v>60</v>
      </c>
      <c r="D47" s="297">
        <v>2336195.0167826489</v>
      </c>
      <c r="E47" s="297">
        <v>2080607.0785759634</v>
      </c>
      <c r="F47" s="297">
        <v>2412987.1917915125</v>
      </c>
      <c r="G47" s="297">
        <v>2541097.4925029506</v>
      </c>
      <c r="H47" s="297">
        <v>3012480.8471464361</v>
      </c>
      <c r="I47" s="297">
        <v>3861345.4846368451</v>
      </c>
      <c r="J47" s="297">
        <v>4095664.4146435955</v>
      </c>
      <c r="K47" s="297">
        <v>3808893.3103578179</v>
      </c>
      <c r="L47" s="297">
        <v>3417010.2210725835</v>
      </c>
      <c r="M47" s="297">
        <v>2928241.5510744755</v>
      </c>
      <c r="N47" s="297">
        <v>2504128.085712512</v>
      </c>
      <c r="O47" s="298">
        <v>2564173.7525013052</v>
      </c>
      <c r="P47" s="297">
        <v>2628509.5192816164</v>
      </c>
      <c r="Q47" s="297">
        <v>2548919.7646427462</v>
      </c>
      <c r="R47" s="297">
        <v>2474000.6039222153</v>
      </c>
      <c r="S47" s="297">
        <v>2202531.054992713</v>
      </c>
      <c r="T47" s="297">
        <v>2369103.1999979075</v>
      </c>
      <c r="U47" s="297">
        <v>2317988.4765544944</v>
      </c>
      <c r="V47" s="297">
        <v>2172734.2153734406</v>
      </c>
      <c r="W47" s="297">
        <v>1960939.3116892409</v>
      </c>
      <c r="X47" s="297">
        <v>1340473.1682643474</v>
      </c>
      <c r="Y47" s="297">
        <v>1061643.7908618825</v>
      </c>
      <c r="Z47" s="297">
        <v>1179456.1674258262</v>
      </c>
      <c r="AA47" s="298">
        <v>1021712.7557376918</v>
      </c>
      <c r="AB47" s="297">
        <v>1119788.9965873039</v>
      </c>
      <c r="AC47" s="297">
        <v>1096437.9807154217</v>
      </c>
      <c r="AD47" s="297">
        <v>1148136.7770881499</v>
      </c>
      <c r="AE47" s="297">
        <v>970854.970652116</v>
      </c>
      <c r="AF47" s="297">
        <v>1106888.377196545</v>
      </c>
      <c r="AG47" s="297">
        <v>1017137.5272574608</v>
      </c>
      <c r="AH47" s="297">
        <v>954899.37033277273</v>
      </c>
      <c r="AI47" s="297">
        <v>437043.78942849551</v>
      </c>
      <c r="AJ47" s="297">
        <v>0</v>
      </c>
      <c r="AK47" s="297">
        <v>0</v>
      </c>
      <c r="AL47" s="297">
        <v>0</v>
      </c>
      <c r="AM47" s="298">
        <v>0</v>
      </c>
      <c r="AN47" s="296">
        <v>878992.26605381852</v>
      </c>
      <c r="AO47" s="297">
        <v>1037872.8059623344</v>
      </c>
      <c r="AP47" s="297">
        <v>23278012.02874412</v>
      </c>
      <c r="AQ47" s="297">
        <v>18674726.146454372</v>
      </c>
      <c r="AR47" s="298">
        <v>7851187.7892582659</v>
      </c>
    </row>
    <row r="48" spans="2:44" ht="15.75" x14ac:dyDescent="0.25">
      <c r="B48" t="str">
        <f>$C$41&amp;"_NWP"</f>
        <v>PC Annual Broker_NWP</v>
      </c>
      <c r="C48" s="115" t="s">
        <v>61</v>
      </c>
      <c r="D48" s="300" t="s">
        <v>484</v>
      </c>
      <c r="E48" s="300" t="s">
        <v>484</v>
      </c>
      <c r="F48" s="300" t="s">
        <v>484</v>
      </c>
      <c r="G48" s="300" t="s">
        <v>484</v>
      </c>
      <c r="H48" s="300" t="s">
        <v>484</v>
      </c>
      <c r="I48" s="300" t="s">
        <v>484</v>
      </c>
      <c r="J48" s="300" t="s">
        <v>484</v>
      </c>
      <c r="K48" s="300" t="s">
        <v>484</v>
      </c>
      <c r="L48" s="300" t="s">
        <v>484</v>
      </c>
      <c r="M48" s="300" t="s">
        <v>484</v>
      </c>
      <c r="N48" s="300">
        <v>2924714.1798480772</v>
      </c>
      <c r="O48" s="301">
        <v>2619606.5660429187</v>
      </c>
      <c r="P48" s="300">
        <v>3660077.3579416652</v>
      </c>
      <c r="Q48" s="300">
        <v>3665198.5392328459</v>
      </c>
      <c r="R48" s="300">
        <v>3681337.7189867324</v>
      </c>
      <c r="S48" s="300">
        <v>3692942.2772007757</v>
      </c>
      <c r="T48" s="300">
        <v>3711377.8476221012</v>
      </c>
      <c r="U48" s="300">
        <v>3767602.443683709</v>
      </c>
      <c r="V48" s="300">
        <v>2559281.3543998948</v>
      </c>
      <c r="W48" s="300">
        <v>2211197.342399383</v>
      </c>
      <c r="X48" s="300">
        <v>1656053.8501825326</v>
      </c>
      <c r="Y48" s="300">
        <v>1467841.8541893756</v>
      </c>
      <c r="Z48" s="300">
        <v>1372627.6687231779</v>
      </c>
      <c r="AA48" s="301">
        <v>1235781.8122392625</v>
      </c>
      <c r="AB48" s="300">
        <v>1557888.5329936098</v>
      </c>
      <c r="AC48" s="300">
        <v>1567843.0204911726</v>
      </c>
      <c r="AD48" s="300">
        <v>1593965.3476715584</v>
      </c>
      <c r="AE48" s="300">
        <v>1091729.7296772131</v>
      </c>
      <c r="AF48" s="300">
        <v>1091729.7296772131</v>
      </c>
      <c r="AG48" s="300">
        <v>1034831.5829706675</v>
      </c>
      <c r="AH48" s="300">
        <v>951365.42174652149</v>
      </c>
      <c r="AI48" s="300">
        <v>874631.37054311542</v>
      </c>
      <c r="AJ48" s="300">
        <v>804086.43918734626</v>
      </c>
      <c r="AK48" s="300">
        <v>819535.3060359325</v>
      </c>
      <c r="AL48" s="300">
        <v>751752.89197313588</v>
      </c>
      <c r="AM48" s="301">
        <v>681063.35765952209</v>
      </c>
      <c r="AN48" s="299">
        <v>988139.52623437939</v>
      </c>
      <c r="AO48" s="300">
        <v>1291357.4934254517</v>
      </c>
      <c r="AP48" s="300" t="s">
        <v>484</v>
      </c>
      <c r="AQ48" s="300" t="s">
        <v>484</v>
      </c>
      <c r="AR48" s="301">
        <v>9763984.7357710712</v>
      </c>
    </row>
    <row r="49" spans="2:44" ht="15.75" x14ac:dyDescent="0.25">
      <c r="B49" t="str">
        <f>$C$41</f>
        <v>PC Annual Broker</v>
      </c>
      <c r="C49" s="118" t="s">
        <v>59</v>
      </c>
      <c r="D49" s="119" t="s">
        <v>484</v>
      </c>
      <c r="E49" s="119" t="s">
        <v>484</v>
      </c>
      <c r="F49" s="119" t="s">
        <v>484</v>
      </c>
      <c r="G49" s="119" t="s">
        <v>484</v>
      </c>
      <c r="H49" s="119" t="s">
        <v>484</v>
      </c>
      <c r="I49" s="119" t="s">
        <v>484</v>
      </c>
      <c r="J49" s="119" t="s">
        <v>484</v>
      </c>
      <c r="K49" s="119" t="s">
        <v>484</v>
      </c>
      <c r="L49" s="119" t="s">
        <v>484</v>
      </c>
      <c r="M49" s="119" t="s">
        <v>484</v>
      </c>
      <c r="N49" s="119">
        <v>-0.14380416966331133</v>
      </c>
      <c r="O49" s="219">
        <v>-2.1160740036374359E-2</v>
      </c>
      <c r="P49" s="119">
        <v>-0.28184317919449009</v>
      </c>
      <c r="Q49" s="119">
        <v>-0.30456161177662844</v>
      </c>
      <c r="R49" s="119">
        <v>-0.32796152030214443</v>
      </c>
      <c r="S49" s="119">
        <v>-0.40358367673642159</v>
      </c>
      <c r="T49" s="119">
        <v>-0.36166477861697532</v>
      </c>
      <c r="U49" s="119">
        <v>-0.38475767780633441</v>
      </c>
      <c r="V49" s="119">
        <v>-0.15103737553587282</v>
      </c>
      <c r="W49" s="119">
        <v>-0.11317761011714389</v>
      </c>
      <c r="X49" s="119">
        <v>-0.19056184790331632</v>
      </c>
      <c r="Y49" s="119">
        <v>-0.2767314899545622</v>
      </c>
      <c r="Z49" s="119">
        <v>-0.14073117255245216</v>
      </c>
      <c r="AA49" s="219">
        <v>-0.17322560858350322</v>
      </c>
      <c r="AB49" s="119">
        <v>-0.28121366010985516</v>
      </c>
      <c r="AC49" s="119">
        <v>-0.30067107077344357</v>
      </c>
      <c r="AD49" s="119">
        <v>-0.27969778090512976</v>
      </c>
      <c r="AE49" s="119">
        <v>-0.11071857414823316</v>
      </c>
      <c r="AF49" s="119">
        <v>1.3884981884494163E-2</v>
      </c>
      <c r="AG49" s="119">
        <v>-1.7098488299335468E-2</v>
      </c>
      <c r="AH49" s="119">
        <v>3.7146069275499904E-3</v>
      </c>
      <c r="AI49" s="119">
        <v>-0.50031086907263955</v>
      </c>
      <c r="AJ49" s="119" t="s">
        <v>484</v>
      </c>
      <c r="AK49" s="119" t="s">
        <v>484</v>
      </c>
      <c r="AL49" s="119" t="s">
        <v>484</v>
      </c>
      <c r="AM49" s="197" t="s">
        <v>484</v>
      </c>
      <c r="AN49" s="158">
        <v>-0.11045733652260759</v>
      </c>
      <c r="AO49" s="158">
        <v>-0.19629319437387116</v>
      </c>
      <c r="AP49" s="158" t="s">
        <v>484</v>
      </c>
      <c r="AQ49" s="158" t="s">
        <v>484</v>
      </c>
      <c r="AR49" s="159">
        <v>-0.19590331184205301</v>
      </c>
    </row>
    <row r="50" spans="2:44" ht="15.75" x14ac:dyDescent="0.25">
      <c r="B50" t="str">
        <f>$C$41</f>
        <v>PC Annual Broker</v>
      </c>
      <c r="C50" s="111" t="s">
        <v>62</v>
      </c>
      <c r="D50" s="112">
        <v>1066.1568483233677</v>
      </c>
      <c r="E50" s="112">
        <v>1060.9187900316895</v>
      </c>
      <c r="F50" s="112">
        <v>1083.9731363158119</v>
      </c>
      <c r="G50" s="112">
        <v>1076.3509108618966</v>
      </c>
      <c r="H50" s="112">
        <v>1113.9943121206213</v>
      </c>
      <c r="I50" s="112">
        <v>1128.6252693872473</v>
      </c>
      <c r="J50" s="112">
        <v>1061.6218869199242</v>
      </c>
      <c r="K50" s="112">
        <v>1007.7422719614073</v>
      </c>
      <c r="L50" s="112">
        <v>977.47873713934189</v>
      </c>
      <c r="M50" s="112">
        <v>997.71394116581075</v>
      </c>
      <c r="N50" s="112">
        <v>1252.2161338353903</v>
      </c>
      <c r="O50" s="114">
        <v>1211.5203503223759</v>
      </c>
      <c r="P50" s="112">
        <v>1083.4649224553323</v>
      </c>
      <c r="Q50" s="112">
        <v>1106.9581942069703</v>
      </c>
      <c r="R50" s="112">
        <v>1118.4229553174264</v>
      </c>
      <c r="S50" s="112">
        <v>1087.7461835011075</v>
      </c>
      <c r="T50" s="112">
        <v>1035.3517409676585</v>
      </c>
      <c r="U50" s="112">
        <v>982.52129960061825</v>
      </c>
      <c r="V50" s="112">
        <v>997.5207996481289</v>
      </c>
      <c r="W50" s="112">
        <v>919.37291753576517</v>
      </c>
      <c r="X50" s="112">
        <v>1066.5502663063728</v>
      </c>
      <c r="Y50" s="112">
        <v>1114.7734857818173</v>
      </c>
      <c r="Z50" s="112">
        <v>1082.8741850780564</v>
      </c>
      <c r="AA50" s="114">
        <v>1095.8749281721623</v>
      </c>
      <c r="AB50" s="112">
        <v>1056.4675280230331</v>
      </c>
      <c r="AC50" s="112">
        <v>1071.8327866672632</v>
      </c>
      <c r="AD50" s="112">
        <v>1071.5543632182773</v>
      </c>
      <c r="AE50" s="112">
        <v>1089.5972943046609</v>
      </c>
      <c r="AF50" s="112">
        <v>1129.0021089690724</v>
      </c>
      <c r="AG50" s="112">
        <v>1101.4053299119687</v>
      </c>
      <c r="AH50" s="112">
        <v>1116.8697168519375</v>
      </c>
      <c r="AI50" s="112">
        <v>1122.3708489138428</v>
      </c>
      <c r="AJ50" s="112" t="s">
        <v>484</v>
      </c>
      <c r="AK50" s="112" t="s">
        <v>484</v>
      </c>
      <c r="AL50" s="112" t="s">
        <v>484</v>
      </c>
      <c r="AM50" s="114" t="s">
        <v>484</v>
      </c>
      <c r="AN50" s="296">
        <v>1116.7921006970305</v>
      </c>
      <c r="AO50" s="297">
        <v>1090.1694648634009</v>
      </c>
      <c r="AP50" s="297">
        <v>1050.7019469867957</v>
      </c>
      <c r="AQ50" s="297">
        <v>1041.8817124508498</v>
      </c>
      <c r="AR50" s="298">
        <v>1091.4039589324921</v>
      </c>
    </row>
    <row r="51" spans="2:44" ht="15.75" hidden="1" x14ac:dyDescent="0.25">
      <c r="B51" t="str">
        <f>$C$41</f>
        <v>PC Annual Broker</v>
      </c>
      <c r="C51" s="115" t="s">
        <v>63</v>
      </c>
      <c r="D51" s="30" t="s">
        <v>484</v>
      </c>
      <c r="E51" s="30" t="s">
        <v>484</v>
      </c>
      <c r="F51" s="30" t="s">
        <v>484</v>
      </c>
      <c r="G51" s="30" t="s">
        <v>484</v>
      </c>
      <c r="H51" s="30" t="s">
        <v>484</v>
      </c>
      <c r="I51" s="30" t="s">
        <v>484</v>
      </c>
      <c r="J51" s="30" t="s">
        <v>484</v>
      </c>
      <c r="K51" s="30" t="s">
        <v>484</v>
      </c>
      <c r="L51" s="30" t="s">
        <v>484</v>
      </c>
      <c r="M51" s="30" t="s">
        <v>484</v>
      </c>
      <c r="N51" s="30">
        <v>1228.5346808593754</v>
      </c>
      <c r="O51" s="117">
        <v>1223.0356911342787</v>
      </c>
      <c r="P51" s="30">
        <v>1182.2845012363573</v>
      </c>
      <c r="Q51" s="30">
        <v>1185.7880122083784</v>
      </c>
      <c r="R51" s="30">
        <v>1188.7847594265118</v>
      </c>
      <c r="S51" s="30">
        <v>1190.7936190349658</v>
      </c>
      <c r="T51" s="30">
        <v>1193.7236751576966</v>
      </c>
      <c r="U51" s="30">
        <v>1200.0913073993493</v>
      </c>
      <c r="V51" s="30">
        <v>961.19400596739649</v>
      </c>
      <c r="W51" s="30">
        <v>949.81543099845157</v>
      </c>
      <c r="X51" s="30">
        <v>1166.8532216777251</v>
      </c>
      <c r="Y51" s="30">
        <v>1168.5520159908301</v>
      </c>
      <c r="Z51" s="30">
        <v>1162.9813807599592</v>
      </c>
      <c r="AA51" s="117">
        <v>1162.1800201677747</v>
      </c>
      <c r="AB51" s="30">
        <v>1162.16435991552</v>
      </c>
      <c r="AC51" s="30">
        <v>1162.534805026163</v>
      </c>
      <c r="AD51" s="30">
        <v>1161.2110039600002</v>
      </c>
      <c r="AE51" s="30" t="s">
        <v>484</v>
      </c>
      <c r="AF51" s="30" t="s">
        <v>484</v>
      </c>
      <c r="AG51" s="30" t="s">
        <v>484</v>
      </c>
      <c r="AH51" s="30" t="s">
        <v>484</v>
      </c>
      <c r="AI51" s="30" t="s">
        <v>484</v>
      </c>
      <c r="AJ51" s="30" t="s">
        <v>484</v>
      </c>
      <c r="AK51" s="30" t="s">
        <v>484</v>
      </c>
      <c r="AL51" s="30" t="s">
        <v>484</v>
      </c>
      <c r="AM51" s="117" t="s">
        <v>484</v>
      </c>
      <c r="AN51" s="299" t="s">
        <v>484</v>
      </c>
      <c r="AO51" s="300">
        <v>1725.4933238432664</v>
      </c>
      <c r="AP51" s="300" t="s">
        <v>484</v>
      </c>
      <c r="AQ51" s="300" t="s">
        <v>484</v>
      </c>
      <c r="AR51" s="301">
        <v>2403.8429752466582</v>
      </c>
    </row>
    <row r="52" spans="2:44" ht="15.75" hidden="1" x14ac:dyDescent="0.25">
      <c r="B52" t="str">
        <f>$C$41</f>
        <v>PC Annual Broker</v>
      </c>
      <c r="C52" s="118" t="s">
        <v>59</v>
      </c>
      <c r="D52" s="120" t="s">
        <v>484</v>
      </c>
      <c r="E52" s="120" t="s">
        <v>484</v>
      </c>
      <c r="F52" s="120" t="s">
        <v>484</v>
      </c>
      <c r="G52" s="120" t="s">
        <v>484</v>
      </c>
      <c r="H52" s="120" t="s">
        <v>484</v>
      </c>
      <c r="I52" s="120" t="s">
        <v>484</v>
      </c>
      <c r="J52" s="120" t="s">
        <v>484</v>
      </c>
      <c r="K52" s="120" t="s">
        <v>484</v>
      </c>
      <c r="L52" s="120" t="s">
        <v>484</v>
      </c>
      <c r="M52" s="120" t="s">
        <v>484</v>
      </c>
      <c r="N52" s="120">
        <v>1.9276177827922236E-2</v>
      </c>
      <c r="O52" s="121">
        <v>-9.4153759333247544E-3</v>
      </c>
      <c r="P52" s="120">
        <v>-8.3583586419077482E-2</v>
      </c>
      <c r="Q52" s="120">
        <v>-6.6478845451133917E-2</v>
      </c>
      <c r="R52" s="120">
        <v>-5.9188009899310168E-2</v>
      </c>
      <c r="S52" s="120">
        <v>-8.6536771684558755E-2</v>
      </c>
      <c r="T52" s="120">
        <v>-0.13267051453018752</v>
      </c>
      <c r="U52" s="120">
        <v>-0.18129454522107558</v>
      </c>
      <c r="V52" s="120">
        <v>3.7793404302569611E-2</v>
      </c>
      <c r="W52" s="120">
        <v>-3.2050977978621664E-2</v>
      </c>
      <c r="X52" s="120">
        <v>-8.5960216339065032E-2</v>
      </c>
      <c r="Y52" s="120">
        <v>-4.6021511642691748E-2</v>
      </c>
      <c r="Z52" s="120">
        <v>-6.8880892684245798E-2</v>
      </c>
      <c r="AA52" s="121">
        <v>-5.7052342016721713E-2</v>
      </c>
      <c r="AB52" s="120">
        <v>-9.0948264753335062E-2</v>
      </c>
      <c r="AC52" s="120">
        <v>-7.8020905668160556E-2</v>
      </c>
      <c r="AD52" s="120">
        <v>-7.7209603109144487E-2</v>
      </c>
      <c r="AE52" s="120" t="s">
        <v>484</v>
      </c>
      <c r="AF52" s="120" t="s">
        <v>484</v>
      </c>
      <c r="AG52" s="120" t="s">
        <v>484</v>
      </c>
      <c r="AH52" s="120" t="s">
        <v>484</v>
      </c>
      <c r="AI52" s="120" t="s">
        <v>484</v>
      </c>
      <c r="AJ52" s="120" t="s">
        <v>484</v>
      </c>
      <c r="AK52" s="120" t="s">
        <v>484</v>
      </c>
      <c r="AL52" s="120" t="s">
        <v>484</v>
      </c>
      <c r="AM52" s="121" t="s">
        <v>484</v>
      </c>
      <c r="AN52" s="302" t="s">
        <v>484</v>
      </c>
      <c r="AO52" s="303">
        <v>-0.36819838720950882</v>
      </c>
      <c r="AP52" s="303" t="s">
        <v>484</v>
      </c>
      <c r="AQ52" s="303" t="s">
        <v>484</v>
      </c>
      <c r="AR52" s="304">
        <v>-0.54597535272847719</v>
      </c>
    </row>
    <row r="53" spans="2:44" ht="15.75" x14ac:dyDescent="0.25">
      <c r="B53" t="str">
        <f>$C$41</f>
        <v>PC Annual Broker</v>
      </c>
      <c r="C53" s="111" t="s">
        <v>64</v>
      </c>
      <c r="D53" s="297">
        <v>2332576.966782649</v>
      </c>
      <c r="E53" s="297">
        <v>2080816.4185759628</v>
      </c>
      <c r="F53" s="297">
        <v>2410772.0617915131</v>
      </c>
      <c r="G53" s="297">
        <v>2539899.7925029513</v>
      </c>
      <c r="H53" s="297">
        <v>3011094.1671464378</v>
      </c>
      <c r="I53" s="297">
        <v>3858762.5146368458</v>
      </c>
      <c r="J53" s="297">
        <v>4094575.0946435956</v>
      </c>
      <c r="K53" s="297">
        <v>3809369.640357818</v>
      </c>
      <c r="L53" s="297">
        <v>3423927.3610725813</v>
      </c>
      <c r="M53" s="297">
        <v>2919571.1210744758</v>
      </c>
      <c r="N53" s="297">
        <v>2483021.7957125129</v>
      </c>
      <c r="O53" s="298">
        <v>2548642.5725013055</v>
      </c>
      <c r="P53" s="297">
        <v>2614747.1892816168</v>
      </c>
      <c r="Q53" s="297">
        <v>2539287.2246427462</v>
      </c>
      <c r="R53" s="297">
        <v>2463028.6139222151</v>
      </c>
      <c r="S53" s="297">
        <v>2188001.6949927136</v>
      </c>
      <c r="T53" s="297">
        <v>2355409.6699979077</v>
      </c>
      <c r="U53" s="297">
        <v>2302525.8462725542</v>
      </c>
      <c r="V53" s="297">
        <v>2157749.1754689002</v>
      </c>
      <c r="W53" s="297">
        <v>1950949.5930223982</v>
      </c>
      <c r="X53" s="297">
        <v>1338335.2723926834</v>
      </c>
      <c r="Y53" s="297">
        <v>1061643.7908618825</v>
      </c>
      <c r="Z53" s="297">
        <v>1179456.1674258262</v>
      </c>
      <c r="AA53" s="298">
        <v>1021712.7557376918</v>
      </c>
      <c r="AB53" s="297">
        <v>1119788.9965873039</v>
      </c>
      <c r="AC53" s="297">
        <v>1096437.9807154217</v>
      </c>
      <c r="AD53" s="297">
        <v>1148136.7770881499</v>
      </c>
      <c r="AE53" s="297">
        <v>970854.970652116</v>
      </c>
      <c r="AF53" s="297">
        <v>1106888.377196545</v>
      </c>
      <c r="AG53" s="297">
        <v>1017137.5272574608</v>
      </c>
      <c r="AH53" s="297">
        <v>954899.37033277273</v>
      </c>
      <c r="AI53" s="297">
        <v>437043.78942849551</v>
      </c>
      <c r="AJ53" s="297">
        <v>0</v>
      </c>
      <c r="AK53" s="297">
        <v>0</v>
      </c>
      <c r="AL53" s="297">
        <v>0</v>
      </c>
      <c r="AM53" s="298">
        <v>0</v>
      </c>
      <c r="AN53" s="296">
        <v>878992.26605381852</v>
      </c>
      <c r="AO53" s="297">
        <v>1037694.6479730291</v>
      </c>
      <c r="AP53" s="297">
        <v>23172846.994019136</v>
      </c>
      <c r="AQ53" s="297">
        <v>18571699.007601053</v>
      </c>
      <c r="AR53" s="298">
        <v>7851187.7892582659</v>
      </c>
    </row>
    <row r="54" spans="2:44" ht="15.75" x14ac:dyDescent="0.25">
      <c r="B54" t="str">
        <f>$C$41&amp;"_GWP"</f>
        <v>PC Annual Broker_GWP</v>
      </c>
      <c r="C54" s="115" t="s">
        <v>65</v>
      </c>
      <c r="D54" s="300" t="s">
        <v>484</v>
      </c>
      <c r="E54" s="300" t="s">
        <v>484</v>
      </c>
      <c r="F54" s="300" t="s">
        <v>484</v>
      </c>
      <c r="G54" s="300" t="s">
        <v>484</v>
      </c>
      <c r="H54" s="300" t="s">
        <v>484</v>
      </c>
      <c r="I54" s="300" t="s">
        <v>484</v>
      </c>
      <c r="J54" s="300" t="s">
        <v>484</v>
      </c>
      <c r="K54" s="300" t="s">
        <v>484</v>
      </c>
      <c r="L54" s="300" t="s">
        <v>484</v>
      </c>
      <c r="M54" s="300" t="s">
        <v>484</v>
      </c>
      <c r="N54" s="300">
        <v>2910227.7122685327</v>
      </c>
      <c r="O54" s="301">
        <v>2606840.8823675783</v>
      </c>
      <c r="P54" s="300">
        <v>3644875</v>
      </c>
      <c r="Q54" s="300">
        <v>3649977</v>
      </c>
      <c r="R54" s="300">
        <v>3665906</v>
      </c>
      <c r="S54" s="300">
        <v>3677390</v>
      </c>
      <c r="T54" s="300">
        <v>3695743</v>
      </c>
      <c r="U54" s="300">
        <v>3751799</v>
      </c>
      <c r="V54" s="300">
        <v>2556210.9187903814</v>
      </c>
      <c r="W54" s="300">
        <v>2207922.2110825689</v>
      </c>
      <c r="X54" s="300">
        <v>1656053.8501825326</v>
      </c>
      <c r="Y54" s="300">
        <v>1467841.8541893756</v>
      </c>
      <c r="Z54" s="300">
        <v>1372627.6687231779</v>
      </c>
      <c r="AA54" s="301">
        <v>1235781.8122392625</v>
      </c>
      <c r="AB54" s="300">
        <v>1557888.5329936098</v>
      </c>
      <c r="AC54" s="300">
        <v>1567843.0204911726</v>
      </c>
      <c r="AD54" s="300">
        <v>1593965.3476715584</v>
      </c>
      <c r="AE54" s="300">
        <v>1091729.7296772131</v>
      </c>
      <c r="AF54" s="300">
        <v>1091729.7296772131</v>
      </c>
      <c r="AG54" s="300">
        <v>1034831.5829706675</v>
      </c>
      <c r="AH54" s="300">
        <v>951365.42174652149</v>
      </c>
      <c r="AI54" s="300">
        <v>874631.37054311542</v>
      </c>
      <c r="AJ54" s="300">
        <v>804086.43918734626</v>
      </c>
      <c r="AK54" s="300">
        <v>819535.3060359325</v>
      </c>
      <c r="AL54" s="300">
        <v>751752.89197313588</v>
      </c>
      <c r="AM54" s="301">
        <v>681063.35765952209</v>
      </c>
      <c r="AN54" s="299">
        <v>988139.52623437939</v>
      </c>
      <c r="AO54" s="300">
        <v>1291357.4934254517</v>
      </c>
      <c r="AP54" s="300" t="s">
        <v>484</v>
      </c>
      <c r="AQ54" s="300" t="s">
        <v>484</v>
      </c>
      <c r="AR54" s="301">
        <v>9763984.7357710712</v>
      </c>
    </row>
    <row r="55" spans="2:44" ht="15.75" x14ac:dyDescent="0.25">
      <c r="B55" t="str">
        <f>$C$41</f>
        <v>PC Annual Broker</v>
      </c>
      <c r="C55" s="118" t="s">
        <v>59</v>
      </c>
      <c r="D55" s="119" t="s">
        <v>484</v>
      </c>
      <c r="E55" s="119" t="s">
        <v>484</v>
      </c>
      <c r="F55" s="119" t="s">
        <v>484</v>
      </c>
      <c r="G55" s="119" t="s">
        <v>484</v>
      </c>
      <c r="H55" s="119" t="s">
        <v>484</v>
      </c>
      <c r="I55" s="119" t="s">
        <v>484</v>
      </c>
      <c r="J55" s="119" t="s">
        <v>484</v>
      </c>
      <c r="K55" s="119" t="s">
        <v>484</v>
      </c>
      <c r="L55" s="119" t="s">
        <v>484</v>
      </c>
      <c r="M55" s="119" t="s">
        <v>484</v>
      </c>
      <c r="N55" s="119">
        <v>-0.14679466996862978</v>
      </c>
      <c r="O55" s="219">
        <v>-2.2325225240988344E-2</v>
      </c>
      <c r="P55" s="119">
        <v>-0.28262363200888463</v>
      </c>
      <c r="Q55" s="119">
        <v>-0.30430048610094085</v>
      </c>
      <c r="R55" s="119">
        <v>-0.32812554006507122</v>
      </c>
      <c r="S55" s="119">
        <v>-0.40501233347762577</v>
      </c>
      <c r="T55" s="119">
        <v>-0.36266951733442832</v>
      </c>
      <c r="U55" s="119">
        <v>-0.3862875259915165</v>
      </c>
      <c r="V55" s="119">
        <v>-0.15587983776786163</v>
      </c>
      <c r="W55" s="119">
        <v>-0.11638662665301702</v>
      </c>
      <c r="X55" s="119">
        <v>-0.19185280584615638</v>
      </c>
      <c r="Y55" s="119">
        <v>-0.2767314899545622</v>
      </c>
      <c r="Z55" s="119">
        <v>-0.14073117255245216</v>
      </c>
      <c r="AA55" s="219">
        <v>-0.17322560858350322</v>
      </c>
      <c r="AB55" s="119">
        <v>-0.28121366010985516</v>
      </c>
      <c r="AC55" s="119">
        <v>-0.30067107077344357</v>
      </c>
      <c r="AD55" s="119">
        <v>-0.27969778090512976</v>
      </c>
      <c r="AE55" s="119">
        <v>-0.11071857414823316</v>
      </c>
      <c r="AF55" s="119">
        <v>1.3884981884494163E-2</v>
      </c>
      <c r="AG55" s="119">
        <v>-1.7098488299335468E-2</v>
      </c>
      <c r="AH55" s="119">
        <v>3.7146069275499904E-3</v>
      </c>
      <c r="AI55" s="119">
        <v>-0.50031086907263955</v>
      </c>
      <c r="AJ55" s="119" t="s">
        <v>484</v>
      </c>
      <c r="AK55" s="119" t="s">
        <v>484</v>
      </c>
      <c r="AL55" s="119" t="s">
        <v>484</v>
      </c>
      <c r="AM55" s="197" t="s">
        <v>484</v>
      </c>
      <c r="AN55" s="158">
        <v>-0.11045733652260759</v>
      </c>
      <c r="AO55" s="158">
        <v>-0.19643115616230888</v>
      </c>
      <c r="AP55" s="158" t="s">
        <v>484</v>
      </c>
      <c r="AQ55" s="158" t="s">
        <v>484</v>
      </c>
      <c r="AR55" s="159">
        <v>-0.19590331184205301</v>
      </c>
    </row>
    <row r="56" spans="2:44" x14ac:dyDescent="0.25">
      <c r="B56" t="str">
        <f>$C$41</f>
        <v>PC Annual Broker</v>
      </c>
      <c r="C56" s="308" t="s">
        <v>66</v>
      </c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10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10"/>
      <c r="AB56" s="285"/>
      <c r="AC56" s="285"/>
      <c r="AD56" s="285"/>
      <c r="AE56" s="285"/>
      <c r="AF56" s="285"/>
      <c r="AG56" s="285"/>
      <c r="AH56" s="285"/>
      <c r="AI56" s="285"/>
      <c r="AJ56" s="285"/>
      <c r="AK56" s="285"/>
      <c r="AL56" s="285"/>
      <c r="AM56" s="210"/>
      <c r="AN56" s="286"/>
      <c r="AO56" s="287"/>
      <c r="AP56" s="287"/>
      <c r="AQ56" s="287"/>
      <c r="AR56" s="288"/>
    </row>
    <row r="57" spans="2:44" ht="15.75" x14ac:dyDescent="0.25">
      <c r="C57" s="257" t="s">
        <v>67</v>
      </c>
      <c r="D57" s="291">
        <v>-1.5510956558017603E-3</v>
      </c>
      <c r="E57" s="291">
        <v>1.0060474250902452E-4</v>
      </c>
      <c r="F57" s="291">
        <v>-9.1884671931750223E-4</v>
      </c>
      <c r="G57" s="291">
        <v>-4.7155403671220359E-4</v>
      </c>
      <c r="H57" s="291">
        <v>-4.6052362464387418E-4</v>
      </c>
      <c r="I57" s="291">
        <v>-6.6937780964796193E-4</v>
      </c>
      <c r="J57" s="291">
        <v>-2.660398148332532E-4</v>
      </c>
      <c r="K57" s="291">
        <v>1.2504168536276052E-4</v>
      </c>
      <c r="L57" s="291">
        <v>2.0202356155800383E-3</v>
      </c>
      <c r="M57" s="291">
        <v>-2.9697615301828182E-3</v>
      </c>
      <c r="N57" s="291">
        <v>-8.5002435485841445E-3</v>
      </c>
      <c r="O57" s="292">
        <v>-6.0939027573242606E-3</v>
      </c>
      <c r="P57" s="291">
        <v>-5.2633501458245035E-3</v>
      </c>
      <c r="Q57" s="291">
        <v>-3.793403088284054E-3</v>
      </c>
      <c r="R57" s="291">
        <v>-4.4546741917577777E-3</v>
      </c>
      <c r="S57" s="291">
        <v>-6.6404701757087937E-3</v>
      </c>
      <c r="T57" s="291">
        <v>-5.8136510919614076E-3</v>
      </c>
      <c r="U57" s="291">
        <v>-6.7155078006927889E-3</v>
      </c>
      <c r="V57" s="291">
        <v>-6.9447552453746194E-3</v>
      </c>
      <c r="W57" s="291">
        <v>-5.1204391454146526E-3</v>
      </c>
      <c r="X57" s="291">
        <v>-1.5974292210365116E-3</v>
      </c>
      <c r="Y57" s="291">
        <v>0</v>
      </c>
      <c r="Z57" s="291">
        <v>0</v>
      </c>
      <c r="AA57" s="292">
        <v>0</v>
      </c>
      <c r="AB57" s="291">
        <v>0</v>
      </c>
      <c r="AC57" s="291">
        <v>0</v>
      </c>
      <c r="AD57" s="291">
        <v>0</v>
      </c>
      <c r="AE57" s="291">
        <v>0</v>
      </c>
      <c r="AF57" s="291">
        <v>0</v>
      </c>
      <c r="AG57" s="291">
        <v>0</v>
      </c>
      <c r="AH57" s="291">
        <v>0</v>
      </c>
      <c r="AI57" s="291">
        <v>0</v>
      </c>
      <c r="AJ57" s="291" t="s">
        <v>484</v>
      </c>
      <c r="AK57" s="291" t="s">
        <v>484</v>
      </c>
      <c r="AL57" s="291" t="s">
        <v>484</v>
      </c>
      <c r="AM57" s="292" t="s">
        <v>484</v>
      </c>
      <c r="AN57" s="293">
        <v>0</v>
      </c>
      <c r="AO57" s="294">
        <v>-1.7168633340581535E-4</v>
      </c>
      <c r="AP57" s="294">
        <v>-4.5382871924251342E-3</v>
      </c>
      <c r="AQ57" s="294">
        <v>-5.547534386119002E-3</v>
      </c>
      <c r="AR57" s="295">
        <v>0</v>
      </c>
    </row>
    <row r="58" spans="2:44" ht="16.5" thickBot="1" x14ac:dyDescent="0.3">
      <c r="C58" s="126" t="s">
        <v>181</v>
      </c>
      <c r="D58" s="309">
        <f t="shared" ref="D58:AR58" si="79">IFERROR(IF(D47=0,"-",(D47/D$8)),"-")</f>
        <v>0.44309160860523067</v>
      </c>
      <c r="E58" s="309">
        <f t="shared" si="79"/>
        <v>0.41579122862401074</v>
      </c>
      <c r="F58" s="309">
        <f t="shared" si="79"/>
        <v>0.43255864257271837</v>
      </c>
      <c r="G58" s="309">
        <f t="shared" si="79"/>
        <v>0.45589055256114908</v>
      </c>
      <c r="H58" s="309">
        <f t="shared" si="79"/>
        <v>0.46886745642898453</v>
      </c>
      <c r="I58" s="309">
        <f t="shared" si="79"/>
        <v>0.5461958564768663</v>
      </c>
      <c r="J58" s="309">
        <f t="shared" si="79"/>
        <v>0.5526642041898544</v>
      </c>
      <c r="K58" s="309">
        <f t="shared" si="79"/>
        <v>0.50835008209962651</v>
      </c>
      <c r="L58" s="309">
        <f t="shared" si="79"/>
        <v>0.48289998173340337</v>
      </c>
      <c r="M58" s="309">
        <f t="shared" si="79"/>
        <v>0.41561197790177201</v>
      </c>
      <c r="N58" s="309">
        <f t="shared" si="79"/>
        <v>0.34590798304530546</v>
      </c>
      <c r="O58" s="310">
        <f t="shared" si="79"/>
        <v>0.3495307839252364</v>
      </c>
      <c r="P58" s="309">
        <f t="shared" si="79"/>
        <v>0.35275634567217384</v>
      </c>
      <c r="Q58" s="309">
        <f t="shared" si="79"/>
        <v>0.29420736665351077</v>
      </c>
      <c r="R58" s="309">
        <f t="shared" si="79"/>
        <v>0.22417645033964512</v>
      </c>
      <c r="S58" s="309">
        <f t="shared" si="79"/>
        <v>0.22042202136495986</v>
      </c>
      <c r="T58" s="309">
        <f t="shared" si="79"/>
        <v>0.23985369857308333</v>
      </c>
      <c r="U58" s="309">
        <f t="shared" si="79"/>
        <v>0.26577887029468067</v>
      </c>
      <c r="V58" s="309">
        <f t="shared" si="79"/>
        <v>0.28095596981401166</v>
      </c>
      <c r="W58" s="309">
        <f t="shared" si="79"/>
        <v>0.30740158175294657</v>
      </c>
      <c r="X58" s="309">
        <f t="shared" si="79"/>
        <v>0.2550148459393512</v>
      </c>
      <c r="Y58" s="309">
        <f t="shared" si="79"/>
        <v>0.23128970073742983</v>
      </c>
      <c r="Z58" s="309">
        <f t="shared" si="79"/>
        <v>0.24201023907330654</v>
      </c>
      <c r="AA58" s="310">
        <f t="shared" si="79"/>
        <v>0.21683353140480793</v>
      </c>
      <c r="AB58" s="309">
        <f t="shared" si="79"/>
        <v>0.23515936837840584</v>
      </c>
      <c r="AC58" s="309">
        <f t="shared" si="79"/>
        <v>0.26916298073604056</v>
      </c>
      <c r="AD58" s="309">
        <f t="shared" si="79"/>
        <v>0.23065051812290888</v>
      </c>
      <c r="AE58" s="309">
        <f t="shared" si="79"/>
        <v>0.20614301112772132</v>
      </c>
      <c r="AF58" s="309">
        <f t="shared" si="79"/>
        <v>0.22440747562359339</v>
      </c>
      <c r="AG58" s="309">
        <f t="shared" si="79"/>
        <v>0.22710972136473226</v>
      </c>
      <c r="AH58" s="309">
        <f t="shared" si="79"/>
        <v>0.21600121852733167</v>
      </c>
      <c r="AI58" s="309">
        <f t="shared" si="79"/>
        <v>0.20761428685139194</v>
      </c>
      <c r="AJ58" s="309" t="str">
        <f t="shared" si="79"/>
        <v>-</v>
      </c>
      <c r="AK58" s="309" t="str">
        <f t="shared" si="79"/>
        <v>-</v>
      </c>
      <c r="AL58" s="309" t="str">
        <f t="shared" si="79"/>
        <v>-</v>
      </c>
      <c r="AM58" s="310" t="str">
        <f t="shared" si="79"/>
        <v>-</v>
      </c>
      <c r="AN58" s="417">
        <f t="shared" ca="1" si="79"/>
        <v>0.22061685834930708</v>
      </c>
      <c r="AO58" s="155">
        <f t="shared" ca="1" si="79"/>
        <v>0.23110114302670043</v>
      </c>
      <c r="AP58" s="155" t="str">
        <f t="shared" si="79"/>
        <v>-</v>
      </c>
      <c r="AQ58" s="155">
        <f t="shared" ca="1" si="79"/>
        <v>0.26733733538593385</v>
      </c>
      <c r="AR58" s="418">
        <f t="shared" ca="1" si="79"/>
        <v>0.2278363351007337</v>
      </c>
    </row>
    <row r="60" spans="2:44" ht="15.75" thickBot="1" x14ac:dyDescent="0.3"/>
    <row r="61" spans="2:44" ht="26.25" x14ac:dyDescent="0.25">
      <c r="C61" s="381" t="s">
        <v>69</v>
      </c>
      <c r="D61" s="107"/>
      <c r="E61" s="107"/>
      <c r="F61" s="370"/>
      <c r="G61" s="371"/>
      <c r="H61" s="107"/>
      <c r="I61" s="107"/>
      <c r="J61" s="107"/>
      <c r="K61" s="107"/>
      <c r="L61" s="107"/>
      <c r="M61" s="107"/>
      <c r="N61" s="107"/>
      <c r="O61" s="109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9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9"/>
      <c r="AN61" s="525" t="s">
        <v>288</v>
      </c>
      <c r="AO61" s="526"/>
      <c r="AP61" s="526"/>
      <c r="AQ61" s="526"/>
      <c r="AR61" s="527"/>
    </row>
    <row r="62" spans="2:44" x14ac:dyDescent="0.25">
      <c r="C62" s="110"/>
      <c r="D62" s="325" t="s">
        <v>236</v>
      </c>
      <c r="E62" s="325"/>
      <c r="F62" s="325"/>
      <c r="G62" s="325"/>
      <c r="H62" s="325"/>
      <c r="I62" s="325"/>
      <c r="J62" s="325"/>
      <c r="K62" s="325"/>
      <c r="L62" s="325"/>
      <c r="M62" s="325"/>
      <c r="N62" s="325"/>
      <c r="O62" s="326"/>
      <c r="P62" s="325" t="s">
        <v>236</v>
      </c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8"/>
      <c r="AB62" s="325" t="s">
        <v>236</v>
      </c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9"/>
      <c r="AN62" s="530" t="s">
        <v>289</v>
      </c>
      <c r="AO62" s="528"/>
      <c r="AP62" s="528" t="s">
        <v>290</v>
      </c>
      <c r="AQ62" s="528"/>
      <c r="AR62" s="529"/>
    </row>
    <row r="63" spans="2:44" ht="15.75" thickBot="1" x14ac:dyDescent="0.3">
      <c r="C63" s="315" t="s">
        <v>55</v>
      </c>
      <c r="D63" s="316">
        <f t="shared" ref="D63:AM63" si="80">D$4</f>
        <v>44927</v>
      </c>
      <c r="E63" s="316">
        <f t="shared" si="80"/>
        <v>44958</v>
      </c>
      <c r="F63" s="316">
        <f t="shared" si="80"/>
        <v>44986</v>
      </c>
      <c r="G63" s="316">
        <f t="shared" si="80"/>
        <v>45017</v>
      </c>
      <c r="H63" s="316">
        <f t="shared" si="80"/>
        <v>45047</v>
      </c>
      <c r="I63" s="316">
        <f t="shared" si="80"/>
        <v>45078</v>
      </c>
      <c r="J63" s="316">
        <f t="shared" si="80"/>
        <v>45108</v>
      </c>
      <c r="K63" s="316">
        <f t="shared" si="80"/>
        <v>45139</v>
      </c>
      <c r="L63" s="316">
        <f t="shared" si="80"/>
        <v>45170</v>
      </c>
      <c r="M63" s="316">
        <f t="shared" si="80"/>
        <v>45200</v>
      </c>
      <c r="N63" s="316">
        <f t="shared" si="80"/>
        <v>45231</v>
      </c>
      <c r="O63" s="317">
        <f t="shared" si="80"/>
        <v>45261</v>
      </c>
      <c r="P63" s="316">
        <f t="shared" si="80"/>
        <v>45292</v>
      </c>
      <c r="Q63" s="316">
        <f t="shared" si="80"/>
        <v>45323</v>
      </c>
      <c r="R63" s="316">
        <f t="shared" si="80"/>
        <v>45352</v>
      </c>
      <c r="S63" s="316">
        <f t="shared" si="80"/>
        <v>45383</v>
      </c>
      <c r="T63" s="316">
        <f t="shared" si="80"/>
        <v>45413</v>
      </c>
      <c r="U63" s="316">
        <f t="shared" si="80"/>
        <v>45444</v>
      </c>
      <c r="V63" s="316">
        <f t="shared" si="80"/>
        <v>45474</v>
      </c>
      <c r="W63" s="316">
        <f t="shared" si="80"/>
        <v>45505</v>
      </c>
      <c r="X63" s="316">
        <f t="shared" si="80"/>
        <v>45536</v>
      </c>
      <c r="Y63" s="316">
        <f t="shared" si="80"/>
        <v>45566</v>
      </c>
      <c r="Z63" s="316">
        <f t="shared" si="80"/>
        <v>45597</v>
      </c>
      <c r="AA63" s="318">
        <f t="shared" si="80"/>
        <v>45627</v>
      </c>
      <c r="AB63" s="319">
        <f t="shared" si="80"/>
        <v>45658</v>
      </c>
      <c r="AC63" s="320">
        <f t="shared" si="80"/>
        <v>45689</v>
      </c>
      <c r="AD63" s="316">
        <f t="shared" si="80"/>
        <v>45717</v>
      </c>
      <c r="AE63" s="316">
        <f t="shared" si="80"/>
        <v>45748</v>
      </c>
      <c r="AF63" s="316">
        <f t="shared" si="80"/>
        <v>45778</v>
      </c>
      <c r="AG63" s="316">
        <f t="shared" si="80"/>
        <v>45809</v>
      </c>
      <c r="AH63" s="316">
        <f t="shared" si="80"/>
        <v>45839</v>
      </c>
      <c r="AI63" s="316">
        <f t="shared" si="80"/>
        <v>45870</v>
      </c>
      <c r="AJ63" s="316">
        <f t="shared" si="80"/>
        <v>45901</v>
      </c>
      <c r="AK63" s="316">
        <f t="shared" si="80"/>
        <v>45931</v>
      </c>
      <c r="AL63" s="316">
        <f t="shared" si="80"/>
        <v>45962</v>
      </c>
      <c r="AM63" s="317">
        <f t="shared" si="80"/>
        <v>45992</v>
      </c>
      <c r="AN63" s="253" t="s">
        <v>234</v>
      </c>
      <c r="AO63" s="254" t="s">
        <v>235</v>
      </c>
      <c r="AP63" s="502" t="s">
        <v>482</v>
      </c>
      <c r="AQ63" s="502" t="s">
        <v>292</v>
      </c>
      <c r="AR63" s="503" t="s">
        <v>483</v>
      </c>
    </row>
    <row r="64" spans="2:44" ht="15.75" x14ac:dyDescent="0.25">
      <c r="B64" t="str">
        <f>$C$61</f>
        <v>Short-Term</v>
      </c>
      <c r="C64" s="189" t="s">
        <v>182</v>
      </c>
      <c r="D64" s="504">
        <v>97.572628623536602</v>
      </c>
      <c r="E64" s="505">
        <v>89.472385921714093</v>
      </c>
      <c r="F64" s="505">
        <v>103.86276447178031</v>
      </c>
      <c r="G64" s="505">
        <v>120.79598103755174</v>
      </c>
      <c r="H64" s="505">
        <v>134.08982684519651</v>
      </c>
      <c r="I64" s="505">
        <v>130.85128241762834</v>
      </c>
      <c r="J64" s="505">
        <v>130.87607151815487</v>
      </c>
      <c r="K64" s="505">
        <v>158.21669027271048</v>
      </c>
      <c r="L64" s="505">
        <v>152.43839714351523</v>
      </c>
      <c r="M64" s="505">
        <v>172.84486545224539</v>
      </c>
      <c r="N64" s="505">
        <v>170.63171648015873</v>
      </c>
      <c r="O64" s="506">
        <v>194.48630970296009</v>
      </c>
      <c r="P64" s="505">
        <v>175.23108624541067</v>
      </c>
      <c r="Q64" s="505">
        <v>128.18186592381903</v>
      </c>
      <c r="R64" s="505">
        <v>116.02102843459312</v>
      </c>
      <c r="S64" s="505">
        <v>120.41686640597095</v>
      </c>
      <c r="T64" s="505">
        <v>126.08373021165458</v>
      </c>
      <c r="U64" s="505">
        <v>110.82583124883469</v>
      </c>
      <c r="V64" s="505">
        <v>102.28022305315736</v>
      </c>
      <c r="W64" s="505">
        <v>39.956298558989069</v>
      </c>
      <c r="X64" s="505">
        <v>24.835245312883551</v>
      </c>
      <c r="Y64" s="505">
        <v>3.903435660366021</v>
      </c>
      <c r="Z64" s="505">
        <v>3.5855058218560991</v>
      </c>
      <c r="AA64" s="506">
        <v>5.3909464510248402</v>
      </c>
      <c r="AB64" s="504">
        <v>2.8160130036370634</v>
      </c>
      <c r="AC64" s="505">
        <v>3.1658594556104038</v>
      </c>
      <c r="AD64" s="505">
        <v>3.3647596427717485</v>
      </c>
      <c r="AE64" s="505">
        <v>4.0444308313538766</v>
      </c>
      <c r="AF64" s="505">
        <v>4.3023785141377884</v>
      </c>
      <c r="AG64" s="505">
        <v>4.5765858133349306</v>
      </c>
      <c r="AH64" s="505">
        <v>4.8607182175126926</v>
      </c>
      <c r="AI64" s="505">
        <v>2.3802698211231164</v>
      </c>
      <c r="AJ64" s="505">
        <v>0</v>
      </c>
      <c r="AK64" s="505">
        <v>0</v>
      </c>
      <c r="AL64" s="505">
        <v>0</v>
      </c>
      <c r="AM64" s="506">
        <v>0</v>
      </c>
      <c r="AN64" s="507">
        <v>4.029988091527132</v>
      </c>
      <c r="AO64" s="507">
        <v>5.6021790454676781</v>
      </c>
      <c r="AP64" s="507">
        <v>956.71206332856002</v>
      </c>
      <c r="AQ64" s="507">
        <v>918.99693008242946</v>
      </c>
      <c r="AR64" s="508">
        <v>29.51101529948162</v>
      </c>
    </row>
    <row r="65" spans="2:44" ht="15.75" hidden="1" x14ac:dyDescent="0.25">
      <c r="B65" t="str">
        <f>$C$61&amp;"_W VYRs"</f>
        <v>Short-Term_W VYRs</v>
      </c>
      <c r="C65" s="115" t="s">
        <v>204</v>
      </c>
      <c r="D65" s="233" t="s">
        <v>484</v>
      </c>
      <c r="E65" s="233" t="s">
        <v>484</v>
      </c>
      <c r="F65" s="233" t="s">
        <v>484</v>
      </c>
      <c r="G65" s="233" t="s">
        <v>484</v>
      </c>
      <c r="H65" s="233" t="s">
        <v>484</v>
      </c>
      <c r="I65" s="233" t="s">
        <v>484</v>
      </c>
      <c r="J65" s="233" t="s">
        <v>484</v>
      </c>
      <c r="K65" s="233" t="s">
        <v>484</v>
      </c>
      <c r="L65" s="233" t="s">
        <v>484</v>
      </c>
      <c r="M65" s="233" t="s">
        <v>484</v>
      </c>
      <c r="N65" s="233">
        <v>176.80179424408345</v>
      </c>
      <c r="O65" s="241">
        <v>176.76871823696459</v>
      </c>
      <c r="P65" s="233">
        <v>158.5195683325139</v>
      </c>
      <c r="Q65" s="233">
        <v>158.20316200849692</v>
      </c>
      <c r="R65" s="233">
        <v>157.88738723402884</v>
      </c>
      <c r="S65" s="233">
        <v>157.57224274853175</v>
      </c>
      <c r="T65" s="233">
        <v>157.25772729394387</v>
      </c>
      <c r="U65" s="233">
        <v>156.94383961471445</v>
      </c>
      <c r="V65" s="233">
        <v>99.107125970493712</v>
      </c>
      <c r="W65" s="233">
        <v>37.161397188441811</v>
      </c>
      <c r="X65" s="233">
        <v>37.222772257191473</v>
      </c>
      <c r="Y65" s="233">
        <v>1.3879191904540953</v>
      </c>
      <c r="Z65" s="233">
        <v>1.3902114518376252</v>
      </c>
      <c r="AA65" s="241">
        <v>1.5317582489849155</v>
      </c>
      <c r="AB65" s="372">
        <v>1.3948073384254551</v>
      </c>
      <c r="AC65" s="233">
        <v>1.3971109761453797</v>
      </c>
      <c r="AD65" s="233">
        <v>1.3994184185102889</v>
      </c>
      <c r="AE65" s="233">
        <v>1.4017296718038632</v>
      </c>
      <c r="AF65" s="233">
        <v>1.404044742320161</v>
      </c>
      <c r="AG65" s="233">
        <v>1.4063636363636363</v>
      </c>
      <c r="AH65" s="233">
        <v>1.4086863602491551</v>
      </c>
      <c r="AI65" s="233">
        <v>1.4110129203020125</v>
      </c>
      <c r="AJ65" s="233">
        <v>1.4133433228579511</v>
      </c>
      <c r="AK65" s="233">
        <v>1.4156775742631771</v>
      </c>
      <c r="AL65" s="233">
        <v>1.4180156808743778</v>
      </c>
      <c r="AM65" s="241">
        <v>1.5623934139646136</v>
      </c>
      <c r="AN65" s="233">
        <v>1.405206102684204</v>
      </c>
      <c r="AO65" s="233">
        <v>7.3755182900606568</v>
      </c>
      <c r="AP65" s="233" t="s">
        <v>484</v>
      </c>
      <c r="AQ65" s="406" t="s">
        <v>484</v>
      </c>
      <c r="AR65" s="407">
        <v>0</v>
      </c>
    </row>
    <row r="66" spans="2:44" ht="15.75" hidden="1" x14ac:dyDescent="0.25">
      <c r="B66" t="str">
        <f>$C$61</f>
        <v>Short-Term</v>
      </c>
      <c r="C66" s="118" t="s">
        <v>59</v>
      </c>
      <c r="D66" s="119" t="s">
        <v>484</v>
      </c>
      <c r="E66" s="119" t="s">
        <v>484</v>
      </c>
      <c r="F66" s="119" t="s">
        <v>484</v>
      </c>
      <c r="G66" s="119" t="s">
        <v>484</v>
      </c>
      <c r="H66" s="119" t="s">
        <v>484</v>
      </c>
      <c r="I66" s="119" t="s">
        <v>484</v>
      </c>
      <c r="J66" s="119" t="s">
        <v>484</v>
      </c>
      <c r="K66" s="119" t="s">
        <v>484</v>
      </c>
      <c r="L66" s="119" t="s">
        <v>484</v>
      </c>
      <c r="M66" s="119" t="s">
        <v>484</v>
      </c>
      <c r="N66" s="119">
        <v>-3.4898275723416194E-2</v>
      </c>
      <c r="O66" s="219">
        <v>0.10023035547638282</v>
      </c>
      <c r="P66" s="119">
        <v>0.10542242884387831</v>
      </c>
      <c r="Q66" s="119">
        <v>-0.1897641975263773</v>
      </c>
      <c r="R66" s="119">
        <v>-0.26516594854647402</v>
      </c>
      <c r="S66" s="119">
        <v>-0.23579899412777139</v>
      </c>
      <c r="T66" s="119">
        <v>-0.19823507320577838</v>
      </c>
      <c r="U66" s="119">
        <v>-0.29385038927998752</v>
      </c>
      <c r="V66" s="119">
        <v>3.201684088395762E-2</v>
      </c>
      <c r="W66" s="119">
        <v>7.5209803236799377E-2</v>
      </c>
      <c r="X66" s="119">
        <v>-0.33279431361845013</v>
      </c>
      <c r="Y66" s="119">
        <v>1.8124372709976773</v>
      </c>
      <c r="Z66" s="119">
        <v>1.5791082479695193</v>
      </c>
      <c r="AA66" s="219">
        <v>2.5194499227259777</v>
      </c>
      <c r="AB66" s="373">
        <v>1.0189261456108722</v>
      </c>
      <c r="AC66" s="119">
        <v>1.2660042828845208</v>
      </c>
      <c r="AD66" s="119">
        <v>1.4043985689095102</v>
      </c>
      <c r="AE66" s="119">
        <v>1.8853144174005849</v>
      </c>
      <c r="AF66" s="119">
        <v>2.0642745095346307</v>
      </c>
      <c r="AG66" s="119">
        <v>2.25419805731637</v>
      </c>
      <c r="AH66" s="119">
        <v>2.4505326058903383</v>
      </c>
      <c r="AI66" s="119">
        <v>0.68692276794577078</v>
      </c>
      <c r="AJ66" s="119" t="s">
        <v>484</v>
      </c>
      <c r="AK66" s="119" t="s">
        <v>484</v>
      </c>
      <c r="AL66" s="119" t="s">
        <v>484</v>
      </c>
      <c r="AM66" s="219" t="s">
        <v>484</v>
      </c>
      <c r="AN66" s="120">
        <v>1.8678982277611151</v>
      </c>
      <c r="AO66" s="120">
        <v>-0.24043588190714049</v>
      </c>
      <c r="AP66" s="120">
        <v>0</v>
      </c>
      <c r="AQ66" s="408">
        <v>0</v>
      </c>
      <c r="AR66" s="409">
        <v>0</v>
      </c>
    </row>
    <row r="67" spans="2:44" ht="15.75" x14ac:dyDescent="0.25">
      <c r="B67" t="str">
        <f>$C$61</f>
        <v>Short-Term</v>
      </c>
      <c r="C67" s="111" t="s">
        <v>60</v>
      </c>
      <c r="D67" s="332">
        <v>779920.2742862642</v>
      </c>
      <c r="E67" s="332">
        <v>716053.92285733623</v>
      </c>
      <c r="F67" s="332">
        <v>800044.6342860749</v>
      </c>
      <c r="G67" s="332">
        <v>917068.37999725656</v>
      </c>
      <c r="H67" s="332">
        <v>972233.54071472946</v>
      </c>
      <c r="I67" s="332">
        <v>944527.29392870143</v>
      </c>
      <c r="J67" s="332">
        <v>932333.33035742037</v>
      </c>
      <c r="K67" s="332">
        <v>999660.21428586764</v>
      </c>
      <c r="L67" s="332">
        <v>905311.92857154063</v>
      </c>
      <c r="M67" s="332">
        <v>907664.32142872573</v>
      </c>
      <c r="N67" s="332">
        <v>871897.78571459418</v>
      </c>
      <c r="O67" s="349">
        <v>977577.4821426284</v>
      </c>
      <c r="P67" s="332">
        <v>896828.03571426042</v>
      </c>
      <c r="Q67" s="332">
        <v>925403.84821429756</v>
      </c>
      <c r="R67" s="332">
        <v>978636.9107144085</v>
      </c>
      <c r="S67" s="332">
        <v>1071132.9375002517</v>
      </c>
      <c r="T67" s="332">
        <v>1122164.7767855139</v>
      </c>
      <c r="U67" s="332">
        <v>1049765.2321429343</v>
      </c>
      <c r="V67" s="332">
        <v>991915.91071432887</v>
      </c>
      <c r="W67" s="332">
        <v>441883.64285719482</v>
      </c>
      <c r="X67" s="332">
        <v>271073.51888120797</v>
      </c>
      <c r="Y67" s="332">
        <v>62600.136150451617</v>
      </c>
      <c r="Z67" s="332">
        <v>56346.452851847564</v>
      </c>
      <c r="AA67" s="349">
        <v>68350.037268466229</v>
      </c>
      <c r="AB67" s="350">
        <v>48764.085900544676</v>
      </c>
      <c r="AC67" s="332">
        <v>54927.885467486725</v>
      </c>
      <c r="AD67" s="332">
        <v>58414.86688273451</v>
      </c>
      <c r="AE67" s="332">
        <v>65507.652296934677</v>
      </c>
      <c r="AF67" s="332">
        <v>70509.440799104355</v>
      </c>
      <c r="AG67" s="332">
        <v>75467.576659010301</v>
      </c>
      <c r="AH67" s="332">
        <v>82059.147564349056</v>
      </c>
      <c r="AI67" s="332">
        <v>42740.924961074299</v>
      </c>
      <c r="AJ67" s="332">
        <v>0</v>
      </c>
      <c r="AK67" s="332">
        <v>0</v>
      </c>
      <c r="AL67" s="332">
        <v>0</v>
      </c>
      <c r="AM67" s="349">
        <v>0</v>
      </c>
      <c r="AN67" s="225">
        <v>67694.272495884506</v>
      </c>
      <c r="AO67" s="225">
        <v>79730.143806934313</v>
      </c>
      <c r="AP67" s="225">
        <v>7936101.4397951635</v>
      </c>
      <c r="AQ67" s="225">
        <v>7477731.2946431898</v>
      </c>
      <c r="AR67" s="276">
        <v>498391.58053123864</v>
      </c>
    </row>
    <row r="68" spans="2:44" ht="15.75" x14ac:dyDescent="0.25">
      <c r="B68" t="str">
        <f>$C$61&amp;"_NWP"</f>
        <v>Short-Term_NWP</v>
      </c>
      <c r="C68" s="115" t="s">
        <v>61</v>
      </c>
      <c r="D68" s="233" t="s">
        <v>484</v>
      </c>
      <c r="E68" s="233" t="s">
        <v>484</v>
      </c>
      <c r="F68" s="233" t="s">
        <v>484</v>
      </c>
      <c r="G68" s="233" t="s">
        <v>484</v>
      </c>
      <c r="H68" s="233" t="s">
        <v>484</v>
      </c>
      <c r="I68" s="233" t="s">
        <v>484</v>
      </c>
      <c r="J68" s="233" t="s">
        <v>484</v>
      </c>
      <c r="K68" s="233" t="s">
        <v>484</v>
      </c>
      <c r="L68" s="233" t="s">
        <v>484</v>
      </c>
      <c r="M68" s="233" t="s">
        <v>484</v>
      </c>
      <c r="N68" s="233">
        <v>933432.00917267613</v>
      </c>
      <c r="O68" s="241">
        <v>935063.49534696771</v>
      </c>
      <c r="P68" s="233">
        <v>837500</v>
      </c>
      <c r="Q68" s="233">
        <v>837500</v>
      </c>
      <c r="R68" s="233">
        <v>837500</v>
      </c>
      <c r="S68" s="233">
        <v>837500</v>
      </c>
      <c r="T68" s="233">
        <v>837500</v>
      </c>
      <c r="U68" s="233">
        <v>837500</v>
      </c>
      <c r="V68" s="233">
        <v>1046058.1347396385</v>
      </c>
      <c r="W68" s="233">
        <v>395636.95608468191</v>
      </c>
      <c r="X68" s="233">
        <v>396290.38268370007</v>
      </c>
      <c r="Y68" s="233">
        <v>30534.222189990094</v>
      </c>
      <c r="Z68" s="233">
        <v>30584.651940427753</v>
      </c>
      <c r="AA68" s="241">
        <v>33698.681477668142</v>
      </c>
      <c r="AB68" s="372">
        <v>30685.761445360014</v>
      </c>
      <c r="AC68" s="233">
        <v>30736.441475198353</v>
      </c>
      <c r="AD68" s="233">
        <v>30787.205207226354</v>
      </c>
      <c r="AE68" s="233">
        <v>50000</v>
      </c>
      <c r="AF68" s="233">
        <v>50000</v>
      </c>
      <c r="AG68" s="233">
        <v>50000</v>
      </c>
      <c r="AH68" s="233">
        <v>50000</v>
      </c>
      <c r="AI68" s="233">
        <v>50000</v>
      </c>
      <c r="AJ68" s="233">
        <v>50000</v>
      </c>
      <c r="AK68" s="233">
        <v>50000</v>
      </c>
      <c r="AL68" s="233">
        <v>50000</v>
      </c>
      <c r="AM68" s="241">
        <v>50000</v>
      </c>
      <c r="AN68" s="278">
        <v>50000</v>
      </c>
      <c r="AO68" s="278">
        <v>69443.112201630909</v>
      </c>
      <c r="AP68" s="278" t="s">
        <v>484</v>
      </c>
      <c r="AQ68" s="278" t="s">
        <v>484</v>
      </c>
      <c r="AR68" s="279">
        <v>342209.40812778473</v>
      </c>
    </row>
    <row r="69" spans="2:44" ht="15.75" x14ac:dyDescent="0.25">
      <c r="B69" t="str">
        <f>$C$61</f>
        <v>Short-Term</v>
      </c>
      <c r="C69" s="118" t="s">
        <v>59</v>
      </c>
      <c r="D69" s="119" t="s">
        <v>484</v>
      </c>
      <c r="E69" s="119" t="s">
        <v>484</v>
      </c>
      <c r="F69" s="119" t="s">
        <v>484</v>
      </c>
      <c r="G69" s="119" t="s">
        <v>484</v>
      </c>
      <c r="H69" s="119" t="s">
        <v>484</v>
      </c>
      <c r="I69" s="119" t="s">
        <v>484</v>
      </c>
      <c r="J69" s="119" t="s">
        <v>484</v>
      </c>
      <c r="K69" s="119" t="s">
        <v>484</v>
      </c>
      <c r="L69" s="119" t="s">
        <v>484</v>
      </c>
      <c r="M69" s="119" t="s">
        <v>484</v>
      </c>
      <c r="N69" s="119">
        <v>-6.5922555529910776E-2</v>
      </c>
      <c r="O69" s="219">
        <v>4.5466416994372372E-2</v>
      </c>
      <c r="P69" s="119">
        <v>7.0839445628967601E-2</v>
      </c>
      <c r="Q69" s="119">
        <v>0.10495981876334026</v>
      </c>
      <c r="R69" s="119">
        <v>0.16852168443511473</v>
      </c>
      <c r="S69" s="119">
        <v>0.27896470149283781</v>
      </c>
      <c r="T69" s="119">
        <v>0.33989824093792698</v>
      </c>
      <c r="U69" s="119">
        <v>0.25345102345424997</v>
      </c>
      <c r="V69" s="119">
        <v>-5.175833180513012E-2</v>
      </c>
      <c r="W69" s="119">
        <v>0.11689172626890376</v>
      </c>
      <c r="X69" s="119">
        <v>-0.3159725021700418</v>
      </c>
      <c r="Y69" s="119">
        <v>1.0501631173357202</v>
      </c>
      <c r="Z69" s="119">
        <v>0.84231139728508908</v>
      </c>
      <c r="AA69" s="219">
        <v>1.0282703735385397</v>
      </c>
      <c r="AB69" s="119">
        <v>0.5891437462738367</v>
      </c>
      <c r="AC69" s="119">
        <v>0.78706066256267082</v>
      </c>
      <c r="AD69" s="119">
        <v>0.89737478571206619</v>
      </c>
      <c r="AE69" s="119">
        <v>0.31015304593869364</v>
      </c>
      <c r="AF69" s="119">
        <v>0.41018881598208701</v>
      </c>
      <c r="AG69" s="119">
        <v>0.5093515331802061</v>
      </c>
      <c r="AH69" s="119">
        <v>0.64118295128698111</v>
      </c>
      <c r="AI69" s="119">
        <v>-0.14518150077851399</v>
      </c>
      <c r="AJ69" s="119" t="s">
        <v>484</v>
      </c>
      <c r="AK69" s="119" t="s">
        <v>484</v>
      </c>
      <c r="AL69" s="119" t="s">
        <v>484</v>
      </c>
      <c r="AM69" s="197" t="s">
        <v>484</v>
      </c>
      <c r="AN69" s="158">
        <v>0.35388544991769022</v>
      </c>
      <c r="AO69" s="158">
        <v>0.14813609700317842</v>
      </c>
      <c r="AP69" s="158" t="s">
        <v>484</v>
      </c>
      <c r="AQ69" s="158" t="s">
        <v>484</v>
      </c>
      <c r="AR69" s="159">
        <v>0.45639356690372979</v>
      </c>
    </row>
    <row r="70" spans="2:44" ht="15.75" x14ac:dyDescent="0.25">
      <c r="B70" t="str">
        <f>$C$61</f>
        <v>Short-Term</v>
      </c>
      <c r="C70" s="111" t="s">
        <v>62</v>
      </c>
      <c r="D70" s="332">
        <v>7993.2280731661131</v>
      </c>
      <c r="E70" s="332">
        <v>8003.0717352710808</v>
      </c>
      <c r="F70" s="332">
        <v>7702.901404125907</v>
      </c>
      <c r="G70" s="332">
        <v>7591.8782406524624</v>
      </c>
      <c r="H70" s="332">
        <v>7250.6137384840522</v>
      </c>
      <c r="I70" s="332">
        <v>7218.3266107711779</v>
      </c>
      <c r="J70" s="332">
        <v>7123.7875613349906</v>
      </c>
      <c r="K70" s="332">
        <v>6318.2981047246121</v>
      </c>
      <c r="L70" s="332">
        <v>5938.8706883294126</v>
      </c>
      <c r="M70" s="332">
        <v>5251.323601970118</v>
      </c>
      <c r="N70" s="332">
        <v>5109.8225095565958</v>
      </c>
      <c r="O70" s="349">
        <v>5026.4591046829328</v>
      </c>
      <c r="P70" s="332">
        <v>5117.9733854885499</v>
      </c>
      <c r="Q70" s="332">
        <v>7219.4599567171463</v>
      </c>
      <c r="R70" s="332">
        <v>8434.9959995925674</v>
      </c>
      <c r="S70" s="332">
        <v>8895.2068715113055</v>
      </c>
      <c r="T70" s="332">
        <v>8900.1552769874052</v>
      </c>
      <c r="U70" s="332">
        <v>9472.2071588700346</v>
      </c>
      <c r="V70" s="332">
        <v>9698.0225610068101</v>
      </c>
      <c r="W70" s="332">
        <v>11059.173617016213</v>
      </c>
      <c r="X70" s="332">
        <v>10914.871806826312</v>
      </c>
      <c r="Y70" s="332">
        <v>16037.189183382536</v>
      </c>
      <c r="Z70" s="332">
        <v>15715.063829593462</v>
      </c>
      <c r="AA70" s="349">
        <v>12678.671155316821</v>
      </c>
      <c r="AB70" s="350">
        <v>17316.711903518448</v>
      </c>
      <c r="AC70" s="332">
        <v>17350.070727285703</v>
      </c>
      <c r="AD70" s="332">
        <v>17360.784449558716</v>
      </c>
      <c r="AE70" s="332">
        <v>16197.001513561783</v>
      </c>
      <c r="AF70" s="332">
        <v>16388.479202238366</v>
      </c>
      <c r="AG70" s="332">
        <v>16489.929335339508</v>
      </c>
      <c r="AH70" s="332">
        <v>16882.103403710582</v>
      </c>
      <c r="AI70" s="332">
        <v>17956.336118611649</v>
      </c>
      <c r="AJ70" s="332">
        <v>0</v>
      </c>
      <c r="AK70" s="332">
        <v>0</v>
      </c>
      <c r="AL70" s="332">
        <v>0</v>
      </c>
      <c r="AM70" s="349">
        <v>0</v>
      </c>
      <c r="AN70" s="297">
        <v>16796.635863542291</v>
      </c>
      <c r="AO70" s="297">
        <v>14230.987796148405</v>
      </c>
      <c r="AP70" s="297">
        <v>8294.1827869548852</v>
      </c>
      <c r="AQ70" s="297">
        <v>8135.8403417544323</v>
      </c>
      <c r="AR70" s="298">
        <v>16887.323748725554</v>
      </c>
    </row>
    <row r="71" spans="2:44" ht="15.75" hidden="1" x14ac:dyDescent="0.25">
      <c r="B71" t="str">
        <f>$C$61</f>
        <v>Short-Term</v>
      </c>
      <c r="C71" s="115" t="s">
        <v>63</v>
      </c>
      <c r="D71" s="233" t="s">
        <v>484</v>
      </c>
      <c r="E71" s="233" t="s">
        <v>484</v>
      </c>
      <c r="F71" s="233" t="s">
        <v>484</v>
      </c>
      <c r="G71" s="233" t="s">
        <v>484</v>
      </c>
      <c r="H71" s="233" t="s">
        <v>484</v>
      </c>
      <c r="I71" s="233" t="s">
        <v>484</v>
      </c>
      <c r="J71" s="233" t="s">
        <v>484</v>
      </c>
      <c r="K71" s="233" t="s">
        <v>484</v>
      </c>
      <c r="L71" s="233" t="s">
        <v>484</v>
      </c>
      <c r="M71" s="233" t="s">
        <v>484</v>
      </c>
      <c r="N71" s="233">
        <v>5279.5392329787555</v>
      </c>
      <c r="O71" s="241">
        <v>5289.7566078036652</v>
      </c>
      <c r="P71" s="233">
        <v>5283.2594033011928</v>
      </c>
      <c r="Q71" s="233">
        <v>5293.8259221077942</v>
      </c>
      <c r="R71" s="233">
        <v>5304.4135739520107</v>
      </c>
      <c r="S71" s="233">
        <v>5315.0224010999154</v>
      </c>
      <c r="T71" s="233">
        <v>5325.6524459021148</v>
      </c>
      <c r="U71" s="233">
        <v>5336.3037507939189</v>
      </c>
      <c r="V71" s="233">
        <v>10554.822617407674</v>
      </c>
      <c r="W71" s="233">
        <v>10646.449972761939</v>
      </c>
      <c r="X71" s="233">
        <v>10646.44997276194</v>
      </c>
      <c r="Y71" s="233">
        <v>22000</v>
      </c>
      <c r="Z71" s="233">
        <v>22000</v>
      </c>
      <c r="AA71" s="241">
        <v>22000</v>
      </c>
      <c r="AB71" s="372">
        <v>22000</v>
      </c>
      <c r="AC71" s="233">
        <v>22000</v>
      </c>
      <c r="AD71" s="233">
        <v>22000</v>
      </c>
      <c r="AE71" s="233">
        <v>35670.215880966411</v>
      </c>
      <c r="AF71" s="233">
        <v>35611.400757340409</v>
      </c>
      <c r="AG71" s="233">
        <v>35552.682611506141</v>
      </c>
      <c r="AH71" s="233">
        <v>35494.061283561001</v>
      </c>
      <c r="AI71" s="233">
        <v>35435.536613866032</v>
      </c>
      <c r="AJ71" s="233">
        <v>35377.108443045501</v>
      </c>
      <c r="AK71" s="233">
        <v>35318.776611986446</v>
      </c>
      <c r="AL71" s="233">
        <v>35260.540961838284</v>
      </c>
      <c r="AM71" s="241">
        <v>32002.183030920303</v>
      </c>
      <c r="AN71" s="233">
        <v>0</v>
      </c>
      <c r="AO71" s="233">
        <v>0</v>
      </c>
      <c r="AP71" s="233">
        <v>0</v>
      </c>
      <c r="AQ71" s="410">
        <v>0</v>
      </c>
      <c r="AR71" s="411">
        <v>0</v>
      </c>
    </row>
    <row r="72" spans="2:44" ht="15.75" hidden="1" x14ac:dyDescent="0.25">
      <c r="B72" t="str">
        <f>$C$61</f>
        <v>Short-Term</v>
      </c>
      <c r="C72" s="118" t="s">
        <v>59</v>
      </c>
      <c r="D72" s="119" t="s">
        <v>484</v>
      </c>
      <c r="E72" s="119" t="s">
        <v>484</v>
      </c>
      <c r="F72" s="119" t="s">
        <v>484</v>
      </c>
      <c r="G72" s="119" t="s">
        <v>484</v>
      </c>
      <c r="H72" s="119" t="s">
        <v>484</v>
      </c>
      <c r="I72" s="119" t="s">
        <v>484</v>
      </c>
      <c r="J72" s="119" t="s">
        <v>484</v>
      </c>
      <c r="K72" s="119" t="s">
        <v>484</v>
      </c>
      <c r="L72" s="119" t="s">
        <v>484</v>
      </c>
      <c r="M72" s="119" t="s">
        <v>484</v>
      </c>
      <c r="N72" s="119">
        <v>-3.2146124109092789E-2</v>
      </c>
      <c r="O72" s="219">
        <v>-4.9774975039930003E-2</v>
      </c>
      <c r="P72" s="119">
        <v>-3.1284857546340694E-2</v>
      </c>
      <c r="Q72" s="119">
        <v>0.3637509171897062</v>
      </c>
      <c r="R72" s="119">
        <v>0.5901844533792906</v>
      </c>
      <c r="S72" s="119">
        <v>0.67359724949992494</v>
      </c>
      <c r="T72" s="119">
        <v>0.67118590020566082</v>
      </c>
      <c r="U72" s="119">
        <v>0.77505022225558062</v>
      </c>
      <c r="V72" s="119">
        <v>-8.1176168227382162E-2</v>
      </c>
      <c r="W72" s="119">
        <v>3.8766316031183523E-2</v>
      </c>
      <c r="X72" s="119">
        <v>2.5212332256395964E-2</v>
      </c>
      <c r="Y72" s="119">
        <v>-0.2710368553007938</v>
      </c>
      <c r="Z72" s="119">
        <v>-0.2856789168366608</v>
      </c>
      <c r="AA72" s="219">
        <v>-0.42369676566741721</v>
      </c>
      <c r="AB72" s="373">
        <v>-0.21287673165825238</v>
      </c>
      <c r="AC72" s="119">
        <v>-0.21136042148701351</v>
      </c>
      <c r="AD72" s="119">
        <v>-0.21087343411096748</v>
      </c>
      <c r="AE72" s="119">
        <v>-0.54592364768376722</v>
      </c>
      <c r="AF72" s="119">
        <v>-0.53979683882947826</v>
      </c>
      <c r="AG72" s="119">
        <v>-0.53618326033145058</v>
      </c>
      <c r="AH72" s="119">
        <v>-0.52436822405754135</v>
      </c>
      <c r="AI72" s="119">
        <v>-0.4932675547070654</v>
      </c>
      <c r="AJ72" s="119" t="s">
        <v>484</v>
      </c>
      <c r="AK72" s="119" t="s">
        <v>484</v>
      </c>
      <c r="AL72" s="119" t="s">
        <v>484</v>
      </c>
      <c r="AM72" s="219" t="s">
        <v>484</v>
      </c>
      <c r="AN72" s="120">
        <v>0</v>
      </c>
      <c r="AO72" s="120">
        <v>0</v>
      </c>
      <c r="AP72" s="120">
        <v>0</v>
      </c>
      <c r="AQ72" s="408">
        <v>0</v>
      </c>
      <c r="AR72" s="409">
        <v>0</v>
      </c>
    </row>
    <row r="73" spans="2:44" ht="15.75" hidden="1" customHeight="1" x14ac:dyDescent="0.25">
      <c r="C73" s="111" t="s">
        <v>70</v>
      </c>
      <c r="D73" s="373">
        <v>0</v>
      </c>
      <c r="E73" s="119">
        <v>0</v>
      </c>
      <c r="F73" s="119">
        <v>0</v>
      </c>
      <c r="G73" s="119">
        <v>0</v>
      </c>
      <c r="H73" s="119">
        <v>0</v>
      </c>
      <c r="I73" s="119">
        <v>0</v>
      </c>
      <c r="J73" s="119">
        <v>0</v>
      </c>
      <c r="K73" s="119">
        <v>0</v>
      </c>
      <c r="L73" s="119">
        <v>0</v>
      </c>
      <c r="M73" s="119">
        <v>0</v>
      </c>
      <c r="N73" s="119">
        <v>0</v>
      </c>
      <c r="O73" s="219">
        <v>0</v>
      </c>
      <c r="P73" s="119">
        <v>0</v>
      </c>
      <c r="Q73" s="119">
        <v>0</v>
      </c>
      <c r="R73" s="119">
        <v>0</v>
      </c>
      <c r="S73" s="119">
        <v>0</v>
      </c>
      <c r="T73" s="119">
        <v>0</v>
      </c>
      <c r="U73" s="119">
        <v>0</v>
      </c>
      <c r="V73" s="119">
        <v>0</v>
      </c>
      <c r="W73" s="119">
        <v>0</v>
      </c>
      <c r="X73" s="119">
        <v>0</v>
      </c>
      <c r="Y73" s="119">
        <v>0</v>
      </c>
      <c r="Z73" s="119">
        <v>0</v>
      </c>
      <c r="AA73" s="219">
        <v>0</v>
      </c>
      <c r="AB73" s="373">
        <v>0</v>
      </c>
      <c r="AC73" s="119">
        <v>0</v>
      </c>
      <c r="AD73" s="119">
        <v>0</v>
      </c>
      <c r="AE73" s="119">
        <v>0</v>
      </c>
      <c r="AF73" s="119">
        <v>0</v>
      </c>
      <c r="AG73" s="119">
        <v>0</v>
      </c>
      <c r="AH73" s="119">
        <v>0</v>
      </c>
      <c r="AI73" s="119">
        <v>0</v>
      </c>
      <c r="AJ73" s="119">
        <v>0</v>
      </c>
      <c r="AK73" s="119">
        <v>0</v>
      </c>
      <c r="AL73" s="119">
        <v>0</v>
      </c>
      <c r="AM73" s="219">
        <v>0</v>
      </c>
      <c r="AN73" s="120">
        <v>0</v>
      </c>
      <c r="AO73" s="120">
        <v>0</v>
      </c>
      <c r="AP73" s="120">
        <v>0</v>
      </c>
      <c r="AQ73" s="412">
        <v>0</v>
      </c>
      <c r="AR73" s="413">
        <v>0</v>
      </c>
    </row>
    <row r="74" spans="2:44" ht="15.75" x14ac:dyDescent="0.25">
      <c r="B74" t="str">
        <f>$C$61</f>
        <v>Short-Term</v>
      </c>
      <c r="C74" s="111" t="s">
        <v>64</v>
      </c>
      <c r="D74" s="296">
        <v>787329.46428625099</v>
      </c>
      <c r="E74" s="297">
        <v>723604.1428573709</v>
      </c>
      <c r="F74" s="297">
        <v>807320.96428609302</v>
      </c>
      <c r="G74" s="297">
        <v>925084.249997254</v>
      </c>
      <c r="H74" s="297">
        <v>980517.91071477998</v>
      </c>
      <c r="I74" s="297">
        <v>951586.38392867206</v>
      </c>
      <c r="J74" s="297">
        <v>932333.33035742037</v>
      </c>
      <c r="K74" s="297">
        <v>999660.21428586764</v>
      </c>
      <c r="L74" s="297">
        <v>905311.92857154063</v>
      </c>
      <c r="M74" s="297">
        <v>907664.32142872573</v>
      </c>
      <c r="N74" s="297">
        <v>871897.78571459418</v>
      </c>
      <c r="O74" s="298">
        <v>977577.4821426284</v>
      </c>
      <c r="P74" s="297">
        <v>896828.03571426042</v>
      </c>
      <c r="Q74" s="297">
        <v>925403.84821429756</v>
      </c>
      <c r="R74" s="297">
        <v>978636.9107144085</v>
      </c>
      <c r="S74" s="297">
        <v>1071132.9375002517</v>
      </c>
      <c r="T74" s="297">
        <v>1122164.7767855139</v>
      </c>
      <c r="U74" s="297">
        <v>1049765.2321429343</v>
      </c>
      <c r="V74" s="297">
        <v>991915.91071432887</v>
      </c>
      <c r="W74" s="297">
        <v>441883.64285719482</v>
      </c>
      <c r="X74" s="297">
        <v>271073.51888120797</v>
      </c>
      <c r="Y74" s="297">
        <v>62600.136150451617</v>
      </c>
      <c r="Z74" s="297">
        <v>56346.452851847564</v>
      </c>
      <c r="AA74" s="298">
        <v>68350.037268466229</v>
      </c>
      <c r="AB74" s="296">
        <v>48764.085900544676</v>
      </c>
      <c r="AC74" s="297">
        <v>54927.885467486725</v>
      </c>
      <c r="AD74" s="297">
        <v>58414.86688273451</v>
      </c>
      <c r="AE74" s="297">
        <v>65507.652296934677</v>
      </c>
      <c r="AF74" s="297">
        <v>70509.440799104355</v>
      </c>
      <c r="AG74" s="297">
        <v>75467.576659010301</v>
      </c>
      <c r="AH74" s="297">
        <v>82059.147564349056</v>
      </c>
      <c r="AI74" s="297">
        <v>42740.924961074299</v>
      </c>
      <c r="AJ74" s="297">
        <v>0</v>
      </c>
      <c r="AK74" s="297">
        <v>0</v>
      </c>
      <c r="AL74" s="297">
        <v>0</v>
      </c>
      <c r="AM74" s="298">
        <v>0</v>
      </c>
      <c r="AN74" s="225">
        <v>67694.272495884506</v>
      </c>
      <c r="AO74" s="225">
        <v>79730.143806934313</v>
      </c>
      <c r="AP74" s="225">
        <v>7936101.4397951635</v>
      </c>
      <c r="AQ74" s="225">
        <v>7477731.2946431898</v>
      </c>
      <c r="AR74" s="276">
        <v>498391.58053123864</v>
      </c>
    </row>
    <row r="75" spans="2:44" ht="15.75" x14ac:dyDescent="0.25">
      <c r="B75" t="str">
        <f>$C$61&amp;"_GWP"</f>
        <v>Short-Term_GWP</v>
      </c>
      <c r="C75" s="115" t="s">
        <v>65</v>
      </c>
      <c r="D75" s="351" t="s">
        <v>484</v>
      </c>
      <c r="E75" s="351" t="s">
        <v>484</v>
      </c>
      <c r="F75" s="351" t="s">
        <v>484</v>
      </c>
      <c r="G75" s="351" t="s">
        <v>484</v>
      </c>
      <c r="H75" s="351" t="s">
        <v>484</v>
      </c>
      <c r="I75" s="351" t="s">
        <v>484</v>
      </c>
      <c r="J75" s="351" t="s">
        <v>484</v>
      </c>
      <c r="K75" s="351" t="s">
        <v>484</v>
      </c>
      <c r="L75" s="351" t="s">
        <v>484</v>
      </c>
      <c r="M75" s="351" t="s">
        <v>484</v>
      </c>
      <c r="N75" s="351">
        <v>933432.00917267613</v>
      </c>
      <c r="O75" s="352">
        <v>935063.49534696771</v>
      </c>
      <c r="P75" s="351">
        <v>837499</v>
      </c>
      <c r="Q75" s="351">
        <v>837499</v>
      </c>
      <c r="R75" s="351">
        <v>837499</v>
      </c>
      <c r="S75" s="351">
        <v>837499</v>
      </c>
      <c r="T75" s="351">
        <v>837499</v>
      </c>
      <c r="U75" s="351">
        <v>837499</v>
      </c>
      <c r="V75" s="351">
        <v>1046058.1347396385</v>
      </c>
      <c r="W75" s="351">
        <v>395636.95608468191</v>
      </c>
      <c r="X75" s="351">
        <v>396290.38268370007</v>
      </c>
      <c r="Y75" s="351">
        <v>30534.222189990094</v>
      </c>
      <c r="Z75" s="351">
        <v>30584.651940427753</v>
      </c>
      <c r="AA75" s="352">
        <v>33698.681477668142</v>
      </c>
      <c r="AB75" s="353">
        <v>30685.761445360014</v>
      </c>
      <c r="AC75" s="351">
        <v>30736.441475198353</v>
      </c>
      <c r="AD75" s="351">
        <v>30787.205207226354</v>
      </c>
      <c r="AE75" s="351">
        <v>50000</v>
      </c>
      <c r="AF75" s="351">
        <v>50000</v>
      </c>
      <c r="AG75" s="351">
        <v>50000</v>
      </c>
      <c r="AH75" s="351">
        <v>50000</v>
      </c>
      <c r="AI75" s="351">
        <v>50000</v>
      </c>
      <c r="AJ75" s="351">
        <v>50000</v>
      </c>
      <c r="AK75" s="351">
        <v>50000</v>
      </c>
      <c r="AL75" s="351">
        <v>50000</v>
      </c>
      <c r="AM75" s="352">
        <v>50000</v>
      </c>
      <c r="AN75" s="278">
        <v>50000</v>
      </c>
      <c r="AO75" s="278">
        <v>69443.112201630909</v>
      </c>
      <c r="AP75" s="278" t="s">
        <v>484</v>
      </c>
      <c r="AQ75" s="278">
        <v>6466689.09082432</v>
      </c>
      <c r="AR75" s="279">
        <v>342209.40812778473</v>
      </c>
    </row>
    <row r="76" spans="2:44" ht="15.75" x14ac:dyDescent="0.25">
      <c r="B76" t="str">
        <f>$C$61</f>
        <v>Short-Term</v>
      </c>
      <c r="C76" s="189" t="s">
        <v>59</v>
      </c>
      <c r="D76" s="119" t="s">
        <v>484</v>
      </c>
      <c r="E76" s="119" t="s">
        <v>484</v>
      </c>
      <c r="F76" s="119" t="s">
        <v>484</v>
      </c>
      <c r="G76" s="119" t="s">
        <v>484</v>
      </c>
      <c r="H76" s="119" t="s">
        <v>484</v>
      </c>
      <c r="I76" s="119" t="s">
        <v>484</v>
      </c>
      <c r="J76" s="119" t="s">
        <v>484</v>
      </c>
      <c r="K76" s="119" t="s">
        <v>484</v>
      </c>
      <c r="L76" s="119" t="s">
        <v>484</v>
      </c>
      <c r="M76" s="119" t="s">
        <v>484</v>
      </c>
      <c r="N76" s="119">
        <v>-6.5922555529910776E-2</v>
      </c>
      <c r="O76" s="219">
        <v>4.5466416994372372E-2</v>
      </c>
      <c r="P76" s="119">
        <v>7.0840724244757736E-2</v>
      </c>
      <c r="Q76" s="119">
        <v>0.10496113811992314</v>
      </c>
      <c r="R76" s="119">
        <v>0.16852307968655311</v>
      </c>
      <c r="S76" s="119">
        <v>0.27896622861669296</v>
      </c>
      <c r="T76" s="119">
        <v>0.33989984081833402</v>
      </c>
      <c r="U76" s="119">
        <v>0.25345252011397545</v>
      </c>
      <c r="V76" s="119">
        <v>-5.175833180513012E-2</v>
      </c>
      <c r="W76" s="119">
        <v>0.11689172626890376</v>
      </c>
      <c r="X76" s="119">
        <v>-0.3159725021700418</v>
      </c>
      <c r="Y76" s="119">
        <v>1.0501631173357202</v>
      </c>
      <c r="Z76" s="119">
        <v>0.84231139728508908</v>
      </c>
      <c r="AA76" s="219">
        <v>1.0282703735385397</v>
      </c>
      <c r="AB76" s="119">
        <v>0.5891437462738367</v>
      </c>
      <c r="AC76" s="119">
        <v>0.78706066256267082</v>
      </c>
      <c r="AD76" s="119">
        <v>0.89737478571206619</v>
      </c>
      <c r="AE76" s="119">
        <v>0.31015304593869364</v>
      </c>
      <c r="AF76" s="119">
        <v>0.41018881598208701</v>
      </c>
      <c r="AG76" s="119">
        <v>0.5093515331802061</v>
      </c>
      <c r="AH76" s="119">
        <v>0.64118295128698111</v>
      </c>
      <c r="AI76" s="119">
        <v>-0.14518150077851399</v>
      </c>
      <c r="AJ76" s="119" t="s">
        <v>484</v>
      </c>
      <c r="AK76" s="119" t="s">
        <v>484</v>
      </c>
      <c r="AL76" s="119" t="s">
        <v>484</v>
      </c>
      <c r="AM76" s="197" t="s">
        <v>484</v>
      </c>
      <c r="AN76" s="158">
        <v>0.35388544991769022</v>
      </c>
      <c r="AO76" s="158">
        <v>0.14813609700317842</v>
      </c>
      <c r="AP76" s="158" t="s">
        <v>484</v>
      </c>
      <c r="AQ76" s="158">
        <v>0.15634619039493525</v>
      </c>
      <c r="AR76" s="159">
        <v>0.45639356690372979</v>
      </c>
    </row>
    <row r="77" spans="2:44" x14ac:dyDescent="0.25">
      <c r="B77" t="str">
        <f>$C$61</f>
        <v>Short-Term</v>
      </c>
      <c r="C77" s="184" t="s">
        <v>66</v>
      </c>
      <c r="D77" s="185"/>
      <c r="E77" s="185"/>
      <c r="F77" s="185"/>
      <c r="G77" s="185"/>
      <c r="H77" s="185"/>
      <c r="I77" s="185"/>
      <c r="J77" s="185"/>
      <c r="K77" s="185"/>
      <c r="L77" s="185"/>
      <c r="M77" s="185"/>
      <c r="N77" s="185"/>
      <c r="O77" s="221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221"/>
      <c r="AB77" s="374"/>
      <c r="AC77" s="185"/>
      <c r="AD77" s="185"/>
      <c r="AE77" s="185"/>
      <c r="AF77" s="185"/>
      <c r="AG77" s="185"/>
      <c r="AH77" s="185"/>
      <c r="AI77" s="185"/>
      <c r="AJ77" s="185"/>
      <c r="AK77" s="185"/>
      <c r="AL77" s="185"/>
      <c r="AM77" s="221"/>
      <c r="AN77" s="185"/>
      <c r="AO77" s="185"/>
      <c r="AP77" s="185"/>
      <c r="AQ77" s="185"/>
      <c r="AR77" s="221"/>
    </row>
    <row r="78" spans="2:44" ht="15.75" x14ac:dyDescent="0.25">
      <c r="C78" s="111" t="s">
        <v>67</v>
      </c>
      <c r="D78" s="375">
        <v>9.4105331199608386E-3</v>
      </c>
      <c r="E78" s="375">
        <v>1.0434185700237046E-2</v>
      </c>
      <c r="F78" s="375">
        <v>9.0129332965514092E-3</v>
      </c>
      <c r="G78" s="375">
        <v>8.6650161863865132E-3</v>
      </c>
      <c r="H78" s="375">
        <v>8.4489736592484703E-3</v>
      </c>
      <c r="I78" s="375">
        <v>7.4182335090029602E-3</v>
      </c>
      <c r="J78" s="375">
        <v>0</v>
      </c>
      <c r="K78" s="375">
        <v>0</v>
      </c>
      <c r="L78" s="375">
        <v>0</v>
      </c>
      <c r="M78" s="375">
        <v>0</v>
      </c>
      <c r="N78" s="375">
        <v>0</v>
      </c>
      <c r="O78" s="376">
        <v>0</v>
      </c>
      <c r="P78" s="375">
        <v>0</v>
      </c>
      <c r="Q78" s="375">
        <v>0</v>
      </c>
      <c r="R78" s="375">
        <v>0</v>
      </c>
      <c r="S78" s="375">
        <v>0</v>
      </c>
      <c r="T78" s="375">
        <v>0</v>
      </c>
      <c r="U78" s="375">
        <v>0</v>
      </c>
      <c r="V78" s="375">
        <v>0</v>
      </c>
      <c r="W78" s="375">
        <v>0</v>
      </c>
      <c r="X78" s="375">
        <v>0</v>
      </c>
      <c r="Y78" s="375">
        <v>0</v>
      </c>
      <c r="Z78" s="375">
        <v>0</v>
      </c>
      <c r="AA78" s="376">
        <v>0</v>
      </c>
      <c r="AB78" s="377">
        <v>0</v>
      </c>
      <c r="AC78" s="375">
        <v>0</v>
      </c>
      <c r="AD78" s="375">
        <v>0</v>
      </c>
      <c r="AE78" s="375">
        <v>0</v>
      </c>
      <c r="AF78" s="375">
        <v>0</v>
      </c>
      <c r="AG78" s="375">
        <v>0</v>
      </c>
      <c r="AH78" s="375">
        <v>0</v>
      </c>
      <c r="AI78" s="375">
        <v>0</v>
      </c>
      <c r="AJ78" s="375" t="s">
        <v>484</v>
      </c>
      <c r="AK78" s="375" t="s">
        <v>484</v>
      </c>
      <c r="AL78" s="375" t="s">
        <v>484</v>
      </c>
      <c r="AM78" s="376" t="s">
        <v>484</v>
      </c>
      <c r="AN78" s="375">
        <v>0</v>
      </c>
      <c r="AO78" s="375">
        <v>0</v>
      </c>
      <c r="AP78" s="375">
        <v>0</v>
      </c>
      <c r="AQ78" s="375">
        <v>0</v>
      </c>
      <c r="AR78" s="376">
        <v>0</v>
      </c>
    </row>
    <row r="79" spans="2:44" ht="16.5" thickBot="1" x14ac:dyDescent="0.3">
      <c r="C79" s="150" t="s">
        <v>181</v>
      </c>
      <c r="D79" s="378">
        <f>IFERROR(IF(D67=0,"-",(D67/D$8)),"-")</f>
        <v>0.14792263763718347</v>
      </c>
      <c r="E79" s="378">
        <f t="shared" ref="E79:AR79" si="81">IFERROR(IF(E67=0,"-",(E67/E$8)),"-")</f>
        <v>0.14309714862148312</v>
      </c>
      <c r="F79" s="378">
        <f t="shared" si="81"/>
        <v>0.14341817568763637</v>
      </c>
      <c r="G79" s="378">
        <f t="shared" si="81"/>
        <v>0.16452844163861677</v>
      </c>
      <c r="H79" s="378">
        <f t="shared" si="81"/>
        <v>0.15132002174276465</v>
      </c>
      <c r="I79" s="378">
        <f t="shared" si="81"/>
        <v>0.1336054741347972</v>
      </c>
      <c r="J79" s="378">
        <f t="shared" si="81"/>
        <v>0.12580797787518413</v>
      </c>
      <c r="K79" s="378">
        <f t="shared" si="81"/>
        <v>0.13341863649003374</v>
      </c>
      <c r="L79" s="378">
        <f t="shared" si="81"/>
        <v>0.12794082706401796</v>
      </c>
      <c r="M79" s="378">
        <f t="shared" si="81"/>
        <v>0.12882685984748804</v>
      </c>
      <c r="N79" s="378">
        <f t="shared" si="81"/>
        <v>0.12043968764975874</v>
      </c>
      <c r="O79" s="379">
        <f t="shared" si="81"/>
        <v>0.13325673556546469</v>
      </c>
      <c r="P79" s="378">
        <f t="shared" si="81"/>
        <v>0.12035785994086087</v>
      </c>
      <c r="Q79" s="378">
        <f t="shared" si="81"/>
        <v>0.10681412300646247</v>
      </c>
      <c r="R79" s="378">
        <f t="shared" si="81"/>
        <v>8.8677160574456362E-2</v>
      </c>
      <c r="S79" s="378">
        <f t="shared" si="81"/>
        <v>0.10719544076311506</v>
      </c>
      <c r="T79" s="378">
        <f t="shared" si="81"/>
        <v>0.11361065745075255</v>
      </c>
      <c r="U79" s="378">
        <f t="shared" si="81"/>
        <v>0.12036531686658843</v>
      </c>
      <c r="V79" s="378">
        <f t="shared" si="81"/>
        <v>0.12826451330163902</v>
      </c>
      <c r="W79" s="378">
        <f t="shared" si="81"/>
        <v>6.9270746909572051E-2</v>
      </c>
      <c r="X79" s="378">
        <f t="shared" si="81"/>
        <v>5.1569679492530322E-2</v>
      </c>
      <c r="Y79" s="378">
        <f t="shared" si="81"/>
        <v>1.3638064745432088E-2</v>
      </c>
      <c r="Z79" s="378">
        <f t="shared" si="81"/>
        <v>1.1561615346308318E-2</v>
      </c>
      <c r="AA79" s="379">
        <f t="shared" si="81"/>
        <v>1.4505622905599418E-2</v>
      </c>
      <c r="AB79" s="380">
        <f t="shared" si="81"/>
        <v>1.0240618254752037E-2</v>
      </c>
      <c r="AC79" s="378">
        <f t="shared" si="81"/>
        <v>1.348416749327646E-2</v>
      </c>
      <c r="AD79" s="378">
        <f t="shared" si="81"/>
        <v>1.1735029816529449E-2</v>
      </c>
      <c r="AE79" s="378">
        <f t="shared" si="81"/>
        <v>1.390933260333148E-2</v>
      </c>
      <c r="AF79" s="378">
        <f t="shared" si="81"/>
        <v>1.4294888213961816E-2</v>
      </c>
      <c r="AG79" s="378">
        <f t="shared" si="81"/>
        <v>1.6850641971015413E-2</v>
      </c>
      <c r="AH79" s="378">
        <f t="shared" si="81"/>
        <v>1.8562035347281229E-2</v>
      </c>
      <c r="AI79" s="378">
        <f t="shared" si="81"/>
        <v>2.0303747289867637E-2</v>
      </c>
      <c r="AJ79" s="378" t="str">
        <f t="shared" si="81"/>
        <v>-</v>
      </c>
      <c r="AK79" s="378" t="str">
        <f t="shared" si="81"/>
        <v>-</v>
      </c>
      <c r="AL79" s="378" t="str">
        <f t="shared" si="81"/>
        <v>-</v>
      </c>
      <c r="AM79" s="379" t="str">
        <f t="shared" si="81"/>
        <v>-</v>
      </c>
      <c r="AN79" s="414">
        <f t="shared" ca="1" si="81"/>
        <v>1.6990476825616965E-2</v>
      </c>
      <c r="AO79" s="414">
        <f t="shared" ca="1" si="81"/>
        <v>1.775335788895736E-2</v>
      </c>
      <c r="AP79" s="414" t="str">
        <f t="shared" si="81"/>
        <v>-</v>
      </c>
      <c r="AQ79" s="415">
        <f t="shared" ca="1" si="81"/>
        <v>0.10704717934626683</v>
      </c>
      <c r="AR79" s="416">
        <f t="shared" ca="1" si="81"/>
        <v>1.4462997727383017E-2</v>
      </c>
    </row>
    <row r="80" spans="2:44" x14ac:dyDescent="0.25">
      <c r="AN80" s="160"/>
      <c r="AO80" s="160"/>
    </row>
  </sheetData>
  <mergeCells count="12">
    <mergeCell ref="AN62:AO62"/>
    <mergeCell ref="AP62:AR62"/>
    <mergeCell ref="AN3:AO3"/>
    <mergeCell ref="AN2:AR2"/>
    <mergeCell ref="AP3:AR3"/>
    <mergeCell ref="AN21:AR21"/>
    <mergeCell ref="AN22:AO22"/>
    <mergeCell ref="AP22:AR22"/>
    <mergeCell ref="AN41:AR41"/>
    <mergeCell ref="AN42:AO42"/>
    <mergeCell ref="AP42:AR42"/>
    <mergeCell ref="AN61:AR61"/>
  </mergeCells>
  <conditionalFormatting sqref="D35:AM35">
    <cfRule type="cellIs" dxfId="149" priority="39" operator="lessThan">
      <formula>0</formula>
    </cfRule>
  </conditionalFormatting>
  <conditionalFormatting sqref="D38:AM38">
    <cfRule type="cellIs" dxfId="148" priority="38" operator="lessThan">
      <formula>0</formula>
    </cfRule>
  </conditionalFormatting>
  <conditionalFormatting sqref="D58:AM58">
    <cfRule type="cellIs" dxfId="147" priority="44" operator="lessThan">
      <formula>0</formula>
    </cfRule>
  </conditionalFormatting>
  <conditionalFormatting sqref="D66:AM67">
    <cfRule type="cellIs" dxfId="146" priority="30" operator="lessThan">
      <formula>0</formula>
    </cfRule>
  </conditionalFormatting>
  <conditionalFormatting sqref="D70:AM74">
    <cfRule type="cellIs" dxfId="145" priority="28" operator="lessThan">
      <formula>0</formula>
    </cfRule>
  </conditionalFormatting>
  <conditionalFormatting sqref="D13:AP13">
    <cfRule type="cellIs" dxfId="144" priority="20" operator="lessThan">
      <formula>0</formula>
    </cfRule>
  </conditionalFormatting>
  <conditionalFormatting sqref="D79:AP79">
    <cfRule type="cellIs" dxfId="143" priority="26" operator="lessThan">
      <formula>0</formula>
    </cfRule>
  </conditionalFormatting>
  <conditionalFormatting sqref="D7:AR7">
    <cfRule type="cellIs" dxfId="142" priority="19" operator="lessThan">
      <formula>0</formula>
    </cfRule>
  </conditionalFormatting>
  <conditionalFormatting sqref="D10:AR10">
    <cfRule type="cellIs" dxfId="141" priority="13" operator="greaterThan">
      <formula>0</formula>
    </cfRule>
    <cfRule type="cellIs" dxfId="140" priority="14" operator="lessThan">
      <formula>0</formula>
    </cfRule>
  </conditionalFormatting>
  <conditionalFormatting sqref="D16:AR16">
    <cfRule type="cellIs" dxfId="139" priority="11" operator="greaterThan">
      <formula>0</formula>
    </cfRule>
    <cfRule type="cellIs" dxfId="138" priority="12" operator="lessThan">
      <formula>0</formula>
    </cfRule>
  </conditionalFormatting>
  <conditionalFormatting sqref="D26:AR26">
    <cfRule type="cellIs" dxfId="137" priority="37" operator="lessThan">
      <formula>0</formula>
    </cfRule>
  </conditionalFormatting>
  <conditionalFormatting sqref="D29:AR29">
    <cfRule type="cellIs" dxfId="136" priority="9" operator="greaterThan">
      <formula>0</formula>
    </cfRule>
    <cfRule type="cellIs" dxfId="135" priority="10" operator="lessThan">
      <formula>0</formula>
    </cfRule>
  </conditionalFormatting>
  <conditionalFormatting sqref="D32:AR32">
    <cfRule type="cellIs" dxfId="134" priority="36" operator="lessThan">
      <formula>0</formula>
    </cfRule>
  </conditionalFormatting>
  <conditionalFormatting sqref="D46:AR46">
    <cfRule type="cellIs" dxfId="133" priority="42" operator="lessThan">
      <formula>0</formula>
    </cfRule>
  </conditionalFormatting>
  <conditionalFormatting sqref="D49:AR49">
    <cfRule type="cellIs" dxfId="132" priority="7" operator="greaterThan">
      <formula>0</formula>
    </cfRule>
    <cfRule type="cellIs" dxfId="131" priority="8" operator="lessThan">
      <formula>0</formula>
    </cfRule>
  </conditionalFormatting>
  <conditionalFormatting sqref="D52:AR52">
    <cfRule type="cellIs" dxfId="130" priority="41" operator="lessThan">
      <formula>0</formula>
    </cfRule>
  </conditionalFormatting>
  <conditionalFormatting sqref="D55:AR55">
    <cfRule type="cellIs" dxfId="129" priority="5" operator="greaterThan">
      <formula>0</formula>
    </cfRule>
    <cfRule type="cellIs" dxfId="128" priority="6" operator="lessThan">
      <formula>0</formula>
    </cfRule>
  </conditionalFormatting>
  <conditionalFormatting sqref="D69:AR69">
    <cfRule type="cellIs" dxfId="127" priority="3" operator="greaterThan">
      <formula>0</formula>
    </cfRule>
    <cfRule type="cellIs" dxfId="126" priority="4" operator="lessThan">
      <formula>0</formula>
    </cfRule>
  </conditionalFormatting>
  <conditionalFormatting sqref="D76:AR76">
    <cfRule type="cellIs" dxfId="125" priority="1" operator="greaterThan">
      <formula>0</formula>
    </cfRule>
    <cfRule type="cellIs" dxfId="124" priority="2" operator="lessThan">
      <formula>0</formula>
    </cfRule>
  </conditionalFormatting>
  <conditionalFormatting sqref="AN66:AP66">
    <cfRule type="cellIs" dxfId="123" priority="25" operator="lessThan">
      <formula>0</formula>
    </cfRule>
  </conditionalFormatting>
  <conditionalFormatting sqref="AN72:AP73">
    <cfRule type="cellIs" dxfId="122" priority="24" operator="lessThan">
      <formula>0</formula>
    </cfRule>
  </conditionalFormatting>
  <conditionalFormatting sqref="AN17:AR18">
    <cfRule type="cellIs" dxfId="121" priority="15" operator="lessThan">
      <formula>0</formula>
    </cfRule>
  </conditionalFormatting>
  <conditionalFormatting sqref="AN35:AR37">
    <cfRule type="cellIs" dxfId="120" priority="35" operator="lessThan">
      <formula>0</formula>
    </cfRule>
  </conditionalFormatting>
  <conditionalFormatting sqref="AN56:AR57">
    <cfRule type="cellIs" dxfId="119" priority="40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FDCE-5090-4A02-A969-DC3E1BCF8033}">
  <sheetPr codeName="Sheet4">
    <tabColor rgb="FF0043CE"/>
  </sheetPr>
  <dimension ref="A1"/>
  <sheetViews>
    <sheetView showGridLines="0" workbookViewId="0">
      <selection activeCell="AJ44" sqref="AJ44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95D0-020B-4BE1-B06F-042A489BE695}">
  <dimension ref="B1:AX79"/>
  <sheetViews>
    <sheetView showGridLines="0" zoomScale="55" zoomScaleNormal="55" workbookViewId="0">
      <selection activeCell="K91" sqref="K91"/>
    </sheetView>
  </sheetViews>
  <sheetFormatPr defaultRowHeight="15" outlineLevelCol="1" x14ac:dyDescent="0.25"/>
  <cols>
    <col min="2" max="2" width="9.140625" hidden="1" customWidth="1"/>
    <col min="3" max="3" width="18.7109375" hidden="1" customWidth="1"/>
    <col min="4" max="4" width="23.28515625" customWidth="1"/>
    <col min="5" max="5" width="55.28515625" customWidth="1"/>
    <col min="6" max="17" width="17.28515625" customWidth="1" outlineLevel="1"/>
    <col min="18" max="41" width="17.28515625" customWidth="1"/>
    <col min="42" max="46" width="17.140625" customWidth="1"/>
    <col min="50" max="50" width="9.140625" customWidth="1"/>
  </cols>
  <sheetData>
    <row r="1" spans="3:50" ht="15.75" thickBot="1" x14ac:dyDescent="0.3">
      <c r="E1" s="36" t="s">
        <v>208</v>
      </c>
    </row>
    <row r="2" spans="3:50" ht="26.25" x14ac:dyDescent="0.4">
      <c r="E2" s="180" t="s">
        <v>53</v>
      </c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494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494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525" t="s">
        <v>288</v>
      </c>
      <c r="AQ2" s="526"/>
      <c r="AR2" s="526"/>
      <c r="AS2" s="526"/>
      <c r="AT2" s="527"/>
    </row>
    <row r="3" spans="3:50" ht="15.75" thickBot="1" x14ac:dyDescent="0.3">
      <c r="E3" s="110"/>
      <c r="F3" s="457" t="s">
        <v>179</v>
      </c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8"/>
      <c r="R3" s="457" t="s">
        <v>179</v>
      </c>
      <c r="S3" s="457"/>
      <c r="T3" s="457"/>
      <c r="U3" s="457"/>
      <c r="V3" s="457"/>
      <c r="W3" s="457"/>
      <c r="X3" s="457"/>
      <c r="Y3" s="457"/>
      <c r="Z3" s="457"/>
      <c r="AA3" s="457"/>
      <c r="AB3" s="457"/>
      <c r="AC3" s="458"/>
      <c r="AD3" s="457" t="s">
        <v>179</v>
      </c>
      <c r="AE3" s="457"/>
      <c r="AF3" s="457"/>
      <c r="AG3" s="457"/>
      <c r="AH3" s="457"/>
      <c r="AI3" s="457"/>
      <c r="AJ3" s="457"/>
      <c r="AK3" s="457"/>
      <c r="AL3" s="457"/>
      <c r="AM3" s="457"/>
      <c r="AN3" s="457"/>
      <c r="AO3" s="457"/>
      <c r="AP3" s="530" t="s">
        <v>289</v>
      </c>
      <c r="AQ3" s="528"/>
      <c r="AR3" s="528" t="s">
        <v>290</v>
      </c>
      <c r="AS3" s="528"/>
      <c r="AT3" s="529"/>
    </row>
    <row r="4" spans="3:50" x14ac:dyDescent="0.25">
      <c r="E4" s="183" t="s">
        <v>71</v>
      </c>
      <c r="F4" s="320">
        <f>'Ultimate - Sales, NWP, GWP'!D4</f>
        <v>44927</v>
      </c>
      <c r="G4" s="320">
        <f>'Ultimate - Sales, NWP, GWP'!E4</f>
        <v>44958</v>
      </c>
      <c r="H4" s="320">
        <f>'Ultimate - Sales, NWP, GWP'!F4</f>
        <v>44986</v>
      </c>
      <c r="I4" s="320">
        <f>'Ultimate - Sales, NWP, GWP'!G4</f>
        <v>45017</v>
      </c>
      <c r="J4" s="320">
        <f>'Ultimate - Sales, NWP, GWP'!H4</f>
        <v>45047</v>
      </c>
      <c r="K4" s="320">
        <f>'Ultimate - Sales, NWP, GWP'!I4</f>
        <v>45078</v>
      </c>
      <c r="L4" s="320">
        <f>'Ultimate - Sales, NWP, GWP'!J4</f>
        <v>45108</v>
      </c>
      <c r="M4" s="320">
        <f>'Ultimate - Sales, NWP, GWP'!K4</f>
        <v>45139</v>
      </c>
      <c r="N4" s="320">
        <f>'Ultimate - Sales, NWP, GWP'!L4</f>
        <v>45170</v>
      </c>
      <c r="O4" s="320">
        <f>'Ultimate - Sales, NWP, GWP'!M4</f>
        <v>45200</v>
      </c>
      <c r="P4" s="320">
        <f>'Ultimate - Sales, NWP, GWP'!N4</f>
        <v>45231</v>
      </c>
      <c r="Q4" s="459">
        <f>'Ultimate - Sales, NWP, GWP'!O4</f>
        <v>45261</v>
      </c>
      <c r="R4" s="320">
        <f>'Ultimate - Sales, NWP, GWP'!P4</f>
        <v>45292</v>
      </c>
      <c r="S4" s="320">
        <f>'Ultimate - Sales, NWP, GWP'!Q4</f>
        <v>45323</v>
      </c>
      <c r="T4" s="320">
        <f>'Ultimate - Sales, NWP, GWP'!R4</f>
        <v>45352</v>
      </c>
      <c r="U4" s="320">
        <f>'Ultimate - Sales, NWP, GWP'!S4</f>
        <v>45383</v>
      </c>
      <c r="V4" s="320">
        <f>'Ultimate - Sales, NWP, GWP'!T4</f>
        <v>45413</v>
      </c>
      <c r="W4" s="320">
        <f>'Ultimate - Sales, NWP, GWP'!U4</f>
        <v>45444</v>
      </c>
      <c r="X4" s="320">
        <f>'Ultimate - Sales, NWP, GWP'!V4</f>
        <v>45474</v>
      </c>
      <c r="Y4" s="320">
        <f>'Ultimate - Sales, NWP, GWP'!W4</f>
        <v>45505</v>
      </c>
      <c r="Z4" s="320">
        <f>'Ultimate - Sales, NWP, GWP'!X4</f>
        <v>45536</v>
      </c>
      <c r="AA4" s="320">
        <f>'Ultimate - Sales, NWP, GWP'!Y4</f>
        <v>45566</v>
      </c>
      <c r="AB4" s="320">
        <f>'Ultimate - Sales, NWP, GWP'!Z4</f>
        <v>45597</v>
      </c>
      <c r="AC4" s="459">
        <f>'Ultimate - Sales, NWP, GWP'!AA4</f>
        <v>45627</v>
      </c>
      <c r="AD4" s="320">
        <f>'Ultimate - Sales, NWP, GWP'!AB4</f>
        <v>45658</v>
      </c>
      <c r="AE4" s="320">
        <f>'Ultimate - Sales, NWP, GWP'!AC4</f>
        <v>45689</v>
      </c>
      <c r="AF4" s="320">
        <f>'Ultimate - Sales, NWP, GWP'!AD4</f>
        <v>45717</v>
      </c>
      <c r="AG4" s="320">
        <f>'Ultimate - Sales, NWP, GWP'!AE4</f>
        <v>45748</v>
      </c>
      <c r="AH4" s="320">
        <f>'Ultimate - Sales, NWP, GWP'!AF4</f>
        <v>45778</v>
      </c>
      <c r="AI4" s="320">
        <f>'Ultimate - Sales, NWP, GWP'!AG4</f>
        <v>45809</v>
      </c>
      <c r="AJ4" s="320">
        <f>'Ultimate - Sales, NWP, GWP'!AH4</f>
        <v>45839</v>
      </c>
      <c r="AK4" s="320">
        <f>'Ultimate - Sales, NWP, GWP'!AI4</f>
        <v>45870</v>
      </c>
      <c r="AL4" s="320">
        <f>'Ultimate - Sales, NWP, GWP'!AJ4</f>
        <v>45901</v>
      </c>
      <c r="AM4" s="320">
        <f>'Ultimate - Sales, NWP, GWP'!AK4</f>
        <v>45931</v>
      </c>
      <c r="AN4" s="320">
        <f>'Ultimate - Sales, NWP, GWP'!AL4</f>
        <v>45962</v>
      </c>
      <c r="AO4" s="320">
        <f>'Ultimate - Sales, NWP, GWP'!AM4</f>
        <v>45992</v>
      </c>
      <c r="AP4" s="253" t="str">
        <f>'Ultimate - Sales, NWP, GWP'!AN4</f>
        <v>Last 4 Months</v>
      </c>
      <c r="AQ4" s="254" t="str">
        <f>'Ultimate - Sales, NWP, GWP'!AO4</f>
        <v>Last Year</v>
      </c>
      <c r="AR4" s="254" t="s">
        <v>482</v>
      </c>
      <c r="AS4" s="254" t="s">
        <v>292</v>
      </c>
      <c r="AT4" s="255" t="s">
        <v>483</v>
      </c>
      <c r="AX4">
        <f ca="1">MATCH(EOMONTH(TODAY(),-1)+1, $F$4:$AO$4, 0)</f>
        <v>32</v>
      </c>
    </row>
    <row r="5" spans="3:50" ht="15.75" x14ac:dyDescent="0.25">
      <c r="C5" t="str">
        <f>$E$2</f>
        <v>MICL Total</v>
      </c>
      <c r="E5" s="495" t="s">
        <v>230</v>
      </c>
      <c r="F5" s="112">
        <f>F44+F64</f>
        <v>1624.7276255707764</v>
      </c>
      <c r="G5" s="112">
        <f t="shared" ref="G5:AO5" si="0">G44+G64</f>
        <v>1663.1319634703195</v>
      </c>
      <c r="H5" s="112">
        <f t="shared" si="0"/>
        <v>2181.3610730593609</v>
      </c>
      <c r="I5" s="112">
        <f t="shared" si="0"/>
        <v>2019.2332191780822</v>
      </c>
      <c r="J5" s="112">
        <f t="shared" si="0"/>
        <v>2244.9202054794523</v>
      </c>
      <c r="K5" s="112">
        <f t="shared" si="0"/>
        <v>2923.4238584474888</v>
      </c>
      <c r="L5" s="112">
        <f t="shared" si="0"/>
        <v>3037.5429223744291</v>
      </c>
      <c r="M5" s="112">
        <f t="shared" si="0"/>
        <v>2815.4813926940642</v>
      </c>
      <c r="N5" s="112">
        <f t="shared" si="0"/>
        <v>2482.9855022831052</v>
      </c>
      <c r="O5" s="112">
        <f t="shared" si="0"/>
        <v>2257.0157534246578</v>
      </c>
      <c r="P5" s="112">
        <f t="shared" si="0"/>
        <v>2416.2638127853879</v>
      </c>
      <c r="Q5" s="461">
        <f t="shared" si="0"/>
        <v>2383.794520547945</v>
      </c>
      <c r="R5" s="112">
        <f t="shared" si="0"/>
        <v>2509.3496575342465</v>
      </c>
      <c r="S5" s="112">
        <f t="shared" si="0"/>
        <v>2292.8599315068491</v>
      </c>
      <c r="T5" s="112">
        <f t="shared" si="0"/>
        <v>2306.6742009132422</v>
      </c>
      <c r="U5" s="112">
        <f t="shared" si="0"/>
        <v>2039.0178082191781</v>
      </c>
      <c r="V5" s="112">
        <f t="shared" si="0"/>
        <v>2321.2214611872146</v>
      </c>
      <c r="W5" s="112">
        <f t="shared" si="0"/>
        <v>2195.0904109589042</v>
      </c>
      <c r="X5" s="112">
        <f t="shared" si="0"/>
        <v>2051.7805936073059</v>
      </c>
      <c r="Y5" s="112">
        <f t="shared" si="0"/>
        <v>1660.1827625570777</v>
      </c>
      <c r="Z5" s="112">
        <f t="shared" si="0"/>
        <v>1352.626598173516</v>
      </c>
      <c r="AA5" s="112">
        <f t="shared" si="0"/>
        <v>1062.3382420091325</v>
      </c>
      <c r="AB5" s="112">
        <f t="shared" si="0"/>
        <v>1299.7727168949771</v>
      </c>
      <c r="AC5" s="461">
        <f t="shared" si="0"/>
        <v>1049.4068493150685</v>
      </c>
      <c r="AD5" s="112">
        <f t="shared" si="0"/>
        <v>1290.394406392694</v>
      </c>
      <c r="AE5" s="112">
        <f t="shared" si="0"/>
        <v>1180.514497716895</v>
      </c>
      <c r="AF5" s="112">
        <f t="shared" si="0"/>
        <v>1254.2631278538813</v>
      </c>
      <c r="AG5" s="112">
        <f t="shared" si="0"/>
        <v>1016.3175799086758</v>
      </c>
      <c r="AH5" s="112">
        <f t="shared" si="0"/>
        <v>1048.5368721461186</v>
      </c>
      <c r="AI5" s="112">
        <f t="shared" si="0"/>
        <v>979.67305936073058</v>
      </c>
      <c r="AJ5" s="112">
        <f t="shared" si="0"/>
        <v>898.95079908675802</v>
      </c>
      <c r="AK5" s="112">
        <f t="shared" si="0"/>
        <v>369.012100456621</v>
      </c>
      <c r="AL5" s="112">
        <f t="shared" si="0"/>
        <v>0</v>
      </c>
      <c r="AM5" s="112">
        <f t="shared" si="0"/>
        <v>0</v>
      </c>
      <c r="AN5" s="112">
        <f t="shared" si="0"/>
        <v>0</v>
      </c>
      <c r="AO5" s="112">
        <f t="shared" si="0"/>
        <v>0</v>
      </c>
      <c r="AP5" s="113">
        <f ca="1">IFERROR(AVERAGE(INDEX($F5:$AO5, $AX$4 - 3):INDEX($F5:$AO5, $AX$4)),"-")</f>
        <v>824.04320776255702</v>
      </c>
      <c r="AQ5" s="112">
        <f ca="1">IFERROR(AVERAGE(INDEX($F5:$AO5, $AX$4 - 11):INDEX($F5:$AO5, $AX$4)),"-")</f>
        <v>1066.8172374429223</v>
      </c>
      <c r="AR5" s="112" cm="1">
        <f t="array" ref="AR5">IFERROR(SUMPRODUCT((YEAR($F$4:$AO$4)=2023)*$F5:$AO5),"-")</f>
        <v>28049.881849315065</v>
      </c>
      <c r="AS5" s="112">
        <f ca="1">IFERROR(SUM(INDEX($F5:$AO5, $AX$4 - MONTH(TODAY())-11):INDEX($F5:$AO5, $AX$4-12)),"-")</f>
        <v>17376.176826484018</v>
      </c>
      <c r="AT5" s="114">
        <f ca="1">IFERROR(SUM(INDEX($F5:$AO5, $AX$4 - MONTH(TODAY())+1):INDEX($F5:$AO5, $AX$4)),"-")</f>
        <v>8037.6624429223739</v>
      </c>
    </row>
    <row r="6" spans="3:50" ht="15.75" x14ac:dyDescent="0.25">
      <c r="C6" t="str">
        <f t="shared" ref="C6:C18" si="1">$E$2</f>
        <v>MICL Total</v>
      </c>
      <c r="E6" s="496" t="s">
        <v>231</v>
      </c>
      <c r="F6" s="30">
        <f t="shared" ref="F6:F10" si="2">F45+F65</f>
        <v>1497.523859596924</v>
      </c>
      <c r="G6" s="30">
        <f t="shared" ref="G6:AO6" si="3">G45+G65</f>
        <v>1526.5023412826188</v>
      </c>
      <c r="H6" s="30">
        <f t="shared" si="3"/>
        <v>1927.6853367612653</v>
      </c>
      <c r="I6" s="30">
        <f t="shared" si="3"/>
        <v>1800.2835448044666</v>
      </c>
      <c r="J6" s="30">
        <f t="shared" si="3"/>
        <v>2014.1018725064005</v>
      </c>
      <c r="K6" s="30">
        <f t="shared" si="3"/>
        <v>2600.1479686582497</v>
      </c>
      <c r="L6" s="30">
        <f t="shared" si="3"/>
        <v>2604.166816427095</v>
      </c>
      <c r="M6" s="30">
        <f t="shared" si="3"/>
        <v>2443.1213142759043</v>
      </c>
      <c r="N6" s="30">
        <f t="shared" si="3"/>
        <v>2241.4383924775634</v>
      </c>
      <c r="O6" s="30">
        <f t="shared" si="3"/>
        <v>1967.0275158737718</v>
      </c>
      <c r="P6" s="30">
        <f t="shared" si="3"/>
        <v>2131.2086886363159</v>
      </c>
      <c r="Q6" s="463">
        <f t="shared" si="3"/>
        <v>2071.512000125882</v>
      </c>
      <c r="R6" s="30">
        <f t="shared" si="3"/>
        <v>2244.7646359592782</v>
      </c>
      <c r="S6" s="30">
        <f t="shared" si="3"/>
        <v>2140.275902004927</v>
      </c>
      <c r="T6" s="30">
        <f t="shared" si="3"/>
        <v>2175.3465194186506</v>
      </c>
      <c r="U6" s="30">
        <f t="shared" si="3"/>
        <v>1891.8304235132271</v>
      </c>
      <c r="V6" s="30">
        <f t="shared" si="3"/>
        <v>2204.73864273241</v>
      </c>
      <c r="W6" s="30">
        <f t="shared" si="3"/>
        <v>2108.7724897263388</v>
      </c>
      <c r="X6" s="30">
        <f t="shared" si="3"/>
        <v>1948.9866448879218</v>
      </c>
      <c r="Y6" s="30">
        <f t="shared" si="3"/>
        <v>1687.0035962293568</v>
      </c>
      <c r="Z6" s="30">
        <f t="shared" si="3"/>
        <v>1442.5674659137328</v>
      </c>
      <c r="AA6" s="30">
        <f t="shared" si="3"/>
        <v>1130.9049657749999</v>
      </c>
      <c r="AB6" s="30">
        <f t="shared" si="3"/>
        <v>1306.5869863188</v>
      </c>
      <c r="AC6" s="463">
        <f t="shared" si="3"/>
        <v>1054.3940639632001</v>
      </c>
      <c r="AD6" s="30">
        <f t="shared" si="3"/>
        <v>1297.8182077788999</v>
      </c>
      <c r="AE6" s="30">
        <f t="shared" si="3"/>
        <v>1189.1691781008001</v>
      </c>
      <c r="AF6" s="30">
        <f t="shared" si="3"/>
        <v>1260.3696917937</v>
      </c>
      <c r="AG6" s="30">
        <f t="shared" si="3"/>
        <v>1019.0515411134</v>
      </c>
      <c r="AH6" s="30">
        <f t="shared" si="3"/>
        <v>1060.3134703408</v>
      </c>
      <c r="AI6" s="30">
        <f t="shared" si="3"/>
        <v>982.588812803</v>
      </c>
      <c r="AJ6" s="30">
        <f t="shared" si="3"/>
        <v>905.8751712559</v>
      </c>
      <c r="AK6" s="30">
        <f t="shared" si="3"/>
        <v>372.35125571970002</v>
      </c>
      <c r="AL6" s="30">
        <f t="shared" si="3"/>
        <v>0</v>
      </c>
      <c r="AM6" s="30">
        <f t="shared" si="3"/>
        <v>0</v>
      </c>
      <c r="AN6" s="30">
        <f t="shared" si="3"/>
        <v>0</v>
      </c>
      <c r="AO6" s="30">
        <f t="shared" si="3"/>
        <v>0</v>
      </c>
      <c r="AP6" s="116">
        <f ca="1">IFERROR(AVERAGE(INDEX($F6:$AO6, $AX$4 - 3):INDEX($F6:$AO6, $AX$4)),"-")</f>
        <v>830.28217752985006</v>
      </c>
      <c r="AQ6" s="30">
        <f ca="1">IFERROR(AVERAGE(INDEX($F6:$AO6, $AX$4 - 11):INDEX($F6:$AO6, $AX$4)),"-")</f>
        <v>1085.1659009064113</v>
      </c>
      <c r="AR6" s="30" cm="1">
        <f t="array" ref="AR6">IFERROR(SUMPRODUCT((YEAR($F$4:$AO$4)=2023)*$F6:$AO6),"-")</f>
        <v>24824.719651426458</v>
      </c>
      <c r="AS6" s="30">
        <f ca="1">IFERROR(SUM(INDEX($F6:$AO6, $AX$4 - MONTH(TODAY())-11):INDEX($F6:$AO6, $AX$4-12)),"-")</f>
        <v>16401.718854472114</v>
      </c>
      <c r="AT6" s="117">
        <f ca="1">IFERROR(SUM(INDEX($F6:$AO6, $AX$4 - MONTH(TODAY())+1):INDEX($F6:$AO6, $AX$4)),"-")</f>
        <v>8087.537328906199</v>
      </c>
    </row>
    <row r="7" spans="3:50" ht="15.75" x14ac:dyDescent="0.25">
      <c r="C7" t="str">
        <f t="shared" si="1"/>
        <v>MICL Total</v>
      </c>
      <c r="E7" s="497" t="s">
        <v>232</v>
      </c>
      <c r="F7" s="120">
        <f t="shared" si="2"/>
        <v>1497.5150943769611</v>
      </c>
      <c r="G7" s="120">
        <f t="shared" ref="G7:AO7" si="4">G46+G66</f>
        <v>1526.4943037299336</v>
      </c>
      <c r="H7" s="120">
        <f t="shared" si="4"/>
        <v>1927.6760064809459</v>
      </c>
      <c r="I7" s="120">
        <f t="shared" si="4"/>
        <v>1800.2726933663184</v>
      </c>
      <c r="J7" s="120">
        <f t="shared" si="4"/>
        <v>2014.0898268451967</v>
      </c>
      <c r="K7" s="120">
        <f t="shared" si="4"/>
        <v>2600.1362139244784</v>
      </c>
      <c r="L7" s="120">
        <f t="shared" si="4"/>
        <v>2604.1550594664509</v>
      </c>
      <c r="M7" s="120">
        <f t="shared" si="4"/>
        <v>2443.1071012316143</v>
      </c>
      <c r="N7" s="120">
        <f t="shared" si="4"/>
        <v>2241.4246985133786</v>
      </c>
      <c r="O7" s="120">
        <f t="shared" si="4"/>
        <v>1967.0119887399171</v>
      </c>
      <c r="P7" s="120">
        <f t="shared" si="4"/>
        <v>2131.1933603157745</v>
      </c>
      <c r="Q7" s="465">
        <f t="shared" si="4"/>
        <v>2071.4945288810422</v>
      </c>
      <c r="R7" s="120">
        <f t="shared" si="4"/>
        <v>2244.7488944645884</v>
      </c>
      <c r="S7" s="120">
        <f t="shared" si="4"/>
        <v>2140.2643870722459</v>
      </c>
      <c r="T7" s="120">
        <f t="shared" si="4"/>
        <v>2175.3360969277437</v>
      </c>
      <c r="U7" s="120">
        <f t="shared" si="4"/>
        <v>1891.8196061319989</v>
      </c>
      <c r="V7" s="120">
        <f t="shared" si="4"/>
        <v>2204.7248261020641</v>
      </c>
      <c r="W7" s="120">
        <f t="shared" si="4"/>
        <v>2108.7518586460728</v>
      </c>
      <c r="X7" s="120">
        <f t="shared" si="4"/>
        <v>1948.9624148339785</v>
      </c>
      <c r="Y7" s="120">
        <f t="shared" si="4"/>
        <v>1686.9919149973452</v>
      </c>
      <c r="Z7" s="120">
        <f t="shared" si="4"/>
        <v>1442.3985361070634</v>
      </c>
      <c r="AA7" s="120">
        <f t="shared" si="4"/>
        <v>1128.8362319578705</v>
      </c>
      <c r="AB7" s="120">
        <f t="shared" si="4"/>
        <v>1298.0658868854562</v>
      </c>
      <c r="AC7" s="465">
        <f t="shared" si="4"/>
        <v>1040.0432372954183</v>
      </c>
      <c r="AD7" s="120">
        <f t="shared" si="4"/>
        <v>1265.2943986944726</v>
      </c>
      <c r="AE7" s="120">
        <f t="shared" si="4"/>
        <v>1141.0163186926252</v>
      </c>
      <c r="AF7" s="120">
        <f t="shared" si="4"/>
        <v>1182.2131849424911</v>
      </c>
      <c r="AG7" s="120">
        <f t="shared" si="4"/>
        <v>930.81890057074918</v>
      </c>
      <c r="AH7" s="120">
        <f t="shared" si="4"/>
        <v>934.83541793031009</v>
      </c>
      <c r="AI7" s="120">
        <f t="shared" si="4"/>
        <v>831.98894204864416</v>
      </c>
      <c r="AJ7" s="120">
        <f t="shared" si="4"/>
        <v>725.64565662209657</v>
      </c>
      <c r="AK7" s="120">
        <f t="shared" si="4"/>
        <v>282.55148788199909</v>
      </c>
      <c r="AL7" s="120">
        <f t="shared" si="4"/>
        <v>0</v>
      </c>
      <c r="AM7" s="120">
        <f t="shared" si="4"/>
        <v>0</v>
      </c>
      <c r="AN7" s="120">
        <f t="shared" si="4"/>
        <v>0</v>
      </c>
      <c r="AO7" s="120">
        <f t="shared" si="4"/>
        <v>0</v>
      </c>
      <c r="AP7" s="163">
        <f ca="1">IFERROR(AVERAGE(INDEX($F7:$AO7, $AX$4 - 3):INDEX($F7:$AO7, $AX$4)),"-")</f>
        <v>693.75537612076243</v>
      </c>
      <c r="AQ7" s="164">
        <f ca="1">IFERROR(AVERAGE(INDEX($F7:$AO7, $AX$4 - 11):INDEX($F7:$AO7, $AX$4)),"-")</f>
        <v>1016.975683302433</v>
      </c>
      <c r="AR7" s="164" cm="1">
        <f t="array" ref="AR7">IFERROR(SUMPRODUCT((YEAR($F$4:$AO$4)=2023)*$F7:$AO7),"-")</f>
        <v>24824.57087587201</v>
      </c>
      <c r="AS7" s="164">
        <f ca="1">IFERROR(SUM(INDEX($F7:$AO7, $AX$4 - MONTH(TODAY())-11):INDEX($F7:$AO7, $AX$4-12)),"-")</f>
        <v>16401.59999917604</v>
      </c>
      <c r="AT7" s="165">
        <f ca="1">IFERROR(SUM(INDEX($F7:$AO7, $AX$4 - MONTH(TODAY())+1):INDEX($F7:$AO7, $AX$4)),"-")</f>
        <v>7294.3643073833891</v>
      </c>
    </row>
    <row r="8" spans="3:50" ht="15.75" x14ac:dyDescent="0.25">
      <c r="C8" t="str">
        <f t="shared" si="1"/>
        <v>MICL Total</v>
      </c>
      <c r="E8" s="495" t="s">
        <v>76</v>
      </c>
      <c r="F8" s="225">
        <f t="shared" si="2"/>
        <v>3079448.3217863636</v>
      </c>
      <c r="G8" s="225">
        <f t="shared" ref="G8:AO8" si="5">G47+G67</f>
        <v>2997595.8189293998</v>
      </c>
      <c r="H8" s="225">
        <f t="shared" si="5"/>
        <v>3594090.7153576287</v>
      </c>
      <c r="I8" s="225">
        <f t="shared" si="5"/>
        <v>3558060.0478578568</v>
      </c>
      <c r="J8" s="225">
        <f t="shared" si="5"/>
        <v>4052944.5721444399</v>
      </c>
      <c r="K8" s="225">
        <f t="shared" si="5"/>
        <v>5036410.6671436932</v>
      </c>
      <c r="L8" s="225">
        <f t="shared" si="5"/>
        <v>4988746.1314294133</v>
      </c>
      <c r="M8" s="225">
        <f t="shared" si="5"/>
        <v>4532157.6000004318</v>
      </c>
      <c r="N8" s="225">
        <f t="shared" si="5"/>
        <v>3980930.8050009822</v>
      </c>
      <c r="O8" s="225">
        <f t="shared" si="5"/>
        <v>3649866.1978581352</v>
      </c>
      <c r="P8" s="225">
        <f t="shared" si="5"/>
        <v>3864724.8975005373</v>
      </c>
      <c r="Q8" s="466">
        <f t="shared" si="5"/>
        <v>3947841.1910710437</v>
      </c>
      <c r="R8" s="225">
        <f t="shared" si="5"/>
        <v>3951239.6992848599</v>
      </c>
      <c r="S8" s="225">
        <f t="shared" si="5"/>
        <v>3789064.1528572165</v>
      </c>
      <c r="T8" s="225">
        <f t="shared" si="5"/>
        <v>3909780.6464279559</v>
      </c>
      <c r="U8" s="225">
        <f t="shared" si="5"/>
        <v>3655159.5253581172</v>
      </c>
      <c r="V8" s="225">
        <f t="shared" si="5"/>
        <v>3865836.6025007041</v>
      </c>
      <c r="W8" s="225">
        <f t="shared" si="5"/>
        <v>3585984.3128569815</v>
      </c>
      <c r="X8" s="225">
        <f t="shared" si="5"/>
        <v>3398682.2035718015</v>
      </c>
      <c r="Y8" s="225">
        <f t="shared" si="5"/>
        <v>2373526.8646432874</v>
      </c>
      <c r="Z8" s="225">
        <f t="shared" si="5"/>
        <v>1880613.1057139114</v>
      </c>
      <c r="AA8" s="225">
        <f t="shared" si="5"/>
        <v>1347636.5892856298</v>
      </c>
      <c r="AB8" s="225">
        <f t="shared" si="5"/>
        <v>1487962.3214290941</v>
      </c>
      <c r="AC8" s="466">
        <f t="shared" si="5"/>
        <v>1248970.3214288815</v>
      </c>
      <c r="AD8" s="225">
        <f t="shared" si="5"/>
        <v>1490629.4553567478</v>
      </c>
      <c r="AE8" s="225">
        <f t="shared" si="5"/>
        <v>1403416.5357140398</v>
      </c>
      <c r="AF8" s="225">
        <f t="shared" si="5"/>
        <v>1484487.0892853672</v>
      </c>
      <c r="AG8" s="225">
        <f t="shared" si="5"/>
        <v>1250053.3839293902</v>
      </c>
      <c r="AH8" s="225">
        <f t="shared" si="5"/>
        <v>1369682.1696432489</v>
      </c>
      <c r="AI8" s="225">
        <f t="shared" si="5"/>
        <v>1277202.8124991609</v>
      </c>
      <c r="AJ8" s="225">
        <f t="shared" si="5"/>
        <v>1184583.3660719823</v>
      </c>
      <c r="AK8" s="225">
        <f t="shared" si="5"/>
        <v>490328.52678509313</v>
      </c>
      <c r="AL8" s="225">
        <f t="shared" si="5"/>
        <v>0</v>
      </c>
      <c r="AM8" s="225">
        <f t="shared" si="5"/>
        <v>0</v>
      </c>
      <c r="AN8" s="225">
        <f t="shared" si="5"/>
        <v>0</v>
      </c>
      <c r="AO8" s="225">
        <f t="shared" si="5"/>
        <v>0</v>
      </c>
      <c r="AP8" s="275">
        <f ca="1">IFERROR(AVERAGE(INDEX($F8:$AO8, $AX$4 - 3):INDEX($F8:$AO8, $AX$4)),"-")</f>
        <v>1080449.2187498712</v>
      </c>
      <c r="AQ8" s="225">
        <f ca="1">IFERROR(AVERAGE(INDEX($F8:$AO8, $AX$4 - 11):INDEX($F8:$AO8, $AX$4)),"-")</f>
        <v>1326297.1397618791</v>
      </c>
      <c r="AR8" s="225" cm="1">
        <f t="array" ref="AR8">IFERROR(SUMPRODUCT((YEAR($F$4:$AO$4)=2023)*$F8:$AO8),"-")</f>
        <v>47282816.966079921</v>
      </c>
      <c r="AS8" s="225">
        <f ca="1">IFERROR(SUM(INDEX($F8:$AO8, $AX$4 - MONTH(TODAY())-11):INDEX($F8:$AO8, $AX$4-12)),"-")</f>
        <v>28529274.007500924</v>
      </c>
      <c r="AT8" s="276">
        <f ca="1">IFERROR(SUM(INDEX($F8:$AO8, $AX$4 - MONTH(TODAY())+1):INDEX($F8:$AO8, $AX$4)),"-")</f>
        <v>9950383.3392850291</v>
      </c>
    </row>
    <row r="9" spans="3:50" ht="15.75" x14ac:dyDescent="0.25">
      <c r="C9" t="str">
        <f t="shared" si="1"/>
        <v>MICL Total</v>
      </c>
      <c r="E9" s="496" t="s">
        <v>77</v>
      </c>
      <c r="F9" s="278">
        <f t="shared" si="2"/>
        <v>2845221.0246435581</v>
      </c>
      <c r="G9" s="278">
        <f t="shared" ref="G9:AO9" si="6">G48+G68</f>
        <v>2768911.5785720311</v>
      </c>
      <c r="H9" s="278">
        <f t="shared" si="6"/>
        <v>3258211.5617862195</v>
      </c>
      <c r="I9" s="278">
        <f t="shared" si="6"/>
        <v>3196053.9149977677</v>
      </c>
      <c r="J9" s="278">
        <f t="shared" si="6"/>
        <v>3692460.7600016086</v>
      </c>
      <c r="K9" s="278">
        <f t="shared" si="6"/>
        <v>4526051.7189292721</v>
      </c>
      <c r="L9" s="278">
        <f t="shared" si="6"/>
        <v>4365821.347500992</v>
      </c>
      <c r="M9" s="278">
        <f t="shared" si="6"/>
        <v>3977625.4117859392</v>
      </c>
      <c r="N9" s="278">
        <f t="shared" si="6"/>
        <v>3583187.8028581832</v>
      </c>
      <c r="O9" s="278">
        <f t="shared" si="6"/>
        <v>3217933.4246440181</v>
      </c>
      <c r="P9" s="278">
        <f t="shared" si="6"/>
        <v>3459676.8221435864</v>
      </c>
      <c r="Q9" s="467">
        <f t="shared" si="6"/>
        <v>3491841.8317850484</v>
      </c>
      <c r="R9" s="278">
        <f t="shared" si="6"/>
        <v>3549712.5721421028</v>
      </c>
      <c r="S9" s="278">
        <f t="shared" si="6"/>
        <v>3509670.7525004996</v>
      </c>
      <c r="T9" s="278">
        <f t="shared" si="6"/>
        <v>3642622.2657135399</v>
      </c>
      <c r="U9" s="278">
        <f t="shared" si="6"/>
        <v>3382071.8692865325</v>
      </c>
      <c r="V9" s="278">
        <f t="shared" si="6"/>
        <v>3610565.328928818</v>
      </c>
      <c r="W9" s="278">
        <f t="shared" si="6"/>
        <v>3373084.5735709788</v>
      </c>
      <c r="X9" s="278">
        <f t="shared" si="6"/>
        <v>3192766.6300004362</v>
      </c>
      <c r="Y9" s="278">
        <f t="shared" si="6"/>
        <v>2322204.0403575255</v>
      </c>
      <c r="Z9" s="278">
        <f t="shared" si="6"/>
        <v>1919946.8785712512</v>
      </c>
      <c r="AA9" s="278">
        <f t="shared" si="6"/>
        <v>1398392.1607145446</v>
      </c>
      <c r="AB9" s="278">
        <f t="shared" si="6"/>
        <v>1475441.4107147704</v>
      </c>
      <c r="AC9" s="467">
        <f t="shared" si="6"/>
        <v>1224103.2232145185</v>
      </c>
      <c r="AD9" s="278">
        <f t="shared" si="6"/>
        <v>1480950.6249995336</v>
      </c>
      <c r="AE9" s="278">
        <f t="shared" si="6"/>
        <v>1390011.9017855919</v>
      </c>
      <c r="AF9" s="278">
        <f t="shared" si="6"/>
        <v>1473178.4999996149</v>
      </c>
      <c r="AG9" s="278">
        <f t="shared" si="6"/>
        <v>1236123.0982146424</v>
      </c>
      <c r="AH9" s="278">
        <f t="shared" si="6"/>
        <v>1353931.9642855488</v>
      </c>
      <c r="AI9" s="278">
        <f t="shared" si="6"/>
        <v>1262891.5803562859</v>
      </c>
      <c r="AJ9" s="278">
        <f t="shared" si="6"/>
        <v>1173910.9910719204</v>
      </c>
      <c r="AK9" s="278">
        <f t="shared" si="6"/>
        <v>483992.07142799511</v>
      </c>
      <c r="AL9" s="278">
        <f t="shared" si="6"/>
        <v>0</v>
      </c>
      <c r="AM9" s="278">
        <f t="shared" si="6"/>
        <v>0</v>
      </c>
      <c r="AN9" s="278">
        <f t="shared" si="6"/>
        <v>0</v>
      </c>
      <c r="AO9" s="278">
        <f t="shared" si="6"/>
        <v>0</v>
      </c>
      <c r="AP9" s="277">
        <f ca="1">IFERROR(AVERAGE(INDEX($F9:$AO9, $AX$4 - 3):INDEX($F9:$AO9, $AX$4)),"-")</f>
        <v>1068681.6517854375</v>
      </c>
      <c r="AQ9" s="278">
        <f ca="1">IFERROR(AVERAGE(INDEX($F9:$AO9, $AX$4 - 11):INDEX($F9:$AO9, $AX$4)),"-")</f>
        <v>1322739.5337796849</v>
      </c>
      <c r="AR9" s="278" cm="1">
        <f t="array" ref="AR9">IFERROR(SUMPRODUCT((YEAR($F$4:$AO$4)=2023)*$F9:$AO9),"-")</f>
        <v>42382997.199648216</v>
      </c>
      <c r="AS9" s="278">
        <f ca="1">IFERROR(SUM(INDEX($F9:$AO9, $AX$4 - MONTH(TODAY())-11):INDEX($F9:$AO9, $AX$4-12)),"-")</f>
        <v>26582698.032500431</v>
      </c>
      <c r="AT9" s="279">
        <f ca="1">IFERROR(SUM(INDEX($F9:$AO9, $AX$4 - MONTH(TODAY())+1):INDEX($F9:$AO9, $AX$4)),"-")</f>
        <v>9854990.7321411334</v>
      </c>
    </row>
    <row r="10" spans="3:50" ht="15.75" x14ac:dyDescent="0.25">
      <c r="C10" t="str">
        <f t="shared" si="1"/>
        <v>MICL Total</v>
      </c>
      <c r="E10" s="497" t="s">
        <v>78</v>
      </c>
      <c r="F10" s="321">
        <f t="shared" si="2"/>
        <v>2845221.0246435637</v>
      </c>
      <c r="G10" s="321">
        <f t="shared" ref="G10:AO10" si="7">G49+G69</f>
        <v>2768911.5785720372</v>
      </c>
      <c r="H10" s="321">
        <f t="shared" si="7"/>
        <v>3258211.5617862255</v>
      </c>
      <c r="I10" s="321">
        <f t="shared" si="7"/>
        <v>3196053.9149977751</v>
      </c>
      <c r="J10" s="321">
        <f t="shared" si="7"/>
        <v>3692460.7600016193</v>
      </c>
      <c r="K10" s="321">
        <f t="shared" si="7"/>
        <v>4526051.7189292815</v>
      </c>
      <c r="L10" s="321">
        <f t="shared" si="7"/>
        <v>4365821.3475009995</v>
      </c>
      <c r="M10" s="321">
        <f t="shared" si="7"/>
        <v>3977625.4117859467</v>
      </c>
      <c r="N10" s="321">
        <f t="shared" si="7"/>
        <v>3583187.8028581906</v>
      </c>
      <c r="O10" s="321">
        <f t="shared" si="7"/>
        <v>3217933.424644026</v>
      </c>
      <c r="P10" s="321">
        <f t="shared" si="7"/>
        <v>3459676.8221435947</v>
      </c>
      <c r="Q10" s="468">
        <f t="shared" si="7"/>
        <v>3491841.8317850577</v>
      </c>
      <c r="R10" s="321">
        <f t="shared" si="7"/>
        <v>3549712.5721421102</v>
      </c>
      <c r="S10" s="321">
        <f t="shared" si="7"/>
        <v>3509670.7525005089</v>
      </c>
      <c r="T10" s="321">
        <f t="shared" si="7"/>
        <v>3642622.2657135483</v>
      </c>
      <c r="U10" s="321">
        <f t="shared" si="7"/>
        <v>3382071.869286539</v>
      </c>
      <c r="V10" s="321">
        <f t="shared" si="7"/>
        <v>3610565.3289288208</v>
      </c>
      <c r="W10" s="321">
        <f t="shared" si="7"/>
        <v>3373068.08812977</v>
      </c>
      <c r="X10" s="321">
        <f t="shared" si="7"/>
        <v>3192287.9243809055</v>
      </c>
      <c r="Y10" s="321">
        <f t="shared" si="7"/>
        <v>2321564.0404261793</v>
      </c>
      <c r="Z10" s="321">
        <f t="shared" si="7"/>
        <v>1920838.383704188</v>
      </c>
      <c r="AA10" s="321">
        <f t="shared" si="7"/>
        <v>1397967.8140891048</v>
      </c>
      <c r="AB10" s="321">
        <f t="shared" si="7"/>
        <v>1470402.9353729838</v>
      </c>
      <c r="AC10" s="468">
        <f t="shared" si="7"/>
        <v>1214666.9063924495</v>
      </c>
      <c r="AD10" s="321">
        <f t="shared" si="7"/>
        <v>1457802.9312028945</v>
      </c>
      <c r="AE10" s="321">
        <f t="shared" si="7"/>
        <v>1352798.6943603104</v>
      </c>
      <c r="AF10" s="321">
        <f t="shared" si="7"/>
        <v>1410903.0243403991</v>
      </c>
      <c r="AG10" s="321">
        <f t="shared" si="7"/>
        <v>1160438.9511447446</v>
      </c>
      <c r="AH10" s="321">
        <f t="shared" si="7"/>
        <v>1236294.9471441386</v>
      </c>
      <c r="AI10" s="321">
        <f t="shared" si="7"/>
        <v>1117181.3147579329</v>
      </c>
      <c r="AJ10" s="321">
        <f t="shared" si="7"/>
        <v>993244.75051883492</v>
      </c>
      <c r="AK10" s="321">
        <f t="shared" si="7"/>
        <v>394132.05779281462</v>
      </c>
      <c r="AL10" s="321">
        <f t="shared" si="7"/>
        <v>0</v>
      </c>
      <c r="AM10" s="321">
        <f t="shared" si="7"/>
        <v>0</v>
      </c>
      <c r="AN10" s="321">
        <f t="shared" si="7"/>
        <v>0</v>
      </c>
      <c r="AO10" s="321">
        <f t="shared" si="7"/>
        <v>0</v>
      </c>
      <c r="AP10" s="280">
        <f ca="1">IFERROR(AVERAGE(INDEX($F10:$AO10, $AX$4 - 3):INDEX($F10:$AO10, $AX$4)),"-")</f>
        <v>935213.26755343028</v>
      </c>
      <c r="AQ10" s="281">
        <f ca="1">IFERROR(AVERAGE(INDEX($F10:$AO10, $AX$4 - 11):INDEX($F10:$AO10, $AX$4)),"-")</f>
        <v>1260556.0592350662</v>
      </c>
      <c r="AR10" s="281" cm="1">
        <f t="array" ref="AR10">IFERROR(SUMPRODUCT((YEAR($F$4:$AO$4)=2023)*$F10:$AO10),"-")</f>
        <v>42382997.199648313</v>
      </c>
      <c r="AS10" s="281">
        <f ca="1">IFERROR(SUM(INDEX($F10:$AO10, $AX$4 - MONTH(TODAY())-11):INDEX($F10:$AO10, $AX$4-12)),"-")</f>
        <v>26581562.841508385</v>
      </c>
      <c r="AT10" s="282">
        <f ca="1">IFERROR(SUM(INDEX($F10:$AO10, $AX$4 - MONTH(TODAY())+1):INDEX($F10:$AO10, $AX$4)),"-")</f>
        <v>9122796.6712620705</v>
      </c>
    </row>
    <row r="11" spans="3:50" ht="15.75" x14ac:dyDescent="0.25">
      <c r="C11" t="str">
        <f t="shared" si="1"/>
        <v>MICL Total</v>
      </c>
      <c r="E11" s="495" t="s">
        <v>79</v>
      </c>
      <c r="F11" s="225">
        <f>IFERROR(IF(F5=0,"-",(F8/F5)-1),"-")</f>
        <v>1894.3628124003465</v>
      </c>
      <c r="G11" s="225">
        <f t="shared" ref="G11:AO11" si="8">IFERROR(IF(G5=0,"-",(G8/G5)-1),"-")</f>
        <v>1801.3800184048928</v>
      </c>
      <c r="H11" s="225">
        <f t="shared" si="8"/>
        <v>1646.6367712553488</v>
      </c>
      <c r="I11" s="225">
        <f t="shared" si="8"/>
        <v>1761.0847428937136</v>
      </c>
      <c r="J11" s="225">
        <f t="shared" si="8"/>
        <v>1804.3846912918866</v>
      </c>
      <c r="K11" s="225">
        <f t="shared" si="8"/>
        <v>1721.7781228474771</v>
      </c>
      <c r="L11" s="225">
        <f t="shared" si="8"/>
        <v>1641.3623497408032</v>
      </c>
      <c r="M11" s="225">
        <f t="shared" si="8"/>
        <v>1608.7274205970591</v>
      </c>
      <c r="N11" s="225">
        <f t="shared" si="8"/>
        <v>1602.2839504461529</v>
      </c>
      <c r="O11" s="225">
        <f t="shared" si="8"/>
        <v>1616.1203910828053</v>
      </c>
      <c r="P11" s="225">
        <f t="shared" si="8"/>
        <v>1598.4631368689052</v>
      </c>
      <c r="Q11" s="466">
        <f t="shared" si="8"/>
        <v>1655.1163963761369</v>
      </c>
      <c r="R11" s="225">
        <f t="shared" si="8"/>
        <v>1573.6070649904775</v>
      </c>
      <c r="S11" s="225">
        <f t="shared" si="8"/>
        <v>1651.5493340393778</v>
      </c>
      <c r="T11" s="225">
        <f t="shared" si="8"/>
        <v>1693.9860734038743</v>
      </c>
      <c r="U11" s="225">
        <f t="shared" si="8"/>
        <v>1791.6079461515017</v>
      </c>
      <c r="V11" s="225">
        <f t="shared" si="8"/>
        <v>1664.4320439220301</v>
      </c>
      <c r="W11" s="225">
        <f t="shared" si="8"/>
        <v>1632.6385485327135</v>
      </c>
      <c r="X11" s="225">
        <f t="shared" si="8"/>
        <v>1655.4549904414787</v>
      </c>
      <c r="Y11" s="225">
        <f t="shared" si="8"/>
        <v>1428.6780560397397</v>
      </c>
      <c r="Z11" s="225">
        <f t="shared" si="8"/>
        <v>1389.3416569312981</v>
      </c>
      <c r="AA11" s="225">
        <f t="shared" si="8"/>
        <v>1267.5569774245637</v>
      </c>
      <c r="AB11" s="225">
        <f t="shared" si="8"/>
        <v>1143.7865477463495</v>
      </c>
      <c r="AC11" s="466">
        <f t="shared" si="8"/>
        <v>1189.1678764952458</v>
      </c>
      <c r="AD11" s="225">
        <f t="shared" si="8"/>
        <v>1154.173525219946</v>
      </c>
      <c r="AE11" s="225">
        <f t="shared" si="8"/>
        <v>1187.817704846688</v>
      </c>
      <c r="AF11" s="225">
        <f t="shared" si="8"/>
        <v>1182.553160671647</v>
      </c>
      <c r="AG11" s="225">
        <f t="shared" si="8"/>
        <v>1228.9830374298135</v>
      </c>
      <c r="AH11" s="225">
        <f t="shared" si="8"/>
        <v>1305.2794509456003</v>
      </c>
      <c r="AI11" s="225">
        <f t="shared" si="8"/>
        <v>1302.7031081905818</v>
      </c>
      <c r="AJ11" s="225">
        <f t="shared" si="8"/>
        <v>1316.7399333482963</v>
      </c>
      <c r="AK11" s="225">
        <f t="shared" si="8"/>
        <v>1327.7600221736723</v>
      </c>
      <c r="AL11" s="225" t="str">
        <f t="shared" si="8"/>
        <v>-</v>
      </c>
      <c r="AM11" s="225" t="str">
        <f t="shared" si="8"/>
        <v>-</v>
      </c>
      <c r="AN11" s="225" t="str">
        <f t="shared" si="8"/>
        <v>-</v>
      </c>
      <c r="AO11" s="225" t="str">
        <f t="shared" si="8"/>
        <v>-</v>
      </c>
      <c r="AP11" s="275">
        <f ca="1">IFERROR(AP8/AP5,"-")</f>
        <v>1311.1560274654871</v>
      </c>
      <c r="AQ11" s="225">
        <f t="shared" ref="AQ11:AT11" ca="1" si="9">IFERROR(AQ8/AQ5,"-")</f>
        <v>1243.2280743240613</v>
      </c>
      <c r="AR11" s="225">
        <f t="shared" si="9"/>
        <v>1685.6690242078325</v>
      </c>
      <c r="AS11" s="225">
        <f t="shared" ca="1" si="9"/>
        <v>1641.8613997998591</v>
      </c>
      <c r="AT11" s="276">
        <f t="shared" ca="1" si="9"/>
        <v>1237.9697965603068</v>
      </c>
    </row>
    <row r="12" spans="3:50" ht="15.75" x14ac:dyDescent="0.25">
      <c r="C12" t="str">
        <f t="shared" si="1"/>
        <v>MICL Total</v>
      </c>
      <c r="E12" s="496" t="s">
        <v>80</v>
      </c>
      <c r="F12" s="278">
        <f t="shared" ref="F12:F13" si="10">IFERROR(IF(F6=0,"-",(F9/F6)-1),"-")</f>
        <v>1898.9503790272713</v>
      </c>
      <c r="G12" s="278">
        <f t="shared" ref="G12:AO12" si="11">IFERROR(IF(G6=0,"-",(G9/G6)-1),"-")</f>
        <v>1812.8927820087706</v>
      </c>
      <c r="H12" s="278">
        <f t="shared" si="11"/>
        <v>1689.2196119105167</v>
      </c>
      <c r="I12" s="278">
        <f t="shared" si="11"/>
        <v>1774.3058534703762</v>
      </c>
      <c r="J12" s="278">
        <f t="shared" si="11"/>
        <v>1832.3038712717223</v>
      </c>
      <c r="K12" s="278">
        <f t="shared" si="11"/>
        <v>1739.6900582142036</v>
      </c>
      <c r="L12" s="278">
        <f t="shared" si="11"/>
        <v>1675.4753010296317</v>
      </c>
      <c r="M12" s="278">
        <f t="shared" si="11"/>
        <v>1627.0916500312362</v>
      </c>
      <c r="N12" s="278">
        <f t="shared" si="11"/>
        <v>1597.6108808003075</v>
      </c>
      <c r="O12" s="278">
        <f t="shared" si="11"/>
        <v>1634.9371684816429</v>
      </c>
      <c r="P12" s="278">
        <f t="shared" si="11"/>
        <v>1622.3402390815654</v>
      </c>
      <c r="Q12" s="467">
        <f t="shared" si="11"/>
        <v>1684.6488553157576</v>
      </c>
      <c r="R12" s="278">
        <f t="shared" si="11"/>
        <v>1580.3295145863556</v>
      </c>
      <c r="S12" s="278">
        <f t="shared" si="11"/>
        <v>1638.821645990957</v>
      </c>
      <c r="T12" s="278">
        <f t="shared" si="11"/>
        <v>1673.5020773458248</v>
      </c>
      <c r="U12" s="278">
        <f t="shared" si="11"/>
        <v>1786.7246434201274</v>
      </c>
      <c r="V12" s="278">
        <f t="shared" si="11"/>
        <v>1636.6387019071419</v>
      </c>
      <c r="W12" s="278">
        <f t="shared" si="11"/>
        <v>1598.5488323203199</v>
      </c>
      <c r="X12" s="278">
        <f t="shared" si="11"/>
        <v>1637.1675258652372</v>
      </c>
      <c r="Y12" s="278">
        <f t="shared" si="11"/>
        <v>1375.5258387995812</v>
      </c>
      <c r="Z12" s="278">
        <f t="shared" si="11"/>
        <v>1329.9234569179355</v>
      </c>
      <c r="AA12" s="278">
        <f t="shared" si="11"/>
        <v>1235.5249097268204</v>
      </c>
      <c r="AB12" s="278">
        <f t="shared" si="11"/>
        <v>1128.2332054153576</v>
      </c>
      <c r="AC12" s="467">
        <f t="shared" si="11"/>
        <v>1159.9542058814563</v>
      </c>
      <c r="AD12" s="278">
        <f t="shared" si="11"/>
        <v>1140.1079118192126</v>
      </c>
      <c r="AE12" s="278">
        <f t="shared" si="11"/>
        <v>1167.8933142427672</v>
      </c>
      <c r="AF12" s="278">
        <f t="shared" si="11"/>
        <v>1167.8463389682556</v>
      </c>
      <c r="AG12" s="278">
        <f t="shared" si="11"/>
        <v>1212.0133249826335</v>
      </c>
      <c r="AH12" s="278">
        <f t="shared" si="11"/>
        <v>1275.9166875248463</v>
      </c>
      <c r="AI12" s="278">
        <f t="shared" si="11"/>
        <v>1284.2696508457848</v>
      </c>
      <c r="AJ12" s="278">
        <f t="shared" si="11"/>
        <v>1294.8860429350516</v>
      </c>
      <c r="AK12" s="278">
        <f t="shared" si="11"/>
        <v>1298.8266126228307</v>
      </c>
      <c r="AL12" s="278" t="str">
        <f t="shared" si="11"/>
        <v>-</v>
      </c>
      <c r="AM12" s="278" t="str">
        <f t="shared" si="11"/>
        <v>-</v>
      </c>
      <c r="AN12" s="278" t="str">
        <f t="shared" si="11"/>
        <v>-</v>
      </c>
      <c r="AO12" s="278" t="str">
        <f t="shared" si="11"/>
        <v>-</v>
      </c>
      <c r="AP12" s="277">
        <f t="shared" ref="AP12:AT13" ca="1" si="12">IFERROR(AP9/AP6,"-")</f>
        <v>1287.1306655826857</v>
      </c>
      <c r="AQ12" s="278">
        <f t="shared" ca="1" si="12"/>
        <v>1218.9283985746645</v>
      </c>
      <c r="AR12" s="278">
        <f t="shared" si="12"/>
        <v>1707.2900638864955</v>
      </c>
      <c r="AS12" s="278">
        <f t="shared" ca="1" si="12"/>
        <v>1620.7263560826345</v>
      </c>
      <c r="AT12" s="279">
        <f t="shared" ca="1" si="12"/>
        <v>1218.5403703693289</v>
      </c>
    </row>
    <row r="13" spans="3:50" ht="15.75" x14ac:dyDescent="0.25">
      <c r="C13" t="str">
        <f t="shared" si="1"/>
        <v>MICL Total</v>
      </c>
      <c r="E13" s="497" t="s">
        <v>81</v>
      </c>
      <c r="F13" s="321">
        <f t="shared" si="10"/>
        <v>1898.9614997719364</v>
      </c>
      <c r="G13" s="321">
        <f t="shared" ref="G13:AO13" si="13">IFERROR(IF(G7=0,"-",(G10/G7)-1),"-")</f>
        <v>1812.9023328199141</v>
      </c>
      <c r="H13" s="321">
        <f t="shared" si="13"/>
        <v>1689.2277928614303</v>
      </c>
      <c r="I13" s="321">
        <f t="shared" si="13"/>
        <v>1774.3165544168169</v>
      </c>
      <c r="J13" s="321">
        <f t="shared" si="13"/>
        <v>1832.3148357068894</v>
      </c>
      <c r="K13" s="321">
        <f t="shared" si="13"/>
        <v>1739.6979275512456</v>
      </c>
      <c r="L13" s="321">
        <f t="shared" si="13"/>
        <v>1675.4828698009578</v>
      </c>
      <c r="M13" s="321">
        <f t="shared" si="13"/>
        <v>1627.1011216334946</v>
      </c>
      <c r="N13" s="321">
        <f t="shared" si="13"/>
        <v>1597.6206474992152</v>
      </c>
      <c r="O13" s="321">
        <f t="shared" si="13"/>
        <v>1634.9500821880902</v>
      </c>
      <c r="P13" s="321">
        <f t="shared" si="13"/>
        <v>1622.3519147370944</v>
      </c>
      <c r="Q13" s="468">
        <f t="shared" si="13"/>
        <v>1684.6630722897653</v>
      </c>
      <c r="R13" s="321">
        <f t="shared" si="13"/>
        <v>1580.3406037955876</v>
      </c>
      <c r="S13" s="321">
        <f t="shared" si="13"/>
        <v>1638.8304684691452</v>
      </c>
      <c r="T13" s="321">
        <f t="shared" si="13"/>
        <v>1673.5101002360382</v>
      </c>
      <c r="U13" s="321">
        <f t="shared" si="13"/>
        <v>1786.7348655887438</v>
      </c>
      <c r="V13" s="321">
        <f t="shared" si="13"/>
        <v>1636.6489647065259</v>
      </c>
      <c r="W13" s="321">
        <f t="shared" si="13"/>
        <v>1598.5566639573483</v>
      </c>
      <c r="X13" s="321">
        <f t="shared" si="13"/>
        <v>1636.9422712740404</v>
      </c>
      <c r="Y13" s="321">
        <f t="shared" si="13"/>
        <v>1375.1559968293225</v>
      </c>
      <c r="Z13" s="321">
        <f t="shared" si="13"/>
        <v>1330.6974023617645</v>
      </c>
      <c r="AA13" s="321">
        <f t="shared" si="13"/>
        <v>1237.415081401532</v>
      </c>
      <c r="AB13" s="321">
        <f t="shared" si="13"/>
        <v>1131.7644846295348</v>
      </c>
      <c r="AC13" s="468">
        <f t="shared" si="13"/>
        <v>1166.9003937866387</v>
      </c>
      <c r="AD13" s="321">
        <f t="shared" si="13"/>
        <v>1151.1452499173724</v>
      </c>
      <c r="AE13" s="321">
        <f t="shared" si="13"/>
        <v>1184.6085423128261</v>
      </c>
      <c r="AF13" s="321">
        <f t="shared" si="13"/>
        <v>1192.4421323587526</v>
      </c>
      <c r="AG13" s="321">
        <f t="shared" si="13"/>
        <v>1245.6860636727506</v>
      </c>
      <c r="AH13" s="321">
        <f t="shared" si="13"/>
        <v>1321.4733717099084</v>
      </c>
      <c r="AI13" s="321">
        <f t="shared" si="13"/>
        <v>1341.7838499957063</v>
      </c>
      <c r="AJ13" s="321">
        <f t="shared" si="13"/>
        <v>1367.773782981656</v>
      </c>
      <c r="AK13" s="321">
        <f t="shared" si="13"/>
        <v>1393.903494393965</v>
      </c>
      <c r="AL13" s="321" t="str">
        <f t="shared" si="13"/>
        <v>-</v>
      </c>
      <c r="AM13" s="321" t="str">
        <f t="shared" si="13"/>
        <v>-</v>
      </c>
      <c r="AN13" s="321" t="str">
        <f t="shared" si="13"/>
        <v>-</v>
      </c>
      <c r="AO13" s="321" t="str">
        <f t="shared" si="13"/>
        <v>-</v>
      </c>
      <c r="AP13" s="280">
        <f t="shared" ca="1" si="12"/>
        <v>1348.0447139491962</v>
      </c>
      <c r="AQ13" s="281">
        <f t="shared" ca="1" si="12"/>
        <v>1239.5144544082439</v>
      </c>
      <c r="AR13" s="281">
        <f t="shared" si="12"/>
        <v>1707.3002958066049</v>
      </c>
      <c r="AS13" s="281">
        <f t="shared" ca="1" si="12"/>
        <v>1620.6688885745141</v>
      </c>
      <c r="AT13" s="282">
        <f t="shared" ca="1" si="12"/>
        <v>1250.6637023911644</v>
      </c>
    </row>
    <row r="14" spans="3:50" ht="15.75" x14ac:dyDescent="0.25">
      <c r="C14" t="str">
        <f t="shared" si="1"/>
        <v>MICL Total</v>
      </c>
      <c r="E14" s="495" t="s">
        <v>82</v>
      </c>
      <c r="F14" s="225">
        <f>F53+F75</f>
        <v>3080228.3217863552</v>
      </c>
      <c r="G14" s="225">
        <f t="shared" ref="G14:AO14" si="14">G53+G75</f>
        <v>3001958.7089294046</v>
      </c>
      <c r="H14" s="225">
        <f t="shared" si="14"/>
        <v>3595334.5453576366</v>
      </c>
      <c r="I14" s="225">
        <f t="shared" si="14"/>
        <v>3560442.2378578559</v>
      </c>
      <c r="J14" s="225">
        <f t="shared" si="14"/>
        <v>4054806.8721444877</v>
      </c>
      <c r="K14" s="225">
        <f t="shared" si="14"/>
        <v>5034012.7071436774</v>
      </c>
      <c r="L14" s="225">
        <f t="shared" si="14"/>
        <v>4979461.6314294143</v>
      </c>
      <c r="M14" s="225">
        <f t="shared" si="14"/>
        <v>4524198.2500004293</v>
      </c>
      <c r="N14" s="225">
        <f t="shared" si="14"/>
        <v>3975169.1750009814</v>
      </c>
      <c r="O14" s="225">
        <f t="shared" si="14"/>
        <v>3624678.4778581345</v>
      </c>
      <c r="P14" s="225">
        <f t="shared" si="14"/>
        <v>3834970.167500536</v>
      </c>
      <c r="Q14" s="466">
        <f t="shared" si="14"/>
        <v>3922997.3110710415</v>
      </c>
      <c r="R14" s="225">
        <f t="shared" si="14"/>
        <v>3930067.139284858</v>
      </c>
      <c r="S14" s="225">
        <f t="shared" si="14"/>
        <v>3774787.5828572176</v>
      </c>
      <c r="T14" s="225">
        <f t="shared" si="14"/>
        <v>3896178.6164279575</v>
      </c>
      <c r="U14" s="225">
        <f t="shared" si="14"/>
        <v>3635259.1953581152</v>
      </c>
      <c r="V14" s="225">
        <f t="shared" si="14"/>
        <v>3846652.6825007051</v>
      </c>
      <c r="W14" s="225">
        <f t="shared" si="14"/>
        <v>3566719.1628569821</v>
      </c>
      <c r="X14" s="225">
        <f t="shared" si="14"/>
        <v>3377429.3735718024</v>
      </c>
      <c r="Y14" s="225">
        <f t="shared" si="14"/>
        <v>2357999.7846432878</v>
      </c>
      <c r="Z14" s="225">
        <f t="shared" si="14"/>
        <v>1875441.9657139112</v>
      </c>
      <c r="AA14" s="225">
        <f t="shared" si="14"/>
        <v>1347636.5892856298</v>
      </c>
      <c r="AB14" s="225">
        <f t="shared" si="14"/>
        <v>1487962.3214290941</v>
      </c>
      <c r="AC14" s="466">
        <f t="shared" si="14"/>
        <v>1248970.3214288815</v>
      </c>
      <c r="AD14" s="225">
        <f t="shared" si="14"/>
        <v>1490629.4553567478</v>
      </c>
      <c r="AE14" s="225">
        <f t="shared" si="14"/>
        <v>1403416.5357140398</v>
      </c>
      <c r="AF14" s="225">
        <f t="shared" si="14"/>
        <v>1484487.0892853672</v>
      </c>
      <c r="AG14" s="225">
        <f t="shared" si="14"/>
        <v>1250053.3839293902</v>
      </c>
      <c r="AH14" s="225">
        <f t="shared" si="14"/>
        <v>1369682.1696432489</v>
      </c>
      <c r="AI14" s="225">
        <f t="shared" si="14"/>
        <v>1277202.8124991609</v>
      </c>
      <c r="AJ14" s="225">
        <f t="shared" si="14"/>
        <v>1184583.3660719823</v>
      </c>
      <c r="AK14" s="225">
        <f t="shared" si="14"/>
        <v>490328.52678509313</v>
      </c>
      <c r="AL14" s="225">
        <f t="shared" si="14"/>
        <v>0</v>
      </c>
      <c r="AM14" s="225">
        <f t="shared" si="14"/>
        <v>0</v>
      </c>
      <c r="AN14" s="225">
        <f t="shared" si="14"/>
        <v>0</v>
      </c>
      <c r="AO14" s="225">
        <f t="shared" si="14"/>
        <v>0</v>
      </c>
      <c r="AP14" s="275">
        <f ca="1">IFERROR(AVERAGE(INDEX($F14:$AO14, $AX$4 - 3):INDEX($F14:$AO14, $AX$4)),"-")</f>
        <v>1080449.2187498712</v>
      </c>
      <c r="AQ14" s="225">
        <f ca="1">IFERROR(AVERAGE(INDEX($F14:$AO14, $AX$4 - 11):INDEX($F14:$AO14, $AX$4)),"-")</f>
        <v>1325866.2114285456</v>
      </c>
      <c r="AR14" s="225" cm="1">
        <f t="array" ref="AR14">IFERROR(SUMPRODUCT((YEAR($F$4:$AO$4)=2023)*$F14:$AO14),"-")</f>
        <v>47188258.406079948</v>
      </c>
      <c r="AS14" s="225">
        <f ca="1">IFERROR(SUM(INDEX($F14:$AO14, $AX$4 - MONTH(TODAY())-11):INDEX($F14:$AO14, $AX$4-12)),"-")</f>
        <v>28385093.537500925</v>
      </c>
      <c r="AT14" s="276">
        <f ca="1">IFERROR(SUM(INDEX($F14:$AO14, $AX$4 - MONTH(TODAY())+1):INDEX($F14:$AO14, $AX$4)),"-")</f>
        <v>9950383.3392850291</v>
      </c>
    </row>
    <row r="15" spans="3:50" ht="15.75" x14ac:dyDescent="0.25">
      <c r="C15" t="str">
        <f t="shared" si="1"/>
        <v>MICL Total</v>
      </c>
      <c r="E15" s="496" t="s">
        <v>83</v>
      </c>
      <c r="F15" s="278">
        <f t="shared" ref="F15:F16" si="15">F54+F76</f>
        <v>2848613.8546435446</v>
      </c>
      <c r="G15" s="278">
        <f t="shared" ref="G15:AO15" si="16">G54+G76</f>
        <v>2774519.0885720649</v>
      </c>
      <c r="H15" s="278">
        <f t="shared" si="16"/>
        <v>3261664.2717862367</v>
      </c>
      <c r="I15" s="278">
        <f t="shared" si="16"/>
        <v>3200472.4449977661</v>
      </c>
      <c r="J15" s="278">
        <f t="shared" si="16"/>
        <v>3696825.0900016623</v>
      </c>
      <c r="K15" s="278">
        <f t="shared" si="16"/>
        <v>4527475.1389292441</v>
      </c>
      <c r="L15" s="278">
        <f t="shared" si="16"/>
        <v>4360425.8275009906</v>
      </c>
      <c r="M15" s="278">
        <f t="shared" si="16"/>
        <v>3973028.2817859398</v>
      </c>
      <c r="N15" s="278">
        <f t="shared" si="16"/>
        <v>3579802.4228581823</v>
      </c>
      <c r="O15" s="278">
        <f t="shared" si="16"/>
        <v>3202737.3346440182</v>
      </c>
      <c r="P15" s="278">
        <f t="shared" si="16"/>
        <v>3439123.5521435882</v>
      </c>
      <c r="Q15" s="467">
        <f t="shared" si="16"/>
        <v>3476635.1117850496</v>
      </c>
      <c r="R15" s="278">
        <f t="shared" si="16"/>
        <v>3537250.8921421031</v>
      </c>
      <c r="S15" s="278">
        <f t="shared" si="16"/>
        <v>3500557.0425005001</v>
      </c>
      <c r="T15" s="278">
        <f t="shared" si="16"/>
        <v>3634179.6057135407</v>
      </c>
      <c r="U15" s="278">
        <f t="shared" si="16"/>
        <v>3369551.329286532</v>
      </c>
      <c r="V15" s="278">
        <f t="shared" si="16"/>
        <v>3599990.8389288178</v>
      </c>
      <c r="W15" s="278">
        <f t="shared" si="16"/>
        <v>3361429.7935709776</v>
      </c>
      <c r="X15" s="278">
        <f t="shared" si="16"/>
        <v>3180078.010000438</v>
      </c>
      <c r="Y15" s="278">
        <f t="shared" si="16"/>
        <v>2313148.8503575251</v>
      </c>
      <c r="Z15" s="278">
        <f t="shared" si="16"/>
        <v>1917821.8085712513</v>
      </c>
      <c r="AA15" s="278">
        <f t="shared" si="16"/>
        <v>1398392.1607145446</v>
      </c>
      <c r="AB15" s="278">
        <f t="shared" si="16"/>
        <v>1475441.4107147704</v>
      </c>
      <c r="AC15" s="467">
        <f t="shared" si="16"/>
        <v>1224103.2232145185</v>
      </c>
      <c r="AD15" s="278">
        <f t="shared" si="16"/>
        <v>1480950.6249995336</v>
      </c>
      <c r="AE15" s="278">
        <f t="shared" si="16"/>
        <v>1390011.9017855919</v>
      </c>
      <c r="AF15" s="278">
        <f t="shared" si="16"/>
        <v>1473178.4999996149</v>
      </c>
      <c r="AG15" s="278">
        <f t="shared" si="16"/>
        <v>1236123.0982146424</v>
      </c>
      <c r="AH15" s="278">
        <f t="shared" si="16"/>
        <v>1353931.9642855488</v>
      </c>
      <c r="AI15" s="278">
        <f t="shared" si="16"/>
        <v>1262891.5803562859</v>
      </c>
      <c r="AJ15" s="278">
        <f t="shared" si="16"/>
        <v>1173910.9910719204</v>
      </c>
      <c r="AK15" s="278">
        <f t="shared" si="16"/>
        <v>483992.07142799511</v>
      </c>
      <c r="AL15" s="278">
        <f t="shared" si="16"/>
        <v>0</v>
      </c>
      <c r="AM15" s="278">
        <f t="shared" si="16"/>
        <v>0</v>
      </c>
      <c r="AN15" s="278">
        <f t="shared" si="16"/>
        <v>0</v>
      </c>
      <c r="AO15" s="278">
        <f t="shared" si="16"/>
        <v>0</v>
      </c>
      <c r="AP15" s="277">
        <f ca="1">IFERROR(AVERAGE(INDEX($F15:$AO15, $AX$4 - 3):INDEX($F15:$AO15, $AX$4)),"-")</f>
        <v>1068681.6517854375</v>
      </c>
      <c r="AQ15" s="278">
        <f ca="1">IFERROR(AVERAGE(INDEX($F15:$AO15, $AX$4 - 11):INDEX($F15:$AO15, $AX$4)),"-")</f>
        <v>1322562.4446130183</v>
      </c>
      <c r="AR15" s="278" cm="1">
        <f t="array" ref="AR15">IFERROR(SUMPRODUCT((YEAR($F$4:$AO$4)=2023)*$F15:$AO15),"-")</f>
        <v>42341322.419648282</v>
      </c>
      <c r="AS15" s="278">
        <f ca="1">IFERROR(SUM(INDEX($F15:$AO15, $AX$4 - MONTH(TODAY())-11):INDEX($F15:$AO15, $AX$4-12)),"-")</f>
        <v>26496186.362500433</v>
      </c>
      <c r="AT15" s="279">
        <f ca="1">IFERROR(SUM(INDEX($F15:$AO15, $AX$4 - MONTH(TODAY())+1):INDEX($F15:$AO15, $AX$4)),"-")</f>
        <v>9854990.7321411334</v>
      </c>
    </row>
    <row r="16" spans="3:50" ht="15.75" x14ac:dyDescent="0.25">
      <c r="C16" t="str">
        <f t="shared" si="1"/>
        <v>MICL Total</v>
      </c>
      <c r="E16" s="497" t="s">
        <v>84</v>
      </c>
      <c r="F16" s="321">
        <f t="shared" si="15"/>
        <v>2848613.8546435512</v>
      </c>
      <c r="G16" s="321">
        <f t="shared" ref="G16:AO16" si="17">G55+G77</f>
        <v>2774519.0885720714</v>
      </c>
      <c r="H16" s="321">
        <f t="shared" si="17"/>
        <v>3261664.2717862432</v>
      </c>
      <c r="I16" s="321">
        <f t="shared" si="17"/>
        <v>3200472.444997773</v>
      </c>
      <c r="J16" s="321">
        <f t="shared" si="17"/>
        <v>3696825.0900016706</v>
      </c>
      <c r="K16" s="321">
        <f t="shared" si="17"/>
        <v>4527475.1389292525</v>
      </c>
      <c r="L16" s="321">
        <f t="shared" si="17"/>
        <v>4360425.8275009999</v>
      </c>
      <c r="M16" s="321">
        <f t="shared" si="17"/>
        <v>3973028.2817859482</v>
      </c>
      <c r="N16" s="321">
        <f t="shared" si="17"/>
        <v>3579802.4228581917</v>
      </c>
      <c r="O16" s="321">
        <f t="shared" si="17"/>
        <v>3202737.3346440261</v>
      </c>
      <c r="P16" s="321">
        <f t="shared" si="17"/>
        <v>3439123.5521435938</v>
      </c>
      <c r="Q16" s="468">
        <f t="shared" si="17"/>
        <v>3476635.1117850579</v>
      </c>
      <c r="R16" s="321">
        <f t="shared" si="17"/>
        <v>3537250.89214211</v>
      </c>
      <c r="S16" s="321">
        <f t="shared" si="17"/>
        <v>3500557.0425005094</v>
      </c>
      <c r="T16" s="321">
        <f t="shared" si="17"/>
        <v>3634179.6057135486</v>
      </c>
      <c r="U16" s="321">
        <f t="shared" si="17"/>
        <v>3369551.329286539</v>
      </c>
      <c r="V16" s="321">
        <f t="shared" si="17"/>
        <v>3599990.8389288206</v>
      </c>
      <c r="W16" s="321">
        <f t="shared" si="17"/>
        <v>3361413.39082791</v>
      </c>
      <c r="X16" s="321">
        <f t="shared" si="17"/>
        <v>3179602.064274454</v>
      </c>
      <c r="Y16" s="321">
        <f t="shared" si="17"/>
        <v>2312511.9325184575</v>
      </c>
      <c r="Z16" s="321">
        <f t="shared" si="17"/>
        <v>1918712.1641454222</v>
      </c>
      <c r="AA16" s="321">
        <f t="shared" si="17"/>
        <v>1397967.8140891048</v>
      </c>
      <c r="AB16" s="321">
        <f t="shared" si="17"/>
        <v>1470402.9353729838</v>
      </c>
      <c r="AC16" s="468">
        <f t="shared" si="17"/>
        <v>1214666.9063924495</v>
      </c>
      <c r="AD16" s="321">
        <f t="shared" si="17"/>
        <v>1457802.9312028945</v>
      </c>
      <c r="AE16" s="321">
        <f t="shared" si="17"/>
        <v>1352798.6943603104</v>
      </c>
      <c r="AF16" s="321">
        <f t="shared" si="17"/>
        <v>1410903.0243403991</v>
      </c>
      <c r="AG16" s="321">
        <f t="shared" si="17"/>
        <v>1160438.9511447446</v>
      </c>
      <c r="AH16" s="321">
        <f t="shared" si="17"/>
        <v>1236294.9471441386</v>
      </c>
      <c r="AI16" s="321">
        <f t="shared" si="17"/>
        <v>1117181.3147579329</v>
      </c>
      <c r="AJ16" s="321">
        <f t="shared" si="17"/>
        <v>993244.75051883492</v>
      </c>
      <c r="AK16" s="321">
        <f t="shared" si="17"/>
        <v>394132.05779281462</v>
      </c>
      <c r="AL16" s="321">
        <f t="shared" si="17"/>
        <v>0</v>
      </c>
      <c r="AM16" s="321">
        <f t="shared" si="17"/>
        <v>0</v>
      </c>
      <c r="AN16" s="321">
        <f t="shared" si="17"/>
        <v>0</v>
      </c>
      <c r="AO16" s="321">
        <f t="shared" si="17"/>
        <v>0</v>
      </c>
      <c r="AP16" s="280">
        <f ca="1">IFERROR(AVERAGE(INDEX($F16:$AO16, $AX$4 - 3):INDEX($F16:$AO16, $AX$4)),"-")</f>
        <v>935213.26755343028</v>
      </c>
      <c r="AQ16" s="281">
        <f ca="1">IFERROR(AVERAGE(INDEX($F16:$AO16, $AX$4 - 11):INDEX($F16:$AO16, $AX$4)),"-")</f>
        <v>1260378.8742718359</v>
      </c>
      <c r="AR16" s="281" cm="1">
        <f t="array" ref="AR16">IFERROR(SUMPRODUCT((YEAR($F$4:$AO$4)=2023)*$F16:$AO16),"-")</f>
        <v>42341322.419648379</v>
      </c>
      <c r="AS16" s="281">
        <f ca="1">IFERROR(SUM(INDEX($F16:$AO16, $AX$4 - MONTH(TODAY())-11):INDEX($F16:$AO16, $AX$4-12)),"-")</f>
        <v>26495057.096192349</v>
      </c>
      <c r="AT16" s="282">
        <f ca="1">IFERROR(SUM(INDEX($F16:$AO16, $AX$4 - MONTH(TODAY())+1):INDEX($F16:$AO16, $AX$4)),"-")</f>
        <v>9122796.6712620705</v>
      </c>
    </row>
    <row r="17" spans="3:46" ht="15.75" thickBot="1" x14ac:dyDescent="0.3">
      <c r="C17" t="str">
        <f t="shared" si="1"/>
        <v>MICL Total</v>
      </c>
      <c r="E17" s="498" t="s">
        <v>66</v>
      </c>
      <c r="F17" s="285"/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470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470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  <c r="AP17" s="286"/>
      <c r="AQ17" s="287"/>
      <c r="AR17" s="287"/>
      <c r="AS17" s="287"/>
      <c r="AT17" s="288"/>
    </row>
    <row r="18" spans="3:46" ht="16.5" thickBot="1" x14ac:dyDescent="0.3">
      <c r="C18" t="str">
        <f t="shared" si="1"/>
        <v>MICL Total</v>
      </c>
      <c r="E18" s="385" t="s">
        <v>210</v>
      </c>
      <c r="F18" s="488">
        <f>IFERROR((F14-F8)/F14,"-")</f>
        <v>2.5322798133979336E-4</v>
      </c>
      <c r="G18" s="488">
        <f t="shared" ref="G18:AT18" si="18">IFERROR((G14-G8)/G14,"-")</f>
        <v>1.4533477715823527E-3</v>
      </c>
      <c r="H18" s="488">
        <f t="shared" si="18"/>
        <v>3.4595667922309131E-4</v>
      </c>
      <c r="I18" s="488">
        <f t="shared" si="18"/>
        <v>6.6907137958015575E-4</v>
      </c>
      <c r="J18" s="488">
        <f t="shared" si="18"/>
        <v>4.5928204690618275E-4</v>
      </c>
      <c r="K18" s="488">
        <f t="shared" si="18"/>
        <v>-4.763515985195852E-4</v>
      </c>
      <c r="L18" s="488">
        <f t="shared" si="18"/>
        <v>-1.8645589999925034E-3</v>
      </c>
      <c r="M18" s="488">
        <f t="shared" si="18"/>
        <v>-1.7592840897283106E-3</v>
      </c>
      <c r="N18" s="488">
        <f t="shared" si="18"/>
        <v>-1.4494049803551812E-3</v>
      </c>
      <c r="O18" s="488">
        <f t="shared" si="18"/>
        <v>-6.9489528944052421E-3</v>
      </c>
      <c r="P18" s="488">
        <f t="shared" si="18"/>
        <v>-7.7587904730414617E-3</v>
      </c>
      <c r="Q18" s="499">
        <f t="shared" si="18"/>
        <v>-6.3328822402938219E-3</v>
      </c>
      <c r="R18" s="488">
        <f t="shared" si="18"/>
        <v>-5.3873278113652336E-3</v>
      </c>
      <c r="S18" s="488">
        <f t="shared" si="18"/>
        <v>-3.7820856635309421E-3</v>
      </c>
      <c r="T18" s="488">
        <f t="shared" si="18"/>
        <v>-3.4911207465300525E-3</v>
      </c>
      <c r="U18" s="488">
        <f t="shared" si="18"/>
        <v>-5.4742533972303243E-3</v>
      </c>
      <c r="V18" s="488">
        <f t="shared" si="18"/>
        <v>-4.9871723764588873E-3</v>
      </c>
      <c r="W18" s="488">
        <f t="shared" si="18"/>
        <v>-5.4013644249377461E-3</v>
      </c>
      <c r="X18" s="488">
        <f t="shared" si="18"/>
        <v>-6.2926053069536731E-3</v>
      </c>
      <c r="Y18" s="488">
        <f t="shared" si="18"/>
        <v>-6.5848521705223588E-3</v>
      </c>
      <c r="Z18" s="488">
        <f t="shared" si="18"/>
        <v>-2.7572913982607129E-3</v>
      </c>
      <c r="AA18" s="488">
        <f t="shared" si="18"/>
        <v>0</v>
      </c>
      <c r="AB18" s="488">
        <f t="shared" si="18"/>
        <v>0</v>
      </c>
      <c r="AC18" s="499">
        <f t="shared" si="18"/>
        <v>0</v>
      </c>
      <c r="AD18" s="488">
        <f t="shared" si="18"/>
        <v>0</v>
      </c>
      <c r="AE18" s="488">
        <f t="shared" si="18"/>
        <v>0</v>
      </c>
      <c r="AF18" s="488">
        <f t="shared" si="18"/>
        <v>0</v>
      </c>
      <c r="AG18" s="488">
        <f t="shared" si="18"/>
        <v>0</v>
      </c>
      <c r="AH18" s="488">
        <f t="shared" si="18"/>
        <v>0</v>
      </c>
      <c r="AI18" s="488">
        <f t="shared" si="18"/>
        <v>0</v>
      </c>
      <c r="AJ18" s="488">
        <f t="shared" si="18"/>
        <v>0</v>
      </c>
      <c r="AK18" s="488">
        <f t="shared" si="18"/>
        <v>0</v>
      </c>
      <c r="AL18" s="488" t="str">
        <f t="shared" si="18"/>
        <v>-</v>
      </c>
      <c r="AM18" s="488" t="str">
        <f t="shared" si="18"/>
        <v>-</v>
      </c>
      <c r="AN18" s="488" t="str">
        <f t="shared" si="18"/>
        <v>-</v>
      </c>
      <c r="AO18" s="488" t="str">
        <f t="shared" si="18"/>
        <v>-</v>
      </c>
      <c r="AP18" s="487">
        <f t="shared" ca="1" si="18"/>
        <v>0</v>
      </c>
      <c r="AQ18" s="488">
        <f t="shared" ca="1" si="18"/>
        <v>-3.2501645310740649E-4</v>
      </c>
      <c r="AR18" s="488">
        <f t="shared" si="18"/>
        <v>-2.0038578068774251E-3</v>
      </c>
      <c r="AS18" s="488">
        <f t="shared" ca="1" si="18"/>
        <v>-5.0794431876546395E-3</v>
      </c>
      <c r="AT18" s="489">
        <f t="shared" ca="1" si="18"/>
        <v>0</v>
      </c>
    </row>
    <row r="19" spans="3:46" hidden="1" x14ac:dyDescent="0.25"/>
    <row r="20" spans="3:46" ht="15.75" hidden="1" thickBot="1" x14ac:dyDescent="0.3"/>
    <row r="21" spans="3:46" ht="26.25" hidden="1" x14ac:dyDescent="0.4">
      <c r="E21" s="181" t="s">
        <v>8</v>
      </c>
      <c r="F21" s="454" t="s">
        <v>478</v>
      </c>
      <c r="G21" s="454"/>
      <c r="H21" s="454"/>
      <c r="I21" s="454"/>
      <c r="J21" s="454"/>
      <c r="K21" s="454"/>
      <c r="L21" s="454"/>
      <c r="M21" s="454"/>
      <c r="N21" s="454"/>
      <c r="O21" s="454"/>
      <c r="P21" s="454"/>
      <c r="Q21" s="455"/>
      <c r="R21" s="454"/>
      <c r="S21" s="454"/>
      <c r="T21" s="454"/>
      <c r="U21" s="454"/>
      <c r="V21" s="454"/>
      <c r="W21" s="454"/>
      <c r="X21" s="454"/>
      <c r="Y21" s="454"/>
      <c r="Z21" s="454"/>
      <c r="AA21" s="454"/>
      <c r="AB21" s="454"/>
      <c r="AC21" s="455"/>
      <c r="AD21" s="454"/>
      <c r="AE21" s="454"/>
      <c r="AF21" s="454"/>
      <c r="AG21" s="454"/>
      <c r="AH21" s="454"/>
      <c r="AI21" s="454"/>
      <c r="AJ21" s="454"/>
      <c r="AK21" s="454"/>
      <c r="AL21" s="454"/>
      <c r="AM21" s="454"/>
      <c r="AN21" s="454"/>
      <c r="AO21" s="454"/>
      <c r="AP21" s="525" t="s">
        <v>288</v>
      </c>
      <c r="AQ21" s="526"/>
      <c r="AR21" s="526"/>
      <c r="AS21" s="526"/>
      <c r="AT21" s="527"/>
    </row>
    <row r="22" spans="3:46" ht="15.75" hidden="1" thickBot="1" x14ac:dyDescent="0.3">
      <c r="E22" s="110"/>
      <c r="F22" s="457" t="s">
        <v>179</v>
      </c>
      <c r="G22" s="457"/>
      <c r="H22" s="457"/>
      <c r="I22" s="457"/>
      <c r="J22" s="457"/>
      <c r="K22" s="457"/>
      <c r="L22" s="457"/>
      <c r="M22" s="457"/>
      <c r="N22" s="457"/>
      <c r="O22" s="457"/>
      <c r="P22" s="457"/>
      <c r="Q22" s="458"/>
      <c r="R22" s="457" t="s">
        <v>179</v>
      </c>
      <c r="S22" s="457"/>
      <c r="T22" s="457"/>
      <c r="U22" s="457"/>
      <c r="V22" s="457"/>
      <c r="W22" s="457"/>
      <c r="X22" s="457"/>
      <c r="Y22" s="457"/>
      <c r="Z22" s="457"/>
      <c r="AA22" s="457"/>
      <c r="AB22" s="457"/>
      <c r="AC22" s="458"/>
      <c r="AD22" s="457" t="s">
        <v>179</v>
      </c>
      <c r="AE22" s="457"/>
      <c r="AF22" s="457"/>
      <c r="AG22" s="457"/>
      <c r="AH22" s="457"/>
      <c r="AI22" s="457"/>
      <c r="AJ22" s="457"/>
      <c r="AK22" s="457"/>
      <c r="AL22" s="457"/>
      <c r="AM22" s="457"/>
      <c r="AN22" s="457"/>
      <c r="AO22" s="457"/>
      <c r="AP22" s="530" t="s">
        <v>289</v>
      </c>
      <c r="AQ22" s="528"/>
      <c r="AR22" s="528" t="s">
        <v>290</v>
      </c>
      <c r="AS22" s="528"/>
      <c r="AT22" s="529"/>
    </row>
    <row r="23" spans="3:46" hidden="1" x14ac:dyDescent="0.25">
      <c r="E23" s="183" t="s">
        <v>71</v>
      </c>
      <c r="F23" s="320">
        <f t="shared" ref="F23:AT23" si="19">F$4</f>
        <v>44927</v>
      </c>
      <c r="G23" s="320">
        <f t="shared" si="19"/>
        <v>44958</v>
      </c>
      <c r="H23" s="320">
        <f t="shared" si="19"/>
        <v>44986</v>
      </c>
      <c r="I23" s="320">
        <f t="shared" si="19"/>
        <v>45017</v>
      </c>
      <c r="J23" s="320">
        <f t="shared" si="19"/>
        <v>45047</v>
      </c>
      <c r="K23" s="320">
        <f t="shared" si="19"/>
        <v>45078</v>
      </c>
      <c r="L23" s="320">
        <f t="shared" si="19"/>
        <v>45108</v>
      </c>
      <c r="M23" s="320">
        <f t="shared" si="19"/>
        <v>45139</v>
      </c>
      <c r="N23" s="320">
        <f t="shared" si="19"/>
        <v>45170</v>
      </c>
      <c r="O23" s="320">
        <f t="shared" si="19"/>
        <v>45200</v>
      </c>
      <c r="P23" s="320">
        <f t="shared" si="19"/>
        <v>45231</v>
      </c>
      <c r="Q23" s="459">
        <f t="shared" si="19"/>
        <v>45261</v>
      </c>
      <c r="R23" s="320">
        <f t="shared" si="19"/>
        <v>45292</v>
      </c>
      <c r="S23" s="320">
        <f t="shared" si="19"/>
        <v>45323</v>
      </c>
      <c r="T23" s="320">
        <f t="shared" si="19"/>
        <v>45352</v>
      </c>
      <c r="U23" s="320">
        <f t="shared" si="19"/>
        <v>45383</v>
      </c>
      <c r="V23" s="320">
        <f t="shared" si="19"/>
        <v>45413</v>
      </c>
      <c r="W23" s="320">
        <f t="shared" si="19"/>
        <v>45444</v>
      </c>
      <c r="X23" s="320">
        <f t="shared" si="19"/>
        <v>45474</v>
      </c>
      <c r="Y23" s="320">
        <f t="shared" si="19"/>
        <v>45505</v>
      </c>
      <c r="Z23" s="320">
        <f t="shared" si="19"/>
        <v>45536</v>
      </c>
      <c r="AA23" s="320">
        <f t="shared" si="19"/>
        <v>45566</v>
      </c>
      <c r="AB23" s="320">
        <f t="shared" si="19"/>
        <v>45597</v>
      </c>
      <c r="AC23" s="459">
        <f t="shared" si="19"/>
        <v>45627</v>
      </c>
      <c r="AD23" s="320">
        <f t="shared" si="19"/>
        <v>45658</v>
      </c>
      <c r="AE23" s="320">
        <f t="shared" si="19"/>
        <v>45689</v>
      </c>
      <c r="AF23" s="320">
        <f t="shared" si="19"/>
        <v>45717</v>
      </c>
      <c r="AG23" s="320">
        <f t="shared" si="19"/>
        <v>45748</v>
      </c>
      <c r="AH23" s="320">
        <f t="shared" si="19"/>
        <v>45778</v>
      </c>
      <c r="AI23" s="320">
        <f t="shared" si="19"/>
        <v>45809</v>
      </c>
      <c r="AJ23" s="320">
        <f t="shared" si="19"/>
        <v>45839</v>
      </c>
      <c r="AK23" s="320">
        <f t="shared" si="19"/>
        <v>45870</v>
      </c>
      <c r="AL23" s="320">
        <f t="shared" si="19"/>
        <v>45901</v>
      </c>
      <c r="AM23" s="320">
        <f t="shared" si="19"/>
        <v>45931</v>
      </c>
      <c r="AN23" s="320">
        <f t="shared" si="19"/>
        <v>45962</v>
      </c>
      <c r="AO23" s="320">
        <f t="shared" si="19"/>
        <v>45992</v>
      </c>
      <c r="AP23" s="253" t="str">
        <f t="shared" si="19"/>
        <v>Last 4 Months</v>
      </c>
      <c r="AQ23" s="254" t="str">
        <f t="shared" si="19"/>
        <v>Last Year</v>
      </c>
      <c r="AR23" s="254" t="str">
        <f t="shared" si="19"/>
        <v>2024 UWY</v>
      </c>
      <c r="AS23" s="254" t="str">
        <f t="shared" si="19"/>
        <v>2024 YTD</v>
      </c>
      <c r="AT23" s="255" t="str">
        <f t="shared" si="19"/>
        <v>2025 YTD</v>
      </c>
    </row>
    <row r="24" spans="3:46" ht="15.75" hidden="1" x14ac:dyDescent="0.25">
      <c r="E24" s="111" t="s">
        <v>230</v>
      </c>
      <c r="F24" s="112">
        <v>1036.7486338873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461">
        <v>0</v>
      </c>
      <c r="R24" s="112">
        <v>3599.1123288659887</v>
      </c>
      <c r="S24" s="112">
        <v>3429.5780822859933</v>
      </c>
      <c r="T24" s="112">
        <v>3360.7671233799888</v>
      </c>
      <c r="U24" s="112">
        <v>3675.9013699639895</v>
      </c>
      <c r="V24" s="112">
        <v>3749.6986302399869</v>
      </c>
      <c r="W24" s="112">
        <v>3982.0602740819813</v>
      </c>
      <c r="X24" s="112">
        <v>3029.6767124119947</v>
      </c>
      <c r="Y24" s="112">
        <v>3509.3589042059934</v>
      </c>
      <c r="Z24" s="112">
        <v>3387.8547946135927</v>
      </c>
      <c r="AA24" s="112">
        <v>3263.035616527995</v>
      </c>
      <c r="AB24" s="112">
        <v>2896.0438356959962</v>
      </c>
      <c r="AC24" s="461">
        <v>2791.3315069259957</v>
      </c>
      <c r="AD24" s="112">
        <v>1264.5260274320008</v>
      </c>
      <c r="AE24" s="112">
        <f t="shared" ref="AE24:AE29" si="20">AVERAGE(AA24:AD24)</f>
        <v>2553.734246645497</v>
      </c>
      <c r="AF24" s="112">
        <f>AVERAGE(S24:AD24)</f>
        <v>3194.9860731471258</v>
      </c>
      <c r="AG24" s="112"/>
      <c r="AH24" s="112"/>
      <c r="AI24" s="112"/>
      <c r="AJ24" s="112"/>
      <c r="AK24" s="112"/>
      <c r="AL24" s="112"/>
      <c r="AM24" s="112"/>
      <c r="AN24" s="112"/>
      <c r="AO24" s="112"/>
      <c r="AP24" s="113"/>
      <c r="AQ24" s="112"/>
      <c r="AR24" s="112"/>
      <c r="AS24" s="112"/>
      <c r="AT24" s="114"/>
    </row>
    <row r="25" spans="3:46" ht="15.75" hidden="1" x14ac:dyDescent="0.25">
      <c r="E25" s="115" t="s">
        <v>231</v>
      </c>
      <c r="F25" s="30">
        <v>926.8333333290002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463">
        <v>0</v>
      </c>
      <c r="R25" s="30">
        <v>2816.5945206237925</v>
      </c>
      <c r="S25" s="30">
        <v>2622.9479452527944</v>
      </c>
      <c r="T25" s="30">
        <v>2586.8054795237945</v>
      </c>
      <c r="U25" s="30">
        <v>2733.2767124347961</v>
      </c>
      <c r="V25" s="30">
        <v>2901.3808219887883</v>
      </c>
      <c r="W25" s="30">
        <v>3096.4630138227872</v>
      </c>
      <c r="X25" s="30">
        <v>2356.6958904709982</v>
      </c>
      <c r="Y25" s="30">
        <v>2735.7150685900001</v>
      </c>
      <c r="Z25" s="30">
        <v>2710.5178082915986</v>
      </c>
      <c r="AA25" s="30">
        <v>2712.7780822709974</v>
      </c>
      <c r="AB25" s="30">
        <v>2539.8246576039987</v>
      </c>
      <c r="AC25" s="463">
        <v>2562.9972603529977</v>
      </c>
      <c r="AD25" s="30">
        <v>1221.0191781120002</v>
      </c>
      <c r="AE25" s="30">
        <f t="shared" si="20"/>
        <v>2259.1547945849984</v>
      </c>
      <c r="AF25" s="30">
        <f t="shared" ref="AF25:AF29" si="21">AVERAGE(S25:AD25)</f>
        <v>2565.0351598929628</v>
      </c>
      <c r="AG25" s="30"/>
      <c r="AH25" s="30"/>
      <c r="AI25" s="30"/>
      <c r="AJ25" s="30"/>
      <c r="AK25" s="30"/>
      <c r="AL25" s="30"/>
      <c r="AM25" s="30"/>
      <c r="AN25" s="30"/>
      <c r="AO25" s="30"/>
      <c r="AP25" s="116"/>
      <c r="AQ25" s="30"/>
      <c r="AR25" s="30"/>
      <c r="AS25" s="30"/>
      <c r="AT25" s="117"/>
    </row>
    <row r="26" spans="3:46" ht="15.75" hidden="1" x14ac:dyDescent="0.25">
      <c r="E26" s="118" t="s">
        <v>232</v>
      </c>
      <c r="F26" s="120" t="e">
        <v>#N/A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465">
        <v>0</v>
      </c>
      <c r="R26" s="120">
        <v>907.13150687380244</v>
      </c>
      <c r="S26" s="120">
        <v>826.25475749723773</v>
      </c>
      <c r="T26" s="120">
        <v>801.37813671902313</v>
      </c>
      <c r="U26" s="120">
        <v>771.95127164791916</v>
      </c>
      <c r="V26" s="120">
        <v>745.05874251343766</v>
      </c>
      <c r="W26" s="120">
        <v>641.32081253649619</v>
      </c>
      <c r="X26" s="120">
        <v>480.1854528826355</v>
      </c>
      <c r="Y26" s="120">
        <v>506.36672757360515</v>
      </c>
      <c r="Z26" s="120">
        <v>467.00062801030305</v>
      </c>
      <c r="AA26" s="120">
        <v>491.09205879827431</v>
      </c>
      <c r="AB26" s="120">
        <v>423.21968724639174</v>
      </c>
      <c r="AC26" s="465">
        <v>457.51491358905866</v>
      </c>
      <c r="AD26" s="120">
        <v>218.16109597788167</v>
      </c>
      <c r="AE26" s="120">
        <f t="shared" si="20"/>
        <v>397.4969389029016</v>
      </c>
      <c r="AF26" s="120">
        <f t="shared" si="21"/>
        <v>569.12535708268877</v>
      </c>
      <c r="AG26" s="120"/>
      <c r="AH26" s="120"/>
      <c r="AI26" s="120"/>
      <c r="AJ26" s="120"/>
      <c r="AK26" s="120"/>
      <c r="AL26" s="120"/>
      <c r="AM26" s="120"/>
      <c r="AN26" s="120"/>
      <c r="AO26" s="120"/>
      <c r="AP26" s="163"/>
      <c r="AQ26" s="164"/>
      <c r="AR26" s="164"/>
      <c r="AS26" s="164"/>
      <c r="AT26" s="165"/>
    </row>
    <row r="27" spans="3:46" ht="15.75" hidden="1" x14ac:dyDescent="0.25">
      <c r="E27" s="111" t="s">
        <v>76</v>
      </c>
      <c r="F27" s="225">
        <v>1364153.1821429725</v>
      </c>
      <c r="G27" s="225">
        <v>0</v>
      </c>
      <c r="H27" s="225">
        <v>0</v>
      </c>
      <c r="I27" s="225">
        <v>0</v>
      </c>
      <c r="J27" s="225">
        <v>0</v>
      </c>
      <c r="K27" s="225">
        <v>0</v>
      </c>
      <c r="L27" s="225">
        <v>0</v>
      </c>
      <c r="M27" s="225">
        <v>0</v>
      </c>
      <c r="N27" s="225">
        <v>0</v>
      </c>
      <c r="O27" s="225">
        <v>0</v>
      </c>
      <c r="P27" s="225">
        <v>0</v>
      </c>
      <c r="Q27" s="466">
        <v>0</v>
      </c>
      <c r="R27" s="225">
        <v>3913268.6067872294</v>
      </c>
      <c r="S27" s="225">
        <v>3671621.8392858598</v>
      </c>
      <c r="T27" s="225">
        <v>3629764.4867854076</v>
      </c>
      <c r="U27" s="225">
        <v>4155461.7767856428</v>
      </c>
      <c r="V27" s="225">
        <v>4249497.7400005637</v>
      </c>
      <c r="W27" s="225">
        <v>4283745.9828576874</v>
      </c>
      <c r="X27" s="225">
        <v>3261456.033570989</v>
      </c>
      <c r="Y27" s="225">
        <v>3941283.2632134901</v>
      </c>
      <c r="Z27" s="225">
        <v>3835388.1178557547</v>
      </c>
      <c r="AA27" s="225">
        <v>3711778.50071431</v>
      </c>
      <c r="AB27" s="225">
        <v>3293465.5503586908</v>
      </c>
      <c r="AC27" s="466">
        <v>3224652.6185710756</v>
      </c>
      <c r="AD27" s="225">
        <v>1535123.74642835</v>
      </c>
      <c r="AE27" s="225">
        <f t="shared" si="20"/>
        <v>2941255.1040181066</v>
      </c>
      <c r="AF27" s="225">
        <f t="shared" si="21"/>
        <v>3566103.3047023178</v>
      </c>
      <c r="AG27" s="225"/>
      <c r="AH27" s="225"/>
      <c r="AI27" s="225"/>
      <c r="AJ27" s="225"/>
      <c r="AK27" s="225"/>
      <c r="AL27" s="225"/>
      <c r="AM27" s="225"/>
      <c r="AN27" s="225"/>
      <c r="AO27" s="225"/>
      <c r="AP27" s="275"/>
      <c r="AQ27" s="225"/>
      <c r="AR27" s="225"/>
      <c r="AS27" s="225"/>
      <c r="AT27" s="276"/>
    </row>
    <row r="28" spans="3:46" ht="15.75" hidden="1" x14ac:dyDescent="0.25">
      <c r="E28" s="115" t="s">
        <v>77</v>
      </c>
      <c r="F28" s="278">
        <v>1278047.2414341159</v>
      </c>
      <c r="G28" s="278">
        <v>0</v>
      </c>
      <c r="H28" s="278">
        <v>0</v>
      </c>
      <c r="I28" s="278">
        <v>0</v>
      </c>
      <c r="J28" s="278">
        <v>0</v>
      </c>
      <c r="K28" s="278">
        <v>0</v>
      </c>
      <c r="L28" s="278">
        <v>0</v>
      </c>
      <c r="M28" s="278">
        <v>0</v>
      </c>
      <c r="N28" s="278">
        <v>0</v>
      </c>
      <c r="O28" s="278">
        <v>0</v>
      </c>
      <c r="P28" s="278">
        <v>0</v>
      </c>
      <c r="Q28" s="467">
        <v>0</v>
      </c>
      <c r="R28" s="278">
        <v>2854145.2014307268</v>
      </c>
      <c r="S28" s="278">
        <v>2723149.7950005862</v>
      </c>
      <c r="T28" s="278">
        <v>2667343.2842149674</v>
      </c>
      <c r="U28" s="278">
        <v>3026184.6796406973</v>
      </c>
      <c r="V28" s="278">
        <v>3205540.7457156195</v>
      </c>
      <c r="W28" s="278">
        <v>3311265.6317825294</v>
      </c>
      <c r="X28" s="278">
        <v>2509539.2446402721</v>
      </c>
      <c r="Y28" s="278">
        <v>3044408.4885623637</v>
      </c>
      <c r="Z28" s="278">
        <v>2976953.6696361345</v>
      </c>
      <c r="AA28" s="278">
        <v>3031933.324998958</v>
      </c>
      <c r="AB28" s="278">
        <v>2823202.7474958198</v>
      </c>
      <c r="AC28" s="467">
        <v>2932324.8874956788</v>
      </c>
      <c r="AD28" s="278">
        <v>1465797.4874989109</v>
      </c>
      <c r="AE28" s="278">
        <f t="shared" si="20"/>
        <v>2563314.6118723419</v>
      </c>
      <c r="AF28" s="278">
        <f t="shared" si="21"/>
        <v>2809803.6655568779</v>
      </c>
      <c r="AG28" s="278"/>
      <c r="AH28" s="278"/>
      <c r="AI28" s="278"/>
      <c r="AJ28" s="278"/>
      <c r="AK28" s="278"/>
      <c r="AL28" s="278"/>
      <c r="AM28" s="278"/>
      <c r="AN28" s="278"/>
      <c r="AO28" s="278"/>
      <c r="AP28" s="277"/>
      <c r="AQ28" s="278"/>
      <c r="AR28" s="278"/>
      <c r="AS28" s="278"/>
      <c r="AT28" s="279"/>
    </row>
    <row r="29" spans="3:46" ht="15.75" hidden="1" x14ac:dyDescent="0.25">
      <c r="E29" s="118" t="s">
        <v>78</v>
      </c>
      <c r="F29" s="321" t="e">
        <v>#N/A</v>
      </c>
      <c r="G29" s="321">
        <v>0</v>
      </c>
      <c r="H29" s="321">
        <v>0</v>
      </c>
      <c r="I29" s="321">
        <v>0</v>
      </c>
      <c r="J29" s="321">
        <v>0</v>
      </c>
      <c r="K29" s="321">
        <v>0</v>
      </c>
      <c r="L29" s="321">
        <v>0</v>
      </c>
      <c r="M29" s="321">
        <v>0</v>
      </c>
      <c r="N29" s="321">
        <v>0</v>
      </c>
      <c r="O29" s="321">
        <v>0</v>
      </c>
      <c r="P29" s="321">
        <v>0</v>
      </c>
      <c r="Q29" s="468">
        <v>0</v>
      </c>
      <c r="R29" s="321">
        <v>725802.40984951309</v>
      </c>
      <c r="S29" s="321">
        <v>705853.66699133057</v>
      </c>
      <c r="T29" s="321">
        <v>666512.12437181221</v>
      </c>
      <c r="U29" s="321">
        <v>737534.00018173142</v>
      </c>
      <c r="V29" s="321">
        <v>708272.09802095278</v>
      </c>
      <c r="W29" s="321">
        <v>603087.359448737</v>
      </c>
      <c r="X29" s="321">
        <v>448594.97103560646</v>
      </c>
      <c r="Y29" s="321">
        <v>499865.37117062235</v>
      </c>
      <c r="Z29" s="321">
        <v>465915.00210437842</v>
      </c>
      <c r="AA29" s="321">
        <v>470103.24972072657</v>
      </c>
      <c r="AB29" s="321">
        <v>422827.26401441917</v>
      </c>
      <c r="AC29" s="468">
        <v>471931.7558370037</v>
      </c>
      <c r="AD29" s="321">
        <v>213776.84385020228</v>
      </c>
      <c r="AE29" s="321">
        <f t="shared" si="20"/>
        <v>394659.77835558797</v>
      </c>
      <c r="AF29" s="321">
        <f t="shared" si="21"/>
        <v>534522.8088956268</v>
      </c>
      <c r="AG29" s="321"/>
      <c r="AH29" s="321"/>
      <c r="AI29" s="321"/>
      <c r="AJ29" s="321"/>
      <c r="AK29" s="321"/>
      <c r="AL29" s="321"/>
      <c r="AM29" s="321"/>
      <c r="AN29" s="321"/>
      <c r="AO29" s="321"/>
      <c r="AP29" s="280"/>
      <c r="AQ29" s="281"/>
      <c r="AR29" s="281"/>
      <c r="AS29" s="281"/>
      <c r="AT29" s="282"/>
    </row>
    <row r="30" spans="3:46" ht="15.75" hidden="1" x14ac:dyDescent="0.25">
      <c r="E30" s="111" t="s">
        <v>79</v>
      </c>
      <c r="F30" s="225">
        <v>1315.7993534344632</v>
      </c>
      <c r="G30" s="225">
        <v>0</v>
      </c>
      <c r="H30" s="225">
        <v>0</v>
      </c>
      <c r="I30" s="225">
        <v>0</v>
      </c>
      <c r="J30" s="225">
        <v>0</v>
      </c>
      <c r="K30" s="225">
        <v>0</v>
      </c>
      <c r="L30" s="225">
        <v>0</v>
      </c>
      <c r="M30" s="225">
        <v>0</v>
      </c>
      <c r="N30" s="225">
        <v>0</v>
      </c>
      <c r="O30" s="225">
        <v>0</v>
      </c>
      <c r="P30" s="225">
        <v>0</v>
      </c>
      <c r="Q30" s="466">
        <v>0</v>
      </c>
      <c r="R30" s="225">
        <v>1087.2871556137914</v>
      </c>
      <c r="S30" s="225">
        <v>1070.5753743441619</v>
      </c>
      <c r="T30" s="225">
        <v>1080.0404650277831</v>
      </c>
      <c r="U30" s="225">
        <v>1130.4606295316219</v>
      </c>
      <c r="V30" s="225">
        <v>1133.290474527706</v>
      </c>
      <c r="W30" s="225">
        <v>1075.7612110342193</v>
      </c>
      <c r="X30" s="225">
        <v>1076.5029879952008</v>
      </c>
      <c r="Y30" s="225">
        <v>1123.0778529063618</v>
      </c>
      <c r="Z30" s="225">
        <v>1132.0993225428972</v>
      </c>
      <c r="AA30" s="225">
        <v>1137.523133953345</v>
      </c>
      <c r="AB30" s="225">
        <v>1137.2291778750591</v>
      </c>
      <c r="AC30" s="466">
        <v>1155.2381401384612</v>
      </c>
      <c r="AD30" s="225">
        <v>1213.9914190187758</v>
      </c>
      <c r="AE30" s="225">
        <f t="shared" ref="AE30:AF30" si="22">IFERROR(AE27/AE24,0)</f>
        <v>1151.7467441577542</v>
      </c>
      <c r="AF30" s="225">
        <f t="shared" si="22"/>
        <v>1116.1561343488531</v>
      </c>
      <c r="AG30" s="225"/>
      <c r="AH30" s="225"/>
      <c r="AI30" s="225"/>
      <c r="AJ30" s="225"/>
      <c r="AK30" s="225"/>
      <c r="AL30" s="225"/>
      <c r="AM30" s="225"/>
      <c r="AN30" s="225"/>
      <c r="AO30" s="225"/>
      <c r="AP30" s="275"/>
      <c r="AQ30" s="225"/>
      <c r="AR30" s="225"/>
      <c r="AS30" s="225"/>
      <c r="AT30" s="276"/>
    </row>
    <row r="31" spans="3:46" ht="15.75" hidden="1" x14ac:dyDescent="0.25">
      <c r="E31" s="115" t="s">
        <v>80</v>
      </c>
      <c r="F31" s="278">
        <v>1378.9396598886076</v>
      </c>
      <c r="G31" s="278">
        <v>0</v>
      </c>
      <c r="H31" s="278">
        <v>0</v>
      </c>
      <c r="I31" s="278">
        <v>0</v>
      </c>
      <c r="J31" s="278">
        <v>0</v>
      </c>
      <c r="K31" s="278">
        <v>0</v>
      </c>
      <c r="L31" s="278">
        <v>0</v>
      </c>
      <c r="M31" s="278">
        <v>0</v>
      </c>
      <c r="N31" s="278">
        <v>0</v>
      </c>
      <c r="O31" s="278">
        <v>0</v>
      </c>
      <c r="P31" s="278">
        <v>0</v>
      </c>
      <c r="Q31" s="467">
        <v>0</v>
      </c>
      <c r="R31" s="278">
        <v>1013.3319441374962</v>
      </c>
      <c r="S31" s="278">
        <v>1038.2019970808587</v>
      </c>
      <c r="T31" s="278">
        <v>1031.1340784332956</v>
      </c>
      <c r="U31" s="278">
        <v>1107.1636713082662</v>
      </c>
      <c r="V31" s="278">
        <v>1104.8328166442973</v>
      </c>
      <c r="W31" s="278">
        <v>1069.3703160673488</v>
      </c>
      <c r="X31" s="278">
        <v>1064.8549330387839</v>
      </c>
      <c r="Y31" s="278">
        <v>1112.8382935476777</v>
      </c>
      <c r="Z31" s="278">
        <v>1098.2970340683601</v>
      </c>
      <c r="AA31" s="278">
        <v>1117.6488577572038</v>
      </c>
      <c r="AB31" s="278">
        <v>1111.573879339825</v>
      </c>
      <c r="AC31" s="467">
        <v>1144.0998915042985</v>
      </c>
      <c r="AD31" s="278">
        <v>1200.4704870937398</v>
      </c>
      <c r="AE31" s="278">
        <f t="shared" ref="AE31:AF31" si="23">IFERROR(AE28/AE25,0)</f>
        <v>1134.6343411334135</v>
      </c>
      <c r="AF31" s="278">
        <f t="shared" si="23"/>
        <v>1095.4250099535202</v>
      </c>
      <c r="AG31" s="278"/>
      <c r="AH31" s="278"/>
      <c r="AI31" s="278"/>
      <c r="AJ31" s="278"/>
      <c r="AK31" s="278"/>
      <c r="AL31" s="278"/>
      <c r="AM31" s="278"/>
      <c r="AN31" s="278"/>
      <c r="AO31" s="278"/>
      <c r="AP31" s="277"/>
      <c r="AQ31" s="278"/>
      <c r="AR31" s="278"/>
      <c r="AS31" s="278"/>
      <c r="AT31" s="279"/>
    </row>
    <row r="32" spans="3:46" ht="15.75" hidden="1" x14ac:dyDescent="0.25">
      <c r="E32" s="118" t="s">
        <v>81</v>
      </c>
      <c r="F32" s="321">
        <v>0</v>
      </c>
      <c r="G32" s="321">
        <v>0</v>
      </c>
      <c r="H32" s="321">
        <v>0</v>
      </c>
      <c r="I32" s="321">
        <v>0</v>
      </c>
      <c r="J32" s="321">
        <v>0</v>
      </c>
      <c r="K32" s="321">
        <v>0</v>
      </c>
      <c r="L32" s="321">
        <v>0</v>
      </c>
      <c r="M32" s="321">
        <v>0</v>
      </c>
      <c r="N32" s="321">
        <v>0</v>
      </c>
      <c r="O32" s="321">
        <v>0</v>
      </c>
      <c r="P32" s="321">
        <v>0</v>
      </c>
      <c r="Q32" s="468">
        <v>0</v>
      </c>
      <c r="R32" s="321">
        <v>800.10715574283836</v>
      </c>
      <c r="S32" s="321">
        <v>854.28091104660336</v>
      </c>
      <c r="T32" s="321">
        <v>831.70739733507696</v>
      </c>
      <c r="U32" s="321">
        <v>955.41522796806123</v>
      </c>
      <c r="V32" s="321">
        <v>950.6258468045271</v>
      </c>
      <c r="W32" s="321">
        <v>940.38326475552606</v>
      </c>
      <c r="X32" s="321">
        <v>934.21191404823708</v>
      </c>
      <c r="Y32" s="321">
        <v>987.16077489108375</v>
      </c>
      <c r="Z32" s="321">
        <v>997.67532238543231</v>
      </c>
      <c r="AA32" s="321">
        <v>957.26094791899436</v>
      </c>
      <c r="AB32" s="321">
        <v>999.07276706684934</v>
      </c>
      <c r="AC32" s="468">
        <v>1031.5111962905198</v>
      </c>
      <c r="AD32" s="321">
        <v>979.9036023905752</v>
      </c>
      <c r="AE32" s="321">
        <f t="shared" ref="AE32:AF32" si="24">IFERROR(AE29/AE26,0)</f>
        <v>992.86243422365908</v>
      </c>
      <c r="AF32" s="321">
        <f t="shared" si="24"/>
        <v>939.20048060337172</v>
      </c>
      <c r="AG32" s="321"/>
      <c r="AH32" s="321"/>
      <c r="AI32" s="321"/>
      <c r="AJ32" s="321"/>
      <c r="AK32" s="321"/>
      <c r="AL32" s="321"/>
      <c r="AM32" s="321"/>
      <c r="AN32" s="321"/>
      <c r="AO32" s="321"/>
      <c r="AP32" s="280"/>
      <c r="AQ32" s="281"/>
      <c r="AR32" s="281"/>
      <c r="AS32" s="281"/>
      <c r="AT32" s="282"/>
    </row>
    <row r="33" spans="5:46" ht="15.75" hidden="1" x14ac:dyDescent="0.25">
      <c r="E33" s="111" t="s">
        <v>82</v>
      </c>
      <c r="F33" s="225">
        <v>1869124.732143139</v>
      </c>
      <c r="G33" s="225">
        <v>0</v>
      </c>
      <c r="H33" s="225">
        <v>0</v>
      </c>
      <c r="I33" s="225">
        <v>0</v>
      </c>
      <c r="J33" s="225">
        <v>0</v>
      </c>
      <c r="K33" s="225">
        <v>0</v>
      </c>
      <c r="L33" s="225">
        <v>0</v>
      </c>
      <c r="M33" s="225">
        <v>0</v>
      </c>
      <c r="N33" s="225">
        <v>0</v>
      </c>
      <c r="O33" s="225">
        <v>0</v>
      </c>
      <c r="P33" s="225">
        <v>0</v>
      </c>
      <c r="Q33" s="466">
        <v>0</v>
      </c>
      <c r="R33" s="225">
        <v>4242720.7767872084</v>
      </c>
      <c r="S33" s="225">
        <v>3980424.5892857299</v>
      </c>
      <c r="T33" s="225">
        <v>3939115.7767857704</v>
      </c>
      <c r="U33" s="225">
        <v>4507851.0267856102</v>
      </c>
      <c r="V33" s="225">
        <v>4606967.0000014883</v>
      </c>
      <c r="W33" s="225">
        <v>4629173.6428575898</v>
      </c>
      <c r="X33" s="225">
        <v>3517000.8035719269</v>
      </c>
      <c r="Y33" s="225">
        <v>4112613.4732132386</v>
      </c>
      <c r="Z33" s="225">
        <v>3969414.7678554635</v>
      </c>
      <c r="AA33" s="225">
        <v>3847386.6607139893</v>
      </c>
      <c r="AB33" s="225">
        <v>3413327.5803588084</v>
      </c>
      <c r="AC33" s="466">
        <v>3348380.6785709802</v>
      </c>
      <c r="AD33" s="225">
        <v>1594726.196428301</v>
      </c>
      <c r="AE33" s="225">
        <f t="shared" ref="AE33:AE35" si="25">AVERAGE(AA33:AD33)</f>
        <v>3050955.2790180198</v>
      </c>
      <c r="AF33" s="225">
        <f>AVERAGE(S33:AD33)</f>
        <v>3788865.1830357411</v>
      </c>
      <c r="AG33" s="225"/>
      <c r="AH33" s="225"/>
      <c r="AI33" s="225"/>
      <c r="AJ33" s="225"/>
      <c r="AK33" s="225"/>
      <c r="AL33" s="225"/>
      <c r="AM33" s="225"/>
      <c r="AN33" s="225"/>
      <c r="AO33" s="225"/>
      <c r="AP33" s="275"/>
      <c r="AQ33" s="225"/>
      <c r="AR33" s="225"/>
      <c r="AS33" s="225"/>
      <c r="AT33" s="276"/>
    </row>
    <row r="34" spans="5:46" ht="15.75" hidden="1" x14ac:dyDescent="0.25">
      <c r="E34" s="115" t="s">
        <v>83</v>
      </c>
      <c r="F34" s="278">
        <v>1661756.8214342389</v>
      </c>
      <c r="G34" s="278">
        <v>0</v>
      </c>
      <c r="H34" s="278">
        <v>0</v>
      </c>
      <c r="I34" s="278">
        <v>0</v>
      </c>
      <c r="J34" s="278">
        <v>0</v>
      </c>
      <c r="K34" s="278">
        <v>0</v>
      </c>
      <c r="L34" s="278">
        <v>0</v>
      </c>
      <c r="M34" s="278">
        <v>0</v>
      </c>
      <c r="N34" s="278">
        <v>0</v>
      </c>
      <c r="O34" s="278">
        <v>0</v>
      </c>
      <c r="P34" s="278">
        <v>0</v>
      </c>
      <c r="Q34" s="467">
        <v>0</v>
      </c>
      <c r="R34" s="278">
        <v>3189280.8214283972</v>
      </c>
      <c r="S34" s="278">
        <v>3003522.1250004396</v>
      </c>
      <c r="T34" s="278">
        <v>2948673.024215275</v>
      </c>
      <c r="U34" s="278">
        <v>3305406.919640434</v>
      </c>
      <c r="V34" s="278">
        <v>3481438.2857155744</v>
      </c>
      <c r="W34" s="278">
        <v>3583190.4017841802</v>
      </c>
      <c r="X34" s="278">
        <v>2709715.7946425495</v>
      </c>
      <c r="Y34" s="278">
        <v>3187557.9285633923</v>
      </c>
      <c r="Z34" s="278">
        <v>3088283.4196352367</v>
      </c>
      <c r="AA34" s="278">
        <v>3148048.374999098</v>
      </c>
      <c r="AB34" s="278">
        <v>2928616.4374959101</v>
      </c>
      <c r="AC34" s="467">
        <v>3046050.4374961816</v>
      </c>
      <c r="AD34" s="278">
        <v>1522488.6874985616</v>
      </c>
      <c r="AE34" s="278">
        <f t="shared" si="25"/>
        <v>2661300.9843724379</v>
      </c>
      <c r="AF34" s="278">
        <f t="shared" ref="AF34:AF35" si="26">AVERAGE(S34:AD34)</f>
        <v>2996082.6530572362</v>
      </c>
      <c r="AG34" s="278"/>
      <c r="AH34" s="278"/>
      <c r="AI34" s="278"/>
      <c r="AJ34" s="278"/>
      <c r="AK34" s="278"/>
      <c r="AL34" s="278"/>
      <c r="AM34" s="278"/>
      <c r="AN34" s="278"/>
      <c r="AO34" s="278"/>
      <c r="AP34" s="277"/>
      <c r="AQ34" s="278"/>
      <c r="AR34" s="278"/>
      <c r="AS34" s="278"/>
      <c r="AT34" s="279"/>
    </row>
    <row r="35" spans="5:46" ht="15.75" hidden="1" x14ac:dyDescent="0.25">
      <c r="E35" s="118" t="s">
        <v>84</v>
      </c>
      <c r="F35" s="321" t="e">
        <v>#N/A</v>
      </c>
      <c r="G35" s="321">
        <v>0</v>
      </c>
      <c r="H35" s="321">
        <v>0</v>
      </c>
      <c r="I35" s="321">
        <v>0</v>
      </c>
      <c r="J35" s="321">
        <v>0</v>
      </c>
      <c r="K35" s="321">
        <v>0</v>
      </c>
      <c r="L35" s="321">
        <v>0</v>
      </c>
      <c r="M35" s="321">
        <v>0</v>
      </c>
      <c r="N35" s="321">
        <v>0</v>
      </c>
      <c r="O35" s="321">
        <v>0</v>
      </c>
      <c r="P35" s="321">
        <v>0</v>
      </c>
      <c r="Q35" s="468">
        <v>0</v>
      </c>
      <c r="R35" s="321">
        <v>906969.71653411631</v>
      </c>
      <c r="S35" s="321">
        <v>842036.34312470036</v>
      </c>
      <c r="T35" s="321">
        <v>799699.99184767855</v>
      </c>
      <c r="U35" s="321">
        <v>844443.95448673982</v>
      </c>
      <c r="V35" s="321">
        <v>798088.57854088792</v>
      </c>
      <c r="W35" s="321">
        <v>679159.40977612569</v>
      </c>
      <c r="X35" s="321">
        <v>503779.32640184532</v>
      </c>
      <c r="Y35" s="321">
        <v>548786.2358961869</v>
      </c>
      <c r="Z35" s="321">
        <v>507663.02065365214</v>
      </c>
      <c r="AA35" s="321">
        <v>512812.12728864222</v>
      </c>
      <c r="AB35" s="321">
        <v>460571.65117013373</v>
      </c>
      <c r="AC35" s="468">
        <v>512401.17473466496</v>
      </c>
      <c r="AD35" s="321">
        <v>232132.49653704776</v>
      </c>
      <c r="AE35" s="321">
        <f t="shared" si="25"/>
        <v>429479.36243262218</v>
      </c>
      <c r="AF35" s="321">
        <f t="shared" si="26"/>
        <v>603464.5258715254</v>
      </c>
      <c r="AG35" s="321"/>
      <c r="AH35" s="321"/>
      <c r="AI35" s="321"/>
      <c r="AJ35" s="321"/>
      <c r="AK35" s="321"/>
      <c r="AL35" s="321"/>
      <c r="AM35" s="321"/>
      <c r="AN35" s="321"/>
      <c r="AO35" s="321"/>
      <c r="AP35" s="280"/>
      <c r="AQ35" s="281"/>
      <c r="AR35" s="281"/>
      <c r="AS35" s="281"/>
      <c r="AT35" s="282"/>
    </row>
    <row r="36" spans="5:46" ht="15.75" hidden="1" thickBot="1" x14ac:dyDescent="0.3">
      <c r="E36" s="184" t="s">
        <v>66</v>
      </c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470"/>
      <c r="R36" s="285"/>
      <c r="S36" s="285"/>
      <c r="T36" s="285"/>
      <c r="U36" s="285"/>
      <c r="V36" s="285"/>
      <c r="W36" s="285"/>
      <c r="X36" s="285"/>
      <c r="Y36" s="285"/>
      <c r="Z36" s="285"/>
      <c r="AA36" s="285"/>
      <c r="AB36" s="285"/>
      <c r="AC36" s="470"/>
      <c r="AD36" s="285"/>
      <c r="AE36" s="285"/>
      <c r="AF36" s="285"/>
      <c r="AG36" s="285"/>
      <c r="AH36" s="285"/>
      <c r="AI36" s="285"/>
      <c r="AJ36" s="285"/>
      <c r="AK36" s="285"/>
      <c r="AL36" s="285"/>
      <c r="AM36" s="285"/>
      <c r="AN36" s="285"/>
      <c r="AO36" s="285"/>
      <c r="AP36" s="286"/>
      <c r="AQ36" s="287"/>
      <c r="AR36" s="287"/>
      <c r="AS36" s="287"/>
      <c r="AT36" s="288"/>
    </row>
    <row r="37" spans="5:46" ht="15.75" hidden="1" x14ac:dyDescent="0.25">
      <c r="E37" s="111" t="s">
        <v>210</v>
      </c>
      <c r="F37" s="471">
        <v>0.30857035385687509</v>
      </c>
      <c r="G37" s="471">
        <v>0</v>
      </c>
      <c r="H37" s="471">
        <v>0</v>
      </c>
      <c r="I37" s="471">
        <v>0</v>
      </c>
      <c r="J37" s="471">
        <v>0</v>
      </c>
      <c r="K37" s="471">
        <v>0</v>
      </c>
      <c r="L37" s="471">
        <v>0</v>
      </c>
      <c r="M37" s="471">
        <v>0</v>
      </c>
      <c r="N37" s="471">
        <v>0</v>
      </c>
      <c r="O37" s="471">
        <v>0</v>
      </c>
      <c r="P37" s="471">
        <v>0</v>
      </c>
      <c r="Q37" s="472">
        <v>0</v>
      </c>
      <c r="R37" s="471">
        <v>0.11316211347842019</v>
      </c>
      <c r="S37" s="471">
        <v>0.11065431592034213</v>
      </c>
      <c r="T37" s="471">
        <v>0.10461903720352127</v>
      </c>
      <c r="U37" s="471">
        <v>9.7044262865038242E-2</v>
      </c>
      <c r="V37" s="471">
        <v>8.7452577802478726E-2</v>
      </c>
      <c r="W37" s="471">
        <v>8.3197633036341215E-2</v>
      </c>
      <c r="X37" s="471">
        <v>8.6985555900454758E-2</v>
      </c>
      <c r="Y37" s="471">
        <v>5.9679029307837368E-2</v>
      </c>
      <c r="Z37" s="471">
        <v>4.6494861533306078E-2</v>
      </c>
      <c r="AA37" s="471">
        <v>4.8434692541385452E-2</v>
      </c>
      <c r="AB37" s="471">
        <v>4.6755837593347387E-2</v>
      </c>
      <c r="AC37" s="472">
        <v>4.7362419397205972E-2</v>
      </c>
      <c r="AD37" s="471">
        <v>4.6256787005302391E-2</v>
      </c>
      <c r="AE37" s="471">
        <f t="shared" ref="AE37:AF37" si="27">1-(AE27/AE33)</f>
        <v>3.5956008845603682E-2</v>
      </c>
      <c r="AF37" s="471">
        <f t="shared" si="27"/>
        <v>5.879382547862011E-2</v>
      </c>
      <c r="AG37" s="471"/>
      <c r="AH37" s="471"/>
      <c r="AI37" s="471"/>
      <c r="AJ37" s="471"/>
      <c r="AK37" s="471"/>
      <c r="AL37" s="471"/>
      <c r="AM37" s="471"/>
      <c r="AN37" s="471"/>
      <c r="AO37" s="471"/>
      <c r="AP37" s="473"/>
      <c r="AQ37" s="471"/>
      <c r="AR37" s="471"/>
      <c r="AS37" s="471"/>
      <c r="AT37" s="474"/>
    </row>
    <row r="38" spans="5:46" ht="16.5" hidden="1" thickBot="1" x14ac:dyDescent="0.3">
      <c r="E38" s="475"/>
      <c r="F38" s="476"/>
      <c r="G38" s="476"/>
      <c r="H38" s="476"/>
      <c r="I38" s="476"/>
      <c r="J38" s="476"/>
      <c r="K38" s="476"/>
      <c r="L38" s="476"/>
      <c r="M38" s="476"/>
      <c r="N38" s="476"/>
      <c r="O38" s="476"/>
      <c r="P38" s="476"/>
      <c r="Q38" s="477"/>
      <c r="R38" s="476"/>
      <c r="S38" s="476"/>
      <c r="T38" s="476"/>
      <c r="U38" s="476"/>
      <c r="V38" s="476"/>
      <c r="W38" s="476"/>
      <c r="X38" s="476"/>
      <c r="Y38" s="476"/>
      <c r="Z38" s="476"/>
      <c r="AA38" s="476"/>
      <c r="AB38" s="476"/>
      <c r="AC38" s="477"/>
      <c r="AD38" s="476"/>
      <c r="AE38" s="476"/>
      <c r="AF38" s="476"/>
      <c r="AG38" s="476"/>
      <c r="AH38" s="476"/>
      <c r="AI38" s="476"/>
      <c r="AJ38" s="476"/>
      <c r="AK38" s="476"/>
      <c r="AL38" s="476"/>
      <c r="AM38" s="476"/>
      <c r="AN38" s="476"/>
      <c r="AO38" s="476"/>
      <c r="AP38" s="272"/>
      <c r="AQ38" s="273"/>
      <c r="AR38" s="273"/>
      <c r="AS38" s="273"/>
      <c r="AT38" s="274"/>
    </row>
    <row r="39" spans="5:46" x14ac:dyDescent="0.25"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  <c r="AB39" s="268"/>
      <c r="AC39" s="268"/>
      <c r="AD39" s="268"/>
      <c r="AE39" s="268"/>
      <c r="AF39" s="268"/>
      <c r="AG39" s="268"/>
      <c r="AH39" s="268"/>
      <c r="AI39" s="268"/>
      <c r="AJ39" s="268"/>
      <c r="AK39" s="268"/>
      <c r="AL39" s="268"/>
      <c r="AM39" s="268"/>
      <c r="AN39" s="268"/>
      <c r="AO39" s="268"/>
      <c r="AP39" s="268"/>
      <c r="AQ39" s="268"/>
      <c r="AR39" s="268"/>
      <c r="AS39" s="268"/>
      <c r="AT39" s="268"/>
    </row>
    <row r="40" spans="5:46" ht="15.75" thickBot="1" x14ac:dyDescent="0.3"/>
    <row r="41" spans="5:46" ht="26.25" x14ac:dyDescent="0.4">
      <c r="E41" s="453" t="s">
        <v>10</v>
      </c>
      <c r="F41" s="454" t="s">
        <v>478</v>
      </c>
      <c r="G41" s="454"/>
      <c r="H41" s="454"/>
      <c r="I41" s="454"/>
      <c r="J41" s="454"/>
      <c r="K41" s="454"/>
      <c r="L41" s="454"/>
      <c r="M41" s="454"/>
      <c r="N41" s="454"/>
      <c r="O41" s="454"/>
      <c r="P41" s="454"/>
      <c r="Q41" s="455"/>
      <c r="R41" s="454"/>
      <c r="S41" s="454"/>
      <c r="T41" s="454"/>
      <c r="U41" s="454"/>
      <c r="V41" s="454"/>
      <c r="W41" s="454"/>
      <c r="X41" s="454"/>
      <c r="Y41" s="454"/>
      <c r="Z41" s="454"/>
      <c r="AA41" s="454"/>
      <c r="AB41" s="454"/>
      <c r="AC41" s="455"/>
      <c r="AD41" s="454"/>
      <c r="AE41" s="454"/>
      <c r="AF41" s="454"/>
      <c r="AG41" s="454"/>
      <c r="AH41" s="454"/>
      <c r="AI41" s="454"/>
      <c r="AJ41" s="454"/>
      <c r="AK41" s="454"/>
      <c r="AL41" s="454"/>
      <c r="AM41" s="454"/>
      <c r="AN41" s="454"/>
      <c r="AO41" s="454"/>
      <c r="AP41" s="525" t="s">
        <v>288</v>
      </c>
      <c r="AQ41" s="526"/>
      <c r="AR41" s="526"/>
      <c r="AS41" s="526"/>
      <c r="AT41" s="527"/>
    </row>
    <row r="42" spans="5:46" ht="15.75" thickBot="1" x14ac:dyDescent="0.3">
      <c r="E42" s="456"/>
      <c r="F42" s="457" t="s">
        <v>179</v>
      </c>
      <c r="G42" s="457"/>
      <c r="H42" s="457"/>
      <c r="I42" s="457"/>
      <c r="J42" s="457"/>
      <c r="K42" s="457"/>
      <c r="L42" s="457"/>
      <c r="M42" s="457"/>
      <c r="N42" s="457"/>
      <c r="O42" s="457"/>
      <c r="P42" s="457"/>
      <c r="Q42" s="458"/>
      <c r="R42" s="457" t="s">
        <v>179</v>
      </c>
      <c r="S42" s="457"/>
      <c r="T42" s="457"/>
      <c r="U42" s="457"/>
      <c r="V42" s="457"/>
      <c r="W42" s="457"/>
      <c r="X42" s="457"/>
      <c r="Y42" s="457"/>
      <c r="Z42" s="457"/>
      <c r="AA42" s="457"/>
      <c r="AB42" s="457"/>
      <c r="AC42" s="458"/>
      <c r="AD42" s="457" t="s">
        <v>179</v>
      </c>
      <c r="AE42" s="457"/>
      <c r="AF42" s="457"/>
      <c r="AG42" s="457"/>
      <c r="AH42" s="457"/>
      <c r="AI42" s="457"/>
      <c r="AJ42" s="457"/>
      <c r="AK42" s="457"/>
      <c r="AL42" s="457"/>
      <c r="AM42" s="457"/>
      <c r="AN42" s="457"/>
      <c r="AO42" s="457"/>
      <c r="AP42" s="530" t="s">
        <v>289</v>
      </c>
      <c r="AQ42" s="528"/>
      <c r="AR42" s="528" t="s">
        <v>290</v>
      </c>
      <c r="AS42" s="528"/>
      <c r="AT42" s="529"/>
    </row>
    <row r="43" spans="5:46" ht="15.75" thickBot="1" x14ac:dyDescent="0.3">
      <c r="E43" s="183" t="s">
        <v>71</v>
      </c>
      <c r="F43" s="320">
        <f t="shared" ref="F43:AQ43" si="28">F$4</f>
        <v>44927</v>
      </c>
      <c r="G43" s="320">
        <f t="shared" si="28"/>
        <v>44958</v>
      </c>
      <c r="H43" s="320">
        <f t="shared" si="28"/>
        <v>44986</v>
      </c>
      <c r="I43" s="320">
        <f t="shared" si="28"/>
        <v>45017</v>
      </c>
      <c r="J43" s="320">
        <f t="shared" si="28"/>
        <v>45047</v>
      </c>
      <c r="K43" s="320">
        <f t="shared" si="28"/>
        <v>45078</v>
      </c>
      <c r="L43" s="320">
        <f t="shared" si="28"/>
        <v>45108</v>
      </c>
      <c r="M43" s="320">
        <f t="shared" si="28"/>
        <v>45139</v>
      </c>
      <c r="N43" s="320">
        <f t="shared" si="28"/>
        <v>45170</v>
      </c>
      <c r="O43" s="320">
        <f t="shared" si="28"/>
        <v>45200</v>
      </c>
      <c r="P43" s="320">
        <f t="shared" si="28"/>
        <v>45231</v>
      </c>
      <c r="Q43" s="459">
        <f t="shared" si="28"/>
        <v>45261</v>
      </c>
      <c r="R43" s="320">
        <f t="shared" si="28"/>
        <v>45292</v>
      </c>
      <c r="S43" s="320">
        <f t="shared" si="28"/>
        <v>45323</v>
      </c>
      <c r="T43" s="320">
        <f t="shared" si="28"/>
        <v>45352</v>
      </c>
      <c r="U43" s="320">
        <f t="shared" si="28"/>
        <v>45383</v>
      </c>
      <c r="V43" s="320">
        <f t="shared" si="28"/>
        <v>45413</v>
      </c>
      <c r="W43" s="320">
        <f t="shared" si="28"/>
        <v>45444</v>
      </c>
      <c r="X43" s="320">
        <f t="shared" si="28"/>
        <v>45474</v>
      </c>
      <c r="Y43" s="320">
        <f t="shared" si="28"/>
        <v>45505</v>
      </c>
      <c r="Z43" s="320">
        <f t="shared" si="28"/>
        <v>45536</v>
      </c>
      <c r="AA43" s="320">
        <f t="shared" si="28"/>
        <v>45566</v>
      </c>
      <c r="AB43" s="320">
        <f t="shared" si="28"/>
        <v>45597</v>
      </c>
      <c r="AC43" s="459">
        <f t="shared" si="28"/>
        <v>45627</v>
      </c>
      <c r="AD43" s="320">
        <f t="shared" si="28"/>
        <v>45658</v>
      </c>
      <c r="AE43" s="320">
        <f t="shared" si="28"/>
        <v>45689</v>
      </c>
      <c r="AF43" s="320">
        <f t="shared" si="28"/>
        <v>45717</v>
      </c>
      <c r="AG43" s="320">
        <f t="shared" si="28"/>
        <v>45748</v>
      </c>
      <c r="AH43" s="320">
        <f t="shared" si="28"/>
        <v>45778</v>
      </c>
      <c r="AI43" s="320">
        <f t="shared" si="28"/>
        <v>45809</v>
      </c>
      <c r="AJ43" s="320">
        <f t="shared" si="28"/>
        <v>45839</v>
      </c>
      <c r="AK43" s="320">
        <f t="shared" si="28"/>
        <v>45870</v>
      </c>
      <c r="AL43" s="320">
        <f t="shared" si="28"/>
        <v>45901</v>
      </c>
      <c r="AM43" s="320">
        <f t="shared" si="28"/>
        <v>45931</v>
      </c>
      <c r="AN43" s="320">
        <f t="shared" si="28"/>
        <v>45962</v>
      </c>
      <c r="AO43" s="320">
        <f t="shared" si="28"/>
        <v>45992</v>
      </c>
      <c r="AP43" s="253" t="str">
        <f t="shared" si="28"/>
        <v>Last 4 Months</v>
      </c>
      <c r="AQ43" s="254" t="str">
        <f t="shared" si="28"/>
        <v>Last Year</v>
      </c>
      <c r="AR43" s="502" t="s">
        <v>482</v>
      </c>
      <c r="AS43" s="502" t="s">
        <v>292</v>
      </c>
      <c r="AT43" s="503" t="s">
        <v>483</v>
      </c>
    </row>
    <row r="44" spans="5:46" ht="15.75" x14ac:dyDescent="0.25">
      <c r="E44" s="460" t="s">
        <v>180</v>
      </c>
      <c r="F44" s="112">
        <v>1531</v>
      </c>
      <c r="G44" s="112">
        <v>1575</v>
      </c>
      <c r="H44" s="112">
        <v>2079</v>
      </c>
      <c r="I44" s="112">
        <v>1898</v>
      </c>
      <c r="J44" s="112">
        <v>2112</v>
      </c>
      <c r="K44" s="112">
        <v>2793</v>
      </c>
      <c r="L44" s="112">
        <v>2909</v>
      </c>
      <c r="M44" s="112">
        <v>2659</v>
      </c>
      <c r="N44" s="112">
        <v>2333</v>
      </c>
      <c r="O44" s="112">
        <v>2086</v>
      </c>
      <c r="P44" s="112">
        <v>2248</v>
      </c>
      <c r="Q44" s="461">
        <v>2190</v>
      </c>
      <c r="R44" s="112">
        <v>2337</v>
      </c>
      <c r="S44" s="112">
        <v>2169</v>
      </c>
      <c r="T44" s="112">
        <v>2195</v>
      </c>
      <c r="U44" s="112">
        <v>1925</v>
      </c>
      <c r="V44" s="112">
        <v>2201</v>
      </c>
      <c r="W44" s="112">
        <v>2090</v>
      </c>
      <c r="X44" s="112">
        <v>1954</v>
      </c>
      <c r="Y44" s="112">
        <v>1620</v>
      </c>
      <c r="Z44" s="112">
        <v>1328</v>
      </c>
      <c r="AA44" s="112">
        <v>1057</v>
      </c>
      <c r="AB44" s="112">
        <v>1295</v>
      </c>
      <c r="AC44" s="461">
        <v>1041</v>
      </c>
      <c r="AD44" s="112">
        <v>1287</v>
      </c>
      <c r="AE44" s="112">
        <v>1176</v>
      </c>
      <c r="AF44" s="112">
        <v>1250</v>
      </c>
      <c r="AG44" s="112">
        <v>1011</v>
      </c>
      <c r="AH44" s="112">
        <v>1043</v>
      </c>
      <c r="AI44" s="112">
        <v>974</v>
      </c>
      <c r="AJ44" s="112">
        <v>893</v>
      </c>
      <c r="AK44" s="112">
        <v>366</v>
      </c>
      <c r="AL44" s="112">
        <v>0</v>
      </c>
      <c r="AM44" s="112">
        <v>0</v>
      </c>
      <c r="AN44" s="112">
        <v>0</v>
      </c>
      <c r="AO44" s="112">
        <v>0</v>
      </c>
      <c r="AP44" s="113">
        <v>819</v>
      </c>
      <c r="AQ44" s="112">
        <v>1060.0833333333333</v>
      </c>
      <c r="AR44" s="112">
        <v>21212</v>
      </c>
      <c r="AS44" s="112">
        <v>16491</v>
      </c>
      <c r="AT44" s="114">
        <v>8000</v>
      </c>
    </row>
    <row r="45" spans="5:46" ht="15.75" x14ac:dyDescent="0.25">
      <c r="E45" s="462" t="s">
        <v>475</v>
      </c>
      <c r="F45" s="30">
        <v>1399.9424657534244</v>
      </c>
      <c r="G45" s="30">
        <v>1437.0219178082193</v>
      </c>
      <c r="H45" s="30">
        <v>1823.8132420091656</v>
      </c>
      <c r="I45" s="30">
        <v>1679.4767123287668</v>
      </c>
      <c r="J45" s="30">
        <v>1880.0000000000007</v>
      </c>
      <c r="K45" s="30">
        <v>2469.2849315068502</v>
      </c>
      <c r="L45" s="30">
        <v>2473.2789879482953</v>
      </c>
      <c r="M45" s="30">
        <v>2284.8904109589043</v>
      </c>
      <c r="N45" s="30">
        <v>2088.9863013698637</v>
      </c>
      <c r="O45" s="30">
        <v>1794.167123287672</v>
      </c>
      <c r="P45" s="30">
        <v>1960.5616438356158</v>
      </c>
      <c r="Q45" s="463">
        <v>1877.0082191780823</v>
      </c>
      <c r="R45" s="30">
        <v>2069.5178082191783</v>
      </c>
      <c r="S45" s="30">
        <v>2012.0825211484271</v>
      </c>
      <c r="T45" s="30">
        <v>2059.3150684931506</v>
      </c>
      <c r="U45" s="30">
        <v>1771.4027397260274</v>
      </c>
      <c r="V45" s="30">
        <v>2078.6410958904103</v>
      </c>
      <c r="W45" s="30">
        <v>1997.9260273972391</v>
      </c>
      <c r="X45" s="30">
        <v>1846.682191780822</v>
      </c>
      <c r="Y45" s="30">
        <v>1647.0356164383568</v>
      </c>
      <c r="Z45" s="30">
        <v>1417.7232876712328</v>
      </c>
      <c r="AA45" s="30">
        <v>1127</v>
      </c>
      <c r="AB45" s="30">
        <v>1303</v>
      </c>
      <c r="AC45" s="463">
        <v>1049</v>
      </c>
      <c r="AD45" s="30">
        <v>1295</v>
      </c>
      <c r="AE45" s="30">
        <v>1186</v>
      </c>
      <c r="AF45" s="30">
        <v>1257</v>
      </c>
      <c r="AG45" s="30">
        <v>1015</v>
      </c>
      <c r="AH45" s="30">
        <v>1056</v>
      </c>
      <c r="AI45" s="30">
        <v>978</v>
      </c>
      <c r="AJ45" s="30">
        <v>901</v>
      </c>
      <c r="AK45" s="30">
        <v>370</v>
      </c>
      <c r="AL45" s="30">
        <v>0</v>
      </c>
      <c r="AM45" s="30">
        <v>0</v>
      </c>
      <c r="AN45" s="30">
        <v>0</v>
      </c>
      <c r="AO45" s="30">
        <v>0</v>
      </c>
      <c r="AP45" s="116">
        <v>826.25</v>
      </c>
      <c r="AQ45" s="30">
        <v>1079.5602739726028</v>
      </c>
      <c r="AR45" s="30">
        <v>20379.326356764843</v>
      </c>
      <c r="AS45" s="30">
        <v>15482.603069093611</v>
      </c>
      <c r="AT45" s="117">
        <v>8058</v>
      </c>
    </row>
    <row r="46" spans="5:46" ht="15.75" x14ac:dyDescent="0.25">
      <c r="E46" s="464" t="s">
        <v>476</v>
      </c>
      <c r="F46" s="120">
        <v>1399.9424657534246</v>
      </c>
      <c r="G46" s="120">
        <v>1437.0219178082195</v>
      </c>
      <c r="H46" s="120">
        <v>1823.8132420091656</v>
      </c>
      <c r="I46" s="120">
        <v>1679.4767123287668</v>
      </c>
      <c r="J46" s="120">
        <v>1880.0000000000002</v>
      </c>
      <c r="K46" s="120">
        <v>2469.2849315068502</v>
      </c>
      <c r="L46" s="120">
        <v>2473.2789879482962</v>
      </c>
      <c r="M46" s="120">
        <v>2284.8904109589039</v>
      </c>
      <c r="N46" s="120">
        <v>2088.9863013698632</v>
      </c>
      <c r="O46" s="120">
        <v>1794.1671232876718</v>
      </c>
      <c r="P46" s="120">
        <v>1960.5616438356158</v>
      </c>
      <c r="Q46" s="465">
        <v>1877.0082191780823</v>
      </c>
      <c r="R46" s="120">
        <v>2069.5178082191778</v>
      </c>
      <c r="S46" s="120">
        <v>2012.0825211484271</v>
      </c>
      <c r="T46" s="120">
        <v>2059.3150684931506</v>
      </c>
      <c r="U46" s="120">
        <v>1771.4027397260279</v>
      </c>
      <c r="V46" s="120">
        <v>2078.6410958904094</v>
      </c>
      <c r="W46" s="120">
        <v>1997.9260273972382</v>
      </c>
      <c r="X46" s="120">
        <v>1846.6821917808211</v>
      </c>
      <c r="Y46" s="120">
        <v>1647.0356164383561</v>
      </c>
      <c r="Z46" s="120">
        <v>1417.5632907941799</v>
      </c>
      <c r="AA46" s="120">
        <v>1124.9327962975044</v>
      </c>
      <c r="AB46" s="120">
        <v>1294.4803810636001</v>
      </c>
      <c r="AC46" s="465">
        <v>1034.6522908443935</v>
      </c>
      <c r="AD46" s="120">
        <v>1262.4783856908357</v>
      </c>
      <c r="AE46" s="120">
        <v>1137.8504592370148</v>
      </c>
      <c r="AF46" s="120">
        <v>1178.8484252997193</v>
      </c>
      <c r="AG46" s="120">
        <v>926.77446973939527</v>
      </c>
      <c r="AH46" s="120">
        <v>930.5330394161723</v>
      </c>
      <c r="AI46" s="120">
        <v>827.41235623530918</v>
      </c>
      <c r="AJ46" s="120">
        <v>720.78493840458384</v>
      </c>
      <c r="AK46" s="120">
        <v>280.17121806087596</v>
      </c>
      <c r="AL46" s="120">
        <v>0</v>
      </c>
      <c r="AM46" s="120">
        <v>0</v>
      </c>
      <c r="AN46" s="120">
        <v>0</v>
      </c>
      <c r="AO46" s="120">
        <v>0</v>
      </c>
      <c r="AP46" s="163">
        <v>689.72538802923532</v>
      </c>
      <c r="AQ46" s="164">
        <v>1011.3735042569652</v>
      </c>
      <c r="AR46" s="164">
        <v>20354.231828093285</v>
      </c>
      <c r="AS46" s="164">
        <v>15482.603069093608</v>
      </c>
      <c r="AT46" s="165">
        <v>7264.8532920839061</v>
      </c>
    </row>
    <row r="47" spans="5:46" ht="15.75" x14ac:dyDescent="0.25">
      <c r="E47" s="460" t="s">
        <v>76</v>
      </c>
      <c r="F47" s="225">
        <v>2263739.361071629</v>
      </c>
      <c r="G47" s="225">
        <v>2241975.7089290004</v>
      </c>
      <c r="H47" s="225">
        <v>2755615.8300001496</v>
      </c>
      <c r="I47" s="225">
        <v>2531488.5946433581</v>
      </c>
      <c r="J47" s="225">
        <v>3027917.2632155204</v>
      </c>
      <c r="K47" s="225">
        <v>4034791.8042862806</v>
      </c>
      <c r="L47" s="225">
        <v>4014847.8100006185</v>
      </c>
      <c r="M47" s="225">
        <v>3489957.6089287321</v>
      </c>
      <c r="N47" s="225">
        <v>3044941.4478579704</v>
      </c>
      <c r="O47" s="225">
        <v>2715160.2157152304</v>
      </c>
      <c r="P47" s="225">
        <v>2973758.6385717313</v>
      </c>
      <c r="Q47" s="466">
        <v>2939576.0035710698</v>
      </c>
      <c r="R47" s="225">
        <v>3042363.7796420613</v>
      </c>
      <c r="S47" s="225">
        <v>2849402.8671429604</v>
      </c>
      <c r="T47" s="225">
        <v>2910924.8964278176</v>
      </c>
      <c r="U47" s="225">
        <v>2567776.4807150504</v>
      </c>
      <c r="V47" s="225">
        <v>2718008.9239291493</v>
      </c>
      <c r="W47" s="225">
        <v>2513201.0449995091</v>
      </c>
      <c r="X47" s="225">
        <v>2379184.6232145596</v>
      </c>
      <c r="Y47" s="225">
        <v>1903731.1592860699</v>
      </c>
      <c r="Z47" s="225">
        <v>1592083.0164282005</v>
      </c>
      <c r="AA47" s="225">
        <v>1268298.4732142403</v>
      </c>
      <c r="AB47" s="225">
        <v>1417192.2589290498</v>
      </c>
      <c r="AC47" s="466">
        <v>1155671.03571456</v>
      </c>
      <c r="AD47" s="225">
        <v>1432339.4732138803</v>
      </c>
      <c r="AE47" s="225">
        <v>1334492.4374997402</v>
      </c>
      <c r="AF47" s="225">
        <v>1414295.7767853797</v>
      </c>
      <c r="AG47" s="225">
        <v>1170323.6250007497</v>
      </c>
      <c r="AH47" s="225">
        <v>1283751.1517860801</v>
      </c>
      <c r="AI47" s="225">
        <v>1187720.6785705914</v>
      </c>
      <c r="AJ47" s="225">
        <v>1091603.5089290796</v>
      </c>
      <c r="AK47" s="225">
        <v>441956.83928507002</v>
      </c>
      <c r="AL47" s="225">
        <v>0</v>
      </c>
      <c r="AM47" s="225">
        <v>0</v>
      </c>
      <c r="AN47" s="225">
        <v>0</v>
      </c>
      <c r="AO47" s="225">
        <v>0</v>
      </c>
      <c r="AP47" s="275">
        <v>1001258.0446427052</v>
      </c>
      <c r="AQ47" s="225">
        <v>1232477.3562797185</v>
      </c>
      <c r="AR47" s="225">
        <v>26317838.559643224</v>
      </c>
      <c r="AS47" s="225">
        <v>20884593.775357176</v>
      </c>
      <c r="AT47" s="276">
        <v>9356483.4910705704</v>
      </c>
    </row>
    <row r="48" spans="5:46" ht="15.75" x14ac:dyDescent="0.25">
      <c r="E48" s="462" t="s">
        <v>77</v>
      </c>
      <c r="F48" s="278">
        <v>2065300.7503573007</v>
      </c>
      <c r="G48" s="278">
        <v>2052857.6557147014</v>
      </c>
      <c r="H48" s="278">
        <v>2458166.9275001516</v>
      </c>
      <c r="I48" s="278">
        <v>2278985.5350005194</v>
      </c>
      <c r="J48" s="278">
        <v>2720227.2192868879</v>
      </c>
      <c r="K48" s="278">
        <v>3581524.4250005796</v>
      </c>
      <c r="L48" s="278">
        <v>3433488.0171435801</v>
      </c>
      <c r="M48" s="278">
        <v>2977965.1975000803</v>
      </c>
      <c r="N48" s="278">
        <v>2677875.8742866507</v>
      </c>
      <c r="O48" s="278">
        <v>2310269.1032153005</v>
      </c>
      <c r="P48" s="278">
        <v>2587779.0364290001</v>
      </c>
      <c r="Q48" s="467">
        <v>2514264.3496424286</v>
      </c>
      <c r="R48" s="278">
        <v>2652884.5364278504</v>
      </c>
      <c r="S48" s="278">
        <v>2584266.9042862104</v>
      </c>
      <c r="T48" s="278">
        <v>2663985.3549991404</v>
      </c>
      <c r="U48" s="278">
        <v>2310938.9317862904</v>
      </c>
      <c r="V48" s="278">
        <v>2488400.5521433093</v>
      </c>
      <c r="W48" s="278">
        <v>2323319.3414280512</v>
      </c>
      <c r="X48" s="278">
        <v>2200850.7192861093</v>
      </c>
      <c r="Y48" s="278">
        <v>1880320.397500331</v>
      </c>
      <c r="Z48" s="278">
        <v>1648872.9053568605</v>
      </c>
      <c r="AA48" s="278">
        <v>1335791.91964304</v>
      </c>
      <c r="AB48" s="278">
        <v>1419080.9910718801</v>
      </c>
      <c r="AC48" s="467">
        <v>1155735.3035716801</v>
      </c>
      <c r="AD48" s="278">
        <v>1432172.2142853602</v>
      </c>
      <c r="AE48" s="278">
        <v>1335064.6785712102</v>
      </c>
      <c r="AF48" s="278">
        <v>1414740.4374996496</v>
      </c>
      <c r="AG48" s="278">
        <v>1170588.0357150198</v>
      </c>
      <c r="AH48" s="278">
        <v>1283378.7767861402</v>
      </c>
      <c r="AI48" s="278">
        <v>1187384.6428562813</v>
      </c>
      <c r="AJ48" s="278">
        <v>1091804.8035718997</v>
      </c>
      <c r="AK48" s="278">
        <v>442076.75892797002</v>
      </c>
      <c r="AL48" s="278">
        <v>0</v>
      </c>
      <c r="AM48" s="278">
        <v>0</v>
      </c>
      <c r="AN48" s="278">
        <v>0</v>
      </c>
      <c r="AO48" s="278">
        <v>0</v>
      </c>
      <c r="AP48" s="277">
        <v>1001161.2455355728</v>
      </c>
      <c r="AQ48" s="278">
        <v>1243057.6223214159</v>
      </c>
      <c r="AR48" s="278">
        <v>24664447.857500754</v>
      </c>
      <c r="AS48" s="278">
        <v>19104966.737857293</v>
      </c>
      <c r="AT48" s="279">
        <v>9357210.3482135292</v>
      </c>
    </row>
    <row r="49" spans="5:46" ht="15.75" x14ac:dyDescent="0.25">
      <c r="E49" s="464" t="s">
        <v>78</v>
      </c>
      <c r="F49" s="321">
        <v>2065300.7503572996</v>
      </c>
      <c r="G49" s="321">
        <v>2052857.6557147009</v>
      </c>
      <c r="H49" s="321">
        <v>2458166.9275001506</v>
      </c>
      <c r="I49" s="321">
        <v>2278985.5350005184</v>
      </c>
      <c r="J49" s="321">
        <v>2720227.2192868898</v>
      </c>
      <c r="K49" s="321">
        <v>3581524.42500058</v>
      </c>
      <c r="L49" s="321">
        <v>3433488.0171435792</v>
      </c>
      <c r="M49" s="321">
        <v>2977965.1975000789</v>
      </c>
      <c r="N49" s="321">
        <v>2677875.8742866502</v>
      </c>
      <c r="O49" s="321">
        <v>2310269.1032153005</v>
      </c>
      <c r="P49" s="321">
        <v>2587779.0364290006</v>
      </c>
      <c r="Q49" s="468">
        <v>2514264.349642429</v>
      </c>
      <c r="R49" s="321">
        <v>2652884.5364278499</v>
      </c>
      <c r="S49" s="321">
        <v>2584266.9042862114</v>
      </c>
      <c r="T49" s="321">
        <v>2663985.3549991399</v>
      </c>
      <c r="U49" s="321">
        <v>2310938.9317862876</v>
      </c>
      <c r="V49" s="321">
        <v>2488400.5521433069</v>
      </c>
      <c r="W49" s="321">
        <v>2323302.8559868359</v>
      </c>
      <c r="X49" s="321">
        <v>2200372.0136665767</v>
      </c>
      <c r="Y49" s="321">
        <v>1879680.3975689844</v>
      </c>
      <c r="Z49" s="321">
        <v>1649764.86482298</v>
      </c>
      <c r="AA49" s="321">
        <v>1335367.6779386532</v>
      </c>
      <c r="AB49" s="321">
        <v>1414056.4825211363</v>
      </c>
      <c r="AC49" s="468">
        <v>1146316.8691239832</v>
      </c>
      <c r="AD49" s="321">
        <v>1409038.8453023499</v>
      </c>
      <c r="AE49" s="321">
        <v>1297870.8088928238</v>
      </c>
      <c r="AF49" s="321">
        <v>1352488.1574576646</v>
      </c>
      <c r="AG49" s="321">
        <v>1094931.2988478099</v>
      </c>
      <c r="AH49" s="321">
        <v>1165785.5063450343</v>
      </c>
      <c r="AI49" s="321">
        <v>1041713.7380989227</v>
      </c>
      <c r="AJ49" s="321">
        <v>911185.6029544858</v>
      </c>
      <c r="AK49" s="321">
        <v>351391.13283174031</v>
      </c>
      <c r="AL49" s="321">
        <v>0</v>
      </c>
      <c r="AM49" s="321">
        <v>0</v>
      </c>
      <c r="AN49" s="321">
        <v>0</v>
      </c>
      <c r="AO49" s="321">
        <v>0</v>
      </c>
      <c r="AP49" s="280">
        <v>867518.99505754572</v>
      </c>
      <c r="AQ49" s="281">
        <v>1180825.9154281321</v>
      </c>
      <c r="AR49" s="281">
        <v>24649337.441271946</v>
      </c>
      <c r="AS49" s="281">
        <v>19103831.546865195</v>
      </c>
      <c r="AT49" s="282">
        <v>8624405.090730831</v>
      </c>
    </row>
    <row r="50" spans="5:46" ht="15.75" x14ac:dyDescent="0.25">
      <c r="E50" s="460" t="s">
        <v>79</v>
      </c>
      <c r="F50" s="225">
        <v>1477.6018034432586</v>
      </c>
      <c r="G50" s="225">
        <v>1422.4766405898415</v>
      </c>
      <c r="H50" s="225">
        <v>1324.4525396826116</v>
      </c>
      <c r="I50" s="225">
        <v>1332.7663828468694</v>
      </c>
      <c r="J50" s="225">
        <v>1432.6729465982578</v>
      </c>
      <c r="K50" s="225">
        <v>1443.6085944454996</v>
      </c>
      <c r="L50" s="225">
        <v>1379.1470642834715</v>
      </c>
      <c r="M50" s="225">
        <v>1311.507562590723</v>
      </c>
      <c r="N50" s="225">
        <v>1304.1613578473941</v>
      </c>
      <c r="O50" s="225">
        <v>1300.6108416659781</v>
      </c>
      <c r="P50" s="225">
        <v>1321.8463694714108</v>
      </c>
      <c r="Q50" s="466">
        <v>1341.2721477493469</v>
      </c>
      <c r="R50" s="225">
        <v>1300.8244671125638</v>
      </c>
      <c r="S50" s="225">
        <v>1312.6942679312865</v>
      </c>
      <c r="T50" s="225">
        <v>1325.1616840217848</v>
      </c>
      <c r="U50" s="225">
        <v>1332.9098601117146</v>
      </c>
      <c r="V50" s="225">
        <v>1233.8972848383232</v>
      </c>
      <c r="W50" s="225">
        <v>1201.488538277277</v>
      </c>
      <c r="X50" s="225">
        <v>1216.5970436103171</v>
      </c>
      <c r="Y50" s="225">
        <v>1174.1426909173272</v>
      </c>
      <c r="Z50" s="225">
        <v>1197.8576930935244</v>
      </c>
      <c r="AA50" s="225">
        <v>1198.9039481686284</v>
      </c>
      <c r="AB50" s="225">
        <v>1093.356956701969</v>
      </c>
      <c r="AC50" s="466">
        <v>1109.1546932896829</v>
      </c>
      <c r="AD50" s="225">
        <v>1111.9288836160686</v>
      </c>
      <c r="AE50" s="225">
        <v>1133.772480867126</v>
      </c>
      <c r="AF50" s="225">
        <v>1130.4366214283039</v>
      </c>
      <c r="AG50" s="225">
        <v>1156.5901335318988</v>
      </c>
      <c r="AH50" s="225">
        <v>1229.8256488840652</v>
      </c>
      <c r="AI50" s="225">
        <v>1218.4257480190877</v>
      </c>
      <c r="AJ50" s="225">
        <v>1221.4003459452179</v>
      </c>
      <c r="AK50" s="225">
        <v>1206.5323477734153</v>
      </c>
      <c r="AL50" s="225" t="s">
        <v>484</v>
      </c>
      <c r="AM50" s="225" t="s">
        <v>484</v>
      </c>
      <c r="AN50" s="225" t="s">
        <v>484</v>
      </c>
      <c r="AO50" s="225" t="s">
        <v>484</v>
      </c>
      <c r="AP50" s="275">
        <v>1222.5372950460383</v>
      </c>
      <c r="AQ50" s="225">
        <v>1162.6230858703423</v>
      </c>
      <c r="AR50" s="225">
        <v>1240.7051932699992</v>
      </c>
      <c r="AS50" s="225">
        <v>1266.423732663706</v>
      </c>
      <c r="AT50" s="276">
        <v>1169.5604363838213</v>
      </c>
    </row>
    <row r="51" spans="5:46" ht="15.75" x14ac:dyDescent="0.25">
      <c r="E51" s="462" t="s">
        <v>80</v>
      </c>
      <c r="F51" s="278">
        <v>1474.2754494419828</v>
      </c>
      <c r="G51" s="278">
        <v>1427.5499965412982</v>
      </c>
      <c r="H51" s="278">
        <v>1346.8172385633977</v>
      </c>
      <c r="I51" s="278">
        <v>1355.9616763786335</v>
      </c>
      <c r="J51" s="278">
        <v>1445.9293719611101</v>
      </c>
      <c r="K51" s="278">
        <v>1449.4297901396901</v>
      </c>
      <c r="L51" s="278">
        <v>1387.2332053416362</v>
      </c>
      <c r="M51" s="278">
        <v>1302.3295527947496</v>
      </c>
      <c r="N51" s="278">
        <v>1280.9020749588542</v>
      </c>
      <c r="O51" s="278">
        <v>1286.6554659980122</v>
      </c>
      <c r="P51" s="278">
        <v>1318.9172005458113</v>
      </c>
      <c r="Q51" s="467">
        <v>1338.5063079390204</v>
      </c>
      <c r="R51" s="278">
        <v>1280.8853386483586</v>
      </c>
      <c r="S51" s="278">
        <v>1283.3742128484871</v>
      </c>
      <c r="T51" s="278">
        <v>1292.6268936003275</v>
      </c>
      <c r="U51" s="278">
        <v>1303.581324145242</v>
      </c>
      <c r="V51" s="278">
        <v>1196.1285264507742</v>
      </c>
      <c r="W51" s="278">
        <v>1161.8655463559439</v>
      </c>
      <c r="X51" s="278">
        <v>1190.7863989167242</v>
      </c>
      <c r="Y51" s="278">
        <v>1140.6391842007902</v>
      </c>
      <c r="Z51" s="278">
        <v>1162.0428304985498</v>
      </c>
      <c r="AA51" s="278">
        <v>1184.2634601979059</v>
      </c>
      <c r="AB51" s="278">
        <v>1088.0874835547813</v>
      </c>
      <c r="AC51" s="467">
        <v>1100.749574424862</v>
      </c>
      <c r="AD51" s="278">
        <v>1104.9244897956448</v>
      </c>
      <c r="AE51" s="278">
        <v>1124.6869127919142</v>
      </c>
      <c r="AF51" s="278">
        <v>1124.4896081938341</v>
      </c>
      <c r="AG51" s="278">
        <v>1152.2887051379505</v>
      </c>
      <c r="AH51" s="278">
        <v>1214.3208113505116</v>
      </c>
      <c r="AI51" s="278">
        <v>1213.0947268469133</v>
      </c>
      <c r="AJ51" s="278">
        <v>1210.7700372607098</v>
      </c>
      <c r="AK51" s="278">
        <v>1193.8020511566758</v>
      </c>
      <c r="AL51" s="278" t="s">
        <v>484</v>
      </c>
      <c r="AM51" s="278" t="s">
        <v>484</v>
      </c>
      <c r="AN51" s="278" t="s">
        <v>484</v>
      </c>
      <c r="AO51" s="278" t="s">
        <v>484</v>
      </c>
      <c r="AP51" s="277">
        <v>1211.6928841580307</v>
      </c>
      <c r="AQ51" s="278">
        <v>1151.4480963134833</v>
      </c>
      <c r="AR51" s="278">
        <v>1210.2680641018087</v>
      </c>
      <c r="AS51" s="278">
        <v>1233.9634784020684</v>
      </c>
      <c r="AT51" s="279">
        <v>1161.2323589244886</v>
      </c>
    </row>
    <row r="52" spans="5:46" ht="15.75" x14ac:dyDescent="0.25">
      <c r="E52" s="464" t="s">
        <v>81</v>
      </c>
      <c r="F52" s="321">
        <v>1474.2754494419817</v>
      </c>
      <c r="G52" s="321">
        <v>1427.5499965412976</v>
      </c>
      <c r="H52" s="321">
        <v>1346.8172385633973</v>
      </c>
      <c r="I52" s="321">
        <v>1355.961676378633</v>
      </c>
      <c r="J52" s="321">
        <v>1445.9293719611114</v>
      </c>
      <c r="K52" s="321">
        <v>1449.4297901396901</v>
      </c>
      <c r="L52" s="321">
        <v>1387.2332053416353</v>
      </c>
      <c r="M52" s="321">
        <v>1302.3295527947491</v>
      </c>
      <c r="N52" s="321">
        <v>1280.9020749588542</v>
      </c>
      <c r="O52" s="321">
        <v>1286.6554659980125</v>
      </c>
      <c r="P52" s="321">
        <v>1318.9172005458115</v>
      </c>
      <c r="Q52" s="468">
        <v>1338.5063079390206</v>
      </c>
      <c r="R52" s="321">
        <v>1280.8853386483588</v>
      </c>
      <c r="S52" s="321">
        <v>1283.3742128484876</v>
      </c>
      <c r="T52" s="321">
        <v>1292.6268936003273</v>
      </c>
      <c r="U52" s="321">
        <v>1303.5813241452402</v>
      </c>
      <c r="V52" s="321">
        <v>1196.1285264507735</v>
      </c>
      <c r="W52" s="321">
        <v>1161.8572950788757</v>
      </c>
      <c r="X52" s="321">
        <v>1190.5271742262701</v>
      </c>
      <c r="Y52" s="321">
        <v>1140.2506073388458</v>
      </c>
      <c r="Z52" s="321">
        <v>1162.8033204843439</v>
      </c>
      <c r="AA52" s="321">
        <v>1186.0644027214371</v>
      </c>
      <c r="AB52" s="321">
        <v>1091.3738228919988</v>
      </c>
      <c r="AC52" s="468">
        <v>1106.9247388400008</v>
      </c>
      <c r="AD52" s="321">
        <v>1115.0894802419255</v>
      </c>
      <c r="AE52" s="321">
        <v>1139.6339017194848</v>
      </c>
      <c r="AF52" s="321">
        <v>1146.2960632015076</v>
      </c>
      <c r="AG52" s="321">
        <v>1180.4430960271268</v>
      </c>
      <c r="AH52" s="321">
        <v>1251.8147383960297</v>
      </c>
      <c r="AI52" s="321">
        <v>1258.0019114999388</v>
      </c>
      <c r="AJ52" s="321">
        <v>1263.1573851020569</v>
      </c>
      <c r="AK52" s="321">
        <v>1253.2013960741306</v>
      </c>
      <c r="AL52" s="321" t="s">
        <v>484</v>
      </c>
      <c r="AM52" s="321" t="s">
        <v>484</v>
      </c>
      <c r="AN52" s="321" t="s">
        <v>484</v>
      </c>
      <c r="AO52" s="321" t="s">
        <v>484</v>
      </c>
      <c r="AP52" s="280">
        <v>1257.7744854895413</v>
      </c>
      <c r="AQ52" s="281">
        <v>1167.5468167377589</v>
      </c>
      <c r="AR52" s="281">
        <v>1211.017819265008</v>
      </c>
      <c r="AS52" s="281">
        <v>1233.8901579799774</v>
      </c>
      <c r="AT52" s="282">
        <v>1187.1409846814595</v>
      </c>
    </row>
    <row r="53" spans="5:46" ht="15.75" x14ac:dyDescent="0.25">
      <c r="E53" s="460" t="s">
        <v>82</v>
      </c>
      <c r="F53" s="225">
        <v>2257003.9110716302</v>
      </c>
      <c r="G53" s="225">
        <v>2238618.7089290009</v>
      </c>
      <c r="H53" s="225">
        <v>2749484.8400001498</v>
      </c>
      <c r="I53" s="225">
        <v>2525676.2646433595</v>
      </c>
      <c r="J53" s="225">
        <v>3021406.3632155182</v>
      </c>
      <c r="K53" s="225">
        <v>4025191.8142862841</v>
      </c>
      <c r="L53" s="225">
        <v>4005563.3100006194</v>
      </c>
      <c r="M53" s="225">
        <v>3481998.2589287302</v>
      </c>
      <c r="N53" s="225">
        <v>3039179.8178579696</v>
      </c>
      <c r="O53" s="225">
        <v>2689972.4957152302</v>
      </c>
      <c r="P53" s="225">
        <v>2944003.9085717299</v>
      </c>
      <c r="Q53" s="466">
        <v>2914732.1235710676</v>
      </c>
      <c r="R53" s="225">
        <v>3021191.2196420594</v>
      </c>
      <c r="S53" s="225">
        <v>2835126.2971429615</v>
      </c>
      <c r="T53" s="225">
        <v>2897322.8664278192</v>
      </c>
      <c r="U53" s="225">
        <v>2547876.1507150484</v>
      </c>
      <c r="V53" s="225">
        <v>2698825.0039291503</v>
      </c>
      <c r="W53" s="225">
        <v>2493935.8949995097</v>
      </c>
      <c r="X53" s="225">
        <v>2357931.7932145605</v>
      </c>
      <c r="Y53" s="225">
        <v>1888204.0792860705</v>
      </c>
      <c r="Z53" s="225">
        <v>1586911.8764282004</v>
      </c>
      <c r="AA53" s="225">
        <v>1268298.4732142403</v>
      </c>
      <c r="AB53" s="225">
        <v>1417192.2589290498</v>
      </c>
      <c r="AC53" s="466">
        <v>1155671.03571456</v>
      </c>
      <c r="AD53" s="225">
        <v>1432339.4732138803</v>
      </c>
      <c r="AE53" s="225">
        <v>1334492.4374997402</v>
      </c>
      <c r="AF53" s="225">
        <v>1414295.7767853797</v>
      </c>
      <c r="AG53" s="225">
        <v>1170323.6250007497</v>
      </c>
      <c r="AH53" s="225">
        <v>1283751.1517860801</v>
      </c>
      <c r="AI53" s="225">
        <v>1187720.6785705914</v>
      </c>
      <c r="AJ53" s="225">
        <v>1091603.5089290796</v>
      </c>
      <c r="AK53" s="225">
        <v>441956.83928507002</v>
      </c>
      <c r="AL53" s="225">
        <v>0</v>
      </c>
      <c r="AM53" s="225">
        <v>0</v>
      </c>
      <c r="AN53" s="225">
        <v>0</v>
      </c>
      <c r="AO53" s="225">
        <v>0</v>
      </c>
      <c r="AP53" s="275">
        <v>1001258.0446427052</v>
      </c>
      <c r="AQ53" s="225">
        <v>1232046.4279463852</v>
      </c>
      <c r="AR53" s="225">
        <v>26168486.949643232</v>
      </c>
      <c r="AS53" s="225">
        <v>20740413.305357181</v>
      </c>
      <c r="AT53" s="276">
        <v>9356483.4910705704</v>
      </c>
    </row>
    <row r="54" spans="5:46" ht="15.75" x14ac:dyDescent="0.25">
      <c r="E54" s="462" t="s">
        <v>83</v>
      </c>
      <c r="F54" s="278">
        <v>2061284.3903573006</v>
      </c>
      <c r="G54" s="278">
        <v>2050914.9457147003</v>
      </c>
      <c r="H54" s="278">
        <v>2454343.307500151</v>
      </c>
      <c r="I54" s="278">
        <v>2275388.1950005204</v>
      </c>
      <c r="J54" s="278">
        <v>2716307.1792868911</v>
      </c>
      <c r="K54" s="278">
        <v>3575888.7550005801</v>
      </c>
      <c r="L54" s="278">
        <v>3428092.4971435782</v>
      </c>
      <c r="M54" s="278">
        <v>2973368.0675000809</v>
      </c>
      <c r="N54" s="278">
        <v>2674490.4942866499</v>
      </c>
      <c r="O54" s="278">
        <v>2295073.0132153006</v>
      </c>
      <c r="P54" s="278">
        <v>2567225.7664290019</v>
      </c>
      <c r="Q54" s="467">
        <v>2499057.6296424298</v>
      </c>
      <c r="R54" s="278">
        <v>2640422.8564278507</v>
      </c>
      <c r="S54" s="278">
        <v>2575153.1942862109</v>
      </c>
      <c r="T54" s="278">
        <v>2655542.6949991407</v>
      </c>
      <c r="U54" s="278">
        <v>2298418.3917862899</v>
      </c>
      <c r="V54" s="278">
        <v>2477826.062143309</v>
      </c>
      <c r="W54" s="278">
        <v>2311664.56142805</v>
      </c>
      <c r="X54" s="278">
        <v>2188162.0992861111</v>
      </c>
      <c r="Y54" s="278">
        <v>1871265.2075003306</v>
      </c>
      <c r="Z54" s="278">
        <v>1646747.8353568607</v>
      </c>
      <c r="AA54" s="278">
        <v>1335791.91964304</v>
      </c>
      <c r="AB54" s="278">
        <v>1419080.9910718801</v>
      </c>
      <c r="AC54" s="467">
        <v>1155735.3035716801</v>
      </c>
      <c r="AD54" s="278">
        <v>1432172.2142853602</v>
      </c>
      <c r="AE54" s="278">
        <v>1335064.6785712102</v>
      </c>
      <c r="AF54" s="278">
        <v>1414740.4374996496</v>
      </c>
      <c r="AG54" s="278">
        <v>1170588.0357150198</v>
      </c>
      <c r="AH54" s="278">
        <v>1283378.7767861402</v>
      </c>
      <c r="AI54" s="278">
        <v>1187384.6428562813</v>
      </c>
      <c r="AJ54" s="278">
        <v>1091804.8035718997</v>
      </c>
      <c r="AK54" s="278">
        <v>442076.75892797002</v>
      </c>
      <c r="AL54" s="278">
        <v>0</v>
      </c>
      <c r="AM54" s="278">
        <v>0</v>
      </c>
      <c r="AN54" s="278">
        <v>0</v>
      </c>
      <c r="AO54" s="278">
        <v>0</v>
      </c>
      <c r="AP54" s="277">
        <v>1001161.2455355728</v>
      </c>
      <c r="AQ54" s="278">
        <v>1242880.5331547493</v>
      </c>
      <c r="AR54" s="278">
        <v>24575811.117500756</v>
      </c>
      <c r="AS54" s="278">
        <v>19018455.067857295</v>
      </c>
      <c r="AT54" s="279">
        <v>9357210.3482135292</v>
      </c>
    </row>
    <row r="55" spans="5:46" ht="15.75" x14ac:dyDescent="0.25">
      <c r="E55" s="464" t="s">
        <v>84</v>
      </c>
      <c r="F55" s="321">
        <v>2061284.3903573002</v>
      </c>
      <c r="G55" s="321">
        <v>2050914.9457147005</v>
      </c>
      <c r="H55" s="321">
        <v>2454343.3075001501</v>
      </c>
      <c r="I55" s="321">
        <v>2275388.195000519</v>
      </c>
      <c r="J55" s="321">
        <v>2716307.1792868907</v>
      </c>
      <c r="K55" s="321">
        <v>3575888.7550005801</v>
      </c>
      <c r="L55" s="321">
        <v>3428092.4971435796</v>
      </c>
      <c r="M55" s="321">
        <v>2973368.0675000804</v>
      </c>
      <c r="N55" s="321">
        <v>2674490.4942866508</v>
      </c>
      <c r="O55" s="321">
        <v>2295073.0132153002</v>
      </c>
      <c r="P55" s="321">
        <v>2567225.7664289996</v>
      </c>
      <c r="Q55" s="468">
        <v>2499057.6296424293</v>
      </c>
      <c r="R55" s="321">
        <v>2640422.8564278497</v>
      </c>
      <c r="S55" s="321">
        <v>2575153.1942862119</v>
      </c>
      <c r="T55" s="321">
        <v>2655542.6949991402</v>
      </c>
      <c r="U55" s="321">
        <v>2298418.3917862875</v>
      </c>
      <c r="V55" s="321">
        <v>2477826.0621433067</v>
      </c>
      <c r="W55" s="321">
        <v>2311648.1586849759</v>
      </c>
      <c r="X55" s="321">
        <v>2187686.1535601253</v>
      </c>
      <c r="Y55" s="321">
        <v>1870628.2896612627</v>
      </c>
      <c r="Z55" s="321">
        <v>1647638.6452642141</v>
      </c>
      <c r="AA55" s="321">
        <v>1335367.6779386532</v>
      </c>
      <c r="AB55" s="321">
        <v>1414056.4825211363</v>
      </c>
      <c r="AC55" s="468">
        <v>1146316.8691239832</v>
      </c>
      <c r="AD55" s="321">
        <v>1409038.8453023499</v>
      </c>
      <c r="AE55" s="321">
        <v>1297870.8088928238</v>
      </c>
      <c r="AF55" s="321">
        <v>1352488.1574576646</v>
      </c>
      <c r="AG55" s="321">
        <v>1094931.2988478099</v>
      </c>
      <c r="AH55" s="321">
        <v>1165785.5063450343</v>
      </c>
      <c r="AI55" s="321">
        <v>1041713.7380989227</v>
      </c>
      <c r="AJ55" s="321">
        <v>911185.6029544858</v>
      </c>
      <c r="AK55" s="321">
        <v>351391.13283174031</v>
      </c>
      <c r="AL55" s="321">
        <v>0</v>
      </c>
      <c r="AM55" s="321">
        <v>0</v>
      </c>
      <c r="AN55" s="321">
        <v>0</v>
      </c>
      <c r="AO55" s="321">
        <v>0</v>
      </c>
      <c r="AP55" s="280">
        <v>867518.99505754572</v>
      </c>
      <c r="AQ55" s="281">
        <v>1180648.7304649015</v>
      </c>
      <c r="AR55" s="281">
        <v>24560705.476397149</v>
      </c>
      <c r="AS55" s="281">
        <v>19017325.801549159</v>
      </c>
      <c r="AT55" s="282">
        <v>8624405.090730831</v>
      </c>
    </row>
    <row r="56" spans="5:46" ht="15.75" thickBot="1" x14ac:dyDescent="0.3">
      <c r="E56" s="469" t="s">
        <v>66</v>
      </c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470"/>
      <c r="R56" s="285"/>
      <c r="S56" s="285"/>
      <c r="T56" s="285"/>
      <c r="U56" s="285"/>
      <c r="V56" s="285"/>
      <c r="W56" s="285"/>
      <c r="X56" s="285"/>
      <c r="Y56" s="285"/>
      <c r="Z56" s="285"/>
      <c r="AA56" s="285"/>
      <c r="AB56" s="285"/>
      <c r="AC56" s="470"/>
      <c r="AD56" s="285"/>
      <c r="AE56" s="285"/>
      <c r="AF56" s="285"/>
      <c r="AG56" s="285"/>
      <c r="AH56" s="285"/>
      <c r="AI56" s="285"/>
      <c r="AJ56" s="285"/>
      <c r="AK56" s="285"/>
      <c r="AL56" s="285"/>
      <c r="AM56" s="285"/>
      <c r="AN56" s="285"/>
      <c r="AO56" s="285"/>
      <c r="AP56" s="286"/>
      <c r="AQ56" s="287"/>
      <c r="AR56" s="287"/>
      <c r="AS56" s="287"/>
      <c r="AT56" s="288"/>
    </row>
    <row r="57" spans="5:46" ht="15.75" x14ac:dyDescent="0.25">
      <c r="E57" s="111" t="s">
        <v>210</v>
      </c>
      <c r="F57" s="471">
        <v>-2.9842438318154192E-3</v>
      </c>
      <c r="G57" s="471">
        <v>-1.4995854303413683E-3</v>
      </c>
      <c r="H57" s="471">
        <v>-2.2298686324087619E-3</v>
      </c>
      <c r="I57" s="471">
        <v>-2.3012965206051115E-3</v>
      </c>
      <c r="J57" s="471">
        <v>-2.1549236406164973E-3</v>
      </c>
      <c r="K57" s="471">
        <v>-2.384977025423742E-3</v>
      </c>
      <c r="L57" s="471">
        <v>-2.3179011992691817E-3</v>
      </c>
      <c r="M57" s="471">
        <v>-2.2858569729586036E-3</v>
      </c>
      <c r="N57" s="471">
        <v>-1.8957845028273607E-3</v>
      </c>
      <c r="O57" s="471">
        <v>-9.3635604230604234E-3</v>
      </c>
      <c r="P57" s="471">
        <v>-1.0106892152339822E-2</v>
      </c>
      <c r="Q57" s="472">
        <v>-8.5235551490625578E-3</v>
      </c>
      <c r="R57" s="471">
        <v>-7.00801718949467E-3</v>
      </c>
      <c r="S57" s="471">
        <v>-5.0356028281300248E-3</v>
      </c>
      <c r="T57" s="471">
        <v>-4.6946890723189149E-3</v>
      </c>
      <c r="U57" s="471">
        <v>-7.8105562526722544E-3</v>
      </c>
      <c r="V57" s="471">
        <v>-7.1082489498465505E-3</v>
      </c>
      <c r="W57" s="471">
        <v>-7.7247975934855492E-3</v>
      </c>
      <c r="X57" s="471">
        <v>-9.0133353565012286E-3</v>
      </c>
      <c r="Y57" s="471">
        <v>-8.2232001139782313E-3</v>
      </c>
      <c r="Z57" s="471">
        <v>-3.258618248947296E-3</v>
      </c>
      <c r="AA57" s="471">
        <v>0</v>
      </c>
      <c r="AB57" s="471">
        <v>0</v>
      </c>
      <c r="AC57" s="472">
        <v>0</v>
      </c>
      <c r="AD57" s="471">
        <v>0</v>
      </c>
      <c r="AE57" s="471">
        <v>0</v>
      </c>
      <c r="AF57" s="471">
        <v>0</v>
      </c>
      <c r="AG57" s="471">
        <v>0</v>
      </c>
      <c r="AH57" s="471">
        <v>0</v>
      </c>
      <c r="AI57" s="471">
        <v>0</v>
      </c>
      <c r="AJ57" s="471">
        <v>0</v>
      </c>
      <c r="AK57" s="471">
        <v>0</v>
      </c>
      <c r="AL57" s="471" t="s">
        <v>484</v>
      </c>
      <c r="AM57" s="471" t="s">
        <v>484</v>
      </c>
      <c r="AN57" s="471" t="s">
        <v>484</v>
      </c>
      <c r="AO57" s="471" t="s">
        <v>484</v>
      </c>
      <c r="AP57" s="473">
        <v>0</v>
      </c>
      <c r="AQ57" s="471">
        <v>-3.4976631039100776E-4</v>
      </c>
      <c r="AR57" s="471">
        <v>-5.7073078121556483E-3</v>
      </c>
      <c r="AS57" s="471">
        <v>-6.9516681214232962E-3</v>
      </c>
      <c r="AT57" s="474">
        <v>0</v>
      </c>
    </row>
    <row r="58" spans="5:46" ht="16.5" thickBot="1" x14ac:dyDescent="0.3">
      <c r="E58" s="475" t="s">
        <v>477</v>
      </c>
      <c r="F58" s="476">
        <v>0.70550336130428826</v>
      </c>
      <c r="G58" s="476">
        <v>0.75163404648615573</v>
      </c>
      <c r="H58" s="476">
        <v>0.80419243907377647</v>
      </c>
      <c r="I58" s="476">
        <v>0.76532985950810917</v>
      </c>
      <c r="J58" s="476">
        <v>0.76397598908320641</v>
      </c>
      <c r="K58" s="476">
        <v>0.78829987093845733</v>
      </c>
      <c r="L58" s="476">
        <v>0.75230000880544923</v>
      </c>
      <c r="M58" s="476">
        <v>0.70970895559355895</v>
      </c>
      <c r="N58" s="476">
        <v>0.67958590521384432</v>
      </c>
      <c r="O58" s="476">
        <v>0.6773396945019925</v>
      </c>
      <c r="P58" s="476">
        <v>0.86904944508810278</v>
      </c>
      <c r="Q58" s="477">
        <v>0.83604082940419444</v>
      </c>
      <c r="R58" s="476">
        <v>0.85682860600598876</v>
      </c>
      <c r="S58" s="476">
        <v>0.84224089796005308</v>
      </c>
      <c r="T58" s="476">
        <v>0.83755584090853341</v>
      </c>
      <c r="U58" s="476">
        <v>0.81790704995995722</v>
      </c>
      <c r="V58" s="476">
        <v>0.80844695989678617</v>
      </c>
      <c r="W58" s="476">
        <v>0.76701475113385575</v>
      </c>
      <c r="X58" s="476">
        <v>0.7611003555614223</v>
      </c>
      <c r="Y58" s="476">
        <v>0.69559808370834031</v>
      </c>
      <c r="Z58" s="476">
        <v>0.7792101516434865</v>
      </c>
      <c r="AA58" s="476">
        <v>0.80106256230120254</v>
      </c>
      <c r="AB58" s="476">
        <v>0.82888686698137182</v>
      </c>
      <c r="AC58" s="477">
        <v>0.78566063718761658</v>
      </c>
      <c r="AD58" s="476">
        <v>0.80956938420558489</v>
      </c>
      <c r="AE58" s="476">
        <v>0.7915808849717304</v>
      </c>
      <c r="AF58" s="476">
        <v>0.78427154896250217</v>
      </c>
      <c r="AG58" s="476">
        <v>0.78882305853858314</v>
      </c>
      <c r="AH58" s="476">
        <v>0.75164641810527066</v>
      </c>
      <c r="AI58" s="476">
        <v>0.74528612313884068</v>
      </c>
      <c r="AJ58" s="476">
        <v>0.7569533041964972</v>
      </c>
      <c r="AK58" s="476">
        <v>0.71207486849652102</v>
      </c>
      <c r="AL58" s="476" t="s">
        <v>484</v>
      </c>
      <c r="AM58" s="476" t="s">
        <v>484</v>
      </c>
      <c r="AN58" s="476" t="s">
        <v>484</v>
      </c>
      <c r="AO58" s="476" t="s">
        <v>484</v>
      </c>
      <c r="AP58" s="272">
        <v>0.74660506063746979</v>
      </c>
      <c r="AQ58" s="273">
        <v>0.78196348211563882</v>
      </c>
      <c r="AR58" s="273">
        <v>0.80097158239148891</v>
      </c>
      <c r="AS58" s="273">
        <v>0.80170525695115613</v>
      </c>
      <c r="AT58" s="274">
        <v>0.77285431940749361</v>
      </c>
    </row>
    <row r="60" spans="5:46" ht="15.75" thickBot="1" x14ac:dyDescent="0.3"/>
    <row r="61" spans="5:46" ht="26.25" x14ac:dyDescent="0.4">
      <c r="E61" s="181" t="s">
        <v>69</v>
      </c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9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9"/>
      <c r="AD61" s="108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9"/>
      <c r="AP61" s="525" t="s">
        <v>288</v>
      </c>
      <c r="AQ61" s="526"/>
      <c r="AR61" s="526"/>
      <c r="AS61" s="526"/>
      <c r="AT61" s="527"/>
    </row>
    <row r="62" spans="5:46" ht="15.75" thickBot="1" x14ac:dyDescent="0.3">
      <c r="E62" s="110"/>
      <c r="F62" s="457" t="s">
        <v>179</v>
      </c>
      <c r="G62" s="457"/>
      <c r="H62" s="457"/>
      <c r="I62" s="457"/>
      <c r="J62" s="457"/>
      <c r="K62" s="457"/>
      <c r="L62" s="457"/>
      <c r="M62" s="457"/>
      <c r="N62" s="457"/>
      <c r="O62" s="457"/>
      <c r="P62" s="457"/>
      <c r="Q62" s="478"/>
      <c r="R62" s="457" t="s">
        <v>179</v>
      </c>
      <c r="S62" s="457"/>
      <c r="T62" s="457"/>
      <c r="U62" s="457"/>
      <c r="V62" s="457"/>
      <c r="W62" s="457"/>
      <c r="X62" s="457"/>
      <c r="Y62" s="457"/>
      <c r="Z62" s="457"/>
      <c r="AA62" s="457"/>
      <c r="AB62" s="457"/>
      <c r="AC62" s="478"/>
      <c r="AD62" s="481" t="s">
        <v>179</v>
      </c>
      <c r="AE62" s="457"/>
      <c r="AF62" s="457"/>
      <c r="AG62" s="457"/>
      <c r="AH62" s="457"/>
      <c r="AI62" s="457"/>
      <c r="AJ62" s="457"/>
      <c r="AK62" s="457"/>
      <c r="AL62" s="457"/>
      <c r="AM62" s="457"/>
      <c r="AN62" s="457"/>
      <c r="AO62" s="478"/>
      <c r="AP62" s="530" t="s">
        <v>289</v>
      </c>
      <c r="AQ62" s="528"/>
      <c r="AR62" s="528" t="s">
        <v>290</v>
      </c>
      <c r="AS62" s="528"/>
      <c r="AT62" s="529"/>
    </row>
    <row r="63" spans="5:46" ht="15.75" thickBot="1" x14ac:dyDescent="0.3">
      <c r="E63" s="183" t="s">
        <v>71</v>
      </c>
      <c r="F63" s="320">
        <f t="shared" ref="F63:AQ63" si="29">F$4</f>
        <v>44927</v>
      </c>
      <c r="G63" s="320">
        <f t="shared" si="29"/>
        <v>44958</v>
      </c>
      <c r="H63" s="320">
        <f t="shared" si="29"/>
        <v>44986</v>
      </c>
      <c r="I63" s="320">
        <f t="shared" si="29"/>
        <v>45017</v>
      </c>
      <c r="J63" s="320">
        <f t="shared" si="29"/>
        <v>45047</v>
      </c>
      <c r="K63" s="320">
        <f t="shared" si="29"/>
        <v>45078</v>
      </c>
      <c r="L63" s="320">
        <f t="shared" si="29"/>
        <v>45108</v>
      </c>
      <c r="M63" s="320">
        <f t="shared" si="29"/>
        <v>45139</v>
      </c>
      <c r="N63" s="320">
        <f t="shared" si="29"/>
        <v>45170</v>
      </c>
      <c r="O63" s="320">
        <f t="shared" si="29"/>
        <v>45200</v>
      </c>
      <c r="P63" s="320">
        <f t="shared" si="29"/>
        <v>45231</v>
      </c>
      <c r="Q63" s="318">
        <f t="shared" si="29"/>
        <v>45261</v>
      </c>
      <c r="R63" s="320">
        <f t="shared" si="29"/>
        <v>45292</v>
      </c>
      <c r="S63" s="320">
        <f t="shared" si="29"/>
        <v>45323</v>
      </c>
      <c r="T63" s="320">
        <f t="shared" si="29"/>
        <v>45352</v>
      </c>
      <c r="U63" s="320">
        <f t="shared" si="29"/>
        <v>45383</v>
      </c>
      <c r="V63" s="320">
        <f t="shared" si="29"/>
        <v>45413</v>
      </c>
      <c r="W63" s="320">
        <f t="shared" si="29"/>
        <v>45444</v>
      </c>
      <c r="X63" s="320">
        <f t="shared" si="29"/>
        <v>45474</v>
      </c>
      <c r="Y63" s="320">
        <f t="shared" si="29"/>
        <v>45505</v>
      </c>
      <c r="Z63" s="320">
        <f t="shared" si="29"/>
        <v>45536</v>
      </c>
      <c r="AA63" s="320">
        <f t="shared" si="29"/>
        <v>45566</v>
      </c>
      <c r="AB63" s="320">
        <f t="shared" si="29"/>
        <v>45597</v>
      </c>
      <c r="AC63" s="318">
        <f t="shared" si="29"/>
        <v>45627</v>
      </c>
      <c r="AD63" s="482">
        <f t="shared" si="29"/>
        <v>45658</v>
      </c>
      <c r="AE63" s="320">
        <f t="shared" si="29"/>
        <v>45689</v>
      </c>
      <c r="AF63" s="320">
        <f t="shared" si="29"/>
        <v>45717</v>
      </c>
      <c r="AG63" s="320">
        <f t="shared" si="29"/>
        <v>45748</v>
      </c>
      <c r="AH63" s="320">
        <f t="shared" si="29"/>
        <v>45778</v>
      </c>
      <c r="AI63" s="320">
        <f t="shared" si="29"/>
        <v>45809</v>
      </c>
      <c r="AJ63" s="320">
        <f t="shared" si="29"/>
        <v>45839</v>
      </c>
      <c r="AK63" s="320">
        <f t="shared" si="29"/>
        <v>45870</v>
      </c>
      <c r="AL63" s="320">
        <f t="shared" si="29"/>
        <v>45901</v>
      </c>
      <c r="AM63" s="320">
        <f t="shared" si="29"/>
        <v>45931</v>
      </c>
      <c r="AN63" s="320">
        <f t="shared" si="29"/>
        <v>45962</v>
      </c>
      <c r="AO63" s="318">
        <f t="shared" si="29"/>
        <v>45992</v>
      </c>
      <c r="AP63" s="253" t="str">
        <f t="shared" si="29"/>
        <v>Last 4 Months</v>
      </c>
      <c r="AQ63" s="254" t="str">
        <f t="shared" si="29"/>
        <v>Last Year</v>
      </c>
      <c r="AR63" s="502" t="s">
        <v>482</v>
      </c>
      <c r="AS63" s="502" t="s">
        <v>292</v>
      </c>
      <c r="AT63" s="503" t="s">
        <v>483</v>
      </c>
    </row>
    <row r="64" spans="5:46" ht="15.75" x14ac:dyDescent="0.25">
      <c r="E64" s="111" t="s">
        <v>230</v>
      </c>
      <c r="F64" s="507">
        <f>'Headline - Sales, NWP, GWP'!D77</f>
        <v>93.727625570776297</v>
      </c>
      <c r="G64" s="507">
        <f>'Headline - Sales, NWP, GWP'!E77</f>
        <v>88.131963470319633</v>
      </c>
      <c r="H64" s="507">
        <f>'Headline - Sales, NWP, GWP'!F77</f>
        <v>102.36107305936073</v>
      </c>
      <c r="I64" s="507">
        <f>'Headline - Sales, NWP, GWP'!G77</f>
        <v>121.23321917808217</v>
      </c>
      <c r="J64" s="507">
        <f>'Headline - Sales, NWP, GWP'!H77</f>
        <v>132.92020547945216</v>
      </c>
      <c r="K64" s="507">
        <f>'Headline - Sales, NWP, GWP'!I77</f>
        <v>130.42385844748861</v>
      </c>
      <c r="L64" s="507">
        <f>'Headline - Sales, NWP, GWP'!J77</f>
        <v>128.5429223744292</v>
      </c>
      <c r="M64" s="507">
        <f>'Headline - Sales, NWP, GWP'!K77</f>
        <v>156.481392694064</v>
      </c>
      <c r="N64" s="507">
        <f>'Headline - Sales, NWP, GWP'!L77</f>
        <v>149.98550228310503</v>
      </c>
      <c r="O64" s="507">
        <f>'Headline - Sales, NWP, GWP'!M77</f>
        <v>171.01575342465756</v>
      </c>
      <c r="P64" s="507">
        <f>'Headline - Sales, NWP, GWP'!N77</f>
        <v>168.26381278538815</v>
      </c>
      <c r="Q64" s="508">
        <f>'Headline - Sales, NWP, GWP'!O77</f>
        <v>193.79452054794521</v>
      </c>
      <c r="R64" s="507">
        <f>'Headline - Sales, NWP, GWP'!P77</f>
        <v>172.34965753424655</v>
      </c>
      <c r="S64" s="507">
        <f>'Headline - Sales, NWP, GWP'!Q77</f>
        <v>123.85993150684922</v>
      </c>
      <c r="T64" s="507">
        <f>'Headline - Sales, NWP, GWP'!R77</f>
        <v>111.67420091324206</v>
      </c>
      <c r="U64" s="507">
        <f>'Headline - Sales, NWP, GWP'!S77</f>
        <v>114.01780821917806</v>
      </c>
      <c r="V64" s="507">
        <f>'Headline - Sales, NWP, GWP'!T77</f>
        <v>120.22146118721457</v>
      </c>
      <c r="W64" s="507">
        <f>'Headline - Sales, NWP, GWP'!U77</f>
        <v>105.09041095890399</v>
      </c>
      <c r="X64" s="507">
        <f>'Headline - Sales, NWP, GWP'!V77</f>
        <v>97.78059360730596</v>
      </c>
      <c r="Y64" s="507">
        <f>'Headline - Sales, NWP, GWP'!W77</f>
        <v>40.182762557077638</v>
      </c>
      <c r="Z64" s="507">
        <f>'Headline - Sales, NWP, GWP'!X77</f>
        <v>24.62659817351598</v>
      </c>
      <c r="AA64" s="507">
        <f>'Headline - Sales, NWP, GWP'!Y77</f>
        <v>5.3382420091324168</v>
      </c>
      <c r="AB64" s="507">
        <f>'Headline - Sales, NWP, GWP'!Z77</f>
        <v>4.7727168949771714</v>
      </c>
      <c r="AC64" s="508">
        <f>'Headline - Sales, NWP, GWP'!AA77</f>
        <v>8.4068493150684951</v>
      </c>
      <c r="AD64" s="512">
        <f>'Headline - Sales, NWP, GWP'!AB77</f>
        <v>3.3944063926940631</v>
      </c>
      <c r="AE64" s="507">
        <f>'Headline - Sales, NWP, GWP'!AC77</f>
        <v>4.514497716894974</v>
      </c>
      <c r="AF64" s="507">
        <f>'Headline - Sales, NWP, GWP'!AD77</f>
        <v>4.2631278538812785</v>
      </c>
      <c r="AG64" s="507">
        <f>'Headline - Sales, NWP, GWP'!AE77</f>
        <v>5.3175799086757936</v>
      </c>
      <c r="AH64" s="507">
        <f>'Headline - Sales, NWP, GWP'!AF77</f>
        <v>5.5368721461187222</v>
      </c>
      <c r="AI64" s="507">
        <f>'Headline - Sales, NWP, GWP'!AG77</f>
        <v>5.673059360730595</v>
      </c>
      <c r="AJ64" s="507">
        <f>'Headline - Sales, NWP, GWP'!AH77</f>
        <v>5.9507990867579892</v>
      </c>
      <c r="AK64" s="507">
        <f>'Headline - Sales, NWP, GWP'!AI77</f>
        <v>3.0121004566210043</v>
      </c>
      <c r="AL64" s="507">
        <f>'Headline - Sales, NWP, GWP'!AJ77</f>
        <v>0</v>
      </c>
      <c r="AM64" s="507">
        <f>'Headline - Sales, NWP, GWP'!AK77</f>
        <v>0</v>
      </c>
      <c r="AN64" s="507">
        <f>'Headline - Sales, NWP, GWP'!AL77</f>
        <v>0</v>
      </c>
      <c r="AO64" s="508">
        <f>'Headline - Sales, NWP, GWP'!AM77</f>
        <v>0</v>
      </c>
      <c r="AP64" s="512">
        <f>'Headline - Sales, NWP, GWP'!AN77</f>
        <v>5.0432077625570777</v>
      </c>
      <c r="AQ64" s="507">
        <f>'Headline - Sales, NWP, GWP'!AO77</f>
        <v>6.7339041095890408</v>
      </c>
      <c r="AR64" s="507">
        <f>'Headline - Sales, NWP, GWP'!AP77</f>
        <v>928.3212328767122</v>
      </c>
      <c r="AS64" s="507">
        <f>'Headline - Sales, NWP, GWP'!AQ77</f>
        <v>885.17682648401819</v>
      </c>
      <c r="AT64" s="508">
        <f>'Headline - Sales, NWP, GWP'!AR77</f>
        <v>37.662442922374417</v>
      </c>
    </row>
    <row r="65" spans="5:46" ht="15.75" x14ac:dyDescent="0.25">
      <c r="E65" s="115" t="s">
        <v>231</v>
      </c>
      <c r="F65" s="513">
        <f>'Current - Sales, NWP, GWP'!D64</f>
        <v>97.581393843499612</v>
      </c>
      <c r="G65" s="513">
        <f>'Current - Sales, NWP, GWP'!E64</f>
        <v>89.480423474399544</v>
      </c>
      <c r="H65" s="513">
        <f>'Current - Sales, NWP, GWP'!F64</f>
        <v>103.87209475209974</v>
      </c>
      <c r="I65" s="513">
        <f>'Current - Sales, NWP, GWP'!G64</f>
        <v>120.80683247569971</v>
      </c>
      <c r="J65" s="513">
        <f>'Current - Sales, NWP, GWP'!H64</f>
        <v>134.10187250639967</v>
      </c>
      <c r="K65" s="513">
        <f>'Current - Sales, NWP, GWP'!I64</f>
        <v>130.86303715139962</v>
      </c>
      <c r="L65" s="513">
        <f>'Current - Sales, NWP, GWP'!J64</f>
        <v>130.88782847879983</v>
      </c>
      <c r="M65" s="513">
        <f>'Current - Sales, NWP, GWP'!K64</f>
        <v>158.2309033169999</v>
      </c>
      <c r="N65" s="513">
        <f>'Current - Sales, NWP, GWP'!L64</f>
        <v>152.45209110769989</v>
      </c>
      <c r="O65" s="513">
        <f>'Current - Sales, NWP, GWP'!M64</f>
        <v>172.86039258609983</v>
      </c>
      <c r="P65" s="513">
        <f>'Current - Sales, NWP, GWP'!N64</f>
        <v>170.6470448007002</v>
      </c>
      <c r="Q65" s="514">
        <f>'Current - Sales, NWP, GWP'!O64</f>
        <v>194.50378094779987</v>
      </c>
      <c r="R65" s="513">
        <f>'Current - Sales, NWP, GWP'!P64</f>
        <v>175.24682774009997</v>
      </c>
      <c r="S65" s="513">
        <f>'Current - Sales, NWP, GWP'!Q64</f>
        <v>128.19338085649986</v>
      </c>
      <c r="T65" s="513">
        <f>'Current - Sales, NWP, GWP'!R64</f>
        <v>116.03145092549974</v>
      </c>
      <c r="U65" s="513">
        <f>'Current - Sales, NWP, GWP'!S64</f>
        <v>120.42768378719963</v>
      </c>
      <c r="V65" s="513">
        <f>'Current - Sales, NWP, GWP'!T64</f>
        <v>126.09754684199957</v>
      </c>
      <c r="W65" s="513">
        <f>'Current - Sales, NWP, GWP'!U64</f>
        <v>110.84646232909965</v>
      </c>
      <c r="X65" s="513">
        <f>'Current - Sales, NWP, GWP'!V64</f>
        <v>102.30445310709976</v>
      </c>
      <c r="Y65" s="513">
        <f>'Current - Sales, NWP, GWP'!W64</f>
        <v>39.967979790999962</v>
      </c>
      <c r="Z65" s="513">
        <f>'Current - Sales, NWP, GWP'!X64</f>
        <v>24.844178242499996</v>
      </c>
      <c r="AA65" s="513">
        <f>'Current - Sales, NWP, GWP'!Y64</f>
        <v>3.9049657749999978</v>
      </c>
      <c r="AB65" s="513">
        <f>'Current - Sales, NWP, GWP'!Z64</f>
        <v>3.5869863187999989</v>
      </c>
      <c r="AC65" s="514">
        <f>'Current - Sales, NWP, GWP'!AA64</f>
        <v>5.3940639631999998</v>
      </c>
      <c r="AD65" s="515">
        <f>'Current - Sales, NWP, GWP'!AB64</f>
        <v>2.8182077788999997</v>
      </c>
      <c r="AE65" s="513">
        <f>'Current - Sales, NWP, GWP'!AC64</f>
        <v>3.1691781007999986</v>
      </c>
      <c r="AF65" s="513">
        <f>'Current - Sales, NWP, GWP'!AD64</f>
        <v>3.3696917936999986</v>
      </c>
      <c r="AG65" s="513">
        <f>'Current - Sales, NWP, GWP'!AE64</f>
        <v>4.0515411133999999</v>
      </c>
      <c r="AH65" s="513">
        <f>'Current - Sales, NWP, GWP'!AF64</f>
        <v>4.3134703408000021</v>
      </c>
      <c r="AI65" s="513">
        <f>'Current - Sales, NWP, GWP'!AG64</f>
        <v>4.5888128029999997</v>
      </c>
      <c r="AJ65" s="513">
        <f>'Current - Sales, NWP, GWP'!AH64</f>
        <v>4.875171255899998</v>
      </c>
      <c r="AK65" s="513">
        <f>'Current - Sales, NWP, GWP'!AI64</f>
        <v>2.3512557196999992</v>
      </c>
      <c r="AL65" s="513">
        <f>'Current - Sales, NWP, GWP'!AJ64</f>
        <v>0</v>
      </c>
      <c r="AM65" s="513">
        <f>'Current - Sales, NWP, GWP'!AK64</f>
        <v>0</v>
      </c>
      <c r="AN65" s="513">
        <f>'Current - Sales, NWP, GWP'!AL64</f>
        <v>0</v>
      </c>
      <c r="AO65" s="514">
        <f>'Current - Sales, NWP, GWP'!AM64</f>
        <v>0</v>
      </c>
      <c r="AP65" s="515">
        <f>'Current - Sales, NWP, GWP'!AN64</f>
        <v>4.0321775298499993</v>
      </c>
      <c r="AQ65" s="513">
        <f>'Current - Sales, NWP, GWP'!AO64</f>
        <v>5.6056269338083311</v>
      </c>
      <c r="AR65" s="513">
        <f>'Current - Sales, NWP, GWP'!AP64</f>
        <v>956.84597967799812</v>
      </c>
      <c r="AS65" s="513">
        <f>'Current - Sales, NWP, GWP'!AQ64</f>
        <v>919.11578537849812</v>
      </c>
      <c r="AT65" s="514">
        <f>'Current - Sales, NWP, GWP'!AR64</f>
        <v>29.537328906199996</v>
      </c>
    </row>
    <row r="66" spans="5:46" ht="15.75" x14ac:dyDescent="0.25">
      <c r="E66" s="118" t="s">
        <v>232</v>
      </c>
      <c r="F66" s="516">
        <f>'Ultimate - Sales, NWP, GWP'!D64</f>
        <v>97.572628623536602</v>
      </c>
      <c r="G66" s="516">
        <f>'Ultimate - Sales, NWP, GWP'!E64</f>
        <v>89.472385921714093</v>
      </c>
      <c r="H66" s="516">
        <f>'Ultimate - Sales, NWP, GWP'!F64</f>
        <v>103.86276447178031</v>
      </c>
      <c r="I66" s="516">
        <f>'Ultimate - Sales, NWP, GWP'!G64</f>
        <v>120.79598103755174</v>
      </c>
      <c r="J66" s="516">
        <f>'Ultimate - Sales, NWP, GWP'!H64</f>
        <v>134.08982684519651</v>
      </c>
      <c r="K66" s="516">
        <f>'Ultimate - Sales, NWP, GWP'!I64</f>
        <v>130.85128241762834</v>
      </c>
      <c r="L66" s="516">
        <f>'Ultimate - Sales, NWP, GWP'!J64</f>
        <v>130.87607151815487</v>
      </c>
      <c r="M66" s="516">
        <f>'Ultimate - Sales, NWP, GWP'!K64</f>
        <v>158.21669027271048</v>
      </c>
      <c r="N66" s="516">
        <f>'Ultimate - Sales, NWP, GWP'!L64</f>
        <v>152.43839714351523</v>
      </c>
      <c r="O66" s="516">
        <f>'Ultimate - Sales, NWP, GWP'!M64</f>
        <v>172.84486545224539</v>
      </c>
      <c r="P66" s="516">
        <f>'Ultimate - Sales, NWP, GWP'!N64</f>
        <v>170.63171648015873</v>
      </c>
      <c r="Q66" s="517">
        <f>'Ultimate - Sales, NWP, GWP'!O64</f>
        <v>194.48630970296009</v>
      </c>
      <c r="R66" s="516">
        <f>'Ultimate - Sales, NWP, GWP'!P64</f>
        <v>175.23108624541067</v>
      </c>
      <c r="S66" s="516">
        <f>'Ultimate - Sales, NWP, GWP'!Q64</f>
        <v>128.18186592381903</v>
      </c>
      <c r="T66" s="516">
        <f>'Ultimate - Sales, NWP, GWP'!R64</f>
        <v>116.02102843459312</v>
      </c>
      <c r="U66" s="516">
        <f>'Ultimate - Sales, NWP, GWP'!S64</f>
        <v>120.41686640597095</v>
      </c>
      <c r="V66" s="516">
        <f>'Ultimate - Sales, NWP, GWP'!T64</f>
        <v>126.08373021165458</v>
      </c>
      <c r="W66" s="516">
        <f>'Ultimate - Sales, NWP, GWP'!U64</f>
        <v>110.82583124883469</v>
      </c>
      <c r="X66" s="516">
        <f>'Ultimate - Sales, NWP, GWP'!V64</f>
        <v>102.28022305315736</v>
      </c>
      <c r="Y66" s="516">
        <f>'Ultimate - Sales, NWP, GWP'!W64</f>
        <v>39.956298558989069</v>
      </c>
      <c r="Z66" s="516">
        <f>'Ultimate - Sales, NWP, GWP'!X64</f>
        <v>24.835245312883551</v>
      </c>
      <c r="AA66" s="516">
        <f>'Ultimate - Sales, NWP, GWP'!Y64</f>
        <v>3.903435660366021</v>
      </c>
      <c r="AB66" s="516">
        <f>'Ultimate - Sales, NWP, GWP'!Z64</f>
        <v>3.5855058218560991</v>
      </c>
      <c r="AC66" s="517">
        <f>'Ultimate - Sales, NWP, GWP'!AA64</f>
        <v>5.3909464510248402</v>
      </c>
      <c r="AD66" s="518">
        <f>'Ultimate - Sales, NWP, GWP'!AB64</f>
        <v>2.8160130036370634</v>
      </c>
      <c r="AE66" s="516">
        <f>'Ultimate - Sales, NWP, GWP'!AC64</f>
        <v>3.1658594556104038</v>
      </c>
      <c r="AF66" s="516">
        <f>'Ultimate - Sales, NWP, GWP'!AD64</f>
        <v>3.3647596427717485</v>
      </c>
      <c r="AG66" s="516">
        <f>'Ultimate - Sales, NWP, GWP'!AE64</f>
        <v>4.0444308313538766</v>
      </c>
      <c r="AH66" s="516">
        <f>'Ultimate - Sales, NWP, GWP'!AF64</f>
        <v>4.3023785141377884</v>
      </c>
      <c r="AI66" s="516">
        <f>'Ultimate - Sales, NWP, GWP'!AG64</f>
        <v>4.5765858133349306</v>
      </c>
      <c r="AJ66" s="516">
        <f>'Ultimate - Sales, NWP, GWP'!AH64</f>
        <v>4.8607182175126926</v>
      </c>
      <c r="AK66" s="516">
        <f>'Ultimate - Sales, NWP, GWP'!AI64</f>
        <v>2.3802698211231164</v>
      </c>
      <c r="AL66" s="516">
        <f>'Ultimate - Sales, NWP, GWP'!AJ64</f>
        <v>0</v>
      </c>
      <c r="AM66" s="516">
        <f>'Ultimate - Sales, NWP, GWP'!AK64</f>
        <v>0</v>
      </c>
      <c r="AN66" s="516">
        <f>'Ultimate - Sales, NWP, GWP'!AL64</f>
        <v>0</v>
      </c>
      <c r="AO66" s="517">
        <f>'Ultimate - Sales, NWP, GWP'!AM64</f>
        <v>0</v>
      </c>
      <c r="AP66" s="519">
        <f>'Ultimate - Sales, NWP, GWP'!AN64</f>
        <v>4.029988091527132</v>
      </c>
      <c r="AQ66" s="520">
        <f>'Ultimate - Sales, NWP, GWP'!AO64</f>
        <v>5.6021790454676781</v>
      </c>
      <c r="AR66" s="520">
        <f>'Ultimate - Sales, NWP, GWP'!AP64</f>
        <v>956.71206332856002</v>
      </c>
      <c r="AS66" s="520">
        <f>'Ultimate - Sales, NWP, GWP'!AQ64</f>
        <v>918.99693008242946</v>
      </c>
      <c r="AT66" s="521">
        <f>'Ultimate - Sales, NWP, GWP'!AR64</f>
        <v>29.51101529948162</v>
      </c>
    </row>
    <row r="67" spans="5:46" ht="15.75" x14ac:dyDescent="0.25">
      <c r="E67" s="111" t="s">
        <v>76</v>
      </c>
      <c r="F67" s="225">
        <f>'Headline - Sales, NWP, GWP'!D81</f>
        <v>815708.96071473439</v>
      </c>
      <c r="G67" s="225">
        <f>'Headline - Sales, NWP, GWP'!E81</f>
        <v>755620.11000039952</v>
      </c>
      <c r="H67" s="225">
        <f>'Headline - Sales, NWP, GWP'!F81</f>
        <v>838474.88535747922</v>
      </c>
      <c r="I67" s="225">
        <f>'Headline - Sales, NWP, GWP'!G81</f>
        <v>1026571.4532144987</v>
      </c>
      <c r="J67" s="225">
        <f>'Headline - Sales, NWP, GWP'!H81</f>
        <v>1025027.3089289194</v>
      </c>
      <c r="K67" s="225">
        <f>'Headline - Sales, NWP, GWP'!I81</f>
        <v>1001618.8628574128</v>
      </c>
      <c r="L67" s="225">
        <f>'Headline - Sales, NWP, GWP'!J81</f>
        <v>973898.321428795</v>
      </c>
      <c r="M67" s="225">
        <f>'Headline - Sales, NWP, GWP'!K81</f>
        <v>1042199.9910716994</v>
      </c>
      <c r="N67" s="225">
        <f>'Headline - Sales, NWP, GWP'!L81</f>
        <v>935989.35714301211</v>
      </c>
      <c r="O67" s="225">
        <f>'Headline - Sales, NWP, GWP'!M81</f>
        <v>934705.98214290454</v>
      </c>
      <c r="P67" s="225">
        <f>'Headline - Sales, NWP, GWP'!N81</f>
        <v>890966.25892880606</v>
      </c>
      <c r="Q67" s="276">
        <f>'Headline - Sales, NWP, GWP'!O81</f>
        <v>1008265.1874999739</v>
      </c>
      <c r="R67" s="225">
        <f>'Headline - Sales, NWP, GWP'!P81</f>
        <v>908875.91964279849</v>
      </c>
      <c r="S67" s="225">
        <f>'Headline - Sales, NWP, GWP'!Q81</f>
        <v>939661.285714256</v>
      </c>
      <c r="T67" s="225">
        <f>'Headline - Sales, NWP, GWP'!R81</f>
        <v>998855.75000013818</v>
      </c>
      <c r="U67" s="225">
        <f>'Headline - Sales, NWP, GWP'!S81</f>
        <v>1087383.0446430668</v>
      </c>
      <c r="V67" s="225">
        <f>'Headline - Sales, NWP, GWP'!T81</f>
        <v>1147827.6785715546</v>
      </c>
      <c r="W67" s="225">
        <f>'Headline - Sales, NWP, GWP'!U81</f>
        <v>1072783.2678574726</v>
      </c>
      <c r="X67" s="225">
        <f>'Headline - Sales, NWP, GWP'!V81</f>
        <v>1019497.580357242</v>
      </c>
      <c r="Y67" s="225">
        <f>'Headline - Sales, NWP, GWP'!W81</f>
        <v>469795.70535721746</v>
      </c>
      <c r="Z67" s="225">
        <f>'Headline - Sales, NWP, GWP'!X81</f>
        <v>288530.08928571088</v>
      </c>
      <c r="AA67" s="225">
        <f>'Headline - Sales, NWP, GWP'!Y81</f>
        <v>79338.116071389435</v>
      </c>
      <c r="AB67" s="225">
        <f>'Headline - Sales, NWP, GWP'!Z81</f>
        <v>70770.062500044325</v>
      </c>
      <c r="AC67" s="276">
        <f>'Headline - Sales, NWP, GWP'!AA81</f>
        <v>93299.285714321464</v>
      </c>
      <c r="AD67" s="275">
        <f>'Headline - Sales, NWP, GWP'!AB81</f>
        <v>58289.982142867411</v>
      </c>
      <c r="AE67" s="225">
        <f>'Headline - Sales, NWP, GWP'!AC81</f>
        <v>68924.098214299695</v>
      </c>
      <c r="AF67" s="225">
        <f>'Headline - Sales, NWP, GWP'!AD81</f>
        <v>70191.31249998734</v>
      </c>
      <c r="AG67" s="225">
        <f>'Headline - Sales, NWP, GWP'!AE81</f>
        <v>79729.758928640484</v>
      </c>
      <c r="AH67" s="225">
        <f>'Headline - Sales, NWP, GWP'!AF81</f>
        <v>85931.017857168685</v>
      </c>
      <c r="AI67" s="225">
        <f>'Headline - Sales, NWP, GWP'!AG81</f>
        <v>89482.133928569587</v>
      </c>
      <c r="AJ67" s="225">
        <f>'Headline - Sales, NWP, GWP'!AH81</f>
        <v>92979.857142902722</v>
      </c>
      <c r="AK67" s="225">
        <f>'Headline - Sales, NWP, GWP'!AI81</f>
        <v>48371.687500023108</v>
      </c>
      <c r="AL67" s="225">
        <f>'Headline - Sales, NWP, GWP'!AJ81</f>
        <v>0</v>
      </c>
      <c r="AM67" s="225">
        <f>'Headline - Sales, NWP, GWP'!AK81</f>
        <v>0</v>
      </c>
      <c r="AN67" s="225">
        <f>'Headline - Sales, NWP, GWP'!AL81</f>
        <v>0</v>
      </c>
      <c r="AO67" s="276">
        <f>'Headline - Sales, NWP, GWP'!AM81</f>
        <v>0</v>
      </c>
      <c r="AP67" s="275">
        <f>'Headline - Sales, NWP, GWP'!AN81</f>
        <v>79191.174107166022</v>
      </c>
      <c r="AQ67" s="225">
        <f>'Headline - Sales, NWP, GWP'!AO81</f>
        <v>93819.783482160419</v>
      </c>
      <c r="AR67" s="225">
        <f>'Headline - Sales, NWP, GWP'!AP81</f>
        <v>8176617.7857152121</v>
      </c>
      <c r="AS67" s="225">
        <f>'Headline - Sales, NWP, GWP'!AQ81</f>
        <v>7644680.2321437458</v>
      </c>
      <c r="AT67" s="276">
        <f>'Headline - Sales, NWP, GWP'!AR81</f>
        <v>593899.84821445891</v>
      </c>
    </row>
    <row r="68" spans="5:46" ht="15.75" x14ac:dyDescent="0.25">
      <c r="E68" s="115" t="s">
        <v>77</v>
      </c>
      <c r="F68" s="278">
        <f>'Current - Sales, NWP, GWP'!D67</f>
        <v>779920.27428625722</v>
      </c>
      <c r="G68" s="278">
        <f>'Current - Sales, NWP, GWP'!E67</f>
        <v>716053.92285732983</v>
      </c>
      <c r="H68" s="278">
        <f>'Current - Sales, NWP, GWP'!F67</f>
        <v>800044.6342860678</v>
      </c>
      <c r="I68" s="278">
        <f>'Current - Sales, NWP, GWP'!G67</f>
        <v>917068.37999724841</v>
      </c>
      <c r="J68" s="278">
        <f>'Current - Sales, NWP, GWP'!H67</f>
        <v>972233.54071472085</v>
      </c>
      <c r="K68" s="278">
        <f>'Current - Sales, NWP, GWP'!I67</f>
        <v>944527.29392869305</v>
      </c>
      <c r="L68" s="278">
        <f>'Current - Sales, NWP, GWP'!J67</f>
        <v>932333.33035741211</v>
      </c>
      <c r="M68" s="278">
        <f>'Current - Sales, NWP, GWP'!K67</f>
        <v>999660.21428585879</v>
      </c>
      <c r="N68" s="278">
        <f>'Current - Sales, NWP, GWP'!L67</f>
        <v>905311.9285715326</v>
      </c>
      <c r="O68" s="278">
        <f>'Current - Sales, NWP, GWP'!M67</f>
        <v>907664.3214287177</v>
      </c>
      <c r="P68" s="278">
        <f>'Current - Sales, NWP, GWP'!N67</f>
        <v>871897.78571458638</v>
      </c>
      <c r="Q68" s="279">
        <f>'Current - Sales, NWP, GWP'!O67</f>
        <v>977577.48214261967</v>
      </c>
      <c r="R68" s="278">
        <f>'Current - Sales, NWP, GWP'!P67</f>
        <v>896828.0357142525</v>
      </c>
      <c r="S68" s="278">
        <f>'Current - Sales, NWP, GWP'!Q67</f>
        <v>925403.84821428929</v>
      </c>
      <c r="T68" s="278">
        <f>'Current - Sales, NWP, GWP'!R67</f>
        <v>978636.91071439977</v>
      </c>
      <c r="U68" s="278">
        <f>'Current - Sales, NWP, GWP'!S67</f>
        <v>1071132.9375002421</v>
      </c>
      <c r="V68" s="278">
        <f>'Current - Sales, NWP, GWP'!T67</f>
        <v>1122164.776785509</v>
      </c>
      <c r="W68" s="278">
        <f>'Current - Sales, NWP, GWP'!U67</f>
        <v>1049765.2321429276</v>
      </c>
      <c r="X68" s="278">
        <f>'Current - Sales, NWP, GWP'!V67</f>
        <v>991915.91071432689</v>
      </c>
      <c r="Y68" s="278">
        <f>'Current - Sales, NWP, GWP'!W67</f>
        <v>441883.64285719441</v>
      </c>
      <c r="Z68" s="278">
        <f>'Current - Sales, NWP, GWP'!X67</f>
        <v>271073.97321439075</v>
      </c>
      <c r="AA68" s="278">
        <f>'Current - Sales, NWP, GWP'!Y67</f>
        <v>62600.241071504504</v>
      </c>
      <c r="AB68" s="278">
        <f>'Current - Sales, NWP, GWP'!Z67</f>
        <v>56360.419642890309</v>
      </c>
      <c r="AC68" s="279">
        <f>'Current - Sales, NWP, GWP'!AA67</f>
        <v>68367.919642838489</v>
      </c>
      <c r="AD68" s="277">
        <f>'Current - Sales, NWP, GWP'!AB67</f>
        <v>48778.410714173406</v>
      </c>
      <c r="AE68" s="278">
        <f>'Current - Sales, NWP, GWP'!AC67</f>
        <v>54947.223214381687</v>
      </c>
      <c r="AF68" s="278">
        <f>'Current - Sales, NWP, GWP'!AD67</f>
        <v>58438.062499965352</v>
      </c>
      <c r="AG68" s="278">
        <f>'Current - Sales, NWP, GWP'!AE67</f>
        <v>65535.062499622509</v>
      </c>
      <c r="AH68" s="278">
        <f>'Current - Sales, NWP, GWP'!AF67</f>
        <v>70553.187499408654</v>
      </c>
      <c r="AI68" s="278">
        <f>'Current - Sales, NWP, GWP'!AG67</f>
        <v>75506.937500004598</v>
      </c>
      <c r="AJ68" s="278">
        <f>'Current - Sales, NWP, GWP'!AH67</f>
        <v>82106.187500020736</v>
      </c>
      <c r="AK68" s="278">
        <f>'Current - Sales, NWP, GWP'!AI67</f>
        <v>41915.312500025117</v>
      </c>
      <c r="AL68" s="278">
        <f>'Current - Sales, NWP, GWP'!AJ67</f>
        <v>0</v>
      </c>
      <c r="AM68" s="278">
        <f>'Current - Sales, NWP, GWP'!AK67</f>
        <v>0</v>
      </c>
      <c r="AN68" s="278">
        <f>'Current - Sales, NWP, GWP'!AL67</f>
        <v>0</v>
      </c>
      <c r="AO68" s="279">
        <f>'Current - Sales, NWP, GWP'!AM67</f>
        <v>0</v>
      </c>
      <c r="AP68" s="277">
        <f>'Current - Sales, NWP, GWP'!AN67</f>
        <v>67520.406249864784</v>
      </c>
      <c r="AQ68" s="278">
        <f>'Current - Sales, NWP, GWP'!AO67</f>
        <v>79681.911458268834</v>
      </c>
      <c r="AR68" s="278">
        <f>'Current - Sales, NWP, GWP'!AP67</f>
        <v>7936133.8482147651</v>
      </c>
      <c r="AS68" s="278">
        <f>'Current - Sales, NWP, GWP'!AQ67</f>
        <v>7477731.2946431413</v>
      </c>
      <c r="AT68" s="279">
        <f>'Current - Sales, NWP, GWP'!AR67</f>
        <v>497780.38392760209</v>
      </c>
    </row>
    <row r="69" spans="5:46" ht="15.75" x14ac:dyDescent="0.25">
      <c r="E69" s="118" t="s">
        <v>78</v>
      </c>
      <c r="F69" s="321">
        <f>'Ultimate - Sales, NWP, GWP'!D67</f>
        <v>779920.2742862642</v>
      </c>
      <c r="G69" s="321">
        <f>'Ultimate - Sales, NWP, GWP'!E67</f>
        <v>716053.92285733623</v>
      </c>
      <c r="H69" s="321">
        <f>'Ultimate - Sales, NWP, GWP'!F67</f>
        <v>800044.6342860749</v>
      </c>
      <c r="I69" s="321">
        <f>'Ultimate - Sales, NWP, GWP'!G67</f>
        <v>917068.37999725656</v>
      </c>
      <c r="J69" s="321">
        <f>'Ultimate - Sales, NWP, GWP'!H67</f>
        <v>972233.54071472946</v>
      </c>
      <c r="K69" s="321">
        <f>'Ultimate - Sales, NWP, GWP'!I67</f>
        <v>944527.29392870143</v>
      </c>
      <c r="L69" s="321">
        <f>'Ultimate - Sales, NWP, GWP'!J67</f>
        <v>932333.33035742037</v>
      </c>
      <c r="M69" s="321">
        <f>'Ultimate - Sales, NWP, GWP'!K67</f>
        <v>999660.21428586764</v>
      </c>
      <c r="N69" s="321">
        <f>'Ultimate - Sales, NWP, GWP'!L67</f>
        <v>905311.92857154063</v>
      </c>
      <c r="O69" s="321">
        <f>'Ultimate - Sales, NWP, GWP'!M67</f>
        <v>907664.32142872573</v>
      </c>
      <c r="P69" s="321">
        <f>'Ultimate - Sales, NWP, GWP'!N67</f>
        <v>871897.78571459418</v>
      </c>
      <c r="Q69" s="322">
        <f>'Ultimate - Sales, NWP, GWP'!O67</f>
        <v>977577.4821426284</v>
      </c>
      <c r="R69" s="321">
        <f>'Ultimate - Sales, NWP, GWP'!P67</f>
        <v>896828.03571426042</v>
      </c>
      <c r="S69" s="321">
        <f>'Ultimate - Sales, NWP, GWP'!Q67</f>
        <v>925403.84821429756</v>
      </c>
      <c r="T69" s="321">
        <f>'Ultimate - Sales, NWP, GWP'!R67</f>
        <v>978636.9107144085</v>
      </c>
      <c r="U69" s="321">
        <f>'Ultimate - Sales, NWP, GWP'!S67</f>
        <v>1071132.9375002517</v>
      </c>
      <c r="V69" s="321">
        <f>'Ultimate - Sales, NWP, GWP'!T67</f>
        <v>1122164.7767855139</v>
      </c>
      <c r="W69" s="321">
        <f>'Ultimate - Sales, NWP, GWP'!U67</f>
        <v>1049765.2321429343</v>
      </c>
      <c r="X69" s="321">
        <f>'Ultimate - Sales, NWP, GWP'!V67</f>
        <v>991915.91071432887</v>
      </c>
      <c r="Y69" s="321">
        <f>'Ultimate - Sales, NWP, GWP'!W67</f>
        <v>441883.64285719482</v>
      </c>
      <c r="Z69" s="321">
        <f>'Ultimate - Sales, NWP, GWP'!X67</f>
        <v>271073.51888120797</v>
      </c>
      <c r="AA69" s="321">
        <f>'Ultimate - Sales, NWP, GWP'!Y67</f>
        <v>62600.136150451617</v>
      </c>
      <c r="AB69" s="321">
        <f>'Ultimate - Sales, NWP, GWP'!Z67</f>
        <v>56346.452851847564</v>
      </c>
      <c r="AC69" s="322">
        <f>'Ultimate - Sales, NWP, GWP'!AA67</f>
        <v>68350.037268466229</v>
      </c>
      <c r="AD69" s="484">
        <f>'Ultimate - Sales, NWP, GWP'!AB67</f>
        <v>48764.085900544676</v>
      </c>
      <c r="AE69" s="321">
        <f>'Ultimate - Sales, NWP, GWP'!AC67</f>
        <v>54927.885467486725</v>
      </c>
      <c r="AF69" s="321">
        <f>'Ultimate - Sales, NWP, GWP'!AD67</f>
        <v>58414.86688273451</v>
      </c>
      <c r="AG69" s="321">
        <f>'Ultimate - Sales, NWP, GWP'!AE67</f>
        <v>65507.652296934677</v>
      </c>
      <c r="AH69" s="321">
        <f>'Ultimate - Sales, NWP, GWP'!AF67</f>
        <v>70509.440799104355</v>
      </c>
      <c r="AI69" s="321">
        <f>'Ultimate - Sales, NWP, GWP'!AG67</f>
        <v>75467.576659010301</v>
      </c>
      <c r="AJ69" s="321">
        <f>'Ultimate - Sales, NWP, GWP'!AH67</f>
        <v>82059.147564349056</v>
      </c>
      <c r="AK69" s="321">
        <f>'Ultimate - Sales, NWP, GWP'!AI67</f>
        <v>42740.924961074299</v>
      </c>
      <c r="AL69" s="321">
        <f>'Ultimate - Sales, NWP, GWP'!AJ67</f>
        <v>0</v>
      </c>
      <c r="AM69" s="321">
        <f>'Ultimate - Sales, NWP, GWP'!AK67</f>
        <v>0</v>
      </c>
      <c r="AN69" s="321">
        <f>'Ultimate - Sales, NWP, GWP'!AL67</f>
        <v>0</v>
      </c>
      <c r="AO69" s="322">
        <f>'Ultimate - Sales, NWP, GWP'!AM67</f>
        <v>0</v>
      </c>
      <c r="AP69" s="280">
        <f>'Ultimate - Sales, NWP, GWP'!AN67</f>
        <v>67694.272495884506</v>
      </c>
      <c r="AQ69" s="281">
        <f>'Ultimate - Sales, NWP, GWP'!AO67</f>
        <v>79730.143806934313</v>
      </c>
      <c r="AR69" s="281">
        <f>'Ultimate - Sales, NWP, GWP'!AP67</f>
        <v>7936101.4397951635</v>
      </c>
      <c r="AS69" s="281">
        <f>'Ultimate - Sales, NWP, GWP'!AQ67</f>
        <v>7477731.2946431898</v>
      </c>
      <c r="AT69" s="282">
        <f>'Ultimate - Sales, NWP, GWP'!AR67</f>
        <v>498391.58053123864</v>
      </c>
    </row>
    <row r="70" spans="5:46" ht="15.75" x14ac:dyDescent="0.25">
      <c r="E70" s="111" t="s">
        <v>79</v>
      </c>
      <c r="F70" s="225">
        <f>IFERROR(F67/F64,"-")</f>
        <v>8702.9726374404981</v>
      </c>
      <c r="G70" s="225">
        <f t="shared" ref="G70:AT72" si="30">IFERROR(G67/G64,"-")</f>
        <v>8573.7351154654698</v>
      </c>
      <c r="H70" s="225">
        <f t="shared" si="30"/>
        <v>8191.3452086540256</v>
      </c>
      <c r="I70" s="225">
        <f t="shared" si="30"/>
        <v>8467.7406091687226</v>
      </c>
      <c r="J70" s="225">
        <f t="shared" si="30"/>
        <v>7711.5988892100831</v>
      </c>
      <c r="K70" s="225">
        <f t="shared" si="30"/>
        <v>7679.7211398302989</v>
      </c>
      <c r="L70" s="225">
        <f t="shared" si="30"/>
        <v>7576.4445326048599</v>
      </c>
      <c r="M70" s="225">
        <f t="shared" si="30"/>
        <v>6660.2167396944087</v>
      </c>
      <c r="N70" s="225">
        <f t="shared" si="30"/>
        <v>6240.5322040812052</v>
      </c>
      <c r="O70" s="225">
        <f t="shared" si="30"/>
        <v>5465.61333342134</v>
      </c>
      <c r="P70" s="225">
        <f t="shared" si="30"/>
        <v>5295.0556877323806</v>
      </c>
      <c r="Q70" s="276">
        <f t="shared" si="30"/>
        <v>5202.7538479888381</v>
      </c>
      <c r="R70" s="225">
        <f t="shared" si="30"/>
        <v>5273.4419821066449</v>
      </c>
      <c r="S70" s="225">
        <f t="shared" si="30"/>
        <v>7586.4831691941836</v>
      </c>
      <c r="T70" s="225">
        <f t="shared" si="30"/>
        <v>8944.3733810652793</v>
      </c>
      <c r="U70" s="225">
        <f t="shared" si="30"/>
        <v>9536.9579684673008</v>
      </c>
      <c r="V70" s="225">
        <f t="shared" si="30"/>
        <v>9547.6104452274358</v>
      </c>
      <c r="W70" s="225">
        <f t="shared" si="30"/>
        <v>10208.19366932525</v>
      </c>
      <c r="X70" s="225">
        <f t="shared" si="30"/>
        <v>10426.379537555469</v>
      </c>
      <c r="Y70" s="225">
        <f t="shared" si="30"/>
        <v>11691.473543908181</v>
      </c>
      <c r="Z70" s="225">
        <f t="shared" si="30"/>
        <v>11716.19755407399</v>
      </c>
      <c r="AA70" s="225">
        <f t="shared" si="30"/>
        <v>14862.217924114619</v>
      </c>
      <c r="AB70" s="225">
        <f t="shared" si="30"/>
        <v>14828.04533713765</v>
      </c>
      <c r="AC70" s="276">
        <f t="shared" si="30"/>
        <v>11098.008566311659</v>
      </c>
      <c r="AD70" s="275">
        <f t="shared" si="30"/>
        <v>17172.364001059985</v>
      </c>
      <c r="AE70" s="225">
        <f t="shared" si="30"/>
        <v>15267.279448688036</v>
      </c>
      <c r="AF70" s="225">
        <f t="shared" si="30"/>
        <v>16464.744878829537</v>
      </c>
      <c r="AG70" s="225">
        <f t="shared" si="30"/>
        <v>14993.61745341315</v>
      </c>
      <c r="AH70" s="225">
        <f t="shared" si="30"/>
        <v>15519.776435041082</v>
      </c>
      <c r="AI70" s="225">
        <f t="shared" si="30"/>
        <v>15773.170742399174</v>
      </c>
      <c r="AJ70" s="225">
        <f t="shared" si="30"/>
        <v>15624.768335702354</v>
      </c>
      <c r="AK70" s="225">
        <f t="shared" si="30"/>
        <v>16059.121598582675</v>
      </c>
      <c r="AL70" s="225" t="str">
        <f t="shared" si="30"/>
        <v>-</v>
      </c>
      <c r="AM70" s="225" t="str">
        <f t="shared" si="30"/>
        <v>-</v>
      </c>
      <c r="AN70" s="225" t="str">
        <f t="shared" si="30"/>
        <v>-</v>
      </c>
      <c r="AO70" s="276" t="str">
        <f t="shared" si="30"/>
        <v>-</v>
      </c>
      <c r="AP70" s="275">
        <f t="shared" si="30"/>
        <v>15702.5404931986</v>
      </c>
      <c r="AQ70" s="225">
        <f t="shared" si="30"/>
        <v>13932.450173824362</v>
      </c>
      <c r="AR70" s="225">
        <f t="shared" si="30"/>
        <v>8807.9616151590562</v>
      </c>
      <c r="AS70" s="225">
        <f t="shared" si="30"/>
        <v>8636.3311865143696</v>
      </c>
      <c r="AT70" s="276">
        <f t="shared" si="30"/>
        <v>15769.020863530768</v>
      </c>
    </row>
    <row r="71" spans="5:46" ht="15.75" x14ac:dyDescent="0.25">
      <c r="E71" s="115" t="s">
        <v>80</v>
      </c>
      <c r="F71" s="278">
        <f t="shared" ref="F71:U72" si="31">IFERROR(F68/F65,"-")</f>
        <v>7992.5100838084782</v>
      </c>
      <c r="G71" s="278">
        <f t="shared" si="31"/>
        <v>8002.3528617093962</v>
      </c>
      <c r="H71" s="278">
        <f t="shared" si="31"/>
        <v>7702.2094932758173</v>
      </c>
      <c r="I71" s="278">
        <f t="shared" si="31"/>
        <v>7591.1963024253346</v>
      </c>
      <c r="J71" s="278">
        <f t="shared" si="31"/>
        <v>7249.9624542403271</v>
      </c>
      <c r="K71" s="278">
        <f t="shared" si="31"/>
        <v>7217.6782267091912</v>
      </c>
      <c r="L71" s="278">
        <f t="shared" si="31"/>
        <v>7123.1476692152783</v>
      </c>
      <c r="M71" s="278">
        <f t="shared" si="31"/>
        <v>6317.7305654581196</v>
      </c>
      <c r="N71" s="278">
        <f t="shared" si="31"/>
        <v>5938.3372310188543</v>
      </c>
      <c r="O71" s="278">
        <f t="shared" si="31"/>
        <v>5250.8519033741068</v>
      </c>
      <c r="P71" s="278">
        <f t="shared" si="31"/>
        <v>5109.3635212545378</v>
      </c>
      <c r="Q71" s="279">
        <f t="shared" si="31"/>
        <v>5026.0076044741663</v>
      </c>
      <c r="R71" s="278">
        <f t="shared" si="31"/>
        <v>5117.513665036462</v>
      </c>
      <c r="S71" s="278">
        <f t="shared" si="31"/>
        <v>7218.8114708526937</v>
      </c>
      <c r="T71" s="278">
        <f t="shared" si="31"/>
        <v>8434.2383285610449</v>
      </c>
      <c r="U71" s="278">
        <f t="shared" si="31"/>
        <v>8894.4078621737463</v>
      </c>
      <c r="V71" s="278">
        <f t="shared" si="30"/>
        <v>8899.1800783530161</v>
      </c>
      <c r="W71" s="278">
        <f t="shared" si="30"/>
        <v>9470.4441629017238</v>
      </c>
      <c r="X71" s="278">
        <f t="shared" si="30"/>
        <v>9695.7256560075348</v>
      </c>
      <c r="Y71" s="278">
        <f t="shared" si="30"/>
        <v>11055.941410296107</v>
      </c>
      <c r="Z71" s="278">
        <f t="shared" si="30"/>
        <v>10910.96556176991</v>
      </c>
      <c r="AA71" s="278">
        <f t="shared" si="30"/>
        <v>16030.932069181717</v>
      </c>
      <c r="AB71" s="278">
        <f t="shared" si="30"/>
        <v>15712.471315403649</v>
      </c>
      <c r="AC71" s="279">
        <f t="shared" si="30"/>
        <v>12674.65868207458</v>
      </c>
      <c r="AD71" s="277">
        <f t="shared" si="30"/>
        <v>17308.308876080297</v>
      </c>
      <c r="AE71" s="278">
        <f t="shared" si="30"/>
        <v>17338.004197527211</v>
      </c>
      <c r="AF71" s="278">
        <f t="shared" si="30"/>
        <v>17342.257416307806</v>
      </c>
      <c r="AG71" s="278">
        <f t="shared" si="30"/>
        <v>16175.341842854052</v>
      </c>
      <c r="AH71" s="278">
        <f t="shared" si="30"/>
        <v>16356.479105017663</v>
      </c>
      <c r="AI71" s="278">
        <f t="shared" si="30"/>
        <v>16454.569131833159</v>
      </c>
      <c r="AJ71" s="278">
        <f t="shared" si="30"/>
        <v>16841.703232610489</v>
      </c>
      <c r="AK71" s="278">
        <f t="shared" si="30"/>
        <v>17826.777474197133</v>
      </c>
      <c r="AL71" s="278" t="str">
        <f t="shared" si="30"/>
        <v>-</v>
      </c>
      <c r="AM71" s="278" t="str">
        <f t="shared" si="30"/>
        <v>-</v>
      </c>
      <c r="AN71" s="278" t="str">
        <f t="shared" si="30"/>
        <v>-</v>
      </c>
      <c r="AO71" s="279" t="str">
        <f t="shared" si="30"/>
        <v>-</v>
      </c>
      <c r="AP71" s="277">
        <f t="shared" si="30"/>
        <v>16745.395198999733</v>
      </c>
      <c r="AQ71" s="278">
        <f t="shared" si="30"/>
        <v>14214.629763835321</v>
      </c>
      <c r="AR71" s="278">
        <f t="shared" si="30"/>
        <v>8294.0556962840219</v>
      </c>
      <c r="AS71" s="278">
        <f t="shared" si="30"/>
        <v>8135.788127677255</v>
      </c>
      <c r="AT71" s="279">
        <f t="shared" si="30"/>
        <v>16852.586281866406</v>
      </c>
    </row>
    <row r="72" spans="5:46" ht="15.75" x14ac:dyDescent="0.25">
      <c r="E72" s="118" t="s">
        <v>81</v>
      </c>
      <c r="F72" s="321">
        <f t="shared" si="31"/>
        <v>7993.2280731661131</v>
      </c>
      <c r="G72" s="321">
        <f t="shared" si="30"/>
        <v>8003.0717352710808</v>
      </c>
      <c r="H72" s="321">
        <f t="shared" si="30"/>
        <v>7702.901404125907</v>
      </c>
      <c r="I72" s="321">
        <f t="shared" si="30"/>
        <v>7591.8782406524624</v>
      </c>
      <c r="J72" s="321">
        <f t="shared" si="30"/>
        <v>7250.6137384840522</v>
      </c>
      <c r="K72" s="321">
        <f t="shared" si="30"/>
        <v>7218.3266107711779</v>
      </c>
      <c r="L72" s="321">
        <f t="shared" si="30"/>
        <v>7123.7875613349906</v>
      </c>
      <c r="M72" s="321">
        <f t="shared" si="30"/>
        <v>6318.2981047246121</v>
      </c>
      <c r="N72" s="321">
        <f t="shared" si="30"/>
        <v>5938.8706883294126</v>
      </c>
      <c r="O72" s="321">
        <f t="shared" si="30"/>
        <v>5251.323601970118</v>
      </c>
      <c r="P72" s="321">
        <f t="shared" si="30"/>
        <v>5109.8225095565958</v>
      </c>
      <c r="Q72" s="322">
        <f t="shared" si="30"/>
        <v>5026.4591046829328</v>
      </c>
      <c r="R72" s="321">
        <f t="shared" si="30"/>
        <v>5117.9733854885499</v>
      </c>
      <c r="S72" s="321">
        <f t="shared" si="30"/>
        <v>7219.4599567171463</v>
      </c>
      <c r="T72" s="321">
        <f t="shared" si="30"/>
        <v>8434.9959995925674</v>
      </c>
      <c r="U72" s="321">
        <f t="shared" si="30"/>
        <v>8895.2068715113055</v>
      </c>
      <c r="V72" s="321">
        <f t="shared" si="30"/>
        <v>8900.1552769874052</v>
      </c>
      <c r="W72" s="321">
        <f t="shared" si="30"/>
        <v>9472.2071588700346</v>
      </c>
      <c r="X72" s="321">
        <f t="shared" si="30"/>
        <v>9698.0225610068101</v>
      </c>
      <c r="Y72" s="321">
        <f t="shared" si="30"/>
        <v>11059.173617016213</v>
      </c>
      <c r="Z72" s="321">
        <f t="shared" si="30"/>
        <v>10914.871806826312</v>
      </c>
      <c r="AA72" s="321">
        <f t="shared" si="30"/>
        <v>16037.189183382536</v>
      </c>
      <c r="AB72" s="321">
        <f t="shared" si="30"/>
        <v>15715.063829593462</v>
      </c>
      <c r="AC72" s="322">
        <f t="shared" si="30"/>
        <v>12678.671155316821</v>
      </c>
      <c r="AD72" s="484">
        <f t="shared" si="30"/>
        <v>17316.711903518448</v>
      </c>
      <c r="AE72" s="321">
        <f t="shared" si="30"/>
        <v>17350.070727285703</v>
      </c>
      <c r="AF72" s="321">
        <f t="shared" si="30"/>
        <v>17360.784449558716</v>
      </c>
      <c r="AG72" s="321">
        <f t="shared" si="30"/>
        <v>16197.001513561783</v>
      </c>
      <c r="AH72" s="321">
        <f t="shared" si="30"/>
        <v>16388.479202238366</v>
      </c>
      <c r="AI72" s="321">
        <f t="shared" si="30"/>
        <v>16489.929335339508</v>
      </c>
      <c r="AJ72" s="321">
        <f t="shared" si="30"/>
        <v>16882.103403710582</v>
      </c>
      <c r="AK72" s="321">
        <f t="shared" si="30"/>
        <v>17956.336118611649</v>
      </c>
      <c r="AL72" s="321" t="str">
        <f t="shared" si="30"/>
        <v>-</v>
      </c>
      <c r="AM72" s="321" t="str">
        <f t="shared" si="30"/>
        <v>-</v>
      </c>
      <c r="AN72" s="321" t="str">
        <f t="shared" si="30"/>
        <v>-</v>
      </c>
      <c r="AO72" s="322" t="str">
        <f t="shared" si="30"/>
        <v>-</v>
      </c>
      <c r="AP72" s="280">
        <f t="shared" si="30"/>
        <v>16797.635863542291</v>
      </c>
      <c r="AQ72" s="281">
        <f t="shared" si="30"/>
        <v>14231.987796148405</v>
      </c>
      <c r="AR72" s="281">
        <f t="shared" si="30"/>
        <v>8295.1827869548852</v>
      </c>
      <c r="AS72" s="281">
        <f t="shared" si="30"/>
        <v>8136.8403417544323</v>
      </c>
      <c r="AT72" s="282">
        <f t="shared" si="30"/>
        <v>16888.323748725554</v>
      </c>
    </row>
    <row r="73" spans="5:46" s="406" customFormat="1" ht="15.75" x14ac:dyDescent="0.25">
      <c r="E73" s="257" t="s">
        <v>211</v>
      </c>
      <c r="F73" s="479">
        <f>'Headline - Sales, NWP, GWP'!D87</f>
        <v>13.336640791241999</v>
      </c>
      <c r="G73" s="479">
        <f>'Headline - Sales, NWP, GWP'!E87</f>
        <v>13.742795227623075</v>
      </c>
      <c r="H73" s="479">
        <f>'Headline - Sales, NWP, GWP'!F87</f>
        <v>13.843072236379053</v>
      </c>
      <c r="I73" s="479">
        <f>'Headline - Sales, NWP, GWP'!G87</f>
        <v>16.030410425123733</v>
      </c>
      <c r="J73" s="479">
        <f>'Headline - Sales, NWP, GWP'!H87</f>
        <v>15.038325566363747</v>
      </c>
      <c r="K73" s="479">
        <f>'Headline - Sales, NWP, GWP'!I87</f>
        <v>15.805135670670676</v>
      </c>
      <c r="L73" s="479">
        <f>'Headline - Sales, NWP, GWP'!J87</f>
        <v>15.799265459083012</v>
      </c>
      <c r="M73" s="479">
        <f>'Headline - Sales, NWP, GWP'!K87</f>
        <v>16.819171969203573</v>
      </c>
      <c r="N73" s="479">
        <f>'Headline - Sales, NWP, GWP'!L87</f>
        <v>17.881502314362908</v>
      </c>
      <c r="O73" s="479">
        <f>'Headline - Sales, NWP, GWP'!M87</f>
        <v>18.4004484850369</v>
      </c>
      <c r="P73" s="479">
        <f>'Headline - Sales, NWP, GWP'!N87</f>
        <v>18.582315033866688</v>
      </c>
      <c r="Q73" s="480">
        <f>'Headline - Sales, NWP, GWP'!O87</f>
        <v>18.957341922685931</v>
      </c>
      <c r="R73" s="479">
        <f>'Headline - Sales, NWP, GWP'!P87</f>
        <v>18.279518103875596</v>
      </c>
      <c r="S73" s="479">
        <f>'Headline - Sales, NWP, GWP'!Q87</f>
        <v>18.128630133587791</v>
      </c>
      <c r="T73" s="479">
        <f>'Headline - Sales, NWP, GWP'!R87</f>
        <v>17.848821521749368</v>
      </c>
      <c r="U73" s="479">
        <f>'Headline - Sales, NWP, GWP'!S87</f>
        <v>18.979666352074755</v>
      </c>
      <c r="V73" s="479">
        <f>'Headline - Sales, NWP, GWP'!T87</f>
        <v>18.566954248096192</v>
      </c>
      <c r="W73" s="479">
        <f>'Headline - Sales, NWP, GWP'!U87</f>
        <v>18.400138378084705</v>
      </c>
      <c r="X73" s="479">
        <f>'Headline - Sales, NWP, GWP'!V87</f>
        <v>19.128969910635732</v>
      </c>
      <c r="Y73" s="479">
        <f>'Headline - Sales, NWP, GWP'!W87</f>
        <v>23.874159231487827</v>
      </c>
      <c r="Z73" s="479">
        <f>'Headline - Sales, NWP, GWP'!X87</f>
        <v>26.28975756589621</v>
      </c>
      <c r="AA73" s="479">
        <f>'Headline - Sales, NWP, GWP'!Y87</f>
        <v>32.609172244714109</v>
      </c>
      <c r="AB73" s="479">
        <f>'Headline - Sales, NWP, GWP'!Z87</f>
        <v>31.189979065687229</v>
      </c>
      <c r="AC73" s="480">
        <f>'Headline - Sales, NWP, GWP'!AA87</f>
        <v>35.760554125841878</v>
      </c>
      <c r="AD73" s="485">
        <f>'Headline - Sales, NWP, GWP'!AB87</f>
        <v>30.470455903223947</v>
      </c>
      <c r="AE73" s="479">
        <f>'Headline - Sales, NWP, GWP'!AC87</f>
        <v>35.749013596628473</v>
      </c>
      <c r="AF73" s="479">
        <f>'Headline - Sales, NWP, GWP'!AD87</f>
        <v>35.775388634040439</v>
      </c>
      <c r="AG73" s="479">
        <f>'Headline - Sales, NWP, GWP'!AE87</f>
        <v>41.634338866130804</v>
      </c>
      <c r="AH73" s="479">
        <f>'Headline - Sales, NWP, GWP'!AF87</f>
        <v>40.744911264660352</v>
      </c>
      <c r="AI73" s="479">
        <f>'Headline - Sales, NWP, GWP'!AG87</f>
        <v>43.061662140793835</v>
      </c>
      <c r="AJ73" s="479">
        <f>'Headline - Sales, NWP, GWP'!AH87</f>
        <v>44.276122449001299</v>
      </c>
      <c r="AK73" s="479">
        <f>'Headline - Sales, NWP, GWP'!AI87</f>
        <v>47.750925468927058</v>
      </c>
      <c r="AL73" s="479" t="str">
        <f>'Headline - Sales, NWP, GWP'!AJ87</f>
        <v>-</v>
      </c>
      <c r="AM73" s="479" t="str">
        <f>'Headline - Sales, NWP, GWP'!AK87</f>
        <v>-</v>
      </c>
      <c r="AN73" s="479" t="str">
        <f>'Headline - Sales, NWP, GWP'!AL87</f>
        <v>-</v>
      </c>
      <c r="AO73" s="480" t="str">
        <f>'Headline - Sales, NWP, GWP'!AM87</f>
        <v>-</v>
      </c>
      <c r="AP73" s="491">
        <f>'Headline - Sales, NWP, GWP'!AN87</f>
        <v>42.39242416831015</v>
      </c>
      <c r="AQ73" s="492">
        <f>'Headline - Sales, NWP, GWP'!AO87</f>
        <v>32.804870339476487</v>
      </c>
      <c r="AR73" s="492">
        <f>'Headline - Sales, NWP, GWP'!AP87</f>
        <v>18.185291572144038</v>
      </c>
      <c r="AS73" s="492">
        <f>'Headline - Sales, NWP, GWP'!AQ87</f>
        <v>17.741279197030064</v>
      </c>
      <c r="AT73" s="493">
        <f>'Headline - Sales, NWP, GWP'!AR87</f>
        <v>38.545868172490273</v>
      </c>
    </row>
    <row r="74" spans="5:46" ht="15.75" hidden="1" x14ac:dyDescent="0.25">
      <c r="E74" s="118" t="s">
        <v>212</v>
      </c>
      <c r="F74" s="120">
        <f>'Ultimate - Sales, NWP, GWP'!D73</f>
        <v>0</v>
      </c>
      <c r="G74" s="120">
        <f>'Ultimate - Sales, NWP, GWP'!E73</f>
        <v>0</v>
      </c>
      <c r="H74" s="120">
        <f>'Ultimate - Sales, NWP, GWP'!F73</f>
        <v>0</v>
      </c>
      <c r="I74" s="120">
        <f>'Ultimate - Sales, NWP, GWP'!G73</f>
        <v>0</v>
      </c>
      <c r="J74" s="120">
        <f>'Ultimate - Sales, NWP, GWP'!H73</f>
        <v>0</v>
      </c>
      <c r="K74" s="120">
        <f>'Ultimate - Sales, NWP, GWP'!I73</f>
        <v>0</v>
      </c>
      <c r="L74" s="120">
        <f>'Ultimate - Sales, NWP, GWP'!J73</f>
        <v>0</v>
      </c>
      <c r="M74" s="120">
        <f>'Ultimate - Sales, NWP, GWP'!K73</f>
        <v>0</v>
      </c>
      <c r="N74" s="120">
        <f>'Ultimate - Sales, NWP, GWP'!L73</f>
        <v>0</v>
      </c>
      <c r="O74" s="120">
        <f>'Ultimate - Sales, NWP, GWP'!M73</f>
        <v>0</v>
      </c>
      <c r="P74" s="120">
        <f>'Ultimate - Sales, NWP, GWP'!N73</f>
        <v>0</v>
      </c>
      <c r="Q74" s="121">
        <f>'Ultimate - Sales, NWP, GWP'!O73</f>
        <v>0</v>
      </c>
      <c r="R74" s="120">
        <f>'Ultimate - Sales, NWP, GWP'!P73</f>
        <v>0</v>
      </c>
      <c r="S74" s="120">
        <f>'Ultimate - Sales, NWP, GWP'!Q73</f>
        <v>0</v>
      </c>
      <c r="T74" s="120">
        <f>'Ultimate - Sales, NWP, GWP'!R73</f>
        <v>0</v>
      </c>
      <c r="U74" s="120">
        <f>'Ultimate - Sales, NWP, GWP'!S73</f>
        <v>0</v>
      </c>
      <c r="V74" s="120">
        <f>'Ultimate - Sales, NWP, GWP'!T73</f>
        <v>0</v>
      </c>
      <c r="W74" s="120">
        <f>'Ultimate - Sales, NWP, GWP'!U73</f>
        <v>0</v>
      </c>
      <c r="X74" s="120">
        <f>'Ultimate - Sales, NWP, GWP'!V73</f>
        <v>0</v>
      </c>
      <c r="Y74" s="120">
        <f>'Ultimate - Sales, NWP, GWP'!W73</f>
        <v>0</v>
      </c>
      <c r="Z74" s="120">
        <f>'Ultimate - Sales, NWP, GWP'!X73</f>
        <v>0</v>
      </c>
      <c r="AA74" s="120">
        <f>'Ultimate - Sales, NWP, GWP'!Y73</f>
        <v>0</v>
      </c>
      <c r="AB74" s="120">
        <f>'Ultimate - Sales, NWP, GWP'!Z73</f>
        <v>0</v>
      </c>
      <c r="AC74" s="121">
        <f>'Ultimate - Sales, NWP, GWP'!AA73</f>
        <v>0</v>
      </c>
      <c r="AD74" s="483">
        <f>'Ultimate - Sales, NWP, GWP'!AB73</f>
        <v>0</v>
      </c>
      <c r="AE74" s="163">
        <f>'Ultimate - Sales, NWP, GWP'!AC73</f>
        <v>0</v>
      </c>
      <c r="AF74" s="164">
        <f>'Ultimate - Sales, NWP, GWP'!AD73</f>
        <v>0</v>
      </c>
      <c r="AG74" s="165">
        <f>'Ultimate - Sales, NWP, GWP'!AE73</f>
        <v>0</v>
      </c>
      <c r="AH74">
        <f>'Ultimate - Sales, NWP, GWP'!AF73</f>
        <v>0</v>
      </c>
      <c r="AI74">
        <f>'Ultimate - Sales, NWP, GWP'!AG73</f>
        <v>0</v>
      </c>
      <c r="AJ74">
        <f>'Ultimate - Sales, NWP, GWP'!AH73</f>
        <v>0</v>
      </c>
      <c r="AK74">
        <f>'Ultimate - Sales, NWP, GWP'!AI73</f>
        <v>0</v>
      </c>
      <c r="AL74">
        <f>'Ultimate - Sales, NWP, GWP'!AJ73</f>
        <v>0</v>
      </c>
      <c r="AM74">
        <f>'Ultimate - Sales, NWP, GWP'!AK73</f>
        <v>0</v>
      </c>
      <c r="AN74">
        <f>'Ultimate - Sales, NWP, GWP'!AL73</f>
        <v>0</v>
      </c>
      <c r="AO74" s="486">
        <f>'Ultimate - Sales, NWP, GWP'!AM73</f>
        <v>0</v>
      </c>
      <c r="AP74" s="490">
        <f>'Ultimate - Sales, NWP, GWP'!AN73</f>
        <v>0</v>
      </c>
      <c r="AQ74">
        <f>'Ultimate - Sales, NWP, GWP'!AO73</f>
        <v>0</v>
      </c>
      <c r="AR74">
        <f>'Ultimate - Sales, NWP, GWP'!AP73</f>
        <v>0</v>
      </c>
      <c r="AS74">
        <f>'Ultimate - Sales, NWP, GWP'!AQ73</f>
        <v>0</v>
      </c>
      <c r="AT74" s="486">
        <f>'Ultimate - Sales, NWP, GWP'!AR73</f>
        <v>0</v>
      </c>
    </row>
    <row r="75" spans="5:46" ht="15.75" x14ac:dyDescent="0.25">
      <c r="E75" s="111" t="s">
        <v>82</v>
      </c>
      <c r="F75" s="225">
        <f>'Headline - Sales, NWP, GWP'!D88</f>
        <v>823224.41071472492</v>
      </c>
      <c r="G75" s="225">
        <f>'Headline - Sales, NWP, GWP'!E88</f>
        <v>763340.00000040396</v>
      </c>
      <c r="H75" s="225">
        <f>'Headline - Sales, NWP, GWP'!F88</f>
        <v>845849.70535748685</v>
      </c>
      <c r="I75" s="225">
        <f>'Headline - Sales, NWP, GWP'!G88</f>
        <v>1034765.9732144962</v>
      </c>
      <c r="J75" s="225">
        <f>'Headline - Sales, NWP, GWP'!H88</f>
        <v>1033400.5089289695</v>
      </c>
      <c r="K75" s="225">
        <f>'Headline - Sales, NWP, GWP'!I88</f>
        <v>1008820.8928573935</v>
      </c>
      <c r="L75" s="225">
        <f>'Headline - Sales, NWP, GWP'!J88</f>
        <v>973898.321428795</v>
      </c>
      <c r="M75" s="225">
        <f>'Headline - Sales, NWP, GWP'!K88</f>
        <v>1042199.9910716994</v>
      </c>
      <c r="N75" s="225">
        <f>'Headline - Sales, NWP, GWP'!L88</f>
        <v>935989.35714301211</v>
      </c>
      <c r="O75" s="225">
        <f>'Headline - Sales, NWP, GWP'!M88</f>
        <v>934705.98214290454</v>
      </c>
      <c r="P75" s="225">
        <f>'Headline - Sales, NWP, GWP'!N88</f>
        <v>890966.25892880606</v>
      </c>
      <c r="Q75" s="276">
        <f>'Headline - Sales, NWP, GWP'!O88</f>
        <v>1008265.1874999739</v>
      </c>
      <c r="R75" s="225">
        <f>'Headline - Sales, NWP, GWP'!P88</f>
        <v>908875.91964279849</v>
      </c>
      <c r="S75" s="225">
        <f>'Headline - Sales, NWP, GWP'!Q88</f>
        <v>939661.285714256</v>
      </c>
      <c r="T75" s="225">
        <f>'Headline - Sales, NWP, GWP'!R88</f>
        <v>998855.75000013818</v>
      </c>
      <c r="U75" s="225">
        <f>'Headline - Sales, NWP, GWP'!S88</f>
        <v>1087383.0446430668</v>
      </c>
      <c r="V75" s="225">
        <f>'Headline - Sales, NWP, GWP'!T88</f>
        <v>1147827.6785715546</v>
      </c>
      <c r="W75" s="225">
        <f>'Headline - Sales, NWP, GWP'!U88</f>
        <v>1072783.2678574726</v>
      </c>
      <c r="X75" s="225">
        <f>'Headline - Sales, NWP, GWP'!V88</f>
        <v>1019497.580357242</v>
      </c>
      <c r="Y75" s="225">
        <f>'Headline - Sales, NWP, GWP'!W88</f>
        <v>469795.70535721746</v>
      </c>
      <c r="Z75" s="225">
        <f>'Headline - Sales, NWP, GWP'!X88</f>
        <v>288530.08928571088</v>
      </c>
      <c r="AA75" s="225">
        <f>'Headline - Sales, NWP, GWP'!Y88</f>
        <v>79338.116071389435</v>
      </c>
      <c r="AB75" s="225">
        <f>'Headline - Sales, NWP, GWP'!Z88</f>
        <v>70770.062500044325</v>
      </c>
      <c r="AC75" s="276">
        <f>'Headline - Sales, NWP, GWP'!AA88</f>
        <v>93299.285714321464</v>
      </c>
      <c r="AD75" s="275">
        <f>'Headline - Sales, NWP, GWP'!AB88</f>
        <v>58289.982142867411</v>
      </c>
      <c r="AE75" s="225">
        <f>'Headline - Sales, NWP, GWP'!AC88</f>
        <v>68924.098214299695</v>
      </c>
      <c r="AF75" s="225">
        <f>'Headline - Sales, NWP, GWP'!AD88</f>
        <v>70191.31249998734</v>
      </c>
      <c r="AG75" s="225">
        <f>'Headline - Sales, NWP, GWP'!AE88</f>
        <v>79729.758928640484</v>
      </c>
      <c r="AH75" s="225">
        <f>'Headline - Sales, NWP, GWP'!AF88</f>
        <v>85931.017857168685</v>
      </c>
      <c r="AI75" s="225">
        <f>'Headline - Sales, NWP, GWP'!AG88</f>
        <v>89482.133928569587</v>
      </c>
      <c r="AJ75" s="225">
        <f>'Headline - Sales, NWP, GWP'!AH88</f>
        <v>92979.857142902722</v>
      </c>
      <c r="AK75" s="225">
        <f>'Headline - Sales, NWP, GWP'!AI88</f>
        <v>48371.687500023108</v>
      </c>
      <c r="AL75" s="225">
        <f>'Headline - Sales, NWP, GWP'!AJ88</f>
        <v>0</v>
      </c>
      <c r="AM75" s="225">
        <f>'Headline - Sales, NWP, GWP'!AK88</f>
        <v>0</v>
      </c>
      <c r="AN75" s="225">
        <f>'Headline - Sales, NWP, GWP'!AL88</f>
        <v>0</v>
      </c>
      <c r="AO75" s="276">
        <f>'Headline - Sales, NWP, GWP'!AM88</f>
        <v>0</v>
      </c>
      <c r="AP75" s="275">
        <f>'Headline - Sales, NWP, GWP'!AN88</f>
        <v>79191.174107166022</v>
      </c>
      <c r="AQ75" s="225">
        <f>'Headline - Sales, NWP, GWP'!AO88</f>
        <v>93819.783482160419</v>
      </c>
      <c r="AR75" s="225">
        <f>'Headline - Sales, NWP, GWP'!AP88</f>
        <v>8176617.7857152121</v>
      </c>
      <c r="AS75" s="225">
        <f>'Headline - Sales, NWP, GWP'!AQ88</f>
        <v>7644680.2321437458</v>
      </c>
      <c r="AT75" s="276">
        <f>'Headline - Sales, NWP, GWP'!AR88</f>
        <v>593899.84821445891</v>
      </c>
    </row>
    <row r="76" spans="5:46" ht="15.75" x14ac:dyDescent="0.25">
      <c r="E76" s="115" t="s">
        <v>83</v>
      </c>
      <c r="F76" s="278">
        <f>'Current - Sales, NWP, GWP'!D74</f>
        <v>787329.46428624401</v>
      </c>
      <c r="G76" s="278">
        <f>'Current - Sales, NWP, GWP'!E74</f>
        <v>723604.1428573645</v>
      </c>
      <c r="H76" s="278">
        <f>'Current - Sales, NWP, GWP'!F74</f>
        <v>807320.9642860858</v>
      </c>
      <c r="I76" s="278">
        <f>'Current - Sales, NWP, GWP'!G74</f>
        <v>925084.24999724573</v>
      </c>
      <c r="J76" s="278">
        <f>'Current - Sales, NWP, GWP'!H74</f>
        <v>980517.91071477125</v>
      </c>
      <c r="K76" s="278">
        <f>'Current - Sales, NWP, GWP'!I74</f>
        <v>951586.38392866356</v>
      </c>
      <c r="L76" s="278">
        <f>'Current - Sales, NWP, GWP'!J74</f>
        <v>932333.33035741211</v>
      </c>
      <c r="M76" s="278">
        <f>'Current - Sales, NWP, GWP'!K74</f>
        <v>999660.21428585879</v>
      </c>
      <c r="N76" s="278">
        <f>'Current - Sales, NWP, GWP'!L74</f>
        <v>905311.9285715326</v>
      </c>
      <c r="O76" s="278">
        <f>'Current - Sales, NWP, GWP'!M74</f>
        <v>907664.3214287177</v>
      </c>
      <c r="P76" s="278">
        <f>'Current - Sales, NWP, GWP'!N74</f>
        <v>871897.78571458638</v>
      </c>
      <c r="Q76" s="279">
        <f>'Current - Sales, NWP, GWP'!O74</f>
        <v>977577.48214261967</v>
      </c>
      <c r="R76" s="278">
        <f>'Current - Sales, NWP, GWP'!P74</f>
        <v>896828.0357142525</v>
      </c>
      <c r="S76" s="278">
        <f>'Current - Sales, NWP, GWP'!Q74</f>
        <v>925403.84821428929</v>
      </c>
      <c r="T76" s="278">
        <f>'Current - Sales, NWP, GWP'!R74</f>
        <v>978636.91071439977</v>
      </c>
      <c r="U76" s="278">
        <f>'Current - Sales, NWP, GWP'!S74</f>
        <v>1071132.9375002421</v>
      </c>
      <c r="V76" s="278">
        <f>'Current - Sales, NWP, GWP'!T74</f>
        <v>1122164.776785509</v>
      </c>
      <c r="W76" s="278">
        <f>'Current - Sales, NWP, GWP'!U74</f>
        <v>1049765.2321429276</v>
      </c>
      <c r="X76" s="278">
        <f>'Current - Sales, NWP, GWP'!V74</f>
        <v>991915.91071432689</v>
      </c>
      <c r="Y76" s="278">
        <f>'Current - Sales, NWP, GWP'!W74</f>
        <v>441883.64285719441</v>
      </c>
      <c r="Z76" s="278">
        <f>'Current - Sales, NWP, GWP'!X74</f>
        <v>271073.97321439075</v>
      </c>
      <c r="AA76" s="278">
        <f>'Current - Sales, NWP, GWP'!Y74</f>
        <v>62600.241071504504</v>
      </c>
      <c r="AB76" s="278">
        <f>'Current - Sales, NWP, GWP'!Z74</f>
        <v>56360.419642890309</v>
      </c>
      <c r="AC76" s="279">
        <f>'Current - Sales, NWP, GWP'!AA74</f>
        <v>68367.919642838489</v>
      </c>
      <c r="AD76" s="277">
        <f>'Current - Sales, NWP, GWP'!AB74</f>
        <v>48778.410714173406</v>
      </c>
      <c r="AE76" s="278">
        <f>'Current - Sales, NWP, GWP'!AC74</f>
        <v>54947.223214381687</v>
      </c>
      <c r="AF76" s="278">
        <f>'Current - Sales, NWP, GWP'!AD74</f>
        <v>58438.062499965352</v>
      </c>
      <c r="AG76" s="278">
        <f>'Current - Sales, NWP, GWP'!AE74</f>
        <v>65535.062499622509</v>
      </c>
      <c r="AH76" s="278">
        <f>'Current - Sales, NWP, GWP'!AF74</f>
        <v>70553.187499408654</v>
      </c>
      <c r="AI76" s="278">
        <f>'Current - Sales, NWP, GWP'!AG74</f>
        <v>75506.937500004598</v>
      </c>
      <c r="AJ76" s="278">
        <f>'Current - Sales, NWP, GWP'!AH74</f>
        <v>82106.187500020736</v>
      </c>
      <c r="AK76" s="278">
        <f>'Current - Sales, NWP, GWP'!AI74</f>
        <v>41915.312500025117</v>
      </c>
      <c r="AL76" s="278">
        <f>'Current - Sales, NWP, GWP'!AJ74</f>
        <v>0</v>
      </c>
      <c r="AM76" s="278">
        <f>'Current - Sales, NWP, GWP'!AK74</f>
        <v>0</v>
      </c>
      <c r="AN76" s="278">
        <f>'Current - Sales, NWP, GWP'!AL74</f>
        <v>0</v>
      </c>
      <c r="AO76" s="279">
        <f>'Current - Sales, NWP, GWP'!AM74</f>
        <v>0</v>
      </c>
      <c r="AP76" s="277">
        <f>'Current - Sales, NWP, GWP'!AN74</f>
        <v>67520.406249864784</v>
      </c>
      <c r="AQ76" s="278">
        <f>'Current - Sales, NWP, GWP'!AO74</f>
        <v>79681.911458268834</v>
      </c>
      <c r="AR76" s="278">
        <f>'Current - Sales, NWP, GWP'!AP74</f>
        <v>7936133.8482147651</v>
      </c>
      <c r="AS76" s="278">
        <f>'Current - Sales, NWP, GWP'!AQ74</f>
        <v>7477731.2946431413</v>
      </c>
      <c r="AT76" s="279">
        <f>'Current - Sales, NWP, GWP'!AR74</f>
        <v>497780.38392760209</v>
      </c>
    </row>
    <row r="77" spans="5:46" ht="15.75" x14ac:dyDescent="0.25">
      <c r="E77" s="118" t="s">
        <v>84</v>
      </c>
      <c r="F77" s="321">
        <f>'Ultimate - Sales, NWP, GWP'!D74</f>
        <v>787329.46428625099</v>
      </c>
      <c r="G77" s="321">
        <f>'Ultimate - Sales, NWP, GWP'!E74</f>
        <v>723604.1428573709</v>
      </c>
      <c r="H77" s="321">
        <f>'Ultimate - Sales, NWP, GWP'!F74</f>
        <v>807320.96428609302</v>
      </c>
      <c r="I77" s="321">
        <f>'Ultimate - Sales, NWP, GWP'!G74</f>
        <v>925084.249997254</v>
      </c>
      <c r="J77" s="321">
        <f>'Ultimate - Sales, NWP, GWP'!H74</f>
        <v>980517.91071477998</v>
      </c>
      <c r="K77" s="321">
        <f>'Ultimate - Sales, NWP, GWP'!I74</f>
        <v>951586.38392867206</v>
      </c>
      <c r="L77" s="321">
        <f>'Ultimate - Sales, NWP, GWP'!J74</f>
        <v>932333.33035742037</v>
      </c>
      <c r="M77" s="321">
        <f>'Ultimate - Sales, NWP, GWP'!K74</f>
        <v>999660.21428586764</v>
      </c>
      <c r="N77" s="321">
        <f>'Ultimate - Sales, NWP, GWP'!L74</f>
        <v>905311.92857154063</v>
      </c>
      <c r="O77" s="321">
        <f>'Ultimate - Sales, NWP, GWP'!M74</f>
        <v>907664.32142872573</v>
      </c>
      <c r="P77" s="321">
        <f>'Ultimate - Sales, NWP, GWP'!N74</f>
        <v>871897.78571459418</v>
      </c>
      <c r="Q77" s="322">
        <f>'Ultimate - Sales, NWP, GWP'!O74</f>
        <v>977577.4821426284</v>
      </c>
      <c r="R77" s="321">
        <f>'Ultimate - Sales, NWP, GWP'!P74</f>
        <v>896828.03571426042</v>
      </c>
      <c r="S77" s="321">
        <f>'Ultimate - Sales, NWP, GWP'!Q74</f>
        <v>925403.84821429756</v>
      </c>
      <c r="T77" s="321">
        <f>'Ultimate - Sales, NWP, GWP'!R74</f>
        <v>978636.9107144085</v>
      </c>
      <c r="U77" s="321">
        <f>'Ultimate - Sales, NWP, GWP'!S74</f>
        <v>1071132.9375002517</v>
      </c>
      <c r="V77" s="321">
        <f>'Ultimate - Sales, NWP, GWP'!T74</f>
        <v>1122164.7767855139</v>
      </c>
      <c r="W77" s="321">
        <f>'Ultimate - Sales, NWP, GWP'!U74</f>
        <v>1049765.2321429343</v>
      </c>
      <c r="X77" s="321">
        <f>'Ultimate - Sales, NWP, GWP'!V74</f>
        <v>991915.91071432887</v>
      </c>
      <c r="Y77" s="321">
        <f>'Ultimate - Sales, NWP, GWP'!W74</f>
        <v>441883.64285719482</v>
      </c>
      <c r="Z77" s="321">
        <f>'Ultimate - Sales, NWP, GWP'!X74</f>
        <v>271073.51888120797</v>
      </c>
      <c r="AA77" s="321">
        <f>'Ultimate - Sales, NWP, GWP'!Y74</f>
        <v>62600.136150451617</v>
      </c>
      <c r="AB77" s="321">
        <f>'Ultimate - Sales, NWP, GWP'!Z74</f>
        <v>56346.452851847564</v>
      </c>
      <c r="AC77" s="322">
        <f>'Ultimate - Sales, NWP, GWP'!AA74</f>
        <v>68350.037268466229</v>
      </c>
      <c r="AD77" s="484">
        <f>'Ultimate - Sales, NWP, GWP'!AB74</f>
        <v>48764.085900544676</v>
      </c>
      <c r="AE77" s="321">
        <f>'Ultimate - Sales, NWP, GWP'!AC74</f>
        <v>54927.885467486725</v>
      </c>
      <c r="AF77" s="321">
        <f>'Ultimate - Sales, NWP, GWP'!AD74</f>
        <v>58414.86688273451</v>
      </c>
      <c r="AG77" s="321">
        <f>'Ultimate - Sales, NWP, GWP'!AE74</f>
        <v>65507.652296934677</v>
      </c>
      <c r="AH77" s="321">
        <f>'Ultimate - Sales, NWP, GWP'!AF74</f>
        <v>70509.440799104355</v>
      </c>
      <c r="AI77" s="321">
        <f>'Ultimate - Sales, NWP, GWP'!AG74</f>
        <v>75467.576659010301</v>
      </c>
      <c r="AJ77" s="321">
        <f>'Ultimate - Sales, NWP, GWP'!AH74</f>
        <v>82059.147564349056</v>
      </c>
      <c r="AK77" s="321">
        <f>'Ultimate - Sales, NWP, GWP'!AI74</f>
        <v>42740.924961074299</v>
      </c>
      <c r="AL77" s="321">
        <f>'Ultimate - Sales, NWP, GWP'!AJ74</f>
        <v>0</v>
      </c>
      <c r="AM77" s="321">
        <f>'Ultimate - Sales, NWP, GWP'!AK74</f>
        <v>0</v>
      </c>
      <c r="AN77" s="321">
        <f>'Ultimate - Sales, NWP, GWP'!AL74</f>
        <v>0</v>
      </c>
      <c r="AO77" s="322">
        <f>'Ultimate - Sales, NWP, GWP'!AM74</f>
        <v>0</v>
      </c>
      <c r="AP77" s="280">
        <f>'Ultimate - Sales, NWP, GWP'!AN74</f>
        <v>67694.272495884506</v>
      </c>
      <c r="AQ77" s="281">
        <f>'Ultimate - Sales, NWP, GWP'!AO74</f>
        <v>79730.143806934313</v>
      </c>
      <c r="AR77" s="281">
        <f>'Ultimate - Sales, NWP, GWP'!AP74</f>
        <v>7936101.4397951635</v>
      </c>
      <c r="AS77" s="281">
        <f>'Ultimate - Sales, NWP, GWP'!AQ74</f>
        <v>7477731.2946431898</v>
      </c>
      <c r="AT77" s="282">
        <f>'Ultimate - Sales, NWP, GWP'!AR74</f>
        <v>498391.58053123864</v>
      </c>
    </row>
    <row r="78" spans="5:46" ht="15.75" thickBot="1" x14ac:dyDescent="0.3">
      <c r="E78" s="184" t="s">
        <v>66</v>
      </c>
      <c r="F78" s="185"/>
      <c r="G78" s="185"/>
      <c r="H78" s="185"/>
      <c r="I78" s="185"/>
      <c r="J78" s="185"/>
      <c r="K78" s="185"/>
      <c r="L78" s="185"/>
      <c r="M78" s="185"/>
      <c r="N78" s="185"/>
      <c r="O78" s="185"/>
      <c r="P78" s="185"/>
      <c r="Q78" s="221"/>
      <c r="R78" s="185"/>
      <c r="S78" s="185"/>
      <c r="T78" s="185"/>
      <c r="U78" s="185"/>
      <c r="V78" s="185"/>
      <c r="W78" s="185"/>
      <c r="X78" s="185"/>
      <c r="Y78" s="185"/>
      <c r="Z78" s="185"/>
      <c r="AA78" s="185"/>
      <c r="AB78" s="185"/>
      <c r="AC78" s="221"/>
      <c r="AD78" s="284"/>
      <c r="AE78" s="285"/>
      <c r="AF78" s="285"/>
      <c r="AG78" s="285"/>
      <c r="AH78" s="285"/>
      <c r="AI78" s="285"/>
      <c r="AJ78" s="285"/>
      <c r="AK78" s="285"/>
      <c r="AL78" s="285"/>
      <c r="AM78" s="285"/>
      <c r="AN78" s="285"/>
      <c r="AO78" s="210"/>
      <c r="AP78" s="286"/>
      <c r="AQ78" s="287"/>
      <c r="AR78" s="287"/>
      <c r="AS78" s="287"/>
      <c r="AT78" s="288"/>
    </row>
    <row r="79" spans="5:46" ht="16.5" thickBot="1" x14ac:dyDescent="0.3">
      <c r="E79" s="150" t="s">
        <v>210</v>
      </c>
      <c r="F79" s="161">
        <f>'Headline - Sales, NWP, GWP'!D92</f>
        <v>9.1292846788467701E-3</v>
      </c>
      <c r="G79" s="161">
        <f>'Headline - Sales, NWP, GWP'!E92</f>
        <v>1.0113304687295063E-2</v>
      </c>
      <c r="H79" s="161">
        <f>'Headline - Sales, NWP, GWP'!F92</f>
        <v>8.7188302523454018E-3</v>
      </c>
      <c r="I79" s="161">
        <f>'Headline - Sales, NWP, GWP'!G92</f>
        <v>7.9192012610744857E-3</v>
      </c>
      <c r="J79" s="161">
        <f>'Headline - Sales, NWP, GWP'!H92</f>
        <v>8.1025700371762915E-3</v>
      </c>
      <c r="K79" s="161">
        <f>'Headline - Sales, NWP, GWP'!I92</f>
        <v>7.139057141829613E-3</v>
      </c>
      <c r="L79" s="161">
        <f>'Headline - Sales, NWP, GWP'!J92</f>
        <v>0</v>
      </c>
      <c r="M79" s="161">
        <f>'Headline - Sales, NWP, GWP'!K92</f>
        <v>0</v>
      </c>
      <c r="N79" s="161">
        <f>'Headline - Sales, NWP, GWP'!L92</f>
        <v>0</v>
      </c>
      <c r="O79" s="161">
        <f>'Headline - Sales, NWP, GWP'!M92</f>
        <v>0</v>
      </c>
      <c r="P79" s="161">
        <f>'Headline - Sales, NWP, GWP'!N92</f>
        <v>0</v>
      </c>
      <c r="Q79" s="162">
        <f>'Headline - Sales, NWP, GWP'!O92</f>
        <v>0</v>
      </c>
      <c r="R79" s="161">
        <f>'Headline - Sales, NWP, GWP'!P92</f>
        <v>0</v>
      </c>
      <c r="S79" s="161">
        <f>'Headline - Sales, NWP, GWP'!Q92</f>
        <v>0</v>
      </c>
      <c r="T79" s="161">
        <f>'Headline - Sales, NWP, GWP'!R92</f>
        <v>0</v>
      </c>
      <c r="U79" s="161">
        <f>'Headline - Sales, NWP, GWP'!S92</f>
        <v>0</v>
      </c>
      <c r="V79" s="161">
        <f>'Headline - Sales, NWP, GWP'!T92</f>
        <v>0</v>
      </c>
      <c r="W79" s="161">
        <f>'Headline - Sales, NWP, GWP'!U92</f>
        <v>0</v>
      </c>
      <c r="X79" s="161">
        <f>'Headline - Sales, NWP, GWP'!V92</f>
        <v>0</v>
      </c>
      <c r="Y79" s="161">
        <f>'Headline - Sales, NWP, GWP'!W92</f>
        <v>0</v>
      </c>
      <c r="Z79" s="161">
        <f>'Headline - Sales, NWP, GWP'!X92</f>
        <v>0</v>
      </c>
      <c r="AA79" s="161">
        <f>'Headline - Sales, NWP, GWP'!Y92</f>
        <v>0</v>
      </c>
      <c r="AB79" s="161">
        <f>'Headline - Sales, NWP, GWP'!Z92</f>
        <v>0</v>
      </c>
      <c r="AC79" s="162">
        <f>'Headline - Sales, NWP, GWP'!AA92</f>
        <v>0</v>
      </c>
      <c r="AD79" s="487">
        <f>'Headline - Sales, NWP, GWP'!AB92</f>
        <v>0</v>
      </c>
      <c r="AE79" s="488">
        <f>'Headline - Sales, NWP, GWP'!AC92</f>
        <v>0</v>
      </c>
      <c r="AF79" s="488">
        <f>'Headline - Sales, NWP, GWP'!AD92</f>
        <v>0</v>
      </c>
      <c r="AG79" s="488">
        <f>'Headline - Sales, NWP, GWP'!AE92</f>
        <v>0</v>
      </c>
      <c r="AH79" s="488">
        <f>'Headline - Sales, NWP, GWP'!AF92</f>
        <v>0</v>
      </c>
      <c r="AI79" s="488">
        <f>'Headline - Sales, NWP, GWP'!AG92</f>
        <v>0</v>
      </c>
      <c r="AJ79" s="488">
        <f>'Headline - Sales, NWP, GWP'!AH92</f>
        <v>0</v>
      </c>
      <c r="AK79" s="488">
        <f>'Headline - Sales, NWP, GWP'!AI92</f>
        <v>0</v>
      </c>
      <c r="AL79" s="488">
        <f>'Headline - Sales, NWP, GWP'!AJ92</f>
        <v>0</v>
      </c>
      <c r="AM79" s="488">
        <f>'Headline - Sales, NWP, GWP'!AK92</f>
        <v>0</v>
      </c>
      <c r="AN79" s="488">
        <f>'Headline - Sales, NWP, GWP'!AL92</f>
        <v>0</v>
      </c>
      <c r="AO79" s="489">
        <f>'Headline - Sales, NWP, GWP'!AM92</f>
        <v>0</v>
      </c>
      <c r="AP79" s="487">
        <f>'Headline - Sales, NWP, GWP'!AN92</f>
        <v>0</v>
      </c>
      <c r="AQ79" s="488">
        <f>'Headline - Sales, NWP, GWP'!AO92</f>
        <v>0</v>
      </c>
      <c r="AR79" s="488">
        <f>'Headline - Sales, NWP, GWP'!AP92</f>
        <v>0</v>
      </c>
      <c r="AS79" s="488">
        <f>'Headline - Sales, NWP, GWP'!AQ92</f>
        <v>0</v>
      </c>
      <c r="AT79" s="489">
        <f>'Headline - Sales, NWP, GWP'!AR92</f>
        <v>0</v>
      </c>
    </row>
  </sheetData>
  <mergeCells count="12">
    <mergeCell ref="AP2:AT2"/>
    <mergeCell ref="AP3:AQ3"/>
    <mergeCell ref="AR3:AT3"/>
    <mergeCell ref="AP21:AT21"/>
    <mergeCell ref="AP22:AQ22"/>
    <mergeCell ref="AR22:AT22"/>
    <mergeCell ref="AP61:AT61"/>
    <mergeCell ref="AP62:AQ62"/>
    <mergeCell ref="AR62:AT62"/>
    <mergeCell ref="AP41:AT41"/>
    <mergeCell ref="AP42:AQ42"/>
    <mergeCell ref="AR42:AT42"/>
  </mergeCells>
  <conditionalFormatting sqref="F74:AG74">
    <cfRule type="cellIs" dxfId="118" priority="51" operator="lessThan">
      <formula>0</formula>
    </cfRule>
  </conditionalFormatting>
  <conditionalFormatting sqref="F16:AO16">
    <cfRule type="cellIs" dxfId="117" priority="35" operator="lessThan">
      <formula>0</formula>
    </cfRule>
  </conditionalFormatting>
  <conditionalFormatting sqref="F18:AO18">
    <cfRule type="cellIs" dxfId="116" priority="33" operator="lessThan">
      <formula>0</formula>
    </cfRule>
  </conditionalFormatting>
  <conditionalFormatting sqref="F35:AO35">
    <cfRule type="cellIs" dxfId="115" priority="24" operator="lessThan">
      <formula>0</formula>
    </cfRule>
  </conditionalFormatting>
  <conditionalFormatting sqref="F37:AO39">
    <cfRule type="cellIs" dxfId="114" priority="16" operator="lessThan">
      <formula>0</formula>
    </cfRule>
  </conditionalFormatting>
  <conditionalFormatting sqref="F55:AO55">
    <cfRule type="cellIs" dxfId="113" priority="46" operator="lessThan">
      <formula>0</formula>
    </cfRule>
  </conditionalFormatting>
  <conditionalFormatting sqref="F57:AO58">
    <cfRule type="cellIs" dxfId="112" priority="44" operator="lessThan">
      <formula>0</formula>
    </cfRule>
  </conditionalFormatting>
  <conditionalFormatting sqref="F77:AO77">
    <cfRule type="cellIs" dxfId="111" priority="8" operator="lessThan">
      <formula>0</formula>
    </cfRule>
  </conditionalFormatting>
  <conditionalFormatting sqref="F79:AO79">
    <cfRule type="cellIs" dxfId="110" priority="7" operator="lessThan">
      <formula>0</formula>
    </cfRule>
  </conditionalFormatting>
  <conditionalFormatting sqref="F7:AT7">
    <cfRule type="cellIs" dxfId="109" priority="2" operator="lessThan">
      <formula>0</formula>
    </cfRule>
  </conditionalFormatting>
  <conditionalFormatting sqref="F10:AT10 F13:AT13">
    <cfRule type="cellIs" dxfId="108" priority="3" operator="lessThan">
      <formula>0</formula>
    </cfRule>
  </conditionalFormatting>
  <conditionalFormatting sqref="F26:AT26">
    <cfRule type="cellIs" dxfId="107" priority="19" operator="lessThan">
      <formula>0</formula>
    </cfRule>
  </conditionalFormatting>
  <conditionalFormatting sqref="F29:AT29 F32:AT32">
    <cfRule type="cellIs" dxfId="106" priority="20" operator="lessThan">
      <formula>0</formula>
    </cfRule>
  </conditionalFormatting>
  <conditionalFormatting sqref="F46:AT46">
    <cfRule type="cellIs" dxfId="105" priority="41" operator="lessThan">
      <formula>0</formula>
    </cfRule>
  </conditionalFormatting>
  <conditionalFormatting sqref="F49:AT49 F52:AT52">
    <cfRule type="cellIs" dxfId="104" priority="42" operator="lessThan">
      <formula>0</formula>
    </cfRule>
  </conditionalFormatting>
  <conditionalFormatting sqref="F66:AT66">
    <cfRule type="cellIs" dxfId="103" priority="9" operator="lessThan">
      <formula>0</formula>
    </cfRule>
  </conditionalFormatting>
  <conditionalFormatting sqref="F69:AT69 F72:AT72">
    <cfRule type="cellIs" dxfId="102" priority="10" operator="lessThan">
      <formula>0</formula>
    </cfRule>
  </conditionalFormatting>
  <conditionalFormatting sqref="AP16:AT18">
    <cfRule type="cellIs" dxfId="101" priority="1" operator="lessThan">
      <formula>0</formula>
    </cfRule>
  </conditionalFormatting>
  <conditionalFormatting sqref="AP35:AT39">
    <cfRule type="cellIs" dxfId="100" priority="14" operator="lessThan">
      <formula>0</formula>
    </cfRule>
  </conditionalFormatting>
  <conditionalFormatting sqref="AP55:AT58">
    <cfRule type="cellIs" dxfId="99" priority="39" operator="lessThan">
      <formula>0</formula>
    </cfRule>
  </conditionalFormatting>
  <conditionalFormatting sqref="AP77:AT79">
    <cfRule type="cellIs" dxfId="98" priority="4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59F5-2BD9-4E6F-9864-9EAC4C3B1DA3}">
  <sheetPr codeName="Sheet5"/>
  <dimension ref="B2:V79"/>
  <sheetViews>
    <sheetView showGridLines="0" zoomScale="70" zoomScaleNormal="70" workbookViewId="0">
      <selection activeCell="W27" sqref="W27"/>
    </sheetView>
  </sheetViews>
  <sheetFormatPr defaultRowHeight="15" x14ac:dyDescent="0.25"/>
  <cols>
    <col min="2" max="2" width="24.7109375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9" width="16" customWidth="1"/>
    <col min="20" max="20" width="11.140625" bestFit="1" customWidth="1"/>
    <col min="22" max="22" width="17.140625" bestFit="1" customWidth="1"/>
  </cols>
  <sheetData>
    <row r="2" spans="3:22" ht="18.75" x14ac:dyDescent="0.3">
      <c r="C2" s="33" t="s">
        <v>11</v>
      </c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5"/>
      <c r="Q2" s="4"/>
      <c r="R2" s="1"/>
      <c r="S2" s="2"/>
      <c r="V2" s="56"/>
    </row>
    <row r="3" spans="3:22" ht="18.75" x14ac:dyDescent="0.3">
      <c r="C3" s="19"/>
      <c r="D3" s="534" t="s">
        <v>179</v>
      </c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5"/>
      <c r="Q3" s="531" t="s">
        <v>54</v>
      </c>
      <c r="R3" s="532"/>
      <c r="S3" s="533"/>
      <c r="V3" s="57" t="s">
        <v>11</v>
      </c>
    </row>
    <row r="4" spans="3:22" ht="18.75" x14ac:dyDescent="0.3">
      <c r="C4" s="21" t="s">
        <v>71</v>
      </c>
      <c r="D4" s="22">
        <f t="shared" ref="D4:O4" si="0">E4-7</f>
        <v>45800</v>
      </c>
      <c r="E4" s="22">
        <f t="shared" si="0"/>
        <v>45807</v>
      </c>
      <c r="F4" s="22">
        <f t="shared" si="0"/>
        <v>45814</v>
      </c>
      <c r="G4" s="22">
        <f t="shared" si="0"/>
        <v>45821</v>
      </c>
      <c r="H4" s="22">
        <f t="shared" si="0"/>
        <v>45828</v>
      </c>
      <c r="I4" s="22">
        <f t="shared" si="0"/>
        <v>45835</v>
      </c>
      <c r="J4" s="22">
        <f t="shared" si="0"/>
        <v>45842</v>
      </c>
      <c r="K4" s="22">
        <f t="shared" si="0"/>
        <v>45849</v>
      </c>
      <c r="L4" s="22">
        <f t="shared" si="0"/>
        <v>45856</v>
      </c>
      <c r="M4" s="22">
        <f t="shared" si="0"/>
        <v>45863</v>
      </c>
      <c r="N4" s="22">
        <f t="shared" si="0"/>
        <v>45870</v>
      </c>
      <c r="O4" s="22">
        <f t="shared" si="0"/>
        <v>45877</v>
      </c>
      <c r="P4" s="23">
        <v>45884</v>
      </c>
      <c r="Q4" s="27" t="s">
        <v>56</v>
      </c>
      <c r="R4" s="28" t="s">
        <v>57</v>
      </c>
      <c r="S4" s="29" t="s">
        <v>58</v>
      </c>
      <c r="V4" s="53" t="s">
        <v>13</v>
      </c>
    </row>
    <row r="5" spans="3:22" ht="18.75" x14ac:dyDescent="0.3">
      <c r="C5" s="5" t="s">
        <v>180</v>
      </c>
      <c r="D5" s="6">
        <v>908.0902968036529</v>
      </c>
      <c r="E5" s="6">
        <v>982.51187214611866</v>
      </c>
      <c r="F5" s="6">
        <v>987.27397260273995</v>
      </c>
      <c r="G5" s="6">
        <v>891.22625570776268</v>
      </c>
      <c r="H5" s="6">
        <v>831.35171232876712</v>
      </c>
      <c r="I5" s="6">
        <v>885.39360730593614</v>
      </c>
      <c r="J5" s="6">
        <v>1022.5743150684932</v>
      </c>
      <c r="K5" s="6">
        <v>911.41221461187206</v>
      </c>
      <c r="L5" s="6">
        <v>781.32910958904097</v>
      </c>
      <c r="M5" s="6">
        <v>771.3086757990867</v>
      </c>
      <c r="N5" s="6">
        <v>847.42659817351603</v>
      </c>
      <c r="O5" s="6">
        <v>707.22671232876701</v>
      </c>
      <c r="P5" s="7">
        <v>712.30593607305946</v>
      </c>
      <c r="Q5" s="8">
        <f t="shared" ref="Q5:Q9" si="1">AVERAGE(M5:P5)</f>
        <v>759.56698059360724</v>
      </c>
      <c r="R5" s="6">
        <f>AVERAGE(E5:P5)</f>
        <v>860.94508181126332</v>
      </c>
      <c r="S5" s="7">
        <v>1031.6187324376629</v>
      </c>
      <c r="T5" s="91"/>
      <c r="V5" s="55" t="s">
        <v>14</v>
      </c>
    </row>
    <row r="6" spans="3:22" ht="18.75" x14ac:dyDescent="0.3">
      <c r="C6" s="18" t="s">
        <v>73</v>
      </c>
      <c r="D6" s="92" t="e">
        <v>#REF!</v>
      </c>
      <c r="E6" s="92" t="e">
        <v>#REF!</v>
      </c>
      <c r="F6" s="92" t="e">
        <v>#REF!</v>
      </c>
      <c r="G6" s="92" t="e">
        <v>#REF!</v>
      </c>
      <c r="H6" s="92" t="e">
        <v>#REF!</v>
      </c>
      <c r="I6" s="92" t="e">
        <v>#REF!</v>
      </c>
      <c r="J6" s="92" t="e">
        <v>#REF!</v>
      </c>
      <c r="K6" s="92" t="e">
        <v>#REF!</v>
      </c>
      <c r="L6" s="92" t="e">
        <v>#REF!</v>
      </c>
      <c r="M6" s="92" t="e">
        <v>#REF!</v>
      </c>
      <c r="N6" s="92" t="e">
        <v>#REF!</v>
      </c>
      <c r="O6" s="92" t="e">
        <v>#REF!</v>
      </c>
      <c r="P6" s="93" t="e">
        <v>#REF!</v>
      </c>
      <c r="Q6" s="32" t="e">
        <f t="shared" si="1"/>
        <v>#REF!</v>
      </c>
      <c r="R6" s="30" t="e">
        <f t="shared" ref="R6:R9" si="2">AVERAGE(E6:P6)</f>
        <v>#REF!</v>
      </c>
      <c r="S6" s="31"/>
      <c r="V6" s="58" t="s">
        <v>17</v>
      </c>
    </row>
    <row r="7" spans="3:22" ht="18.75" x14ac:dyDescent="0.3">
      <c r="C7" s="11" t="s">
        <v>74</v>
      </c>
      <c r="D7" s="96" t="s">
        <v>75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3"/>
      <c r="Q7" s="14"/>
      <c r="R7" s="12"/>
      <c r="S7" s="13"/>
      <c r="V7" s="56"/>
    </row>
    <row r="8" spans="3:22" ht="15.75" x14ac:dyDescent="0.25">
      <c r="C8" s="9" t="s">
        <v>76</v>
      </c>
      <c r="D8" s="15">
        <v>1092880.2796432611</v>
      </c>
      <c r="E8" s="15">
        <v>1146481.8557146022</v>
      </c>
      <c r="F8" s="15">
        <v>1117658.9878575702</v>
      </c>
      <c r="G8" s="15">
        <v>1070655.6596429413</v>
      </c>
      <c r="H8" s="15">
        <v>962782.66035819717</v>
      </c>
      <c r="I8" s="15">
        <v>1065354.7267853778</v>
      </c>
      <c r="J8" s="15">
        <v>1208168.8871419439</v>
      </c>
      <c r="K8" s="15">
        <v>1130871.7757143672</v>
      </c>
      <c r="L8" s="15">
        <v>937164.23142934509</v>
      </c>
      <c r="M8" s="15">
        <v>922079.73428570933</v>
      </c>
      <c r="N8" s="15">
        <v>960966.34214276483</v>
      </c>
      <c r="O8" s="15">
        <v>908818.34071360168</v>
      </c>
      <c r="P8" s="16">
        <v>865832.46892853978</v>
      </c>
      <c r="Q8" s="8">
        <f t="shared" si="1"/>
        <v>914424.2215176539</v>
      </c>
      <c r="R8" s="6">
        <f t="shared" si="2"/>
        <v>1024736.3058929133</v>
      </c>
      <c r="S8" s="7">
        <v>1181780.7362294078</v>
      </c>
    </row>
    <row r="9" spans="3:22" ht="15.75" x14ac:dyDescent="0.25">
      <c r="C9" s="18" t="s">
        <v>77</v>
      </c>
      <c r="D9" s="92" t="e">
        <v>#REF!</v>
      </c>
      <c r="E9" s="92" t="e">
        <v>#REF!</v>
      </c>
      <c r="F9" s="92" t="e">
        <v>#REF!</v>
      </c>
      <c r="G9" s="92" t="e">
        <v>#REF!</v>
      </c>
      <c r="H9" s="92" t="e">
        <v>#REF!</v>
      </c>
      <c r="I9" s="92" t="e">
        <v>#REF!</v>
      </c>
      <c r="J9" s="92" t="e">
        <v>#REF!</v>
      </c>
      <c r="K9" s="92" t="e">
        <v>#REF!</v>
      </c>
      <c r="L9" s="92" t="e">
        <v>#REF!</v>
      </c>
      <c r="M9" s="92" t="e">
        <v>#REF!</v>
      </c>
      <c r="N9" s="92" t="e">
        <v>#REF!</v>
      </c>
      <c r="O9" s="92" t="e">
        <v>#REF!</v>
      </c>
      <c r="P9" s="93" t="e">
        <v>#REF!</v>
      </c>
      <c r="Q9" s="32" t="e">
        <f t="shared" si="1"/>
        <v>#REF!</v>
      </c>
      <c r="R9" s="30" t="e">
        <f t="shared" si="2"/>
        <v>#REF!</v>
      </c>
      <c r="S9" s="31"/>
      <c r="V9" s="59">
        <f>V11+7-WEEKDAY(V11,16)</f>
        <v>45261</v>
      </c>
    </row>
    <row r="10" spans="3:22" ht="15.75" x14ac:dyDescent="0.25">
      <c r="C10" s="11" t="s">
        <v>78</v>
      </c>
      <c r="D10" s="96" t="s">
        <v>75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3"/>
      <c r="Q10" s="14"/>
      <c r="R10" s="12"/>
      <c r="S10" s="13"/>
      <c r="V10" s="59">
        <f>V9-7*52</f>
        <v>44897</v>
      </c>
    </row>
    <row r="11" spans="3:22" ht="15.75" x14ac:dyDescent="0.25">
      <c r="C11" s="9" t="s">
        <v>79</v>
      </c>
      <c r="D11" s="15">
        <f>IFERROR(D8/D5,0)</f>
        <v>1203.4929604358094</v>
      </c>
      <c r="E11" s="15">
        <f t="shared" ref="E11:S12" si="3">IFERROR(E8/E5,0)</f>
        <v>1166.8885519014857</v>
      </c>
      <c r="F11" s="15">
        <f t="shared" si="3"/>
        <v>1132.0656868033273</v>
      </c>
      <c r="G11" s="15">
        <f t="shared" si="3"/>
        <v>1201.3286780837552</v>
      </c>
      <c r="H11" s="15">
        <f t="shared" si="3"/>
        <v>1158.0930743033753</v>
      </c>
      <c r="I11" s="15">
        <f t="shared" si="3"/>
        <v>1203.2554990170133</v>
      </c>
      <c r="J11" s="15">
        <f t="shared" si="3"/>
        <v>1181.4973927455037</v>
      </c>
      <c r="K11" s="15">
        <f t="shared" si="3"/>
        <v>1240.7906736206653</v>
      </c>
      <c r="L11" s="15">
        <f t="shared" si="3"/>
        <v>1199.4487597195366</v>
      </c>
      <c r="M11" s="15">
        <f t="shared" si="3"/>
        <v>1195.47434537855</v>
      </c>
      <c r="N11" s="15">
        <f t="shared" si="3"/>
        <v>1133.9818035142682</v>
      </c>
      <c r="O11" s="15">
        <f t="shared" si="3"/>
        <v>1285.0452688940873</v>
      </c>
      <c r="P11" s="16">
        <f t="shared" si="3"/>
        <v>1215.5345408208609</v>
      </c>
      <c r="Q11" s="8">
        <f t="shared" si="3"/>
        <v>1203.8756882283437</v>
      </c>
      <c r="R11" s="6">
        <f t="shared" si="3"/>
        <v>1190.2458444121251</v>
      </c>
      <c r="S11" s="7">
        <f t="shared" si="3"/>
        <v>1145.5595939373065</v>
      </c>
      <c r="V11" s="59">
        <v>45255</v>
      </c>
    </row>
    <row r="12" spans="3:22" ht="15.75" x14ac:dyDescent="0.25">
      <c r="C12" s="18" t="s">
        <v>80</v>
      </c>
      <c r="D12" s="92">
        <f>IFERROR(D9/D6,0)</f>
        <v>0</v>
      </c>
      <c r="E12" s="92">
        <f t="shared" si="3"/>
        <v>0</v>
      </c>
      <c r="F12" s="92">
        <f t="shared" si="3"/>
        <v>0</v>
      </c>
      <c r="G12" s="92">
        <f t="shared" si="3"/>
        <v>0</v>
      </c>
      <c r="H12" s="92">
        <f t="shared" si="3"/>
        <v>0</v>
      </c>
      <c r="I12" s="92">
        <f t="shared" si="3"/>
        <v>0</v>
      </c>
      <c r="J12" s="92">
        <f t="shared" si="3"/>
        <v>0</v>
      </c>
      <c r="K12" s="92">
        <f t="shared" si="3"/>
        <v>0</v>
      </c>
      <c r="L12" s="92">
        <f t="shared" si="3"/>
        <v>0</v>
      </c>
      <c r="M12" s="92">
        <f t="shared" si="3"/>
        <v>0</v>
      </c>
      <c r="N12" s="92">
        <f t="shared" si="3"/>
        <v>0</v>
      </c>
      <c r="O12" s="92">
        <f t="shared" si="3"/>
        <v>0</v>
      </c>
      <c r="P12" s="93">
        <f t="shared" si="3"/>
        <v>0</v>
      </c>
      <c r="Q12" s="32">
        <f t="shared" si="3"/>
        <v>0</v>
      </c>
      <c r="R12" s="30">
        <f t="shared" si="3"/>
        <v>0</v>
      </c>
      <c r="S12" s="31">
        <f t="shared" si="3"/>
        <v>0</v>
      </c>
      <c r="T12" s="3"/>
    </row>
    <row r="13" spans="3:22" ht="15.75" x14ac:dyDescent="0.25">
      <c r="C13" s="11" t="s">
        <v>81</v>
      </c>
      <c r="D13" s="96" t="s">
        <v>75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3"/>
      <c r="Q13" s="14"/>
      <c r="R13" s="12"/>
      <c r="S13" s="13"/>
    </row>
    <row r="14" spans="3:22" ht="15.75" x14ac:dyDescent="0.25">
      <c r="C14" s="9" t="s">
        <v>82</v>
      </c>
      <c r="D14" s="15">
        <v>1120280.6696431614</v>
      </c>
      <c r="E14" s="15">
        <v>1174199.2857144722</v>
      </c>
      <c r="F14" s="15">
        <v>1146163.0178577001</v>
      </c>
      <c r="G14" s="15">
        <v>1096605.4196429711</v>
      </c>
      <c r="H14" s="15">
        <v>989290.58035802701</v>
      </c>
      <c r="I14" s="15">
        <v>1094058.7767853881</v>
      </c>
      <c r="J14" s="15">
        <v>1241954.6071419448</v>
      </c>
      <c r="K14" s="15">
        <v>1160333.5357143872</v>
      </c>
      <c r="L14" s="15">
        <v>965025.82142931514</v>
      </c>
      <c r="M14" s="15">
        <v>949793.71428566927</v>
      </c>
      <c r="N14" s="15">
        <v>987940.23214281478</v>
      </c>
      <c r="O14" s="15">
        <v>934873.16071354132</v>
      </c>
      <c r="P14" s="16">
        <v>892320.50892854983</v>
      </c>
      <c r="Q14" s="8">
        <f t="shared" ref="Q14:Q15" si="4">AVERAGE(M14:P14)</f>
        <v>941231.90401764389</v>
      </c>
      <c r="R14" s="6">
        <f>AVERAGE(E14:P14)</f>
        <v>1052713.221726232</v>
      </c>
      <c r="S14" s="7">
        <v>1235810.5912294236</v>
      </c>
    </row>
    <row r="15" spans="3:22" ht="15.75" x14ac:dyDescent="0.25">
      <c r="C15" s="18" t="s">
        <v>83</v>
      </c>
      <c r="D15" s="92">
        <v>257809.93895937066</v>
      </c>
      <c r="E15" s="92">
        <v>257809.93895937066</v>
      </c>
      <c r="F15" s="92">
        <v>253796.30787404359</v>
      </c>
      <c r="G15" s="92">
        <v>253127.36935982242</v>
      </c>
      <c r="H15" s="92">
        <v>253127.36935982242</v>
      </c>
      <c r="I15" s="92">
        <v>253127.36935982242</v>
      </c>
      <c r="J15" s="92">
        <v>237691.59981274692</v>
      </c>
      <c r="K15" s="92">
        <v>226114.77265244033</v>
      </c>
      <c r="L15" s="92">
        <v>226114.77265244033</v>
      </c>
      <c r="M15" s="92">
        <v>226114.77265244033</v>
      </c>
      <c r="N15" s="92">
        <v>223639.4806781369</v>
      </c>
      <c r="O15" s="92">
        <v>208787.72883231635</v>
      </c>
      <c r="P15" s="93">
        <v>208787.72883231635</v>
      </c>
      <c r="Q15" s="32">
        <f t="shared" si="4"/>
        <v>216832.42774880247</v>
      </c>
      <c r="R15" s="30">
        <f t="shared" ref="R15" si="5">AVERAGE(E15:P15)</f>
        <v>235686.60091880997</v>
      </c>
      <c r="S15" s="31"/>
      <c r="T15" s="3"/>
    </row>
    <row r="16" spans="3:22" ht="15.75" x14ac:dyDescent="0.25">
      <c r="C16" s="11" t="s">
        <v>84</v>
      </c>
      <c r="D16" s="96" t="s">
        <v>75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3"/>
      <c r="Q16" s="14"/>
      <c r="R16" s="12"/>
      <c r="S16" s="13"/>
    </row>
    <row r="17" spans="2:21" x14ac:dyDescent="0.25">
      <c r="C17" s="21" t="s">
        <v>66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/>
      <c r="Q17" s="24"/>
      <c r="R17" s="25"/>
      <c r="S17" s="26"/>
    </row>
    <row r="18" spans="2:21" ht="15.75" x14ac:dyDescent="0.25">
      <c r="C18" s="18" t="s">
        <v>67</v>
      </c>
      <c r="D18" s="61">
        <v>2.445850467867814E-2</v>
      </c>
      <c r="E18" s="61">
        <v>2.3605388231014501E-2</v>
      </c>
      <c r="F18" s="61">
        <v>2.4869088913204534E-2</v>
      </c>
      <c r="G18" s="61">
        <v>2.3663716716335936E-2</v>
      </c>
      <c r="H18" s="61">
        <v>2.6794877588177096E-2</v>
      </c>
      <c r="I18" s="61">
        <v>2.6236296083058299E-2</v>
      </c>
      <c r="J18" s="61">
        <v>2.7203667352826661E-2</v>
      </c>
      <c r="K18" s="61">
        <v>2.5390768337899626E-2</v>
      </c>
      <c r="L18" s="61">
        <v>2.8871341451468906E-2</v>
      </c>
      <c r="M18" s="61">
        <v>2.9178946526092171E-2</v>
      </c>
      <c r="N18" s="61">
        <v>2.730315976862726E-2</v>
      </c>
      <c r="O18" s="61">
        <v>2.7869898393546418E-2</v>
      </c>
      <c r="P18" s="62">
        <v>2.9684446042616955E-2</v>
      </c>
      <c r="Q18" s="64">
        <f>AVERAGE(M18:P18)</f>
        <v>2.8509112682720703E-2</v>
      </c>
      <c r="R18" s="65">
        <f>AVERAGE(E18:P18)</f>
        <v>2.6722632950405698E-2</v>
      </c>
      <c r="S18" s="63">
        <v>4.5247664548102938E-2</v>
      </c>
    </row>
    <row r="19" spans="2:21" ht="15.75" x14ac:dyDescent="0.25"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3"/>
      <c r="Q19" s="14"/>
      <c r="R19" s="12"/>
      <c r="S19" s="13"/>
    </row>
    <row r="22" spans="2:21" ht="18.75" x14ac:dyDescent="0.3">
      <c r="C22" s="60" t="s">
        <v>8</v>
      </c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5"/>
      <c r="Q22" s="4"/>
      <c r="R22" s="1"/>
      <c r="S22" s="2"/>
    </row>
    <row r="23" spans="2:21" x14ac:dyDescent="0.25">
      <c r="C23" s="19"/>
      <c r="D23" s="534" t="s">
        <v>179</v>
      </c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5"/>
      <c r="Q23" s="531" t="s">
        <v>54</v>
      </c>
      <c r="R23" s="532"/>
      <c r="S23" s="533"/>
    </row>
    <row r="24" spans="2:21" x14ac:dyDescent="0.25">
      <c r="C24" s="21" t="s">
        <v>71</v>
      </c>
      <c r="D24" s="22">
        <f>D$4</f>
        <v>45800</v>
      </c>
      <c r="E24" s="22">
        <f t="shared" ref="E24:P24" si="6">E$4</f>
        <v>45807</v>
      </c>
      <c r="F24" s="22">
        <f t="shared" si="6"/>
        <v>45814</v>
      </c>
      <c r="G24" s="22">
        <f t="shared" si="6"/>
        <v>45821</v>
      </c>
      <c r="H24" s="22">
        <f t="shared" si="6"/>
        <v>45828</v>
      </c>
      <c r="I24" s="22">
        <f t="shared" si="6"/>
        <v>45835</v>
      </c>
      <c r="J24" s="22">
        <f t="shared" si="6"/>
        <v>45842</v>
      </c>
      <c r="K24" s="22">
        <f t="shared" si="6"/>
        <v>45849</v>
      </c>
      <c r="L24" s="22">
        <f t="shared" si="6"/>
        <v>45856</v>
      </c>
      <c r="M24" s="22">
        <f t="shared" si="6"/>
        <v>45863</v>
      </c>
      <c r="N24" s="22">
        <f t="shared" si="6"/>
        <v>45870</v>
      </c>
      <c r="O24" s="22">
        <f t="shared" si="6"/>
        <v>45877</v>
      </c>
      <c r="P24" s="23">
        <f t="shared" si="6"/>
        <v>45884</v>
      </c>
      <c r="Q24" s="27" t="s">
        <v>56</v>
      </c>
      <c r="R24" s="28" t="s">
        <v>57</v>
      </c>
      <c r="S24" s="29" t="s">
        <v>58</v>
      </c>
    </row>
    <row r="25" spans="2:21" ht="15.75" x14ac:dyDescent="0.25">
      <c r="B25" t="str">
        <f t="shared" ref="B25:B39" si="7">$C$22</f>
        <v>PC Annual Direct</v>
      </c>
      <c r="C25" s="5" t="s">
        <v>72</v>
      </c>
      <c r="D25" s="6">
        <v>661</v>
      </c>
      <c r="E25" s="6">
        <v>750</v>
      </c>
      <c r="F25" s="6">
        <v>740</v>
      </c>
      <c r="G25" s="6">
        <v>660</v>
      </c>
      <c r="H25" s="6">
        <v>622</v>
      </c>
      <c r="I25" s="6">
        <v>670</v>
      </c>
      <c r="J25" s="6">
        <v>773</v>
      </c>
      <c r="K25" s="6">
        <v>676</v>
      </c>
      <c r="L25" s="6">
        <v>584</v>
      </c>
      <c r="M25" s="6">
        <v>588</v>
      </c>
      <c r="N25" s="6">
        <v>655</v>
      </c>
      <c r="O25" s="6">
        <v>542</v>
      </c>
      <c r="P25" s="7">
        <v>562</v>
      </c>
      <c r="Q25" s="8">
        <f t="shared" ref="Q25:Q30" si="8">AVERAGE(M25:P25)</f>
        <v>586.75</v>
      </c>
      <c r="R25" s="6">
        <f>AVERAGE(E25:P25)</f>
        <v>651.83333333333337</v>
      </c>
      <c r="S25" s="7">
        <v>771.51923076923072</v>
      </c>
      <c r="U25" s="3"/>
    </row>
    <row r="26" spans="2:21" ht="15.75" x14ac:dyDescent="0.25">
      <c r="B26" t="str">
        <f t="shared" si="7"/>
        <v>PC Annual Direct</v>
      </c>
      <c r="C26" s="18" t="s">
        <v>73</v>
      </c>
      <c r="D26" s="92" t="e">
        <v>#REF!</v>
      </c>
      <c r="E26" s="92" t="e">
        <v>#REF!</v>
      </c>
      <c r="F26" s="92" t="e">
        <v>#REF!</v>
      </c>
      <c r="G26" s="92" t="e">
        <v>#REF!</v>
      </c>
      <c r="H26" s="92" t="e">
        <v>#REF!</v>
      </c>
      <c r="I26" s="92" t="e">
        <v>#REF!</v>
      </c>
      <c r="J26" s="92" t="e">
        <v>#REF!</v>
      </c>
      <c r="K26" s="92" t="e">
        <v>#REF!</v>
      </c>
      <c r="L26" s="92" t="e">
        <v>#REF!</v>
      </c>
      <c r="M26" s="92" t="e">
        <v>#REF!</v>
      </c>
      <c r="N26" s="92" t="e">
        <v>#REF!</v>
      </c>
      <c r="O26" s="92" t="e">
        <v>#REF!</v>
      </c>
      <c r="P26" s="93" t="e">
        <v>#REF!</v>
      </c>
      <c r="Q26" s="32" t="e">
        <f t="shared" si="8"/>
        <v>#REF!</v>
      </c>
      <c r="R26" s="30" t="e">
        <f t="shared" ref="R26:R30" si="9">AVERAGE(E26:P26)</f>
        <v>#REF!</v>
      </c>
      <c r="S26" s="31"/>
      <c r="U26" s="3" t="s">
        <v>85</v>
      </c>
    </row>
    <row r="27" spans="2:21" ht="15.75" x14ac:dyDescent="0.25">
      <c r="B27" t="str">
        <f t="shared" si="7"/>
        <v>PC Annual Direct</v>
      </c>
      <c r="C27" s="11" t="s">
        <v>74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3"/>
      <c r="Q27" s="14" t="e">
        <f t="shared" si="8"/>
        <v>#DIV/0!</v>
      </c>
      <c r="R27" s="12" t="e">
        <f t="shared" si="9"/>
        <v>#DIV/0!</v>
      </c>
      <c r="S27" s="13">
        <f t="shared" ref="S27" si="10">S25-S26</f>
        <v>771.51923076923072</v>
      </c>
    </row>
    <row r="28" spans="2:21" ht="15.75" x14ac:dyDescent="0.25">
      <c r="B28" t="str">
        <f t="shared" si="7"/>
        <v>PC Annual Direct</v>
      </c>
      <c r="C28" s="9" t="s">
        <v>76</v>
      </c>
      <c r="D28" s="15">
        <v>760120.43142873002</v>
      </c>
      <c r="E28" s="15">
        <v>837756.30214306014</v>
      </c>
      <c r="F28" s="15">
        <v>812146.94321470021</v>
      </c>
      <c r="G28" s="15">
        <v>759012.40071466973</v>
      </c>
      <c r="H28" s="15">
        <v>694172.57107230043</v>
      </c>
      <c r="I28" s="15">
        <v>778182.00357136002</v>
      </c>
      <c r="J28" s="15">
        <v>884438.64607111993</v>
      </c>
      <c r="K28" s="15">
        <v>800534.95428605983</v>
      </c>
      <c r="L28" s="15">
        <v>674854.16892882995</v>
      </c>
      <c r="M28" s="15">
        <v>685240.52892808989</v>
      </c>
      <c r="N28" s="15">
        <v>728874.55642853014</v>
      </c>
      <c r="O28" s="15">
        <v>672803.27821381018</v>
      </c>
      <c r="P28" s="16">
        <v>673245.25464304013</v>
      </c>
      <c r="Q28" s="8">
        <f t="shared" si="8"/>
        <v>690040.90455336764</v>
      </c>
      <c r="R28" s="6">
        <f t="shared" si="9"/>
        <v>750105.13401796424</v>
      </c>
      <c r="S28" s="7">
        <v>856709.10190933803</v>
      </c>
    </row>
    <row r="29" spans="2:21" ht="15.75" x14ac:dyDescent="0.25">
      <c r="B29" t="str">
        <f t="shared" si="7"/>
        <v>PC Annual Direct</v>
      </c>
      <c r="C29" s="18" t="s">
        <v>77</v>
      </c>
      <c r="D29" s="92" t="e">
        <v>#REF!</v>
      </c>
      <c r="E29" s="92" t="e">
        <v>#REF!</v>
      </c>
      <c r="F29" s="92" t="e">
        <v>#REF!</v>
      </c>
      <c r="G29" s="92" t="e">
        <v>#REF!</v>
      </c>
      <c r="H29" s="92" t="e">
        <v>#REF!</v>
      </c>
      <c r="I29" s="92" t="e">
        <v>#REF!</v>
      </c>
      <c r="J29" s="92" t="e">
        <v>#REF!</v>
      </c>
      <c r="K29" s="92" t="e">
        <v>#REF!</v>
      </c>
      <c r="L29" s="92" t="e">
        <v>#REF!</v>
      </c>
      <c r="M29" s="92" t="e">
        <v>#REF!</v>
      </c>
      <c r="N29" s="92" t="e">
        <v>#REF!</v>
      </c>
      <c r="O29" s="92" t="e">
        <v>#REF!</v>
      </c>
      <c r="P29" s="93" t="e">
        <v>#REF!</v>
      </c>
      <c r="Q29" s="32" t="e">
        <f t="shared" si="8"/>
        <v>#REF!</v>
      </c>
      <c r="R29" s="30" t="e">
        <f t="shared" si="9"/>
        <v>#REF!</v>
      </c>
      <c r="S29" s="31"/>
    </row>
    <row r="30" spans="2:21" ht="15.75" x14ac:dyDescent="0.25">
      <c r="B30" t="str">
        <f t="shared" si="7"/>
        <v>PC Annual Direct</v>
      </c>
      <c r="C30" s="11" t="s">
        <v>78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3"/>
      <c r="Q30" s="14" t="e">
        <f t="shared" si="8"/>
        <v>#DIV/0!</v>
      </c>
      <c r="R30" s="12" t="e">
        <f t="shared" si="9"/>
        <v>#DIV/0!</v>
      </c>
      <c r="S30" s="13">
        <f t="shared" ref="S30" si="11">S28-S29</f>
        <v>856709.10190933803</v>
      </c>
    </row>
    <row r="31" spans="2:21" ht="15.75" x14ac:dyDescent="0.25">
      <c r="B31" t="str">
        <f t="shared" si="7"/>
        <v>PC Annual Direct</v>
      </c>
      <c r="C31" s="9" t="s">
        <v>79</v>
      </c>
      <c r="D31" s="15">
        <f>IFERROR(D28/D25,0)</f>
        <v>1149.9552669118457</v>
      </c>
      <c r="E31" s="15">
        <f t="shared" ref="E31:S32" si="12">IFERROR(E28/E25,0)</f>
        <v>1117.0084028574136</v>
      </c>
      <c r="F31" s="15">
        <f t="shared" si="12"/>
        <v>1097.4958692090543</v>
      </c>
      <c r="G31" s="15">
        <f t="shared" si="12"/>
        <v>1150.0187889616209</v>
      </c>
      <c r="H31" s="15">
        <f t="shared" si="12"/>
        <v>1116.0330724635055</v>
      </c>
      <c r="I31" s="15">
        <f t="shared" si="12"/>
        <v>1161.4656769721792</v>
      </c>
      <c r="J31" s="15">
        <f t="shared" si="12"/>
        <v>1144.1638370907115</v>
      </c>
      <c r="K31" s="15">
        <f t="shared" si="12"/>
        <v>1184.2233051568933</v>
      </c>
      <c r="L31" s="15">
        <f t="shared" si="12"/>
        <v>1155.5722070699144</v>
      </c>
      <c r="M31" s="15">
        <f t="shared" si="12"/>
        <v>1165.3750491974317</v>
      </c>
      <c r="N31" s="15">
        <f t="shared" si="12"/>
        <v>1112.7855823336338</v>
      </c>
      <c r="O31" s="15">
        <f t="shared" si="12"/>
        <v>1241.3344616490963</v>
      </c>
      <c r="P31" s="16">
        <f t="shared" si="12"/>
        <v>1197.9452929591462</v>
      </c>
      <c r="Q31" s="8">
        <f t="shared" si="12"/>
        <v>1176.0390363074011</v>
      </c>
      <c r="R31" s="6">
        <f t="shared" si="12"/>
        <v>1150.7621590661686</v>
      </c>
      <c r="S31" s="7">
        <f t="shared" si="12"/>
        <v>1110.4183379268072</v>
      </c>
    </row>
    <row r="32" spans="2:21" ht="15.75" x14ac:dyDescent="0.25">
      <c r="B32" t="str">
        <f t="shared" si="7"/>
        <v>PC Annual Direct</v>
      </c>
      <c r="C32" s="18" t="s">
        <v>80</v>
      </c>
      <c r="D32" s="92">
        <f>IFERROR(D29/D26,0)</f>
        <v>0</v>
      </c>
      <c r="E32" s="92">
        <f t="shared" si="12"/>
        <v>0</v>
      </c>
      <c r="F32" s="92">
        <f t="shared" si="12"/>
        <v>0</v>
      </c>
      <c r="G32" s="92">
        <f t="shared" si="12"/>
        <v>0</v>
      </c>
      <c r="H32" s="92">
        <f t="shared" si="12"/>
        <v>0</v>
      </c>
      <c r="I32" s="92">
        <f t="shared" si="12"/>
        <v>0</v>
      </c>
      <c r="J32" s="92">
        <f t="shared" si="12"/>
        <v>0</v>
      </c>
      <c r="K32" s="92">
        <f t="shared" si="12"/>
        <v>0</v>
      </c>
      <c r="L32" s="92">
        <f t="shared" si="12"/>
        <v>0</v>
      </c>
      <c r="M32" s="92">
        <f t="shared" si="12"/>
        <v>0</v>
      </c>
      <c r="N32" s="92">
        <f t="shared" si="12"/>
        <v>0</v>
      </c>
      <c r="O32" s="92">
        <f t="shared" si="12"/>
        <v>0</v>
      </c>
      <c r="P32" s="93">
        <f t="shared" si="12"/>
        <v>0</v>
      </c>
      <c r="Q32" s="32">
        <f t="shared" si="12"/>
        <v>0</v>
      </c>
      <c r="R32" s="30">
        <f t="shared" si="12"/>
        <v>0</v>
      </c>
      <c r="S32" s="31">
        <f t="shared" si="12"/>
        <v>0</v>
      </c>
      <c r="T32" s="3"/>
    </row>
    <row r="33" spans="2:19" ht="15.75" x14ac:dyDescent="0.25">
      <c r="B33" t="str">
        <f t="shared" si="7"/>
        <v>PC Annual Direct</v>
      </c>
      <c r="C33" s="11" t="s">
        <v>81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3"/>
      <c r="Q33" s="14">
        <f t="shared" ref="Q33:R33" si="13">Q31-Q32</f>
        <v>1176.0390363074011</v>
      </c>
      <c r="R33" s="12">
        <f t="shared" si="13"/>
        <v>1150.7621590661686</v>
      </c>
      <c r="S33" s="13">
        <f>S31-S32</f>
        <v>1110.4183379268072</v>
      </c>
    </row>
    <row r="34" spans="2:19" ht="15.75" x14ac:dyDescent="0.25">
      <c r="B34" t="str">
        <f t="shared" si="7"/>
        <v>PC Annual Direct</v>
      </c>
      <c r="C34" s="9" t="s">
        <v>82</v>
      </c>
      <c r="D34" s="15">
        <v>787520.82142863004</v>
      </c>
      <c r="E34" s="15">
        <v>865473.73214293004</v>
      </c>
      <c r="F34" s="15">
        <v>840650.97321482981</v>
      </c>
      <c r="G34" s="15">
        <v>784962.16071469977</v>
      </c>
      <c r="H34" s="15">
        <v>720680.49107213027</v>
      </c>
      <c r="I34" s="15">
        <v>806886.05357137008</v>
      </c>
      <c r="J34" s="15">
        <v>918224.36607112014</v>
      </c>
      <c r="K34" s="15">
        <v>829996.71428607998</v>
      </c>
      <c r="L34" s="15">
        <v>702715.75892880012</v>
      </c>
      <c r="M34" s="15">
        <v>712954.50892804994</v>
      </c>
      <c r="N34" s="15">
        <v>755848.44642858009</v>
      </c>
      <c r="O34" s="15">
        <v>698858.09821374994</v>
      </c>
      <c r="P34" s="16">
        <v>699733.29464305006</v>
      </c>
      <c r="Q34" s="8">
        <f t="shared" ref="Q34:Q36" si="14">AVERAGE(M34:P34)</f>
        <v>716848.58705335751</v>
      </c>
      <c r="R34" s="6">
        <f>AVERAGE(E34:P34)</f>
        <v>778082.0498512825</v>
      </c>
      <c r="S34" s="7">
        <v>910948.66517858766</v>
      </c>
    </row>
    <row r="35" spans="2:19" ht="15.75" x14ac:dyDescent="0.25">
      <c r="B35" t="str">
        <f t="shared" si="7"/>
        <v>PC Annual Direct</v>
      </c>
      <c r="C35" s="18" t="s">
        <v>83</v>
      </c>
      <c r="D35" s="92" t="e">
        <v>#REF!</v>
      </c>
      <c r="E35" s="92" t="e">
        <v>#REF!</v>
      </c>
      <c r="F35" s="92" t="e">
        <v>#REF!</v>
      </c>
      <c r="G35" s="92" t="e">
        <v>#REF!</v>
      </c>
      <c r="H35" s="92" t="e">
        <v>#REF!</v>
      </c>
      <c r="I35" s="92" t="e">
        <v>#REF!</v>
      </c>
      <c r="J35" s="92" t="e">
        <v>#REF!</v>
      </c>
      <c r="K35" s="92" t="e">
        <v>#REF!</v>
      </c>
      <c r="L35" s="92" t="e">
        <v>#REF!</v>
      </c>
      <c r="M35" s="92" t="e">
        <v>#REF!</v>
      </c>
      <c r="N35" s="92" t="e">
        <v>#REF!</v>
      </c>
      <c r="O35" s="92" t="e">
        <v>#REF!</v>
      </c>
      <c r="P35" s="93" t="e">
        <v>#REF!</v>
      </c>
      <c r="Q35" s="32" t="e">
        <f t="shared" si="14"/>
        <v>#REF!</v>
      </c>
      <c r="R35" s="30" t="e">
        <f t="shared" ref="R35:R36" si="15">AVERAGE(E35:P35)</f>
        <v>#REF!</v>
      </c>
      <c r="S35" s="31"/>
    </row>
    <row r="36" spans="2:19" ht="15.75" x14ac:dyDescent="0.25">
      <c r="B36" t="str">
        <f t="shared" si="7"/>
        <v>PC Annual Direct</v>
      </c>
      <c r="C36" s="11" t="s">
        <v>84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3"/>
      <c r="Q36" s="14" t="e">
        <f t="shared" si="14"/>
        <v>#DIV/0!</v>
      </c>
      <c r="R36" s="12" t="e">
        <f t="shared" si="15"/>
        <v>#DIV/0!</v>
      </c>
      <c r="S36" s="13">
        <f t="shared" ref="S36" si="16">S34-S35</f>
        <v>910948.66517858766</v>
      </c>
    </row>
    <row r="37" spans="2:19" x14ac:dyDescent="0.25">
      <c r="B37" t="str">
        <f t="shared" si="7"/>
        <v>PC Annual Direct</v>
      </c>
      <c r="C37" s="21" t="s">
        <v>66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3"/>
      <c r="Q37" s="24"/>
      <c r="R37" s="25"/>
      <c r="S37" s="26"/>
    </row>
    <row r="38" spans="2:19" ht="15.75" x14ac:dyDescent="0.25">
      <c r="B38" t="str">
        <f t="shared" si="7"/>
        <v>PC Annual Direct</v>
      </c>
      <c r="C38" s="18" t="s">
        <v>67</v>
      </c>
      <c r="D38" s="61">
        <v>3.4793226101874103E-2</v>
      </c>
      <c r="E38" s="61">
        <v>3.2025732232497835E-2</v>
      </c>
      <c r="F38" s="61">
        <v>3.3907092132570128E-2</v>
      </c>
      <c r="G38" s="61">
        <v>3.3058612629687754E-2</v>
      </c>
      <c r="H38" s="61">
        <v>3.6781792109281515E-2</v>
      </c>
      <c r="I38" s="61">
        <v>3.5573858133949171E-2</v>
      </c>
      <c r="J38" s="61">
        <v>3.6794623676304344E-2</v>
      </c>
      <c r="K38" s="61">
        <v>3.5496236904216501E-2</v>
      </c>
      <c r="L38" s="61">
        <v>3.9648449100446286E-2</v>
      </c>
      <c r="M38" s="61">
        <v>3.8872017292700581E-2</v>
      </c>
      <c r="N38" s="61">
        <v>3.568690274816716E-2</v>
      </c>
      <c r="O38" s="61">
        <v>3.7281989099840075E-2</v>
      </c>
      <c r="P38" s="62">
        <v>3.7854479989439679E-2</v>
      </c>
      <c r="Q38" s="64">
        <f>AVERAGE(M38:P38)</f>
        <v>3.7423847282536879E-2</v>
      </c>
      <c r="R38" s="65">
        <f>AVERAGE(E38:P38)</f>
        <v>3.6081815504091751E-2</v>
      </c>
      <c r="S38" s="63">
        <v>6.1614066183596605E-2</v>
      </c>
    </row>
    <row r="39" spans="2:19" ht="15.75" x14ac:dyDescent="0.25">
      <c r="B39" t="str">
        <f t="shared" si="7"/>
        <v>PC Annual Direct</v>
      </c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3"/>
      <c r="Q39" s="14"/>
      <c r="R39" s="12"/>
      <c r="S39" s="13"/>
    </row>
    <row r="42" spans="2:19" ht="18.75" x14ac:dyDescent="0.3">
      <c r="C42" s="60" t="s">
        <v>10</v>
      </c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5"/>
      <c r="Q42" s="4"/>
      <c r="R42" s="1"/>
      <c r="S42" s="2"/>
    </row>
    <row r="43" spans="2:19" x14ac:dyDescent="0.25">
      <c r="C43" s="19"/>
      <c r="D43" s="534" t="s">
        <v>179</v>
      </c>
      <c r="E43" s="534"/>
      <c r="F43" s="534"/>
      <c r="G43" s="534"/>
      <c r="H43" s="534"/>
      <c r="I43" s="534"/>
      <c r="J43" s="534"/>
      <c r="K43" s="534"/>
      <c r="L43" s="534"/>
      <c r="M43" s="534"/>
      <c r="N43" s="534"/>
      <c r="O43" s="534"/>
      <c r="P43" s="535"/>
      <c r="Q43" s="531" t="s">
        <v>54</v>
      </c>
      <c r="R43" s="532"/>
      <c r="S43" s="533"/>
    </row>
    <row r="44" spans="2:19" x14ac:dyDescent="0.25">
      <c r="C44" s="21" t="s">
        <v>71</v>
      </c>
      <c r="D44" s="22">
        <f t="shared" ref="D44:P44" si="17">D$4</f>
        <v>45800</v>
      </c>
      <c r="E44" s="22">
        <f t="shared" si="17"/>
        <v>45807</v>
      </c>
      <c r="F44" s="22">
        <f t="shared" si="17"/>
        <v>45814</v>
      </c>
      <c r="G44" s="22">
        <f t="shared" si="17"/>
        <v>45821</v>
      </c>
      <c r="H44" s="22">
        <f t="shared" si="17"/>
        <v>45828</v>
      </c>
      <c r="I44" s="22">
        <f t="shared" si="17"/>
        <v>45835</v>
      </c>
      <c r="J44" s="22">
        <f t="shared" si="17"/>
        <v>45842</v>
      </c>
      <c r="K44" s="22">
        <f t="shared" si="17"/>
        <v>45849</v>
      </c>
      <c r="L44" s="22">
        <f t="shared" si="17"/>
        <v>45856</v>
      </c>
      <c r="M44" s="22">
        <f t="shared" si="17"/>
        <v>45863</v>
      </c>
      <c r="N44" s="22">
        <f t="shared" si="17"/>
        <v>45870</v>
      </c>
      <c r="O44" s="22">
        <f t="shared" si="17"/>
        <v>45877</v>
      </c>
      <c r="P44" s="23">
        <f t="shared" si="17"/>
        <v>45884</v>
      </c>
      <c r="Q44" s="27" t="s">
        <v>56</v>
      </c>
      <c r="R44" s="28" t="s">
        <v>57</v>
      </c>
      <c r="S44" s="29" t="s">
        <v>58</v>
      </c>
    </row>
    <row r="45" spans="2:19" ht="15.75" x14ac:dyDescent="0.25">
      <c r="B45" t="str">
        <f t="shared" ref="B45:B59" si="18">$C$42</f>
        <v>PC Annual Broker</v>
      </c>
      <c r="C45" s="5" t="s">
        <v>72</v>
      </c>
      <c r="D45" s="6">
        <v>246</v>
      </c>
      <c r="E45" s="6">
        <v>231</v>
      </c>
      <c r="F45" s="6">
        <v>246</v>
      </c>
      <c r="G45" s="6">
        <v>230</v>
      </c>
      <c r="H45" s="6">
        <v>208</v>
      </c>
      <c r="I45" s="6">
        <v>214</v>
      </c>
      <c r="J45" s="6">
        <v>248</v>
      </c>
      <c r="K45" s="6">
        <v>234</v>
      </c>
      <c r="L45" s="6">
        <v>196</v>
      </c>
      <c r="M45" s="6">
        <v>182</v>
      </c>
      <c r="N45" s="6">
        <v>191</v>
      </c>
      <c r="O45" s="6">
        <v>164</v>
      </c>
      <c r="P45" s="7">
        <v>149</v>
      </c>
      <c r="Q45" s="8">
        <f t="shared" ref="Q45:Q50" si="19">AVERAGE(M45:P45)</f>
        <v>171.5</v>
      </c>
      <c r="R45" s="6">
        <f>AVERAGE(E45:P45)</f>
        <v>207.75</v>
      </c>
      <c r="S45" s="7">
        <v>258.25</v>
      </c>
    </row>
    <row r="46" spans="2:19" ht="15.75" x14ac:dyDescent="0.25">
      <c r="B46" t="str">
        <f t="shared" si="18"/>
        <v>PC Annual Broker</v>
      </c>
      <c r="C46" s="18" t="s">
        <v>73</v>
      </c>
      <c r="D46" s="92" t="e">
        <v>#REF!</v>
      </c>
      <c r="E46" s="92" t="e">
        <v>#REF!</v>
      </c>
      <c r="F46" s="92" t="e">
        <v>#REF!</v>
      </c>
      <c r="G46" s="92" t="e">
        <v>#REF!</v>
      </c>
      <c r="H46" s="92" t="e">
        <v>#REF!</v>
      </c>
      <c r="I46" s="92" t="e">
        <v>#REF!</v>
      </c>
      <c r="J46" s="92" t="e">
        <v>#REF!</v>
      </c>
      <c r="K46" s="92" t="e">
        <v>#REF!</v>
      </c>
      <c r="L46" s="92" t="e">
        <v>#REF!</v>
      </c>
      <c r="M46" s="92" t="e">
        <v>#REF!</v>
      </c>
      <c r="N46" s="92" t="e">
        <v>#REF!</v>
      </c>
      <c r="O46" s="92" t="e">
        <v>#REF!</v>
      </c>
      <c r="P46" s="93" t="e">
        <v>#REF!</v>
      </c>
      <c r="Q46" s="32" t="e">
        <f t="shared" si="19"/>
        <v>#REF!</v>
      </c>
      <c r="R46" s="30" t="e">
        <f t="shared" ref="R46:R50" si="20">AVERAGE(E46:P46)</f>
        <v>#REF!</v>
      </c>
      <c r="S46" s="31"/>
    </row>
    <row r="47" spans="2:19" ht="15.75" x14ac:dyDescent="0.25">
      <c r="B47" t="str">
        <f t="shared" si="18"/>
        <v>PC Annual Broker</v>
      </c>
      <c r="C47" s="11" t="s">
        <v>74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3"/>
      <c r="Q47" s="14" t="e">
        <f t="shared" si="19"/>
        <v>#DIV/0!</v>
      </c>
      <c r="R47" s="12" t="e">
        <f t="shared" si="20"/>
        <v>#DIV/0!</v>
      </c>
      <c r="S47" s="13">
        <f t="shared" ref="S47" si="21">S45-S46</f>
        <v>258.25</v>
      </c>
    </row>
    <row r="48" spans="2:19" ht="15.75" x14ac:dyDescent="0.25">
      <c r="B48" t="str">
        <f t="shared" si="18"/>
        <v>PC Annual Broker</v>
      </c>
      <c r="C48" s="9" t="s">
        <v>76</v>
      </c>
      <c r="D48" s="15">
        <v>317130.29464308999</v>
      </c>
      <c r="E48" s="15">
        <v>287972.05357155</v>
      </c>
      <c r="F48" s="15">
        <v>285369.60714285</v>
      </c>
      <c r="G48" s="15">
        <v>291945.928571111</v>
      </c>
      <c r="H48" s="15">
        <v>246790.02678588999</v>
      </c>
      <c r="I48" s="15">
        <v>266179.03571404004</v>
      </c>
      <c r="J48" s="15">
        <v>300571.633928</v>
      </c>
      <c r="K48" s="15">
        <v>305242.06249972002</v>
      </c>
      <c r="L48" s="15">
        <v>241648.12500052003</v>
      </c>
      <c r="M48" s="15">
        <v>217246.44642903999</v>
      </c>
      <c r="N48" s="15">
        <v>213239.74999991001</v>
      </c>
      <c r="O48" s="15">
        <v>211460.11607123999</v>
      </c>
      <c r="P48" s="16">
        <v>172606.43749973999</v>
      </c>
      <c r="Q48" s="8">
        <f t="shared" si="19"/>
        <v>203638.18749998248</v>
      </c>
      <c r="R48" s="6">
        <f t="shared" si="20"/>
        <v>253355.93526780096</v>
      </c>
      <c r="S48" s="7">
        <v>300088.50485577626</v>
      </c>
    </row>
    <row r="49" spans="2:20" ht="15.75" x14ac:dyDescent="0.25">
      <c r="B49" t="str">
        <f t="shared" si="18"/>
        <v>PC Annual Broker</v>
      </c>
      <c r="C49" s="18" t="s">
        <v>77</v>
      </c>
      <c r="D49" s="92" t="e">
        <v>#REF!</v>
      </c>
      <c r="E49" s="92" t="e">
        <v>#REF!</v>
      </c>
      <c r="F49" s="92" t="e">
        <v>#REF!</v>
      </c>
      <c r="G49" s="92" t="e">
        <v>#REF!</v>
      </c>
      <c r="H49" s="92" t="e">
        <v>#REF!</v>
      </c>
      <c r="I49" s="92" t="e">
        <v>#REF!</v>
      </c>
      <c r="J49" s="92" t="e">
        <v>#REF!</v>
      </c>
      <c r="K49" s="92" t="e">
        <v>#REF!</v>
      </c>
      <c r="L49" s="92" t="e">
        <v>#REF!</v>
      </c>
      <c r="M49" s="92" t="e">
        <v>#REF!</v>
      </c>
      <c r="N49" s="92" t="e">
        <v>#REF!</v>
      </c>
      <c r="O49" s="92" t="e">
        <v>#REF!</v>
      </c>
      <c r="P49" s="93" t="e">
        <v>#REF!</v>
      </c>
      <c r="Q49" s="32" t="e">
        <f t="shared" si="19"/>
        <v>#REF!</v>
      </c>
      <c r="R49" s="30" t="e">
        <f t="shared" si="20"/>
        <v>#REF!</v>
      </c>
      <c r="S49" s="31"/>
    </row>
    <row r="50" spans="2:20" ht="15.75" x14ac:dyDescent="0.25">
      <c r="B50" t="str">
        <f t="shared" si="18"/>
        <v>PC Annual Broker</v>
      </c>
      <c r="C50" s="11" t="s">
        <v>78</v>
      </c>
      <c r="D50" s="12" t="e">
        <f t="shared" ref="D50:P50" si="22">D48-D49</f>
        <v>#REF!</v>
      </c>
      <c r="E50" s="12" t="e">
        <f t="shared" si="22"/>
        <v>#REF!</v>
      </c>
      <c r="F50" s="12" t="e">
        <f t="shared" si="22"/>
        <v>#REF!</v>
      </c>
      <c r="G50" s="12" t="e">
        <f t="shared" si="22"/>
        <v>#REF!</v>
      </c>
      <c r="H50" s="12" t="e">
        <f t="shared" si="22"/>
        <v>#REF!</v>
      </c>
      <c r="I50" s="12" t="e">
        <f t="shared" si="22"/>
        <v>#REF!</v>
      </c>
      <c r="J50" s="12" t="e">
        <f t="shared" si="22"/>
        <v>#REF!</v>
      </c>
      <c r="K50" s="12" t="e">
        <f t="shared" si="22"/>
        <v>#REF!</v>
      </c>
      <c r="L50" s="12" t="e">
        <f t="shared" si="22"/>
        <v>#REF!</v>
      </c>
      <c r="M50" s="12" t="e">
        <f t="shared" si="22"/>
        <v>#REF!</v>
      </c>
      <c r="N50" s="12" t="e">
        <f t="shared" si="22"/>
        <v>#REF!</v>
      </c>
      <c r="O50" s="12" t="e">
        <f t="shared" si="22"/>
        <v>#REF!</v>
      </c>
      <c r="P50" s="13" t="e">
        <f t="shared" si="22"/>
        <v>#REF!</v>
      </c>
      <c r="Q50" s="14" t="e">
        <f t="shared" si="19"/>
        <v>#REF!</v>
      </c>
      <c r="R50" s="12" t="e">
        <f t="shared" si="20"/>
        <v>#REF!</v>
      </c>
      <c r="S50" s="13">
        <f t="shared" ref="S50" si="23">S48-S49</f>
        <v>300088.50485577626</v>
      </c>
    </row>
    <row r="51" spans="2:20" ht="15.75" x14ac:dyDescent="0.25">
      <c r="B51" t="str">
        <f t="shared" si="18"/>
        <v>PC Annual Broker</v>
      </c>
      <c r="C51" s="9" t="s">
        <v>79</v>
      </c>
      <c r="D51" s="15">
        <f>IFERROR(D48/D45,0)</f>
        <v>1289.1475391995527</v>
      </c>
      <c r="E51" s="15">
        <f t="shared" ref="E51:S52" si="24">IFERROR(E48/E45,0)</f>
        <v>1246.6322665435066</v>
      </c>
      <c r="F51" s="15">
        <f t="shared" si="24"/>
        <v>1160.0390534262194</v>
      </c>
      <c r="G51" s="15">
        <f t="shared" si="24"/>
        <v>1269.3301242222217</v>
      </c>
      <c r="H51" s="15">
        <f t="shared" si="24"/>
        <v>1186.4905133937018</v>
      </c>
      <c r="I51" s="15">
        <f t="shared" si="24"/>
        <v>1243.8272696917759</v>
      </c>
      <c r="J51" s="15">
        <f t="shared" si="24"/>
        <v>1211.9823948709677</v>
      </c>
      <c r="K51" s="15">
        <f t="shared" si="24"/>
        <v>1304.4532585458121</v>
      </c>
      <c r="L51" s="15">
        <f t="shared" si="24"/>
        <v>1232.8985969414287</v>
      </c>
      <c r="M51" s="15">
        <f t="shared" si="24"/>
        <v>1193.6617935661538</v>
      </c>
      <c r="N51" s="15">
        <f t="shared" si="24"/>
        <v>1116.4384816749216</v>
      </c>
      <c r="O51" s="15">
        <f t="shared" si="24"/>
        <v>1289.3909516539024</v>
      </c>
      <c r="P51" s="16">
        <f t="shared" si="24"/>
        <v>1158.4324664412079</v>
      </c>
      <c r="Q51" s="8">
        <f t="shared" si="24"/>
        <v>1187.3946793001894</v>
      </c>
      <c r="R51" s="6">
        <f t="shared" si="24"/>
        <v>1219.5231541169721</v>
      </c>
      <c r="S51" s="7">
        <f t="shared" si="24"/>
        <v>1162.007763236307</v>
      </c>
    </row>
    <row r="52" spans="2:20" ht="15.75" x14ac:dyDescent="0.25">
      <c r="B52" t="str">
        <f t="shared" si="18"/>
        <v>PC Annual Broker</v>
      </c>
      <c r="C52" s="18" t="s">
        <v>80</v>
      </c>
      <c r="D52" s="92">
        <f>IFERROR(D49/D46,0)</f>
        <v>0</v>
      </c>
      <c r="E52" s="92">
        <f t="shared" si="24"/>
        <v>0</v>
      </c>
      <c r="F52" s="92">
        <f t="shared" si="24"/>
        <v>0</v>
      </c>
      <c r="G52" s="92">
        <f t="shared" si="24"/>
        <v>0</v>
      </c>
      <c r="H52" s="92">
        <f t="shared" si="24"/>
        <v>0</v>
      </c>
      <c r="I52" s="92">
        <f t="shared" si="24"/>
        <v>0</v>
      </c>
      <c r="J52" s="92">
        <f t="shared" si="24"/>
        <v>0</v>
      </c>
      <c r="K52" s="92">
        <f t="shared" si="24"/>
        <v>0</v>
      </c>
      <c r="L52" s="92">
        <f t="shared" si="24"/>
        <v>0</v>
      </c>
      <c r="M52" s="92">
        <f t="shared" si="24"/>
        <v>0</v>
      </c>
      <c r="N52" s="92">
        <f t="shared" si="24"/>
        <v>0</v>
      </c>
      <c r="O52" s="92">
        <f t="shared" si="24"/>
        <v>0</v>
      </c>
      <c r="P52" s="93">
        <f t="shared" si="24"/>
        <v>0</v>
      </c>
      <c r="Q52" s="32">
        <f t="shared" si="24"/>
        <v>0</v>
      </c>
      <c r="R52" s="30">
        <f t="shared" si="24"/>
        <v>0</v>
      </c>
      <c r="S52" s="31">
        <f t="shared" si="24"/>
        <v>0</v>
      </c>
      <c r="T52" s="3"/>
    </row>
    <row r="53" spans="2:20" ht="15.75" x14ac:dyDescent="0.25">
      <c r="B53" t="str">
        <f t="shared" si="18"/>
        <v>PC Annual Broker</v>
      </c>
      <c r="C53" s="11" t="s">
        <v>81</v>
      </c>
      <c r="D53" s="12">
        <f t="shared" ref="D53:R53" si="25">D51-D52</f>
        <v>1289.1475391995527</v>
      </c>
      <c r="E53" s="12">
        <f t="shared" si="25"/>
        <v>1246.6322665435066</v>
      </c>
      <c r="F53" s="12">
        <f t="shared" si="25"/>
        <v>1160.0390534262194</v>
      </c>
      <c r="G53" s="12">
        <f t="shared" si="25"/>
        <v>1269.3301242222217</v>
      </c>
      <c r="H53" s="12">
        <f t="shared" si="25"/>
        <v>1186.4905133937018</v>
      </c>
      <c r="I53" s="12">
        <f t="shared" si="25"/>
        <v>1243.8272696917759</v>
      </c>
      <c r="J53" s="12">
        <f t="shared" si="25"/>
        <v>1211.9823948709677</v>
      </c>
      <c r="K53" s="12">
        <f t="shared" si="25"/>
        <v>1304.4532585458121</v>
      </c>
      <c r="L53" s="12">
        <f t="shared" si="25"/>
        <v>1232.8985969414287</v>
      </c>
      <c r="M53" s="12">
        <f t="shared" si="25"/>
        <v>1193.6617935661538</v>
      </c>
      <c r="N53" s="12">
        <f t="shared" si="25"/>
        <v>1116.4384816749216</v>
      </c>
      <c r="O53" s="12">
        <f t="shared" si="25"/>
        <v>1289.3909516539024</v>
      </c>
      <c r="P53" s="13">
        <f t="shared" si="25"/>
        <v>1158.4324664412079</v>
      </c>
      <c r="Q53" s="14">
        <f t="shared" si="25"/>
        <v>1187.3946793001894</v>
      </c>
      <c r="R53" s="12">
        <f t="shared" si="25"/>
        <v>1219.5231541169721</v>
      </c>
      <c r="S53" s="13">
        <f>S51-S52</f>
        <v>1162.007763236307</v>
      </c>
    </row>
    <row r="54" spans="2:20" ht="15.75" x14ac:dyDescent="0.25">
      <c r="B54" t="str">
        <f t="shared" si="18"/>
        <v>PC Annual Broker</v>
      </c>
      <c r="C54" s="9" t="s">
        <v>82</v>
      </c>
      <c r="D54" s="15">
        <v>317130.29464308999</v>
      </c>
      <c r="E54" s="15">
        <v>287972.05357155</v>
      </c>
      <c r="F54" s="15">
        <v>285369.60714285</v>
      </c>
      <c r="G54" s="15">
        <v>291945.928571111</v>
      </c>
      <c r="H54" s="15">
        <v>246790.02678588999</v>
      </c>
      <c r="I54" s="15">
        <v>266179.03571404004</v>
      </c>
      <c r="J54" s="15">
        <v>300571.633928</v>
      </c>
      <c r="K54" s="15">
        <v>305242.06249972002</v>
      </c>
      <c r="L54" s="15">
        <v>241648.12500052003</v>
      </c>
      <c r="M54" s="15">
        <v>217246.44642903999</v>
      </c>
      <c r="N54" s="15">
        <v>213239.74999991001</v>
      </c>
      <c r="O54" s="15">
        <v>211460.11607123999</v>
      </c>
      <c r="P54" s="16">
        <v>172606.43749973999</v>
      </c>
      <c r="Q54" s="8">
        <f t="shared" ref="Q54:Q56" si="26">AVERAGE(M54:P54)</f>
        <v>203638.18749998248</v>
      </c>
      <c r="R54" s="6">
        <f>AVERAGE(E54:P54)</f>
        <v>253355.93526780096</v>
      </c>
      <c r="S54" s="7">
        <v>299878.79658654542</v>
      </c>
    </row>
    <row r="55" spans="2:20" ht="15.75" x14ac:dyDescent="0.25">
      <c r="B55" t="str">
        <f t="shared" si="18"/>
        <v>PC Annual Broker</v>
      </c>
      <c r="C55" s="18" t="s">
        <v>83</v>
      </c>
      <c r="D55" s="92">
        <v>246519.61637872556</v>
      </c>
      <c r="E55" s="92">
        <v>246519.61637872556</v>
      </c>
      <c r="F55" s="92">
        <v>242183.40464823719</v>
      </c>
      <c r="G55" s="92">
        <v>241460.70269315579</v>
      </c>
      <c r="H55" s="92">
        <v>241460.70269315579</v>
      </c>
      <c r="I55" s="92">
        <v>241460.70269315579</v>
      </c>
      <c r="J55" s="92">
        <v>226239.9869095211</v>
      </c>
      <c r="K55" s="92">
        <v>214824.45007179515</v>
      </c>
      <c r="L55" s="92">
        <v>214824.45007179515</v>
      </c>
      <c r="M55" s="92">
        <v>214824.45007179515</v>
      </c>
      <c r="N55" s="92">
        <v>212349.15809749172</v>
      </c>
      <c r="O55" s="92">
        <v>197497.40625167126</v>
      </c>
      <c r="P55" s="93">
        <v>197497.40625167126</v>
      </c>
      <c r="Q55" s="32">
        <f t="shared" si="26"/>
        <v>205542.10516815734</v>
      </c>
      <c r="R55" s="30">
        <f t="shared" ref="R55:R56" si="27">AVERAGE(E55:P55)</f>
        <v>224261.86973601425</v>
      </c>
      <c r="S55" s="31"/>
    </row>
    <row r="56" spans="2:20" ht="15.75" x14ac:dyDescent="0.25">
      <c r="B56" t="str">
        <f t="shared" si="18"/>
        <v>PC Annual Broker</v>
      </c>
      <c r="C56" s="11" t="s">
        <v>84</v>
      </c>
      <c r="D56" s="12">
        <f t="shared" ref="D56:P56" si="28">D54-D55</f>
        <v>70610.678264364426</v>
      </c>
      <c r="E56" s="12">
        <f t="shared" si="28"/>
        <v>41452.437192824436</v>
      </c>
      <c r="F56" s="12">
        <f t="shared" si="28"/>
        <v>43186.202494612808</v>
      </c>
      <c r="G56" s="12">
        <f t="shared" si="28"/>
        <v>50485.225877955207</v>
      </c>
      <c r="H56" s="12">
        <f t="shared" si="28"/>
        <v>5329.3240927341976</v>
      </c>
      <c r="I56" s="12">
        <f t="shared" si="28"/>
        <v>24718.333020884253</v>
      </c>
      <c r="J56" s="12">
        <f t="shared" si="28"/>
        <v>74331.647018478892</v>
      </c>
      <c r="K56" s="12">
        <f t="shared" si="28"/>
        <v>90417.612427924876</v>
      </c>
      <c r="L56" s="12">
        <f t="shared" si="28"/>
        <v>26823.674928724882</v>
      </c>
      <c r="M56" s="12">
        <f t="shared" si="28"/>
        <v>2421.9963572448469</v>
      </c>
      <c r="N56" s="12">
        <f t="shared" si="28"/>
        <v>890.59190241829492</v>
      </c>
      <c r="O56" s="12">
        <f t="shared" si="28"/>
        <v>13962.709819568729</v>
      </c>
      <c r="P56" s="13">
        <f t="shared" si="28"/>
        <v>-24890.968751931272</v>
      </c>
      <c r="Q56" s="14">
        <f t="shared" si="26"/>
        <v>-1903.9176681748504</v>
      </c>
      <c r="R56" s="12">
        <f t="shared" si="27"/>
        <v>29094.06553178668</v>
      </c>
      <c r="S56" s="13">
        <f t="shared" ref="S56" si="29">S54-S55</f>
        <v>299878.79658654542</v>
      </c>
    </row>
    <row r="57" spans="2:20" x14ac:dyDescent="0.25">
      <c r="B57" t="str">
        <f t="shared" si="18"/>
        <v>PC Annual Broker</v>
      </c>
      <c r="C57" s="21" t="s">
        <v>66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4"/>
      <c r="R57" s="25"/>
      <c r="S57" s="26"/>
    </row>
    <row r="58" spans="2:20" ht="15.75" x14ac:dyDescent="0.25">
      <c r="B58" t="str">
        <f t="shared" si="18"/>
        <v>PC Annual Broker</v>
      </c>
      <c r="C58" s="18" t="s">
        <v>67</v>
      </c>
      <c r="D58" s="61">
        <v>0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1">
        <v>0</v>
      </c>
      <c r="L58" s="61">
        <v>0</v>
      </c>
      <c r="M58" s="61">
        <v>0</v>
      </c>
      <c r="N58" s="61">
        <v>0</v>
      </c>
      <c r="O58" s="61">
        <v>0</v>
      </c>
      <c r="P58" s="62">
        <v>0</v>
      </c>
      <c r="Q58" s="64">
        <f>AVERAGE(M58:P58)</f>
        <v>0</v>
      </c>
      <c r="R58" s="65">
        <f>AVERAGE(E58:P58)</f>
        <v>0</v>
      </c>
      <c r="S58" s="63">
        <v>-6.9931009333714972E-4</v>
      </c>
    </row>
    <row r="59" spans="2:20" ht="15.75" x14ac:dyDescent="0.25">
      <c r="B59" t="str">
        <f t="shared" si="18"/>
        <v>PC Annual Broker</v>
      </c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3"/>
      <c r="Q59" s="14"/>
      <c r="R59" s="12"/>
      <c r="S59" s="13"/>
    </row>
    <row r="62" spans="2:20" ht="18.75" x14ac:dyDescent="0.3">
      <c r="C62" s="60" t="s">
        <v>69</v>
      </c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5"/>
      <c r="Q62" s="4"/>
      <c r="R62" s="1"/>
      <c r="S62" s="2"/>
    </row>
    <row r="63" spans="2:20" x14ac:dyDescent="0.25">
      <c r="C63" s="19"/>
      <c r="D63" s="534" t="s">
        <v>179</v>
      </c>
      <c r="E63" s="534"/>
      <c r="F63" s="534"/>
      <c r="G63" s="534"/>
      <c r="H63" s="534"/>
      <c r="I63" s="534"/>
      <c r="J63" s="534"/>
      <c r="K63" s="534"/>
      <c r="L63" s="534"/>
      <c r="M63" s="534"/>
      <c r="N63" s="534"/>
      <c r="O63" s="534"/>
      <c r="P63" s="535"/>
      <c r="Q63" s="531" t="s">
        <v>54</v>
      </c>
      <c r="R63" s="532"/>
      <c r="S63" s="533"/>
    </row>
    <row r="64" spans="2:20" x14ac:dyDescent="0.25">
      <c r="C64" s="21" t="s">
        <v>71</v>
      </c>
      <c r="D64" s="22">
        <f t="shared" ref="D64:P64" si="30">D$4</f>
        <v>45800</v>
      </c>
      <c r="E64" s="22">
        <f t="shared" si="30"/>
        <v>45807</v>
      </c>
      <c r="F64" s="22">
        <f t="shared" si="30"/>
        <v>45814</v>
      </c>
      <c r="G64" s="22">
        <f t="shared" si="30"/>
        <v>45821</v>
      </c>
      <c r="H64" s="22">
        <f t="shared" si="30"/>
        <v>45828</v>
      </c>
      <c r="I64" s="22">
        <f t="shared" si="30"/>
        <v>45835</v>
      </c>
      <c r="J64" s="22">
        <f t="shared" si="30"/>
        <v>45842</v>
      </c>
      <c r="K64" s="22">
        <f t="shared" si="30"/>
        <v>45849</v>
      </c>
      <c r="L64" s="22">
        <f t="shared" si="30"/>
        <v>45856</v>
      </c>
      <c r="M64" s="22">
        <f t="shared" si="30"/>
        <v>45863</v>
      </c>
      <c r="N64" s="22">
        <f t="shared" si="30"/>
        <v>45870</v>
      </c>
      <c r="O64" s="22">
        <f t="shared" si="30"/>
        <v>45877</v>
      </c>
      <c r="P64" s="23">
        <f t="shared" si="30"/>
        <v>45884</v>
      </c>
      <c r="Q64" s="27" t="s">
        <v>56</v>
      </c>
      <c r="R64" s="28" t="s">
        <v>57</v>
      </c>
      <c r="S64" s="29" t="s">
        <v>58</v>
      </c>
    </row>
    <row r="65" spans="2:21" ht="15.75" x14ac:dyDescent="0.25">
      <c r="B65" t="str">
        <f t="shared" ref="B65:B79" si="31">$C$62</f>
        <v>Short-Term</v>
      </c>
      <c r="C65" s="5" t="s">
        <v>72</v>
      </c>
      <c r="D65" s="6">
        <v>1.0902968036529674</v>
      </c>
      <c r="E65" s="6">
        <v>1.5118721461187217</v>
      </c>
      <c r="F65" s="6">
        <v>1.2739726027397258</v>
      </c>
      <c r="G65" s="6">
        <v>1.2262557077625569</v>
      </c>
      <c r="H65" s="6">
        <v>1.3517123287671242</v>
      </c>
      <c r="I65" s="6">
        <v>1.3936073059360727</v>
      </c>
      <c r="J65" s="6">
        <v>1.5743150684931506</v>
      </c>
      <c r="K65" s="6">
        <v>1.4122146118721453</v>
      </c>
      <c r="L65" s="6">
        <v>1.3291095890410964</v>
      </c>
      <c r="M65" s="6">
        <v>1.3086757990867586</v>
      </c>
      <c r="N65" s="6">
        <v>1.4265981735159821</v>
      </c>
      <c r="O65" s="6">
        <v>1.2267123287671222</v>
      </c>
      <c r="P65" s="7">
        <v>1.3059360730593608</v>
      </c>
      <c r="Q65" s="8">
        <f t="shared" ref="Q65:Q70" si="32">AVERAGE(M65:P65)</f>
        <v>1.316980593607306</v>
      </c>
      <c r="R65" s="6">
        <f>AVERAGE(E65:P65)</f>
        <v>1.3617484779299849</v>
      </c>
      <c r="S65" s="7">
        <v>1.8495016684229051</v>
      </c>
    </row>
    <row r="66" spans="2:21" ht="15.75" x14ac:dyDescent="0.25">
      <c r="B66" t="str">
        <f t="shared" si="31"/>
        <v>Short-Term</v>
      </c>
      <c r="C66" s="18" t="s">
        <v>73</v>
      </c>
      <c r="D66" s="92" t="e">
        <v>#REF!</v>
      </c>
      <c r="E66" s="92" t="e">
        <v>#REF!</v>
      </c>
      <c r="F66" s="92" t="e">
        <v>#REF!</v>
      </c>
      <c r="G66" s="92" t="e">
        <v>#REF!</v>
      </c>
      <c r="H66" s="92" t="e">
        <v>#REF!</v>
      </c>
      <c r="I66" s="92" t="e">
        <v>#REF!</v>
      </c>
      <c r="J66" s="92" t="e">
        <v>#REF!</v>
      </c>
      <c r="K66" s="92" t="e">
        <v>#REF!</v>
      </c>
      <c r="L66" s="92" t="e">
        <v>#REF!</v>
      </c>
      <c r="M66" s="92" t="e">
        <v>#REF!</v>
      </c>
      <c r="N66" s="92" t="e">
        <v>#REF!</v>
      </c>
      <c r="O66" s="92" t="e">
        <v>#REF!</v>
      </c>
      <c r="P66" s="93" t="e">
        <v>#REF!</v>
      </c>
      <c r="Q66" s="32" t="e">
        <f t="shared" si="32"/>
        <v>#REF!</v>
      </c>
      <c r="R66" s="30" t="e">
        <f t="shared" ref="R66:R70" si="33">AVERAGE(E66:P66)</f>
        <v>#REF!</v>
      </c>
      <c r="S66" s="31"/>
      <c r="U66" s="3" t="s">
        <v>86</v>
      </c>
    </row>
    <row r="67" spans="2:21" ht="15.75" x14ac:dyDescent="0.25">
      <c r="B67" t="str">
        <f t="shared" si="31"/>
        <v>Short-Term</v>
      </c>
      <c r="C67" s="11" t="s">
        <v>74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3"/>
      <c r="Q67" s="14" t="e">
        <f t="shared" si="32"/>
        <v>#DIV/0!</v>
      </c>
      <c r="R67" s="12" t="e">
        <f t="shared" si="33"/>
        <v>#DIV/0!</v>
      </c>
      <c r="S67" s="13">
        <f t="shared" ref="S67" si="34">S65-S66</f>
        <v>1.8495016684229051</v>
      </c>
    </row>
    <row r="68" spans="2:21" ht="15.75" x14ac:dyDescent="0.25">
      <c r="B68" t="str">
        <f t="shared" si="31"/>
        <v>Short-Term</v>
      </c>
      <c r="C68" s="9" t="s">
        <v>76</v>
      </c>
      <c r="D68" s="15">
        <v>15629.553571441498</v>
      </c>
      <c r="E68" s="15">
        <v>20753.499999992498</v>
      </c>
      <c r="F68" s="15">
        <v>20142.437500020395</v>
      </c>
      <c r="G68" s="15">
        <v>19697.330357160303</v>
      </c>
      <c r="H68" s="15">
        <v>21820.062500006996</v>
      </c>
      <c r="I68" s="15">
        <v>20993.687499977903</v>
      </c>
      <c r="J68" s="15">
        <v>23158.607142823999</v>
      </c>
      <c r="K68" s="15">
        <v>25094.758928587602</v>
      </c>
      <c r="L68" s="15">
        <v>20661.9374999949</v>
      </c>
      <c r="M68" s="15">
        <v>19592.7589285797</v>
      </c>
      <c r="N68" s="15">
        <v>18852.035714324495</v>
      </c>
      <c r="O68" s="15">
        <v>24554.946428551397</v>
      </c>
      <c r="P68" s="16">
        <v>19980.776785759899</v>
      </c>
      <c r="Q68" s="8">
        <f t="shared" si="32"/>
        <v>20745.129464303871</v>
      </c>
      <c r="R68" s="6">
        <f t="shared" si="33"/>
        <v>21275.236607148341</v>
      </c>
      <c r="S68" s="7">
        <v>24983.129464289734</v>
      </c>
    </row>
    <row r="69" spans="2:21" ht="15.75" x14ac:dyDescent="0.25">
      <c r="B69" t="str">
        <f t="shared" si="31"/>
        <v>Short-Term</v>
      </c>
      <c r="C69" s="18" t="s">
        <v>77</v>
      </c>
      <c r="D69" s="92" t="e">
        <v>#REF!</v>
      </c>
      <c r="E69" s="92" t="e">
        <v>#REF!</v>
      </c>
      <c r="F69" s="92" t="e">
        <v>#REF!</v>
      </c>
      <c r="G69" s="92" t="e">
        <v>#REF!</v>
      </c>
      <c r="H69" s="92" t="e">
        <v>#REF!</v>
      </c>
      <c r="I69" s="92" t="e">
        <v>#REF!</v>
      </c>
      <c r="J69" s="92" t="e">
        <v>#REF!</v>
      </c>
      <c r="K69" s="92" t="e">
        <v>#REF!</v>
      </c>
      <c r="L69" s="92" t="e">
        <v>#REF!</v>
      </c>
      <c r="M69" s="92" t="e">
        <v>#REF!</v>
      </c>
      <c r="N69" s="92" t="e">
        <v>#REF!</v>
      </c>
      <c r="O69" s="92" t="e">
        <v>#REF!</v>
      </c>
      <c r="P69" s="93" t="e">
        <v>#REF!</v>
      </c>
      <c r="Q69" s="32" t="e">
        <f t="shared" si="32"/>
        <v>#REF!</v>
      </c>
      <c r="R69" s="30" t="e">
        <f t="shared" si="33"/>
        <v>#REF!</v>
      </c>
      <c r="S69" s="31"/>
    </row>
    <row r="70" spans="2:21" ht="15.75" x14ac:dyDescent="0.25">
      <c r="B70" t="str">
        <f t="shared" si="31"/>
        <v>Short-Term</v>
      </c>
      <c r="C70" s="11" t="s">
        <v>78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3"/>
      <c r="Q70" s="14" t="e">
        <f t="shared" si="32"/>
        <v>#DIV/0!</v>
      </c>
      <c r="R70" s="12" t="e">
        <f t="shared" si="33"/>
        <v>#DIV/0!</v>
      </c>
      <c r="S70" s="13">
        <f t="shared" ref="S70" si="35">S68-S69</f>
        <v>24983.129464289734</v>
      </c>
    </row>
    <row r="71" spans="2:21" ht="15.75" x14ac:dyDescent="0.25">
      <c r="B71" t="str">
        <f t="shared" si="31"/>
        <v>Short-Term</v>
      </c>
      <c r="C71" s="9" t="s">
        <v>79</v>
      </c>
      <c r="D71" s="15">
        <f>IFERROR(D68/D65,0)</f>
        <v>14335.13656013272</v>
      </c>
      <c r="E71" s="15">
        <f t="shared" ref="E71:S72" si="36">IFERROR(E68/E65,0)</f>
        <v>13727.020537596969</v>
      </c>
      <c r="F71" s="15">
        <f t="shared" si="36"/>
        <v>15810.730510768699</v>
      </c>
      <c r="G71" s="15">
        <f t="shared" si="36"/>
        <v>16062.987705150277</v>
      </c>
      <c r="H71" s="15">
        <f t="shared" si="36"/>
        <v>16142.534203197463</v>
      </c>
      <c r="I71" s="15">
        <f t="shared" si="36"/>
        <v>15064.277727703675</v>
      </c>
      <c r="J71" s="15">
        <f t="shared" si="36"/>
        <v>14710.274713301302</v>
      </c>
      <c r="K71" s="15">
        <f t="shared" si="36"/>
        <v>17769.791303405345</v>
      </c>
      <c r="L71" s="15">
        <f t="shared" si="36"/>
        <v>15545.698917800846</v>
      </c>
      <c r="M71" s="15">
        <f t="shared" si="36"/>
        <v>14971.438260149869</v>
      </c>
      <c r="N71" s="15">
        <f t="shared" si="36"/>
        <v>13214.678151354929</v>
      </c>
      <c r="O71" s="15">
        <f t="shared" si="36"/>
        <v>20016.874252197136</v>
      </c>
      <c r="P71" s="16">
        <f t="shared" si="36"/>
        <v>15299.965440844118</v>
      </c>
      <c r="Q71" s="8">
        <f t="shared" si="36"/>
        <v>15752.038841727688</v>
      </c>
      <c r="R71" s="6">
        <f t="shared" si="36"/>
        <v>15623.470084203185</v>
      </c>
      <c r="S71" s="7">
        <f t="shared" si="36"/>
        <v>13508.032942513204</v>
      </c>
    </row>
    <row r="72" spans="2:21" ht="15.75" x14ac:dyDescent="0.25">
      <c r="B72" t="str">
        <f t="shared" si="31"/>
        <v>Short-Term</v>
      </c>
      <c r="C72" s="18" t="s">
        <v>80</v>
      </c>
      <c r="D72" s="92">
        <f>IFERROR(D69/D66,0)</f>
        <v>0</v>
      </c>
      <c r="E72" s="92">
        <f t="shared" si="36"/>
        <v>0</v>
      </c>
      <c r="F72" s="92">
        <f t="shared" si="36"/>
        <v>0</v>
      </c>
      <c r="G72" s="92">
        <f t="shared" si="36"/>
        <v>0</v>
      </c>
      <c r="H72" s="92">
        <f t="shared" si="36"/>
        <v>0</v>
      </c>
      <c r="I72" s="92">
        <f t="shared" si="36"/>
        <v>0</v>
      </c>
      <c r="J72" s="92">
        <f t="shared" si="36"/>
        <v>0</v>
      </c>
      <c r="K72" s="92">
        <f t="shared" si="36"/>
        <v>0</v>
      </c>
      <c r="L72" s="92">
        <f t="shared" si="36"/>
        <v>0</v>
      </c>
      <c r="M72" s="92">
        <f t="shared" si="36"/>
        <v>0</v>
      </c>
      <c r="N72" s="92">
        <f t="shared" si="36"/>
        <v>0</v>
      </c>
      <c r="O72" s="92">
        <f t="shared" si="36"/>
        <v>0</v>
      </c>
      <c r="P72" s="93">
        <f t="shared" si="36"/>
        <v>0</v>
      </c>
      <c r="Q72" s="32">
        <f t="shared" si="36"/>
        <v>0</v>
      </c>
      <c r="R72" s="30">
        <f t="shared" si="36"/>
        <v>0</v>
      </c>
      <c r="S72" s="31">
        <f t="shared" si="36"/>
        <v>0</v>
      </c>
      <c r="T72" s="3"/>
    </row>
    <row r="73" spans="2:21" ht="15.75" x14ac:dyDescent="0.25">
      <c r="B73" t="str">
        <f t="shared" si="31"/>
        <v>Short-Term</v>
      </c>
      <c r="C73" s="11" t="s">
        <v>81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3"/>
      <c r="Q73" s="14">
        <f t="shared" ref="Q73:R73" si="37">Q71-Q72</f>
        <v>15752.038841727688</v>
      </c>
      <c r="R73" s="12">
        <f t="shared" si="37"/>
        <v>15623.470084203185</v>
      </c>
      <c r="S73" s="13">
        <f>S71-S72</f>
        <v>13508.032942513204</v>
      </c>
    </row>
    <row r="74" spans="2:21" ht="15.75" x14ac:dyDescent="0.25">
      <c r="B74" t="str">
        <f t="shared" si="31"/>
        <v>Short-Term</v>
      </c>
      <c r="C74" s="9" t="s">
        <v>82</v>
      </c>
      <c r="D74" s="15">
        <v>15629.553571441498</v>
      </c>
      <c r="E74" s="15">
        <v>20753.499999992498</v>
      </c>
      <c r="F74" s="15">
        <v>20142.437500020395</v>
      </c>
      <c r="G74" s="15">
        <v>19697.330357160303</v>
      </c>
      <c r="H74" s="15">
        <v>21820.062500006996</v>
      </c>
      <c r="I74" s="15">
        <v>20993.687499977903</v>
      </c>
      <c r="J74" s="15">
        <v>23158.607142823999</v>
      </c>
      <c r="K74" s="15">
        <v>25094.758928587602</v>
      </c>
      <c r="L74" s="15">
        <v>20661.9374999949</v>
      </c>
      <c r="M74" s="15">
        <v>19592.7589285797</v>
      </c>
      <c r="N74" s="15">
        <v>18852.035714324495</v>
      </c>
      <c r="O74" s="15">
        <v>24554.946428551397</v>
      </c>
      <c r="P74" s="16">
        <v>19980.776785759899</v>
      </c>
      <c r="Q74" s="8">
        <f t="shared" ref="Q74:Q76" si="38">AVERAGE(M74:P74)</f>
        <v>20745.129464303871</v>
      </c>
      <c r="R74" s="6">
        <f>AVERAGE(E74:P74)</f>
        <v>21275.236607148341</v>
      </c>
      <c r="S74" s="7">
        <v>24983.129464289734</v>
      </c>
    </row>
    <row r="75" spans="2:21" ht="15.75" x14ac:dyDescent="0.25">
      <c r="B75" t="str">
        <f t="shared" si="31"/>
        <v>Short-Term</v>
      </c>
      <c r="C75" s="18" t="s">
        <v>83</v>
      </c>
      <c r="D75" s="92">
        <v>11290.322580645163</v>
      </c>
      <c r="E75" s="92">
        <v>11290.322580645163</v>
      </c>
      <c r="F75" s="92">
        <v>11612.903225806449</v>
      </c>
      <c r="G75" s="92">
        <v>11666.666666666664</v>
      </c>
      <c r="H75" s="92">
        <v>11666.666666666664</v>
      </c>
      <c r="I75" s="92">
        <v>11666.666666666664</v>
      </c>
      <c r="J75" s="92">
        <v>11451.612903225807</v>
      </c>
      <c r="K75" s="92">
        <v>11290.322580645163</v>
      </c>
      <c r="L75" s="92">
        <v>11290.322580645163</v>
      </c>
      <c r="M75" s="92">
        <v>11290.322580645163</v>
      </c>
      <c r="N75" s="92">
        <v>11290.322580645163</v>
      </c>
      <c r="O75" s="92">
        <v>11290.322580645163</v>
      </c>
      <c r="P75" s="93">
        <v>11290.322580645163</v>
      </c>
      <c r="Q75" s="32">
        <f t="shared" si="38"/>
        <v>11290.322580645163</v>
      </c>
      <c r="R75" s="30">
        <f t="shared" ref="R75:R76" si="39">AVERAGE(E75:P75)</f>
        <v>11424.7311827957</v>
      </c>
      <c r="S75" s="31"/>
    </row>
    <row r="76" spans="2:21" ht="15.75" x14ac:dyDescent="0.25">
      <c r="B76" t="str">
        <f t="shared" si="31"/>
        <v>Short-Term</v>
      </c>
      <c r="C76" s="11" t="s">
        <v>84</v>
      </c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3"/>
      <c r="Q76" s="14" t="e">
        <f t="shared" si="38"/>
        <v>#DIV/0!</v>
      </c>
      <c r="R76" s="12" t="e">
        <f t="shared" si="39"/>
        <v>#DIV/0!</v>
      </c>
      <c r="S76" s="13">
        <f t="shared" ref="S76" si="40">S74-S75</f>
        <v>24983.129464289734</v>
      </c>
    </row>
    <row r="77" spans="2:21" x14ac:dyDescent="0.25">
      <c r="B77" t="str">
        <f t="shared" si="31"/>
        <v>Short-Term</v>
      </c>
      <c r="C77" s="21" t="s">
        <v>66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4"/>
      <c r="R77" s="25"/>
      <c r="S77" s="26"/>
    </row>
    <row r="78" spans="2:21" ht="15.75" x14ac:dyDescent="0.25">
      <c r="B78" t="str">
        <f t="shared" si="31"/>
        <v>Short-Term</v>
      </c>
      <c r="C78" s="18" t="s">
        <v>67</v>
      </c>
      <c r="D78" s="61">
        <v>0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  <c r="N78" s="61">
        <v>0</v>
      </c>
      <c r="O78" s="61">
        <v>0</v>
      </c>
      <c r="P78" s="62">
        <v>0</v>
      </c>
      <c r="Q78" s="64">
        <f>AVERAGE(M78:P78)</f>
        <v>0</v>
      </c>
      <c r="R78" s="65">
        <f>AVERAGE(E78:P78)</f>
        <v>0</v>
      </c>
      <c r="S78" s="63">
        <v>0</v>
      </c>
    </row>
    <row r="79" spans="2:21" ht="15.75" x14ac:dyDescent="0.25">
      <c r="B79" t="str">
        <f t="shared" si="31"/>
        <v>Short-Term</v>
      </c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3"/>
      <c r="Q79" s="14"/>
      <c r="R79" s="12"/>
      <c r="S79" s="13"/>
    </row>
  </sheetData>
  <mergeCells count="8">
    <mergeCell ref="Q3:S3"/>
    <mergeCell ref="Q23:S23"/>
    <mergeCell ref="Q43:S43"/>
    <mergeCell ref="Q63:S63"/>
    <mergeCell ref="D3:P3"/>
    <mergeCell ref="D23:P23"/>
    <mergeCell ref="D43:P43"/>
    <mergeCell ref="D63:P63"/>
  </mergeCells>
  <conditionalFormatting sqref="D7:P16">
    <cfRule type="cellIs" dxfId="97" priority="9" operator="lessThan">
      <formula>0</formula>
    </cfRule>
  </conditionalFormatting>
  <conditionalFormatting sqref="D18:P19">
    <cfRule type="cellIs" dxfId="96" priority="27" operator="lessThan">
      <formula>0</formula>
    </cfRule>
  </conditionalFormatting>
  <conditionalFormatting sqref="D26:P36">
    <cfRule type="cellIs" dxfId="95" priority="3" operator="lessThan">
      <formula>0</formula>
    </cfRule>
  </conditionalFormatting>
  <conditionalFormatting sqref="D38:P39">
    <cfRule type="cellIs" dxfId="94" priority="23" operator="lessThan">
      <formula>0</formula>
    </cfRule>
  </conditionalFormatting>
  <conditionalFormatting sqref="D46:P56">
    <cfRule type="cellIs" dxfId="93" priority="2" operator="lessThan">
      <formula>0</formula>
    </cfRule>
  </conditionalFormatting>
  <conditionalFormatting sqref="D58:P59">
    <cfRule type="cellIs" dxfId="92" priority="18" operator="lessThan">
      <formula>0</formula>
    </cfRule>
  </conditionalFormatting>
  <conditionalFormatting sqref="D66:P76">
    <cfRule type="cellIs" dxfId="91" priority="1" operator="lessThan">
      <formula>0</formula>
    </cfRule>
  </conditionalFormatting>
  <conditionalFormatting sqref="D78:P79">
    <cfRule type="cellIs" dxfId="90" priority="13" operator="lessThan">
      <formula>0</formula>
    </cfRule>
  </conditionalFormatting>
  <conditionalFormatting sqref="Q7:S7 Q10:S10 Q13:S13 Q16:S17">
    <cfRule type="cellIs" dxfId="89" priority="26" operator="lessThan">
      <formula>0</formula>
    </cfRule>
  </conditionalFormatting>
  <conditionalFormatting sqref="Q19:S19">
    <cfRule type="cellIs" dxfId="88" priority="25" operator="lessThan">
      <formula>0</formula>
    </cfRule>
  </conditionalFormatting>
  <conditionalFormatting sqref="Q27:S27 Q30:S30">
    <cfRule type="cellIs" dxfId="87" priority="24" operator="lessThan">
      <formula>0</formula>
    </cfRule>
  </conditionalFormatting>
  <conditionalFormatting sqref="Q33:S33 Q36:S37">
    <cfRule type="cellIs" dxfId="86" priority="22" operator="lessThan">
      <formula>0</formula>
    </cfRule>
  </conditionalFormatting>
  <conditionalFormatting sqref="Q39:S39">
    <cfRule type="cellIs" dxfId="85" priority="21" operator="lessThan">
      <formula>0</formula>
    </cfRule>
  </conditionalFormatting>
  <conditionalFormatting sqref="Q47:S47 Q50:S50">
    <cfRule type="cellIs" dxfId="84" priority="19" operator="lessThan">
      <formula>0</formula>
    </cfRule>
  </conditionalFormatting>
  <conditionalFormatting sqref="Q53:S53 Q56:S57">
    <cfRule type="cellIs" dxfId="83" priority="17" operator="lessThan">
      <formula>0</formula>
    </cfRule>
  </conditionalFormatting>
  <conditionalFormatting sqref="Q59:S59">
    <cfRule type="cellIs" dxfId="82" priority="16" operator="lessThan">
      <formula>0</formula>
    </cfRule>
  </conditionalFormatting>
  <conditionalFormatting sqref="Q67:S67 Q70:S70">
    <cfRule type="cellIs" dxfId="81" priority="14" operator="lessThan">
      <formula>0</formula>
    </cfRule>
  </conditionalFormatting>
  <conditionalFormatting sqref="Q73:S73 Q76:S77">
    <cfRule type="cellIs" dxfId="80" priority="12" operator="lessThan">
      <formula>0</formula>
    </cfRule>
  </conditionalFormatting>
  <conditionalFormatting sqref="Q79:S79">
    <cfRule type="cellIs" dxfId="79" priority="1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952E-4A16-4F3E-8225-25B72A98578C}">
  <sheetPr codeName="Sheet6">
    <tabColor rgb="FF0043CE"/>
  </sheetPr>
  <dimension ref="A1"/>
  <sheetViews>
    <sheetView showGridLines="0" workbookViewId="0">
      <selection activeCell="AJ44" sqref="AJ44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E193-D302-4D96-97D5-78023269D9DB}">
  <dimension ref="B1:AX57"/>
  <sheetViews>
    <sheetView showGridLines="0" zoomScale="55" zoomScaleNormal="55" workbookViewId="0">
      <selection activeCell="F64" sqref="F64"/>
    </sheetView>
  </sheetViews>
  <sheetFormatPr defaultRowHeight="15" outlineLevelCol="1" x14ac:dyDescent="0.25"/>
  <cols>
    <col min="2" max="2" width="9.140625" hidden="1" customWidth="1"/>
    <col min="3" max="3" width="18.7109375" hidden="1" customWidth="1"/>
    <col min="4" max="4" width="23.28515625" customWidth="1"/>
    <col min="5" max="5" width="55.28515625" customWidth="1"/>
    <col min="6" max="17" width="16.42578125" customWidth="1" outlineLevel="1"/>
    <col min="18" max="46" width="16.42578125" customWidth="1"/>
    <col min="50" max="50" width="9.140625" customWidth="1"/>
  </cols>
  <sheetData>
    <row r="1" spans="3:50" ht="15.75" thickBot="1" x14ac:dyDescent="0.3">
      <c r="E1" s="36" t="s">
        <v>208</v>
      </c>
    </row>
    <row r="2" spans="3:50" ht="26.25" x14ac:dyDescent="0.4">
      <c r="E2" s="180" t="s">
        <v>53</v>
      </c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494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494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525" t="s">
        <v>288</v>
      </c>
      <c r="AQ2" s="526"/>
      <c r="AR2" s="526"/>
      <c r="AS2" s="526"/>
      <c r="AT2" s="527"/>
    </row>
    <row r="3" spans="3:50" ht="15.75" thickBot="1" x14ac:dyDescent="0.3">
      <c r="E3" s="110"/>
      <c r="F3" s="457" t="s">
        <v>179</v>
      </c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8"/>
      <c r="R3" s="457" t="s">
        <v>179</v>
      </c>
      <c r="S3" s="457"/>
      <c r="T3" s="457"/>
      <c r="U3" s="457"/>
      <c r="V3" s="457"/>
      <c r="W3" s="457"/>
      <c r="X3" s="457"/>
      <c r="Y3" s="457"/>
      <c r="Z3" s="457"/>
      <c r="AA3" s="457"/>
      <c r="AB3" s="457"/>
      <c r="AC3" s="458"/>
      <c r="AD3" s="457" t="s">
        <v>179</v>
      </c>
      <c r="AE3" s="457"/>
      <c r="AF3" s="457"/>
      <c r="AG3" s="457"/>
      <c r="AH3" s="457"/>
      <c r="AI3" s="457"/>
      <c r="AJ3" s="457"/>
      <c r="AK3" s="457"/>
      <c r="AL3" s="457"/>
      <c r="AM3" s="457"/>
      <c r="AN3" s="457"/>
      <c r="AO3" s="457"/>
      <c r="AP3" s="530" t="s">
        <v>289</v>
      </c>
      <c r="AQ3" s="528"/>
      <c r="AR3" s="528" t="s">
        <v>290</v>
      </c>
      <c r="AS3" s="528"/>
      <c r="AT3" s="529"/>
    </row>
    <row r="4" spans="3:50" x14ac:dyDescent="0.25">
      <c r="E4" s="183" t="s">
        <v>71</v>
      </c>
      <c r="F4" s="320">
        <f>'NB - Sales, NWP, GWP'!F4</f>
        <v>44927</v>
      </c>
      <c r="G4" s="320">
        <f>'NB - Sales, NWP, GWP'!G4</f>
        <v>44958</v>
      </c>
      <c r="H4" s="320">
        <f>'NB - Sales, NWP, GWP'!H4</f>
        <v>44986</v>
      </c>
      <c r="I4" s="320">
        <f>'NB - Sales, NWP, GWP'!I4</f>
        <v>45017</v>
      </c>
      <c r="J4" s="320">
        <f>'NB - Sales, NWP, GWP'!J4</f>
        <v>45047</v>
      </c>
      <c r="K4" s="320">
        <f>'NB - Sales, NWP, GWP'!K4</f>
        <v>45078</v>
      </c>
      <c r="L4" s="320">
        <f>'NB - Sales, NWP, GWP'!L4</f>
        <v>45108</v>
      </c>
      <c r="M4" s="320">
        <f>'NB - Sales, NWP, GWP'!M4</f>
        <v>45139</v>
      </c>
      <c r="N4" s="320">
        <f>'NB - Sales, NWP, GWP'!N4</f>
        <v>45170</v>
      </c>
      <c r="O4" s="320">
        <f>'NB - Sales, NWP, GWP'!O4</f>
        <v>45200</v>
      </c>
      <c r="P4" s="320">
        <f>'NB - Sales, NWP, GWP'!P4</f>
        <v>45231</v>
      </c>
      <c r="Q4" s="459">
        <f>'NB - Sales, NWP, GWP'!Q4</f>
        <v>45261</v>
      </c>
      <c r="R4" s="320">
        <f>'NB - Sales, NWP, GWP'!R4</f>
        <v>45292</v>
      </c>
      <c r="S4" s="320">
        <f>'NB - Sales, NWP, GWP'!S4</f>
        <v>45323</v>
      </c>
      <c r="T4" s="320">
        <f>'NB - Sales, NWP, GWP'!T4</f>
        <v>45352</v>
      </c>
      <c r="U4" s="320">
        <f>'NB - Sales, NWP, GWP'!U4</f>
        <v>45383</v>
      </c>
      <c r="V4" s="320">
        <f>'NB - Sales, NWP, GWP'!V4</f>
        <v>45413</v>
      </c>
      <c r="W4" s="320">
        <f>'NB - Sales, NWP, GWP'!W4</f>
        <v>45444</v>
      </c>
      <c r="X4" s="320">
        <f>'NB - Sales, NWP, GWP'!X4</f>
        <v>45474</v>
      </c>
      <c r="Y4" s="320">
        <f>'NB - Sales, NWP, GWP'!Y4</f>
        <v>45505</v>
      </c>
      <c r="Z4" s="320">
        <f>'NB - Sales, NWP, GWP'!Z4</f>
        <v>45536</v>
      </c>
      <c r="AA4" s="320">
        <f>'NB - Sales, NWP, GWP'!AA4</f>
        <v>45566</v>
      </c>
      <c r="AB4" s="320">
        <f>'NB - Sales, NWP, GWP'!AB4</f>
        <v>45597</v>
      </c>
      <c r="AC4" s="459">
        <f>'NB - Sales, NWP, GWP'!AC4</f>
        <v>45627</v>
      </c>
      <c r="AD4" s="320">
        <f>'NB - Sales, NWP, GWP'!AD4</f>
        <v>45658</v>
      </c>
      <c r="AE4" s="320">
        <f>'NB - Sales, NWP, GWP'!AE4</f>
        <v>45689</v>
      </c>
      <c r="AF4" s="320">
        <f>'NB - Sales, NWP, GWP'!AF4</f>
        <v>45717</v>
      </c>
      <c r="AG4" s="320">
        <f>'NB - Sales, NWP, GWP'!AG4</f>
        <v>45748</v>
      </c>
      <c r="AH4" s="320">
        <f>'NB - Sales, NWP, GWP'!AH4</f>
        <v>45778</v>
      </c>
      <c r="AI4" s="320">
        <f>'NB - Sales, NWP, GWP'!AI4</f>
        <v>45809</v>
      </c>
      <c r="AJ4" s="320">
        <f>'NB - Sales, NWP, GWP'!AJ4</f>
        <v>45839</v>
      </c>
      <c r="AK4" s="320">
        <f>'NB - Sales, NWP, GWP'!AK4</f>
        <v>45870</v>
      </c>
      <c r="AL4" s="320">
        <f>'NB - Sales, NWP, GWP'!AL4</f>
        <v>45901</v>
      </c>
      <c r="AM4" s="320">
        <f>'NB - Sales, NWP, GWP'!AM4</f>
        <v>45931</v>
      </c>
      <c r="AN4" s="320">
        <f>'NB - Sales, NWP, GWP'!AN4</f>
        <v>45962</v>
      </c>
      <c r="AO4" s="320">
        <f>'NB - Sales, NWP, GWP'!AO4</f>
        <v>45992</v>
      </c>
      <c r="AP4" s="253" t="str">
        <f>'NB - Sales, NWP, GWP'!AP4</f>
        <v>Last 4 Months</v>
      </c>
      <c r="AQ4" s="254" t="str">
        <f>'NB - Sales, NWP, GWP'!AQ4</f>
        <v>Last Year</v>
      </c>
      <c r="AR4" s="254" t="s">
        <v>482</v>
      </c>
      <c r="AS4" s="254" t="s">
        <v>292</v>
      </c>
      <c r="AT4" s="255" t="s">
        <v>483</v>
      </c>
      <c r="AX4">
        <f ca="1">MATCH(EOMONTH(TODAY(),-1)+1, $F$4:$AO$4, 0)</f>
        <v>32</v>
      </c>
    </row>
    <row r="5" spans="3:50" ht="15.75" x14ac:dyDescent="0.25">
      <c r="C5" t="str">
        <f>$E$2</f>
        <v>MICL Total</v>
      </c>
      <c r="E5" s="495" t="s">
        <v>230</v>
      </c>
      <c r="F5" s="112">
        <f>F43</f>
        <v>1500</v>
      </c>
      <c r="G5" s="112">
        <f t="shared" ref="G5:AO10" si="0">G43</f>
        <v>1199</v>
      </c>
      <c r="H5" s="112">
        <f t="shared" si="0"/>
        <v>1084</v>
      </c>
      <c r="I5" s="112">
        <f t="shared" si="0"/>
        <v>1189</v>
      </c>
      <c r="J5" s="112">
        <f t="shared" si="0"/>
        <v>1423</v>
      </c>
      <c r="K5" s="112">
        <f t="shared" si="0"/>
        <v>1662</v>
      </c>
      <c r="L5" s="112">
        <f t="shared" si="0"/>
        <v>2001</v>
      </c>
      <c r="M5" s="112">
        <f t="shared" si="0"/>
        <v>2087</v>
      </c>
      <c r="N5" s="112">
        <f t="shared" si="0"/>
        <v>2071</v>
      </c>
      <c r="O5" s="112">
        <f t="shared" si="0"/>
        <v>1723</v>
      </c>
      <c r="P5" s="112">
        <f t="shared" si="0"/>
        <v>444</v>
      </c>
      <c r="Q5" s="461">
        <f t="shared" si="0"/>
        <v>653</v>
      </c>
      <c r="R5" s="112">
        <f t="shared" si="0"/>
        <v>815</v>
      </c>
      <c r="S5" s="112">
        <f t="shared" si="0"/>
        <v>789</v>
      </c>
      <c r="T5" s="112">
        <f t="shared" si="0"/>
        <v>774</v>
      </c>
      <c r="U5" s="112">
        <f t="shared" si="0"/>
        <v>811</v>
      </c>
      <c r="V5" s="112">
        <f t="shared" si="0"/>
        <v>906</v>
      </c>
      <c r="W5" s="112">
        <f t="shared" si="0"/>
        <v>1096</v>
      </c>
      <c r="X5" s="112">
        <f t="shared" si="0"/>
        <v>1038</v>
      </c>
      <c r="Y5" s="112">
        <f t="shared" si="0"/>
        <v>1206</v>
      </c>
      <c r="Z5" s="112">
        <f t="shared" si="0"/>
        <v>520</v>
      </c>
      <c r="AA5" s="112">
        <f t="shared" si="0"/>
        <v>317</v>
      </c>
      <c r="AB5" s="112">
        <f t="shared" si="0"/>
        <v>302</v>
      </c>
      <c r="AC5" s="461">
        <f t="shared" si="0"/>
        <v>333</v>
      </c>
      <c r="AD5" s="112">
        <f t="shared" si="0"/>
        <v>365</v>
      </c>
      <c r="AE5" s="112">
        <f t="shared" si="0"/>
        <v>391</v>
      </c>
      <c r="AF5" s="112">
        <f t="shared" si="0"/>
        <v>447</v>
      </c>
      <c r="AG5" s="112">
        <f t="shared" si="0"/>
        <v>364</v>
      </c>
      <c r="AH5" s="112">
        <f t="shared" si="0"/>
        <v>497</v>
      </c>
      <c r="AI5" s="112">
        <f t="shared" si="0"/>
        <v>484</v>
      </c>
      <c r="AJ5" s="112">
        <f t="shared" si="0"/>
        <v>426</v>
      </c>
      <c r="AK5" s="112">
        <f t="shared" si="0"/>
        <v>216</v>
      </c>
      <c r="AL5" s="112">
        <f t="shared" si="0"/>
        <v>0</v>
      </c>
      <c r="AM5" s="112">
        <f t="shared" si="0"/>
        <v>0</v>
      </c>
      <c r="AN5" s="112">
        <f t="shared" si="0"/>
        <v>0</v>
      </c>
      <c r="AO5" s="112">
        <f t="shared" si="0"/>
        <v>0</v>
      </c>
      <c r="AP5" s="113">
        <f ca="1">IFERROR(AVERAGE(INDEX($F5:$AO5, $AX$4 - 3):INDEX($F5:$AO5, $AX$4)),"-")</f>
        <v>405.75</v>
      </c>
      <c r="AQ5" s="112">
        <f ca="1">IFERROR(AVERAGE(INDEX($F5:$AO5, $AX$4 - 11):INDEX($F5:$AO5, $AX$4)),"-")</f>
        <v>388.5</v>
      </c>
      <c r="AR5" s="112" cm="1">
        <f t="array" ref="AR5">IFERROR(SUMPRODUCT((YEAR($F$4:$AO$4)=2023)*$F5:$AO5),"-")</f>
        <v>17036</v>
      </c>
      <c r="AS5" s="112">
        <f ca="1">IFERROR(SUM(INDEX($F5:$AO5, $AX$4 - MONTH(TODAY())-11):INDEX($F5:$AO5, $AX$4-12)),"-")</f>
        <v>7435</v>
      </c>
      <c r="AT5" s="114">
        <f ca="1">IFERROR(SUM(INDEX($F5:$AO5, $AX$4 - MONTH(TODAY())+1):INDEX($F5:$AO5, $AX$4)),"-")</f>
        <v>3190</v>
      </c>
    </row>
    <row r="6" spans="3:50" ht="15.75" x14ac:dyDescent="0.25">
      <c r="C6" t="str">
        <f t="shared" ref="C6:C18" si="1">$E$2</f>
        <v>MICL Total</v>
      </c>
      <c r="E6" s="496" t="s">
        <v>231</v>
      </c>
      <c r="F6" s="30">
        <f t="shared" ref="F6:U10" si="2">F44</f>
        <v>1196.0136986301372</v>
      </c>
      <c r="G6" s="30">
        <f t="shared" si="2"/>
        <v>961.78630136986305</v>
      </c>
      <c r="H6" s="30">
        <f t="shared" si="2"/>
        <v>905.621917808219</v>
      </c>
      <c r="I6" s="30">
        <f t="shared" si="2"/>
        <v>1012.7342465753427</v>
      </c>
      <c r="J6" s="30">
        <f t="shared" si="2"/>
        <v>1209.9260273972607</v>
      </c>
      <c r="K6" s="30">
        <f t="shared" si="2"/>
        <v>1469.980821917808</v>
      </c>
      <c r="L6" s="30">
        <f t="shared" si="2"/>
        <v>1817.7835616438354</v>
      </c>
      <c r="M6" s="30">
        <f t="shared" si="2"/>
        <v>1893.8301369863016</v>
      </c>
      <c r="N6" s="30">
        <f t="shared" si="2"/>
        <v>1835.3671232876713</v>
      </c>
      <c r="O6" s="30">
        <f t="shared" si="2"/>
        <v>1563.9068493150692</v>
      </c>
      <c r="P6" s="30">
        <f t="shared" si="2"/>
        <v>430.53150684931506</v>
      </c>
      <c r="Q6" s="463">
        <f t="shared" si="2"/>
        <v>620.25205479452063</v>
      </c>
      <c r="R6" s="30">
        <f t="shared" si="2"/>
        <v>699.46027397260286</v>
      </c>
      <c r="S6" s="30">
        <f t="shared" si="2"/>
        <v>615.89864510824123</v>
      </c>
      <c r="T6" s="30">
        <f t="shared" si="2"/>
        <v>590.66301369863038</v>
      </c>
      <c r="U6" s="30">
        <f t="shared" si="2"/>
        <v>644.44931506849321</v>
      </c>
      <c r="V6" s="30">
        <f t="shared" si="0"/>
        <v>734.91232876712343</v>
      </c>
      <c r="W6" s="30">
        <f t="shared" si="0"/>
        <v>907.48493150684919</v>
      </c>
      <c r="X6" s="30">
        <f t="shared" si="0"/>
        <v>838.31232876712295</v>
      </c>
      <c r="Y6" s="30">
        <f t="shared" si="0"/>
        <v>1010.8849315068491</v>
      </c>
      <c r="Z6" s="30">
        <f t="shared" si="0"/>
        <v>384.61917808219181</v>
      </c>
      <c r="AA6" s="30">
        <f t="shared" si="0"/>
        <v>257</v>
      </c>
      <c r="AB6" s="30">
        <f t="shared" si="0"/>
        <v>301</v>
      </c>
      <c r="AC6" s="463">
        <f t="shared" si="0"/>
        <v>333</v>
      </c>
      <c r="AD6" s="30">
        <f t="shared" si="0"/>
        <v>366</v>
      </c>
      <c r="AE6" s="30">
        <f t="shared" si="0"/>
        <v>391</v>
      </c>
      <c r="AF6" s="30">
        <f t="shared" si="0"/>
        <v>447</v>
      </c>
      <c r="AG6" s="30">
        <f t="shared" si="0"/>
        <v>364</v>
      </c>
      <c r="AH6" s="30">
        <f t="shared" si="0"/>
        <v>497</v>
      </c>
      <c r="AI6" s="30">
        <f t="shared" si="0"/>
        <v>484</v>
      </c>
      <c r="AJ6" s="30">
        <f t="shared" si="0"/>
        <v>426</v>
      </c>
      <c r="AK6" s="30">
        <f t="shared" si="0"/>
        <v>216</v>
      </c>
      <c r="AL6" s="30">
        <f t="shared" si="0"/>
        <v>0</v>
      </c>
      <c r="AM6" s="30">
        <f t="shared" si="0"/>
        <v>0</v>
      </c>
      <c r="AN6" s="30">
        <f t="shared" si="0"/>
        <v>0</v>
      </c>
      <c r="AO6" s="30">
        <f t="shared" si="0"/>
        <v>0</v>
      </c>
      <c r="AP6" s="116">
        <f ca="1">IFERROR(AVERAGE(INDEX($F6:$AO6, $AX$4 - 3):INDEX($F6:$AO6, $AX$4)),"-")</f>
        <v>405.75</v>
      </c>
      <c r="AQ6" s="30">
        <f ca="1">IFERROR(AVERAGE(INDEX($F6:$AO6, $AX$4 - 11):INDEX($F6:$AO6, $AX$4)),"-")</f>
        <v>372.21826484018266</v>
      </c>
      <c r="AR6" s="30" cm="1">
        <f t="array" ref="AR6">IFERROR(SUMPRODUCT((YEAR($F$4:$AO$4)=2023)*$F6:$AO6),"-")</f>
        <v>14917.734246575345</v>
      </c>
      <c r="AS6" s="30">
        <f ca="1">IFERROR(SUM(INDEX($F6:$AO6, $AX$4 - MONTH(TODAY())-11):INDEX($F6:$AO6, $AX$4-12)),"-")</f>
        <v>6042.0657683959134</v>
      </c>
      <c r="AT6" s="117">
        <f ca="1">IFERROR(SUM(INDEX($F6:$AO6, $AX$4 - MONTH(TODAY())+1):INDEX($F6:$AO6, $AX$4)),"-")</f>
        <v>3191</v>
      </c>
    </row>
    <row r="7" spans="3:50" ht="15.75" x14ac:dyDescent="0.25">
      <c r="C7" t="str">
        <f t="shared" si="1"/>
        <v>MICL Total</v>
      </c>
      <c r="E7" s="497" t="s">
        <v>232</v>
      </c>
      <c r="F7" s="120">
        <f t="shared" si="2"/>
        <v>1196.0136986301372</v>
      </c>
      <c r="G7" s="120">
        <f t="shared" si="0"/>
        <v>961.78630136986305</v>
      </c>
      <c r="H7" s="120">
        <f t="shared" si="0"/>
        <v>905.62191780821911</v>
      </c>
      <c r="I7" s="120">
        <f t="shared" si="0"/>
        <v>1012.7342465753427</v>
      </c>
      <c r="J7" s="120">
        <f t="shared" si="0"/>
        <v>1209.9260273972604</v>
      </c>
      <c r="K7" s="120">
        <f t="shared" si="0"/>
        <v>1469.980821917808</v>
      </c>
      <c r="L7" s="120">
        <f t="shared" si="0"/>
        <v>1817.7835616438358</v>
      </c>
      <c r="M7" s="120">
        <f t="shared" si="0"/>
        <v>1893.8301369863018</v>
      </c>
      <c r="N7" s="120">
        <f t="shared" si="0"/>
        <v>1835.3671232876713</v>
      </c>
      <c r="O7" s="120">
        <f t="shared" si="0"/>
        <v>1563.9068493150689</v>
      </c>
      <c r="P7" s="120">
        <f t="shared" si="0"/>
        <v>430.53150684931495</v>
      </c>
      <c r="Q7" s="465">
        <f t="shared" si="0"/>
        <v>620.25205479452075</v>
      </c>
      <c r="R7" s="120">
        <f t="shared" si="0"/>
        <v>699.46027397260286</v>
      </c>
      <c r="S7" s="120">
        <f t="shared" si="0"/>
        <v>615.89864510824111</v>
      </c>
      <c r="T7" s="120">
        <f t="shared" si="0"/>
        <v>590.66301369863049</v>
      </c>
      <c r="U7" s="120">
        <f t="shared" si="0"/>
        <v>644.44931506849321</v>
      </c>
      <c r="V7" s="120">
        <f t="shared" si="0"/>
        <v>734.91232876712309</v>
      </c>
      <c r="W7" s="120">
        <f t="shared" si="0"/>
        <v>907.48493150684897</v>
      </c>
      <c r="X7" s="120">
        <f t="shared" si="0"/>
        <v>838.31232876712272</v>
      </c>
      <c r="Y7" s="120">
        <f t="shared" si="0"/>
        <v>1010.8849315068487</v>
      </c>
      <c r="Z7" s="120">
        <f t="shared" si="0"/>
        <v>384.5757719620533</v>
      </c>
      <c r="AA7" s="120">
        <f t="shared" si="0"/>
        <v>256.52859684867673</v>
      </c>
      <c r="AB7" s="120">
        <f t="shared" si="0"/>
        <v>299.03192225644182</v>
      </c>
      <c r="AC7" s="465">
        <f t="shared" si="0"/>
        <v>328.44538879998385</v>
      </c>
      <c r="AD7" s="120">
        <f t="shared" si="0"/>
        <v>356.80856306011265</v>
      </c>
      <c r="AE7" s="120">
        <f t="shared" si="0"/>
        <v>375.12607888842564</v>
      </c>
      <c r="AF7" s="120">
        <f t="shared" si="0"/>
        <v>419.20862856720328</v>
      </c>
      <c r="AG7" s="120">
        <f t="shared" si="0"/>
        <v>332.36049949274866</v>
      </c>
      <c r="AH7" s="120">
        <f t="shared" si="0"/>
        <v>437.94973540704325</v>
      </c>
      <c r="AI7" s="120">
        <f t="shared" si="0"/>
        <v>409.47605359702419</v>
      </c>
      <c r="AJ7" s="120">
        <f t="shared" si="0"/>
        <v>340.7928787573282</v>
      </c>
      <c r="AK7" s="120">
        <f t="shared" si="0"/>
        <v>163.55941378688976</v>
      </c>
      <c r="AL7" s="120">
        <f t="shared" si="0"/>
        <v>0</v>
      </c>
      <c r="AM7" s="120">
        <f t="shared" si="0"/>
        <v>0</v>
      </c>
      <c r="AN7" s="120">
        <f t="shared" si="0"/>
        <v>0</v>
      </c>
      <c r="AO7" s="120">
        <f t="shared" si="0"/>
        <v>0</v>
      </c>
      <c r="AP7" s="163">
        <f ca="1">IFERROR(AVERAGE(INDEX($F7:$AO7, $AX$4 - 3):INDEX($F7:$AO7, $AX$4)),"-")</f>
        <v>337.94452038707135</v>
      </c>
      <c r="AQ7" s="164">
        <f ca="1">IFERROR(AVERAGE(INDEX($F7:$AO7, $AX$4 - 11):INDEX($F7:$AO7, $AX$4)),"-")</f>
        <v>341.98862761866093</v>
      </c>
      <c r="AR7" s="164" cm="1">
        <f t="array" ref="AR7">IFERROR(SUMPRODUCT((YEAR($F$4:$AO$4)=2023)*$F7:$AO7),"-")</f>
        <v>14917.734246575343</v>
      </c>
      <c r="AS7" s="164">
        <f ca="1">IFERROR(SUM(INDEX($F7:$AO7, $AX$4 - MONTH(TODAY())-11):INDEX($F7:$AO7, $AX$4-12)),"-")</f>
        <v>6042.0657683959107</v>
      </c>
      <c r="AT7" s="165">
        <f ca="1">IFERROR(SUM(INDEX($F7:$AO7, $AX$4 - MONTH(TODAY())+1):INDEX($F7:$AO7, $AX$4)),"-")</f>
        <v>2835.2818515567756</v>
      </c>
    </row>
    <row r="8" spans="3:50" ht="15.75" x14ac:dyDescent="0.25">
      <c r="C8" t="str">
        <f t="shared" si="1"/>
        <v>MICL Total</v>
      </c>
      <c r="E8" s="495" t="s">
        <v>76</v>
      </c>
      <c r="F8" s="225">
        <f t="shared" si="2"/>
        <v>944947.49321433029</v>
      </c>
      <c r="G8" s="225">
        <f t="shared" si="0"/>
        <v>740826.5196423399</v>
      </c>
      <c r="H8" s="225">
        <f t="shared" si="0"/>
        <v>670946.8882142998</v>
      </c>
      <c r="I8" s="225">
        <f t="shared" si="0"/>
        <v>776220.5757140998</v>
      </c>
      <c r="J8" s="225">
        <f t="shared" si="0"/>
        <v>935449.78821382008</v>
      </c>
      <c r="K8" s="225">
        <f t="shared" si="0"/>
        <v>1083554.5928568901</v>
      </c>
      <c r="L8" s="225">
        <f t="shared" si="0"/>
        <v>1321916.46357111</v>
      </c>
      <c r="M8" s="225">
        <f t="shared" si="0"/>
        <v>1427491.4121420709</v>
      </c>
      <c r="N8" s="225">
        <f t="shared" si="0"/>
        <v>1435642.13178502</v>
      </c>
      <c r="O8" s="225">
        <f t="shared" si="0"/>
        <v>1293404.8185716295</v>
      </c>
      <c r="P8" s="225">
        <f t="shared" si="0"/>
        <v>448093.42678486998</v>
      </c>
      <c r="Q8" s="466">
        <f t="shared" si="0"/>
        <v>576491.51392799988</v>
      </c>
      <c r="R8" s="225">
        <f t="shared" si="0"/>
        <v>508362.41964264988</v>
      </c>
      <c r="S8" s="225">
        <f t="shared" si="0"/>
        <v>533718.13071447995</v>
      </c>
      <c r="T8" s="225">
        <f t="shared" si="0"/>
        <v>564574.59178566013</v>
      </c>
      <c r="U8" s="225">
        <f t="shared" si="0"/>
        <v>571671.30964299012</v>
      </c>
      <c r="V8" s="225">
        <f t="shared" si="0"/>
        <v>644003.74821468</v>
      </c>
      <c r="W8" s="225">
        <f t="shared" si="0"/>
        <v>763399.62178599008</v>
      </c>
      <c r="X8" s="225">
        <f t="shared" si="0"/>
        <v>746795.55250033014</v>
      </c>
      <c r="Y8" s="225">
        <f t="shared" si="0"/>
        <v>833095.18321473978</v>
      </c>
      <c r="Z8" s="225">
        <f t="shared" si="0"/>
        <v>451118.0546438701</v>
      </c>
      <c r="AA8" s="225">
        <f t="shared" si="0"/>
        <v>314971.71428623999</v>
      </c>
      <c r="AB8" s="225">
        <f t="shared" si="0"/>
        <v>292561.28571348998</v>
      </c>
      <c r="AC8" s="466">
        <f t="shared" si="0"/>
        <v>315283.44642858003</v>
      </c>
      <c r="AD8" s="225">
        <f t="shared" si="0"/>
        <v>336921.44642848993</v>
      </c>
      <c r="AE8" s="225">
        <f t="shared" si="0"/>
        <v>351364.89285684004</v>
      </c>
      <c r="AF8" s="225">
        <f t="shared" si="0"/>
        <v>389028.31250017998</v>
      </c>
      <c r="AG8" s="225">
        <f t="shared" si="0"/>
        <v>313309.00000003993</v>
      </c>
      <c r="AH8" s="225">
        <f t="shared" si="0"/>
        <v>424167.78571398003</v>
      </c>
      <c r="AI8" s="225">
        <f t="shared" si="0"/>
        <v>405923.21428547992</v>
      </c>
      <c r="AJ8" s="225">
        <f t="shared" si="0"/>
        <v>350498.00892850006</v>
      </c>
      <c r="AK8" s="225">
        <f t="shared" si="0"/>
        <v>178703.79464268003</v>
      </c>
      <c r="AL8" s="225">
        <f t="shared" si="0"/>
        <v>0</v>
      </c>
      <c r="AM8" s="225">
        <f t="shared" si="0"/>
        <v>0</v>
      </c>
      <c r="AN8" s="225">
        <f t="shared" si="0"/>
        <v>0</v>
      </c>
      <c r="AO8" s="225">
        <f t="shared" si="0"/>
        <v>0</v>
      </c>
      <c r="AP8" s="275">
        <f ca="1">IFERROR(AVERAGE(INDEX($F8:$AO8, $AX$4 - 3):INDEX($F8:$AO8, $AX$4)),"-")</f>
        <v>339823.20089266001</v>
      </c>
      <c r="AQ8" s="225">
        <f ca="1">IFERROR(AVERAGE(INDEX($F8:$AO8, $AX$4 - 11):INDEX($F8:$AO8, $AX$4)),"-")</f>
        <v>343654.24636903085</v>
      </c>
      <c r="AR8" s="225" cm="1">
        <f t="array" ref="AR8">IFERROR(SUMPRODUCT((YEAR($F$4:$AO$4)=2023)*$F8:$AO8),"-")</f>
        <v>11654985.624638479</v>
      </c>
      <c r="AS8" s="225">
        <f ca="1">IFERROR(SUM(INDEX($F8:$AO8, $AX$4 - MONTH(TODAY())-11):INDEX($F8:$AO8, $AX$4-12)),"-")</f>
        <v>5165620.55750152</v>
      </c>
      <c r="AT8" s="276">
        <f ca="1">IFERROR(SUM(INDEX($F8:$AO8, $AX$4 - MONTH(TODAY())+1):INDEX($F8:$AO8, $AX$4)),"-")</f>
        <v>2749916.4553561895</v>
      </c>
    </row>
    <row r="9" spans="3:50" ht="15.75" x14ac:dyDescent="0.25">
      <c r="C9" t="str">
        <f t="shared" si="1"/>
        <v>MICL Total</v>
      </c>
      <c r="E9" s="496" t="s">
        <v>77</v>
      </c>
      <c r="F9" s="278">
        <f t="shared" si="2"/>
        <v>761814.95392865979</v>
      </c>
      <c r="G9" s="278">
        <f t="shared" si="0"/>
        <v>590146.17285664019</v>
      </c>
      <c r="H9" s="278">
        <f t="shared" si="0"/>
        <v>568741.21071429993</v>
      </c>
      <c r="I9" s="278">
        <f t="shared" si="0"/>
        <v>671721.97535693983</v>
      </c>
      <c r="J9" s="278">
        <f t="shared" si="0"/>
        <v>812395.59214245016</v>
      </c>
      <c r="K9" s="278">
        <f t="shared" si="0"/>
        <v>977411.37214259023</v>
      </c>
      <c r="L9" s="278">
        <f t="shared" si="0"/>
        <v>1222543.4064281501</v>
      </c>
      <c r="M9" s="278">
        <f t="shared" si="0"/>
        <v>1321794.2735707201</v>
      </c>
      <c r="N9" s="278">
        <f t="shared" si="0"/>
        <v>1287213.5253563402</v>
      </c>
      <c r="O9" s="278">
        <f t="shared" si="0"/>
        <v>1191500.4210715601</v>
      </c>
      <c r="P9" s="278">
        <f t="shared" si="0"/>
        <v>441754.46892759996</v>
      </c>
      <c r="Q9" s="467">
        <f t="shared" si="0"/>
        <v>557896.27785663994</v>
      </c>
      <c r="R9" s="278">
        <f t="shared" si="0"/>
        <v>426122.23285686004</v>
      </c>
      <c r="S9" s="278">
        <f t="shared" si="0"/>
        <v>387052.58357123</v>
      </c>
      <c r="T9" s="278">
        <f t="shared" si="0"/>
        <v>400316.96321433998</v>
      </c>
      <c r="U9" s="278">
        <f t="shared" si="0"/>
        <v>433088.32857174991</v>
      </c>
      <c r="V9" s="278">
        <f t="shared" si="0"/>
        <v>489509.63000052003</v>
      </c>
      <c r="W9" s="278">
        <f t="shared" si="0"/>
        <v>605135.39535745</v>
      </c>
      <c r="X9" s="278">
        <f t="shared" si="0"/>
        <v>578462.62642878003</v>
      </c>
      <c r="Y9" s="278">
        <f t="shared" si="0"/>
        <v>672150.63500047976</v>
      </c>
      <c r="Z9" s="278">
        <f t="shared" si="0"/>
        <v>324755.26571520988</v>
      </c>
      <c r="AA9" s="278">
        <f t="shared" si="0"/>
        <v>247478.26785744002</v>
      </c>
      <c r="AB9" s="278">
        <f t="shared" si="0"/>
        <v>290672.55357065995</v>
      </c>
      <c r="AC9" s="467">
        <f t="shared" si="0"/>
        <v>315219.17857146001</v>
      </c>
      <c r="AD9" s="278">
        <f t="shared" si="0"/>
        <v>337088.70535700995</v>
      </c>
      <c r="AE9" s="278">
        <f t="shared" si="0"/>
        <v>350792.65178537002</v>
      </c>
      <c r="AF9" s="278">
        <f t="shared" si="0"/>
        <v>388583.65178591001</v>
      </c>
      <c r="AG9" s="278">
        <f t="shared" si="0"/>
        <v>313044.58928576997</v>
      </c>
      <c r="AH9" s="278">
        <f t="shared" si="0"/>
        <v>424540.16071392002</v>
      </c>
      <c r="AI9" s="278">
        <f t="shared" si="0"/>
        <v>406259.24999978993</v>
      </c>
      <c r="AJ9" s="278">
        <f t="shared" si="0"/>
        <v>350296.71428568003</v>
      </c>
      <c r="AK9" s="278">
        <f t="shared" si="0"/>
        <v>178583.87499978003</v>
      </c>
      <c r="AL9" s="278">
        <f t="shared" si="0"/>
        <v>0</v>
      </c>
      <c r="AM9" s="278">
        <f t="shared" si="0"/>
        <v>0</v>
      </c>
      <c r="AN9" s="278">
        <f t="shared" si="0"/>
        <v>0</v>
      </c>
      <c r="AO9" s="278">
        <f t="shared" si="0"/>
        <v>0</v>
      </c>
      <c r="AP9" s="277">
        <f ca="1">IFERROR(AVERAGE(INDEX($F9:$AO9, $AX$4 - 3):INDEX($F9:$AO9, $AX$4)),"-")</f>
        <v>339919.99999979249</v>
      </c>
      <c r="AQ9" s="278">
        <f ca="1">IFERROR(AVERAGE(INDEX($F9:$AO9, $AX$4 - 11):INDEX($F9:$AO9, $AX$4)),"-")</f>
        <v>327276.23866066668</v>
      </c>
      <c r="AR9" s="278" cm="1">
        <f t="array" ref="AR9">IFERROR(SUMPRODUCT((YEAR($F$4:$AO$4)=2023)*$F9:$AO9),"-")</f>
        <v>10404933.65035259</v>
      </c>
      <c r="AS9" s="278">
        <f ca="1">IFERROR(SUM(INDEX($F9:$AO9, $AX$4 - MONTH(TODAY())-11):INDEX($F9:$AO9, $AX$4-12)),"-")</f>
        <v>3991838.3950014096</v>
      </c>
      <c r="AT9" s="279">
        <f ca="1">IFERROR(SUM(INDEX($F9:$AO9, $AX$4 - MONTH(TODAY())+1):INDEX($F9:$AO9, $AX$4)),"-")</f>
        <v>2749189.5982132303</v>
      </c>
    </row>
    <row r="10" spans="3:50" ht="15.75" x14ac:dyDescent="0.25">
      <c r="C10" t="str">
        <f t="shared" si="1"/>
        <v>MICL Total</v>
      </c>
      <c r="E10" s="497" t="s">
        <v>78</v>
      </c>
      <c r="F10" s="321">
        <f t="shared" si="2"/>
        <v>761814.95392866014</v>
      </c>
      <c r="G10" s="321">
        <f t="shared" si="0"/>
        <v>590146.17285664007</v>
      </c>
      <c r="H10" s="321">
        <f t="shared" si="0"/>
        <v>568741.21071429993</v>
      </c>
      <c r="I10" s="321">
        <f t="shared" si="0"/>
        <v>671721.97535694006</v>
      </c>
      <c r="J10" s="321">
        <f t="shared" si="0"/>
        <v>812395.59214244992</v>
      </c>
      <c r="K10" s="321">
        <f t="shared" si="0"/>
        <v>977411.37214258977</v>
      </c>
      <c r="L10" s="321">
        <f t="shared" si="0"/>
        <v>1222543.4064281501</v>
      </c>
      <c r="M10" s="321">
        <f t="shared" si="0"/>
        <v>1321794.2735707201</v>
      </c>
      <c r="N10" s="321">
        <f t="shared" si="0"/>
        <v>1287213.52535634</v>
      </c>
      <c r="O10" s="321">
        <f t="shared" si="0"/>
        <v>1191500.4210715599</v>
      </c>
      <c r="P10" s="321">
        <f t="shared" si="0"/>
        <v>441754.46892759996</v>
      </c>
      <c r="Q10" s="468">
        <f t="shared" si="0"/>
        <v>557896.27785664005</v>
      </c>
      <c r="R10" s="321">
        <f t="shared" si="0"/>
        <v>426122.23285685998</v>
      </c>
      <c r="S10" s="321">
        <f t="shared" si="0"/>
        <v>387052.58357123</v>
      </c>
      <c r="T10" s="321">
        <f t="shared" si="0"/>
        <v>400316.96321434004</v>
      </c>
      <c r="U10" s="321">
        <f t="shared" si="0"/>
        <v>433088.32857174915</v>
      </c>
      <c r="V10" s="321">
        <f t="shared" si="0"/>
        <v>489509.63000051974</v>
      </c>
      <c r="W10" s="321">
        <f t="shared" si="0"/>
        <v>605131.10153360514</v>
      </c>
      <c r="X10" s="321">
        <f t="shared" si="0"/>
        <v>578336.80539624265</v>
      </c>
      <c r="Y10" s="321">
        <f t="shared" si="0"/>
        <v>671921.85677692469</v>
      </c>
      <c r="Z10" s="321">
        <f t="shared" si="0"/>
        <v>324930.94240471453</v>
      </c>
      <c r="AA10" s="321">
        <f t="shared" si="0"/>
        <v>247399.66983583901</v>
      </c>
      <c r="AB10" s="321">
        <f t="shared" si="0"/>
        <v>289643.37571536424</v>
      </c>
      <c r="AC10" s="468">
        <f t="shared" si="0"/>
        <v>312650.36271816114</v>
      </c>
      <c r="AD10" s="321">
        <f t="shared" si="0"/>
        <v>331643.83125370945</v>
      </c>
      <c r="AE10" s="321">
        <f t="shared" si="0"/>
        <v>341019.8397380886</v>
      </c>
      <c r="AF10" s="321">
        <f t="shared" si="0"/>
        <v>371484.95461891143</v>
      </c>
      <c r="AG10" s="321">
        <f t="shared" si="0"/>
        <v>292812.08101070405</v>
      </c>
      <c r="AH10" s="321">
        <f t="shared" si="0"/>
        <v>385640.44783495163</v>
      </c>
      <c r="AI10" s="321">
        <f t="shared" si="0"/>
        <v>356418.49041984783</v>
      </c>
      <c r="AJ10" s="321">
        <f t="shared" si="0"/>
        <v>292346.50898689969</v>
      </c>
      <c r="AK10" s="321">
        <f t="shared" si="0"/>
        <v>141949.98690686488</v>
      </c>
      <c r="AL10" s="321">
        <f t="shared" si="0"/>
        <v>0</v>
      </c>
      <c r="AM10" s="321">
        <f t="shared" si="0"/>
        <v>0</v>
      </c>
      <c r="AN10" s="321">
        <f t="shared" si="0"/>
        <v>0</v>
      </c>
      <c r="AO10" s="321">
        <f t="shared" si="0"/>
        <v>0</v>
      </c>
      <c r="AP10" s="280">
        <f ca="1">IFERROR(AVERAGE(INDEX($F10:$AO10, $AX$4 - 3):INDEX($F10:$AO10, $AX$4)),"-")</f>
        <v>294088.858537141</v>
      </c>
      <c r="AQ10" s="281">
        <f ca="1">IFERROR(AVERAGE(INDEX($F10:$AO10, $AX$4 - 11):INDEX($F10:$AO10, $AX$4)),"-")</f>
        <v>307328.3742870047</v>
      </c>
      <c r="AR10" s="281" cm="1">
        <f t="array" ref="AR10">IFERROR(SUMPRODUCT((YEAR($F$4:$AO$4)=2023)*$F10:$AO10),"-")</f>
        <v>10404933.65035259</v>
      </c>
      <c r="AS10" s="281">
        <f ca="1">IFERROR(SUM(INDEX($F10:$AO10, $AX$4 - MONTH(TODAY())-11):INDEX($F10:$AO10, $AX$4-12)),"-")</f>
        <v>3991479.5019214717</v>
      </c>
      <c r="AT10" s="282">
        <f ca="1">IFERROR(SUM(INDEX($F10:$AO10, $AX$4 - MONTH(TODAY())+1):INDEX($F10:$AO10, $AX$4)),"-")</f>
        <v>2513316.1407699776</v>
      </c>
    </row>
    <row r="11" spans="3:50" ht="15.75" x14ac:dyDescent="0.25">
      <c r="C11" t="str">
        <f t="shared" si="1"/>
        <v>MICL Total</v>
      </c>
      <c r="E11" s="495" t="s">
        <v>79</v>
      </c>
      <c r="F11" s="225">
        <f>IFERROR(IF(F5=0,"-",(F8/F5)-1),"-")</f>
        <v>628.96499547622022</v>
      </c>
      <c r="G11" s="225">
        <f t="shared" ref="G11:AO13" si="3">IFERROR(IF(G5=0,"-",(G8/G5)-1),"-")</f>
        <v>616.8703249727605</v>
      </c>
      <c r="H11" s="225">
        <f t="shared" si="3"/>
        <v>617.95469392463076</v>
      </c>
      <c r="I11" s="225">
        <f t="shared" si="3"/>
        <v>651.83479875029423</v>
      </c>
      <c r="J11" s="225">
        <f t="shared" si="3"/>
        <v>656.37862840043579</v>
      </c>
      <c r="K11" s="225">
        <f t="shared" si="3"/>
        <v>650.95823878272563</v>
      </c>
      <c r="L11" s="225">
        <f t="shared" si="3"/>
        <v>659.62791782664169</v>
      </c>
      <c r="M11" s="225">
        <f t="shared" si="3"/>
        <v>682.9920518169962</v>
      </c>
      <c r="N11" s="225">
        <f t="shared" si="3"/>
        <v>692.2120385248769</v>
      </c>
      <c r="O11" s="225">
        <f t="shared" si="3"/>
        <v>749.67023712804962</v>
      </c>
      <c r="P11" s="225">
        <f t="shared" si="3"/>
        <v>1008.2194296956532</v>
      </c>
      <c r="Q11" s="466">
        <f t="shared" si="3"/>
        <v>881.83539652067361</v>
      </c>
      <c r="R11" s="225">
        <f t="shared" si="3"/>
        <v>622.7575701136808</v>
      </c>
      <c r="S11" s="225">
        <f t="shared" si="3"/>
        <v>675.44883487259813</v>
      </c>
      <c r="T11" s="225">
        <f t="shared" si="3"/>
        <v>728.42453719077537</v>
      </c>
      <c r="U11" s="225">
        <f t="shared" si="3"/>
        <v>703.89680597162771</v>
      </c>
      <c r="V11" s="225">
        <f t="shared" si="3"/>
        <v>709.82091414423837</v>
      </c>
      <c r="W11" s="225">
        <f t="shared" si="3"/>
        <v>695.53250162955294</v>
      </c>
      <c r="X11" s="225">
        <f t="shared" si="3"/>
        <v>718.45621628162826</v>
      </c>
      <c r="Y11" s="225">
        <f t="shared" si="3"/>
        <v>689.79202588286876</v>
      </c>
      <c r="Z11" s="225">
        <f t="shared" si="3"/>
        <v>866.53472046898094</v>
      </c>
      <c r="AA11" s="225">
        <f t="shared" si="3"/>
        <v>992.60162235406938</v>
      </c>
      <c r="AB11" s="225">
        <f t="shared" si="3"/>
        <v>967.74597918374161</v>
      </c>
      <c r="AC11" s="466">
        <f t="shared" si="3"/>
        <v>945.79713642216223</v>
      </c>
      <c r="AD11" s="225">
        <f t="shared" si="3"/>
        <v>922.07245596846553</v>
      </c>
      <c r="AE11" s="225">
        <f t="shared" si="3"/>
        <v>897.6314395315602</v>
      </c>
      <c r="AF11" s="225">
        <f t="shared" si="3"/>
        <v>869.30942393776286</v>
      </c>
      <c r="AG11" s="225">
        <f t="shared" si="3"/>
        <v>859.73901098912074</v>
      </c>
      <c r="AH11" s="225">
        <f t="shared" si="3"/>
        <v>852.45630928366199</v>
      </c>
      <c r="AI11" s="225">
        <f t="shared" si="3"/>
        <v>837.68432703611552</v>
      </c>
      <c r="AJ11" s="225">
        <f t="shared" si="3"/>
        <v>821.76527917488272</v>
      </c>
      <c r="AK11" s="225">
        <f t="shared" si="3"/>
        <v>826.33238260500013</v>
      </c>
      <c r="AL11" s="225" t="str">
        <f t="shared" si="3"/>
        <v>-</v>
      </c>
      <c r="AM11" s="225" t="str">
        <f t="shared" si="3"/>
        <v>-</v>
      </c>
      <c r="AN11" s="225" t="str">
        <f t="shared" si="3"/>
        <v>-</v>
      </c>
      <c r="AO11" s="225" t="str">
        <f t="shared" si="3"/>
        <v>-</v>
      </c>
      <c r="AP11" s="275">
        <f ca="1">IFERROR(AP8/AP5,"-")</f>
        <v>837.51867133126314</v>
      </c>
      <c r="AQ11" s="225">
        <f t="shared" ref="AQ11:AT11" ca="1" si="4">IFERROR(AQ8/AQ5,"-")</f>
        <v>884.56691472080013</v>
      </c>
      <c r="AR11" s="225">
        <f t="shared" si="4"/>
        <v>684.13862553642161</v>
      </c>
      <c r="AS11" s="225">
        <f t="shared" ca="1" si="4"/>
        <v>694.77075420329788</v>
      </c>
      <c r="AT11" s="276">
        <f t="shared" ca="1" si="4"/>
        <v>862.04277597372709</v>
      </c>
    </row>
    <row r="12" spans="3:50" ht="15.75" x14ac:dyDescent="0.25">
      <c r="C12" t="str">
        <f t="shared" si="1"/>
        <v>MICL Total</v>
      </c>
      <c r="E12" s="496" t="s">
        <v>80</v>
      </c>
      <c r="F12" s="278">
        <f t="shared" ref="F12:U13" si="5">IFERROR(IF(F6=0,"-",(F9/F6)-1),"-")</f>
        <v>635.96172945277294</v>
      </c>
      <c r="G12" s="278">
        <f t="shared" si="5"/>
        <v>612.59386385114931</v>
      </c>
      <c r="H12" s="278">
        <f t="shared" si="5"/>
        <v>627.01175582274357</v>
      </c>
      <c r="I12" s="278">
        <f t="shared" si="5"/>
        <v>662.27565956067122</v>
      </c>
      <c r="J12" s="278">
        <f t="shared" si="5"/>
        <v>670.44236403446882</v>
      </c>
      <c r="K12" s="278">
        <f t="shared" si="5"/>
        <v>663.9143700170265</v>
      </c>
      <c r="L12" s="278">
        <f t="shared" si="5"/>
        <v>671.54618878971212</v>
      </c>
      <c r="M12" s="278">
        <f t="shared" si="5"/>
        <v>696.94763941930069</v>
      </c>
      <c r="N12" s="278">
        <f t="shared" si="5"/>
        <v>700.33844560240891</v>
      </c>
      <c r="O12" s="278">
        <f t="shared" si="5"/>
        <v>760.87429039868414</v>
      </c>
      <c r="P12" s="278">
        <f t="shared" si="5"/>
        <v>1025.0676905168125</v>
      </c>
      <c r="Q12" s="467">
        <f t="shared" si="5"/>
        <v>898.46703689915523</v>
      </c>
      <c r="R12" s="278">
        <f t="shared" si="5"/>
        <v>608.21577495271845</v>
      </c>
      <c r="S12" s="278">
        <f t="shared" si="5"/>
        <v>627.43551718352512</v>
      </c>
      <c r="T12" s="278">
        <f t="shared" si="5"/>
        <v>676.7417138541042</v>
      </c>
      <c r="U12" s="278">
        <f t="shared" si="5"/>
        <v>671.02853420011866</v>
      </c>
      <c r="V12" s="278">
        <f t="shared" si="3"/>
        <v>665.07894688841748</v>
      </c>
      <c r="W12" s="278">
        <f t="shared" si="3"/>
        <v>665.82693491410635</v>
      </c>
      <c r="X12" s="278">
        <f t="shared" si="3"/>
        <v>689.03235020950376</v>
      </c>
      <c r="Y12" s="278">
        <f t="shared" si="3"/>
        <v>663.91310143337091</v>
      </c>
      <c r="Z12" s="278">
        <f t="shared" si="3"/>
        <v>843.3553629710342</v>
      </c>
      <c r="AA12" s="278">
        <f t="shared" si="3"/>
        <v>961.95045858926073</v>
      </c>
      <c r="AB12" s="278">
        <f t="shared" si="3"/>
        <v>964.6895467463786</v>
      </c>
      <c r="AC12" s="467">
        <f t="shared" si="3"/>
        <v>945.60413985423429</v>
      </c>
      <c r="AD12" s="278">
        <f t="shared" si="3"/>
        <v>920.00739168581958</v>
      </c>
      <c r="AE12" s="278">
        <f t="shared" si="3"/>
        <v>896.16790737946292</v>
      </c>
      <c r="AF12" s="278">
        <f t="shared" si="3"/>
        <v>868.31465723917233</v>
      </c>
      <c r="AG12" s="278">
        <f t="shared" si="3"/>
        <v>859.01260792793948</v>
      </c>
      <c r="AH12" s="278">
        <f t="shared" si="3"/>
        <v>853.20555475637832</v>
      </c>
      <c r="AI12" s="278">
        <f t="shared" si="3"/>
        <v>838.37861570204529</v>
      </c>
      <c r="AJ12" s="278">
        <f t="shared" si="3"/>
        <v>821.29275653915499</v>
      </c>
      <c r="AK12" s="278">
        <f t="shared" si="3"/>
        <v>825.77719907305573</v>
      </c>
      <c r="AL12" s="278" t="str">
        <f t="shared" si="3"/>
        <v>-</v>
      </c>
      <c r="AM12" s="278" t="str">
        <f t="shared" si="3"/>
        <v>-</v>
      </c>
      <c r="AN12" s="278" t="str">
        <f t="shared" si="3"/>
        <v>-</v>
      </c>
      <c r="AO12" s="278" t="str">
        <f t="shared" si="3"/>
        <v>-</v>
      </c>
      <c r="AP12" s="277">
        <f t="shared" ref="AP12:AT13" ca="1" si="6">IFERROR(AP9/AP6,"-")</f>
        <v>837.75723967909425</v>
      </c>
      <c r="AQ12" s="278">
        <f t="shared" ca="1" si="6"/>
        <v>879.25894448298368</v>
      </c>
      <c r="AR12" s="278">
        <f t="shared" si="6"/>
        <v>697.48753251461392</v>
      </c>
      <c r="AS12" s="278">
        <f t="shared" ca="1" si="6"/>
        <v>660.67443619720621</v>
      </c>
      <c r="AT12" s="279">
        <f t="shared" ca="1" si="6"/>
        <v>861.54484431627395</v>
      </c>
    </row>
    <row r="13" spans="3:50" ht="15.75" x14ac:dyDescent="0.25">
      <c r="C13" t="str">
        <f t="shared" si="1"/>
        <v>MICL Total</v>
      </c>
      <c r="E13" s="497" t="s">
        <v>81</v>
      </c>
      <c r="F13" s="321">
        <f t="shared" si="5"/>
        <v>635.96172945277328</v>
      </c>
      <c r="G13" s="321">
        <f t="shared" si="3"/>
        <v>612.59386385114919</v>
      </c>
      <c r="H13" s="321">
        <f t="shared" si="3"/>
        <v>627.01175582274345</v>
      </c>
      <c r="I13" s="321">
        <f t="shared" si="3"/>
        <v>662.27565956067144</v>
      </c>
      <c r="J13" s="321">
        <f t="shared" si="3"/>
        <v>670.44236403446871</v>
      </c>
      <c r="K13" s="321">
        <f t="shared" si="3"/>
        <v>663.91437001702627</v>
      </c>
      <c r="L13" s="321">
        <f t="shared" si="3"/>
        <v>671.54618878971189</v>
      </c>
      <c r="M13" s="321">
        <f t="shared" si="3"/>
        <v>696.94763941930069</v>
      </c>
      <c r="N13" s="321">
        <f t="shared" si="3"/>
        <v>700.3384456024088</v>
      </c>
      <c r="O13" s="321">
        <f t="shared" si="3"/>
        <v>760.87429039868402</v>
      </c>
      <c r="P13" s="321">
        <f t="shared" si="3"/>
        <v>1025.0676905168127</v>
      </c>
      <c r="Q13" s="468">
        <f t="shared" si="3"/>
        <v>898.46703689915523</v>
      </c>
      <c r="R13" s="321">
        <f t="shared" si="3"/>
        <v>608.21577495271845</v>
      </c>
      <c r="S13" s="321">
        <f t="shared" si="3"/>
        <v>627.43551718352535</v>
      </c>
      <c r="T13" s="321">
        <f t="shared" si="3"/>
        <v>676.7417138541042</v>
      </c>
      <c r="U13" s="321">
        <f t="shared" si="3"/>
        <v>671.02853420011741</v>
      </c>
      <c r="V13" s="321">
        <f t="shared" si="3"/>
        <v>665.07894688841748</v>
      </c>
      <c r="W13" s="321">
        <f t="shared" si="3"/>
        <v>665.82220334921135</v>
      </c>
      <c r="X13" s="321">
        <f t="shared" si="3"/>
        <v>688.88226171835356</v>
      </c>
      <c r="Y13" s="321">
        <f t="shared" si="3"/>
        <v>663.68678663093954</v>
      </c>
      <c r="Z13" s="321">
        <f t="shared" si="3"/>
        <v>843.90746972166505</v>
      </c>
      <c r="AA13" s="321">
        <f t="shared" si="3"/>
        <v>963.41360875558541</v>
      </c>
      <c r="AB13" s="321">
        <f t="shared" si="3"/>
        <v>967.60353078616731</v>
      </c>
      <c r="AC13" s="468">
        <f t="shared" si="3"/>
        <v>950.90973409755634</v>
      </c>
      <c r="AD13" s="321">
        <f t="shared" si="3"/>
        <v>928.47273577017927</v>
      </c>
      <c r="AE13" s="321">
        <f t="shared" si="3"/>
        <v>908.08059697848591</v>
      </c>
      <c r="AF13" s="321">
        <f t="shared" si="3"/>
        <v>885.15770121095852</v>
      </c>
      <c r="AG13" s="321">
        <f t="shared" si="3"/>
        <v>880.00746465839427</v>
      </c>
      <c r="AH13" s="321">
        <f t="shared" si="3"/>
        <v>879.55869579764942</v>
      </c>
      <c r="AI13" s="321">
        <f t="shared" si="3"/>
        <v>869.42572401708344</v>
      </c>
      <c r="AJ13" s="321">
        <f t="shared" si="3"/>
        <v>856.84218864230968</v>
      </c>
      <c r="AK13" s="321">
        <f t="shared" si="3"/>
        <v>866.88026210352564</v>
      </c>
      <c r="AL13" s="321" t="str">
        <f t="shared" si="3"/>
        <v>-</v>
      </c>
      <c r="AM13" s="321" t="str">
        <f t="shared" si="3"/>
        <v>-</v>
      </c>
      <c r="AN13" s="321" t="str">
        <f t="shared" si="3"/>
        <v>-</v>
      </c>
      <c r="AO13" s="321" t="str">
        <f t="shared" si="3"/>
        <v>-</v>
      </c>
      <c r="AP13" s="280">
        <f t="shared" ca="1" si="6"/>
        <v>870.22822030166549</v>
      </c>
      <c r="AQ13" s="281">
        <f t="shared" ca="1" si="6"/>
        <v>898.65085990431055</v>
      </c>
      <c r="AR13" s="281">
        <f t="shared" si="6"/>
        <v>697.48753251461403</v>
      </c>
      <c r="AS13" s="281">
        <f t="shared" ca="1" si="6"/>
        <v>660.61503712846161</v>
      </c>
      <c r="AT13" s="282">
        <f t="shared" ca="1" si="6"/>
        <v>886.44313770427607</v>
      </c>
    </row>
    <row r="14" spans="3:50" ht="15.75" x14ac:dyDescent="0.25">
      <c r="C14" t="str">
        <f t="shared" si="1"/>
        <v>MICL Total</v>
      </c>
      <c r="E14" s="495" t="s">
        <v>82</v>
      </c>
      <c r="F14" s="225">
        <f t="shared" ref="F14:U16" si="7">F52</f>
        <v>944673.68321432977</v>
      </c>
      <c r="G14" s="225">
        <f t="shared" si="7"/>
        <v>742530.45964234008</v>
      </c>
      <c r="H14" s="225">
        <f t="shared" si="7"/>
        <v>672450.31821429974</v>
      </c>
      <c r="I14" s="225">
        <f t="shared" si="7"/>
        <v>778550.10571409995</v>
      </c>
      <c r="J14" s="225">
        <f t="shared" si="7"/>
        <v>938003.72821382037</v>
      </c>
      <c r="K14" s="225">
        <f t="shared" si="7"/>
        <v>1086366.7028568899</v>
      </c>
      <c r="L14" s="225">
        <f t="shared" si="7"/>
        <v>1326339.0635711101</v>
      </c>
      <c r="M14" s="225">
        <f t="shared" si="7"/>
        <v>1432563.3821420709</v>
      </c>
      <c r="N14" s="225">
        <f t="shared" si="7"/>
        <v>1446380.93178502</v>
      </c>
      <c r="O14" s="225">
        <f t="shared" si="7"/>
        <v>1299760.7885716292</v>
      </c>
      <c r="P14" s="225">
        <f t="shared" si="7"/>
        <v>447610.11678486987</v>
      </c>
      <c r="Q14" s="466">
        <f t="shared" si="7"/>
        <v>575794.40392799978</v>
      </c>
      <c r="R14" s="225">
        <f t="shared" si="7"/>
        <v>506708.95964265004</v>
      </c>
      <c r="S14" s="225">
        <f t="shared" si="7"/>
        <v>532862.07071448001</v>
      </c>
      <c r="T14" s="225">
        <f t="shared" si="7"/>
        <v>561559.36178566003</v>
      </c>
      <c r="U14" s="225">
        <f t="shared" si="7"/>
        <v>569311.18964299012</v>
      </c>
      <c r="V14" s="225">
        <f t="shared" ref="G14:AO16" si="8">V52</f>
        <v>640220.81821468007</v>
      </c>
      <c r="W14" s="225">
        <f t="shared" si="8"/>
        <v>758972.04178598989</v>
      </c>
      <c r="X14" s="225">
        <f t="shared" si="8"/>
        <v>743848.23250033008</v>
      </c>
      <c r="Y14" s="225">
        <f t="shared" si="8"/>
        <v>831944.35321473959</v>
      </c>
      <c r="Z14" s="225">
        <f t="shared" si="8"/>
        <v>451017.80464387004</v>
      </c>
      <c r="AA14" s="225">
        <f t="shared" si="8"/>
        <v>314971.71428623999</v>
      </c>
      <c r="AB14" s="225">
        <f t="shared" si="8"/>
        <v>292561.28571348998</v>
      </c>
      <c r="AC14" s="466">
        <f t="shared" si="8"/>
        <v>315283.44642858003</v>
      </c>
      <c r="AD14" s="225">
        <f t="shared" si="8"/>
        <v>336921.44642848993</v>
      </c>
      <c r="AE14" s="225">
        <f t="shared" si="8"/>
        <v>351364.89285684004</v>
      </c>
      <c r="AF14" s="225">
        <f t="shared" si="8"/>
        <v>389028.31250017998</v>
      </c>
      <c r="AG14" s="225">
        <f t="shared" si="8"/>
        <v>313309.00000003993</v>
      </c>
      <c r="AH14" s="225">
        <f t="shared" si="8"/>
        <v>424167.78571398003</v>
      </c>
      <c r="AI14" s="225">
        <f t="shared" si="8"/>
        <v>405923.21428547992</v>
      </c>
      <c r="AJ14" s="225">
        <f t="shared" si="8"/>
        <v>350498.00892850006</v>
      </c>
      <c r="AK14" s="225">
        <f t="shared" si="8"/>
        <v>178703.79464268003</v>
      </c>
      <c r="AL14" s="225">
        <f t="shared" si="8"/>
        <v>0</v>
      </c>
      <c r="AM14" s="225">
        <f t="shared" si="8"/>
        <v>0</v>
      </c>
      <c r="AN14" s="225">
        <f t="shared" si="8"/>
        <v>0</v>
      </c>
      <c r="AO14" s="225">
        <f t="shared" si="8"/>
        <v>0</v>
      </c>
      <c r="AP14" s="275">
        <f ca="1">IFERROR(AVERAGE(INDEX($F14:$AO14, $AX$4 - 3):INDEX($F14:$AO14, $AX$4)),"-")</f>
        <v>339823.20089266001</v>
      </c>
      <c r="AQ14" s="225">
        <f ca="1">IFERROR(AVERAGE(INDEX($F14:$AO14, $AX$4 - 11):INDEX($F14:$AO14, $AX$4)),"-")</f>
        <v>343645.89220236416</v>
      </c>
      <c r="AR14" s="225" cm="1">
        <f t="array" ref="AR14">IFERROR(SUMPRODUCT((YEAR($F$4:$AO$4)=2023)*$F14:$AO14),"-")</f>
        <v>11691023.684638482</v>
      </c>
      <c r="AS14" s="225">
        <f ca="1">IFERROR(SUM(INDEX($F14:$AO14, $AX$4 - MONTH(TODAY())-11):INDEX($F14:$AO14, $AX$4-12)),"-")</f>
        <v>5145427.0275015207</v>
      </c>
      <c r="AT14" s="276">
        <f ca="1">IFERROR(SUM(INDEX($F14:$AO14, $AX$4 - MONTH(TODAY())+1):INDEX($F14:$AO14, $AX$4)),"-")</f>
        <v>2749916.4553561895</v>
      </c>
    </row>
    <row r="15" spans="3:50" ht="15.75" x14ac:dyDescent="0.25">
      <c r="C15" t="str">
        <f t="shared" si="1"/>
        <v>MICL Total</v>
      </c>
      <c r="E15" s="496" t="s">
        <v>83</v>
      </c>
      <c r="F15" s="278">
        <f t="shared" si="7"/>
        <v>762213.26392865984</v>
      </c>
      <c r="G15" s="278">
        <f t="shared" si="8"/>
        <v>592298.22285664012</v>
      </c>
      <c r="H15" s="278">
        <f t="shared" si="8"/>
        <v>570349.70071429992</v>
      </c>
      <c r="I15" s="278">
        <f t="shared" si="8"/>
        <v>674121.61535693996</v>
      </c>
      <c r="J15" s="278">
        <f t="shared" si="8"/>
        <v>814928.95214245026</v>
      </c>
      <c r="K15" s="278">
        <f t="shared" si="8"/>
        <v>980464.07214259007</v>
      </c>
      <c r="L15" s="278">
        <f t="shared" si="8"/>
        <v>1226849.6064281506</v>
      </c>
      <c r="M15" s="278">
        <f t="shared" si="8"/>
        <v>1326867.7335707196</v>
      </c>
      <c r="N15" s="278">
        <f t="shared" si="8"/>
        <v>1297516.04535634</v>
      </c>
      <c r="O15" s="278">
        <f t="shared" si="8"/>
        <v>1198026.08107156</v>
      </c>
      <c r="P15" s="278">
        <f t="shared" si="8"/>
        <v>441201.44892759994</v>
      </c>
      <c r="Q15" s="467">
        <f t="shared" si="8"/>
        <v>557571.81785663997</v>
      </c>
      <c r="R15" s="278">
        <f t="shared" si="8"/>
        <v>424821.58285686001</v>
      </c>
      <c r="S15" s="278">
        <f t="shared" si="8"/>
        <v>386533.75357123005</v>
      </c>
      <c r="T15" s="278">
        <f t="shared" si="8"/>
        <v>397787.63321434002</v>
      </c>
      <c r="U15" s="278">
        <f t="shared" si="8"/>
        <v>431079.50857174996</v>
      </c>
      <c r="V15" s="278">
        <f t="shared" si="8"/>
        <v>486390.59000051982</v>
      </c>
      <c r="W15" s="278">
        <f t="shared" si="8"/>
        <v>601327.43535744981</v>
      </c>
      <c r="X15" s="278">
        <f t="shared" si="8"/>
        <v>576162.94642877998</v>
      </c>
      <c r="Y15" s="278">
        <f t="shared" si="8"/>
        <v>671212.70500047994</v>
      </c>
      <c r="Z15" s="278">
        <f t="shared" si="8"/>
        <v>324743.5957152099</v>
      </c>
      <c r="AA15" s="278">
        <f t="shared" si="8"/>
        <v>247478.26785744002</v>
      </c>
      <c r="AB15" s="278">
        <f t="shared" si="8"/>
        <v>290672.55357065995</v>
      </c>
      <c r="AC15" s="467">
        <f t="shared" si="8"/>
        <v>315219.17857146001</v>
      </c>
      <c r="AD15" s="278">
        <f t="shared" si="8"/>
        <v>337088.70535700995</v>
      </c>
      <c r="AE15" s="278">
        <f t="shared" si="8"/>
        <v>350792.65178537002</v>
      </c>
      <c r="AF15" s="278">
        <f t="shared" si="8"/>
        <v>388583.65178591001</v>
      </c>
      <c r="AG15" s="278">
        <f t="shared" si="8"/>
        <v>313044.58928576997</v>
      </c>
      <c r="AH15" s="278">
        <f t="shared" si="8"/>
        <v>424540.16071392002</v>
      </c>
      <c r="AI15" s="278">
        <f t="shared" si="8"/>
        <v>406259.24999978993</v>
      </c>
      <c r="AJ15" s="278">
        <f t="shared" si="8"/>
        <v>350296.71428568003</v>
      </c>
      <c r="AK15" s="278">
        <f t="shared" si="8"/>
        <v>178583.87499978003</v>
      </c>
      <c r="AL15" s="278">
        <f t="shared" si="8"/>
        <v>0</v>
      </c>
      <c r="AM15" s="278">
        <f t="shared" si="8"/>
        <v>0</v>
      </c>
      <c r="AN15" s="278">
        <f t="shared" si="8"/>
        <v>0</v>
      </c>
      <c r="AO15" s="278">
        <f t="shared" si="8"/>
        <v>0</v>
      </c>
      <c r="AP15" s="277">
        <f ca="1">IFERROR(AVERAGE(INDEX($F15:$AO15, $AX$4 - 3):INDEX($F15:$AO15, $AX$4)),"-")</f>
        <v>339919.99999979249</v>
      </c>
      <c r="AQ15" s="278">
        <f ca="1">IFERROR(AVERAGE(INDEX($F15:$AO15, $AX$4 - 11):INDEX($F15:$AO15, $AX$4)),"-")</f>
        <v>327275.26616066665</v>
      </c>
      <c r="AR15" s="278" cm="1">
        <f t="array" ref="AR15">IFERROR(SUMPRODUCT((YEAR($F$4:$AO$4)=2023)*$F15:$AO15),"-")</f>
        <v>10442408.56035259</v>
      </c>
      <c r="AS15" s="278">
        <f ca="1">IFERROR(SUM(INDEX($F15:$AO15, $AX$4 - MONTH(TODAY())-11):INDEX($F15:$AO15, $AX$4-12)),"-")</f>
        <v>3975316.1550014103</v>
      </c>
      <c r="AT15" s="279">
        <f ca="1">IFERROR(SUM(INDEX($F15:$AO15, $AX$4 - MONTH(TODAY())+1):INDEX($F15:$AO15, $AX$4)),"-")</f>
        <v>2749189.5982132303</v>
      </c>
    </row>
    <row r="16" spans="3:50" ht="15.75" x14ac:dyDescent="0.25">
      <c r="C16" t="str">
        <f t="shared" si="1"/>
        <v>MICL Total</v>
      </c>
      <c r="E16" s="497" t="s">
        <v>84</v>
      </c>
      <c r="F16" s="321">
        <f t="shared" si="7"/>
        <v>762213.26392866008</v>
      </c>
      <c r="G16" s="321">
        <f t="shared" si="8"/>
        <v>592298.22285663988</v>
      </c>
      <c r="H16" s="321">
        <f t="shared" si="8"/>
        <v>570349.70071430015</v>
      </c>
      <c r="I16" s="321">
        <f t="shared" si="8"/>
        <v>674121.61535693996</v>
      </c>
      <c r="J16" s="321">
        <f t="shared" si="8"/>
        <v>814928.95214245003</v>
      </c>
      <c r="K16" s="321">
        <f t="shared" si="8"/>
        <v>980464.07214258995</v>
      </c>
      <c r="L16" s="321">
        <f t="shared" si="8"/>
        <v>1226849.6064281499</v>
      </c>
      <c r="M16" s="321">
        <f t="shared" si="8"/>
        <v>1326867.7335707203</v>
      </c>
      <c r="N16" s="321">
        <f t="shared" si="8"/>
        <v>1297516.0453563398</v>
      </c>
      <c r="O16" s="321">
        <f t="shared" si="8"/>
        <v>1198026.08107156</v>
      </c>
      <c r="P16" s="321">
        <f t="shared" si="8"/>
        <v>441201.44892759999</v>
      </c>
      <c r="Q16" s="468">
        <f t="shared" si="8"/>
        <v>557571.81785664009</v>
      </c>
      <c r="R16" s="321">
        <f t="shared" si="8"/>
        <v>424821.58285685995</v>
      </c>
      <c r="S16" s="321">
        <f t="shared" si="8"/>
        <v>386533.75357122999</v>
      </c>
      <c r="T16" s="321">
        <f t="shared" si="8"/>
        <v>397787.63321433996</v>
      </c>
      <c r="U16" s="321">
        <f t="shared" si="8"/>
        <v>431079.5085717492</v>
      </c>
      <c r="V16" s="321">
        <f t="shared" si="8"/>
        <v>486390.59000051953</v>
      </c>
      <c r="W16" s="321">
        <f t="shared" si="8"/>
        <v>601323.1685535243</v>
      </c>
      <c r="X16" s="321">
        <f t="shared" si="8"/>
        <v>576037.62559815508</v>
      </c>
      <c r="Y16" s="321">
        <f t="shared" si="8"/>
        <v>670984.24601780321</v>
      </c>
      <c r="Z16" s="321">
        <f t="shared" si="8"/>
        <v>324919.26609181624</v>
      </c>
      <c r="AA16" s="321">
        <f t="shared" si="8"/>
        <v>247399.66983583901</v>
      </c>
      <c r="AB16" s="321">
        <f t="shared" si="8"/>
        <v>289643.37571536424</v>
      </c>
      <c r="AC16" s="468">
        <f t="shared" si="8"/>
        <v>312650.36271816114</v>
      </c>
      <c r="AD16" s="321">
        <f t="shared" si="8"/>
        <v>331643.83125370945</v>
      </c>
      <c r="AE16" s="321">
        <f t="shared" si="8"/>
        <v>341019.8397380886</v>
      </c>
      <c r="AF16" s="321">
        <f t="shared" si="8"/>
        <v>371484.95461891143</v>
      </c>
      <c r="AG16" s="321">
        <f t="shared" si="8"/>
        <v>292812.08101070405</v>
      </c>
      <c r="AH16" s="321">
        <f t="shared" si="8"/>
        <v>385640.44783495163</v>
      </c>
      <c r="AI16" s="321">
        <f t="shared" si="8"/>
        <v>356418.49041984783</v>
      </c>
      <c r="AJ16" s="321">
        <f t="shared" si="8"/>
        <v>292346.50898689969</v>
      </c>
      <c r="AK16" s="321">
        <f t="shared" si="8"/>
        <v>141949.98690686488</v>
      </c>
      <c r="AL16" s="321">
        <f t="shared" si="8"/>
        <v>0</v>
      </c>
      <c r="AM16" s="321">
        <f t="shared" si="8"/>
        <v>0</v>
      </c>
      <c r="AN16" s="321">
        <f t="shared" si="8"/>
        <v>0</v>
      </c>
      <c r="AO16" s="321">
        <f t="shared" si="8"/>
        <v>0</v>
      </c>
      <c r="AP16" s="280">
        <f ca="1">IFERROR(AVERAGE(INDEX($F16:$AO16, $AX$4 - 3):INDEX($F16:$AO16, $AX$4)),"-")</f>
        <v>294088.858537141</v>
      </c>
      <c r="AQ16" s="281">
        <f ca="1">IFERROR(AVERAGE(INDEX($F16:$AO16, $AX$4 - 11):INDEX($F16:$AO16, $AX$4)),"-")</f>
        <v>307327.40126092982</v>
      </c>
      <c r="AR16" s="281" cm="1">
        <f t="array" ref="AR16">IFERROR(SUMPRODUCT((YEAR($F$4:$AO$4)=2023)*$F16:$AO16),"-")</f>
        <v>10442408.56035259</v>
      </c>
      <c r="AS16" s="281">
        <f ca="1">IFERROR(SUM(INDEX($F16:$AO16, $AX$4 - MONTH(TODAY())-11):INDEX($F16:$AO16, $AX$4-12)),"-")</f>
        <v>3974958.1083841808</v>
      </c>
      <c r="AT16" s="282">
        <f ca="1">IFERROR(SUM(INDEX($F16:$AO16, $AX$4 - MONTH(TODAY())+1):INDEX($F16:$AO16, $AX$4)),"-")</f>
        <v>2513316.1407699776</v>
      </c>
    </row>
    <row r="17" spans="3:46" ht="15.75" thickBot="1" x14ac:dyDescent="0.3">
      <c r="C17" t="str">
        <f t="shared" si="1"/>
        <v>MICL Total</v>
      </c>
      <c r="E17" s="498" t="s">
        <v>66</v>
      </c>
      <c r="F17" s="285"/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470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470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  <c r="AP17" s="286"/>
      <c r="AQ17" s="287"/>
      <c r="AR17" s="287"/>
      <c r="AS17" s="287"/>
      <c r="AT17" s="288"/>
    </row>
    <row r="18" spans="3:46" ht="16.5" thickBot="1" x14ac:dyDescent="0.3">
      <c r="C18" t="str">
        <f t="shared" si="1"/>
        <v>MICL Total</v>
      </c>
      <c r="E18" s="385" t="s">
        <v>210</v>
      </c>
      <c r="F18" s="488">
        <f t="shared" ref="F18:AO18" si="9">F56</f>
        <v>-2.8984611815252494E-4</v>
      </c>
      <c r="G18" s="488">
        <f t="shared" si="9"/>
        <v>2.2947745481322421E-3</v>
      </c>
      <c r="H18" s="488">
        <f t="shared" si="9"/>
        <v>2.2357488118859279E-3</v>
      </c>
      <c r="I18" s="488">
        <f t="shared" si="9"/>
        <v>2.9921388269075607E-3</v>
      </c>
      <c r="J18" s="488">
        <f t="shared" si="9"/>
        <v>2.7227397111348325E-3</v>
      </c>
      <c r="K18" s="488">
        <f t="shared" si="9"/>
        <v>2.5885458313520465E-3</v>
      </c>
      <c r="L18" s="488">
        <f t="shared" si="9"/>
        <v>3.3344414874522622E-3</v>
      </c>
      <c r="M18" s="488">
        <f t="shared" si="9"/>
        <v>3.5404855821569311E-3</v>
      </c>
      <c r="N18" s="488">
        <f t="shared" si="9"/>
        <v>7.4246000925544467E-3</v>
      </c>
      <c r="O18" s="488">
        <f t="shared" si="9"/>
        <v>4.8901075150794681E-3</v>
      </c>
      <c r="P18" s="488">
        <f t="shared" si="9"/>
        <v>-1.0797566495406141E-3</v>
      </c>
      <c r="Q18" s="499">
        <f t="shared" si="9"/>
        <v>-1.2106925583932431E-3</v>
      </c>
      <c r="R18" s="488">
        <f t="shared" si="9"/>
        <v>-3.2631355110948261E-3</v>
      </c>
      <c r="S18" s="488">
        <f t="shared" si="9"/>
        <v>-1.6065320596981212E-3</v>
      </c>
      <c r="T18" s="488">
        <f t="shared" si="9"/>
        <v>-5.3693878246677193E-3</v>
      </c>
      <c r="U18" s="488">
        <f t="shared" si="9"/>
        <v>-4.1455710741958281E-3</v>
      </c>
      <c r="V18" s="488">
        <f t="shared" si="9"/>
        <v>-5.9087894244817191E-3</v>
      </c>
      <c r="W18" s="488">
        <f t="shared" si="9"/>
        <v>-5.833653621260336E-3</v>
      </c>
      <c r="X18" s="488">
        <f t="shared" si="9"/>
        <v>-3.962259868647006E-3</v>
      </c>
      <c r="Y18" s="488">
        <f t="shared" si="9"/>
        <v>-1.3833016541950629E-3</v>
      </c>
      <c r="Z18" s="488">
        <f t="shared" si="9"/>
        <v>-2.2227503874091404E-4</v>
      </c>
      <c r="AA18" s="488">
        <f t="shared" si="9"/>
        <v>0</v>
      </c>
      <c r="AB18" s="488">
        <f t="shared" si="9"/>
        <v>0</v>
      </c>
      <c r="AC18" s="499">
        <f t="shared" si="9"/>
        <v>0</v>
      </c>
      <c r="AD18" s="488">
        <f t="shared" si="9"/>
        <v>0</v>
      </c>
      <c r="AE18" s="488">
        <f t="shared" si="9"/>
        <v>0</v>
      </c>
      <c r="AF18" s="488">
        <f t="shared" si="9"/>
        <v>0</v>
      </c>
      <c r="AG18" s="488">
        <f t="shared" si="9"/>
        <v>0</v>
      </c>
      <c r="AH18" s="488">
        <f t="shared" si="9"/>
        <v>0</v>
      </c>
      <c r="AI18" s="488">
        <f t="shared" si="9"/>
        <v>0</v>
      </c>
      <c r="AJ18" s="488">
        <f t="shared" si="9"/>
        <v>0</v>
      </c>
      <c r="AK18" s="488">
        <f t="shared" si="9"/>
        <v>0</v>
      </c>
      <c r="AL18" s="488" t="str">
        <f t="shared" si="9"/>
        <v>-</v>
      </c>
      <c r="AM18" s="488" t="str">
        <f t="shared" si="9"/>
        <v>-</v>
      </c>
      <c r="AN18" s="488" t="str">
        <f t="shared" si="9"/>
        <v>-</v>
      </c>
      <c r="AO18" s="488" t="str">
        <f t="shared" si="9"/>
        <v>-</v>
      </c>
      <c r="AP18" s="487">
        <f t="shared" ref="AP18:AT18" ca="1" si="10">IFERROR((AP14-AP8)/AP14,"-")</f>
        <v>0</v>
      </c>
      <c r="AQ18" s="488">
        <f t="shared" ca="1" si="10"/>
        <v>-2.4310392925536606E-5</v>
      </c>
      <c r="AR18" s="488">
        <f t="shared" si="10"/>
        <v>3.0825410136971062E-3</v>
      </c>
      <c r="AS18" s="488">
        <f t="shared" ca="1" si="10"/>
        <v>-3.9245586210955863E-3</v>
      </c>
      <c r="AT18" s="489">
        <f t="shared" ca="1" si="10"/>
        <v>0</v>
      </c>
    </row>
    <row r="19" spans="3:46" hidden="1" x14ac:dyDescent="0.25"/>
    <row r="20" spans="3:46" ht="15.75" hidden="1" thickBot="1" x14ac:dyDescent="0.3"/>
    <row r="21" spans="3:46" ht="26.25" hidden="1" x14ac:dyDescent="0.4">
      <c r="E21" s="181" t="s">
        <v>8</v>
      </c>
      <c r="F21" s="107" t="s">
        <v>209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494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494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525" t="s">
        <v>288</v>
      </c>
      <c r="AQ21" s="526"/>
      <c r="AR21" s="526"/>
      <c r="AS21" s="526"/>
      <c r="AT21" s="527"/>
    </row>
    <row r="22" spans="3:46" ht="15.75" hidden="1" thickBot="1" x14ac:dyDescent="0.3">
      <c r="E22" s="110"/>
      <c r="F22" s="457" t="s">
        <v>179</v>
      </c>
      <c r="G22" s="457"/>
      <c r="H22" s="457"/>
      <c r="I22" s="457"/>
      <c r="J22" s="457"/>
      <c r="K22" s="457"/>
      <c r="L22" s="457"/>
      <c r="M22" s="457"/>
      <c r="N22" s="457"/>
      <c r="O22" s="457"/>
      <c r="P22" s="457"/>
      <c r="Q22" s="458"/>
      <c r="R22" s="457" t="s">
        <v>179</v>
      </c>
      <c r="S22" s="457"/>
      <c r="T22" s="457"/>
      <c r="U22" s="457"/>
      <c r="V22" s="457"/>
      <c r="W22" s="457"/>
      <c r="X22" s="457"/>
      <c r="Y22" s="457"/>
      <c r="Z22" s="457"/>
      <c r="AA22" s="457"/>
      <c r="AB22" s="457"/>
      <c r="AC22" s="458"/>
      <c r="AD22" s="457" t="s">
        <v>179</v>
      </c>
      <c r="AE22" s="457"/>
      <c r="AF22" s="457"/>
      <c r="AG22" s="457"/>
      <c r="AH22" s="457"/>
      <c r="AI22" s="457"/>
      <c r="AJ22" s="457"/>
      <c r="AK22" s="457"/>
      <c r="AL22" s="457"/>
      <c r="AM22" s="457"/>
      <c r="AN22" s="457"/>
      <c r="AO22" s="457"/>
      <c r="AP22" s="530" t="s">
        <v>289</v>
      </c>
      <c r="AQ22" s="528"/>
      <c r="AR22" s="528" t="s">
        <v>290</v>
      </c>
      <c r="AS22" s="528"/>
      <c r="AT22" s="529"/>
    </row>
    <row r="23" spans="3:46" hidden="1" x14ac:dyDescent="0.25">
      <c r="E23" s="183" t="s">
        <v>71</v>
      </c>
      <c r="F23" s="320">
        <f t="shared" ref="F23:AT23" si="11">F$4</f>
        <v>44927</v>
      </c>
      <c r="G23" s="320">
        <f t="shared" si="11"/>
        <v>44958</v>
      </c>
      <c r="H23" s="320">
        <f t="shared" si="11"/>
        <v>44986</v>
      </c>
      <c r="I23" s="320">
        <f t="shared" si="11"/>
        <v>45017</v>
      </c>
      <c r="J23" s="320">
        <f t="shared" si="11"/>
        <v>45047</v>
      </c>
      <c r="K23" s="320">
        <f t="shared" si="11"/>
        <v>45078</v>
      </c>
      <c r="L23" s="320">
        <f t="shared" si="11"/>
        <v>45108</v>
      </c>
      <c r="M23" s="320">
        <f t="shared" si="11"/>
        <v>45139</v>
      </c>
      <c r="N23" s="320">
        <f t="shared" si="11"/>
        <v>45170</v>
      </c>
      <c r="O23" s="320">
        <f t="shared" si="11"/>
        <v>45200</v>
      </c>
      <c r="P23" s="320">
        <f t="shared" si="11"/>
        <v>45231</v>
      </c>
      <c r="Q23" s="459">
        <f t="shared" si="11"/>
        <v>45261</v>
      </c>
      <c r="R23" s="320">
        <f t="shared" si="11"/>
        <v>45292</v>
      </c>
      <c r="S23" s="320">
        <f t="shared" si="11"/>
        <v>45323</v>
      </c>
      <c r="T23" s="320">
        <f t="shared" si="11"/>
        <v>45352</v>
      </c>
      <c r="U23" s="320">
        <f t="shared" si="11"/>
        <v>45383</v>
      </c>
      <c r="V23" s="320">
        <f t="shared" si="11"/>
        <v>45413</v>
      </c>
      <c r="W23" s="320">
        <f t="shared" si="11"/>
        <v>45444</v>
      </c>
      <c r="X23" s="320">
        <f t="shared" si="11"/>
        <v>45474</v>
      </c>
      <c r="Y23" s="320">
        <f t="shared" si="11"/>
        <v>45505</v>
      </c>
      <c r="Z23" s="320">
        <f t="shared" si="11"/>
        <v>45536</v>
      </c>
      <c r="AA23" s="320">
        <f t="shared" si="11"/>
        <v>45566</v>
      </c>
      <c r="AB23" s="320">
        <f t="shared" si="11"/>
        <v>45597</v>
      </c>
      <c r="AC23" s="459">
        <f t="shared" si="11"/>
        <v>45627</v>
      </c>
      <c r="AD23" s="320">
        <f t="shared" si="11"/>
        <v>45658</v>
      </c>
      <c r="AE23" s="320">
        <f t="shared" si="11"/>
        <v>45689</v>
      </c>
      <c r="AF23" s="320">
        <f t="shared" si="11"/>
        <v>45717</v>
      </c>
      <c r="AG23" s="320">
        <f t="shared" si="11"/>
        <v>45748</v>
      </c>
      <c r="AH23" s="320">
        <f t="shared" si="11"/>
        <v>45778</v>
      </c>
      <c r="AI23" s="320">
        <f t="shared" si="11"/>
        <v>45809</v>
      </c>
      <c r="AJ23" s="320">
        <f t="shared" si="11"/>
        <v>45839</v>
      </c>
      <c r="AK23" s="320">
        <f t="shared" si="11"/>
        <v>45870</v>
      </c>
      <c r="AL23" s="320">
        <f t="shared" si="11"/>
        <v>45901</v>
      </c>
      <c r="AM23" s="320">
        <f t="shared" si="11"/>
        <v>45931</v>
      </c>
      <c r="AN23" s="320">
        <f t="shared" si="11"/>
        <v>45962</v>
      </c>
      <c r="AO23" s="320">
        <f t="shared" si="11"/>
        <v>45992</v>
      </c>
      <c r="AP23" s="253" t="str">
        <f t="shared" si="11"/>
        <v>Last 4 Months</v>
      </c>
      <c r="AQ23" s="254" t="str">
        <f t="shared" si="11"/>
        <v>Last Year</v>
      </c>
      <c r="AR23" s="254" t="str">
        <f t="shared" si="11"/>
        <v>2024 UWY</v>
      </c>
      <c r="AS23" s="254" t="str">
        <f t="shared" si="11"/>
        <v>2024 YTD</v>
      </c>
      <c r="AT23" s="255" t="str">
        <f t="shared" si="11"/>
        <v>2025 YTD</v>
      </c>
    </row>
    <row r="24" spans="3:46" ht="15.75" hidden="1" x14ac:dyDescent="0.25">
      <c r="E24" s="111" t="s">
        <v>230</v>
      </c>
      <c r="F24" s="112">
        <v>127.36338798230011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461">
        <v>0</v>
      </c>
      <c r="R24" s="112">
        <v>175.51780822400002</v>
      </c>
      <c r="S24" s="112">
        <v>185.49041096400001</v>
      </c>
      <c r="T24" s="112">
        <v>228.37260274600013</v>
      </c>
      <c r="U24" s="112">
        <v>378.95890412000006</v>
      </c>
      <c r="V24" s="112">
        <v>316.13150685800019</v>
      </c>
      <c r="W24" s="112">
        <v>367.98904110600029</v>
      </c>
      <c r="X24" s="112">
        <v>547.49589042600007</v>
      </c>
      <c r="Y24" s="112">
        <v>951.38630139600036</v>
      </c>
      <c r="Z24" s="112">
        <v>1043.1342466040012</v>
      </c>
      <c r="AA24" s="112">
        <v>1070.0602740020008</v>
      </c>
      <c r="AB24" s="112">
        <v>868.61369865400195</v>
      </c>
      <c r="AC24" s="461">
        <v>758.91506851400118</v>
      </c>
      <c r="AD24" s="112">
        <v>300.17534247400005</v>
      </c>
      <c r="AE24" s="112">
        <f t="shared" ref="AE24:AE29" si="12">AVERAGE(AA24:AD24)</f>
        <v>749.44109591100096</v>
      </c>
      <c r="AF24" s="112">
        <f>AVERAGE(S24:AD24)</f>
        <v>584.72694065533381</v>
      </c>
      <c r="AG24" s="112"/>
      <c r="AH24" s="112"/>
      <c r="AI24" s="112"/>
      <c r="AJ24" s="112"/>
      <c r="AK24" s="112"/>
      <c r="AL24" s="112"/>
      <c r="AM24" s="112"/>
      <c r="AN24" s="112"/>
      <c r="AO24" s="112"/>
      <c r="AP24" s="113"/>
      <c r="AQ24" s="112"/>
      <c r="AR24" s="112"/>
      <c r="AS24" s="112"/>
      <c r="AT24" s="114"/>
    </row>
    <row r="25" spans="3:46" ht="15.75" hidden="1" x14ac:dyDescent="0.25">
      <c r="E25" s="115" t="s">
        <v>231</v>
      </c>
      <c r="F25" s="30">
        <v>69.909836052300008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463">
        <v>0</v>
      </c>
      <c r="R25" s="30">
        <v>165.06575342799999</v>
      </c>
      <c r="S25" s="30">
        <v>163.57260274299998</v>
      </c>
      <c r="T25" s="30">
        <v>198.14520548400009</v>
      </c>
      <c r="U25" s="30">
        <v>329.07671233800011</v>
      </c>
      <c r="V25" s="30">
        <v>278.6027397310001</v>
      </c>
      <c r="W25" s="30">
        <v>326.51780823200028</v>
      </c>
      <c r="X25" s="30">
        <v>482.56438357300033</v>
      </c>
      <c r="Y25" s="30">
        <v>868.02191783199999</v>
      </c>
      <c r="Z25" s="30">
        <v>939.7205479650014</v>
      </c>
      <c r="AA25" s="30">
        <v>987.30410961200073</v>
      </c>
      <c r="AB25" s="30">
        <v>824.81917810400182</v>
      </c>
      <c r="AC25" s="463">
        <v>728.03013700500117</v>
      </c>
      <c r="AD25" s="30">
        <v>290.25205480200003</v>
      </c>
      <c r="AE25" s="30">
        <f t="shared" si="12"/>
        <v>707.60136988075101</v>
      </c>
      <c r="AF25" s="30">
        <f t="shared" ref="AF25:AF29" si="13">AVERAGE(S25:AD25)</f>
        <v>534.71894978508385</v>
      </c>
      <c r="AG25" s="30"/>
      <c r="AH25" s="30"/>
      <c r="AI25" s="30"/>
      <c r="AJ25" s="30"/>
      <c r="AK25" s="30"/>
      <c r="AL25" s="30"/>
      <c r="AM25" s="30"/>
      <c r="AN25" s="30"/>
      <c r="AO25" s="30"/>
      <c r="AP25" s="116"/>
      <c r="AQ25" s="30"/>
      <c r="AR25" s="30"/>
      <c r="AS25" s="30"/>
      <c r="AT25" s="117"/>
    </row>
    <row r="26" spans="3:46" ht="15.75" hidden="1" x14ac:dyDescent="0.25">
      <c r="E26" s="118" t="s">
        <v>232</v>
      </c>
      <c r="F26" s="120" t="e">
        <v>#N/A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465">
        <v>0</v>
      </c>
      <c r="R26" s="120">
        <v>165.06575342800025</v>
      </c>
      <c r="S26" s="120">
        <v>163.55632406057794</v>
      </c>
      <c r="T26" s="120">
        <v>197.99696637312809</v>
      </c>
      <c r="U26" s="120">
        <v>328.32646499035013</v>
      </c>
      <c r="V26" s="120">
        <v>277.26965382827564</v>
      </c>
      <c r="W26" s="120">
        <v>289.01777248286152</v>
      </c>
      <c r="X26" s="120">
        <v>230.14498454830539</v>
      </c>
      <c r="Y26" s="120">
        <v>277.44204810433058</v>
      </c>
      <c r="Z26" s="120">
        <v>297.90312668821514</v>
      </c>
      <c r="AA26" s="120">
        <v>341.81510090919107</v>
      </c>
      <c r="AB26" s="120">
        <v>257.68353061537101</v>
      </c>
      <c r="AC26" s="465">
        <v>214.4660515241377</v>
      </c>
      <c r="AD26" s="120">
        <v>88.940444689448739</v>
      </c>
      <c r="AE26" s="120">
        <f t="shared" si="12"/>
        <v>225.72628193453716</v>
      </c>
      <c r="AF26" s="120">
        <f t="shared" si="13"/>
        <v>247.04687240118275</v>
      </c>
      <c r="AG26" s="120"/>
      <c r="AH26" s="120"/>
      <c r="AI26" s="120"/>
      <c r="AJ26" s="120"/>
      <c r="AK26" s="120"/>
      <c r="AL26" s="120"/>
      <c r="AM26" s="120"/>
      <c r="AN26" s="120"/>
      <c r="AO26" s="120"/>
      <c r="AP26" s="163"/>
      <c r="AQ26" s="164"/>
      <c r="AR26" s="164"/>
      <c r="AS26" s="164"/>
      <c r="AT26" s="165"/>
    </row>
    <row r="27" spans="3:46" ht="15.75" hidden="1" x14ac:dyDescent="0.25">
      <c r="E27" s="111" t="s">
        <v>76</v>
      </c>
      <c r="F27" s="225">
        <v>158929.28464254088</v>
      </c>
      <c r="G27" s="225">
        <v>0</v>
      </c>
      <c r="H27" s="225">
        <v>0</v>
      </c>
      <c r="I27" s="225">
        <v>0</v>
      </c>
      <c r="J27" s="225">
        <v>0</v>
      </c>
      <c r="K27" s="225">
        <v>0</v>
      </c>
      <c r="L27" s="225">
        <v>0</v>
      </c>
      <c r="M27" s="225">
        <v>0</v>
      </c>
      <c r="N27" s="225">
        <v>0</v>
      </c>
      <c r="O27" s="225">
        <v>0</v>
      </c>
      <c r="P27" s="225">
        <v>0</v>
      </c>
      <c r="Q27" s="466">
        <v>0</v>
      </c>
      <c r="R27" s="225">
        <v>152792.03035704006</v>
      </c>
      <c r="S27" s="225">
        <v>185121.90142871998</v>
      </c>
      <c r="T27" s="225">
        <v>208119.64499996998</v>
      </c>
      <c r="U27" s="225">
        <v>306890.76107113005</v>
      </c>
      <c r="V27" s="225">
        <v>257189.34142810994</v>
      </c>
      <c r="W27" s="225">
        <v>309819.41321436997</v>
      </c>
      <c r="X27" s="225">
        <v>500572.5714281401</v>
      </c>
      <c r="Y27" s="225">
        <v>822756.46571376</v>
      </c>
      <c r="Z27" s="225">
        <v>845316.23321378022</v>
      </c>
      <c r="AA27" s="225">
        <v>863810.50928575115</v>
      </c>
      <c r="AB27" s="225">
        <v>696981.26321521041</v>
      </c>
      <c r="AC27" s="466">
        <v>614047.85535754974</v>
      </c>
      <c r="AD27" s="225">
        <v>255721.79892831002</v>
      </c>
      <c r="AE27" s="225">
        <f t="shared" si="12"/>
        <v>607640.35669670533</v>
      </c>
      <c r="AF27" s="225">
        <f t="shared" si="13"/>
        <v>488862.31327373348</v>
      </c>
      <c r="AG27" s="225"/>
      <c r="AH27" s="225"/>
      <c r="AI27" s="225"/>
      <c r="AJ27" s="225"/>
      <c r="AK27" s="225"/>
      <c r="AL27" s="225"/>
      <c r="AM27" s="225"/>
      <c r="AN27" s="225"/>
      <c r="AO27" s="225"/>
      <c r="AP27" s="275"/>
      <c r="AQ27" s="225"/>
      <c r="AR27" s="225"/>
      <c r="AS27" s="225"/>
      <c r="AT27" s="276"/>
    </row>
    <row r="28" spans="3:46" ht="15.75" hidden="1" x14ac:dyDescent="0.25">
      <c r="E28" s="115" t="s">
        <v>77</v>
      </c>
      <c r="F28" s="278">
        <v>87244.441790487224</v>
      </c>
      <c r="G28" s="278">
        <v>0</v>
      </c>
      <c r="H28" s="278">
        <v>0</v>
      </c>
      <c r="I28" s="278">
        <v>0</v>
      </c>
      <c r="J28" s="278">
        <v>0</v>
      </c>
      <c r="K28" s="278">
        <v>0</v>
      </c>
      <c r="L28" s="278">
        <v>0</v>
      </c>
      <c r="M28" s="278">
        <v>0</v>
      </c>
      <c r="N28" s="278">
        <v>0</v>
      </c>
      <c r="O28" s="278">
        <v>0</v>
      </c>
      <c r="P28" s="278">
        <v>0</v>
      </c>
      <c r="Q28" s="467">
        <v>0</v>
      </c>
      <c r="R28" s="278">
        <v>144569.12321427593</v>
      </c>
      <c r="S28" s="278">
        <v>165041.9660706509</v>
      </c>
      <c r="T28" s="278">
        <v>179263.02892793107</v>
      </c>
      <c r="U28" s="278">
        <v>256174.43178594045</v>
      </c>
      <c r="V28" s="278">
        <v>229701.11999810988</v>
      </c>
      <c r="W28" s="278">
        <v>272629.35928665876</v>
      </c>
      <c r="X28" s="278">
        <v>434524.88785638392</v>
      </c>
      <c r="Y28" s="278">
        <v>765346.3317849451</v>
      </c>
      <c r="Z28" s="278">
        <v>751955.61928747641</v>
      </c>
      <c r="AA28" s="278">
        <v>804699.61785870185</v>
      </c>
      <c r="AB28" s="278">
        <v>661400.82071557362</v>
      </c>
      <c r="AC28" s="467">
        <v>583162.9771442411</v>
      </c>
      <c r="AD28" s="278">
        <v>241913.07714280009</v>
      </c>
      <c r="AE28" s="278">
        <f t="shared" si="12"/>
        <v>572794.12321532913</v>
      </c>
      <c r="AF28" s="278">
        <f t="shared" si="13"/>
        <v>445484.4364882845</v>
      </c>
      <c r="AG28" s="278"/>
      <c r="AH28" s="278"/>
      <c r="AI28" s="278"/>
      <c r="AJ28" s="278"/>
      <c r="AK28" s="278"/>
      <c r="AL28" s="278"/>
      <c r="AM28" s="278"/>
      <c r="AN28" s="278"/>
      <c r="AO28" s="278"/>
      <c r="AP28" s="277"/>
      <c r="AQ28" s="278"/>
      <c r="AR28" s="278"/>
      <c r="AS28" s="278"/>
      <c r="AT28" s="279"/>
    </row>
    <row r="29" spans="3:46" ht="15.75" hidden="1" x14ac:dyDescent="0.25">
      <c r="E29" s="118" t="s">
        <v>78</v>
      </c>
      <c r="F29" s="321" t="e">
        <v>#N/A</v>
      </c>
      <c r="G29" s="321">
        <v>0</v>
      </c>
      <c r="H29" s="321">
        <v>0</v>
      </c>
      <c r="I29" s="321">
        <v>0</v>
      </c>
      <c r="J29" s="321">
        <v>0</v>
      </c>
      <c r="K29" s="321">
        <v>0</v>
      </c>
      <c r="L29" s="321">
        <v>0</v>
      </c>
      <c r="M29" s="321">
        <v>0</v>
      </c>
      <c r="N29" s="321">
        <v>0</v>
      </c>
      <c r="O29" s="321">
        <v>0</v>
      </c>
      <c r="P29" s="321">
        <v>0</v>
      </c>
      <c r="Q29" s="468">
        <v>0</v>
      </c>
      <c r="R29" s="321">
        <v>144569.23315910896</v>
      </c>
      <c r="S29" s="321">
        <v>165029.82775704245</v>
      </c>
      <c r="T29" s="321">
        <v>179155.84931121938</v>
      </c>
      <c r="U29" s="321">
        <v>255781.37117084695</v>
      </c>
      <c r="V29" s="321">
        <v>229027.60372743194</v>
      </c>
      <c r="W29" s="321">
        <v>232662.12344527885</v>
      </c>
      <c r="X29" s="321">
        <v>180500.75480207926</v>
      </c>
      <c r="Y29" s="321">
        <v>223140.76341482683</v>
      </c>
      <c r="Z29" s="321">
        <v>213947.06018980913</v>
      </c>
      <c r="AA29" s="321">
        <v>254945.03982556245</v>
      </c>
      <c r="AB29" s="321">
        <v>198347.2988004681</v>
      </c>
      <c r="AC29" s="468">
        <v>159176.73664851184</v>
      </c>
      <c r="AD29" s="321">
        <v>68799.372848266677</v>
      </c>
      <c r="AE29" s="321">
        <f t="shared" si="12"/>
        <v>170317.11203070229</v>
      </c>
      <c r="AF29" s="321">
        <f t="shared" si="13"/>
        <v>196709.48349511196</v>
      </c>
      <c r="AG29" s="321"/>
      <c r="AH29" s="321"/>
      <c r="AI29" s="321"/>
      <c r="AJ29" s="321"/>
      <c r="AK29" s="321"/>
      <c r="AL29" s="321"/>
      <c r="AM29" s="321"/>
      <c r="AN29" s="321"/>
      <c r="AO29" s="321"/>
      <c r="AP29" s="280"/>
      <c r="AQ29" s="281"/>
      <c r="AR29" s="281"/>
      <c r="AS29" s="281"/>
      <c r="AT29" s="282"/>
    </row>
    <row r="30" spans="3:46" ht="15.75" hidden="1" x14ac:dyDescent="0.25">
      <c r="E30" s="111" t="s">
        <v>79</v>
      </c>
      <c r="F30" s="225">
        <v>1247.8412137138464</v>
      </c>
      <c r="G30" s="225">
        <v>0</v>
      </c>
      <c r="H30" s="225">
        <v>0</v>
      </c>
      <c r="I30" s="225">
        <v>0</v>
      </c>
      <c r="J30" s="225">
        <v>0</v>
      </c>
      <c r="K30" s="225">
        <v>0</v>
      </c>
      <c r="L30" s="225">
        <v>0</v>
      </c>
      <c r="M30" s="225">
        <v>0</v>
      </c>
      <c r="N30" s="225">
        <v>0</v>
      </c>
      <c r="O30" s="225">
        <v>0</v>
      </c>
      <c r="P30" s="225">
        <v>0</v>
      </c>
      <c r="Q30" s="466">
        <v>0</v>
      </c>
      <c r="R30" s="225">
        <v>870.52152657947511</v>
      </c>
      <c r="S30" s="225">
        <v>998.01332298869329</v>
      </c>
      <c r="T30" s="225">
        <v>911.31616707737999</v>
      </c>
      <c r="U30" s="225">
        <v>809.82596723456561</v>
      </c>
      <c r="V30" s="225">
        <v>813.55175251049604</v>
      </c>
      <c r="W30" s="225">
        <v>841.92565159875403</v>
      </c>
      <c r="X30" s="225">
        <v>914.29466445611217</v>
      </c>
      <c r="Y30" s="225">
        <v>864.79746923673633</v>
      </c>
      <c r="Z30" s="225">
        <v>810.36188387618199</v>
      </c>
      <c r="AA30" s="225">
        <v>807.25406808638888</v>
      </c>
      <c r="AB30" s="225">
        <v>802.40648322176821</v>
      </c>
      <c r="AC30" s="466">
        <v>809.11274638397981</v>
      </c>
      <c r="AD30" s="225">
        <v>851.90807752791886</v>
      </c>
      <c r="AE30" s="225">
        <f t="shared" ref="AE30:AF30" si="14">IFERROR(AE27/AE24,0)</f>
        <v>810.79134839553149</v>
      </c>
      <c r="AF30" s="225">
        <f t="shared" si="14"/>
        <v>836.05231653229475</v>
      </c>
      <c r="AG30" s="225"/>
      <c r="AH30" s="225"/>
      <c r="AI30" s="225"/>
      <c r="AJ30" s="225"/>
      <c r="AK30" s="225"/>
      <c r="AL30" s="225"/>
      <c r="AM30" s="225"/>
      <c r="AN30" s="225"/>
      <c r="AO30" s="225"/>
      <c r="AP30" s="275"/>
      <c r="AQ30" s="225"/>
      <c r="AR30" s="225"/>
      <c r="AS30" s="225"/>
      <c r="AT30" s="276"/>
    </row>
    <row r="31" spans="3:46" ht="15.75" hidden="1" x14ac:dyDescent="0.25">
      <c r="E31" s="115" t="s">
        <v>80</v>
      </c>
      <c r="F31" s="278">
        <v>1247.9566069246548</v>
      </c>
      <c r="G31" s="278">
        <v>0</v>
      </c>
      <c r="H31" s="278">
        <v>0</v>
      </c>
      <c r="I31" s="278">
        <v>0</v>
      </c>
      <c r="J31" s="278">
        <v>0</v>
      </c>
      <c r="K31" s="278">
        <v>0</v>
      </c>
      <c r="L31" s="278">
        <v>0</v>
      </c>
      <c r="M31" s="278">
        <v>0</v>
      </c>
      <c r="N31" s="278">
        <v>0</v>
      </c>
      <c r="O31" s="278">
        <v>0</v>
      </c>
      <c r="P31" s="278">
        <v>0</v>
      </c>
      <c r="Q31" s="467">
        <v>0</v>
      </c>
      <c r="R31" s="278">
        <v>875.82748215144159</v>
      </c>
      <c r="S31" s="278">
        <v>1008.9829427606501</v>
      </c>
      <c r="T31" s="278">
        <v>904.7053573163862</v>
      </c>
      <c r="U31" s="278">
        <v>778.46417622775891</v>
      </c>
      <c r="V31" s="278">
        <v>824.47545282538749</v>
      </c>
      <c r="W31" s="278">
        <v>834.96015351465235</v>
      </c>
      <c r="X31" s="278">
        <v>900.44956206481163</v>
      </c>
      <c r="Y31" s="278">
        <v>881.71314118023565</v>
      </c>
      <c r="Z31" s="278">
        <v>800.19067468074775</v>
      </c>
      <c r="AA31" s="278">
        <v>815.04736992833909</v>
      </c>
      <c r="AB31" s="278">
        <v>801.87371762611622</v>
      </c>
      <c r="AC31" s="467">
        <v>801.01488592667295</v>
      </c>
      <c r="AD31" s="278">
        <v>833.45862032854473</v>
      </c>
      <c r="AE31" s="278">
        <f t="shared" ref="AE31:AF31" si="15">IFERROR(AE28/AE25,0)</f>
        <v>809.48701853398006</v>
      </c>
      <c r="AF31" s="278">
        <f t="shared" si="15"/>
        <v>833.11884994413458</v>
      </c>
      <c r="AG31" s="278"/>
      <c r="AH31" s="278"/>
      <c r="AI31" s="278"/>
      <c r="AJ31" s="278"/>
      <c r="AK31" s="278"/>
      <c r="AL31" s="278"/>
      <c r="AM31" s="278"/>
      <c r="AN31" s="278"/>
      <c r="AO31" s="278"/>
      <c r="AP31" s="277"/>
      <c r="AQ31" s="278"/>
      <c r="AR31" s="278"/>
      <c r="AS31" s="278"/>
      <c r="AT31" s="279"/>
    </row>
    <row r="32" spans="3:46" ht="15.75" hidden="1" x14ac:dyDescent="0.25">
      <c r="E32" s="118" t="s">
        <v>81</v>
      </c>
      <c r="F32" s="321">
        <v>0</v>
      </c>
      <c r="G32" s="321">
        <v>0</v>
      </c>
      <c r="H32" s="321">
        <v>0</v>
      </c>
      <c r="I32" s="321">
        <v>0</v>
      </c>
      <c r="J32" s="321">
        <v>0</v>
      </c>
      <c r="K32" s="321">
        <v>0</v>
      </c>
      <c r="L32" s="321">
        <v>0</v>
      </c>
      <c r="M32" s="321">
        <v>0</v>
      </c>
      <c r="N32" s="321">
        <v>0</v>
      </c>
      <c r="O32" s="321">
        <v>0</v>
      </c>
      <c r="P32" s="321">
        <v>0</v>
      </c>
      <c r="Q32" s="468">
        <v>0</v>
      </c>
      <c r="R32" s="321">
        <v>875.82814821833028</v>
      </c>
      <c r="S32" s="321">
        <v>1009.0091514646585</v>
      </c>
      <c r="T32" s="321">
        <v>904.84138516343546</v>
      </c>
      <c r="U32" s="321">
        <v>779.04585357858571</v>
      </c>
      <c r="V32" s="321">
        <v>826.0103497271939</v>
      </c>
      <c r="W32" s="321">
        <v>805.00974540960283</v>
      </c>
      <c r="X32" s="321">
        <v>784.29149849317594</v>
      </c>
      <c r="Y32" s="321">
        <v>804.27882125104531</v>
      </c>
      <c r="Z32" s="321">
        <v>718.17661858153554</v>
      </c>
      <c r="AA32" s="321">
        <v>745.85657318075266</v>
      </c>
      <c r="AB32" s="321">
        <v>769.73215295054842</v>
      </c>
      <c r="AC32" s="468">
        <v>742.20015483707846</v>
      </c>
      <c r="AD32" s="321">
        <v>773.54428672458107</v>
      </c>
      <c r="AE32" s="321">
        <f t="shared" ref="AE32:AF32" si="16">IFERROR(AE29/AE26,0)</f>
        <v>754.52938209515162</v>
      </c>
      <c r="AF32" s="321">
        <f t="shared" si="16"/>
        <v>796.24356942140423</v>
      </c>
      <c r="AG32" s="321"/>
      <c r="AH32" s="321"/>
      <c r="AI32" s="321"/>
      <c r="AJ32" s="321"/>
      <c r="AK32" s="321"/>
      <c r="AL32" s="321"/>
      <c r="AM32" s="321"/>
      <c r="AN32" s="321"/>
      <c r="AO32" s="321"/>
      <c r="AP32" s="280"/>
      <c r="AQ32" s="281"/>
      <c r="AR32" s="281"/>
      <c r="AS32" s="281"/>
      <c r="AT32" s="282"/>
    </row>
    <row r="33" spans="5:46" ht="15.75" hidden="1" x14ac:dyDescent="0.25">
      <c r="E33" s="111" t="s">
        <v>82</v>
      </c>
      <c r="F33" s="225">
        <v>180968.79464249595</v>
      </c>
      <c r="G33" s="225">
        <v>0</v>
      </c>
      <c r="H33" s="225">
        <v>0</v>
      </c>
      <c r="I33" s="225">
        <v>0</v>
      </c>
      <c r="J33" s="225">
        <v>0</v>
      </c>
      <c r="K33" s="225">
        <v>0</v>
      </c>
      <c r="L33" s="225">
        <v>0</v>
      </c>
      <c r="M33" s="225">
        <v>0</v>
      </c>
      <c r="N33" s="225">
        <v>0</v>
      </c>
      <c r="O33" s="225">
        <v>0</v>
      </c>
      <c r="P33" s="225">
        <v>0</v>
      </c>
      <c r="Q33" s="466">
        <v>0</v>
      </c>
      <c r="R33" s="225">
        <v>172028.83035705998</v>
      </c>
      <c r="S33" s="225">
        <v>208028.82142873996</v>
      </c>
      <c r="T33" s="225">
        <v>234709.12500011004</v>
      </c>
      <c r="U33" s="225">
        <v>347910.49107096996</v>
      </c>
      <c r="V33" s="225">
        <v>291581.32142825995</v>
      </c>
      <c r="W33" s="225">
        <v>348272.47321441985</v>
      </c>
      <c r="X33" s="225">
        <v>550956.07142824994</v>
      </c>
      <c r="Y33" s="225">
        <v>896863.03571370989</v>
      </c>
      <c r="Z33" s="225">
        <v>895846.97321377008</v>
      </c>
      <c r="AA33" s="225">
        <v>914549.33928557928</v>
      </c>
      <c r="AB33" s="225">
        <v>736712.22321523982</v>
      </c>
      <c r="AC33" s="466">
        <v>648907.20535762038</v>
      </c>
      <c r="AD33" s="225">
        <v>269886.2589283199</v>
      </c>
      <c r="AE33" s="225">
        <f t="shared" ref="AE33:AE35" si="17">AVERAGE(AA33:AD33)</f>
        <v>642513.75669668987</v>
      </c>
      <c r="AF33" s="225">
        <f>AVERAGE(S33:AD33)</f>
        <v>528685.27827374917</v>
      </c>
      <c r="AG33" s="225"/>
      <c r="AH33" s="225"/>
      <c r="AI33" s="225"/>
      <c r="AJ33" s="225"/>
      <c r="AK33" s="225"/>
      <c r="AL33" s="225"/>
      <c r="AM33" s="225"/>
      <c r="AN33" s="225"/>
      <c r="AO33" s="225"/>
      <c r="AP33" s="275"/>
      <c r="AQ33" s="225"/>
      <c r="AR33" s="225"/>
      <c r="AS33" s="225"/>
      <c r="AT33" s="276"/>
    </row>
    <row r="34" spans="5:46" ht="15.75" hidden="1" x14ac:dyDescent="0.25">
      <c r="E34" s="115" t="s">
        <v>83</v>
      </c>
      <c r="F34" s="278">
        <v>101104.40178974124</v>
      </c>
      <c r="G34" s="278">
        <v>0</v>
      </c>
      <c r="H34" s="278">
        <v>0</v>
      </c>
      <c r="I34" s="278">
        <v>0</v>
      </c>
      <c r="J34" s="278">
        <v>0</v>
      </c>
      <c r="K34" s="278">
        <v>0</v>
      </c>
      <c r="L34" s="278">
        <v>0</v>
      </c>
      <c r="M34" s="278">
        <v>0</v>
      </c>
      <c r="N34" s="278">
        <v>0</v>
      </c>
      <c r="O34" s="278">
        <v>0</v>
      </c>
      <c r="P34" s="278">
        <v>0</v>
      </c>
      <c r="Q34" s="467">
        <v>0</v>
      </c>
      <c r="R34" s="278">
        <v>162722.22321390299</v>
      </c>
      <c r="S34" s="278">
        <v>185447.86607097083</v>
      </c>
      <c r="T34" s="278">
        <v>202239.50892816801</v>
      </c>
      <c r="U34" s="278">
        <v>290728.40178598091</v>
      </c>
      <c r="V34" s="278">
        <v>260482.74999845715</v>
      </c>
      <c r="W34" s="278">
        <v>306813.33928679855</v>
      </c>
      <c r="X34" s="278">
        <v>478544.76785669406</v>
      </c>
      <c r="Y34" s="278">
        <v>834041.40178502188</v>
      </c>
      <c r="Z34" s="278">
        <v>796654.33928756893</v>
      </c>
      <c r="AA34" s="278">
        <v>852325.76785946742</v>
      </c>
      <c r="AB34" s="278">
        <v>698687.66071570327</v>
      </c>
      <c r="AC34" s="467">
        <v>615784.10714400106</v>
      </c>
      <c r="AD34" s="278">
        <v>255514.60714250995</v>
      </c>
      <c r="AE34" s="278">
        <f t="shared" si="17"/>
        <v>605578.03571542038</v>
      </c>
      <c r="AF34" s="278">
        <f t="shared" ref="AF34:AF35" si="18">AVERAGE(S34:AD34)</f>
        <v>481438.70982177841</v>
      </c>
      <c r="AG34" s="278"/>
      <c r="AH34" s="278"/>
      <c r="AI34" s="278"/>
      <c r="AJ34" s="278"/>
      <c r="AK34" s="278"/>
      <c r="AL34" s="278"/>
      <c r="AM34" s="278"/>
      <c r="AN34" s="278"/>
      <c r="AO34" s="278"/>
      <c r="AP34" s="277"/>
      <c r="AQ34" s="278"/>
      <c r="AR34" s="278"/>
      <c r="AS34" s="278"/>
      <c r="AT34" s="279"/>
    </row>
    <row r="35" spans="5:46" ht="15.75" hidden="1" x14ac:dyDescent="0.25">
      <c r="E35" s="118" t="s">
        <v>84</v>
      </c>
      <c r="F35" s="321" t="e">
        <v>#N/A</v>
      </c>
      <c r="G35" s="321">
        <v>0</v>
      </c>
      <c r="H35" s="321">
        <v>0</v>
      </c>
      <c r="I35" s="321">
        <v>0</v>
      </c>
      <c r="J35" s="321">
        <v>0</v>
      </c>
      <c r="K35" s="321">
        <v>0</v>
      </c>
      <c r="L35" s="321">
        <v>0</v>
      </c>
      <c r="M35" s="321">
        <v>0</v>
      </c>
      <c r="N35" s="321">
        <v>0</v>
      </c>
      <c r="O35" s="321">
        <v>0</v>
      </c>
      <c r="P35" s="321">
        <v>0</v>
      </c>
      <c r="Q35" s="468">
        <v>0</v>
      </c>
      <c r="R35" s="321">
        <v>162722.34696417043</v>
      </c>
      <c r="S35" s="321">
        <v>185434.22696808094</v>
      </c>
      <c r="T35" s="321">
        <v>202118.59189814507</v>
      </c>
      <c r="U35" s="321">
        <v>290282.32337122859</v>
      </c>
      <c r="V35" s="321">
        <v>259718.96486871576</v>
      </c>
      <c r="W35" s="321">
        <v>263576.63104968675</v>
      </c>
      <c r="X35" s="321">
        <v>204682.50575173672</v>
      </c>
      <c r="Y35" s="321">
        <v>252089.29896395624</v>
      </c>
      <c r="Z35" s="321">
        <v>235779.98105917356</v>
      </c>
      <c r="AA35" s="321">
        <v>280444.25473020447</v>
      </c>
      <c r="AB35" s="321">
        <v>218141.67106899584</v>
      </c>
      <c r="AC35" s="468">
        <v>175220.3078408381</v>
      </c>
      <c r="AD35" s="321">
        <v>75744.729223447415</v>
      </c>
      <c r="AE35" s="321">
        <f t="shared" si="17"/>
        <v>187387.74071587145</v>
      </c>
      <c r="AF35" s="321">
        <f t="shared" si="18"/>
        <v>220269.45723285081</v>
      </c>
      <c r="AG35" s="321"/>
      <c r="AH35" s="321"/>
      <c r="AI35" s="321"/>
      <c r="AJ35" s="321"/>
      <c r="AK35" s="321"/>
      <c r="AL35" s="321"/>
      <c r="AM35" s="321"/>
      <c r="AN35" s="321"/>
      <c r="AO35" s="321"/>
      <c r="AP35" s="280"/>
      <c r="AQ35" s="281"/>
      <c r="AR35" s="281"/>
      <c r="AS35" s="281"/>
      <c r="AT35" s="282"/>
    </row>
    <row r="36" spans="5:46" ht="15.75" hidden="1" thickBot="1" x14ac:dyDescent="0.3">
      <c r="E36" s="184" t="s">
        <v>66</v>
      </c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470"/>
      <c r="R36" s="285"/>
      <c r="S36" s="285"/>
      <c r="T36" s="285"/>
      <c r="U36" s="285"/>
      <c r="V36" s="285"/>
      <c r="W36" s="285"/>
      <c r="X36" s="285"/>
      <c r="Y36" s="285"/>
      <c r="Z36" s="285"/>
      <c r="AA36" s="285"/>
      <c r="AB36" s="285"/>
      <c r="AC36" s="470"/>
      <c r="AD36" s="285"/>
      <c r="AE36" s="285"/>
      <c r="AF36" s="285"/>
      <c r="AG36" s="285"/>
      <c r="AH36" s="285"/>
      <c r="AI36" s="285"/>
      <c r="AJ36" s="285"/>
      <c r="AK36" s="285"/>
      <c r="AL36" s="285"/>
      <c r="AM36" s="285"/>
      <c r="AN36" s="285"/>
      <c r="AO36" s="285"/>
      <c r="AP36" s="286"/>
      <c r="AQ36" s="287"/>
      <c r="AR36" s="287"/>
      <c r="AS36" s="287"/>
      <c r="AT36" s="288"/>
    </row>
    <row r="37" spans="5:46" ht="16.5" hidden="1" thickBot="1" x14ac:dyDescent="0.3">
      <c r="E37" s="150" t="s">
        <v>210</v>
      </c>
      <c r="F37" s="488">
        <v>0.13867494621602106</v>
      </c>
      <c r="G37" s="488" t="e">
        <v>#DIV/0!</v>
      </c>
      <c r="H37" s="488" t="e">
        <v>#DIV/0!</v>
      </c>
      <c r="I37" s="488" t="e">
        <v>#DIV/0!</v>
      </c>
      <c r="J37" s="488" t="e">
        <v>#DIV/0!</v>
      </c>
      <c r="K37" s="488" t="e">
        <v>#DIV/0!</v>
      </c>
      <c r="L37" s="488" t="e">
        <v>#DIV/0!</v>
      </c>
      <c r="M37" s="488" t="e">
        <v>#DIV/0!</v>
      </c>
      <c r="N37" s="488" t="e">
        <v>#DIV/0!</v>
      </c>
      <c r="O37" s="488" t="e">
        <v>#DIV/0!</v>
      </c>
      <c r="P37" s="488" t="e">
        <v>#DIV/0!</v>
      </c>
      <c r="Q37" s="499" t="e">
        <v>#DIV/0!</v>
      </c>
      <c r="R37" s="488">
        <v>0.12590185466524617</v>
      </c>
      <c r="S37" s="488">
        <v>0.12373965383474705</v>
      </c>
      <c r="T37" s="488">
        <v>0.12776054850633578</v>
      </c>
      <c r="U37" s="488">
        <v>0.13366231637821291</v>
      </c>
      <c r="V37" s="488">
        <v>0.1337224155914849</v>
      </c>
      <c r="W37" s="488">
        <v>0.12411443040673342</v>
      </c>
      <c r="X37" s="488">
        <v>0.10065173937989669</v>
      </c>
      <c r="Y37" s="488">
        <v>9.007108796849228E-2</v>
      </c>
      <c r="Z37" s="488">
        <v>5.9777321213717594E-2</v>
      </c>
      <c r="AA37" s="488">
        <v>5.873838006645915E-2</v>
      </c>
      <c r="AB37" s="488">
        <v>5.700434444499769E-2</v>
      </c>
      <c r="AC37" s="499">
        <v>5.6769761014428877E-2</v>
      </c>
      <c r="AD37" s="488">
        <v>5.5390115584087463E-2</v>
      </c>
      <c r="AE37" s="488">
        <f t="shared" ref="AE37:AF37" si="19">1-(AE27/AE33)</f>
        <v>5.4276503244501173E-2</v>
      </c>
      <c r="AF37" s="488">
        <f t="shared" si="19"/>
        <v>7.5324520346102153E-2</v>
      </c>
      <c r="AG37" s="488"/>
      <c r="AH37" s="488"/>
      <c r="AI37" s="488"/>
      <c r="AJ37" s="488"/>
      <c r="AK37" s="488"/>
      <c r="AL37" s="488"/>
      <c r="AM37" s="488"/>
      <c r="AN37" s="488"/>
      <c r="AO37" s="488"/>
      <c r="AP37" s="487"/>
      <c r="AQ37" s="488"/>
      <c r="AR37" s="488"/>
      <c r="AS37" s="488"/>
      <c r="AT37" s="489"/>
    </row>
    <row r="39" spans="5:46" ht="15.75" thickBot="1" x14ac:dyDescent="0.3"/>
    <row r="40" spans="5:46" ht="26.25" x14ac:dyDescent="0.4">
      <c r="E40" s="453" t="s">
        <v>10</v>
      </c>
      <c r="F40" s="454" t="s">
        <v>478</v>
      </c>
      <c r="G40" s="454"/>
      <c r="H40" s="454"/>
      <c r="I40" s="454"/>
      <c r="J40" s="454"/>
      <c r="K40" s="454"/>
      <c r="L40" s="454"/>
      <c r="M40" s="454"/>
      <c r="N40" s="454"/>
      <c r="O40" s="454"/>
      <c r="P40" s="454"/>
      <c r="Q40" s="455"/>
      <c r="R40" s="454"/>
      <c r="S40" s="454"/>
      <c r="T40" s="454"/>
      <c r="U40" s="454"/>
      <c r="V40" s="454"/>
      <c r="W40" s="454"/>
      <c r="X40" s="454"/>
      <c r="Y40" s="454"/>
      <c r="Z40" s="454"/>
      <c r="AA40" s="454"/>
      <c r="AB40" s="454"/>
      <c r="AC40" s="455"/>
      <c r="AD40" s="454"/>
      <c r="AE40" s="454"/>
      <c r="AF40" s="454"/>
      <c r="AG40" s="454"/>
      <c r="AH40" s="454"/>
      <c r="AI40" s="454"/>
      <c r="AJ40" s="454"/>
      <c r="AK40" s="454"/>
      <c r="AL40" s="454"/>
      <c r="AM40" s="454"/>
      <c r="AN40" s="454"/>
      <c r="AO40" s="454"/>
      <c r="AP40" s="525" t="s">
        <v>288</v>
      </c>
      <c r="AQ40" s="526"/>
      <c r="AR40" s="526"/>
      <c r="AS40" s="526"/>
      <c r="AT40" s="527"/>
    </row>
    <row r="41" spans="5:46" ht="15.75" thickBot="1" x14ac:dyDescent="0.3">
      <c r="E41" s="456"/>
      <c r="F41" s="457" t="s">
        <v>179</v>
      </c>
      <c r="G41" s="457"/>
      <c r="H41" s="457"/>
      <c r="I41" s="457"/>
      <c r="J41" s="457"/>
      <c r="K41" s="457"/>
      <c r="L41" s="457"/>
      <c r="M41" s="457"/>
      <c r="N41" s="457"/>
      <c r="O41" s="457"/>
      <c r="P41" s="457"/>
      <c r="Q41" s="458"/>
      <c r="R41" s="457" t="s">
        <v>179</v>
      </c>
      <c r="S41" s="457"/>
      <c r="T41" s="457"/>
      <c r="U41" s="457"/>
      <c r="V41" s="457"/>
      <c r="W41" s="457"/>
      <c r="X41" s="457"/>
      <c r="Y41" s="457"/>
      <c r="Z41" s="457"/>
      <c r="AA41" s="457"/>
      <c r="AB41" s="457"/>
      <c r="AC41" s="458"/>
      <c r="AD41" s="457" t="s">
        <v>179</v>
      </c>
      <c r="AE41" s="457"/>
      <c r="AF41" s="457"/>
      <c r="AG41" s="457"/>
      <c r="AH41" s="457"/>
      <c r="AI41" s="457"/>
      <c r="AJ41" s="457"/>
      <c r="AK41" s="457"/>
      <c r="AL41" s="457"/>
      <c r="AM41" s="457"/>
      <c r="AN41" s="457"/>
      <c r="AO41" s="457"/>
      <c r="AP41" s="530" t="s">
        <v>289</v>
      </c>
      <c r="AQ41" s="528"/>
      <c r="AR41" s="528" t="s">
        <v>290</v>
      </c>
      <c r="AS41" s="528"/>
      <c r="AT41" s="529"/>
    </row>
    <row r="42" spans="5:46" ht="15.75" thickBot="1" x14ac:dyDescent="0.3">
      <c r="E42" s="183" t="s">
        <v>71</v>
      </c>
      <c r="F42" s="320">
        <f t="shared" ref="F42:AQ42" si="20">F$4</f>
        <v>44927</v>
      </c>
      <c r="G42" s="320">
        <f t="shared" si="20"/>
        <v>44958</v>
      </c>
      <c r="H42" s="320">
        <f t="shared" si="20"/>
        <v>44986</v>
      </c>
      <c r="I42" s="320">
        <f t="shared" si="20"/>
        <v>45017</v>
      </c>
      <c r="J42" s="320">
        <f t="shared" si="20"/>
        <v>45047</v>
      </c>
      <c r="K42" s="320">
        <f t="shared" si="20"/>
        <v>45078</v>
      </c>
      <c r="L42" s="320">
        <f t="shared" si="20"/>
        <v>45108</v>
      </c>
      <c r="M42" s="320">
        <f t="shared" si="20"/>
        <v>45139</v>
      </c>
      <c r="N42" s="320">
        <f t="shared" si="20"/>
        <v>45170</v>
      </c>
      <c r="O42" s="320">
        <f t="shared" si="20"/>
        <v>45200</v>
      </c>
      <c r="P42" s="320">
        <f t="shared" si="20"/>
        <v>45231</v>
      </c>
      <c r="Q42" s="459">
        <f t="shared" si="20"/>
        <v>45261</v>
      </c>
      <c r="R42" s="320">
        <f t="shared" si="20"/>
        <v>45292</v>
      </c>
      <c r="S42" s="320">
        <f t="shared" si="20"/>
        <v>45323</v>
      </c>
      <c r="T42" s="320">
        <f t="shared" si="20"/>
        <v>45352</v>
      </c>
      <c r="U42" s="320">
        <f t="shared" si="20"/>
        <v>45383</v>
      </c>
      <c r="V42" s="320">
        <f t="shared" si="20"/>
        <v>45413</v>
      </c>
      <c r="W42" s="320">
        <f t="shared" si="20"/>
        <v>45444</v>
      </c>
      <c r="X42" s="320">
        <f t="shared" si="20"/>
        <v>45474</v>
      </c>
      <c r="Y42" s="320">
        <f t="shared" si="20"/>
        <v>45505</v>
      </c>
      <c r="Z42" s="320">
        <f t="shared" si="20"/>
        <v>45536</v>
      </c>
      <c r="AA42" s="320">
        <f t="shared" si="20"/>
        <v>45566</v>
      </c>
      <c r="AB42" s="320">
        <f t="shared" si="20"/>
        <v>45597</v>
      </c>
      <c r="AC42" s="459">
        <f t="shared" si="20"/>
        <v>45627</v>
      </c>
      <c r="AD42" s="320">
        <f t="shared" si="20"/>
        <v>45658</v>
      </c>
      <c r="AE42" s="320">
        <f t="shared" si="20"/>
        <v>45689</v>
      </c>
      <c r="AF42" s="320">
        <f t="shared" si="20"/>
        <v>45717</v>
      </c>
      <c r="AG42" s="320">
        <f t="shared" si="20"/>
        <v>45748</v>
      </c>
      <c r="AH42" s="320">
        <f t="shared" si="20"/>
        <v>45778</v>
      </c>
      <c r="AI42" s="320">
        <f t="shared" si="20"/>
        <v>45809</v>
      </c>
      <c r="AJ42" s="320">
        <f t="shared" si="20"/>
        <v>45839</v>
      </c>
      <c r="AK42" s="320">
        <f t="shared" si="20"/>
        <v>45870</v>
      </c>
      <c r="AL42" s="320">
        <f t="shared" si="20"/>
        <v>45901</v>
      </c>
      <c r="AM42" s="320">
        <f t="shared" si="20"/>
        <v>45931</v>
      </c>
      <c r="AN42" s="320">
        <f t="shared" si="20"/>
        <v>45962</v>
      </c>
      <c r="AO42" s="320">
        <f t="shared" si="20"/>
        <v>45992</v>
      </c>
      <c r="AP42" s="253" t="str">
        <f t="shared" si="20"/>
        <v>Last 4 Months</v>
      </c>
      <c r="AQ42" s="254" t="str">
        <f t="shared" si="20"/>
        <v>Last Year</v>
      </c>
      <c r="AR42" s="502" t="s">
        <v>482</v>
      </c>
      <c r="AS42" s="502" t="s">
        <v>292</v>
      </c>
      <c r="AT42" s="503" t="s">
        <v>483</v>
      </c>
    </row>
    <row r="43" spans="5:46" ht="15.75" x14ac:dyDescent="0.25">
      <c r="E43" s="460" t="s">
        <v>180</v>
      </c>
      <c r="F43" s="112">
        <v>1500</v>
      </c>
      <c r="G43" s="112">
        <v>1199</v>
      </c>
      <c r="H43" s="112">
        <v>1084</v>
      </c>
      <c r="I43" s="112">
        <v>1189</v>
      </c>
      <c r="J43" s="112">
        <v>1423</v>
      </c>
      <c r="K43" s="112">
        <v>1662</v>
      </c>
      <c r="L43" s="112">
        <v>2001</v>
      </c>
      <c r="M43" s="112">
        <v>2087</v>
      </c>
      <c r="N43" s="112">
        <v>2071</v>
      </c>
      <c r="O43" s="112">
        <v>1723</v>
      </c>
      <c r="P43" s="112">
        <v>444</v>
      </c>
      <c r="Q43" s="461">
        <v>653</v>
      </c>
      <c r="R43" s="112">
        <v>815</v>
      </c>
      <c r="S43" s="112">
        <v>789</v>
      </c>
      <c r="T43" s="112">
        <v>774</v>
      </c>
      <c r="U43" s="112">
        <v>811</v>
      </c>
      <c r="V43" s="112">
        <v>906</v>
      </c>
      <c r="W43" s="112">
        <v>1096</v>
      </c>
      <c r="X43" s="112">
        <v>1038</v>
      </c>
      <c r="Y43" s="112">
        <v>1206</v>
      </c>
      <c r="Z43" s="112">
        <v>520</v>
      </c>
      <c r="AA43" s="112">
        <v>317</v>
      </c>
      <c r="AB43" s="112">
        <v>302</v>
      </c>
      <c r="AC43" s="461">
        <v>333</v>
      </c>
      <c r="AD43" s="112">
        <v>365</v>
      </c>
      <c r="AE43" s="112">
        <v>391</v>
      </c>
      <c r="AF43" s="112">
        <v>447</v>
      </c>
      <c r="AG43" s="112">
        <v>364</v>
      </c>
      <c r="AH43" s="112">
        <v>497</v>
      </c>
      <c r="AI43" s="112">
        <v>484</v>
      </c>
      <c r="AJ43" s="112">
        <v>426</v>
      </c>
      <c r="AK43" s="112">
        <v>216</v>
      </c>
      <c r="AL43" s="112">
        <v>0</v>
      </c>
      <c r="AM43" s="112">
        <v>0</v>
      </c>
      <c r="AN43" s="112">
        <v>0</v>
      </c>
      <c r="AO43" s="112">
        <v>0</v>
      </c>
      <c r="AP43" s="113">
        <v>405.75</v>
      </c>
      <c r="AQ43" s="112">
        <v>388.5</v>
      </c>
      <c r="AR43" s="112">
        <v>8907</v>
      </c>
      <c r="AS43" s="112">
        <v>7435</v>
      </c>
      <c r="AT43" s="114">
        <v>3190</v>
      </c>
    </row>
    <row r="44" spans="5:46" ht="15.75" x14ac:dyDescent="0.25">
      <c r="E44" s="462" t="s">
        <v>475</v>
      </c>
      <c r="F44" s="30">
        <v>1196.0136986301372</v>
      </c>
      <c r="G44" s="30">
        <v>961.78630136986305</v>
      </c>
      <c r="H44" s="30">
        <v>905.621917808219</v>
      </c>
      <c r="I44" s="30">
        <v>1012.7342465753427</v>
      </c>
      <c r="J44" s="30">
        <v>1209.9260273972607</v>
      </c>
      <c r="K44" s="30">
        <v>1469.980821917808</v>
      </c>
      <c r="L44" s="30">
        <v>1817.7835616438354</v>
      </c>
      <c r="M44" s="30">
        <v>1893.8301369863016</v>
      </c>
      <c r="N44" s="30">
        <v>1835.3671232876713</v>
      </c>
      <c r="O44" s="30">
        <v>1563.9068493150692</v>
      </c>
      <c r="P44" s="30">
        <v>430.53150684931506</v>
      </c>
      <c r="Q44" s="463">
        <v>620.25205479452063</v>
      </c>
      <c r="R44" s="30">
        <v>699.46027397260286</v>
      </c>
      <c r="S44" s="30">
        <v>615.89864510824123</v>
      </c>
      <c r="T44" s="30">
        <v>590.66301369863038</v>
      </c>
      <c r="U44" s="30">
        <v>644.44931506849321</v>
      </c>
      <c r="V44" s="30">
        <v>734.91232876712343</v>
      </c>
      <c r="W44" s="30">
        <v>907.48493150684919</v>
      </c>
      <c r="X44" s="30">
        <v>838.31232876712295</v>
      </c>
      <c r="Y44" s="30">
        <v>1010.8849315068491</v>
      </c>
      <c r="Z44" s="30">
        <v>384.61917808219181</v>
      </c>
      <c r="AA44" s="30">
        <v>257</v>
      </c>
      <c r="AB44" s="30">
        <v>301</v>
      </c>
      <c r="AC44" s="463">
        <v>333</v>
      </c>
      <c r="AD44" s="30">
        <v>366</v>
      </c>
      <c r="AE44" s="30">
        <v>391</v>
      </c>
      <c r="AF44" s="30">
        <v>447</v>
      </c>
      <c r="AG44" s="30">
        <v>364</v>
      </c>
      <c r="AH44" s="30">
        <v>497</v>
      </c>
      <c r="AI44" s="30">
        <v>484</v>
      </c>
      <c r="AJ44" s="30">
        <v>426</v>
      </c>
      <c r="AK44" s="30">
        <v>216</v>
      </c>
      <c r="AL44" s="30">
        <v>0</v>
      </c>
      <c r="AM44" s="30">
        <v>0</v>
      </c>
      <c r="AN44" s="30">
        <v>0</v>
      </c>
      <c r="AO44" s="30">
        <v>0</v>
      </c>
      <c r="AP44" s="116">
        <v>405.75</v>
      </c>
      <c r="AQ44" s="30">
        <v>372.21826484018266</v>
      </c>
      <c r="AR44" s="30">
        <v>7317.6849464781053</v>
      </c>
      <c r="AS44" s="30">
        <v>6042.0657683959134</v>
      </c>
      <c r="AT44" s="117">
        <v>3191</v>
      </c>
    </row>
    <row r="45" spans="5:46" ht="15.75" x14ac:dyDescent="0.25">
      <c r="E45" s="464" t="s">
        <v>476</v>
      </c>
      <c r="F45" s="120">
        <v>1196.0136986301372</v>
      </c>
      <c r="G45" s="120">
        <v>961.78630136986305</v>
      </c>
      <c r="H45" s="120">
        <v>905.62191780821911</v>
      </c>
      <c r="I45" s="120">
        <v>1012.7342465753427</v>
      </c>
      <c r="J45" s="120">
        <v>1209.9260273972604</v>
      </c>
      <c r="K45" s="120">
        <v>1469.980821917808</v>
      </c>
      <c r="L45" s="120">
        <v>1817.7835616438358</v>
      </c>
      <c r="M45" s="120">
        <v>1893.8301369863018</v>
      </c>
      <c r="N45" s="120">
        <v>1835.3671232876713</v>
      </c>
      <c r="O45" s="120">
        <v>1563.9068493150689</v>
      </c>
      <c r="P45" s="120">
        <v>430.53150684931495</v>
      </c>
      <c r="Q45" s="465">
        <v>620.25205479452075</v>
      </c>
      <c r="R45" s="120">
        <v>699.46027397260286</v>
      </c>
      <c r="S45" s="120">
        <v>615.89864510824111</v>
      </c>
      <c r="T45" s="120">
        <v>590.66301369863049</v>
      </c>
      <c r="U45" s="120">
        <v>644.44931506849321</v>
      </c>
      <c r="V45" s="120">
        <v>734.91232876712309</v>
      </c>
      <c r="W45" s="120">
        <v>907.48493150684897</v>
      </c>
      <c r="X45" s="120">
        <v>838.31232876712272</v>
      </c>
      <c r="Y45" s="120">
        <v>1010.8849315068487</v>
      </c>
      <c r="Z45" s="120">
        <v>384.5757719620533</v>
      </c>
      <c r="AA45" s="120">
        <v>256.52859684867673</v>
      </c>
      <c r="AB45" s="120">
        <v>299.03192225644182</v>
      </c>
      <c r="AC45" s="465">
        <v>328.44538879998385</v>
      </c>
      <c r="AD45" s="120">
        <v>356.80856306011265</v>
      </c>
      <c r="AE45" s="120">
        <v>375.12607888842564</v>
      </c>
      <c r="AF45" s="120">
        <v>419.20862856720328</v>
      </c>
      <c r="AG45" s="120">
        <v>332.36049949274866</v>
      </c>
      <c r="AH45" s="120">
        <v>437.94973540704325</v>
      </c>
      <c r="AI45" s="120">
        <v>409.47605359702419</v>
      </c>
      <c r="AJ45" s="120">
        <v>340.7928787573282</v>
      </c>
      <c r="AK45" s="120">
        <v>163.55941378688976</v>
      </c>
      <c r="AL45" s="120">
        <v>0</v>
      </c>
      <c r="AM45" s="120">
        <v>0</v>
      </c>
      <c r="AN45" s="120">
        <v>0</v>
      </c>
      <c r="AO45" s="120">
        <v>0</v>
      </c>
      <c r="AP45" s="163">
        <v>337.94452038707135</v>
      </c>
      <c r="AQ45" s="164">
        <v>341.98862761866093</v>
      </c>
      <c r="AR45" s="164">
        <v>7310.6474482630665</v>
      </c>
      <c r="AS45" s="164">
        <v>6042.0657683959107</v>
      </c>
      <c r="AT45" s="165">
        <v>2835.2818515567756</v>
      </c>
    </row>
    <row r="46" spans="5:46" ht="15.75" x14ac:dyDescent="0.25">
      <c r="E46" s="460" t="s">
        <v>76</v>
      </c>
      <c r="F46" s="225">
        <v>944947.49321433029</v>
      </c>
      <c r="G46" s="225">
        <v>740826.5196423399</v>
      </c>
      <c r="H46" s="225">
        <v>670946.8882142998</v>
      </c>
      <c r="I46" s="225">
        <v>776220.5757140998</v>
      </c>
      <c r="J46" s="225">
        <v>935449.78821382008</v>
      </c>
      <c r="K46" s="225">
        <v>1083554.5928568901</v>
      </c>
      <c r="L46" s="225">
        <v>1321916.46357111</v>
      </c>
      <c r="M46" s="225">
        <v>1427491.4121420709</v>
      </c>
      <c r="N46" s="225">
        <v>1435642.13178502</v>
      </c>
      <c r="O46" s="225">
        <v>1293404.8185716295</v>
      </c>
      <c r="P46" s="225">
        <v>448093.42678486998</v>
      </c>
      <c r="Q46" s="466">
        <v>576491.51392799988</v>
      </c>
      <c r="R46" s="225">
        <v>508362.41964264988</v>
      </c>
      <c r="S46" s="225">
        <v>533718.13071447995</v>
      </c>
      <c r="T46" s="225">
        <v>564574.59178566013</v>
      </c>
      <c r="U46" s="225">
        <v>571671.30964299012</v>
      </c>
      <c r="V46" s="225">
        <v>644003.74821468</v>
      </c>
      <c r="W46" s="225">
        <v>763399.62178599008</v>
      </c>
      <c r="X46" s="225">
        <v>746795.55250033014</v>
      </c>
      <c r="Y46" s="225">
        <v>833095.18321473978</v>
      </c>
      <c r="Z46" s="225">
        <v>451118.0546438701</v>
      </c>
      <c r="AA46" s="225">
        <v>314971.71428623999</v>
      </c>
      <c r="AB46" s="225">
        <v>292561.28571348998</v>
      </c>
      <c r="AC46" s="466">
        <v>315283.44642858003</v>
      </c>
      <c r="AD46" s="225">
        <v>336921.44642848993</v>
      </c>
      <c r="AE46" s="225">
        <v>351364.89285684004</v>
      </c>
      <c r="AF46" s="225">
        <v>389028.31250017998</v>
      </c>
      <c r="AG46" s="225">
        <v>313309.00000003993</v>
      </c>
      <c r="AH46" s="225">
        <v>424167.78571398003</v>
      </c>
      <c r="AI46" s="225">
        <v>405923.21428547992</v>
      </c>
      <c r="AJ46" s="225">
        <v>350498.00892850006</v>
      </c>
      <c r="AK46" s="225">
        <v>178703.79464268003</v>
      </c>
      <c r="AL46" s="225">
        <v>0</v>
      </c>
      <c r="AM46" s="225">
        <v>0</v>
      </c>
      <c r="AN46" s="225">
        <v>0</v>
      </c>
      <c r="AO46" s="225">
        <v>0</v>
      </c>
      <c r="AP46" s="275">
        <v>339823.20089266001</v>
      </c>
      <c r="AQ46" s="225">
        <v>343654.24636903085</v>
      </c>
      <c r="AR46" s="225">
        <v>6539555.0585737005</v>
      </c>
      <c r="AS46" s="225">
        <v>5165620.55750152</v>
      </c>
      <c r="AT46" s="276">
        <v>2749916.4553561895</v>
      </c>
    </row>
    <row r="47" spans="5:46" ht="15.75" x14ac:dyDescent="0.25">
      <c r="E47" s="462" t="s">
        <v>77</v>
      </c>
      <c r="F47" s="278">
        <v>761814.95392865979</v>
      </c>
      <c r="G47" s="278">
        <v>590146.17285664019</v>
      </c>
      <c r="H47" s="278">
        <v>568741.21071429993</v>
      </c>
      <c r="I47" s="278">
        <v>671721.97535693983</v>
      </c>
      <c r="J47" s="278">
        <v>812395.59214245016</v>
      </c>
      <c r="K47" s="278">
        <v>977411.37214259023</v>
      </c>
      <c r="L47" s="278">
        <v>1222543.4064281501</v>
      </c>
      <c r="M47" s="278">
        <v>1321794.2735707201</v>
      </c>
      <c r="N47" s="278">
        <v>1287213.5253563402</v>
      </c>
      <c r="O47" s="278">
        <v>1191500.4210715601</v>
      </c>
      <c r="P47" s="278">
        <v>441754.46892759996</v>
      </c>
      <c r="Q47" s="467">
        <v>557896.27785663994</v>
      </c>
      <c r="R47" s="278">
        <v>426122.23285686004</v>
      </c>
      <c r="S47" s="278">
        <v>387052.58357123</v>
      </c>
      <c r="T47" s="278">
        <v>400316.96321433998</v>
      </c>
      <c r="U47" s="278">
        <v>433088.32857174991</v>
      </c>
      <c r="V47" s="278">
        <v>489509.63000052003</v>
      </c>
      <c r="W47" s="278">
        <v>605135.39535745</v>
      </c>
      <c r="X47" s="278">
        <v>578462.62642878003</v>
      </c>
      <c r="Y47" s="278">
        <v>672150.63500047976</v>
      </c>
      <c r="Z47" s="278">
        <v>324755.26571520988</v>
      </c>
      <c r="AA47" s="278">
        <v>247478.26785744002</v>
      </c>
      <c r="AB47" s="278">
        <v>290672.55357065995</v>
      </c>
      <c r="AC47" s="467">
        <v>315219.17857146001</v>
      </c>
      <c r="AD47" s="278">
        <v>337088.70535700995</v>
      </c>
      <c r="AE47" s="278">
        <v>350792.65178537002</v>
      </c>
      <c r="AF47" s="278">
        <v>388583.65178591001</v>
      </c>
      <c r="AG47" s="278">
        <v>313044.58928576997</v>
      </c>
      <c r="AH47" s="278">
        <v>424540.16071392002</v>
      </c>
      <c r="AI47" s="278">
        <v>406259.24999978993</v>
      </c>
      <c r="AJ47" s="278">
        <v>350296.71428568003</v>
      </c>
      <c r="AK47" s="278">
        <v>178583.87499978003</v>
      </c>
      <c r="AL47" s="278">
        <v>0</v>
      </c>
      <c r="AM47" s="278">
        <v>0</v>
      </c>
      <c r="AN47" s="278">
        <v>0</v>
      </c>
      <c r="AO47" s="278">
        <v>0</v>
      </c>
      <c r="AP47" s="277">
        <v>339919.99999979249</v>
      </c>
      <c r="AQ47" s="278">
        <v>327276.23866066668</v>
      </c>
      <c r="AR47" s="278">
        <v>5169963.6607161788</v>
      </c>
      <c r="AS47" s="278">
        <v>3991838.3950014096</v>
      </c>
      <c r="AT47" s="279">
        <v>2749189.5982132303</v>
      </c>
    </row>
    <row r="48" spans="5:46" ht="15.75" x14ac:dyDescent="0.25">
      <c r="E48" s="464" t="s">
        <v>78</v>
      </c>
      <c r="F48" s="321">
        <v>761814.95392866014</v>
      </c>
      <c r="G48" s="321">
        <v>590146.17285664007</v>
      </c>
      <c r="H48" s="321">
        <v>568741.21071429993</v>
      </c>
      <c r="I48" s="321">
        <v>671721.97535694006</v>
      </c>
      <c r="J48" s="321">
        <v>812395.59214244992</v>
      </c>
      <c r="K48" s="321">
        <v>977411.37214258977</v>
      </c>
      <c r="L48" s="321">
        <v>1222543.4064281501</v>
      </c>
      <c r="M48" s="321">
        <v>1321794.2735707201</v>
      </c>
      <c r="N48" s="321">
        <v>1287213.52535634</v>
      </c>
      <c r="O48" s="321">
        <v>1191500.4210715599</v>
      </c>
      <c r="P48" s="321">
        <v>441754.46892759996</v>
      </c>
      <c r="Q48" s="468">
        <v>557896.27785664005</v>
      </c>
      <c r="R48" s="321">
        <v>426122.23285685998</v>
      </c>
      <c r="S48" s="321">
        <v>387052.58357123</v>
      </c>
      <c r="T48" s="321">
        <v>400316.96321434004</v>
      </c>
      <c r="U48" s="321">
        <v>433088.32857174915</v>
      </c>
      <c r="V48" s="321">
        <v>489509.63000051974</v>
      </c>
      <c r="W48" s="321">
        <v>605131.10153360514</v>
      </c>
      <c r="X48" s="321">
        <v>578336.80539624265</v>
      </c>
      <c r="Y48" s="321">
        <v>671921.85677692469</v>
      </c>
      <c r="Z48" s="321">
        <v>324930.94240471453</v>
      </c>
      <c r="AA48" s="321">
        <v>247399.66983583901</v>
      </c>
      <c r="AB48" s="321">
        <v>289643.37571536424</v>
      </c>
      <c r="AC48" s="468">
        <v>312650.36271816114</v>
      </c>
      <c r="AD48" s="321">
        <v>331643.83125370945</v>
      </c>
      <c r="AE48" s="321">
        <v>341019.8397380886</v>
      </c>
      <c r="AF48" s="321">
        <v>371484.95461891143</v>
      </c>
      <c r="AG48" s="321">
        <v>292812.08101070405</v>
      </c>
      <c r="AH48" s="321">
        <v>385640.44783495163</v>
      </c>
      <c r="AI48" s="321">
        <v>356418.49041984783</v>
      </c>
      <c r="AJ48" s="321">
        <v>292346.50898689969</v>
      </c>
      <c r="AK48" s="321">
        <v>141949.98690686488</v>
      </c>
      <c r="AL48" s="321">
        <v>0</v>
      </c>
      <c r="AM48" s="321">
        <v>0</v>
      </c>
      <c r="AN48" s="321">
        <v>0</v>
      </c>
      <c r="AO48" s="321">
        <v>0</v>
      </c>
      <c r="AP48" s="280">
        <v>294088.858537141</v>
      </c>
      <c r="AQ48" s="281">
        <v>307328.3742870047</v>
      </c>
      <c r="AR48" s="281">
        <v>5166103.8525955509</v>
      </c>
      <c r="AS48" s="281">
        <v>3991479.5019214717</v>
      </c>
      <c r="AT48" s="282">
        <v>2513316.1407699776</v>
      </c>
    </row>
    <row r="49" spans="5:46" ht="15.75" x14ac:dyDescent="0.25">
      <c r="E49" s="460" t="s">
        <v>79</v>
      </c>
      <c r="F49" s="225">
        <v>628.96499547622022</v>
      </c>
      <c r="G49" s="225">
        <v>616.8703249727605</v>
      </c>
      <c r="H49" s="225">
        <v>617.95469392463076</v>
      </c>
      <c r="I49" s="225">
        <v>651.83479875029423</v>
      </c>
      <c r="J49" s="225">
        <v>656.37862840043579</v>
      </c>
      <c r="K49" s="225">
        <v>650.95823878272563</v>
      </c>
      <c r="L49" s="225">
        <v>659.62791782664169</v>
      </c>
      <c r="M49" s="225">
        <v>682.9920518169962</v>
      </c>
      <c r="N49" s="225">
        <v>692.2120385248769</v>
      </c>
      <c r="O49" s="225">
        <v>749.67023712804962</v>
      </c>
      <c r="P49" s="225">
        <v>1008.2194296956532</v>
      </c>
      <c r="Q49" s="466">
        <v>881.83539652067361</v>
      </c>
      <c r="R49" s="225">
        <v>622.7575701136808</v>
      </c>
      <c r="S49" s="225">
        <v>675.44883487259813</v>
      </c>
      <c r="T49" s="225">
        <v>728.42453719077537</v>
      </c>
      <c r="U49" s="225">
        <v>703.89680597162771</v>
      </c>
      <c r="V49" s="225">
        <v>709.82091414423837</v>
      </c>
      <c r="W49" s="225">
        <v>695.53250162955294</v>
      </c>
      <c r="X49" s="225">
        <v>718.45621628162826</v>
      </c>
      <c r="Y49" s="225">
        <v>689.79202588286876</v>
      </c>
      <c r="Z49" s="225">
        <v>866.53472046898094</v>
      </c>
      <c r="AA49" s="225">
        <v>992.60162235406938</v>
      </c>
      <c r="AB49" s="225">
        <v>967.74597918374161</v>
      </c>
      <c r="AC49" s="466">
        <v>945.79713642216223</v>
      </c>
      <c r="AD49" s="225">
        <v>922.07245596846553</v>
      </c>
      <c r="AE49" s="225">
        <v>897.6314395315602</v>
      </c>
      <c r="AF49" s="225">
        <v>869.30942393776286</v>
      </c>
      <c r="AG49" s="225">
        <v>859.73901098912074</v>
      </c>
      <c r="AH49" s="225">
        <v>852.45630928366199</v>
      </c>
      <c r="AI49" s="225">
        <v>837.68432703611552</v>
      </c>
      <c r="AJ49" s="225">
        <v>821.76527917488272</v>
      </c>
      <c r="AK49" s="225">
        <v>826.33238260500013</v>
      </c>
      <c r="AL49" s="225" t="s">
        <v>484</v>
      </c>
      <c r="AM49" s="225" t="s">
        <v>484</v>
      </c>
      <c r="AN49" s="225" t="s">
        <v>484</v>
      </c>
      <c r="AO49" s="225" t="s">
        <v>484</v>
      </c>
      <c r="AP49" s="275">
        <v>837.51867133126314</v>
      </c>
      <c r="AQ49" s="225">
        <v>884.56691472080013</v>
      </c>
      <c r="AR49" s="225">
        <v>734.20400343254744</v>
      </c>
      <c r="AS49" s="225">
        <v>694.77075420329788</v>
      </c>
      <c r="AT49" s="276">
        <v>862.04277597372709</v>
      </c>
    </row>
    <row r="50" spans="5:46" ht="15.75" x14ac:dyDescent="0.25">
      <c r="E50" s="462" t="s">
        <v>80</v>
      </c>
      <c r="F50" s="278">
        <v>635.96172945277294</v>
      </c>
      <c r="G50" s="278">
        <v>612.59386385114931</v>
      </c>
      <c r="H50" s="278">
        <v>627.01175582274357</v>
      </c>
      <c r="I50" s="278">
        <v>662.27565956067122</v>
      </c>
      <c r="J50" s="278">
        <v>670.44236403446882</v>
      </c>
      <c r="K50" s="278">
        <v>663.9143700170265</v>
      </c>
      <c r="L50" s="278">
        <v>671.54618878971212</v>
      </c>
      <c r="M50" s="278">
        <v>696.94763941930069</v>
      </c>
      <c r="N50" s="278">
        <v>700.33844560240891</v>
      </c>
      <c r="O50" s="278">
        <v>760.87429039868414</v>
      </c>
      <c r="P50" s="278">
        <v>1025.0676905168125</v>
      </c>
      <c r="Q50" s="467">
        <v>898.46703689915523</v>
      </c>
      <c r="R50" s="278">
        <v>608.21577495271845</v>
      </c>
      <c r="S50" s="278">
        <v>627.43551718352512</v>
      </c>
      <c r="T50" s="278">
        <v>676.7417138541042</v>
      </c>
      <c r="U50" s="278">
        <v>671.02853420011866</v>
      </c>
      <c r="V50" s="278">
        <v>665.07894688841748</v>
      </c>
      <c r="W50" s="278">
        <v>665.82693491410635</v>
      </c>
      <c r="X50" s="278">
        <v>689.03235020950376</v>
      </c>
      <c r="Y50" s="278">
        <v>663.91310143337091</v>
      </c>
      <c r="Z50" s="278">
        <v>843.3553629710342</v>
      </c>
      <c r="AA50" s="278">
        <v>961.95045858926073</v>
      </c>
      <c r="AB50" s="278">
        <v>964.6895467463786</v>
      </c>
      <c r="AC50" s="467">
        <v>945.60413985423429</v>
      </c>
      <c r="AD50" s="278">
        <v>920.00739168581958</v>
      </c>
      <c r="AE50" s="278">
        <v>896.16790737946292</v>
      </c>
      <c r="AF50" s="278">
        <v>868.31465723917233</v>
      </c>
      <c r="AG50" s="278">
        <v>859.01260792793948</v>
      </c>
      <c r="AH50" s="278">
        <v>853.20555475637832</v>
      </c>
      <c r="AI50" s="278">
        <v>838.37861570204529</v>
      </c>
      <c r="AJ50" s="278">
        <v>821.29275653915499</v>
      </c>
      <c r="AK50" s="278">
        <v>825.77719907305573</v>
      </c>
      <c r="AL50" s="278" t="s">
        <v>484</v>
      </c>
      <c r="AM50" s="278" t="s">
        <v>484</v>
      </c>
      <c r="AN50" s="278" t="s">
        <v>484</v>
      </c>
      <c r="AO50" s="278" t="s">
        <v>484</v>
      </c>
      <c r="AP50" s="277">
        <v>837.75723967909425</v>
      </c>
      <c r="AQ50" s="278">
        <v>879.25894448298368</v>
      </c>
      <c r="AR50" s="278">
        <v>706.50263007078581</v>
      </c>
      <c r="AS50" s="278">
        <v>660.67443619720621</v>
      </c>
      <c r="AT50" s="279">
        <v>861.54484431627395</v>
      </c>
    </row>
    <row r="51" spans="5:46" ht="15.75" x14ac:dyDescent="0.25">
      <c r="E51" s="464" t="s">
        <v>81</v>
      </c>
      <c r="F51" s="321">
        <v>635.96172945277328</v>
      </c>
      <c r="G51" s="321">
        <v>612.59386385114919</v>
      </c>
      <c r="H51" s="321">
        <v>627.01175582274345</v>
      </c>
      <c r="I51" s="321">
        <v>662.27565956067144</v>
      </c>
      <c r="J51" s="321">
        <v>670.44236403446871</v>
      </c>
      <c r="K51" s="321">
        <v>663.91437001702627</v>
      </c>
      <c r="L51" s="321">
        <v>671.54618878971189</v>
      </c>
      <c r="M51" s="321">
        <v>696.94763941930069</v>
      </c>
      <c r="N51" s="321">
        <v>700.3384456024088</v>
      </c>
      <c r="O51" s="321">
        <v>760.87429039868402</v>
      </c>
      <c r="P51" s="321">
        <v>1025.0676905168127</v>
      </c>
      <c r="Q51" s="468">
        <v>898.46703689915523</v>
      </c>
      <c r="R51" s="321">
        <v>608.21577495271845</v>
      </c>
      <c r="S51" s="321">
        <v>627.43551718352535</v>
      </c>
      <c r="T51" s="321">
        <v>676.7417138541042</v>
      </c>
      <c r="U51" s="321">
        <v>671.02853420011741</v>
      </c>
      <c r="V51" s="321">
        <v>665.07894688841748</v>
      </c>
      <c r="W51" s="321">
        <v>665.82220334921135</v>
      </c>
      <c r="X51" s="321">
        <v>688.88226171835356</v>
      </c>
      <c r="Y51" s="321">
        <v>663.68678663093954</v>
      </c>
      <c r="Z51" s="321">
        <v>843.90746972166505</v>
      </c>
      <c r="AA51" s="321">
        <v>963.41360875558541</v>
      </c>
      <c r="AB51" s="321">
        <v>967.60353078616731</v>
      </c>
      <c r="AC51" s="468">
        <v>950.90973409755634</v>
      </c>
      <c r="AD51" s="321">
        <v>928.47273577017927</v>
      </c>
      <c r="AE51" s="321">
        <v>908.08059697848591</v>
      </c>
      <c r="AF51" s="321">
        <v>885.15770121095852</v>
      </c>
      <c r="AG51" s="321">
        <v>880.00746465839427</v>
      </c>
      <c r="AH51" s="321">
        <v>879.55869579764942</v>
      </c>
      <c r="AI51" s="321">
        <v>869.42572401708344</v>
      </c>
      <c r="AJ51" s="321">
        <v>856.84218864230968</v>
      </c>
      <c r="AK51" s="321">
        <v>866.88026210352564</v>
      </c>
      <c r="AL51" s="321" t="s">
        <v>484</v>
      </c>
      <c r="AM51" s="321" t="s">
        <v>484</v>
      </c>
      <c r="AN51" s="321" t="s">
        <v>484</v>
      </c>
      <c r="AO51" s="321" t="s">
        <v>484</v>
      </c>
      <c r="AP51" s="280">
        <v>870.22822030166549</v>
      </c>
      <c r="AQ51" s="281">
        <v>898.65085990431055</v>
      </c>
      <c r="AR51" s="281">
        <v>706.65476473263163</v>
      </c>
      <c r="AS51" s="281">
        <v>660.61503712846161</v>
      </c>
      <c r="AT51" s="282">
        <v>886.44313770427607</v>
      </c>
    </row>
    <row r="52" spans="5:46" ht="15.75" x14ac:dyDescent="0.25">
      <c r="E52" s="460" t="s">
        <v>82</v>
      </c>
      <c r="F52" s="225">
        <v>944673.68321432977</v>
      </c>
      <c r="G52" s="225">
        <v>742530.45964234008</v>
      </c>
      <c r="H52" s="225">
        <v>672450.31821429974</v>
      </c>
      <c r="I52" s="225">
        <v>778550.10571409995</v>
      </c>
      <c r="J52" s="225">
        <v>938003.72821382037</v>
      </c>
      <c r="K52" s="225">
        <v>1086366.7028568899</v>
      </c>
      <c r="L52" s="225">
        <v>1326339.0635711101</v>
      </c>
      <c r="M52" s="225">
        <v>1432563.3821420709</v>
      </c>
      <c r="N52" s="225">
        <v>1446380.93178502</v>
      </c>
      <c r="O52" s="225">
        <v>1299760.7885716292</v>
      </c>
      <c r="P52" s="225">
        <v>447610.11678486987</v>
      </c>
      <c r="Q52" s="466">
        <v>575794.40392799978</v>
      </c>
      <c r="R52" s="225">
        <v>506708.95964265004</v>
      </c>
      <c r="S52" s="225">
        <v>532862.07071448001</v>
      </c>
      <c r="T52" s="225">
        <v>561559.36178566003</v>
      </c>
      <c r="U52" s="225">
        <v>569311.18964299012</v>
      </c>
      <c r="V52" s="225">
        <v>640220.81821468007</v>
      </c>
      <c r="W52" s="225">
        <v>758972.04178598989</v>
      </c>
      <c r="X52" s="225">
        <v>743848.23250033008</v>
      </c>
      <c r="Y52" s="225">
        <v>831944.35321473959</v>
      </c>
      <c r="Z52" s="225">
        <v>451017.80464387004</v>
      </c>
      <c r="AA52" s="225">
        <v>314971.71428623999</v>
      </c>
      <c r="AB52" s="225">
        <v>292561.28571348998</v>
      </c>
      <c r="AC52" s="466">
        <v>315283.44642858003</v>
      </c>
      <c r="AD52" s="225">
        <v>336921.44642848993</v>
      </c>
      <c r="AE52" s="225">
        <v>351364.89285684004</v>
      </c>
      <c r="AF52" s="225">
        <v>389028.31250017998</v>
      </c>
      <c r="AG52" s="225">
        <v>313309.00000003993</v>
      </c>
      <c r="AH52" s="225">
        <v>424167.78571398003</v>
      </c>
      <c r="AI52" s="225">
        <v>405923.21428547992</v>
      </c>
      <c r="AJ52" s="225">
        <v>350498.00892850006</v>
      </c>
      <c r="AK52" s="225">
        <v>178703.79464268003</v>
      </c>
      <c r="AL52" s="225">
        <v>0</v>
      </c>
      <c r="AM52" s="225">
        <v>0</v>
      </c>
      <c r="AN52" s="225">
        <v>0</v>
      </c>
      <c r="AO52" s="225">
        <v>0</v>
      </c>
      <c r="AP52" s="275">
        <v>339823.20089266001</v>
      </c>
      <c r="AQ52" s="225">
        <v>343645.89220236416</v>
      </c>
      <c r="AR52" s="225">
        <v>6519261.2785737012</v>
      </c>
      <c r="AS52" s="225">
        <v>5145427.0275015207</v>
      </c>
      <c r="AT52" s="276">
        <v>2749916.4553561895</v>
      </c>
    </row>
    <row r="53" spans="5:46" ht="15.75" x14ac:dyDescent="0.25">
      <c r="E53" s="462" t="s">
        <v>83</v>
      </c>
      <c r="F53" s="278">
        <v>762213.26392865984</v>
      </c>
      <c r="G53" s="278">
        <v>592298.22285664012</v>
      </c>
      <c r="H53" s="278">
        <v>570349.70071429992</v>
      </c>
      <c r="I53" s="278">
        <v>674121.61535693996</v>
      </c>
      <c r="J53" s="278">
        <v>814928.95214245026</v>
      </c>
      <c r="K53" s="278">
        <v>980464.07214259007</v>
      </c>
      <c r="L53" s="278">
        <v>1226849.6064281506</v>
      </c>
      <c r="M53" s="278">
        <v>1326867.7335707196</v>
      </c>
      <c r="N53" s="278">
        <v>1297516.04535634</v>
      </c>
      <c r="O53" s="278">
        <v>1198026.08107156</v>
      </c>
      <c r="P53" s="278">
        <v>441201.44892759994</v>
      </c>
      <c r="Q53" s="467">
        <v>557571.81785663997</v>
      </c>
      <c r="R53" s="278">
        <v>424821.58285686001</v>
      </c>
      <c r="S53" s="278">
        <v>386533.75357123005</v>
      </c>
      <c r="T53" s="278">
        <v>397787.63321434002</v>
      </c>
      <c r="U53" s="278">
        <v>431079.50857174996</v>
      </c>
      <c r="V53" s="278">
        <v>486390.59000051982</v>
      </c>
      <c r="W53" s="278">
        <v>601327.43535744981</v>
      </c>
      <c r="X53" s="278">
        <v>576162.94642877998</v>
      </c>
      <c r="Y53" s="278">
        <v>671212.70500047994</v>
      </c>
      <c r="Z53" s="278">
        <v>324743.5957152099</v>
      </c>
      <c r="AA53" s="278">
        <v>247478.26785744002</v>
      </c>
      <c r="AB53" s="278">
        <v>290672.55357065995</v>
      </c>
      <c r="AC53" s="467">
        <v>315219.17857146001</v>
      </c>
      <c r="AD53" s="278">
        <v>337088.70535700995</v>
      </c>
      <c r="AE53" s="278">
        <v>350792.65178537002</v>
      </c>
      <c r="AF53" s="278">
        <v>388583.65178591001</v>
      </c>
      <c r="AG53" s="278">
        <v>313044.58928576997</v>
      </c>
      <c r="AH53" s="278">
        <v>424540.16071392002</v>
      </c>
      <c r="AI53" s="278">
        <v>406259.24999978993</v>
      </c>
      <c r="AJ53" s="278">
        <v>350296.71428568003</v>
      </c>
      <c r="AK53" s="278">
        <v>178583.87499978003</v>
      </c>
      <c r="AL53" s="278">
        <v>0</v>
      </c>
      <c r="AM53" s="278">
        <v>0</v>
      </c>
      <c r="AN53" s="278">
        <v>0</v>
      </c>
      <c r="AO53" s="278">
        <v>0</v>
      </c>
      <c r="AP53" s="277">
        <v>339919.99999979249</v>
      </c>
      <c r="AQ53" s="278">
        <v>327275.26616066665</v>
      </c>
      <c r="AR53" s="278">
        <v>5153429.7507161796</v>
      </c>
      <c r="AS53" s="278">
        <v>3975316.1550014103</v>
      </c>
      <c r="AT53" s="279">
        <v>2749189.5982132303</v>
      </c>
    </row>
    <row r="54" spans="5:46" ht="15.75" x14ac:dyDescent="0.25">
      <c r="E54" s="464" t="s">
        <v>84</v>
      </c>
      <c r="F54" s="321">
        <v>762213.26392866008</v>
      </c>
      <c r="G54" s="321">
        <v>592298.22285663988</v>
      </c>
      <c r="H54" s="321">
        <v>570349.70071430015</v>
      </c>
      <c r="I54" s="321">
        <v>674121.61535693996</v>
      </c>
      <c r="J54" s="321">
        <v>814928.95214245003</v>
      </c>
      <c r="K54" s="321">
        <v>980464.07214258995</v>
      </c>
      <c r="L54" s="321">
        <v>1226849.6064281499</v>
      </c>
      <c r="M54" s="321">
        <v>1326867.7335707203</v>
      </c>
      <c r="N54" s="321">
        <v>1297516.0453563398</v>
      </c>
      <c r="O54" s="321">
        <v>1198026.08107156</v>
      </c>
      <c r="P54" s="321">
        <v>441201.44892759999</v>
      </c>
      <c r="Q54" s="468">
        <v>557571.81785664009</v>
      </c>
      <c r="R54" s="321">
        <v>424821.58285685995</v>
      </c>
      <c r="S54" s="321">
        <v>386533.75357122999</v>
      </c>
      <c r="T54" s="321">
        <v>397787.63321433996</v>
      </c>
      <c r="U54" s="321">
        <v>431079.5085717492</v>
      </c>
      <c r="V54" s="321">
        <v>486390.59000051953</v>
      </c>
      <c r="W54" s="321">
        <v>601323.1685535243</v>
      </c>
      <c r="X54" s="321">
        <v>576037.62559815508</v>
      </c>
      <c r="Y54" s="321">
        <v>670984.24601780321</v>
      </c>
      <c r="Z54" s="321">
        <v>324919.26609181624</v>
      </c>
      <c r="AA54" s="321">
        <v>247399.66983583901</v>
      </c>
      <c r="AB54" s="321">
        <v>289643.37571536424</v>
      </c>
      <c r="AC54" s="468">
        <v>312650.36271816114</v>
      </c>
      <c r="AD54" s="321">
        <v>331643.83125370945</v>
      </c>
      <c r="AE54" s="321">
        <v>341019.8397380886</v>
      </c>
      <c r="AF54" s="321">
        <v>371484.95461891143</v>
      </c>
      <c r="AG54" s="321">
        <v>292812.08101070405</v>
      </c>
      <c r="AH54" s="321">
        <v>385640.44783495163</v>
      </c>
      <c r="AI54" s="321">
        <v>356418.49041984783</v>
      </c>
      <c r="AJ54" s="321">
        <v>292346.50898689969</v>
      </c>
      <c r="AK54" s="321">
        <v>141949.98690686488</v>
      </c>
      <c r="AL54" s="321">
        <v>0</v>
      </c>
      <c r="AM54" s="321">
        <v>0</v>
      </c>
      <c r="AN54" s="321">
        <v>0</v>
      </c>
      <c r="AO54" s="321">
        <v>0</v>
      </c>
      <c r="AP54" s="280">
        <v>294088.858537141</v>
      </c>
      <c r="AQ54" s="281">
        <v>307327.40126092982</v>
      </c>
      <c r="AR54" s="281">
        <v>5149570.7827453613</v>
      </c>
      <c r="AS54" s="281">
        <v>3974958.1083841808</v>
      </c>
      <c r="AT54" s="282">
        <v>2513316.1407699776</v>
      </c>
    </row>
    <row r="55" spans="5:46" ht="15.75" thickBot="1" x14ac:dyDescent="0.3">
      <c r="E55" s="469" t="s">
        <v>66</v>
      </c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470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470"/>
      <c r="AD55" s="285"/>
      <c r="AE55" s="285"/>
      <c r="AF55" s="285"/>
      <c r="AG55" s="285"/>
      <c r="AH55" s="285"/>
      <c r="AI55" s="285"/>
      <c r="AJ55" s="285"/>
      <c r="AK55" s="285"/>
      <c r="AL55" s="285"/>
      <c r="AM55" s="285"/>
      <c r="AN55" s="285"/>
      <c r="AO55" s="285"/>
      <c r="AP55" s="286"/>
      <c r="AQ55" s="287"/>
      <c r="AR55" s="287"/>
      <c r="AS55" s="287"/>
      <c r="AT55" s="288"/>
    </row>
    <row r="56" spans="5:46" ht="15.75" x14ac:dyDescent="0.25">
      <c r="E56" s="111" t="s">
        <v>210</v>
      </c>
      <c r="F56" s="471">
        <v>-2.8984611815252494E-4</v>
      </c>
      <c r="G56" s="471">
        <v>2.2947745481322421E-3</v>
      </c>
      <c r="H56" s="471">
        <v>2.2357488118859279E-3</v>
      </c>
      <c r="I56" s="471">
        <v>2.9921388269075607E-3</v>
      </c>
      <c r="J56" s="471">
        <v>2.7227397111348325E-3</v>
      </c>
      <c r="K56" s="471">
        <v>2.5885458313520465E-3</v>
      </c>
      <c r="L56" s="471">
        <v>3.3344414874522622E-3</v>
      </c>
      <c r="M56" s="471">
        <v>3.5404855821569311E-3</v>
      </c>
      <c r="N56" s="471">
        <v>7.4246000925544467E-3</v>
      </c>
      <c r="O56" s="471">
        <v>4.8901075150794681E-3</v>
      </c>
      <c r="P56" s="471">
        <v>-1.0797566495406141E-3</v>
      </c>
      <c r="Q56" s="472">
        <v>-1.2106925583932431E-3</v>
      </c>
      <c r="R56" s="471">
        <v>-3.2631355110948261E-3</v>
      </c>
      <c r="S56" s="471">
        <v>-1.6065320596981212E-3</v>
      </c>
      <c r="T56" s="471">
        <v>-5.3693878246677193E-3</v>
      </c>
      <c r="U56" s="471">
        <v>-4.1455710741958281E-3</v>
      </c>
      <c r="V56" s="471">
        <v>-5.9087894244817191E-3</v>
      </c>
      <c r="W56" s="471">
        <v>-5.833653621260336E-3</v>
      </c>
      <c r="X56" s="471">
        <v>-3.962259868647006E-3</v>
      </c>
      <c r="Y56" s="471">
        <v>-1.3833016541950629E-3</v>
      </c>
      <c r="Z56" s="471">
        <v>-2.2227503874091404E-4</v>
      </c>
      <c r="AA56" s="471">
        <v>0</v>
      </c>
      <c r="AB56" s="471">
        <v>0</v>
      </c>
      <c r="AC56" s="472">
        <v>0</v>
      </c>
      <c r="AD56" s="471">
        <v>0</v>
      </c>
      <c r="AE56" s="471">
        <v>0</v>
      </c>
      <c r="AF56" s="471">
        <v>0</v>
      </c>
      <c r="AG56" s="471">
        <v>0</v>
      </c>
      <c r="AH56" s="471">
        <v>0</v>
      </c>
      <c r="AI56" s="471">
        <v>0</v>
      </c>
      <c r="AJ56" s="471">
        <v>0</v>
      </c>
      <c r="AK56" s="471">
        <v>0</v>
      </c>
      <c r="AL56" s="471" t="s">
        <v>484</v>
      </c>
      <c r="AM56" s="471" t="s">
        <v>484</v>
      </c>
      <c r="AN56" s="471" t="s">
        <v>484</v>
      </c>
      <c r="AO56" s="471" t="s">
        <v>484</v>
      </c>
      <c r="AP56" s="473">
        <v>0</v>
      </c>
      <c r="AQ56" s="471">
        <v>-2.4310392925536606E-5</v>
      </c>
      <c r="AR56" s="471">
        <v>-3.1128956384517308E-3</v>
      </c>
      <c r="AS56" s="471">
        <v>-3.9245586210955863E-3</v>
      </c>
      <c r="AT56" s="474">
        <v>0</v>
      </c>
    </row>
    <row r="57" spans="5:46" ht="16.5" thickBot="1" x14ac:dyDescent="0.3">
      <c r="E57" s="475" t="s">
        <v>477</v>
      </c>
      <c r="F57" s="476">
        <v>0.29449663869571097</v>
      </c>
      <c r="G57" s="476">
        <v>0.24836595351384394</v>
      </c>
      <c r="H57" s="476">
        <v>0.19580756092622278</v>
      </c>
      <c r="I57" s="476">
        <v>0.23467014049189061</v>
      </c>
      <c r="J57" s="476">
        <v>0.23602401091679404</v>
      </c>
      <c r="K57" s="476">
        <v>0.2117001290615424</v>
      </c>
      <c r="L57" s="476">
        <v>0.24769999119455072</v>
      </c>
      <c r="M57" s="476">
        <v>0.29029104440643999</v>
      </c>
      <c r="N57" s="476">
        <v>0.32041409478615507</v>
      </c>
      <c r="O57" s="476">
        <v>0.32266030549800762</v>
      </c>
      <c r="P57" s="476">
        <v>0.13095055491189772</v>
      </c>
      <c r="Q57" s="477">
        <v>0.16395917059580534</v>
      </c>
      <c r="R57" s="476">
        <v>0.14317139399401138</v>
      </c>
      <c r="S57" s="476">
        <v>0.15775910203994725</v>
      </c>
      <c r="T57" s="476">
        <v>0.16244415909146634</v>
      </c>
      <c r="U57" s="476">
        <v>0.18209295004004308</v>
      </c>
      <c r="V57" s="476">
        <v>0.19155304010321381</v>
      </c>
      <c r="W57" s="476">
        <v>0.2329852488661428</v>
      </c>
      <c r="X57" s="476">
        <v>0.23889964443857784</v>
      </c>
      <c r="Y57" s="476">
        <v>0.30440191629165925</v>
      </c>
      <c r="Z57" s="476">
        <v>0.22078984835651455</v>
      </c>
      <c r="AA57" s="476">
        <v>0.19893743769879732</v>
      </c>
      <c r="AB57" s="476">
        <v>0.17111313301862821</v>
      </c>
      <c r="AC57" s="477">
        <v>0.21433936281238342</v>
      </c>
      <c r="AD57" s="476">
        <v>0.19043061579441525</v>
      </c>
      <c r="AE57" s="476">
        <v>0.20841911502826993</v>
      </c>
      <c r="AF57" s="476">
        <v>0.21572845103749766</v>
      </c>
      <c r="AG57" s="476">
        <v>0.2111769414614168</v>
      </c>
      <c r="AH57" s="476">
        <v>0.24835358189472911</v>
      </c>
      <c r="AI57" s="476">
        <v>0.25471387686115932</v>
      </c>
      <c r="AJ57" s="476">
        <v>0.24304669580350211</v>
      </c>
      <c r="AK57" s="476">
        <v>0.28792513150347893</v>
      </c>
      <c r="AL57" s="476" t="s">
        <v>484</v>
      </c>
      <c r="AM57" s="476" t="s">
        <v>484</v>
      </c>
      <c r="AN57" s="476" t="s">
        <v>484</v>
      </c>
      <c r="AO57" s="476" t="s">
        <v>484</v>
      </c>
      <c r="AP57" s="272">
        <v>0.25339493936252983</v>
      </c>
      <c r="AQ57" s="273">
        <v>0.21803651788436118</v>
      </c>
      <c r="AR57" s="273">
        <v>0.19902841760851089</v>
      </c>
      <c r="AS57" s="273">
        <v>0.19829474304884365</v>
      </c>
      <c r="AT57" s="274">
        <v>0.22714568059250639</v>
      </c>
    </row>
  </sheetData>
  <mergeCells count="9">
    <mergeCell ref="AP40:AT40"/>
    <mergeCell ref="AP41:AQ41"/>
    <mergeCell ref="AR41:AT41"/>
    <mergeCell ref="AP2:AT2"/>
    <mergeCell ref="AP3:AQ3"/>
    <mergeCell ref="AR3:AT3"/>
    <mergeCell ref="AP21:AT21"/>
    <mergeCell ref="AP22:AQ22"/>
    <mergeCell ref="AR22:AT22"/>
  </mergeCells>
  <conditionalFormatting sqref="F16:AO16">
    <cfRule type="cellIs" dxfId="78" priority="34" operator="lessThan">
      <formula>0</formula>
    </cfRule>
  </conditionalFormatting>
  <conditionalFormatting sqref="F18:AO18">
    <cfRule type="cellIs" dxfId="77" priority="32" operator="lessThan">
      <formula>0</formula>
    </cfRule>
  </conditionalFormatting>
  <conditionalFormatting sqref="F35:AO35">
    <cfRule type="cellIs" dxfId="76" priority="8" operator="lessThan">
      <formula>0</formula>
    </cfRule>
  </conditionalFormatting>
  <conditionalFormatting sqref="F37:AO37">
    <cfRule type="cellIs" dxfId="75" priority="6" operator="lessThan">
      <formula>0</formula>
    </cfRule>
  </conditionalFormatting>
  <conditionalFormatting sqref="F54:AO54">
    <cfRule type="cellIs" dxfId="74" priority="24" operator="lessThan">
      <formula>0</formula>
    </cfRule>
  </conditionalFormatting>
  <conditionalFormatting sqref="F56:AO57">
    <cfRule type="cellIs" dxfId="73" priority="22" operator="lessThan">
      <formula>0</formula>
    </cfRule>
  </conditionalFormatting>
  <conditionalFormatting sqref="F7:AT7">
    <cfRule type="cellIs" dxfId="72" priority="13" operator="lessThan">
      <formula>0</formula>
    </cfRule>
  </conditionalFormatting>
  <conditionalFormatting sqref="F10:AT10 F13:AT13">
    <cfRule type="cellIs" dxfId="71" priority="14" operator="lessThan">
      <formula>0</formula>
    </cfRule>
  </conditionalFormatting>
  <conditionalFormatting sqref="F26:AT26">
    <cfRule type="cellIs" dxfId="70" priority="3" operator="lessThan">
      <formula>0</formula>
    </cfRule>
  </conditionalFormatting>
  <conditionalFormatting sqref="F29:AT29 F32:AT32">
    <cfRule type="cellIs" dxfId="69" priority="4" operator="lessThan">
      <formula>0</formula>
    </cfRule>
  </conditionalFormatting>
  <conditionalFormatting sqref="F45:AT45">
    <cfRule type="cellIs" dxfId="68" priority="19" operator="lessThan">
      <formula>0</formula>
    </cfRule>
  </conditionalFormatting>
  <conditionalFormatting sqref="F48:AT48 F51:AT51">
    <cfRule type="cellIs" dxfId="67" priority="20" operator="lessThan">
      <formula>0</formula>
    </cfRule>
  </conditionalFormatting>
  <conditionalFormatting sqref="AP16:AT18">
    <cfRule type="cellIs" dxfId="66" priority="12" operator="lessThan">
      <formula>0</formula>
    </cfRule>
  </conditionalFormatting>
  <conditionalFormatting sqref="AP35:AT37">
    <cfRule type="cellIs" dxfId="65" priority="1" operator="lessThan">
      <formula>0</formula>
    </cfRule>
  </conditionalFormatting>
  <conditionalFormatting sqref="AP54:AT57">
    <cfRule type="cellIs" dxfId="64" priority="17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609F-7F3D-46EA-A31E-652147108972}">
  <sheetPr codeName="Sheet7"/>
  <dimension ref="A1:V79"/>
  <sheetViews>
    <sheetView showGridLines="0" topLeftCell="A39" zoomScale="70" zoomScaleNormal="70" workbookViewId="0">
      <selection activeCell="A79" sqref="A79:XFD79"/>
    </sheetView>
  </sheetViews>
  <sheetFormatPr defaultRowHeight="15" x14ac:dyDescent="0.25"/>
  <cols>
    <col min="2" max="2" width="24.7109375" hidden="1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9" width="16" customWidth="1"/>
    <col min="20" max="20" width="11.140625" bestFit="1" customWidth="1"/>
    <col min="22" max="22" width="17.140625" bestFit="1" customWidth="1"/>
  </cols>
  <sheetData>
    <row r="1" spans="1:22" x14ac:dyDescent="0.25">
      <c r="A1" t="e" cm="1">
        <f t="array" ref="A1">index</f>
        <v>#NAME?</v>
      </c>
    </row>
    <row r="2" spans="1:22" ht="18.75" x14ac:dyDescent="0.3">
      <c r="C2" s="33" t="s">
        <v>11</v>
      </c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5"/>
      <c r="Q2" s="4"/>
      <c r="R2" s="1"/>
      <c r="S2" s="2"/>
      <c r="V2" s="56"/>
    </row>
    <row r="3" spans="1:22" ht="18.75" x14ac:dyDescent="0.3">
      <c r="C3" s="19"/>
      <c r="D3" s="534" t="s">
        <v>179</v>
      </c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5"/>
      <c r="Q3" s="531" t="s">
        <v>54</v>
      </c>
      <c r="R3" s="532"/>
      <c r="S3" s="533"/>
      <c r="V3" s="57" t="s">
        <v>11</v>
      </c>
    </row>
    <row r="4" spans="1:22" ht="18.75" x14ac:dyDescent="0.3">
      <c r="C4" s="21" t="s">
        <v>87</v>
      </c>
      <c r="D4" s="22">
        <f t="shared" ref="D4:O4" si="0">E4-7</f>
        <v>45800</v>
      </c>
      <c r="E4" s="22">
        <f t="shared" si="0"/>
        <v>45807</v>
      </c>
      <c r="F4" s="22">
        <f t="shared" si="0"/>
        <v>45814</v>
      </c>
      <c r="G4" s="22">
        <f t="shared" si="0"/>
        <v>45821</v>
      </c>
      <c r="H4" s="22">
        <f t="shared" si="0"/>
        <v>45828</v>
      </c>
      <c r="I4" s="22">
        <f t="shared" si="0"/>
        <v>45835</v>
      </c>
      <c r="J4" s="22">
        <f t="shared" si="0"/>
        <v>45842</v>
      </c>
      <c r="K4" s="22">
        <f t="shared" si="0"/>
        <v>45849</v>
      </c>
      <c r="L4" s="22">
        <f t="shared" si="0"/>
        <v>45856</v>
      </c>
      <c r="M4" s="22">
        <f t="shared" si="0"/>
        <v>45863</v>
      </c>
      <c r="N4" s="22">
        <f t="shared" si="0"/>
        <v>45870</v>
      </c>
      <c r="O4" s="22">
        <f t="shared" si="0"/>
        <v>45877</v>
      </c>
      <c r="P4" s="23">
        <v>45884</v>
      </c>
      <c r="Q4" s="27" t="s">
        <v>56</v>
      </c>
      <c r="R4" s="28" t="s">
        <v>57</v>
      </c>
      <c r="S4" s="29" t="s">
        <v>58</v>
      </c>
      <c r="V4" s="53" t="s">
        <v>13</v>
      </c>
    </row>
    <row r="5" spans="1:22" ht="18.75" x14ac:dyDescent="0.3">
      <c r="C5" s="5" t="s">
        <v>72</v>
      </c>
      <c r="D5" s="6">
        <v>321</v>
      </c>
      <c r="E5" s="6">
        <v>365</v>
      </c>
      <c r="F5" s="6">
        <v>404</v>
      </c>
      <c r="G5" s="6">
        <v>345</v>
      </c>
      <c r="H5" s="6">
        <v>284</v>
      </c>
      <c r="I5" s="6">
        <v>267</v>
      </c>
      <c r="J5" s="6">
        <v>329</v>
      </c>
      <c r="K5" s="6">
        <v>288</v>
      </c>
      <c r="L5" s="6">
        <v>252</v>
      </c>
      <c r="M5" s="6">
        <v>218</v>
      </c>
      <c r="N5" s="6">
        <v>297</v>
      </c>
      <c r="O5" s="6">
        <v>176</v>
      </c>
      <c r="P5" s="7">
        <v>274</v>
      </c>
      <c r="Q5" s="8">
        <f t="shared" ref="Q5:Q10" si="1">AVERAGE(M5:P5)</f>
        <v>241.25</v>
      </c>
      <c r="R5" s="6">
        <f>AVERAGE(E5:P5)</f>
        <v>291.58333333333331</v>
      </c>
      <c r="S5" s="7">
        <v>239.61538461538461</v>
      </c>
      <c r="T5" s="91"/>
      <c r="V5" s="55" t="s">
        <v>14</v>
      </c>
    </row>
    <row r="6" spans="1:22" ht="18.75" x14ac:dyDescent="0.3">
      <c r="C6" s="18" t="s">
        <v>73</v>
      </c>
      <c r="D6" s="92" t="e">
        <v>#REF!</v>
      </c>
      <c r="E6" s="92" t="e">
        <v>#REF!</v>
      </c>
      <c r="F6" s="92" t="e">
        <v>#REF!</v>
      </c>
      <c r="G6" s="92" t="e">
        <v>#REF!</v>
      </c>
      <c r="H6" s="92" t="e">
        <v>#REF!</v>
      </c>
      <c r="I6" s="92" t="e">
        <v>#REF!</v>
      </c>
      <c r="J6" s="92" t="e">
        <v>#REF!</v>
      </c>
      <c r="K6" s="92" t="e">
        <v>#REF!</v>
      </c>
      <c r="L6" s="92" t="e">
        <v>#REF!</v>
      </c>
      <c r="M6" s="92" t="e">
        <v>#REF!</v>
      </c>
      <c r="N6" s="92" t="e">
        <v>#REF!</v>
      </c>
      <c r="O6" s="92" t="e">
        <v>#REF!</v>
      </c>
      <c r="P6" s="93" t="e">
        <v>#REF!</v>
      </c>
      <c r="Q6" s="32" t="e">
        <f t="shared" si="1"/>
        <v>#REF!</v>
      </c>
      <c r="R6" s="30" t="e">
        <f t="shared" ref="R6:R10" si="2">AVERAGE(E6:P6)</f>
        <v>#REF!</v>
      </c>
      <c r="S6" s="31"/>
      <c r="V6" s="58" t="s">
        <v>17</v>
      </c>
    </row>
    <row r="7" spans="1:22" ht="18.75" x14ac:dyDescent="0.3">
      <c r="C7" s="11" t="s">
        <v>74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3"/>
      <c r="Q7" s="14"/>
      <c r="R7" s="12"/>
      <c r="S7" s="13"/>
      <c r="V7" s="56"/>
    </row>
    <row r="8" spans="1:22" ht="15.75" x14ac:dyDescent="0.25">
      <c r="C8" s="9" t="s">
        <v>76</v>
      </c>
      <c r="D8" s="15" t="e">
        <v>#REF!</v>
      </c>
      <c r="E8" s="15" t="e">
        <v>#REF!</v>
      </c>
      <c r="F8" s="15" t="e">
        <v>#REF!</v>
      </c>
      <c r="G8" s="15" t="e">
        <v>#REF!</v>
      </c>
      <c r="H8" s="15" t="e">
        <v>#REF!</v>
      </c>
      <c r="I8" s="15" t="e">
        <v>#REF!</v>
      </c>
      <c r="J8" s="15" t="e">
        <v>#REF!</v>
      </c>
      <c r="K8" s="15" t="e">
        <v>#REF!</v>
      </c>
      <c r="L8" s="15" t="e">
        <v>#REF!</v>
      </c>
      <c r="M8" s="15" t="e">
        <v>#REF!</v>
      </c>
      <c r="N8" s="15" t="e">
        <v>#REF!</v>
      </c>
      <c r="O8" s="15" t="e">
        <v>#REF!</v>
      </c>
      <c r="P8" s="16" t="e">
        <v>#REF!</v>
      </c>
      <c r="Q8" s="8" t="e">
        <f t="shared" si="1"/>
        <v>#REF!</v>
      </c>
      <c r="R8" s="6" t="e">
        <f t="shared" si="2"/>
        <v>#REF!</v>
      </c>
      <c r="S8" s="7" t="e">
        <v>#REF!</v>
      </c>
    </row>
    <row r="9" spans="1:22" ht="15.75" x14ac:dyDescent="0.25">
      <c r="C9" s="18" t="s">
        <v>77</v>
      </c>
      <c r="D9" s="92" t="e">
        <v>#REF!</v>
      </c>
      <c r="E9" s="92" t="e">
        <v>#REF!</v>
      </c>
      <c r="F9" s="92" t="e">
        <v>#REF!</v>
      </c>
      <c r="G9" s="92" t="e">
        <v>#REF!</v>
      </c>
      <c r="H9" s="92" t="e">
        <v>#REF!</v>
      </c>
      <c r="I9" s="92" t="e">
        <v>#REF!</v>
      </c>
      <c r="J9" s="92" t="e">
        <v>#REF!</v>
      </c>
      <c r="K9" s="92" t="e">
        <v>#REF!</v>
      </c>
      <c r="L9" s="92" t="e">
        <v>#REF!</v>
      </c>
      <c r="M9" s="92" t="e">
        <v>#REF!</v>
      </c>
      <c r="N9" s="92" t="e">
        <v>#REF!</v>
      </c>
      <c r="O9" s="92" t="e">
        <v>#REF!</v>
      </c>
      <c r="P9" s="93" t="e">
        <v>#REF!</v>
      </c>
      <c r="Q9" s="32" t="e">
        <f t="shared" si="1"/>
        <v>#REF!</v>
      </c>
      <c r="R9" s="30" t="e">
        <f t="shared" si="2"/>
        <v>#REF!</v>
      </c>
      <c r="S9" s="31"/>
      <c r="V9" s="59">
        <f>V11+7-WEEKDAY(V11,16)</f>
        <v>45261</v>
      </c>
    </row>
    <row r="10" spans="1:22" ht="15.75" x14ac:dyDescent="0.25">
      <c r="C10" s="11" t="s">
        <v>78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3"/>
      <c r="Q10" s="14" t="e">
        <f t="shared" si="1"/>
        <v>#DIV/0!</v>
      </c>
      <c r="R10" s="12" t="e">
        <f t="shared" si="2"/>
        <v>#DIV/0!</v>
      </c>
      <c r="S10" s="13" t="e">
        <f t="shared" ref="S10" si="3">S8-S9</f>
        <v>#REF!</v>
      </c>
      <c r="V10" s="59">
        <f>V9-7*52</f>
        <v>44897</v>
      </c>
    </row>
    <row r="11" spans="1:22" ht="15.75" x14ac:dyDescent="0.25">
      <c r="C11" s="9" t="s">
        <v>79</v>
      </c>
      <c r="D11" s="15">
        <f>IFERROR(D8/D5,0)</f>
        <v>0</v>
      </c>
      <c r="E11" s="15">
        <f t="shared" ref="E11:S12" si="4">IFERROR(E8/E5,0)</f>
        <v>0</v>
      </c>
      <c r="F11" s="15">
        <f t="shared" si="4"/>
        <v>0</v>
      </c>
      <c r="G11" s="15">
        <f t="shared" si="4"/>
        <v>0</v>
      </c>
      <c r="H11" s="15">
        <f t="shared" si="4"/>
        <v>0</v>
      </c>
      <c r="I11" s="15">
        <f t="shared" si="4"/>
        <v>0</v>
      </c>
      <c r="J11" s="15">
        <f t="shared" si="4"/>
        <v>0</v>
      </c>
      <c r="K11" s="15">
        <f t="shared" si="4"/>
        <v>0</v>
      </c>
      <c r="L11" s="15">
        <f t="shared" si="4"/>
        <v>0</v>
      </c>
      <c r="M11" s="15">
        <f t="shared" si="4"/>
        <v>0</v>
      </c>
      <c r="N11" s="15">
        <f t="shared" si="4"/>
        <v>0</v>
      </c>
      <c r="O11" s="15">
        <f t="shared" si="4"/>
        <v>0</v>
      </c>
      <c r="P11" s="16">
        <f t="shared" si="4"/>
        <v>0</v>
      </c>
      <c r="Q11" s="8">
        <f t="shared" si="4"/>
        <v>0</v>
      </c>
      <c r="R11" s="6">
        <f t="shared" si="4"/>
        <v>0</v>
      </c>
      <c r="S11" s="7">
        <f t="shared" si="4"/>
        <v>0</v>
      </c>
      <c r="V11" s="59">
        <v>45255</v>
      </c>
    </row>
    <row r="12" spans="1:22" ht="15.75" x14ac:dyDescent="0.25">
      <c r="C12" s="18" t="s">
        <v>80</v>
      </c>
      <c r="D12" s="92">
        <f>IFERROR(D9/D6,0)</f>
        <v>0</v>
      </c>
      <c r="E12" s="92">
        <f t="shared" si="4"/>
        <v>0</v>
      </c>
      <c r="F12" s="92">
        <f t="shared" si="4"/>
        <v>0</v>
      </c>
      <c r="G12" s="92">
        <f t="shared" si="4"/>
        <v>0</v>
      </c>
      <c r="H12" s="92">
        <f t="shared" si="4"/>
        <v>0</v>
      </c>
      <c r="I12" s="92">
        <f t="shared" si="4"/>
        <v>0</v>
      </c>
      <c r="J12" s="92">
        <f t="shared" si="4"/>
        <v>0</v>
      </c>
      <c r="K12" s="92">
        <f t="shared" si="4"/>
        <v>0</v>
      </c>
      <c r="L12" s="92">
        <f t="shared" si="4"/>
        <v>0</v>
      </c>
      <c r="M12" s="92">
        <f t="shared" si="4"/>
        <v>0</v>
      </c>
      <c r="N12" s="92">
        <f t="shared" si="4"/>
        <v>0</v>
      </c>
      <c r="O12" s="92">
        <f t="shared" si="4"/>
        <v>0</v>
      </c>
      <c r="P12" s="93">
        <f t="shared" si="4"/>
        <v>0</v>
      </c>
      <c r="Q12" s="32">
        <f t="shared" si="4"/>
        <v>0</v>
      </c>
      <c r="R12" s="30">
        <f t="shared" si="4"/>
        <v>0</v>
      </c>
      <c r="S12" s="31">
        <f t="shared" si="4"/>
        <v>0</v>
      </c>
      <c r="T12" s="3"/>
    </row>
    <row r="13" spans="1:22" ht="15.75" x14ac:dyDescent="0.25">
      <c r="C13" s="11" t="s">
        <v>81</v>
      </c>
      <c r="D13" s="12">
        <f t="shared" ref="D13:R13" si="5">D11-D12</f>
        <v>0</v>
      </c>
      <c r="E13" s="12">
        <f t="shared" si="5"/>
        <v>0</v>
      </c>
      <c r="F13" s="12">
        <f t="shared" si="5"/>
        <v>0</v>
      </c>
      <c r="G13" s="12">
        <f t="shared" si="5"/>
        <v>0</v>
      </c>
      <c r="H13" s="12">
        <f t="shared" si="5"/>
        <v>0</v>
      </c>
      <c r="I13" s="12">
        <f t="shared" si="5"/>
        <v>0</v>
      </c>
      <c r="J13" s="12">
        <f t="shared" si="5"/>
        <v>0</v>
      </c>
      <c r="K13" s="12">
        <f t="shared" si="5"/>
        <v>0</v>
      </c>
      <c r="L13" s="12">
        <f t="shared" si="5"/>
        <v>0</v>
      </c>
      <c r="M13" s="12">
        <f t="shared" si="5"/>
        <v>0</v>
      </c>
      <c r="N13" s="12">
        <f t="shared" si="5"/>
        <v>0</v>
      </c>
      <c r="O13" s="12">
        <f t="shared" si="5"/>
        <v>0</v>
      </c>
      <c r="P13" s="13">
        <f t="shared" si="5"/>
        <v>0</v>
      </c>
      <c r="Q13" s="14">
        <f t="shared" si="5"/>
        <v>0</v>
      </c>
      <c r="R13" s="12">
        <f t="shared" si="5"/>
        <v>0</v>
      </c>
      <c r="S13" s="13">
        <f>S11-S12</f>
        <v>0</v>
      </c>
    </row>
    <row r="14" spans="1:22" ht="15.75" x14ac:dyDescent="0.25">
      <c r="C14" s="9" t="s">
        <v>82</v>
      </c>
      <c r="D14" s="15" t="e">
        <v>#REF!</v>
      </c>
      <c r="E14" s="15" t="e">
        <v>#REF!</v>
      </c>
      <c r="F14" s="15" t="e">
        <v>#REF!</v>
      </c>
      <c r="G14" s="15" t="e">
        <v>#REF!</v>
      </c>
      <c r="H14" s="15" t="e">
        <v>#REF!</v>
      </c>
      <c r="I14" s="15" t="e">
        <v>#REF!</v>
      </c>
      <c r="J14" s="15" t="e">
        <v>#REF!</v>
      </c>
      <c r="K14" s="15" t="e">
        <v>#REF!</v>
      </c>
      <c r="L14" s="15" t="e">
        <v>#REF!</v>
      </c>
      <c r="M14" s="15" t="e">
        <v>#REF!</v>
      </c>
      <c r="N14" s="15" t="e">
        <v>#REF!</v>
      </c>
      <c r="O14" s="15" t="e">
        <v>#REF!</v>
      </c>
      <c r="P14" s="16" t="e">
        <v>#REF!</v>
      </c>
      <c r="Q14" s="8" t="e">
        <f t="shared" ref="Q14:Q16" si="6">AVERAGE(M14:P14)</f>
        <v>#REF!</v>
      </c>
      <c r="R14" s="6" t="e">
        <f>AVERAGE(E14:P14)</f>
        <v>#REF!</v>
      </c>
      <c r="S14" s="7" t="e">
        <v>#REF!</v>
      </c>
    </row>
    <row r="15" spans="1:22" ht="15.75" x14ac:dyDescent="0.25">
      <c r="C15" s="18" t="s">
        <v>83</v>
      </c>
      <c r="D15" s="92">
        <v>257809.93895937066</v>
      </c>
      <c r="E15" s="92">
        <v>257809.93895937066</v>
      </c>
      <c r="F15" s="92">
        <v>253796.30787404359</v>
      </c>
      <c r="G15" s="92">
        <v>253127.36935982242</v>
      </c>
      <c r="H15" s="92">
        <v>253127.36935982242</v>
      </c>
      <c r="I15" s="92">
        <v>253127.36935982242</v>
      </c>
      <c r="J15" s="92">
        <v>237691.59981274692</v>
      </c>
      <c r="K15" s="92">
        <v>226114.77265244033</v>
      </c>
      <c r="L15" s="92">
        <v>226114.77265244033</v>
      </c>
      <c r="M15" s="92">
        <v>226114.77265244033</v>
      </c>
      <c r="N15" s="92">
        <v>223639.4806781369</v>
      </c>
      <c r="O15" s="92">
        <v>208787.72883231635</v>
      </c>
      <c r="P15" s="93">
        <v>208787.72883231635</v>
      </c>
      <c r="Q15" s="32">
        <f t="shared" si="6"/>
        <v>216832.42774880247</v>
      </c>
      <c r="R15" s="30">
        <f t="shared" ref="R15:R16" si="7">AVERAGE(E15:P15)</f>
        <v>235686.60091880997</v>
      </c>
      <c r="S15" s="31"/>
      <c r="T15" s="3"/>
    </row>
    <row r="16" spans="1:22" ht="15.75" x14ac:dyDescent="0.25">
      <c r="C16" s="11" t="s">
        <v>84</v>
      </c>
      <c r="D16" s="12" t="e">
        <f t="shared" ref="D16:S16" si="8">D14-D15</f>
        <v>#REF!</v>
      </c>
      <c r="E16" s="12" t="e">
        <f t="shared" si="8"/>
        <v>#REF!</v>
      </c>
      <c r="F16" s="12" t="e">
        <f t="shared" si="8"/>
        <v>#REF!</v>
      </c>
      <c r="G16" s="12" t="e">
        <f t="shared" si="8"/>
        <v>#REF!</v>
      </c>
      <c r="H16" s="12" t="e">
        <f t="shared" si="8"/>
        <v>#REF!</v>
      </c>
      <c r="I16" s="12" t="e">
        <f t="shared" si="8"/>
        <v>#REF!</v>
      </c>
      <c r="J16" s="12" t="e">
        <f t="shared" si="8"/>
        <v>#REF!</v>
      </c>
      <c r="K16" s="12" t="e">
        <f t="shared" si="8"/>
        <v>#REF!</v>
      </c>
      <c r="L16" s="12" t="e">
        <f t="shared" si="8"/>
        <v>#REF!</v>
      </c>
      <c r="M16" s="12" t="e">
        <f t="shared" si="8"/>
        <v>#REF!</v>
      </c>
      <c r="N16" s="12" t="e">
        <f t="shared" si="8"/>
        <v>#REF!</v>
      </c>
      <c r="O16" s="12" t="e">
        <f t="shared" si="8"/>
        <v>#REF!</v>
      </c>
      <c r="P16" s="13" t="e">
        <f t="shared" si="8"/>
        <v>#REF!</v>
      </c>
      <c r="Q16" s="14" t="e">
        <f t="shared" si="6"/>
        <v>#REF!</v>
      </c>
      <c r="R16" s="12" t="e">
        <f t="shared" si="7"/>
        <v>#REF!</v>
      </c>
      <c r="S16" s="13" t="e">
        <f t="shared" si="8"/>
        <v>#REF!</v>
      </c>
    </row>
    <row r="17" spans="2:21" x14ac:dyDescent="0.25">
      <c r="C17" s="21" t="s">
        <v>66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/>
      <c r="Q17" s="24"/>
      <c r="R17" s="25"/>
      <c r="S17" s="26"/>
    </row>
    <row r="18" spans="2:21" ht="15.75" x14ac:dyDescent="0.25">
      <c r="C18" s="18" t="s">
        <v>67</v>
      </c>
      <c r="D18" s="61">
        <v>0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N18" s="61">
        <v>0</v>
      </c>
      <c r="O18" s="61">
        <v>0</v>
      </c>
      <c r="P18" s="62">
        <v>0</v>
      </c>
      <c r="Q18" s="64">
        <f>AVERAGE(M18:P18)</f>
        <v>0</v>
      </c>
      <c r="R18" s="65">
        <f>AVERAGE(E18:P18)</f>
        <v>0</v>
      </c>
      <c r="S18" s="63">
        <v>0</v>
      </c>
    </row>
    <row r="19" spans="2:21" ht="15.75" x14ac:dyDescent="0.25">
      <c r="C19" s="11" t="s">
        <v>68</v>
      </c>
      <c r="D19" s="12" t="e">
        <f>#REF!-D18</f>
        <v>#REF!</v>
      </c>
      <c r="E19" s="12" t="e">
        <f>#REF!-E18</f>
        <v>#REF!</v>
      </c>
      <c r="F19" s="12" t="e">
        <f>#REF!-F18</f>
        <v>#REF!</v>
      </c>
      <c r="G19" s="12" t="e">
        <f>#REF!-G18</f>
        <v>#REF!</v>
      </c>
      <c r="H19" s="12" t="e">
        <f>#REF!-H18</f>
        <v>#REF!</v>
      </c>
      <c r="I19" s="12" t="e">
        <f>#REF!-I18</f>
        <v>#REF!</v>
      </c>
      <c r="J19" s="12" t="e">
        <f>#REF!-J18</f>
        <v>#REF!</v>
      </c>
      <c r="K19" s="12" t="e">
        <f>#REF!-K18</f>
        <v>#REF!</v>
      </c>
      <c r="L19" s="12" t="e">
        <f>#REF!-L18</f>
        <v>#REF!</v>
      </c>
      <c r="M19" s="12" t="e">
        <f>#REF!-M18</f>
        <v>#REF!</v>
      </c>
      <c r="N19" s="12" t="e">
        <f>#REF!-N18</f>
        <v>#REF!</v>
      </c>
      <c r="O19" s="12" t="e">
        <f>#REF!-O18</f>
        <v>#REF!</v>
      </c>
      <c r="P19" s="13" t="e">
        <f>#REF!-P18</f>
        <v>#REF!</v>
      </c>
      <c r="Q19" s="14"/>
      <c r="R19" s="12"/>
      <c r="S19" s="13"/>
    </row>
    <row r="22" spans="2:21" ht="18.75" x14ac:dyDescent="0.3">
      <c r="C22" s="60" t="s">
        <v>8</v>
      </c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5"/>
      <c r="Q22" s="4"/>
      <c r="R22" s="1"/>
      <c r="S22" s="2"/>
    </row>
    <row r="23" spans="2:21" x14ac:dyDescent="0.25">
      <c r="C23" s="19"/>
      <c r="D23" s="534" t="s">
        <v>179</v>
      </c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5"/>
      <c r="Q23" s="531" t="s">
        <v>54</v>
      </c>
      <c r="R23" s="532"/>
      <c r="S23" s="533"/>
    </row>
    <row r="24" spans="2:21" x14ac:dyDescent="0.25">
      <c r="C24" s="21" t="s">
        <v>87</v>
      </c>
      <c r="D24" s="22">
        <f>D$4</f>
        <v>45800</v>
      </c>
      <c r="E24" s="22">
        <f t="shared" ref="E24:P24" si="9">E$4</f>
        <v>45807</v>
      </c>
      <c r="F24" s="22">
        <f t="shared" si="9"/>
        <v>45814</v>
      </c>
      <c r="G24" s="22">
        <f t="shared" si="9"/>
        <v>45821</v>
      </c>
      <c r="H24" s="22">
        <f t="shared" si="9"/>
        <v>45828</v>
      </c>
      <c r="I24" s="22">
        <f t="shared" si="9"/>
        <v>45835</v>
      </c>
      <c r="J24" s="22">
        <f t="shared" si="9"/>
        <v>45842</v>
      </c>
      <c r="K24" s="22">
        <f t="shared" si="9"/>
        <v>45849</v>
      </c>
      <c r="L24" s="22">
        <f t="shared" si="9"/>
        <v>45856</v>
      </c>
      <c r="M24" s="22">
        <f t="shared" si="9"/>
        <v>45863</v>
      </c>
      <c r="N24" s="22">
        <f t="shared" si="9"/>
        <v>45870</v>
      </c>
      <c r="O24" s="22">
        <f t="shared" si="9"/>
        <v>45877</v>
      </c>
      <c r="P24" s="23">
        <f t="shared" si="9"/>
        <v>45884</v>
      </c>
      <c r="Q24" s="27" t="s">
        <v>56</v>
      </c>
      <c r="R24" s="28" t="s">
        <v>57</v>
      </c>
      <c r="S24" s="29" t="s">
        <v>58</v>
      </c>
    </row>
    <row r="25" spans="2:21" ht="15.75" x14ac:dyDescent="0.25">
      <c r="B25" t="str">
        <f t="shared" ref="B25:B39" si="10">$C$22</f>
        <v>PC Annual Direct</v>
      </c>
      <c r="C25" s="5" t="s">
        <v>72</v>
      </c>
      <c r="D25" s="6" t="e">
        <v>#REF!</v>
      </c>
      <c r="E25" s="6" t="e">
        <v>#REF!</v>
      </c>
      <c r="F25" s="6" t="e">
        <v>#REF!</v>
      </c>
      <c r="G25" s="6" t="e">
        <v>#REF!</v>
      </c>
      <c r="H25" s="6" t="e">
        <v>#REF!</v>
      </c>
      <c r="I25" s="6" t="e">
        <v>#REF!</v>
      </c>
      <c r="J25" s="6" t="e">
        <v>#REF!</v>
      </c>
      <c r="K25" s="6" t="e">
        <v>#REF!</v>
      </c>
      <c r="L25" s="6" t="e">
        <v>#REF!</v>
      </c>
      <c r="M25" s="6" t="e">
        <v>#REF!</v>
      </c>
      <c r="N25" s="6" t="e">
        <v>#REF!</v>
      </c>
      <c r="O25" s="6" t="e">
        <v>#REF!</v>
      </c>
      <c r="P25" s="7" t="e">
        <v>#REF!</v>
      </c>
      <c r="Q25" s="8" t="e">
        <f t="shared" ref="Q25:Q30" si="11">AVERAGE(M25:P25)</f>
        <v>#REF!</v>
      </c>
      <c r="R25" s="6" t="e">
        <f>AVERAGE(E25:P25)</f>
        <v>#REF!</v>
      </c>
      <c r="S25" s="7" t="e">
        <v>#REF!</v>
      </c>
      <c r="U25" s="3"/>
    </row>
    <row r="26" spans="2:21" ht="15.75" x14ac:dyDescent="0.25">
      <c r="B26" t="str">
        <f t="shared" si="10"/>
        <v>PC Annual Direct</v>
      </c>
      <c r="C26" s="18" t="s">
        <v>73</v>
      </c>
      <c r="D26" s="92" t="e">
        <v>#REF!</v>
      </c>
      <c r="E26" s="92" t="e">
        <v>#REF!</v>
      </c>
      <c r="F26" s="92" t="e">
        <v>#REF!</v>
      </c>
      <c r="G26" s="92" t="e">
        <v>#REF!</v>
      </c>
      <c r="H26" s="92" t="e">
        <v>#REF!</v>
      </c>
      <c r="I26" s="92" t="e">
        <v>#REF!</v>
      </c>
      <c r="J26" s="92" t="e">
        <v>#REF!</v>
      </c>
      <c r="K26" s="92" t="e">
        <v>#REF!</v>
      </c>
      <c r="L26" s="92" t="e">
        <v>#REF!</v>
      </c>
      <c r="M26" s="92" t="e">
        <v>#REF!</v>
      </c>
      <c r="N26" s="92" t="e">
        <v>#REF!</v>
      </c>
      <c r="O26" s="92" t="e">
        <v>#REF!</v>
      </c>
      <c r="P26" s="93" t="e">
        <v>#REF!</v>
      </c>
      <c r="Q26" s="32" t="e">
        <f t="shared" si="11"/>
        <v>#REF!</v>
      </c>
      <c r="R26" s="30" t="e">
        <f t="shared" ref="R26:R30" si="12">AVERAGE(E26:P26)</f>
        <v>#REF!</v>
      </c>
      <c r="S26" s="31"/>
      <c r="U26" s="3"/>
    </row>
    <row r="27" spans="2:21" ht="15.75" x14ac:dyDescent="0.25">
      <c r="B27" t="str">
        <f t="shared" si="10"/>
        <v>PC Annual Direct</v>
      </c>
      <c r="C27" s="11" t="s">
        <v>74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3"/>
      <c r="Q27" s="14" t="e">
        <f t="shared" si="11"/>
        <v>#DIV/0!</v>
      </c>
      <c r="R27" s="12" t="e">
        <f t="shared" si="12"/>
        <v>#DIV/0!</v>
      </c>
      <c r="S27" s="13" t="e">
        <f t="shared" ref="S27" si="13">S25-S26</f>
        <v>#REF!</v>
      </c>
    </row>
    <row r="28" spans="2:21" ht="15.75" x14ac:dyDescent="0.25">
      <c r="B28" t="str">
        <f t="shared" si="10"/>
        <v>PC Annual Direct</v>
      </c>
      <c r="C28" s="9" t="s">
        <v>76</v>
      </c>
      <c r="D28" s="15" t="e">
        <v>#REF!</v>
      </c>
      <c r="E28" s="15" t="e">
        <v>#REF!</v>
      </c>
      <c r="F28" s="15" t="e">
        <v>#REF!</v>
      </c>
      <c r="G28" s="15" t="e">
        <v>#REF!</v>
      </c>
      <c r="H28" s="15" t="e">
        <v>#REF!</v>
      </c>
      <c r="I28" s="15" t="e">
        <v>#REF!</v>
      </c>
      <c r="J28" s="15" t="e">
        <v>#REF!</v>
      </c>
      <c r="K28" s="15" t="e">
        <v>#REF!</v>
      </c>
      <c r="L28" s="15" t="e">
        <v>#REF!</v>
      </c>
      <c r="M28" s="15" t="e">
        <v>#REF!</v>
      </c>
      <c r="N28" s="15" t="e">
        <v>#REF!</v>
      </c>
      <c r="O28" s="15" t="e">
        <v>#REF!</v>
      </c>
      <c r="P28" s="16" t="e">
        <v>#REF!</v>
      </c>
      <c r="Q28" s="8" t="e">
        <f t="shared" si="11"/>
        <v>#REF!</v>
      </c>
      <c r="R28" s="6" t="e">
        <f t="shared" si="12"/>
        <v>#REF!</v>
      </c>
      <c r="S28" s="7" t="e">
        <v>#REF!</v>
      </c>
    </row>
    <row r="29" spans="2:21" ht="15.75" x14ac:dyDescent="0.25">
      <c r="B29" t="str">
        <f t="shared" si="10"/>
        <v>PC Annual Direct</v>
      </c>
      <c r="C29" s="18" t="s">
        <v>77</v>
      </c>
      <c r="D29" s="92" t="e">
        <v>#REF!</v>
      </c>
      <c r="E29" s="92" t="e">
        <v>#REF!</v>
      </c>
      <c r="F29" s="92" t="e">
        <v>#REF!</v>
      </c>
      <c r="G29" s="92" t="e">
        <v>#REF!</v>
      </c>
      <c r="H29" s="92" t="e">
        <v>#REF!</v>
      </c>
      <c r="I29" s="92" t="e">
        <v>#REF!</v>
      </c>
      <c r="J29" s="92" t="e">
        <v>#REF!</v>
      </c>
      <c r="K29" s="92" t="e">
        <v>#REF!</v>
      </c>
      <c r="L29" s="92" t="e">
        <v>#REF!</v>
      </c>
      <c r="M29" s="92" t="e">
        <v>#REF!</v>
      </c>
      <c r="N29" s="92" t="e">
        <v>#REF!</v>
      </c>
      <c r="O29" s="92" t="e">
        <v>#REF!</v>
      </c>
      <c r="P29" s="93" t="e">
        <v>#REF!</v>
      </c>
      <c r="Q29" s="32" t="e">
        <f t="shared" si="11"/>
        <v>#REF!</v>
      </c>
      <c r="R29" s="30" t="e">
        <f t="shared" si="12"/>
        <v>#REF!</v>
      </c>
      <c r="S29" s="31"/>
    </row>
    <row r="30" spans="2:21" ht="15.75" x14ac:dyDescent="0.25">
      <c r="B30" t="str">
        <f t="shared" si="10"/>
        <v>PC Annual Direct</v>
      </c>
      <c r="C30" s="11" t="s">
        <v>78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3"/>
      <c r="Q30" s="14" t="e">
        <f t="shared" si="11"/>
        <v>#DIV/0!</v>
      </c>
      <c r="R30" s="12" t="e">
        <f t="shared" si="12"/>
        <v>#DIV/0!</v>
      </c>
      <c r="S30" s="13" t="e">
        <f t="shared" ref="S30" si="14">S28-S29</f>
        <v>#REF!</v>
      </c>
    </row>
    <row r="31" spans="2:21" ht="15.75" x14ac:dyDescent="0.25">
      <c r="B31" t="str">
        <f t="shared" si="10"/>
        <v>PC Annual Direct</v>
      </c>
      <c r="C31" s="9" t="s">
        <v>79</v>
      </c>
      <c r="D31" s="15">
        <f>IFERROR(D28/D25,0)</f>
        <v>0</v>
      </c>
      <c r="E31" s="15">
        <f t="shared" ref="E31:S32" si="15">IFERROR(E28/E25,0)</f>
        <v>0</v>
      </c>
      <c r="F31" s="15">
        <f t="shared" si="15"/>
        <v>0</v>
      </c>
      <c r="G31" s="15">
        <f t="shared" si="15"/>
        <v>0</v>
      </c>
      <c r="H31" s="15">
        <f t="shared" si="15"/>
        <v>0</v>
      </c>
      <c r="I31" s="15">
        <f t="shared" si="15"/>
        <v>0</v>
      </c>
      <c r="J31" s="15">
        <f t="shared" si="15"/>
        <v>0</v>
      </c>
      <c r="K31" s="15">
        <f t="shared" si="15"/>
        <v>0</v>
      </c>
      <c r="L31" s="15">
        <f t="shared" si="15"/>
        <v>0</v>
      </c>
      <c r="M31" s="15">
        <f t="shared" si="15"/>
        <v>0</v>
      </c>
      <c r="N31" s="15">
        <f t="shared" si="15"/>
        <v>0</v>
      </c>
      <c r="O31" s="15">
        <f t="shared" si="15"/>
        <v>0</v>
      </c>
      <c r="P31" s="16">
        <f t="shared" si="15"/>
        <v>0</v>
      </c>
      <c r="Q31" s="8">
        <f t="shared" si="15"/>
        <v>0</v>
      </c>
      <c r="R31" s="6">
        <f t="shared" si="15"/>
        <v>0</v>
      </c>
      <c r="S31" s="7">
        <f t="shared" si="15"/>
        <v>0</v>
      </c>
    </row>
    <row r="32" spans="2:21" ht="15.75" x14ac:dyDescent="0.25">
      <c r="B32" t="str">
        <f t="shared" si="10"/>
        <v>PC Annual Direct</v>
      </c>
      <c r="C32" s="18" t="s">
        <v>80</v>
      </c>
      <c r="D32" s="92">
        <f>IFERROR(D29/D26,0)</f>
        <v>0</v>
      </c>
      <c r="E32" s="92">
        <f t="shared" si="15"/>
        <v>0</v>
      </c>
      <c r="F32" s="92">
        <f t="shared" si="15"/>
        <v>0</v>
      </c>
      <c r="G32" s="92">
        <f t="shared" si="15"/>
        <v>0</v>
      </c>
      <c r="H32" s="92">
        <f t="shared" si="15"/>
        <v>0</v>
      </c>
      <c r="I32" s="92">
        <f t="shared" si="15"/>
        <v>0</v>
      </c>
      <c r="J32" s="92">
        <f t="shared" si="15"/>
        <v>0</v>
      </c>
      <c r="K32" s="92">
        <f t="shared" si="15"/>
        <v>0</v>
      </c>
      <c r="L32" s="92">
        <f t="shared" si="15"/>
        <v>0</v>
      </c>
      <c r="M32" s="92">
        <f t="shared" si="15"/>
        <v>0</v>
      </c>
      <c r="N32" s="92">
        <f t="shared" si="15"/>
        <v>0</v>
      </c>
      <c r="O32" s="92">
        <f t="shared" si="15"/>
        <v>0</v>
      </c>
      <c r="P32" s="93">
        <f t="shared" si="15"/>
        <v>0</v>
      </c>
      <c r="Q32" s="32">
        <f t="shared" si="15"/>
        <v>0</v>
      </c>
      <c r="R32" s="30">
        <f t="shared" si="15"/>
        <v>0</v>
      </c>
      <c r="S32" s="31">
        <f t="shared" si="15"/>
        <v>0</v>
      </c>
      <c r="T32" s="3"/>
    </row>
    <row r="33" spans="2:19" ht="15.75" x14ac:dyDescent="0.25">
      <c r="B33" t="str">
        <f t="shared" si="10"/>
        <v>PC Annual Direct</v>
      </c>
      <c r="C33" s="11" t="s">
        <v>81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3"/>
      <c r="Q33" s="14">
        <f t="shared" ref="Q33:R33" si="16">Q31-Q32</f>
        <v>0</v>
      </c>
      <c r="R33" s="12">
        <f t="shared" si="16"/>
        <v>0</v>
      </c>
      <c r="S33" s="13">
        <f>S31-S32</f>
        <v>0</v>
      </c>
    </row>
    <row r="34" spans="2:19" ht="15.75" x14ac:dyDescent="0.25">
      <c r="B34" t="str">
        <f t="shared" si="10"/>
        <v>PC Annual Direct</v>
      </c>
      <c r="C34" s="9" t="s">
        <v>82</v>
      </c>
      <c r="D34" s="15" t="e">
        <v>#REF!</v>
      </c>
      <c r="E34" s="15" t="e">
        <v>#REF!</v>
      </c>
      <c r="F34" s="15" t="e">
        <v>#REF!</v>
      </c>
      <c r="G34" s="15" t="e">
        <v>#REF!</v>
      </c>
      <c r="H34" s="15" t="e">
        <v>#REF!</v>
      </c>
      <c r="I34" s="15" t="e">
        <v>#REF!</v>
      </c>
      <c r="J34" s="15" t="e">
        <v>#REF!</v>
      </c>
      <c r="K34" s="15" t="e">
        <v>#REF!</v>
      </c>
      <c r="L34" s="15" t="e">
        <v>#REF!</v>
      </c>
      <c r="M34" s="15" t="e">
        <v>#REF!</v>
      </c>
      <c r="N34" s="15" t="e">
        <v>#REF!</v>
      </c>
      <c r="O34" s="15" t="e">
        <v>#REF!</v>
      </c>
      <c r="P34" s="16" t="e">
        <v>#REF!</v>
      </c>
      <c r="Q34" s="8" t="e">
        <f t="shared" ref="Q34:Q36" si="17">AVERAGE(M34:P34)</f>
        <v>#REF!</v>
      </c>
      <c r="R34" s="6" t="e">
        <f>AVERAGE(E34:P34)</f>
        <v>#REF!</v>
      </c>
      <c r="S34" s="7" t="e">
        <v>#REF!</v>
      </c>
    </row>
    <row r="35" spans="2:19" ht="15.75" x14ac:dyDescent="0.25">
      <c r="B35" t="str">
        <f t="shared" si="10"/>
        <v>PC Annual Direct</v>
      </c>
      <c r="C35" s="18" t="s">
        <v>83</v>
      </c>
      <c r="D35" s="92" t="e">
        <v>#REF!</v>
      </c>
      <c r="E35" s="92" t="e">
        <v>#REF!</v>
      </c>
      <c r="F35" s="92" t="e">
        <v>#REF!</v>
      </c>
      <c r="G35" s="92" t="e">
        <v>#REF!</v>
      </c>
      <c r="H35" s="92" t="e">
        <v>#REF!</v>
      </c>
      <c r="I35" s="92" t="e">
        <v>#REF!</v>
      </c>
      <c r="J35" s="92" t="e">
        <v>#REF!</v>
      </c>
      <c r="K35" s="92" t="e">
        <v>#REF!</v>
      </c>
      <c r="L35" s="92" t="e">
        <v>#REF!</v>
      </c>
      <c r="M35" s="92" t="e">
        <v>#REF!</v>
      </c>
      <c r="N35" s="92" t="e">
        <v>#REF!</v>
      </c>
      <c r="O35" s="92" t="e">
        <v>#REF!</v>
      </c>
      <c r="P35" s="93" t="e">
        <v>#REF!</v>
      </c>
      <c r="Q35" s="32" t="e">
        <f t="shared" si="17"/>
        <v>#REF!</v>
      </c>
      <c r="R35" s="30" t="e">
        <f t="shared" ref="R35:R36" si="18">AVERAGE(E35:P35)</f>
        <v>#REF!</v>
      </c>
      <c r="S35" s="31"/>
    </row>
    <row r="36" spans="2:19" ht="15.75" x14ac:dyDescent="0.25">
      <c r="B36" t="str">
        <f t="shared" si="10"/>
        <v>PC Annual Direct</v>
      </c>
      <c r="C36" s="11" t="s">
        <v>84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3"/>
      <c r="Q36" s="14" t="e">
        <f t="shared" si="17"/>
        <v>#DIV/0!</v>
      </c>
      <c r="R36" s="12" t="e">
        <f t="shared" si="18"/>
        <v>#DIV/0!</v>
      </c>
      <c r="S36" s="13" t="e">
        <f t="shared" ref="S36" si="19">S34-S35</f>
        <v>#REF!</v>
      </c>
    </row>
    <row r="37" spans="2:19" x14ac:dyDescent="0.25">
      <c r="B37" t="str">
        <f t="shared" si="10"/>
        <v>PC Annual Direct</v>
      </c>
      <c r="C37" s="21" t="s">
        <v>66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3"/>
      <c r="Q37" s="24"/>
      <c r="R37" s="25"/>
      <c r="S37" s="26"/>
    </row>
    <row r="38" spans="2:19" ht="15.75" x14ac:dyDescent="0.25">
      <c r="B38" t="str">
        <f t="shared" si="10"/>
        <v>PC Annual Direct</v>
      </c>
      <c r="C38" s="18" t="s">
        <v>67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  <c r="N38" s="61">
        <v>0</v>
      </c>
      <c r="O38" s="61">
        <v>0</v>
      </c>
      <c r="P38" s="62">
        <v>0</v>
      </c>
      <c r="Q38" s="64">
        <f>AVERAGE(M38:P38)</f>
        <v>0</v>
      </c>
      <c r="R38" s="65">
        <f>AVERAGE(E38:P38)</f>
        <v>0</v>
      </c>
      <c r="S38" s="63">
        <v>0</v>
      </c>
    </row>
    <row r="39" spans="2:19" ht="15.75" x14ac:dyDescent="0.25">
      <c r="B39" t="str">
        <f t="shared" si="10"/>
        <v>PC Annual Direct</v>
      </c>
      <c r="C39" s="11" t="s">
        <v>68</v>
      </c>
      <c r="D39" s="12" t="e">
        <f>#REF!-D38</f>
        <v>#REF!</v>
      </c>
      <c r="E39" s="12" t="e">
        <f>#REF!-E38</f>
        <v>#REF!</v>
      </c>
      <c r="F39" s="12" t="e">
        <f>#REF!-F38</f>
        <v>#REF!</v>
      </c>
      <c r="G39" s="12" t="e">
        <f>#REF!-G38</f>
        <v>#REF!</v>
      </c>
      <c r="H39" s="12" t="e">
        <f>#REF!-H38</f>
        <v>#REF!</v>
      </c>
      <c r="I39" s="12" t="e">
        <f>#REF!-I38</f>
        <v>#REF!</v>
      </c>
      <c r="J39" s="12" t="e">
        <f>#REF!-J38</f>
        <v>#REF!</v>
      </c>
      <c r="K39" s="12" t="e">
        <f>#REF!-K38</f>
        <v>#REF!</v>
      </c>
      <c r="L39" s="12" t="e">
        <f>#REF!-L38</f>
        <v>#REF!</v>
      </c>
      <c r="M39" s="12" t="e">
        <f>#REF!-M38</f>
        <v>#REF!</v>
      </c>
      <c r="N39" s="12" t="e">
        <f>#REF!-N38</f>
        <v>#REF!</v>
      </c>
      <c r="O39" s="12" t="e">
        <f>#REF!-O38</f>
        <v>#REF!</v>
      </c>
      <c r="P39" s="13" t="e">
        <f>#REF!-P38</f>
        <v>#REF!</v>
      </c>
      <c r="Q39" s="14"/>
      <c r="R39" s="12"/>
      <c r="S39" s="13"/>
    </row>
    <row r="42" spans="2:19" ht="18.75" x14ac:dyDescent="0.3">
      <c r="C42" s="60" t="s">
        <v>10</v>
      </c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5"/>
      <c r="Q42" s="4"/>
      <c r="R42" s="1"/>
      <c r="S42" s="2"/>
    </row>
    <row r="43" spans="2:19" x14ac:dyDescent="0.25">
      <c r="C43" s="19"/>
      <c r="D43" s="534" t="s">
        <v>179</v>
      </c>
      <c r="E43" s="534"/>
      <c r="F43" s="534"/>
      <c r="G43" s="534"/>
      <c r="H43" s="534"/>
      <c r="I43" s="534"/>
      <c r="J43" s="534"/>
      <c r="K43" s="534"/>
      <c r="L43" s="534"/>
      <c r="M43" s="534"/>
      <c r="N43" s="534"/>
      <c r="O43" s="534"/>
      <c r="P43" s="535"/>
      <c r="Q43" s="531" t="s">
        <v>54</v>
      </c>
      <c r="R43" s="532"/>
      <c r="S43" s="533"/>
    </row>
    <row r="44" spans="2:19" x14ac:dyDescent="0.25">
      <c r="C44" s="21" t="s">
        <v>87</v>
      </c>
      <c r="D44" s="22">
        <f t="shared" ref="D44:P44" si="20">D$4</f>
        <v>45800</v>
      </c>
      <c r="E44" s="22">
        <f t="shared" si="20"/>
        <v>45807</v>
      </c>
      <c r="F44" s="22">
        <f t="shared" si="20"/>
        <v>45814</v>
      </c>
      <c r="G44" s="22">
        <f t="shared" si="20"/>
        <v>45821</v>
      </c>
      <c r="H44" s="22">
        <f t="shared" si="20"/>
        <v>45828</v>
      </c>
      <c r="I44" s="22">
        <f t="shared" si="20"/>
        <v>45835</v>
      </c>
      <c r="J44" s="22">
        <f t="shared" si="20"/>
        <v>45842</v>
      </c>
      <c r="K44" s="22">
        <f t="shared" si="20"/>
        <v>45849</v>
      </c>
      <c r="L44" s="22">
        <f t="shared" si="20"/>
        <v>45856</v>
      </c>
      <c r="M44" s="22">
        <f t="shared" si="20"/>
        <v>45863</v>
      </c>
      <c r="N44" s="22">
        <f t="shared" si="20"/>
        <v>45870</v>
      </c>
      <c r="O44" s="22">
        <f t="shared" si="20"/>
        <v>45877</v>
      </c>
      <c r="P44" s="23">
        <f t="shared" si="20"/>
        <v>45884</v>
      </c>
      <c r="Q44" s="27" t="s">
        <v>56</v>
      </c>
      <c r="R44" s="28" t="s">
        <v>57</v>
      </c>
      <c r="S44" s="29" t="s">
        <v>58</v>
      </c>
    </row>
    <row r="45" spans="2:19" ht="15.75" x14ac:dyDescent="0.25">
      <c r="B45" t="str">
        <f t="shared" ref="B45:B59" si="21">$C$42</f>
        <v>PC Annual Broker</v>
      </c>
      <c r="C45" s="5" t="s">
        <v>72</v>
      </c>
      <c r="D45" s="6" t="e">
        <v>#REF!</v>
      </c>
      <c r="E45" s="6" t="e">
        <v>#REF!</v>
      </c>
      <c r="F45" s="6" t="e">
        <v>#REF!</v>
      </c>
      <c r="G45" s="6" t="e">
        <v>#REF!</v>
      </c>
      <c r="H45" s="6" t="e">
        <v>#REF!</v>
      </c>
      <c r="I45" s="6" t="e">
        <v>#REF!</v>
      </c>
      <c r="J45" s="6" t="e">
        <v>#REF!</v>
      </c>
      <c r="K45" s="6" t="e">
        <v>#REF!</v>
      </c>
      <c r="L45" s="6" t="e">
        <v>#REF!</v>
      </c>
      <c r="M45" s="6" t="e">
        <v>#REF!</v>
      </c>
      <c r="N45" s="6" t="e">
        <v>#REF!</v>
      </c>
      <c r="O45" s="6" t="e">
        <v>#REF!</v>
      </c>
      <c r="P45" s="7" t="e">
        <v>#REF!</v>
      </c>
      <c r="Q45" s="8" t="e">
        <f t="shared" ref="Q45:Q50" si="22">AVERAGE(M45:P45)</f>
        <v>#REF!</v>
      </c>
      <c r="R45" s="6" t="e">
        <f>AVERAGE(E45:P45)</f>
        <v>#REF!</v>
      </c>
      <c r="S45" s="7" t="e">
        <v>#REF!</v>
      </c>
    </row>
    <row r="46" spans="2:19" ht="15.75" x14ac:dyDescent="0.25">
      <c r="B46" t="str">
        <f t="shared" si="21"/>
        <v>PC Annual Broker</v>
      </c>
      <c r="C46" s="18" t="s">
        <v>73</v>
      </c>
      <c r="D46" s="92" t="e">
        <v>#REF!</v>
      </c>
      <c r="E46" s="92" t="e">
        <v>#REF!</v>
      </c>
      <c r="F46" s="92" t="e">
        <v>#REF!</v>
      </c>
      <c r="G46" s="92" t="e">
        <v>#REF!</v>
      </c>
      <c r="H46" s="92" t="e">
        <v>#REF!</v>
      </c>
      <c r="I46" s="92" t="e">
        <v>#REF!</v>
      </c>
      <c r="J46" s="92" t="e">
        <v>#REF!</v>
      </c>
      <c r="K46" s="92" t="e">
        <v>#REF!</v>
      </c>
      <c r="L46" s="92" t="e">
        <v>#REF!</v>
      </c>
      <c r="M46" s="92" t="e">
        <v>#REF!</v>
      </c>
      <c r="N46" s="92" t="e">
        <v>#REF!</v>
      </c>
      <c r="O46" s="92" t="e">
        <v>#REF!</v>
      </c>
      <c r="P46" s="93" t="e">
        <v>#REF!</v>
      </c>
      <c r="Q46" s="32" t="e">
        <f t="shared" si="22"/>
        <v>#REF!</v>
      </c>
      <c r="R46" s="30" t="e">
        <f t="shared" ref="R46:R50" si="23">AVERAGE(E46:P46)</f>
        <v>#REF!</v>
      </c>
      <c r="S46" s="31"/>
    </row>
    <row r="47" spans="2:19" ht="15.75" x14ac:dyDescent="0.25">
      <c r="B47" t="str">
        <f t="shared" si="21"/>
        <v>PC Annual Broker</v>
      </c>
      <c r="C47" s="11" t="s">
        <v>74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3"/>
      <c r="Q47" s="14" t="e">
        <f t="shared" si="22"/>
        <v>#DIV/0!</v>
      </c>
      <c r="R47" s="12" t="e">
        <f t="shared" si="23"/>
        <v>#DIV/0!</v>
      </c>
      <c r="S47" s="13" t="e">
        <f t="shared" ref="S47" si="24">S45-S46</f>
        <v>#REF!</v>
      </c>
    </row>
    <row r="48" spans="2:19" ht="15.75" x14ac:dyDescent="0.25">
      <c r="B48" t="str">
        <f t="shared" si="21"/>
        <v>PC Annual Broker</v>
      </c>
      <c r="C48" s="9" t="s">
        <v>76</v>
      </c>
      <c r="D48" s="15" t="e">
        <v>#REF!</v>
      </c>
      <c r="E48" s="15" t="e">
        <v>#REF!</v>
      </c>
      <c r="F48" s="15" t="e">
        <v>#REF!</v>
      </c>
      <c r="G48" s="15" t="e">
        <v>#REF!</v>
      </c>
      <c r="H48" s="15" t="e">
        <v>#REF!</v>
      </c>
      <c r="I48" s="15" t="e">
        <v>#REF!</v>
      </c>
      <c r="J48" s="15" t="e">
        <v>#REF!</v>
      </c>
      <c r="K48" s="15" t="e">
        <v>#REF!</v>
      </c>
      <c r="L48" s="15" t="e">
        <v>#REF!</v>
      </c>
      <c r="M48" s="15" t="e">
        <v>#REF!</v>
      </c>
      <c r="N48" s="15" t="e">
        <v>#REF!</v>
      </c>
      <c r="O48" s="15" t="e">
        <v>#REF!</v>
      </c>
      <c r="P48" s="16" t="e">
        <v>#REF!</v>
      </c>
      <c r="Q48" s="8" t="e">
        <f t="shared" si="22"/>
        <v>#REF!</v>
      </c>
      <c r="R48" s="6" t="e">
        <f t="shared" si="23"/>
        <v>#REF!</v>
      </c>
      <c r="S48" s="7" t="e">
        <v>#REF!</v>
      </c>
    </row>
    <row r="49" spans="2:20" ht="15.75" x14ac:dyDescent="0.25">
      <c r="B49" t="str">
        <f t="shared" si="21"/>
        <v>PC Annual Broker</v>
      </c>
      <c r="C49" s="18" t="s">
        <v>77</v>
      </c>
      <c r="D49" s="92" t="e">
        <v>#REF!</v>
      </c>
      <c r="E49" s="92" t="e">
        <v>#REF!</v>
      </c>
      <c r="F49" s="92" t="e">
        <v>#REF!</v>
      </c>
      <c r="G49" s="92" t="e">
        <v>#REF!</v>
      </c>
      <c r="H49" s="92" t="e">
        <v>#REF!</v>
      </c>
      <c r="I49" s="92" t="e">
        <v>#REF!</v>
      </c>
      <c r="J49" s="92" t="e">
        <v>#REF!</v>
      </c>
      <c r="K49" s="92" t="e">
        <v>#REF!</v>
      </c>
      <c r="L49" s="92" t="e">
        <v>#REF!</v>
      </c>
      <c r="M49" s="92" t="e">
        <v>#REF!</v>
      </c>
      <c r="N49" s="92" t="e">
        <v>#REF!</v>
      </c>
      <c r="O49" s="92" t="e">
        <v>#REF!</v>
      </c>
      <c r="P49" s="93" t="e">
        <v>#REF!</v>
      </c>
      <c r="Q49" s="32" t="e">
        <f t="shared" si="22"/>
        <v>#REF!</v>
      </c>
      <c r="R49" s="30" t="e">
        <f t="shared" si="23"/>
        <v>#REF!</v>
      </c>
      <c r="S49" s="31"/>
    </row>
    <row r="50" spans="2:20" ht="15.75" x14ac:dyDescent="0.25">
      <c r="B50" t="str">
        <f t="shared" si="21"/>
        <v>PC Annual Broker</v>
      </c>
      <c r="C50" s="11" t="s">
        <v>78</v>
      </c>
      <c r="D50" s="12" t="e">
        <f t="shared" ref="D50:P50" si="25">D48-D49</f>
        <v>#REF!</v>
      </c>
      <c r="E50" s="12" t="e">
        <f t="shared" si="25"/>
        <v>#REF!</v>
      </c>
      <c r="F50" s="12" t="e">
        <f t="shared" si="25"/>
        <v>#REF!</v>
      </c>
      <c r="G50" s="12" t="e">
        <f t="shared" si="25"/>
        <v>#REF!</v>
      </c>
      <c r="H50" s="12" t="e">
        <f t="shared" si="25"/>
        <v>#REF!</v>
      </c>
      <c r="I50" s="12" t="e">
        <f t="shared" si="25"/>
        <v>#REF!</v>
      </c>
      <c r="J50" s="12" t="e">
        <f t="shared" si="25"/>
        <v>#REF!</v>
      </c>
      <c r="K50" s="12" t="e">
        <f t="shared" si="25"/>
        <v>#REF!</v>
      </c>
      <c r="L50" s="12" t="e">
        <f t="shared" si="25"/>
        <v>#REF!</v>
      </c>
      <c r="M50" s="12" t="e">
        <f t="shared" si="25"/>
        <v>#REF!</v>
      </c>
      <c r="N50" s="12" t="e">
        <f t="shared" si="25"/>
        <v>#REF!</v>
      </c>
      <c r="O50" s="12" t="e">
        <f t="shared" si="25"/>
        <v>#REF!</v>
      </c>
      <c r="P50" s="13" t="e">
        <f t="shared" si="25"/>
        <v>#REF!</v>
      </c>
      <c r="Q50" s="14" t="e">
        <f t="shared" si="22"/>
        <v>#REF!</v>
      </c>
      <c r="R50" s="12" t="e">
        <f t="shared" si="23"/>
        <v>#REF!</v>
      </c>
      <c r="S50" s="13" t="e">
        <f t="shared" ref="S50" si="26">S48-S49</f>
        <v>#REF!</v>
      </c>
    </row>
    <row r="51" spans="2:20" ht="15.75" x14ac:dyDescent="0.25">
      <c r="B51" t="str">
        <f t="shared" si="21"/>
        <v>PC Annual Broker</v>
      </c>
      <c r="C51" s="9" t="s">
        <v>79</v>
      </c>
      <c r="D51" s="15">
        <f>IFERROR(D48/D45,0)</f>
        <v>0</v>
      </c>
      <c r="E51" s="15">
        <f t="shared" ref="E51:S52" si="27">IFERROR(E48/E45,0)</f>
        <v>0</v>
      </c>
      <c r="F51" s="15">
        <f t="shared" si="27"/>
        <v>0</v>
      </c>
      <c r="G51" s="15">
        <f t="shared" si="27"/>
        <v>0</v>
      </c>
      <c r="H51" s="15">
        <f t="shared" si="27"/>
        <v>0</v>
      </c>
      <c r="I51" s="15">
        <f t="shared" si="27"/>
        <v>0</v>
      </c>
      <c r="J51" s="15">
        <f t="shared" si="27"/>
        <v>0</v>
      </c>
      <c r="K51" s="15">
        <f t="shared" si="27"/>
        <v>0</v>
      </c>
      <c r="L51" s="15">
        <f t="shared" si="27"/>
        <v>0</v>
      </c>
      <c r="M51" s="15">
        <f t="shared" si="27"/>
        <v>0</v>
      </c>
      <c r="N51" s="15">
        <f t="shared" si="27"/>
        <v>0</v>
      </c>
      <c r="O51" s="15">
        <f t="shared" si="27"/>
        <v>0</v>
      </c>
      <c r="P51" s="16">
        <f t="shared" si="27"/>
        <v>0</v>
      </c>
      <c r="Q51" s="8">
        <f t="shared" si="27"/>
        <v>0</v>
      </c>
      <c r="R51" s="6">
        <f t="shared" si="27"/>
        <v>0</v>
      </c>
      <c r="S51" s="7">
        <f t="shared" si="27"/>
        <v>0</v>
      </c>
    </row>
    <row r="52" spans="2:20" ht="15.75" x14ac:dyDescent="0.25">
      <c r="B52" t="str">
        <f t="shared" si="21"/>
        <v>PC Annual Broker</v>
      </c>
      <c r="C52" s="18" t="s">
        <v>80</v>
      </c>
      <c r="D52" s="92">
        <f>IFERROR(D49/D46,0)</f>
        <v>0</v>
      </c>
      <c r="E52" s="92">
        <f t="shared" si="27"/>
        <v>0</v>
      </c>
      <c r="F52" s="92">
        <f t="shared" si="27"/>
        <v>0</v>
      </c>
      <c r="G52" s="92">
        <f t="shared" si="27"/>
        <v>0</v>
      </c>
      <c r="H52" s="92">
        <f t="shared" si="27"/>
        <v>0</v>
      </c>
      <c r="I52" s="92">
        <f t="shared" si="27"/>
        <v>0</v>
      </c>
      <c r="J52" s="92">
        <f t="shared" si="27"/>
        <v>0</v>
      </c>
      <c r="K52" s="92">
        <f t="shared" si="27"/>
        <v>0</v>
      </c>
      <c r="L52" s="92">
        <f t="shared" si="27"/>
        <v>0</v>
      </c>
      <c r="M52" s="92">
        <f t="shared" si="27"/>
        <v>0</v>
      </c>
      <c r="N52" s="92">
        <f t="shared" si="27"/>
        <v>0</v>
      </c>
      <c r="O52" s="92">
        <f t="shared" si="27"/>
        <v>0</v>
      </c>
      <c r="P52" s="93">
        <f t="shared" si="27"/>
        <v>0</v>
      </c>
      <c r="Q52" s="32">
        <f t="shared" si="27"/>
        <v>0</v>
      </c>
      <c r="R52" s="30">
        <f t="shared" si="27"/>
        <v>0</v>
      </c>
      <c r="S52" s="31">
        <f t="shared" si="27"/>
        <v>0</v>
      </c>
      <c r="T52" s="3"/>
    </row>
    <row r="53" spans="2:20" ht="15.75" x14ac:dyDescent="0.25">
      <c r="B53" t="str">
        <f t="shared" si="21"/>
        <v>PC Annual Broker</v>
      </c>
      <c r="C53" s="11" t="s">
        <v>81</v>
      </c>
      <c r="D53" s="12">
        <f t="shared" ref="D53:R53" si="28">D51-D52</f>
        <v>0</v>
      </c>
      <c r="E53" s="12">
        <f t="shared" si="28"/>
        <v>0</v>
      </c>
      <c r="F53" s="12">
        <f t="shared" si="28"/>
        <v>0</v>
      </c>
      <c r="G53" s="12">
        <f t="shared" si="28"/>
        <v>0</v>
      </c>
      <c r="H53" s="12">
        <f t="shared" si="28"/>
        <v>0</v>
      </c>
      <c r="I53" s="12">
        <f t="shared" si="28"/>
        <v>0</v>
      </c>
      <c r="J53" s="12">
        <f t="shared" si="28"/>
        <v>0</v>
      </c>
      <c r="K53" s="12">
        <f t="shared" si="28"/>
        <v>0</v>
      </c>
      <c r="L53" s="12">
        <f t="shared" si="28"/>
        <v>0</v>
      </c>
      <c r="M53" s="12">
        <f t="shared" si="28"/>
        <v>0</v>
      </c>
      <c r="N53" s="12">
        <f t="shared" si="28"/>
        <v>0</v>
      </c>
      <c r="O53" s="12">
        <f t="shared" si="28"/>
        <v>0</v>
      </c>
      <c r="P53" s="13">
        <f t="shared" si="28"/>
        <v>0</v>
      </c>
      <c r="Q53" s="14">
        <f t="shared" si="28"/>
        <v>0</v>
      </c>
      <c r="R53" s="12">
        <f t="shared" si="28"/>
        <v>0</v>
      </c>
      <c r="S53" s="13">
        <f>S51-S52</f>
        <v>0</v>
      </c>
    </row>
    <row r="54" spans="2:20" ht="15.75" x14ac:dyDescent="0.25">
      <c r="B54" t="str">
        <f t="shared" si="21"/>
        <v>PC Annual Broker</v>
      </c>
      <c r="C54" s="9" t="s">
        <v>82</v>
      </c>
      <c r="D54" s="15" t="e">
        <v>#REF!</v>
      </c>
      <c r="E54" s="15" t="e">
        <v>#REF!</v>
      </c>
      <c r="F54" s="15" t="e">
        <v>#REF!</v>
      </c>
      <c r="G54" s="15" t="e">
        <v>#REF!</v>
      </c>
      <c r="H54" s="15" t="e">
        <v>#REF!</v>
      </c>
      <c r="I54" s="15" t="e">
        <v>#REF!</v>
      </c>
      <c r="J54" s="15" t="e">
        <v>#REF!</v>
      </c>
      <c r="K54" s="15" t="e">
        <v>#REF!</v>
      </c>
      <c r="L54" s="15" t="e">
        <v>#REF!</v>
      </c>
      <c r="M54" s="15" t="e">
        <v>#REF!</v>
      </c>
      <c r="N54" s="15" t="e">
        <v>#REF!</v>
      </c>
      <c r="O54" s="15" t="e">
        <v>#REF!</v>
      </c>
      <c r="P54" s="16" t="e">
        <v>#REF!</v>
      </c>
      <c r="Q54" s="8" t="e">
        <f t="shared" ref="Q54:Q56" si="29">AVERAGE(M54:P54)</f>
        <v>#REF!</v>
      </c>
      <c r="R54" s="6" t="e">
        <f>AVERAGE(E54:P54)</f>
        <v>#REF!</v>
      </c>
      <c r="S54" s="7" t="e">
        <v>#REF!</v>
      </c>
    </row>
    <row r="55" spans="2:20" ht="15.75" x14ac:dyDescent="0.25">
      <c r="B55" t="str">
        <f t="shared" si="21"/>
        <v>PC Annual Broker</v>
      </c>
      <c r="C55" s="18" t="s">
        <v>83</v>
      </c>
      <c r="D55" s="92">
        <v>246519.61637872556</v>
      </c>
      <c r="E55" s="92">
        <v>246519.61637872556</v>
      </c>
      <c r="F55" s="92">
        <v>242183.40464823719</v>
      </c>
      <c r="G55" s="92">
        <v>241460.70269315579</v>
      </c>
      <c r="H55" s="92">
        <v>241460.70269315579</v>
      </c>
      <c r="I55" s="92">
        <v>241460.70269315579</v>
      </c>
      <c r="J55" s="92">
        <v>226239.9869095211</v>
      </c>
      <c r="K55" s="92">
        <v>214824.45007179515</v>
      </c>
      <c r="L55" s="92">
        <v>214824.45007179515</v>
      </c>
      <c r="M55" s="92">
        <v>214824.45007179515</v>
      </c>
      <c r="N55" s="92">
        <v>212349.15809749172</v>
      </c>
      <c r="O55" s="92">
        <v>197497.40625167126</v>
      </c>
      <c r="P55" s="93">
        <v>197497.40625167126</v>
      </c>
      <c r="Q55" s="32">
        <f t="shared" si="29"/>
        <v>205542.10516815734</v>
      </c>
      <c r="R55" s="30">
        <f t="shared" ref="R55:R56" si="30">AVERAGE(E55:P55)</f>
        <v>224261.86973601425</v>
      </c>
      <c r="S55" s="31"/>
    </row>
    <row r="56" spans="2:20" ht="15.75" x14ac:dyDescent="0.25">
      <c r="B56" t="str">
        <f t="shared" si="21"/>
        <v>PC Annual Broker</v>
      </c>
      <c r="C56" s="11" t="s">
        <v>84</v>
      </c>
      <c r="D56" s="12" t="e">
        <f t="shared" ref="D56:P56" si="31">D54-D55</f>
        <v>#REF!</v>
      </c>
      <c r="E56" s="12" t="e">
        <f t="shared" si="31"/>
        <v>#REF!</v>
      </c>
      <c r="F56" s="12" t="e">
        <f t="shared" si="31"/>
        <v>#REF!</v>
      </c>
      <c r="G56" s="12" t="e">
        <f t="shared" si="31"/>
        <v>#REF!</v>
      </c>
      <c r="H56" s="12" t="e">
        <f t="shared" si="31"/>
        <v>#REF!</v>
      </c>
      <c r="I56" s="12" t="e">
        <f t="shared" si="31"/>
        <v>#REF!</v>
      </c>
      <c r="J56" s="12" t="e">
        <f t="shared" si="31"/>
        <v>#REF!</v>
      </c>
      <c r="K56" s="12" t="e">
        <f t="shared" si="31"/>
        <v>#REF!</v>
      </c>
      <c r="L56" s="12" t="e">
        <f t="shared" si="31"/>
        <v>#REF!</v>
      </c>
      <c r="M56" s="12" t="e">
        <f t="shared" si="31"/>
        <v>#REF!</v>
      </c>
      <c r="N56" s="12" t="e">
        <f t="shared" si="31"/>
        <v>#REF!</v>
      </c>
      <c r="O56" s="12" t="e">
        <f t="shared" si="31"/>
        <v>#REF!</v>
      </c>
      <c r="P56" s="13" t="e">
        <f t="shared" si="31"/>
        <v>#REF!</v>
      </c>
      <c r="Q56" s="14" t="e">
        <f t="shared" si="29"/>
        <v>#REF!</v>
      </c>
      <c r="R56" s="12" t="e">
        <f t="shared" si="30"/>
        <v>#REF!</v>
      </c>
      <c r="S56" s="13" t="e">
        <f t="shared" ref="S56" si="32">S54-S55</f>
        <v>#REF!</v>
      </c>
    </row>
    <row r="57" spans="2:20" x14ac:dyDescent="0.25">
      <c r="B57" t="str">
        <f t="shared" si="21"/>
        <v>PC Annual Broker</v>
      </c>
      <c r="C57" s="21" t="s">
        <v>66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4"/>
      <c r="R57" s="25"/>
      <c r="S57" s="26"/>
    </row>
    <row r="58" spans="2:20" ht="15.75" x14ac:dyDescent="0.25">
      <c r="B58" t="str">
        <f t="shared" si="21"/>
        <v>PC Annual Broker</v>
      </c>
      <c r="C58" s="18" t="s">
        <v>67</v>
      </c>
      <c r="D58" s="61">
        <v>0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1">
        <v>0</v>
      </c>
      <c r="L58" s="61">
        <v>0</v>
      </c>
      <c r="M58" s="61">
        <v>0</v>
      </c>
      <c r="N58" s="61">
        <v>0</v>
      </c>
      <c r="O58" s="61">
        <v>0</v>
      </c>
      <c r="P58" s="62">
        <v>0</v>
      </c>
      <c r="Q58" s="64">
        <f>AVERAGE(M58:P58)</f>
        <v>0</v>
      </c>
      <c r="R58" s="65">
        <f>AVERAGE(E58:P58)</f>
        <v>0</v>
      </c>
      <c r="S58" s="63">
        <v>0</v>
      </c>
    </row>
    <row r="59" spans="2:20" ht="15.75" x14ac:dyDescent="0.25">
      <c r="B59" t="str">
        <f t="shared" si="21"/>
        <v>PC Annual Broker</v>
      </c>
      <c r="C59" s="11" t="s">
        <v>68</v>
      </c>
      <c r="D59" s="12" t="e">
        <f>#REF!-D58</f>
        <v>#REF!</v>
      </c>
      <c r="E59" s="12" t="e">
        <f>#REF!-E58</f>
        <v>#REF!</v>
      </c>
      <c r="F59" s="12" t="e">
        <f>#REF!-F58</f>
        <v>#REF!</v>
      </c>
      <c r="G59" s="12" t="e">
        <f>#REF!-G58</f>
        <v>#REF!</v>
      </c>
      <c r="H59" s="12" t="e">
        <f>#REF!-H58</f>
        <v>#REF!</v>
      </c>
      <c r="I59" s="12" t="e">
        <f>#REF!-I58</f>
        <v>#REF!</v>
      </c>
      <c r="J59" s="12" t="e">
        <f>#REF!-J58</f>
        <v>#REF!</v>
      </c>
      <c r="K59" s="12" t="e">
        <f>#REF!-K58</f>
        <v>#REF!</v>
      </c>
      <c r="L59" s="12" t="e">
        <f>#REF!-L58</f>
        <v>#REF!</v>
      </c>
      <c r="M59" s="12" t="e">
        <f>#REF!-M58</f>
        <v>#REF!</v>
      </c>
      <c r="N59" s="12" t="e">
        <f>#REF!-N58</f>
        <v>#REF!</v>
      </c>
      <c r="O59" s="12" t="e">
        <f>#REF!-O58</f>
        <v>#REF!</v>
      </c>
      <c r="P59" s="13" t="e">
        <f>#REF!-P58</f>
        <v>#REF!</v>
      </c>
      <c r="Q59" s="14"/>
      <c r="R59" s="12"/>
      <c r="S59" s="13"/>
    </row>
    <row r="62" spans="2:20" ht="18.75" x14ac:dyDescent="0.3">
      <c r="C62" s="60" t="s">
        <v>69</v>
      </c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5"/>
      <c r="Q62" s="4"/>
      <c r="R62" s="1"/>
      <c r="S62" s="2"/>
    </row>
    <row r="63" spans="2:20" x14ac:dyDescent="0.25">
      <c r="C63" s="19"/>
      <c r="D63" s="534" t="s">
        <v>179</v>
      </c>
      <c r="E63" s="534"/>
      <c r="F63" s="534"/>
      <c r="G63" s="534"/>
      <c r="H63" s="534"/>
      <c r="I63" s="534"/>
      <c r="J63" s="534"/>
      <c r="K63" s="534"/>
      <c r="L63" s="534"/>
      <c r="M63" s="534"/>
      <c r="N63" s="534"/>
      <c r="O63" s="534"/>
      <c r="P63" s="535"/>
      <c r="Q63" s="531" t="s">
        <v>54</v>
      </c>
      <c r="R63" s="532"/>
      <c r="S63" s="533"/>
    </row>
    <row r="64" spans="2:20" x14ac:dyDescent="0.25">
      <c r="C64" s="21" t="s">
        <v>87</v>
      </c>
      <c r="D64" s="22">
        <f t="shared" ref="D64:P64" si="33">D$4</f>
        <v>45800</v>
      </c>
      <c r="E64" s="22">
        <f t="shared" si="33"/>
        <v>45807</v>
      </c>
      <c r="F64" s="22">
        <f t="shared" si="33"/>
        <v>45814</v>
      </c>
      <c r="G64" s="22">
        <f t="shared" si="33"/>
        <v>45821</v>
      </c>
      <c r="H64" s="22">
        <f t="shared" si="33"/>
        <v>45828</v>
      </c>
      <c r="I64" s="22">
        <f t="shared" si="33"/>
        <v>45835</v>
      </c>
      <c r="J64" s="22">
        <f t="shared" si="33"/>
        <v>45842</v>
      </c>
      <c r="K64" s="22">
        <f t="shared" si="33"/>
        <v>45849</v>
      </c>
      <c r="L64" s="22">
        <f t="shared" si="33"/>
        <v>45856</v>
      </c>
      <c r="M64" s="22">
        <f t="shared" si="33"/>
        <v>45863</v>
      </c>
      <c r="N64" s="22">
        <f t="shared" si="33"/>
        <v>45870</v>
      </c>
      <c r="O64" s="22">
        <f t="shared" si="33"/>
        <v>45877</v>
      </c>
      <c r="P64" s="23">
        <f t="shared" si="33"/>
        <v>45884</v>
      </c>
      <c r="Q64" s="27" t="s">
        <v>56</v>
      </c>
      <c r="R64" s="28" t="s">
        <v>57</v>
      </c>
      <c r="S64" s="29" t="s">
        <v>58</v>
      </c>
    </row>
    <row r="65" spans="2:21" ht="15.75" x14ac:dyDescent="0.25">
      <c r="B65" t="str">
        <f t="shared" ref="B65:B79" si="34">$C$62</f>
        <v>Short-Term</v>
      </c>
      <c r="C65" s="5" t="s">
        <v>72</v>
      </c>
      <c r="D65" s="6" t="e">
        <v>#REF!</v>
      </c>
      <c r="E65" s="6" t="e">
        <v>#REF!</v>
      </c>
      <c r="F65" s="6" t="e">
        <v>#REF!</v>
      </c>
      <c r="G65" s="6" t="e">
        <v>#REF!</v>
      </c>
      <c r="H65" s="6" t="e">
        <v>#REF!</v>
      </c>
      <c r="I65" s="6" t="e">
        <v>#REF!</v>
      </c>
      <c r="J65" s="6" t="e">
        <v>#REF!</v>
      </c>
      <c r="K65" s="6" t="e">
        <v>#REF!</v>
      </c>
      <c r="L65" s="6" t="e">
        <v>#REF!</v>
      </c>
      <c r="M65" s="6" t="e">
        <v>#REF!</v>
      </c>
      <c r="N65" s="6" t="e">
        <v>#REF!</v>
      </c>
      <c r="O65" s="6" t="e">
        <v>#REF!</v>
      </c>
      <c r="P65" s="7" t="e">
        <v>#REF!</v>
      </c>
      <c r="Q65" s="8" t="e">
        <f t="shared" ref="Q65:Q70" si="35">AVERAGE(M65:P65)</f>
        <v>#REF!</v>
      </c>
      <c r="R65" s="6" t="e">
        <f>AVERAGE(E65:P65)</f>
        <v>#REF!</v>
      </c>
      <c r="S65" s="7" t="e">
        <v>#REF!</v>
      </c>
    </row>
    <row r="66" spans="2:21" ht="15.75" x14ac:dyDescent="0.25">
      <c r="B66" t="str">
        <f t="shared" si="34"/>
        <v>Short-Term</v>
      </c>
      <c r="C66" s="18" t="s">
        <v>73</v>
      </c>
      <c r="D66" s="92" t="e">
        <v>#REF!</v>
      </c>
      <c r="E66" s="92" t="e">
        <v>#REF!</v>
      </c>
      <c r="F66" s="92" t="e">
        <v>#REF!</v>
      </c>
      <c r="G66" s="92" t="e">
        <v>#REF!</v>
      </c>
      <c r="H66" s="92" t="e">
        <v>#REF!</v>
      </c>
      <c r="I66" s="92" t="e">
        <v>#REF!</v>
      </c>
      <c r="J66" s="92" t="e">
        <v>#REF!</v>
      </c>
      <c r="K66" s="92" t="e">
        <v>#REF!</v>
      </c>
      <c r="L66" s="92" t="e">
        <v>#REF!</v>
      </c>
      <c r="M66" s="92" t="e">
        <v>#REF!</v>
      </c>
      <c r="N66" s="92" t="e">
        <v>#REF!</v>
      </c>
      <c r="O66" s="92" t="e">
        <v>#REF!</v>
      </c>
      <c r="P66" s="93" t="e">
        <v>#REF!</v>
      </c>
      <c r="Q66" s="32" t="e">
        <f t="shared" si="35"/>
        <v>#REF!</v>
      </c>
      <c r="R66" s="30" t="e">
        <f t="shared" ref="R66:R70" si="36">AVERAGE(E66:P66)</f>
        <v>#REF!</v>
      </c>
      <c r="S66" s="31"/>
      <c r="U66" s="3" t="s">
        <v>86</v>
      </c>
    </row>
    <row r="67" spans="2:21" ht="15.75" x14ac:dyDescent="0.25">
      <c r="B67" t="str">
        <f t="shared" si="34"/>
        <v>Short-Term</v>
      </c>
      <c r="C67" s="11" t="s">
        <v>74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3"/>
      <c r="Q67" s="14" t="e">
        <f t="shared" si="35"/>
        <v>#DIV/0!</v>
      </c>
      <c r="R67" s="12" t="e">
        <f t="shared" si="36"/>
        <v>#DIV/0!</v>
      </c>
      <c r="S67" s="13" t="e">
        <f t="shared" ref="S67" si="37">S65-S66</f>
        <v>#REF!</v>
      </c>
    </row>
    <row r="68" spans="2:21" ht="15.75" x14ac:dyDescent="0.25">
      <c r="B68" t="str">
        <f t="shared" si="34"/>
        <v>Short-Term</v>
      </c>
      <c r="C68" s="9" t="s">
        <v>76</v>
      </c>
      <c r="D68" s="15" t="e">
        <v>#REF!</v>
      </c>
      <c r="E68" s="15" t="e">
        <v>#REF!</v>
      </c>
      <c r="F68" s="15" t="e">
        <v>#REF!</v>
      </c>
      <c r="G68" s="15" t="e">
        <v>#REF!</v>
      </c>
      <c r="H68" s="15" t="e">
        <v>#REF!</v>
      </c>
      <c r="I68" s="15" t="e">
        <v>#REF!</v>
      </c>
      <c r="J68" s="15" t="e">
        <v>#REF!</v>
      </c>
      <c r="K68" s="15" t="e">
        <v>#REF!</v>
      </c>
      <c r="L68" s="15" t="e">
        <v>#REF!</v>
      </c>
      <c r="M68" s="15" t="e">
        <v>#REF!</v>
      </c>
      <c r="N68" s="15" t="e">
        <v>#REF!</v>
      </c>
      <c r="O68" s="15" t="e">
        <v>#REF!</v>
      </c>
      <c r="P68" s="16" t="e">
        <v>#REF!</v>
      </c>
      <c r="Q68" s="8" t="e">
        <f t="shared" si="35"/>
        <v>#REF!</v>
      </c>
      <c r="R68" s="6" t="e">
        <f t="shared" si="36"/>
        <v>#REF!</v>
      </c>
      <c r="S68" s="7" t="e">
        <v>#REF!</v>
      </c>
    </row>
    <row r="69" spans="2:21" ht="15.75" x14ac:dyDescent="0.25">
      <c r="B69" t="str">
        <f t="shared" si="34"/>
        <v>Short-Term</v>
      </c>
      <c r="C69" s="18" t="s">
        <v>77</v>
      </c>
      <c r="D69" s="92" t="e">
        <v>#REF!</v>
      </c>
      <c r="E69" s="92" t="e">
        <v>#REF!</v>
      </c>
      <c r="F69" s="92" t="e">
        <v>#REF!</v>
      </c>
      <c r="G69" s="92" t="e">
        <v>#REF!</v>
      </c>
      <c r="H69" s="92" t="e">
        <v>#REF!</v>
      </c>
      <c r="I69" s="92" t="e">
        <v>#REF!</v>
      </c>
      <c r="J69" s="92" t="e">
        <v>#REF!</v>
      </c>
      <c r="K69" s="92" t="e">
        <v>#REF!</v>
      </c>
      <c r="L69" s="92" t="e">
        <v>#REF!</v>
      </c>
      <c r="M69" s="92" t="e">
        <v>#REF!</v>
      </c>
      <c r="N69" s="92" t="e">
        <v>#REF!</v>
      </c>
      <c r="O69" s="92" t="e">
        <v>#REF!</v>
      </c>
      <c r="P69" s="93" t="e">
        <v>#REF!</v>
      </c>
      <c r="Q69" s="32" t="e">
        <f t="shared" si="35"/>
        <v>#REF!</v>
      </c>
      <c r="R69" s="30" t="e">
        <f t="shared" si="36"/>
        <v>#REF!</v>
      </c>
      <c r="S69" s="31"/>
    </row>
    <row r="70" spans="2:21" ht="15.75" x14ac:dyDescent="0.25">
      <c r="B70" t="str">
        <f t="shared" si="34"/>
        <v>Short-Term</v>
      </c>
      <c r="C70" s="11" t="s">
        <v>78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3"/>
      <c r="Q70" s="14" t="e">
        <f t="shared" si="35"/>
        <v>#DIV/0!</v>
      </c>
      <c r="R70" s="12" t="e">
        <f t="shared" si="36"/>
        <v>#DIV/0!</v>
      </c>
      <c r="S70" s="13" t="e">
        <f t="shared" ref="S70" si="38">S68-S69</f>
        <v>#REF!</v>
      </c>
    </row>
    <row r="71" spans="2:21" ht="15.75" x14ac:dyDescent="0.25">
      <c r="B71" t="str">
        <f t="shared" si="34"/>
        <v>Short-Term</v>
      </c>
      <c r="C71" s="9" t="s">
        <v>79</v>
      </c>
      <c r="D71" s="15">
        <f>IFERROR(D68/D65,0)</f>
        <v>0</v>
      </c>
      <c r="E71" s="15">
        <f t="shared" ref="E71:S72" si="39">IFERROR(E68/E65,0)</f>
        <v>0</v>
      </c>
      <c r="F71" s="15">
        <f t="shared" si="39"/>
        <v>0</v>
      </c>
      <c r="G71" s="15">
        <f t="shared" si="39"/>
        <v>0</v>
      </c>
      <c r="H71" s="15">
        <f t="shared" si="39"/>
        <v>0</v>
      </c>
      <c r="I71" s="15">
        <f t="shared" si="39"/>
        <v>0</v>
      </c>
      <c r="J71" s="15">
        <f t="shared" si="39"/>
        <v>0</v>
      </c>
      <c r="K71" s="15">
        <f t="shared" si="39"/>
        <v>0</v>
      </c>
      <c r="L71" s="15">
        <f t="shared" si="39"/>
        <v>0</v>
      </c>
      <c r="M71" s="15">
        <f t="shared" si="39"/>
        <v>0</v>
      </c>
      <c r="N71" s="15">
        <f t="shared" si="39"/>
        <v>0</v>
      </c>
      <c r="O71" s="15">
        <f t="shared" si="39"/>
        <v>0</v>
      </c>
      <c r="P71" s="16">
        <f t="shared" si="39"/>
        <v>0</v>
      </c>
      <c r="Q71" s="8">
        <f t="shared" si="39"/>
        <v>0</v>
      </c>
      <c r="R71" s="6">
        <f t="shared" si="39"/>
        <v>0</v>
      </c>
      <c r="S71" s="7">
        <f t="shared" si="39"/>
        <v>0</v>
      </c>
    </row>
    <row r="72" spans="2:21" ht="15.75" x14ac:dyDescent="0.25">
      <c r="B72" t="str">
        <f t="shared" si="34"/>
        <v>Short-Term</v>
      </c>
      <c r="C72" s="18" t="s">
        <v>80</v>
      </c>
      <c r="D72" s="92">
        <f>IFERROR(D69/D66,0)</f>
        <v>0</v>
      </c>
      <c r="E72" s="92">
        <f t="shared" si="39"/>
        <v>0</v>
      </c>
      <c r="F72" s="92">
        <f t="shared" si="39"/>
        <v>0</v>
      </c>
      <c r="G72" s="92">
        <f t="shared" si="39"/>
        <v>0</v>
      </c>
      <c r="H72" s="92">
        <f t="shared" si="39"/>
        <v>0</v>
      </c>
      <c r="I72" s="92">
        <f t="shared" si="39"/>
        <v>0</v>
      </c>
      <c r="J72" s="92">
        <f t="shared" si="39"/>
        <v>0</v>
      </c>
      <c r="K72" s="92">
        <f t="shared" si="39"/>
        <v>0</v>
      </c>
      <c r="L72" s="92">
        <f t="shared" si="39"/>
        <v>0</v>
      </c>
      <c r="M72" s="92">
        <f t="shared" si="39"/>
        <v>0</v>
      </c>
      <c r="N72" s="92">
        <f t="shared" si="39"/>
        <v>0</v>
      </c>
      <c r="O72" s="92">
        <f t="shared" si="39"/>
        <v>0</v>
      </c>
      <c r="P72" s="93">
        <f t="shared" si="39"/>
        <v>0</v>
      </c>
      <c r="Q72" s="32">
        <f t="shared" si="39"/>
        <v>0</v>
      </c>
      <c r="R72" s="30">
        <f t="shared" si="39"/>
        <v>0</v>
      </c>
      <c r="S72" s="31">
        <f t="shared" si="39"/>
        <v>0</v>
      </c>
      <c r="T72" s="3"/>
    </row>
    <row r="73" spans="2:21" ht="15.75" x14ac:dyDescent="0.25">
      <c r="B73" t="str">
        <f t="shared" si="34"/>
        <v>Short-Term</v>
      </c>
      <c r="C73" s="11" t="s">
        <v>81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3"/>
      <c r="Q73" s="14">
        <f t="shared" ref="Q73:R73" si="40">Q71-Q72</f>
        <v>0</v>
      </c>
      <c r="R73" s="12">
        <f t="shared" si="40"/>
        <v>0</v>
      </c>
      <c r="S73" s="13">
        <f>S71-S72</f>
        <v>0</v>
      </c>
    </row>
    <row r="74" spans="2:21" ht="15.75" x14ac:dyDescent="0.25">
      <c r="B74" t="str">
        <f t="shared" si="34"/>
        <v>Short-Term</v>
      </c>
      <c r="C74" s="9" t="s">
        <v>82</v>
      </c>
      <c r="D74" s="15" t="e">
        <v>#REF!</v>
      </c>
      <c r="E74" s="15" t="e">
        <v>#REF!</v>
      </c>
      <c r="F74" s="15" t="e">
        <v>#REF!</v>
      </c>
      <c r="G74" s="15" t="e">
        <v>#REF!</v>
      </c>
      <c r="H74" s="15" t="e">
        <v>#REF!</v>
      </c>
      <c r="I74" s="15" t="e">
        <v>#REF!</v>
      </c>
      <c r="J74" s="15" t="e">
        <v>#REF!</v>
      </c>
      <c r="K74" s="15" t="e">
        <v>#REF!</v>
      </c>
      <c r="L74" s="15" t="e">
        <v>#REF!</v>
      </c>
      <c r="M74" s="15" t="e">
        <v>#REF!</v>
      </c>
      <c r="N74" s="15" t="e">
        <v>#REF!</v>
      </c>
      <c r="O74" s="15" t="e">
        <v>#REF!</v>
      </c>
      <c r="P74" s="16" t="e">
        <v>#REF!</v>
      </c>
      <c r="Q74" s="8" t="e">
        <f t="shared" ref="Q74:Q76" si="41">AVERAGE(M74:P74)</f>
        <v>#REF!</v>
      </c>
      <c r="R74" s="6" t="e">
        <f>AVERAGE(E74:P74)</f>
        <v>#REF!</v>
      </c>
      <c r="S74" s="7" t="e">
        <v>#REF!</v>
      </c>
    </row>
    <row r="75" spans="2:21" ht="15.75" x14ac:dyDescent="0.25">
      <c r="B75" t="str">
        <f t="shared" si="34"/>
        <v>Short-Term</v>
      </c>
      <c r="C75" s="18" t="s">
        <v>83</v>
      </c>
      <c r="D75" s="92">
        <v>11290.322580645163</v>
      </c>
      <c r="E75" s="92">
        <v>11290.322580645163</v>
      </c>
      <c r="F75" s="92">
        <v>11612.903225806449</v>
      </c>
      <c r="G75" s="92">
        <v>11666.666666666664</v>
      </c>
      <c r="H75" s="92">
        <v>11666.666666666664</v>
      </c>
      <c r="I75" s="92">
        <v>11666.666666666664</v>
      </c>
      <c r="J75" s="92">
        <v>11451.612903225807</v>
      </c>
      <c r="K75" s="92">
        <v>11290.322580645163</v>
      </c>
      <c r="L75" s="92">
        <v>11290.322580645163</v>
      </c>
      <c r="M75" s="92">
        <v>11290.322580645163</v>
      </c>
      <c r="N75" s="92">
        <v>11290.322580645163</v>
      </c>
      <c r="O75" s="92">
        <v>11290.322580645163</v>
      </c>
      <c r="P75" s="93">
        <v>11290.322580645163</v>
      </c>
      <c r="Q75" s="32">
        <f t="shared" si="41"/>
        <v>11290.322580645163</v>
      </c>
      <c r="R75" s="30">
        <f t="shared" ref="R75:R76" si="42">AVERAGE(E75:P75)</f>
        <v>11424.7311827957</v>
      </c>
      <c r="S75" s="31"/>
    </row>
    <row r="76" spans="2:21" ht="15.75" x14ac:dyDescent="0.25">
      <c r="B76" t="str">
        <f t="shared" si="34"/>
        <v>Short-Term</v>
      </c>
      <c r="C76" s="11" t="s">
        <v>84</v>
      </c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3"/>
      <c r="Q76" s="14" t="e">
        <f t="shared" si="41"/>
        <v>#DIV/0!</v>
      </c>
      <c r="R76" s="12" t="e">
        <f t="shared" si="42"/>
        <v>#DIV/0!</v>
      </c>
      <c r="S76" s="13" t="e">
        <f t="shared" ref="S76" si="43">S74-S75</f>
        <v>#REF!</v>
      </c>
    </row>
    <row r="77" spans="2:21" x14ac:dyDescent="0.25">
      <c r="B77" t="str">
        <f t="shared" si="34"/>
        <v>Short-Term</v>
      </c>
      <c r="C77" s="21" t="s">
        <v>66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4"/>
      <c r="R77" s="25"/>
      <c r="S77" s="26"/>
    </row>
    <row r="78" spans="2:21" ht="15.75" x14ac:dyDescent="0.25">
      <c r="B78" t="str">
        <f t="shared" si="34"/>
        <v>Short-Term</v>
      </c>
      <c r="C78" s="18" t="s">
        <v>67</v>
      </c>
      <c r="D78" s="61">
        <v>0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  <c r="N78" s="61">
        <v>0</v>
      </c>
      <c r="O78" s="61">
        <v>0</v>
      </c>
      <c r="P78" s="62">
        <v>0</v>
      </c>
      <c r="Q78" s="64">
        <f>AVERAGE(M78:P78)</f>
        <v>0</v>
      </c>
      <c r="R78" s="65">
        <f>AVERAGE(E78:P78)</f>
        <v>0</v>
      </c>
      <c r="S78" s="63">
        <v>0</v>
      </c>
    </row>
    <row r="79" spans="2:21" ht="15.75" x14ac:dyDescent="0.25">
      <c r="B79" t="str">
        <f t="shared" si="34"/>
        <v>Short-Term</v>
      </c>
      <c r="C79" s="11" t="s">
        <v>68</v>
      </c>
      <c r="D79" s="12" t="e">
        <f>#REF!-D78</f>
        <v>#REF!</v>
      </c>
      <c r="E79" s="12" t="e">
        <f>#REF!-E78</f>
        <v>#REF!</v>
      </c>
      <c r="F79" s="12" t="e">
        <f>#REF!-F78</f>
        <v>#REF!</v>
      </c>
      <c r="G79" s="12" t="e">
        <f>#REF!-G78</f>
        <v>#REF!</v>
      </c>
      <c r="H79" s="12" t="e">
        <f>#REF!-H78</f>
        <v>#REF!</v>
      </c>
      <c r="I79" s="12" t="e">
        <f>#REF!-I78</f>
        <v>#REF!</v>
      </c>
      <c r="J79" s="12" t="e">
        <f>#REF!-J78</f>
        <v>#REF!</v>
      </c>
      <c r="K79" s="12" t="e">
        <f>#REF!-K78</f>
        <v>#REF!</v>
      </c>
      <c r="L79" s="12" t="e">
        <f>#REF!-L78</f>
        <v>#REF!</v>
      </c>
      <c r="M79" s="12" t="e">
        <f>#REF!-M78</f>
        <v>#REF!</v>
      </c>
      <c r="N79" s="12" t="e">
        <f>#REF!-N78</f>
        <v>#REF!</v>
      </c>
      <c r="O79" s="12" t="e">
        <f>#REF!-O78</f>
        <v>#REF!</v>
      </c>
      <c r="P79" s="13" t="e">
        <f>#REF!-P78</f>
        <v>#REF!</v>
      </c>
      <c r="Q79" s="14"/>
      <c r="R79" s="12"/>
      <c r="S79" s="13"/>
    </row>
  </sheetData>
  <mergeCells count="8">
    <mergeCell ref="Q3:S3"/>
    <mergeCell ref="Q23:S23"/>
    <mergeCell ref="Q43:S43"/>
    <mergeCell ref="Q63:S63"/>
    <mergeCell ref="D3:P3"/>
    <mergeCell ref="D23:P23"/>
    <mergeCell ref="D43:P43"/>
    <mergeCell ref="D63:P63"/>
  </mergeCells>
  <conditionalFormatting sqref="D7:P16">
    <cfRule type="cellIs" dxfId="63" priority="9" operator="lessThan">
      <formula>0</formula>
    </cfRule>
  </conditionalFormatting>
  <conditionalFormatting sqref="D18:P19">
    <cfRule type="cellIs" dxfId="62" priority="24" operator="lessThan">
      <formula>0</formula>
    </cfRule>
  </conditionalFormatting>
  <conditionalFormatting sqref="D26:P36">
    <cfRule type="cellIs" dxfId="61" priority="3" operator="lessThan">
      <formula>0</formula>
    </cfRule>
  </conditionalFormatting>
  <conditionalFormatting sqref="D38:P39">
    <cfRule type="cellIs" dxfId="60" priority="20" operator="lessThan">
      <formula>0</formula>
    </cfRule>
  </conditionalFormatting>
  <conditionalFormatting sqref="D46:P56">
    <cfRule type="cellIs" dxfId="59" priority="2" operator="lessThan">
      <formula>0</formula>
    </cfRule>
  </conditionalFormatting>
  <conditionalFormatting sqref="D58:P59">
    <cfRule type="cellIs" dxfId="58" priority="16" operator="lessThan">
      <formula>0</formula>
    </cfRule>
  </conditionalFormatting>
  <conditionalFormatting sqref="D66:P76">
    <cfRule type="cellIs" dxfId="57" priority="1" operator="lessThan">
      <formula>0</formula>
    </cfRule>
  </conditionalFormatting>
  <conditionalFormatting sqref="D78:P79">
    <cfRule type="cellIs" dxfId="56" priority="12" operator="lessThan">
      <formula>0</formula>
    </cfRule>
  </conditionalFormatting>
  <conditionalFormatting sqref="Q7:S7 Q10:S10 Q13:S13 Q16:S17">
    <cfRule type="cellIs" dxfId="55" priority="23" operator="lessThan">
      <formula>0</formula>
    </cfRule>
  </conditionalFormatting>
  <conditionalFormatting sqref="Q19:S19">
    <cfRule type="cellIs" dxfId="54" priority="22" operator="lessThan">
      <formula>0</formula>
    </cfRule>
  </conditionalFormatting>
  <conditionalFormatting sqref="Q27:S27 Q30:S30">
    <cfRule type="cellIs" dxfId="53" priority="21" operator="lessThan">
      <formula>0</formula>
    </cfRule>
  </conditionalFormatting>
  <conditionalFormatting sqref="Q33:S33 Q36:S37">
    <cfRule type="cellIs" dxfId="52" priority="19" operator="lessThan">
      <formula>0</formula>
    </cfRule>
  </conditionalFormatting>
  <conditionalFormatting sqref="Q39:S39">
    <cfRule type="cellIs" dxfId="51" priority="18" operator="lessThan">
      <formula>0</formula>
    </cfRule>
  </conditionalFormatting>
  <conditionalFormatting sqref="Q47:S47 Q50:S50">
    <cfRule type="cellIs" dxfId="50" priority="17" operator="lessThan">
      <formula>0</formula>
    </cfRule>
  </conditionalFormatting>
  <conditionalFormatting sqref="Q53:S53 Q56:S57">
    <cfRule type="cellIs" dxfId="49" priority="15" operator="lessThan">
      <formula>0</formula>
    </cfRule>
  </conditionalFormatting>
  <conditionalFormatting sqref="Q59:S59">
    <cfRule type="cellIs" dxfId="48" priority="14" operator="lessThan">
      <formula>0</formula>
    </cfRule>
  </conditionalFormatting>
  <conditionalFormatting sqref="Q67:S67 Q70:S70">
    <cfRule type="cellIs" dxfId="47" priority="13" operator="lessThan">
      <formula>0</formula>
    </cfRule>
  </conditionalFormatting>
  <conditionalFormatting sqref="Q73:S73 Q76:S77">
    <cfRule type="cellIs" dxfId="46" priority="11" operator="lessThan">
      <formula>0</formula>
    </cfRule>
  </conditionalFormatting>
  <conditionalFormatting sqref="Q79:S79">
    <cfRule type="cellIs" dxfId="45" priority="10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CEBE-3994-4B28-B266-77230AFDB5BD}">
  <sheetPr codeName="Sheet8">
    <tabColor rgb="FF0043CE"/>
  </sheetPr>
  <dimension ref="B2:S290"/>
  <sheetViews>
    <sheetView showGridLines="0" zoomScale="70" zoomScaleNormal="70" workbookViewId="0"/>
  </sheetViews>
  <sheetFormatPr defaultRowHeight="15" outlineLevelRow="1" x14ac:dyDescent="0.25"/>
  <cols>
    <col min="2" max="2" width="55.28515625" customWidth="1"/>
    <col min="3" max="3" width="16.7109375" customWidth="1"/>
    <col min="4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8" width="16" customWidth="1"/>
    <col min="21" max="21" width="14.85546875" customWidth="1"/>
  </cols>
  <sheetData>
    <row r="2" spans="2:2" ht="18.75" x14ac:dyDescent="0.25">
      <c r="B2" s="40"/>
    </row>
    <row r="24" spans="2:18" ht="18.75" x14ac:dyDescent="0.25">
      <c r="B24" s="40"/>
    </row>
    <row r="25" spans="2:18" x14ac:dyDescent="0.25">
      <c r="B25" s="4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536"/>
      <c r="Q25" s="536"/>
      <c r="R25" s="536"/>
    </row>
    <row r="26" spans="2:18" x14ac:dyDescent="0.25">
      <c r="B26" s="42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39"/>
      <c r="Q26" s="39"/>
      <c r="R26" s="39"/>
    </row>
    <row r="27" spans="2:18" ht="15.75" x14ac:dyDescent="0.25">
      <c r="B27" s="3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</row>
    <row r="28" spans="2:18" ht="15.75" x14ac:dyDescent="0.25">
      <c r="B28" s="35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2:18" ht="15.75" x14ac:dyDescent="0.25">
      <c r="B29" s="3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</row>
    <row r="30" spans="2:18" ht="15.75" x14ac:dyDescent="0.25">
      <c r="B30" s="35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</row>
    <row r="31" spans="2:18" ht="15.75" x14ac:dyDescent="0.25">
      <c r="B31" s="35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 ht="15.75" x14ac:dyDescent="0.25">
      <c r="B32" s="3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</row>
    <row r="33" spans="2:19" ht="15.75" x14ac:dyDescent="0.25">
      <c r="B33" s="3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</row>
    <row r="34" spans="2:19" ht="15.75" x14ac:dyDescent="0.25">
      <c r="B34" s="35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"/>
    </row>
    <row r="35" spans="2:19" ht="15.75" x14ac:dyDescent="0.25">
      <c r="B35" s="3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</row>
    <row r="36" spans="2:19" x14ac:dyDescent="0.25">
      <c r="B36" s="42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4"/>
      <c r="Q36" s="44"/>
      <c r="R36" s="44"/>
    </row>
    <row r="37" spans="2:19" ht="15.75" x14ac:dyDescent="0.25">
      <c r="B37" s="3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</row>
    <row r="38" spans="2:19" ht="15.75" x14ac:dyDescent="0.25">
      <c r="B38" s="3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0"/>
      <c r="Q38" s="10"/>
      <c r="R38" s="10"/>
    </row>
    <row r="39" spans="2:19" ht="15.75" x14ac:dyDescent="0.25">
      <c r="B39" s="3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</row>
    <row r="42" spans="2:19" ht="18.75" x14ac:dyDescent="0.25">
      <c r="B42" s="40"/>
    </row>
    <row r="43" spans="2:19" x14ac:dyDescent="0.25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536"/>
      <c r="Q43" s="536"/>
      <c r="R43" s="536"/>
    </row>
    <row r="44" spans="2:19" x14ac:dyDescent="0.25">
      <c r="B44" s="42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39"/>
      <c r="Q44" s="39"/>
      <c r="R44" s="39"/>
    </row>
    <row r="45" spans="2:19" ht="15.75" x14ac:dyDescent="0.25">
      <c r="B45" s="3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</row>
    <row r="46" spans="2:19" ht="15.75" x14ac:dyDescent="0.25">
      <c r="B46" s="35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9" ht="15.75" x14ac:dyDescent="0.25">
      <c r="B47" s="3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</row>
    <row r="48" spans="2:19" ht="15.75" x14ac:dyDescent="0.25">
      <c r="B48" s="3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</row>
    <row r="49" spans="2:19" ht="15.75" x14ac:dyDescent="0.25">
      <c r="B49" s="35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2:19" ht="15.75" x14ac:dyDescent="0.25">
      <c r="B50" s="3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</row>
    <row r="51" spans="2:19" ht="15.75" x14ac:dyDescent="0.25">
      <c r="B51" s="3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</row>
    <row r="52" spans="2:19" ht="15.75" x14ac:dyDescent="0.25">
      <c r="B52" s="35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"/>
    </row>
    <row r="53" spans="2:19" ht="15.75" x14ac:dyDescent="0.25">
      <c r="B53" s="3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</row>
    <row r="54" spans="2:19" x14ac:dyDescent="0.25">
      <c r="B54" s="42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4"/>
      <c r="Q54" s="44"/>
      <c r="R54" s="44"/>
    </row>
    <row r="55" spans="2:19" ht="15.75" x14ac:dyDescent="0.25">
      <c r="B55" s="3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</row>
    <row r="56" spans="2:19" ht="15.75" x14ac:dyDescent="0.25">
      <c r="B56" s="3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0"/>
      <c r="Q56" s="10"/>
      <c r="R56" s="10"/>
    </row>
    <row r="57" spans="2:19" ht="15.75" x14ac:dyDescent="0.25">
      <c r="B57" s="35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</row>
    <row r="59" spans="2:19" ht="18.75" hidden="1" outlineLevel="1" x14ac:dyDescent="0.25">
      <c r="B59" s="40"/>
    </row>
    <row r="60" spans="2:19" hidden="1" outlineLevel="1" x14ac:dyDescent="0.25">
      <c r="B60" s="4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536"/>
      <c r="Q60" s="536"/>
      <c r="R60" s="536"/>
    </row>
    <row r="61" spans="2:19" hidden="1" outlineLevel="1" x14ac:dyDescent="0.25">
      <c r="B61" s="42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39"/>
      <c r="Q61" s="39"/>
      <c r="R61" s="39"/>
    </row>
    <row r="62" spans="2:19" ht="15.75" hidden="1" outlineLevel="1" x14ac:dyDescent="0.25">
      <c r="B62" s="35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</row>
    <row r="63" spans="2:19" ht="15.75" hidden="1" outlineLevel="1" x14ac:dyDescent="0.25">
      <c r="B63" s="35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2:19" ht="15.75" hidden="1" outlineLevel="1" x14ac:dyDescent="0.25">
      <c r="B64" s="35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</row>
    <row r="65" spans="2:19" ht="15.75" hidden="1" outlineLevel="1" x14ac:dyDescent="0.25">
      <c r="B65" s="35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</row>
    <row r="66" spans="2:19" ht="15.75" hidden="1" outlineLevel="1" x14ac:dyDescent="0.25">
      <c r="B66" s="35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2:19" ht="15.75" hidden="1" outlineLevel="1" x14ac:dyDescent="0.25">
      <c r="B67" s="35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</row>
    <row r="68" spans="2:19" ht="15.75" hidden="1" outlineLevel="1" x14ac:dyDescent="0.25">
      <c r="B68" s="35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</row>
    <row r="69" spans="2:19" ht="15.75" hidden="1" outlineLevel="1" x14ac:dyDescent="0.25">
      <c r="B69" s="35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"/>
    </row>
    <row r="70" spans="2:19" ht="15.75" hidden="1" outlineLevel="1" x14ac:dyDescent="0.25">
      <c r="B70" s="35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</row>
    <row r="71" spans="2:19" hidden="1" outlineLevel="1" x14ac:dyDescent="0.25">
      <c r="B71" s="42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4"/>
      <c r="Q71" s="44"/>
      <c r="R71" s="44"/>
    </row>
    <row r="72" spans="2:19" ht="15.75" hidden="1" outlineLevel="1" x14ac:dyDescent="0.25">
      <c r="B72" s="35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</row>
    <row r="73" spans="2:19" ht="15.75" hidden="1" outlineLevel="1" x14ac:dyDescent="0.25">
      <c r="B73" s="35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0"/>
      <c r="Q73" s="10"/>
      <c r="R73" s="10"/>
    </row>
    <row r="74" spans="2:19" ht="15.75" hidden="1" outlineLevel="1" x14ac:dyDescent="0.25">
      <c r="B74" s="35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</row>
    <row r="75" spans="2:19" ht="15.75" hidden="1" outlineLevel="1" x14ac:dyDescent="0.25">
      <c r="B75" s="3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 spans="2:19" hidden="1" outlineLevel="1" x14ac:dyDescent="0.25"/>
    <row r="77" spans="2:19" ht="18.75" hidden="1" outlineLevel="1" x14ac:dyDescent="0.25">
      <c r="B77" s="40"/>
    </row>
    <row r="78" spans="2:19" hidden="1" outlineLevel="1" x14ac:dyDescent="0.25">
      <c r="B78" s="4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536"/>
      <c r="Q78" s="536"/>
      <c r="R78" s="536"/>
    </row>
    <row r="79" spans="2:19" hidden="1" outlineLevel="1" x14ac:dyDescent="0.25">
      <c r="B79" s="42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39"/>
      <c r="Q79" s="39"/>
      <c r="R79" s="39"/>
    </row>
    <row r="80" spans="2:19" ht="15.75" hidden="1" outlineLevel="1" x14ac:dyDescent="0.25">
      <c r="B80" s="35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</row>
    <row r="81" spans="2:19" ht="15.75" hidden="1" outlineLevel="1" x14ac:dyDescent="0.25">
      <c r="B81" s="35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2:19" ht="15.75" hidden="1" outlineLevel="1" x14ac:dyDescent="0.25">
      <c r="B82" s="35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</row>
    <row r="83" spans="2:19" ht="15.75" hidden="1" outlineLevel="1" x14ac:dyDescent="0.25">
      <c r="B83" s="35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</row>
    <row r="84" spans="2:19" ht="15.75" hidden="1" outlineLevel="1" x14ac:dyDescent="0.25">
      <c r="B84" s="35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2:19" ht="15.75" hidden="1" outlineLevel="1" x14ac:dyDescent="0.25">
      <c r="B85" s="35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</row>
    <row r="86" spans="2:19" ht="15.75" hidden="1" outlineLevel="1" x14ac:dyDescent="0.25">
      <c r="B86" s="35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</row>
    <row r="87" spans="2:19" ht="15.75" hidden="1" outlineLevel="1" x14ac:dyDescent="0.25">
      <c r="B87" s="35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"/>
    </row>
    <row r="88" spans="2:19" ht="15.75" hidden="1" outlineLevel="1" x14ac:dyDescent="0.25">
      <c r="B88" s="35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</row>
    <row r="89" spans="2:19" hidden="1" outlineLevel="1" x14ac:dyDescent="0.25">
      <c r="B89" s="42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4"/>
      <c r="Q89" s="44"/>
      <c r="R89" s="44"/>
    </row>
    <row r="90" spans="2:19" ht="15.75" hidden="1" outlineLevel="1" x14ac:dyDescent="0.25">
      <c r="B90" s="35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</row>
    <row r="91" spans="2:19" ht="15.75" hidden="1" outlineLevel="1" x14ac:dyDescent="0.25">
      <c r="B91" s="35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0"/>
      <c r="Q91" s="10"/>
      <c r="R91" s="10"/>
    </row>
    <row r="92" spans="2:19" ht="15.75" hidden="1" outlineLevel="1" x14ac:dyDescent="0.25">
      <c r="B92" s="35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</row>
    <row r="93" spans="2:19" ht="15.75" hidden="1" outlineLevel="1" x14ac:dyDescent="0.25">
      <c r="B93" s="3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</row>
    <row r="94" spans="2:19" hidden="1" outlineLevel="1" x14ac:dyDescent="0.25"/>
    <row r="95" spans="2:19" ht="18.75" hidden="1" outlineLevel="1" x14ac:dyDescent="0.25">
      <c r="B95" s="40"/>
    </row>
    <row r="96" spans="2:19" hidden="1" outlineLevel="1" x14ac:dyDescent="0.25">
      <c r="B96" s="4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536"/>
      <c r="Q96" s="536"/>
      <c r="R96" s="536"/>
    </row>
    <row r="97" spans="2:19" hidden="1" outlineLevel="1" x14ac:dyDescent="0.25">
      <c r="B97" s="42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39"/>
      <c r="Q97" s="39"/>
      <c r="R97" s="39"/>
    </row>
    <row r="98" spans="2:19" ht="15.75" hidden="1" outlineLevel="1" x14ac:dyDescent="0.25">
      <c r="B98" s="35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</row>
    <row r="99" spans="2:19" ht="15.75" hidden="1" outlineLevel="1" x14ac:dyDescent="0.25">
      <c r="B99" s="35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2:19" ht="15.75" hidden="1" outlineLevel="1" x14ac:dyDescent="0.25">
      <c r="B100" s="35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</row>
    <row r="101" spans="2:19" ht="15.75" hidden="1" outlineLevel="1" x14ac:dyDescent="0.25">
      <c r="B101" s="35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</row>
    <row r="102" spans="2:19" ht="15.75" hidden="1" outlineLevel="1" x14ac:dyDescent="0.25">
      <c r="B102" s="35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2:19" ht="15.75" hidden="1" outlineLevel="1" x14ac:dyDescent="0.25">
      <c r="B103" s="3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</row>
    <row r="104" spans="2:19" ht="15.75" hidden="1" outlineLevel="1" x14ac:dyDescent="0.25">
      <c r="B104" s="35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</row>
    <row r="105" spans="2:19" ht="15.75" hidden="1" outlineLevel="1" x14ac:dyDescent="0.25">
      <c r="B105" s="35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"/>
    </row>
    <row r="106" spans="2:19" ht="15.75" hidden="1" outlineLevel="1" x14ac:dyDescent="0.25">
      <c r="B106" s="35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</row>
    <row r="107" spans="2:19" hidden="1" outlineLevel="1" x14ac:dyDescent="0.25">
      <c r="B107" s="42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4"/>
      <c r="Q107" s="44"/>
      <c r="R107" s="44"/>
    </row>
    <row r="108" spans="2:19" ht="15.75" hidden="1" outlineLevel="1" x14ac:dyDescent="0.25">
      <c r="B108" s="35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</row>
    <row r="109" spans="2:19" ht="15.75" hidden="1" outlineLevel="1" x14ac:dyDescent="0.25">
      <c r="B109" s="35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0"/>
      <c r="Q109" s="10"/>
      <c r="R109" s="10"/>
    </row>
    <row r="110" spans="2:19" ht="15.75" hidden="1" outlineLevel="1" x14ac:dyDescent="0.25">
      <c r="B110" s="35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</row>
    <row r="111" spans="2:19" ht="15.75" hidden="1" outlineLevel="1" x14ac:dyDescent="0.25">
      <c r="B111" s="3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 spans="2:19" hidden="1" outlineLevel="1" x14ac:dyDescent="0.25"/>
    <row r="113" spans="2:19" ht="18.75" hidden="1" outlineLevel="1" x14ac:dyDescent="0.25">
      <c r="B113" s="40"/>
    </row>
    <row r="114" spans="2:19" hidden="1" outlineLevel="1" x14ac:dyDescent="0.25">
      <c r="B114" s="4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536"/>
      <c r="Q114" s="536"/>
      <c r="R114" s="536"/>
    </row>
    <row r="115" spans="2:19" hidden="1" outlineLevel="1" x14ac:dyDescent="0.25">
      <c r="B115" s="42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39"/>
      <c r="Q115" s="39"/>
      <c r="R115" s="39"/>
    </row>
    <row r="116" spans="2:19" ht="15.75" hidden="1" outlineLevel="1" x14ac:dyDescent="0.25">
      <c r="B116" s="35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</row>
    <row r="117" spans="2:19" ht="15.75" hidden="1" outlineLevel="1" x14ac:dyDescent="0.25">
      <c r="B117" s="35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2:19" ht="15.75" hidden="1" outlineLevel="1" x14ac:dyDescent="0.25">
      <c r="B118" s="35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</row>
    <row r="119" spans="2:19" ht="15.75" hidden="1" outlineLevel="1" x14ac:dyDescent="0.25">
      <c r="B119" s="35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</row>
    <row r="120" spans="2:19" ht="15.75" hidden="1" outlineLevel="1" x14ac:dyDescent="0.25">
      <c r="B120" s="35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2:19" ht="15.75" hidden="1" outlineLevel="1" x14ac:dyDescent="0.25">
      <c r="B121" s="35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</row>
    <row r="122" spans="2:19" ht="15.75" hidden="1" outlineLevel="1" x14ac:dyDescent="0.25">
      <c r="B122" s="35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</row>
    <row r="123" spans="2:19" ht="15.75" hidden="1" outlineLevel="1" x14ac:dyDescent="0.25">
      <c r="B123" s="35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"/>
    </row>
    <row r="124" spans="2:19" ht="15.75" hidden="1" outlineLevel="1" x14ac:dyDescent="0.25">
      <c r="B124" s="35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</row>
    <row r="125" spans="2:19" hidden="1" outlineLevel="1" x14ac:dyDescent="0.25"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4"/>
      <c r="Q125" s="44"/>
      <c r="R125" s="44"/>
    </row>
    <row r="126" spans="2:19" ht="15.75" hidden="1" outlineLevel="1" x14ac:dyDescent="0.25">
      <c r="B126" s="35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</row>
    <row r="127" spans="2:19" ht="15.75" hidden="1" outlineLevel="1" x14ac:dyDescent="0.25">
      <c r="B127" s="35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0"/>
      <c r="Q127" s="10"/>
      <c r="R127" s="10"/>
    </row>
    <row r="128" spans="2:19" ht="15.75" hidden="1" outlineLevel="1" x14ac:dyDescent="0.25">
      <c r="B128" s="35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</row>
    <row r="129" spans="2:19" ht="15.75" hidden="1" outlineLevel="1" x14ac:dyDescent="0.25">
      <c r="B129" s="3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</row>
    <row r="130" spans="2:19" collapsed="1" x14ac:dyDescent="0.25"/>
    <row r="131" spans="2:19" ht="18.75" x14ac:dyDescent="0.25">
      <c r="B131" s="40"/>
    </row>
    <row r="132" spans="2:19" x14ac:dyDescent="0.25">
      <c r="B132" s="4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536"/>
      <c r="Q132" s="536"/>
      <c r="R132" s="536"/>
    </row>
    <row r="133" spans="2:19" x14ac:dyDescent="0.25">
      <c r="B133" s="42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39"/>
      <c r="Q133" s="39"/>
      <c r="R133" s="39"/>
    </row>
    <row r="134" spans="2:19" ht="15.75" x14ac:dyDescent="0.25">
      <c r="B134" s="35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</row>
    <row r="135" spans="2:19" ht="15.75" x14ac:dyDescent="0.25">
      <c r="B135" s="35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2:19" ht="15.75" x14ac:dyDescent="0.25">
      <c r="B136" s="35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</row>
    <row r="137" spans="2:19" ht="15.75" x14ac:dyDescent="0.25">
      <c r="B137" s="35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</row>
    <row r="138" spans="2:19" ht="15.75" x14ac:dyDescent="0.25">
      <c r="B138" s="35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2:19" ht="15.75" x14ac:dyDescent="0.25">
      <c r="B139" s="35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</row>
    <row r="140" spans="2:19" ht="15.75" x14ac:dyDescent="0.25">
      <c r="B140" s="35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</row>
    <row r="141" spans="2:19" ht="15.75" x14ac:dyDescent="0.25">
      <c r="B141" s="35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"/>
    </row>
    <row r="142" spans="2:19" ht="15.75" x14ac:dyDescent="0.25">
      <c r="B142" s="35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</row>
    <row r="143" spans="2:19" x14ac:dyDescent="0.25">
      <c r="B143" s="42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4"/>
      <c r="Q143" s="44"/>
      <c r="R143" s="44"/>
    </row>
    <row r="144" spans="2:19" ht="15.75" x14ac:dyDescent="0.25">
      <c r="B144" s="35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</row>
    <row r="145" spans="2:19" ht="15.75" x14ac:dyDescent="0.25">
      <c r="B145" s="35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0"/>
      <c r="Q145" s="10"/>
      <c r="R145" s="10"/>
    </row>
    <row r="146" spans="2:19" ht="15.75" x14ac:dyDescent="0.25">
      <c r="B146" s="35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</row>
    <row r="148" spans="2:19" ht="18.75" hidden="1" outlineLevel="1" x14ac:dyDescent="0.25">
      <c r="B148" s="40"/>
    </row>
    <row r="149" spans="2:19" hidden="1" outlineLevel="1" x14ac:dyDescent="0.25">
      <c r="B149" s="4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536"/>
      <c r="Q149" s="536"/>
      <c r="R149" s="536"/>
    </row>
    <row r="150" spans="2:19" hidden="1" outlineLevel="1" x14ac:dyDescent="0.25">
      <c r="B150" s="42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39"/>
      <c r="Q150" s="39"/>
      <c r="R150" s="39"/>
    </row>
    <row r="151" spans="2:19" ht="15.75" hidden="1" outlineLevel="1" x14ac:dyDescent="0.25">
      <c r="B151" s="35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</row>
    <row r="152" spans="2:19" ht="15.75" hidden="1" outlineLevel="1" x14ac:dyDescent="0.25">
      <c r="B152" s="35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2:19" ht="15.75" hidden="1" outlineLevel="1" x14ac:dyDescent="0.25">
      <c r="B153" s="35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</row>
    <row r="154" spans="2:19" ht="15.75" hidden="1" outlineLevel="1" x14ac:dyDescent="0.25">
      <c r="B154" s="35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</row>
    <row r="155" spans="2:19" ht="15.75" hidden="1" outlineLevel="1" x14ac:dyDescent="0.25">
      <c r="B155" s="35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2:19" ht="15.75" hidden="1" outlineLevel="1" x14ac:dyDescent="0.25">
      <c r="B156" s="35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</row>
    <row r="157" spans="2:19" ht="15.75" hidden="1" outlineLevel="1" x14ac:dyDescent="0.25">
      <c r="B157" s="35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</row>
    <row r="158" spans="2:19" ht="15.75" hidden="1" outlineLevel="1" x14ac:dyDescent="0.25">
      <c r="B158" s="35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"/>
    </row>
    <row r="159" spans="2:19" ht="15.75" hidden="1" outlineLevel="1" x14ac:dyDescent="0.25">
      <c r="B159" s="35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</row>
    <row r="160" spans="2:19" hidden="1" outlineLevel="1" x14ac:dyDescent="0.25">
      <c r="B160" s="42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4"/>
      <c r="Q160" s="44"/>
      <c r="R160" s="44"/>
    </row>
    <row r="161" spans="2:19" ht="15.75" hidden="1" outlineLevel="1" x14ac:dyDescent="0.25">
      <c r="B161" s="35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</row>
    <row r="162" spans="2:19" ht="15.75" hidden="1" outlineLevel="1" x14ac:dyDescent="0.25">
      <c r="B162" s="35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0"/>
      <c r="Q162" s="10"/>
      <c r="R162" s="10"/>
    </row>
    <row r="163" spans="2:19" ht="15.75" hidden="1" outlineLevel="1" x14ac:dyDescent="0.25">
      <c r="B163" s="35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</row>
    <row r="164" spans="2:19" ht="15.75" hidden="1" outlineLevel="1" x14ac:dyDescent="0.25">
      <c r="B164" s="3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 spans="2:19" hidden="1" outlineLevel="1" x14ac:dyDescent="0.25"/>
    <row r="166" spans="2:19" ht="18.75" hidden="1" outlineLevel="1" x14ac:dyDescent="0.25">
      <c r="B166" s="40"/>
    </row>
    <row r="167" spans="2:19" hidden="1" outlineLevel="1" x14ac:dyDescent="0.25">
      <c r="B167" s="4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536"/>
      <c r="Q167" s="536"/>
      <c r="R167" s="536"/>
    </row>
    <row r="168" spans="2:19" hidden="1" outlineLevel="1" x14ac:dyDescent="0.25">
      <c r="B168" s="42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39"/>
      <c r="Q168" s="39"/>
      <c r="R168" s="39"/>
    </row>
    <row r="169" spans="2:19" ht="15.75" hidden="1" outlineLevel="1" x14ac:dyDescent="0.25">
      <c r="B169" s="35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</row>
    <row r="170" spans="2:19" ht="15.75" hidden="1" outlineLevel="1" x14ac:dyDescent="0.25">
      <c r="B170" s="35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2:19" ht="15.75" hidden="1" outlineLevel="1" x14ac:dyDescent="0.25">
      <c r="B171" s="35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</row>
    <row r="172" spans="2:19" ht="15.75" hidden="1" outlineLevel="1" x14ac:dyDescent="0.25">
      <c r="B172" s="35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</row>
    <row r="173" spans="2:19" ht="15.75" hidden="1" outlineLevel="1" x14ac:dyDescent="0.25">
      <c r="B173" s="35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2:19" ht="15.75" hidden="1" outlineLevel="1" x14ac:dyDescent="0.25">
      <c r="B174" s="35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</row>
    <row r="175" spans="2:19" ht="15.75" hidden="1" outlineLevel="1" x14ac:dyDescent="0.25">
      <c r="B175" s="35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</row>
    <row r="176" spans="2:19" ht="15.75" hidden="1" outlineLevel="1" x14ac:dyDescent="0.25">
      <c r="B176" s="35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"/>
    </row>
    <row r="177" spans="2:18" ht="15.75" hidden="1" outlineLevel="1" x14ac:dyDescent="0.25">
      <c r="B177" s="35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</row>
    <row r="178" spans="2:18" hidden="1" outlineLevel="1" x14ac:dyDescent="0.25">
      <c r="B178" s="42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4"/>
      <c r="Q178" s="44"/>
      <c r="R178" s="44"/>
    </row>
    <row r="179" spans="2:18" ht="15.75" hidden="1" outlineLevel="1" x14ac:dyDescent="0.25">
      <c r="B179" s="35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</row>
    <row r="180" spans="2:18" ht="15.75" hidden="1" outlineLevel="1" x14ac:dyDescent="0.25">
      <c r="B180" s="35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0"/>
      <c r="Q180" s="10"/>
      <c r="R180" s="10"/>
    </row>
    <row r="181" spans="2:18" ht="15.75" hidden="1" outlineLevel="1" x14ac:dyDescent="0.25">
      <c r="B181" s="35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</row>
    <row r="182" spans="2:18" ht="15.75" hidden="1" outlineLevel="1" x14ac:dyDescent="0.25">
      <c r="B182" s="3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 spans="2:18" hidden="1" outlineLevel="1" x14ac:dyDescent="0.25"/>
    <row r="184" spans="2:18" collapsed="1" x14ac:dyDescent="0.25"/>
    <row r="185" spans="2:18" ht="18.75" x14ac:dyDescent="0.25">
      <c r="B185" s="40"/>
    </row>
    <row r="186" spans="2:18" x14ac:dyDescent="0.25">
      <c r="B186" s="4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536"/>
      <c r="Q186" s="536"/>
      <c r="R186" s="536"/>
    </row>
    <row r="187" spans="2:18" x14ac:dyDescent="0.25">
      <c r="B187" s="42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39"/>
      <c r="Q187" s="39"/>
      <c r="R187" s="39"/>
    </row>
    <row r="188" spans="2:18" ht="15.75" x14ac:dyDescent="0.25">
      <c r="B188" s="35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</row>
    <row r="189" spans="2:18" ht="15.75" x14ac:dyDescent="0.25">
      <c r="B189" s="35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2:18" ht="15.75" x14ac:dyDescent="0.25">
      <c r="B190" s="35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</row>
    <row r="191" spans="2:18" ht="15.75" x14ac:dyDescent="0.25">
      <c r="B191" s="35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</row>
    <row r="192" spans="2:18" ht="15.75" x14ac:dyDescent="0.25">
      <c r="B192" s="35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2:19" ht="15.75" x14ac:dyDescent="0.25">
      <c r="B193" s="35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</row>
    <row r="194" spans="2:19" ht="15.75" x14ac:dyDescent="0.25">
      <c r="B194" s="35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</row>
    <row r="195" spans="2:19" ht="15.75" x14ac:dyDescent="0.25">
      <c r="B195" s="35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"/>
    </row>
    <row r="196" spans="2:19" ht="15.75" x14ac:dyDescent="0.25">
      <c r="B196" s="35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</row>
    <row r="197" spans="2:19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4"/>
      <c r="Q197" s="44"/>
      <c r="R197" s="44"/>
    </row>
    <row r="198" spans="2:19" ht="15.75" x14ac:dyDescent="0.25">
      <c r="B198" s="35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</row>
    <row r="199" spans="2:19" ht="15.75" x14ac:dyDescent="0.25">
      <c r="B199" s="35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0"/>
      <c r="Q199" s="10"/>
      <c r="R199" s="10"/>
    </row>
    <row r="200" spans="2:19" ht="15.75" x14ac:dyDescent="0.25">
      <c r="B200" s="35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</row>
    <row r="202" spans="2:19" ht="18.75" hidden="1" outlineLevel="1" x14ac:dyDescent="0.25">
      <c r="B202" s="40"/>
    </row>
    <row r="203" spans="2:19" hidden="1" outlineLevel="1" x14ac:dyDescent="0.25">
      <c r="B203" s="4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536"/>
      <c r="Q203" s="536"/>
      <c r="R203" s="536"/>
    </row>
    <row r="204" spans="2:19" hidden="1" outlineLevel="1" x14ac:dyDescent="0.25">
      <c r="B204" s="42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39"/>
      <c r="Q204" s="39"/>
      <c r="R204" s="39"/>
    </row>
    <row r="205" spans="2:19" ht="15.75" hidden="1" outlineLevel="1" x14ac:dyDescent="0.25">
      <c r="B205" s="35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</row>
    <row r="206" spans="2:19" ht="15.75" hidden="1" outlineLevel="1" x14ac:dyDescent="0.25">
      <c r="B206" s="35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2:19" ht="15.75" hidden="1" outlineLevel="1" x14ac:dyDescent="0.25">
      <c r="B207" s="35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</row>
    <row r="208" spans="2:19" ht="15.75" hidden="1" outlineLevel="1" x14ac:dyDescent="0.25">
      <c r="B208" s="35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</row>
    <row r="209" spans="2:19" ht="15.75" hidden="1" outlineLevel="1" x14ac:dyDescent="0.25">
      <c r="B209" s="35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2:19" ht="15.75" hidden="1" outlineLevel="1" x14ac:dyDescent="0.25">
      <c r="B210" s="35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</row>
    <row r="211" spans="2:19" ht="15.75" hidden="1" outlineLevel="1" x14ac:dyDescent="0.25">
      <c r="B211" s="35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</row>
    <row r="212" spans="2:19" ht="15.75" hidden="1" outlineLevel="1" x14ac:dyDescent="0.25">
      <c r="B212" s="35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"/>
    </row>
    <row r="213" spans="2:19" ht="15.75" hidden="1" outlineLevel="1" x14ac:dyDescent="0.25">
      <c r="B213" s="3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</row>
    <row r="214" spans="2:19" hidden="1" outlineLevel="1" x14ac:dyDescent="0.25">
      <c r="B214" s="42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4"/>
      <c r="Q214" s="44"/>
      <c r="R214" s="44"/>
    </row>
    <row r="215" spans="2:19" ht="15.75" hidden="1" outlineLevel="1" x14ac:dyDescent="0.25">
      <c r="B215" s="3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</row>
    <row r="216" spans="2:19" ht="15.75" hidden="1" outlineLevel="1" x14ac:dyDescent="0.25">
      <c r="B216" s="3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0"/>
      <c r="Q216" s="10"/>
      <c r="R216" s="10"/>
    </row>
    <row r="217" spans="2:19" ht="15.75" hidden="1" outlineLevel="1" x14ac:dyDescent="0.25">
      <c r="B217" s="3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</row>
    <row r="218" spans="2:19" ht="15.75" hidden="1" outlineLevel="1" x14ac:dyDescent="0.25">
      <c r="B218" s="3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</row>
    <row r="219" spans="2:19" hidden="1" outlineLevel="1" x14ac:dyDescent="0.25"/>
    <row r="220" spans="2:19" ht="18.75" hidden="1" outlineLevel="1" x14ac:dyDescent="0.25">
      <c r="B220" s="40"/>
    </row>
    <row r="221" spans="2:19" hidden="1" outlineLevel="1" x14ac:dyDescent="0.25">
      <c r="B221" s="4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536"/>
      <c r="Q221" s="536"/>
      <c r="R221" s="536"/>
    </row>
    <row r="222" spans="2:19" hidden="1" outlineLevel="1" x14ac:dyDescent="0.25">
      <c r="B222" s="42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39"/>
      <c r="Q222" s="39"/>
      <c r="R222" s="39"/>
    </row>
    <row r="223" spans="2:19" ht="15.75" hidden="1" outlineLevel="1" x14ac:dyDescent="0.25">
      <c r="B223" s="3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</row>
    <row r="224" spans="2:19" ht="15.75" hidden="1" outlineLevel="1" x14ac:dyDescent="0.25">
      <c r="B224" s="35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2:19" ht="15.75" hidden="1" outlineLevel="1" x14ac:dyDescent="0.25">
      <c r="B225" s="3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</row>
    <row r="226" spans="2:19" ht="15.75" hidden="1" outlineLevel="1" x14ac:dyDescent="0.25">
      <c r="B226" s="3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</row>
    <row r="227" spans="2:19" ht="15.75" hidden="1" outlineLevel="1" x14ac:dyDescent="0.25">
      <c r="B227" s="35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2:19" ht="15.75" hidden="1" outlineLevel="1" x14ac:dyDescent="0.25">
      <c r="B228" s="3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</row>
    <row r="229" spans="2:19" ht="15.75" hidden="1" outlineLevel="1" x14ac:dyDescent="0.25">
      <c r="B229" s="3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</row>
    <row r="230" spans="2:19" ht="15.75" hidden="1" outlineLevel="1" x14ac:dyDescent="0.25">
      <c r="B230" s="35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"/>
    </row>
    <row r="231" spans="2:19" ht="15.75" hidden="1" outlineLevel="1" x14ac:dyDescent="0.25">
      <c r="B231" s="3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</row>
    <row r="232" spans="2:19" hidden="1" outlineLevel="1" x14ac:dyDescent="0.25">
      <c r="B232" s="42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4"/>
      <c r="Q232" s="44"/>
      <c r="R232" s="44"/>
    </row>
    <row r="233" spans="2:19" ht="15.75" hidden="1" outlineLevel="1" x14ac:dyDescent="0.25">
      <c r="B233" s="3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</row>
    <row r="234" spans="2:19" ht="15.75" hidden="1" outlineLevel="1" x14ac:dyDescent="0.25">
      <c r="B234" s="3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0"/>
      <c r="Q234" s="10"/>
      <c r="R234" s="10"/>
    </row>
    <row r="235" spans="2:19" ht="15.75" hidden="1" outlineLevel="1" x14ac:dyDescent="0.25">
      <c r="B235" s="3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</row>
    <row r="236" spans="2:19" ht="15.75" hidden="1" outlineLevel="1" x14ac:dyDescent="0.25">
      <c r="B236" s="3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</row>
    <row r="237" spans="2:19" hidden="1" outlineLevel="1" x14ac:dyDescent="0.25"/>
    <row r="238" spans="2:19" ht="18.75" hidden="1" outlineLevel="1" x14ac:dyDescent="0.25">
      <c r="B238" s="40"/>
    </row>
    <row r="239" spans="2:19" hidden="1" outlineLevel="1" x14ac:dyDescent="0.25">
      <c r="B239" s="4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536"/>
      <c r="Q239" s="536"/>
      <c r="R239" s="536"/>
    </row>
    <row r="240" spans="2:19" hidden="1" outlineLevel="1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39"/>
      <c r="Q240" s="39"/>
      <c r="R240" s="39"/>
    </row>
    <row r="241" spans="2:19" ht="15.75" hidden="1" outlineLevel="1" x14ac:dyDescent="0.25">
      <c r="B241" s="3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</row>
    <row r="242" spans="2:19" ht="15.75" hidden="1" outlineLevel="1" x14ac:dyDescent="0.25">
      <c r="B242" s="35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2:19" ht="15.75" hidden="1" outlineLevel="1" x14ac:dyDescent="0.25">
      <c r="B243" s="3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</row>
    <row r="244" spans="2:19" ht="15.75" hidden="1" outlineLevel="1" x14ac:dyDescent="0.25">
      <c r="B244" s="3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</row>
    <row r="245" spans="2:19" ht="15.75" hidden="1" outlineLevel="1" x14ac:dyDescent="0.25">
      <c r="B245" s="35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2:19" ht="15.75" hidden="1" outlineLevel="1" x14ac:dyDescent="0.25">
      <c r="B246" s="3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</row>
    <row r="247" spans="2:19" ht="15.75" hidden="1" outlineLevel="1" x14ac:dyDescent="0.25">
      <c r="B247" s="3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</row>
    <row r="248" spans="2:19" ht="15.75" hidden="1" outlineLevel="1" x14ac:dyDescent="0.25">
      <c r="B248" s="35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"/>
    </row>
    <row r="249" spans="2:19" ht="15.75" hidden="1" outlineLevel="1" x14ac:dyDescent="0.25">
      <c r="B249" s="3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</row>
    <row r="250" spans="2:19" hidden="1" outlineLevel="1" x14ac:dyDescent="0.25">
      <c r="B250" s="42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4"/>
      <c r="Q250" s="44"/>
      <c r="R250" s="44"/>
    </row>
    <row r="251" spans="2:19" ht="15.75" hidden="1" outlineLevel="1" x14ac:dyDescent="0.25">
      <c r="B251" s="3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</row>
    <row r="252" spans="2:19" ht="15.75" hidden="1" outlineLevel="1" x14ac:dyDescent="0.25">
      <c r="B252" s="3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0"/>
      <c r="Q252" s="10"/>
      <c r="R252" s="10"/>
    </row>
    <row r="253" spans="2:19" ht="15.75" hidden="1" outlineLevel="1" x14ac:dyDescent="0.25">
      <c r="B253" s="3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</row>
    <row r="254" spans="2:19" ht="15.75" hidden="1" outlineLevel="1" x14ac:dyDescent="0.25">
      <c r="B254" s="3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</row>
    <row r="255" spans="2:19" hidden="1" outlineLevel="1" x14ac:dyDescent="0.25"/>
    <row r="256" spans="2:19" ht="18.75" hidden="1" outlineLevel="1" x14ac:dyDescent="0.25">
      <c r="B256" s="40"/>
    </row>
    <row r="257" spans="2:19" hidden="1" outlineLevel="1" x14ac:dyDescent="0.25">
      <c r="B257" s="4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536"/>
      <c r="Q257" s="536"/>
      <c r="R257" s="536"/>
    </row>
    <row r="258" spans="2:19" hidden="1" outlineLevel="1" x14ac:dyDescent="0.25">
      <c r="B258" s="42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39"/>
      <c r="Q258" s="39"/>
      <c r="R258" s="39"/>
    </row>
    <row r="259" spans="2:19" ht="15.75" hidden="1" outlineLevel="1" x14ac:dyDescent="0.25">
      <c r="B259" s="3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</row>
    <row r="260" spans="2:19" ht="15.75" hidden="1" outlineLevel="1" x14ac:dyDescent="0.25">
      <c r="B260" s="35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2:19" ht="15.75" hidden="1" outlineLevel="1" x14ac:dyDescent="0.25">
      <c r="B261" s="3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</row>
    <row r="262" spans="2:19" ht="15.75" hidden="1" outlineLevel="1" x14ac:dyDescent="0.25">
      <c r="B262" s="3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</row>
    <row r="263" spans="2:19" ht="15.75" hidden="1" outlineLevel="1" x14ac:dyDescent="0.25">
      <c r="B263" s="35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2:19" ht="15.75" hidden="1" outlineLevel="1" x14ac:dyDescent="0.25">
      <c r="B264" s="3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</row>
    <row r="265" spans="2:19" ht="15.75" hidden="1" outlineLevel="1" x14ac:dyDescent="0.25">
      <c r="B265" s="3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</row>
    <row r="266" spans="2:19" ht="15.75" hidden="1" outlineLevel="1" x14ac:dyDescent="0.25">
      <c r="B266" s="35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"/>
    </row>
    <row r="267" spans="2:19" ht="15.75" hidden="1" outlineLevel="1" x14ac:dyDescent="0.25">
      <c r="B267" s="3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</row>
    <row r="268" spans="2:19" hidden="1" outlineLevel="1" x14ac:dyDescent="0.25">
      <c r="B268" s="42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4"/>
      <c r="Q268" s="44"/>
      <c r="R268" s="44"/>
    </row>
    <row r="269" spans="2:19" ht="15.75" hidden="1" outlineLevel="1" x14ac:dyDescent="0.25">
      <c r="B269" s="3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</row>
    <row r="270" spans="2:19" ht="15.75" hidden="1" outlineLevel="1" x14ac:dyDescent="0.25">
      <c r="B270" s="3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0"/>
      <c r="Q270" s="10"/>
      <c r="R270" s="10"/>
    </row>
    <row r="271" spans="2:19" ht="15.75" hidden="1" outlineLevel="1" x14ac:dyDescent="0.25">
      <c r="B271" s="3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</row>
    <row r="272" spans="2:19" ht="15.75" hidden="1" outlineLevel="1" x14ac:dyDescent="0.25">
      <c r="B272" s="3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</row>
    <row r="273" spans="2:19" collapsed="1" x14ac:dyDescent="0.25"/>
    <row r="275" spans="2:19" ht="18.75" x14ac:dyDescent="0.25">
      <c r="B275" s="40"/>
    </row>
    <row r="276" spans="2:19" x14ac:dyDescent="0.25">
      <c r="B276" s="4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536"/>
      <c r="Q276" s="536"/>
      <c r="R276" s="536"/>
    </row>
    <row r="277" spans="2:19" x14ac:dyDescent="0.25">
      <c r="B277" s="42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39"/>
      <c r="Q277" s="39"/>
      <c r="R277" s="39"/>
    </row>
    <row r="278" spans="2:19" ht="15.75" x14ac:dyDescent="0.25">
      <c r="B278" s="3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</row>
    <row r="279" spans="2:19" ht="15.75" x14ac:dyDescent="0.25">
      <c r="B279" s="35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2:19" ht="15.75" x14ac:dyDescent="0.25">
      <c r="B280" s="3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</row>
    <row r="281" spans="2:19" ht="15.75" x14ac:dyDescent="0.25">
      <c r="B281" s="3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</row>
    <row r="282" spans="2:19" ht="15.75" x14ac:dyDescent="0.25">
      <c r="B282" s="35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2:19" ht="15.75" x14ac:dyDescent="0.25">
      <c r="B283" s="3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</row>
    <row r="284" spans="2:19" ht="15.75" x14ac:dyDescent="0.25">
      <c r="B284" s="3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</row>
    <row r="285" spans="2:19" ht="15.75" x14ac:dyDescent="0.25">
      <c r="B285" s="35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"/>
    </row>
    <row r="286" spans="2:19" ht="15.75" x14ac:dyDescent="0.25">
      <c r="B286" s="3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</row>
    <row r="287" spans="2:19" x14ac:dyDescent="0.25">
      <c r="B287" s="42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4"/>
      <c r="Q287" s="44"/>
      <c r="R287" s="44"/>
    </row>
    <row r="288" spans="2:19" ht="15.75" x14ac:dyDescent="0.25">
      <c r="B288" s="3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</row>
    <row r="289" spans="2:18" ht="15.75" x14ac:dyDescent="0.25">
      <c r="B289" s="3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0"/>
      <c r="Q289" s="10"/>
      <c r="R289" s="10"/>
    </row>
    <row r="290" spans="2:18" ht="15.75" x14ac:dyDescent="0.25">
      <c r="B290" s="3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</row>
  </sheetData>
  <mergeCells count="15">
    <mergeCell ref="P221:R221"/>
    <mergeCell ref="P239:R239"/>
    <mergeCell ref="P257:R257"/>
    <mergeCell ref="P276:R276"/>
    <mergeCell ref="P114:R114"/>
    <mergeCell ref="P132:R132"/>
    <mergeCell ref="P149:R149"/>
    <mergeCell ref="P167:R167"/>
    <mergeCell ref="P186:R186"/>
    <mergeCell ref="P203:R203"/>
    <mergeCell ref="P25:R25"/>
    <mergeCell ref="P43:R43"/>
    <mergeCell ref="P60:R60"/>
    <mergeCell ref="P78:R78"/>
    <mergeCell ref="P96:R96"/>
  </mergeCells>
  <conditionalFormatting sqref="C29:O35 C37:O39">
    <cfRule type="cellIs" dxfId="44" priority="45" operator="lessThan">
      <formula>0</formula>
    </cfRule>
  </conditionalFormatting>
  <conditionalFormatting sqref="C47:O53 C55:O57">
    <cfRule type="cellIs" dxfId="43" priority="42" operator="lessThan">
      <formula>0</formula>
    </cfRule>
  </conditionalFormatting>
  <conditionalFormatting sqref="C64:O70 C72:O74">
    <cfRule type="cellIs" dxfId="42" priority="39" operator="lessThan">
      <formula>0</formula>
    </cfRule>
  </conditionalFormatting>
  <conditionalFormatting sqref="C82:O88 C90:O92">
    <cfRule type="cellIs" dxfId="41" priority="36" operator="lessThan">
      <formula>0</formula>
    </cfRule>
  </conditionalFormatting>
  <conditionalFormatting sqref="C100:O106 C108:O110">
    <cfRule type="cellIs" dxfId="40" priority="33" operator="lessThan">
      <formula>0</formula>
    </cfRule>
  </conditionalFormatting>
  <conditionalFormatting sqref="C118:O124 C126:O128">
    <cfRule type="cellIs" dxfId="39" priority="30" operator="lessThan">
      <formula>0</formula>
    </cfRule>
  </conditionalFormatting>
  <conditionalFormatting sqref="C136:O142 C144:O146">
    <cfRule type="cellIs" dxfId="38" priority="27" operator="lessThan">
      <formula>0</formula>
    </cfRule>
  </conditionalFormatting>
  <conditionalFormatting sqref="C153:O159 C161:O163">
    <cfRule type="cellIs" dxfId="37" priority="24" operator="lessThan">
      <formula>0</formula>
    </cfRule>
  </conditionalFormatting>
  <conditionalFormatting sqref="C171:O177 C179:O181">
    <cfRule type="cellIs" dxfId="36" priority="21" operator="lessThan">
      <formula>0</formula>
    </cfRule>
  </conditionalFormatting>
  <conditionalFormatting sqref="C190:O196 C198:O200">
    <cfRule type="cellIs" dxfId="35" priority="18" operator="lessThan">
      <formula>0</formula>
    </cfRule>
  </conditionalFormatting>
  <conditionalFormatting sqref="C207:O213 C215:O217">
    <cfRule type="cellIs" dxfId="34" priority="15" operator="lessThan">
      <formula>0</formula>
    </cfRule>
  </conditionalFormatting>
  <conditionalFormatting sqref="C225:O231 C233:O235">
    <cfRule type="cellIs" dxfId="33" priority="12" operator="lessThan">
      <formula>0</formula>
    </cfRule>
  </conditionalFormatting>
  <conditionalFormatting sqref="C243:O249 C251:O253">
    <cfRule type="cellIs" dxfId="32" priority="9" operator="lessThan">
      <formula>0</formula>
    </cfRule>
  </conditionalFormatting>
  <conditionalFormatting sqref="C261:O267 C269:O271">
    <cfRule type="cellIs" dxfId="31" priority="6" operator="lessThan">
      <formula>0</formula>
    </cfRule>
  </conditionalFormatting>
  <conditionalFormatting sqref="C280:O286 C288:O290">
    <cfRule type="cellIs" dxfId="30" priority="3" operator="lessThan">
      <formula>0</formula>
    </cfRule>
  </conditionalFormatting>
  <conditionalFormatting sqref="P29:R29 P32:R32 P35:R36">
    <cfRule type="cellIs" dxfId="29" priority="44" operator="lessThan">
      <formula>0</formula>
    </cfRule>
  </conditionalFormatting>
  <conditionalFormatting sqref="P39:R39">
    <cfRule type="cellIs" dxfId="28" priority="43" operator="lessThan">
      <formula>0</formula>
    </cfRule>
  </conditionalFormatting>
  <conditionalFormatting sqref="P47:R47 P50:R50 P53:R54">
    <cfRule type="cellIs" dxfId="27" priority="41" operator="lessThan">
      <formula>0</formula>
    </cfRule>
  </conditionalFormatting>
  <conditionalFormatting sqref="P57:R57">
    <cfRule type="cellIs" dxfId="26" priority="40" operator="lessThan">
      <formula>0</formula>
    </cfRule>
  </conditionalFormatting>
  <conditionalFormatting sqref="P64:R64 P67:R67 P70:R71">
    <cfRule type="cellIs" dxfId="25" priority="38" operator="lessThan">
      <formula>0</formula>
    </cfRule>
  </conditionalFormatting>
  <conditionalFormatting sqref="P74:R74">
    <cfRule type="cellIs" dxfId="24" priority="37" operator="lessThan">
      <formula>0</formula>
    </cfRule>
  </conditionalFormatting>
  <conditionalFormatting sqref="P82:R82 P85:R85 P88:R89">
    <cfRule type="cellIs" dxfId="23" priority="35" operator="lessThan">
      <formula>0</formula>
    </cfRule>
  </conditionalFormatting>
  <conditionalFormatting sqref="P92:R92">
    <cfRule type="cellIs" dxfId="22" priority="34" operator="lessThan">
      <formula>0</formula>
    </cfRule>
  </conditionalFormatting>
  <conditionalFormatting sqref="P100:R100 P103:R103 P106:R107">
    <cfRule type="cellIs" dxfId="21" priority="32" operator="lessThan">
      <formula>0</formula>
    </cfRule>
  </conditionalFormatting>
  <conditionalFormatting sqref="P110:R110">
    <cfRule type="cellIs" dxfId="20" priority="31" operator="lessThan">
      <formula>0</formula>
    </cfRule>
  </conditionalFormatting>
  <conditionalFormatting sqref="P118:R118 P121:R121 P124:R125">
    <cfRule type="cellIs" dxfId="19" priority="29" operator="lessThan">
      <formula>0</formula>
    </cfRule>
  </conditionalFormatting>
  <conditionalFormatting sqref="P128:R128">
    <cfRule type="cellIs" dxfId="18" priority="28" operator="lessThan">
      <formula>0</formula>
    </cfRule>
  </conditionalFormatting>
  <conditionalFormatting sqref="P136:R136 P139:R139 P142:R143">
    <cfRule type="cellIs" dxfId="17" priority="26" operator="lessThan">
      <formula>0</formula>
    </cfRule>
  </conditionalFormatting>
  <conditionalFormatting sqref="P146:R146">
    <cfRule type="cellIs" dxfId="16" priority="25" operator="lessThan">
      <formula>0</formula>
    </cfRule>
  </conditionalFormatting>
  <conditionalFormatting sqref="P153:R153 P156:R156 P159:R160">
    <cfRule type="cellIs" dxfId="15" priority="23" operator="lessThan">
      <formula>0</formula>
    </cfRule>
  </conditionalFormatting>
  <conditionalFormatting sqref="P163:R163">
    <cfRule type="cellIs" dxfId="14" priority="22" operator="lessThan">
      <formula>0</formula>
    </cfRule>
  </conditionalFormatting>
  <conditionalFormatting sqref="P171:R171 P174:R174 P177:R178">
    <cfRule type="cellIs" dxfId="13" priority="20" operator="lessThan">
      <formula>0</formula>
    </cfRule>
  </conditionalFormatting>
  <conditionalFormatting sqref="P181:R181">
    <cfRule type="cellIs" dxfId="12" priority="19" operator="lessThan">
      <formula>0</formula>
    </cfRule>
  </conditionalFormatting>
  <conditionalFormatting sqref="P190:R190 P193:R193 P196:R197">
    <cfRule type="cellIs" dxfId="11" priority="17" operator="lessThan">
      <formula>0</formula>
    </cfRule>
  </conditionalFormatting>
  <conditionalFormatting sqref="P200:R200">
    <cfRule type="cellIs" dxfId="10" priority="16" operator="lessThan">
      <formula>0</formula>
    </cfRule>
  </conditionalFormatting>
  <conditionalFormatting sqref="P207:R207 P210:R210 P213:R214">
    <cfRule type="cellIs" dxfId="9" priority="14" operator="lessThan">
      <formula>0</formula>
    </cfRule>
  </conditionalFormatting>
  <conditionalFormatting sqref="P217:R217">
    <cfRule type="cellIs" dxfId="8" priority="13" operator="lessThan">
      <formula>0</formula>
    </cfRule>
  </conditionalFormatting>
  <conditionalFormatting sqref="P225:R225 P228:R228 P231:R232">
    <cfRule type="cellIs" dxfId="7" priority="11" operator="lessThan">
      <formula>0</formula>
    </cfRule>
  </conditionalFormatting>
  <conditionalFormatting sqref="P235:R235">
    <cfRule type="cellIs" dxfId="6" priority="10" operator="lessThan">
      <formula>0</formula>
    </cfRule>
  </conditionalFormatting>
  <conditionalFormatting sqref="P243:R243 P246:R246 P249:R250">
    <cfRule type="cellIs" dxfId="5" priority="8" operator="lessThan">
      <formula>0</formula>
    </cfRule>
  </conditionalFormatting>
  <conditionalFormatting sqref="P253:R253">
    <cfRule type="cellIs" dxfId="4" priority="7" operator="lessThan">
      <formula>0</formula>
    </cfRule>
  </conditionalFormatting>
  <conditionalFormatting sqref="P261:R261 P264:R264 P267:R268">
    <cfRule type="cellIs" dxfId="3" priority="5" operator="lessThan">
      <formula>0</formula>
    </cfRule>
  </conditionalFormatting>
  <conditionalFormatting sqref="P271:R271">
    <cfRule type="cellIs" dxfId="2" priority="4" operator="lessThan">
      <formula>0</formula>
    </cfRule>
  </conditionalFormatting>
  <conditionalFormatting sqref="P280:R280 P283:R283 P286:R287">
    <cfRule type="cellIs" dxfId="1" priority="2" operator="lessThan">
      <formula>0</formula>
    </cfRule>
  </conditionalFormatting>
  <conditionalFormatting sqref="P290:R290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ED3D-7DF7-4A95-8B0A-38FD4540309A}">
  <sheetPr codeName="Sheet9"/>
  <dimension ref="B2:Q60"/>
  <sheetViews>
    <sheetView showGridLines="0" zoomScale="40" zoomScaleNormal="40" workbookViewId="0">
      <selection activeCell="O17" sqref="O17"/>
    </sheetView>
  </sheetViews>
  <sheetFormatPr defaultRowHeight="15" x14ac:dyDescent="0.25"/>
  <cols>
    <col min="2" max="2" width="55.28515625" customWidth="1"/>
    <col min="3" max="3" width="16.7109375" customWidth="1"/>
    <col min="4" max="8" width="13.140625" customWidth="1"/>
    <col min="9" max="9" width="42.7109375" customWidth="1"/>
    <col min="10" max="10" width="13.140625" customWidth="1"/>
    <col min="11" max="12" width="13.140625" bestFit="1" customWidth="1"/>
    <col min="13" max="13" width="13.28515625" bestFit="1" customWidth="1"/>
    <col min="14" max="14" width="13.140625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25" spans="2:17" x14ac:dyDescent="0.25">
      <c r="K25" s="66"/>
    </row>
    <row r="32" spans="2:17" ht="18.75" x14ac:dyDescent="0.25">
      <c r="B32" s="223" t="s">
        <v>8</v>
      </c>
      <c r="I32" s="223" t="s">
        <v>10</v>
      </c>
      <c r="Q32" s="223" t="s">
        <v>12</v>
      </c>
    </row>
    <row r="60" spans="2:2" x14ac:dyDescent="0.25">
      <c r="B60" t="s">
        <v>243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17CB-69ED-4A00-9238-3903B3392BB0}">
  <sheetPr codeName="Sheet10"/>
  <dimension ref="B2:K31"/>
  <sheetViews>
    <sheetView showGridLines="0" zoomScale="40" zoomScaleNormal="40" workbookViewId="0">
      <selection activeCell="I25" sqref="I25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customWidth="1"/>
    <col min="13" max="13" width="13.28515625" customWidth="1"/>
    <col min="14" max="14" width="13.140625" customWidth="1"/>
    <col min="15" max="15" width="13.42578125" customWidth="1"/>
    <col min="16" max="17" width="16" customWidth="1"/>
    <col min="20" max="20" width="14.85546875" customWidth="1"/>
  </cols>
  <sheetData>
    <row r="2" spans="2:2" ht="18.75" x14ac:dyDescent="0.25">
      <c r="B2" s="222" t="s">
        <v>11</v>
      </c>
    </row>
    <row r="25" spans="2:11" x14ac:dyDescent="0.25">
      <c r="K25" s="66"/>
    </row>
    <row r="31" spans="2:11" ht="18.75" x14ac:dyDescent="0.25">
      <c r="B31" s="223" t="s">
        <v>8</v>
      </c>
      <c r="I31" s="223" t="s">
        <v>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EBE6-AFAE-4189-83AE-00A196C4EC76}">
  <sheetPr codeName="Sheet11"/>
  <dimension ref="B2:Q32"/>
  <sheetViews>
    <sheetView showGridLines="0" zoomScale="40" zoomScaleNormal="40" workbookViewId="0">
      <selection activeCell="AX34" sqref="AX34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335F7-D809-4411-95DB-C2B518261964}">
  <sheetPr codeName="Sheet12"/>
  <dimension ref="B2:I32"/>
  <sheetViews>
    <sheetView showGridLines="0" topLeftCell="B1" zoomScale="40" zoomScaleNormal="40" workbookViewId="0">
      <selection activeCell="B2" sqref="B2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customWidth="1"/>
    <col min="13" max="13" width="13.28515625" customWidth="1"/>
    <col min="14" max="14" width="13.140625" customWidth="1"/>
    <col min="15" max="15" width="13.42578125" customWidth="1"/>
    <col min="16" max="17" width="16" customWidth="1"/>
    <col min="20" max="20" width="14.85546875" customWidth="1"/>
  </cols>
  <sheetData>
    <row r="2" spans="2:2" ht="18.75" x14ac:dyDescent="0.25">
      <c r="B2" s="222" t="s">
        <v>11</v>
      </c>
    </row>
    <row r="32" spans="2:9" ht="18.75" x14ac:dyDescent="0.25">
      <c r="B32" s="223" t="s">
        <v>8</v>
      </c>
      <c r="I32" s="223" t="s">
        <v>10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CB30-E403-443F-B472-03F1F4124478}">
  <dimension ref="B2:Q33"/>
  <sheetViews>
    <sheetView showGridLines="0" zoomScale="40" zoomScaleNormal="40" workbookViewId="0">
      <selection activeCell="B65" sqref="B65"/>
    </sheetView>
  </sheetViews>
  <sheetFormatPr defaultRowHeight="15" x14ac:dyDescent="0.25"/>
  <cols>
    <col min="2" max="2" width="55.28515625" customWidth="1"/>
    <col min="3" max="3" width="16.42578125" customWidth="1"/>
    <col min="4" max="8" width="13.28515625" customWidth="1"/>
    <col min="9" max="9" width="42.5703125" customWidth="1"/>
    <col min="10" max="15" width="13.28515625" customWidth="1"/>
    <col min="16" max="16" width="16.140625" customWidth="1"/>
    <col min="17" max="17" width="41" customWidth="1"/>
  </cols>
  <sheetData>
    <row r="2" spans="2:17" ht="18.75" x14ac:dyDescent="0.25">
      <c r="B2" s="223" t="s">
        <v>8</v>
      </c>
      <c r="I2" s="223" t="s">
        <v>10</v>
      </c>
      <c r="Q2" s="223" t="s">
        <v>12</v>
      </c>
    </row>
    <row r="33" spans="2:17" ht="18.75" x14ac:dyDescent="0.25">
      <c r="B33" s="223" t="s">
        <v>8</v>
      </c>
      <c r="I33" s="223" t="s">
        <v>10</v>
      </c>
      <c r="Q33" s="223" t="s">
        <v>12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70676-53B6-4648-94EB-CEFA482CC222}">
  <dimension ref="A1:B33"/>
  <sheetViews>
    <sheetView showGridLines="0" zoomScale="40" zoomScaleNormal="40" workbookViewId="0">
      <selection activeCell="Y12" sqref="Y12"/>
    </sheetView>
  </sheetViews>
  <sheetFormatPr defaultRowHeight="15" x14ac:dyDescent="0.25"/>
  <cols>
    <col min="1" max="1" width="19.85546875" customWidth="1"/>
    <col min="2" max="2" width="55.28515625" customWidth="1"/>
    <col min="3" max="3" width="16.7109375" customWidth="1"/>
    <col min="4" max="8" width="13.140625" bestFit="1" customWidth="1"/>
    <col min="9" max="9" width="18" customWidth="1"/>
    <col min="10" max="12" width="13.140625" customWidth="1"/>
    <col min="13" max="13" width="13.28515625" customWidth="1"/>
    <col min="14" max="14" width="13.140625" customWidth="1"/>
    <col min="15" max="15" width="13.42578125" customWidth="1"/>
    <col min="16" max="17" width="16" customWidth="1"/>
    <col min="20" max="20" width="14.85546875" customWidth="1"/>
  </cols>
  <sheetData>
    <row r="1" spans="1:2" x14ac:dyDescent="0.25">
      <c r="A1" s="36" t="s">
        <v>480</v>
      </c>
      <c r="B1" s="501">
        <v>45869</v>
      </c>
    </row>
    <row r="3" spans="1:2" ht="18.75" x14ac:dyDescent="0.25">
      <c r="B3" s="222" t="s">
        <v>11</v>
      </c>
    </row>
    <row r="33" spans="2:2" ht="18.75" x14ac:dyDescent="0.25">
      <c r="B33" s="223" t="s">
        <v>479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9772-3621-45BB-89B3-1FB22E06A4DA}">
  <sheetPr codeName="Sheet14">
    <tabColor rgb="FF0043CE"/>
  </sheetPr>
  <dimension ref="A1"/>
  <sheetViews>
    <sheetView showGridLines="0" workbookViewId="0">
      <selection activeCell="F71" sqref="F71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8A1C-6B21-415E-9E6B-A564D5B0DB74}">
  <sheetPr codeName="Sheet20"/>
  <dimension ref="B2:Q32"/>
  <sheetViews>
    <sheetView showGridLines="0" zoomScale="40" zoomScaleNormal="40" workbookViewId="0">
      <selection activeCell="O18" sqref="O18"/>
    </sheetView>
  </sheetViews>
  <sheetFormatPr defaultRowHeight="15" x14ac:dyDescent="0.25"/>
  <cols>
    <col min="2" max="2" width="55.28515625" customWidth="1"/>
    <col min="3" max="3" width="16.7109375" customWidth="1"/>
    <col min="4" max="4" width="13.140625" bestFit="1" customWidth="1"/>
    <col min="5" max="5" width="13.140625" customWidth="1"/>
    <col min="6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12B2-A8D4-409D-A07A-D25FB9C4903E}">
  <sheetPr codeName="Sheet15"/>
  <dimension ref="B2:Q59"/>
  <sheetViews>
    <sheetView showGridLines="0" zoomScale="40" zoomScaleNormal="40" workbookViewId="0">
      <selection activeCell="I30" sqref="I30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59" spans="2:17" ht="18.75" x14ac:dyDescent="0.25">
      <c r="B59" s="223" t="s">
        <v>8</v>
      </c>
      <c r="I59" s="223" t="s">
        <v>10</v>
      </c>
      <c r="Q59" s="223" t="s">
        <v>12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7A2A-7BE0-4B0F-B135-AB0D082B1693}">
  <sheetPr codeName="Sheet16"/>
  <dimension ref="B2:U32"/>
  <sheetViews>
    <sheetView showGridLines="0" zoomScale="40" zoomScaleNormal="40" workbookViewId="0">
      <selection activeCell="AI26" sqref="AI26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hidden="1" customWidth="1"/>
    <col min="18" max="18" width="16" hidden="1" customWidth="1"/>
    <col min="19" max="20" width="0" hidden="1" customWidth="1"/>
    <col min="21" max="21" width="14.85546875" hidden="1" customWidth="1"/>
    <col min="22" max="27" width="0" hidden="1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0A04-38F0-48E2-B76E-0E1B37D26360}">
  <sheetPr codeName="Sheet21"/>
  <dimension ref="B2:Q32"/>
  <sheetViews>
    <sheetView showGridLines="0" zoomScale="40" zoomScaleNormal="40" workbookViewId="0">
      <selection activeCell="U22" sqref="U22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67AA-654A-4B87-AC3B-3756BC66A5EC}">
  <sheetPr codeName="Sheet22"/>
  <dimension ref="B2:Q32"/>
  <sheetViews>
    <sheetView showGridLines="0" zoomScale="40" zoomScaleNormal="40" workbookViewId="0">
      <selection activeCell="Q25" sqref="Q25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3E91-CBD0-4F03-AE08-70959004F805}">
  <sheetPr codeName="Sheet23"/>
  <dimension ref="B2:U32"/>
  <sheetViews>
    <sheetView showGridLines="0" zoomScale="40" zoomScaleNormal="40" workbookViewId="0">
      <selection activeCell="M22" sqref="M22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hidden="1" customWidth="1"/>
    <col min="18" max="18" width="16" hidden="1" customWidth="1"/>
    <col min="19" max="20" width="0" hidden="1" customWidth="1"/>
    <col min="21" max="21" width="14.85546875" hidden="1" customWidth="1"/>
    <col min="22" max="26" width="0" hidden="1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AE395-4237-46D8-BAA1-75954BCD8578}">
  <sheetPr codeName="Sheet24"/>
  <dimension ref="B2:Q32"/>
  <sheetViews>
    <sheetView showGridLines="0" zoomScale="70" zoomScaleNormal="70" workbookViewId="0">
      <selection activeCell="J23" sqref="J23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2" t="s">
        <v>11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7BBC-795F-4E62-9CBF-B46DFEBD09EE}">
  <sheetPr codeName="Sheet25"/>
  <dimension ref="B2:Q32"/>
  <sheetViews>
    <sheetView showGridLines="0" zoomScale="40" zoomScaleNormal="40" workbookViewId="0">
      <selection activeCell="I21" sqref="I21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10" ht="18.75" x14ac:dyDescent="0.25">
      <c r="B2" s="222" t="s">
        <v>11</v>
      </c>
    </row>
    <row r="6" spans="2:10" x14ac:dyDescent="0.25">
      <c r="J6" t="s">
        <v>178</v>
      </c>
    </row>
    <row r="32" spans="2:17" ht="18.75" x14ac:dyDescent="0.25">
      <c r="B32" s="223" t="s">
        <v>8</v>
      </c>
      <c r="I32" s="223" t="s">
        <v>10</v>
      </c>
      <c r="Q32" s="223" t="s">
        <v>12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EEFC4-60F4-429F-BDBA-3E065A194C31}">
  <sheetPr codeName="Sheet17">
    <tabColor rgb="FF0043CE"/>
  </sheetPr>
  <dimension ref="A1"/>
  <sheetViews>
    <sheetView showGridLines="0" workbookViewId="0">
      <selection activeCell="M4" sqref="M4"/>
    </sheetView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F624-03FE-49EF-A094-CD225AD1DB48}">
  <sheetPr codeName="Sheet18"/>
  <dimension ref="A1:U1048451"/>
  <sheetViews>
    <sheetView zoomScale="70" zoomScaleNormal="70" workbookViewId="0">
      <selection activeCell="M4" sqref="M4"/>
    </sheetView>
  </sheetViews>
  <sheetFormatPr defaultRowHeight="15" x14ac:dyDescent="0.25"/>
  <cols>
    <col min="1" max="1" width="12.42578125" bestFit="1" customWidth="1"/>
    <col min="2" max="2" width="22.85546875" style="67" bestFit="1" customWidth="1"/>
    <col min="3" max="3" width="24.42578125" style="72" bestFit="1" customWidth="1"/>
    <col min="4" max="4" width="19.7109375" style="66" bestFit="1" customWidth="1"/>
    <col min="5" max="5" width="21.140625" style="66" bestFit="1" customWidth="1"/>
    <col min="6" max="6" width="17.5703125" style="66" bestFit="1" customWidth="1"/>
    <col min="7" max="7" width="19" style="66" bestFit="1" customWidth="1"/>
    <col min="8" max="8" width="24.28515625" style="66" bestFit="1" customWidth="1"/>
    <col min="9" max="9" width="25.85546875" style="79" bestFit="1" customWidth="1"/>
    <col min="10" max="10" width="13.7109375" style="84" customWidth="1"/>
    <col min="11" max="12" width="13.7109375" style="66" customWidth="1"/>
    <col min="13" max="13" width="13.7109375" style="79" customWidth="1"/>
    <col min="14" max="14" width="13.7109375" style="84" customWidth="1"/>
    <col min="15" max="16" width="13.7109375" style="66" customWidth="1"/>
    <col min="17" max="17" width="13.7109375" style="79" customWidth="1"/>
    <col min="18" max="20" width="13.7109375" style="66" customWidth="1"/>
    <col min="21" max="21" width="13.7109375" style="82" customWidth="1"/>
  </cols>
  <sheetData>
    <row r="1" spans="1:21" x14ac:dyDescent="0.25">
      <c r="A1" s="59"/>
      <c r="B1" s="67" t="s">
        <v>88</v>
      </c>
      <c r="C1" s="67"/>
      <c r="D1" t="s">
        <v>8</v>
      </c>
      <c r="F1" t="s">
        <v>10</v>
      </c>
      <c r="H1" t="s">
        <v>69</v>
      </c>
      <c r="J1" s="83" t="s">
        <v>88</v>
      </c>
      <c r="K1" s="67"/>
      <c r="L1" s="67" t="s">
        <v>88</v>
      </c>
      <c r="N1" t="s">
        <v>8</v>
      </c>
      <c r="P1" t="s">
        <v>8</v>
      </c>
      <c r="Q1" s="81"/>
      <c r="R1" t="s">
        <v>10</v>
      </c>
      <c r="T1" t="s">
        <v>10</v>
      </c>
    </row>
    <row r="2" spans="1:21" x14ac:dyDescent="0.25">
      <c r="B2" s="66"/>
      <c r="C2" s="66"/>
      <c r="D2"/>
      <c r="E2"/>
      <c r="F2" t="s">
        <v>89</v>
      </c>
      <c r="G2" t="s">
        <v>90</v>
      </c>
      <c r="H2" t="s">
        <v>91</v>
      </c>
      <c r="I2" s="80" t="s">
        <v>92</v>
      </c>
      <c r="J2" s="69" t="s">
        <v>93</v>
      </c>
      <c r="K2" s="68"/>
      <c r="L2" s="77" t="s">
        <v>94</v>
      </c>
      <c r="M2" s="78"/>
      <c r="N2" s="69" t="s">
        <v>93</v>
      </c>
      <c r="O2" s="68"/>
      <c r="P2" s="77" t="s">
        <v>94</v>
      </c>
      <c r="Q2" s="78"/>
      <c r="R2" s="68" t="s">
        <v>93</v>
      </c>
      <c r="S2" s="68"/>
      <c r="T2" s="77" t="s">
        <v>94</v>
      </c>
      <c r="U2" s="85"/>
    </row>
    <row r="3" spans="1:21" x14ac:dyDescent="0.25">
      <c r="B3" s="66"/>
      <c r="C3" s="70"/>
      <c r="D3" t="str">
        <f>"Policy Count ("&amp;D1&amp;")"</f>
        <v>Policy Count (PC Annual Direct)</v>
      </c>
      <c r="E3" t="str">
        <f>"4 week Average ("&amp;D1&amp;")"</f>
        <v>4 week Average (PC Annual Direct)</v>
      </c>
      <c r="F3" t="str">
        <f>"Policy Count ("&amp;F1&amp;")"</f>
        <v>Policy Count (PC Annual Broker)</v>
      </c>
      <c r="G3" t="str">
        <f>"4 week Average ("&amp;F1&amp;")"</f>
        <v>4 week Average (PC Annual Broker)</v>
      </c>
      <c r="H3" t="s">
        <v>91</v>
      </c>
      <c r="I3" s="80" t="s">
        <v>244</v>
      </c>
      <c r="J3" s="84" t="str">
        <f>J2&amp;" Policy Count ("&amp;J1&amp;")"</f>
        <v>NB Policy Count (Overall)</v>
      </c>
      <c r="K3" s="70" t="str">
        <f>J2&amp;" 4 week Average ("&amp;J1&amp;")"</f>
        <v>NB 4 week Average (Overall)</v>
      </c>
      <c r="L3" s="84" t="str">
        <f>L2&amp;" Policy Count ("&amp;L1&amp;")"</f>
        <v>RN Policy Count (Overall)</v>
      </c>
      <c r="M3" s="70" t="str">
        <f>L2&amp;" 4 week Average ("&amp;L1&amp;")"</f>
        <v>RN 4 week Average (Overall)</v>
      </c>
      <c r="N3" s="84" t="str">
        <f>N2&amp;" Policy Count ("&amp;N1&amp;")"</f>
        <v>NB Policy Count (PC Annual Direct)</v>
      </c>
      <c r="O3" s="70" t="str">
        <f>N2&amp;" 4 week Average ("&amp;N1&amp;")"</f>
        <v>NB 4 week Average (PC Annual Direct)</v>
      </c>
      <c r="P3" s="84" t="str">
        <f>P2&amp;" Policy Count ("&amp;P1&amp;")"</f>
        <v>RN Policy Count (PC Annual Direct)</v>
      </c>
      <c r="Q3" s="70" t="str">
        <f>P2&amp;" 4 week Average ("&amp;P1&amp;")"</f>
        <v>RN 4 week Average (PC Annual Direct)</v>
      </c>
      <c r="R3" s="84" t="str">
        <f>R2&amp;" Policy Count ("&amp;R1&amp;")"</f>
        <v>NB Policy Count (PC Annual Broker)</v>
      </c>
      <c r="S3" s="70" t="str">
        <f>R2&amp;" 4 week Average ("&amp;R1&amp;")"</f>
        <v>NB 4 week Average (PC Annual Broker)</v>
      </c>
      <c r="T3" s="84" t="str">
        <f>T2&amp;" Policy Count ("&amp;T1&amp;")"</f>
        <v>RN Policy Count (PC Annual Broker)</v>
      </c>
      <c r="U3" s="86" t="str">
        <f>T2&amp;" 4 week Average ("&amp;T1&amp;")"</f>
        <v>RN 4 week Average (PC Annual Broker)</v>
      </c>
    </row>
    <row r="4" spans="1:21" x14ac:dyDescent="0.25">
      <c r="A4" s="71" t="s">
        <v>95</v>
      </c>
      <c r="B4" s="67" t="s">
        <v>96</v>
      </c>
      <c r="C4" s="72" t="s">
        <v>245</v>
      </c>
      <c r="D4" t="s">
        <v>97</v>
      </c>
      <c r="E4" t="s">
        <v>246</v>
      </c>
      <c r="F4" t="s">
        <v>98</v>
      </c>
      <c r="G4" t="s">
        <v>247</v>
      </c>
      <c r="H4" t="s">
        <v>91</v>
      </c>
      <c r="I4" s="80" t="s">
        <v>244</v>
      </c>
      <c r="J4" s="84" t="s">
        <v>99</v>
      </c>
      <c r="K4" s="70" t="s">
        <v>248</v>
      </c>
      <c r="L4" s="84" t="s">
        <v>100</v>
      </c>
      <c r="M4" s="70" t="s">
        <v>249</v>
      </c>
      <c r="N4" s="84" t="s">
        <v>101</v>
      </c>
      <c r="O4" s="70" t="s">
        <v>250</v>
      </c>
      <c r="P4" s="84" t="s">
        <v>102</v>
      </c>
      <c r="Q4" s="70" t="s">
        <v>251</v>
      </c>
      <c r="R4" s="84" t="s">
        <v>103</v>
      </c>
      <c r="S4" s="70" t="s">
        <v>252</v>
      </c>
      <c r="T4" s="84" t="s">
        <v>104</v>
      </c>
      <c r="U4" s="86" t="s">
        <v>253</v>
      </c>
    </row>
    <row r="5" spans="1:21" x14ac:dyDescent="0.25">
      <c r="A5" s="59">
        <v>45156</v>
      </c>
      <c r="B5" s="66">
        <v>15742</v>
      </c>
      <c r="D5" s="67">
        <v>652</v>
      </c>
      <c r="E5" s="72"/>
      <c r="F5" s="67">
        <v>1031</v>
      </c>
      <c r="G5" s="72"/>
      <c r="H5" s="67">
        <v>13855</v>
      </c>
      <c r="I5" s="81"/>
      <c r="J5" s="83">
        <v>15253</v>
      </c>
      <c r="K5" s="72"/>
      <c r="L5" s="83">
        <v>490</v>
      </c>
      <c r="M5" s="72"/>
      <c r="N5" s="83">
        <v>616</v>
      </c>
      <c r="P5" s="83">
        <v>36</v>
      </c>
      <c r="Q5" s="81"/>
      <c r="R5" s="83">
        <v>605</v>
      </c>
      <c r="S5" s="72"/>
      <c r="T5" s="83">
        <v>426</v>
      </c>
      <c r="U5" s="97"/>
    </row>
    <row r="6" spans="1:21" x14ac:dyDescent="0.25">
      <c r="A6" s="74">
        <f t="shared" ref="A6:A37" si="0">A5+7</f>
        <v>45163</v>
      </c>
      <c r="B6" s="66">
        <v>15981</v>
      </c>
      <c r="D6" s="67">
        <v>639</v>
      </c>
      <c r="E6" s="72"/>
      <c r="F6" s="67">
        <v>1064</v>
      </c>
      <c r="G6" s="72"/>
      <c r="H6" s="67">
        <v>14151</v>
      </c>
      <c r="I6" s="81"/>
      <c r="J6" s="83">
        <v>15466</v>
      </c>
      <c r="K6" s="72"/>
      <c r="L6" s="83">
        <v>515</v>
      </c>
      <c r="M6" s="72"/>
      <c r="N6" s="83">
        <v>609</v>
      </c>
      <c r="P6" s="83">
        <v>30</v>
      </c>
      <c r="Q6" s="81"/>
      <c r="R6" s="83">
        <v>609</v>
      </c>
      <c r="S6" s="72"/>
      <c r="T6" s="83">
        <v>455</v>
      </c>
      <c r="U6" s="97"/>
    </row>
    <row r="7" spans="1:21" x14ac:dyDescent="0.25">
      <c r="A7" s="74">
        <f t="shared" si="0"/>
        <v>45170</v>
      </c>
      <c r="B7" s="66">
        <v>15735</v>
      </c>
      <c r="D7" s="67">
        <v>609</v>
      </c>
      <c r="E7" s="72"/>
      <c r="F7" s="67">
        <v>1067</v>
      </c>
      <c r="G7" s="72"/>
      <c r="H7" s="67">
        <v>13944</v>
      </c>
      <c r="I7" s="81"/>
      <c r="J7" s="83">
        <v>15163</v>
      </c>
      <c r="K7" s="72"/>
      <c r="L7" s="83">
        <v>573</v>
      </c>
      <c r="M7" s="72"/>
      <c r="N7" s="83">
        <v>580</v>
      </c>
      <c r="P7" s="83">
        <v>29</v>
      </c>
      <c r="Q7" s="81"/>
      <c r="R7" s="83">
        <v>559</v>
      </c>
      <c r="S7" s="72"/>
      <c r="T7" s="83">
        <v>508</v>
      </c>
      <c r="U7" s="97"/>
    </row>
    <row r="8" spans="1:21" x14ac:dyDescent="0.25">
      <c r="A8" s="74">
        <f t="shared" si="0"/>
        <v>45177</v>
      </c>
      <c r="B8" s="66">
        <v>14753</v>
      </c>
      <c r="C8" s="72">
        <f t="shared" ref="C8:C39" si="1">AVERAGE(B5:B8)</f>
        <v>15552.75</v>
      </c>
      <c r="D8" s="67">
        <v>609</v>
      </c>
      <c r="E8" s="72">
        <f t="shared" ref="E8:E36" si="2">AVERAGE(D5:D8)</f>
        <v>627.25</v>
      </c>
      <c r="F8" s="67">
        <v>1017</v>
      </c>
      <c r="G8" s="72">
        <f t="shared" ref="G8:G36" si="3">AVERAGE(F5:F8)</f>
        <v>1044.75</v>
      </c>
      <c r="H8" s="67">
        <v>13024</v>
      </c>
      <c r="I8" s="72">
        <f t="shared" ref="I8:I36" si="4">AVERAGE(H5:H8)</f>
        <v>13743.5</v>
      </c>
      <c r="J8" s="83">
        <v>14226</v>
      </c>
      <c r="K8" s="72">
        <f t="shared" ref="K8:K36" si="5">AVERAGE(J5:J8)</f>
        <v>15027</v>
      </c>
      <c r="L8" s="83">
        <v>527</v>
      </c>
      <c r="M8" s="72">
        <f t="shared" ref="M8:M36" si="6">AVERAGE(L5:L8)</f>
        <v>526.25</v>
      </c>
      <c r="N8" s="83">
        <v>586</v>
      </c>
      <c r="O8" s="72">
        <f t="shared" ref="O8:O36" si="7">AVERAGE(N5:N8)</f>
        <v>597.75</v>
      </c>
      <c r="P8" s="83">
        <v>23</v>
      </c>
      <c r="Q8" s="72">
        <f t="shared" ref="Q8:Q36" si="8">AVERAGE(P5:P8)</f>
        <v>29.5</v>
      </c>
      <c r="R8" s="83">
        <v>535</v>
      </c>
      <c r="S8" s="72">
        <f t="shared" ref="S8:S36" si="9">AVERAGE(R5:R8)</f>
        <v>577</v>
      </c>
      <c r="T8" s="83">
        <v>482</v>
      </c>
      <c r="U8" s="72">
        <f t="shared" ref="U8:U36" si="10">AVERAGE(T5:T8)</f>
        <v>467.75</v>
      </c>
    </row>
    <row r="9" spans="1:21" x14ac:dyDescent="0.25">
      <c r="A9" s="74">
        <f t="shared" si="0"/>
        <v>45184</v>
      </c>
      <c r="B9" s="66">
        <v>13828</v>
      </c>
      <c r="C9" s="72">
        <f t="shared" si="1"/>
        <v>15074.25</v>
      </c>
      <c r="D9" s="67">
        <v>598</v>
      </c>
      <c r="E9" s="72">
        <f t="shared" si="2"/>
        <v>613.75</v>
      </c>
      <c r="F9" s="67">
        <v>993</v>
      </c>
      <c r="G9" s="72">
        <f t="shared" si="3"/>
        <v>1035.25</v>
      </c>
      <c r="H9" s="67">
        <v>12122</v>
      </c>
      <c r="I9" s="72">
        <f t="shared" si="4"/>
        <v>13310.25</v>
      </c>
      <c r="J9" s="83">
        <v>13291</v>
      </c>
      <c r="K9" s="72">
        <f t="shared" si="5"/>
        <v>14536.5</v>
      </c>
      <c r="L9" s="83">
        <v>538</v>
      </c>
      <c r="M9" s="72">
        <f t="shared" si="6"/>
        <v>538.25</v>
      </c>
      <c r="N9" s="83">
        <v>573</v>
      </c>
      <c r="O9" s="72">
        <f t="shared" si="7"/>
        <v>587</v>
      </c>
      <c r="P9" s="83">
        <v>25</v>
      </c>
      <c r="Q9" s="72">
        <f t="shared" si="8"/>
        <v>26.75</v>
      </c>
      <c r="R9" s="83">
        <v>507</v>
      </c>
      <c r="S9" s="72">
        <f t="shared" si="9"/>
        <v>552.5</v>
      </c>
      <c r="T9" s="83">
        <v>487</v>
      </c>
      <c r="U9" s="72">
        <f t="shared" si="10"/>
        <v>483</v>
      </c>
    </row>
    <row r="10" spans="1:21" x14ac:dyDescent="0.25">
      <c r="A10" s="74">
        <f t="shared" si="0"/>
        <v>45191</v>
      </c>
      <c r="B10" s="66">
        <v>12919</v>
      </c>
      <c r="C10" s="72">
        <f t="shared" si="1"/>
        <v>14308.75</v>
      </c>
      <c r="D10" s="67">
        <v>651</v>
      </c>
      <c r="E10" s="72">
        <f t="shared" si="2"/>
        <v>616.75</v>
      </c>
      <c r="F10" s="67">
        <v>962</v>
      </c>
      <c r="G10" s="72">
        <f t="shared" si="3"/>
        <v>1009.75</v>
      </c>
      <c r="H10" s="67">
        <v>11203</v>
      </c>
      <c r="I10" s="72">
        <f t="shared" si="4"/>
        <v>12573.25</v>
      </c>
      <c r="J10" s="83">
        <v>12425</v>
      </c>
      <c r="K10" s="72">
        <f t="shared" si="5"/>
        <v>13776.25</v>
      </c>
      <c r="L10" s="83">
        <v>494</v>
      </c>
      <c r="M10" s="72">
        <f t="shared" si="6"/>
        <v>533</v>
      </c>
      <c r="N10" s="83">
        <v>611</v>
      </c>
      <c r="O10" s="72">
        <f t="shared" si="7"/>
        <v>587.5</v>
      </c>
      <c r="P10" s="83">
        <v>40</v>
      </c>
      <c r="Q10" s="72">
        <f t="shared" si="8"/>
        <v>29.25</v>
      </c>
      <c r="R10" s="83">
        <v>537</v>
      </c>
      <c r="S10" s="72">
        <f t="shared" si="9"/>
        <v>534.5</v>
      </c>
      <c r="T10" s="83">
        <v>425</v>
      </c>
      <c r="U10" s="72">
        <f t="shared" si="10"/>
        <v>475.5</v>
      </c>
    </row>
    <row r="11" spans="1:21" x14ac:dyDescent="0.25">
      <c r="A11" s="74">
        <f t="shared" si="0"/>
        <v>45198</v>
      </c>
      <c r="B11" s="66">
        <v>13176</v>
      </c>
      <c r="C11" s="72">
        <f t="shared" si="1"/>
        <v>13669</v>
      </c>
      <c r="D11" s="67">
        <v>636</v>
      </c>
      <c r="E11" s="72">
        <f t="shared" si="2"/>
        <v>623.5</v>
      </c>
      <c r="F11" s="67">
        <v>1016</v>
      </c>
      <c r="G11" s="72">
        <f t="shared" si="3"/>
        <v>997</v>
      </c>
      <c r="H11" s="67">
        <v>11402</v>
      </c>
      <c r="I11" s="72">
        <f t="shared" si="4"/>
        <v>11937.75</v>
      </c>
      <c r="J11" s="83">
        <v>12586</v>
      </c>
      <c r="K11" s="72">
        <f t="shared" si="5"/>
        <v>13132</v>
      </c>
      <c r="L11" s="83">
        <v>590</v>
      </c>
      <c r="M11" s="72">
        <f t="shared" si="6"/>
        <v>537.25</v>
      </c>
      <c r="N11" s="83">
        <v>561</v>
      </c>
      <c r="O11" s="72">
        <f t="shared" si="7"/>
        <v>582.75</v>
      </c>
      <c r="P11" s="83">
        <v>75</v>
      </c>
      <c r="Q11" s="72">
        <f t="shared" si="8"/>
        <v>40.75</v>
      </c>
      <c r="R11" s="83">
        <v>540</v>
      </c>
      <c r="S11" s="72">
        <f t="shared" si="9"/>
        <v>529.75</v>
      </c>
      <c r="T11" s="83">
        <v>476</v>
      </c>
      <c r="U11" s="72">
        <f t="shared" si="10"/>
        <v>467.5</v>
      </c>
    </row>
    <row r="12" spans="1:21" x14ac:dyDescent="0.25">
      <c r="A12" s="74">
        <f t="shared" si="0"/>
        <v>45205</v>
      </c>
      <c r="B12" s="66">
        <v>13511</v>
      </c>
      <c r="C12" s="72">
        <f t="shared" si="1"/>
        <v>13358.5</v>
      </c>
      <c r="D12" s="67">
        <v>571</v>
      </c>
      <c r="E12" s="72">
        <f t="shared" si="2"/>
        <v>614</v>
      </c>
      <c r="F12" s="67">
        <v>1152</v>
      </c>
      <c r="G12" s="72">
        <f t="shared" si="3"/>
        <v>1030.75</v>
      </c>
      <c r="H12" s="67">
        <v>11687</v>
      </c>
      <c r="I12" s="72">
        <f t="shared" si="4"/>
        <v>11603.5</v>
      </c>
      <c r="J12" s="83">
        <v>12788</v>
      </c>
      <c r="K12" s="72">
        <f t="shared" si="5"/>
        <v>12772.5</v>
      </c>
      <c r="L12" s="83">
        <v>723</v>
      </c>
      <c r="M12" s="72">
        <f t="shared" si="6"/>
        <v>586.25</v>
      </c>
      <c r="N12" s="83">
        <v>508</v>
      </c>
      <c r="O12" s="72">
        <f t="shared" si="7"/>
        <v>563.25</v>
      </c>
      <c r="P12" s="83">
        <v>63</v>
      </c>
      <c r="Q12" s="72">
        <f t="shared" si="8"/>
        <v>50.75</v>
      </c>
      <c r="R12" s="83">
        <v>549</v>
      </c>
      <c r="S12" s="72">
        <f t="shared" si="9"/>
        <v>533.25</v>
      </c>
      <c r="T12" s="83">
        <v>603</v>
      </c>
      <c r="U12" s="72">
        <f t="shared" si="10"/>
        <v>497.75</v>
      </c>
    </row>
    <row r="13" spans="1:21" x14ac:dyDescent="0.25">
      <c r="A13" s="74">
        <f t="shared" si="0"/>
        <v>45212</v>
      </c>
      <c r="B13" s="66">
        <v>12673</v>
      </c>
      <c r="C13" s="72">
        <f t="shared" si="1"/>
        <v>13069.75</v>
      </c>
      <c r="D13" s="67">
        <v>745</v>
      </c>
      <c r="E13" s="72">
        <f t="shared" si="2"/>
        <v>650.75</v>
      </c>
      <c r="F13" s="67">
        <v>785</v>
      </c>
      <c r="G13" s="72">
        <f t="shared" si="3"/>
        <v>978.75</v>
      </c>
      <c r="H13" s="67">
        <v>11143</v>
      </c>
      <c r="I13" s="72">
        <f t="shared" si="4"/>
        <v>11358.75</v>
      </c>
      <c r="J13" s="83">
        <v>12269</v>
      </c>
      <c r="K13" s="72">
        <f t="shared" si="5"/>
        <v>12517</v>
      </c>
      <c r="L13" s="83">
        <v>404</v>
      </c>
      <c r="M13" s="72">
        <f t="shared" si="6"/>
        <v>552.75</v>
      </c>
      <c r="N13" s="83">
        <v>695</v>
      </c>
      <c r="O13" s="72">
        <f t="shared" si="7"/>
        <v>593.75</v>
      </c>
      <c r="P13" s="83">
        <v>50</v>
      </c>
      <c r="Q13" s="72">
        <f t="shared" si="8"/>
        <v>57</v>
      </c>
      <c r="R13" s="83">
        <v>431</v>
      </c>
      <c r="S13" s="72">
        <f t="shared" si="9"/>
        <v>514.25</v>
      </c>
      <c r="T13" s="83">
        <v>354</v>
      </c>
      <c r="U13" s="72">
        <f t="shared" si="10"/>
        <v>464.5</v>
      </c>
    </row>
    <row r="14" spans="1:21" x14ac:dyDescent="0.25">
      <c r="A14" s="74">
        <f t="shared" si="0"/>
        <v>45219</v>
      </c>
      <c r="B14" s="66">
        <v>13346</v>
      </c>
      <c r="C14" s="72">
        <f t="shared" si="1"/>
        <v>13176.5</v>
      </c>
      <c r="D14" s="67">
        <v>988</v>
      </c>
      <c r="E14" s="72">
        <f t="shared" si="2"/>
        <v>735</v>
      </c>
      <c r="F14" s="67">
        <v>797</v>
      </c>
      <c r="G14" s="72">
        <f t="shared" si="3"/>
        <v>937.5</v>
      </c>
      <c r="H14" s="67">
        <v>11560</v>
      </c>
      <c r="I14" s="72">
        <f t="shared" si="4"/>
        <v>11448</v>
      </c>
      <c r="J14" s="83">
        <v>12952</v>
      </c>
      <c r="K14" s="72">
        <f t="shared" si="5"/>
        <v>12648.75</v>
      </c>
      <c r="L14" s="83">
        <v>394</v>
      </c>
      <c r="M14" s="72">
        <f t="shared" si="6"/>
        <v>527.75</v>
      </c>
      <c r="N14" s="83">
        <v>946</v>
      </c>
      <c r="O14" s="72">
        <f t="shared" si="7"/>
        <v>677.5</v>
      </c>
      <c r="P14" s="83">
        <v>42</v>
      </c>
      <c r="Q14" s="72">
        <f t="shared" si="8"/>
        <v>57.5</v>
      </c>
      <c r="R14" s="83">
        <v>446</v>
      </c>
      <c r="S14" s="72">
        <f t="shared" si="9"/>
        <v>491.5</v>
      </c>
      <c r="T14" s="83">
        <v>351</v>
      </c>
      <c r="U14" s="72">
        <f t="shared" si="10"/>
        <v>446</v>
      </c>
    </row>
    <row r="15" spans="1:21" x14ac:dyDescent="0.25">
      <c r="A15" s="74">
        <f t="shared" si="0"/>
        <v>45226</v>
      </c>
      <c r="B15" s="66">
        <v>13573</v>
      </c>
      <c r="C15" s="72">
        <f t="shared" si="1"/>
        <v>13275.75</v>
      </c>
      <c r="D15" s="67">
        <v>1068</v>
      </c>
      <c r="E15" s="72">
        <f t="shared" si="2"/>
        <v>843</v>
      </c>
      <c r="F15" s="67">
        <v>777</v>
      </c>
      <c r="G15" s="72">
        <f t="shared" si="3"/>
        <v>877.75</v>
      </c>
      <c r="H15" s="67">
        <v>11724</v>
      </c>
      <c r="I15" s="72">
        <f t="shared" si="4"/>
        <v>11528.5</v>
      </c>
      <c r="J15" s="83">
        <v>13224</v>
      </c>
      <c r="K15" s="72">
        <f t="shared" si="5"/>
        <v>12808.25</v>
      </c>
      <c r="L15" s="83">
        <v>349</v>
      </c>
      <c r="M15" s="72">
        <f t="shared" si="6"/>
        <v>467.5</v>
      </c>
      <c r="N15" s="83">
        <v>1028</v>
      </c>
      <c r="O15" s="72">
        <f t="shared" si="7"/>
        <v>794.25</v>
      </c>
      <c r="P15" s="83">
        <v>40</v>
      </c>
      <c r="Q15" s="72">
        <f t="shared" si="8"/>
        <v>48.75</v>
      </c>
      <c r="R15" s="83">
        <v>472</v>
      </c>
      <c r="S15" s="72">
        <f t="shared" si="9"/>
        <v>474.5</v>
      </c>
      <c r="T15" s="83">
        <v>305</v>
      </c>
      <c r="U15" s="72">
        <f t="shared" si="10"/>
        <v>403.25</v>
      </c>
    </row>
    <row r="16" spans="1:21" x14ac:dyDescent="0.25">
      <c r="A16" s="74">
        <f t="shared" si="0"/>
        <v>45233</v>
      </c>
      <c r="B16" s="66">
        <v>14226</v>
      </c>
      <c r="C16" s="72">
        <f t="shared" si="1"/>
        <v>13454.5</v>
      </c>
      <c r="D16" s="67">
        <v>1384</v>
      </c>
      <c r="E16" s="72">
        <f t="shared" si="2"/>
        <v>1046.25</v>
      </c>
      <c r="F16" s="67">
        <v>742</v>
      </c>
      <c r="G16" s="72">
        <f t="shared" si="3"/>
        <v>775.25</v>
      </c>
      <c r="H16" s="67">
        <v>12098</v>
      </c>
      <c r="I16" s="72">
        <f t="shared" si="4"/>
        <v>11631.25</v>
      </c>
      <c r="J16" s="83">
        <v>13972</v>
      </c>
      <c r="K16" s="72">
        <f t="shared" si="5"/>
        <v>13104.25</v>
      </c>
      <c r="L16" s="83">
        <v>254</v>
      </c>
      <c r="M16" s="72">
        <f t="shared" si="6"/>
        <v>350.25</v>
      </c>
      <c r="N16" s="83">
        <v>1346</v>
      </c>
      <c r="O16" s="72">
        <f t="shared" si="7"/>
        <v>1003.75</v>
      </c>
      <c r="P16" s="83">
        <v>38</v>
      </c>
      <c r="Q16" s="72">
        <f t="shared" si="8"/>
        <v>42.5</v>
      </c>
      <c r="R16" s="83">
        <v>528</v>
      </c>
      <c r="S16" s="72">
        <f t="shared" si="9"/>
        <v>469.25</v>
      </c>
      <c r="T16" s="83">
        <v>214</v>
      </c>
      <c r="U16" s="72">
        <f t="shared" si="10"/>
        <v>306</v>
      </c>
    </row>
    <row r="17" spans="1:21" x14ac:dyDescent="0.25">
      <c r="A17" s="74">
        <f t="shared" si="0"/>
        <v>45240</v>
      </c>
      <c r="B17" s="66">
        <v>13369</v>
      </c>
      <c r="C17" s="72">
        <f t="shared" si="1"/>
        <v>13628.5</v>
      </c>
      <c r="D17" s="67">
        <v>1181</v>
      </c>
      <c r="E17" s="72">
        <f t="shared" si="2"/>
        <v>1155.25</v>
      </c>
      <c r="F17" s="67">
        <v>583</v>
      </c>
      <c r="G17" s="72">
        <f t="shared" si="3"/>
        <v>724.75</v>
      </c>
      <c r="H17" s="67">
        <v>11604</v>
      </c>
      <c r="I17" s="72">
        <f t="shared" si="4"/>
        <v>11746.5</v>
      </c>
      <c r="J17" s="83">
        <v>13262</v>
      </c>
      <c r="K17" s="72">
        <f t="shared" si="5"/>
        <v>13352.5</v>
      </c>
      <c r="L17" s="83">
        <v>107</v>
      </c>
      <c r="M17" s="72">
        <f t="shared" si="6"/>
        <v>276</v>
      </c>
      <c r="N17" s="83">
        <v>1139</v>
      </c>
      <c r="O17" s="72">
        <f t="shared" si="7"/>
        <v>1114.75</v>
      </c>
      <c r="P17" s="83">
        <v>42</v>
      </c>
      <c r="Q17" s="72">
        <f t="shared" si="8"/>
        <v>40.5</v>
      </c>
      <c r="R17" s="83">
        <v>519</v>
      </c>
      <c r="S17" s="72">
        <f t="shared" si="9"/>
        <v>491.25</v>
      </c>
      <c r="T17" s="83">
        <v>64</v>
      </c>
      <c r="U17" s="72">
        <f t="shared" si="10"/>
        <v>233.5</v>
      </c>
    </row>
    <row r="18" spans="1:21" x14ac:dyDescent="0.25">
      <c r="A18" s="74">
        <f t="shared" si="0"/>
        <v>45247</v>
      </c>
      <c r="B18" s="66">
        <v>13015</v>
      </c>
      <c r="C18" s="72">
        <f t="shared" si="1"/>
        <v>13545.75</v>
      </c>
      <c r="D18" s="67">
        <v>1256</v>
      </c>
      <c r="E18" s="72">
        <f t="shared" si="2"/>
        <v>1222.25</v>
      </c>
      <c r="F18" s="67">
        <v>599</v>
      </c>
      <c r="G18" s="72">
        <f t="shared" si="3"/>
        <v>675.25</v>
      </c>
      <c r="H18" s="67">
        <v>11157</v>
      </c>
      <c r="I18" s="72">
        <f t="shared" si="4"/>
        <v>11645.75</v>
      </c>
      <c r="J18" s="83">
        <v>12855</v>
      </c>
      <c r="K18" s="72">
        <f t="shared" si="5"/>
        <v>13328.25</v>
      </c>
      <c r="L18" s="83">
        <v>160</v>
      </c>
      <c r="M18" s="72">
        <f t="shared" si="6"/>
        <v>217.5</v>
      </c>
      <c r="N18" s="83">
        <v>1169</v>
      </c>
      <c r="O18" s="72">
        <f t="shared" si="7"/>
        <v>1170.5</v>
      </c>
      <c r="P18" s="83">
        <v>87</v>
      </c>
      <c r="Q18" s="72">
        <f t="shared" si="8"/>
        <v>51.75</v>
      </c>
      <c r="R18" s="83">
        <v>529</v>
      </c>
      <c r="S18" s="72">
        <f t="shared" si="9"/>
        <v>512</v>
      </c>
      <c r="T18" s="83">
        <v>70</v>
      </c>
      <c r="U18" s="72">
        <f t="shared" si="10"/>
        <v>163.25</v>
      </c>
    </row>
    <row r="19" spans="1:21" x14ac:dyDescent="0.25">
      <c r="A19" s="74">
        <f t="shared" si="0"/>
        <v>45254</v>
      </c>
      <c r="B19" s="66">
        <v>12672</v>
      </c>
      <c r="C19" s="72">
        <f t="shared" si="1"/>
        <v>13320.5</v>
      </c>
      <c r="D19" s="67">
        <v>1180</v>
      </c>
      <c r="E19" s="72">
        <f t="shared" si="2"/>
        <v>1250.25</v>
      </c>
      <c r="F19" s="67">
        <v>613</v>
      </c>
      <c r="G19" s="72">
        <f t="shared" si="3"/>
        <v>634.25</v>
      </c>
      <c r="H19" s="67">
        <v>10876</v>
      </c>
      <c r="I19" s="72">
        <f t="shared" si="4"/>
        <v>11433.75</v>
      </c>
      <c r="J19" s="83">
        <v>12440</v>
      </c>
      <c r="K19" s="72">
        <f t="shared" si="5"/>
        <v>13132.25</v>
      </c>
      <c r="L19" s="83">
        <v>232</v>
      </c>
      <c r="M19" s="72">
        <f t="shared" si="6"/>
        <v>188.25</v>
      </c>
      <c r="N19" s="83">
        <v>1070</v>
      </c>
      <c r="O19" s="72">
        <f t="shared" si="7"/>
        <v>1181</v>
      </c>
      <c r="P19" s="83">
        <v>110</v>
      </c>
      <c r="Q19" s="72">
        <f t="shared" si="8"/>
        <v>69.25</v>
      </c>
      <c r="R19" s="83">
        <v>493</v>
      </c>
      <c r="S19" s="72">
        <f t="shared" si="9"/>
        <v>517.25</v>
      </c>
      <c r="T19" s="83">
        <v>120</v>
      </c>
      <c r="U19" s="72">
        <f t="shared" si="10"/>
        <v>117</v>
      </c>
    </row>
    <row r="20" spans="1:21" x14ac:dyDescent="0.25">
      <c r="A20" s="74">
        <f t="shared" si="0"/>
        <v>45261</v>
      </c>
      <c r="B20" s="66">
        <v>13363</v>
      </c>
      <c r="C20" s="72">
        <f t="shared" si="1"/>
        <v>13104.75</v>
      </c>
      <c r="D20" s="67">
        <v>1496</v>
      </c>
      <c r="E20" s="72">
        <f t="shared" si="2"/>
        <v>1278.25</v>
      </c>
      <c r="F20" s="67">
        <v>803</v>
      </c>
      <c r="G20" s="72">
        <f t="shared" si="3"/>
        <v>649.5</v>
      </c>
      <c r="H20" s="67">
        <v>11059</v>
      </c>
      <c r="I20" s="72">
        <f t="shared" si="4"/>
        <v>11174</v>
      </c>
      <c r="J20" s="83">
        <v>13003</v>
      </c>
      <c r="K20" s="72">
        <f t="shared" si="5"/>
        <v>12890</v>
      </c>
      <c r="L20" s="83">
        <v>360</v>
      </c>
      <c r="M20" s="72">
        <f t="shared" si="6"/>
        <v>214.75</v>
      </c>
      <c r="N20" s="83">
        <v>1348</v>
      </c>
      <c r="O20" s="72">
        <f t="shared" si="7"/>
        <v>1181.5</v>
      </c>
      <c r="P20" s="83">
        <v>148</v>
      </c>
      <c r="Q20" s="72">
        <f t="shared" si="8"/>
        <v>96.75</v>
      </c>
      <c r="R20" s="83">
        <v>596</v>
      </c>
      <c r="S20" s="72">
        <f t="shared" si="9"/>
        <v>534.25</v>
      </c>
      <c r="T20" s="83">
        <v>207</v>
      </c>
      <c r="U20" s="72">
        <f t="shared" si="10"/>
        <v>115.25</v>
      </c>
    </row>
    <row r="21" spans="1:21" x14ac:dyDescent="0.25">
      <c r="A21" s="74">
        <f t="shared" si="0"/>
        <v>45268</v>
      </c>
      <c r="B21" s="66">
        <v>13182</v>
      </c>
      <c r="C21" s="72">
        <f t="shared" si="1"/>
        <v>13058</v>
      </c>
      <c r="D21" s="67">
        <v>1115</v>
      </c>
      <c r="E21" s="72">
        <f t="shared" si="2"/>
        <v>1261.75</v>
      </c>
      <c r="F21" s="67">
        <v>698</v>
      </c>
      <c r="G21" s="72">
        <f t="shared" si="3"/>
        <v>678.25</v>
      </c>
      <c r="H21" s="67">
        <v>11367</v>
      </c>
      <c r="I21" s="72">
        <f t="shared" si="4"/>
        <v>11114.75</v>
      </c>
      <c r="J21" s="83">
        <v>12929</v>
      </c>
      <c r="K21" s="72">
        <f t="shared" si="5"/>
        <v>12806.75</v>
      </c>
      <c r="L21" s="83">
        <v>253</v>
      </c>
      <c r="M21" s="72">
        <f t="shared" si="6"/>
        <v>251.25</v>
      </c>
      <c r="N21" s="83">
        <v>1030</v>
      </c>
      <c r="O21" s="72">
        <f t="shared" si="7"/>
        <v>1154.25</v>
      </c>
      <c r="P21" s="83">
        <v>85</v>
      </c>
      <c r="Q21" s="72">
        <f t="shared" si="8"/>
        <v>107.5</v>
      </c>
      <c r="R21" s="83">
        <v>532</v>
      </c>
      <c r="S21" s="72">
        <f t="shared" si="9"/>
        <v>537.5</v>
      </c>
      <c r="T21" s="83">
        <v>166</v>
      </c>
      <c r="U21" s="72">
        <f t="shared" si="10"/>
        <v>140.75</v>
      </c>
    </row>
    <row r="22" spans="1:21" x14ac:dyDescent="0.25">
      <c r="A22" s="74">
        <f t="shared" si="0"/>
        <v>45275</v>
      </c>
      <c r="B22" s="66">
        <v>12664</v>
      </c>
      <c r="C22" s="72">
        <f t="shared" si="1"/>
        <v>12970.25</v>
      </c>
      <c r="D22" s="67">
        <v>1149</v>
      </c>
      <c r="E22" s="72">
        <f t="shared" si="2"/>
        <v>1235</v>
      </c>
      <c r="F22" s="67">
        <v>633</v>
      </c>
      <c r="G22" s="72">
        <f t="shared" si="3"/>
        <v>686.75</v>
      </c>
      <c r="H22" s="67">
        <v>10882</v>
      </c>
      <c r="I22" s="72">
        <f t="shared" si="4"/>
        <v>11046</v>
      </c>
      <c r="J22" s="83">
        <v>12412</v>
      </c>
      <c r="K22" s="72">
        <f t="shared" si="5"/>
        <v>12696</v>
      </c>
      <c r="L22" s="83">
        <v>252</v>
      </c>
      <c r="M22" s="72">
        <f t="shared" si="6"/>
        <v>274.25</v>
      </c>
      <c r="N22" s="83">
        <v>1033</v>
      </c>
      <c r="O22" s="72">
        <f t="shared" si="7"/>
        <v>1120.25</v>
      </c>
      <c r="P22" s="83">
        <v>116</v>
      </c>
      <c r="Q22" s="72">
        <f t="shared" si="8"/>
        <v>114.75</v>
      </c>
      <c r="R22" s="83">
        <v>497</v>
      </c>
      <c r="S22" s="72">
        <f t="shared" si="9"/>
        <v>529.5</v>
      </c>
      <c r="T22" s="83">
        <v>136</v>
      </c>
      <c r="U22" s="72">
        <f t="shared" si="10"/>
        <v>157.25</v>
      </c>
    </row>
    <row r="23" spans="1:21" x14ac:dyDescent="0.25">
      <c r="A23" s="74">
        <f t="shared" si="0"/>
        <v>45282</v>
      </c>
      <c r="B23" s="66">
        <v>13932</v>
      </c>
      <c r="C23" s="72">
        <f t="shared" si="1"/>
        <v>13285.25</v>
      </c>
      <c r="D23" s="67">
        <v>1151</v>
      </c>
      <c r="E23" s="72">
        <f t="shared" si="2"/>
        <v>1227.75</v>
      </c>
      <c r="F23" s="67">
        <v>698</v>
      </c>
      <c r="G23" s="72">
        <f t="shared" si="3"/>
        <v>708</v>
      </c>
      <c r="H23" s="67">
        <v>12082</v>
      </c>
      <c r="I23" s="72">
        <f t="shared" si="4"/>
        <v>11347.5</v>
      </c>
      <c r="J23" s="83">
        <v>13668</v>
      </c>
      <c r="K23" s="72">
        <f t="shared" si="5"/>
        <v>13003</v>
      </c>
      <c r="L23" s="83">
        <v>264</v>
      </c>
      <c r="M23" s="72">
        <f t="shared" si="6"/>
        <v>282.25</v>
      </c>
      <c r="N23" s="83">
        <v>1027</v>
      </c>
      <c r="O23" s="72">
        <f t="shared" si="7"/>
        <v>1109.5</v>
      </c>
      <c r="P23" s="83">
        <v>124</v>
      </c>
      <c r="Q23" s="72">
        <f t="shared" si="8"/>
        <v>118.25</v>
      </c>
      <c r="R23" s="83">
        <v>559</v>
      </c>
      <c r="S23" s="72">
        <f t="shared" si="9"/>
        <v>546</v>
      </c>
      <c r="T23" s="83">
        <v>139</v>
      </c>
      <c r="U23" s="72">
        <f t="shared" si="10"/>
        <v>162</v>
      </c>
    </row>
    <row r="24" spans="1:21" x14ac:dyDescent="0.25">
      <c r="A24" s="74">
        <f t="shared" si="0"/>
        <v>45289</v>
      </c>
      <c r="B24" s="66">
        <v>14712</v>
      </c>
      <c r="C24" s="72">
        <f t="shared" si="1"/>
        <v>13622.5</v>
      </c>
      <c r="D24" s="67">
        <v>886</v>
      </c>
      <c r="E24" s="72">
        <f t="shared" si="2"/>
        <v>1075.25</v>
      </c>
      <c r="F24" s="67">
        <v>451</v>
      </c>
      <c r="G24" s="72">
        <f t="shared" si="3"/>
        <v>620</v>
      </c>
      <c r="H24" s="67">
        <v>13373</v>
      </c>
      <c r="I24" s="72">
        <f t="shared" si="4"/>
        <v>11926</v>
      </c>
      <c r="J24" s="83">
        <v>14506</v>
      </c>
      <c r="K24" s="72">
        <f t="shared" si="5"/>
        <v>13378.75</v>
      </c>
      <c r="L24" s="83">
        <v>206</v>
      </c>
      <c r="M24" s="72">
        <f t="shared" si="6"/>
        <v>243.75</v>
      </c>
      <c r="N24" s="83">
        <v>803</v>
      </c>
      <c r="O24" s="72">
        <f t="shared" si="7"/>
        <v>973.25</v>
      </c>
      <c r="P24" s="83">
        <v>83</v>
      </c>
      <c r="Q24" s="72">
        <f t="shared" si="8"/>
        <v>102</v>
      </c>
      <c r="R24" s="83">
        <v>330</v>
      </c>
      <c r="S24" s="72">
        <f t="shared" si="9"/>
        <v>479.5</v>
      </c>
      <c r="T24" s="83">
        <v>121</v>
      </c>
      <c r="U24" s="72">
        <f t="shared" si="10"/>
        <v>140.5</v>
      </c>
    </row>
    <row r="25" spans="1:21" x14ac:dyDescent="0.25">
      <c r="A25" s="74">
        <f t="shared" si="0"/>
        <v>45296</v>
      </c>
      <c r="B25" s="66">
        <v>12638</v>
      </c>
      <c r="C25" s="72">
        <f t="shared" si="1"/>
        <v>13486.5</v>
      </c>
      <c r="D25" s="67">
        <v>954</v>
      </c>
      <c r="E25" s="72">
        <f t="shared" si="2"/>
        <v>1035</v>
      </c>
      <c r="F25" s="67">
        <v>591</v>
      </c>
      <c r="G25" s="72">
        <f t="shared" si="3"/>
        <v>593.25</v>
      </c>
      <c r="H25" s="67">
        <v>11092</v>
      </c>
      <c r="I25" s="72">
        <f t="shared" si="4"/>
        <v>11857.25</v>
      </c>
      <c r="J25" s="83">
        <v>12415</v>
      </c>
      <c r="K25" s="72">
        <f t="shared" si="5"/>
        <v>13250.25</v>
      </c>
      <c r="L25" s="83">
        <v>225</v>
      </c>
      <c r="M25" s="72">
        <f t="shared" si="6"/>
        <v>236.75</v>
      </c>
      <c r="N25" s="83">
        <v>881</v>
      </c>
      <c r="O25" s="72">
        <f t="shared" si="7"/>
        <v>936</v>
      </c>
      <c r="P25" s="83">
        <v>73</v>
      </c>
      <c r="Q25" s="72">
        <f t="shared" si="8"/>
        <v>99</v>
      </c>
      <c r="R25" s="83">
        <v>442</v>
      </c>
      <c r="S25" s="72">
        <f t="shared" si="9"/>
        <v>457</v>
      </c>
      <c r="T25" s="83">
        <v>149</v>
      </c>
      <c r="U25" s="72">
        <f t="shared" si="10"/>
        <v>136.25</v>
      </c>
    </row>
    <row r="26" spans="1:21" x14ac:dyDescent="0.25">
      <c r="A26" s="74">
        <f t="shared" si="0"/>
        <v>45303</v>
      </c>
      <c r="B26" s="66">
        <v>12653</v>
      </c>
      <c r="C26" s="72">
        <f t="shared" si="1"/>
        <v>13483.75</v>
      </c>
      <c r="D26" s="67">
        <v>1089</v>
      </c>
      <c r="E26" s="72">
        <f t="shared" si="2"/>
        <v>1020</v>
      </c>
      <c r="F26" s="67">
        <v>647</v>
      </c>
      <c r="G26" s="72">
        <f t="shared" si="3"/>
        <v>596.75</v>
      </c>
      <c r="H26" s="67">
        <v>10916</v>
      </c>
      <c r="I26" s="72">
        <f t="shared" si="4"/>
        <v>11865.75</v>
      </c>
      <c r="J26" s="83">
        <v>12382</v>
      </c>
      <c r="K26" s="72">
        <f t="shared" si="5"/>
        <v>13242.75</v>
      </c>
      <c r="L26" s="83">
        <v>271</v>
      </c>
      <c r="M26" s="72">
        <f t="shared" si="6"/>
        <v>241.5</v>
      </c>
      <c r="N26" s="83">
        <v>1001</v>
      </c>
      <c r="O26" s="72">
        <f t="shared" si="7"/>
        <v>928</v>
      </c>
      <c r="P26" s="83">
        <v>88</v>
      </c>
      <c r="Q26" s="72">
        <f t="shared" si="8"/>
        <v>92</v>
      </c>
      <c r="R26" s="83">
        <v>465</v>
      </c>
      <c r="S26" s="72">
        <f t="shared" si="9"/>
        <v>449</v>
      </c>
      <c r="T26" s="83">
        <v>182</v>
      </c>
      <c r="U26" s="72">
        <f t="shared" si="10"/>
        <v>147.75</v>
      </c>
    </row>
    <row r="27" spans="1:21" x14ac:dyDescent="0.25">
      <c r="A27" s="74">
        <f t="shared" si="0"/>
        <v>45310</v>
      </c>
      <c r="B27" s="66">
        <v>12857</v>
      </c>
      <c r="C27" s="72">
        <f t="shared" si="1"/>
        <v>13215</v>
      </c>
      <c r="D27" s="67">
        <v>1086</v>
      </c>
      <c r="E27" s="72">
        <f t="shared" si="2"/>
        <v>1003.75</v>
      </c>
      <c r="F27" s="67">
        <v>787</v>
      </c>
      <c r="G27" s="72">
        <f t="shared" si="3"/>
        <v>619</v>
      </c>
      <c r="H27" s="67">
        <v>10984</v>
      </c>
      <c r="I27" s="72">
        <f t="shared" si="4"/>
        <v>11591.25</v>
      </c>
      <c r="J27" s="83">
        <v>12592</v>
      </c>
      <c r="K27" s="72">
        <f t="shared" si="5"/>
        <v>12973.75</v>
      </c>
      <c r="L27" s="83">
        <v>265</v>
      </c>
      <c r="M27" s="72">
        <f t="shared" si="6"/>
        <v>241.75</v>
      </c>
      <c r="N27" s="83">
        <v>1008</v>
      </c>
      <c r="O27" s="72">
        <f t="shared" si="7"/>
        <v>923.25</v>
      </c>
      <c r="P27" s="83">
        <v>78</v>
      </c>
      <c r="Q27" s="72">
        <f t="shared" si="8"/>
        <v>80.5</v>
      </c>
      <c r="R27" s="83">
        <v>600</v>
      </c>
      <c r="S27" s="72">
        <f t="shared" si="9"/>
        <v>459.25</v>
      </c>
      <c r="T27" s="83">
        <v>187</v>
      </c>
      <c r="U27" s="72">
        <f t="shared" si="10"/>
        <v>159.75</v>
      </c>
    </row>
    <row r="28" spans="1:21" x14ac:dyDescent="0.25">
      <c r="A28" s="74">
        <f t="shared" si="0"/>
        <v>45317</v>
      </c>
      <c r="B28" s="66">
        <v>13304</v>
      </c>
      <c r="C28" s="72">
        <f t="shared" si="1"/>
        <v>12863</v>
      </c>
      <c r="D28" s="67">
        <v>1092</v>
      </c>
      <c r="E28" s="72">
        <f t="shared" si="2"/>
        <v>1055.25</v>
      </c>
      <c r="F28" s="67">
        <v>744</v>
      </c>
      <c r="G28" s="72">
        <f t="shared" si="3"/>
        <v>692.25</v>
      </c>
      <c r="H28" s="67">
        <v>11468</v>
      </c>
      <c r="I28" s="72">
        <f t="shared" si="4"/>
        <v>11115</v>
      </c>
      <c r="J28" s="83">
        <v>13023</v>
      </c>
      <c r="K28" s="72">
        <f t="shared" si="5"/>
        <v>12603</v>
      </c>
      <c r="L28" s="83">
        <v>281</v>
      </c>
      <c r="M28" s="72">
        <f t="shared" si="6"/>
        <v>260.5</v>
      </c>
      <c r="N28" s="83">
        <v>991</v>
      </c>
      <c r="O28" s="72">
        <f t="shared" si="7"/>
        <v>970.25</v>
      </c>
      <c r="P28" s="83">
        <v>101</v>
      </c>
      <c r="Q28" s="72">
        <f t="shared" si="8"/>
        <v>85</v>
      </c>
      <c r="R28" s="83">
        <v>564</v>
      </c>
      <c r="S28" s="72">
        <f t="shared" si="9"/>
        <v>517.75</v>
      </c>
      <c r="T28" s="83">
        <v>180</v>
      </c>
      <c r="U28" s="72">
        <f t="shared" si="10"/>
        <v>174.5</v>
      </c>
    </row>
    <row r="29" spans="1:21" x14ac:dyDescent="0.25">
      <c r="A29" s="74">
        <f t="shared" si="0"/>
        <v>45324</v>
      </c>
      <c r="B29" s="66">
        <v>14744</v>
      </c>
      <c r="C29" s="72">
        <f t="shared" si="1"/>
        <v>13389.5</v>
      </c>
      <c r="D29" s="67">
        <v>1249</v>
      </c>
      <c r="E29" s="72">
        <f t="shared" si="2"/>
        <v>1129</v>
      </c>
      <c r="F29" s="67">
        <v>903</v>
      </c>
      <c r="G29" s="72">
        <f t="shared" si="3"/>
        <v>770.25</v>
      </c>
      <c r="H29" s="67">
        <v>12590</v>
      </c>
      <c r="I29" s="72">
        <f t="shared" si="4"/>
        <v>11489.5</v>
      </c>
      <c r="J29" s="83">
        <v>14372</v>
      </c>
      <c r="K29" s="72">
        <f t="shared" si="5"/>
        <v>13092.25</v>
      </c>
      <c r="L29" s="83">
        <v>372</v>
      </c>
      <c r="M29" s="72">
        <f t="shared" si="6"/>
        <v>297.25</v>
      </c>
      <c r="N29" s="83">
        <v>1145</v>
      </c>
      <c r="O29" s="72">
        <f t="shared" si="7"/>
        <v>1036.25</v>
      </c>
      <c r="P29" s="83">
        <v>104</v>
      </c>
      <c r="Q29" s="72">
        <f t="shared" si="8"/>
        <v>92.75</v>
      </c>
      <c r="R29" s="83">
        <v>637</v>
      </c>
      <c r="S29" s="72">
        <f t="shared" si="9"/>
        <v>566.5</v>
      </c>
      <c r="T29" s="83">
        <v>266</v>
      </c>
      <c r="U29" s="72">
        <f t="shared" si="10"/>
        <v>203.75</v>
      </c>
    </row>
    <row r="30" spans="1:21" x14ac:dyDescent="0.25">
      <c r="A30" s="74">
        <f t="shared" si="0"/>
        <v>45331</v>
      </c>
      <c r="B30" s="66">
        <v>14524</v>
      </c>
      <c r="C30" s="72">
        <f t="shared" si="1"/>
        <v>13857.25</v>
      </c>
      <c r="D30" s="67">
        <v>888</v>
      </c>
      <c r="E30" s="72">
        <f t="shared" si="2"/>
        <v>1078.75</v>
      </c>
      <c r="F30" s="67">
        <v>719</v>
      </c>
      <c r="G30" s="72">
        <f t="shared" si="3"/>
        <v>788.25</v>
      </c>
      <c r="H30" s="67">
        <v>12915</v>
      </c>
      <c r="I30" s="72">
        <f t="shared" si="4"/>
        <v>11989.25</v>
      </c>
      <c r="J30" s="83">
        <v>14255</v>
      </c>
      <c r="K30" s="72">
        <f t="shared" si="5"/>
        <v>13560.5</v>
      </c>
      <c r="L30" s="83">
        <v>269</v>
      </c>
      <c r="M30" s="72">
        <f t="shared" si="6"/>
        <v>296.75</v>
      </c>
      <c r="N30" s="83">
        <v>796</v>
      </c>
      <c r="O30" s="72">
        <f t="shared" si="7"/>
        <v>985</v>
      </c>
      <c r="P30" s="83">
        <v>92</v>
      </c>
      <c r="Q30" s="72">
        <f t="shared" si="8"/>
        <v>93.75</v>
      </c>
      <c r="R30" s="83">
        <v>543</v>
      </c>
      <c r="S30" s="72">
        <f t="shared" si="9"/>
        <v>586</v>
      </c>
      <c r="T30" s="83">
        <v>176</v>
      </c>
      <c r="U30" s="72">
        <f t="shared" si="10"/>
        <v>202.25</v>
      </c>
    </row>
    <row r="31" spans="1:21" x14ac:dyDescent="0.25">
      <c r="A31" s="74">
        <f t="shared" si="0"/>
        <v>45338</v>
      </c>
      <c r="B31" s="66">
        <v>14319</v>
      </c>
      <c r="C31" s="72">
        <f t="shared" si="1"/>
        <v>14222.75</v>
      </c>
      <c r="D31" s="67">
        <v>926</v>
      </c>
      <c r="E31" s="72">
        <f t="shared" si="2"/>
        <v>1038.75</v>
      </c>
      <c r="F31" s="67">
        <v>692</v>
      </c>
      <c r="G31" s="72">
        <f t="shared" si="3"/>
        <v>764.5</v>
      </c>
      <c r="H31" s="67">
        <v>12701</v>
      </c>
      <c r="I31" s="72">
        <f t="shared" si="4"/>
        <v>12418.5</v>
      </c>
      <c r="J31" s="83">
        <v>14029</v>
      </c>
      <c r="K31" s="72">
        <f t="shared" si="5"/>
        <v>13919.75</v>
      </c>
      <c r="L31" s="83">
        <v>290</v>
      </c>
      <c r="M31" s="72">
        <f t="shared" si="6"/>
        <v>303</v>
      </c>
      <c r="N31" s="83">
        <v>819</v>
      </c>
      <c r="O31" s="72">
        <f t="shared" si="7"/>
        <v>937.75</v>
      </c>
      <c r="P31" s="83">
        <v>107</v>
      </c>
      <c r="Q31" s="72">
        <f t="shared" si="8"/>
        <v>101</v>
      </c>
      <c r="R31" s="83">
        <v>509</v>
      </c>
      <c r="S31" s="72">
        <f t="shared" si="9"/>
        <v>563.25</v>
      </c>
      <c r="T31" s="83">
        <v>183</v>
      </c>
      <c r="U31" s="72">
        <f t="shared" si="10"/>
        <v>201.25</v>
      </c>
    </row>
    <row r="32" spans="1:21" x14ac:dyDescent="0.25">
      <c r="A32" s="74">
        <f t="shared" si="0"/>
        <v>45345</v>
      </c>
      <c r="B32" s="66">
        <v>13829</v>
      </c>
      <c r="C32" s="72">
        <f t="shared" si="1"/>
        <v>14354</v>
      </c>
      <c r="D32" s="67">
        <v>1060</v>
      </c>
      <c r="E32" s="72">
        <f t="shared" si="2"/>
        <v>1030.75</v>
      </c>
      <c r="F32" s="67">
        <v>630</v>
      </c>
      <c r="G32" s="72">
        <f t="shared" si="3"/>
        <v>736</v>
      </c>
      <c r="H32" s="67">
        <v>12138</v>
      </c>
      <c r="I32" s="72">
        <f t="shared" si="4"/>
        <v>12586</v>
      </c>
      <c r="J32" s="83">
        <v>13572</v>
      </c>
      <c r="K32" s="72">
        <f t="shared" si="5"/>
        <v>14057</v>
      </c>
      <c r="L32" s="83">
        <v>257</v>
      </c>
      <c r="M32" s="72">
        <f t="shared" si="6"/>
        <v>297</v>
      </c>
      <c r="N32" s="83">
        <v>968</v>
      </c>
      <c r="O32" s="72">
        <f t="shared" si="7"/>
        <v>932</v>
      </c>
      <c r="P32" s="83">
        <v>92</v>
      </c>
      <c r="Q32" s="72">
        <f t="shared" si="8"/>
        <v>98.75</v>
      </c>
      <c r="R32" s="83">
        <v>466</v>
      </c>
      <c r="S32" s="72">
        <f t="shared" si="9"/>
        <v>538.75</v>
      </c>
      <c r="T32" s="83">
        <v>164</v>
      </c>
      <c r="U32" s="72">
        <f t="shared" si="10"/>
        <v>197.25</v>
      </c>
    </row>
    <row r="33" spans="1:21" x14ac:dyDescent="0.25">
      <c r="A33" s="74">
        <f t="shared" si="0"/>
        <v>45352</v>
      </c>
      <c r="B33" s="66">
        <v>14599</v>
      </c>
      <c r="C33" s="72">
        <f t="shared" si="1"/>
        <v>14317.75</v>
      </c>
      <c r="D33" s="67">
        <v>1357</v>
      </c>
      <c r="E33" s="72">
        <f t="shared" si="2"/>
        <v>1057.75</v>
      </c>
      <c r="F33" s="67">
        <v>741</v>
      </c>
      <c r="G33" s="72">
        <f t="shared" si="3"/>
        <v>695.5</v>
      </c>
      <c r="H33" s="67">
        <v>12500</v>
      </c>
      <c r="I33" s="72">
        <f t="shared" si="4"/>
        <v>12563.5</v>
      </c>
      <c r="J33" s="83">
        <v>14305</v>
      </c>
      <c r="K33" s="72">
        <f t="shared" si="5"/>
        <v>14040.25</v>
      </c>
      <c r="L33" s="83">
        <v>294</v>
      </c>
      <c r="M33" s="72">
        <f t="shared" si="6"/>
        <v>277.5</v>
      </c>
      <c r="N33" s="83">
        <v>1278</v>
      </c>
      <c r="O33" s="72">
        <f t="shared" si="7"/>
        <v>965.25</v>
      </c>
      <c r="P33" s="83">
        <v>79</v>
      </c>
      <c r="Q33" s="72">
        <f t="shared" si="8"/>
        <v>92.5</v>
      </c>
      <c r="R33" s="83">
        <v>527</v>
      </c>
      <c r="S33" s="72">
        <f t="shared" si="9"/>
        <v>511.25</v>
      </c>
      <c r="T33" s="83">
        <v>214</v>
      </c>
      <c r="U33" s="72">
        <f t="shared" si="10"/>
        <v>184.25</v>
      </c>
    </row>
    <row r="34" spans="1:21" x14ac:dyDescent="0.25">
      <c r="A34" s="74">
        <f t="shared" si="0"/>
        <v>45359</v>
      </c>
      <c r="B34" s="66">
        <v>14585</v>
      </c>
      <c r="C34" s="72">
        <f t="shared" si="1"/>
        <v>14333</v>
      </c>
      <c r="D34" s="67">
        <v>1231</v>
      </c>
      <c r="E34" s="72">
        <f t="shared" si="2"/>
        <v>1143.5</v>
      </c>
      <c r="F34" s="67">
        <v>721</v>
      </c>
      <c r="G34" s="72">
        <f t="shared" si="3"/>
        <v>696</v>
      </c>
      <c r="H34" s="67">
        <v>12633</v>
      </c>
      <c r="I34" s="72">
        <f t="shared" si="4"/>
        <v>12493</v>
      </c>
      <c r="J34" s="83">
        <v>14325</v>
      </c>
      <c r="K34" s="72">
        <f t="shared" si="5"/>
        <v>14057.75</v>
      </c>
      <c r="L34" s="83">
        <v>260</v>
      </c>
      <c r="M34" s="72">
        <f t="shared" si="6"/>
        <v>275.25</v>
      </c>
      <c r="N34" s="83">
        <v>1161</v>
      </c>
      <c r="O34" s="72">
        <f t="shared" si="7"/>
        <v>1056.5</v>
      </c>
      <c r="P34" s="83">
        <v>70</v>
      </c>
      <c r="Q34" s="72">
        <f t="shared" si="8"/>
        <v>87</v>
      </c>
      <c r="R34" s="83">
        <v>531</v>
      </c>
      <c r="S34" s="72">
        <f t="shared" si="9"/>
        <v>508.25</v>
      </c>
      <c r="T34" s="83">
        <v>190</v>
      </c>
      <c r="U34" s="72">
        <f t="shared" si="10"/>
        <v>187.75</v>
      </c>
    </row>
    <row r="35" spans="1:21" x14ac:dyDescent="0.25">
      <c r="A35" s="74">
        <f t="shared" si="0"/>
        <v>45366</v>
      </c>
      <c r="B35" s="66">
        <v>13729</v>
      </c>
      <c r="C35" s="72">
        <f t="shared" si="1"/>
        <v>14185.5</v>
      </c>
      <c r="D35" s="67">
        <v>1243</v>
      </c>
      <c r="E35" s="72">
        <f t="shared" si="2"/>
        <v>1222.75</v>
      </c>
      <c r="F35" s="67">
        <v>655</v>
      </c>
      <c r="G35" s="72">
        <f t="shared" si="3"/>
        <v>686.75</v>
      </c>
      <c r="H35" s="67">
        <v>11831</v>
      </c>
      <c r="I35" s="72">
        <f t="shared" si="4"/>
        <v>12275.5</v>
      </c>
      <c r="J35" s="83">
        <v>13478</v>
      </c>
      <c r="K35" s="72">
        <f t="shared" si="5"/>
        <v>13920</v>
      </c>
      <c r="L35" s="83">
        <v>251</v>
      </c>
      <c r="M35" s="72">
        <f t="shared" si="6"/>
        <v>265.5</v>
      </c>
      <c r="N35" s="83">
        <v>1161</v>
      </c>
      <c r="O35" s="72">
        <f t="shared" si="7"/>
        <v>1142</v>
      </c>
      <c r="P35" s="83">
        <v>82</v>
      </c>
      <c r="Q35" s="72">
        <f t="shared" si="8"/>
        <v>80.75</v>
      </c>
      <c r="R35" s="83">
        <v>486</v>
      </c>
      <c r="S35" s="72">
        <f t="shared" si="9"/>
        <v>502.5</v>
      </c>
      <c r="T35" s="83">
        <v>169</v>
      </c>
      <c r="U35" s="72">
        <f t="shared" si="10"/>
        <v>184.25</v>
      </c>
    </row>
    <row r="36" spans="1:21" x14ac:dyDescent="0.25">
      <c r="A36" s="74">
        <f t="shared" si="0"/>
        <v>45373</v>
      </c>
      <c r="B36" s="66">
        <v>13828</v>
      </c>
      <c r="C36" s="72">
        <f t="shared" si="1"/>
        <v>14185.25</v>
      </c>
      <c r="D36" s="67">
        <v>1331</v>
      </c>
      <c r="E36" s="72">
        <f t="shared" si="2"/>
        <v>1290.5</v>
      </c>
      <c r="F36" s="67">
        <v>602</v>
      </c>
      <c r="G36" s="72">
        <f t="shared" si="3"/>
        <v>679.75</v>
      </c>
      <c r="H36" s="67">
        <v>11895</v>
      </c>
      <c r="I36" s="72">
        <f t="shared" si="4"/>
        <v>12214.75</v>
      </c>
      <c r="J36" s="83">
        <v>13633</v>
      </c>
      <c r="K36" s="72">
        <f t="shared" si="5"/>
        <v>13935.25</v>
      </c>
      <c r="L36" s="83">
        <v>195</v>
      </c>
      <c r="M36" s="72">
        <f t="shared" si="6"/>
        <v>250</v>
      </c>
      <c r="N36" s="83">
        <v>1252</v>
      </c>
      <c r="O36" s="72">
        <f t="shared" si="7"/>
        <v>1213</v>
      </c>
      <c r="P36" s="83">
        <v>79</v>
      </c>
      <c r="Q36" s="72">
        <f t="shared" si="8"/>
        <v>77.5</v>
      </c>
      <c r="R36" s="83">
        <v>486</v>
      </c>
      <c r="S36" s="72">
        <f t="shared" si="9"/>
        <v>507.5</v>
      </c>
      <c r="T36" s="83">
        <v>116</v>
      </c>
      <c r="U36" s="72">
        <f t="shared" si="10"/>
        <v>172.25</v>
      </c>
    </row>
    <row r="37" spans="1:21" x14ac:dyDescent="0.25">
      <c r="A37" s="74">
        <f t="shared" si="0"/>
        <v>45380</v>
      </c>
      <c r="B37" s="66">
        <v>15465</v>
      </c>
      <c r="C37" s="72">
        <f t="shared" si="1"/>
        <v>14401.75</v>
      </c>
      <c r="D37" s="67">
        <v>1532</v>
      </c>
      <c r="E37" s="72">
        <f t="shared" ref="E37:E68" si="11">AVERAGE(D34:D37)</f>
        <v>1334.25</v>
      </c>
      <c r="F37" s="67">
        <v>630</v>
      </c>
      <c r="G37" s="72">
        <f t="shared" ref="G37:G68" si="12">AVERAGE(F34:F37)</f>
        <v>652</v>
      </c>
      <c r="H37" s="67">
        <v>13302</v>
      </c>
      <c r="I37" s="72">
        <f t="shared" ref="I37:I68" si="13">AVERAGE(H34:H37)</f>
        <v>12415.25</v>
      </c>
      <c r="J37" s="83">
        <v>15210</v>
      </c>
      <c r="K37" s="72">
        <f t="shared" ref="K37:K68" si="14">AVERAGE(J34:J37)</f>
        <v>14161.5</v>
      </c>
      <c r="L37" s="83">
        <v>255</v>
      </c>
      <c r="M37" s="72">
        <f t="shared" ref="M37:M68" si="15">AVERAGE(L34:L37)</f>
        <v>240.25</v>
      </c>
      <c r="N37" s="83">
        <v>1470</v>
      </c>
      <c r="O37" s="72">
        <f t="shared" ref="O37:O68" si="16">AVERAGE(N34:N37)</f>
        <v>1261</v>
      </c>
      <c r="P37" s="83">
        <v>62</v>
      </c>
      <c r="Q37" s="72">
        <f t="shared" ref="Q37:Q68" si="17">AVERAGE(P34:P37)</f>
        <v>73.25</v>
      </c>
      <c r="R37" s="83">
        <v>438</v>
      </c>
      <c r="S37" s="72">
        <f t="shared" ref="S37:S68" si="18">AVERAGE(R34:R37)</f>
        <v>485.25</v>
      </c>
      <c r="T37" s="83">
        <v>192</v>
      </c>
      <c r="U37" s="72">
        <f t="shared" ref="U37:U68" si="19">AVERAGE(T34:T37)</f>
        <v>166.75</v>
      </c>
    </row>
    <row r="38" spans="1:21" x14ac:dyDescent="0.25">
      <c r="A38" s="74">
        <f t="shared" ref="A38:A69" si="20">A37+7</f>
        <v>45387</v>
      </c>
      <c r="B38" s="66">
        <v>15780</v>
      </c>
      <c r="C38" s="72">
        <f t="shared" si="1"/>
        <v>14700.5</v>
      </c>
      <c r="D38" s="67">
        <v>1512</v>
      </c>
      <c r="E38" s="72">
        <f t="shared" si="11"/>
        <v>1404.5</v>
      </c>
      <c r="F38" s="67">
        <v>731</v>
      </c>
      <c r="G38" s="72">
        <f t="shared" si="12"/>
        <v>654.5</v>
      </c>
      <c r="H38" s="67">
        <v>13535</v>
      </c>
      <c r="I38" s="72">
        <f t="shared" si="13"/>
        <v>12640.75</v>
      </c>
      <c r="J38" s="83">
        <v>15476</v>
      </c>
      <c r="K38" s="72">
        <f t="shared" si="14"/>
        <v>14449.25</v>
      </c>
      <c r="L38" s="83">
        <v>305</v>
      </c>
      <c r="M38" s="72">
        <f t="shared" si="15"/>
        <v>251.5</v>
      </c>
      <c r="N38" s="83">
        <v>1442</v>
      </c>
      <c r="O38" s="72">
        <f t="shared" si="16"/>
        <v>1331.25</v>
      </c>
      <c r="P38" s="83">
        <v>70</v>
      </c>
      <c r="Q38" s="72">
        <f t="shared" si="17"/>
        <v>73.25</v>
      </c>
      <c r="R38" s="83">
        <v>499</v>
      </c>
      <c r="S38" s="72">
        <f t="shared" si="18"/>
        <v>477.25</v>
      </c>
      <c r="T38" s="83">
        <v>232</v>
      </c>
      <c r="U38" s="72">
        <f t="shared" si="19"/>
        <v>177.25</v>
      </c>
    </row>
    <row r="39" spans="1:21" x14ac:dyDescent="0.25">
      <c r="A39" s="74">
        <f t="shared" si="20"/>
        <v>45394</v>
      </c>
      <c r="B39" s="66">
        <v>15470</v>
      </c>
      <c r="C39" s="72">
        <f t="shared" si="1"/>
        <v>15135.75</v>
      </c>
      <c r="D39" s="67">
        <v>1342</v>
      </c>
      <c r="E39" s="72">
        <f t="shared" si="11"/>
        <v>1429.25</v>
      </c>
      <c r="F39" s="67">
        <v>589</v>
      </c>
      <c r="G39" s="72">
        <f t="shared" si="12"/>
        <v>638</v>
      </c>
      <c r="H39" s="67">
        <v>13539</v>
      </c>
      <c r="I39" s="72">
        <f t="shared" si="13"/>
        <v>13067.75</v>
      </c>
      <c r="J39" s="83">
        <v>15250</v>
      </c>
      <c r="K39" s="72">
        <f t="shared" si="14"/>
        <v>14892.25</v>
      </c>
      <c r="L39" s="83">
        <v>221</v>
      </c>
      <c r="M39" s="72">
        <f t="shared" si="15"/>
        <v>244</v>
      </c>
      <c r="N39" s="83">
        <v>1286</v>
      </c>
      <c r="O39" s="72">
        <f t="shared" si="16"/>
        <v>1362.5</v>
      </c>
      <c r="P39" s="83">
        <v>56</v>
      </c>
      <c r="Q39" s="72">
        <f t="shared" si="17"/>
        <v>66.75</v>
      </c>
      <c r="R39" s="83">
        <v>425</v>
      </c>
      <c r="S39" s="72">
        <f t="shared" si="18"/>
        <v>462</v>
      </c>
      <c r="T39" s="83">
        <v>164</v>
      </c>
      <c r="U39" s="72">
        <f t="shared" si="19"/>
        <v>176</v>
      </c>
    </row>
    <row r="40" spans="1:21" x14ac:dyDescent="0.25">
      <c r="A40" s="74">
        <f t="shared" si="20"/>
        <v>45401</v>
      </c>
      <c r="B40" s="66">
        <v>14957</v>
      </c>
      <c r="C40" s="72">
        <f t="shared" ref="C40:C71" si="21">AVERAGE(B37:B40)</f>
        <v>15418</v>
      </c>
      <c r="D40" s="67">
        <v>1308</v>
      </c>
      <c r="E40" s="72">
        <f t="shared" si="11"/>
        <v>1423.5</v>
      </c>
      <c r="F40" s="67">
        <v>585</v>
      </c>
      <c r="G40" s="72">
        <f t="shared" si="12"/>
        <v>633.75</v>
      </c>
      <c r="H40" s="67">
        <v>13064</v>
      </c>
      <c r="I40" s="72">
        <f t="shared" si="13"/>
        <v>13360</v>
      </c>
      <c r="J40" s="83">
        <v>14745</v>
      </c>
      <c r="K40" s="72">
        <f t="shared" si="14"/>
        <v>15170.25</v>
      </c>
      <c r="L40" s="83">
        <v>212</v>
      </c>
      <c r="M40" s="72">
        <f t="shared" si="15"/>
        <v>248.25</v>
      </c>
      <c r="N40" s="83">
        <v>1269</v>
      </c>
      <c r="O40" s="72">
        <f t="shared" si="16"/>
        <v>1366.75</v>
      </c>
      <c r="P40" s="83">
        <v>39</v>
      </c>
      <c r="Q40" s="72">
        <f t="shared" si="17"/>
        <v>56.75</v>
      </c>
      <c r="R40" s="83">
        <v>412</v>
      </c>
      <c r="S40" s="72">
        <f t="shared" si="18"/>
        <v>443.5</v>
      </c>
      <c r="T40" s="83">
        <v>173</v>
      </c>
      <c r="U40" s="72">
        <f t="shared" si="19"/>
        <v>190.25</v>
      </c>
    </row>
    <row r="41" spans="1:21" x14ac:dyDescent="0.25">
      <c r="A41" s="74">
        <f t="shared" si="20"/>
        <v>45408</v>
      </c>
      <c r="B41" s="66">
        <v>15444</v>
      </c>
      <c r="C41" s="72">
        <f t="shared" si="21"/>
        <v>15412.75</v>
      </c>
      <c r="D41" s="67">
        <v>1536</v>
      </c>
      <c r="E41" s="72">
        <f t="shared" si="11"/>
        <v>1424.5</v>
      </c>
      <c r="F41" s="67">
        <v>592</v>
      </c>
      <c r="G41" s="72">
        <f t="shared" si="12"/>
        <v>624.25</v>
      </c>
      <c r="H41" s="67">
        <v>13316</v>
      </c>
      <c r="I41" s="72">
        <f t="shared" si="13"/>
        <v>13363.5</v>
      </c>
      <c r="J41" s="83">
        <v>15237</v>
      </c>
      <c r="K41" s="72">
        <f t="shared" si="14"/>
        <v>15177</v>
      </c>
      <c r="L41" s="83">
        <v>207</v>
      </c>
      <c r="M41" s="72">
        <f t="shared" si="15"/>
        <v>236.25</v>
      </c>
      <c r="N41" s="83">
        <v>1498</v>
      </c>
      <c r="O41" s="72">
        <f t="shared" si="16"/>
        <v>1373.75</v>
      </c>
      <c r="P41" s="83">
        <v>38</v>
      </c>
      <c r="Q41" s="72">
        <f t="shared" si="17"/>
        <v>50.75</v>
      </c>
      <c r="R41" s="83">
        <v>423</v>
      </c>
      <c r="S41" s="72">
        <f t="shared" si="18"/>
        <v>439.75</v>
      </c>
      <c r="T41" s="83">
        <v>169</v>
      </c>
      <c r="U41" s="72">
        <f t="shared" si="19"/>
        <v>184.5</v>
      </c>
    </row>
    <row r="42" spans="1:21" x14ac:dyDescent="0.25">
      <c r="A42" s="74">
        <f t="shared" si="20"/>
        <v>45415</v>
      </c>
      <c r="B42" s="66">
        <v>16417</v>
      </c>
      <c r="C42" s="72">
        <f t="shared" si="21"/>
        <v>15572</v>
      </c>
      <c r="D42" s="67">
        <v>1589</v>
      </c>
      <c r="E42" s="72">
        <f t="shared" si="11"/>
        <v>1443.75</v>
      </c>
      <c r="F42" s="67">
        <v>794</v>
      </c>
      <c r="G42" s="72">
        <f t="shared" si="12"/>
        <v>640</v>
      </c>
      <c r="H42" s="67">
        <v>14033</v>
      </c>
      <c r="I42" s="72">
        <f t="shared" si="13"/>
        <v>13488</v>
      </c>
      <c r="J42" s="83">
        <v>16136</v>
      </c>
      <c r="K42" s="72">
        <f t="shared" si="14"/>
        <v>15342</v>
      </c>
      <c r="L42" s="83">
        <v>281</v>
      </c>
      <c r="M42" s="72">
        <f t="shared" si="15"/>
        <v>230.25</v>
      </c>
      <c r="N42" s="83">
        <v>1542</v>
      </c>
      <c r="O42" s="72">
        <f t="shared" si="16"/>
        <v>1398.75</v>
      </c>
      <c r="P42" s="83">
        <v>47</v>
      </c>
      <c r="Q42" s="72">
        <f t="shared" si="17"/>
        <v>45</v>
      </c>
      <c r="R42" s="83">
        <v>561</v>
      </c>
      <c r="S42" s="72">
        <f t="shared" si="18"/>
        <v>455.25</v>
      </c>
      <c r="T42" s="83">
        <v>233</v>
      </c>
      <c r="U42" s="72">
        <f t="shared" si="19"/>
        <v>184.75</v>
      </c>
    </row>
    <row r="43" spans="1:21" x14ac:dyDescent="0.25">
      <c r="A43" s="74">
        <f t="shared" si="20"/>
        <v>45422</v>
      </c>
      <c r="B43" s="66">
        <v>16131</v>
      </c>
      <c r="C43" s="72">
        <f t="shared" si="21"/>
        <v>15737.25</v>
      </c>
      <c r="D43" s="67">
        <v>1298</v>
      </c>
      <c r="E43" s="72">
        <f t="shared" si="11"/>
        <v>1432.75</v>
      </c>
      <c r="F43" s="67">
        <v>630</v>
      </c>
      <c r="G43" s="72">
        <f t="shared" si="12"/>
        <v>650.25</v>
      </c>
      <c r="H43" s="67">
        <v>14202</v>
      </c>
      <c r="I43" s="72">
        <f t="shared" si="13"/>
        <v>13653.75</v>
      </c>
      <c r="J43" s="83">
        <v>15910</v>
      </c>
      <c r="K43" s="72">
        <f t="shared" si="14"/>
        <v>15507</v>
      </c>
      <c r="L43" s="83">
        <v>221</v>
      </c>
      <c r="M43" s="72">
        <f t="shared" si="15"/>
        <v>230.25</v>
      </c>
      <c r="N43" s="83">
        <v>1256</v>
      </c>
      <c r="O43" s="72">
        <f t="shared" si="16"/>
        <v>1391.25</v>
      </c>
      <c r="P43" s="83">
        <v>42</v>
      </c>
      <c r="Q43" s="72">
        <f t="shared" si="17"/>
        <v>41.5</v>
      </c>
      <c r="R43" s="83">
        <v>452</v>
      </c>
      <c r="S43" s="72">
        <f t="shared" si="18"/>
        <v>462</v>
      </c>
      <c r="T43" s="83">
        <v>178</v>
      </c>
      <c r="U43" s="72">
        <f t="shared" si="19"/>
        <v>188.25</v>
      </c>
    </row>
    <row r="44" spans="1:21" x14ac:dyDescent="0.25">
      <c r="A44" s="74">
        <f t="shared" si="20"/>
        <v>45429</v>
      </c>
      <c r="B44" s="66">
        <v>15698</v>
      </c>
      <c r="C44" s="72">
        <f t="shared" si="21"/>
        <v>15922.5</v>
      </c>
      <c r="D44" s="67">
        <v>1237</v>
      </c>
      <c r="E44" s="72">
        <f t="shared" si="11"/>
        <v>1415</v>
      </c>
      <c r="F44" s="67">
        <v>721</v>
      </c>
      <c r="G44" s="72">
        <f t="shared" si="12"/>
        <v>684.25</v>
      </c>
      <c r="H44" s="67">
        <v>13740</v>
      </c>
      <c r="I44" s="72">
        <f t="shared" si="13"/>
        <v>13822.75</v>
      </c>
      <c r="J44" s="83">
        <v>15450</v>
      </c>
      <c r="K44" s="72">
        <f t="shared" si="14"/>
        <v>15683.25</v>
      </c>
      <c r="L44" s="83">
        <v>248</v>
      </c>
      <c r="M44" s="72">
        <f t="shared" si="15"/>
        <v>239.25</v>
      </c>
      <c r="N44" s="83">
        <v>1179</v>
      </c>
      <c r="O44" s="72">
        <f t="shared" si="16"/>
        <v>1368.75</v>
      </c>
      <c r="P44" s="83">
        <v>58</v>
      </c>
      <c r="Q44" s="72">
        <f t="shared" si="17"/>
        <v>46.25</v>
      </c>
      <c r="R44" s="83">
        <v>531</v>
      </c>
      <c r="S44" s="72">
        <f t="shared" si="18"/>
        <v>491.75</v>
      </c>
      <c r="T44" s="83">
        <v>190</v>
      </c>
      <c r="U44" s="72">
        <f t="shared" si="19"/>
        <v>192.5</v>
      </c>
    </row>
    <row r="45" spans="1:21" x14ac:dyDescent="0.25">
      <c r="A45" s="74">
        <f t="shared" si="20"/>
        <v>45436</v>
      </c>
      <c r="B45" s="66">
        <v>15662</v>
      </c>
      <c r="C45" s="72">
        <f t="shared" si="21"/>
        <v>15977</v>
      </c>
      <c r="D45" s="67">
        <v>1367</v>
      </c>
      <c r="E45" s="72">
        <f t="shared" si="11"/>
        <v>1372.75</v>
      </c>
      <c r="F45" s="67">
        <v>667</v>
      </c>
      <c r="G45" s="72">
        <f t="shared" si="12"/>
        <v>703</v>
      </c>
      <c r="H45" s="67">
        <v>13627</v>
      </c>
      <c r="I45" s="72">
        <f t="shared" si="13"/>
        <v>13900.5</v>
      </c>
      <c r="J45" s="83">
        <v>15412</v>
      </c>
      <c r="K45" s="72">
        <f t="shared" si="14"/>
        <v>15727</v>
      </c>
      <c r="L45" s="83">
        <v>250</v>
      </c>
      <c r="M45" s="72">
        <f t="shared" si="15"/>
        <v>250</v>
      </c>
      <c r="N45" s="83">
        <v>1310</v>
      </c>
      <c r="O45" s="72">
        <f t="shared" si="16"/>
        <v>1321.75</v>
      </c>
      <c r="P45" s="83">
        <v>57</v>
      </c>
      <c r="Q45" s="72">
        <f t="shared" si="17"/>
        <v>51</v>
      </c>
      <c r="R45" s="83">
        <v>475</v>
      </c>
      <c r="S45" s="72">
        <f t="shared" si="18"/>
        <v>504.75</v>
      </c>
      <c r="T45" s="83">
        <v>192</v>
      </c>
      <c r="U45" s="72">
        <f t="shared" si="19"/>
        <v>198.25</v>
      </c>
    </row>
    <row r="46" spans="1:21" x14ac:dyDescent="0.25">
      <c r="A46" s="74">
        <f t="shared" si="20"/>
        <v>45443</v>
      </c>
      <c r="B46" s="66">
        <v>16325</v>
      </c>
      <c r="C46" s="72">
        <f t="shared" si="21"/>
        <v>15954</v>
      </c>
      <c r="D46" s="67">
        <v>1334</v>
      </c>
      <c r="E46" s="72">
        <f t="shared" si="11"/>
        <v>1309</v>
      </c>
      <c r="F46" s="67">
        <v>705</v>
      </c>
      <c r="G46" s="72">
        <f t="shared" si="12"/>
        <v>680.75</v>
      </c>
      <c r="H46" s="67">
        <v>14286</v>
      </c>
      <c r="I46" s="72">
        <f t="shared" si="13"/>
        <v>13963.75</v>
      </c>
      <c r="J46" s="83">
        <v>16028</v>
      </c>
      <c r="K46" s="72">
        <f t="shared" si="14"/>
        <v>15700</v>
      </c>
      <c r="L46" s="83">
        <v>297</v>
      </c>
      <c r="M46" s="72">
        <f t="shared" si="15"/>
        <v>254</v>
      </c>
      <c r="N46" s="83">
        <v>1274</v>
      </c>
      <c r="O46" s="72">
        <f t="shared" si="16"/>
        <v>1254.75</v>
      </c>
      <c r="P46" s="83">
        <v>60</v>
      </c>
      <c r="Q46" s="72">
        <f t="shared" si="17"/>
        <v>54.25</v>
      </c>
      <c r="R46" s="83">
        <v>468</v>
      </c>
      <c r="S46" s="72">
        <f t="shared" si="18"/>
        <v>481.5</v>
      </c>
      <c r="T46" s="83">
        <v>237</v>
      </c>
      <c r="U46" s="72">
        <f t="shared" si="19"/>
        <v>199.25</v>
      </c>
    </row>
    <row r="47" spans="1:21" x14ac:dyDescent="0.25">
      <c r="A47" s="74">
        <f t="shared" si="20"/>
        <v>45450</v>
      </c>
      <c r="B47" s="66">
        <v>15716</v>
      </c>
      <c r="C47" s="72">
        <f t="shared" si="21"/>
        <v>15850.25</v>
      </c>
      <c r="D47" s="67">
        <v>1268</v>
      </c>
      <c r="E47" s="72">
        <f t="shared" si="11"/>
        <v>1301.5</v>
      </c>
      <c r="F47" s="67">
        <v>856</v>
      </c>
      <c r="G47" s="72">
        <f t="shared" si="12"/>
        <v>737.25</v>
      </c>
      <c r="H47" s="67">
        <v>13591</v>
      </c>
      <c r="I47" s="72">
        <f t="shared" si="13"/>
        <v>13811</v>
      </c>
      <c r="J47" s="83">
        <v>15392</v>
      </c>
      <c r="K47" s="72">
        <f t="shared" si="14"/>
        <v>15570.5</v>
      </c>
      <c r="L47" s="83">
        <v>324</v>
      </c>
      <c r="M47" s="72">
        <f t="shared" si="15"/>
        <v>279.75</v>
      </c>
      <c r="N47" s="83">
        <v>1220</v>
      </c>
      <c r="O47" s="72">
        <f t="shared" si="16"/>
        <v>1245.75</v>
      </c>
      <c r="P47" s="83">
        <v>48</v>
      </c>
      <c r="Q47" s="72">
        <f t="shared" si="17"/>
        <v>55.75</v>
      </c>
      <c r="R47" s="83">
        <v>581</v>
      </c>
      <c r="S47" s="72">
        <f t="shared" si="18"/>
        <v>513.75</v>
      </c>
      <c r="T47" s="83">
        <v>275</v>
      </c>
      <c r="U47" s="72">
        <f t="shared" si="19"/>
        <v>223.5</v>
      </c>
    </row>
    <row r="48" spans="1:21" x14ac:dyDescent="0.25">
      <c r="A48" s="74">
        <f t="shared" si="20"/>
        <v>45457</v>
      </c>
      <c r="B48" s="66">
        <v>15003</v>
      </c>
      <c r="C48" s="72">
        <f t="shared" si="21"/>
        <v>15676.5</v>
      </c>
      <c r="D48" s="67">
        <v>1159</v>
      </c>
      <c r="E48" s="72">
        <f t="shared" si="11"/>
        <v>1282</v>
      </c>
      <c r="F48" s="67">
        <v>786</v>
      </c>
      <c r="G48" s="72">
        <f t="shared" si="12"/>
        <v>753.5</v>
      </c>
      <c r="H48" s="67">
        <v>13057</v>
      </c>
      <c r="I48" s="72">
        <f t="shared" si="13"/>
        <v>13640.25</v>
      </c>
      <c r="J48" s="83">
        <v>14701</v>
      </c>
      <c r="K48" s="72">
        <f t="shared" si="14"/>
        <v>15383.25</v>
      </c>
      <c r="L48" s="83">
        <v>302</v>
      </c>
      <c r="M48" s="72">
        <f t="shared" si="15"/>
        <v>293.25</v>
      </c>
      <c r="N48" s="83">
        <v>1119</v>
      </c>
      <c r="O48" s="72">
        <f t="shared" si="16"/>
        <v>1230.75</v>
      </c>
      <c r="P48" s="83">
        <v>40</v>
      </c>
      <c r="Q48" s="72">
        <f t="shared" si="17"/>
        <v>51.25</v>
      </c>
      <c r="R48" s="83">
        <v>525</v>
      </c>
      <c r="S48" s="72">
        <f t="shared" si="18"/>
        <v>512.25</v>
      </c>
      <c r="T48" s="83">
        <v>261</v>
      </c>
      <c r="U48" s="72">
        <f t="shared" si="19"/>
        <v>241.25</v>
      </c>
    </row>
    <row r="49" spans="1:21" x14ac:dyDescent="0.25">
      <c r="A49" s="74">
        <f t="shared" si="20"/>
        <v>45464</v>
      </c>
      <c r="B49" s="66">
        <v>14996</v>
      </c>
      <c r="C49" s="72">
        <f t="shared" si="21"/>
        <v>15510</v>
      </c>
      <c r="D49" s="67">
        <v>1156</v>
      </c>
      <c r="E49" s="72">
        <f t="shared" si="11"/>
        <v>1229.25</v>
      </c>
      <c r="F49" s="67">
        <v>670</v>
      </c>
      <c r="G49" s="72">
        <f t="shared" si="12"/>
        <v>754.25</v>
      </c>
      <c r="H49" s="67">
        <v>13170</v>
      </c>
      <c r="I49" s="72">
        <f t="shared" si="13"/>
        <v>13526</v>
      </c>
      <c r="J49" s="83">
        <v>14713</v>
      </c>
      <c r="K49" s="72">
        <f t="shared" si="14"/>
        <v>15208.5</v>
      </c>
      <c r="L49" s="83">
        <v>283</v>
      </c>
      <c r="M49" s="72">
        <f t="shared" si="15"/>
        <v>301.5</v>
      </c>
      <c r="N49" s="83">
        <v>1118</v>
      </c>
      <c r="O49" s="72">
        <f t="shared" si="16"/>
        <v>1182.75</v>
      </c>
      <c r="P49" s="83">
        <v>38</v>
      </c>
      <c r="Q49" s="72">
        <f t="shared" si="17"/>
        <v>46.5</v>
      </c>
      <c r="R49" s="83">
        <v>425</v>
      </c>
      <c r="S49" s="72">
        <f t="shared" si="18"/>
        <v>499.75</v>
      </c>
      <c r="T49" s="83">
        <v>245</v>
      </c>
      <c r="U49" s="72">
        <f t="shared" si="19"/>
        <v>254.5</v>
      </c>
    </row>
    <row r="50" spans="1:21" x14ac:dyDescent="0.25">
      <c r="A50" s="74">
        <f t="shared" si="20"/>
        <v>45471</v>
      </c>
      <c r="B50" s="66">
        <v>15893</v>
      </c>
      <c r="C50" s="72">
        <f t="shared" si="21"/>
        <v>15402</v>
      </c>
      <c r="D50" s="67">
        <v>1175</v>
      </c>
      <c r="E50" s="72">
        <f t="shared" si="11"/>
        <v>1189.5</v>
      </c>
      <c r="F50" s="67">
        <v>665</v>
      </c>
      <c r="G50" s="72">
        <f t="shared" si="12"/>
        <v>744.25</v>
      </c>
      <c r="H50" s="67">
        <v>14053</v>
      </c>
      <c r="I50" s="72">
        <f t="shared" si="13"/>
        <v>13467.75</v>
      </c>
      <c r="J50" s="83">
        <v>15634</v>
      </c>
      <c r="K50" s="72">
        <f t="shared" si="14"/>
        <v>15110</v>
      </c>
      <c r="L50" s="83">
        <v>259</v>
      </c>
      <c r="M50" s="72">
        <f t="shared" si="15"/>
        <v>292</v>
      </c>
      <c r="N50" s="83">
        <v>1151</v>
      </c>
      <c r="O50" s="72">
        <f t="shared" si="16"/>
        <v>1152</v>
      </c>
      <c r="P50" s="83">
        <v>24</v>
      </c>
      <c r="Q50" s="72">
        <f t="shared" si="17"/>
        <v>37.5</v>
      </c>
      <c r="R50" s="83">
        <v>430</v>
      </c>
      <c r="S50" s="72">
        <f t="shared" si="18"/>
        <v>490.25</v>
      </c>
      <c r="T50" s="83">
        <v>235</v>
      </c>
      <c r="U50" s="72">
        <f t="shared" si="19"/>
        <v>254</v>
      </c>
    </row>
    <row r="51" spans="1:21" x14ac:dyDescent="0.25">
      <c r="A51" s="74">
        <f t="shared" si="20"/>
        <v>45478</v>
      </c>
      <c r="B51" s="66">
        <v>15280</v>
      </c>
      <c r="C51" s="72">
        <f t="shared" si="21"/>
        <v>15293</v>
      </c>
      <c r="D51" s="67">
        <v>1154</v>
      </c>
      <c r="E51" s="72">
        <f t="shared" si="11"/>
        <v>1161</v>
      </c>
      <c r="F51" s="67">
        <v>867</v>
      </c>
      <c r="G51" s="72">
        <f t="shared" si="12"/>
        <v>747</v>
      </c>
      <c r="H51" s="67">
        <v>13258</v>
      </c>
      <c r="I51" s="72">
        <f t="shared" si="13"/>
        <v>13384.5</v>
      </c>
      <c r="J51" s="83">
        <v>14942</v>
      </c>
      <c r="K51" s="72">
        <f t="shared" si="14"/>
        <v>14997.5</v>
      </c>
      <c r="L51" s="83">
        <v>338</v>
      </c>
      <c r="M51" s="72">
        <f t="shared" si="15"/>
        <v>295.5</v>
      </c>
      <c r="N51" s="83">
        <v>1118</v>
      </c>
      <c r="O51" s="72">
        <f t="shared" si="16"/>
        <v>1126.5</v>
      </c>
      <c r="P51" s="83">
        <v>36</v>
      </c>
      <c r="Q51" s="72">
        <f t="shared" si="17"/>
        <v>34.5</v>
      </c>
      <c r="R51" s="83">
        <v>566</v>
      </c>
      <c r="S51" s="72">
        <f t="shared" si="18"/>
        <v>486.5</v>
      </c>
      <c r="T51" s="83">
        <v>301</v>
      </c>
      <c r="U51" s="72">
        <f t="shared" si="19"/>
        <v>260.5</v>
      </c>
    </row>
    <row r="52" spans="1:21" x14ac:dyDescent="0.25">
      <c r="A52" s="74">
        <f t="shared" si="20"/>
        <v>45485</v>
      </c>
      <c r="B52" s="66">
        <v>13947</v>
      </c>
      <c r="C52" s="72">
        <f t="shared" si="21"/>
        <v>15029</v>
      </c>
      <c r="D52" s="67">
        <v>979</v>
      </c>
      <c r="E52" s="72">
        <f t="shared" si="11"/>
        <v>1116</v>
      </c>
      <c r="F52" s="67">
        <v>689</v>
      </c>
      <c r="G52" s="72">
        <f t="shared" si="12"/>
        <v>722.75</v>
      </c>
      <c r="H52" s="67">
        <v>12279</v>
      </c>
      <c r="I52" s="72">
        <f t="shared" si="13"/>
        <v>13190</v>
      </c>
      <c r="J52" s="83">
        <v>13672</v>
      </c>
      <c r="K52" s="72">
        <f t="shared" si="14"/>
        <v>14740.25</v>
      </c>
      <c r="L52" s="83">
        <v>275</v>
      </c>
      <c r="M52" s="72">
        <f t="shared" si="15"/>
        <v>288.75</v>
      </c>
      <c r="N52" s="83">
        <v>960</v>
      </c>
      <c r="O52" s="72">
        <f t="shared" si="16"/>
        <v>1086.75</v>
      </c>
      <c r="P52" s="83">
        <v>19</v>
      </c>
      <c r="Q52" s="72">
        <f t="shared" si="17"/>
        <v>29.25</v>
      </c>
      <c r="R52" s="83">
        <v>433</v>
      </c>
      <c r="S52" s="72">
        <f t="shared" si="18"/>
        <v>463.5</v>
      </c>
      <c r="T52" s="83">
        <v>256</v>
      </c>
      <c r="U52" s="72">
        <f t="shared" si="19"/>
        <v>259.25</v>
      </c>
    </row>
    <row r="53" spans="1:21" x14ac:dyDescent="0.25">
      <c r="A53" s="74">
        <f t="shared" si="20"/>
        <v>45492</v>
      </c>
      <c r="B53" s="66">
        <v>14150</v>
      </c>
      <c r="C53" s="72">
        <f t="shared" si="21"/>
        <v>14817.5</v>
      </c>
      <c r="D53" s="67">
        <v>919</v>
      </c>
      <c r="E53" s="72">
        <f t="shared" si="11"/>
        <v>1056.75</v>
      </c>
      <c r="F53" s="67">
        <v>557</v>
      </c>
      <c r="G53" s="72">
        <f t="shared" si="12"/>
        <v>694.5</v>
      </c>
      <c r="H53" s="67">
        <v>12674</v>
      </c>
      <c r="I53" s="72">
        <f t="shared" si="13"/>
        <v>13066</v>
      </c>
      <c r="J53" s="83">
        <v>13958</v>
      </c>
      <c r="K53" s="72">
        <f t="shared" si="14"/>
        <v>14551.5</v>
      </c>
      <c r="L53" s="83">
        <v>192</v>
      </c>
      <c r="M53" s="72">
        <f t="shared" si="15"/>
        <v>266</v>
      </c>
      <c r="N53" s="83">
        <v>888</v>
      </c>
      <c r="O53" s="72">
        <f t="shared" si="16"/>
        <v>1029.25</v>
      </c>
      <c r="P53" s="83">
        <v>31</v>
      </c>
      <c r="Q53" s="72">
        <f t="shared" si="17"/>
        <v>27.5</v>
      </c>
      <c r="R53" s="83">
        <v>396</v>
      </c>
      <c r="S53" s="72">
        <f t="shared" si="18"/>
        <v>456.25</v>
      </c>
      <c r="T53" s="83">
        <v>161</v>
      </c>
      <c r="U53" s="72">
        <f t="shared" si="19"/>
        <v>238.25</v>
      </c>
    </row>
    <row r="54" spans="1:21" x14ac:dyDescent="0.25">
      <c r="A54" s="74">
        <f t="shared" si="20"/>
        <v>45499</v>
      </c>
      <c r="B54" s="66">
        <v>12845</v>
      </c>
      <c r="C54" s="72">
        <f t="shared" si="21"/>
        <v>14055.5</v>
      </c>
      <c r="D54" s="67">
        <v>954</v>
      </c>
      <c r="E54" s="72">
        <f t="shared" si="11"/>
        <v>1001.5</v>
      </c>
      <c r="F54" s="67">
        <v>583</v>
      </c>
      <c r="G54" s="72">
        <f t="shared" si="12"/>
        <v>674</v>
      </c>
      <c r="H54" s="67">
        <v>11308</v>
      </c>
      <c r="I54" s="72">
        <f t="shared" si="13"/>
        <v>12379.75</v>
      </c>
      <c r="J54" s="83">
        <v>12610</v>
      </c>
      <c r="K54" s="72">
        <f t="shared" si="14"/>
        <v>13795.5</v>
      </c>
      <c r="L54" s="83">
        <v>235</v>
      </c>
      <c r="M54" s="72">
        <f t="shared" si="15"/>
        <v>260</v>
      </c>
      <c r="N54" s="83">
        <v>908</v>
      </c>
      <c r="O54" s="72">
        <f t="shared" si="16"/>
        <v>968.5</v>
      </c>
      <c r="P54" s="83">
        <v>46</v>
      </c>
      <c r="Q54" s="72">
        <f t="shared" si="17"/>
        <v>33</v>
      </c>
      <c r="R54" s="83">
        <v>394</v>
      </c>
      <c r="S54" s="72">
        <f t="shared" si="18"/>
        <v>447.25</v>
      </c>
      <c r="T54" s="83">
        <v>189</v>
      </c>
      <c r="U54" s="72">
        <f t="shared" si="19"/>
        <v>226.75</v>
      </c>
    </row>
    <row r="55" spans="1:21" x14ac:dyDescent="0.25">
      <c r="A55" s="74">
        <f t="shared" si="20"/>
        <v>45506</v>
      </c>
      <c r="B55" s="66">
        <v>12911</v>
      </c>
      <c r="C55" s="72">
        <f t="shared" si="21"/>
        <v>13463.25</v>
      </c>
      <c r="D55" s="67">
        <v>1036</v>
      </c>
      <c r="E55" s="72">
        <f t="shared" si="11"/>
        <v>972</v>
      </c>
      <c r="F55" s="67">
        <v>804</v>
      </c>
      <c r="G55" s="72">
        <f t="shared" si="12"/>
        <v>658.25</v>
      </c>
      <c r="H55" s="67">
        <v>11070</v>
      </c>
      <c r="I55" s="72">
        <f t="shared" si="13"/>
        <v>11832.75</v>
      </c>
      <c r="J55" s="83">
        <v>12545</v>
      </c>
      <c r="K55" s="72">
        <f t="shared" si="14"/>
        <v>13196.25</v>
      </c>
      <c r="L55" s="83">
        <v>366</v>
      </c>
      <c r="M55" s="72">
        <f t="shared" si="15"/>
        <v>267</v>
      </c>
      <c r="N55" s="83">
        <v>1004</v>
      </c>
      <c r="O55" s="72">
        <f t="shared" si="16"/>
        <v>940</v>
      </c>
      <c r="P55" s="83">
        <v>32</v>
      </c>
      <c r="Q55" s="72">
        <f t="shared" si="17"/>
        <v>32</v>
      </c>
      <c r="R55" s="83">
        <v>471</v>
      </c>
      <c r="S55" s="72">
        <f t="shared" si="18"/>
        <v>423.5</v>
      </c>
      <c r="T55" s="83">
        <v>333</v>
      </c>
      <c r="U55" s="72">
        <f t="shared" si="19"/>
        <v>234.75</v>
      </c>
    </row>
    <row r="56" spans="1:21" x14ac:dyDescent="0.25">
      <c r="A56" s="74">
        <f t="shared" si="20"/>
        <v>45513</v>
      </c>
      <c r="B56" s="66">
        <v>8162</v>
      </c>
      <c r="C56" s="72">
        <f t="shared" si="21"/>
        <v>12017</v>
      </c>
      <c r="D56" s="67">
        <v>836</v>
      </c>
      <c r="E56" s="72">
        <f t="shared" si="11"/>
        <v>936.25</v>
      </c>
      <c r="F56" s="67">
        <v>640</v>
      </c>
      <c r="G56" s="72">
        <f t="shared" si="12"/>
        <v>646</v>
      </c>
      <c r="H56" s="67">
        <v>6686</v>
      </c>
      <c r="I56" s="72">
        <f t="shared" si="13"/>
        <v>10434.5</v>
      </c>
      <c r="J56" s="83">
        <v>7862</v>
      </c>
      <c r="K56" s="72">
        <f t="shared" si="14"/>
        <v>11743.75</v>
      </c>
      <c r="L56" s="83">
        <v>300</v>
      </c>
      <c r="M56" s="72">
        <f t="shared" si="15"/>
        <v>273.25</v>
      </c>
      <c r="N56" s="83">
        <v>806</v>
      </c>
      <c r="O56" s="72">
        <f t="shared" si="16"/>
        <v>901.5</v>
      </c>
      <c r="P56" s="83">
        <v>30</v>
      </c>
      <c r="Q56" s="72">
        <f t="shared" si="17"/>
        <v>34.75</v>
      </c>
      <c r="R56" s="83">
        <v>370</v>
      </c>
      <c r="S56" s="72">
        <f t="shared" si="18"/>
        <v>407.75</v>
      </c>
      <c r="T56" s="83">
        <v>270</v>
      </c>
      <c r="U56" s="72">
        <f t="shared" si="19"/>
        <v>238.25</v>
      </c>
    </row>
    <row r="57" spans="1:21" x14ac:dyDescent="0.25">
      <c r="A57" s="74">
        <f t="shared" si="20"/>
        <v>45520</v>
      </c>
      <c r="B57" s="66">
        <v>4871</v>
      </c>
      <c r="C57" s="72">
        <f t="shared" si="21"/>
        <v>9697.25</v>
      </c>
      <c r="D57" s="67">
        <v>807</v>
      </c>
      <c r="E57" s="72">
        <f t="shared" si="11"/>
        <v>908.25</v>
      </c>
      <c r="F57" s="67">
        <v>612</v>
      </c>
      <c r="G57" s="72">
        <f t="shared" si="12"/>
        <v>659.75</v>
      </c>
      <c r="H57" s="67">
        <v>3452</v>
      </c>
      <c r="I57" s="72">
        <f t="shared" si="13"/>
        <v>8129</v>
      </c>
      <c r="J57" s="83">
        <v>4586</v>
      </c>
      <c r="K57" s="72">
        <f t="shared" si="14"/>
        <v>9400.75</v>
      </c>
      <c r="L57" s="83">
        <v>285</v>
      </c>
      <c r="M57" s="72">
        <f t="shared" si="15"/>
        <v>296.5</v>
      </c>
      <c r="N57" s="83">
        <v>769</v>
      </c>
      <c r="O57" s="72">
        <f t="shared" si="16"/>
        <v>871.75</v>
      </c>
      <c r="P57" s="83">
        <v>38</v>
      </c>
      <c r="Q57" s="72">
        <f t="shared" si="17"/>
        <v>36.5</v>
      </c>
      <c r="R57" s="83">
        <v>365</v>
      </c>
      <c r="S57" s="72">
        <f t="shared" si="18"/>
        <v>400</v>
      </c>
      <c r="T57" s="83">
        <v>247</v>
      </c>
      <c r="U57" s="72">
        <f t="shared" si="19"/>
        <v>259.75</v>
      </c>
    </row>
    <row r="58" spans="1:21" x14ac:dyDescent="0.25">
      <c r="A58" s="74">
        <f t="shared" si="20"/>
        <v>45527</v>
      </c>
      <c r="B58" s="66">
        <v>4658</v>
      </c>
      <c r="C58" s="72">
        <f t="shared" si="21"/>
        <v>7650.5</v>
      </c>
      <c r="D58" s="67">
        <v>847</v>
      </c>
      <c r="E58" s="72">
        <f t="shared" si="11"/>
        <v>881.5</v>
      </c>
      <c r="F58" s="67">
        <v>630</v>
      </c>
      <c r="G58" s="72">
        <f t="shared" si="12"/>
        <v>671.5</v>
      </c>
      <c r="H58" s="67">
        <v>3181</v>
      </c>
      <c r="I58" s="72">
        <f t="shared" si="13"/>
        <v>6097.25</v>
      </c>
      <c r="J58" s="83">
        <v>4341</v>
      </c>
      <c r="K58" s="72">
        <f t="shared" si="14"/>
        <v>7333.5</v>
      </c>
      <c r="L58" s="83">
        <v>318</v>
      </c>
      <c r="M58" s="72">
        <f t="shared" si="15"/>
        <v>317.25</v>
      </c>
      <c r="N58" s="83">
        <v>799</v>
      </c>
      <c r="O58" s="72">
        <f t="shared" si="16"/>
        <v>844.5</v>
      </c>
      <c r="P58" s="83">
        <v>48</v>
      </c>
      <c r="Q58" s="72">
        <f t="shared" si="17"/>
        <v>37</v>
      </c>
      <c r="R58" s="83">
        <v>361</v>
      </c>
      <c r="S58" s="72">
        <f t="shared" si="18"/>
        <v>391.75</v>
      </c>
      <c r="T58" s="83">
        <v>269</v>
      </c>
      <c r="U58" s="72">
        <f t="shared" si="19"/>
        <v>279.75</v>
      </c>
    </row>
    <row r="59" spans="1:21" x14ac:dyDescent="0.25">
      <c r="A59" s="74">
        <f t="shared" si="20"/>
        <v>45534</v>
      </c>
      <c r="B59" s="66">
        <v>4279</v>
      </c>
      <c r="C59" s="72">
        <f t="shared" si="21"/>
        <v>5492.5</v>
      </c>
      <c r="D59" s="67">
        <v>792</v>
      </c>
      <c r="E59" s="72">
        <f t="shared" si="11"/>
        <v>820.5</v>
      </c>
      <c r="F59" s="67">
        <v>563</v>
      </c>
      <c r="G59" s="72">
        <f t="shared" si="12"/>
        <v>611.25</v>
      </c>
      <c r="H59" s="67">
        <v>2924</v>
      </c>
      <c r="I59" s="72">
        <f t="shared" si="13"/>
        <v>4060.75</v>
      </c>
      <c r="J59" s="83">
        <v>3970</v>
      </c>
      <c r="K59" s="72">
        <f t="shared" si="14"/>
        <v>5189.75</v>
      </c>
      <c r="L59" s="83">
        <v>309</v>
      </c>
      <c r="M59" s="72">
        <f t="shared" si="15"/>
        <v>303</v>
      </c>
      <c r="N59" s="83">
        <v>746</v>
      </c>
      <c r="O59" s="72">
        <f t="shared" si="16"/>
        <v>780</v>
      </c>
      <c r="P59" s="83">
        <v>46</v>
      </c>
      <c r="Q59" s="72">
        <f t="shared" si="17"/>
        <v>40.5</v>
      </c>
      <c r="R59" s="83">
        <v>300</v>
      </c>
      <c r="S59" s="72">
        <f t="shared" si="18"/>
        <v>349</v>
      </c>
      <c r="T59" s="83">
        <v>263</v>
      </c>
      <c r="U59" s="72">
        <f t="shared" si="19"/>
        <v>262.25</v>
      </c>
    </row>
    <row r="60" spans="1:21" x14ac:dyDescent="0.25">
      <c r="A60" s="74">
        <f t="shared" si="20"/>
        <v>45541</v>
      </c>
      <c r="B60" s="66">
        <v>4304</v>
      </c>
      <c r="C60" s="72">
        <f t="shared" si="21"/>
        <v>4528</v>
      </c>
      <c r="D60" s="67">
        <v>940</v>
      </c>
      <c r="E60" s="72">
        <f t="shared" si="11"/>
        <v>846.5</v>
      </c>
      <c r="F60" s="67">
        <v>590</v>
      </c>
      <c r="G60" s="72">
        <f t="shared" si="12"/>
        <v>598.75</v>
      </c>
      <c r="H60" s="67">
        <v>2773</v>
      </c>
      <c r="I60" s="72">
        <f t="shared" si="13"/>
        <v>3082.5</v>
      </c>
      <c r="J60" s="83">
        <v>4035</v>
      </c>
      <c r="K60" s="72">
        <f t="shared" si="14"/>
        <v>4233</v>
      </c>
      <c r="L60" s="83">
        <v>269</v>
      </c>
      <c r="M60" s="72">
        <f t="shared" si="15"/>
        <v>295.25</v>
      </c>
      <c r="N60" s="83">
        <v>890</v>
      </c>
      <c r="O60" s="72">
        <f t="shared" si="16"/>
        <v>801</v>
      </c>
      <c r="P60" s="83">
        <v>50</v>
      </c>
      <c r="Q60" s="72">
        <f t="shared" si="17"/>
        <v>45.5</v>
      </c>
      <c r="R60" s="83">
        <v>372</v>
      </c>
      <c r="S60" s="72">
        <f t="shared" si="18"/>
        <v>349.5</v>
      </c>
      <c r="T60" s="83">
        <v>218</v>
      </c>
      <c r="U60" s="72">
        <f t="shared" si="19"/>
        <v>249.25</v>
      </c>
    </row>
    <row r="61" spans="1:21" x14ac:dyDescent="0.25">
      <c r="A61" s="74">
        <f t="shared" si="20"/>
        <v>45548</v>
      </c>
      <c r="B61" s="66">
        <v>3672</v>
      </c>
      <c r="C61" s="72">
        <f t="shared" si="21"/>
        <v>4228.25</v>
      </c>
      <c r="D61" s="67">
        <v>770</v>
      </c>
      <c r="E61" s="72">
        <f t="shared" si="11"/>
        <v>837.25</v>
      </c>
      <c r="F61" s="67">
        <v>387</v>
      </c>
      <c r="G61" s="72">
        <f t="shared" si="12"/>
        <v>542.5</v>
      </c>
      <c r="H61" s="67">
        <v>2515</v>
      </c>
      <c r="I61" s="72">
        <f t="shared" si="13"/>
        <v>2848.25</v>
      </c>
      <c r="J61" s="83">
        <v>3538</v>
      </c>
      <c r="K61" s="72">
        <f t="shared" si="14"/>
        <v>3971</v>
      </c>
      <c r="L61" s="83">
        <v>134</v>
      </c>
      <c r="M61" s="72">
        <f t="shared" si="15"/>
        <v>257.5</v>
      </c>
      <c r="N61" s="83">
        <v>725</v>
      </c>
      <c r="O61" s="72">
        <f t="shared" si="16"/>
        <v>790</v>
      </c>
      <c r="P61" s="83">
        <v>45</v>
      </c>
      <c r="Q61" s="72">
        <f t="shared" si="17"/>
        <v>47.25</v>
      </c>
      <c r="R61" s="83">
        <v>298</v>
      </c>
      <c r="S61" s="72">
        <f t="shared" si="18"/>
        <v>332.75</v>
      </c>
      <c r="T61" s="83">
        <v>89</v>
      </c>
      <c r="U61" s="72">
        <f t="shared" si="19"/>
        <v>209.75</v>
      </c>
    </row>
    <row r="62" spans="1:21" x14ac:dyDescent="0.25">
      <c r="A62" s="74">
        <f t="shared" si="20"/>
        <v>45555</v>
      </c>
      <c r="B62" s="66">
        <v>3630</v>
      </c>
      <c r="C62" s="72">
        <f t="shared" si="21"/>
        <v>3971.25</v>
      </c>
      <c r="D62" s="67">
        <v>809</v>
      </c>
      <c r="E62" s="72">
        <f t="shared" si="11"/>
        <v>827.75</v>
      </c>
      <c r="F62" s="67">
        <v>430</v>
      </c>
      <c r="G62" s="72">
        <f t="shared" si="12"/>
        <v>492.5</v>
      </c>
      <c r="H62" s="67">
        <v>2391</v>
      </c>
      <c r="I62" s="72">
        <f t="shared" si="13"/>
        <v>2650.75</v>
      </c>
      <c r="J62" s="83">
        <v>3493</v>
      </c>
      <c r="K62" s="72">
        <f t="shared" si="14"/>
        <v>3759</v>
      </c>
      <c r="L62" s="83">
        <v>137</v>
      </c>
      <c r="M62" s="72">
        <f t="shared" si="15"/>
        <v>212.25</v>
      </c>
      <c r="N62" s="83">
        <v>771</v>
      </c>
      <c r="O62" s="72">
        <f t="shared" si="16"/>
        <v>783</v>
      </c>
      <c r="P62" s="83">
        <v>38</v>
      </c>
      <c r="Q62" s="72">
        <f t="shared" si="17"/>
        <v>44.75</v>
      </c>
      <c r="R62" s="83">
        <v>331</v>
      </c>
      <c r="S62" s="72">
        <f t="shared" si="18"/>
        <v>325.25</v>
      </c>
      <c r="T62" s="83">
        <v>99</v>
      </c>
      <c r="U62" s="72">
        <f t="shared" si="19"/>
        <v>167.25</v>
      </c>
    </row>
    <row r="63" spans="1:21" x14ac:dyDescent="0.25">
      <c r="A63" s="74">
        <f t="shared" si="20"/>
        <v>45562</v>
      </c>
      <c r="B63" s="66">
        <v>3773</v>
      </c>
      <c r="C63" s="72">
        <f t="shared" si="21"/>
        <v>3844.75</v>
      </c>
      <c r="D63" s="67">
        <v>876</v>
      </c>
      <c r="E63" s="72">
        <f t="shared" si="11"/>
        <v>848.75</v>
      </c>
      <c r="F63" s="67">
        <v>347</v>
      </c>
      <c r="G63" s="72">
        <f t="shared" si="12"/>
        <v>438.5</v>
      </c>
      <c r="H63" s="67">
        <v>2550</v>
      </c>
      <c r="I63" s="72">
        <f t="shared" si="13"/>
        <v>2557.25</v>
      </c>
      <c r="J63" s="83">
        <v>3629</v>
      </c>
      <c r="K63" s="72">
        <f t="shared" si="14"/>
        <v>3673.75</v>
      </c>
      <c r="L63" s="83">
        <v>144</v>
      </c>
      <c r="M63" s="72">
        <f t="shared" si="15"/>
        <v>171</v>
      </c>
      <c r="N63" s="83">
        <v>835</v>
      </c>
      <c r="O63" s="72">
        <f t="shared" si="16"/>
        <v>805.25</v>
      </c>
      <c r="P63" s="83">
        <v>41</v>
      </c>
      <c r="Q63" s="72">
        <f t="shared" si="17"/>
        <v>43.5</v>
      </c>
      <c r="R63" s="83">
        <v>244</v>
      </c>
      <c r="S63" s="72">
        <f t="shared" si="18"/>
        <v>311.25</v>
      </c>
      <c r="T63" s="83">
        <v>103</v>
      </c>
      <c r="U63" s="72">
        <f t="shared" si="19"/>
        <v>127.25</v>
      </c>
    </row>
    <row r="64" spans="1:21" x14ac:dyDescent="0.25">
      <c r="A64" s="74">
        <f t="shared" si="20"/>
        <v>45569</v>
      </c>
      <c r="B64" s="66">
        <v>2811</v>
      </c>
      <c r="C64" s="72">
        <f t="shared" si="21"/>
        <v>3471.5</v>
      </c>
      <c r="D64" s="67">
        <v>833</v>
      </c>
      <c r="E64" s="72">
        <f t="shared" si="11"/>
        <v>822</v>
      </c>
      <c r="F64" s="67">
        <v>384</v>
      </c>
      <c r="G64" s="72">
        <f t="shared" si="12"/>
        <v>387</v>
      </c>
      <c r="H64" s="67">
        <v>1594</v>
      </c>
      <c r="I64" s="72">
        <f t="shared" si="13"/>
        <v>2262.5</v>
      </c>
      <c r="J64" s="83">
        <v>2678</v>
      </c>
      <c r="K64" s="72">
        <f t="shared" si="14"/>
        <v>3334.5</v>
      </c>
      <c r="L64" s="83">
        <v>133</v>
      </c>
      <c r="M64" s="72">
        <f t="shared" si="15"/>
        <v>137</v>
      </c>
      <c r="N64" s="83">
        <v>794</v>
      </c>
      <c r="O64" s="72">
        <f t="shared" si="16"/>
        <v>781.25</v>
      </c>
      <c r="P64" s="83">
        <v>39</v>
      </c>
      <c r="Q64" s="72">
        <f t="shared" si="17"/>
        <v>40.75</v>
      </c>
      <c r="R64" s="83">
        <v>290</v>
      </c>
      <c r="S64" s="72">
        <f t="shared" si="18"/>
        <v>290.75</v>
      </c>
      <c r="T64" s="83">
        <v>94</v>
      </c>
      <c r="U64" s="72">
        <f t="shared" si="19"/>
        <v>96.25</v>
      </c>
    </row>
    <row r="65" spans="1:21" x14ac:dyDescent="0.25">
      <c r="A65" s="74">
        <f t="shared" si="20"/>
        <v>45576</v>
      </c>
      <c r="B65" s="66">
        <v>1599</v>
      </c>
      <c r="C65" s="72">
        <f t="shared" si="21"/>
        <v>2953.25</v>
      </c>
      <c r="D65" s="67">
        <v>684</v>
      </c>
      <c r="E65" s="72">
        <f t="shared" si="11"/>
        <v>800.5</v>
      </c>
      <c r="F65" s="67">
        <v>339</v>
      </c>
      <c r="G65" s="72">
        <f t="shared" si="12"/>
        <v>375</v>
      </c>
      <c r="H65" s="67">
        <v>576</v>
      </c>
      <c r="I65" s="72">
        <f t="shared" si="13"/>
        <v>1777.75</v>
      </c>
      <c r="J65" s="83">
        <v>1469</v>
      </c>
      <c r="K65" s="72">
        <f t="shared" si="14"/>
        <v>2817.25</v>
      </c>
      <c r="L65" s="83">
        <v>130</v>
      </c>
      <c r="M65" s="72">
        <f t="shared" si="15"/>
        <v>136</v>
      </c>
      <c r="N65" s="83">
        <v>648</v>
      </c>
      <c r="O65" s="72">
        <f t="shared" si="16"/>
        <v>762</v>
      </c>
      <c r="P65" s="83">
        <v>36</v>
      </c>
      <c r="Q65" s="72">
        <f t="shared" si="17"/>
        <v>38.5</v>
      </c>
      <c r="R65" s="83">
        <v>245</v>
      </c>
      <c r="S65" s="72">
        <f t="shared" si="18"/>
        <v>277.5</v>
      </c>
      <c r="T65" s="83">
        <v>94</v>
      </c>
      <c r="U65" s="72">
        <f t="shared" si="19"/>
        <v>97.5</v>
      </c>
    </row>
    <row r="66" spans="1:21" x14ac:dyDescent="0.25">
      <c r="A66" s="74">
        <f t="shared" si="20"/>
        <v>45583</v>
      </c>
      <c r="B66" s="66">
        <v>1622</v>
      </c>
      <c r="C66" s="72">
        <f t="shared" si="21"/>
        <v>2451.25</v>
      </c>
      <c r="D66" s="67">
        <v>797</v>
      </c>
      <c r="E66" s="72">
        <f t="shared" si="11"/>
        <v>797.5</v>
      </c>
      <c r="F66" s="67">
        <v>313</v>
      </c>
      <c r="G66" s="72">
        <f t="shared" si="12"/>
        <v>345.75</v>
      </c>
      <c r="H66" s="67">
        <v>512</v>
      </c>
      <c r="I66" s="72">
        <f t="shared" si="13"/>
        <v>1308</v>
      </c>
      <c r="J66" s="83">
        <v>1504</v>
      </c>
      <c r="K66" s="72">
        <f t="shared" si="14"/>
        <v>2320</v>
      </c>
      <c r="L66" s="83">
        <v>118</v>
      </c>
      <c r="M66" s="72">
        <f t="shared" si="15"/>
        <v>131.25</v>
      </c>
      <c r="N66" s="83">
        <v>751</v>
      </c>
      <c r="O66" s="72">
        <f t="shared" si="16"/>
        <v>757</v>
      </c>
      <c r="P66" s="83">
        <v>46</v>
      </c>
      <c r="Q66" s="72">
        <f t="shared" si="17"/>
        <v>40.5</v>
      </c>
      <c r="R66" s="83">
        <v>241</v>
      </c>
      <c r="S66" s="72">
        <f t="shared" si="18"/>
        <v>255</v>
      </c>
      <c r="T66" s="83">
        <v>72</v>
      </c>
      <c r="U66" s="72">
        <f t="shared" si="19"/>
        <v>90.75</v>
      </c>
    </row>
    <row r="67" spans="1:21" x14ac:dyDescent="0.25">
      <c r="A67" s="74">
        <f t="shared" si="20"/>
        <v>45590</v>
      </c>
      <c r="B67" s="66">
        <v>1758</v>
      </c>
      <c r="C67" s="72">
        <f t="shared" si="21"/>
        <v>1947.5</v>
      </c>
      <c r="D67" s="67">
        <v>889</v>
      </c>
      <c r="E67" s="72">
        <f t="shared" si="11"/>
        <v>800.75</v>
      </c>
      <c r="F67" s="67">
        <v>301</v>
      </c>
      <c r="G67" s="72">
        <f t="shared" si="12"/>
        <v>334.25</v>
      </c>
      <c r="H67" s="67">
        <v>568</v>
      </c>
      <c r="I67" s="72">
        <f t="shared" si="13"/>
        <v>812.5</v>
      </c>
      <c r="J67" s="83">
        <v>1630</v>
      </c>
      <c r="K67" s="72">
        <f t="shared" si="14"/>
        <v>1820.25</v>
      </c>
      <c r="L67" s="83">
        <v>128</v>
      </c>
      <c r="M67" s="72">
        <f t="shared" si="15"/>
        <v>127.25</v>
      </c>
      <c r="N67" s="83">
        <v>823</v>
      </c>
      <c r="O67" s="72">
        <f t="shared" si="16"/>
        <v>754</v>
      </c>
      <c r="P67" s="83">
        <v>66</v>
      </c>
      <c r="Q67" s="72">
        <f t="shared" si="17"/>
        <v>46.75</v>
      </c>
      <c r="R67" s="83">
        <v>239</v>
      </c>
      <c r="S67" s="72">
        <f t="shared" si="18"/>
        <v>253.75</v>
      </c>
      <c r="T67" s="83">
        <v>62</v>
      </c>
      <c r="U67" s="72">
        <f t="shared" si="19"/>
        <v>80.5</v>
      </c>
    </row>
    <row r="68" spans="1:21" x14ac:dyDescent="0.25">
      <c r="A68" s="74">
        <f t="shared" si="20"/>
        <v>45597</v>
      </c>
      <c r="B68" s="66">
        <v>1837</v>
      </c>
      <c r="C68" s="72">
        <f t="shared" si="21"/>
        <v>1704</v>
      </c>
      <c r="D68" s="67">
        <v>959</v>
      </c>
      <c r="E68" s="72">
        <f t="shared" si="11"/>
        <v>832.25</v>
      </c>
      <c r="F68" s="67">
        <v>276</v>
      </c>
      <c r="G68" s="72">
        <f t="shared" si="12"/>
        <v>307.25</v>
      </c>
      <c r="H68" s="67">
        <v>602</v>
      </c>
      <c r="I68" s="72">
        <f t="shared" si="13"/>
        <v>564.5</v>
      </c>
      <c r="J68" s="83">
        <v>1711</v>
      </c>
      <c r="K68" s="72">
        <f t="shared" si="14"/>
        <v>1578.5</v>
      </c>
      <c r="L68" s="83">
        <v>126</v>
      </c>
      <c r="M68" s="72">
        <f t="shared" si="15"/>
        <v>125.5</v>
      </c>
      <c r="N68" s="83">
        <v>880</v>
      </c>
      <c r="O68" s="72">
        <f t="shared" si="16"/>
        <v>775.5</v>
      </c>
      <c r="P68" s="83">
        <v>79</v>
      </c>
      <c r="Q68" s="72">
        <f t="shared" si="17"/>
        <v>56.75</v>
      </c>
      <c r="R68" s="83">
        <v>229</v>
      </c>
      <c r="S68" s="72">
        <f t="shared" si="18"/>
        <v>238.5</v>
      </c>
      <c r="T68" s="83">
        <v>47</v>
      </c>
      <c r="U68" s="72">
        <f t="shared" si="19"/>
        <v>68.75</v>
      </c>
    </row>
    <row r="69" spans="1:21" x14ac:dyDescent="0.25">
      <c r="A69" s="74">
        <f t="shared" si="20"/>
        <v>45604</v>
      </c>
      <c r="B69" s="66">
        <v>1603</v>
      </c>
      <c r="C69" s="72">
        <f t="shared" si="21"/>
        <v>1705</v>
      </c>
      <c r="D69" s="67">
        <v>786</v>
      </c>
      <c r="E69" s="72">
        <f t="shared" ref="E69:E100" si="22">AVERAGE(D66:D69)</f>
        <v>857.75</v>
      </c>
      <c r="F69" s="67">
        <v>350</v>
      </c>
      <c r="G69" s="72">
        <f t="shared" ref="G69:G100" si="23">AVERAGE(F66:F69)</f>
        <v>310</v>
      </c>
      <c r="H69" s="67">
        <v>467</v>
      </c>
      <c r="I69" s="72">
        <f t="shared" ref="I69:I100" si="24">AVERAGE(H66:H69)</f>
        <v>537.25</v>
      </c>
      <c r="J69" s="83">
        <v>1481</v>
      </c>
      <c r="K69" s="72">
        <f t="shared" ref="K69:K100" si="25">AVERAGE(J66:J69)</f>
        <v>1581.5</v>
      </c>
      <c r="L69" s="83">
        <v>122</v>
      </c>
      <c r="M69" s="72">
        <f t="shared" ref="M69:M100" si="26">AVERAGE(L66:L69)</f>
        <v>123.5</v>
      </c>
      <c r="N69" s="83">
        <v>728</v>
      </c>
      <c r="O69" s="72">
        <f t="shared" ref="O69:O100" si="27">AVERAGE(N66:N69)</f>
        <v>795.5</v>
      </c>
      <c r="P69" s="83">
        <v>58</v>
      </c>
      <c r="Q69" s="72">
        <f t="shared" ref="Q69:Q100" si="28">AVERAGE(P66:P69)</f>
        <v>62.25</v>
      </c>
      <c r="R69" s="83">
        <v>286</v>
      </c>
      <c r="S69" s="72">
        <f t="shared" ref="S69:S100" si="29">AVERAGE(R66:R69)</f>
        <v>248.75</v>
      </c>
      <c r="T69" s="83">
        <v>64</v>
      </c>
      <c r="U69" s="72">
        <f t="shared" ref="U69:U100" si="30">AVERAGE(T66:T69)</f>
        <v>61.25</v>
      </c>
    </row>
    <row r="70" spans="1:21" x14ac:dyDescent="0.25">
      <c r="A70" s="74">
        <f t="shared" ref="A70:A101" si="31">A69+7</f>
        <v>45611</v>
      </c>
      <c r="B70" s="66">
        <v>1671</v>
      </c>
      <c r="C70" s="72">
        <f t="shared" si="21"/>
        <v>1717.25</v>
      </c>
      <c r="D70" s="67">
        <v>807</v>
      </c>
      <c r="E70" s="72">
        <f t="shared" si="22"/>
        <v>860.25</v>
      </c>
      <c r="F70" s="67">
        <v>378</v>
      </c>
      <c r="G70" s="72">
        <f t="shared" si="23"/>
        <v>326.25</v>
      </c>
      <c r="H70" s="67">
        <v>486</v>
      </c>
      <c r="I70" s="72">
        <f t="shared" si="24"/>
        <v>530.75</v>
      </c>
      <c r="J70" s="83">
        <v>1544</v>
      </c>
      <c r="K70" s="72">
        <f t="shared" si="25"/>
        <v>1591.5</v>
      </c>
      <c r="L70" s="83">
        <v>127</v>
      </c>
      <c r="M70" s="72">
        <f t="shared" si="26"/>
        <v>125.75</v>
      </c>
      <c r="N70" s="83">
        <v>743</v>
      </c>
      <c r="O70" s="72">
        <f t="shared" si="27"/>
        <v>793.5</v>
      </c>
      <c r="P70" s="83">
        <v>64</v>
      </c>
      <c r="Q70" s="72">
        <f t="shared" si="28"/>
        <v>66.75</v>
      </c>
      <c r="R70" s="83">
        <v>315</v>
      </c>
      <c r="S70" s="72">
        <f t="shared" si="29"/>
        <v>267.25</v>
      </c>
      <c r="T70" s="83">
        <v>63</v>
      </c>
      <c r="U70" s="72">
        <f t="shared" si="30"/>
        <v>59</v>
      </c>
    </row>
    <row r="71" spans="1:21" x14ac:dyDescent="0.25">
      <c r="A71" s="74">
        <f t="shared" si="31"/>
        <v>45618</v>
      </c>
      <c r="B71" s="66">
        <v>1939</v>
      </c>
      <c r="C71" s="72">
        <f t="shared" si="21"/>
        <v>1762.5</v>
      </c>
      <c r="D71" s="67">
        <v>1020</v>
      </c>
      <c r="E71" s="72">
        <f t="shared" si="22"/>
        <v>893</v>
      </c>
      <c r="F71" s="67">
        <v>392</v>
      </c>
      <c r="G71" s="72">
        <f t="shared" si="23"/>
        <v>349</v>
      </c>
      <c r="H71" s="67">
        <v>527</v>
      </c>
      <c r="I71" s="72">
        <f t="shared" si="24"/>
        <v>520.5</v>
      </c>
      <c r="J71" s="83">
        <v>1736</v>
      </c>
      <c r="K71" s="72">
        <f t="shared" si="25"/>
        <v>1618</v>
      </c>
      <c r="L71" s="83">
        <v>203</v>
      </c>
      <c r="M71" s="72">
        <f t="shared" si="26"/>
        <v>144.5</v>
      </c>
      <c r="N71" s="83">
        <v>907</v>
      </c>
      <c r="O71" s="72">
        <f t="shared" si="27"/>
        <v>814.5</v>
      </c>
      <c r="P71" s="83">
        <v>113</v>
      </c>
      <c r="Q71" s="72">
        <f t="shared" si="28"/>
        <v>78.5</v>
      </c>
      <c r="R71" s="83">
        <v>302</v>
      </c>
      <c r="S71" s="72">
        <f t="shared" si="29"/>
        <v>283</v>
      </c>
      <c r="T71" s="83">
        <v>90</v>
      </c>
      <c r="U71" s="72">
        <f t="shared" si="30"/>
        <v>66</v>
      </c>
    </row>
    <row r="72" spans="1:21" x14ac:dyDescent="0.25">
      <c r="A72" s="74">
        <f t="shared" si="31"/>
        <v>45625</v>
      </c>
      <c r="B72" s="66">
        <v>1937</v>
      </c>
      <c r="C72" s="72">
        <f t="shared" ref="C72:C103" si="32">AVERAGE(B69:B72)</f>
        <v>1787.5</v>
      </c>
      <c r="D72" s="67">
        <v>1068</v>
      </c>
      <c r="E72" s="72">
        <f t="shared" si="22"/>
        <v>920.25</v>
      </c>
      <c r="F72" s="67">
        <v>353</v>
      </c>
      <c r="G72" s="72">
        <f t="shared" si="23"/>
        <v>368.25</v>
      </c>
      <c r="H72" s="67">
        <v>516</v>
      </c>
      <c r="I72" s="72">
        <f t="shared" si="24"/>
        <v>499</v>
      </c>
      <c r="J72" s="83">
        <v>1772</v>
      </c>
      <c r="K72" s="72">
        <f t="shared" si="25"/>
        <v>1633.25</v>
      </c>
      <c r="L72" s="83">
        <v>165</v>
      </c>
      <c r="M72" s="72">
        <f t="shared" si="26"/>
        <v>154.25</v>
      </c>
      <c r="N72" s="83">
        <v>964</v>
      </c>
      <c r="O72" s="72">
        <f t="shared" si="27"/>
        <v>835.5</v>
      </c>
      <c r="P72" s="83">
        <v>104</v>
      </c>
      <c r="Q72" s="72">
        <f t="shared" si="28"/>
        <v>84.75</v>
      </c>
      <c r="R72" s="83">
        <v>292</v>
      </c>
      <c r="S72" s="72">
        <f t="shared" si="29"/>
        <v>298.75</v>
      </c>
      <c r="T72" s="83">
        <v>61</v>
      </c>
      <c r="U72" s="72">
        <f t="shared" si="30"/>
        <v>69.5</v>
      </c>
    </row>
    <row r="73" spans="1:21" x14ac:dyDescent="0.25">
      <c r="A73" s="74">
        <f t="shared" si="31"/>
        <v>45632</v>
      </c>
      <c r="B73" s="66">
        <v>2048</v>
      </c>
      <c r="C73" s="72">
        <f t="shared" si="32"/>
        <v>1898.75</v>
      </c>
      <c r="D73" s="67">
        <v>1113</v>
      </c>
      <c r="E73" s="72">
        <f t="shared" si="22"/>
        <v>1002</v>
      </c>
      <c r="F73" s="67">
        <v>382</v>
      </c>
      <c r="G73" s="72">
        <f t="shared" si="23"/>
        <v>376.25</v>
      </c>
      <c r="H73" s="67">
        <v>548</v>
      </c>
      <c r="I73" s="72">
        <f t="shared" si="24"/>
        <v>519.25</v>
      </c>
      <c r="J73" s="83">
        <v>1876</v>
      </c>
      <c r="K73" s="72">
        <f t="shared" si="25"/>
        <v>1732</v>
      </c>
      <c r="L73" s="83">
        <v>172</v>
      </c>
      <c r="M73" s="72">
        <f t="shared" si="26"/>
        <v>166.75</v>
      </c>
      <c r="N73" s="83">
        <v>1037</v>
      </c>
      <c r="O73" s="72">
        <f t="shared" si="27"/>
        <v>912.75</v>
      </c>
      <c r="P73" s="83">
        <v>76</v>
      </c>
      <c r="Q73" s="72">
        <f t="shared" si="28"/>
        <v>89.25</v>
      </c>
      <c r="R73" s="83">
        <v>286</v>
      </c>
      <c r="S73" s="72">
        <f t="shared" si="29"/>
        <v>298.75</v>
      </c>
      <c r="T73" s="83">
        <v>96</v>
      </c>
      <c r="U73" s="72">
        <f t="shared" si="30"/>
        <v>77.5</v>
      </c>
    </row>
    <row r="74" spans="1:21" x14ac:dyDescent="0.25">
      <c r="A74" s="74">
        <f t="shared" si="31"/>
        <v>45639</v>
      </c>
      <c r="B74" s="66">
        <v>1790</v>
      </c>
      <c r="C74" s="72">
        <f t="shared" si="32"/>
        <v>1928.5</v>
      </c>
      <c r="D74" s="67">
        <v>984</v>
      </c>
      <c r="E74" s="72">
        <f t="shared" si="22"/>
        <v>1046.25</v>
      </c>
      <c r="F74" s="67">
        <v>345</v>
      </c>
      <c r="G74" s="72">
        <f t="shared" si="23"/>
        <v>368</v>
      </c>
      <c r="H74" s="67">
        <v>461</v>
      </c>
      <c r="I74" s="72">
        <f t="shared" si="24"/>
        <v>513</v>
      </c>
      <c r="J74" s="83">
        <v>1638</v>
      </c>
      <c r="K74" s="72">
        <f t="shared" si="25"/>
        <v>1755.5</v>
      </c>
      <c r="L74" s="83">
        <v>152</v>
      </c>
      <c r="M74" s="72">
        <f t="shared" si="26"/>
        <v>173</v>
      </c>
      <c r="N74" s="83">
        <v>914</v>
      </c>
      <c r="O74" s="72">
        <f t="shared" si="27"/>
        <v>955.5</v>
      </c>
      <c r="P74" s="83">
        <v>70</v>
      </c>
      <c r="Q74" s="72">
        <f t="shared" si="28"/>
        <v>90.75</v>
      </c>
      <c r="R74" s="83">
        <v>263</v>
      </c>
      <c r="S74" s="72">
        <f t="shared" si="29"/>
        <v>285.75</v>
      </c>
      <c r="T74" s="83">
        <v>82</v>
      </c>
      <c r="U74" s="72">
        <f t="shared" si="30"/>
        <v>82.25</v>
      </c>
    </row>
    <row r="75" spans="1:21" x14ac:dyDescent="0.25">
      <c r="A75" s="74">
        <f t="shared" si="31"/>
        <v>45646</v>
      </c>
      <c r="B75" s="66">
        <v>1890</v>
      </c>
      <c r="C75" s="72">
        <f t="shared" si="32"/>
        <v>1916.25</v>
      </c>
      <c r="D75" s="67">
        <v>969</v>
      </c>
      <c r="E75" s="72">
        <f t="shared" si="22"/>
        <v>1033.5</v>
      </c>
      <c r="F75" s="67">
        <v>382</v>
      </c>
      <c r="G75" s="72">
        <f t="shared" si="23"/>
        <v>365.5</v>
      </c>
      <c r="H75" s="67">
        <v>539</v>
      </c>
      <c r="I75" s="72">
        <f t="shared" si="24"/>
        <v>516</v>
      </c>
      <c r="J75" s="83">
        <v>1734</v>
      </c>
      <c r="K75" s="72">
        <f t="shared" si="25"/>
        <v>1755</v>
      </c>
      <c r="L75" s="83">
        <v>156</v>
      </c>
      <c r="M75" s="72">
        <f t="shared" si="26"/>
        <v>161.25</v>
      </c>
      <c r="N75" s="83">
        <v>893</v>
      </c>
      <c r="O75" s="72">
        <f t="shared" si="27"/>
        <v>952</v>
      </c>
      <c r="P75" s="83">
        <v>76</v>
      </c>
      <c r="Q75" s="72">
        <f t="shared" si="28"/>
        <v>81.5</v>
      </c>
      <c r="R75" s="83">
        <v>302</v>
      </c>
      <c r="S75" s="72">
        <f t="shared" si="29"/>
        <v>285.75</v>
      </c>
      <c r="T75" s="83">
        <v>80</v>
      </c>
      <c r="U75" s="72">
        <f t="shared" si="30"/>
        <v>79.75</v>
      </c>
    </row>
    <row r="76" spans="1:21" x14ac:dyDescent="0.25">
      <c r="A76" s="74">
        <f t="shared" si="31"/>
        <v>45653</v>
      </c>
      <c r="B76" s="66">
        <v>1922</v>
      </c>
      <c r="C76" s="72">
        <f t="shared" si="32"/>
        <v>1912.5</v>
      </c>
      <c r="D76" s="67">
        <v>761</v>
      </c>
      <c r="E76" s="72">
        <f t="shared" si="22"/>
        <v>956.75</v>
      </c>
      <c r="F76" s="67">
        <v>235</v>
      </c>
      <c r="G76" s="72">
        <f t="shared" si="23"/>
        <v>336</v>
      </c>
      <c r="H76" s="67">
        <v>926</v>
      </c>
      <c r="I76" s="72">
        <f t="shared" si="24"/>
        <v>618.5</v>
      </c>
      <c r="J76" s="83">
        <v>1769</v>
      </c>
      <c r="K76" s="72">
        <f t="shared" si="25"/>
        <v>1754.25</v>
      </c>
      <c r="L76" s="83">
        <v>153</v>
      </c>
      <c r="M76" s="72">
        <f t="shared" si="26"/>
        <v>158.25</v>
      </c>
      <c r="N76" s="83">
        <v>681</v>
      </c>
      <c r="O76" s="72">
        <f t="shared" si="27"/>
        <v>881.25</v>
      </c>
      <c r="P76" s="83">
        <v>80</v>
      </c>
      <c r="Q76" s="72">
        <f t="shared" si="28"/>
        <v>75.5</v>
      </c>
      <c r="R76" s="83">
        <v>162</v>
      </c>
      <c r="S76" s="72">
        <f t="shared" si="29"/>
        <v>253.25</v>
      </c>
      <c r="T76" s="83">
        <v>73</v>
      </c>
      <c r="U76" s="72">
        <f t="shared" si="30"/>
        <v>82.75</v>
      </c>
    </row>
    <row r="77" spans="1:21" x14ac:dyDescent="0.25">
      <c r="A77" s="74">
        <f t="shared" si="31"/>
        <v>45660</v>
      </c>
      <c r="B77" s="66">
        <v>1558</v>
      </c>
      <c r="C77" s="72">
        <f t="shared" si="32"/>
        <v>1790</v>
      </c>
      <c r="D77" s="67">
        <v>863</v>
      </c>
      <c r="E77" s="72">
        <f t="shared" si="22"/>
        <v>894.25</v>
      </c>
      <c r="F77" s="67">
        <v>218</v>
      </c>
      <c r="G77" s="72">
        <f t="shared" si="23"/>
        <v>295</v>
      </c>
      <c r="H77" s="67">
        <v>477</v>
      </c>
      <c r="I77" s="72">
        <f t="shared" si="24"/>
        <v>600.75</v>
      </c>
      <c r="J77" s="83">
        <v>1456</v>
      </c>
      <c r="K77" s="72">
        <f t="shared" si="25"/>
        <v>1649.25</v>
      </c>
      <c r="L77" s="83">
        <v>104</v>
      </c>
      <c r="M77" s="72">
        <f t="shared" si="26"/>
        <v>141.25</v>
      </c>
      <c r="N77" s="83">
        <v>805</v>
      </c>
      <c r="O77" s="72">
        <f t="shared" si="27"/>
        <v>823.25</v>
      </c>
      <c r="P77" s="83">
        <v>58</v>
      </c>
      <c r="Q77" s="72">
        <f t="shared" si="28"/>
        <v>71</v>
      </c>
      <c r="R77" s="83">
        <v>174</v>
      </c>
      <c r="S77" s="72">
        <f t="shared" si="29"/>
        <v>225.25</v>
      </c>
      <c r="T77" s="83">
        <v>44</v>
      </c>
      <c r="U77" s="72">
        <f t="shared" si="30"/>
        <v>69.75</v>
      </c>
    </row>
    <row r="78" spans="1:21" x14ac:dyDescent="0.25">
      <c r="A78" s="74">
        <f t="shared" si="31"/>
        <v>45667</v>
      </c>
      <c r="B78" s="66">
        <v>1691</v>
      </c>
      <c r="C78" s="72">
        <f t="shared" si="32"/>
        <v>1765.25</v>
      </c>
      <c r="D78" s="67">
        <v>998</v>
      </c>
      <c r="E78" s="72">
        <f t="shared" si="22"/>
        <v>897.75</v>
      </c>
      <c r="F78" s="67">
        <v>316</v>
      </c>
      <c r="G78" s="72">
        <f t="shared" si="23"/>
        <v>287.75</v>
      </c>
      <c r="H78" s="67">
        <v>377</v>
      </c>
      <c r="I78" s="72">
        <f t="shared" si="24"/>
        <v>579.75</v>
      </c>
      <c r="J78" s="83">
        <v>1547</v>
      </c>
      <c r="K78" s="72">
        <f t="shared" si="25"/>
        <v>1626.5</v>
      </c>
      <c r="L78" s="83">
        <v>144</v>
      </c>
      <c r="M78" s="72">
        <f t="shared" si="26"/>
        <v>139.25</v>
      </c>
      <c r="N78" s="83">
        <v>915</v>
      </c>
      <c r="O78" s="72">
        <f t="shared" si="27"/>
        <v>823.5</v>
      </c>
      <c r="P78" s="83">
        <v>83</v>
      </c>
      <c r="Q78" s="72">
        <f t="shared" si="28"/>
        <v>74.25</v>
      </c>
      <c r="R78" s="83">
        <v>255</v>
      </c>
      <c r="S78" s="72">
        <f t="shared" si="29"/>
        <v>223.25</v>
      </c>
      <c r="T78" s="83">
        <v>61</v>
      </c>
      <c r="U78" s="72">
        <f t="shared" si="30"/>
        <v>64.5</v>
      </c>
    </row>
    <row r="79" spans="1:21" x14ac:dyDescent="0.25">
      <c r="A79" s="74">
        <f t="shared" si="31"/>
        <v>45674</v>
      </c>
      <c r="B79" s="66">
        <v>1812</v>
      </c>
      <c r="C79" s="72">
        <f t="shared" si="32"/>
        <v>1745.75</v>
      </c>
      <c r="D79" s="67">
        <v>981</v>
      </c>
      <c r="E79" s="72">
        <f t="shared" si="22"/>
        <v>900.75</v>
      </c>
      <c r="F79" s="67">
        <v>401</v>
      </c>
      <c r="G79" s="72">
        <f t="shared" si="23"/>
        <v>292.5</v>
      </c>
      <c r="H79" s="67">
        <v>430</v>
      </c>
      <c r="I79" s="72">
        <f t="shared" si="24"/>
        <v>552.5</v>
      </c>
      <c r="J79" s="83">
        <v>1619</v>
      </c>
      <c r="K79" s="72">
        <f t="shared" si="25"/>
        <v>1597.75</v>
      </c>
      <c r="L79" s="83">
        <v>193</v>
      </c>
      <c r="M79" s="72">
        <f t="shared" si="26"/>
        <v>148.5</v>
      </c>
      <c r="N79" s="83">
        <v>894</v>
      </c>
      <c r="O79" s="72">
        <f t="shared" si="27"/>
        <v>823.75</v>
      </c>
      <c r="P79" s="83">
        <v>87</v>
      </c>
      <c r="Q79" s="72">
        <f t="shared" si="28"/>
        <v>77</v>
      </c>
      <c r="R79" s="83">
        <v>295</v>
      </c>
      <c r="S79" s="72">
        <f t="shared" si="29"/>
        <v>221.5</v>
      </c>
      <c r="T79" s="83">
        <v>106</v>
      </c>
      <c r="U79" s="72">
        <f t="shared" si="30"/>
        <v>71</v>
      </c>
    </row>
    <row r="80" spans="1:21" x14ac:dyDescent="0.25">
      <c r="A80" s="74">
        <f t="shared" si="31"/>
        <v>45681</v>
      </c>
      <c r="B80" s="66">
        <v>1695</v>
      </c>
      <c r="C80" s="72">
        <f t="shared" si="32"/>
        <v>1689</v>
      </c>
      <c r="D80" s="67">
        <v>868</v>
      </c>
      <c r="E80" s="72">
        <f t="shared" si="22"/>
        <v>927.5</v>
      </c>
      <c r="F80" s="67">
        <v>382</v>
      </c>
      <c r="G80" s="72">
        <f t="shared" si="23"/>
        <v>329.25</v>
      </c>
      <c r="H80" s="67">
        <v>445</v>
      </c>
      <c r="I80" s="72">
        <f t="shared" si="24"/>
        <v>432.25</v>
      </c>
      <c r="J80" s="83">
        <v>1543</v>
      </c>
      <c r="K80" s="72">
        <f t="shared" si="25"/>
        <v>1541.25</v>
      </c>
      <c r="L80" s="83">
        <v>152</v>
      </c>
      <c r="M80" s="72">
        <f t="shared" si="26"/>
        <v>148.25</v>
      </c>
      <c r="N80" s="83">
        <v>801</v>
      </c>
      <c r="O80" s="72">
        <f t="shared" si="27"/>
        <v>853.75</v>
      </c>
      <c r="P80" s="83">
        <v>67</v>
      </c>
      <c r="Q80" s="72">
        <f t="shared" si="28"/>
        <v>73.75</v>
      </c>
      <c r="R80" s="83">
        <v>297</v>
      </c>
      <c r="S80" s="72">
        <f t="shared" si="29"/>
        <v>255.25</v>
      </c>
      <c r="T80" s="83">
        <v>85</v>
      </c>
      <c r="U80" s="72">
        <f t="shared" si="30"/>
        <v>74</v>
      </c>
    </row>
    <row r="81" spans="1:21" x14ac:dyDescent="0.25">
      <c r="A81" s="74">
        <f t="shared" si="31"/>
        <v>45688</v>
      </c>
      <c r="B81" s="66">
        <v>2004</v>
      </c>
      <c r="C81" s="72">
        <f t="shared" si="32"/>
        <v>1800.5</v>
      </c>
      <c r="D81" s="67">
        <v>1085</v>
      </c>
      <c r="E81" s="72">
        <f t="shared" si="22"/>
        <v>983</v>
      </c>
      <c r="F81" s="67">
        <v>426</v>
      </c>
      <c r="G81" s="72">
        <f t="shared" si="23"/>
        <v>381.25</v>
      </c>
      <c r="H81" s="67">
        <v>493</v>
      </c>
      <c r="I81" s="72">
        <f t="shared" si="24"/>
        <v>436.25</v>
      </c>
      <c r="J81" s="83">
        <v>1807</v>
      </c>
      <c r="K81" s="72">
        <f t="shared" si="25"/>
        <v>1629</v>
      </c>
      <c r="L81" s="83">
        <v>197</v>
      </c>
      <c r="M81" s="72">
        <f t="shared" si="26"/>
        <v>171.5</v>
      </c>
      <c r="N81" s="83">
        <v>977</v>
      </c>
      <c r="O81" s="72">
        <f t="shared" si="27"/>
        <v>896.75</v>
      </c>
      <c r="P81" s="83">
        <v>108</v>
      </c>
      <c r="Q81" s="72">
        <f t="shared" si="28"/>
        <v>86.25</v>
      </c>
      <c r="R81" s="83">
        <v>337</v>
      </c>
      <c r="S81" s="72">
        <f t="shared" si="29"/>
        <v>296</v>
      </c>
      <c r="T81" s="83">
        <v>89</v>
      </c>
      <c r="U81" s="72">
        <f t="shared" si="30"/>
        <v>85.25</v>
      </c>
    </row>
    <row r="82" spans="1:21" x14ac:dyDescent="0.25">
      <c r="A82" s="74">
        <f t="shared" si="31"/>
        <v>45695</v>
      </c>
      <c r="B82" s="66">
        <v>1926</v>
      </c>
      <c r="C82" s="72">
        <f t="shared" si="32"/>
        <v>1859.25</v>
      </c>
      <c r="D82" s="67">
        <v>1012</v>
      </c>
      <c r="E82" s="72">
        <f t="shared" si="22"/>
        <v>986.5</v>
      </c>
      <c r="F82" s="67">
        <v>414</v>
      </c>
      <c r="G82" s="72">
        <f t="shared" si="23"/>
        <v>405.75</v>
      </c>
      <c r="H82" s="67">
        <v>500</v>
      </c>
      <c r="I82" s="72">
        <f t="shared" si="24"/>
        <v>467</v>
      </c>
      <c r="J82" s="83">
        <v>1707</v>
      </c>
      <c r="K82" s="72">
        <f t="shared" si="25"/>
        <v>1669</v>
      </c>
      <c r="L82" s="83">
        <v>221</v>
      </c>
      <c r="M82" s="72">
        <f t="shared" si="26"/>
        <v>190.75</v>
      </c>
      <c r="N82" s="83">
        <v>889</v>
      </c>
      <c r="O82" s="72">
        <f t="shared" si="27"/>
        <v>890.25</v>
      </c>
      <c r="P82" s="83">
        <v>123</v>
      </c>
      <c r="Q82" s="72">
        <f t="shared" si="28"/>
        <v>96.25</v>
      </c>
      <c r="R82" s="83">
        <v>318</v>
      </c>
      <c r="S82" s="72">
        <f t="shared" si="29"/>
        <v>311.75</v>
      </c>
      <c r="T82" s="83">
        <v>96</v>
      </c>
      <c r="U82" s="72">
        <f t="shared" si="30"/>
        <v>94</v>
      </c>
    </row>
    <row r="83" spans="1:21" x14ac:dyDescent="0.25">
      <c r="A83" s="74">
        <f t="shared" si="31"/>
        <v>45702</v>
      </c>
      <c r="B83" s="66">
        <v>1684</v>
      </c>
      <c r="C83" s="72">
        <f t="shared" si="32"/>
        <v>1827.25</v>
      </c>
      <c r="D83" s="67">
        <v>828</v>
      </c>
      <c r="E83" s="72">
        <f t="shared" si="22"/>
        <v>948.25</v>
      </c>
      <c r="F83" s="67">
        <v>385</v>
      </c>
      <c r="G83" s="72">
        <f t="shared" si="23"/>
        <v>401.75</v>
      </c>
      <c r="H83" s="67">
        <v>471</v>
      </c>
      <c r="I83" s="72">
        <f t="shared" si="24"/>
        <v>477.25</v>
      </c>
      <c r="J83" s="83">
        <v>1483</v>
      </c>
      <c r="K83" s="72">
        <f t="shared" si="25"/>
        <v>1635</v>
      </c>
      <c r="L83" s="83">
        <v>201</v>
      </c>
      <c r="M83" s="72">
        <f t="shared" si="26"/>
        <v>192.75</v>
      </c>
      <c r="N83" s="83">
        <v>712</v>
      </c>
      <c r="O83" s="72">
        <f t="shared" si="27"/>
        <v>844.75</v>
      </c>
      <c r="P83" s="83">
        <v>116</v>
      </c>
      <c r="Q83" s="72">
        <f t="shared" si="28"/>
        <v>103.5</v>
      </c>
      <c r="R83" s="83">
        <v>300</v>
      </c>
      <c r="S83" s="72">
        <f t="shared" si="29"/>
        <v>313</v>
      </c>
      <c r="T83" s="83">
        <v>85</v>
      </c>
      <c r="U83" s="72">
        <f t="shared" si="30"/>
        <v>88.75</v>
      </c>
    </row>
    <row r="84" spans="1:21" x14ac:dyDescent="0.25">
      <c r="A84" s="74">
        <f t="shared" si="31"/>
        <v>45709</v>
      </c>
      <c r="B84" s="66">
        <v>1619</v>
      </c>
      <c r="C84" s="72">
        <f t="shared" si="32"/>
        <v>1808.25</v>
      </c>
      <c r="D84" s="67">
        <v>772</v>
      </c>
      <c r="E84" s="72">
        <f t="shared" si="22"/>
        <v>924.25</v>
      </c>
      <c r="F84" s="67">
        <v>358</v>
      </c>
      <c r="G84" s="72">
        <f t="shared" si="23"/>
        <v>395.75</v>
      </c>
      <c r="H84" s="67">
        <v>489</v>
      </c>
      <c r="I84" s="72">
        <f t="shared" si="24"/>
        <v>488.25</v>
      </c>
      <c r="J84" s="83">
        <v>1410</v>
      </c>
      <c r="K84" s="72">
        <f t="shared" si="25"/>
        <v>1601.75</v>
      </c>
      <c r="L84" s="83">
        <v>209</v>
      </c>
      <c r="M84" s="72">
        <f t="shared" si="26"/>
        <v>207</v>
      </c>
      <c r="N84" s="83">
        <v>654</v>
      </c>
      <c r="O84" s="72">
        <f t="shared" si="27"/>
        <v>808</v>
      </c>
      <c r="P84" s="83">
        <v>118</v>
      </c>
      <c r="Q84" s="72">
        <f t="shared" si="28"/>
        <v>116.25</v>
      </c>
      <c r="R84" s="83">
        <v>267</v>
      </c>
      <c r="S84" s="72">
        <f t="shared" si="29"/>
        <v>305.5</v>
      </c>
      <c r="T84" s="83">
        <v>91</v>
      </c>
      <c r="U84" s="72">
        <f t="shared" si="30"/>
        <v>90.25</v>
      </c>
    </row>
    <row r="85" spans="1:21" x14ac:dyDescent="0.25">
      <c r="A85" s="74">
        <f t="shared" si="31"/>
        <v>45716</v>
      </c>
      <c r="B85" s="66">
        <v>1853</v>
      </c>
      <c r="C85" s="72">
        <f t="shared" si="32"/>
        <v>1770.5</v>
      </c>
      <c r="D85" s="67">
        <v>975</v>
      </c>
      <c r="E85" s="72">
        <f t="shared" si="22"/>
        <v>896.75</v>
      </c>
      <c r="F85" s="67">
        <v>410</v>
      </c>
      <c r="G85" s="72">
        <f t="shared" si="23"/>
        <v>391.75</v>
      </c>
      <c r="H85" s="67">
        <v>468</v>
      </c>
      <c r="I85" s="72">
        <f t="shared" si="24"/>
        <v>482</v>
      </c>
      <c r="J85" s="83">
        <v>1542</v>
      </c>
      <c r="K85" s="72">
        <f t="shared" si="25"/>
        <v>1535.5</v>
      </c>
      <c r="L85" s="83">
        <v>311</v>
      </c>
      <c r="M85" s="72">
        <f t="shared" si="26"/>
        <v>235.5</v>
      </c>
      <c r="N85" s="83">
        <v>783</v>
      </c>
      <c r="O85" s="72">
        <f t="shared" si="27"/>
        <v>759.5</v>
      </c>
      <c r="P85" s="83">
        <v>192</v>
      </c>
      <c r="Q85" s="72">
        <f t="shared" si="28"/>
        <v>137.25</v>
      </c>
      <c r="R85" s="83">
        <v>291</v>
      </c>
      <c r="S85" s="72">
        <f t="shared" si="29"/>
        <v>294</v>
      </c>
      <c r="T85" s="83">
        <v>119</v>
      </c>
      <c r="U85" s="72">
        <f t="shared" si="30"/>
        <v>97.75</v>
      </c>
    </row>
    <row r="86" spans="1:21" x14ac:dyDescent="0.25">
      <c r="A86" s="74">
        <f t="shared" si="31"/>
        <v>45723</v>
      </c>
      <c r="B86" s="66">
        <v>1791</v>
      </c>
      <c r="C86" s="72">
        <f t="shared" si="32"/>
        <v>1736.75</v>
      </c>
      <c r="D86" s="67">
        <v>967</v>
      </c>
      <c r="E86" s="72">
        <f t="shared" si="22"/>
        <v>885.5</v>
      </c>
      <c r="F86" s="67">
        <v>431</v>
      </c>
      <c r="G86" s="72">
        <f t="shared" si="23"/>
        <v>396</v>
      </c>
      <c r="H86" s="67">
        <v>393</v>
      </c>
      <c r="I86" s="72">
        <f t="shared" si="24"/>
        <v>455.25</v>
      </c>
      <c r="J86" s="83">
        <v>1497</v>
      </c>
      <c r="K86" s="72">
        <f t="shared" si="25"/>
        <v>1483</v>
      </c>
      <c r="L86" s="83">
        <v>296</v>
      </c>
      <c r="M86" s="72">
        <f t="shared" si="26"/>
        <v>254.25</v>
      </c>
      <c r="N86" s="83">
        <v>785</v>
      </c>
      <c r="O86" s="72">
        <f t="shared" si="27"/>
        <v>733.5</v>
      </c>
      <c r="P86" s="83">
        <v>182</v>
      </c>
      <c r="Q86" s="72">
        <f t="shared" si="28"/>
        <v>152</v>
      </c>
      <c r="R86" s="83">
        <v>319</v>
      </c>
      <c r="S86" s="72">
        <f t="shared" si="29"/>
        <v>294.25</v>
      </c>
      <c r="T86" s="83">
        <v>112</v>
      </c>
      <c r="U86" s="72">
        <f t="shared" si="30"/>
        <v>101.75</v>
      </c>
    </row>
    <row r="87" spans="1:21" x14ac:dyDescent="0.25">
      <c r="A87" s="74">
        <f t="shared" si="31"/>
        <v>45730</v>
      </c>
      <c r="B87" s="66">
        <v>1779</v>
      </c>
      <c r="C87" s="72">
        <f t="shared" si="32"/>
        <v>1760.5</v>
      </c>
      <c r="D87" s="67">
        <v>945</v>
      </c>
      <c r="E87" s="72">
        <f t="shared" si="22"/>
        <v>914.75</v>
      </c>
      <c r="F87" s="67">
        <v>403</v>
      </c>
      <c r="G87" s="72">
        <f t="shared" si="23"/>
        <v>400.5</v>
      </c>
      <c r="H87" s="67">
        <v>431</v>
      </c>
      <c r="I87" s="72">
        <f t="shared" si="24"/>
        <v>445.25</v>
      </c>
      <c r="J87" s="83">
        <v>1473</v>
      </c>
      <c r="K87" s="72">
        <f t="shared" si="25"/>
        <v>1480.5</v>
      </c>
      <c r="L87" s="83">
        <v>306</v>
      </c>
      <c r="M87" s="72">
        <f t="shared" si="26"/>
        <v>280.5</v>
      </c>
      <c r="N87" s="83">
        <v>745</v>
      </c>
      <c r="O87" s="72">
        <f t="shared" si="27"/>
        <v>741.75</v>
      </c>
      <c r="P87" s="83">
        <v>200</v>
      </c>
      <c r="Q87" s="72">
        <f t="shared" si="28"/>
        <v>173</v>
      </c>
      <c r="R87" s="83">
        <v>297</v>
      </c>
      <c r="S87" s="72">
        <f t="shared" si="29"/>
        <v>293.5</v>
      </c>
      <c r="T87" s="83">
        <v>106</v>
      </c>
      <c r="U87" s="72">
        <f t="shared" si="30"/>
        <v>107</v>
      </c>
    </row>
    <row r="88" spans="1:21" x14ac:dyDescent="0.25">
      <c r="A88" s="74">
        <f t="shared" si="31"/>
        <v>45737</v>
      </c>
      <c r="B88" s="66">
        <v>1761</v>
      </c>
      <c r="C88" s="72">
        <f t="shared" si="32"/>
        <v>1796</v>
      </c>
      <c r="D88" s="67">
        <v>991</v>
      </c>
      <c r="E88" s="72">
        <f t="shared" si="22"/>
        <v>969.5</v>
      </c>
      <c r="F88" s="67">
        <v>361</v>
      </c>
      <c r="G88" s="72">
        <f t="shared" si="23"/>
        <v>401.25</v>
      </c>
      <c r="H88" s="67">
        <v>409</v>
      </c>
      <c r="I88" s="72">
        <f t="shared" si="24"/>
        <v>425.25</v>
      </c>
      <c r="J88" s="83">
        <v>1442</v>
      </c>
      <c r="K88" s="72">
        <f t="shared" si="25"/>
        <v>1488.5</v>
      </c>
      <c r="L88" s="83">
        <v>319</v>
      </c>
      <c r="M88" s="72">
        <f t="shared" si="26"/>
        <v>308</v>
      </c>
      <c r="N88" s="83">
        <v>768</v>
      </c>
      <c r="O88" s="72">
        <f t="shared" si="27"/>
        <v>770.25</v>
      </c>
      <c r="P88" s="83">
        <v>223</v>
      </c>
      <c r="Q88" s="72">
        <f t="shared" si="28"/>
        <v>199.25</v>
      </c>
      <c r="R88" s="83">
        <v>265</v>
      </c>
      <c r="S88" s="72">
        <f t="shared" si="29"/>
        <v>293</v>
      </c>
      <c r="T88" s="83">
        <v>96</v>
      </c>
      <c r="U88" s="72">
        <f t="shared" si="30"/>
        <v>108.25</v>
      </c>
    </row>
    <row r="89" spans="1:21" x14ac:dyDescent="0.25">
      <c r="A89" s="74">
        <f t="shared" si="31"/>
        <v>45744</v>
      </c>
      <c r="B89" s="66">
        <v>1890</v>
      </c>
      <c r="C89" s="72">
        <f t="shared" si="32"/>
        <v>1805.25</v>
      </c>
      <c r="D89" s="67">
        <v>1097</v>
      </c>
      <c r="E89" s="72">
        <f t="shared" si="22"/>
        <v>1000</v>
      </c>
      <c r="F89" s="67">
        <v>365</v>
      </c>
      <c r="G89" s="72">
        <f t="shared" si="23"/>
        <v>390</v>
      </c>
      <c r="H89" s="67">
        <v>428</v>
      </c>
      <c r="I89" s="72">
        <f t="shared" si="24"/>
        <v>415.25</v>
      </c>
      <c r="J89" s="83">
        <v>1538</v>
      </c>
      <c r="K89" s="72">
        <f t="shared" si="25"/>
        <v>1487.5</v>
      </c>
      <c r="L89" s="83">
        <v>352</v>
      </c>
      <c r="M89" s="72">
        <f t="shared" si="26"/>
        <v>318.25</v>
      </c>
      <c r="N89" s="83">
        <v>847</v>
      </c>
      <c r="O89" s="72">
        <f t="shared" si="27"/>
        <v>786.25</v>
      </c>
      <c r="P89" s="83">
        <v>250</v>
      </c>
      <c r="Q89" s="72">
        <f t="shared" si="28"/>
        <v>213.75</v>
      </c>
      <c r="R89" s="83">
        <v>263</v>
      </c>
      <c r="S89" s="72">
        <f t="shared" si="29"/>
        <v>286</v>
      </c>
      <c r="T89" s="83">
        <v>102</v>
      </c>
      <c r="U89" s="72">
        <f t="shared" si="30"/>
        <v>104</v>
      </c>
    </row>
    <row r="90" spans="1:21" x14ac:dyDescent="0.25">
      <c r="A90" s="74">
        <f t="shared" si="31"/>
        <v>45751</v>
      </c>
      <c r="B90" s="66">
        <v>2046</v>
      </c>
      <c r="C90" s="72">
        <f t="shared" si="32"/>
        <v>1869</v>
      </c>
      <c r="D90" s="67">
        <v>1149</v>
      </c>
      <c r="E90" s="72">
        <f t="shared" si="22"/>
        <v>1045.5</v>
      </c>
      <c r="F90" s="67">
        <v>370</v>
      </c>
      <c r="G90" s="72">
        <f t="shared" si="23"/>
        <v>374.75</v>
      </c>
      <c r="H90" s="67">
        <v>527</v>
      </c>
      <c r="I90" s="72">
        <f t="shared" si="24"/>
        <v>448.75</v>
      </c>
      <c r="J90" s="83">
        <v>1711</v>
      </c>
      <c r="K90" s="72">
        <f t="shared" si="25"/>
        <v>1541</v>
      </c>
      <c r="L90" s="83">
        <v>337</v>
      </c>
      <c r="M90" s="72">
        <f t="shared" si="26"/>
        <v>328.5</v>
      </c>
      <c r="N90" s="83">
        <v>902</v>
      </c>
      <c r="O90" s="72">
        <f t="shared" si="27"/>
        <v>815.5</v>
      </c>
      <c r="P90" s="83">
        <v>247</v>
      </c>
      <c r="Q90" s="72">
        <f t="shared" si="28"/>
        <v>230</v>
      </c>
      <c r="R90" s="83">
        <v>282</v>
      </c>
      <c r="S90" s="72">
        <f t="shared" si="29"/>
        <v>276.75</v>
      </c>
      <c r="T90" s="83">
        <v>88</v>
      </c>
      <c r="U90" s="72">
        <f t="shared" si="30"/>
        <v>98</v>
      </c>
    </row>
    <row r="91" spans="1:21" x14ac:dyDescent="0.25">
      <c r="A91" s="74">
        <f t="shared" si="31"/>
        <v>45758</v>
      </c>
      <c r="B91" s="66">
        <v>1809</v>
      </c>
      <c r="C91" s="72">
        <f t="shared" si="32"/>
        <v>1876.5</v>
      </c>
      <c r="D91" s="67">
        <v>998</v>
      </c>
      <c r="E91" s="72">
        <f t="shared" si="22"/>
        <v>1058.75</v>
      </c>
      <c r="F91" s="67">
        <v>338</v>
      </c>
      <c r="G91" s="72">
        <f t="shared" si="23"/>
        <v>358.5</v>
      </c>
      <c r="H91" s="67">
        <v>473</v>
      </c>
      <c r="I91" s="72">
        <f t="shared" si="24"/>
        <v>459.25</v>
      </c>
      <c r="J91" s="83">
        <v>1498</v>
      </c>
      <c r="K91" s="72">
        <f t="shared" si="25"/>
        <v>1547.25</v>
      </c>
      <c r="L91" s="83">
        <v>312</v>
      </c>
      <c r="M91" s="72">
        <f t="shared" si="26"/>
        <v>330</v>
      </c>
      <c r="N91" s="83">
        <v>773</v>
      </c>
      <c r="O91" s="72">
        <f t="shared" si="27"/>
        <v>822.5</v>
      </c>
      <c r="P91" s="83">
        <v>225</v>
      </c>
      <c r="Q91" s="72">
        <f t="shared" si="28"/>
        <v>236.25</v>
      </c>
      <c r="R91" s="83">
        <v>252</v>
      </c>
      <c r="S91" s="72">
        <f t="shared" si="29"/>
        <v>265.5</v>
      </c>
      <c r="T91" s="83">
        <v>86</v>
      </c>
      <c r="U91" s="72">
        <f t="shared" si="30"/>
        <v>93</v>
      </c>
    </row>
    <row r="92" spans="1:21" x14ac:dyDescent="0.25">
      <c r="A92" s="74">
        <f t="shared" si="31"/>
        <v>45765</v>
      </c>
      <c r="B92" s="66">
        <v>1892</v>
      </c>
      <c r="C92" s="72">
        <f t="shared" si="32"/>
        <v>1909.25</v>
      </c>
      <c r="D92" s="67">
        <v>1022</v>
      </c>
      <c r="E92" s="72">
        <f t="shared" si="22"/>
        <v>1066.5</v>
      </c>
      <c r="F92" s="67">
        <v>334</v>
      </c>
      <c r="G92" s="72">
        <f t="shared" si="23"/>
        <v>351.75</v>
      </c>
      <c r="H92" s="67">
        <v>536</v>
      </c>
      <c r="I92" s="72">
        <f t="shared" si="24"/>
        <v>491</v>
      </c>
      <c r="J92" s="83">
        <v>1577</v>
      </c>
      <c r="K92" s="72">
        <f t="shared" si="25"/>
        <v>1581</v>
      </c>
      <c r="L92" s="83">
        <v>315</v>
      </c>
      <c r="M92" s="72">
        <f t="shared" si="26"/>
        <v>329</v>
      </c>
      <c r="N92" s="83">
        <v>787</v>
      </c>
      <c r="O92" s="72">
        <f t="shared" si="27"/>
        <v>827.25</v>
      </c>
      <c r="P92" s="83">
        <v>235</v>
      </c>
      <c r="Q92" s="72">
        <f t="shared" si="28"/>
        <v>239.25</v>
      </c>
      <c r="R92" s="83">
        <v>254</v>
      </c>
      <c r="S92" s="72">
        <f t="shared" si="29"/>
        <v>262.75</v>
      </c>
      <c r="T92" s="83">
        <v>80</v>
      </c>
      <c r="U92" s="72">
        <f t="shared" si="30"/>
        <v>89</v>
      </c>
    </row>
    <row r="93" spans="1:21" x14ac:dyDescent="0.25">
      <c r="A93" s="74">
        <f t="shared" si="31"/>
        <v>45772</v>
      </c>
      <c r="B93" s="66">
        <v>1645</v>
      </c>
      <c r="C93" s="72">
        <f t="shared" si="32"/>
        <v>1848</v>
      </c>
      <c r="D93" s="67">
        <v>969</v>
      </c>
      <c r="E93" s="72">
        <f t="shared" si="22"/>
        <v>1034.5</v>
      </c>
      <c r="F93" s="67">
        <v>268</v>
      </c>
      <c r="G93" s="72">
        <f t="shared" si="23"/>
        <v>327.5</v>
      </c>
      <c r="H93" s="67">
        <v>408</v>
      </c>
      <c r="I93" s="72">
        <f t="shared" si="24"/>
        <v>486</v>
      </c>
      <c r="J93" s="83">
        <v>1310</v>
      </c>
      <c r="K93" s="72">
        <f t="shared" si="25"/>
        <v>1524</v>
      </c>
      <c r="L93" s="83">
        <v>335</v>
      </c>
      <c r="M93" s="72">
        <f t="shared" si="26"/>
        <v>324.75</v>
      </c>
      <c r="N93" s="83">
        <v>716</v>
      </c>
      <c r="O93" s="72">
        <f t="shared" si="27"/>
        <v>794.5</v>
      </c>
      <c r="P93" s="83">
        <v>253</v>
      </c>
      <c r="Q93" s="72">
        <f t="shared" si="28"/>
        <v>240</v>
      </c>
      <c r="R93" s="83">
        <v>186</v>
      </c>
      <c r="S93" s="72">
        <f t="shared" si="29"/>
        <v>243.5</v>
      </c>
      <c r="T93" s="83">
        <v>82</v>
      </c>
      <c r="U93" s="72">
        <f t="shared" si="30"/>
        <v>84</v>
      </c>
    </row>
    <row r="94" spans="1:21" x14ac:dyDescent="0.25">
      <c r="A94" s="74">
        <f t="shared" si="31"/>
        <v>45779</v>
      </c>
      <c r="B94" s="66">
        <v>1974</v>
      </c>
      <c r="C94" s="72">
        <f t="shared" si="32"/>
        <v>1830</v>
      </c>
      <c r="D94" s="67">
        <v>1215</v>
      </c>
      <c r="E94" s="72">
        <f t="shared" si="22"/>
        <v>1051</v>
      </c>
      <c r="F94" s="67">
        <v>343</v>
      </c>
      <c r="G94" s="72">
        <f t="shared" si="23"/>
        <v>320.75</v>
      </c>
      <c r="H94" s="67">
        <v>416</v>
      </c>
      <c r="I94" s="72">
        <f t="shared" si="24"/>
        <v>458.25</v>
      </c>
      <c r="J94" s="83">
        <v>1584</v>
      </c>
      <c r="K94" s="72">
        <f t="shared" si="25"/>
        <v>1492.25</v>
      </c>
      <c r="L94" s="83">
        <v>414</v>
      </c>
      <c r="M94" s="72">
        <f t="shared" si="26"/>
        <v>344</v>
      </c>
      <c r="N94" s="83">
        <v>922</v>
      </c>
      <c r="O94" s="72">
        <f t="shared" si="27"/>
        <v>799.5</v>
      </c>
      <c r="P94" s="83">
        <v>293</v>
      </c>
      <c r="Q94" s="72">
        <f t="shared" si="28"/>
        <v>251.5</v>
      </c>
      <c r="R94" s="83">
        <v>246</v>
      </c>
      <c r="S94" s="72">
        <f t="shared" si="29"/>
        <v>234.5</v>
      </c>
      <c r="T94" s="83">
        <v>97</v>
      </c>
      <c r="U94" s="72">
        <f t="shared" si="30"/>
        <v>86.25</v>
      </c>
    </row>
    <row r="95" spans="1:21" x14ac:dyDescent="0.25">
      <c r="A95" s="74">
        <f t="shared" si="31"/>
        <v>45786</v>
      </c>
      <c r="B95" s="66">
        <v>1719</v>
      </c>
      <c r="C95" s="72">
        <f t="shared" si="32"/>
        <v>1807.5</v>
      </c>
      <c r="D95" s="67">
        <v>943</v>
      </c>
      <c r="E95" s="72">
        <f t="shared" si="22"/>
        <v>1037.25</v>
      </c>
      <c r="F95" s="67">
        <v>283</v>
      </c>
      <c r="G95" s="72">
        <f t="shared" si="23"/>
        <v>307</v>
      </c>
      <c r="H95" s="67">
        <v>491</v>
      </c>
      <c r="I95" s="72">
        <f t="shared" si="24"/>
        <v>462.75</v>
      </c>
      <c r="J95" s="83">
        <v>1400</v>
      </c>
      <c r="K95" s="72">
        <f t="shared" si="25"/>
        <v>1467.75</v>
      </c>
      <c r="L95" s="83">
        <v>368</v>
      </c>
      <c r="M95" s="72">
        <f t="shared" si="26"/>
        <v>358</v>
      </c>
      <c r="N95" s="83">
        <v>721</v>
      </c>
      <c r="O95" s="72">
        <f t="shared" si="27"/>
        <v>786.5</v>
      </c>
      <c r="P95" s="83">
        <v>222</v>
      </c>
      <c r="Q95" s="72">
        <f t="shared" si="28"/>
        <v>250.75</v>
      </c>
      <c r="R95" s="83">
        <v>186</v>
      </c>
      <c r="S95" s="72">
        <f t="shared" si="29"/>
        <v>218</v>
      </c>
      <c r="T95" s="83">
        <v>97</v>
      </c>
      <c r="U95" s="72">
        <f t="shared" si="30"/>
        <v>89</v>
      </c>
    </row>
    <row r="96" spans="1:21" x14ac:dyDescent="0.25">
      <c r="A96" s="74">
        <f t="shared" si="31"/>
        <v>45793</v>
      </c>
      <c r="B96" s="66">
        <v>1720</v>
      </c>
      <c r="C96" s="72">
        <f t="shared" si="32"/>
        <v>1764.5</v>
      </c>
      <c r="D96" s="67">
        <v>949</v>
      </c>
      <c r="E96" s="72">
        <f t="shared" si="22"/>
        <v>1019</v>
      </c>
      <c r="F96" s="67">
        <v>372</v>
      </c>
      <c r="G96" s="72">
        <f t="shared" si="23"/>
        <v>316.5</v>
      </c>
      <c r="H96" s="67">
        <v>399</v>
      </c>
      <c r="I96" s="72">
        <f t="shared" si="24"/>
        <v>428.5</v>
      </c>
      <c r="J96" s="83">
        <v>1358</v>
      </c>
      <c r="K96" s="72">
        <f t="shared" si="25"/>
        <v>1413</v>
      </c>
      <c r="L96" s="83">
        <v>372</v>
      </c>
      <c r="M96" s="72">
        <f t="shared" si="26"/>
        <v>372.25</v>
      </c>
      <c r="N96" s="83">
        <v>711</v>
      </c>
      <c r="O96" s="72">
        <f t="shared" si="27"/>
        <v>767.5</v>
      </c>
      <c r="P96" s="83">
        <v>238</v>
      </c>
      <c r="Q96" s="72">
        <f t="shared" si="28"/>
        <v>251.5</v>
      </c>
      <c r="R96" s="83">
        <v>248</v>
      </c>
      <c r="S96" s="72">
        <f t="shared" si="29"/>
        <v>216.5</v>
      </c>
      <c r="T96" s="83">
        <v>124</v>
      </c>
      <c r="U96" s="72">
        <f t="shared" si="30"/>
        <v>100</v>
      </c>
    </row>
    <row r="97" spans="1:21" x14ac:dyDescent="0.25">
      <c r="A97" s="74">
        <f t="shared" si="31"/>
        <v>45800</v>
      </c>
      <c r="B97" s="66">
        <v>1672</v>
      </c>
      <c r="C97" s="72">
        <f t="shared" si="32"/>
        <v>1771.25</v>
      </c>
      <c r="D97" s="67">
        <v>887</v>
      </c>
      <c r="E97" s="72">
        <f t="shared" si="22"/>
        <v>998.5</v>
      </c>
      <c r="F97" s="67">
        <v>336</v>
      </c>
      <c r="G97" s="72">
        <f t="shared" si="23"/>
        <v>333.5</v>
      </c>
      <c r="H97" s="67">
        <v>449</v>
      </c>
      <c r="I97" s="72">
        <f t="shared" si="24"/>
        <v>438.75</v>
      </c>
      <c r="J97" s="83">
        <v>1356</v>
      </c>
      <c r="K97" s="72">
        <f t="shared" si="25"/>
        <v>1424.5</v>
      </c>
      <c r="L97" s="83">
        <v>321</v>
      </c>
      <c r="M97" s="72">
        <f t="shared" si="26"/>
        <v>368.75</v>
      </c>
      <c r="N97" s="83">
        <v>661</v>
      </c>
      <c r="O97" s="72">
        <f t="shared" si="27"/>
        <v>753.75</v>
      </c>
      <c r="P97" s="83">
        <v>226</v>
      </c>
      <c r="Q97" s="72">
        <f t="shared" si="28"/>
        <v>244.75</v>
      </c>
      <c r="R97" s="83">
        <v>246</v>
      </c>
      <c r="S97" s="72">
        <f t="shared" si="29"/>
        <v>231.5</v>
      </c>
      <c r="T97" s="83">
        <v>90</v>
      </c>
      <c r="U97" s="72">
        <f t="shared" si="30"/>
        <v>102</v>
      </c>
    </row>
    <row r="98" spans="1:21" x14ac:dyDescent="0.25">
      <c r="A98" s="74">
        <f t="shared" si="31"/>
        <v>45807</v>
      </c>
      <c r="B98" s="66">
        <v>1861</v>
      </c>
      <c r="C98" s="72">
        <f t="shared" si="32"/>
        <v>1743</v>
      </c>
      <c r="D98" s="67">
        <v>988</v>
      </c>
      <c r="E98" s="72">
        <f t="shared" si="22"/>
        <v>941.75</v>
      </c>
      <c r="F98" s="67">
        <v>352</v>
      </c>
      <c r="G98" s="72">
        <f t="shared" si="23"/>
        <v>335.75</v>
      </c>
      <c r="H98" s="67">
        <v>521</v>
      </c>
      <c r="I98" s="72">
        <f t="shared" si="24"/>
        <v>465</v>
      </c>
      <c r="J98" s="83">
        <v>1502</v>
      </c>
      <c r="K98" s="72">
        <f t="shared" si="25"/>
        <v>1404</v>
      </c>
      <c r="L98" s="83">
        <v>365</v>
      </c>
      <c r="M98" s="72">
        <f t="shared" si="26"/>
        <v>356.5</v>
      </c>
      <c r="N98" s="83">
        <v>750</v>
      </c>
      <c r="O98" s="72">
        <f t="shared" si="27"/>
        <v>710.75</v>
      </c>
      <c r="P98" s="83">
        <v>238</v>
      </c>
      <c r="Q98" s="72">
        <f t="shared" si="28"/>
        <v>231</v>
      </c>
      <c r="R98" s="83">
        <v>231</v>
      </c>
      <c r="S98" s="72">
        <f t="shared" si="29"/>
        <v>227.75</v>
      </c>
      <c r="T98" s="83">
        <v>121</v>
      </c>
      <c r="U98" s="72">
        <f t="shared" si="30"/>
        <v>108</v>
      </c>
    </row>
    <row r="99" spans="1:21" x14ac:dyDescent="0.25">
      <c r="A99" s="74">
        <f t="shared" si="31"/>
        <v>45814</v>
      </c>
      <c r="B99" s="66">
        <v>1827</v>
      </c>
      <c r="C99" s="72">
        <f t="shared" si="32"/>
        <v>1770</v>
      </c>
      <c r="D99" s="67">
        <v>985</v>
      </c>
      <c r="E99" s="72">
        <f t="shared" si="22"/>
        <v>952.25</v>
      </c>
      <c r="F99" s="67">
        <v>403</v>
      </c>
      <c r="G99" s="72">
        <f t="shared" si="23"/>
        <v>365.75</v>
      </c>
      <c r="H99" s="67">
        <v>439</v>
      </c>
      <c r="I99" s="72">
        <f t="shared" si="24"/>
        <v>452</v>
      </c>
      <c r="J99" s="83">
        <v>1425</v>
      </c>
      <c r="K99" s="72">
        <f t="shared" si="25"/>
        <v>1410.25</v>
      </c>
      <c r="L99" s="83">
        <v>407</v>
      </c>
      <c r="M99" s="72">
        <f t="shared" si="26"/>
        <v>366.25</v>
      </c>
      <c r="N99" s="83">
        <v>740</v>
      </c>
      <c r="O99" s="72">
        <f t="shared" si="27"/>
        <v>715.5</v>
      </c>
      <c r="P99" s="83">
        <v>245</v>
      </c>
      <c r="Q99" s="72">
        <f t="shared" si="28"/>
        <v>236.75</v>
      </c>
      <c r="R99" s="83">
        <v>246</v>
      </c>
      <c r="S99" s="72">
        <f t="shared" si="29"/>
        <v>242.75</v>
      </c>
      <c r="T99" s="83">
        <v>157</v>
      </c>
      <c r="U99" s="72">
        <f t="shared" si="30"/>
        <v>123</v>
      </c>
    </row>
    <row r="100" spans="1:21" x14ac:dyDescent="0.25">
      <c r="A100" s="74">
        <f t="shared" si="31"/>
        <v>45821</v>
      </c>
      <c r="B100" s="66">
        <v>1704</v>
      </c>
      <c r="C100" s="72">
        <f t="shared" si="32"/>
        <v>1766</v>
      </c>
      <c r="D100" s="67">
        <v>875</v>
      </c>
      <c r="E100" s="72">
        <f t="shared" si="22"/>
        <v>933.75</v>
      </c>
      <c r="F100" s="67">
        <v>360</v>
      </c>
      <c r="G100" s="72">
        <f t="shared" si="23"/>
        <v>362.75</v>
      </c>
      <c r="H100" s="67">
        <v>469</v>
      </c>
      <c r="I100" s="72">
        <f t="shared" si="24"/>
        <v>469.5</v>
      </c>
      <c r="J100" s="83">
        <v>1359</v>
      </c>
      <c r="K100" s="72">
        <f t="shared" si="25"/>
        <v>1410.5</v>
      </c>
      <c r="L100" s="83">
        <v>345</v>
      </c>
      <c r="M100" s="72">
        <f t="shared" si="26"/>
        <v>359.5</v>
      </c>
      <c r="N100" s="83">
        <v>660</v>
      </c>
      <c r="O100" s="72">
        <f t="shared" si="27"/>
        <v>702.75</v>
      </c>
      <c r="P100" s="83">
        <v>215</v>
      </c>
      <c r="Q100" s="72">
        <f t="shared" si="28"/>
        <v>231</v>
      </c>
      <c r="R100" s="83">
        <v>230</v>
      </c>
      <c r="S100" s="72">
        <f t="shared" si="29"/>
        <v>238.25</v>
      </c>
      <c r="T100" s="83">
        <v>130</v>
      </c>
      <c r="U100" s="72">
        <f t="shared" si="30"/>
        <v>124.5</v>
      </c>
    </row>
    <row r="101" spans="1:21" x14ac:dyDescent="0.25">
      <c r="A101" s="74">
        <f t="shared" si="31"/>
        <v>45828</v>
      </c>
      <c r="B101" s="66">
        <v>1619</v>
      </c>
      <c r="C101" s="72">
        <f t="shared" si="32"/>
        <v>1752.75</v>
      </c>
      <c r="D101" s="67">
        <v>811</v>
      </c>
      <c r="E101" s="72">
        <f t="shared" ref="E101:E109" si="33">AVERAGE(D98:D101)</f>
        <v>914.75</v>
      </c>
      <c r="F101" s="67">
        <v>301</v>
      </c>
      <c r="G101" s="72">
        <f t="shared" ref="G101:G109" si="34">AVERAGE(F98:F101)</f>
        <v>354</v>
      </c>
      <c r="H101" s="67">
        <v>507</v>
      </c>
      <c r="I101" s="72">
        <f t="shared" ref="I101:I109" si="35">AVERAGE(H98:H101)</f>
        <v>484</v>
      </c>
      <c r="J101" s="83">
        <v>1337</v>
      </c>
      <c r="K101" s="72">
        <f t="shared" ref="K101:K109" si="36">AVERAGE(J98:J101)</f>
        <v>1405.75</v>
      </c>
      <c r="L101" s="83">
        <v>284</v>
      </c>
      <c r="M101" s="72">
        <f t="shared" ref="M101:M109" si="37">AVERAGE(L98:L101)</f>
        <v>350.25</v>
      </c>
      <c r="N101" s="83">
        <v>622</v>
      </c>
      <c r="O101" s="72">
        <f t="shared" ref="O101:O109" si="38">AVERAGE(N98:N101)</f>
        <v>693</v>
      </c>
      <c r="P101" s="83">
        <v>189</v>
      </c>
      <c r="Q101" s="72">
        <f t="shared" ref="Q101:Q109" si="39">AVERAGE(P98:P101)</f>
        <v>221.75</v>
      </c>
      <c r="R101" s="83">
        <v>208</v>
      </c>
      <c r="S101" s="72">
        <f t="shared" ref="S101:S109" si="40">AVERAGE(R98:R101)</f>
        <v>228.75</v>
      </c>
      <c r="T101" s="83">
        <v>93</v>
      </c>
      <c r="U101" s="72">
        <f t="shared" ref="U101:U109" si="41">AVERAGE(T98:T101)</f>
        <v>125.25</v>
      </c>
    </row>
    <row r="102" spans="1:21" x14ac:dyDescent="0.25">
      <c r="A102" s="74">
        <f t="shared" ref="A102:A109" si="42">A101+7</f>
        <v>45835</v>
      </c>
      <c r="B102" s="66">
        <v>1650</v>
      </c>
      <c r="C102" s="72">
        <f t="shared" si="32"/>
        <v>1700</v>
      </c>
      <c r="D102" s="67">
        <v>849</v>
      </c>
      <c r="E102" s="72">
        <f t="shared" si="33"/>
        <v>880</v>
      </c>
      <c r="F102" s="67">
        <v>302</v>
      </c>
      <c r="G102" s="72">
        <f t="shared" si="34"/>
        <v>341.5</v>
      </c>
      <c r="H102" s="67">
        <v>499</v>
      </c>
      <c r="I102" s="72">
        <f t="shared" si="35"/>
        <v>478.5</v>
      </c>
      <c r="J102" s="83">
        <v>1383</v>
      </c>
      <c r="K102" s="72">
        <f t="shared" si="36"/>
        <v>1376</v>
      </c>
      <c r="L102" s="83">
        <v>267</v>
      </c>
      <c r="M102" s="72">
        <f t="shared" si="37"/>
        <v>325.75</v>
      </c>
      <c r="N102" s="83">
        <v>670</v>
      </c>
      <c r="O102" s="72">
        <f t="shared" si="38"/>
        <v>673</v>
      </c>
      <c r="P102" s="83">
        <v>179</v>
      </c>
      <c r="Q102" s="72">
        <f t="shared" si="39"/>
        <v>207</v>
      </c>
      <c r="R102" s="83">
        <v>214</v>
      </c>
      <c r="S102" s="72">
        <f t="shared" si="40"/>
        <v>224.5</v>
      </c>
      <c r="T102" s="83">
        <v>88</v>
      </c>
      <c r="U102" s="72">
        <f t="shared" si="41"/>
        <v>117</v>
      </c>
    </row>
    <row r="103" spans="1:21" x14ac:dyDescent="0.25">
      <c r="A103" s="74">
        <f t="shared" si="42"/>
        <v>45842</v>
      </c>
      <c r="B103" s="66">
        <v>1912</v>
      </c>
      <c r="C103" s="72">
        <f t="shared" si="32"/>
        <v>1721.25</v>
      </c>
      <c r="D103" s="67">
        <v>987</v>
      </c>
      <c r="E103" s="72">
        <f t="shared" si="33"/>
        <v>880.5</v>
      </c>
      <c r="F103" s="67">
        <v>362</v>
      </c>
      <c r="G103" s="72">
        <f t="shared" si="34"/>
        <v>331.25</v>
      </c>
      <c r="H103" s="67">
        <v>563</v>
      </c>
      <c r="I103" s="72">
        <f t="shared" si="35"/>
        <v>509.5</v>
      </c>
      <c r="J103" s="83">
        <v>1584</v>
      </c>
      <c r="K103" s="72">
        <f t="shared" si="36"/>
        <v>1415.75</v>
      </c>
      <c r="L103" s="83">
        <v>331</v>
      </c>
      <c r="M103" s="72">
        <f t="shared" si="37"/>
        <v>306.75</v>
      </c>
      <c r="N103" s="83">
        <v>773</v>
      </c>
      <c r="O103" s="72">
        <f t="shared" si="38"/>
        <v>681.25</v>
      </c>
      <c r="P103" s="83">
        <v>214</v>
      </c>
      <c r="Q103" s="72">
        <f t="shared" si="39"/>
        <v>199.25</v>
      </c>
      <c r="R103" s="83">
        <v>248</v>
      </c>
      <c r="S103" s="72">
        <f t="shared" si="40"/>
        <v>225</v>
      </c>
      <c r="T103" s="83">
        <v>114</v>
      </c>
      <c r="U103" s="72">
        <f t="shared" si="41"/>
        <v>106.25</v>
      </c>
    </row>
    <row r="104" spans="1:21" x14ac:dyDescent="0.25">
      <c r="A104" s="74">
        <f t="shared" si="42"/>
        <v>45849</v>
      </c>
      <c r="B104" s="66">
        <v>1688</v>
      </c>
      <c r="C104" s="72">
        <f t="shared" ref="C104:C109" si="43">AVERAGE(B101:B104)</f>
        <v>1717.25</v>
      </c>
      <c r="D104" s="67">
        <v>872</v>
      </c>
      <c r="E104" s="72">
        <f t="shared" si="33"/>
        <v>879.75</v>
      </c>
      <c r="F104" s="67">
        <v>325</v>
      </c>
      <c r="G104" s="72">
        <f t="shared" si="34"/>
        <v>322.5</v>
      </c>
      <c r="H104" s="67">
        <v>491</v>
      </c>
      <c r="I104" s="72">
        <f t="shared" si="35"/>
        <v>515</v>
      </c>
      <c r="J104" s="83">
        <v>1401</v>
      </c>
      <c r="K104" s="72">
        <f t="shared" si="36"/>
        <v>1426.25</v>
      </c>
      <c r="L104" s="83">
        <v>289</v>
      </c>
      <c r="M104" s="72">
        <f t="shared" si="37"/>
        <v>292.75</v>
      </c>
      <c r="N104" s="83">
        <v>676</v>
      </c>
      <c r="O104" s="72">
        <f t="shared" si="38"/>
        <v>685.25</v>
      </c>
      <c r="P104" s="83">
        <v>196</v>
      </c>
      <c r="Q104" s="72">
        <f t="shared" si="39"/>
        <v>194.5</v>
      </c>
      <c r="R104" s="83">
        <v>234</v>
      </c>
      <c r="S104" s="72">
        <f t="shared" si="40"/>
        <v>226</v>
      </c>
      <c r="T104" s="83">
        <v>91</v>
      </c>
      <c r="U104" s="72">
        <f t="shared" si="41"/>
        <v>96.5</v>
      </c>
    </row>
    <row r="105" spans="1:21" x14ac:dyDescent="0.25">
      <c r="A105" s="74">
        <f t="shared" si="42"/>
        <v>45856</v>
      </c>
      <c r="B105" s="66">
        <v>1539</v>
      </c>
      <c r="C105" s="72">
        <f t="shared" si="43"/>
        <v>1697.25</v>
      </c>
      <c r="D105" s="67">
        <v>741</v>
      </c>
      <c r="E105" s="72">
        <f t="shared" si="33"/>
        <v>862.25</v>
      </c>
      <c r="F105" s="67">
        <v>291</v>
      </c>
      <c r="G105" s="72">
        <f t="shared" si="34"/>
        <v>320</v>
      </c>
      <c r="H105" s="67">
        <v>507</v>
      </c>
      <c r="I105" s="72">
        <f t="shared" si="35"/>
        <v>515</v>
      </c>
      <c r="J105" s="83">
        <v>1287</v>
      </c>
      <c r="K105" s="72">
        <f t="shared" si="36"/>
        <v>1413.75</v>
      </c>
      <c r="L105" s="83">
        <v>252</v>
      </c>
      <c r="M105" s="72">
        <f t="shared" si="37"/>
        <v>284.75</v>
      </c>
      <c r="N105" s="83">
        <v>584</v>
      </c>
      <c r="O105" s="72">
        <f t="shared" si="38"/>
        <v>675.75</v>
      </c>
      <c r="P105" s="83">
        <v>157</v>
      </c>
      <c r="Q105" s="72">
        <f t="shared" si="39"/>
        <v>186.5</v>
      </c>
      <c r="R105" s="83">
        <v>196</v>
      </c>
      <c r="S105" s="72">
        <f t="shared" si="40"/>
        <v>223</v>
      </c>
      <c r="T105" s="83">
        <v>95</v>
      </c>
      <c r="U105" s="72">
        <f t="shared" si="41"/>
        <v>97</v>
      </c>
    </row>
    <row r="106" spans="1:21" x14ac:dyDescent="0.25">
      <c r="A106" s="74">
        <f t="shared" si="42"/>
        <v>45863</v>
      </c>
      <c r="B106" s="66">
        <v>1462</v>
      </c>
      <c r="C106" s="72">
        <f t="shared" si="43"/>
        <v>1650.25</v>
      </c>
      <c r="D106" s="67">
        <v>729</v>
      </c>
      <c r="E106" s="72">
        <f t="shared" si="33"/>
        <v>832.25</v>
      </c>
      <c r="F106" s="67">
        <v>259</v>
      </c>
      <c r="G106" s="72">
        <f t="shared" si="34"/>
        <v>309.25</v>
      </c>
      <c r="H106" s="67">
        <v>474</v>
      </c>
      <c r="I106" s="72">
        <f t="shared" si="35"/>
        <v>508.75</v>
      </c>
      <c r="J106" s="83">
        <v>1244</v>
      </c>
      <c r="K106" s="72">
        <f t="shared" si="36"/>
        <v>1379</v>
      </c>
      <c r="L106" s="83">
        <v>218</v>
      </c>
      <c r="M106" s="72">
        <f t="shared" si="37"/>
        <v>272.5</v>
      </c>
      <c r="N106" s="83">
        <v>588</v>
      </c>
      <c r="O106" s="72">
        <f t="shared" si="38"/>
        <v>655.25</v>
      </c>
      <c r="P106" s="83">
        <v>141</v>
      </c>
      <c r="Q106" s="72">
        <f t="shared" si="39"/>
        <v>177</v>
      </c>
      <c r="R106" s="83">
        <v>182</v>
      </c>
      <c r="S106" s="72">
        <f t="shared" si="40"/>
        <v>215</v>
      </c>
      <c r="T106" s="83">
        <v>77</v>
      </c>
      <c r="U106" s="72">
        <f t="shared" si="41"/>
        <v>94.25</v>
      </c>
    </row>
    <row r="107" spans="1:21" x14ac:dyDescent="0.25">
      <c r="A107" s="74">
        <f t="shared" si="42"/>
        <v>45870</v>
      </c>
      <c r="B107" s="66">
        <v>1564</v>
      </c>
      <c r="C107" s="72">
        <f t="shared" si="43"/>
        <v>1563.25</v>
      </c>
      <c r="D107" s="67">
        <v>836</v>
      </c>
      <c r="E107" s="72">
        <f t="shared" si="33"/>
        <v>794.5</v>
      </c>
      <c r="F107" s="67">
        <v>307</v>
      </c>
      <c r="G107" s="72">
        <f t="shared" si="34"/>
        <v>295.5</v>
      </c>
      <c r="H107" s="67">
        <v>421</v>
      </c>
      <c r="I107" s="72">
        <f t="shared" si="35"/>
        <v>473.25</v>
      </c>
      <c r="J107" s="83">
        <v>1267</v>
      </c>
      <c r="K107" s="72">
        <f t="shared" si="36"/>
        <v>1299.75</v>
      </c>
      <c r="L107" s="83">
        <v>299</v>
      </c>
      <c r="M107" s="72">
        <f t="shared" si="37"/>
        <v>264.5</v>
      </c>
      <c r="N107" s="83">
        <v>655</v>
      </c>
      <c r="O107" s="72">
        <f t="shared" si="38"/>
        <v>625.75</v>
      </c>
      <c r="P107" s="83">
        <v>181</v>
      </c>
      <c r="Q107" s="72">
        <f t="shared" si="39"/>
        <v>168.75</v>
      </c>
      <c r="R107" s="83">
        <v>191</v>
      </c>
      <c r="S107" s="72">
        <f t="shared" si="40"/>
        <v>200.75</v>
      </c>
      <c r="T107" s="83">
        <v>116</v>
      </c>
      <c r="U107" s="72">
        <f t="shared" si="41"/>
        <v>94.75</v>
      </c>
    </row>
    <row r="108" spans="1:21" x14ac:dyDescent="0.25">
      <c r="A108" s="74">
        <f t="shared" si="42"/>
        <v>45877</v>
      </c>
      <c r="B108" s="66">
        <v>1357</v>
      </c>
      <c r="C108" s="72">
        <f t="shared" si="43"/>
        <v>1480.5</v>
      </c>
      <c r="D108" s="67">
        <v>618</v>
      </c>
      <c r="E108" s="72">
        <f t="shared" si="33"/>
        <v>731</v>
      </c>
      <c r="F108" s="67">
        <v>264</v>
      </c>
      <c r="G108" s="72">
        <f t="shared" si="34"/>
        <v>280.25</v>
      </c>
      <c r="H108" s="67">
        <v>475</v>
      </c>
      <c r="I108" s="72">
        <f t="shared" si="35"/>
        <v>469.25</v>
      </c>
      <c r="J108" s="83">
        <v>1181</v>
      </c>
      <c r="K108" s="72">
        <f t="shared" si="36"/>
        <v>1244.75</v>
      </c>
      <c r="L108" s="83">
        <v>177</v>
      </c>
      <c r="M108" s="72">
        <f t="shared" si="37"/>
        <v>236.5</v>
      </c>
      <c r="N108" s="83">
        <v>542</v>
      </c>
      <c r="O108" s="72">
        <f t="shared" si="38"/>
        <v>592.25</v>
      </c>
      <c r="P108" s="83">
        <v>76</v>
      </c>
      <c r="Q108" s="72">
        <f t="shared" si="39"/>
        <v>138.75</v>
      </c>
      <c r="R108" s="83">
        <v>164</v>
      </c>
      <c r="S108" s="72">
        <f t="shared" si="40"/>
        <v>183.25</v>
      </c>
      <c r="T108" s="83">
        <v>100</v>
      </c>
      <c r="U108" s="72">
        <f t="shared" si="41"/>
        <v>97</v>
      </c>
    </row>
    <row r="109" spans="1:21" x14ac:dyDescent="0.25">
      <c r="A109" s="74">
        <f t="shared" si="42"/>
        <v>45884</v>
      </c>
      <c r="B109" s="66">
        <v>1435</v>
      </c>
      <c r="C109" s="72">
        <f t="shared" si="43"/>
        <v>1454.5</v>
      </c>
      <c r="D109" s="67">
        <v>743</v>
      </c>
      <c r="E109" s="72">
        <f t="shared" si="33"/>
        <v>731.5</v>
      </c>
      <c r="F109" s="67">
        <v>241</v>
      </c>
      <c r="G109" s="72">
        <f t="shared" si="34"/>
        <v>267.75</v>
      </c>
      <c r="H109" s="67">
        <v>451</v>
      </c>
      <c r="I109" s="72">
        <f t="shared" si="35"/>
        <v>455.25</v>
      </c>
      <c r="J109" s="83">
        <v>1162</v>
      </c>
      <c r="K109" s="72">
        <f t="shared" si="36"/>
        <v>1213.5</v>
      </c>
      <c r="L109" s="83">
        <v>274</v>
      </c>
      <c r="M109" s="72">
        <f t="shared" si="37"/>
        <v>242</v>
      </c>
      <c r="N109" s="83">
        <v>562</v>
      </c>
      <c r="O109" s="72">
        <f t="shared" si="38"/>
        <v>586.75</v>
      </c>
      <c r="P109" s="83">
        <v>181</v>
      </c>
      <c r="Q109" s="72">
        <f t="shared" si="39"/>
        <v>144.75</v>
      </c>
      <c r="R109" s="83">
        <v>149</v>
      </c>
      <c r="S109" s="72">
        <f t="shared" si="40"/>
        <v>171.5</v>
      </c>
      <c r="T109" s="83">
        <v>92</v>
      </c>
      <c r="U109" s="72">
        <f t="shared" si="41"/>
        <v>96.25</v>
      </c>
    </row>
    <row r="111" spans="1:21" x14ac:dyDescent="0.25">
      <c r="A111" s="59"/>
    </row>
    <row r="113" spans="1:1" x14ac:dyDescent="0.25">
      <c r="A113" s="59"/>
    </row>
    <row r="114" spans="1:1" x14ac:dyDescent="0.25">
      <c r="A114" s="59"/>
    </row>
    <row r="215" spans="2:3" x14ac:dyDescent="0.25">
      <c r="B215" s="76"/>
      <c r="C215" s="75"/>
    </row>
    <row r="216" spans="2:3" x14ac:dyDescent="0.25">
      <c r="B216" s="76"/>
      <c r="C216" s="75"/>
    </row>
    <row r="217" spans="2:3" x14ac:dyDescent="0.25">
      <c r="B217" s="76"/>
      <c r="C217" s="75"/>
    </row>
    <row r="218" spans="2:3" x14ac:dyDescent="0.25">
      <c r="B218" s="76"/>
      <c r="C218" s="75"/>
    </row>
    <row r="219" spans="2:3" x14ac:dyDescent="0.25">
      <c r="B219" s="76"/>
      <c r="C219" s="75"/>
    </row>
    <row r="220" spans="2:3" x14ac:dyDescent="0.25">
      <c r="B220" s="76"/>
      <c r="C220" s="75"/>
    </row>
    <row r="221" spans="2:3" x14ac:dyDescent="0.25">
      <c r="B221" s="76"/>
      <c r="C221" s="75"/>
    </row>
    <row r="222" spans="2:3" x14ac:dyDescent="0.25">
      <c r="B222" s="76"/>
      <c r="C222" s="75"/>
    </row>
    <row r="223" spans="2:3" x14ac:dyDescent="0.25">
      <c r="B223" s="76"/>
      <c r="C223" s="75"/>
    </row>
    <row r="224" spans="2:3" x14ac:dyDescent="0.25">
      <c r="B224" s="76"/>
      <c r="C224" s="75"/>
    </row>
    <row r="225" spans="2:3" x14ac:dyDescent="0.25">
      <c r="B225" s="76"/>
      <c r="C225" s="75"/>
    </row>
    <row r="226" spans="2:3" x14ac:dyDescent="0.25">
      <c r="B226" s="76"/>
      <c r="C226" s="75"/>
    </row>
    <row r="227" spans="2:3" x14ac:dyDescent="0.25">
      <c r="B227" s="76"/>
      <c r="C227" s="75"/>
    </row>
    <row r="337" spans="2:3" x14ac:dyDescent="0.25">
      <c r="B337" s="76"/>
      <c r="C337" s="75"/>
    </row>
    <row r="338" spans="2:3" x14ac:dyDescent="0.25">
      <c r="B338" s="76"/>
      <c r="C338" s="75"/>
    </row>
    <row r="339" spans="2:3" x14ac:dyDescent="0.25">
      <c r="B339" s="76"/>
      <c r="C339" s="75"/>
    </row>
    <row r="340" spans="2:3" x14ac:dyDescent="0.25">
      <c r="B340" s="76"/>
      <c r="C340" s="75"/>
    </row>
    <row r="341" spans="2:3" x14ac:dyDescent="0.25">
      <c r="B341" s="76"/>
      <c r="C341" s="75"/>
    </row>
    <row r="342" spans="2:3" x14ac:dyDescent="0.25">
      <c r="B342" s="76"/>
      <c r="C342" s="75"/>
    </row>
    <row r="343" spans="2:3" x14ac:dyDescent="0.25">
      <c r="B343" s="76"/>
      <c r="C343" s="75"/>
    </row>
    <row r="344" spans="2:3" x14ac:dyDescent="0.25">
      <c r="B344" s="76"/>
      <c r="C344" s="75"/>
    </row>
    <row r="345" spans="2:3" x14ac:dyDescent="0.25">
      <c r="B345" s="76"/>
      <c r="C345" s="75"/>
    </row>
    <row r="346" spans="2:3" x14ac:dyDescent="0.25">
      <c r="B346" s="76"/>
      <c r="C346" s="75"/>
    </row>
    <row r="347" spans="2:3" x14ac:dyDescent="0.25">
      <c r="B347" s="76"/>
      <c r="C347" s="75"/>
    </row>
    <row r="348" spans="2:3" x14ac:dyDescent="0.25">
      <c r="B348" s="76"/>
      <c r="C348" s="75"/>
    </row>
    <row r="349" spans="2:3" x14ac:dyDescent="0.25">
      <c r="B349" s="76"/>
      <c r="C349" s="75"/>
    </row>
    <row r="459" spans="2:3" x14ac:dyDescent="0.25">
      <c r="B459" s="76"/>
      <c r="C459" s="75"/>
    </row>
    <row r="460" spans="2:3" x14ac:dyDescent="0.25">
      <c r="B460" s="76"/>
      <c r="C460" s="75"/>
    </row>
    <row r="461" spans="2:3" x14ac:dyDescent="0.25">
      <c r="B461" s="76"/>
      <c r="C461" s="75"/>
    </row>
    <row r="462" spans="2:3" x14ac:dyDescent="0.25">
      <c r="B462" s="76"/>
      <c r="C462" s="75"/>
    </row>
    <row r="463" spans="2:3" x14ac:dyDescent="0.25">
      <c r="B463" s="76"/>
      <c r="C463" s="75"/>
    </row>
    <row r="464" spans="2:3" x14ac:dyDescent="0.25">
      <c r="B464" s="76"/>
      <c r="C464" s="75"/>
    </row>
    <row r="465" spans="2:3" x14ac:dyDescent="0.25">
      <c r="B465" s="76"/>
      <c r="C465" s="75"/>
    </row>
    <row r="466" spans="2:3" x14ac:dyDescent="0.25">
      <c r="B466" s="76"/>
      <c r="C466" s="75"/>
    </row>
    <row r="467" spans="2:3" x14ac:dyDescent="0.25">
      <c r="B467" s="76"/>
      <c r="C467" s="75"/>
    </row>
    <row r="468" spans="2:3" x14ac:dyDescent="0.25">
      <c r="B468" s="76"/>
      <c r="C468" s="75"/>
    </row>
    <row r="469" spans="2:3" x14ac:dyDescent="0.25">
      <c r="B469" s="76"/>
      <c r="C469" s="75"/>
    </row>
    <row r="470" spans="2:3" x14ac:dyDescent="0.25">
      <c r="B470" s="76"/>
      <c r="C470" s="75"/>
    </row>
    <row r="471" spans="2:3" x14ac:dyDescent="0.25">
      <c r="B471" s="76"/>
      <c r="C471" s="75"/>
    </row>
    <row r="581" spans="2:3" x14ac:dyDescent="0.25">
      <c r="B581" s="76"/>
      <c r="C581" s="75"/>
    </row>
    <row r="582" spans="2:3" x14ac:dyDescent="0.25">
      <c r="B582" s="76"/>
      <c r="C582" s="75"/>
    </row>
    <row r="583" spans="2:3" x14ac:dyDescent="0.25">
      <c r="B583" s="76"/>
      <c r="C583" s="75"/>
    </row>
    <row r="584" spans="2:3" x14ac:dyDescent="0.25">
      <c r="B584" s="76"/>
      <c r="C584" s="75"/>
    </row>
    <row r="585" spans="2:3" x14ac:dyDescent="0.25">
      <c r="B585" s="76"/>
      <c r="C585" s="75"/>
    </row>
    <row r="586" spans="2:3" x14ac:dyDescent="0.25">
      <c r="B586" s="76"/>
      <c r="C586" s="75"/>
    </row>
    <row r="587" spans="2:3" x14ac:dyDescent="0.25">
      <c r="B587" s="76"/>
      <c r="C587" s="75"/>
    </row>
    <row r="588" spans="2:3" x14ac:dyDescent="0.25">
      <c r="B588" s="76"/>
      <c r="C588" s="75"/>
    </row>
    <row r="589" spans="2:3" x14ac:dyDescent="0.25">
      <c r="B589" s="76"/>
      <c r="C589" s="75"/>
    </row>
    <row r="590" spans="2:3" x14ac:dyDescent="0.25">
      <c r="B590" s="76"/>
      <c r="C590" s="75"/>
    </row>
    <row r="591" spans="2:3" x14ac:dyDescent="0.25">
      <c r="B591" s="76"/>
      <c r="C591" s="75"/>
    </row>
    <row r="592" spans="2:3" x14ac:dyDescent="0.25">
      <c r="B592" s="76"/>
      <c r="C592" s="75"/>
    </row>
    <row r="593" spans="2:3" x14ac:dyDescent="0.25">
      <c r="B593" s="76"/>
      <c r="C593" s="75"/>
    </row>
    <row r="703" spans="2:3" x14ac:dyDescent="0.25">
      <c r="B703" s="76"/>
      <c r="C703" s="75"/>
    </row>
    <row r="704" spans="2:3" x14ac:dyDescent="0.25">
      <c r="B704" s="76"/>
      <c r="C704" s="75"/>
    </row>
    <row r="705" spans="2:3" x14ac:dyDescent="0.25">
      <c r="B705" s="76"/>
      <c r="C705" s="75"/>
    </row>
    <row r="706" spans="2:3" x14ac:dyDescent="0.25">
      <c r="B706" s="76"/>
      <c r="C706" s="75"/>
    </row>
    <row r="707" spans="2:3" x14ac:dyDescent="0.25">
      <c r="B707" s="76"/>
      <c r="C707" s="75"/>
    </row>
    <row r="708" spans="2:3" x14ac:dyDescent="0.25">
      <c r="B708" s="76"/>
      <c r="C708" s="75"/>
    </row>
    <row r="709" spans="2:3" x14ac:dyDescent="0.25">
      <c r="B709" s="76"/>
      <c r="C709" s="75"/>
    </row>
    <row r="710" spans="2:3" x14ac:dyDescent="0.25">
      <c r="B710" s="76"/>
      <c r="C710" s="75"/>
    </row>
    <row r="711" spans="2:3" x14ac:dyDescent="0.25">
      <c r="B711" s="76"/>
      <c r="C711" s="75"/>
    </row>
    <row r="712" spans="2:3" x14ac:dyDescent="0.25">
      <c r="B712" s="76"/>
      <c r="C712" s="75"/>
    </row>
    <row r="713" spans="2:3" x14ac:dyDescent="0.25">
      <c r="B713" s="76"/>
      <c r="C713" s="75"/>
    </row>
    <row r="714" spans="2:3" x14ac:dyDescent="0.25">
      <c r="B714" s="76"/>
      <c r="C714" s="75"/>
    </row>
    <row r="715" spans="2:3" x14ac:dyDescent="0.25">
      <c r="B715" s="76"/>
      <c r="C715" s="75"/>
    </row>
    <row r="825" spans="2:3" x14ac:dyDescent="0.25">
      <c r="B825" s="76"/>
      <c r="C825" s="75"/>
    </row>
    <row r="826" spans="2:3" x14ac:dyDescent="0.25">
      <c r="B826" s="76"/>
      <c r="C826" s="75"/>
    </row>
    <row r="827" spans="2:3" x14ac:dyDescent="0.25">
      <c r="B827" s="76"/>
      <c r="C827" s="75"/>
    </row>
    <row r="828" spans="2:3" x14ac:dyDescent="0.25">
      <c r="B828" s="76"/>
      <c r="C828" s="75"/>
    </row>
    <row r="829" spans="2:3" x14ac:dyDescent="0.25">
      <c r="B829" s="76"/>
      <c r="C829" s="75"/>
    </row>
    <row r="830" spans="2:3" x14ac:dyDescent="0.25">
      <c r="B830" s="76"/>
      <c r="C830" s="75"/>
    </row>
    <row r="831" spans="2:3" x14ac:dyDescent="0.25">
      <c r="B831" s="76"/>
      <c r="C831" s="75"/>
    </row>
    <row r="832" spans="2:3" x14ac:dyDescent="0.25">
      <c r="B832" s="76"/>
      <c r="C832" s="75"/>
    </row>
    <row r="833" spans="2:3" x14ac:dyDescent="0.25">
      <c r="B833" s="76"/>
      <c r="C833" s="75"/>
    </row>
    <row r="834" spans="2:3" x14ac:dyDescent="0.25">
      <c r="B834" s="76"/>
      <c r="C834" s="75"/>
    </row>
    <row r="835" spans="2:3" x14ac:dyDescent="0.25">
      <c r="B835" s="76"/>
      <c r="C835" s="75"/>
    </row>
    <row r="836" spans="2:3" x14ac:dyDescent="0.25">
      <c r="B836" s="76"/>
      <c r="C836" s="75"/>
    </row>
    <row r="837" spans="2:3" x14ac:dyDescent="0.25">
      <c r="B837" s="76"/>
      <c r="C837" s="75"/>
    </row>
    <row r="947" spans="2:3" x14ac:dyDescent="0.25">
      <c r="B947" s="76"/>
      <c r="C947" s="75"/>
    </row>
    <row r="948" spans="2:3" x14ac:dyDescent="0.25">
      <c r="B948" s="76"/>
      <c r="C948" s="75"/>
    </row>
    <row r="949" spans="2:3" x14ac:dyDescent="0.25">
      <c r="B949" s="76"/>
      <c r="C949" s="75"/>
    </row>
    <row r="950" spans="2:3" x14ac:dyDescent="0.25">
      <c r="B950" s="76"/>
      <c r="C950" s="75"/>
    </row>
    <row r="951" spans="2:3" x14ac:dyDescent="0.25">
      <c r="B951" s="76"/>
      <c r="C951" s="75"/>
    </row>
    <row r="952" spans="2:3" x14ac:dyDescent="0.25">
      <c r="B952" s="76"/>
      <c r="C952" s="75"/>
    </row>
    <row r="953" spans="2:3" x14ac:dyDescent="0.25">
      <c r="B953" s="76"/>
      <c r="C953" s="75"/>
    </row>
    <row r="954" spans="2:3" x14ac:dyDescent="0.25">
      <c r="B954" s="76"/>
      <c r="C954" s="75"/>
    </row>
    <row r="955" spans="2:3" x14ac:dyDescent="0.25">
      <c r="B955" s="76"/>
      <c r="C955" s="75"/>
    </row>
    <row r="956" spans="2:3" x14ac:dyDescent="0.25">
      <c r="B956" s="76"/>
      <c r="C956" s="75"/>
    </row>
    <row r="957" spans="2:3" x14ac:dyDescent="0.25">
      <c r="B957" s="76"/>
      <c r="C957" s="75"/>
    </row>
    <row r="958" spans="2:3" x14ac:dyDescent="0.25">
      <c r="B958" s="76"/>
      <c r="C958" s="75"/>
    </row>
    <row r="959" spans="2:3" x14ac:dyDescent="0.25">
      <c r="B959" s="76"/>
      <c r="C959" s="75"/>
    </row>
    <row r="1069" spans="2:3" x14ac:dyDescent="0.25">
      <c r="B1069" s="76"/>
      <c r="C1069" s="75"/>
    </row>
    <row r="1070" spans="2:3" x14ac:dyDescent="0.25">
      <c r="B1070" s="76"/>
      <c r="C1070" s="75"/>
    </row>
    <row r="1071" spans="2:3" x14ac:dyDescent="0.25">
      <c r="B1071" s="76"/>
      <c r="C1071" s="75"/>
    </row>
    <row r="1072" spans="2:3" x14ac:dyDescent="0.25">
      <c r="B1072" s="76"/>
      <c r="C1072" s="75"/>
    </row>
    <row r="1073" spans="2:3" x14ac:dyDescent="0.25">
      <c r="B1073" s="76"/>
      <c r="C1073" s="75"/>
    </row>
    <row r="1074" spans="2:3" x14ac:dyDescent="0.25">
      <c r="B1074" s="76"/>
      <c r="C1074" s="75"/>
    </row>
    <row r="1075" spans="2:3" x14ac:dyDescent="0.25">
      <c r="B1075" s="76"/>
      <c r="C1075" s="75"/>
    </row>
    <row r="1076" spans="2:3" x14ac:dyDescent="0.25">
      <c r="B1076" s="76"/>
      <c r="C1076" s="75"/>
    </row>
    <row r="1077" spans="2:3" x14ac:dyDescent="0.25">
      <c r="B1077" s="76"/>
      <c r="C1077" s="75"/>
    </row>
    <row r="1078" spans="2:3" x14ac:dyDescent="0.25">
      <c r="B1078" s="76"/>
      <c r="C1078" s="75"/>
    </row>
    <row r="1079" spans="2:3" x14ac:dyDescent="0.25">
      <c r="B1079" s="76"/>
      <c r="C1079" s="75"/>
    </row>
    <row r="1080" spans="2:3" x14ac:dyDescent="0.25">
      <c r="B1080" s="76"/>
      <c r="C1080" s="75"/>
    </row>
    <row r="1081" spans="2:3" x14ac:dyDescent="0.25">
      <c r="B1081" s="76"/>
      <c r="C1081" s="75"/>
    </row>
    <row r="1191" spans="2:3" x14ac:dyDescent="0.25">
      <c r="B1191" s="76"/>
      <c r="C1191" s="75"/>
    </row>
    <row r="1192" spans="2:3" x14ac:dyDescent="0.25">
      <c r="B1192" s="76"/>
      <c r="C1192" s="75"/>
    </row>
    <row r="1193" spans="2:3" x14ac:dyDescent="0.25">
      <c r="B1193" s="76"/>
      <c r="C1193" s="75"/>
    </row>
    <row r="1194" spans="2:3" x14ac:dyDescent="0.25">
      <c r="B1194" s="76"/>
      <c r="C1194" s="75"/>
    </row>
    <row r="1195" spans="2:3" x14ac:dyDescent="0.25">
      <c r="B1195" s="76"/>
      <c r="C1195" s="75"/>
    </row>
    <row r="1196" spans="2:3" x14ac:dyDescent="0.25">
      <c r="B1196" s="76"/>
      <c r="C1196" s="75"/>
    </row>
    <row r="1197" spans="2:3" x14ac:dyDescent="0.25">
      <c r="B1197" s="76"/>
      <c r="C1197" s="75"/>
    </row>
    <row r="1198" spans="2:3" x14ac:dyDescent="0.25">
      <c r="B1198" s="76"/>
      <c r="C1198" s="75"/>
    </row>
    <row r="1199" spans="2:3" x14ac:dyDescent="0.25">
      <c r="B1199" s="76"/>
      <c r="C1199" s="75"/>
    </row>
    <row r="1200" spans="2:3" x14ac:dyDescent="0.25">
      <c r="B1200" s="76"/>
      <c r="C1200" s="75"/>
    </row>
    <row r="1201" spans="2:3" x14ac:dyDescent="0.25">
      <c r="B1201" s="76"/>
      <c r="C1201" s="75"/>
    </row>
    <row r="1202" spans="2:3" x14ac:dyDescent="0.25">
      <c r="B1202" s="76"/>
      <c r="C1202" s="75"/>
    </row>
    <row r="1203" spans="2:3" x14ac:dyDescent="0.25">
      <c r="B1203" s="76"/>
      <c r="C1203" s="75"/>
    </row>
    <row r="1313" spans="2:3" x14ac:dyDescent="0.25">
      <c r="B1313" s="76"/>
      <c r="C1313" s="75"/>
    </row>
    <row r="1314" spans="2:3" x14ac:dyDescent="0.25">
      <c r="B1314" s="76"/>
      <c r="C1314" s="75"/>
    </row>
    <row r="1315" spans="2:3" x14ac:dyDescent="0.25">
      <c r="B1315" s="76"/>
      <c r="C1315" s="75"/>
    </row>
    <row r="1316" spans="2:3" x14ac:dyDescent="0.25">
      <c r="B1316" s="76"/>
      <c r="C1316" s="75"/>
    </row>
    <row r="1317" spans="2:3" x14ac:dyDescent="0.25">
      <c r="B1317" s="76"/>
      <c r="C1317" s="75"/>
    </row>
    <row r="1318" spans="2:3" x14ac:dyDescent="0.25">
      <c r="B1318" s="76"/>
      <c r="C1318" s="75"/>
    </row>
    <row r="1319" spans="2:3" x14ac:dyDescent="0.25">
      <c r="B1319" s="76"/>
      <c r="C1319" s="75"/>
    </row>
    <row r="1320" spans="2:3" x14ac:dyDescent="0.25">
      <c r="B1320" s="76"/>
      <c r="C1320" s="75"/>
    </row>
    <row r="1321" spans="2:3" x14ac:dyDescent="0.25">
      <c r="B1321" s="76"/>
      <c r="C1321" s="75"/>
    </row>
    <row r="1322" spans="2:3" x14ac:dyDescent="0.25">
      <c r="B1322" s="76"/>
      <c r="C1322" s="75"/>
    </row>
    <row r="1323" spans="2:3" x14ac:dyDescent="0.25">
      <c r="B1323" s="76"/>
      <c r="C1323" s="75"/>
    </row>
    <row r="1324" spans="2:3" x14ac:dyDescent="0.25">
      <c r="B1324" s="76"/>
      <c r="C1324" s="75"/>
    </row>
    <row r="1325" spans="2:3" x14ac:dyDescent="0.25">
      <c r="B1325" s="76"/>
      <c r="C1325" s="75"/>
    </row>
    <row r="1435" spans="2:3" x14ac:dyDescent="0.25">
      <c r="B1435" s="76"/>
      <c r="C1435" s="75"/>
    </row>
    <row r="1436" spans="2:3" x14ac:dyDescent="0.25">
      <c r="B1436" s="76"/>
      <c r="C1436" s="75"/>
    </row>
    <row r="1437" spans="2:3" x14ac:dyDescent="0.25">
      <c r="B1437" s="76"/>
      <c r="C1437" s="75"/>
    </row>
    <row r="1438" spans="2:3" x14ac:dyDescent="0.25">
      <c r="B1438" s="76"/>
      <c r="C1438" s="75"/>
    </row>
    <row r="1439" spans="2:3" x14ac:dyDescent="0.25">
      <c r="B1439" s="76"/>
      <c r="C1439" s="75"/>
    </row>
    <row r="1440" spans="2:3" x14ac:dyDescent="0.25">
      <c r="B1440" s="76"/>
      <c r="C1440" s="75"/>
    </row>
    <row r="1441" spans="2:3" x14ac:dyDescent="0.25">
      <c r="B1441" s="76"/>
      <c r="C1441" s="75"/>
    </row>
    <row r="1442" spans="2:3" x14ac:dyDescent="0.25">
      <c r="B1442" s="76"/>
      <c r="C1442" s="75"/>
    </row>
    <row r="1443" spans="2:3" x14ac:dyDescent="0.25">
      <c r="B1443" s="76"/>
      <c r="C1443" s="75"/>
    </row>
    <row r="1444" spans="2:3" x14ac:dyDescent="0.25">
      <c r="B1444" s="76"/>
      <c r="C1444" s="75"/>
    </row>
    <row r="1445" spans="2:3" x14ac:dyDescent="0.25">
      <c r="B1445" s="76"/>
      <c r="C1445" s="75"/>
    </row>
    <row r="1446" spans="2:3" x14ac:dyDescent="0.25">
      <c r="B1446" s="76"/>
      <c r="C1446" s="75"/>
    </row>
    <row r="1447" spans="2:3" x14ac:dyDescent="0.25">
      <c r="B1447" s="76"/>
      <c r="C1447" s="75"/>
    </row>
    <row r="1557" spans="2:3" x14ac:dyDescent="0.25">
      <c r="B1557" s="76"/>
      <c r="C1557" s="75"/>
    </row>
    <row r="1558" spans="2:3" x14ac:dyDescent="0.25">
      <c r="B1558" s="76"/>
      <c r="C1558" s="75"/>
    </row>
    <row r="1559" spans="2:3" x14ac:dyDescent="0.25">
      <c r="B1559" s="76"/>
      <c r="C1559" s="75"/>
    </row>
    <row r="1560" spans="2:3" x14ac:dyDescent="0.25">
      <c r="B1560" s="76"/>
      <c r="C1560" s="75"/>
    </row>
    <row r="1561" spans="2:3" x14ac:dyDescent="0.25">
      <c r="B1561" s="76"/>
      <c r="C1561" s="75"/>
    </row>
    <row r="1562" spans="2:3" x14ac:dyDescent="0.25">
      <c r="B1562" s="76"/>
      <c r="C1562" s="75"/>
    </row>
    <row r="1563" spans="2:3" x14ac:dyDescent="0.25">
      <c r="B1563" s="76"/>
      <c r="C1563" s="75"/>
    </row>
    <row r="1564" spans="2:3" x14ac:dyDescent="0.25">
      <c r="B1564" s="76"/>
      <c r="C1564" s="75"/>
    </row>
    <row r="1565" spans="2:3" x14ac:dyDescent="0.25">
      <c r="B1565" s="76"/>
      <c r="C1565" s="75"/>
    </row>
    <row r="1566" spans="2:3" x14ac:dyDescent="0.25">
      <c r="B1566" s="76"/>
      <c r="C1566" s="75"/>
    </row>
    <row r="1567" spans="2:3" x14ac:dyDescent="0.25">
      <c r="B1567" s="76"/>
      <c r="C1567" s="75"/>
    </row>
    <row r="1568" spans="2:3" x14ac:dyDescent="0.25">
      <c r="B1568" s="76"/>
      <c r="C1568" s="75"/>
    </row>
    <row r="1569" spans="2:3" x14ac:dyDescent="0.25">
      <c r="B1569" s="76"/>
      <c r="C1569" s="75"/>
    </row>
    <row r="1679" spans="2:3" x14ac:dyDescent="0.25">
      <c r="B1679" s="76"/>
      <c r="C1679" s="75"/>
    </row>
    <row r="1680" spans="2:3" x14ac:dyDescent="0.25">
      <c r="B1680" s="76"/>
      <c r="C1680" s="75"/>
    </row>
    <row r="1681" spans="2:3" x14ac:dyDescent="0.25">
      <c r="B1681" s="76"/>
      <c r="C1681" s="75"/>
    </row>
    <row r="1682" spans="2:3" x14ac:dyDescent="0.25">
      <c r="B1682" s="76"/>
      <c r="C1682" s="75"/>
    </row>
    <row r="1683" spans="2:3" x14ac:dyDescent="0.25">
      <c r="B1683" s="76"/>
      <c r="C1683" s="75"/>
    </row>
    <row r="1684" spans="2:3" x14ac:dyDescent="0.25">
      <c r="B1684" s="76"/>
      <c r="C1684" s="75"/>
    </row>
    <row r="1685" spans="2:3" x14ac:dyDescent="0.25">
      <c r="B1685" s="76"/>
      <c r="C1685" s="75"/>
    </row>
    <row r="1686" spans="2:3" x14ac:dyDescent="0.25">
      <c r="B1686" s="76"/>
      <c r="C1686" s="75"/>
    </row>
    <row r="1687" spans="2:3" x14ac:dyDescent="0.25">
      <c r="B1687" s="76"/>
      <c r="C1687" s="75"/>
    </row>
    <row r="1688" spans="2:3" x14ac:dyDescent="0.25">
      <c r="B1688" s="76"/>
      <c r="C1688" s="75"/>
    </row>
    <row r="1689" spans="2:3" x14ac:dyDescent="0.25">
      <c r="B1689" s="76"/>
      <c r="C1689" s="75"/>
    </row>
    <row r="1690" spans="2:3" x14ac:dyDescent="0.25">
      <c r="B1690" s="76"/>
      <c r="C1690" s="75"/>
    </row>
    <row r="1691" spans="2:3" x14ac:dyDescent="0.25">
      <c r="B1691" s="76"/>
      <c r="C1691" s="75"/>
    </row>
    <row r="1801" spans="2:3" x14ac:dyDescent="0.25">
      <c r="B1801" s="76"/>
      <c r="C1801" s="75"/>
    </row>
    <row r="1802" spans="2:3" x14ac:dyDescent="0.25">
      <c r="B1802" s="76"/>
      <c r="C1802" s="75"/>
    </row>
    <row r="1803" spans="2:3" x14ac:dyDescent="0.25">
      <c r="B1803" s="76"/>
      <c r="C1803" s="75"/>
    </row>
    <row r="1804" spans="2:3" x14ac:dyDescent="0.25">
      <c r="B1804" s="76"/>
      <c r="C1804" s="75"/>
    </row>
    <row r="1805" spans="2:3" x14ac:dyDescent="0.25">
      <c r="B1805" s="76"/>
      <c r="C1805" s="75"/>
    </row>
    <row r="1806" spans="2:3" x14ac:dyDescent="0.25">
      <c r="B1806" s="76"/>
      <c r="C1806" s="75"/>
    </row>
    <row r="1807" spans="2:3" x14ac:dyDescent="0.25">
      <c r="B1807" s="76"/>
      <c r="C1807" s="75"/>
    </row>
    <row r="1808" spans="2:3" x14ac:dyDescent="0.25">
      <c r="B1808" s="76"/>
      <c r="C1808" s="75"/>
    </row>
    <row r="1809" spans="2:3" x14ac:dyDescent="0.25">
      <c r="B1809" s="76"/>
      <c r="C1809" s="75"/>
    </row>
    <row r="1810" spans="2:3" x14ac:dyDescent="0.25">
      <c r="B1810" s="76"/>
      <c r="C1810" s="75"/>
    </row>
    <row r="1811" spans="2:3" x14ac:dyDescent="0.25">
      <c r="B1811" s="76"/>
      <c r="C1811" s="75"/>
    </row>
    <row r="1812" spans="2:3" x14ac:dyDescent="0.25">
      <c r="B1812" s="76"/>
      <c r="C1812" s="75"/>
    </row>
    <row r="1813" spans="2:3" x14ac:dyDescent="0.25">
      <c r="B1813" s="76"/>
      <c r="C1813" s="75"/>
    </row>
    <row r="1923" spans="2:3" x14ac:dyDescent="0.25">
      <c r="B1923" s="76"/>
      <c r="C1923" s="75"/>
    </row>
    <row r="1924" spans="2:3" x14ac:dyDescent="0.25">
      <c r="B1924" s="76"/>
      <c r="C1924" s="75"/>
    </row>
    <row r="1925" spans="2:3" x14ac:dyDescent="0.25">
      <c r="B1925" s="76"/>
      <c r="C1925" s="75"/>
    </row>
    <row r="1926" spans="2:3" x14ac:dyDescent="0.25">
      <c r="B1926" s="76"/>
      <c r="C1926" s="75"/>
    </row>
    <row r="1927" spans="2:3" x14ac:dyDescent="0.25">
      <c r="B1927" s="76"/>
      <c r="C1927" s="75"/>
    </row>
    <row r="1928" spans="2:3" x14ac:dyDescent="0.25">
      <c r="B1928" s="76"/>
      <c r="C1928" s="75"/>
    </row>
    <row r="1929" spans="2:3" x14ac:dyDescent="0.25">
      <c r="B1929" s="76"/>
      <c r="C1929" s="75"/>
    </row>
    <row r="1930" spans="2:3" x14ac:dyDescent="0.25">
      <c r="B1930" s="76"/>
      <c r="C1930" s="75"/>
    </row>
    <row r="1931" spans="2:3" x14ac:dyDescent="0.25">
      <c r="B1931" s="76"/>
      <c r="C1931" s="75"/>
    </row>
    <row r="1932" spans="2:3" x14ac:dyDescent="0.25">
      <c r="B1932" s="76"/>
      <c r="C1932" s="75"/>
    </row>
    <row r="1933" spans="2:3" x14ac:dyDescent="0.25">
      <c r="B1933" s="76"/>
      <c r="C1933" s="75"/>
    </row>
    <row r="1934" spans="2:3" x14ac:dyDescent="0.25">
      <c r="B1934" s="76"/>
      <c r="C1934" s="75"/>
    </row>
    <row r="1935" spans="2:3" x14ac:dyDescent="0.25">
      <c r="B1935" s="76"/>
      <c r="C1935" s="75"/>
    </row>
    <row r="2045" spans="2:3" x14ac:dyDescent="0.25">
      <c r="B2045" s="76"/>
      <c r="C2045" s="75"/>
    </row>
    <row r="2046" spans="2:3" x14ac:dyDescent="0.25">
      <c r="B2046" s="76"/>
      <c r="C2046" s="75"/>
    </row>
    <row r="2047" spans="2:3" x14ac:dyDescent="0.25">
      <c r="B2047" s="76"/>
      <c r="C2047" s="75"/>
    </row>
    <row r="2048" spans="2:3" x14ac:dyDescent="0.25">
      <c r="B2048" s="76"/>
      <c r="C2048" s="75"/>
    </row>
    <row r="2049" spans="2:3" x14ac:dyDescent="0.25">
      <c r="B2049" s="76"/>
      <c r="C2049" s="75"/>
    </row>
    <row r="2050" spans="2:3" x14ac:dyDescent="0.25">
      <c r="B2050" s="76"/>
      <c r="C2050" s="75"/>
    </row>
    <row r="2051" spans="2:3" x14ac:dyDescent="0.25">
      <c r="B2051" s="76"/>
      <c r="C2051" s="75"/>
    </row>
    <row r="2052" spans="2:3" x14ac:dyDescent="0.25">
      <c r="B2052" s="76"/>
      <c r="C2052" s="75"/>
    </row>
    <row r="2053" spans="2:3" x14ac:dyDescent="0.25">
      <c r="B2053" s="76"/>
      <c r="C2053" s="75"/>
    </row>
    <row r="2054" spans="2:3" x14ac:dyDescent="0.25">
      <c r="B2054" s="76"/>
      <c r="C2054" s="75"/>
    </row>
    <row r="2055" spans="2:3" x14ac:dyDescent="0.25">
      <c r="B2055" s="76"/>
      <c r="C2055" s="75"/>
    </row>
    <row r="2056" spans="2:3" x14ac:dyDescent="0.25">
      <c r="B2056" s="76"/>
      <c r="C2056" s="75"/>
    </row>
    <row r="2057" spans="2:3" x14ac:dyDescent="0.25">
      <c r="B2057" s="76"/>
      <c r="C2057" s="75"/>
    </row>
    <row r="2167" spans="2:3" x14ac:dyDescent="0.25">
      <c r="B2167" s="76"/>
      <c r="C2167" s="75"/>
    </row>
    <row r="2168" spans="2:3" x14ac:dyDescent="0.25">
      <c r="B2168" s="76"/>
      <c r="C2168" s="75"/>
    </row>
    <row r="2169" spans="2:3" x14ac:dyDescent="0.25">
      <c r="B2169" s="76"/>
      <c r="C2169" s="75"/>
    </row>
    <row r="2170" spans="2:3" x14ac:dyDescent="0.25">
      <c r="B2170" s="76"/>
      <c r="C2170" s="75"/>
    </row>
    <row r="2171" spans="2:3" x14ac:dyDescent="0.25">
      <c r="B2171" s="76"/>
      <c r="C2171" s="75"/>
    </row>
    <row r="2172" spans="2:3" x14ac:dyDescent="0.25">
      <c r="B2172" s="76"/>
      <c r="C2172" s="75"/>
    </row>
    <row r="2173" spans="2:3" x14ac:dyDescent="0.25">
      <c r="B2173" s="76"/>
      <c r="C2173" s="75"/>
    </row>
    <row r="2174" spans="2:3" x14ac:dyDescent="0.25">
      <c r="B2174" s="76"/>
      <c r="C2174" s="75"/>
    </row>
    <row r="2175" spans="2:3" x14ac:dyDescent="0.25">
      <c r="B2175" s="76"/>
      <c r="C2175" s="75"/>
    </row>
    <row r="2176" spans="2:3" x14ac:dyDescent="0.25">
      <c r="B2176" s="76"/>
      <c r="C2176" s="75"/>
    </row>
    <row r="2177" spans="2:3" x14ac:dyDescent="0.25">
      <c r="B2177" s="76"/>
      <c r="C2177" s="75"/>
    </row>
    <row r="2178" spans="2:3" x14ac:dyDescent="0.25">
      <c r="B2178" s="76"/>
      <c r="C2178" s="75"/>
    </row>
    <row r="2179" spans="2:3" x14ac:dyDescent="0.25">
      <c r="B2179" s="76"/>
      <c r="C2179" s="75"/>
    </row>
    <row r="2289" spans="2:3" x14ac:dyDescent="0.25">
      <c r="B2289" s="76"/>
      <c r="C2289" s="75"/>
    </row>
    <row r="2290" spans="2:3" x14ac:dyDescent="0.25">
      <c r="B2290" s="76"/>
      <c r="C2290" s="75"/>
    </row>
    <row r="2291" spans="2:3" x14ac:dyDescent="0.25">
      <c r="B2291" s="76"/>
      <c r="C2291" s="75"/>
    </row>
    <row r="2292" spans="2:3" x14ac:dyDescent="0.25">
      <c r="B2292" s="76"/>
      <c r="C2292" s="75"/>
    </row>
    <row r="2293" spans="2:3" x14ac:dyDescent="0.25">
      <c r="B2293" s="76"/>
      <c r="C2293" s="75"/>
    </row>
    <row r="2294" spans="2:3" x14ac:dyDescent="0.25">
      <c r="B2294" s="76"/>
      <c r="C2294" s="75"/>
    </row>
    <row r="2295" spans="2:3" x14ac:dyDescent="0.25">
      <c r="B2295" s="76"/>
      <c r="C2295" s="75"/>
    </row>
    <row r="2296" spans="2:3" x14ac:dyDescent="0.25">
      <c r="B2296" s="76"/>
      <c r="C2296" s="75"/>
    </row>
    <row r="2297" spans="2:3" x14ac:dyDescent="0.25">
      <c r="B2297" s="76"/>
      <c r="C2297" s="75"/>
    </row>
    <row r="2298" spans="2:3" x14ac:dyDescent="0.25">
      <c r="B2298" s="76"/>
      <c r="C2298" s="75"/>
    </row>
    <row r="2299" spans="2:3" x14ac:dyDescent="0.25">
      <c r="B2299" s="76"/>
      <c r="C2299" s="75"/>
    </row>
    <row r="2300" spans="2:3" x14ac:dyDescent="0.25">
      <c r="B2300" s="76"/>
      <c r="C2300" s="75"/>
    </row>
    <row r="2301" spans="2:3" x14ac:dyDescent="0.25">
      <c r="B2301" s="76"/>
      <c r="C2301" s="75"/>
    </row>
    <row r="2411" spans="2:3" x14ac:dyDescent="0.25">
      <c r="B2411" s="76"/>
      <c r="C2411" s="75"/>
    </row>
    <row r="2412" spans="2:3" x14ac:dyDescent="0.25">
      <c r="B2412" s="76"/>
      <c r="C2412" s="75"/>
    </row>
    <row r="2413" spans="2:3" x14ac:dyDescent="0.25">
      <c r="B2413" s="76"/>
      <c r="C2413" s="75"/>
    </row>
    <row r="2414" spans="2:3" x14ac:dyDescent="0.25">
      <c r="B2414" s="76"/>
      <c r="C2414" s="75"/>
    </row>
    <row r="2415" spans="2:3" x14ac:dyDescent="0.25">
      <c r="B2415" s="76"/>
      <c r="C2415" s="75"/>
    </row>
    <row r="2416" spans="2:3" x14ac:dyDescent="0.25">
      <c r="B2416" s="76"/>
      <c r="C2416" s="75"/>
    </row>
    <row r="2417" spans="2:3" x14ac:dyDescent="0.25">
      <c r="B2417" s="76"/>
      <c r="C2417" s="75"/>
    </row>
    <row r="2418" spans="2:3" x14ac:dyDescent="0.25">
      <c r="B2418" s="76"/>
      <c r="C2418" s="75"/>
    </row>
    <row r="2419" spans="2:3" x14ac:dyDescent="0.25">
      <c r="B2419" s="76"/>
      <c r="C2419" s="75"/>
    </row>
    <row r="2420" spans="2:3" x14ac:dyDescent="0.25">
      <c r="B2420" s="76"/>
      <c r="C2420" s="75"/>
    </row>
    <row r="2421" spans="2:3" x14ac:dyDescent="0.25">
      <c r="B2421" s="76"/>
      <c r="C2421" s="75"/>
    </row>
    <row r="2422" spans="2:3" x14ac:dyDescent="0.25">
      <c r="B2422" s="76"/>
      <c r="C2422" s="75"/>
    </row>
    <row r="2423" spans="2:3" x14ac:dyDescent="0.25">
      <c r="B2423" s="76"/>
      <c r="C2423" s="75"/>
    </row>
    <row r="2533" spans="2:3" x14ac:dyDescent="0.25">
      <c r="B2533" s="76"/>
      <c r="C2533" s="75"/>
    </row>
    <row r="2534" spans="2:3" x14ac:dyDescent="0.25">
      <c r="B2534" s="76"/>
      <c r="C2534" s="75"/>
    </row>
    <row r="2535" spans="2:3" x14ac:dyDescent="0.25">
      <c r="B2535" s="76"/>
      <c r="C2535" s="75"/>
    </row>
    <row r="2536" spans="2:3" x14ac:dyDescent="0.25">
      <c r="B2536" s="76"/>
      <c r="C2536" s="75"/>
    </row>
    <row r="2537" spans="2:3" x14ac:dyDescent="0.25">
      <c r="B2537" s="76"/>
      <c r="C2537" s="75"/>
    </row>
    <row r="2538" spans="2:3" x14ac:dyDescent="0.25">
      <c r="B2538" s="76"/>
      <c r="C2538" s="75"/>
    </row>
    <row r="2539" spans="2:3" x14ac:dyDescent="0.25">
      <c r="B2539" s="76"/>
      <c r="C2539" s="75"/>
    </row>
    <row r="2540" spans="2:3" x14ac:dyDescent="0.25">
      <c r="B2540" s="76"/>
      <c r="C2540" s="75"/>
    </row>
    <row r="2541" spans="2:3" x14ac:dyDescent="0.25">
      <c r="B2541" s="76"/>
      <c r="C2541" s="75"/>
    </row>
    <row r="2542" spans="2:3" x14ac:dyDescent="0.25">
      <c r="B2542" s="76"/>
      <c r="C2542" s="75"/>
    </row>
    <row r="2543" spans="2:3" x14ac:dyDescent="0.25">
      <c r="B2543" s="76"/>
      <c r="C2543" s="75"/>
    </row>
    <row r="2544" spans="2:3" x14ac:dyDescent="0.25">
      <c r="B2544" s="76"/>
      <c r="C2544" s="75"/>
    </row>
    <row r="2545" spans="2:3" x14ac:dyDescent="0.25">
      <c r="B2545" s="76"/>
      <c r="C2545" s="75"/>
    </row>
    <row r="2655" spans="2:3" x14ac:dyDescent="0.25">
      <c r="B2655" s="76"/>
      <c r="C2655" s="75"/>
    </row>
    <row r="2656" spans="2:3" x14ac:dyDescent="0.25">
      <c r="B2656" s="76"/>
      <c r="C2656" s="75"/>
    </row>
    <row r="2657" spans="2:3" x14ac:dyDescent="0.25">
      <c r="B2657" s="76"/>
      <c r="C2657" s="75"/>
    </row>
    <row r="2658" spans="2:3" x14ac:dyDescent="0.25">
      <c r="B2658" s="76"/>
      <c r="C2658" s="75"/>
    </row>
    <row r="2659" spans="2:3" x14ac:dyDescent="0.25">
      <c r="B2659" s="76"/>
      <c r="C2659" s="75"/>
    </row>
    <row r="2660" spans="2:3" x14ac:dyDescent="0.25">
      <c r="B2660" s="76"/>
      <c r="C2660" s="75"/>
    </row>
    <row r="2661" spans="2:3" x14ac:dyDescent="0.25">
      <c r="B2661" s="76"/>
      <c r="C2661" s="75"/>
    </row>
    <row r="2662" spans="2:3" x14ac:dyDescent="0.25">
      <c r="B2662" s="76"/>
      <c r="C2662" s="75"/>
    </row>
    <row r="2663" spans="2:3" x14ac:dyDescent="0.25">
      <c r="B2663" s="76"/>
      <c r="C2663" s="75"/>
    </row>
    <row r="2664" spans="2:3" x14ac:dyDescent="0.25">
      <c r="B2664" s="76"/>
      <c r="C2664" s="75"/>
    </row>
    <row r="2665" spans="2:3" x14ac:dyDescent="0.25">
      <c r="B2665" s="76"/>
      <c r="C2665" s="75"/>
    </row>
    <row r="2666" spans="2:3" x14ac:dyDescent="0.25">
      <c r="B2666" s="76"/>
      <c r="C2666" s="75"/>
    </row>
    <row r="2667" spans="2:3" x14ac:dyDescent="0.25">
      <c r="B2667" s="76"/>
      <c r="C2667" s="75"/>
    </row>
    <row r="2777" spans="2:3" x14ac:dyDescent="0.25">
      <c r="B2777" s="76"/>
      <c r="C2777" s="75"/>
    </row>
    <row r="2778" spans="2:3" x14ac:dyDescent="0.25">
      <c r="B2778" s="76"/>
      <c r="C2778" s="75"/>
    </row>
    <row r="2779" spans="2:3" x14ac:dyDescent="0.25">
      <c r="B2779" s="76"/>
      <c r="C2779" s="75"/>
    </row>
    <row r="2780" spans="2:3" x14ac:dyDescent="0.25">
      <c r="B2780" s="76"/>
      <c r="C2780" s="75"/>
    </row>
    <row r="2781" spans="2:3" x14ac:dyDescent="0.25">
      <c r="B2781" s="76"/>
      <c r="C2781" s="75"/>
    </row>
    <row r="2782" spans="2:3" x14ac:dyDescent="0.25">
      <c r="B2782" s="76"/>
      <c r="C2782" s="75"/>
    </row>
    <row r="2783" spans="2:3" x14ac:dyDescent="0.25">
      <c r="B2783" s="76"/>
      <c r="C2783" s="75"/>
    </row>
    <row r="2784" spans="2:3" x14ac:dyDescent="0.25">
      <c r="B2784" s="76"/>
      <c r="C2784" s="75"/>
    </row>
    <row r="2785" spans="2:3" x14ac:dyDescent="0.25">
      <c r="B2785" s="76"/>
      <c r="C2785" s="75"/>
    </row>
    <row r="2786" spans="2:3" x14ac:dyDescent="0.25">
      <c r="B2786" s="76"/>
      <c r="C2786" s="75"/>
    </row>
    <row r="2787" spans="2:3" x14ac:dyDescent="0.25">
      <c r="B2787" s="76"/>
      <c r="C2787" s="75"/>
    </row>
    <row r="2788" spans="2:3" x14ac:dyDescent="0.25">
      <c r="B2788" s="76"/>
      <c r="C2788" s="75"/>
    </row>
    <row r="2789" spans="2:3" x14ac:dyDescent="0.25">
      <c r="B2789" s="76"/>
      <c r="C2789" s="75"/>
    </row>
    <row r="2899" spans="2:3" x14ac:dyDescent="0.25">
      <c r="B2899" s="76"/>
      <c r="C2899" s="75"/>
    </row>
    <row r="2900" spans="2:3" x14ac:dyDescent="0.25">
      <c r="B2900" s="76"/>
      <c r="C2900" s="75"/>
    </row>
    <row r="2901" spans="2:3" x14ac:dyDescent="0.25">
      <c r="B2901" s="76"/>
      <c r="C2901" s="75"/>
    </row>
    <row r="2902" spans="2:3" x14ac:dyDescent="0.25">
      <c r="B2902" s="76"/>
      <c r="C2902" s="75"/>
    </row>
    <row r="2903" spans="2:3" x14ac:dyDescent="0.25">
      <c r="B2903" s="76"/>
      <c r="C2903" s="75"/>
    </row>
    <row r="2904" spans="2:3" x14ac:dyDescent="0.25">
      <c r="B2904" s="76"/>
      <c r="C2904" s="75"/>
    </row>
    <row r="2905" spans="2:3" x14ac:dyDescent="0.25">
      <c r="B2905" s="76"/>
      <c r="C2905" s="75"/>
    </row>
    <row r="2906" spans="2:3" x14ac:dyDescent="0.25">
      <c r="B2906" s="76"/>
      <c r="C2906" s="75"/>
    </row>
    <row r="2907" spans="2:3" x14ac:dyDescent="0.25">
      <c r="B2907" s="76"/>
      <c r="C2907" s="75"/>
    </row>
    <row r="2908" spans="2:3" x14ac:dyDescent="0.25">
      <c r="B2908" s="76"/>
      <c r="C2908" s="75"/>
    </row>
    <row r="2909" spans="2:3" x14ac:dyDescent="0.25">
      <c r="B2909" s="76"/>
      <c r="C2909" s="75"/>
    </row>
    <row r="2910" spans="2:3" x14ac:dyDescent="0.25">
      <c r="B2910" s="76"/>
      <c r="C2910" s="75"/>
    </row>
    <row r="2911" spans="2:3" x14ac:dyDescent="0.25">
      <c r="B2911" s="76"/>
      <c r="C2911" s="75"/>
    </row>
    <row r="3021" spans="2:3" x14ac:dyDescent="0.25">
      <c r="B3021" s="76"/>
      <c r="C3021" s="75"/>
    </row>
    <row r="3022" spans="2:3" x14ac:dyDescent="0.25">
      <c r="B3022" s="76"/>
      <c r="C3022" s="75"/>
    </row>
    <row r="3023" spans="2:3" x14ac:dyDescent="0.25">
      <c r="B3023" s="76"/>
      <c r="C3023" s="75"/>
    </row>
    <row r="3024" spans="2:3" x14ac:dyDescent="0.25">
      <c r="B3024" s="76"/>
      <c r="C3024" s="75"/>
    </row>
    <row r="3025" spans="2:3" x14ac:dyDescent="0.25">
      <c r="B3025" s="76"/>
      <c r="C3025" s="75"/>
    </row>
    <row r="3026" spans="2:3" x14ac:dyDescent="0.25">
      <c r="B3026" s="76"/>
      <c r="C3026" s="75"/>
    </row>
    <row r="3027" spans="2:3" x14ac:dyDescent="0.25">
      <c r="B3027" s="76"/>
      <c r="C3027" s="75"/>
    </row>
    <row r="3028" spans="2:3" x14ac:dyDescent="0.25">
      <c r="B3028" s="76"/>
      <c r="C3028" s="75"/>
    </row>
    <row r="3029" spans="2:3" x14ac:dyDescent="0.25">
      <c r="B3029" s="76"/>
      <c r="C3029" s="75"/>
    </row>
    <row r="3030" spans="2:3" x14ac:dyDescent="0.25">
      <c r="B3030" s="76"/>
      <c r="C3030" s="75"/>
    </row>
    <row r="3031" spans="2:3" x14ac:dyDescent="0.25">
      <c r="B3031" s="76"/>
      <c r="C3031" s="75"/>
    </row>
    <row r="3032" spans="2:3" x14ac:dyDescent="0.25">
      <c r="B3032" s="76"/>
      <c r="C3032" s="75"/>
    </row>
    <row r="3033" spans="2:3" x14ac:dyDescent="0.25">
      <c r="B3033" s="76"/>
      <c r="C3033" s="75"/>
    </row>
    <row r="3143" spans="2:3" x14ac:dyDescent="0.25">
      <c r="B3143" s="76"/>
      <c r="C3143" s="75"/>
    </row>
    <row r="3144" spans="2:3" x14ac:dyDescent="0.25">
      <c r="B3144" s="76"/>
      <c r="C3144" s="75"/>
    </row>
    <row r="3145" spans="2:3" x14ac:dyDescent="0.25">
      <c r="B3145" s="76"/>
      <c r="C3145" s="75"/>
    </row>
    <row r="3146" spans="2:3" x14ac:dyDescent="0.25">
      <c r="B3146" s="76"/>
      <c r="C3146" s="75"/>
    </row>
    <row r="3147" spans="2:3" x14ac:dyDescent="0.25">
      <c r="B3147" s="76"/>
      <c r="C3147" s="75"/>
    </row>
    <row r="3148" spans="2:3" x14ac:dyDescent="0.25">
      <c r="B3148" s="76"/>
      <c r="C3148" s="75"/>
    </row>
    <row r="3149" spans="2:3" x14ac:dyDescent="0.25">
      <c r="B3149" s="76"/>
      <c r="C3149" s="75"/>
    </row>
    <row r="3150" spans="2:3" x14ac:dyDescent="0.25">
      <c r="B3150" s="76"/>
      <c r="C3150" s="75"/>
    </row>
    <row r="3151" spans="2:3" x14ac:dyDescent="0.25">
      <c r="B3151" s="76"/>
      <c r="C3151" s="75"/>
    </row>
    <row r="3152" spans="2:3" x14ac:dyDescent="0.25">
      <c r="B3152" s="76"/>
      <c r="C3152" s="75"/>
    </row>
    <row r="3153" spans="2:3" x14ac:dyDescent="0.25">
      <c r="B3153" s="76"/>
      <c r="C3153" s="75"/>
    </row>
    <row r="3154" spans="2:3" x14ac:dyDescent="0.25">
      <c r="B3154" s="76"/>
      <c r="C3154" s="75"/>
    </row>
    <row r="3155" spans="2:3" x14ac:dyDescent="0.25">
      <c r="B3155" s="76"/>
      <c r="C3155" s="75"/>
    </row>
    <row r="3265" spans="2:3" x14ac:dyDescent="0.25">
      <c r="B3265" s="76"/>
      <c r="C3265" s="75"/>
    </row>
    <row r="3266" spans="2:3" x14ac:dyDescent="0.25">
      <c r="B3266" s="76"/>
      <c r="C3266" s="75"/>
    </row>
    <row r="3267" spans="2:3" x14ac:dyDescent="0.25">
      <c r="B3267" s="76"/>
      <c r="C3267" s="75"/>
    </row>
    <row r="3268" spans="2:3" x14ac:dyDescent="0.25">
      <c r="B3268" s="76"/>
      <c r="C3268" s="75"/>
    </row>
    <row r="3269" spans="2:3" x14ac:dyDescent="0.25">
      <c r="B3269" s="76"/>
      <c r="C3269" s="75"/>
    </row>
    <row r="3270" spans="2:3" x14ac:dyDescent="0.25">
      <c r="B3270" s="76"/>
      <c r="C3270" s="75"/>
    </row>
    <row r="3271" spans="2:3" x14ac:dyDescent="0.25">
      <c r="B3271" s="76"/>
      <c r="C3271" s="75"/>
    </row>
    <row r="3272" spans="2:3" x14ac:dyDescent="0.25">
      <c r="B3272" s="76"/>
      <c r="C3272" s="75"/>
    </row>
    <row r="3273" spans="2:3" x14ac:dyDescent="0.25">
      <c r="B3273" s="76"/>
      <c r="C3273" s="75"/>
    </row>
    <row r="3274" spans="2:3" x14ac:dyDescent="0.25">
      <c r="B3274" s="76"/>
      <c r="C3274" s="75"/>
    </row>
    <row r="3275" spans="2:3" x14ac:dyDescent="0.25">
      <c r="B3275" s="76"/>
      <c r="C3275" s="75"/>
    </row>
    <row r="3276" spans="2:3" x14ac:dyDescent="0.25">
      <c r="B3276" s="76"/>
      <c r="C3276" s="75"/>
    </row>
    <row r="3277" spans="2:3" x14ac:dyDescent="0.25">
      <c r="B3277" s="76"/>
      <c r="C3277" s="75"/>
    </row>
    <row r="3387" spans="2:3" x14ac:dyDescent="0.25">
      <c r="B3387" s="76"/>
      <c r="C3387" s="75"/>
    </row>
    <row r="3388" spans="2:3" x14ac:dyDescent="0.25">
      <c r="B3388" s="76"/>
      <c r="C3388" s="75"/>
    </row>
    <row r="3389" spans="2:3" x14ac:dyDescent="0.25">
      <c r="B3389" s="76"/>
      <c r="C3389" s="75"/>
    </row>
    <row r="3390" spans="2:3" x14ac:dyDescent="0.25">
      <c r="B3390" s="76"/>
      <c r="C3390" s="75"/>
    </row>
    <row r="3391" spans="2:3" x14ac:dyDescent="0.25">
      <c r="B3391" s="76"/>
      <c r="C3391" s="75"/>
    </row>
    <row r="3392" spans="2:3" x14ac:dyDescent="0.25">
      <c r="B3392" s="76"/>
      <c r="C3392" s="75"/>
    </row>
    <row r="3393" spans="2:3" x14ac:dyDescent="0.25">
      <c r="B3393" s="76"/>
      <c r="C3393" s="75"/>
    </row>
    <row r="3394" spans="2:3" x14ac:dyDescent="0.25">
      <c r="B3394" s="76"/>
      <c r="C3394" s="75"/>
    </row>
    <row r="3395" spans="2:3" x14ac:dyDescent="0.25">
      <c r="B3395" s="76"/>
      <c r="C3395" s="75"/>
    </row>
    <row r="3396" spans="2:3" x14ac:dyDescent="0.25">
      <c r="B3396" s="76"/>
      <c r="C3396" s="75"/>
    </row>
    <row r="3397" spans="2:3" x14ac:dyDescent="0.25">
      <c r="B3397" s="76"/>
      <c r="C3397" s="75"/>
    </row>
    <row r="3398" spans="2:3" x14ac:dyDescent="0.25">
      <c r="B3398" s="76"/>
      <c r="C3398" s="75"/>
    </row>
    <row r="3399" spans="2:3" x14ac:dyDescent="0.25">
      <c r="B3399" s="76"/>
      <c r="C3399" s="75"/>
    </row>
    <row r="3509" spans="2:3" x14ac:dyDescent="0.25">
      <c r="B3509" s="76"/>
      <c r="C3509" s="75"/>
    </row>
    <row r="3510" spans="2:3" x14ac:dyDescent="0.25">
      <c r="B3510" s="76"/>
      <c r="C3510" s="75"/>
    </row>
    <row r="3511" spans="2:3" x14ac:dyDescent="0.25">
      <c r="B3511" s="76"/>
      <c r="C3511" s="75"/>
    </row>
    <row r="3512" spans="2:3" x14ac:dyDescent="0.25">
      <c r="B3512" s="76"/>
      <c r="C3512" s="75"/>
    </row>
    <row r="3513" spans="2:3" x14ac:dyDescent="0.25">
      <c r="B3513" s="76"/>
      <c r="C3513" s="75"/>
    </row>
    <row r="3514" spans="2:3" x14ac:dyDescent="0.25">
      <c r="B3514" s="76"/>
      <c r="C3514" s="75"/>
    </row>
    <row r="3515" spans="2:3" x14ac:dyDescent="0.25">
      <c r="B3515" s="76"/>
      <c r="C3515" s="75"/>
    </row>
    <row r="3516" spans="2:3" x14ac:dyDescent="0.25">
      <c r="B3516" s="76"/>
      <c r="C3516" s="75"/>
    </row>
    <row r="3517" spans="2:3" x14ac:dyDescent="0.25">
      <c r="B3517" s="76"/>
      <c r="C3517" s="75"/>
    </row>
    <row r="3518" spans="2:3" x14ac:dyDescent="0.25">
      <c r="B3518" s="76"/>
      <c r="C3518" s="75"/>
    </row>
    <row r="3519" spans="2:3" x14ac:dyDescent="0.25">
      <c r="B3519" s="76"/>
      <c r="C3519" s="75"/>
    </row>
    <row r="3520" spans="2:3" x14ac:dyDescent="0.25">
      <c r="B3520" s="76"/>
      <c r="C3520" s="75"/>
    </row>
    <row r="3521" spans="2:3" x14ac:dyDescent="0.25">
      <c r="B3521" s="76"/>
      <c r="C3521" s="75"/>
    </row>
    <row r="3631" spans="2:3" x14ac:dyDescent="0.25">
      <c r="B3631" s="76"/>
      <c r="C3631" s="75"/>
    </row>
    <row r="3632" spans="2:3" x14ac:dyDescent="0.25">
      <c r="B3632" s="76"/>
      <c r="C3632" s="75"/>
    </row>
    <row r="3633" spans="2:3" x14ac:dyDescent="0.25">
      <c r="B3633" s="76"/>
      <c r="C3633" s="75"/>
    </row>
    <row r="3634" spans="2:3" x14ac:dyDescent="0.25">
      <c r="B3634" s="76"/>
      <c r="C3634" s="75"/>
    </row>
    <row r="3635" spans="2:3" x14ac:dyDescent="0.25">
      <c r="B3635" s="76"/>
      <c r="C3635" s="75"/>
    </row>
    <row r="3636" spans="2:3" x14ac:dyDescent="0.25">
      <c r="B3636" s="76"/>
      <c r="C3636" s="75"/>
    </row>
    <row r="3637" spans="2:3" x14ac:dyDescent="0.25">
      <c r="B3637" s="76"/>
      <c r="C3637" s="75"/>
    </row>
    <row r="3638" spans="2:3" x14ac:dyDescent="0.25">
      <c r="B3638" s="76"/>
      <c r="C3638" s="75"/>
    </row>
    <row r="3639" spans="2:3" x14ac:dyDescent="0.25">
      <c r="B3639" s="76"/>
      <c r="C3639" s="75"/>
    </row>
    <row r="3640" spans="2:3" x14ac:dyDescent="0.25">
      <c r="B3640" s="76"/>
      <c r="C3640" s="75"/>
    </row>
    <row r="3641" spans="2:3" x14ac:dyDescent="0.25">
      <c r="B3641" s="76"/>
      <c r="C3641" s="75"/>
    </row>
    <row r="3642" spans="2:3" x14ac:dyDescent="0.25">
      <c r="B3642" s="76"/>
      <c r="C3642" s="75"/>
    </row>
    <row r="3643" spans="2:3" x14ac:dyDescent="0.25">
      <c r="B3643" s="76"/>
      <c r="C3643" s="75"/>
    </row>
    <row r="3753" spans="2:3" x14ac:dyDescent="0.25">
      <c r="B3753" s="76"/>
      <c r="C3753" s="75"/>
    </row>
    <row r="3754" spans="2:3" x14ac:dyDescent="0.25">
      <c r="B3754" s="76"/>
      <c r="C3754" s="75"/>
    </row>
    <row r="3755" spans="2:3" x14ac:dyDescent="0.25">
      <c r="B3755" s="76"/>
      <c r="C3755" s="75"/>
    </row>
    <row r="3756" spans="2:3" x14ac:dyDescent="0.25">
      <c r="B3756" s="76"/>
      <c r="C3756" s="75"/>
    </row>
    <row r="3757" spans="2:3" x14ac:dyDescent="0.25">
      <c r="B3757" s="76"/>
      <c r="C3757" s="75"/>
    </row>
    <row r="3758" spans="2:3" x14ac:dyDescent="0.25">
      <c r="B3758" s="76"/>
      <c r="C3758" s="75"/>
    </row>
    <row r="3759" spans="2:3" x14ac:dyDescent="0.25">
      <c r="B3759" s="76"/>
      <c r="C3759" s="75"/>
    </row>
    <row r="3760" spans="2:3" x14ac:dyDescent="0.25">
      <c r="B3760" s="76"/>
      <c r="C3760" s="75"/>
    </row>
    <row r="3761" spans="2:3" x14ac:dyDescent="0.25">
      <c r="B3761" s="76"/>
      <c r="C3761" s="75"/>
    </row>
    <row r="3762" spans="2:3" x14ac:dyDescent="0.25">
      <c r="B3762" s="76"/>
      <c r="C3762" s="75"/>
    </row>
    <row r="3763" spans="2:3" x14ac:dyDescent="0.25">
      <c r="B3763" s="76"/>
      <c r="C3763" s="75"/>
    </row>
    <row r="3764" spans="2:3" x14ac:dyDescent="0.25">
      <c r="B3764" s="76"/>
      <c r="C3764" s="75"/>
    </row>
    <row r="3765" spans="2:3" x14ac:dyDescent="0.25">
      <c r="B3765" s="76"/>
      <c r="C3765" s="75"/>
    </row>
    <row r="3875" spans="2:3" x14ac:dyDescent="0.25">
      <c r="B3875" s="76"/>
      <c r="C3875" s="75"/>
    </row>
    <row r="3876" spans="2:3" x14ac:dyDescent="0.25">
      <c r="B3876" s="76"/>
      <c r="C3876" s="75"/>
    </row>
    <row r="3877" spans="2:3" x14ac:dyDescent="0.25">
      <c r="B3877" s="76"/>
      <c r="C3877" s="75"/>
    </row>
    <row r="3878" spans="2:3" x14ac:dyDescent="0.25">
      <c r="B3878" s="76"/>
      <c r="C3878" s="75"/>
    </row>
    <row r="3879" spans="2:3" x14ac:dyDescent="0.25">
      <c r="B3879" s="76"/>
      <c r="C3879" s="75"/>
    </row>
    <row r="3880" spans="2:3" x14ac:dyDescent="0.25">
      <c r="B3880" s="76"/>
      <c r="C3880" s="75"/>
    </row>
    <row r="3881" spans="2:3" x14ac:dyDescent="0.25">
      <c r="B3881" s="76"/>
      <c r="C3881" s="75"/>
    </row>
    <row r="3882" spans="2:3" x14ac:dyDescent="0.25">
      <c r="B3882" s="76"/>
      <c r="C3882" s="75"/>
    </row>
    <row r="3883" spans="2:3" x14ac:dyDescent="0.25">
      <c r="B3883" s="76"/>
      <c r="C3883" s="75"/>
    </row>
    <row r="3884" spans="2:3" x14ac:dyDescent="0.25">
      <c r="B3884" s="76"/>
      <c r="C3884" s="75"/>
    </row>
    <row r="3885" spans="2:3" x14ac:dyDescent="0.25">
      <c r="B3885" s="76"/>
      <c r="C3885" s="75"/>
    </row>
    <row r="3886" spans="2:3" x14ac:dyDescent="0.25">
      <c r="B3886" s="76"/>
      <c r="C3886" s="75"/>
    </row>
    <row r="3887" spans="2:3" x14ac:dyDescent="0.25">
      <c r="B3887" s="76"/>
      <c r="C3887" s="75"/>
    </row>
    <row r="3997" spans="2:3" x14ac:dyDescent="0.25">
      <c r="B3997" s="76"/>
      <c r="C3997" s="75"/>
    </row>
    <row r="3998" spans="2:3" x14ac:dyDescent="0.25">
      <c r="B3998" s="76"/>
      <c r="C3998" s="75"/>
    </row>
    <row r="3999" spans="2:3" x14ac:dyDescent="0.25">
      <c r="B3999" s="76"/>
      <c r="C3999" s="75"/>
    </row>
    <row r="4000" spans="2:3" x14ac:dyDescent="0.25">
      <c r="B4000" s="76"/>
      <c r="C4000" s="75"/>
    </row>
    <row r="4001" spans="2:3" x14ac:dyDescent="0.25">
      <c r="B4001" s="76"/>
      <c r="C4001" s="75"/>
    </row>
    <row r="4002" spans="2:3" x14ac:dyDescent="0.25">
      <c r="B4002" s="76"/>
      <c r="C4002" s="75"/>
    </row>
    <row r="4003" spans="2:3" x14ac:dyDescent="0.25">
      <c r="B4003" s="76"/>
      <c r="C4003" s="75"/>
    </row>
    <row r="4004" spans="2:3" x14ac:dyDescent="0.25">
      <c r="B4004" s="76"/>
      <c r="C4004" s="75"/>
    </row>
    <row r="4005" spans="2:3" x14ac:dyDescent="0.25">
      <c r="B4005" s="76"/>
      <c r="C4005" s="75"/>
    </row>
    <row r="4006" spans="2:3" x14ac:dyDescent="0.25">
      <c r="B4006" s="76"/>
      <c r="C4006" s="75"/>
    </row>
    <row r="4007" spans="2:3" x14ac:dyDescent="0.25">
      <c r="B4007" s="76"/>
      <c r="C4007" s="75"/>
    </row>
    <row r="4008" spans="2:3" x14ac:dyDescent="0.25">
      <c r="B4008" s="76"/>
      <c r="C4008" s="75"/>
    </row>
    <row r="4009" spans="2:3" x14ac:dyDescent="0.25">
      <c r="B4009" s="76"/>
      <c r="C4009" s="75"/>
    </row>
    <row r="4119" spans="2:3" x14ac:dyDescent="0.25">
      <c r="B4119" s="76"/>
      <c r="C4119" s="75"/>
    </row>
    <row r="4120" spans="2:3" x14ac:dyDescent="0.25">
      <c r="B4120" s="76"/>
      <c r="C4120" s="75"/>
    </row>
    <row r="4121" spans="2:3" x14ac:dyDescent="0.25">
      <c r="B4121" s="76"/>
      <c r="C4121" s="75"/>
    </row>
    <row r="4122" spans="2:3" x14ac:dyDescent="0.25">
      <c r="B4122" s="76"/>
      <c r="C4122" s="75"/>
    </row>
    <row r="4123" spans="2:3" x14ac:dyDescent="0.25">
      <c r="B4123" s="76"/>
      <c r="C4123" s="75"/>
    </row>
    <row r="4124" spans="2:3" x14ac:dyDescent="0.25">
      <c r="B4124" s="76"/>
      <c r="C4124" s="75"/>
    </row>
    <row r="4125" spans="2:3" x14ac:dyDescent="0.25">
      <c r="B4125" s="76"/>
      <c r="C4125" s="75"/>
    </row>
    <row r="4126" spans="2:3" x14ac:dyDescent="0.25">
      <c r="B4126" s="76"/>
      <c r="C4126" s="75"/>
    </row>
    <row r="4127" spans="2:3" x14ac:dyDescent="0.25">
      <c r="B4127" s="76"/>
      <c r="C4127" s="75"/>
    </row>
    <row r="4128" spans="2:3" x14ac:dyDescent="0.25">
      <c r="B4128" s="76"/>
      <c r="C4128" s="75"/>
    </row>
    <row r="4129" spans="2:3" x14ac:dyDescent="0.25">
      <c r="B4129" s="76"/>
      <c r="C4129" s="75"/>
    </row>
    <row r="4130" spans="2:3" x14ac:dyDescent="0.25">
      <c r="B4130" s="76"/>
      <c r="C4130" s="75"/>
    </row>
    <row r="4131" spans="2:3" x14ac:dyDescent="0.25">
      <c r="B4131" s="76"/>
      <c r="C4131" s="75"/>
    </row>
    <row r="4241" spans="2:3" x14ac:dyDescent="0.25">
      <c r="B4241" s="76"/>
      <c r="C4241" s="75"/>
    </row>
    <row r="4242" spans="2:3" x14ac:dyDescent="0.25">
      <c r="B4242" s="76"/>
      <c r="C4242" s="75"/>
    </row>
    <row r="4243" spans="2:3" x14ac:dyDescent="0.25">
      <c r="B4243" s="76"/>
      <c r="C4243" s="75"/>
    </row>
    <row r="4244" spans="2:3" x14ac:dyDescent="0.25">
      <c r="B4244" s="76"/>
      <c r="C4244" s="75"/>
    </row>
    <row r="4245" spans="2:3" x14ac:dyDescent="0.25">
      <c r="B4245" s="76"/>
      <c r="C4245" s="75"/>
    </row>
    <row r="4246" spans="2:3" x14ac:dyDescent="0.25">
      <c r="B4246" s="76"/>
      <c r="C4246" s="75"/>
    </row>
    <row r="4247" spans="2:3" x14ac:dyDescent="0.25">
      <c r="B4247" s="76"/>
      <c r="C4247" s="75"/>
    </row>
    <row r="4248" spans="2:3" x14ac:dyDescent="0.25">
      <c r="B4248" s="76"/>
      <c r="C4248" s="75"/>
    </row>
    <row r="4249" spans="2:3" x14ac:dyDescent="0.25">
      <c r="B4249" s="76"/>
      <c r="C4249" s="75"/>
    </row>
    <row r="4250" spans="2:3" x14ac:dyDescent="0.25">
      <c r="B4250" s="76"/>
      <c r="C4250" s="75"/>
    </row>
    <row r="4251" spans="2:3" x14ac:dyDescent="0.25">
      <c r="B4251" s="76"/>
      <c r="C4251" s="75"/>
    </row>
    <row r="4252" spans="2:3" x14ac:dyDescent="0.25">
      <c r="B4252" s="76"/>
      <c r="C4252" s="75"/>
    </row>
    <row r="4253" spans="2:3" x14ac:dyDescent="0.25">
      <c r="B4253" s="76"/>
      <c r="C4253" s="75"/>
    </row>
    <row r="4363" spans="2:3" x14ac:dyDescent="0.25">
      <c r="B4363" s="76"/>
      <c r="C4363" s="75"/>
    </row>
    <row r="4364" spans="2:3" x14ac:dyDescent="0.25">
      <c r="B4364" s="76"/>
      <c r="C4364" s="75"/>
    </row>
    <row r="4365" spans="2:3" x14ac:dyDescent="0.25">
      <c r="B4365" s="76"/>
      <c r="C4365" s="75"/>
    </row>
    <row r="4366" spans="2:3" x14ac:dyDescent="0.25">
      <c r="B4366" s="76"/>
      <c r="C4366" s="75"/>
    </row>
    <row r="4367" spans="2:3" x14ac:dyDescent="0.25">
      <c r="B4367" s="76"/>
      <c r="C4367" s="75"/>
    </row>
    <row r="4368" spans="2:3" x14ac:dyDescent="0.25">
      <c r="B4368" s="76"/>
      <c r="C4368" s="75"/>
    </row>
    <row r="4369" spans="2:3" x14ac:dyDescent="0.25">
      <c r="B4369" s="76"/>
      <c r="C4369" s="75"/>
    </row>
    <row r="4370" spans="2:3" x14ac:dyDescent="0.25">
      <c r="B4370" s="76"/>
      <c r="C4370" s="75"/>
    </row>
    <row r="4371" spans="2:3" x14ac:dyDescent="0.25">
      <c r="B4371" s="76"/>
      <c r="C4371" s="75"/>
    </row>
    <row r="4372" spans="2:3" x14ac:dyDescent="0.25">
      <c r="B4372" s="76"/>
      <c r="C4372" s="75"/>
    </row>
    <row r="4373" spans="2:3" x14ac:dyDescent="0.25">
      <c r="B4373" s="76"/>
      <c r="C4373" s="75"/>
    </row>
    <row r="4374" spans="2:3" x14ac:dyDescent="0.25">
      <c r="B4374" s="76"/>
      <c r="C4374" s="75"/>
    </row>
    <row r="4375" spans="2:3" x14ac:dyDescent="0.25">
      <c r="B4375" s="76"/>
      <c r="C4375" s="75"/>
    </row>
    <row r="4485" spans="2:3" x14ac:dyDescent="0.25">
      <c r="B4485" s="76"/>
      <c r="C4485" s="75"/>
    </row>
    <row r="4486" spans="2:3" x14ac:dyDescent="0.25">
      <c r="B4486" s="76"/>
      <c r="C4486" s="75"/>
    </row>
    <row r="4487" spans="2:3" x14ac:dyDescent="0.25">
      <c r="B4487" s="76"/>
      <c r="C4487" s="75"/>
    </row>
    <row r="4488" spans="2:3" x14ac:dyDescent="0.25">
      <c r="B4488" s="76"/>
      <c r="C4488" s="75"/>
    </row>
    <row r="4489" spans="2:3" x14ac:dyDescent="0.25">
      <c r="B4489" s="76"/>
      <c r="C4489" s="75"/>
    </row>
    <row r="4490" spans="2:3" x14ac:dyDescent="0.25">
      <c r="B4490" s="76"/>
      <c r="C4490" s="75"/>
    </row>
    <row r="4491" spans="2:3" x14ac:dyDescent="0.25">
      <c r="B4491" s="76"/>
      <c r="C4491" s="75"/>
    </row>
    <row r="4492" spans="2:3" x14ac:dyDescent="0.25">
      <c r="B4492" s="76"/>
      <c r="C4492" s="75"/>
    </row>
    <row r="4493" spans="2:3" x14ac:dyDescent="0.25">
      <c r="B4493" s="76"/>
      <c r="C4493" s="75"/>
    </row>
    <row r="4494" spans="2:3" x14ac:dyDescent="0.25">
      <c r="B4494" s="76"/>
      <c r="C4494" s="75"/>
    </row>
    <row r="4495" spans="2:3" x14ac:dyDescent="0.25">
      <c r="B4495" s="76"/>
      <c r="C4495" s="75"/>
    </row>
    <row r="4496" spans="2:3" x14ac:dyDescent="0.25">
      <c r="B4496" s="76"/>
      <c r="C4496" s="75"/>
    </row>
    <row r="4497" spans="2:3" x14ac:dyDescent="0.25">
      <c r="B4497" s="76"/>
      <c r="C4497" s="75"/>
    </row>
    <row r="4607" spans="2:3" x14ac:dyDescent="0.25">
      <c r="B4607" s="76"/>
      <c r="C4607" s="75"/>
    </row>
    <row r="4608" spans="2:3" x14ac:dyDescent="0.25">
      <c r="B4608" s="76"/>
      <c r="C4608" s="75"/>
    </row>
    <row r="4609" spans="2:3" x14ac:dyDescent="0.25">
      <c r="B4609" s="76"/>
      <c r="C4609" s="75"/>
    </row>
    <row r="4610" spans="2:3" x14ac:dyDescent="0.25">
      <c r="B4610" s="76"/>
      <c r="C4610" s="75"/>
    </row>
    <row r="4611" spans="2:3" x14ac:dyDescent="0.25">
      <c r="B4611" s="76"/>
      <c r="C4611" s="75"/>
    </row>
    <row r="4612" spans="2:3" x14ac:dyDescent="0.25">
      <c r="B4612" s="76"/>
      <c r="C4612" s="75"/>
    </row>
    <row r="4613" spans="2:3" x14ac:dyDescent="0.25">
      <c r="B4613" s="76"/>
      <c r="C4613" s="75"/>
    </row>
    <row r="4614" spans="2:3" x14ac:dyDescent="0.25">
      <c r="B4614" s="76"/>
      <c r="C4614" s="75"/>
    </row>
    <row r="4615" spans="2:3" x14ac:dyDescent="0.25">
      <c r="B4615" s="76"/>
      <c r="C4615" s="75"/>
    </row>
    <row r="4616" spans="2:3" x14ac:dyDescent="0.25">
      <c r="B4616" s="76"/>
      <c r="C4616" s="75"/>
    </row>
    <row r="4617" spans="2:3" x14ac:dyDescent="0.25">
      <c r="B4617" s="76"/>
      <c r="C4617" s="75"/>
    </row>
    <row r="4618" spans="2:3" x14ac:dyDescent="0.25">
      <c r="B4618" s="76"/>
      <c r="C4618" s="75"/>
    </row>
    <row r="4619" spans="2:3" x14ac:dyDescent="0.25">
      <c r="B4619" s="76"/>
      <c r="C4619" s="75"/>
    </row>
    <row r="4729" spans="2:3" x14ac:dyDescent="0.25">
      <c r="B4729" s="76"/>
      <c r="C4729" s="75"/>
    </row>
    <row r="4730" spans="2:3" x14ac:dyDescent="0.25">
      <c r="B4730" s="76"/>
      <c r="C4730" s="75"/>
    </row>
    <row r="4731" spans="2:3" x14ac:dyDescent="0.25">
      <c r="B4731" s="76"/>
      <c r="C4731" s="75"/>
    </row>
    <row r="4732" spans="2:3" x14ac:dyDescent="0.25">
      <c r="B4732" s="76"/>
      <c r="C4732" s="75"/>
    </row>
    <row r="4733" spans="2:3" x14ac:dyDescent="0.25">
      <c r="B4733" s="76"/>
      <c r="C4733" s="75"/>
    </row>
    <row r="4734" spans="2:3" x14ac:dyDescent="0.25">
      <c r="B4734" s="76"/>
      <c r="C4734" s="75"/>
    </row>
    <row r="4735" spans="2:3" x14ac:dyDescent="0.25">
      <c r="B4735" s="76"/>
      <c r="C4735" s="75"/>
    </row>
    <row r="4736" spans="2:3" x14ac:dyDescent="0.25">
      <c r="B4736" s="76"/>
      <c r="C4736" s="75"/>
    </row>
    <row r="4737" spans="2:3" x14ac:dyDescent="0.25">
      <c r="B4737" s="76"/>
      <c r="C4737" s="75"/>
    </row>
    <row r="4738" spans="2:3" x14ac:dyDescent="0.25">
      <c r="B4738" s="76"/>
      <c r="C4738" s="75"/>
    </row>
    <row r="4739" spans="2:3" x14ac:dyDescent="0.25">
      <c r="B4739" s="76"/>
      <c r="C4739" s="75"/>
    </row>
    <row r="4740" spans="2:3" x14ac:dyDescent="0.25">
      <c r="B4740" s="76"/>
      <c r="C4740" s="75"/>
    </row>
    <row r="4741" spans="2:3" x14ac:dyDescent="0.25">
      <c r="B4741" s="76"/>
      <c r="C4741" s="75"/>
    </row>
    <row r="4851" spans="2:3" x14ac:dyDescent="0.25">
      <c r="B4851" s="76"/>
      <c r="C4851" s="75"/>
    </row>
    <row r="4852" spans="2:3" x14ac:dyDescent="0.25">
      <c r="B4852" s="76"/>
      <c r="C4852" s="75"/>
    </row>
    <row r="4853" spans="2:3" x14ac:dyDescent="0.25">
      <c r="B4853" s="76"/>
      <c r="C4853" s="75"/>
    </row>
    <row r="4854" spans="2:3" x14ac:dyDescent="0.25">
      <c r="B4854" s="76"/>
      <c r="C4854" s="75"/>
    </row>
    <row r="4855" spans="2:3" x14ac:dyDescent="0.25">
      <c r="B4855" s="76"/>
      <c r="C4855" s="75"/>
    </row>
    <row r="4856" spans="2:3" x14ac:dyDescent="0.25">
      <c r="B4856" s="76"/>
      <c r="C4856" s="75"/>
    </row>
    <row r="4857" spans="2:3" x14ac:dyDescent="0.25">
      <c r="B4857" s="76"/>
      <c r="C4857" s="75"/>
    </row>
    <row r="4858" spans="2:3" x14ac:dyDescent="0.25">
      <c r="B4858" s="76"/>
      <c r="C4858" s="75"/>
    </row>
    <row r="4859" spans="2:3" x14ac:dyDescent="0.25">
      <c r="B4859" s="76"/>
      <c r="C4859" s="75"/>
    </row>
    <row r="4860" spans="2:3" x14ac:dyDescent="0.25">
      <c r="B4860" s="76"/>
      <c r="C4860" s="75"/>
    </row>
    <row r="4861" spans="2:3" x14ac:dyDescent="0.25">
      <c r="B4861" s="76"/>
      <c r="C4861" s="75"/>
    </row>
    <row r="4862" spans="2:3" x14ac:dyDescent="0.25">
      <c r="B4862" s="76"/>
      <c r="C4862" s="75"/>
    </row>
    <row r="4863" spans="2:3" x14ac:dyDescent="0.25">
      <c r="B4863" s="76"/>
      <c r="C4863" s="75"/>
    </row>
    <row r="4973" spans="2:3" x14ac:dyDescent="0.25">
      <c r="B4973" s="76"/>
      <c r="C4973" s="75"/>
    </row>
    <row r="4974" spans="2:3" x14ac:dyDescent="0.25">
      <c r="B4974" s="76"/>
      <c r="C4974" s="75"/>
    </row>
    <row r="4975" spans="2:3" x14ac:dyDescent="0.25">
      <c r="B4975" s="76"/>
      <c r="C4975" s="75"/>
    </row>
    <row r="4976" spans="2:3" x14ac:dyDescent="0.25">
      <c r="B4976" s="76"/>
      <c r="C4976" s="75"/>
    </row>
    <row r="4977" spans="2:3" x14ac:dyDescent="0.25">
      <c r="B4977" s="76"/>
      <c r="C4977" s="75"/>
    </row>
    <row r="4978" spans="2:3" x14ac:dyDescent="0.25">
      <c r="B4978" s="76"/>
      <c r="C4978" s="75"/>
    </row>
    <row r="4979" spans="2:3" x14ac:dyDescent="0.25">
      <c r="B4979" s="76"/>
      <c r="C4979" s="75"/>
    </row>
    <row r="4980" spans="2:3" x14ac:dyDescent="0.25">
      <c r="B4980" s="76"/>
      <c r="C4980" s="75"/>
    </row>
    <row r="4981" spans="2:3" x14ac:dyDescent="0.25">
      <c r="B4981" s="76"/>
      <c r="C4981" s="75"/>
    </row>
    <row r="4982" spans="2:3" x14ac:dyDescent="0.25">
      <c r="B4982" s="76"/>
      <c r="C4982" s="75"/>
    </row>
    <row r="4983" spans="2:3" x14ac:dyDescent="0.25">
      <c r="B4983" s="76"/>
      <c r="C4983" s="75"/>
    </row>
    <row r="4984" spans="2:3" x14ac:dyDescent="0.25">
      <c r="B4984" s="76"/>
      <c r="C4984" s="75"/>
    </row>
    <row r="4985" spans="2:3" x14ac:dyDescent="0.25">
      <c r="B4985" s="76"/>
      <c r="C4985" s="75"/>
    </row>
    <row r="5095" spans="2:3" x14ac:dyDescent="0.25">
      <c r="B5095" s="76"/>
      <c r="C5095" s="75"/>
    </row>
    <row r="5096" spans="2:3" x14ac:dyDescent="0.25">
      <c r="B5096" s="76"/>
      <c r="C5096" s="75"/>
    </row>
    <row r="5097" spans="2:3" x14ac:dyDescent="0.25">
      <c r="B5097" s="76"/>
      <c r="C5097" s="75"/>
    </row>
    <row r="5098" spans="2:3" x14ac:dyDescent="0.25">
      <c r="B5098" s="76"/>
      <c r="C5098" s="75"/>
    </row>
    <row r="5099" spans="2:3" x14ac:dyDescent="0.25">
      <c r="B5099" s="76"/>
      <c r="C5099" s="75"/>
    </row>
    <row r="5100" spans="2:3" x14ac:dyDescent="0.25">
      <c r="B5100" s="76"/>
      <c r="C5100" s="75"/>
    </row>
    <row r="5101" spans="2:3" x14ac:dyDescent="0.25">
      <c r="B5101" s="76"/>
      <c r="C5101" s="75"/>
    </row>
    <row r="5102" spans="2:3" x14ac:dyDescent="0.25">
      <c r="B5102" s="76"/>
      <c r="C5102" s="75"/>
    </row>
    <row r="5103" spans="2:3" x14ac:dyDescent="0.25">
      <c r="B5103" s="76"/>
      <c r="C5103" s="75"/>
    </row>
    <row r="5104" spans="2:3" x14ac:dyDescent="0.25">
      <c r="B5104" s="76"/>
      <c r="C5104" s="75"/>
    </row>
    <row r="5105" spans="2:3" x14ac:dyDescent="0.25">
      <c r="B5105" s="76"/>
      <c r="C5105" s="75"/>
    </row>
    <row r="5106" spans="2:3" x14ac:dyDescent="0.25">
      <c r="B5106" s="76"/>
      <c r="C5106" s="75"/>
    </row>
    <row r="5107" spans="2:3" x14ac:dyDescent="0.25">
      <c r="B5107" s="76"/>
      <c r="C5107" s="75"/>
    </row>
    <row r="5217" spans="2:3" x14ac:dyDescent="0.25">
      <c r="B5217" s="76"/>
      <c r="C5217" s="75"/>
    </row>
    <row r="5218" spans="2:3" x14ac:dyDescent="0.25">
      <c r="B5218" s="76"/>
      <c r="C5218" s="75"/>
    </row>
    <row r="5219" spans="2:3" x14ac:dyDescent="0.25">
      <c r="B5219" s="76"/>
      <c r="C5219" s="75"/>
    </row>
    <row r="5220" spans="2:3" x14ac:dyDescent="0.25">
      <c r="B5220" s="76"/>
      <c r="C5220" s="75"/>
    </row>
    <row r="5221" spans="2:3" x14ac:dyDescent="0.25">
      <c r="B5221" s="76"/>
      <c r="C5221" s="75"/>
    </row>
    <row r="5222" spans="2:3" x14ac:dyDescent="0.25">
      <c r="B5222" s="76"/>
      <c r="C5222" s="75"/>
    </row>
    <row r="5223" spans="2:3" x14ac:dyDescent="0.25">
      <c r="B5223" s="76"/>
      <c r="C5223" s="75"/>
    </row>
    <row r="5224" spans="2:3" x14ac:dyDescent="0.25">
      <c r="B5224" s="76"/>
      <c r="C5224" s="75"/>
    </row>
    <row r="5225" spans="2:3" x14ac:dyDescent="0.25">
      <c r="B5225" s="76"/>
      <c r="C5225" s="75"/>
    </row>
    <row r="5226" spans="2:3" x14ac:dyDescent="0.25">
      <c r="B5226" s="76"/>
      <c r="C5226" s="75"/>
    </row>
    <row r="5227" spans="2:3" x14ac:dyDescent="0.25">
      <c r="B5227" s="76"/>
      <c r="C5227" s="75"/>
    </row>
    <row r="5228" spans="2:3" x14ac:dyDescent="0.25">
      <c r="B5228" s="76"/>
      <c r="C5228" s="75"/>
    </row>
    <row r="5229" spans="2:3" x14ac:dyDescent="0.25">
      <c r="B5229" s="76"/>
      <c r="C5229" s="75"/>
    </row>
    <row r="5339" spans="2:3" x14ac:dyDescent="0.25">
      <c r="B5339" s="76"/>
      <c r="C5339" s="75"/>
    </row>
    <row r="5340" spans="2:3" x14ac:dyDescent="0.25">
      <c r="B5340" s="76"/>
      <c r="C5340" s="75"/>
    </row>
    <row r="5341" spans="2:3" x14ac:dyDescent="0.25">
      <c r="B5341" s="76"/>
      <c r="C5341" s="75"/>
    </row>
    <row r="5342" spans="2:3" x14ac:dyDescent="0.25">
      <c r="B5342" s="76"/>
      <c r="C5342" s="75"/>
    </row>
    <row r="5343" spans="2:3" x14ac:dyDescent="0.25">
      <c r="B5343" s="76"/>
      <c r="C5343" s="75"/>
    </row>
    <row r="5344" spans="2:3" x14ac:dyDescent="0.25">
      <c r="B5344" s="76"/>
      <c r="C5344" s="75"/>
    </row>
    <row r="5345" spans="2:3" x14ac:dyDescent="0.25">
      <c r="B5345" s="76"/>
      <c r="C5345" s="75"/>
    </row>
    <row r="5346" spans="2:3" x14ac:dyDescent="0.25">
      <c r="B5346" s="76"/>
      <c r="C5346" s="75"/>
    </row>
    <row r="5347" spans="2:3" x14ac:dyDescent="0.25">
      <c r="B5347" s="76"/>
      <c r="C5347" s="75"/>
    </row>
    <row r="5348" spans="2:3" x14ac:dyDescent="0.25">
      <c r="B5348" s="76"/>
      <c r="C5348" s="75"/>
    </row>
    <row r="5349" spans="2:3" x14ac:dyDescent="0.25">
      <c r="B5349" s="76"/>
      <c r="C5349" s="75"/>
    </row>
    <row r="5350" spans="2:3" x14ac:dyDescent="0.25">
      <c r="B5350" s="76"/>
      <c r="C5350" s="75"/>
    </row>
    <row r="5351" spans="2:3" x14ac:dyDescent="0.25">
      <c r="B5351" s="76"/>
      <c r="C5351" s="75"/>
    </row>
    <row r="5461" spans="2:3" x14ac:dyDescent="0.25">
      <c r="B5461" s="76"/>
      <c r="C5461" s="75"/>
    </row>
    <row r="5462" spans="2:3" x14ac:dyDescent="0.25">
      <c r="B5462" s="76"/>
      <c r="C5462" s="75"/>
    </row>
    <row r="5463" spans="2:3" x14ac:dyDescent="0.25">
      <c r="B5463" s="76"/>
      <c r="C5463" s="75"/>
    </row>
    <row r="5464" spans="2:3" x14ac:dyDescent="0.25">
      <c r="B5464" s="76"/>
      <c r="C5464" s="75"/>
    </row>
    <row r="5465" spans="2:3" x14ac:dyDescent="0.25">
      <c r="B5465" s="76"/>
      <c r="C5465" s="75"/>
    </row>
    <row r="5466" spans="2:3" x14ac:dyDescent="0.25">
      <c r="B5466" s="76"/>
      <c r="C5466" s="75"/>
    </row>
    <row r="5467" spans="2:3" x14ac:dyDescent="0.25">
      <c r="B5467" s="76"/>
      <c r="C5467" s="75"/>
    </row>
    <row r="5468" spans="2:3" x14ac:dyDescent="0.25">
      <c r="B5468" s="76"/>
      <c r="C5468" s="75"/>
    </row>
    <row r="5469" spans="2:3" x14ac:dyDescent="0.25">
      <c r="B5469" s="76"/>
      <c r="C5469" s="75"/>
    </row>
    <row r="5470" spans="2:3" x14ac:dyDescent="0.25">
      <c r="B5470" s="76"/>
      <c r="C5470" s="75"/>
    </row>
    <row r="5471" spans="2:3" x14ac:dyDescent="0.25">
      <c r="B5471" s="76"/>
      <c r="C5471" s="75"/>
    </row>
    <row r="5472" spans="2:3" x14ac:dyDescent="0.25">
      <c r="B5472" s="76"/>
      <c r="C5472" s="75"/>
    </row>
    <row r="5473" spans="2:3" x14ac:dyDescent="0.25">
      <c r="B5473" s="76"/>
      <c r="C5473" s="75"/>
    </row>
    <row r="5583" spans="2:3" x14ac:dyDescent="0.25">
      <c r="B5583" s="76"/>
      <c r="C5583" s="75"/>
    </row>
    <row r="5584" spans="2:3" x14ac:dyDescent="0.25">
      <c r="B5584" s="76"/>
      <c r="C5584" s="75"/>
    </row>
    <row r="5585" spans="2:3" x14ac:dyDescent="0.25">
      <c r="B5585" s="76"/>
      <c r="C5585" s="75"/>
    </row>
    <row r="5586" spans="2:3" x14ac:dyDescent="0.25">
      <c r="B5586" s="76"/>
      <c r="C5586" s="75"/>
    </row>
    <row r="5587" spans="2:3" x14ac:dyDescent="0.25">
      <c r="B5587" s="76"/>
      <c r="C5587" s="75"/>
    </row>
    <row r="5588" spans="2:3" x14ac:dyDescent="0.25">
      <c r="B5588" s="76"/>
      <c r="C5588" s="75"/>
    </row>
    <row r="5589" spans="2:3" x14ac:dyDescent="0.25">
      <c r="B5589" s="76"/>
      <c r="C5589" s="75"/>
    </row>
    <row r="5590" spans="2:3" x14ac:dyDescent="0.25">
      <c r="B5590" s="76"/>
      <c r="C5590" s="75"/>
    </row>
    <row r="5591" spans="2:3" x14ac:dyDescent="0.25">
      <c r="B5591" s="76"/>
      <c r="C5591" s="75"/>
    </row>
    <row r="5592" spans="2:3" x14ac:dyDescent="0.25">
      <c r="B5592" s="76"/>
      <c r="C5592" s="75"/>
    </row>
    <row r="5593" spans="2:3" x14ac:dyDescent="0.25">
      <c r="B5593" s="76"/>
      <c r="C5593" s="75"/>
    </row>
    <row r="5594" spans="2:3" x14ac:dyDescent="0.25">
      <c r="B5594" s="76"/>
      <c r="C5594" s="75"/>
    </row>
    <row r="5595" spans="2:3" x14ac:dyDescent="0.25">
      <c r="B5595" s="76"/>
      <c r="C5595" s="75"/>
    </row>
    <row r="5705" spans="2:3" x14ac:dyDescent="0.25">
      <c r="B5705" s="76"/>
      <c r="C5705" s="75"/>
    </row>
    <row r="5706" spans="2:3" x14ac:dyDescent="0.25">
      <c r="B5706" s="76"/>
      <c r="C5706" s="75"/>
    </row>
    <row r="5707" spans="2:3" x14ac:dyDescent="0.25">
      <c r="B5707" s="76"/>
      <c r="C5707" s="75"/>
    </row>
    <row r="5708" spans="2:3" x14ac:dyDescent="0.25">
      <c r="B5708" s="76"/>
      <c r="C5708" s="75"/>
    </row>
    <row r="5709" spans="2:3" x14ac:dyDescent="0.25">
      <c r="B5709" s="76"/>
      <c r="C5709" s="75"/>
    </row>
    <row r="5710" spans="2:3" x14ac:dyDescent="0.25">
      <c r="B5710" s="76"/>
      <c r="C5710" s="75"/>
    </row>
    <row r="5711" spans="2:3" x14ac:dyDescent="0.25">
      <c r="B5711" s="76"/>
      <c r="C5711" s="75"/>
    </row>
    <row r="5712" spans="2:3" x14ac:dyDescent="0.25">
      <c r="B5712" s="76"/>
      <c r="C5712" s="75"/>
    </row>
    <row r="5713" spans="2:3" x14ac:dyDescent="0.25">
      <c r="B5713" s="76"/>
      <c r="C5713" s="75"/>
    </row>
    <row r="5714" spans="2:3" x14ac:dyDescent="0.25">
      <c r="B5714" s="76"/>
      <c r="C5714" s="75"/>
    </row>
    <row r="5715" spans="2:3" x14ac:dyDescent="0.25">
      <c r="B5715" s="76"/>
      <c r="C5715" s="75"/>
    </row>
    <row r="5716" spans="2:3" x14ac:dyDescent="0.25">
      <c r="B5716" s="76"/>
      <c r="C5716" s="75"/>
    </row>
    <row r="5717" spans="2:3" x14ac:dyDescent="0.25">
      <c r="B5717" s="76"/>
      <c r="C5717" s="75"/>
    </row>
    <row r="5827" spans="2:3" x14ac:dyDescent="0.25">
      <c r="B5827" s="76"/>
      <c r="C5827" s="75"/>
    </row>
    <row r="5828" spans="2:3" x14ac:dyDescent="0.25">
      <c r="B5828" s="76"/>
      <c r="C5828" s="75"/>
    </row>
    <row r="5829" spans="2:3" x14ac:dyDescent="0.25">
      <c r="B5829" s="76"/>
      <c r="C5829" s="75"/>
    </row>
    <row r="5830" spans="2:3" x14ac:dyDescent="0.25">
      <c r="B5830" s="76"/>
      <c r="C5830" s="75"/>
    </row>
    <row r="5831" spans="2:3" x14ac:dyDescent="0.25">
      <c r="B5831" s="76"/>
      <c r="C5831" s="75"/>
    </row>
    <row r="5832" spans="2:3" x14ac:dyDescent="0.25">
      <c r="B5832" s="76"/>
      <c r="C5832" s="75"/>
    </row>
    <row r="5833" spans="2:3" x14ac:dyDescent="0.25">
      <c r="B5833" s="76"/>
      <c r="C5833" s="75"/>
    </row>
    <row r="5834" spans="2:3" x14ac:dyDescent="0.25">
      <c r="B5834" s="76"/>
      <c r="C5834" s="75"/>
    </row>
    <row r="5835" spans="2:3" x14ac:dyDescent="0.25">
      <c r="B5835" s="76"/>
      <c r="C5835" s="75"/>
    </row>
    <row r="5836" spans="2:3" x14ac:dyDescent="0.25">
      <c r="B5836" s="76"/>
      <c r="C5836" s="75"/>
    </row>
    <row r="5837" spans="2:3" x14ac:dyDescent="0.25">
      <c r="B5837" s="76"/>
      <c r="C5837" s="75"/>
    </row>
    <row r="5838" spans="2:3" x14ac:dyDescent="0.25">
      <c r="B5838" s="76"/>
      <c r="C5838" s="75"/>
    </row>
    <row r="5839" spans="2:3" x14ac:dyDescent="0.25">
      <c r="B5839" s="76"/>
      <c r="C5839" s="75"/>
    </row>
    <row r="5949" spans="2:3" x14ac:dyDescent="0.25">
      <c r="B5949" s="76"/>
      <c r="C5949" s="75"/>
    </row>
    <row r="5950" spans="2:3" x14ac:dyDescent="0.25">
      <c r="B5950" s="76"/>
      <c r="C5950" s="75"/>
    </row>
    <row r="5951" spans="2:3" x14ac:dyDescent="0.25">
      <c r="B5951" s="76"/>
      <c r="C5951" s="75"/>
    </row>
    <row r="5952" spans="2:3" x14ac:dyDescent="0.25">
      <c r="B5952" s="76"/>
      <c r="C5952" s="75"/>
    </row>
    <row r="5953" spans="2:3" x14ac:dyDescent="0.25">
      <c r="B5953" s="76"/>
      <c r="C5953" s="75"/>
    </row>
    <row r="5954" spans="2:3" x14ac:dyDescent="0.25">
      <c r="B5954" s="76"/>
      <c r="C5954" s="75"/>
    </row>
    <row r="5955" spans="2:3" x14ac:dyDescent="0.25">
      <c r="B5955" s="76"/>
      <c r="C5955" s="75"/>
    </row>
    <row r="5956" spans="2:3" x14ac:dyDescent="0.25">
      <c r="B5956" s="76"/>
      <c r="C5956" s="75"/>
    </row>
    <row r="5957" spans="2:3" x14ac:dyDescent="0.25">
      <c r="B5957" s="76"/>
      <c r="C5957" s="75"/>
    </row>
    <row r="5958" spans="2:3" x14ac:dyDescent="0.25">
      <c r="B5958" s="76"/>
      <c r="C5958" s="75"/>
    </row>
    <row r="5959" spans="2:3" x14ac:dyDescent="0.25">
      <c r="B5959" s="76"/>
      <c r="C5959" s="75"/>
    </row>
    <row r="5960" spans="2:3" x14ac:dyDescent="0.25">
      <c r="B5960" s="76"/>
      <c r="C5960" s="75"/>
    </row>
    <row r="5961" spans="2:3" x14ac:dyDescent="0.25">
      <c r="B5961" s="76"/>
      <c r="C5961" s="75"/>
    </row>
    <row r="6071" spans="2:3" x14ac:dyDescent="0.25">
      <c r="B6071" s="76"/>
      <c r="C6071" s="75"/>
    </row>
    <row r="6072" spans="2:3" x14ac:dyDescent="0.25">
      <c r="B6072" s="76"/>
      <c r="C6072" s="75"/>
    </row>
    <row r="6073" spans="2:3" x14ac:dyDescent="0.25">
      <c r="B6073" s="76"/>
      <c r="C6073" s="75"/>
    </row>
    <row r="6074" spans="2:3" x14ac:dyDescent="0.25">
      <c r="B6074" s="76"/>
      <c r="C6074" s="75"/>
    </row>
    <row r="6075" spans="2:3" x14ac:dyDescent="0.25">
      <c r="B6075" s="76"/>
      <c r="C6075" s="75"/>
    </row>
    <row r="6076" spans="2:3" x14ac:dyDescent="0.25">
      <c r="B6076" s="76"/>
      <c r="C6076" s="75"/>
    </row>
    <row r="6077" spans="2:3" x14ac:dyDescent="0.25">
      <c r="B6077" s="76"/>
      <c r="C6077" s="75"/>
    </row>
    <row r="6078" spans="2:3" x14ac:dyDescent="0.25">
      <c r="B6078" s="76"/>
      <c r="C6078" s="75"/>
    </row>
    <row r="6079" spans="2:3" x14ac:dyDescent="0.25">
      <c r="B6079" s="76"/>
      <c r="C6079" s="75"/>
    </row>
    <row r="6080" spans="2:3" x14ac:dyDescent="0.25">
      <c r="B6080" s="76"/>
      <c r="C6080" s="75"/>
    </row>
    <row r="6081" spans="2:3" x14ac:dyDescent="0.25">
      <c r="B6081" s="76"/>
      <c r="C6081" s="75"/>
    </row>
    <row r="6082" spans="2:3" x14ac:dyDescent="0.25">
      <c r="B6082" s="76"/>
      <c r="C6082" s="75"/>
    </row>
    <row r="6083" spans="2:3" x14ac:dyDescent="0.25">
      <c r="B6083" s="76"/>
      <c r="C6083" s="75"/>
    </row>
    <row r="6193" spans="2:3" x14ac:dyDescent="0.25">
      <c r="B6193" s="76"/>
      <c r="C6193" s="75"/>
    </row>
    <row r="6194" spans="2:3" x14ac:dyDescent="0.25">
      <c r="B6194" s="76"/>
      <c r="C6194" s="75"/>
    </row>
    <row r="6195" spans="2:3" x14ac:dyDescent="0.25">
      <c r="B6195" s="76"/>
      <c r="C6195" s="75"/>
    </row>
    <row r="6196" spans="2:3" x14ac:dyDescent="0.25">
      <c r="B6196" s="76"/>
      <c r="C6196" s="75"/>
    </row>
    <row r="6197" spans="2:3" x14ac:dyDescent="0.25">
      <c r="B6197" s="76"/>
      <c r="C6197" s="75"/>
    </row>
    <row r="6198" spans="2:3" x14ac:dyDescent="0.25">
      <c r="B6198" s="76"/>
      <c r="C6198" s="75"/>
    </row>
    <row r="6199" spans="2:3" x14ac:dyDescent="0.25">
      <c r="B6199" s="76"/>
      <c r="C6199" s="75"/>
    </row>
    <row r="6200" spans="2:3" x14ac:dyDescent="0.25">
      <c r="B6200" s="76"/>
      <c r="C6200" s="75"/>
    </row>
    <row r="6201" spans="2:3" x14ac:dyDescent="0.25">
      <c r="B6201" s="76"/>
      <c r="C6201" s="75"/>
    </row>
    <row r="6202" spans="2:3" x14ac:dyDescent="0.25">
      <c r="B6202" s="76"/>
      <c r="C6202" s="75"/>
    </row>
    <row r="6203" spans="2:3" x14ac:dyDescent="0.25">
      <c r="B6203" s="76"/>
      <c r="C6203" s="75"/>
    </row>
    <row r="6204" spans="2:3" x14ac:dyDescent="0.25">
      <c r="B6204" s="76"/>
      <c r="C6204" s="75"/>
    </row>
    <row r="6205" spans="2:3" x14ac:dyDescent="0.25">
      <c r="B6205" s="76"/>
      <c r="C6205" s="75"/>
    </row>
    <row r="6315" spans="2:3" x14ac:dyDescent="0.25">
      <c r="B6315" s="76"/>
      <c r="C6315" s="75"/>
    </row>
    <row r="6316" spans="2:3" x14ac:dyDescent="0.25">
      <c r="B6316" s="76"/>
      <c r="C6316" s="75"/>
    </row>
    <row r="6317" spans="2:3" x14ac:dyDescent="0.25">
      <c r="B6317" s="76"/>
      <c r="C6317" s="75"/>
    </row>
    <row r="6318" spans="2:3" x14ac:dyDescent="0.25">
      <c r="B6318" s="76"/>
      <c r="C6318" s="75"/>
    </row>
    <row r="6319" spans="2:3" x14ac:dyDescent="0.25">
      <c r="B6319" s="76"/>
      <c r="C6319" s="75"/>
    </row>
    <row r="6320" spans="2:3" x14ac:dyDescent="0.25">
      <c r="B6320" s="76"/>
      <c r="C6320" s="75"/>
    </row>
    <row r="6321" spans="2:3" x14ac:dyDescent="0.25">
      <c r="B6321" s="76"/>
      <c r="C6321" s="75"/>
    </row>
    <row r="6322" spans="2:3" x14ac:dyDescent="0.25">
      <c r="B6322" s="76"/>
      <c r="C6322" s="75"/>
    </row>
    <row r="6323" spans="2:3" x14ac:dyDescent="0.25">
      <c r="B6323" s="76"/>
      <c r="C6323" s="75"/>
    </row>
    <row r="6324" spans="2:3" x14ac:dyDescent="0.25">
      <c r="B6324" s="76"/>
      <c r="C6324" s="75"/>
    </row>
    <row r="6325" spans="2:3" x14ac:dyDescent="0.25">
      <c r="B6325" s="76"/>
      <c r="C6325" s="75"/>
    </row>
    <row r="6326" spans="2:3" x14ac:dyDescent="0.25">
      <c r="B6326" s="76"/>
      <c r="C6326" s="75"/>
    </row>
    <row r="6327" spans="2:3" x14ac:dyDescent="0.25">
      <c r="B6327" s="76"/>
      <c r="C6327" s="75"/>
    </row>
    <row r="6437" spans="2:3" x14ac:dyDescent="0.25">
      <c r="B6437" s="76"/>
      <c r="C6437" s="75"/>
    </row>
    <row r="6438" spans="2:3" x14ac:dyDescent="0.25">
      <c r="B6438" s="76"/>
      <c r="C6438" s="75"/>
    </row>
    <row r="6439" spans="2:3" x14ac:dyDescent="0.25">
      <c r="B6439" s="76"/>
      <c r="C6439" s="75"/>
    </row>
    <row r="6440" spans="2:3" x14ac:dyDescent="0.25">
      <c r="B6440" s="76"/>
      <c r="C6440" s="75"/>
    </row>
    <row r="6441" spans="2:3" x14ac:dyDescent="0.25">
      <c r="B6441" s="76"/>
      <c r="C6441" s="75"/>
    </row>
    <row r="6442" spans="2:3" x14ac:dyDescent="0.25">
      <c r="B6442" s="76"/>
      <c r="C6442" s="75"/>
    </row>
    <row r="6443" spans="2:3" x14ac:dyDescent="0.25">
      <c r="B6443" s="76"/>
      <c r="C6443" s="75"/>
    </row>
    <row r="6444" spans="2:3" x14ac:dyDescent="0.25">
      <c r="B6444" s="76"/>
      <c r="C6444" s="75"/>
    </row>
    <row r="6445" spans="2:3" x14ac:dyDescent="0.25">
      <c r="B6445" s="76"/>
      <c r="C6445" s="75"/>
    </row>
    <row r="6446" spans="2:3" x14ac:dyDescent="0.25">
      <c r="B6446" s="76"/>
      <c r="C6446" s="75"/>
    </row>
    <row r="6447" spans="2:3" x14ac:dyDescent="0.25">
      <c r="B6447" s="76"/>
      <c r="C6447" s="75"/>
    </row>
    <row r="6448" spans="2:3" x14ac:dyDescent="0.25">
      <c r="B6448" s="76"/>
      <c r="C6448" s="75"/>
    </row>
    <row r="6449" spans="2:3" x14ac:dyDescent="0.25">
      <c r="B6449" s="76"/>
      <c r="C6449" s="75"/>
    </row>
    <row r="6559" spans="2:3" x14ac:dyDescent="0.25">
      <c r="B6559" s="76"/>
      <c r="C6559" s="75"/>
    </row>
    <row r="6560" spans="2:3" x14ac:dyDescent="0.25">
      <c r="B6560" s="76"/>
      <c r="C6560" s="75"/>
    </row>
    <row r="6561" spans="2:3" x14ac:dyDescent="0.25">
      <c r="B6561" s="76"/>
      <c r="C6561" s="75"/>
    </row>
    <row r="6562" spans="2:3" x14ac:dyDescent="0.25">
      <c r="B6562" s="76"/>
      <c r="C6562" s="75"/>
    </row>
    <row r="6563" spans="2:3" x14ac:dyDescent="0.25">
      <c r="B6563" s="76"/>
      <c r="C6563" s="75"/>
    </row>
    <row r="6564" spans="2:3" x14ac:dyDescent="0.25">
      <c r="B6564" s="76"/>
      <c r="C6564" s="75"/>
    </row>
    <row r="6565" spans="2:3" x14ac:dyDescent="0.25">
      <c r="B6565" s="76"/>
      <c r="C6565" s="75"/>
    </row>
    <row r="6566" spans="2:3" x14ac:dyDescent="0.25">
      <c r="B6566" s="76"/>
      <c r="C6566" s="75"/>
    </row>
    <row r="6567" spans="2:3" x14ac:dyDescent="0.25">
      <c r="B6567" s="76"/>
      <c r="C6567" s="75"/>
    </row>
    <row r="6568" spans="2:3" x14ac:dyDescent="0.25">
      <c r="B6568" s="76"/>
      <c r="C6568" s="75"/>
    </row>
    <row r="6569" spans="2:3" x14ac:dyDescent="0.25">
      <c r="B6569" s="76"/>
      <c r="C6569" s="75"/>
    </row>
    <row r="6570" spans="2:3" x14ac:dyDescent="0.25">
      <c r="B6570" s="76"/>
      <c r="C6570" s="75"/>
    </row>
    <row r="6571" spans="2:3" x14ac:dyDescent="0.25">
      <c r="B6571" s="76"/>
      <c r="C6571" s="75"/>
    </row>
    <row r="6681" spans="2:3" x14ac:dyDescent="0.25">
      <c r="B6681" s="76"/>
      <c r="C6681" s="75"/>
    </row>
    <row r="6682" spans="2:3" x14ac:dyDescent="0.25">
      <c r="B6682" s="76"/>
      <c r="C6682" s="75"/>
    </row>
    <row r="6683" spans="2:3" x14ac:dyDescent="0.25">
      <c r="B6683" s="76"/>
      <c r="C6683" s="75"/>
    </row>
    <row r="6684" spans="2:3" x14ac:dyDescent="0.25">
      <c r="B6684" s="76"/>
      <c r="C6684" s="75"/>
    </row>
    <row r="6685" spans="2:3" x14ac:dyDescent="0.25">
      <c r="B6685" s="76"/>
      <c r="C6685" s="75"/>
    </row>
    <row r="6686" spans="2:3" x14ac:dyDescent="0.25">
      <c r="B6686" s="76"/>
      <c r="C6686" s="75"/>
    </row>
    <row r="6687" spans="2:3" x14ac:dyDescent="0.25">
      <c r="B6687" s="76"/>
      <c r="C6687" s="75"/>
    </row>
    <row r="6688" spans="2:3" x14ac:dyDescent="0.25">
      <c r="B6688" s="76"/>
      <c r="C6688" s="75"/>
    </row>
    <row r="6689" spans="2:3" x14ac:dyDescent="0.25">
      <c r="B6689" s="76"/>
      <c r="C6689" s="75"/>
    </row>
    <row r="6690" spans="2:3" x14ac:dyDescent="0.25">
      <c r="B6690" s="76"/>
      <c r="C6690" s="75"/>
    </row>
    <row r="6691" spans="2:3" x14ac:dyDescent="0.25">
      <c r="B6691" s="76"/>
      <c r="C6691" s="75"/>
    </row>
    <row r="6692" spans="2:3" x14ac:dyDescent="0.25">
      <c r="B6692" s="76"/>
      <c r="C6692" s="75"/>
    </row>
    <row r="6693" spans="2:3" x14ac:dyDescent="0.25">
      <c r="B6693" s="76"/>
      <c r="C6693" s="75"/>
    </row>
    <row r="6803" spans="2:3" x14ac:dyDescent="0.25">
      <c r="B6803" s="76"/>
      <c r="C6803" s="75"/>
    </row>
    <row r="6804" spans="2:3" x14ac:dyDescent="0.25">
      <c r="B6804" s="76"/>
      <c r="C6804" s="75"/>
    </row>
    <row r="6805" spans="2:3" x14ac:dyDescent="0.25">
      <c r="B6805" s="76"/>
      <c r="C6805" s="75"/>
    </row>
    <row r="6806" spans="2:3" x14ac:dyDescent="0.25">
      <c r="B6806" s="76"/>
      <c r="C6806" s="75"/>
    </row>
    <row r="6807" spans="2:3" x14ac:dyDescent="0.25">
      <c r="B6807" s="76"/>
      <c r="C6807" s="75"/>
    </row>
    <row r="6808" spans="2:3" x14ac:dyDescent="0.25">
      <c r="B6808" s="76"/>
      <c r="C6808" s="75"/>
    </row>
    <row r="6809" spans="2:3" x14ac:dyDescent="0.25">
      <c r="B6809" s="76"/>
      <c r="C6809" s="75"/>
    </row>
    <row r="6810" spans="2:3" x14ac:dyDescent="0.25">
      <c r="B6810" s="76"/>
      <c r="C6810" s="75"/>
    </row>
    <row r="6811" spans="2:3" x14ac:dyDescent="0.25">
      <c r="B6811" s="76"/>
      <c r="C6811" s="75"/>
    </row>
    <row r="6812" spans="2:3" x14ac:dyDescent="0.25">
      <c r="B6812" s="76"/>
      <c r="C6812" s="75"/>
    </row>
    <row r="6813" spans="2:3" x14ac:dyDescent="0.25">
      <c r="B6813" s="76"/>
      <c r="C6813" s="75"/>
    </row>
    <row r="6814" spans="2:3" x14ac:dyDescent="0.25">
      <c r="B6814" s="76"/>
      <c r="C6814" s="75"/>
    </row>
    <row r="6815" spans="2:3" x14ac:dyDescent="0.25">
      <c r="B6815" s="76"/>
      <c r="C6815" s="75"/>
    </row>
    <row r="6925" spans="2:3" x14ac:dyDescent="0.25">
      <c r="B6925" s="76"/>
      <c r="C6925" s="75"/>
    </row>
    <row r="6926" spans="2:3" x14ac:dyDescent="0.25">
      <c r="B6926" s="76"/>
      <c r="C6926" s="75"/>
    </row>
    <row r="6927" spans="2:3" x14ac:dyDescent="0.25">
      <c r="B6927" s="76"/>
      <c r="C6927" s="75"/>
    </row>
    <row r="6928" spans="2:3" x14ac:dyDescent="0.25">
      <c r="B6928" s="76"/>
      <c r="C6928" s="75"/>
    </row>
    <row r="6929" spans="2:3" x14ac:dyDescent="0.25">
      <c r="B6929" s="76"/>
      <c r="C6929" s="75"/>
    </row>
    <row r="6930" spans="2:3" x14ac:dyDescent="0.25">
      <c r="B6930" s="76"/>
      <c r="C6930" s="75"/>
    </row>
    <row r="6931" spans="2:3" x14ac:dyDescent="0.25">
      <c r="B6931" s="76"/>
      <c r="C6931" s="75"/>
    </row>
    <row r="6932" spans="2:3" x14ac:dyDescent="0.25">
      <c r="B6932" s="76"/>
      <c r="C6932" s="75"/>
    </row>
    <row r="6933" spans="2:3" x14ac:dyDescent="0.25">
      <c r="B6933" s="76"/>
      <c r="C6933" s="75"/>
    </row>
    <row r="6934" spans="2:3" x14ac:dyDescent="0.25">
      <c r="B6934" s="76"/>
      <c r="C6934" s="75"/>
    </row>
    <row r="6935" spans="2:3" x14ac:dyDescent="0.25">
      <c r="B6935" s="76"/>
      <c r="C6935" s="75"/>
    </row>
    <row r="6936" spans="2:3" x14ac:dyDescent="0.25">
      <c r="B6936" s="76"/>
      <c r="C6936" s="75"/>
    </row>
    <row r="6937" spans="2:3" x14ac:dyDescent="0.25">
      <c r="B6937" s="76"/>
      <c r="C6937" s="75"/>
    </row>
    <row r="7047" spans="2:3" x14ac:dyDescent="0.25">
      <c r="B7047" s="76"/>
      <c r="C7047" s="75"/>
    </row>
    <row r="7048" spans="2:3" x14ac:dyDescent="0.25">
      <c r="B7048" s="76"/>
      <c r="C7048" s="75"/>
    </row>
    <row r="7049" spans="2:3" x14ac:dyDescent="0.25">
      <c r="B7049" s="76"/>
      <c r="C7049" s="75"/>
    </row>
    <row r="7050" spans="2:3" x14ac:dyDescent="0.25">
      <c r="B7050" s="76"/>
      <c r="C7050" s="75"/>
    </row>
    <row r="7051" spans="2:3" x14ac:dyDescent="0.25">
      <c r="B7051" s="76"/>
      <c r="C7051" s="75"/>
    </row>
    <row r="7052" spans="2:3" x14ac:dyDescent="0.25">
      <c r="B7052" s="76"/>
      <c r="C7052" s="75"/>
    </row>
    <row r="7053" spans="2:3" x14ac:dyDescent="0.25">
      <c r="B7053" s="76"/>
      <c r="C7053" s="75"/>
    </row>
    <row r="7054" spans="2:3" x14ac:dyDescent="0.25">
      <c r="B7054" s="76"/>
      <c r="C7054" s="75"/>
    </row>
    <row r="7055" spans="2:3" x14ac:dyDescent="0.25">
      <c r="B7055" s="76"/>
      <c r="C7055" s="75"/>
    </row>
    <row r="7056" spans="2:3" x14ac:dyDescent="0.25">
      <c r="B7056" s="76"/>
      <c r="C7056" s="75"/>
    </row>
    <row r="7057" spans="2:3" x14ac:dyDescent="0.25">
      <c r="B7057" s="76"/>
      <c r="C7057" s="75"/>
    </row>
    <row r="7058" spans="2:3" x14ac:dyDescent="0.25">
      <c r="B7058" s="76"/>
      <c r="C7058" s="75"/>
    </row>
    <row r="7059" spans="2:3" x14ac:dyDescent="0.25">
      <c r="B7059" s="76"/>
      <c r="C7059" s="75"/>
    </row>
    <row r="7169" spans="2:3" x14ac:dyDescent="0.25">
      <c r="B7169" s="76"/>
      <c r="C7169" s="75"/>
    </row>
    <row r="7170" spans="2:3" x14ac:dyDescent="0.25">
      <c r="B7170" s="76"/>
      <c r="C7170" s="75"/>
    </row>
    <row r="7171" spans="2:3" x14ac:dyDescent="0.25">
      <c r="B7171" s="76"/>
      <c r="C7171" s="75"/>
    </row>
    <row r="7172" spans="2:3" x14ac:dyDescent="0.25">
      <c r="B7172" s="76"/>
      <c r="C7172" s="75"/>
    </row>
    <row r="7173" spans="2:3" x14ac:dyDescent="0.25">
      <c r="B7173" s="76"/>
      <c r="C7173" s="75"/>
    </row>
    <row r="7174" spans="2:3" x14ac:dyDescent="0.25">
      <c r="B7174" s="76"/>
      <c r="C7174" s="75"/>
    </row>
    <row r="7175" spans="2:3" x14ac:dyDescent="0.25">
      <c r="B7175" s="76"/>
      <c r="C7175" s="75"/>
    </row>
    <row r="7176" spans="2:3" x14ac:dyDescent="0.25">
      <c r="B7176" s="76"/>
      <c r="C7176" s="75"/>
    </row>
    <row r="7177" spans="2:3" x14ac:dyDescent="0.25">
      <c r="B7177" s="76"/>
      <c r="C7177" s="75"/>
    </row>
    <row r="7178" spans="2:3" x14ac:dyDescent="0.25">
      <c r="B7178" s="76"/>
      <c r="C7178" s="75"/>
    </row>
    <row r="7179" spans="2:3" x14ac:dyDescent="0.25">
      <c r="B7179" s="76"/>
      <c r="C7179" s="75"/>
    </row>
    <row r="7180" spans="2:3" x14ac:dyDescent="0.25">
      <c r="B7180" s="76"/>
      <c r="C7180" s="75"/>
    </row>
    <row r="7181" spans="2:3" x14ac:dyDescent="0.25">
      <c r="B7181" s="76"/>
      <c r="C7181" s="75"/>
    </row>
    <row r="7291" spans="2:3" x14ac:dyDescent="0.25">
      <c r="B7291" s="76"/>
      <c r="C7291" s="75"/>
    </row>
    <row r="7292" spans="2:3" x14ac:dyDescent="0.25">
      <c r="B7292" s="76"/>
      <c r="C7292" s="75"/>
    </row>
    <row r="7293" spans="2:3" x14ac:dyDescent="0.25">
      <c r="B7293" s="76"/>
      <c r="C7293" s="75"/>
    </row>
    <row r="7294" spans="2:3" x14ac:dyDescent="0.25">
      <c r="B7294" s="76"/>
      <c r="C7294" s="75"/>
    </row>
    <row r="7295" spans="2:3" x14ac:dyDescent="0.25">
      <c r="B7295" s="76"/>
      <c r="C7295" s="75"/>
    </row>
    <row r="7296" spans="2:3" x14ac:dyDescent="0.25">
      <c r="B7296" s="76"/>
      <c r="C7296" s="75"/>
    </row>
    <row r="7297" spans="2:3" x14ac:dyDescent="0.25">
      <c r="B7297" s="76"/>
      <c r="C7297" s="75"/>
    </row>
    <row r="7298" spans="2:3" x14ac:dyDescent="0.25">
      <c r="B7298" s="76"/>
      <c r="C7298" s="75"/>
    </row>
    <row r="7299" spans="2:3" x14ac:dyDescent="0.25">
      <c r="B7299" s="76"/>
      <c r="C7299" s="75"/>
    </row>
    <row r="7300" spans="2:3" x14ac:dyDescent="0.25">
      <c r="B7300" s="76"/>
      <c r="C7300" s="75"/>
    </row>
    <row r="7301" spans="2:3" x14ac:dyDescent="0.25">
      <c r="B7301" s="76"/>
      <c r="C7301" s="75"/>
    </row>
    <row r="7302" spans="2:3" x14ac:dyDescent="0.25">
      <c r="B7302" s="76"/>
      <c r="C7302" s="75"/>
    </row>
    <row r="7303" spans="2:3" x14ac:dyDescent="0.25">
      <c r="B7303" s="76"/>
      <c r="C7303" s="75"/>
    </row>
    <row r="7413" spans="2:3" x14ac:dyDescent="0.25">
      <c r="B7413" s="76"/>
      <c r="C7413" s="75"/>
    </row>
    <row r="7414" spans="2:3" x14ac:dyDescent="0.25">
      <c r="B7414" s="76"/>
      <c r="C7414" s="75"/>
    </row>
    <row r="7415" spans="2:3" x14ac:dyDescent="0.25">
      <c r="B7415" s="76"/>
      <c r="C7415" s="75"/>
    </row>
    <row r="7416" spans="2:3" x14ac:dyDescent="0.25">
      <c r="B7416" s="76"/>
      <c r="C7416" s="75"/>
    </row>
    <row r="7417" spans="2:3" x14ac:dyDescent="0.25">
      <c r="B7417" s="76"/>
      <c r="C7417" s="75"/>
    </row>
    <row r="7418" spans="2:3" x14ac:dyDescent="0.25">
      <c r="B7418" s="76"/>
      <c r="C7418" s="75"/>
    </row>
    <row r="7419" spans="2:3" x14ac:dyDescent="0.25">
      <c r="B7419" s="76"/>
      <c r="C7419" s="75"/>
    </row>
    <row r="7420" spans="2:3" x14ac:dyDescent="0.25">
      <c r="B7420" s="76"/>
      <c r="C7420" s="75"/>
    </row>
    <row r="7421" spans="2:3" x14ac:dyDescent="0.25">
      <c r="B7421" s="76"/>
      <c r="C7421" s="75"/>
    </row>
    <row r="7422" spans="2:3" x14ac:dyDescent="0.25">
      <c r="B7422" s="76"/>
      <c r="C7422" s="75"/>
    </row>
    <row r="7423" spans="2:3" x14ac:dyDescent="0.25">
      <c r="B7423" s="76"/>
      <c r="C7423" s="75"/>
    </row>
    <row r="7424" spans="2:3" x14ac:dyDescent="0.25">
      <c r="B7424" s="76"/>
      <c r="C7424" s="75"/>
    </row>
    <row r="7425" spans="2:3" x14ac:dyDescent="0.25">
      <c r="B7425" s="76"/>
      <c r="C7425" s="75"/>
    </row>
    <row r="7535" spans="2:3" x14ac:dyDescent="0.25">
      <c r="B7535" s="76"/>
      <c r="C7535" s="75"/>
    </row>
    <row r="7536" spans="2:3" x14ac:dyDescent="0.25">
      <c r="B7536" s="76"/>
      <c r="C7536" s="75"/>
    </row>
    <row r="7537" spans="2:3" x14ac:dyDescent="0.25">
      <c r="B7537" s="76"/>
      <c r="C7537" s="75"/>
    </row>
    <row r="7538" spans="2:3" x14ac:dyDescent="0.25">
      <c r="B7538" s="76"/>
      <c r="C7538" s="75"/>
    </row>
    <row r="7539" spans="2:3" x14ac:dyDescent="0.25">
      <c r="B7539" s="76"/>
      <c r="C7539" s="75"/>
    </row>
    <row r="7540" spans="2:3" x14ac:dyDescent="0.25">
      <c r="B7540" s="76"/>
      <c r="C7540" s="75"/>
    </row>
    <row r="7541" spans="2:3" x14ac:dyDescent="0.25">
      <c r="B7541" s="76"/>
      <c r="C7541" s="75"/>
    </row>
    <row r="7542" spans="2:3" x14ac:dyDescent="0.25">
      <c r="B7542" s="76"/>
      <c r="C7542" s="75"/>
    </row>
    <row r="7543" spans="2:3" x14ac:dyDescent="0.25">
      <c r="B7543" s="76"/>
      <c r="C7543" s="75"/>
    </row>
    <row r="7544" spans="2:3" x14ac:dyDescent="0.25">
      <c r="B7544" s="76"/>
      <c r="C7544" s="75"/>
    </row>
    <row r="7545" spans="2:3" x14ac:dyDescent="0.25">
      <c r="B7545" s="76"/>
      <c r="C7545" s="75"/>
    </row>
    <row r="7546" spans="2:3" x14ac:dyDescent="0.25">
      <c r="B7546" s="76"/>
      <c r="C7546" s="75"/>
    </row>
    <row r="7547" spans="2:3" x14ac:dyDescent="0.25">
      <c r="B7547" s="76"/>
      <c r="C7547" s="75"/>
    </row>
    <row r="7657" spans="2:3" x14ac:dyDescent="0.25">
      <c r="B7657" s="76"/>
      <c r="C7657" s="75"/>
    </row>
    <row r="7658" spans="2:3" x14ac:dyDescent="0.25">
      <c r="B7658" s="76"/>
      <c r="C7658" s="75"/>
    </row>
    <row r="7659" spans="2:3" x14ac:dyDescent="0.25">
      <c r="B7659" s="76"/>
      <c r="C7659" s="75"/>
    </row>
    <row r="7660" spans="2:3" x14ac:dyDescent="0.25">
      <c r="B7660" s="76"/>
      <c r="C7660" s="75"/>
    </row>
    <row r="7661" spans="2:3" x14ac:dyDescent="0.25">
      <c r="B7661" s="76"/>
      <c r="C7661" s="75"/>
    </row>
    <row r="7662" spans="2:3" x14ac:dyDescent="0.25">
      <c r="B7662" s="76"/>
      <c r="C7662" s="75"/>
    </row>
    <row r="7663" spans="2:3" x14ac:dyDescent="0.25">
      <c r="B7663" s="76"/>
      <c r="C7663" s="75"/>
    </row>
    <row r="7664" spans="2:3" x14ac:dyDescent="0.25">
      <c r="B7664" s="76"/>
      <c r="C7664" s="75"/>
    </row>
    <row r="7665" spans="2:3" x14ac:dyDescent="0.25">
      <c r="B7665" s="76"/>
      <c r="C7665" s="75"/>
    </row>
    <row r="7666" spans="2:3" x14ac:dyDescent="0.25">
      <c r="B7666" s="76"/>
      <c r="C7666" s="75"/>
    </row>
    <row r="7667" spans="2:3" x14ac:dyDescent="0.25">
      <c r="B7667" s="76"/>
      <c r="C7667" s="75"/>
    </row>
    <row r="7668" spans="2:3" x14ac:dyDescent="0.25">
      <c r="B7668" s="76"/>
      <c r="C7668" s="75"/>
    </row>
    <row r="7669" spans="2:3" x14ac:dyDescent="0.25">
      <c r="B7669" s="76"/>
      <c r="C7669" s="75"/>
    </row>
    <row r="7779" spans="2:3" x14ac:dyDescent="0.25">
      <c r="B7779" s="76"/>
      <c r="C7779" s="75"/>
    </row>
    <row r="7780" spans="2:3" x14ac:dyDescent="0.25">
      <c r="B7780" s="76"/>
      <c r="C7780" s="75"/>
    </row>
    <row r="7781" spans="2:3" x14ac:dyDescent="0.25">
      <c r="B7781" s="76"/>
      <c r="C7781" s="75"/>
    </row>
    <row r="7782" spans="2:3" x14ac:dyDescent="0.25">
      <c r="B7782" s="76"/>
      <c r="C7782" s="75"/>
    </row>
    <row r="7783" spans="2:3" x14ac:dyDescent="0.25">
      <c r="B7783" s="76"/>
      <c r="C7783" s="75"/>
    </row>
    <row r="7784" spans="2:3" x14ac:dyDescent="0.25">
      <c r="B7784" s="76"/>
      <c r="C7784" s="75"/>
    </row>
    <row r="7785" spans="2:3" x14ac:dyDescent="0.25">
      <c r="B7785" s="76"/>
      <c r="C7785" s="75"/>
    </row>
    <row r="7786" spans="2:3" x14ac:dyDescent="0.25">
      <c r="B7786" s="76"/>
      <c r="C7786" s="75"/>
    </row>
    <row r="7787" spans="2:3" x14ac:dyDescent="0.25">
      <c r="B7787" s="76"/>
      <c r="C7787" s="75"/>
    </row>
    <row r="7788" spans="2:3" x14ac:dyDescent="0.25">
      <c r="B7788" s="76"/>
      <c r="C7788" s="75"/>
    </row>
    <row r="7789" spans="2:3" x14ac:dyDescent="0.25">
      <c r="B7789" s="76"/>
      <c r="C7789" s="75"/>
    </row>
    <row r="7790" spans="2:3" x14ac:dyDescent="0.25">
      <c r="B7790" s="76"/>
      <c r="C7790" s="75"/>
    </row>
    <row r="7791" spans="2:3" x14ac:dyDescent="0.25">
      <c r="B7791" s="76"/>
      <c r="C7791" s="75"/>
    </row>
    <row r="7901" spans="2:3" x14ac:dyDescent="0.25">
      <c r="B7901" s="76"/>
      <c r="C7901" s="75"/>
    </row>
    <row r="7902" spans="2:3" x14ac:dyDescent="0.25">
      <c r="B7902" s="76"/>
      <c r="C7902" s="75"/>
    </row>
    <row r="7903" spans="2:3" x14ac:dyDescent="0.25">
      <c r="B7903" s="76"/>
      <c r="C7903" s="75"/>
    </row>
    <row r="7904" spans="2:3" x14ac:dyDescent="0.25">
      <c r="B7904" s="76"/>
      <c r="C7904" s="75"/>
    </row>
    <row r="7905" spans="2:3" x14ac:dyDescent="0.25">
      <c r="B7905" s="76"/>
      <c r="C7905" s="75"/>
    </row>
    <row r="7906" spans="2:3" x14ac:dyDescent="0.25">
      <c r="B7906" s="76"/>
      <c r="C7906" s="75"/>
    </row>
    <row r="7907" spans="2:3" x14ac:dyDescent="0.25">
      <c r="B7907" s="76"/>
      <c r="C7907" s="75"/>
    </row>
    <row r="7908" spans="2:3" x14ac:dyDescent="0.25">
      <c r="B7908" s="76"/>
      <c r="C7908" s="75"/>
    </row>
    <row r="7909" spans="2:3" x14ac:dyDescent="0.25">
      <c r="B7909" s="76"/>
      <c r="C7909" s="75"/>
    </row>
    <row r="7910" spans="2:3" x14ac:dyDescent="0.25">
      <c r="B7910" s="76"/>
      <c r="C7910" s="75"/>
    </row>
    <row r="7911" spans="2:3" x14ac:dyDescent="0.25">
      <c r="B7911" s="76"/>
      <c r="C7911" s="75"/>
    </row>
    <row r="7912" spans="2:3" x14ac:dyDescent="0.25">
      <c r="B7912" s="76"/>
      <c r="C7912" s="75"/>
    </row>
    <row r="7913" spans="2:3" x14ac:dyDescent="0.25">
      <c r="B7913" s="76"/>
      <c r="C7913" s="75"/>
    </row>
    <row r="8023" spans="2:3" x14ac:dyDescent="0.25">
      <c r="B8023" s="76"/>
      <c r="C8023" s="75"/>
    </row>
    <row r="8024" spans="2:3" x14ac:dyDescent="0.25">
      <c r="B8024" s="76"/>
      <c r="C8024" s="75"/>
    </row>
    <row r="8025" spans="2:3" x14ac:dyDescent="0.25">
      <c r="B8025" s="76"/>
      <c r="C8025" s="75"/>
    </row>
    <row r="8026" spans="2:3" x14ac:dyDescent="0.25">
      <c r="B8026" s="76"/>
      <c r="C8026" s="75"/>
    </row>
    <row r="8027" spans="2:3" x14ac:dyDescent="0.25">
      <c r="B8027" s="76"/>
      <c r="C8027" s="75"/>
    </row>
    <row r="8028" spans="2:3" x14ac:dyDescent="0.25">
      <c r="B8028" s="76"/>
      <c r="C8028" s="75"/>
    </row>
    <row r="8029" spans="2:3" x14ac:dyDescent="0.25">
      <c r="B8029" s="76"/>
      <c r="C8029" s="75"/>
    </row>
    <row r="8030" spans="2:3" x14ac:dyDescent="0.25">
      <c r="B8030" s="76"/>
      <c r="C8030" s="75"/>
    </row>
    <row r="8031" spans="2:3" x14ac:dyDescent="0.25">
      <c r="B8031" s="76"/>
      <c r="C8031" s="75"/>
    </row>
    <row r="8032" spans="2:3" x14ac:dyDescent="0.25">
      <c r="B8032" s="76"/>
      <c r="C8032" s="75"/>
    </row>
    <row r="8033" spans="2:3" x14ac:dyDescent="0.25">
      <c r="B8033" s="76"/>
      <c r="C8033" s="75"/>
    </row>
    <row r="8034" spans="2:3" x14ac:dyDescent="0.25">
      <c r="B8034" s="76"/>
      <c r="C8034" s="75"/>
    </row>
    <row r="8035" spans="2:3" x14ac:dyDescent="0.25">
      <c r="B8035" s="76"/>
      <c r="C8035" s="75"/>
    </row>
    <row r="8145" spans="2:3" x14ac:dyDescent="0.25">
      <c r="B8145" s="76"/>
      <c r="C8145" s="75"/>
    </row>
    <row r="8146" spans="2:3" x14ac:dyDescent="0.25">
      <c r="B8146" s="76"/>
      <c r="C8146" s="75"/>
    </row>
    <row r="8147" spans="2:3" x14ac:dyDescent="0.25">
      <c r="B8147" s="76"/>
      <c r="C8147" s="75"/>
    </row>
    <row r="8148" spans="2:3" x14ac:dyDescent="0.25">
      <c r="B8148" s="76"/>
      <c r="C8148" s="75"/>
    </row>
    <row r="8149" spans="2:3" x14ac:dyDescent="0.25">
      <c r="B8149" s="76"/>
      <c r="C8149" s="75"/>
    </row>
    <row r="8150" spans="2:3" x14ac:dyDescent="0.25">
      <c r="B8150" s="76"/>
      <c r="C8150" s="75"/>
    </row>
    <row r="8151" spans="2:3" x14ac:dyDescent="0.25">
      <c r="B8151" s="76"/>
      <c r="C8151" s="75"/>
    </row>
    <row r="8152" spans="2:3" x14ac:dyDescent="0.25">
      <c r="B8152" s="76"/>
      <c r="C8152" s="75"/>
    </row>
    <row r="8153" spans="2:3" x14ac:dyDescent="0.25">
      <c r="B8153" s="76"/>
      <c r="C8153" s="75"/>
    </row>
    <row r="8154" spans="2:3" x14ac:dyDescent="0.25">
      <c r="B8154" s="76"/>
      <c r="C8154" s="75"/>
    </row>
    <row r="8155" spans="2:3" x14ac:dyDescent="0.25">
      <c r="B8155" s="76"/>
      <c r="C8155" s="75"/>
    </row>
    <row r="8156" spans="2:3" x14ac:dyDescent="0.25">
      <c r="B8156" s="76"/>
      <c r="C8156" s="75"/>
    </row>
    <row r="8157" spans="2:3" x14ac:dyDescent="0.25">
      <c r="B8157" s="76"/>
      <c r="C8157" s="75"/>
    </row>
    <row r="8267" spans="2:3" x14ac:dyDescent="0.25">
      <c r="B8267" s="76"/>
      <c r="C8267" s="75"/>
    </row>
    <row r="8268" spans="2:3" x14ac:dyDescent="0.25">
      <c r="B8268" s="76"/>
      <c r="C8268" s="75"/>
    </row>
    <row r="8269" spans="2:3" x14ac:dyDescent="0.25">
      <c r="B8269" s="76"/>
      <c r="C8269" s="75"/>
    </row>
    <row r="8270" spans="2:3" x14ac:dyDescent="0.25">
      <c r="B8270" s="76"/>
      <c r="C8270" s="75"/>
    </row>
    <row r="8271" spans="2:3" x14ac:dyDescent="0.25">
      <c r="B8271" s="76"/>
      <c r="C8271" s="75"/>
    </row>
    <row r="8272" spans="2:3" x14ac:dyDescent="0.25">
      <c r="B8272" s="76"/>
      <c r="C8272" s="75"/>
    </row>
    <row r="8273" spans="2:3" x14ac:dyDescent="0.25">
      <c r="B8273" s="76"/>
      <c r="C8273" s="75"/>
    </row>
    <row r="8274" spans="2:3" x14ac:dyDescent="0.25">
      <c r="B8274" s="76"/>
      <c r="C8274" s="75"/>
    </row>
    <row r="8275" spans="2:3" x14ac:dyDescent="0.25">
      <c r="B8275" s="76"/>
      <c r="C8275" s="75"/>
    </row>
    <row r="8276" spans="2:3" x14ac:dyDescent="0.25">
      <c r="B8276" s="76"/>
      <c r="C8276" s="75"/>
    </row>
    <row r="8277" spans="2:3" x14ac:dyDescent="0.25">
      <c r="B8277" s="76"/>
      <c r="C8277" s="75"/>
    </row>
    <row r="8278" spans="2:3" x14ac:dyDescent="0.25">
      <c r="B8278" s="76"/>
      <c r="C8278" s="75"/>
    </row>
    <row r="8279" spans="2:3" x14ac:dyDescent="0.25">
      <c r="B8279" s="76"/>
      <c r="C8279" s="75"/>
    </row>
    <row r="8389" spans="2:3" x14ac:dyDescent="0.25">
      <c r="B8389" s="76"/>
      <c r="C8389" s="75"/>
    </row>
    <row r="8390" spans="2:3" x14ac:dyDescent="0.25">
      <c r="B8390" s="76"/>
      <c r="C8390" s="75"/>
    </row>
    <row r="8391" spans="2:3" x14ac:dyDescent="0.25">
      <c r="B8391" s="76"/>
      <c r="C8391" s="75"/>
    </row>
    <row r="8392" spans="2:3" x14ac:dyDescent="0.25">
      <c r="B8392" s="76"/>
      <c r="C8392" s="75"/>
    </row>
    <row r="8393" spans="2:3" x14ac:dyDescent="0.25">
      <c r="B8393" s="76"/>
      <c r="C8393" s="75"/>
    </row>
    <row r="8394" spans="2:3" x14ac:dyDescent="0.25">
      <c r="B8394" s="76"/>
      <c r="C8394" s="75"/>
    </row>
    <row r="8395" spans="2:3" x14ac:dyDescent="0.25">
      <c r="B8395" s="76"/>
      <c r="C8395" s="75"/>
    </row>
    <row r="8396" spans="2:3" x14ac:dyDescent="0.25">
      <c r="B8396" s="76"/>
      <c r="C8396" s="75"/>
    </row>
    <row r="8397" spans="2:3" x14ac:dyDescent="0.25">
      <c r="B8397" s="76"/>
      <c r="C8397" s="75"/>
    </row>
    <row r="8398" spans="2:3" x14ac:dyDescent="0.25">
      <c r="B8398" s="76"/>
      <c r="C8398" s="75"/>
    </row>
    <row r="8399" spans="2:3" x14ac:dyDescent="0.25">
      <c r="B8399" s="76"/>
      <c r="C8399" s="75"/>
    </row>
    <row r="8400" spans="2:3" x14ac:dyDescent="0.25">
      <c r="B8400" s="76"/>
      <c r="C8400" s="75"/>
    </row>
    <row r="8401" spans="2:3" x14ac:dyDescent="0.25">
      <c r="B8401" s="76"/>
      <c r="C8401" s="75"/>
    </row>
    <row r="8511" spans="2:3" x14ac:dyDescent="0.25">
      <c r="B8511" s="76"/>
      <c r="C8511" s="75"/>
    </row>
    <row r="8512" spans="2:3" x14ac:dyDescent="0.25">
      <c r="B8512" s="76"/>
      <c r="C8512" s="75"/>
    </row>
    <row r="8513" spans="2:3" x14ac:dyDescent="0.25">
      <c r="B8513" s="76"/>
      <c r="C8513" s="75"/>
    </row>
    <row r="8514" spans="2:3" x14ac:dyDescent="0.25">
      <c r="B8514" s="76"/>
      <c r="C8514" s="75"/>
    </row>
    <row r="8515" spans="2:3" x14ac:dyDescent="0.25">
      <c r="B8515" s="76"/>
      <c r="C8515" s="75"/>
    </row>
    <row r="8516" spans="2:3" x14ac:dyDescent="0.25">
      <c r="B8516" s="76"/>
      <c r="C8516" s="75"/>
    </row>
    <row r="8517" spans="2:3" x14ac:dyDescent="0.25">
      <c r="B8517" s="76"/>
      <c r="C8517" s="75"/>
    </row>
    <row r="8518" spans="2:3" x14ac:dyDescent="0.25">
      <c r="B8518" s="76"/>
      <c r="C8518" s="75"/>
    </row>
    <row r="8519" spans="2:3" x14ac:dyDescent="0.25">
      <c r="B8519" s="76"/>
      <c r="C8519" s="75"/>
    </row>
    <row r="8520" spans="2:3" x14ac:dyDescent="0.25">
      <c r="B8520" s="76"/>
      <c r="C8520" s="75"/>
    </row>
    <row r="8521" spans="2:3" x14ac:dyDescent="0.25">
      <c r="B8521" s="76"/>
      <c r="C8521" s="75"/>
    </row>
    <row r="8522" spans="2:3" x14ac:dyDescent="0.25">
      <c r="B8522" s="76"/>
      <c r="C8522" s="75"/>
    </row>
    <row r="8523" spans="2:3" x14ac:dyDescent="0.25">
      <c r="B8523" s="76"/>
      <c r="C8523" s="75"/>
    </row>
    <row r="8633" spans="2:3" x14ac:dyDescent="0.25">
      <c r="B8633" s="76"/>
      <c r="C8633" s="75"/>
    </row>
    <row r="8634" spans="2:3" x14ac:dyDescent="0.25">
      <c r="B8634" s="76"/>
      <c r="C8634" s="75"/>
    </row>
    <row r="8635" spans="2:3" x14ac:dyDescent="0.25">
      <c r="B8635" s="76"/>
      <c r="C8635" s="75"/>
    </row>
    <row r="8636" spans="2:3" x14ac:dyDescent="0.25">
      <c r="B8636" s="76"/>
      <c r="C8636" s="75"/>
    </row>
    <row r="8637" spans="2:3" x14ac:dyDescent="0.25">
      <c r="B8637" s="76"/>
      <c r="C8637" s="75"/>
    </row>
    <row r="8638" spans="2:3" x14ac:dyDescent="0.25">
      <c r="B8638" s="76"/>
      <c r="C8638" s="75"/>
    </row>
    <row r="8639" spans="2:3" x14ac:dyDescent="0.25">
      <c r="B8639" s="76"/>
      <c r="C8639" s="75"/>
    </row>
    <row r="8640" spans="2:3" x14ac:dyDescent="0.25">
      <c r="B8640" s="76"/>
      <c r="C8640" s="75"/>
    </row>
    <row r="8641" spans="2:3" x14ac:dyDescent="0.25">
      <c r="B8641" s="76"/>
      <c r="C8641" s="75"/>
    </row>
    <row r="8642" spans="2:3" x14ac:dyDescent="0.25">
      <c r="B8642" s="76"/>
      <c r="C8642" s="75"/>
    </row>
    <row r="8643" spans="2:3" x14ac:dyDescent="0.25">
      <c r="B8643" s="76"/>
      <c r="C8643" s="75"/>
    </row>
    <row r="8644" spans="2:3" x14ac:dyDescent="0.25">
      <c r="B8644" s="76"/>
      <c r="C8644" s="75"/>
    </row>
    <row r="8645" spans="2:3" x14ac:dyDescent="0.25">
      <c r="B8645" s="76"/>
      <c r="C8645" s="75"/>
    </row>
    <row r="8755" spans="2:3" x14ac:dyDescent="0.25">
      <c r="B8755" s="76"/>
      <c r="C8755" s="75"/>
    </row>
    <row r="8756" spans="2:3" x14ac:dyDescent="0.25">
      <c r="B8756" s="76"/>
      <c r="C8756" s="75"/>
    </row>
    <row r="8757" spans="2:3" x14ac:dyDescent="0.25">
      <c r="B8757" s="76"/>
      <c r="C8757" s="75"/>
    </row>
    <row r="8758" spans="2:3" x14ac:dyDescent="0.25">
      <c r="B8758" s="76"/>
      <c r="C8758" s="75"/>
    </row>
    <row r="8759" spans="2:3" x14ac:dyDescent="0.25">
      <c r="B8759" s="76"/>
      <c r="C8759" s="75"/>
    </row>
    <row r="8760" spans="2:3" x14ac:dyDescent="0.25">
      <c r="B8760" s="76"/>
      <c r="C8760" s="75"/>
    </row>
    <row r="8761" spans="2:3" x14ac:dyDescent="0.25">
      <c r="B8761" s="76"/>
      <c r="C8761" s="75"/>
    </row>
    <row r="8762" spans="2:3" x14ac:dyDescent="0.25">
      <c r="B8762" s="76"/>
      <c r="C8762" s="75"/>
    </row>
    <row r="8763" spans="2:3" x14ac:dyDescent="0.25">
      <c r="B8763" s="76"/>
      <c r="C8763" s="75"/>
    </row>
    <row r="8764" spans="2:3" x14ac:dyDescent="0.25">
      <c r="B8764" s="76"/>
      <c r="C8764" s="75"/>
    </row>
    <row r="8765" spans="2:3" x14ac:dyDescent="0.25">
      <c r="B8765" s="76"/>
      <c r="C8765" s="75"/>
    </row>
    <row r="8766" spans="2:3" x14ac:dyDescent="0.25">
      <c r="B8766" s="76"/>
      <c r="C8766" s="75"/>
    </row>
    <row r="8767" spans="2:3" x14ac:dyDescent="0.25">
      <c r="B8767" s="76"/>
      <c r="C8767" s="75"/>
    </row>
    <row r="8877" spans="2:3" x14ac:dyDescent="0.25">
      <c r="B8877" s="76"/>
      <c r="C8877" s="75"/>
    </row>
    <row r="8878" spans="2:3" x14ac:dyDescent="0.25">
      <c r="B8878" s="76"/>
      <c r="C8878" s="75"/>
    </row>
    <row r="8879" spans="2:3" x14ac:dyDescent="0.25">
      <c r="B8879" s="76"/>
      <c r="C8879" s="75"/>
    </row>
    <row r="8880" spans="2:3" x14ac:dyDescent="0.25">
      <c r="B8880" s="76"/>
      <c r="C8880" s="75"/>
    </row>
    <row r="8881" spans="2:3" x14ac:dyDescent="0.25">
      <c r="B8881" s="76"/>
      <c r="C8881" s="75"/>
    </row>
    <row r="8882" spans="2:3" x14ac:dyDescent="0.25">
      <c r="B8882" s="76"/>
      <c r="C8882" s="75"/>
    </row>
    <row r="8883" spans="2:3" x14ac:dyDescent="0.25">
      <c r="B8883" s="76"/>
      <c r="C8883" s="75"/>
    </row>
    <row r="8884" spans="2:3" x14ac:dyDescent="0.25">
      <c r="B8884" s="76"/>
      <c r="C8884" s="75"/>
    </row>
    <row r="8885" spans="2:3" x14ac:dyDescent="0.25">
      <c r="B8885" s="76"/>
      <c r="C8885" s="75"/>
    </row>
    <row r="8886" spans="2:3" x14ac:dyDescent="0.25">
      <c r="B8886" s="76"/>
      <c r="C8886" s="75"/>
    </row>
    <row r="8887" spans="2:3" x14ac:dyDescent="0.25">
      <c r="B8887" s="76"/>
      <c r="C8887" s="75"/>
    </row>
    <row r="8888" spans="2:3" x14ac:dyDescent="0.25">
      <c r="B8888" s="76"/>
      <c r="C8888" s="75"/>
    </row>
    <row r="8889" spans="2:3" x14ac:dyDescent="0.25">
      <c r="B8889" s="76"/>
      <c r="C8889" s="75"/>
    </row>
    <row r="8999" spans="2:3" x14ac:dyDescent="0.25">
      <c r="B8999" s="76"/>
      <c r="C8999" s="75"/>
    </row>
    <row r="9000" spans="2:3" x14ac:dyDescent="0.25">
      <c r="B9000" s="76"/>
      <c r="C9000" s="75"/>
    </row>
    <row r="9001" spans="2:3" x14ac:dyDescent="0.25">
      <c r="B9001" s="76"/>
      <c r="C9001" s="75"/>
    </row>
    <row r="9002" spans="2:3" x14ac:dyDescent="0.25">
      <c r="B9002" s="76"/>
      <c r="C9002" s="75"/>
    </row>
    <row r="9003" spans="2:3" x14ac:dyDescent="0.25">
      <c r="B9003" s="76"/>
      <c r="C9003" s="75"/>
    </row>
    <row r="9004" spans="2:3" x14ac:dyDescent="0.25">
      <c r="B9004" s="76"/>
      <c r="C9004" s="75"/>
    </row>
    <row r="9005" spans="2:3" x14ac:dyDescent="0.25">
      <c r="B9005" s="76"/>
      <c r="C9005" s="75"/>
    </row>
    <row r="9006" spans="2:3" x14ac:dyDescent="0.25">
      <c r="B9006" s="76"/>
      <c r="C9006" s="75"/>
    </row>
    <row r="9007" spans="2:3" x14ac:dyDescent="0.25">
      <c r="B9007" s="76"/>
      <c r="C9007" s="75"/>
    </row>
    <row r="9008" spans="2:3" x14ac:dyDescent="0.25">
      <c r="B9008" s="76"/>
      <c r="C9008" s="75"/>
    </row>
    <row r="9009" spans="2:3" x14ac:dyDescent="0.25">
      <c r="B9009" s="76"/>
      <c r="C9009" s="75"/>
    </row>
    <row r="9010" spans="2:3" x14ac:dyDescent="0.25">
      <c r="B9010" s="76"/>
      <c r="C9010" s="75"/>
    </row>
    <row r="9011" spans="2:3" x14ac:dyDescent="0.25">
      <c r="B9011" s="76"/>
      <c r="C9011" s="75"/>
    </row>
    <row r="9121" spans="2:3" x14ac:dyDescent="0.25">
      <c r="B9121" s="76"/>
      <c r="C9121" s="75"/>
    </row>
    <row r="9122" spans="2:3" x14ac:dyDescent="0.25">
      <c r="B9122" s="76"/>
      <c r="C9122" s="75"/>
    </row>
    <row r="9123" spans="2:3" x14ac:dyDescent="0.25">
      <c r="B9123" s="76"/>
      <c r="C9123" s="75"/>
    </row>
    <row r="9124" spans="2:3" x14ac:dyDescent="0.25">
      <c r="B9124" s="76"/>
      <c r="C9124" s="75"/>
    </row>
    <row r="9125" spans="2:3" x14ac:dyDescent="0.25">
      <c r="B9125" s="76"/>
      <c r="C9125" s="75"/>
    </row>
    <row r="9126" spans="2:3" x14ac:dyDescent="0.25">
      <c r="B9126" s="76"/>
      <c r="C9126" s="75"/>
    </row>
    <row r="9127" spans="2:3" x14ac:dyDescent="0.25">
      <c r="B9127" s="76"/>
      <c r="C9127" s="75"/>
    </row>
    <row r="9128" spans="2:3" x14ac:dyDescent="0.25">
      <c r="B9128" s="76"/>
      <c r="C9128" s="75"/>
    </row>
    <row r="9129" spans="2:3" x14ac:dyDescent="0.25">
      <c r="B9129" s="76"/>
      <c r="C9129" s="75"/>
    </row>
    <row r="9130" spans="2:3" x14ac:dyDescent="0.25">
      <c r="B9130" s="76"/>
      <c r="C9130" s="75"/>
    </row>
    <row r="9131" spans="2:3" x14ac:dyDescent="0.25">
      <c r="B9131" s="76"/>
      <c r="C9131" s="75"/>
    </row>
    <row r="9132" spans="2:3" x14ac:dyDescent="0.25">
      <c r="B9132" s="76"/>
      <c r="C9132" s="75"/>
    </row>
    <row r="9133" spans="2:3" x14ac:dyDescent="0.25">
      <c r="B9133" s="76"/>
      <c r="C9133" s="75"/>
    </row>
    <row r="9243" spans="2:3" x14ac:dyDescent="0.25">
      <c r="B9243" s="76"/>
      <c r="C9243" s="75"/>
    </row>
    <row r="9244" spans="2:3" x14ac:dyDescent="0.25">
      <c r="B9244" s="76"/>
      <c r="C9244" s="75"/>
    </row>
    <row r="9245" spans="2:3" x14ac:dyDescent="0.25">
      <c r="B9245" s="76"/>
      <c r="C9245" s="75"/>
    </row>
    <row r="9246" spans="2:3" x14ac:dyDescent="0.25">
      <c r="B9246" s="76"/>
      <c r="C9246" s="75"/>
    </row>
    <row r="9247" spans="2:3" x14ac:dyDescent="0.25">
      <c r="B9247" s="76"/>
      <c r="C9247" s="75"/>
    </row>
    <row r="9248" spans="2:3" x14ac:dyDescent="0.25">
      <c r="B9248" s="76"/>
      <c r="C9248" s="75"/>
    </row>
    <row r="9249" spans="2:3" x14ac:dyDescent="0.25">
      <c r="B9249" s="76"/>
      <c r="C9249" s="75"/>
    </row>
    <row r="9250" spans="2:3" x14ac:dyDescent="0.25">
      <c r="B9250" s="76"/>
      <c r="C9250" s="75"/>
    </row>
    <row r="9251" spans="2:3" x14ac:dyDescent="0.25">
      <c r="B9251" s="76"/>
      <c r="C9251" s="75"/>
    </row>
    <row r="9252" spans="2:3" x14ac:dyDescent="0.25">
      <c r="B9252" s="76"/>
      <c r="C9252" s="75"/>
    </row>
    <row r="9253" spans="2:3" x14ac:dyDescent="0.25">
      <c r="B9253" s="76"/>
      <c r="C9253" s="75"/>
    </row>
    <row r="9254" spans="2:3" x14ac:dyDescent="0.25">
      <c r="B9254" s="76"/>
      <c r="C9254" s="75"/>
    </row>
    <row r="9255" spans="2:3" x14ac:dyDescent="0.25">
      <c r="B9255" s="76"/>
      <c r="C9255" s="75"/>
    </row>
    <row r="9365" spans="2:3" x14ac:dyDescent="0.25">
      <c r="B9365" s="76"/>
      <c r="C9365" s="75"/>
    </row>
    <row r="9366" spans="2:3" x14ac:dyDescent="0.25">
      <c r="B9366" s="76"/>
      <c r="C9366" s="75"/>
    </row>
    <row r="9367" spans="2:3" x14ac:dyDescent="0.25">
      <c r="B9367" s="76"/>
      <c r="C9367" s="75"/>
    </row>
    <row r="9368" spans="2:3" x14ac:dyDescent="0.25">
      <c r="B9368" s="76"/>
      <c r="C9368" s="75"/>
    </row>
    <row r="9369" spans="2:3" x14ac:dyDescent="0.25">
      <c r="B9369" s="76"/>
      <c r="C9369" s="75"/>
    </row>
    <row r="9370" spans="2:3" x14ac:dyDescent="0.25">
      <c r="B9370" s="76"/>
      <c r="C9370" s="75"/>
    </row>
    <row r="9371" spans="2:3" x14ac:dyDescent="0.25">
      <c r="B9371" s="76"/>
      <c r="C9371" s="75"/>
    </row>
    <row r="9372" spans="2:3" x14ac:dyDescent="0.25">
      <c r="B9372" s="76"/>
      <c r="C9372" s="75"/>
    </row>
    <row r="9373" spans="2:3" x14ac:dyDescent="0.25">
      <c r="B9373" s="76"/>
      <c r="C9373" s="75"/>
    </row>
    <row r="9374" spans="2:3" x14ac:dyDescent="0.25">
      <c r="B9374" s="76"/>
      <c r="C9374" s="75"/>
    </row>
    <row r="9375" spans="2:3" x14ac:dyDescent="0.25">
      <c r="B9375" s="76"/>
      <c r="C9375" s="75"/>
    </row>
    <row r="9376" spans="2:3" x14ac:dyDescent="0.25">
      <c r="B9376" s="76"/>
      <c r="C9376" s="75"/>
    </row>
    <row r="9377" spans="2:3" x14ac:dyDescent="0.25">
      <c r="B9377" s="76"/>
      <c r="C9377" s="75"/>
    </row>
    <row r="9487" spans="2:3" x14ac:dyDescent="0.25">
      <c r="B9487" s="76"/>
      <c r="C9487" s="75"/>
    </row>
    <row r="9488" spans="2:3" x14ac:dyDescent="0.25">
      <c r="B9488" s="76"/>
      <c r="C9488" s="75"/>
    </row>
    <row r="9489" spans="2:3" x14ac:dyDescent="0.25">
      <c r="B9489" s="76"/>
      <c r="C9489" s="75"/>
    </row>
    <row r="9490" spans="2:3" x14ac:dyDescent="0.25">
      <c r="B9490" s="76"/>
      <c r="C9490" s="75"/>
    </row>
    <row r="9491" spans="2:3" x14ac:dyDescent="0.25">
      <c r="B9491" s="76"/>
      <c r="C9491" s="75"/>
    </row>
    <row r="9492" spans="2:3" x14ac:dyDescent="0.25">
      <c r="B9492" s="76"/>
      <c r="C9492" s="75"/>
    </row>
    <row r="9493" spans="2:3" x14ac:dyDescent="0.25">
      <c r="B9493" s="76"/>
      <c r="C9493" s="75"/>
    </row>
    <row r="9494" spans="2:3" x14ac:dyDescent="0.25">
      <c r="B9494" s="76"/>
      <c r="C9494" s="75"/>
    </row>
    <row r="9495" spans="2:3" x14ac:dyDescent="0.25">
      <c r="B9495" s="76"/>
      <c r="C9495" s="75"/>
    </row>
    <row r="9496" spans="2:3" x14ac:dyDescent="0.25">
      <c r="B9496" s="76"/>
      <c r="C9496" s="75"/>
    </row>
    <row r="9497" spans="2:3" x14ac:dyDescent="0.25">
      <c r="B9497" s="76"/>
      <c r="C9497" s="75"/>
    </row>
    <row r="9498" spans="2:3" x14ac:dyDescent="0.25">
      <c r="B9498" s="76"/>
      <c r="C9498" s="75"/>
    </row>
    <row r="9499" spans="2:3" x14ac:dyDescent="0.25">
      <c r="B9499" s="76"/>
      <c r="C9499" s="75"/>
    </row>
    <row r="9609" spans="2:3" x14ac:dyDescent="0.25">
      <c r="B9609" s="76"/>
      <c r="C9609" s="75"/>
    </row>
    <row r="9610" spans="2:3" x14ac:dyDescent="0.25">
      <c r="B9610" s="76"/>
      <c r="C9610" s="75"/>
    </row>
    <row r="9611" spans="2:3" x14ac:dyDescent="0.25">
      <c r="B9611" s="76"/>
      <c r="C9611" s="75"/>
    </row>
    <row r="9612" spans="2:3" x14ac:dyDescent="0.25">
      <c r="B9612" s="76"/>
      <c r="C9612" s="75"/>
    </row>
    <row r="9613" spans="2:3" x14ac:dyDescent="0.25">
      <c r="B9613" s="76"/>
      <c r="C9613" s="75"/>
    </row>
    <row r="9614" spans="2:3" x14ac:dyDescent="0.25">
      <c r="B9614" s="76"/>
      <c r="C9614" s="75"/>
    </row>
    <row r="9615" spans="2:3" x14ac:dyDescent="0.25">
      <c r="B9615" s="76"/>
      <c r="C9615" s="75"/>
    </row>
    <row r="9616" spans="2:3" x14ac:dyDescent="0.25">
      <c r="B9616" s="76"/>
      <c r="C9616" s="75"/>
    </row>
    <row r="9617" spans="2:3" x14ac:dyDescent="0.25">
      <c r="B9617" s="76"/>
      <c r="C9617" s="75"/>
    </row>
    <row r="9618" spans="2:3" x14ac:dyDescent="0.25">
      <c r="B9618" s="76"/>
      <c r="C9618" s="75"/>
    </row>
    <row r="9619" spans="2:3" x14ac:dyDescent="0.25">
      <c r="B9619" s="76"/>
      <c r="C9619" s="75"/>
    </row>
    <row r="9620" spans="2:3" x14ac:dyDescent="0.25">
      <c r="B9620" s="76"/>
      <c r="C9620" s="75"/>
    </row>
    <row r="9621" spans="2:3" x14ac:dyDescent="0.25">
      <c r="B9621" s="76"/>
      <c r="C9621" s="75"/>
    </row>
    <row r="9731" spans="2:3" x14ac:dyDescent="0.25">
      <c r="B9731" s="76"/>
      <c r="C9731" s="75"/>
    </row>
    <row r="9732" spans="2:3" x14ac:dyDescent="0.25">
      <c r="B9732" s="76"/>
      <c r="C9732" s="75"/>
    </row>
    <row r="9733" spans="2:3" x14ac:dyDescent="0.25">
      <c r="B9733" s="76"/>
      <c r="C9733" s="75"/>
    </row>
    <row r="9734" spans="2:3" x14ac:dyDescent="0.25">
      <c r="B9734" s="76"/>
      <c r="C9734" s="75"/>
    </row>
    <row r="9735" spans="2:3" x14ac:dyDescent="0.25">
      <c r="B9735" s="76"/>
      <c r="C9735" s="75"/>
    </row>
    <row r="9736" spans="2:3" x14ac:dyDescent="0.25">
      <c r="B9736" s="76"/>
      <c r="C9736" s="75"/>
    </row>
    <row r="9737" spans="2:3" x14ac:dyDescent="0.25">
      <c r="B9737" s="76"/>
      <c r="C9737" s="75"/>
    </row>
    <row r="9738" spans="2:3" x14ac:dyDescent="0.25">
      <c r="B9738" s="76"/>
      <c r="C9738" s="75"/>
    </row>
    <row r="9739" spans="2:3" x14ac:dyDescent="0.25">
      <c r="B9739" s="76"/>
      <c r="C9739" s="75"/>
    </row>
    <row r="9740" spans="2:3" x14ac:dyDescent="0.25">
      <c r="B9740" s="76"/>
      <c r="C9740" s="75"/>
    </row>
    <row r="9741" spans="2:3" x14ac:dyDescent="0.25">
      <c r="B9741" s="76"/>
      <c r="C9741" s="75"/>
    </row>
    <row r="9742" spans="2:3" x14ac:dyDescent="0.25">
      <c r="B9742" s="76"/>
      <c r="C9742" s="75"/>
    </row>
    <row r="9743" spans="2:3" x14ac:dyDescent="0.25">
      <c r="B9743" s="76"/>
      <c r="C9743" s="75"/>
    </row>
    <row r="9853" spans="2:3" x14ac:dyDescent="0.25">
      <c r="B9853" s="76"/>
      <c r="C9853" s="75"/>
    </row>
    <row r="9854" spans="2:3" x14ac:dyDescent="0.25">
      <c r="B9854" s="76"/>
      <c r="C9854" s="75"/>
    </row>
    <row r="9855" spans="2:3" x14ac:dyDescent="0.25">
      <c r="B9855" s="76"/>
      <c r="C9855" s="75"/>
    </row>
    <row r="9856" spans="2:3" x14ac:dyDescent="0.25">
      <c r="B9856" s="76"/>
      <c r="C9856" s="75"/>
    </row>
    <row r="9857" spans="2:3" x14ac:dyDescent="0.25">
      <c r="B9857" s="76"/>
      <c r="C9857" s="75"/>
    </row>
    <row r="9858" spans="2:3" x14ac:dyDescent="0.25">
      <c r="B9858" s="76"/>
      <c r="C9858" s="75"/>
    </row>
    <row r="9859" spans="2:3" x14ac:dyDescent="0.25">
      <c r="B9859" s="76"/>
      <c r="C9859" s="75"/>
    </row>
    <row r="9860" spans="2:3" x14ac:dyDescent="0.25">
      <c r="B9860" s="76"/>
      <c r="C9860" s="75"/>
    </row>
    <row r="9861" spans="2:3" x14ac:dyDescent="0.25">
      <c r="B9861" s="76"/>
      <c r="C9861" s="75"/>
    </row>
    <row r="9862" spans="2:3" x14ac:dyDescent="0.25">
      <c r="B9862" s="76"/>
      <c r="C9862" s="75"/>
    </row>
    <row r="9863" spans="2:3" x14ac:dyDescent="0.25">
      <c r="B9863" s="76"/>
      <c r="C9863" s="75"/>
    </row>
    <row r="9864" spans="2:3" x14ac:dyDescent="0.25">
      <c r="B9864" s="76"/>
      <c r="C9864" s="75"/>
    </row>
    <row r="9865" spans="2:3" x14ac:dyDescent="0.25">
      <c r="B9865" s="76"/>
      <c r="C9865" s="75"/>
    </row>
    <row r="9975" spans="2:3" x14ac:dyDescent="0.25">
      <c r="B9975" s="76"/>
      <c r="C9975" s="75"/>
    </row>
    <row r="9976" spans="2:3" x14ac:dyDescent="0.25">
      <c r="B9976" s="76"/>
      <c r="C9976" s="75"/>
    </row>
    <row r="9977" spans="2:3" x14ac:dyDescent="0.25">
      <c r="B9977" s="76"/>
      <c r="C9977" s="75"/>
    </row>
    <row r="9978" spans="2:3" x14ac:dyDescent="0.25">
      <c r="B9978" s="76"/>
      <c r="C9978" s="75"/>
    </row>
    <row r="9979" spans="2:3" x14ac:dyDescent="0.25">
      <c r="B9979" s="76"/>
      <c r="C9979" s="75"/>
    </row>
    <row r="9980" spans="2:3" x14ac:dyDescent="0.25">
      <c r="B9980" s="76"/>
      <c r="C9980" s="75"/>
    </row>
    <row r="9981" spans="2:3" x14ac:dyDescent="0.25">
      <c r="B9981" s="76"/>
      <c r="C9981" s="75"/>
    </row>
    <row r="9982" spans="2:3" x14ac:dyDescent="0.25">
      <c r="B9982" s="76"/>
      <c r="C9982" s="75"/>
    </row>
    <row r="9983" spans="2:3" x14ac:dyDescent="0.25">
      <c r="B9983" s="76"/>
      <c r="C9983" s="75"/>
    </row>
    <row r="9984" spans="2:3" x14ac:dyDescent="0.25">
      <c r="B9984" s="76"/>
      <c r="C9984" s="75"/>
    </row>
    <row r="9985" spans="2:3" x14ac:dyDescent="0.25">
      <c r="B9985" s="76"/>
      <c r="C9985" s="75"/>
    </row>
    <row r="9986" spans="2:3" x14ac:dyDescent="0.25">
      <c r="B9986" s="76"/>
      <c r="C9986" s="75"/>
    </row>
    <row r="9987" spans="2:3" x14ac:dyDescent="0.25">
      <c r="B9987" s="76"/>
      <c r="C9987" s="75"/>
    </row>
    <row r="10097" spans="2:3" x14ac:dyDescent="0.25">
      <c r="B10097" s="76"/>
      <c r="C10097" s="75"/>
    </row>
    <row r="10098" spans="2:3" x14ac:dyDescent="0.25">
      <c r="B10098" s="76"/>
      <c r="C10098" s="75"/>
    </row>
    <row r="10099" spans="2:3" x14ac:dyDescent="0.25">
      <c r="B10099" s="76"/>
      <c r="C10099" s="75"/>
    </row>
    <row r="10100" spans="2:3" x14ac:dyDescent="0.25">
      <c r="B10100" s="76"/>
      <c r="C10100" s="75"/>
    </row>
    <row r="10101" spans="2:3" x14ac:dyDescent="0.25">
      <c r="B10101" s="76"/>
      <c r="C10101" s="75"/>
    </row>
    <row r="10102" spans="2:3" x14ac:dyDescent="0.25">
      <c r="B10102" s="76"/>
      <c r="C10102" s="75"/>
    </row>
    <row r="10103" spans="2:3" x14ac:dyDescent="0.25">
      <c r="B10103" s="76"/>
      <c r="C10103" s="75"/>
    </row>
    <row r="10104" spans="2:3" x14ac:dyDescent="0.25">
      <c r="B10104" s="76"/>
      <c r="C10104" s="75"/>
    </row>
    <row r="10105" spans="2:3" x14ac:dyDescent="0.25">
      <c r="B10105" s="76"/>
      <c r="C10105" s="75"/>
    </row>
    <row r="10106" spans="2:3" x14ac:dyDescent="0.25">
      <c r="B10106" s="76"/>
      <c r="C10106" s="75"/>
    </row>
    <row r="10107" spans="2:3" x14ac:dyDescent="0.25">
      <c r="B10107" s="76"/>
      <c r="C10107" s="75"/>
    </row>
    <row r="10108" spans="2:3" x14ac:dyDescent="0.25">
      <c r="B10108" s="76"/>
      <c r="C10108" s="75"/>
    </row>
    <row r="10109" spans="2:3" x14ac:dyDescent="0.25">
      <c r="B10109" s="76"/>
      <c r="C10109" s="75"/>
    </row>
    <row r="10219" spans="2:3" x14ac:dyDescent="0.25">
      <c r="B10219" s="76"/>
      <c r="C10219" s="75"/>
    </row>
    <row r="10220" spans="2:3" x14ac:dyDescent="0.25">
      <c r="B10220" s="76"/>
      <c r="C10220" s="75"/>
    </row>
    <row r="10221" spans="2:3" x14ac:dyDescent="0.25">
      <c r="B10221" s="76"/>
      <c r="C10221" s="75"/>
    </row>
    <row r="10222" spans="2:3" x14ac:dyDescent="0.25">
      <c r="B10222" s="76"/>
      <c r="C10222" s="75"/>
    </row>
    <row r="10223" spans="2:3" x14ac:dyDescent="0.25">
      <c r="B10223" s="76"/>
      <c r="C10223" s="75"/>
    </row>
    <row r="10224" spans="2:3" x14ac:dyDescent="0.25">
      <c r="B10224" s="76"/>
      <c r="C10224" s="75"/>
    </row>
    <row r="10225" spans="2:3" x14ac:dyDescent="0.25">
      <c r="B10225" s="76"/>
      <c r="C10225" s="75"/>
    </row>
    <row r="10226" spans="2:3" x14ac:dyDescent="0.25">
      <c r="B10226" s="76"/>
      <c r="C10226" s="75"/>
    </row>
    <row r="10227" spans="2:3" x14ac:dyDescent="0.25">
      <c r="B10227" s="76"/>
      <c r="C10227" s="75"/>
    </row>
    <row r="10228" spans="2:3" x14ac:dyDescent="0.25">
      <c r="B10228" s="76"/>
      <c r="C10228" s="75"/>
    </row>
    <row r="10229" spans="2:3" x14ac:dyDescent="0.25">
      <c r="B10229" s="76"/>
      <c r="C10229" s="75"/>
    </row>
    <row r="10230" spans="2:3" x14ac:dyDescent="0.25">
      <c r="B10230" s="76"/>
      <c r="C10230" s="75"/>
    </row>
    <row r="10231" spans="2:3" x14ac:dyDescent="0.25">
      <c r="B10231" s="76"/>
      <c r="C10231" s="75"/>
    </row>
    <row r="10341" spans="2:3" x14ac:dyDescent="0.25">
      <c r="B10341" s="76"/>
      <c r="C10341" s="75"/>
    </row>
    <row r="10342" spans="2:3" x14ac:dyDescent="0.25">
      <c r="B10342" s="76"/>
      <c r="C10342" s="75"/>
    </row>
    <row r="10343" spans="2:3" x14ac:dyDescent="0.25">
      <c r="B10343" s="76"/>
      <c r="C10343" s="75"/>
    </row>
    <row r="10344" spans="2:3" x14ac:dyDescent="0.25">
      <c r="B10344" s="76"/>
      <c r="C10344" s="75"/>
    </row>
    <row r="10345" spans="2:3" x14ac:dyDescent="0.25">
      <c r="B10345" s="76"/>
      <c r="C10345" s="75"/>
    </row>
    <row r="10346" spans="2:3" x14ac:dyDescent="0.25">
      <c r="B10346" s="76"/>
      <c r="C10346" s="75"/>
    </row>
    <row r="10347" spans="2:3" x14ac:dyDescent="0.25">
      <c r="B10347" s="76"/>
      <c r="C10347" s="75"/>
    </row>
    <row r="10348" spans="2:3" x14ac:dyDescent="0.25">
      <c r="B10348" s="76"/>
      <c r="C10348" s="75"/>
    </row>
    <row r="10349" spans="2:3" x14ac:dyDescent="0.25">
      <c r="B10349" s="76"/>
      <c r="C10349" s="75"/>
    </row>
    <row r="10350" spans="2:3" x14ac:dyDescent="0.25">
      <c r="B10350" s="76"/>
      <c r="C10350" s="75"/>
    </row>
    <row r="10351" spans="2:3" x14ac:dyDescent="0.25">
      <c r="B10351" s="76"/>
      <c r="C10351" s="75"/>
    </row>
    <row r="10352" spans="2:3" x14ac:dyDescent="0.25">
      <c r="B10352" s="76"/>
      <c r="C10352" s="75"/>
    </row>
    <row r="10353" spans="2:3" x14ac:dyDescent="0.25">
      <c r="B10353" s="76"/>
      <c r="C10353" s="75"/>
    </row>
    <row r="10463" spans="2:3" x14ac:dyDescent="0.25">
      <c r="B10463" s="76"/>
      <c r="C10463" s="75"/>
    </row>
    <row r="10464" spans="2:3" x14ac:dyDescent="0.25">
      <c r="B10464" s="76"/>
      <c r="C10464" s="75"/>
    </row>
    <row r="10465" spans="2:3" x14ac:dyDescent="0.25">
      <c r="B10465" s="76"/>
      <c r="C10465" s="75"/>
    </row>
    <row r="10466" spans="2:3" x14ac:dyDescent="0.25">
      <c r="B10466" s="76"/>
      <c r="C10466" s="75"/>
    </row>
    <row r="10467" spans="2:3" x14ac:dyDescent="0.25">
      <c r="B10467" s="76"/>
      <c r="C10467" s="75"/>
    </row>
    <row r="10468" spans="2:3" x14ac:dyDescent="0.25">
      <c r="B10468" s="76"/>
      <c r="C10468" s="75"/>
    </row>
    <row r="10469" spans="2:3" x14ac:dyDescent="0.25">
      <c r="B10469" s="76"/>
      <c r="C10469" s="75"/>
    </row>
    <row r="10470" spans="2:3" x14ac:dyDescent="0.25">
      <c r="B10470" s="76"/>
      <c r="C10470" s="75"/>
    </row>
    <row r="10471" spans="2:3" x14ac:dyDescent="0.25">
      <c r="B10471" s="76"/>
      <c r="C10471" s="75"/>
    </row>
    <row r="10472" spans="2:3" x14ac:dyDescent="0.25">
      <c r="B10472" s="76"/>
      <c r="C10472" s="75"/>
    </row>
    <row r="10473" spans="2:3" x14ac:dyDescent="0.25">
      <c r="B10473" s="76"/>
      <c r="C10473" s="75"/>
    </row>
    <row r="10474" spans="2:3" x14ac:dyDescent="0.25">
      <c r="B10474" s="76"/>
      <c r="C10474" s="75"/>
    </row>
    <row r="10475" spans="2:3" x14ac:dyDescent="0.25">
      <c r="B10475" s="76"/>
      <c r="C10475" s="75"/>
    </row>
    <row r="10585" spans="2:3" x14ac:dyDescent="0.25">
      <c r="B10585" s="76"/>
      <c r="C10585" s="75"/>
    </row>
    <row r="10586" spans="2:3" x14ac:dyDescent="0.25">
      <c r="B10586" s="76"/>
      <c r="C10586" s="75"/>
    </row>
    <row r="10587" spans="2:3" x14ac:dyDescent="0.25">
      <c r="B10587" s="76"/>
      <c r="C10587" s="75"/>
    </row>
    <row r="10588" spans="2:3" x14ac:dyDescent="0.25">
      <c r="B10588" s="76"/>
      <c r="C10588" s="75"/>
    </row>
    <row r="10589" spans="2:3" x14ac:dyDescent="0.25">
      <c r="B10589" s="76"/>
      <c r="C10589" s="75"/>
    </row>
    <row r="10590" spans="2:3" x14ac:dyDescent="0.25">
      <c r="B10590" s="76"/>
      <c r="C10590" s="75"/>
    </row>
    <row r="10591" spans="2:3" x14ac:dyDescent="0.25">
      <c r="B10591" s="76"/>
      <c r="C10591" s="75"/>
    </row>
    <row r="10592" spans="2:3" x14ac:dyDescent="0.25">
      <c r="B10592" s="76"/>
      <c r="C10592" s="75"/>
    </row>
    <row r="10593" spans="2:3" x14ac:dyDescent="0.25">
      <c r="B10593" s="76"/>
      <c r="C10593" s="75"/>
    </row>
    <row r="10594" spans="2:3" x14ac:dyDescent="0.25">
      <c r="B10594" s="76"/>
      <c r="C10594" s="75"/>
    </row>
    <row r="10595" spans="2:3" x14ac:dyDescent="0.25">
      <c r="B10595" s="76"/>
      <c r="C10595" s="75"/>
    </row>
    <row r="10596" spans="2:3" x14ac:dyDescent="0.25">
      <c r="B10596" s="76"/>
      <c r="C10596" s="75"/>
    </row>
    <row r="10597" spans="2:3" x14ac:dyDescent="0.25">
      <c r="B10597" s="76"/>
      <c r="C10597" s="75"/>
    </row>
    <row r="10707" spans="2:3" x14ac:dyDescent="0.25">
      <c r="B10707" s="76"/>
      <c r="C10707" s="75"/>
    </row>
    <row r="10708" spans="2:3" x14ac:dyDescent="0.25">
      <c r="B10708" s="76"/>
      <c r="C10708" s="75"/>
    </row>
    <row r="10709" spans="2:3" x14ac:dyDescent="0.25">
      <c r="B10709" s="76"/>
      <c r="C10709" s="75"/>
    </row>
    <row r="10710" spans="2:3" x14ac:dyDescent="0.25">
      <c r="B10710" s="76"/>
      <c r="C10710" s="75"/>
    </row>
    <row r="10711" spans="2:3" x14ac:dyDescent="0.25">
      <c r="B10711" s="76"/>
      <c r="C10711" s="75"/>
    </row>
    <row r="10712" spans="2:3" x14ac:dyDescent="0.25">
      <c r="B10712" s="76"/>
      <c r="C10712" s="75"/>
    </row>
    <row r="10713" spans="2:3" x14ac:dyDescent="0.25">
      <c r="B10713" s="76"/>
      <c r="C10713" s="75"/>
    </row>
    <row r="10714" spans="2:3" x14ac:dyDescent="0.25">
      <c r="B10714" s="76"/>
      <c r="C10714" s="75"/>
    </row>
    <row r="10715" spans="2:3" x14ac:dyDescent="0.25">
      <c r="B10715" s="76"/>
      <c r="C10715" s="75"/>
    </row>
    <row r="10716" spans="2:3" x14ac:dyDescent="0.25">
      <c r="B10716" s="76"/>
      <c r="C10716" s="75"/>
    </row>
    <row r="10717" spans="2:3" x14ac:dyDescent="0.25">
      <c r="B10717" s="76"/>
      <c r="C10717" s="75"/>
    </row>
    <row r="10718" spans="2:3" x14ac:dyDescent="0.25">
      <c r="B10718" s="76"/>
      <c r="C10718" s="75"/>
    </row>
    <row r="10719" spans="2:3" x14ac:dyDescent="0.25">
      <c r="B10719" s="76"/>
      <c r="C10719" s="75"/>
    </row>
    <row r="10829" spans="2:3" x14ac:dyDescent="0.25">
      <c r="B10829" s="76"/>
      <c r="C10829" s="75"/>
    </row>
    <row r="10830" spans="2:3" x14ac:dyDescent="0.25">
      <c r="B10830" s="76"/>
      <c r="C10830" s="75"/>
    </row>
    <row r="10831" spans="2:3" x14ac:dyDescent="0.25">
      <c r="B10831" s="76"/>
      <c r="C10831" s="75"/>
    </row>
    <row r="10832" spans="2:3" x14ac:dyDescent="0.25">
      <c r="B10832" s="76"/>
      <c r="C10832" s="75"/>
    </row>
    <row r="10833" spans="2:3" x14ac:dyDescent="0.25">
      <c r="B10833" s="76"/>
      <c r="C10833" s="75"/>
    </row>
    <row r="10834" spans="2:3" x14ac:dyDescent="0.25">
      <c r="B10834" s="76"/>
      <c r="C10834" s="75"/>
    </row>
    <row r="10835" spans="2:3" x14ac:dyDescent="0.25">
      <c r="B10835" s="76"/>
      <c r="C10835" s="75"/>
    </row>
    <row r="10836" spans="2:3" x14ac:dyDescent="0.25">
      <c r="B10836" s="76"/>
      <c r="C10836" s="75"/>
    </row>
    <row r="10837" spans="2:3" x14ac:dyDescent="0.25">
      <c r="B10837" s="76"/>
      <c r="C10837" s="75"/>
    </row>
    <row r="10838" spans="2:3" x14ac:dyDescent="0.25">
      <c r="B10838" s="76"/>
      <c r="C10838" s="75"/>
    </row>
    <row r="10839" spans="2:3" x14ac:dyDescent="0.25">
      <c r="B10839" s="76"/>
      <c r="C10839" s="75"/>
    </row>
    <row r="10840" spans="2:3" x14ac:dyDescent="0.25">
      <c r="B10840" s="76"/>
      <c r="C10840" s="75"/>
    </row>
    <row r="10841" spans="2:3" x14ac:dyDescent="0.25">
      <c r="B10841" s="76"/>
      <c r="C10841" s="75"/>
    </row>
    <row r="10951" spans="2:3" x14ac:dyDescent="0.25">
      <c r="B10951" s="76"/>
      <c r="C10951" s="75"/>
    </row>
    <row r="10952" spans="2:3" x14ac:dyDescent="0.25">
      <c r="B10952" s="76"/>
      <c r="C10952" s="75"/>
    </row>
    <row r="10953" spans="2:3" x14ac:dyDescent="0.25">
      <c r="B10953" s="76"/>
      <c r="C10953" s="75"/>
    </row>
    <row r="10954" spans="2:3" x14ac:dyDescent="0.25">
      <c r="B10954" s="76"/>
      <c r="C10954" s="75"/>
    </row>
    <row r="10955" spans="2:3" x14ac:dyDescent="0.25">
      <c r="B10955" s="76"/>
      <c r="C10955" s="75"/>
    </row>
    <row r="10956" spans="2:3" x14ac:dyDescent="0.25">
      <c r="B10956" s="76"/>
      <c r="C10956" s="75"/>
    </row>
    <row r="10957" spans="2:3" x14ac:dyDescent="0.25">
      <c r="B10957" s="76"/>
      <c r="C10957" s="75"/>
    </row>
    <row r="10958" spans="2:3" x14ac:dyDescent="0.25">
      <c r="B10958" s="76"/>
      <c r="C10958" s="75"/>
    </row>
    <row r="10959" spans="2:3" x14ac:dyDescent="0.25">
      <c r="B10959" s="76"/>
      <c r="C10959" s="75"/>
    </row>
    <row r="10960" spans="2:3" x14ac:dyDescent="0.25">
      <c r="B10960" s="76"/>
      <c r="C10960" s="75"/>
    </row>
    <row r="10961" spans="2:3" x14ac:dyDescent="0.25">
      <c r="B10961" s="76"/>
      <c r="C10961" s="75"/>
    </row>
    <row r="10962" spans="2:3" x14ac:dyDescent="0.25">
      <c r="B10962" s="76"/>
      <c r="C10962" s="75"/>
    </row>
    <row r="10963" spans="2:3" x14ac:dyDescent="0.25">
      <c r="B10963" s="76"/>
      <c r="C10963" s="75"/>
    </row>
    <row r="11073" spans="2:3" x14ac:dyDescent="0.25">
      <c r="B11073" s="76"/>
      <c r="C11073" s="75"/>
    </row>
    <row r="11074" spans="2:3" x14ac:dyDescent="0.25">
      <c r="B11074" s="76"/>
      <c r="C11074" s="75"/>
    </row>
    <row r="11075" spans="2:3" x14ac:dyDescent="0.25">
      <c r="B11075" s="76"/>
      <c r="C11075" s="75"/>
    </row>
    <row r="11076" spans="2:3" x14ac:dyDescent="0.25">
      <c r="B11076" s="76"/>
      <c r="C11076" s="75"/>
    </row>
    <row r="11077" spans="2:3" x14ac:dyDescent="0.25">
      <c r="B11077" s="76"/>
      <c r="C11077" s="75"/>
    </row>
    <row r="11078" spans="2:3" x14ac:dyDescent="0.25">
      <c r="B11078" s="76"/>
      <c r="C11078" s="75"/>
    </row>
    <row r="11079" spans="2:3" x14ac:dyDescent="0.25">
      <c r="B11079" s="76"/>
      <c r="C11079" s="75"/>
    </row>
    <row r="11080" spans="2:3" x14ac:dyDescent="0.25">
      <c r="B11080" s="76"/>
      <c r="C11080" s="75"/>
    </row>
    <row r="11081" spans="2:3" x14ac:dyDescent="0.25">
      <c r="B11081" s="76"/>
      <c r="C11081" s="75"/>
    </row>
    <row r="11082" spans="2:3" x14ac:dyDescent="0.25">
      <c r="B11082" s="76"/>
      <c r="C11082" s="75"/>
    </row>
    <row r="11083" spans="2:3" x14ac:dyDescent="0.25">
      <c r="B11083" s="76"/>
      <c r="C11083" s="75"/>
    </row>
    <row r="11084" spans="2:3" x14ac:dyDescent="0.25">
      <c r="B11084" s="76"/>
      <c r="C11084" s="75"/>
    </row>
    <row r="11085" spans="2:3" x14ac:dyDescent="0.25">
      <c r="B11085" s="76"/>
      <c r="C11085" s="75"/>
    </row>
    <row r="11195" spans="2:3" x14ac:dyDescent="0.25">
      <c r="B11195" s="76"/>
      <c r="C11195" s="75"/>
    </row>
    <row r="11196" spans="2:3" x14ac:dyDescent="0.25">
      <c r="B11196" s="76"/>
      <c r="C11196" s="75"/>
    </row>
    <row r="11197" spans="2:3" x14ac:dyDescent="0.25">
      <c r="B11197" s="76"/>
      <c r="C11197" s="75"/>
    </row>
    <row r="11198" spans="2:3" x14ac:dyDescent="0.25">
      <c r="B11198" s="76"/>
      <c r="C11198" s="75"/>
    </row>
    <row r="11199" spans="2:3" x14ac:dyDescent="0.25">
      <c r="B11199" s="76"/>
      <c r="C11199" s="75"/>
    </row>
    <row r="11200" spans="2:3" x14ac:dyDescent="0.25">
      <c r="B11200" s="76"/>
      <c r="C11200" s="75"/>
    </row>
    <row r="11201" spans="2:3" x14ac:dyDescent="0.25">
      <c r="B11201" s="76"/>
      <c r="C11201" s="75"/>
    </row>
    <row r="11202" spans="2:3" x14ac:dyDescent="0.25">
      <c r="B11202" s="76"/>
      <c r="C11202" s="75"/>
    </row>
    <row r="11203" spans="2:3" x14ac:dyDescent="0.25">
      <c r="B11203" s="76"/>
      <c r="C11203" s="75"/>
    </row>
    <row r="11204" spans="2:3" x14ac:dyDescent="0.25">
      <c r="B11204" s="76"/>
      <c r="C11204" s="75"/>
    </row>
    <row r="11205" spans="2:3" x14ac:dyDescent="0.25">
      <c r="B11205" s="76"/>
      <c r="C11205" s="75"/>
    </row>
    <row r="11206" spans="2:3" x14ac:dyDescent="0.25">
      <c r="B11206" s="76"/>
      <c r="C11206" s="75"/>
    </row>
    <row r="11207" spans="2:3" x14ac:dyDescent="0.25">
      <c r="B11207" s="76"/>
      <c r="C11207" s="75"/>
    </row>
    <row r="11317" spans="2:3" x14ac:dyDescent="0.25">
      <c r="B11317" s="76"/>
      <c r="C11317" s="75"/>
    </row>
    <row r="11318" spans="2:3" x14ac:dyDescent="0.25">
      <c r="B11318" s="76"/>
      <c r="C11318" s="75"/>
    </row>
    <row r="11319" spans="2:3" x14ac:dyDescent="0.25">
      <c r="B11319" s="76"/>
      <c r="C11319" s="75"/>
    </row>
    <row r="11320" spans="2:3" x14ac:dyDescent="0.25">
      <c r="B11320" s="76"/>
      <c r="C11320" s="75"/>
    </row>
    <row r="11321" spans="2:3" x14ac:dyDescent="0.25">
      <c r="B11321" s="76"/>
      <c r="C11321" s="75"/>
    </row>
    <row r="11322" spans="2:3" x14ac:dyDescent="0.25">
      <c r="B11322" s="76"/>
      <c r="C11322" s="75"/>
    </row>
    <row r="11323" spans="2:3" x14ac:dyDescent="0.25">
      <c r="B11323" s="76"/>
      <c r="C11323" s="75"/>
    </row>
    <row r="11324" spans="2:3" x14ac:dyDescent="0.25">
      <c r="B11324" s="76"/>
      <c r="C11324" s="75"/>
    </row>
    <row r="11325" spans="2:3" x14ac:dyDescent="0.25">
      <c r="B11325" s="76"/>
      <c r="C11325" s="75"/>
    </row>
    <row r="11326" spans="2:3" x14ac:dyDescent="0.25">
      <c r="B11326" s="76"/>
      <c r="C11326" s="75"/>
    </row>
    <row r="11327" spans="2:3" x14ac:dyDescent="0.25">
      <c r="B11327" s="76"/>
      <c r="C11327" s="75"/>
    </row>
    <row r="11328" spans="2:3" x14ac:dyDescent="0.25">
      <c r="B11328" s="76"/>
      <c r="C11328" s="75"/>
    </row>
    <row r="11329" spans="2:3" x14ac:dyDescent="0.25">
      <c r="B11329" s="76"/>
      <c r="C11329" s="75"/>
    </row>
    <row r="11439" spans="2:3" x14ac:dyDescent="0.25">
      <c r="B11439" s="76"/>
      <c r="C11439" s="75"/>
    </row>
    <row r="11440" spans="2:3" x14ac:dyDescent="0.25">
      <c r="B11440" s="76"/>
      <c r="C11440" s="75"/>
    </row>
    <row r="11441" spans="2:3" x14ac:dyDescent="0.25">
      <c r="B11441" s="76"/>
      <c r="C11441" s="75"/>
    </row>
    <row r="11442" spans="2:3" x14ac:dyDescent="0.25">
      <c r="B11442" s="76"/>
      <c r="C11442" s="75"/>
    </row>
    <row r="11443" spans="2:3" x14ac:dyDescent="0.25">
      <c r="B11443" s="76"/>
      <c r="C11443" s="75"/>
    </row>
    <row r="11444" spans="2:3" x14ac:dyDescent="0.25">
      <c r="B11444" s="76"/>
      <c r="C11444" s="75"/>
    </row>
    <row r="11445" spans="2:3" x14ac:dyDescent="0.25">
      <c r="B11445" s="76"/>
      <c r="C11445" s="75"/>
    </row>
    <row r="11446" spans="2:3" x14ac:dyDescent="0.25">
      <c r="B11446" s="76"/>
      <c r="C11446" s="75"/>
    </row>
    <row r="11447" spans="2:3" x14ac:dyDescent="0.25">
      <c r="B11447" s="76"/>
      <c r="C11447" s="75"/>
    </row>
    <row r="11448" spans="2:3" x14ac:dyDescent="0.25">
      <c r="B11448" s="76"/>
      <c r="C11448" s="75"/>
    </row>
    <row r="11449" spans="2:3" x14ac:dyDescent="0.25">
      <c r="B11449" s="76"/>
      <c r="C11449" s="75"/>
    </row>
    <row r="11450" spans="2:3" x14ac:dyDescent="0.25">
      <c r="B11450" s="76"/>
      <c r="C11450" s="75"/>
    </row>
    <row r="11451" spans="2:3" x14ac:dyDescent="0.25">
      <c r="B11451" s="76"/>
      <c r="C11451" s="75"/>
    </row>
    <row r="11561" spans="2:3" x14ac:dyDescent="0.25">
      <c r="B11561" s="76"/>
      <c r="C11561" s="75"/>
    </row>
    <row r="11562" spans="2:3" x14ac:dyDescent="0.25">
      <c r="B11562" s="76"/>
      <c r="C11562" s="75"/>
    </row>
    <row r="11563" spans="2:3" x14ac:dyDescent="0.25">
      <c r="B11563" s="76"/>
      <c r="C11563" s="75"/>
    </row>
    <row r="11564" spans="2:3" x14ac:dyDescent="0.25">
      <c r="B11564" s="76"/>
      <c r="C11564" s="75"/>
    </row>
    <row r="11565" spans="2:3" x14ac:dyDescent="0.25">
      <c r="B11565" s="76"/>
      <c r="C11565" s="75"/>
    </row>
    <row r="11566" spans="2:3" x14ac:dyDescent="0.25">
      <c r="B11566" s="76"/>
      <c r="C11566" s="75"/>
    </row>
    <row r="11567" spans="2:3" x14ac:dyDescent="0.25">
      <c r="B11567" s="76"/>
      <c r="C11567" s="75"/>
    </row>
    <row r="11568" spans="2:3" x14ac:dyDescent="0.25">
      <c r="B11568" s="76"/>
      <c r="C11568" s="75"/>
    </row>
    <row r="11569" spans="2:3" x14ac:dyDescent="0.25">
      <c r="B11569" s="76"/>
      <c r="C11569" s="75"/>
    </row>
    <row r="11570" spans="2:3" x14ac:dyDescent="0.25">
      <c r="B11570" s="76"/>
      <c r="C11570" s="75"/>
    </row>
    <row r="11571" spans="2:3" x14ac:dyDescent="0.25">
      <c r="B11571" s="76"/>
      <c r="C11571" s="75"/>
    </row>
    <row r="11572" spans="2:3" x14ac:dyDescent="0.25">
      <c r="B11572" s="76"/>
      <c r="C11572" s="75"/>
    </row>
    <row r="11573" spans="2:3" x14ac:dyDescent="0.25">
      <c r="B11573" s="76"/>
      <c r="C11573" s="75"/>
    </row>
    <row r="11683" spans="2:3" x14ac:dyDescent="0.25">
      <c r="B11683" s="76"/>
      <c r="C11683" s="75"/>
    </row>
    <row r="11684" spans="2:3" x14ac:dyDescent="0.25">
      <c r="B11684" s="76"/>
      <c r="C11684" s="75"/>
    </row>
    <row r="11685" spans="2:3" x14ac:dyDescent="0.25">
      <c r="B11685" s="76"/>
      <c r="C11685" s="75"/>
    </row>
    <row r="11686" spans="2:3" x14ac:dyDescent="0.25">
      <c r="B11686" s="76"/>
      <c r="C11686" s="75"/>
    </row>
    <row r="11687" spans="2:3" x14ac:dyDescent="0.25">
      <c r="B11687" s="76"/>
      <c r="C11687" s="75"/>
    </row>
    <row r="11688" spans="2:3" x14ac:dyDescent="0.25">
      <c r="B11688" s="76"/>
      <c r="C11688" s="75"/>
    </row>
    <row r="11689" spans="2:3" x14ac:dyDescent="0.25">
      <c r="B11689" s="76"/>
      <c r="C11689" s="75"/>
    </row>
    <row r="11690" spans="2:3" x14ac:dyDescent="0.25">
      <c r="B11690" s="76"/>
      <c r="C11690" s="75"/>
    </row>
    <row r="11691" spans="2:3" x14ac:dyDescent="0.25">
      <c r="B11691" s="76"/>
      <c r="C11691" s="75"/>
    </row>
    <row r="11692" spans="2:3" x14ac:dyDescent="0.25">
      <c r="B11692" s="76"/>
      <c r="C11692" s="75"/>
    </row>
    <row r="11693" spans="2:3" x14ac:dyDescent="0.25">
      <c r="B11693" s="76"/>
      <c r="C11693" s="75"/>
    </row>
    <row r="11694" spans="2:3" x14ac:dyDescent="0.25">
      <c r="B11694" s="76"/>
      <c r="C11694" s="75"/>
    </row>
    <row r="11695" spans="2:3" x14ac:dyDescent="0.25">
      <c r="B11695" s="76"/>
      <c r="C11695" s="75"/>
    </row>
    <row r="11805" spans="2:3" x14ac:dyDescent="0.25">
      <c r="B11805" s="76"/>
      <c r="C11805" s="75"/>
    </row>
    <row r="11806" spans="2:3" x14ac:dyDescent="0.25">
      <c r="B11806" s="76"/>
      <c r="C11806" s="75"/>
    </row>
    <row r="11807" spans="2:3" x14ac:dyDescent="0.25">
      <c r="B11807" s="76"/>
      <c r="C11807" s="75"/>
    </row>
    <row r="11808" spans="2:3" x14ac:dyDescent="0.25">
      <c r="B11808" s="76"/>
      <c r="C11808" s="75"/>
    </row>
    <row r="11809" spans="2:3" x14ac:dyDescent="0.25">
      <c r="B11809" s="76"/>
      <c r="C11809" s="75"/>
    </row>
    <row r="11810" spans="2:3" x14ac:dyDescent="0.25">
      <c r="B11810" s="76"/>
      <c r="C11810" s="75"/>
    </row>
    <row r="11811" spans="2:3" x14ac:dyDescent="0.25">
      <c r="B11811" s="76"/>
      <c r="C11811" s="75"/>
    </row>
    <row r="11812" spans="2:3" x14ac:dyDescent="0.25">
      <c r="B11812" s="76"/>
      <c r="C11812" s="75"/>
    </row>
    <row r="11813" spans="2:3" x14ac:dyDescent="0.25">
      <c r="B11813" s="76"/>
      <c r="C11813" s="75"/>
    </row>
    <row r="11814" spans="2:3" x14ac:dyDescent="0.25">
      <c r="B11814" s="76"/>
      <c r="C11814" s="75"/>
    </row>
    <row r="11815" spans="2:3" x14ac:dyDescent="0.25">
      <c r="B11815" s="76"/>
      <c r="C11815" s="75"/>
    </row>
    <row r="11816" spans="2:3" x14ac:dyDescent="0.25">
      <c r="B11816" s="76"/>
      <c r="C11816" s="75"/>
    </row>
    <row r="11817" spans="2:3" x14ac:dyDescent="0.25">
      <c r="B11817" s="76"/>
      <c r="C11817" s="75"/>
    </row>
    <row r="11927" spans="2:3" x14ac:dyDescent="0.25">
      <c r="B11927" s="76"/>
      <c r="C11927" s="75"/>
    </row>
    <row r="11928" spans="2:3" x14ac:dyDescent="0.25">
      <c r="B11928" s="76"/>
      <c r="C11928" s="75"/>
    </row>
    <row r="11929" spans="2:3" x14ac:dyDescent="0.25">
      <c r="B11929" s="76"/>
      <c r="C11929" s="75"/>
    </row>
    <row r="11930" spans="2:3" x14ac:dyDescent="0.25">
      <c r="B11930" s="76"/>
      <c r="C11930" s="75"/>
    </row>
    <row r="11931" spans="2:3" x14ac:dyDescent="0.25">
      <c r="B11931" s="76"/>
      <c r="C11931" s="75"/>
    </row>
    <row r="11932" spans="2:3" x14ac:dyDescent="0.25">
      <c r="B11932" s="76"/>
      <c r="C11932" s="75"/>
    </row>
    <row r="11933" spans="2:3" x14ac:dyDescent="0.25">
      <c r="B11933" s="76"/>
      <c r="C11933" s="75"/>
    </row>
    <row r="11934" spans="2:3" x14ac:dyDescent="0.25">
      <c r="B11934" s="76"/>
      <c r="C11934" s="75"/>
    </row>
    <row r="11935" spans="2:3" x14ac:dyDescent="0.25">
      <c r="B11935" s="76"/>
      <c r="C11935" s="75"/>
    </row>
    <row r="11936" spans="2:3" x14ac:dyDescent="0.25">
      <c r="B11936" s="76"/>
      <c r="C11936" s="75"/>
    </row>
    <row r="11937" spans="2:3" x14ac:dyDescent="0.25">
      <c r="B11937" s="76"/>
      <c r="C11937" s="75"/>
    </row>
    <row r="11938" spans="2:3" x14ac:dyDescent="0.25">
      <c r="B11938" s="76"/>
      <c r="C11938" s="75"/>
    </row>
    <row r="11939" spans="2:3" x14ac:dyDescent="0.25">
      <c r="B11939" s="76"/>
      <c r="C11939" s="75"/>
    </row>
    <row r="12049" spans="2:3" x14ac:dyDescent="0.25">
      <c r="B12049" s="76"/>
      <c r="C12049" s="75"/>
    </row>
    <row r="12050" spans="2:3" x14ac:dyDescent="0.25">
      <c r="B12050" s="76"/>
      <c r="C12050" s="75"/>
    </row>
    <row r="12051" spans="2:3" x14ac:dyDescent="0.25">
      <c r="B12051" s="76"/>
      <c r="C12051" s="75"/>
    </row>
    <row r="12052" spans="2:3" x14ac:dyDescent="0.25">
      <c r="B12052" s="76"/>
      <c r="C12052" s="75"/>
    </row>
    <row r="12053" spans="2:3" x14ac:dyDescent="0.25">
      <c r="B12053" s="76"/>
      <c r="C12053" s="75"/>
    </row>
    <row r="12054" spans="2:3" x14ac:dyDescent="0.25">
      <c r="B12054" s="76"/>
      <c r="C12054" s="75"/>
    </row>
    <row r="12055" spans="2:3" x14ac:dyDescent="0.25">
      <c r="B12055" s="76"/>
      <c r="C12055" s="75"/>
    </row>
    <row r="12056" spans="2:3" x14ac:dyDescent="0.25">
      <c r="B12056" s="76"/>
      <c r="C12056" s="75"/>
    </row>
    <row r="12057" spans="2:3" x14ac:dyDescent="0.25">
      <c r="B12057" s="76"/>
      <c r="C12057" s="75"/>
    </row>
    <row r="12058" spans="2:3" x14ac:dyDescent="0.25">
      <c r="B12058" s="76"/>
      <c r="C12058" s="75"/>
    </row>
    <row r="12059" spans="2:3" x14ac:dyDescent="0.25">
      <c r="B12059" s="76"/>
      <c r="C12059" s="75"/>
    </row>
    <row r="12060" spans="2:3" x14ac:dyDescent="0.25">
      <c r="B12060" s="76"/>
      <c r="C12060" s="75"/>
    </row>
    <row r="12061" spans="2:3" x14ac:dyDescent="0.25">
      <c r="B12061" s="76"/>
      <c r="C12061" s="75"/>
    </row>
    <row r="12171" spans="2:3" x14ac:dyDescent="0.25">
      <c r="B12171" s="76"/>
      <c r="C12171" s="75"/>
    </row>
    <row r="12172" spans="2:3" x14ac:dyDescent="0.25">
      <c r="B12172" s="76"/>
      <c r="C12172" s="75"/>
    </row>
    <row r="12173" spans="2:3" x14ac:dyDescent="0.25">
      <c r="B12173" s="76"/>
      <c r="C12173" s="75"/>
    </row>
    <row r="12174" spans="2:3" x14ac:dyDescent="0.25">
      <c r="B12174" s="76"/>
      <c r="C12174" s="75"/>
    </row>
    <row r="12175" spans="2:3" x14ac:dyDescent="0.25">
      <c r="B12175" s="76"/>
      <c r="C12175" s="75"/>
    </row>
    <row r="12176" spans="2:3" x14ac:dyDescent="0.25">
      <c r="B12176" s="76"/>
      <c r="C12176" s="75"/>
    </row>
    <row r="12177" spans="2:3" x14ac:dyDescent="0.25">
      <c r="B12177" s="76"/>
      <c r="C12177" s="75"/>
    </row>
    <row r="12178" spans="2:3" x14ac:dyDescent="0.25">
      <c r="B12178" s="76"/>
      <c r="C12178" s="75"/>
    </row>
    <row r="12179" spans="2:3" x14ac:dyDescent="0.25">
      <c r="B12179" s="76"/>
      <c r="C12179" s="75"/>
    </row>
    <row r="12180" spans="2:3" x14ac:dyDescent="0.25">
      <c r="B12180" s="76"/>
      <c r="C12180" s="75"/>
    </row>
    <row r="12181" spans="2:3" x14ac:dyDescent="0.25">
      <c r="B12181" s="76"/>
      <c r="C12181" s="75"/>
    </row>
    <row r="12182" spans="2:3" x14ac:dyDescent="0.25">
      <c r="B12182" s="76"/>
      <c r="C12182" s="75"/>
    </row>
    <row r="12183" spans="2:3" x14ac:dyDescent="0.25">
      <c r="B12183" s="76"/>
      <c r="C12183" s="75"/>
    </row>
    <row r="12293" spans="2:3" x14ac:dyDescent="0.25">
      <c r="B12293" s="76"/>
      <c r="C12293" s="75"/>
    </row>
    <row r="12294" spans="2:3" x14ac:dyDescent="0.25">
      <c r="B12294" s="76"/>
      <c r="C12294" s="75"/>
    </row>
    <row r="12295" spans="2:3" x14ac:dyDescent="0.25">
      <c r="B12295" s="76"/>
      <c r="C12295" s="75"/>
    </row>
    <row r="12296" spans="2:3" x14ac:dyDescent="0.25">
      <c r="B12296" s="76"/>
      <c r="C12296" s="75"/>
    </row>
    <row r="12297" spans="2:3" x14ac:dyDescent="0.25">
      <c r="B12297" s="76"/>
      <c r="C12297" s="75"/>
    </row>
    <row r="12298" spans="2:3" x14ac:dyDescent="0.25">
      <c r="B12298" s="76"/>
      <c r="C12298" s="75"/>
    </row>
    <row r="12299" spans="2:3" x14ac:dyDescent="0.25">
      <c r="B12299" s="76"/>
      <c r="C12299" s="75"/>
    </row>
    <row r="12300" spans="2:3" x14ac:dyDescent="0.25">
      <c r="B12300" s="76"/>
      <c r="C12300" s="75"/>
    </row>
    <row r="12301" spans="2:3" x14ac:dyDescent="0.25">
      <c r="B12301" s="76"/>
      <c r="C12301" s="75"/>
    </row>
    <row r="12302" spans="2:3" x14ac:dyDescent="0.25">
      <c r="B12302" s="76"/>
      <c r="C12302" s="75"/>
    </row>
    <row r="12303" spans="2:3" x14ac:dyDescent="0.25">
      <c r="B12303" s="76"/>
      <c r="C12303" s="75"/>
    </row>
    <row r="12304" spans="2:3" x14ac:dyDescent="0.25">
      <c r="B12304" s="76"/>
      <c r="C12304" s="75"/>
    </row>
    <row r="12305" spans="2:3" x14ac:dyDescent="0.25">
      <c r="B12305" s="76"/>
      <c r="C12305" s="75"/>
    </row>
    <row r="12415" spans="2:3" x14ac:dyDescent="0.25">
      <c r="B12415" s="76"/>
      <c r="C12415" s="75"/>
    </row>
    <row r="12416" spans="2:3" x14ac:dyDescent="0.25">
      <c r="B12416" s="76"/>
      <c r="C12416" s="75"/>
    </row>
    <row r="12417" spans="2:3" x14ac:dyDescent="0.25">
      <c r="B12417" s="76"/>
      <c r="C12417" s="75"/>
    </row>
    <row r="12418" spans="2:3" x14ac:dyDescent="0.25">
      <c r="B12418" s="76"/>
      <c r="C12418" s="75"/>
    </row>
    <row r="12419" spans="2:3" x14ac:dyDescent="0.25">
      <c r="B12419" s="76"/>
      <c r="C12419" s="75"/>
    </row>
    <row r="12420" spans="2:3" x14ac:dyDescent="0.25">
      <c r="B12420" s="76"/>
      <c r="C12420" s="75"/>
    </row>
    <row r="12421" spans="2:3" x14ac:dyDescent="0.25">
      <c r="B12421" s="76"/>
      <c r="C12421" s="75"/>
    </row>
    <row r="12422" spans="2:3" x14ac:dyDescent="0.25">
      <c r="B12422" s="76"/>
      <c r="C12422" s="75"/>
    </row>
    <row r="12423" spans="2:3" x14ac:dyDescent="0.25">
      <c r="B12423" s="76"/>
      <c r="C12423" s="75"/>
    </row>
    <row r="12424" spans="2:3" x14ac:dyDescent="0.25">
      <c r="B12424" s="76"/>
      <c r="C12424" s="75"/>
    </row>
    <row r="12425" spans="2:3" x14ac:dyDescent="0.25">
      <c r="B12425" s="76"/>
      <c r="C12425" s="75"/>
    </row>
    <row r="12426" spans="2:3" x14ac:dyDescent="0.25">
      <c r="B12426" s="76"/>
      <c r="C12426" s="75"/>
    </row>
    <row r="12427" spans="2:3" x14ac:dyDescent="0.25">
      <c r="B12427" s="76"/>
      <c r="C12427" s="75"/>
    </row>
    <row r="12537" spans="2:3" x14ac:dyDescent="0.25">
      <c r="B12537" s="76"/>
      <c r="C12537" s="75"/>
    </row>
    <row r="12538" spans="2:3" x14ac:dyDescent="0.25">
      <c r="B12538" s="76"/>
      <c r="C12538" s="75"/>
    </row>
    <row r="12539" spans="2:3" x14ac:dyDescent="0.25">
      <c r="B12539" s="76"/>
      <c r="C12539" s="75"/>
    </row>
    <row r="12540" spans="2:3" x14ac:dyDescent="0.25">
      <c r="B12540" s="76"/>
      <c r="C12540" s="75"/>
    </row>
    <row r="12541" spans="2:3" x14ac:dyDescent="0.25">
      <c r="B12541" s="76"/>
      <c r="C12541" s="75"/>
    </row>
    <row r="12542" spans="2:3" x14ac:dyDescent="0.25">
      <c r="B12542" s="76"/>
      <c r="C12542" s="75"/>
    </row>
    <row r="12543" spans="2:3" x14ac:dyDescent="0.25">
      <c r="B12543" s="76"/>
      <c r="C12543" s="75"/>
    </row>
    <row r="12544" spans="2:3" x14ac:dyDescent="0.25">
      <c r="B12544" s="76"/>
      <c r="C12544" s="75"/>
    </row>
    <row r="12545" spans="2:3" x14ac:dyDescent="0.25">
      <c r="B12545" s="76"/>
      <c r="C12545" s="75"/>
    </row>
    <row r="12546" spans="2:3" x14ac:dyDescent="0.25">
      <c r="B12546" s="76"/>
      <c r="C12546" s="75"/>
    </row>
    <row r="12547" spans="2:3" x14ac:dyDescent="0.25">
      <c r="B12547" s="76"/>
      <c r="C12547" s="75"/>
    </row>
    <row r="12548" spans="2:3" x14ac:dyDescent="0.25">
      <c r="B12548" s="76"/>
      <c r="C12548" s="75"/>
    </row>
    <row r="12549" spans="2:3" x14ac:dyDescent="0.25">
      <c r="B12549" s="76"/>
      <c r="C12549" s="75"/>
    </row>
    <row r="12659" spans="2:3" x14ac:dyDescent="0.25">
      <c r="B12659" s="76"/>
      <c r="C12659" s="75"/>
    </row>
    <row r="12660" spans="2:3" x14ac:dyDescent="0.25">
      <c r="B12660" s="76"/>
      <c r="C12660" s="75"/>
    </row>
    <row r="12661" spans="2:3" x14ac:dyDescent="0.25">
      <c r="B12661" s="76"/>
      <c r="C12661" s="75"/>
    </row>
    <row r="12662" spans="2:3" x14ac:dyDescent="0.25">
      <c r="B12662" s="76"/>
      <c r="C12662" s="75"/>
    </row>
    <row r="12663" spans="2:3" x14ac:dyDescent="0.25">
      <c r="B12663" s="76"/>
      <c r="C12663" s="75"/>
    </row>
    <row r="12664" spans="2:3" x14ac:dyDescent="0.25">
      <c r="B12664" s="76"/>
      <c r="C12664" s="75"/>
    </row>
    <row r="12665" spans="2:3" x14ac:dyDescent="0.25">
      <c r="B12665" s="76"/>
      <c r="C12665" s="75"/>
    </row>
    <row r="12666" spans="2:3" x14ac:dyDescent="0.25">
      <c r="B12666" s="76"/>
      <c r="C12666" s="75"/>
    </row>
    <row r="12667" spans="2:3" x14ac:dyDescent="0.25">
      <c r="B12667" s="76"/>
      <c r="C12667" s="75"/>
    </row>
    <row r="12668" spans="2:3" x14ac:dyDescent="0.25">
      <c r="B12668" s="76"/>
      <c r="C12668" s="75"/>
    </row>
    <row r="12669" spans="2:3" x14ac:dyDescent="0.25">
      <c r="B12669" s="76"/>
      <c r="C12669" s="75"/>
    </row>
    <row r="12670" spans="2:3" x14ac:dyDescent="0.25">
      <c r="B12670" s="76"/>
      <c r="C12670" s="75"/>
    </row>
    <row r="12671" spans="2:3" x14ac:dyDescent="0.25">
      <c r="B12671" s="76"/>
      <c r="C12671" s="75"/>
    </row>
    <row r="12781" spans="2:3" x14ac:dyDescent="0.25">
      <c r="B12781" s="76"/>
      <c r="C12781" s="75"/>
    </row>
    <row r="12782" spans="2:3" x14ac:dyDescent="0.25">
      <c r="B12782" s="76"/>
      <c r="C12782" s="75"/>
    </row>
    <row r="12783" spans="2:3" x14ac:dyDescent="0.25">
      <c r="B12783" s="76"/>
      <c r="C12783" s="75"/>
    </row>
    <row r="12784" spans="2:3" x14ac:dyDescent="0.25">
      <c r="B12784" s="76"/>
      <c r="C12784" s="75"/>
    </row>
    <row r="12785" spans="2:3" x14ac:dyDescent="0.25">
      <c r="B12785" s="76"/>
      <c r="C12785" s="75"/>
    </row>
    <row r="12786" spans="2:3" x14ac:dyDescent="0.25">
      <c r="B12786" s="76"/>
      <c r="C12786" s="75"/>
    </row>
    <row r="12787" spans="2:3" x14ac:dyDescent="0.25">
      <c r="B12787" s="76"/>
      <c r="C12787" s="75"/>
    </row>
    <row r="12788" spans="2:3" x14ac:dyDescent="0.25">
      <c r="B12788" s="76"/>
      <c r="C12788" s="75"/>
    </row>
    <row r="12789" spans="2:3" x14ac:dyDescent="0.25">
      <c r="B12789" s="76"/>
      <c r="C12789" s="75"/>
    </row>
    <row r="12790" spans="2:3" x14ac:dyDescent="0.25">
      <c r="B12790" s="76"/>
      <c r="C12790" s="75"/>
    </row>
    <row r="12791" spans="2:3" x14ac:dyDescent="0.25">
      <c r="B12791" s="76"/>
      <c r="C12791" s="75"/>
    </row>
    <row r="12792" spans="2:3" x14ac:dyDescent="0.25">
      <c r="B12792" s="76"/>
      <c r="C12792" s="75"/>
    </row>
    <row r="12793" spans="2:3" x14ac:dyDescent="0.25">
      <c r="B12793" s="76"/>
      <c r="C12793" s="75"/>
    </row>
    <row r="12903" spans="2:3" x14ac:dyDescent="0.25">
      <c r="B12903" s="76"/>
      <c r="C12903" s="75"/>
    </row>
    <row r="12904" spans="2:3" x14ac:dyDescent="0.25">
      <c r="B12904" s="76"/>
      <c r="C12904" s="75"/>
    </row>
    <row r="12905" spans="2:3" x14ac:dyDescent="0.25">
      <c r="B12905" s="76"/>
      <c r="C12905" s="75"/>
    </row>
    <row r="12906" spans="2:3" x14ac:dyDescent="0.25">
      <c r="B12906" s="76"/>
      <c r="C12906" s="75"/>
    </row>
    <row r="12907" spans="2:3" x14ac:dyDescent="0.25">
      <c r="B12907" s="76"/>
      <c r="C12907" s="75"/>
    </row>
    <row r="12908" spans="2:3" x14ac:dyDescent="0.25">
      <c r="B12908" s="76"/>
      <c r="C12908" s="75"/>
    </row>
    <row r="12909" spans="2:3" x14ac:dyDescent="0.25">
      <c r="B12909" s="76"/>
      <c r="C12909" s="75"/>
    </row>
    <row r="12910" spans="2:3" x14ac:dyDescent="0.25">
      <c r="B12910" s="76"/>
      <c r="C12910" s="75"/>
    </row>
    <row r="12911" spans="2:3" x14ac:dyDescent="0.25">
      <c r="B12911" s="76"/>
      <c r="C12911" s="75"/>
    </row>
    <row r="12912" spans="2:3" x14ac:dyDescent="0.25">
      <c r="B12912" s="76"/>
      <c r="C12912" s="75"/>
    </row>
    <row r="12913" spans="2:3" x14ac:dyDescent="0.25">
      <c r="B12913" s="76"/>
      <c r="C12913" s="75"/>
    </row>
    <row r="12914" spans="2:3" x14ac:dyDescent="0.25">
      <c r="B12914" s="76"/>
      <c r="C12914" s="75"/>
    </row>
    <row r="12915" spans="2:3" x14ac:dyDescent="0.25">
      <c r="B12915" s="76"/>
      <c r="C12915" s="75"/>
    </row>
    <row r="13025" spans="2:3" x14ac:dyDescent="0.25">
      <c r="B13025" s="76"/>
      <c r="C13025" s="75"/>
    </row>
    <row r="13026" spans="2:3" x14ac:dyDescent="0.25">
      <c r="B13026" s="76"/>
      <c r="C13026" s="75"/>
    </row>
    <row r="13027" spans="2:3" x14ac:dyDescent="0.25">
      <c r="B13027" s="76"/>
      <c r="C13027" s="75"/>
    </row>
    <row r="13028" spans="2:3" x14ac:dyDescent="0.25">
      <c r="B13028" s="76"/>
      <c r="C13028" s="75"/>
    </row>
    <row r="13029" spans="2:3" x14ac:dyDescent="0.25">
      <c r="B13029" s="76"/>
      <c r="C13029" s="75"/>
    </row>
    <row r="13030" spans="2:3" x14ac:dyDescent="0.25">
      <c r="B13030" s="76"/>
      <c r="C13030" s="75"/>
    </row>
    <row r="13031" spans="2:3" x14ac:dyDescent="0.25">
      <c r="B13031" s="76"/>
      <c r="C13031" s="75"/>
    </row>
    <row r="13032" spans="2:3" x14ac:dyDescent="0.25">
      <c r="B13032" s="76"/>
      <c r="C13032" s="75"/>
    </row>
    <row r="13033" spans="2:3" x14ac:dyDescent="0.25">
      <c r="B13033" s="76"/>
      <c r="C13033" s="75"/>
    </row>
    <row r="13034" spans="2:3" x14ac:dyDescent="0.25">
      <c r="B13034" s="76"/>
      <c r="C13034" s="75"/>
    </row>
    <row r="13035" spans="2:3" x14ac:dyDescent="0.25">
      <c r="B13035" s="76"/>
      <c r="C13035" s="75"/>
    </row>
    <row r="13036" spans="2:3" x14ac:dyDescent="0.25">
      <c r="B13036" s="76"/>
      <c r="C13036" s="75"/>
    </row>
    <row r="13037" spans="2:3" x14ac:dyDescent="0.25">
      <c r="B13037" s="76"/>
      <c r="C13037" s="75"/>
    </row>
    <row r="13147" spans="2:3" x14ac:dyDescent="0.25">
      <c r="B13147" s="76"/>
      <c r="C13147" s="75"/>
    </row>
    <row r="13148" spans="2:3" x14ac:dyDescent="0.25">
      <c r="B13148" s="76"/>
      <c r="C13148" s="75"/>
    </row>
    <row r="13149" spans="2:3" x14ac:dyDescent="0.25">
      <c r="B13149" s="76"/>
      <c r="C13149" s="75"/>
    </row>
    <row r="13150" spans="2:3" x14ac:dyDescent="0.25">
      <c r="B13150" s="76"/>
      <c r="C13150" s="75"/>
    </row>
    <row r="13151" spans="2:3" x14ac:dyDescent="0.25">
      <c r="B13151" s="76"/>
      <c r="C13151" s="75"/>
    </row>
    <row r="13152" spans="2:3" x14ac:dyDescent="0.25">
      <c r="B13152" s="76"/>
      <c r="C13152" s="75"/>
    </row>
    <row r="13153" spans="2:3" x14ac:dyDescent="0.25">
      <c r="B13153" s="76"/>
      <c r="C13153" s="75"/>
    </row>
    <row r="13154" spans="2:3" x14ac:dyDescent="0.25">
      <c r="B13154" s="76"/>
      <c r="C13154" s="75"/>
    </row>
    <row r="13155" spans="2:3" x14ac:dyDescent="0.25">
      <c r="B13155" s="76"/>
      <c r="C13155" s="75"/>
    </row>
    <row r="13156" spans="2:3" x14ac:dyDescent="0.25">
      <c r="B13156" s="76"/>
      <c r="C13156" s="75"/>
    </row>
    <row r="13157" spans="2:3" x14ac:dyDescent="0.25">
      <c r="B13157" s="76"/>
      <c r="C13157" s="75"/>
    </row>
    <row r="13158" spans="2:3" x14ac:dyDescent="0.25">
      <c r="B13158" s="76"/>
      <c r="C13158" s="75"/>
    </row>
    <row r="13159" spans="2:3" x14ac:dyDescent="0.25">
      <c r="B13159" s="76"/>
      <c r="C13159" s="75"/>
    </row>
    <row r="13269" spans="2:3" x14ac:dyDescent="0.25">
      <c r="B13269" s="76"/>
      <c r="C13269" s="75"/>
    </row>
    <row r="13270" spans="2:3" x14ac:dyDescent="0.25">
      <c r="B13270" s="76"/>
      <c r="C13270" s="75"/>
    </row>
    <row r="13271" spans="2:3" x14ac:dyDescent="0.25">
      <c r="B13271" s="76"/>
      <c r="C13271" s="75"/>
    </row>
    <row r="13272" spans="2:3" x14ac:dyDescent="0.25">
      <c r="B13272" s="76"/>
      <c r="C13272" s="75"/>
    </row>
    <row r="13273" spans="2:3" x14ac:dyDescent="0.25">
      <c r="B13273" s="76"/>
      <c r="C13273" s="75"/>
    </row>
    <row r="13274" spans="2:3" x14ac:dyDescent="0.25">
      <c r="B13274" s="76"/>
      <c r="C13274" s="75"/>
    </row>
    <row r="13275" spans="2:3" x14ac:dyDescent="0.25">
      <c r="B13275" s="76"/>
      <c r="C13275" s="75"/>
    </row>
    <row r="13276" spans="2:3" x14ac:dyDescent="0.25">
      <c r="B13276" s="76"/>
      <c r="C13276" s="75"/>
    </row>
    <row r="13277" spans="2:3" x14ac:dyDescent="0.25">
      <c r="B13277" s="76"/>
      <c r="C13277" s="75"/>
    </row>
    <row r="13278" spans="2:3" x14ac:dyDescent="0.25">
      <c r="B13278" s="76"/>
      <c r="C13278" s="75"/>
    </row>
    <row r="13279" spans="2:3" x14ac:dyDescent="0.25">
      <c r="B13279" s="76"/>
      <c r="C13279" s="75"/>
    </row>
    <row r="13280" spans="2:3" x14ac:dyDescent="0.25">
      <c r="B13280" s="76"/>
      <c r="C13280" s="75"/>
    </row>
    <row r="13281" spans="2:3" x14ac:dyDescent="0.25">
      <c r="B13281" s="76"/>
      <c r="C13281" s="75"/>
    </row>
    <row r="13391" spans="2:3" x14ac:dyDescent="0.25">
      <c r="B13391" s="76"/>
      <c r="C13391" s="75"/>
    </row>
    <row r="13392" spans="2:3" x14ac:dyDescent="0.25">
      <c r="B13392" s="76"/>
      <c r="C13392" s="75"/>
    </row>
    <row r="13393" spans="2:3" x14ac:dyDescent="0.25">
      <c r="B13393" s="76"/>
      <c r="C13393" s="75"/>
    </row>
    <row r="13394" spans="2:3" x14ac:dyDescent="0.25">
      <c r="B13394" s="76"/>
      <c r="C13394" s="75"/>
    </row>
    <row r="13395" spans="2:3" x14ac:dyDescent="0.25">
      <c r="B13395" s="76"/>
      <c r="C13395" s="75"/>
    </row>
    <row r="13396" spans="2:3" x14ac:dyDescent="0.25">
      <c r="B13396" s="76"/>
      <c r="C13396" s="75"/>
    </row>
    <row r="13397" spans="2:3" x14ac:dyDescent="0.25">
      <c r="B13397" s="76"/>
      <c r="C13397" s="75"/>
    </row>
    <row r="13398" spans="2:3" x14ac:dyDescent="0.25">
      <c r="B13398" s="76"/>
      <c r="C13398" s="75"/>
    </row>
    <row r="13399" spans="2:3" x14ac:dyDescent="0.25">
      <c r="B13399" s="76"/>
      <c r="C13399" s="75"/>
    </row>
    <row r="13400" spans="2:3" x14ac:dyDescent="0.25">
      <c r="B13400" s="76"/>
      <c r="C13400" s="75"/>
    </row>
    <row r="13401" spans="2:3" x14ac:dyDescent="0.25">
      <c r="B13401" s="76"/>
      <c r="C13401" s="75"/>
    </row>
    <row r="13402" spans="2:3" x14ac:dyDescent="0.25">
      <c r="B13402" s="76"/>
      <c r="C13402" s="75"/>
    </row>
    <row r="13403" spans="2:3" x14ac:dyDescent="0.25">
      <c r="B13403" s="76"/>
      <c r="C13403" s="75"/>
    </row>
    <row r="13513" spans="2:3" x14ac:dyDescent="0.25">
      <c r="B13513" s="76"/>
      <c r="C13513" s="75"/>
    </row>
    <row r="13514" spans="2:3" x14ac:dyDescent="0.25">
      <c r="B13514" s="76"/>
      <c r="C13514" s="75"/>
    </row>
    <row r="13515" spans="2:3" x14ac:dyDescent="0.25">
      <c r="B13515" s="76"/>
      <c r="C13515" s="75"/>
    </row>
    <row r="13516" spans="2:3" x14ac:dyDescent="0.25">
      <c r="B13516" s="76"/>
      <c r="C13516" s="75"/>
    </row>
    <row r="13517" spans="2:3" x14ac:dyDescent="0.25">
      <c r="B13517" s="76"/>
      <c r="C13517" s="75"/>
    </row>
    <row r="13518" spans="2:3" x14ac:dyDescent="0.25">
      <c r="B13518" s="76"/>
      <c r="C13518" s="75"/>
    </row>
    <row r="13519" spans="2:3" x14ac:dyDescent="0.25">
      <c r="B13519" s="76"/>
      <c r="C13519" s="75"/>
    </row>
    <row r="13520" spans="2:3" x14ac:dyDescent="0.25">
      <c r="B13520" s="76"/>
      <c r="C13520" s="75"/>
    </row>
    <row r="13521" spans="2:3" x14ac:dyDescent="0.25">
      <c r="B13521" s="76"/>
      <c r="C13521" s="75"/>
    </row>
    <row r="13522" spans="2:3" x14ac:dyDescent="0.25">
      <c r="B13522" s="76"/>
      <c r="C13522" s="75"/>
    </row>
    <row r="13523" spans="2:3" x14ac:dyDescent="0.25">
      <c r="B13523" s="76"/>
      <c r="C13523" s="75"/>
    </row>
    <row r="13524" spans="2:3" x14ac:dyDescent="0.25">
      <c r="B13524" s="76"/>
      <c r="C13524" s="75"/>
    </row>
    <row r="13525" spans="2:3" x14ac:dyDescent="0.25">
      <c r="B13525" s="76"/>
      <c r="C13525" s="75"/>
    </row>
    <row r="13635" spans="2:3" x14ac:dyDescent="0.25">
      <c r="B13635" s="76"/>
      <c r="C13635" s="75"/>
    </row>
    <row r="13636" spans="2:3" x14ac:dyDescent="0.25">
      <c r="B13636" s="76"/>
      <c r="C13636" s="75"/>
    </row>
    <row r="13637" spans="2:3" x14ac:dyDescent="0.25">
      <c r="B13637" s="76"/>
      <c r="C13637" s="75"/>
    </row>
    <row r="13638" spans="2:3" x14ac:dyDescent="0.25">
      <c r="B13638" s="76"/>
      <c r="C13638" s="75"/>
    </row>
    <row r="13639" spans="2:3" x14ac:dyDescent="0.25">
      <c r="B13639" s="76"/>
      <c r="C13639" s="75"/>
    </row>
    <row r="13640" spans="2:3" x14ac:dyDescent="0.25">
      <c r="B13640" s="76"/>
      <c r="C13640" s="75"/>
    </row>
    <row r="13641" spans="2:3" x14ac:dyDescent="0.25">
      <c r="B13641" s="76"/>
      <c r="C13641" s="75"/>
    </row>
    <row r="13642" spans="2:3" x14ac:dyDescent="0.25">
      <c r="B13642" s="76"/>
      <c r="C13642" s="75"/>
    </row>
    <row r="13643" spans="2:3" x14ac:dyDescent="0.25">
      <c r="B13643" s="76"/>
      <c r="C13643" s="75"/>
    </row>
    <row r="13644" spans="2:3" x14ac:dyDescent="0.25">
      <c r="B13644" s="76"/>
      <c r="C13644" s="75"/>
    </row>
    <row r="13645" spans="2:3" x14ac:dyDescent="0.25">
      <c r="B13645" s="76"/>
      <c r="C13645" s="75"/>
    </row>
    <row r="13646" spans="2:3" x14ac:dyDescent="0.25">
      <c r="B13646" s="76"/>
      <c r="C13646" s="75"/>
    </row>
    <row r="13647" spans="2:3" x14ac:dyDescent="0.25">
      <c r="B13647" s="76"/>
      <c r="C13647" s="75"/>
    </row>
    <row r="13757" spans="2:3" x14ac:dyDescent="0.25">
      <c r="B13757" s="76"/>
      <c r="C13757" s="75"/>
    </row>
    <row r="13758" spans="2:3" x14ac:dyDescent="0.25">
      <c r="B13758" s="76"/>
      <c r="C13758" s="75"/>
    </row>
    <row r="13759" spans="2:3" x14ac:dyDescent="0.25">
      <c r="B13759" s="76"/>
      <c r="C13759" s="75"/>
    </row>
    <row r="13760" spans="2:3" x14ac:dyDescent="0.25">
      <c r="B13760" s="76"/>
      <c r="C13760" s="75"/>
    </row>
    <row r="13761" spans="2:3" x14ac:dyDescent="0.25">
      <c r="B13761" s="76"/>
      <c r="C13761" s="75"/>
    </row>
    <row r="13762" spans="2:3" x14ac:dyDescent="0.25">
      <c r="B13762" s="76"/>
      <c r="C13762" s="75"/>
    </row>
    <row r="13763" spans="2:3" x14ac:dyDescent="0.25">
      <c r="B13763" s="76"/>
      <c r="C13763" s="75"/>
    </row>
    <row r="13764" spans="2:3" x14ac:dyDescent="0.25">
      <c r="B13764" s="76"/>
      <c r="C13764" s="75"/>
    </row>
    <row r="13765" spans="2:3" x14ac:dyDescent="0.25">
      <c r="B13765" s="76"/>
      <c r="C13765" s="75"/>
    </row>
    <row r="13766" spans="2:3" x14ac:dyDescent="0.25">
      <c r="B13766" s="76"/>
      <c r="C13766" s="75"/>
    </row>
    <row r="13767" spans="2:3" x14ac:dyDescent="0.25">
      <c r="B13767" s="76"/>
      <c r="C13767" s="75"/>
    </row>
    <row r="13768" spans="2:3" x14ac:dyDescent="0.25">
      <c r="B13768" s="76"/>
      <c r="C13768" s="75"/>
    </row>
    <row r="13769" spans="2:3" x14ac:dyDescent="0.25">
      <c r="B13769" s="76"/>
      <c r="C13769" s="75"/>
    </row>
    <row r="13879" spans="2:3" x14ac:dyDescent="0.25">
      <c r="B13879" s="76"/>
      <c r="C13879" s="75"/>
    </row>
    <row r="13880" spans="2:3" x14ac:dyDescent="0.25">
      <c r="B13880" s="76"/>
      <c r="C13880" s="75"/>
    </row>
    <row r="13881" spans="2:3" x14ac:dyDescent="0.25">
      <c r="B13881" s="76"/>
      <c r="C13881" s="75"/>
    </row>
    <row r="13882" spans="2:3" x14ac:dyDescent="0.25">
      <c r="B13882" s="76"/>
      <c r="C13882" s="75"/>
    </row>
    <row r="13883" spans="2:3" x14ac:dyDescent="0.25">
      <c r="B13883" s="76"/>
      <c r="C13883" s="75"/>
    </row>
    <row r="13884" spans="2:3" x14ac:dyDescent="0.25">
      <c r="B13884" s="76"/>
      <c r="C13884" s="75"/>
    </row>
    <row r="13885" spans="2:3" x14ac:dyDescent="0.25">
      <c r="B13885" s="76"/>
      <c r="C13885" s="75"/>
    </row>
    <row r="13886" spans="2:3" x14ac:dyDescent="0.25">
      <c r="B13886" s="76"/>
      <c r="C13886" s="75"/>
    </row>
    <row r="13887" spans="2:3" x14ac:dyDescent="0.25">
      <c r="B13887" s="76"/>
      <c r="C13887" s="75"/>
    </row>
    <row r="13888" spans="2:3" x14ac:dyDescent="0.25">
      <c r="B13888" s="76"/>
      <c r="C13888" s="75"/>
    </row>
    <row r="13889" spans="2:3" x14ac:dyDescent="0.25">
      <c r="B13889" s="76"/>
      <c r="C13889" s="75"/>
    </row>
    <row r="13890" spans="2:3" x14ac:dyDescent="0.25">
      <c r="B13890" s="76"/>
      <c r="C13890" s="75"/>
    </row>
    <row r="13891" spans="2:3" x14ac:dyDescent="0.25">
      <c r="B13891" s="76"/>
      <c r="C13891" s="75"/>
    </row>
    <row r="14001" spans="2:3" x14ac:dyDescent="0.25">
      <c r="B14001" s="76"/>
      <c r="C14001" s="75"/>
    </row>
    <row r="14002" spans="2:3" x14ac:dyDescent="0.25">
      <c r="B14002" s="76"/>
      <c r="C14002" s="75"/>
    </row>
    <row r="14003" spans="2:3" x14ac:dyDescent="0.25">
      <c r="B14003" s="76"/>
      <c r="C14003" s="75"/>
    </row>
    <row r="14004" spans="2:3" x14ac:dyDescent="0.25">
      <c r="B14004" s="76"/>
      <c r="C14004" s="75"/>
    </row>
    <row r="14005" spans="2:3" x14ac:dyDescent="0.25">
      <c r="B14005" s="76"/>
      <c r="C14005" s="75"/>
    </row>
    <row r="14006" spans="2:3" x14ac:dyDescent="0.25">
      <c r="B14006" s="76"/>
      <c r="C14006" s="75"/>
    </row>
    <row r="14007" spans="2:3" x14ac:dyDescent="0.25">
      <c r="B14007" s="76"/>
      <c r="C14007" s="75"/>
    </row>
    <row r="14008" spans="2:3" x14ac:dyDescent="0.25">
      <c r="B14008" s="76"/>
      <c r="C14008" s="75"/>
    </row>
    <row r="14009" spans="2:3" x14ac:dyDescent="0.25">
      <c r="B14009" s="76"/>
      <c r="C14009" s="75"/>
    </row>
    <row r="14010" spans="2:3" x14ac:dyDescent="0.25">
      <c r="B14010" s="76"/>
      <c r="C14010" s="75"/>
    </row>
    <row r="14011" spans="2:3" x14ac:dyDescent="0.25">
      <c r="B14011" s="76"/>
      <c r="C14011" s="75"/>
    </row>
    <row r="14012" spans="2:3" x14ac:dyDescent="0.25">
      <c r="B14012" s="76"/>
      <c r="C14012" s="75"/>
    </row>
    <row r="14013" spans="2:3" x14ac:dyDescent="0.25">
      <c r="B14013" s="76"/>
      <c r="C14013" s="75"/>
    </row>
    <row r="14123" spans="2:3" x14ac:dyDescent="0.25">
      <c r="B14123" s="76"/>
      <c r="C14123" s="75"/>
    </row>
    <row r="14124" spans="2:3" x14ac:dyDescent="0.25">
      <c r="B14124" s="76"/>
      <c r="C14124" s="75"/>
    </row>
    <row r="14125" spans="2:3" x14ac:dyDescent="0.25">
      <c r="B14125" s="76"/>
      <c r="C14125" s="75"/>
    </row>
    <row r="14126" spans="2:3" x14ac:dyDescent="0.25">
      <c r="B14126" s="76"/>
      <c r="C14126" s="75"/>
    </row>
    <row r="14127" spans="2:3" x14ac:dyDescent="0.25">
      <c r="B14127" s="76"/>
      <c r="C14127" s="75"/>
    </row>
    <row r="14128" spans="2:3" x14ac:dyDescent="0.25">
      <c r="B14128" s="76"/>
      <c r="C14128" s="75"/>
    </row>
    <row r="14129" spans="2:3" x14ac:dyDescent="0.25">
      <c r="B14129" s="76"/>
      <c r="C14129" s="75"/>
    </row>
    <row r="14130" spans="2:3" x14ac:dyDescent="0.25">
      <c r="B14130" s="76"/>
      <c r="C14130" s="75"/>
    </row>
    <row r="14131" spans="2:3" x14ac:dyDescent="0.25">
      <c r="B14131" s="76"/>
      <c r="C14131" s="75"/>
    </row>
    <row r="14132" spans="2:3" x14ac:dyDescent="0.25">
      <c r="B14132" s="76"/>
      <c r="C14132" s="75"/>
    </row>
    <row r="14133" spans="2:3" x14ac:dyDescent="0.25">
      <c r="B14133" s="76"/>
      <c r="C14133" s="75"/>
    </row>
    <row r="14134" spans="2:3" x14ac:dyDescent="0.25">
      <c r="B14134" s="76"/>
      <c r="C14134" s="75"/>
    </row>
    <row r="14135" spans="2:3" x14ac:dyDescent="0.25">
      <c r="B14135" s="76"/>
      <c r="C14135" s="75"/>
    </row>
    <row r="14245" spans="2:3" x14ac:dyDescent="0.25">
      <c r="B14245" s="76"/>
      <c r="C14245" s="75"/>
    </row>
    <row r="14246" spans="2:3" x14ac:dyDescent="0.25">
      <c r="B14246" s="76"/>
      <c r="C14246" s="75"/>
    </row>
    <row r="14247" spans="2:3" x14ac:dyDescent="0.25">
      <c r="B14247" s="76"/>
      <c r="C14247" s="75"/>
    </row>
    <row r="14248" spans="2:3" x14ac:dyDescent="0.25">
      <c r="B14248" s="76"/>
      <c r="C14248" s="75"/>
    </row>
    <row r="14249" spans="2:3" x14ac:dyDescent="0.25">
      <c r="B14249" s="76"/>
      <c r="C14249" s="75"/>
    </row>
    <row r="14250" spans="2:3" x14ac:dyDescent="0.25">
      <c r="B14250" s="76"/>
      <c r="C14250" s="75"/>
    </row>
    <row r="14251" spans="2:3" x14ac:dyDescent="0.25">
      <c r="B14251" s="76"/>
      <c r="C14251" s="75"/>
    </row>
    <row r="14252" spans="2:3" x14ac:dyDescent="0.25">
      <c r="B14252" s="76"/>
      <c r="C14252" s="75"/>
    </row>
    <row r="14253" spans="2:3" x14ac:dyDescent="0.25">
      <c r="B14253" s="76"/>
      <c r="C14253" s="75"/>
    </row>
    <row r="14254" spans="2:3" x14ac:dyDescent="0.25">
      <c r="B14254" s="76"/>
      <c r="C14254" s="75"/>
    </row>
    <row r="14255" spans="2:3" x14ac:dyDescent="0.25">
      <c r="B14255" s="76"/>
      <c r="C14255" s="75"/>
    </row>
    <row r="14256" spans="2:3" x14ac:dyDescent="0.25">
      <c r="B14256" s="76"/>
      <c r="C14256" s="75"/>
    </row>
    <row r="14257" spans="2:3" x14ac:dyDescent="0.25">
      <c r="B14257" s="76"/>
      <c r="C14257" s="75"/>
    </row>
    <row r="14367" spans="2:3" x14ac:dyDescent="0.25">
      <c r="B14367" s="76"/>
      <c r="C14367" s="75"/>
    </row>
    <row r="14368" spans="2:3" x14ac:dyDescent="0.25">
      <c r="B14368" s="76"/>
      <c r="C14368" s="75"/>
    </row>
    <row r="14369" spans="2:3" x14ac:dyDescent="0.25">
      <c r="B14369" s="76"/>
      <c r="C14369" s="75"/>
    </row>
    <row r="14370" spans="2:3" x14ac:dyDescent="0.25">
      <c r="B14370" s="76"/>
      <c r="C14370" s="75"/>
    </row>
    <row r="14371" spans="2:3" x14ac:dyDescent="0.25">
      <c r="B14371" s="76"/>
      <c r="C14371" s="75"/>
    </row>
    <row r="14372" spans="2:3" x14ac:dyDescent="0.25">
      <c r="B14372" s="76"/>
      <c r="C14372" s="75"/>
    </row>
    <row r="14373" spans="2:3" x14ac:dyDescent="0.25">
      <c r="B14373" s="76"/>
      <c r="C14373" s="75"/>
    </row>
    <row r="14374" spans="2:3" x14ac:dyDescent="0.25">
      <c r="B14374" s="76"/>
      <c r="C14374" s="75"/>
    </row>
    <row r="14375" spans="2:3" x14ac:dyDescent="0.25">
      <c r="B14375" s="76"/>
      <c r="C14375" s="75"/>
    </row>
    <row r="14376" spans="2:3" x14ac:dyDescent="0.25">
      <c r="B14376" s="76"/>
      <c r="C14376" s="75"/>
    </row>
    <row r="14377" spans="2:3" x14ac:dyDescent="0.25">
      <c r="B14377" s="76"/>
      <c r="C14377" s="75"/>
    </row>
    <row r="14378" spans="2:3" x14ac:dyDescent="0.25">
      <c r="B14378" s="76"/>
      <c r="C14378" s="75"/>
    </row>
    <row r="14379" spans="2:3" x14ac:dyDescent="0.25">
      <c r="B14379" s="76"/>
      <c r="C14379" s="75"/>
    </row>
    <row r="14489" spans="2:3" x14ac:dyDescent="0.25">
      <c r="B14489" s="76"/>
      <c r="C14489" s="75"/>
    </row>
    <row r="14490" spans="2:3" x14ac:dyDescent="0.25">
      <c r="B14490" s="76"/>
      <c r="C14490" s="75"/>
    </row>
    <row r="14491" spans="2:3" x14ac:dyDescent="0.25">
      <c r="B14491" s="76"/>
      <c r="C14491" s="75"/>
    </row>
    <row r="14492" spans="2:3" x14ac:dyDescent="0.25">
      <c r="B14492" s="76"/>
      <c r="C14492" s="75"/>
    </row>
    <row r="14493" spans="2:3" x14ac:dyDescent="0.25">
      <c r="B14493" s="76"/>
      <c r="C14493" s="75"/>
    </row>
    <row r="14494" spans="2:3" x14ac:dyDescent="0.25">
      <c r="B14494" s="76"/>
      <c r="C14494" s="75"/>
    </row>
    <row r="14495" spans="2:3" x14ac:dyDescent="0.25">
      <c r="B14495" s="76"/>
      <c r="C14495" s="75"/>
    </row>
    <row r="14496" spans="2:3" x14ac:dyDescent="0.25">
      <c r="B14496" s="76"/>
      <c r="C14496" s="75"/>
    </row>
    <row r="14497" spans="2:3" x14ac:dyDescent="0.25">
      <c r="B14497" s="76"/>
      <c r="C14497" s="75"/>
    </row>
    <row r="14498" spans="2:3" x14ac:dyDescent="0.25">
      <c r="B14498" s="76"/>
      <c r="C14498" s="75"/>
    </row>
    <row r="14499" spans="2:3" x14ac:dyDescent="0.25">
      <c r="B14499" s="76"/>
      <c r="C14499" s="75"/>
    </row>
    <row r="14500" spans="2:3" x14ac:dyDescent="0.25">
      <c r="B14500" s="76"/>
      <c r="C14500" s="75"/>
    </row>
    <row r="14501" spans="2:3" x14ac:dyDescent="0.25">
      <c r="B14501" s="76"/>
      <c r="C14501" s="75"/>
    </row>
    <row r="14611" spans="2:3" x14ac:dyDescent="0.25">
      <c r="B14611" s="76"/>
      <c r="C14611" s="75"/>
    </row>
    <row r="14612" spans="2:3" x14ac:dyDescent="0.25">
      <c r="B14612" s="76"/>
      <c r="C14612" s="75"/>
    </row>
    <row r="14613" spans="2:3" x14ac:dyDescent="0.25">
      <c r="B14613" s="76"/>
      <c r="C14613" s="75"/>
    </row>
    <row r="14614" spans="2:3" x14ac:dyDescent="0.25">
      <c r="B14614" s="76"/>
      <c r="C14614" s="75"/>
    </row>
    <row r="14615" spans="2:3" x14ac:dyDescent="0.25">
      <c r="B14615" s="76"/>
      <c r="C14615" s="75"/>
    </row>
    <row r="14616" spans="2:3" x14ac:dyDescent="0.25">
      <c r="B14616" s="76"/>
      <c r="C14616" s="75"/>
    </row>
    <row r="14617" spans="2:3" x14ac:dyDescent="0.25">
      <c r="B14617" s="76"/>
      <c r="C14617" s="75"/>
    </row>
    <row r="14618" spans="2:3" x14ac:dyDescent="0.25">
      <c r="B14618" s="76"/>
      <c r="C14618" s="75"/>
    </row>
    <row r="14619" spans="2:3" x14ac:dyDescent="0.25">
      <c r="B14619" s="76"/>
      <c r="C14619" s="75"/>
    </row>
    <row r="14620" spans="2:3" x14ac:dyDescent="0.25">
      <c r="B14620" s="76"/>
      <c r="C14620" s="75"/>
    </row>
    <row r="14621" spans="2:3" x14ac:dyDescent="0.25">
      <c r="B14621" s="76"/>
      <c r="C14621" s="75"/>
    </row>
    <row r="14622" spans="2:3" x14ac:dyDescent="0.25">
      <c r="B14622" s="76"/>
      <c r="C14622" s="75"/>
    </row>
    <row r="14623" spans="2:3" x14ac:dyDescent="0.25">
      <c r="B14623" s="76"/>
      <c r="C14623" s="75"/>
    </row>
    <row r="14733" spans="2:3" x14ac:dyDescent="0.25">
      <c r="B14733" s="76"/>
      <c r="C14733" s="75"/>
    </row>
    <row r="14734" spans="2:3" x14ac:dyDescent="0.25">
      <c r="B14734" s="76"/>
      <c r="C14734" s="75"/>
    </row>
    <row r="14735" spans="2:3" x14ac:dyDescent="0.25">
      <c r="B14735" s="76"/>
      <c r="C14735" s="75"/>
    </row>
    <row r="14736" spans="2:3" x14ac:dyDescent="0.25">
      <c r="B14736" s="76"/>
      <c r="C14736" s="75"/>
    </row>
    <row r="14737" spans="2:3" x14ac:dyDescent="0.25">
      <c r="B14737" s="76"/>
      <c r="C14737" s="75"/>
    </row>
    <row r="14738" spans="2:3" x14ac:dyDescent="0.25">
      <c r="B14738" s="76"/>
      <c r="C14738" s="75"/>
    </row>
    <row r="14739" spans="2:3" x14ac:dyDescent="0.25">
      <c r="B14739" s="76"/>
      <c r="C14739" s="75"/>
    </row>
    <row r="14740" spans="2:3" x14ac:dyDescent="0.25">
      <c r="B14740" s="76"/>
      <c r="C14740" s="75"/>
    </row>
    <row r="14741" spans="2:3" x14ac:dyDescent="0.25">
      <c r="B14741" s="76"/>
      <c r="C14741" s="75"/>
    </row>
    <row r="14742" spans="2:3" x14ac:dyDescent="0.25">
      <c r="B14742" s="76"/>
      <c r="C14742" s="75"/>
    </row>
    <row r="14743" spans="2:3" x14ac:dyDescent="0.25">
      <c r="B14743" s="76"/>
      <c r="C14743" s="75"/>
    </row>
    <row r="14744" spans="2:3" x14ac:dyDescent="0.25">
      <c r="B14744" s="76"/>
      <c r="C14744" s="75"/>
    </row>
    <row r="14745" spans="2:3" x14ac:dyDescent="0.25">
      <c r="B14745" s="76"/>
      <c r="C14745" s="75"/>
    </row>
    <row r="14855" spans="2:3" x14ac:dyDescent="0.25">
      <c r="B14855" s="76"/>
      <c r="C14855" s="75"/>
    </row>
    <row r="14856" spans="2:3" x14ac:dyDescent="0.25">
      <c r="B14856" s="76"/>
      <c r="C14856" s="75"/>
    </row>
    <row r="14857" spans="2:3" x14ac:dyDescent="0.25">
      <c r="B14857" s="76"/>
      <c r="C14857" s="75"/>
    </row>
    <row r="14858" spans="2:3" x14ac:dyDescent="0.25">
      <c r="B14858" s="76"/>
      <c r="C14858" s="75"/>
    </row>
    <row r="14859" spans="2:3" x14ac:dyDescent="0.25">
      <c r="B14859" s="76"/>
      <c r="C14859" s="75"/>
    </row>
    <row r="14860" spans="2:3" x14ac:dyDescent="0.25">
      <c r="B14860" s="76"/>
      <c r="C14860" s="75"/>
    </row>
    <row r="14861" spans="2:3" x14ac:dyDescent="0.25">
      <c r="B14861" s="76"/>
      <c r="C14861" s="75"/>
    </row>
    <row r="14862" spans="2:3" x14ac:dyDescent="0.25">
      <c r="B14862" s="76"/>
      <c r="C14862" s="75"/>
    </row>
    <row r="14863" spans="2:3" x14ac:dyDescent="0.25">
      <c r="B14863" s="76"/>
      <c r="C14863" s="75"/>
    </row>
    <row r="14864" spans="2:3" x14ac:dyDescent="0.25">
      <c r="B14864" s="76"/>
      <c r="C14864" s="75"/>
    </row>
    <row r="14865" spans="2:3" x14ac:dyDescent="0.25">
      <c r="B14865" s="76"/>
      <c r="C14865" s="75"/>
    </row>
    <row r="14866" spans="2:3" x14ac:dyDescent="0.25">
      <c r="B14866" s="76"/>
      <c r="C14866" s="75"/>
    </row>
    <row r="14867" spans="2:3" x14ac:dyDescent="0.25">
      <c r="B14867" s="76"/>
      <c r="C14867" s="75"/>
    </row>
    <row r="14977" spans="2:3" x14ac:dyDescent="0.25">
      <c r="B14977" s="76"/>
      <c r="C14977" s="75"/>
    </row>
    <row r="14978" spans="2:3" x14ac:dyDescent="0.25">
      <c r="B14978" s="76"/>
      <c r="C14978" s="75"/>
    </row>
    <row r="14979" spans="2:3" x14ac:dyDescent="0.25">
      <c r="B14979" s="76"/>
      <c r="C14979" s="75"/>
    </row>
    <row r="14980" spans="2:3" x14ac:dyDescent="0.25">
      <c r="B14980" s="76"/>
      <c r="C14980" s="75"/>
    </row>
    <row r="14981" spans="2:3" x14ac:dyDescent="0.25">
      <c r="B14981" s="76"/>
      <c r="C14981" s="75"/>
    </row>
    <row r="14982" spans="2:3" x14ac:dyDescent="0.25">
      <c r="B14982" s="76"/>
      <c r="C14982" s="75"/>
    </row>
    <row r="14983" spans="2:3" x14ac:dyDescent="0.25">
      <c r="B14983" s="76"/>
      <c r="C14983" s="75"/>
    </row>
    <row r="14984" spans="2:3" x14ac:dyDescent="0.25">
      <c r="B14984" s="76"/>
      <c r="C14984" s="75"/>
    </row>
    <row r="14985" spans="2:3" x14ac:dyDescent="0.25">
      <c r="B14985" s="76"/>
      <c r="C14985" s="75"/>
    </row>
    <row r="14986" spans="2:3" x14ac:dyDescent="0.25">
      <c r="B14986" s="76"/>
      <c r="C14986" s="75"/>
    </row>
    <row r="14987" spans="2:3" x14ac:dyDescent="0.25">
      <c r="B14987" s="76"/>
      <c r="C14987" s="75"/>
    </row>
    <row r="14988" spans="2:3" x14ac:dyDescent="0.25">
      <c r="B14988" s="76"/>
      <c r="C14988" s="75"/>
    </row>
    <row r="14989" spans="2:3" x14ac:dyDescent="0.25">
      <c r="B14989" s="76"/>
      <c r="C14989" s="75"/>
    </row>
    <row r="15099" spans="2:3" x14ac:dyDescent="0.25">
      <c r="B15099" s="76"/>
      <c r="C15099" s="75"/>
    </row>
    <row r="15100" spans="2:3" x14ac:dyDescent="0.25">
      <c r="B15100" s="76"/>
      <c r="C15100" s="75"/>
    </row>
    <row r="15101" spans="2:3" x14ac:dyDescent="0.25">
      <c r="B15101" s="76"/>
      <c r="C15101" s="75"/>
    </row>
    <row r="15102" spans="2:3" x14ac:dyDescent="0.25">
      <c r="B15102" s="76"/>
      <c r="C15102" s="75"/>
    </row>
    <row r="15103" spans="2:3" x14ac:dyDescent="0.25">
      <c r="B15103" s="76"/>
      <c r="C15103" s="75"/>
    </row>
    <row r="15104" spans="2:3" x14ac:dyDescent="0.25">
      <c r="B15104" s="76"/>
      <c r="C15104" s="75"/>
    </row>
    <row r="15105" spans="2:3" x14ac:dyDescent="0.25">
      <c r="B15105" s="76"/>
      <c r="C15105" s="75"/>
    </row>
    <row r="15106" spans="2:3" x14ac:dyDescent="0.25">
      <c r="B15106" s="76"/>
      <c r="C15106" s="75"/>
    </row>
    <row r="15107" spans="2:3" x14ac:dyDescent="0.25">
      <c r="B15107" s="76"/>
      <c r="C15107" s="75"/>
    </row>
    <row r="15108" spans="2:3" x14ac:dyDescent="0.25">
      <c r="B15108" s="76"/>
      <c r="C15108" s="75"/>
    </row>
    <row r="15109" spans="2:3" x14ac:dyDescent="0.25">
      <c r="B15109" s="76"/>
      <c r="C15109" s="75"/>
    </row>
    <row r="15110" spans="2:3" x14ac:dyDescent="0.25">
      <c r="B15110" s="76"/>
      <c r="C15110" s="75"/>
    </row>
    <row r="15111" spans="2:3" x14ac:dyDescent="0.25">
      <c r="B15111" s="76"/>
      <c r="C15111" s="75"/>
    </row>
    <row r="15221" spans="2:3" x14ac:dyDescent="0.25">
      <c r="B15221" s="76"/>
      <c r="C15221" s="75"/>
    </row>
    <row r="15222" spans="2:3" x14ac:dyDescent="0.25">
      <c r="B15222" s="76"/>
      <c r="C15222" s="75"/>
    </row>
    <row r="15223" spans="2:3" x14ac:dyDescent="0.25">
      <c r="B15223" s="76"/>
      <c r="C15223" s="75"/>
    </row>
    <row r="15224" spans="2:3" x14ac:dyDescent="0.25">
      <c r="B15224" s="76"/>
      <c r="C15224" s="75"/>
    </row>
    <row r="15225" spans="2:3" x14ac:dyDescent="0.25">
      <c r="B15225" s="76"/>
      <c r="C15225" s="75"/>
    </row>
    <row r="15226" spans="2:3" x14ac:dyDescent="0.25">
      <c r="B15226" s="76"/>
      <c r="C15226" s="75"/>
    </row>
    <row r="15227" spans="2:3" x14ac:dyDescent="0.25">
      <c r="B15227" s="76"/>
      <c r="C15227" s="75"/>
    </row>
    <row r="15228" spans="2:3" x14ac:dyDescent="0.25">
      <c r="B15228" s="76"/>
      <c r="C15228" s="75"/>
    </row>
    <row r="15229" spans="2:3" x14ac:dyDescent="0.25">
      <c r="B15229" s="76"/>
      <c r="C15229" s="75"/>
    </row>
    <row r="15230" spans="2:3" x14ac:dyDescent="0.25">
      <c r="B15230" s="76"/>
      <c r="C15230" s="75"/>
    </row>
    <row r="15231" spans="2:3" x14ac:dyDescent="0.25">
      <c r="B15231" s="76"/>
      <c r="C15231" s="75"/>
    </row>
    <row r="15232" spans="2:3" x14ac:dyDescent="0.25">
      <c r="B15232" s="76"/>
      <c r="C15232" s="75"/>
    </row>
    <row r="15233" spans="2:3" x14ac:dyDescent="0.25">
      <c r="B15233" s="76"/>
      <c r="C15233" s="75"/>
    </row>
    <row r="15343" spans="2:3" x14ac:dyDescent="0.25">
      <c r="B15343" s="76"/>
      <c r="C15343" s="75"/>
    </row>
    <row r="15344" spans="2:3" x14ac:dyDescent="0.25">
      <c r="B15344" s="76"/>
      <c r="C15344" s="75"/>
    </row>
    <row r="15345" spans="2:3" x14ac:dyDescent="0.25">
      <c r="B15345" s="76"/>
      <c r="C15345" s="75"/>
    </row>
    <row r="15346" spans="2:3" x14ac:dyDescent="0.25">
      <c r="B15346" s="76"/>
      <c r="C15346" s="75"/>
    </row>
    <row r="15347" spans="2:3" x14ac:dyDescent="0.25">
      <c r="B15347" s="76"/>
      <c r="C15347" s="75"/>
    </row>
    <row r="15348" spans="2:3" x14ac:dyDescent="0.25">
      <c r="B15348" s="76"/>
      <c r="C15348" s="75"/>
    </row>
    <row r="15349" spans="2:3" x14ac:dyDescent="0.25">
      <c r="B15349" s="76"/>
      <c r="C15349" s="75"/>
    </row>
    <row r="15350" spans="2:3" x14ac:dyDescent="0.25">
      <c r="B15350" s="76"/>
      <c r="C15350" s="75"/>
    </row>
    <row r="15351" spans="2:3" x14ac:dyDescent="0.25">
      <c r="B15351" s="76"/>
      <c r="C15351" s="75"/>
    </row>
    <row r="15352" spans="2:3" x14ac:dyDescent="0.25">
      <c r="B15352" s="76"/>
      <c r="C15352" s="75"/>
    </row>
    <row r="15353" spans="2:3" x14ac:dyDescent="0.25">
      <c r="B15353" s="76"/>
      <c r="C15353" s="75"/>
    </row>
    <row r="15354" spans="2:3" x14ac:dyDescent="0.25">
      <c r="B15354" s="76"/>
      <c r="C15354" s="75"/>
    </row>
    <row r="15355" spans="2:3" x14ac:dyDescent="0.25">
      <c r="B15355" s="76"/>
      <c r="C15355" s="75"/>
    </row>
    <row r="15465" spans="2:3" x14ac:dyDescent="0.25">
      <c r="B15465" s="76"/>
      <c r="C15465" s="75"/>
    </row>
    <row r="15466" spans="2:3" x14ac:dyDescent="0.25">
      <c r="B15466" s="76"/>
      <c r="C15466" s="75"/>
    </row>
    <row r="15467" spans="2:3" x14ac:dyDescent="0.25">
      <c r="B15467" s="76"/>
      <c r="C15467" s="75"/>
    </row>
    <row r="15468" spans="2:3" x14ac:dyDescent="0.25">
      <c r="B15468" s="76"/>
      <c r="C15468" s="75"/>
    </row>
    <row r="15469" spans="2:3" x14ac:dyDescent="0.25">
      <c r="B15469" s="76"/>
      <c r="C15469" s="75"/>
    </row>
    <row r="15470" spans="2:3" x14ac:dyDescent="0.25">
      <c r="B15470" s="76"/>
      <c r="C15470" s="75"/>
    </row>
    <row r="15471" spans="2:3" x14ac:dyDescent="0.25">
      <c r="B15471" s="76"/>
      <c r="C15471" s="75"/>
    </row>
    <row r="15472" spans="2:3" x14ac:dyDescent="0.25">
      <c r="B15472" s="76"/>
      <c r="C15472" s="75"/>
    </row>
    <row r="15473" spans="2:3" x14ac:dyDescent="0.25">
      <c r="B15473" s="76"/>
      <c r="C15473" s="75"/>
    </row>
    <row r="15474" spans="2:3" x14ac:dyDescent="0.25">
      <c r="B15474" s="76"/>
      <c r="C15474" s="75"/>
    </row>
    <row r="15475" spans="2:3" x14ac:dyDescent="0.25">
      <c r="B15475" s="76"/>
      <c r="C15475" s="75"/>
    </row>
    <row r="15476" spans="2:3" x14ac:dyDescent="0.25">
      <c r="B15476" s="76"/>
      <c r="C15476" s="75"/>
    </row>
    <row r="15477" spans="2:3" x14ac:dyDescent="0.25">
      <c r="B15477" s="76"/>
      <c r="C15477" s="75"/>
    </row>
    <row r="15587" spans="2:3" x14ac:dyDescent="0.25">
      <c r="B15587" s="76"/>
      <c r="C15587" s="75"/>
    </row>
    <row r="15588" spans="2:3" x14ac:dyDescent="0.25">
      <c r="B15588" s="76"/>
      <c r="C15588" s="75"/>
    </row>
    <row r="15589" spans="2:3" x14ac:dyDescent="0.25">
      <c r="B15589" s="76"/>
      <c r="C15589" s="75"/>
    </row>
    <row r="15590" spans="2:3" x14ac:dyDescent="0.25">
      <c r="B15590" s="76"/>
      <c r="C15590" s="75"/>
    </row>
    <row r="15591" spans="2:3" x14ac:dyDescent="0.25">
      <c r="B15591" s="76"/>
      <c r="C15591" s="75"/>
    </row>
    <row r="15592" spans="2:3" x14ac:dyDescent="0.25">
      <c r="B15592" s="76"/>
      <c r="C15592" s="75"/>
    </row>
    <row r="15593" spans="2:3" x14ac:dyDescent="0.25">
      <c r="B15593" s="76"/>
      <c r="C15593" s="75"/>
    </row>
    <row r="15594" spans="2:3" x14ac:dyDescent="0.25">
      <c r="B15594" s="76"/>
      <c r="C15594" s="75"/>
    </row>
    <row r="15595" spans="2:3" x14ac:dyDescent="0.25">
      <c r="B15595" s="76"/>
      <c r="C15595" s="75"/>
    </row>
    <row r="15596" spans="2:3" x14ac:dyDescent="0.25">
      <c r="B15596" s="76"/>
      <c r="C15596" s="75"/>
    </row>
    <row r="15597" spans="2:3" x14ac:dyDescent="0.25">
      <c r="B15597" s="76"/>
      <c r="C15597" s="75"/>
    </row>
    <row r="15598" spans="2:3" x14ac:dyDescent="0.25">
      <c r="B15598" s="76"/>
      <c r="C15598" s="75"/>
    </row>
    <row r="15599" spans="2:3" x14ac:dyDescent="0.25">
      <c r="B15599" s="76"/>
      <c r="C15599" s="75"/>
    </row>
    <row r="15709" spans="2:3" x14ac:dyDescent="0.25">
      <c r="B15709" s="76"/>
      <c r="C15709" s="75"/>
    </row>
    <row r="15710" spans="2:3" x14ac:dyDescent="0.25">
      <c r="B15710" s="76"/>
      <c r="C15710" s="75"/>
    </row>
    <row r="15711" spans="2:3" x14ac:dyDescent="0.25">
      <c r="B15711" s="76"/>
      <c r="C15711" s="75"/>
    </row>
    <row r="15712" spans="2:3" x14ac:dyDescent="0.25">
      <c r="B15712" s="76"/>
      <c r="C15712" s="75"/>
    </row>
    <row r="15713" spans="2:3" x14ac:dyDescent="0.25">
      <c r="B15713" s="76"/>
      <c r="C15713" s="75"/>
    </row>
    <row r="15714" spans="2:3" x14ac:dyDescent="0.25">
      <c r="B15714" s="76"/>
      <c r="C15714" s="75"/>
    </row>
    <row r="15715" spans="2:3" x14ac:dyDescent="0.25">
      <c r="B15715" s="76"/>
      <c r="C15715" s="75"/>
    </row>
    <row r="15716" spans="2:3" x14ac:dyDescent="0.25">
      <c r="B15716" s="76"/>
      <c r="C15716" s="75"/>
    </row>
    <row r="15717" spans="2:3" x14ac:dyDescent="0.25">
      <c r="B15717" s="76"/>
      <c r="C15717" s="75"/>
    </row>
    <row r="15718" spans="2:3" x14ac:dyDescent="0.25">
      <c r="B15718" s="76"/>
      <c r="C15718" s="75"/>
    </row>
    <row r="15719" spans="2:3" x14ac:dyDescent="0.25">
      <c r="B15719" s="76"/>
      <c r="C15719" s="75"/>
    </row>
    <row r="15720" spans="2:3" x14ac:dyDescent="0.25">
      <c r="B15720" s="76"/>
      <c r="C15720" s="75"/>
    </row>
    <row r="15721" spans="2:3" x14ac:dyDescent="0.25">
      <c r="B15721" s="76"/>
      <c r="C15721" s="75"/>
    </row>
    <row r="15831" spans="2:3" x14ac:dyDescent="0.25">
      <c r="B15831" s="76"/>
      <c r="C15831" s="75"/>
    </row>
    <row r="15832" spans="2:3" x14ac:dyDescent="0.25">
      <c r="B15832" s="76"/>
      <c r="C15832" s="75"/>
    </row>
    <row r="15833" spans="2:3" x14ac:dyDescent="0.25">
      <c r="B15833" s="76"/>
      <c r="C15833" s="75"/>
    </row>
    <row r="15834" spans="2:3" x14ac:dyDescent="0.25">
      <c r="B15834" s="76"/>
      <c r="C15834" s="75"/>
    </row>
    <row r="15835" spans="2:3" x14ac:dyDescent="0.25">
      <c r="B15835" s="76"/>
      <c r="C15835" s="75"/>
    </row>
    <row r="15836" spans="2:3" x14ac:dyDescent="0.25">
      <c r="B15836" s="76"/>
      <c r="C15836" s="75"/>
    </row>
    <row r="15837" spans="2:3" x14ac:dyDescent="0.25">
      <c r="B15837" s="76"/>
      <c r="C15837" s="75"/>
    </row>
    <row r="15838" spans="2:3" x14ac:dyDescent="0.25">
      <c r="B15838" s="76"/>
      <c r="C15838" s="75"/>
    </row>
    <row r="15839" spans="2:3" x14ac:dyDescent="0.25">
      <c r="B15839" s="76"/>
      <c r="C15839" s="75"/>
    </row>
    <row r="15840" spans="2:3" x14ac:dyDescent="0.25">
      <c r="B15840" s="76"/>
      <c r="C15840" s="75"/>
    </row>
    <row r="15841" spans="2:3" x14ac:dyDescent="0.25">
      <c r="B15841" s="76"/>
      <c r="C15841" s="75"/>
    </row>
    <row r="15842" spans="2:3" x14ac:dyDescent="0.25">
      <c r="B15842" s="76"/>
      <c r="C15842" s="75"/>
    </row>
    <row r="15843" spans="2:3" x14ac:dyDescent="0.25">
      <c r="B15843" s="76"/>
      <c r="C15843" s="75"/>
    </row>
    <row r="15953" spans="2:3" x14ac:dyDescent="0.25">
      <c r="B15953" s="76"/>
      <c r="C15953" s="75"/>
    </row>
    <row r="15954" spans="2:3" x14ac:dyDescent="0.25">
      <c r="B15954" s="76"/>
      <c r="C15954" s="75"/>
    </row>
    <row r="15955" spans="2:3" x14ac:dyDescent="0.25">
      <c r="B15955" s="76"/>
      <c r="C15955" s="75"/>
    </row>
    <row r="15956" spans="2:3" x14ac:dyDescent="0.25">
      <c r="B15956" s="76"/>
      <c r="C15956" s="75"/>
    </row>
    <row r="15957" spans="2:3" x14ac:dyDescent="0.25">
      <c r="B15957" s="76"/>
      <c r="C15957" s="75"/>
    </row>
    <row r="15958" spans="2:3" x14ac:dyDescent="0.25">
      <c r="B15958" s="76"/>
      <c r="C15958" s="75"/>
    </row>
    <row r="15959" spans="2:3" x14ac:dyDescent="0.25">
      <c r="B15959" s="76"/>
      <c r="C15959" s="75"/>
    </row>
    <row r="15960" spans="2:3" x14ac:dyDescent="0.25">
      <c r="B15960" s="76"/>
      <c r="C15960" s="75"/>
    </row>
    <row r="15961" spans="2:3" x14ac:dyDescent="0.25">
      <c r="B15961" s="76"/>
      <c r="C15961" s="75"/>
    </row>
    <row r="15962" spans="2:3" x14ac:dyDescent="0.25">
      <c r="B15962" s="76"/>
      <c r="C15962" s="75"/>
    </row>
    <row r="15963" spans="2:3" x14ac:dyDescent="0.25">
      <c r="B15963" s="76"/>
      <c r="C15963" s="75"/>
    </row>
    <row r="15964" spans="2:3" x14ac:dyDescent="0.25">
      <c r="B15964" s="76"/>
      <c r="C15964" s="75"/>
    </row>
    <row r="15965" spans="2:3" x14ac:dyDescent="0.25">
      <c r="B15965" s="76"/>
      <c r="C15965" s="75"/>
    </row>
    <row r="16075" spans="2:3" x14ac:dyDescent="0.25">
      <c r="B16075" s="76"/>
      <c r="C16075" s="75"/>
    </row>
    <row r="16076" spans="2:3" x14ac:dyDescent="0.25">
      <c r="B16076" s="76"/>
      <c r="C16076" s="75"/>
    </row>
    <row r="16077" spans="2:3" x14ac:dyDescent="0.25">
      <c r="B16077" s="76"/>
      <c r="C16077" s="75"/>
    </row>
    <row r="16078" spans="2:3" x14ac:dyDescent="0.25">
      <c r="B16078" s="76"/>
      <c r="C16078" s="75"/>
    </row>
    <row r="16079" spans="2:3" x14ac:dyDescent="0.25">
      <c r="B16079" s="76"/>
      <c r="C16079" s="75"/>
    </row>
    <row r="16080" spans="2:3" x14ac:dyDescent="0.25">
      <c r="B16080" s="76"/>
      <c r="C16080" s="75"/>
    </row>
    <row r="16081" spans="2:3" x14ac:dyDescent="0.25">
      <c r="B16081" s="76"/>
      <c r="C16081" s="75"/>
    </row>
    <row r="16082" spans="2:3" x14ac:dyDescent="0.25">
      <c r="B16082" s="76"/>
      <c r="C16082" s="75"/>
    </row>
    <row r="16083" spans="2:3" x14ac:dyDescent="0.25">
      <c r="B16083" s="76"/>
      <c r="C16083" s="75"/>
    </row>
    <row r="16084" spans="2:3" x14ac:dyDescent="0.25">
      <c r="B16084" s="76"/>
      <c r="C16084" s="75"/>
    </row>
    <row r="16085" spans="2:3" x14ac:dyDescent="0.25">
      <c r="B16085" s="76"/>
      <c r="C16085" s="75"/>
    </row>
    <row r="16086" spans="2:3" x14ac:dyDescent="0.25">
      <c r="B16086" s="76"/>
      <c r="C16086" s="75"/>
    </row>
    <row r="16087" spans="2:3" x14ac:dyDescent="0.25">
      <c r="B16087" s="76"/>
      <c r="C16087" s="75"/>
    </row>
    <row r="16197" spans="2:3" x14ac:dyDescent="0.25">
      <c r="B16197" s="76"/>
      <c r="C16197" s="75"/>
    </row>
    <row r="16198" spans="2:3" x14ac:dyDescent="0.25">
      <c r="B16198" s="76"/>
      <c r="C16198" s="75"/>
    </row>
    <row r="16199" spans="2:3" x14ac:dyDescent="0.25">
      <c r="B16199" s="76"/>
      <c r="C16199" s="75"/>
    </row>
    <row r="16200" spans="2:3" x14ac:dyDescent="0.25">
      <c r="B16200" s="76"/>
      <c r="C16200" s="75"/>
    </row>
    <row r="16201" spans="2:3" x14ac:dyDescent="0.25">
      <c r="B16201" s="76"/>
      <c r="C16201" s="75"/>
    </row>
    <row r="16202" spans="2:3" x14ac:dyDescent="0.25">
      <c r="B16202" s="76"/>
      <c r="C16202" s="75"/>
    </row>
    <row r="16203" spans="2:3" x14ac:dyDescent="0.25">
      <c r="B16203" s="76"/>
      <c r="C16203" s="75"/>
    </row>
    <row r="16204" spans="2:3" x14ac:dyDescent="0.25">
      <c r="B16204" s="76"/>
      <c r="C16204" s="75"/>
    </row>
    <row r="16205" spans="2:3" x14ac:dyDescent="0.25">
      <c r="B16205" s="76"/>
      <c r="C16205" s="75"/>
    </row>
    <row r="16206" spans="2:3" x14ac:dyDescent="0.25">
      <c r="B16206" s="76"/>
      <c r="C16206" s="75"/>
    </row>
    <row r="16207" spans="2:3" x14ac:dyDescent="0.25">
      <c r="B16207" s="76"/>
      <c r="C16207" s="75"/>
    </row>
    <row r="16208" spans="2:3" x14ac:dyDescent="0.25">
      <c r="B16208" s="76"/>
      <c r="C16208" s="75"/>
    </row>
    <row r="16209" spans="2:3" x14ac:dyDescent="0.25">
      <c r="B16209" s="76"/>
      <c r="C16209" s="75"/>
    </row>
    <row r="16319" spans="2:3" x14ac:dyDescent="0.25">
      <c r="B16319" s="76"/>
      <c r="C16319" s="75"/>
    </row>
    <row r="16320" spans="2:3" x14ac:dyDescent="0.25">
      <c r="B16320" s="76"/>
      <c r="C16320" s="75"/>
    </row>
    <row r="16321" spans="2:3" x14ac:dyDescent="0.25">
      <c r="B16321" s="76"/>
      <c r="C16321" s="75"/>
    </row>
    <row r="16322" spans="2:3" x14ac:dyDescent="0.25">
      <c r="B16322" s="76"/>
      <c r="C16322" s="75"/>
    </row>
    <row r="16323" spans="2:3" x14ac:dyDescent="0.25">
      <c r="B16323" s="76"/>
      <c r="C16323" s="75"/>
    </row>
    <row r="16324" spans="2:3" x14ac:dyDescent="0.25">
      <c r="B16324" s="76"/>
      <c r="C16324" s="75"/>
    </row>
    <row r="16325" spans="2:3" x14ac:dyDescent="0.25">
      <c r="B16325" s="76"/>
      <c r="C16325" s="75"/>
    </row>
    <row r="16326" spans="2:3" x14ac:dyDescent="0.25">
      <c r="B16326" s="76"/>
      <c r="C16326" s="75"/>
    </row>
    <row r="16327" spans="2:3" x14ac:dyDescent="0.25">
      <c r="B16327" s="76"/>
      <c r="C16327" s="75"/>
    </row>
    <row r="16328" spans="2:3" x14ac:dyDescent="0.25">
      <c r="B16328" s="76"/>
      <c r="C16328" s="75"/>
    </row>
    <row r="16329" spans="2:3" x14ac:dyDescent="0.25">
      <c r="B16329" s="76"/>
      <c r="C16329" s="75"/>
    </row>
    <row r="16330" spans="2:3" x14ac:dyDescent="0.25">
      <c r="B16330" s="76"/>
      <c r="C16330" s="75"/>
    </row>
    <row r="16331" spans="2:3" x14ac:dyDescent="0.25">
      <c r="B16331" s="76"/>
      <c r="C16331" s="75"/>
    </row>
    <row r="16441" spans="2:3" x14ac:dyDescent="0.25">
      <c r="B16441" s="76"/>
      <c r="C16441" s="75"/>
    </row>
    <row r="16442" spans="2:3" x14ac:dyDescent="0.25">
      <c r="B16442" s="76"/>
      <c r="C16442" s="75"/>
    </row>
    <row r="16443" spans="2:3" x14ac:dyDescent="0.25">
      <c r="B16443" s="76"/>
      <c r="C16443" s="75"/>
    </row>
    <row r="16444" spans="2:3" x14ac:dyDescent="0.25">
      <c r="B16444" s="76"/>
      <c r="C16444" s="75"/>
    </row>
    <row r="16445" spans="2:3" x14ac:dyDescent="0.25">
      <c r="B16445" s="76"/>
      <c r="C16445" s="75"/>
    </row>
    <row r="16446" spans="2:3" x14ac:dyDescent="0.25">
      <c r="B16446" s="76"/>
      <c r="C16446" s="75"/>
    </row>
    <row r="16447" spans="2:3" x14ac:dyDescent="0.25">
      <c r="B16447" s="76"/>
      <c r="C16447" s="75"/>
    </row>
    <row r="16448" spans="2:3" x14ac:dyDescent="0.25">
      <c r="B16448" s="76"/>
      <c r="C16448" s="75"/>
    </row>
    <row r="16449" spans="2:3" x14ac:dyDescent="0.25">
      <c r="B16449" s="76"/>
      <c r="C16449" s="75"/>
    </row>
    <row r="16450" spans="2:3" x14ac:dyDescent="0.25">
      <c r="B16450" s="76"/>
      <c r="C16450" s="75"/>
    </row>
    <row r="16451" spans="2:3" x14ac:dyDescent="0.25">
      <c r="B16451" s="76"/>
      <c r="C16451" s="75"/>
    </row>
    <row r="16452" spans="2:3" x14ac:dyDescent="0.25">
      <c r="B16452" s="76"/>
      <c r="C16452" s="75"/>
    </row>
    <row r="16453" spans="2:3" x14ac:dyDescent="0.25">
      <c r="B16453" s="76"/>
      <c r="C16453" s="75"/>
    </row>
    <row r="16563" spans="2:3" x14ac:dyDescent="0.25">
      <c r="B16563" s="76"/>
      <c r="C16563" s="75"/>
    </row>
    <row r="16564" spans="2:3" x14ac:dyDescent="0.25">
      <c r="B16564" s="76"/>
      <c r="C16564" s="75"/>
    </row>
    <row r="16565" spans="2:3" x14ac:dyDescent="0.25">
      <c r="B16565" s="76"/>
      <c r="C16565" s="75"/>
    </row>
    <row r="16566" spans="2:3" x14ac:dyDescent="0.25">
      <c r="B16566" s="76"/>
      <c r="C16566" s="75"/>
    </row>
    <row r="16567" spans="2:3" x14ac:dyDescent="0.25">
      <c r="B16567" s="76"/>
      <c r="C16567" s="75"/>
    </row>
    <row r="16568" spans="2:3" x14ac:dyDescent="0.25">
      <c r="B16568" s="76"/>
      <c r="C16568" s="75"/>
    </row>
    <row r="16569" spans="2:3" x14ac:dyDescent="0.25">
      <c r="B16569" s="76"/>
      <c r="C16569" s="75"/>
    </row>
    <row r="16570" spans="2:3" x14ac:dyDescent="0.25">
      <c r="B16570" s="76"/>
      <c r="C16570" s="75"/>
    </row>
    <row r="16571" spans="2:3" x14ac:dyDescent="0.25">
      <c r="B16571" s="76"/>
      <c r="C16571" s="75"/>
    </row>
    <row r="16572" spans="2:3" x14ac:dyDescent="0.25">
      <c r="B16572" s="76"/>
      <c r="C16572" s="75"/>
    </row>
    <row r="16573" spans="2:3" x14ac:dyDescent="0.25">
      <c r="B16573" s="76"/>
      <c r="C16573" s="75"/>
    </row>
    <row r="16574" spans="2:3" x14ac:dyDescent="0.25">
      <c r="B16574" s="76"/>
      <c r="C16574" s="75"/>
    </row>
    <row r="16575" spans="2:3" x14ac:dyDescent="0.25">
      <c r="B16575" s="76"/>
      <c r="C16575" s="75"/>
    </row>
    <row r="16685" spans="2:3" x14ac:dyDescent="0.25">
      <c r="B16685" s="76"/>
      <c r="C16685" s="75"/>
    </row>
    <row r="16686" spans="2:3" x14ac:dyDescent="0.25">
      <c r="B16686" s="76"/>
      <c r="C16686" s="75"/>
    </row>
    <row r="16687" spans="2:3" x14ac:dyDescent="0.25">
      <c r="B16687" s="76"/>
      <c r="C16687" s="75"/>
    </row>
    <row r="16688" spans="2:3" x14ac:dyDescent="0.25">
      <c r="B16688" s="76"/>
      <c r="C16688" s="75"/>
    </row>
    <row r="16689" spans="2:3" x14ac:dyDescent="0.25">
      <c r="B16689" s="76"/>
      <c r="C16689" s="75"/>
    </row>
    <row r="16690" spans="2:3" x14ac:dyDescent="0.25">
      <c r="B16690" s="76"/>
      <c r="C16690" s="75"/>
    </row>
    <row r="16691" spans="2:3" x14ac:dyDescent="0.25">
      <c r="B16691" s="76"/>
      <c r="C16691" s="75"/>
    </row>
    <row r="16692" spans="2:3" x14ac:dyDescent="0.25">
      <c r="B16692" s="76"/>
      <c r="C16692" s="75"/>
    </row>
    <row r="16693" spans="2:3" x14ac:dyDescent="0.25">
      <c r="B16693" s="76"/>
      <c r="C16693" s="75"/>
    </row>
    <row r="16694" spans="2:3" x14ac:dyDescent="0.25">
      <c r="B16694" s="76"/>
      <c r="C16694" s="75"/>
    </row>
    <row r="16695" spans="2:3" x14ac:dyDescent="0.25">
      <c r="B16695" s="76"/>
      <c r="C16695" s="75"/>
    </row>
    <row r="16696" spans="2:3" x14ac:dyDescent="0.25">
      <c r="B16696" s="76"/>
      <c r="C16696" s="75"/>
    </row>
    <row r="16697" spans="2:3" x14ac:dyDescent="0.25">
      <c r="B16697" s="76"/>
      <c r="C16697" s="75"/>
    </row>
    <row r="16807" spans="2:3" x14ac:dyDescent="0.25">
      <c r="B16807" s="76"/>
      <c r="C16807" s="75"/>
    </row>
    <row r="16808" spans="2:3" x14ac:dyDescent="0.25">
      <c r="B16808" s="76"/>
      <c r="C16808" s="75"/>
    </row>
    <row r="16809" spans="2:3" x14ac:dyDescent="0.25">
      <c r="B16809" s="76"/>
      <c r="C16809" s="75"/>
    </row>
    <row r="16810" spans="2:3" x14ac:dyDescent="0.25">
      <c r="B16810" s="76"/>
      <c r="C16810" s="75"/>
    </row>
    <row r="16811" spans="2:3" x14ac:dyDescent="0.25">
      <c r="B16811" s="76"/>
      <c r="C16811" s="75"/>
    </row>
    <row r="16812" spans="2:3" x14ac:dyDescent="0.25">
      <c r="B16812" s="76"/>
      <c r="C16812" s="75"/>
    </row>
    <row r="16813" spans="2:3" x14ac:dyDescent="0.25">
      <c r="B16813" s="76"/>
      <c r="C16813" s="75"/>
    </row>
    <row r="16814" spans="2:3" x14ac:dyDescent="0.25">
      <c r="B16814" s="76"/>
      <c r="C16814" s="75"/>
    </row>
    <row r="16815" spans="2:3" x14ac:dyDescent="0.25">
      <c r="B16815" s="76"/>
      <c r="C16815" s="75"/>
    </row>
    <row r="16816" spans="2:3" x14ac:dyDescent="0.25">
      <c r="B16816" s="76"/>
      <c r="C16816" s="75"/>
    </row>
    <row r="16817" spans="2:3" x14ac:dyDescent="0.25">
      <c r="B16817" s="76"/>
      <c r="C16817" s="75"/>
    </row>
    <row r="16818" spans="2:3" x14ac:dyDescent="0.25">
      <c r="B16818" s="76"/>
      <c r="C16818" s="75"/>
    </row>
    <row r="16819" spans="2:3" x14ac:dyDescent="0.25">
      <c r="B16819" s="76"/>
      <c r="C16819" s="75"/>
    </row>
    <row r="16929" spans="2:3" x14ac:dyDescent="0.25">
      <c r="B16929" s="76"/>
      <c r="C16929" s="75"/>
    </row>
    <row r="16930" spans="2:3" x14ac:dyDescent="0.25">
      <c r="B16930" s="76"/>
      <c r="C16930" s="75"/>
    </row>
    <row r="16931" spans="2:3" x14ac:dyDescent="0.25">
      <c r="B16931" s="76"/>
      <c r="C16931" s="75"/>
    </row>
    <row r="16932" spans="2:3" x14ac:dyDescent="0.25">
      <c r="B16932" s="76"/>
      <c r="C16932" s="75"/>
    </row>
    <row r="16933" spans="2:3" x14ac:dyDescent="0.25">
      <c r="B16933" s="76"/>
      <c r="C16933" s="75"/>
    </row>
    <row r="16934" spans="2:3" x14ac:dyDescent="0.25">
      <c r="B16934" s="76"/>
      <c r="C16934" s="75"/>
    </row>
    <row r="16935" spans="2:3" x14ac:dyDescent="0.25">
      <c r="B16935" s="76"/>
      <c r="C16935" s="75"/>
    </row>
    <row r="16936" spans="2:3" x14ac:dyDescent="0.25">
      <c r="B16936" s="76"/>
      <c r="C16936" s="75"/>
    </row>
    <row r="16937" spans="2:3" x14ac:dyDescent="0.25">
      <c r="B16937" s="76"/>
      <c r="C16937" s="75"/>
    </row>
    <row r="16938" spans="2:3" x14ac:dyDescent="0.25">
      <c r="B16938" s="76"/>
      <c r="C16938" s="75"/>
    </row>
    <row r="16939" spans="2:3" x14ac:dyDescent="0.25">
      <c r="B16939" s="76"/>
      <c r="C16939" s="75"/>
    </row>
    <row r="16940" spans="2:3" x14ac:dyDescent="0.25">
      <c r="B16940" s="76"/>
      <c r="C16940" s="75"/>
    </row>
    <row r="16941" spans="2:3" x14ac:dyDescent="0.25">
      <c r="B16941" s="76"/>
      <c r="C16941" s="75"/>
    </row>
    <row r="17051" spans="2:3" x14ac:dyDescent="0.25">
      <c r="B17051" s="76"/>
      <c r="C17051" s="75"/>
    </row>
    <row r="17052" spans="2:3" x14ac:dyDescent="0.25">
      <c r="B17052" s="76"/>
      <c r="C17052" s="75"/>
    </row>
    <row r="17053" spans="2:3" x14ac:dyDescent="0.25">
      <c r="B17053" s="76"/>
      <c r="C17053" s="75"/>
    </row>
    <row r="17054" spans="2:3" x14ac:dyDescent="0.25">
      <c r="B17054" s="76"/>
      <c r="C17054" s="75"/>
    </row>
    <row r="17055" spans="2:3" x14ac:dyDescent="0.25">
      <c r="B17055" s="76"/>
      <c r="C17055" s="75"/>
    </row>
    <row r="17056" spans="2:3" x14ac:dyDescent="0.25">
      <c r="B17056" s="76"/>
      <c r="C17056" s="75"/>
    </row>
    <row r="17057" spans="2:3" x14ac:dyDescent="0.25">
      <c r="B17057" s="76"/>
      <c r="C17057" s="75"/>
    </row>
    <row r="17058" spans="2:3" x14ac:dyDescent="0.25">
      <c r="B17058" s="76"/>
      <c r="C17058" s="75"/>
    </row>
    <row r="17059" spans="2:3" x14ac:dyDescent="0.25">
      <c r="B17059" s="76"/>
      <c r="C17059" s="75"/>
    </row>
    <row r="17060" spans="2:3" x14ac:dyDescent="0.25">
      <c r="B17060" s="76"/>
      <c r="C17060" s="75"/>
    </row>
    <row r="17061" spans="2:3" x14ac:dyDescent="0.25">
      <c r="B17061" s="76"/>
      <c r="C17061" s="75"/>
    </row>
    <row r="17062" spans="2:3" x14ac:dyDescent="0.25">
      <c r="B17062" s="76"/>
      <c r="C17062" s="75"/>
    </row>
    <row r="17063" spans="2:3" x14ac:dyDescent="0.25">
      <c r="B17063" s="76"/>
      <c r="C17063" s="75"/>
    </row>
    <row r="17173" spans="2:3" x14ac:dyDescent="0.25">
      <c r="B17173" s="76"/>
      <c r="C17173" s="75"/>
    </row>
    <row r="17174" spans="2:3" x14ac:dyDescent="0.25">
      <c r="B17174" s="76"/>
      <c r="C17174" s="75"/>
    </row>
    <row r="17175" spans="2:3" x14ac:dyDescent="0.25">
      <c r="B17175" s="76"/>
      <c r="C17175" s="75"/>
    </row>
    <row r="17176" spans="2:3" x14ac:dyDescent="0.25">
      <c r="B17176" s="76"/>
      <c r="C17176" s="75"/>
    </row>
    <row r="17177" spans="2:3" x14ac:dyDescent="0.25">
      <c r="B17177" s="76"/>
      <c r="C17177" s="75"/>
    </row>
    <row r="17178" spans="2:3" x14ac:dyDescent="0.25">
      <c r="B17178" s="76"/>
      <c r="C17178" s="75"/>
    </row>
    <row r="17179" spans="2:3" x14ac:dyDescent="0.25">
      <c r="B17179" s="76"/>
      <c r="C17179" s="75"/>
    </row>
    <row r="17180" spans="2:3" x14ac:dyDescent="0.25">
      <c r="B17180" s="76"/>
      <c r="C17180" s="75"/>
    </row>
    <row r="17181" spans="2:3" x14ac:dyDescent="0.25">
      <c r="B17181" s="76"/>
      <c r="C17181" s="75"/>
    </row>
    <row r="17182" spans="2:3" x14ac:dyDescent="0.25">
      <c r="B17182" s="76"/>
      <c r="C17182" s="75"/>
    </row>
    <row r="17183" spans="2:3" x14ac:dyDescent="0.25">
      <c r="B17183" s="76"/>
      <c r="C17183" s="75"/>
    </row>
    <row r="17184" spans="2:3" x14ac:dyDescent="0.25">
      <c r="B17184" s="76"/>
      <c r="C17184" s="75"/>
    </row>
    <row r="17185" spans="2:3" x14ac:dyDescent="0.25">
      <c r="B17185" s="76"/>
      <c r="C17185" s="75"/>
    </row>
    <row r="17295" spans="2:3" x14ac:dyDescent="0.25">
      <c r="B17295" s="76"/>
      <c r="C17295" s="75"/>
    </row>
    <row r="17296" spans="2:3" x14ac:dyDescent="0.25">
      <c r="B17296" s="76"/>
      <c r="C17296" s="75"/>
    </row>
    <row r="17297" spans="2:3" x14ac:dyDescent="0.25">
      <c r="B17297" s="76"/>
      <c r="C17297" s="75"/>
    </row>
    <row r="17298" spans="2:3" x14ac:dyDescent="0.25">
      <c r="B17298" s="76"/>
      <c r="C17298" s="75"/>
    </row>
    <row r="17299" spans="2:3" x14ac:dyDescent="0.25">
      <c r="B17299" s="76"/>
      <c r="C17299" s="75"/>
    </row>
    <row r="17300" spans="2:3" x14ac:dyDescent="0.25">
      <c r="B17300" s="76"/>
      <c r="C17300" s="75"/>
    </row>
    <row r="17301" spans="2:3" x14ac:dyDescent="0.25">
      <c r="B17301" s="76"/>
      <c r="C17301" s="75"/>
    </row>
    <row r="17302" spans="2:3" x14ac:dyDescent="0.25">
      <c r="B17302" s="76"/>
      <c r="C17302" s="75"/>
    </row>
    <row r="17303" spans="2:3" x14ac:dyDescent="0.25">
      <c r="B17303" s="76"/>
      <c r="C17303" s="75"/>
    </row>
    <row r="17304" spans="2:3" x14ac:dyDescent="0.25">
      <c r="B17304" s="76"/>
      <c r="C17304" s="75"/>
    </row>
    <row r="17305" spans="2:3" x14ac:dyDescent="0.25">
      <c r="B17305" s="76"/>
      <c r="C17305" s="75"/>
    </row>
    <row r="17306" spans="2:3" x14ac:dyDescent="0.25">
      <c r="B17306" s="76"/>
      <c r="C17306" s="75"/>
    </row>
    <row r="17307" spans="2:3" x14ac:dyDescent="0.25">
      <c r="B17307" s="76"/>
      <c r="C17307" s="75"/>
    </row>
    <row r="17417" spans="2:3" x14ac:dyDescent="0.25">
      <c r="B17417" s="76"/>
      <c r="C17417" s="75"/>
    </row>
    <row r="17418" spans="2:3" x14ac:dyDescent="0.25">
      <c r="B17418" s="76"/>
      <c r="C17418" s="75"/>
    </row>
    <row r="17419" spans="2:3" x14ac:dyDescent="0.25">
      <c r="B17419" s="76"/>
      <c r="C17419" s="75"/>
    </row>
    <row r="17420" spans="2:3" x14ac:dyDescent="0.25">
      <c r="B17420" s="76"/>
      <c r="C17420" s="75"/>
    </row>
    <row r="17421" spans="2:3" x14ac:dyDescent="0.25">
      <c r="B17421" s="76"/>
      <c r="C17421" s="75"/>
    </row>
    <row r="17422" spans="2:3" x14ac:dyDescent="0.25">
      <c r="B17422" s="76"/>
      <c r="C17422" s="75"/>
    </row>
    <row r="17423" spans="2:3" x14ac:dyDescent="0.25">
      <c r="B17423" s="76"/>
      <c r="C17423" s="75"/>
    </row>
    <row r="17424" spans="2:3" x14ac:dyDescent="0.25">
      <c r="B17424" s="76"/>
      <c r="C17424" s="75"/>
    </row>
    <row r="17425" spans="2:3" x14ac:dyDescent="0.25">
      <c r="B17425" s="76"/>
      <c r="C17425" s="75"/>
    </row>
    <row r="17426" spans="2:3" x14ac:dyDescent="0.25">
      <c r="B17426" s="76"/>
      <c r="C17426" s="75"/>
    </row>
    <row r="17427" spans="2:3" x14ac:dyDescent="0.25">
      <c r="B17427" s="76"/>
      <c r="C17427" s="75"/>
    </row>
    <row r="17428" spans="2:3" x14ac:dyDescent="0.25">
      <c r="B17428" s="76"/>
      <c r="C17428" s="75"/>
    </row>
    <row r="17429" spans="2:3" x14ac:dyDescent="0.25">
      <c r="B17429" s="76"/>
      <c r="C17429" s="75"/>
    </row>
    <row r="17539" spans="2:3" x14ac:dyDescent="0.25">
      <c r="B17539" s="76"/>
      <c r="C17539" s="75"/>
    </row>
    <row r="17540" spans="2:3" x14ac:dyDescent="0.25">
      <c r="B17540" s="76"/>
      <c r="C17540" s="75"/>
    </row>
    <row r="17541" spans="2:3" x14ac:dyDescent="0.25">
      <c r="B17541" s="76"/>
      <c r="C17541" s="75"/>
    </row>
    <row r="17542" spans="2:3" x14ac:dyDescent="0.25">
      <c r="B17542" s="76"/>
      <c r="C17542" s="75"/>
    </row>
    <row r="17543" spans="2:3" x14ac:dyDescent="0.25">
      <c r="B17543" s="76"/>
      <c r="C17543" s="75"/>
    </row>
    <row r="17544" spans="2:3" x14ac:dyDescent="0.25">
      <c r="B17544" s="76"/>
      <c r="C17544" s="75"/>
    </row>
    <row r="17545" spans="2:3" x14ac:dyDescent="0.25">
      <c r="B17545" s="76"/>
      <c r="C17545" s="75"/>
    </row>
    <row r="17546" spans="2:3" x14ac:dyDescent="0.25">
      <c r="B17546" s="76"/>
      <c r="C17546" s="75"/>
    </row>
    <row r="17547" spans="2:3" x14ac:dyDescent="0.25">
      <c r="B17547" s="76"/>
      <c r="C17547" s="75"/>
    </row>
    <row r="17548" spans="2:3" x14ac:dyDescent="0.25">
      <c r="B17548" s="76"/>
      <c r="C17548" s="75"/>
    </row>
    <row r="17549" spans="2:3" x14ac:dyDescent="0.25">
      <c r="B17549" s="76"/>
      <c r="C17549" s="75"/>
    </row>
    <row r="17550" spans="2:3" x14ac:dyDescent="0.25">
      <c r="B17550" s="76"/>
      <c r="C17550" s="75"/>
    </row>
    <row r="17551" spans="2:3" x14ac:dyDescent="0.25">
      <c r="B17551" s="76"/>
      <c r="C17551" s="75"/>
    </row>
    <row r="17661" spans="2:3" x14ac:dyDescent="0.25">
      <c r="B17661" s="76"/>
      <c r="C17661" s="75"/>
    </row>
    <row r="17662" spans="2:3" x14ac:dyDescent="0.25">
      <c r="B17662" s="76"/>
      <c r="C17662" s="75"/>
    </row>
    <row r="17663" spans="2:3" x14ac:dyDescent="0.25">
      <c r="B17663" s="76"/>
      <c r="C17663" s="75"/>
    </row>
    <row r="17664" spans="2:3" x14ac:dyDescent="0.25">
      <c r="B17664" s="76"/>
      <c r="C17664" s="75"/>
    </row>
    <row r="17665" spans="2:3" x14ac:dyDescent="0.25">
      <c r="B17665" s="76"/>
      <c r="C17665" s="75"/>
    </row>
    <row r="17666" spans="2:3" x14ac:dyDescent="0.25">
      <c r="B17666" s="76"/>
      <c r="C17666" s="75"/>
    </row>
    <row r="17667" spans="2:3" x14ac:dyDescent="0.25">
      <c r="B17667" s="76"/>
      <c r="C17667" s="75"/>
    </row>
    <row r="17668" spans="2:3" x14ac:dyDescent="0.25">
      <c r="B17668" s="76"/>
      <c r="C17668" s="75"/>
    </row>
    <row r="17669" spans="2:3" x14ac:dyDescent="0.25">
      <c r="B17669" s="76"/>
      <c r="C17669" s="75"/>
    </row>
    <row r="17670" spans="2:3" x14ac:dyDescent="0.25">
      <c r="B17670" s="76"/>
      <c r="C17670" s="75"/>
    </row>
    <row r="17671" spans="2:3" x14ac:dyDescent="0.25">
      <c r="B17671" s="76"/>
      <c r="C17671" s="75"/>
    </row>
    <row r="17672" spans="2:3" x14ac:dyDescent="0.25">
      <c r="B17672" s="76"/>
      <c r="C17672" s="75"/>
    </row>
    <row r="17673" spans="2:3" x14ac:dyDescent="0.25">
      <c r="B17673" s="76"/>
      <c r="C17673" s="75"/>
    </row>
    <row r="17783" spans="2:3" x14ac:dyDescent="0.25">
      <c r="B17783" s="76"/>
      <c r="C17783" s="75"/>
    </row>
    <row r="17784" spans="2:3" x14ac:dyDescent="0.25">
      <c r="B17784" s="76"/>
      <c r="C17784" s="75"/>
    </row>
    <row r="17785" spans="2:3" x14ac:dyDescent="0.25">
      <c r="B17785" s="76"/>
      <c r="C17785" s="75"/>
    </row>
    <row r="17786" spans="2:3" x14ac:dyDescent="0.25">
      <c r="B17786" s="76"/>
      <c r="C17786" s="75"/>
    </row>
    <row r="17787" spans="2:3" x14ac:dyDescent="0.25">
      <c r="B17787" s="76"/>
      <c r="C17787" s="75"/>
    </row>
    <row r="17788" spans="2:3" x14ac:dyDescent="0.25">
      <c r="B17788" s="76"/>
      <c r="C17788" s="75"/>
    </row>
    <row r="17789" spans="2:3" x14ac:dyDescent="0.25">
      <c r="B17789" s="76"/>
      <c r="C17789" s="75"/>
    </row>
    <row r="17790" spans="2:3" x14ac:dyDescent="0.25">
      <c r="B17790" s="76"/>
      <c r="C17790" s="75"/>
    </row>
    <row r="17791" spans="2:3" x14ac:dyDescent="0.25">
      <c r="B17791" s="76"/>
      <c r="C17791" s="75"/>
    </row>
    <row r="17792" spans="2:3" x14ac:dyDescent="0.25">
      <c r="B17792" s="76"/>
      <c r="C17792" s="75"/>
    </row>
    <row r="17793" spans="2:3" x14ac:dyDescent="0.25">
      <c r="B17793" s="76"/>
      <c r="C17793" s="75"/>
    </row>
    <row r="17794" spans="2:3" x14ac:dyDescent="0.25">
      <c r="B17794" s="76"/>
      <c r="C17794" s="75"/>
    </row>
    <row r="17795" spans="2:3" x14ac:dyDescent="0.25">
      <c r="B17795" s="76"/>
      <c r="C17795" s="75"/>
    </row>
    <row r="17905" spans="2:3" x14ac:dyDescent="0.25">
      <c r="B17905" s="76"/>
      <c r="C17905" s="75"/>
    </row>
    <row r="17906" spans="2:3" x14ac:dyDescent="0.25">
      <c r="B17906" s="76"/>
      <c r="C17906" s="75"/>
    </row>
    <row r="17907" spans="2:3" x14ac:dyDescent="0.25">
      <c r="B17907" s="76"/>
      <c r="C17907" s="75"/>
    </row>
    <row r="17908" spans="2:3" x14ac:dyDescent="0.25">
      <c r="B17908" s="76"/>
      <c r="C17908" s="75"/>
    </row>
    <row r="17909" spans="2:3" x14ac:dyDescent="0.25">
      <c r="B17909" s="76"/>
      <c r="C17909" s="75"/>
    </row>
    <row r="17910" spans="2:3" x14ac:dyDescent="0.25">
      <c r="B17910" s="76"/>
      <c r="C17910" s="75"/>
    </row>
    <row r="17911" spans="2:3" x14ac:dyDescent="0.25">
      <c r="B17911" s="76"/>
      <c r="C17911" s="75"/>
    </row>
    <row r="17912" spans="2:3" x14ac:dyDescent="0.25">
      <c r="B17912" s="76"/>
      <c r="C17912" s="75"/>
    </row>
    <row r="17913" spans="2:3" x14ac:dyDescent="0.25">
      <c r="B17913" s="76"/>
      <c r="C17913" s="75"/>
    </row>
    <row r="17914" spans="2:3" x14ac:dyDescent="0.25">
      <c r="B17914" s="76"/>
      <c r="C17914" s="75"/>
    </row>
    <row r="17915" spans="2:3" x14ac:dyDescent="0.25">
      <c r="B17915" s="76"/>
      <c r="C17915" s="75"/>
    </row>
    <row r="17916" spans="2:3" x14ac:dyDescent="0.25">
      <c r="B17916" s="76"/>
      <c r="C17916" s="75"/>
    </row>
    <row r="17917" spans="2:3" x14ac:dyDescent="0.25">
      <c r="B17917" s="76"/>
      <c r="C17917" s="75"/>
    </row>
    <row r="18027" spans="2:3" x14ac:dyDescent="0.25">
      <c r="B18027" s="76"/>
      <c r="C18027" s="75"/>
    </row>
    <row r="18028" spans="2:3" x14ac:dyDescent="0.25">
      <c r="B18028" s="76"/>
      <c r="C18028" s="75"/>
    </row>
    <row r="18029" spans="2:3" x14ac:dyDescent="0.25">
      <c r="B18029" s="76"/>
      <c r="C18029" s="75"/>
    </row>
    <row r="18030" spans="2:3" x14ac:dyDescent="0.25">
      <c r="B18030" s="76"/>
      <c r="C18030" s="75"/>
    </row>
    <row r="18031" spans="2:3" x14ac:dyDescent="0.25">
      <c r="B18031" s="76"/>
      <c r="C18031" s="75"/>
    </row>
    <row r="18032" spans="2:3" x14ac:dyDescent="0.25">
      <c r="B18032" s="76"/>
      <c r="C18032" s="75"/>
    </row>
    <row r="18033" spans="2:3" x14ac:dyDescent="0.25">
      <c r="B18033" s="76"/>
      <c r="C18033" s="75"/>
    </row>
    <row r="18034" spans="2:3" x14ac:dyDescent="0.25">
      <c r="B18034" s="76"/>
      <c r="C18034" s="75"/>
    </row>
    <row r="18035" spans="2:3" x14ac:dyDescent="0.25">
      <c r="B18035" s="76"/>
      <c r="C18035" s="75"/>
    </row>
    <row r="18036" spans="2:3" x14ac:dyDescent="0.25">
      <c r="B18036" s="76"/>
      <c r="C18036" s="75"/>
    </row>
    <row r="18037" spans="2:3" x14ac:dyDescent="0.25">
      <c r="B18037" s="76"/>
      <c r="C18037" s="75"/>
    </row>
    <row r="18038" spans="2:3" x14ac:dyDescent="0.25">
      <c r="B18038" s="76"/>
      <c r="C18038" s="75"/>
    </row>
    <row r="18039" spans="2:3" x14ac:dyDescent="0.25">
      <c r="B18039" s="76"/>
      <c r="C18039" s="75"/>
    </row>
    <row r="18149" spans="2:3" x14ac:dyDescent="0.25">
      <c r="B18149" s="76"/>
      <c r="C18149" s="75"/>
    </row>
    <row r="18150" spans="2:3" x14ac:dyDescent="0.25">
      <c r="B18150" s="76"/>
      <c r="C18150" s="75"/>
    </row>
    <row r="18151" spans="2:3" x14ac:dyDescent="0.25">
      <c r="B18151" s="76"/>
      <c r="C18151" s="75"/>
    </row>
    <row r="18152" spans="2:3" x14ac:dyDescent="0.25">
      <c r="B18152" s="76"/>
      <c r="C18152" s="75"/>
    </row>
    <row r="18153" spans="2:3" x14ac:dyDescent="0.25">
      <c r="B18153" s="76"/>
      <c r="C18153" s="75"/>
    </row>
    <row r="18154" spans="2:3" x14ac:dyDescent="0.25">
      <c r="B18154" s="76"/>
      <c r="C18154" s="75"/>
    </row>
    <row r="18155" spans="2:3" x14ac:dyDescent="0.25">
      <c r="B18155" s="76"/>
      <c r="C18155" s="75"/>
    </row>
    <row r="18156" spans="2:3" x14ac:dyDescent="0.25">
      <c r="B18156" s="76"/>
      <c r="C18156" s="75"/>
    </row>
    <row r="18157" spans="2:3" x14ac:dyDescent="0.25">
      <c r="B18157" s="76"/>
      <c r="C18157" s="75"/>
    </row>
    <row r="18158" spans="2:3" x14ac:dyDescent="0.25">
      <c r="B18158" s="76"/>
      <c r="C18158" s="75"/>
    </row>
    <row r="18159" spans="2:3" x14ac:dyDescent="0.25">
      <c r="B18159" s="76"/>
      <c r="C18159" s="75"/>
    </row>
    <row r="18160" spans="2:3" x14ac:dyDescent="0.25">
      <c r="B18160" s="76"/>
      <c r="C18160" s="75"/>
    </row>
    <row r="18161" spans="2:3" x14ac:dyDescent="0.25">
      <c r="B18161" s="76"/>
      <c r="C18161" s="75"/>
    </row>
    <row r="18271" spans="2:3" x14ac:dyDescent="0.25">
      <c r="B18271" s="76"/>
      <c r="C18271" s="75"/>
    </row>
    <row r="18272" spans="2:3" x14ac:dyDescent="0.25">
      <c r="B18272" s="76"/>
      <c r="C18272" s="75"/>
    </row>
    <row r="18273" spans="2:3" x14ac:dyDescent="0.25">
      <c r="B18273" s="76"/>
      <c r="C18273" s="75"/>
    </row>
    <row r="18274" spans="2:3" x14ac:dyDescent="0.25">
      <c r="B18274" s="76"/>
      <c r="C18274" s="75"/>
    </row>
    <row r="18275" spans="2:3" x14ac:dyDescent="0.25">
      <c r="B18275" s="76"/>
      <c r="C18275" s="75"/>
    </row>
    <row r="18276" spans="2:3" x14ac:dyDescent="0.25">
      <c r="B18276" s="76"/>
      <c r="C18276" s="75"/>
    </row>
    <row r="18277" spans="2:3" x14ac:dyDescent="0.25">
      <c r="B18277" s="76"/>
      <c r="C18277" s="75"/>
    </row>
    <row r="18278" spans="2:3" x14ac:dyDescent="0.25">
      <c r="B18278" s="76"/>
      <c r="C18278" s="75"/>
    </row>
    <row r="18279" spans="2:3" x14ac:dyDescent="0.25">
      <c r="B18279" s="76"/>
      <c r="C18279" s="75"/>
    </row>
    <row r="18280" spans="2:3" x14ac:dyDescent="0.25">
      <c r="B18280" s="76"/>
      <c r="C18280" s="75"/>
    </row>
    <row r="18281" spans="2:3" x14ac:dyDescent="0.25">
      <c r="B18281" s="76"/>
      <c r="C18281" s="75"/>
    </row>
    <row r="18282" spans="2:3" x14ac:dyDescent="0.25">
      <c r="B18282" s="76"/>
      <c r="C18282" s="75"/>
    </row>
    <row r="18283" spans="2:3" x14ac:dyDescent="0.25">
      <c r="B18283" s="76"/>
      <c r="C18283" s="75"/>
    </row>
    <row r="18393" spans="2:3" x14ac:dyDescent="0.25">
      <c r="B18393" s="76"/>
      <c r="C18393" s="75"/>
    </row>
    <row r="18394" spans="2:3" x14ac:dyDescent="0.25">
      <c r="B18394" s="76"/>
      <c r="C18394" s="75"/>
    </row>
    <row r="18395" spans="2:3" x14ac:dyDescent="0.25">
      <c r="B18395" s="76"/>
      <c r="C18395" s="75"/>
    </row>
    <row r="18396" spans="2:3" x14ac:dyDescent="0.25">
      <c r="B18396" s="76"/>
      <c r="C18396" s="75"/>
    </row>
    <row r="18397" spans="2:3" x14ac:dyDescent="0.25">
      <c r="B18397" s="76"/>
      <c r="C18397" s="75"/>
    </row>
    <row r="18398" spans="2:3" x14ac:dyDescent="0.25">
      <c r="B18398" s="76"/>
      <c r="C18398" s="75"/>
    </row>
    <row r="18399" spans="2:3" x14ac:dyDescent="0.25">
      <c r="B18399" s="76"/>
      <c r="C18399" s="75"/>
    </row>
    <row r="18400" spans="2:3" x14ac:dyDescent="0.25">
      <c r="B18400" s="76"/>
      <c r="C18400" s="75"/>
    </row>
    <row r="18401" spans="2:3" x14ac:dyDescent="0.25">
      <c r="B18401" s="76"/>
      <c r="C18401" s="75"/>
    </row>
    <row r="18402" spans="2:3" x14ac:dyDescent="0.25">
      <c r="B18402" s="76"/>
      <c r="C18402" s="75"/>
    </row>
    <row r="18403" spans="2:3" x14ac:dyDescent="0.25">
      <c r="B18403" s="76"/>
      <c r="C18403" s="75"/>
    </row>
    <row r="18404" spans="2:3" x14ac:dyDescent="0.25">
      <c r="B18404" s="76"/>
      <c r="C18404" s="75"/>
    </row>
    <row r="18405" spans="2:3" x14ac:dyDescent="0.25">
      <c r="B18405" s="76"/>
      <c r="C18405" s="75"/>
    </row>
    <row r="18515" spans="2:3" x14ac:dyDescent="0.25">
      <c r="B18515" s="76"/>
      <c r="C18515" s="75"/>
    </row>
    <row r="18516" spans="2:3" x14ac:dyDescent="0.25">
      <c r="B18516" s="76"/>
      <c r="C18516" s="75"/>
    </row>
    <row r="18517" spans="2:3" x14ac:dyDescent="0.25">
      <c r="B18517" s="76"/>
      <c r="C18517" s="75"/>
    </row>
    <row r="18518" spans="2:3" x14ac:dyDescent="0.25">
      <c r="B18518" s="76"/>
      <c r="C18518" s="75"/>
    </row>
    <row r="18519" spans="2:3" x14ac:dyDescent="0.25">
      <c r="B18519" s="76"/>
      <c r="C18519" s="75"/>
    </row>
    <row r="18520" spans="2:3" x14ac:dyDescent="0.25">
      <c r="B18520" s="76"/>
      <c r="C18520" s="75"/>
    </row>
    <row r="18521" spans="2:3" x14ac:dyDescent="0.25">
      <c r="B18521" s="76"/>
      <c r="C18521" s="75"/>
    </row>
    <row r="18522" spans="2:3" x14ac:dyDescent="0.25">
      <c r="B18522" s="76"/>
      <c r="C18522" s="75"/>
    </row>
    <row r="18523" spans="2:3" x14ac:dyDescent="0.25">
      <c r="B18523" s="76"/>
      <c r="C18523" s="75"/>
    </row>
    <row r="18524" spans="2:3" x14ac:dyDescent="0.25">
      <c r="B18524" s="76"/>
      <c r="C18524" s="75"/>
    </row>
    <row r="18525" spans="2:3" x14ac:dyDescent="0.25">
      <c r="B18525" s="76"/>
      <c r="C18525" s="75"/>
    </row>
    <row r="18526" spans="2:3" x14ac:dyDescent="0.25">
      <c r="B18526" s="76"/>
      <c r="C18526" s="75"/>
    </row>
    <row r="18527" spans="2:3" x14ac:dyDescent="0.25">
      <c r="B18527" s="76"/>
      <c r="C18527" s="75"/>
    </row>
    <row r="18637" spans="2:3" x14ac:dyDescent="0.25">
      <c r="B18637" s="76"/>
      <c r="C18637" s="75"/>
    </row>
    <row r="18638" spans="2:3" x14ac:dyDescent="0.25">
      <c r="B18638" s="76"/>
      <c r="C18638" s="75"/>
    </row>
    <row r="18639" spans="2:3" x14ac:dyDescent="0.25">
      <c r="B18639" s="76"/>
      <c r="C18639" s="75"/>
    </row>
    <row r="18640" spans="2:3" x14ac:dyDescent="0.25">
      <c r="B18640" s="76"/>
      <c r="C18640" s="75"/>
    </row>
    <row r="18641" spans="2:3" x14ac:dyDescent="0.25">
      <c r="B18641" s="76"/>
      <c r="C18641" s="75"/>
    </row>
    <row r="18642" spans="2:3" x14ac:dyDescent="0.25">
      <c r="B18642" s="76"/>
      <c r="C18642" s="75"/>
    </row>
    <row r="18643" spans="2:3" x14ac:dyDescent="0.25">
      <c r="B18643" s="76"/>
      <c r="C18643" s="75"/>
    </row>
    <row r="18644" spans="2:3" x14ac:dyDescent="0.25">
      <c r="B18644" s="76"/>
      <c r="C18644" s="75"/>
    </row>
    <row r="18645" spans="2:3" x14ac:dyDescent="0.25">
      <c r="B18645" s="76"/>
      <c r="C18645" s="75"/>
    </row>
    <row r="18646" spans="2:3" x14ac:dyDescent="0.25">
      <c r="B18646" s="76"/>
      <c r="C18646" s="75"/>
    </row>
    <row r="18647" spans="2:3" x14ac:dyDescent="0.25">
      <c r="B18647" s="76"/>
      <c r="C18647" s="75"/>
    </row>
    <row r="18648" spans="2:3" x14ac:dyDescent="0.25">
      <c r="B18648" s="76"/>
      <c r="C18648" s="75"/>
    </row>
    <row r="18649" spans="2:3" x14ac:dyDescent="0.25">
      <c r="B18649" s="76"/>
      <c r="C18649" s="75"/>
    </row>
    <row r="18759" spans="2:3" x14ac:dyDescent="0.25">
      <c r="B18759" s="76"/>
      <c r="C18759" s="75"/>
    </row>
    <row r="18760" spans="2:3" x14ac:dyDescent="0.25">
      <c r="B18760" s="76"/>
      <c r="C18760" s="75"/>
    </row>
    <row r="18761" spans="2:3" x14ac:dyDescent="0.25">
      <c r="B18761" s="76"/>
      <c r="C18761" s="75"/>
    </row>
    <row r="18762" spans="2:3" x14ac:dyDescent="0.25">
      <c r="B18762" s="76"/>
      <c r="C18762" s="75"/>
    </row>
    <row r="18763" spans="2:3" x14ac:dyDescent="0.25">
      <c r="B18763" s="76"/>
      <c r="C18763" s="75"/>
    </row>
    <row r="18764" spans="2:3" x14ac:dyDescent="0.25">
      <c r="B18764" s="76"/>
      <c r="C18764" s="75"/>
    </row>
    <row r="18765" spans="2:3" x14ac:dyDescent="0.25">
      <c r="B18765" s="76"/>
      <c r="C18765" s="75"/>
    </row>
    <row r="18766" spans="2:3" x14ac:dyDescent="0.25">
      <c r="B18766" s="76"/>
      <c r="C18766" s="75"/>
    </row>
    <row r="18767" spans="2:3" x14ac:dyDescent="0.25">
      <c r="B18767" s="76"/>
      <c r="C18767" s="75"/>
    </row>
    <row r="18768" spans="2:3" x14ac:dyDescent="0.25">
      <c r="B18768" s="76"/>
      <c r="C18768" s="75"/>
    </row>
    <row r="18769" spans="2:3" x14ac:dyDescent="0.25">
      <c r="B18769" s="76"/>
      <c r="C18769" s="75"/>
    </row>
    <row r="18770" spans="2:3" x14ac:dyDescent="0.25">
      <c r="B18770" s="76"/>
      <c r="C18770" s="75"/>
    </row>
    <row r="18771" spans="2:3" x14ac:dyDescent="0.25">
      <c r="B18771" s="76"/>
      <c r="C18771" s="75"/>
    </row>
    <row r="18881" spans="2:3" x14ac:dyDescent="0.25">
      <c r="B18881" s="76"/>
      <c r="C18881" s="75"/>
    </row>
    <row r="18882" spans="2:3" x14ac:dyDescent="0.25">
      <c r="B18882" s="76"/>
      <c r="C18882" s="75"/>
    </row>
    <row r="18883" spans="2:3" x14ac:dyDescent="0.25">
      <c r="B18883" s="76"/>
      <c r="C18883" s="75"/>
    </row>
    <row r="18884" spans="2:3" x14ac:dyDescent="0.25">
      <c r="B18884" s="76"/>
      <c r="C18884" s="75"/>
    </row>
    <row r="18885" spans="2:3" x14ac:dyDescent="0.25">
      <c r="B18885" s="76"/>
      <c r="C18885" s="75"/>
    </row>
    <row r="18886" spans="2:3" x14ac:dyDescent="0.25">
      <c r="B18886" s="76"/>
      <c r="C18886" s="75"/>
    </row>
    <row r="18887" spans="2:3" x14ac:dyDescent="0.25">
      <c r="B18887" s="76"/>
      <c r="C18887" s="75"/>
    </row>
    <row r="18888" spans="2:3" x14ac:dyDescent="0.25">
      <c r="B18888" s="76"/>
      <c r="C18888" s="75"/>
    </row>
    <row r="18889" spans="2:3" x14ac:dyDescent="0.25">
      <c r="B18889" s="76"/>
      <c r="C18889" s="75"/>
    </row>
    <row r="18890" spans="2:3" x14ac:dyDescent="0.25">
      <c r="B18890" s="76"/>
      <c r="C18890" s="75"/>
    </row>
    <row r="18891" spans="2:3" x14ac:dyDescent="0.25">
      <c r="B18891" s="76"/>
      <c r="C18891" s="75"/>
    </row>
    <row r="18892" spans="2:3" x14ac:dyDescent="0.25">
      <c r="B18892" s="76"/>
      <c r="C18892" s="75"/>
    </row>
    <row r="18893" spans="2:3" x14ac:dyDescent="0.25">
      <c r="B18893" s="76"/>
      <c r="C18893" s="75"/>
    </row>
    <row r="19003" spans="2:3" x14ac:dyDescent="0.25">
      <c r="B19003" s="76"/>
      <c r="C19003" s="75"/>
    </row>
    <row r="19004" spans="2:3" x14ac:dyDescent="0.25">
      <c r="B19004" s="76"/>
      <c r="C19004" s="75"/>
    </row>
    <row r="19005" spans="2:3" x14ac:dyDescent="0.25">
      <c r="B19005" s="76"/>
      <c r="C19005" s="75"/>
    </row>
    <row r="19006" spans="2:3" x14ac:dyDescent="0.25">
      <c r="B19006" s="76"/>
      <c r="C19006" s="75"/>
    </row>
    <row r="19007" spans="2:3" x14ac:dyDescent="0.25">
      <c r="B19007" s="76"/>
      <c r="C19007" s="75"/>
    </row>
    <row r="19008" spans="2:3" x14ac:dyDescent="0.25">
      <c r="B19008" s="76"/>
      <c r="C19008" s="75"/>
    </row>
    <row r="19009" spans="2:3" x14ac:dyDescent="0.25">
      <c r="B19009" s="76"/>
      <c r="C19009" s="75"/>
    </row>
    <row r="19010" spans="2:3" x14ac:dyDescent="0.25">
      <c r="B19010" s="76"/>
      <c r="C19010" s="75"/>
    </row>
    <row r="19011" spans="2:3" x14ac:dyDescent="0.25">
      <c r="B19011" s="76"/>
      <c r="C19011" s="75"/>
    </row>
    <row r="19012" spans="2:3" x14ac:dyDescent="0.25">
      <c r="B19012" s="76"/>
      <c r="C19012" s="75"/>
    </row>
    <row r="19013" spans="2:3" x14ac:dyDescent="0.25">
      <c r="B19013" s="76"/>
      <c r="C19013" s="75"/>
    </row>
    <row r="19014" spans="2:3" x14ac:dyDescent="0.25">
      <c r="B19014" s="76"/>
      <c r="C19014" s="75"/>
    </row>
    <row r="19015" spans="2:3" x14ac:dyDescent="0.25">
      <c r="B19015" s="76"/>
      <c r="C19015" s="75"/>
    </row>
    <row r="19125" spans="2:3" x14ac:dyDescent="0.25">
      <c r="B19125" s="76"/>
      <c r="C19125" s="75"/>
    </row>
    <row r="19126" spans="2:3" x14ac:dyDescent="0.25">
      <c r="B19126" s="76"/>
      <c r="C19126" s="75"/>
    </row>
    <row r="19127" spans="2:3" x14ac:dyDescent="0.25">
      <c r="B19127" s="76"/>
      <c r="C19127" s="75"/>
    </row>
    <row r="19128" spans="2:3" x14ac:dyDescent="0.25">
      <c r="B19128" s="76"/>
      <c r="C19128" s="75"/>
    </row>
    <row r="19129" spans="2:3" x14ac:dyDescent="0.25">
      <c r="B19129" s="76"/>
      <c r="C19129" s="75"/>
    </row>
    <row r="19130" spans="2:3" x14ac:dyDescent="0.25">
      <c r="B19130" s="76"/>
      <c r="C19130" s="75"/>
    </row>
    <row r="19131" spans="2:3" x14ac:dyDescent="0.25">
      <c r="B19131" s="76"/>
      <c r="C19131" s="75"/>
    </row>
    <row r="19132" spans="2:3" x14ac:dyDescent="0.25">
      <c r="B19132" s="76"/>
      <c r="C19132" s="75"/>
    </row>
    <row r="19133" spans="2:3" x14ac:dyDescent="0.25">
      <c r="B19133" s="76"/>
      <c r="C19133" s="75"/>
    </row>
    <row r="19134" spans="2:3" x14ac:dyDescent="0.25">
      <c r="B19134" s="76"/>
      <c r="C19134" s="75"/>
    </row>
    <row r="19135" spans="2:3" x14ac:dyDescent="0.25">
      <c r="B19135" s="76"/>
      <c r="C19135" s="75"/>
    </row>
    <row r="19136" spans="2:3" x14ac:dyDescent="0.25">
      <c r="B19136" s="76"/>
      <c r="C19136" s="75"/>
    </row>
    <row r="19137" spans="2:3" x14ac:dyDescent="0.25">
      <c r="B19137" s="76"/>
      <c r="C19137" s="75"/>
    </row>
    <row r="19247" spans="2:3" x14ac:dyDescent="0.25">
      <c r="B19247" s="76"/>
      <c r="C19247" s="75"/>
    </row>
    <row r="19248" spans="2:3" x14ac:dyDescent="0.25">
      <c r="B19248" s="76"/>
      <c r="C19248" s="75"/>
    </row>
    <row r="19249" spans="2:3" x14ac:dyDescent="0.25">
      <c r="B19249" s="76"/>
      <c r="C19249" s="75"/>
    </row>
    <row r="19250" spans="2:3" x14ac:dyDescent="0.25">
      <c r="B19250" s="76"/>
      <c r="C19250" s="75"/>
    </row>
    <row r="19251" spans="2:3" x14ac:dyDescent="0.25">
      <c r="B19251" s="76"/>
      <c r="C19251" s="75"/>
    </row>
    <row r="19252" spans="2:3" x14ac:dyDescent="0.25">
      <c r="B19252" s="76"/>
      <c r="C19252" s="75"/>
    </row>
    <row r="19253" spans="2:3" x14ac:dyDescent="0.25">
      <c r="B19253" s="76"/>
      <c r="C19253" s="75"/>
    </row>
    <row r="19254" spans="2:3" x14ac:dyDescent="0.25">
      <c r="B19254" s="76"/>
      <c r="C19254" s="75"/>
    </row>
    <row r="19255" spans="2:3" x14ac:dyDescent="0.25">
      <c r="B19255" s="76"/>
      <c r="C19255" s="75"/>
    </row>
    <row r="19256" spans="2:3" x14ac:dyDescent="0.25">
      <c r="B19256" s="76"/>
      <c r="C19256" s="75"/>
    </row>
    <row r="19257" spans="2:3" x14ac:dyDescent="0.25">
      <c r="B19257" s="76"/>
      <c r="C19257" s="75"/>
    </row>
    <row r="19258" spans="2:3" x14ac:dyDescent="0.25">
      <c r="B19258" s="76"/>
      <c r="C19258" s="75"/>
    </row>
    <row r="19259" spans="2:3" x14ac:dyDescent="0.25">
      <c r="B19259" s="76"/>
      <c r="C19259" s="75"/>
    </row>
    <row r="19369" spans="2:3" x14ac:dyDescent="0.25">
      <c r="B19369" s="76"/>
      <c r="C19369" s="75"/>
    </row>
    <row r="19370" spans="2:3" x14ac:dyDescent="0.25">
      <c r="B19370" s="76"/>
      <c r="C19370" s="75"/>
    </row>
    <row r="19371" spans="2:3" x14ac:dyDescent="0.25">
      <c r="B19371" s="76"/>
      <c r="C19371" s="75"/>
    </row>
    <row r="19372" spans="2:3" x14ac:dyDescent="0.25">
      <c r="B19372" s="76"/>
      <c r="C19372" s="75"/>
    </row>
    <row r="19373" spans="2:3" x14ac:dyDescent="0.25">
      <c r="B19373" s="76"/>
      <c r="C19373" s="75"/>
    </row>
    <row r="19374" spans="2:3" x14ac:dyDescent="0.25">
      <c r="B19374" s="76"/>
      <c r="C19374" s="75"/>
    </row>
    <row r="19375" spans="2:3" x14ac:dyDescent="0.25">
      <c r="B19375" s="76"/>
      <c r="C19375" s="75"/>
    </row>
    <row r="19376" spans="2:3" x14ac:dyDescent="0.25">
      <c r="B19376" s="76"/>
      <c r="C19376" s="75"/>
    </row>
    <row r="19377" spans="2:3" x14ac:dyDescent="0.25">
      <c r="B19377" s="76"/>
      <c r="C19377" s="75"/>
    </row>
    <row r="19378" spans="2:3" x14ac:dyDescent="0.25">
      <c r="B19378" s="76"/>
      <c r="C19378" s="75"/>
    </row>
    <row r="19379" spans="2:3" x14ac:dyDescent="0.25">
      <c r="B19379" s="76"/>
      <c r="C19379" s="75"/>
    </row>
    <row r="19380" spans="2:3" x14ac:dyDescent="0.25">
      <c r="B19380" s="76"/>
      <c r="C19380" s="75"/>
    </row>
    <row r="19381" spans="2:3" x14ac:dyDescent="0.25">
      <c r="B19381" s="76"/>
      <c r="C19381" s="75"/>
    </row>
    <row r="19491" spans="2:3" x14ac:dyDescent="0.25">
      <c r="B19491" s="76"/>
      <c r="C19491" s="75"/>
    </row>
    <row r="19492" spans="2:3" x14ac:dyDescent="0.25">
      <c r="B19492" s="76"/>
      <c r="C19492" s="75"/>
    </row>
    <row r="19493" spans="2:3" x14ac:dyDescent="0.25">
      <c r="B19493" s="76"/>
      <c r="C19493" s="75"/>
    </row>
    <row r="19494" spans="2:3" x14ac:dyDescent="0.25">
      <c r="B19494" s="76"/>
      <c r="C19494" s="75"/>
    </row>
    <row r="19495" spans="2:3" x14ac:dyDescent="0.25">
      <c r="B19495" s="76"/>
      <c r="C19495" s="75"/>
    </row>
    <row r="19496" spans="2:3" x14ac:dyDescent="0.25">
      <c r="B19496" s="76"/>
      <c r="C19496" s="75"/>
    </row>
    <row r="19497" spans="2:3" x14ac:dyDescent="0.25">
      <c r="B19497" s="76"/>
      <c r="C19497" s="75"/>
    </row>
    <row r="19498" spans="2:3" x14ac:dyDescent="0.25">
      <c r="B19498" s="76"/>
      <c r="C19498" s="75"/>
    </row>
    <row r="19499" spans="2:3" x14ac:dyDescent="0.25">
      <c r="B19499" s="76"/>
      <c r="C19499" s="75"/>
    </row>
    <row r="19500" spans="2:3" x14ac:dyDescent="0.25">
      <c r="B19500" s="76"/>
      <c r="C19500" s="75"/>
    </row>
    <row r="19501" spans="2:3" x14ac:dyDescent="0.25">
      <c r="B19501" s="76"/>
      <c r="C19501" s="75"/>
    </row>
    <row r="19502" spans="2:3" x14ac:dyDescent="0.25">
      <c r="B19502" s="76"/>
      <c r="C19502" s="75"/>
    </row>
    <row r="19503" spans="2:3" x14ac:dyDescent="0.25">
      <c r="B19503" s="76"/>
      <c r="C19503" s="75"/>
    </row>
    <row r="19613" spans="2:3" x14ac:dyDescent="0.25">
      <c r="B19613" s="76"/>
      <c r="C19613" s="75"/>
    </row>
    <row r="19614" spans="2:3" x14ac:dyDescent="0.25">
      <c r="B19614" s="76"/>
      <c r="C19614" s="75"/>
    </row>
    <row r="19615" spans="2:3" x14ac:dyDescent="0.25">
      <c r="B19615" s="76"/>
      <c r="C19615" s="75"/>
    </row>
    <row r="19616" spans="2:3" x14ac:dyDescent="0.25">
      <c r="B19616" s="76"/>
      <c r="C19616" s="75"/>
    </row>
    <row r="19617" spans="2:3" x14ac:dyDescent="0.25">
      <c r="B19617" s="76"/>
      <c r="C19617" s="75"/>
    </row>
    <row r="19618" spans="2:3" x14ac:dyDescent="0.25">
      <c r="B19618" s="76"/>
      <c r="C19618" s="75"/>
    </row>
    <row r="19619" spans="2:3" x14ac:dyDescent="0.25">
      <c r="B19619" s="76"/>
      <c r="C19619" s="75"/>
    </row>
    <row r="19620" spans="2:3" x14ac:dyDescent="0.25">
      <c r="B19620" s="76"/>
      <c r="C19620" s="75"/>
    </row>
    <row r="19621" spans="2:3" x14ac:dyDescent="0.25">
      <c r="B19621" s="76"/>
      <c r="C19621" s="75"/>
    </row>
    <row r="19622" spans="2:3" x14ac:dyDescent="0.25">
      <c r="B19622" s="76"/>
      <c r="C19622" s="75"/>
    </row>
    <row r="19623" spans="2:3" x14ac:dyDescent="0.25">
      <c r="B19623" s="76"/>
      <c r="C19623" s="75"/>
    </row>
    <row r="19624" spans="2:3" x14ac:dyDescent="0.25">
      <c r="B19624" s="76"/>
      <c r="C19624" s="75"/>
    </row>
    <row r="19625" spans="2:3" x14ac:dyDescent="0.25">
      <c r="B19625" s="76"/>
      <c r="C19625" s="75"/>
    </row>
    <row r="19735" spans="2:3" x14ac:dyDescent="0.25">
      <c r="B19735" s="76"/>
      <c r="C19735" s="75"/>
    </row>
    <row r="19736" spans="2:3" x14ac:dyDescent="0.25">
      <c r="B19736" s="76"/>
      <c r="C19736" s="75"/>
    </row>
    <row r="19737" spans="2:3" x14ac:dyDescent="0.25">
      <c r="B19737" s="76"/>
      <c r="C19737" s="75"/>
    </row>
    <row r="19738" spans="2:3" x14ac:dyDescent="0.25">
      <c r="B19738" s="76"/>
      <c r="C19738" s="75"/>
    </row>
    <row r="19739" spans="2:3" x14ac:dyDescent="0.25">
      <c r="B19739" s="76"/>
      <c r="C19739" s="75"/>
    </row>
    <row r="19740" spans="2:3" x14ac:dyDescent="0.25">
      <c r="B19740" s="76"/>
      <c r="C19740" s="75"/>
    </row>
    <row r="19741" spans="2:3" x14ac:dyDescent="0.25">
      <c r="B19741" s="76"/>
      <c r="C19741" s="75"/>
    </row>
    <row r="19742" spans="2:3" x14ac:dyDescent="0.25">
      <c r="B19742" s="76"/>
      <c r="C19742" s="75"/>
    </row>
    <row r="19743" spans="2:3" x14ac:dyDescent="0.25">
      <c r="B19743" s="76"/>
      <c r="C19743" s="75"/>
    </row>
    <row r="19744" spans="2:3" x14ac:dyDescent="0.25">
      <c r="B19744" s="76"/>
      <c r="C19744" s="75"/>
    </row>
    <row r="19745" spans="2:3" x14ac:dyDescent="0.25">
      <c r="B19745" s="76"/>
      <c r="C19745" s="75"/>
    </row>
    <row r="19746" spans="2:3" x14ac:dyDescent="0.25">
      <c r="B19746" s="76"/>
      <c r="C19746" s="75"/>
    </row>
    <row r="19747" spans="2:3" x14ac:dyDescent="0.25">
      <c r="B19747" s="76"/>
      <c r="C19747" s="75"/>
    </row>
    <row r="19857" spans="2:3" x14ac:dyDescent="0.25">
      <c r="B19857" s="76"/>
      <c r="C19857" s="75"/>
    </row>
    <row r="19858" spans="2:3" x14ac:dyDescent="0.25">
      <c r="B19858" s="76"/>
      <c r="C19858" s="75"/>
    </row>
    <row r="19859" spans="2:3" x14ac:dyDescent="0.25">
      <c r="B19859" s="76"/>
      <c r="C19859" s="75"/>
    </row>
    <row r="19860" spans="2:3" x14ac:dyDescent="0.25">
      <c r="B19860" s="76"/>
      <c r="C19860" s="75"/>
    </row>
    <row r="19861" spans="2:3" x14ac:dyDescent="0.25">
      <c r="B19861" s="76"/>
      <c r="C19861" s="75"/>
    </row>
    <row r="19862" spans="2:3" x14ac:dyDescent="0.25">
      <c r="B19862" s="76"/>
      <c r="C19862" s="75"/>
    </row>
    <row r="19863" spans="2:3" x14ac:dyDescent="0.25">
      <c r="B19863" s="76"/>
      <c r="C19863" s="75"/>
    </row>
    <row r="19864" spans="2:3" x14ac:dyDescent="0.25">
      <c r="B19864" s="76"/>
      <c r="C19864" s="75"/>
    </row>
    <row r="19865" spans="2:3" x14ac:dyDescent="0.25">
      <c r="B19865" s="76"/>
      <c r="C19865" s="75"/>
    </row>
    <row r="19866" spans="2:3" x14ac:dyDescent="0.25">
      <c r="B19866" s="76"/>
      <c r="C19866" s="75"/>
    </row>
    <row r="19867" spans="2:3" x14ac:dyDescent="0.25">
      <c r="B19867" s="76"/>
      <c r="C19867" s="75"/>
    </row>
    <row r="19868" spans="2:3" x14ac:dyDescent="0.25">
      <c r="B19868" s="76"/>
      <c r="C19868" s="75"/>
    </row>
    <row r="19869" spans="2:3" x14ac:dyDescent="0.25">
      <c r="B19869" s="76"/>
      <c r="C19869" s="75"/>
    </row>
    <row r="19979" spans="2:3" x14ac:dyDescent="0.25">
      <c r="B19979" s="76"/>
      <c r="C19979" s="75"/>
    </row>
    <row r="19980" spans="2:3" x14ac:dyDescent="0.25">
      <c r="B19980" s="76"/>
      <c r="C19980" s="75"/>
    </row>
    <row r="19981" spans="2:3" x14ac:dyDescent="0.25">
      <c r="B19981" s="76"/>
      <c r="C19981" s="75"/>
    </row>
    <row r="19982" spans="2:3" x14ac:dyDescent="0.25">
      <c r="B19982" s="76"/>
      <c r="C19982" s="75"/>
    </row>
    <row r="19983" spans="2:3" x14ac:dyDescent="0.25">
      <c r="B19983" s="76"/>
      <c r="C19983" s="75"/>
    </row>
    <row r="19984" spans="2:3" x14ac:dyDescent="0.25">
      <c r="B19984" s="76"/>
      <c r="C19984" s="75"/>
    </row>
    <row r="19985" spans="2:3" x14ac:dyDescent="0.25">
      <c r="B19985" s="76"/>
      <c r="C19985" s="75"/>
    </row>
    <row r="19986" spans="2:3" x14ac:dyDescent="0.25">
      <c r="B19986" s="76"/>
      <c r="C19986" s="75"/>
    </row>
    <row r="19987" spans="2:3" x14ac:dyDescent="0.25">
      <c r="B19987" s="76"/>
      <c r="C19987" s="75"/>
    </row>
    <row r="19988" spans="2:3" x14ac:dyDescent="0.25">
      <c r="B19988" s="76"/>
      <c r="C19988" s="75"/>
    </row>
    <row r="19989" spans="2:3" x14ac:dyDescent="0.25">
      <c r="B19989" s="76"/>
      <c r="C19989" s="75"/>
    </row>
    <row r="19990" spans="2:3" x14ac:dyDescent="0.25">
      <c r="B19990" s="76"/>
      <c r="C19990" s="75"/>
    </row>
    <row r="19991" spans="2:3" x14ac:dyDescent="0.25">
      <c r="B19991" s="76"/>
      <c r="C19991" s="75"/>
    </row>
    <row r="20101" spans="2:3" x14ac:dyDescent="0.25">
      <c r="B20101" s="76"/>
      <c r="C20101" s="75"/>
    </row>
    <row r="20102" spans="2:3" x14ac:dyDescent="0.25">
      <c r="B20102" s="76"/>
      <c r="C20102" s="75"/>
    </row>
    <row r="20103" spans="2:3" x14ac:dyDescent="0.25">
      <c r="B20103" s="76"/>
      <c r="C20103" s="75"/>
    </row>
    <row r="20104" spans="2:3" x14ac:dyDescent="0.25">
      <c r="B20104" s="76"/>
      <c r="C20104" s="75"/>
    </row>
    <row r="20105" spans="2:3" x14ac:dyDescent="0.25">
      <c r="B20105" s="76"/>
      <c r="C20105" s="75"/>
    </row>
    <row r="20106" spans="2:3" x14ac:dyDescent="0.25">
      <c r="B20106" s="76"/>
      <c r="C20106" s="75"/>
    </row>
    <row r="20107" spans="2:3" x14ac:dyDescent="0.25">
      <c r="B20107" s="76"/>
      <c r="C20107" s="75"/>
    </row>
    <row r="20108" spans="2:3" x14ac:dyDescent="0.25">
      <c r="B20108" s="76"/>
      <c r="C20108" s="75"/>
    </row>
    <row r="20109" spans="2:3" x14ac:dyDescent="0.25">
      <c r="B20109" s="76"/>
      <c r="C20109" s="75"/>
    </row>
    <row r="20110" spans="2:3" x14ac:dyDescent="0.25">
      <c r="B20110" s="76"/>
      <c r="C20110" s="75"/>
    </row>
    <row r="20111" spans="2:3" x14ac:dyDescent="0.25">
      <c r="B20111" s="76"/>
      <c r="C20111" s="75"/>
    </row>
    <row r="20112" spans="2:3" x14ac:dyDescent="0.25">
      <c r="B20112" s="76"/>
      <c r="C20112" s="75"/>
    </row>
    <row r="20113" spans="2:3" x14ac:dyDescent="0.25">
      <c r="B20113" s="76"/>
      <c r="C20113" s="75"/>
    </row>
    <row r="20223" spans="2:3" x14ac:dyDescent="0.25">
      <c r="B20223" s="76"/>
      <c r="C20223" s="75"/>
    </row>
    <row r="20224" spans="2:3" x14ac:dyDescent="0.25">
      <c r="B20224" s="76"/>
      <c r="C20224" s="75"/>
    </row>
    <row r="20225" spans="2:3" x14ac:dyDescent="0.25">
      <c r="B20225" s="76"/>
      <c r="C20225" s="75"/>
    </row>
    <row r="20226" spans="2:3" x14ac:dyDescent="0.25">
      <c r="B20226" s="76"/>
      <c r="C20226" s="75"/>
    </row>
    <row r="20227" spans="2:3" x14ac:dyDescent="0.25">
      <c r="B20227" s="76"/>
      <c r="C20227" s="75"/>
    </row>
    <row r="20228" spans="2:3" x14ac:dyDescent="0.25">
      <c r="B20228" s="76"/>
      <c r="C20228" s="75"/>
    </row>
    <row r="20229" spans="2:3" x14ac:dyDescent="0.25">
      <c r="B20229" s="76"/>
      <c r="C20229" s="75"/>
    </row>
    <row r="20230" spans="2:3" x14ac:dyDescent="0.25">
      <c r="B20230" s="76"/>
      <c r="C20230" s="75"/>
    </row>
    <row r="20231" spans="2:3" x14ac:dyDescent="0.25">
      <c r="B20231" s="76"/>
      <c r="C20231" s="75"/>
    </row>
    <row r="20232" spans="2:3" x14ac:dyDescent="0.25">
      <c r="B20232" s="76"/>
      <c r="C20232" s="75"/>
    </row>
    <row r="20233" spans="2:3" x14ac:dyDescent="0.25">
      <c r="B20233" s="76"/>
      <c r="C20233" s="75"/>
    </row>
    <row r="20234" spans="2:3" x14ac:dyDescent="0.25">
      <c r="B20234" s="76"/>
      <c r="C20234" s="75"/>
    </row>
    <row r="20235" spans="2:3" x14ac:dyDescent="0.25">
      <c r="B20235" s="76"/>
      <c r="C20235" s="75"/>
    </row>
    <row r="20345" spans="2:3" x14ac:dyDescent="0.25">
      <c r="B20345" s="76"/>
      <c r="C20345" s="75"/>
    </row>
    <row r="20346" spans="2:3" x14ac:dyDescent="0.25">
      <c r="B20346" s="76"/>
      <c r="C20346" s="75"/>
    </row>
    <row r="20347" spans="2:3" x14ac:dyDescent="0.25">
      <c r="B20347" s="76"/>
      <c r="C20347" s="75"/>
    </row>
    <row r="20348" spans="2:3" x14ac:dyDescent="0.25">
      <c r="B20348" s="76"/>
      <c r="C20348" s="75"/>
    </row>
    <row r="20349" spans="2:3" x14ac:dyDescent="0.25">
      <c r="B20349" s="76"/>
      <c r="C20349" s="75"/>
    </row>
    <row r="20350" spans="2:3" x14ac:dyDescent="0.25">
      <c r="B20350" s="76"/>
      <c r="C20350" s="75"/>
    </row>
    <row r="20351" spans="2:3" x14ac:dyDescent="0.25">
      <c r="B20351" s="76"/>
      <c r="C20351" s="75"/>
    </row>
    <row r="20352" spans="2:3" x14ac:dyDescent="0.25">
      <c r="B20352" s="76"/>
      <c r="C20352" s="75"/>
    </row>
    <row r="20353" spans="2:3" x14ac:dyDescent="0.25">
      <c r="B20353" s="76"/>
      <c r="C20353" s="75"/>
    </row>
    <row r="20354" spans="2:3" x14ac:dyDescent="0.25">
      <c r="B20354" s="76"/>
      <c r="C20354" s="75"/>
    </row>
    <row r="20355" spans="2:3" x14ac:dyDescent="0.25">
      <c r="B20355" s="76"/>
      <c r="C20355" s="75"/>
    </row>
    <row r="20356" spans="2:3" x14ac:dyDescent="0.25">
      <c r="B20356" s="76"/>
      <c r="C20356" s="75"/>
    </row>
    <row r="20357" spans="2:3" x14ac:dyDescent="0.25">
      <c r="B20357" s="76"/>
      <c r="C20357" s="75"/>
    </row>
    <row r="20467" spans="2:3" x14ac:dyDescent="0.25">
      <c r="B20467" s="76"/>
      <c r="C20467" s="75"/>
    </row>
    <row r="20468" spans="2:3" x14ac:dyDescent="0.25">
      <c r="B20468" s="76"/>
      <c r="C20468" s="75"/>
    </row>
    <row r="20469" spans="2:3" x14ac:dyDescent="0.25">
      <c r="B20469" s="76"/>
      <c r="C20469" s="75"/>
    </row>
    <row r="20470" spans="2:3" x14ac:dyDescent="0.25">
      <c r="B20470" s="76"/>
      <c r="C20470" s="75"/>
    </row>
    <row r="20471" spans="2:3" x14ac:dyDescent="0.25">
      <c r="B20471" s="76"/>
      <c r="C20471" s="75"/>
    </row>
    <row r="20472" spans="2:3" x14ac:dyDescent="0.25">
      <c r="B20472" s="76"/>
      <c r="C20472" s="75"/>
    </row>
    <row r="20473" spans="2:3" x14ac:dyDescent="0.25">
      <c r="B20473" s="76"/>
      <c r="C20473" s="75"/>
    </row>
    <row r="20474" spans="2:3" x14ac:dyDescent="0.25">
      <c r="B20474" s="76"/>
      <c r="C20474" s="75"/>
    </row>
    <row r="20475" spans="2:3" x14ac:dyDescent="0.25">
      <c r="B20475" s="76"/>
      <c r="C20475" s="75"/>
    </row>
    <row r="20476" spans="2:3" x14ac:dyDescent="0.25">
      <c r="B20476" s="76"/>
      <c r="C20476" s="75"/>
    </row>
    <row r="20477" spans="2:3" x14ac:dyDescent="0.25">
      <c r="B20477" s="76"/>
      <c r="C20477" s="75"/>
    </row>
    <row r="20478" spans="2:3" x14ac:dyDescent="0.25">
      <c r="B20478" s="76"/>
      <c r="C20478" s="75"/>
    </row>
    <row r="20479" spans="2:3" x14ac:dyDescent="0.25">
      <c r="B20479" s="76"/>
      <c r="C20479" s="75"/>
    </row>
    <row r="20589" spans="2:3" x14ac:dyDescent="0.25">
      <c r="B20589" s="76"/>
      <c r="C20589" s="75"/>
    </row>
    <row r="20590" spans="2:3" x14ac:dyDescent="0.25">
      <c r="B20590" s="76"/>
      <c r="C20590" s="75"/>
    </row>
    <row r="20591" spans="2:3" x14ac:dyDescent="0.25">
      <c r="B20591" s="76"/>
      <c r="C20591" s="75"/>
    </row>
    <row r="20592" spans="2:3" x14ac:dyDescent="0.25">
      <c r="B20592" s="76"/>
      <c r="C20592" s="75"/>
    </row>
    <row r="20593" spans="2:3" x14ac:dyDescent="0.25">
      <c r="B20593" s="76"/>
      <c r="C20593" s="75"/>
    </row>
    <row r="20594" spans="2:3" x14ac:dyDescent="0.25">
      <c r="B20594" s="76"/>
      <c r="C20594" s="75"/>
    </row>
    <row r="20595" spans="2:3" x14ac:dyDescent="0.25">
      <c r="B20595" s="76"/>
      <c r="C20595" s="75"/>
    </row>
    <row r="20596" spans="2:3" x14ac:dyDescent="0.25">
      <c r="B20596" s="76"/>
      <c r="C20596" s="75"/>
    </row>
    <row r="20597" spans="2:3" x14ac:dyDescent="0.25">
      <c r="B20597" s="76"/>
      <c r="C20597" s="75"/>
    </row>
    <row r="20598" spans="2:3" x14ac:dyDescent="0.25">
      <c r="B20598" s="76"/>
      <c r="C20598" s="75"/>
    </row>
    <row r="20599" spans="2:3" x14ac:dyDescent="0.25">
      <c r="B20599" s="76"/>
      <c r="C20599" s="75"/>
    </row>
    <row r="20600" spans="2:3" x14ac:dyDescent="0.25">
      <c r="B20600" s="76"/>
      <c r="C20600" s="75"/>
    </row>
    <row r="20601" spans="2:3" x14ac:dyDescent="0.25">
      <c r="B20601" s="76"/>
      <c r="C20601" s="75"/>
    </row>
    <row r="20711" spans="2:3" x14ac:dyDescent="0.25">
      <c r="B20711" s="76"/>
      <c r="C20711" s="75"/>
    </row>
    <row r="20712" spans="2:3" x14ac:dyDescent="0.25">
      <c r="B20712" s="76"/>
      <c r="C20712" s="75"/>
    </row>
    <row r="20713" spans="2:3" x14ac:dyDescent="0.25">
      <c r="B20713" s="76"/>
      <c r="C20713" s="75"/>
    </row>
    <row r="20714" spans="2:3" x14ac:dyDescent="0.25">
      <c r="B20714" s="76"/>
      <c r="C20714" s="75"/>
    </row>
    <row r="20715" spans="2:3" x14ac:dyDescent="0.25">
      <c r="B20715" s="76"/>
      <c r="C20715" s="75"/>
    </row>
    <row r="20716" spans="2:3" x14ac:dyDescent="0.25">
      <c r="B20716" s="76"/>
      <c r="C20716" s="75"/>
    </row>
    <row r="20717" spans="2:3" x14ac:dyDescent="0.25">
      <c r="B20717" s="76"/>
      <c r="C20717" s="75"/>
    </row>
    <row r="20718" spans="2:3" x14ac:dyDescent="0.25">
      <c r="B20718" s="76"/>
      <c r="C20718" s="75"/>
    </row>
    <row r="20719" spans="2:3" x14ac:dyDescent="0.25">
      <c r="B20719" s="76"/>
      <c r="C20719" s="75"/>
    </row>
    <row r="20720" spans="2:3" x14ac:dyDescent="0.25">
      <c r="B20720" s="76"/>
      <c r="C20720" s="75"/>
    </row>
    <row r="20721" spans="2:3" x14ac:dyDescent="0.25">
      <c r="B20721" s="76"/>
      <c r="C20721" s="75"/>
    </row>
    <row r="20722" spans="2:3" x14ac:dyDescent="0.25">
      <c r="B20722" s="76"/>
      <c r="C20722" s="75"/>
    </row>
    <row r="20723" spans="2:3" x14ac:dyDescent="0.25">
      <c r="B20723" s="76"/>
      <c r="C20723" s="75"/>
    </row>
    <row r="20833" spans="2:3" x14ac:dyDescent="0.25">
      <c r="B20833" s="76"/>
      <c r="C20833" s="75"/>
    </row>
    <row r="20834" spans="2:3" x14ac:dyDescent="0.25">
      <c r="B20834" s="76"/>
      <c r="C20834" s="75"/>
    </row>
    <row r="20835" spans="2:3" x14ac:dyDescent="0.25">
      <c r="B20835" s="76"/>
      <c r="C20835" s="75"/>
    </row>
    <row r="20836" spans="2:3" x14ac:dyDescent="0.25">
      <c r="B20836" s="76"/>
      <c r="C20836" s="75"/>
    </row>
    <row r="20837" spans="2:3" x14ac:dyDescent="0.25">
      <c r="B20837" s="76"/>
      <c r="C20837" s="75"/>
    </row>
    <row r="20838" spans="2:3" x14ac:dyDescent="0.25">
      <c r="B20838" s="76"/>
      <c r="C20838" s="75"/>
    </row>
    <row r="20839" spans="2:3" x14ac:dyDescent="0.25">
      <c r="B20839" s="76"/>
      <c r="C20839" s="75"/>
    </row>
    <row r="20840" spans="2:3" x14ac:dyDescent="0.25">
      <c r="B20840" s="76"/>
      <c r="C20840" s="75"/>
    </row>
    <row r="20841" spans="2:3" x14ac:dyDescent="0.25">
      <c r="B20841" s="76"/>
      <c r="C20841" s="75"/>
    </row>
    <row r="20842" spans="2:3" x14ac:dyDescent="0.25">
      <c r="B20842" s="76"/>
      <c r="C20842" s="75"/>
    </row>
    <row r="20843" spans="2:3" x14ac:dyDescent="0.25">
      <c r="B20843" s="76"/>
      <c r="C20843" s="75"/>
    </row>
    <row r="20844" spans="2:3" x14ac:dyDescent="0.25">
      <c r="B20844" s="76"/>
      <c r="C20844" s="75"/>
    </row>
    <row r="20845" spans="2:3" x14ac:dyDescent="0.25">
      <c r="B20845" s="76"/>
      <c r="C20845" s="75"/>
    </row>
    <row r="20955" spans="2:3" x14ac:dyDescent="0.25">
      <c r="B20955" s="76"/>
      <c r="C20955" s="75"/>
    </row>
    <row r="20956" spans="2:3" x14ac:dyDescent="0.25">
      <c r="B20956" s="76"/>
      <c r="C20956" s="75"/>
    </row>
    <row r="20957" spans="2:3" x14ac:dyDescent="0.25">
      <c r="B20957" s="76"/>
      <c r="C20957" s="75"/>
    </row>
    <row r="20958" spans="2:3" x14ac:dyDescent="0.25">
      <c r="B20958" s="76"/>
      <c r="C20958" s="75"/>
    </row>
    <row r="20959" spans="2:3" x14ac:dyDescent="0.25">
      <c r="B20959" s="76"/>
      <c r="C20959" s="75"/>
    </row>
    <row r="20960" spans="2:3" x14ac:dyDescent="0.25">
      <c r="B20960" s="76"/>
      <c r="C20960" s="75"/>
    </row>
    <row r="20961" spans="2:3" x14ac:dyDescent="0.25">
      <c r="B20961" s="76"/>
      <c r="C20961" s="75"/>
    </row>
    <row r="20962" spans="2:3" x14ac:dyDescent="0.25">
      <c r="B20962" s="76"/>
      <c r="C20962" s="75"/>
    </row>
    <row r="20963" spans="2:3" x14ac:dyDescent="0.25">
      <c r="B20963" s="76"/>
      <c r="C20963" s="75"/>
    </row>
    <row r="20964" spans="2:3" x14ac:dyDescent="0.25">
      <c r="B20964" s="76"/>
      <c r="C20964" s="75"/>
    </row>
    <row r="20965" spans="2:3" x14ac:dyDescent="0.25">
      <c r="B20965" s="76"/>
      <c r="C20965" s="75"/>
    </row>
    <row r="20966" spans="2:3" x14ac:dyDescent="0.25">
      <c r="B20966" s="76"/>
      <c r="C20966" s="75"/>
    </row>
    <row r="20967" spans="2:3" x14ac:dyDescent="0.25">
      <c r="B20967" s="76"/>
      <c r="C20967" s="75"/>
    </row>
    <row r="21077" spans="2:3" x14ac:dyDescent="0.25">
      <c r="B21077" s="76"/>
      <c r="C21077" s="75"/>
    </row>
    <row r="21078" spans="2:3" x14ac:dyDescent="0.25">
      <c r="B21078" s="76"/>
      <c r="C21078" s="75"/>
    </row>
    <row r="21079" spans="2:3" x14ac:dyDescent="0.25">
      <c r="B21079" s="76"/>
      <c r="C21079" s="75"/>
    </row>
    <row r="21080" spans="2:3" x14ac:dyDescent="0.25">
      <c r="B21080" s="76"/>
      <c r="C21080" s="75"/>
    </row>
    <row r="21081" spans="2:3" x14ac:dyDescent="0.25">
      <c r="B21081" s="76"/>
      <c r="C21081" s="75"/>
    </row>
    <row r="21082" spans="2:3" x14ac:dyDescent="0.25">
      <c r="B21082" s="76"/>
      <c r="C21082" s="75"/>
    </row>
    <row r="21083" spans="2:3" x14ac:dyDescent="0.25">
      <c r="B21083" s="76"/>
      <c r="C21083" s="75"/>
    </row>
    <row r="21084" spans="2:3" x14ac:dyDescent="0.25">
      <c r="B21084" s="76"/>
      <c r="C21084" s="75"/>
    </row>
    <row r="21085" spans="2:3" x14ac:dyDescent="0.25">
      <c r="B21085" s="76"/>
      <c r="C21085" s="75"/>
    </row>
    <row r="21086" spans="2:3" x14ac:dyDescent="0.25">
      <c r="B21086" s="76"/>
      <c r="C21086" s="75"/>
    </row>
    <row r="21087" spans="2:3" x14ac:dyDescent="0.25">
      <c r="B21087" s="76"/>
      <c r="C21087" s="75"/>
    </row>
    <row r="21088" spans="2:3" x14ac:dyDescent="0.25">
      <c r="B21088" s="76"/>
      <c r="C21088" s="75"/>
    </row>
    <row r="21089" spans="2:3" x14ac:dyDescent="0.25">
      <c r="B21089" s="76"/>
      <c r="C21089" s="75"/>
    </row>
    <row r="21199" spans="2:3" x14ac:dyDescent="0.25">
      <c r="B21199" s="76"/>
      <c r="C21199" s="75"/>
    </row>
    <row r="21200" spans="2:3" x14ac:dyDescent="0.25">
      <c r="B21200" s="76"/>
      <c r="C21200" s="75"/>
    </row>
    <row r="21201" spans="2:3" x14ac:dyDescent="0.25">
      <c r="B21201" s="76"/>
      <c r="C21201" s="75"/>
    </row>
    <row r="21202" spans="2:3" x14ac:dyDescent="0.25">
      <c r="B21202" s="76"/>
      <c r="C21202" s="75"/>
    </row>
    <row r="21203" spans="2:3" x14ac:dyDescent="0.25">
      <c r="B21203" s="76"/>
      <c r="C21203" s="75"/>
    </row>
    <row r="21204" spans="2:3" x14ac:dyDescent="0.25">
      <c r="B21204" s="76"/>
      <c r="C21204" s="75"/>
    </row>
    <row r="21205" spans="2:3" x14ac:dyDescent="0.25">
      <c r="B21205" s="76"/>
      <c r="C21205" s="75"/>
    </row>
    <row r="21206" spans="2:3" x14ac:dyDescent="0.25">
      <c r="B21206" s="76"/>
      <c r="C21206" s="75"/>
    </row>
    <row r="21207" spans="2:3" x14ac:dyDescent="0.25">
      <c r="B21207" s="76"/>
      <c r="C21207" s="75"/>
    </row>
    <row r="21208" spans="2:3" x14ac:dyDescent="0.25">
      <c r="B21208" s="76"/>
      <c r="C21208" s="75"/>
    </row>
    <row r="21209" spans="2:3" x14ac:dyDescent="0.25">
      <c r="B21209" s="76"/>
      <c r="C21209" s="75"/>
    </row>
    <row r="21210" spans="2:3" x14ac:dyDescent="0.25">
      <c r="B21210" s="76"/>
      <c r="C21210" s="75"/>
    </row>
    <row r="21211" spans="2:3" x14ac:dyDescent="0.25">
      <c r="B21211" s="76"/>
      <c r="C21211" s="75"/>
    </row>
    <row r="21321" spans="2:3" x14ac:dyDescent="0.25">
      <c r="B21321" s="76"/>
      <c r="C21321" s="75"/>
    </row>
    <row r="21322" spans="2:3" x14ac:dyDescent="0.25">
      <c r="B21322" s="76"/>
      <c r="C21322" s="75"/>
    </row>
    <row r="21323" spans="2:3" x14ac:dyDescent="0.25">
      <c r="B21323" s="76"/>
      <c r="C21323" s="75"/>
    </row>
    <row r="21324" spans="2:3" x14ac:dyDescent="0.25">
      <c r="B21324" s="76"/>
      <c r="C21324" s="75"/>
    </row>
    <row r="21325" spans="2:3" x14ac:dyDescent="0.25">
      <c r="B21325" s="76"/>
      <c r="C21325" s="75"/>
    </row>
    <row r="21326" spans="2:3" x14ac:dyDescent="0.25">
      <c r="B21326" s="76"/>
      <c r="C21326" s="75"/>
    </row>
    <row r="21327" spans="2:3" x14ac:dyDescent="0.25">
      <c r="B21327" s="76"/>
      <c r="C21327" s="75"/>
    </row>
    <row r="21328" spans="2:3" x14ac:dyDescent="0.25">
      <c r="B21328" s="76"/>
      <c r="C21328" s="75"/>
    </row>
    <row r="21329" spans="2:3" x14ac:dyDescent="0.25">
      <c r="B21329" s="76"/>
      <c r="C21329" s="75"/>
    </row>
    <row r="21330" spans="2:3" x14ac:dyDescent="0.25">
      <c r="B21330" s="76"/>
      <c r="C21330" s="75"/>
    </row>
    <row r="21331" spans="2:3" x14ac:dyDescent="0.25">
      <c r="B21331" s="76"/>
      <c r="C21331" s="75"/>
    </row>
    <row r="21332" spans="2:3" x14ac:dyDescent="0.25">
      <c r="B21332" s="76"/>
      <c r="C21332" s="75"/>
    </row>
    <row r="21333" spans="2:3" x14ac:dyDescent="0.25">
      <c r="B21333" s="76"/>
      <c r="C21333" s="75"/>
    </row>
    <row r="21443" spans="2:3" x14ac:dyDescent="0.25">
      <c r="B21443" s="76"/>
      <c r="C21443" s="75"/>
    </row>
    <row r="21444" spans="2:3" x14ac:dyDescent="0.25">
      <c r="B21444" s="76"/>
      <c r="C21444" s="75"/>
    </row>
    <row r="21445" spans="2:3" x14ac:dyDescent="0.25">
      <c r="B21445" s="76"/>
      <c r="C21445" s="75"/>
    </row>
    <row r="21446" spans="2:3" x14ac:dyDescent="0.25">
      <c r="B21446" s="76"/>
      <c r="C21446" s="75"/>
    </row>
    <row r="21447" spans="2:3" x14ac:dyDescent="0.25">
      <c r="B21447" s="76"/>
      <c r="C21447" s="75"/>
    </row>
    <row r="21448" spans="2:3" x14ac:dyDescent="0.25">
      <c r="B21448" s="76"/>
      <c r="C21448" s="75"/>
    </row>
    <row r="21449" spans="2:3" x14ac:dyDescent="0.25">
      <c r="B21449" s="76"/>
      <c r="C21449" s="75"/>
    </row>
    <row r="21450" spans="2:3" x14ac:dyDescent="0.25">
      <c r="B21450" s="76"/>
      <c r="C21450" s="75"/>
    </row>
    <row r="21451" spans="2:3" x14ac:dyDescent="0.25">
      <c r="B21451" s="76"/>
      <c r="C21451" s="75"/>
    </row>
    <row r="21452" spans="2:3" x14ac:dyDescent="0.25">
      <c r="B21452" s="76"/>
      <c r="C21452" s="75"/>
    </row>
    <row r="21453" spans="2:3" x14ac:dyDescent="0.25">
      <c r="B21453" s="76"/>
      <c r="C21453" s="75"/>
    </row>
    <row r="21454" spans="2:3" x14ac:dyDescent="0.25">
      <c r="B21454" s="76"/>
      <c r="C21454" s="75"/>
    </row>
    <row r="21455" spans="2:3" x14ac:dyDescent="0.25">
      <c r="B21455" s="76"/>
      <c r="C21455" s="75"/>
    </row>
    <row r="21565" spans="2:3" x14ac:dyDescent="0.25">
      <c r="B21565" s="76"/>
      <c r="C21565" s="75"/>
    </row>
    <row r="21566" spans="2:3" x14ac:dyDescent="0.25">
      <c r="B21566" s="76"/>
      <c r="C21566" s="75"/>
    </row>
    <row r="21567" spans="2:3" x14ac:dyDescent="0.25">
      <c r="B21567" s="76"/>
      <c r="C21567" s="75"/>
    </row>
    <row r="21568" spans="2:3" x14ac:dyDescent="0.25">
      <c r="B21568" s="76"/>
      <c r="C21568" s="75"/>
    </row>
    <row r="21569" spans="2:3" x14ac:dyDescent="0.25">
      <c r="B21569" s="76"/>
      <c r="C21569" s="75"/>
    </row>
    <row r="21570" spans="2:3" x14ac:dyDescent="0.25">
      <c r="B21570" s="76"/>
      <c r="C21570" s="75"/>
    </row>
    <row r="21571" spans="2:3" x14ac:dyDescent="0.25">
      <c r="B21571" s="76"/>
      <c r="C21571" s="75"/>
    </row>
    <row r="21572" spans="2:3" x14ac:dyDescent="0.25">
      <c r="B21572" s="76"/>
      <c r="C21572" s="75"/>
    </row>
    <row r="21573" spans="2:3" x14ac:dyDescent="0.25">
      <c r="B21573" s="76"/>
      <c r="C21573" s="75"/>
    </row>
    <row r="21574" spans="2:3" x14ac:dyDescent="0.25">
      <c r="B21574" s="76"/>
      <c r="C21574" s="75"/>
    </row>
    <row r="21575" spans="2:3" x14ac:dyDescent="0.25">
      <c r="B21575" s="76"/>
      <c r="C21575" s="75"/>
    </row>
    <row r="21576" spans="2:3" x14ac:dyDescent="0.25">
      <c r="B21576" s="76"/>
      <c r="C21576" s="75"/>
    </row>
    <row r="21577" spans="2:3" x14ac:dyDescent="0.25">
      <c r="B21577" s="76"/>
      <c r="C21577" s="75"/>
    </row>
    <row r="21687" spans="2:3" x14ac:dyDescent="0.25">
      <c r="B21687" s="76"/>
      <c r="C21687" s="75"/>
    </row>
    <row r="21688" spans="2:3" x14ac:dyDescent="0.25">
      <c r="B21688" s="76"/>
      <c r="C21688" s="75"/>
    </row>
    <row r="21689" spans="2:3" x14ac:dyDescent="0.25">
      <c r="B21689" s="76"/>
      <c r="C21689" s="75"/>
    </row>
    <row r="21690" spans="2:3" x14ac:dyDescent="0.25">
      <c r="B21690" s="76"/>
      <c r="C21690" s="75"/>
    </row>
    <row r="21691" spans="2:3" x14ac:dyDescent="0.25">
      <c r="B21691" s="76"/>
      <c r="C21691" s="75"/>
    </row>
    <row r="21692" spans="2:3" x14ac:dyDescent="0.25">
      <c r="B21692" s="76"/>
      <c r="C21692" s="75"/>
    </row>
    <row r="21693" spans="2:3" x14ac:dyDescent="0.25">
      <c r="B21693" s="76"/>
      <c r="C21693" s="75"/>
    </row>
    <row r="21694" spans="2:3" x14ac:dyDescent="0.25">
      <c r="B21694" s="76"/>
      <c r="C21694" s="75"/>
    </row>
    <row r="21695" spans="2:3" x14ac:dyDescent="0.25">
      <c r="B21695" s="76"/>
      <c r="C21695" s="75"/>
    </row>
    <row r="21696" spans="2:3" x14ac:dyDescent="0.25">
      <c r="B21696" s="76"/>
      <c r="C21696" s="75"/>
    </row>
    <row r="21697" spans="2:3" x14ac:dyDescent="0.25">
      <c r="B21697" s="76"/>
      <c r="C21697" s="75"/>
    </row>
    <row r="21698" spans="2:3" x14ac:dyDescent="0.25">
      <c r="B21698" s="76"/>
      <c r="C21698" s="75"/>
    </row>
    <row r="21699" spans="2:3" x14ac:dyDescent="0.25">
      <c r="B21699" s="76"/>
      <c r="C21699" s="75"/>
    </row>
    <row r="21809" spans="2:3" x14ac:dyDescent="0.25">
      <c r="B21809" s="76"/>
      <c r="C21809" s="75"/>
    </row>
    <row r="21810" spans="2:3" x14ac:dyDescent="0.25">
      <c r="B21810" s="76"/>
      <c r="C21810" s="75"/>
    </row>
    <row r="21811" spans="2:3" x14ac:dyDescent="0.25">
      <c r="B21811" s="76"/>
      <c r="C21811" s="75"/>
    </row>
    <row r="21812" spans="2:3" x14ac:dyDescent="0.25">
      <c r="B21812" s="76"/>
      <c r="C21812" s="75"/>
    </row>
    <row r="21813" spans="2:3" x14ac:dyDescent="0.25">
      <c r="B21813" s="76"/>
      <c r="C21813" s="75"/>
    </row>
    <row r="21814" spans="2:3" x14ac:dyDescent="0.25">
      <c r="B21814" s="76"/>
      <c r="C21814" s="75"/>
    </row>
    <row r="21815" spans="2:3" x14ac:dyDescent="0.25">
      <c r="B21815" s="76"/>
      <c r="C21815" s="75"/>
    </row>
    <row r="21816" spans="2:3" x14ac:dyDescent="0.25">
      <c r="B21816" s="76"/>
      <c r="C21816" s="75"/>
    </row>
    <row r="21817" spans="2:3" x14ac:dyDescent="0.25">
      <c r="B21817" s="76"/>
      <c r="C21817" s="75"/>
    </row>
    <row r="21818" spans="2:3" x14ac:dyDescent="0.25">
      <c r="B21818" s="76"/>
      <c r="C21818" s="75"/>
    </row>
    <row r="21819" spans="2:3" x14ac:dyDescent="0.25">
      <c r="B21819" s="76"/>
      <c r="C21819" s="75"/>
    </row>
    <row r="21820" spans="2:3" x14ac:dyDescent="0.25">
      <c r="B21820" s="76"/>
      <c r="C21820" s="75"/>
    </row>
    <row r="21821" spans="2:3" x14ac:dyDescent="0.25">
      <c r="B21821" s="76"/>
      <c r="C21821" s="75"/>
    </row>
    <row r="21931" spans="2:3" x14ac:dyDescent="0.25">
      <c r="B21931" s="76"/>
      <c r="C21931" s="75"/>
    </row>
    <row r="21932" spans="2:3" x14ac:dyDescent="0.25">
      <c r="B21932" s="76"/>
      <c r="C21932" s="75"/>
    </row>
    <row r="21933" spans="2:3" x14ac:dyDescent="0.25">
      <c r="B21933" s="76"/>
      <c r="C21933" s="75"/>
    </row>
    <row r="21934" spans="2:3" x14ac:dyDescent="0.25">
      <c r="B21934" s="76"/>
      <c r="C21934" s="75"/>
    </row>
    <row r="21935" spans="2:3" x14ac:dyDescent="0.25">
      <c r="B21935" s="76"/>
      <c r="C21935" s="75"/>
    </row>
    <row r="21936" spans="2:3" x14ac:dyDescent="0.25">
      <c r="B21936" s="76"/>
      <c r="C21936" s="75"/>
    </row>
    <row r="21937" spans="2:3" x14ac:dyDescent="0.25">
      <c r="B21937" s="76"/>
      <c r="C21937" s="75"/>
    </row>
    <row r="21938" spans="2:3" x14ac:dyDescent="0.25">
      <c r="B21938" s="76"/>
      <c r="C21938" s="75"/>
    </row>
    <row r="21939" spans="2:3" x14ac:dyDescent="0.25">
      <c r="B21939" s="76"/>
      <c r="C21939" s="75"/>
    </row>
    <row r="21940" spans="2:3" x14ac:dyDescent="0.25">
      <c r="B21940" s="76"/>
      <c r="C21940" s="75"/>
    </row>
    <row r="21941" spans="2:3" x14ac:dyDescent="0.25">
      <c r="B21941" s="76"/>
      <c r="C21941" s="75"/>
    </row>
    <row r="21942" spans="2:3" x14ac:dyDescent="0.25">
      <c r="B21942" s="76"/>
      <c r="C21942" s="75"/>
    </row>
    <row r="21943" spans="2:3" x14ac:dyDescent="0.25">
      <c r="B21943" s="76"/>
      <c r="C21943" s="75"/>
    </row>
    <row r="22053" spans="2:3" x14ac:dyDescent="0.25">
      <c r="B22053" s="76"/>
      <c r="C22053" s="75"/>
    </row>
    <row r="22054" spans="2:3" x14ac:dyDescent="0.25">
      <c r="B22054" s="76"/>
      <c r="C22054" s="75"/>
    </row>
    <row r="22055" spans="2:3" x14ac:dyDescent="0.25">
      <c r="B22055" s="76"/>
      <c r="C22055" s="75"/>
    </row>
    <row r="22056" spans="2:3" x14ac:dyDescent="0.25">
      <c r="B22056" s="76"/>
      <c r="C22056" s="75"/>
    </row>
    <row r="22057" spans="2:3" x14ac:dyDescent="0.25">
      <c r="B22057" s="76"/>
      <c r="C22057" s="75"/>
    </row>
    <row r="22058" spans="2:3" x14ac:dyDescent="0.25">
      <c r="B22058" s="76"/>
      <c r="C22058" s="75"/>
    </row>
    <row r="22059" spans="2:3" x14ac:dyDescent="0.25">
      <c r="B22059" s="76"/>
      <c r="C22059" s="75"/>
    </row>
    <row r="22060" spans="2:3" x14ac:dyDescent="0.25">
      <c r="B22060" s="76"/>
      <c r="C22060" s="75"/>
    </row>
    <row r="22061" spans="2:3" x14ac:dyDescent="0.25">
      <c r="B22061" s="76"/>
      <c r="C22061" s="75"/>
    </row>
    <row r="22062" spans="2:3" x14ac:dyDescent="0.25">
      <c r="B22062" s="76"/>
      <c r="C22062" s="75"/>
    </row>
    <row r="22063" spans="2:3" x14ac:dyDescent="0.25">
      <c r="B22063" s="76"/>
      <c r="C22063" s="75"/>
    </row>
    <row r="22064" spans="2:3" x14ac:dyDescent="0.25">
      <c r="B22064" s="76"/>
      <c r="C22064" s="75"/>
    </row>
    <row r="22065" spans="2:3" x14ac:dyDescent="0.25">
      <c r="B22065" s="76"/>
      <c r="C22065" s="75"/>
    </row>
    <row r="22175" spans="2:3" x14ac:dyDescent="0.25">
      <c r="B22175" s="76"/>
      <c r="C22175" s="75"/>
    </row>
    <row r="22176" spans="2:3" x14ac:dyDescent="0.25">
      <c r="B22176" s="76"/>
      <c r="C22176" s="75"/>
    </row>
    <row r="22177" spans="2:3" x14ac:dyDescent="0.25">
      <c r="B22177" s="76"/>
      <c r="C22177" s="75"/>
    </row>
    <row r="22178" spans="2:3" x14ac:dyDescent="0.25">
      <c r="B22178" s="76"/>
      <c r="C22178" s="75"/>
    </row>
    <row r="22179" spans="2:3" x14ac:dyDescent="0.25">
      <c r="B22179" s="76"/>
      <c r="C22179" s="75"/>
    </row>
    <row r="22180" spans="2:3" x14ac:dyDescent="0.25">
      <c r="B22180" s="76"/>
      <c r="C22180" s="75"/>
    </row>
    <row r="22181" spans="2:3" x14ac:dyDescent="0.25">
      <c r="B22181" s="76"/>
      <c r="C22181" s="75"/>
    </row>
    <row r="22182" spans="2:3" x14ac:dyDescent="0.25">
      <c r="B22182" s="76"/>
      <c r="C22182" s="75"/>
    </row>
    <row r="22183" spans="2:3" x14ac:dyDescent="0.25">
      <c r="B22183" s="76"/>
      <c r="C22183" s="75"/>
    </row>
    <row r="22184" spans="2:3" x14ac:dyDescent="0.25">
      <c r="B22184" s="76"/>
      <c r="C22184" s="75"/>
    </row>
    <row r="22185" spans="2:3" x14ac:dyDescent="0.25">
      <c r="B22185" s="76"/>
      <c r="C22185" s="75"/>
    </row>
    <row r="22186" spans="2:3" x14ac:dyDescent="0.25">
      <c r="B22186" s="76"/>
      <c r="C22186" s="75"/>
    </row>
    <row r="22187" spans="2:3" x14ac:dyDescent="0.25">
      <c r="B22187" s="76"/>
      <c r="C22187" s="75"/>
    </row>
    <row r="22297" spans="2:3" x14ac:dyDescent="0.25">
      <c r="B22297" s="76"/>
      <c r="C22297" s="75"/>
    </row>
    <row r="22298" spans="2:3" x14ac:dyDescent="0.25">
      <c r="B22298" s="76"/>
      <c r="C22298" s="75"/>
    </row>
    <row r="22299" spans="2:3" x14ac:dyDescent="0.25">
      <c r="B22299" s="76"/>
      <c r="C22299" s="75"/>
    </row>
    <row r="22300" spans="2:3" x14ac:dyDescent="0.25">
      <c r="B22300" s="76"/>
      <c r="C22300" s="75"/>
    </row>
    <row r="22301" spans="2:3" x14ac:dyDescent="0.25">
      <c r="B22301" s="76"/>
      <c r="C22301" s="75"/>
    </row>
    <row r="22302" spans="2:3" x14ac:dyDescent="0.25">
      <c r="B22302" s="76"/>
      <c r="C22302" s="75"/>
    </row>
    <row r="22303" spans="2:3" x14ac:dyDescent="0.25">
      <c r="B22303" s="76"/>
      <c r="C22303" s="75"/>
    </row>
    <row r="22304" spans="2:3" x14ac:dyDescent="0.25">
      <c r="B22304" s="76"/>
      <c r="C22304" s="75"/>
    </row>
    <row r="22305" spans="2:3" x14ac:dyDescent="0.25">
      <c r="B22305" s="76"/>
      <c r="C22305" s="75"/>
    </row>
    <row r="22306" spans="2:3" x14ac:dyDescent="0.25">
      <c r="B22306" s="76"/>
      <c r="C22306" s="75"/>
    </row>
    <row r="22307" spans="2:3" x14ac:dyDescent="0.25">
      <c r="B22307" s="76"/>
      <c r="C22307" s="75"/>
    </row>
    <row r="22308" spans="2:3" x14ac:dyDescent="0.25">
      <c r="B22308" s="76"/>
      <c r="C22308" s="75"/>
    </row>
    <row r="22309" spans="2:3" x14ac:dyDescent="0.25">
      <c r="B22309" s="76"/>
      <c r="C22309" s="75"/>
    </row>
    <row r="22419" spans="2:3" x14ac:dyDescent="0.25">
      <c r="B22419" s="76"/>
      <c r="C22419" s="75"/>
    </row>
    <row r="22420" spans="2:3" x14ac:dyDescent="0.25">
      <c r="B22420" s="76"/>
      <c r="C22420" s="75"/>
    </row>
    <row r="22421" spans="2:3" x14ac:dyDescent="0.25">
      <c r="B22421" s="76"/>
      <c r="C22421" s="75"/>
    </row>
    <row r="22422" spans="2:3" x14ac:dyDescent="0.25">
      <c r="B22422" s="76"/>
      <c r="C22422" s="75"/>
    </row>
    <row r="22423" spans="2:3" x14ac:dyDescent="0.25">
      <c r="B22423" s="76"/>
      <c r="C22423" s="75"/>
    </row>
    <row r="22424" spans="2:3" x14ac:dyDescent="0.25">
      <c r="B22424" s="76"/>
      <c r="C22424" s="75"/>
    </row>
    <row r="22425" spans="2:3" x14ac:dyDescent="0.25">
      <c r="B22425" s="76"/>
      <c r="C22425" s="75"/>
    </row>
    <row r="22426" spans="2:3" x14ac:dyDescent="0.25">
      <c r="B22426" s="76"/>
      <c r="C22426" s="75"/>
    </row>
    <row r="22427" spans="2:3" x14ac:dyDescent="0.25">
      <c r="B22427" s="76"/>
      <c r="C22427" s="75"/>
    </row>
    <row r="22428" spans="2:3" x14ac:dyDescent="0.25">
      <c r="B22428" s="76"/>
      <c r="C22428" s="75"/>
    </row>
    <row r="22429" spans="2:3" x14ac:dyDescent="0.25">
      <c r="B22429" s="76"/>
      <c r="C22429" s="75"/>
    </row>
    <row r="22430" spans="2:3" x14ac:dyDescent="0.25">
      <c r="B22430" s="76"/>
      <c r="C22430" s="75"/>
    </row>
    <row r="22431" spans="2:3" x14ac:dyDescent="0.25">
      <c r="B22431" s="76"/>
      <c r="C22431" s="75"/>
    </row>
    <row r="22541" spans="2:3" x14ac:dyDescent="0.25">
      <c r="B22541" s="76"/>
      <c r="C22541" s="75"/>
    </row>
    <row r="22542" spans="2:3" x14ac:dyDescent="0.25">
      <c r="B22542" s="76"/>
      <c r="C22542" s="75"/>
    </row>
    <row r="22543" spans="2:3" x14ac:dyDescent="0.25">
      <c r="B22543" s="76"/>
      <c r="C22543" s="75"/>
    </row>
    <row r="22544" spans="2:3" x14ac:dyDescent="0.25">
      <c r="B22544" s="76"/>
      <c r="C22544" s="75"/>
    </row>
    <row r="22545" spans="2:3" x14ac:dyDescent="0.25">
      <c r="B22545" s="76"/>
      <c r="C22545" s="75"/>
    </row>
    <row r="22546" spans="2:3" x14ac:dyDescent="0.25">
      <c r="B22546" s="76"/>
      <c r="C22546" s="75"/>
    </row>
    <row r="22547" spans="2:3" x14ac:dyDescent="0.25">
      <c r="B22547" s="76"/>
      <c r="C22547" s="75"/>
    </row>
    <row r="22548" spans="2:3" x14ac:dyDescent="0.25">
      <c r="B22548" s="76"/>
      <c r="C22548" s="75"/>
    </row>
    <row r="22549" spans="2:3" x14ac:dyDescent="0.25">
      <c r="B22549" s="76"/>
      <c r="C22549" s="75"/>
    </row>
    <row r="22550" spans="2:3" x14ac:dyDescent="0.25">
      <c r="B22550" s="76"/>
      <c r="C22550" s="75"/>
    </row>
    <row r="22551" spans="2:3" x14ac:dyDescent="0.25">
      <c r="B22551" s="76"/>
      <c r="C22551" s="75"/>
    </row>
    <row r="22552" spans="2:3" x14ac:dyDescent="0.25">
      <c r="B22552" s="76"/>
      <c r="C22552" s="75"/>
    </row>
    <row r="22553" spans="2:3" x14ac:dyDescent="0.25">
      <c r="B22553" s="76"/>
      <c r="C22553" s="75"/>
    </row>
    <row r="22663" spans="2:3" x14ac:dyDescent="0.25">
      <c r="B22663" s="76"/>
      <c r="C22663" s="75"/>
    </row>
    <row r="22664" spans="2:3" x14ac:dyDescent="0.25">
      <c r="B22664" s="76"/>
      <c r="C22664" s="75"/>
    </row>
    <row r="22665" spans="2:3" x14ac:dyDescent="0.25">
      <c r="B22665" s="76"/>
      <c r="C22665" s="75"/>
    </row>
    <row r="22666" spans="2:3" x14ac:dyDescent="0.25">
      <c r="B22666" s="76"/>
      <c r="C22666" s="75"/>
    </row>
    <row r="22667" spans="2:3" x14ac:dyDescent="0.25">
      <c r="B22667" s="76"/>
      <c r="C22667" s="75"/>
    </row>
    <row r="22668" spans="2:3" x14ac:dyDescent="0.25">
      <c r="B22668" s="76"/>
      <c r="C22668" s="75"/>
    </row>
    <row r="22669" spans="2:3" x14ac:dyDescent="0.25">
      <c r="B22669" s="76"/>
      <c r="C22669" s="75"/>
    </row>
    <row r="22670" spans="2:3" x14ac:dyDescent="0.25">
      <c r="B22670" s="76"/>
      <c r="C22670" s="75"/>
    </row>
    <row r="22671" spans="2:3" x14ac:dyDescent="0.25">
      <c r="B22671" s="76"/>
      <c r="C22671" s="75"/>
    </row>
    <row r="22672" spans="2:3" x14ac:dyDescent="0.25">
      <c r="B22672" s="76"/>
      <c r="C22672" s="75"/>
    </row>
    <row r="22673" spans="2:3" x14ac:dyDescent="0.25">
      <c r="B22673" s="76"/>
      <c r="C22673" s="75"/>
    </row>
    <row r="22674" spans="2:3" x14ac:dyDescent="0.25">
      <c r="B22674" s="76"/>
      <c r="C22674" s="75"/>
    </row>
    <row r="22675" spans="2:3" x14ac:dyDescent="0.25">
      <c r="B22675" s="76"/>
      <c r="C22675" s="75"/>
    </row>
    <row r="22785" spans="2:3" x14ac:dyDescent="0.25">
      <c r="B22785" s="76"/>
      <c r="C22785" s="75"/>
    </row>
    <row r="22786" spans="2:3" x14ac:dyDescent="0.25">
      <c r="B22786" s="76"/>
      <c r="C22786" s="75"/>
    </row>
    <row r="22787" spans="2:3" x14ac:dyDescent="0.25">
      <c r="B22787" s="76"/>
      <c r="C22787" s="75"/>
    </row>
    <row r="22788" spans="2:3" x14ac:dyDescent="0.25">
      <c r="B22788" s="76"/>
      <c r="C22788" s="75"/>
    </row>
    <row r="22789" spans="2:3" x14ac:dyDescent="0.25">
      <c r="B22789" s="76"/>
      <c r="C22789" s="75"/>
    </row>
    <row r="22790" spans="2:3" x14ac:dyDescent="0.25">
      <c r="B22790" s="76"/>
      <c r="C22790" s="75"/>
    </row>
    <row r="22791" spans="2:3" x14ac:dyDescent="0.25">
      <c r="B22791" s="76"/>
      <c r="C22791" s="75"/>
    </row>
    <row r="22792" spans="2:3" x14ac:dyDescent="0.25">
      <c r="B22792" s="76"/>
      <c r="C22792" s="75"/>
    </row>
    <row r="22793" spans="2:3" x14ac:dyDescent="0.25">
      <c r="B22793" s="76"/>
      <c r="C22793" s="75"/>
    </row>
    <row r="22794" spans="2:3" x14ac:dyDescent="0.25">
      <c r="B22794" s="76"/>
      <c r="C22794" s="75"/>
    </row>
    <row r="22795" spans="2:3" x14ac:dyDescent="0.25">
      <c r="B22795" s="76"/>
      <c r="C22795" s="75"/>
    </row>
    <row r="22796" spans="2:3" x14ac:dyDescent="0.25">
      <c r="B22796" s="76"/>
      <c r="C22796" s="75"/>
    </row>
    <row r="22797" spans="2:3" x14ac:dyDescent="0.25">
      <c r="B22797" s="76"/>
      <c r="C22797" s="75"/>
    </row>
    <row r="22907" spans="2:3" x14ac:dyDescent="0.25">
      <c r="B22907" s="76"/>
      <c r="C22907" s="75"/>
    </row>
    <row r="22908" spans="2:3" x14ac:dyDescent="0.25">
      <c r="B22908" s="76"/>
      <c r="C22908" s="75"/>
    </row>
    <row r="22909" spans="2:3" x14ac:dyDescent="0.25">
      <c r="B22909" s="76"/>
      <c r="C22909" s="75"/>
    </row>
    <row r="22910" spans="2:3" x14ac:dyDescent="0.25">
      <c r="B22910" s="76"/>
      <c r="C22910" s="75"/>
    </row>
    <row r="22911" spans="2:3" x14ac:dyDescent="0.25">
      <c r="B22911" s="76"/>
      <c r="C22911" s="75"/>
    </row>
    <row r="22912" spans="2:3" x14ac:dyDescent="0.25">
      <c r="B22912" s="76"/>
      <c r="C22912" s="75"/>
    </row>
    <row r="22913" spans="2:3" x14ac:dyDescent="0.25">
      <c r="B22913" s="76"/>
      <c r="C22913" s="75"/>
    </row>
    <row r="22914" spans="2:3" x14ac:dyDescent="0.25">
      <c r="B22914" s="76"/>
      <c r="C22914" s="75"/>
    </row>
    <row r="22915" spans="2:3" x14ac:dyDescent="0.25">
      <c r="B22915" s="76"/>
      <c r="C22915" s="75"/>
    </row>
    <row r="22916" spans="2:3" x14ac:dyDescent="0.25">
      <c r="B22916" s="76"/>
      <c r="C22916" s="75"/>
    </row>
    <row r="22917" spans="2:3" x14ac:dyDescent="0.25">
      <c r="B22917" s="76"/>
      <c r="C22917" s="75"/>
    </row>
    <row r="22918" spans="2:3" x14ac:dyDescent="0.25">
      <c r="B22918" s="76"/>
      <c r="C22918" s="75"/>
    </row>
    <row r="22919" spans="2:3" x14ac:dyDescent="0.25">
      <c r="B22919" s="76"/>
      <c r="C22919" s="75"/>
    </row>
    <row r="23029" spans="2:3" x14ac:dyDescent="0.25">
      <c r="B23029" s="76"/>
      <c r="C23029" s="75"/>
    </row>
    <row r="23030" spans="2:3" x14ac:dyDescent="0.25">
      <c r="B23030" s="76"/>
      <c r="C23030" s="75"/>
    </row>
    <row r="23031" spans="2:3" x14ac:dyDescent="0.25">
      <c r="B23031" s="76"/>
      <c r="C23031" s="75"/>
    </row>
    <row r="23032" spans="2:3" x14ac:dyDescent="0.25">
      <c r="B23032" s="76"/>
      <c r="C23032" s="75"/>
    </row>
    <row r="23033" spans="2:3" x14ac:dyDescent="0.25">
      <c r="B23033" s="76"/>
      <c r="C23033" s="75"/>
    </row>
    <row r="23034" spans="2:3" x14ac:dyDescent="0.25">
      <c r="B23034" s="76"/>
      <c r="C23034" s="75"/>
    </row>
    <row r="23035" spans="2:3" x14ac:dyDescent="0.25">
      <c r="B23035" s="76"/>
      <c r="C23035" s="75"/>
    </row>
    <row r="23036" spans="2:3" x14ac:dyDescent="0.25">
      <c r="B23036" s="76"/>
      <c r="C23036" s="75"/>
    </row>
    <row r="23037" spans="2:3" x14ac:dyDescent="0.25">
      <c r="B23037" s="76"/>
      <c r="C23037" s="75"/>
    </row>
    <row r="23038" spans="2:3" x14ac:dyDescent="0.25">
      <c r="B23038" s="76"/>
      <c r="C23038" s="75"/>
    </row>
    <row r="23039" spans="2:3" x14ac:dyDescent="0.25">
      <c r="B23039" s="76"/>
      <c r="C23039" s="75"/>
    </row>
    <row r="23040" spans="2:3" x14ac:dyDescent="0.25">
      <c r="B23040" s="76"/>
      <c r="C23040" s="75"/>
    </row>
    <row r="23041" spans="2:3" x14ac:dyDescent="0.25">
      <c r="B23041" s="76"/>
      <c r="C23041" s="75"/>
    </row>
    <row r="23151" spans="2:3" x14ac:dyDescent="0.25">
      <c r="B23151" s="76"/>
      <c r="C23151" s="75"/>
    </row>
    <row r="23152" spans="2:3" x14ac:dyDescent="0.25">
      <c r="B23152" s="76"/>
      <c r="C23152" s="75"/>
    </row>
    <row r="23153" spans="2:3" x14ac:dyDescent="0.25">
      <c r="B23153" s="76"/>
      <c r="C23153" s="75"/>
    </row>
    <row r="23154" spans="2:3" x14ac:dyDescent="0.25">
      <c r="B23154" s="76"/>
      <c r="C23154" s="75"/>
    </row>
    <row r="23155" spans="2:3" x14ac:dyDescent="0.25">
      <c r="B23155" s="76"/>
      <c r="C23155" s="75"/>
    </row>
    <row r="23156" spans="2:3" x14ac:dyDescent="0.25">
      <c r="B23156" s="76"/>
      <c r="C23156" s="75"/>
    </row>
    <row r="23157" spans="2:3" x14ac:dyDescent="0.25">
      <c r="B23157" s="76"/>
      <c r="C23157" s="75"/>
    </row>
    <row r="23158" spans="2:3" x14ac:dyDescent="0.25">
      <c r="B23158" s="76"/>
      <c r="C23158" s="75"/>
    </row>
    <row r="23159" spans="2:3" x14ac:dyDescent="0.25">
      <c r="B23159" s="76"/>
      <c r="C23159" s="75"/>
    </row>
    <row r="23160" spans="2:3" x14ac:dyDescent="0.25">
      <c r="B23160" s="76"/>
      <c r="C23160" s="75"/>
    </row>
    <row r="23161" spans="2:3" x14ac:dyDescent="0.25">
      <c r="B23161" s="76"/>
      <c r="C23161" s="75"/>
    </row>
    <row r="23162" spans="2:3" x14ac:dyDescent="0.25">
      <c r="B23162" s="76"/>
      <c r="C23162" s="75"/>
    </row>
    <row r="23163" spans="2:3" x14ac:dyDescent="0.25">
      <c r="B23163" s="76"/>
      <c r="C23163" s="75"/>
    </row>
    <row r="23273" spans="2:3" x14ac:dyDescent="0.25">
      <c r="B23273" s="76"/>
      <c r="C23273" s="75"/>
    </row>
    <row r="23274" spans="2:3" x14ac:dyDescent="0.25">
      <c r="B23274" s="76"/>
      <c r="C23274" s="75"/>
    </row>
    <row r="23275" spans="2:3" x14ac:dyDescent="0.25">
      <c r="B23275" s="76"/>
      <c r="C23275" s="75"/>
    </row>
    <row r="23276" spans="2:3" x14ac:dyDescent="0.25">
      <c r="B23276" s="76"/>
      <c r="C23276" s="75"/>
    </row>
    <row r="23277" spans="2:3" x14ac:dyDescent="0.25">
      <c r="B23277" s="76"/>
      <c r="C23277" s="75"/>
    </row>
    <row r="23278" spans="2:3" x14ac:dyDescent="0.25">
      <c r="B23278" s="76"/>
      <c r="C23278" s="75"/>
    </row>
    <row r="23279" spans="2:3" x14ac:dyDescent="0.25">
      <c r="B23279" s="76"/>
      <c r="C23279" s="75"/>
    </row>
    <row r="23280" spans="2:3" x14ac:dyDescent="0.25">
      <c r="B23280" s="76"/>
      <c r="C23280" s="75"/>
    </row>
    <row r="23281" spans="2:3" x14ac:dyDescent="0.25">
      <c r="B23281" s="76"/>
      <c r="C23281" s="75"/>
    </row>
    <row r="23282" spans="2:3" x14ac:dyDescent="0.25">
      <c r="B23282" s="76"/>
      <c r="C23282" s="75"/>
    </row>
    <row r="23283" spans="2:3" x14ac:dyDescent="0.25">
      <c r="B23283" s="76"/>
      <c r="C23283" s="75"/>
    </row>
    <row r="23284" spans="2:3" x14ac:dyDescent="0.25">
      <c r="B23284" s="76"/>
      <c r="C23284" s="75"/>
    </row>
    <row r="23285" spans="2:3" x14ac:dyDescent="0.25">
      <c r="B23285" s="76"/>
      <c r="C23285" s="75"/>
    </row>
    <row r="23395" spans="2:3" x14ac:dyDescent="0.25">
      <c r="B23395" s="76"/>
      <c r="C23395" s="75"/>
    </row>
    <row r="23396" spans="2:3" x14ac:dyDescent="0.25">
      <c r="B23396" s="76"/>
      <c r="C23396" s="75"/>
    </row>
    <row r="23397" spans="2:3" x14ac:dyDescent="0.25">
      <c r="B23397" s="76"/>
      <c r="C23397" s="75"/>
    </row>
    <row r="23398" spans="2:3" x14ac:dyDescent="0.25">
      <c r="B23398" s="76"/>
      <c r="C23398" s="75"/>
    </row>
    <row r="23399" spans="2:3" x14ac:dyDescent="0.25">
      <c r="B23399" s="76"/>
      <c r="C23399" s="75"/>
    </row>
    <row r="23400" spans="2:3" x14ac:dyDescent="0.25">
      <c r="B23400" s="76"/>
      <c r="C23400" s="75"/>
    </row>
    <row r="23401" spans="2:3" x14ac:dyDescent="0.25">
      <c r="B23401" s="76"/>
      <c r="C23401" s="75"/>
    </row>
    <row r="23402" spans="2:3" x14ac:dyDescent="0.25">
      <c r="B23402" s="76"/>
      <c r="C23402" s="75"/>
    </row>
    <row r="23403" spans="2:3" x14ac:dyDescent="0.25">
      <c r="B23403" s="76"/>
      <c r="C23403" s="75"/>
    </row>
    <row r="23404" spans="2:3" x14ac:dyDescent="0.25">
      <c r="B23404" s="76"/>
      <c r="C23404" s="75"/>
    </row>
    <row r="23405" spans="2:3" x14ac:dyDescent="0.25">
      <c r="B23405" s="76"/>
      <c r="C23405" s="75"/>
    </row>
    <row r="23406" spans="2:3" x14ac:dyDescent="0.25">
      <c r="B23406" s="76"/>
      <c r="C23406" s="75"/>
    </row>
    <row r="23407" spans="2:3" x14ac:dyDescent="0.25">
      <c r="B23407" s="76"/>
      <c r="C23407" s="75"/>
    </row>
    <row r="23517" spans="2:3" x14ac:dyDescent="0.25">
      <c r="B23517" s="76"/>
      <c r="C23517" s="75"/>
    </row>
    <row r="23518" spans="2:3" x14ac:dyDescent="0.25">
      <c r="B23518" s="76"/>
      <c r="C23518" s="75"/>
    </row>
    <row r="23519" spans="2:3" x14ac:dyDescent="0.25">
      <c r="B23519" s="76"/>
      <c r="C23519" s="75"/>
    </row>
    <row r="23520" spans="2:3" x14ac:dyDescent="0.25">
      <c r="B23520" s="76"/>
      <c r="C23520" s="75"/>
    </row>
    <row r="23521" spans="2:3" x14ac:dyDescent="0.25">
      <c r="B23521" s="76"/>
      <c r="C23521" s="75"/>
    </row>
    <row r="23522" spans="2:3" x14ac:dyDescent="0.25">
      <c r="B23522" s="76"/>
      <c r="C23522" s="75"/>
    </row>
    <row r="23523" spans="2:3" x14ac:dyDescent="0.25">
      <c r="B23523" s="76"/>
      <c r="C23523" s="75"/>
    </row>
    <row r="23524" spans="2:3" x14ac:dyDescent="0.25">
      <c r="B23524" s="76"/>
      <c r="C23524" s="75"/>
    </row>
    <row r="23525" spans="2:3" x14ac:dyDescent="0.25">
      <c r="B23525" s="76"/>
      <c r="C23525" s="75"/>
    </row>
    <row r="23526" spans="2:3" x14ac:dyDescent="0.25">
      <c r="B23526" s="76"/>
      <c r="C23526" s="75"/>
    </row>
    <row r="23527" spans="2:3" x14ac:dyDescent="0.25">
      <c r="B23527" s="76"/>
      <c r="C23527" s="75"/>
    </row>
    <row r="23528" spans="2:3" x14ac:dyDescent="0.25">
      <c r="B23528" s="76"/>
      <c r="C23528" s="75"/>
    </row>
    <row r="23529" spans="2:3" x14ac:dyDescent="0.25">
      <c r="B23529" s="76"/>
      <c r="C23529" s="75"/>
    </row>
    <row r="23639" spans="2:3" x14ac:dyDescent="0.25">
      <c r="B23639" s="76"/>
      <c r="C23639" s="75"/>
    </row>
    <row r="23640" spans="2:3" x14ac:dyDescent="0.25">
      <c r="B23640" s="76"/>
      <c r="C23640" s="75"/>
    </row>
    <row r="23641" spans="2:3" x14ac:dyDescent="0.25">
      <c r="B23641" s="76"/>
      <c r="C23641" s="75"/>
    </row>
    <row r="23642" spans="2:3" x14ac:dyDescent="0.25">
      <c r="B23642" s="76"/>
      <c r="C23642" s="75"/>
    </row>
    <row r="23643" spans="2:3" x14ac:dyDescent="0.25">
      <c r="B23643" s="76"/>
      <c r="C23643" s="75"/>
    </row>
    <row r="23644" spans="2:3" x14ac:dyDescent="0.25">
      <c r="B23644" s="76"/>
      <c r="C23644" s="75"/>
    </row>
    <row r="23645" spans="2:3" x14ac:dyDescent="0.25">
      <c r="B23645" s="76"/>
      <c r="C23645" s="75"/>
    </row>
    <row r="23646" spans="2:3" x14ac:dyDescent="0.25">
      <c r="B23646" s="76"/>
      <c r="C23646" s="75"/>
    </row>
    <row r="23647" spans="2:3" x14ac:dyDescent="0.25">
      <c r="B23647" s="76"/>
      <c r="C23647" s="75"/>
    </row>
    <row r="23648" spans="2:3" x14ac:dyDescent="0.25">
      <c r="B23648" s="76"/>
      <c r="C23648" s="75"/>
    </row>
    <row r="23649" spans="2:3" x14ac:dyDescent="0.25">
      <c r="B23649" s="76"/>
      <c r="C23649" s="75"/>
    </row>
    <row r="23650" spans="2:3" x14ac:dyDescent="0.25">
      <c r="B23650" s="76"/>
      <c r="C23650" s="75"/>
    </row>
    <row r="23651" spans="2:3" x14ac:dyDescent="0.25">
      <c r="B23651" s="76"/>
      <c r="C23651" s="75"/>
    </row>
    <row r="23761" spans="2:3" x14ac:dyDescent="0.25">
      <c r="B23761" s="76"/>
      <c r="C23761" s="75"/>
    </row>
    <row r="23762" spans="2:3" x14ac:dyDescent="0.25">
      <c r="B23762" s="76"/>
      <c r="C23762" s="75"/>
    </row>
    <row r="23763" spans="2:3" x14ac:dyDescent="0.25">
      <c r="B23763" s="76"/>
      <c r="C23763" s="75"/>
    </row>
    <row r="23764" spans="2:3" x14ac:dyDescent="0.25">
      <c r="B23764" s="76"/>
      <c r="C23764" s="75"/>
    </row>
    <row r="23765" spans="2:3" x14ac:dyDescent="0.25">
      <c r="B23765" s="76"/>
      <c r="C23765" s="75"/>
    </row>
    <row r="23766" spans="2:3" x14ac:dyDescent="0.25">
      <c r="B23766" s="76"/>
      <c r="C23766" s="75"/>
    </row>
    <row r="23767" spans="2:3" x14ac:dyDescent="0.25">
      <c r="B23767" s="76"/>
      <c r="C23767" s="75"/>
    </row>
    <row r="23768" spans="2:3" x14ac:dyDescent="0.25">
      <c r="B23768" s="76"/>
      <c r="C23768" s="75"/>
    </row>
    <row r="23769" spans="2:3" x14ac:dyDescent="0.25">
      <c r="B23769" s="76"/>
      <c r="C23769" s="75"/>
    </row>
    <row r="23770" spans="2:3" x14ac:dyDescent="0.25">
      <c r="B23770" s="76"/>
      <c r="C23770" s="75"/>
    </row>
    <row r="23771" spans="2:3" x14ac:dyDescent="0.25">
      <c r="B23771" s="76"/>
      <c r="C23771" s="75"/>
    </row>
    <row r="23772" spans="2:3" x14ac:dyDescent="0.25">
      <c r="B23772" s="76"/>
      <c r="C23772" s="75"/>
    </row>
    <row r="23773" spans="2:3" x14ac:dyDescent="0.25">
      <c r="B23773" s="76"/>
      <c r="C23773" s="75"/>
    </row>
    <row r="23883" spans="2:3" x14ac:dyDescent="0.25">
      <c r="B23883" s="76"/>
      <c r="C23883" s="75"/>
    </row>
    <row r="23884" spans="2:3" x14ac:dyDescent="0.25">
      <c r="B23884" s="76"/>
      <c r="C23884" s="75"/>
    </row>
    <row r="23885" spans="2:3" x14ac:dyDescent="0.25">
      <c r="B23885" s="76"/>
      <c r="C23885" s="75"/>
    </row>
    <row r="23886" spans="2:3" x14ac:dyDescent="0.25">
      <c r="B23886" s="76"/>
      <c r="C23886" s="75"/>
    </row>
    <row r="23887" spans="2:3" x14ac:dyDescent="0.25">
      <c r="B23887" s="76"/>
      <c r="C23887" s="75"/>
    </row>
    <row r="23888" spans="2:3" x14ac:dyDescent="0.25">
      <c r="B23888" s="76"/>
      <c r="C23888" s="75"/>
    </row>
    <row r="23889" spans="2:3" x14ac:dyDescent="0.25">
      <c r="B23889" s="76"/>
      <c r="C23889" s="75"/>
    </row>
    <row r="23890" spans="2:3" x14ac:dyDescent="0.25">
      <c r="B23890" s="76"/>
      <c r="C23890" s="75"/>
    </row>
    <row r="23891" spans="2:3" x14ac:dyDescent="0.25">
      <c r="B23891" s="76"/>
      <c r="C23891" s="75"/>
    </row>
    <row r="23892" spans="2:3" x14ac:dyDescent="0.25">
      <c r="B23892" s="76"/>
      <c r="C23892" s="75"/>
    </row>
    <row r="23893" spans="2:3" x14ac:dyDescent="0.25">
      <c r="B23893" s="76"/>
      <c r="C23893" s="75"/>
    </row>
    <row r="23894" spans="2:3" x14ac:dyDescent="0.25">
      <c r="B23894" s="76"/>
      <c r="C23894" s="75"/>
    </row>
    <row r="23895" spans="2:3" x14ac:dyDescent="0.25">
      <c r="B23895" s="76"/>
      <c r="C23895" s="75"/>
    </row>
    <row r="24005" spans="2:3" x14ac:dyDescent="0.25">
      <c r="B24005" s="76"/>
      <c r="C24005" s="75"/>
    </row>
    <row r="24006" spans="2:3" x14ac:dyDescent="0.25">
      <c r="B24006" s="76"/>
      <c r="C24006" s="75"/>
    </row>
    <row r="24007" spans="2:3" x14ac:dyDescent="0.25">
      <c r="B24007" s="76"/>
      <c r="C24007" s="75"/>
    </row>
    <row r="24008" spans="2:3" x14ac:dyDescent="0.25">
      <c r="B24008" s="76"/>
      <c r="C24008" s="75"/>
    </row>
    <row r="24009" spans="2:3" x14ac:dyDescent="0.25">
      <c r="B24009" s="76"/>
      <c r="C24009" s="75"/>
    </row>
    <row r="24010" spans="2:3" x14ac:dyDescent="0.25">
      <c r="B24010" s="76"/>
      <c r="C24010" s="75"/>
    </row>
    <row r="24011" spans="2:3" x14ac:dyDescent="0.25">
      <c r="B24011" s="76"/>
      <c r="C24011" s="75"/>
    </row>
    <row r="24012" spans="2:3" x14ac:dyDescent="0.25">
      <c r="B24012" s="76"/>
      <c r="C24012" s="75"/>
    </row>
    <row r="24013" spans="2:3" x14ac:dyDescent="0.25">
      <c r="B24013" s="76"/>
      <c r="C24013" s="75"/>
    </row>
    <row r="24014" spans="2:3" x14ac:dyDescent="0.25">
      <c r="B24014" s="76"/>
      <c r="C24014" s="75"/>
    </row>
    <row r="24015" spans="2:3" x14ac:dyDescent="0.25">
      <c r="B24015" s="76"/>
      <c r="C24015" s="75"/>
    </row>
    <row r="24016" spans="2:3" x14ac:dyDescent="0.25">
      <c r="B24016" s="76"/>
      <c r="C24016" s="75"/>
    </row>
    <row r="24017" spans="2:3" x14ac:dyDescent="0.25">
      <c r="B24017" s="76"/>
      <c r="C24017" s="75"/>
    </row>
    <row r="24127" spans="2:3" x14ac:dyDescent="0.25">
      <c r="B24127" s="76"/>
      <c r="C24127" s="75"/>
    </row>
    <row r="24128" spans="2:3" x14ac:dyDescent="0.25">
      <c r="B24128" s="76"/>
      <c r="C24128" s="75"/>
    </row>
    <row r="24129" spans="2:3" x14ac:dyDescent="0.25">
      <c r="B24129" s="76"/>
      <c r="C24129" s="75"/>
    </row>
    <row r="24130" spans="2:3" x14ac:dyDescent="0.25">
      <c r="B24130" s="76"/>
      <c r="C24130" s="75"/>
    </row>
    <row r="24131" spans="2:3" x14ac:dyDescent="0.25">
      <c r="B24131" s="76"/>
      <c r="C24131" s="75"/>
    </row>
    <row r="24132" spans="2:3" x14ac:dyDescent="0.25">
      <c r="B24132" s="76"/>
      <c r="C24132" s="75"/>
    </row>
    <row r="24133" spans="2:3" x14ac:dyDescent="0.25">
      <c r="B24133" s="76"/>
      <c r="C24133" s="75"/>
    </row>
    <row r="24134" spans="2:3" x14ac:dyDescent="0.25">
      <c r="B24134" s="76"/>
      <c r="C24134" s="75"/>
    </row>
    <row r="24135" spans="2:3" x14ac:dyDescent="0.25">
      <c r="B24135" s="76"/>
      <c r="C24135" s="75"/>
    </row>
    <row r="24136" spans="2:3" x14ac:dyDescent="0.25">
      <c r="B24136" s="76"/>
      <c r="C24136" s="75"/>
    </row>
    <row r="24137" spans="2:3" x14ac:dyDescent="0.25">
      <c r="B24137" s="76"/>
      <c r="C24137" s="75"/>
    </row>
    <row r="24138" spans="2:3" x14ac:dyDescent="0.25">
      <c r="B24138" s="76"/>
      <c r="C24138" s="75"/>
    </row>
    <row r="24139" spans="2:3" x14ac:dyDescent="0.25">
      <c r="B24139" s="76"/>
      <c r="C24139" s="75"/>
    </row>
    <row r="24249" spans="2:3" x14ac:dyDescent="0.25">
      <c r="B24249" s="76"/>
      <c r="C24249" s="75"/>
    </row>
    <row r="24250" spans="2:3" x14ac:dyDescent="0.25">
      <c r="B24250" s="76"/>
      <c r="C24250" s="75"/>
    </row>
    <row r="24251" spans="2:3" x14ac:dyDescent="0.25">
      <c r="B24251" s="76"/>
      <c r="C24251" s="75"/>
    </row>
    <row r="24252" spans="2:3" x14ac:dyDescent="0.25">
      <c r="B24252" s="76"/>
      <c r="C24252" s="75"/>
    </row>
    <row r="24253" spans="2:3" x14ac:dyDescent="0.25">
      <c r="B24253" s="76"/>
      <c r="C24253" s="75"/>
    </row>
    <row r="24254" spans="2:3" x14ac:dyDescent="0.25">
      <c r="B24254" s="76"/>
      <c r="C24254" s="75"/>
    </row>
    <row r="24255" spans="2:3" x14ac:dyDescent="0.25">
      <c r="B24255" s="76"/>
      <c r="C24255" s="75"/>
    </row>
    <row r="24256" spans="2:3" x14ac:dyDescent="0.25">
      <c r="B24256" s="76"/>
      <c r="C24256" s="75"/>
    </row>
    <row r="24257" spans="2:3" x14ac:dyDescent="0.25">
      <c r="B24257" s="76"/>
      <c r="C24257" s="75"/>
    </row>
    <row r="24258" spans="2:3" x14ac:dyDescent="0.25">
      <c r="B24258" s="76"/>
      <c r="C24258" s="75"/>
    </row>
    <row r="24259" spans="2:3" x14ac:dyDescent="0.25">
      <c r="B24259" s="76"/>
      <c r="C24259" s="75"/>
    </row>
    <row r="24260" spans="2:3" x14ac:dyDescent="0.25">
      <c r="B24260" s="76"/>
      <c r="C24260" s="75"/>
    </row>
    <row r="24261" spans="2:3" x14ac:dyDescent="0.25">
      <c r="B24261" s="76"/>
      <c r="C24261" s="75"/>
    </row>
    <row r="24371" spans="2:3" x14ac:dyDescent="0.25">
      <c r="B24371" s="76"/>
      <c r="C24371" s="75"/>
    </row>
    <row r="24372" spans="2:3" x14ac:dyDescent="0.25">
      <c r="B24372" s="76"/>
      <c r="C24372" s="75"/>
    </row>
    <row r="24373" spans="2:3" x14ac:dyDescent="0.25">
      <c r="B24373" s="76"/>
      <c r="C24373" s="75"/>
    </row>
    <row r="24374" spans="2:3" x14ac:dyDescent="0.25">
      <c r="B24374" s="76"/>
      <c r="C24374" s="75"/>
    </row>
    <row r="24375" spans="2:3" x14ac:dyDescent="0.25">
      <c r="B24375" s="76"/>
      <c r="C24375" s="75"/>
    </row>
    <row r="24376" spans="2:3" x14ac:dyDescent="0.25">
      <c r="B24376" s="76"/>
      <c r="C24376" s="75"/>
    </row>
    <row r="24377" spans="2:3" x14ac:dyDescent="0.25">
      <c r="B24377" s="76"/>
      <c r="C24377" s="75"/>
    </row>
    <row r="24378" spans="2:3" x14ac:dyDescent="0.25">
      <c r="B24378" s="76"/>
      <c r="C24378" s="75"/>
    </row>
    <row r="24379" spans="2:3" x14ac:dyDescent="0.25">
      <c r="B24379" s="76"/>
      <c r="C24379" s="75"/>
    </row>
    <row r="24380" spans="2:3" x14ac:dyDescent="0.25">
      <c r="B24380" s="76"/>
      <c r="C24380" s="75"/>
    </row>
    <row r="24381" spans="2:3" x14ac:dyDescent="0.25">
      <c r="B24381" s="76"/>
      <c r="C24381" s="75"/>
    </row>
    <row r="24382" spans="2:3" x14ac:dyDescent="0.25">
      <c r="B24382" s="76"/>
      <c r="C24382" s="75"/>
    </row>
    <row r="24383" spans="2:3" x14ac:dyDescent="0.25">
      <c r="B24383" s="76"/>
      <c r="C24383" s="75"/>
    </row>
    <row r="24493" spans="2:3" x14ac:dyDescent="0.25">
      <c r="B24493" s="76"/>
      <c r="C24493" s="75"/>
    </row>
    <row r="24494" spans="2:3" x14ac:dyDescent="0.25">
      <c r="B24494" s="76"/>
      <c r="C24494" s="75"/>
    </row>
    <row r="24495" spans="2:3" x14ac:dyDescent="0.25">
      <c r="B24495" s="76"/>
      <c r="C24495" s="75"/>
    </row>
    <row r="24496" spans="2:3" x14ac:dyDescent="0.25">
      <c r="B24496" s="76"/>
      <c r="C24496" s="75"/>
    </row>
    <row r="24497" spans="2:3" x14ac:dyDescent="0.25">
      <c r="B24497" s="76"/>
      <c r="C24497" s="75"/>
    </row>
    <row r="24498" spans="2:3" x14ac:dyDescent="0.25">
      <c r="B24498" s="76"/>
      <c r="C24498" s="75"/>
    </row>
    <row r="24499" spans="2:3" x14ac:dyDescent="0.25">
      <c r="B24499" s="76"/>
      <c r="C24499" s="75"/>
    </row>
    <row r="24500" spans="2:3" x14ac:dyDescent="0.25">
      <c r="B24500" s="76"/>
      <c r="C24500" s="75"/>
    </row>
    <row r="24501" spans="2:3" x14ac:dyDescent="0.25">
      <c r="B24501" s="76"/>
      <c r="C24501" s="75"/>
    </row>
    <row r="24502" spans="2:3" x14ac:dyDescent="0.25">
      <c r="B24502" s="76"/>
      <c r="C24502" s="75"/>
    </row>
    <row r="24503" spans="2:3" x14ac:dyDescent="0.25">
      <c r="B24503" s="76"/>
      <c r="C24503" s="75"/>
    </row>
    <row r="24504" spans="2:3" x14ac:dyDescent="0.25">
      <c r="B24504" s="76"/>
      <c r="C24504" s="75"/>
    </row>
    <row r="24505" spans="2:3" x14ac:dyDescent="0.25">
      <c r="B24505" s="76"/>
      <c r="C24505" s="75"/>
    </row>
    <row r="24615" spans="2:3" x14ac:dyDescent="0.25">
      <c r="B24615" s="76"/>
      <c r="C24615" s="75"/>
    </row>
    <row r="24616" spans="2:3" x14ac:dyDescent="0.25">
      <c r="B24616" s="76"/>
      <c r="C24616" s="75"/>
    </row>
    <row r="24617" spans="2:3" x14ac:dyDescent="0.25">
      <c r="B24617" s="76"/>
      <c r="C24617" s="75"/>
    </row>
    <row r="24618" spans="2:3" x14ac:dyDescent="0.25">
      <c r="B24618" s="76"/>
      <c r="C24618" s="75"/>
    </row>
    <row r="24619" spans="2:3" x14ac:dyDescent="0.25">
      <c r="B24619" s="76"/>
      <c r="C24619" s="75"/>
    </row>
    <row r="24620" spans="2:3" x14ac:dyDescent="0.25">
      <c r="B24620" s="76"/>
      <c r="C24620" s="75"/>
    </row>
    <row r="24621" spans="2:3" x14ac:dyDescent="0.25">
      <c r="B24621" s="76"/>
      <c r="C24621" s="75"/>
    </row>
    <row r="24622" spans="2:3" x14ac:dyDescent="0.25">
      <c r="B24622" s="76"/>
      <c r="C24622" s="75"/>
    </row>
    <row r="24623" spans="2:3" x14ac:dyDescent="0.25">
      <c r="B24623" s="76"/>
      <c r="C24623" s="75"/>
    </row>
    <row r="24624" spans="2:3" x14ac:dyDescent="0.25">
      <c r="B24624" s="76"/>
      <c r="C24624" s="75"/>
    </row>
    <row r="24625" spans="2:3" x14ac:dyDescent="0.25">
      <c r="B24625" s="76"/>
      <c r="C24625" s="75"/>
    </row>
    <row r="24626" spans="2:3" x14ac:dyDescent="0.25">
      <c r="B24626" s="76"/>
      <c r="C24626" s="75"/>
    </row>
    <row r="24627" spans="2:3" x14ac:dyDescent="0.25">
      <c r="B24627" s="76"/>
      <c r="C24627" s="75"/>
    </row>
    <row r="24737" spans="2:3" x14ac:dyDescent="0.25">
      <c r="B24737" s="76"/>
      <c r="C24737" s="75"/>
    </row>
    <row r="24738" spans="2:3" x14ac:dyDescent="0.25">
      <c r="B24738" s="76"/>
      <c r="C24738" s="75"/>
    </row>
    <row r="24739" spans="2:3" x14ac:dyDescent="0.25">
      <c r="B24739" s="76"/>
      <c r="C24739" s="75"/>
    </row>
    <row r="24740" spans="2:3" x14ac:dyDescent="0.25">
      <c r="B24740" s="76"/>
      <c r="C24740" s="75"/>
    </row>
    <row r="24741" spans="2:3" x14ac:dyDescent="0.25">
      <c r="B24741" s="76"/>
      <c r="C24741" s="75"/>
    </row>
    <row r="24742" spans="2:3" x14ac:dyDescent="0.25">
      <c r="B24742" s="76"/>
      <c r="C24742" s="75"/>
    </row>
    <row r="24743" spans="2:3" x14ac:dyDescent="0.25">
      <c r="B24743" s="76"/>
      <c r="C24743" s="75"/>
    </row>
    <row r="24744" spans="2:3" x14ac:dyDescent="0.25">
      <c r="B24744" s="76"/>
      <c r="C24744" s="75"/>
    </row>
    <row r="24745" spans="2:3" x14ac:dyDescent="0.25">
      <c r="B24745" s="76"/>
      <c r="C24745" s="75"/>
    </row>
    <row r="24746" spans="2:3" x14ac:dyDescent="0.25">
      <c r="B24746" s="76"/>
      <c r="C24746" s="75"/>
    </row>
    <row r="24747" spans="2:3" x14ac:dyDescent="0.25">
      <c r="B24747" s="76"/>
      <c r="C24747" s="75"/>
    </row>
    <row r="24748" spans="2:3" x14ac:dyDescent="0.25">
      <c r="B24748" s="76"/>
      <c r="C24748" s="75"/>
    </row>
    <row r="24749" spans="2:3" x14ac:dyDescent="0.25">
      <c r="B24749" s="76"/>
      <c r="C24749" s="75"/>
    </row>
    <row r="24859" spans="2:3" x14ac:dyDescent="0.25">
      <c r="B24859" s="76"/>
      <c r="C24859" s="75"/>
    </row>
    <row r="24860" spans="2:3" x14ac:dyDescent="0.25">
      <c r="B24860" s="76"/>
      <c r="C24860" s="75"/>
    </row>
    <row r="24861" spans="2:3" x14ac:dyDescent="0.25">
      <c r="B24861" s="76"/>
      <c r="C24861" s="75"/>
    </row>
    <row r="24862" spans="2:3" x14ac:dyDescent="0.25">
      <c r="B24862" s="76"/>
      <c r="C24862" s="75"/>
    </row>
    <row r="24863" spans="2:3" x14ac:dyDescent="0.25">
      <c r="B24863" s="76"/>
      <c r="C24863" s="75"/>
    </row>
    <row r="24864" spans="2:3" x14ac:dyDescent="0.25">
      <c r="B24864" s="76"/>
      <c r="C24864" s="75"/>
    </row>
    <row r="24865" spans="2:3" x14ac:dyDescent="0.25">
      <c r="B24865" s="76"/>
      <c r="C24865" s="75"/>
    </row>
    <row r="24866" spans="2:3" x14ac:dyDescent="0.25">
      <c r="B24866" s="76"/>
      <c r="C24866" s="75"/>
    </row>
    <row r="24867" spans="2:3" x14ac:dyDescent="0.25">
      <c r="B24867" s="76"/>
      <c r="C24867" s="75"/>
    </row>
    <row r="24868" spans="2:3" x14ac:dyDescent="0.25">
      <c r="B24868" s="76"/>
      <c r="C24868" s="75"/>
    </row>
    <row r="24869" spans="2:3" x14ac:dyDescent="0.25">
      <c r="B24869" s="76"/>
      <c r="C24869" s="75"/>
    </row>
    <row r="24870" spans="2:3" x14ac:dyDescent="0.25">
      <c r="B24870" s="76"/>
      <c r="C24870" s="75"/>
    </row>
    <row r="24871" spans="2:3" x14ac:dyDescent="0.25">
      <c r="B24871" s="76"/>
      <c r="C24871" s="75"/>
    </row>
    <row r="24981" spans="2:3" x14ac:dyDescent="0.25">
      <c r="B24981" s="76"/>
      <c r="C24981" s="75"/>
    </row>
    <row r="24982" spans="2:3" x14ac:dyDescent="0.25">
      <c r="B24982" s="76"/>
      <c r="C24982" s="75"/>
    </row>
    <row r="24983" spans="2:3" x14ac:dyDescent="0.25">
      <c r="B24983" s="76"/>
      <c r="C24983" s="75"/>
    </row>
    <row r="24984" spans="2:3" x14ac:dyDescent="0.25">
      <c r="B24984" s="76"/>
      <c r="C24984" s="75"/>
    </row>
    <row r="24985" spans="2:3" x14ac:dyDescent="0.25">
      <c r="B24985" s="76"/>
      <c r="C24985" s="75"/>
    </row>
    <row r="24986" spans="2:3" x14ac:dyDescent="0.25">
      <c r="B24986" s="76"/>
      <c r="C24986" s="75"/>
    </row>
    <row r="24987" spans="2:3" x14ac:dyDescent="0.25">
      <c r="B24987" s="76"/>
      <c r="C24987" s="75"/>
    </row>
    <row r="24988" spans="2:3" x14ac:dyDescent="0.25">
      <c r="B24988" s="76"/>
      <c r="C24988" s="75"/>
    </row>
    <row r="24989" spans="2:3" x14ac:dyDescent="0.25">
      <c r="B24989" s="76"/>
      <c r="C24989" s="75"/>
    </row>
    <row r="24990" spans="2:3" x14ac:dyDescent="0.25">
      <c r="B24990" s="76"/>
      <c r="C24990" s="75"/>
    </row>
    <row r="24991" spans="2:3" x14ac:dyDescent="0.25">
      <c r="B24991" s="76"/>
      <c r="C24991" s="75"/>
    </row>
    <row r="24992" spans="2:3" x14ac:dyDescent="0.25">
      <c r="B24992" s="76"/>
      <c r="C24992" s="75"/>
    </row>
    <row r="24993" spans="2:3" x14ac:dyDescent="0.25">
      <c r="B24993" s="76"/>
      <c r="C24993" s="75"/>
    </row>
    <row r="25103" spans="2:3" x14ac:dyDescent="0.25">
      <c r="B25103" s="76"/>
      <c r="C25103" s="75"/>
    </row>
    <row r="25104" spans="2:3" x14ac:dyDescent="0.25">
      <c r="B25104" s="76"/>
      <c r="C25104" s="75"/>
    </row>
    <row r="25105" spans="2:3" x14ac:dyDescent="0.25">
      <c r="B25105" s="76"/>
      <c r="C25105" s="75"/>
    </row>
    <row r="25106" spans="2:3" x14ac:dyDescent="0.25">
      <c r="B25106" s="76"/>
      <c r="C25106" s="75"/>
    </row>
    <row r="25107" spans="2:3" x14ac:dyDescent="0.25">
      <c r="B25107" s="76"/>
      <c r="C25107" s="75"/>
    </row>
    <row r="25108" spans="2:3" x14ac:dyDescent="0.25">
      <c r="B25108" s="76"/>
      <c r="C25108" s="75"/>
    </row>
    <row r="25109" spans="2:3" x14ac:dyDescent="0.25">
      <c r="B25109" s="76"/>
      <c r="C25109" s="75"/>
    </row>
    <row r="25110" spans="2:3" x14ac:dyDescent="0.25">
      <c r="B25110" s="76"/>
      <c r="C25110" s="75"/>
    </row>
    <row r="25111" spans="2:3" x14ac:dyDescent="0.25">
      <c r="B25111" s="76"/>
      <c r="C25111" s="75"/>
    </row>
    <row r="25112" spans="2:3" x14ac:dyDescent="0.25">
      <c r="B25112" s="76"/>
      <c r="C25112" s="75"/>
    </row>
    <row r="25113" spans="2:3" x14ac:dyDescent="0.25">
      <c r="B25113" s="76"/>
      <c r="C25113" s="75"/>
    </row>
    <row r="25114" spans="2:3" x14ac:dyDescent="0.25">
      <c r="B25114" s="76"/>
      <c r="C25114" s="75"/>
    </row>
    <row r="25115" spans="2:3" x14ac:dyDescent="0.25">
      <c r="B25115" s="76"/>
      <c r="C25115" s="75"/>
    </row>
    <row r="25225" spans="2:3" x14ac:dyDescent="0.25">
      <c r="B25225" s="76"/>
      <c r="C25225" s="75"/>
    </row>
    <row r="25226" spans="2:3" x14ac:dyDescent="0.25">
      <c r="B25226" s="76"/>
      <c r="C25226" s="75"/>
    </row>
    <row r="25227" spans="2:3" x14ac:dyDescent="0.25">
      <c r="B25227" s="76"/>
      <c r="C25227" s="75"/>
    </row>
    <row r="25228" spans="2:3" x14ac:dyDescent="0.25">
      <c r="B25228" s="76"/>
      <c r="C25228" s="75"/>
    </row>
    <row r="25229" spans="2:3" x14ac:dyDescent="0.25">
      <c r="B25229" s="76"/>
      <c r="C25229" s="75"/>
    </row>
    <row r="25230" spans="2:3" x14ac:dyDescent="0.25">
      <c r="B25230" s="76"/>
      <c r="C25230" s="75"/>
    </row>
    <row r="25231" spans="2:3" x14ac:dyDescent="0.25">
      <c r="B25231" s="76"/>
      <c r="C25231" s="75"/>
    </row>
    <row r="25232" spans="2:3" x14ac:dyDescent="0.25">
      <c r="B25232" s="76"/>
      <c r="C25232" s="75"/>
    </row>
    <row r="25233" spans="2:3" x14ac:dyDescent="0.25">
      <c r="B25233" s="76"/>
      <c r="C25233" s="75"/>
    </row>
    <row r="25234" spans="2:3" x14ac:dyDescent="0.25">
      <c r="B25234" s="76"/>
      <c r="C25234" s="75"/>
    </row>
    <row r="25235" spans="2:3" x14ac:dyDescent="0.25">
      <c r="B25235" s="76"/>
      <c r="C25235" s="75"/>
    </row>
    <row r="25236" spans="2:3" x14ac:dyDescent="0.25">
      <c r="B25236" s="76"/>
      <c r="C25236" s="75"/>
    </row>
    <row r="25237" spans="2:3" x14ac:dyDescent="0.25">
      <c r="B25237" s="76"/>
      <c r="C25237" s="75"/>
    </row>
    <row r="25347" spans="2:3" x14ac:dyDescent="0.25">
      <c r="B25347" s="76"/>
      <c r="C25347" s="75"/>
    </row>
    <row r="25348" spans="2:3" x14ac:dyDescent="0.25">
      <c r="B25348" s="76"/>
      <c r="C25348" s="75"/>
    </row>
    <row r="25349" spans="2:3" x14ac:dyDescent="0.25">
      <c r="B25349" s="76"/>
      <c r="C25349" s="75"/>
    </row>
    <row r="25350" spans="2:3" x14ac:dyDescent="0.25">
      <c r="B25350" s="76"/>
      <c r="C25350" s="75"/>
    </row>
    <row r="25351" spans="2:3" x14ac:dyDescent="0.25">
      <c r="B25351" s="76"/>
      <c r="C25351" s="75"/>
    </row>
    <row r="25352" spans="2:3" x14ac:dyDescent="0.25">
      <c r="B25352" s="76"/>
      <c r="C25352" s="75"/>
    </row>
    <row r="25353" spans="2:3" x14ac:dyDescent="0.25">
      <c r="B25353" s="76"/>
      <c r="C25353" s="75"/>
    </row>
    <row r="25354" spans="2:3" x14ac:dyDescent="0.25">
      <c r="B25354" s="76"/>
      <c r="C25354" s="75"/>
    </row>
    <row r="25355" spans="2:3" x14ac:dyDescent="0.25">
      <c r="B25355" s="76"/>
      <c r="C25355" s="75"/>
    </row>
    <row r="25356" spans="2:3" x14ac:dyDescent="0.25">
      <c r="B25356" s="76"/>
      <c r="C25356" s="75"/>
    </row>
    <row r="25357" spans="2:3" x14ac:dyDescent="0.25">
      <c r="B25357" s="76"/>
      <c r="C25357" s="75"/>
    </row>
    <row r="25358" spans="2:3" x14ac:dyDescent="0.25">
      <c r="B25358" s="76"/>
      <c r="C25358" s="75"/>
    </row>
    <row r="25359" spans="2:3" x14ac:dyDescent="0.25">
      <c r="B25359" s="76"/>
      <c r="C25359" s="75"/>
    </row>
    <row r="25469" spans="2:3" x14ac:dyDescent="0.25">
      <c r="B25469" s="76"/>
      <c r="C25469" s="75"/>
    </row>
    <row r="25470" spans="2:3" x14ac:dyDescent="0.25">
      <c r="B25470" s="76"/>
      <c r="C25470" s="75"/>
    </row>
    <row r="25471" spans="2:3" x14ac:dyDescent="0.25">
      <c r="B25471" s="76"/>
      <c r="C25471" s="75"/>
    </row>
    <row r="25472" spans="2:3" x14ac:dyDescent="0.25">
      <c r="B25472" s="76"/>
      <c r="C25472" s="75"/>
    </row>
    <row r="25473" spans="2:3" x14ac:dyDescent="0.25">
      <c r="B25473" s="76"/>
      <c r="C25473" s="75"/>
    </row>
    <row r="25474" spans="2:3" x14ac:dyDescent="0.25">
      <c r="B25474" s="76"/>
      <c r="C25474" s="75"/>
    </row>
    <row r="25475" spans="2:3" x14ac:dyDescent="0.25">
      <c r="B25475" s="76"/>
      <c r="C25475" s="75"/>
    </row>
    <row r="25476" spans="2:3" x14ac:dyDescent="0.25">
      <c r="B25476" s="76"/>
      <c r="C25476" s="75"/>
    </row>
    <row r="25477" spans="2:3" x14ac:dyDescent="0.25">
      <c r="B25477" s="76"/>
      <c r="C25477" s="75"/>
    </row>
    <row r="25478" spans="2:3" x14ac:dyDescent="0.25">
      <c r="B25478" s="76"/>
      <c r="C25478" s="75"/>
    </row>
    <row r="25479" spans="2:3" x14ac:dyDescent="0.25">
      <c r="B25479" s="76"/>
      <c r="C25479" s="75"/>
    </row>
    <row r="25480" spans="2:3" x14ac:dyDescent="0.25">
      <c r="B25480" s="76"/>
      <c r="C25480" s="75"/>
    </row>
    <row r="25481" spans="2:3" x14ac:dyDescent="0.25">
      <c r="B25481" s="76"/>
      <c r="C25481" s="75"/>
    </row>
    <row r="25591" spans="2:3" x14ac:dyDescent="0.25">
      <c r="B25591" s="76"/>
      <c r="C25591" s="75"/>
    </row>
    <row r="25592" spans="2:3" x14ac:dyDescent="0.25">
      <c r="B25592" s="76"/>
      <c r="C25592" s="75"/>
    </row>
    <row r="25593" spans="2:3" x14ac:dyDescent="0.25">
      <c r="B25593" s="76"/>
      <c r="C25593" s="75"/>
    </row>
    <row r="25594" spans="2:3" x14ac:dyDescent="0.25">
      <c r="B25594" s="76"/>
      <c r="C25594" s="75"/>
    </row>
    <row r="25595" spans="2:3" x14ac:dyDescent="0.25">
      <c r="B25595" s="76"/>
      <c r="C25595" s="75"/>
    </row>
    <row r="25596" spans="2:3" x14ac:dyDescent="0.25">
      <c r="B25596" s="76"/>
      <c r="C25596" s="75"/>
    </row>
    <row r="25597" spans="2:3" x14ac:dyDescent="0.25">
      <c r="B25597" s="76"/>
      <c r="C25597" s="75"/>
    </row>
    <row r="25598" spans="2:3" x14ac:dyDescent="0.25">
      <c r="B25598" s="76"/>
      <c r="C25598" s="75"/>
    </row>
    <row r="25599" spans="2:3" x14ac:dyDescent="0.25">
      <c r="B25599" s="76"/>
      <c r="C25599" s="75"/>
    </row>
    <row r="25600" spans="2:3" x14ac:dyDescent="0.25">
      <c r="B25600" s="76"/>
      <c r="C25600" s="75"/>
    </row>
    <row r="25601" spans="2:3" x14ac:dyDescent="0.25">
      <c r="B25601" s="76"/>
      <c r="C25601" s="75"/>
    </row>
    <row r="25602" spans="2:3" x14ac:dyDescent="0.25">
      <c r="B25602" s="76"/>
      <c r="C25602" s="75"/>
    </row>
    <row r="25603" spans="2:3" x14ac:dyDescent="0.25">
      <c r="B25603" s="76"/>
      <c r="C25603" s="75"/>
    </row>
    <row r="25713" spans="2:3" x14ac:dyDescent="0.25">
      <c r="B25713" s="76"/>
      <c r="C25713" s="75"/>
    </row>
    <row r="25714" spans="2:3" x14ac:dyDescent="0.25">
      <c r="B25714" s="76"/>
      <c r="C25714" s="75"/>
    </row>
    <row r="25715" spans="2:3" x14ac:dyDescent="0.25">
      <c r="B25715" s="76"/>
      <c r="C25715" s="75"/>
    </row>
    <row r="25716" spans="2:3" x14ac:dyDescent="0.25">
      <c r="B25716" s="76"/>
      <c r="C25716" s="75"/>
    </row>
    <row r="25717" spans="2:3" x14ac:dyDescent="0.25">
      <c r="B25717" s="76"/>
      <c r="C25717" s="75"/>
    </row>
    <row r="25718" spans="2:3" x14ac:dyDescent="0.25">
      <c r="B25718" s="76"/>
      <c r="C25718" s="75"/>
    </row>
    <row r="25719" spans="2:3" x14ac:dyDescent="0.25">
      <c r="B25719" s="76"/>
      <c r="C25719" s="75"/>
    </row>
    <row r="25720" spans="2:3" x14ac:dyDescent="0.25">
      <c r="B25720" s="76"/>
      <c r="C25720" s="75"/>
    </row>
    <row r="25721" spans="2:3" x14ac:dyDescent="0.25">
      <c r="B25721" s="76"/>
      <c r="C25721" s="75"/>
    </row>
    <row r="25722" spans="2:3" x14ac:dyDescent="0.25">
      <c r="B25722" s="76"/>
      <c r="C25722" s="75"/>
    </row>
    <row r="25723" spans="2:3" x14ac:dyDescent="0.25">
      <c r="B25723" s="76"/>
      <c r="C25723" s="75"/>
    </row>
    <row r="25724" spans="2:3" x14ac:dyDescent="0.25">
      <c r="B25724" s="76"/>
      <c r="C25724" s="75"/>
    </row>
    <row r="25725" spans="2:3" x14ac:dyDescent="0.25">
      <c r="B25725" s="76"/>
      <c r="C25725" s="75"/>
    </row>
    <row r="25835" spans="2:3" x14ac:dyDescent="0.25">
      <c r="B25835" s="76"/>
      <c r="C25835" s="75"/>
    </row>
    <row r="25836" spans="2:3" x14ac:dyDescent="0.25">
      <c r="B25836" s="76"/>
      <c r="C25836" s="75"/>
    </row>
    <row r="25837" spans="2:3" x14ac:dyDescent="0.25">
      <c r="B25837" s="76"/>
      <c r="C25837" s="75"/>
    </row>
    <row r="25838" spans="2:3" x14ac:dyDescent="0.25">
      <c r="B25838" s="76"/>
      <c r="C25838" s="75"/>
    </row>
    <row r="25839" spans="2:3" x14ac:dyDescent="0.25">
      <c r="B25839" s="76"/>
      <c r="C25839" s="75"/>
    </row>
    <row r="25840" spans="2:3" x14ac:dyDescent="0.25">
      <c r="B25840" s="76"/>
      <c r="C25840" s="75"/>
    </row>
    <row r="25841" spans="2:3" x14ac:dyDescent="0.25">
      <c r="B25841" s="76"/>
      <c r="C25841" s="75"/>
    </row>
    <row r="25842" spans="2:3" x14ac:dyDescent="0.25">
      <c r="B25842" s="76"/>
      <c r="C25842" s="75"/>
    </row>
    <row r="25843" spans="2:3" x14ac:dyDescent="0.25">
      <c r="B25843" s="76"/>
      <c r="C25843" s="75"/>
    </row>
    <row r="25844" spans="2:3" x14ac:dyDescent="0.25">
      <c r="B25844" s="76"/>
      <c r="C25844" s="75"/>
    </row>
    <row r="25845" spans="2:3" x14ac:dyDescent="0.25">
      <c r="B25845" s="76"/>
      <c r="C25845" s="75"/>
    </row>
    <row r="25846" spans="2:3" x14ac:dyDescent="0.25">
      <c r="B25846" s="76"/>
      <c r="C25846" s="75"/>
    </row>
    <row r="25847" spans="2:3" x14ac:dyDescent="0.25">
      <c r="B25847" s="76"/>
      <c r="C25847" s="75"/>
    </row>
    <row r="25957" spans="2:3" x14ac:dyDescent="0.25">
      <c r="B25957" s="76"/>
      <c r="C25957" s="75"/>
    </row>
    <row r="25958" spans="2:3" x14ac:dyDescent="0.25">
      <c r="B25958" s="76"/>
      <c r="C25958" s="75"/>
    </row>
    <row r="25959" spans="2:3" x14ac:dyDescent="0.25">
      <c r="B25959" s="76"/>
      <c r="C25959" s="75"/>
    </row>
    <row r="25960" spans="2:3" x14ac:dyDescent="0.25">
      <c r="B25960" s="76"/>
      <c r="C25960" s="75"/>
    </row>
    <row r="25961" spans="2:3" x14ac:dyDescent="0.25">
      <c r="B25961" s="76"/>
      <c r="C25961" s="75"/>
    </row>
    <row r="25962" spans="2:3" x14ac:dyDescent="0.25">
      <c r="B25962" s="76"/>
      <c r="C25962" s="75"/>
    </row>
    <row r="25963" spans="2:3" x14ac:dyDescent="0.25">
      <c r="B25963" s="76"/>
      <c r="C25963" s="75"/>
    </row>
    <row r="25964" spans="2:3" x14ac:dyDescent="0.25">
      <c r="B25964" s="76"/>
      <c r="C25964" s="75"/>
    </row>
    <row r="25965" spans="2:3" x14ac:dyDescent="0.25">
      <c r="B25965" s="76"/>
      <c r="C25965" s="75"/>
    </row>
    <row r="25966" spans="2:3" x14ac:dyDescent="0.25">
      <c r="B25966" s="76"/>
      <c r="C25966" s="75"/>
    </row>
    <row r="25967" spans="2:3" x14ac:dyDescent="0.25">
      <c r="B25967" s="76"/>
      <c r="C25967" s="75"/>
    </row>
    <row r="25968" spans="2:3" x14ac:dyDescent="0.25">
      <c r="B25968" s="76"/>
      <c r="C25968" s="75"/>
    </row>
    <row r="25969" spans="2:3" x14ac:dyDescent="0.25">
      <c r="B25969" s="76"/>
      <c r="C25969" s="75"/>
    </row>
    <row r="26079" spans="2:3" x14ac:dyDescent="0.25">
      <c r="B26079" s="76"/>
      <c r="C26079" s="75"/>
    </row>
    <row r="26080" spans="2:3" x14ac:dyDescent="0.25">
      <c r="B26080" s="76"/>
      <c r="C26080" s="75"/>
    </row>
    <row r="26081" spans="2:3" x14ac:dyDescent="0.25">
      <c r="B26081" s="76"/>
      <c r="C26081" s="75"/>
    </row>
    <row r="26082" spans="2:3" x14ac:dyDescent="0.25">
      <c r="B26082" s="76"/>
      <c r="C26082" s="75"/>
    </row>
    <row r="26083" spans="2:3" x14ac:dyDescent="0.25">
      <c r="B26083" s="76"/>
      <c r="C26083" s="75"/>
    </row>
    <row r="26084" spans="2:3" x14ac:dyDescent="0.25">
      <c r="B26084" s="76"/>
      <c r="C26084" s="75"/>
    </row>
    <row r="26085" spans="2:3" x14ac:dyDescent="0.25">
      <c r="B26085" s="76"/>
      <c r="C26085" s="75"/>
    </row>
    <row r="26086" spans="2:3" x14ac:dyDescent="0.25">
      <c r="B26086" s="76"/>
      <c r="C26086" s="75"/>
    </row>
    <row r="26087" spans="2:3" x14ac:dyDescent="0.25">
      <c r="B26087" s="76"/>
      <c r="C26087" s="75"/>
    </row>
    <row r="26088" spans="2:3" x14ac:dyDescent="0.25">
      <c r="B26088" s="76"/>
      <c r="C26088" s="75"/>
    </row>
    <row r="26089" spans="2:3" x14ac:dyDescent="0.25">
      <c r="B26089" s="76"/>
      <c r="C26089" s="75"/>
    </row>
    <row r="26090" spans="2:3" x14ac:dyDescent="0.25">
      <c r="B26090" s="76"/>
      <c r="C26090" s="75"/>
    </row>
    <row r="26091" spans="2:3" x14ac:dyDescent="0.25">
      <c r="B26091" s="76"/>
      <c r="C26091" s="75"/>
    </row>
    <row r="26201" spans="2:3" x14ac:dyDescent="0.25">
      <c r="B26201" s="76"/>
      <c r="C26201" s="75"/>
    </row>
    <row r="26202" spans="2:3" x14ac:dyDescent="0.25">
      <c r="B26202" s="76"/>
      <c r="C26202" s="75"/>
    </row>
    <row r="26203" spans="2:3" x14ac:dyDescent="0.25">
      <c r="B26203" s="76"/>
      <c r="C26203" s="75"/>
    </row>
    <row r="26204" spans="2:3" x14ac:dyDescent="0.25">
      <c r="B26204" s="76"/>
      <c r="C26204" s="75"/>
    </row>
    <row r="26205" spans="2:3" x14ac:dyDescent="0.25">
      <c r="B26205" s="76"/>
      <c r="C26205" s="75"/>
    </row>
    <row r="26206" spans="2:3" x14ac:dyDescent="0.25">
      <c r="B26206" s="76"/>
      <c r="C26206" s="75"/>
    </row>
    <row r="26207" spans="2:3" x14ac:dyDescent="0.25">
      <c r="B26207" s="76"/>
      <c r="C26207" s="75"/>
    </row>
    <row r="26208" spans="2:3" x14ac:dyDescent="0.25">
      <c r="B26208" s="76"/>
      <c r="C26208" s="75"/>
    </row>
    <row r="26209" spans="2:3" x14ac:dyDescent="0.25">
      <c r="B26209" s="76"/>
      <c r="C26209" s="75"/>
    </row>
    <row r="26210" spans="2:3" x14ac:dyDescent="0.25">
      <c r="B26210" s="76"/>
      <c r="C26210" s="75"/>
    </row>
    <row r="26211" spans="2:3" x14ac:dyDescent="0.25">
      <c r="B26211" s="76"/>
      <c r="C26211" s="75"/>
    </row>
    <row r="26212" spans="2:3" x14ac:dyDescent="0.25">
      <c r="B26212" s="76"/>
      <c r="C26212" s="75"/>
    </row>
    <row r="26213" spans="2:3" x14ac:dyDescent="0.25">
      <c r="B26213" s="76"/>
      <c r="C26213" s="75"/>
    </row>
    <row r="26323" spans="2:3" x14ac:dyDescent="0.25">
      <c r="B26323" s="76"/>
      <c r="C26323" s="75"/>
    </row>
    <row r="26324" spans="2:3" x14ac:dyDescent="0.25">
      <c r="B26324" s="76"/>
      <c r="C26324" s="75"/>
    </row>
    <row r="26325" spans="2:3" x14ac:dyDescent="0.25">
      <c r="B26325" s="76"/>
      <c r="C26325" s="75"/>
    </row>
    <row r="26326" spans="2:3" x14ac:dyDescent="0.25">
      <c r="B26326" s="76"/>
      <c r="C26326" s="75"/>
    </row>
    <row r="26327" spans="2:3" x14ac:dyDescent="0.25">
      <c r="B26327" s="76"/>
      <c r="C26327" s="75"/>
    </row>
    <row r="26328" spans="2:3" x14ac:dyDescent="0.25">
      <c r="B26328" s="76"/>
      <c r="C26328" s="75"/>
    </row>
    <row r="26329" spans="2:3" x14ac:dyDescent="0.25">
      <c r="B26329" s="76"/>
      <c r="C26329" s="75"/>
    </row>
    <row r="26330" spans="2:3" x14ac:dyDescent="0.25">
      <c r="B26330" s="76"/>
      <c r="C26330" s="75"/>
    </row>
    <row r="26331" spans="2:3" x14ac:dyDescent="0.25">
      <c r="B26331" s="76"/>
      <c r="C26331" s="75"/>
    </row>
    <row r="26332" spans="2:3" x14ac:dyDescent="0.25">
      <c r="B26332" s="76"/>
      <c r="C26332" s="75"/>
    </row>
    <row r="26333" spans="2:3" x14ac:dyDescent="0.25">
      <c r="B26333" s="76"/>
      <c r="C26333" s="75"/>
    </row>
    <row r="26334" spans="2:3" x14ac:dyDescent="0.25">
      <c r="B26334" s="76"/>
      <c r="C26334" s="75"/>
    </row>
    <row r="26335" spans="2:3" x14ac:dyDescent="0.25">
      <c r="B26335" s="76"/>
      <c r="C26335" s="75"/>
    </row>
    <row r="26445" spans="2:3" x14ac:dyDescent="0.25">
      <c r="B26445" s="76"/>
      <c r="C26445" s="75"/>
    </row>
    <row r="26446" spans="2:3" x14ac:dyDescent="0.25">
      <c r="B26446" s="76"/>
      <c r="C26446" s="75"/>
    </row>
    <row r="26447" spans="2:3" x14ac:dyDescent="0.25">
      <c r="B26447" s="76"/>
      <c r="C26447" s="75"/>
    </row>
    <row r="26448" spans="2:3" x14ac:dyDescent="0.25">
      <c r="B26448" s="76"/>
      <c r="C26448" s="75"/>
    </row>
    <row r="26449" spans="2:3" x14ac:dyDescent="0.25">
      <c r="B26449" s="76"/>
      <c r="C26449" s="75"/>
    </row>
    <row r="26450" spans="2:3" x14ac:dyDescent="0.25">
      <c r="B26450" s="76"/>
      <c r="C26450" s="75"/>
    </row>
    <row r="26451" spans="2:3" x14ac:dyDescent="0.25">
      <c r="B26451" s="76"/>
      <c r="C26451" s="75"/>
    </row>
    <row r="26452" spans="2:3" x14ac:dyDescent="0.25">
      <c r="B26452" s="76"/>
      <c r="C26452" s="75"/>
    </row>
    <row r="26453" spans="2:3" x14ac:dyDescent="0.25">
      <c r="B26453" s="76"/>
      <c r="C26453" s="75"/>
    </row>
    <row r="26454" spans="2:3" x14ac:dyDescent="0.25">
      <c r="B26454" s="76"/>
      <c r="C26454" s="75"/>
    </row>
    <row r="26455" spans="2:3" x14ac:dyDescent="0.25">
      <c r="B26455" s="76"/>
      <c r="C26455" s="75"/>
    </row>
    <row r="26456" spans="2:3" x14ac:dyDescent="0.25">
      <c r="B26456" s="76"/>
      <c r="C26456" s="75"/>
    </row>
    <row r="26457" spans="2:3" x14ac:dyDescent="0.25">
      <c r="B26457" s="76"/>
      <c r="C26457" s="75"/>
    </row>
    <row r="26567" spans="2:3" x14ac:dyDescent="0.25">
      <c r="B26567" s="76"/>
      <c r="C26567" s="75"/>
    </row>
    <row r="26568" spans="2:3" x14ac:dyDescent="0.25">
      <c r="B26568" s="76"/>
      <c r="C26568" s="75"/>
    </row>
    <row r="26569" spans="2:3" x14ac:dyDescent="0.25">
      <c r="B26569" s="76"/>
      <c r="C26569" s="75"/>
    </row>
    <row r="26570" spans="2:3" x14ac:dyDescent="0.25">
      <c r="B26570" s="76"/>
      <c r="C26570" s="75"/>
    </row>
    <row r="26571" spans="2:3" x14ac:dyDescent="0.25">
      <c r="B26571" s="76"/>
      <c r="C26571" s="75"/>
    </row>
    <row r="26572" spans="2:3" x14ac:dyDescent="0.25">
      <c r="B26572" s="76"/>
      <c r="C26572" s="75"/>
    </row>
    <row r="26573" spans="2:3" x14ac:dyDescent="0.25">
      <c r="B26573" s="76"/>
      <c r="C26573" s="75"/>
    </row>
    <row r="26574" spans="2:3" x14ac:dyDescent="0.25">
      <c r="B26574" s="76"/>
      <c r="C26574" s="75"/>
    </row>
    <row r="26575" spans="2:3" x14ac:dyDescent="0.25">
      <c r="B26575" s="76"/>
      <c r="C26575" s="75"/>
    </row>
    <row r="26576" spans="2:3" x14ac:dyDescent="0.25">
      <c r="B26576" s="76"/>
      <c r="C26576" s="75"/>
    </row>
    <row r="26577" spans="2:3" x14ac:dyDescent="0.25">
      <c r="B26577" s="76"/>
      <c r="C26577" s="75"/>
    </row>
    <row r="26578" spans="2:3" x14ac:dyDescent="0.25">
      <c r="B26578" s="76"/>
      <c r="C26578" s="75"/>
    </row>
    <row r="26579" spans="2:3" x14ac:dyDescent="0.25">
      <c r="B26579" s="76"/>
      <c r="C26579" s="75"/>
    </row>
    <row r="26689" spans="2:3" x14ac:dyDescent="0.25">
      <c r="B26689" s="76"/>
      <c r="C26689" s="75"/>
    </row>
    <row r="26690" spans="2:3" x14ac:dyDescent="0.25">
      <c r="B26690" s="76"/>
      <c r="C26690" s="75"/>
    </row>
    <row r="26691" spans="2:3" x14ac:dyDescent="0.25">
      <c r="B26691" s="76"/>
      <c r="C26691" s="75"/>
    </row>
    <row r="26692" spans="2:3" x14ac:dyDescent="0.25">
      <c r="B26692" s="76"/>
      <c r="C26692" s="75"/>
    </row>
    <row r="26693" spans="2:3" x14ac:dyDescent="0.25">
      <c r="B26693" s="76"/>
      <c r="C26693" s="75"/>
    </row>
    <row r="26694" spans="2:3" x14ac:dyDescent="0.25">
      <c r="B26694" s="76"/>
      <c r="C26694" s="75"/>
    </row>
    <row r="26695" spans="2:3" x14ac:dyDescent="0.25">
      <c r="B26695" s="76"/>
      <c r="C26695" s="75"/>
    </row>
    <row r="26696" spans="2:3" x14ac:dyDescent="0.25">
      <c r="B26696" s="76"/>
      <c r="C26696" s="75"/>
    </row>
    <row r="26697" spans="2:3" x14ac:dyDescent="0.25">
      <c r="B26697" s="76"/>
      <c r="C26697" s="75"/>
    </row>
    <row r="26698" spans="2:3" x14ac:dyDescent="0.25">
      <c r="B26698" s="76"/>
      <c r="C26698" s="75"/>
    </row>
    <row r="26699" spans="2:3" x14ac:dyDescent="0.25">
      <c r="B26699" s="76"/>
      <c r="C26699" s="75"/>
    </row>
    <row r="26700" spans="2:3" x14ac:dyDescent="0.25">
      <c r="B26700" s="76"/>
      <c r="C26700" s="75"/>
    </row>
    <row r="26701" spans="2:3" x14ac:dyDescent="0.25">
      <c r="B26701" s="76"/>
      <c r="C26701" s="75"/>
    </row>
    <row r="26811" spans="2:3" x14ac:dyDescent="0.25">
      <c r="B26811" s="76"/>
      <c r="C26811" s="75"/>
    </row>
    <row r="26812" spans="2:3" x14ac:dyDescent="0.25">
      <c r="B26812" s="76"/>
      <c r="C26812" s="75"/>
    </row>
    <row r="26813" spans="2:3" x14ac:dyDescent="0.25">
      <c r="B26813" s="76"/>
      <c r="C26813" s="75"/>
    </row>
    <row r="26814" spans="2:3" x14ac:dyDescent="0.25">
      <c r="B26814" s="76"/>
      <c r="C26814" s="75"/>
    </row>
    <row r="26815" spans="2:3" x14ac:dyDescent="0.25">
      <c r="B26815" s="76"/>
      <c r="C26815" s="75"/>
    </row>
    <row r="26816" spans="2:3" x14ac:dyDescent="0.25">
      <c r="B26816" s="76"/>
      <c r="C26816" s="75"/>
    </row>
    <row r="26817" spans="2:3" x14ac:dyDescent="0.25">
      <c r="B26817" s="76"/>
      <c r="C26817" s="75"/>
    </row>
    <row r="26818" spans="2:3" x14ac:dyDescent="0.25">
      <c r="B26818" s="76"/>
      <c r="C26818" s="75"/>
    </row>
    <row r="26819" spans="2:3" x14ac:dyDescent="0.25">
      <c r="B26819" s="76"/>
      <c r="C26819" s="75"/>
    </row>
    <row r="26820" spans="2:3" x14ac:dyDescent="0.25">
      <c r="B26820" s="76"/>
      <c r="C26820" s="75"/>
    </row>
    <row r="26821" spans="2:3" x14ac:dyDescent="0.25">
      <c r="B26821" s="76"/>
      <c r="C26821" s="75"/>
    </row>
    <row r="26822" spans="2:3" x14ac:dyDescent="0.25">
      <c r="B26822" s="76"/>
      <c r="C26822" s="75"/>
    </row>
    <row r="26823" spans="2:3" x14ac:dyDescent="0.25">
      <c r="B26823" s="76"/>
      <c r="C26823" s="75"/>
    </row>
    <row r="26933" spans="2:3" x14ac:dyDescent="0.25">
      <c r="B26933" s="76"/>
      <c r="C26933" s="75"/>
    </row>
    <row r="26934" spans="2:3" x14ac:dyDescent="0.25">
      <c r="B26934" s="76"/>
      <c r="C26934" s="75"/>
    </row>
    <row r="26935" spans="2:3" x14ac:dyDescent="0.25">
      <c r="B26935" s="76"/>
      <c r="C26935" s="75"/>
    </row>
    <row r="26936" spans="2:3" x14ac:dyDescent="0.25">
      <c r="B26936" s="76"/>
      <c r="C26936" s="75"/>
    </row>
    <row r="26937" spans="2:3" x14ac:dyDescent="0.25">
      <c r="B26937" s="76"/>
      <c r="C26937" s="75"/>
    </row>
    <row r="26938" spans="2:3" x14ac:dyDescent="0.25">
      <c r="B26938" s="76"/>
      <c r="C26938" s="75"/>
    </row>
    <row r="26939" spans="2:3" x14ac:dyDescent="0.25">
      <c r="B26939" s="76"/>
      <c r="C26939" s="75"/>
    </row>
    <row r="26940" spans="2:3" x14ac:dyDescent="0.25">
      <c r="B26940" s="76"/>
      <c r="C26940" s="75"/>
    </row>
    <row r="26941" spans="2:3" x14ac:dyDescent="0.25">
      <c r="B26941" s="76"/>
      <c r="C26941" s="75"/>
    </row>
    <row r="26942" spans="2:3" x14ac:dyDescent="0.25">
      <c r="B26942" s="76"/>
      <c r="C26942" s="75"/>
    </row>
    <row r="26943" spans="2:3" x14ac:dyDescent="0.25">
      <c r="B26943" s="76"/>
      <c r="C26943" s="75"/>
    </row>
    <row r="26944" spans="2:3" x14ac:dyDescent="0.25">
      <c r="B26944" s="76"/>
      <c r="C26944" s="75"/>
    </row>
    <row r="26945" spans="2:3" x14ac:dyDescent="0.25">
      <c r="B26945" s="76"/>
      <c r="C26945" s="75"/>
    </row>
    <row r="27055" spans="2:3" x14ac:dyDescent="0.25">
      <c r="B27055" s="76"/>
      <c r="C27055" s="75"/>
    </row>
    <row r="27056" spans="2:3" x14ac:dyDescent="0.25">
      <c r="B27056" s="76"/>
      <c r="C27056" s="75"/>
    </row>
    <row r="27057" spans="2:3" x14ac:dyDescent="0.25">
      <c r="B27057" s="76"/>
      <c r="C27057" s="75"/>
    </row>
    <row r="27058" spans="2:3" x14ac:dyDescent="0.25">
      <c r="B27058" s="76"/>
      <c r="C27058" s="75"/>
    </row>
    <row r="27059" spans="2:3" x14ac:dyDescent="0.25">
      <c r="B27059" s="76"/>
      <c r="C27059" s="75"/>
    </row>
    <row r="27060" spans="2:3" x14ac:dyDescent="0.25">
      <c r="B27060" s="76"/>
      <c r="C27060" s="75"/>
    </row>
    <row r="27061" spans="2:3" x14ac:dyDescent="0.25">
      <c r="B27061" s="76"/>
      <c r="C27061" s="75"/>
    </row>
    <row r="27062" spans="2:3" x14ac:dyDescent="0.25">
      <c r="B27062" s="76"/>
      <c r="C27062" s="75"/>
    </row>
    <row r="27063" spans="2:3" x14ac:dyDescent="0.25">
      <c r="B27063" s="76"/>
      <c r="C27063" s="75"/>
    </row>
    <row r="27064" spans="2:3" x14ac:dyDescent="0.25">
      <c r="B27064" s="76"/>
      <c r="C27064" s="75"/>
    </row>
    <row r="27065" spans="2:3" x14ac:dyDescent="0.25">
      <c r="B27065" s="76"/>
      <c r="C27065" s="75"/>
    </row>
    <row r="27066" spans="2:3" x14ac:dyDescent="0.25">
      <c r="B27066" s="76"/>
      <c r="C27066" s="75"/>
    </row>
    <row r="27067" spans="2:3" x14ac:dyDescent="0.25">
      <c r="B27067" s="76"/>
      <c r="C27067" s="75"/>
    </row>
    <row r="27177" spans="2:3" x14ac:dyDescent="0.25">
      <c r="B27177" s="76"/>
      <c r="C27177" s="75"/>
    </row>
    <row r="27178" spans="2:3" x14ac:dyDescent="0.25">
      <c r="B27178" s="76"/>
      <c r="C27178" s="75"/>
    </row>
    <row r="27179" spans="2:3" x14ac:dyDescent="0.25">
      <c r="B27179" s="76"/>
      <c r="C27179" s="75"/>
    </row>
    <row r="27180" spans="2:3" x14ac:dyDescent="0.25">
      <c r="B27180" s="76"/>
      <c r="C27180" s="75"/>
    </row>
    <row r="27181" spans="2:3" x14ac:dyDescent="0.25">
      <c r="B27181" s="76"/>
      <c r="C27181" s="75"/>
    </row>
    <row r="27182" spans="2:3" x14ac:dyDescent="0.25">
      <c r="B27182" s="76"/>
      <c r="C27182" s="75"/>
    </row>
    <row r="27183" spans="2:3" x14ac:dyDescent="0.25">
      <c r="B27183" s="76"/>
      <c r="C27183" s="75"/>
    </row>
    <row r="27184" spans="2:3" x14ac:dyDescent="0.25">
      <c r="B27184" s="76"/>
      <c r="C27184" s="75"/>
    </row>
    <row r="27185" spans="2:3" x14ac:dyDescent="0.25">
      <c r="B27185" s="76"/>
      <c r="C27185" s="75"/>
    </row>
    <row r="27186" spans="2:3" x14ac:dyDescent="0.25">
      <c r="B27186" s="76"/>
      <c r="C27186" s="75"/>
    </row>
    <row r="27187" spans="2:3" x14ac:dyDescent="0.25">
      <c r="B27187" s="76"/>
      <c r="C27187" s="75"/>
    </row>
    <row r="27188" spans="2:3" x14ac:dyDescent="0.25">
      <c r="B27188" s="76"/>
      <c r="C27188" s="75"/>
    </row>
    <row r="27189" spans="2:3" x14ac:dyDescent="0.25">
      <c r="B27189" s="76"/>
      <c r="C27189" s="75"/>
    </row>
    <row r="27299" spans="2:3" x14ac:dyDescent="0.25">
      <c r="B27299" s="76"/>
      <c r="C27299" s="75"/>
    </row>
    <row r="27300" spans="2:3" x14ac:dyDescent="0.25">
      <c r="B27300" s="76"/>
      <c r="C27300" s="75"/>
    </row>
    <row r="27301" spans="2:3" x14ac:dyDescent="0.25">
      <c r="B27301" s="76"/>
      <c r="C27301" s="75"/>
    </row>
    <row r="27302" spans="2:3" x14ac:dyDescent="0.25">
      <c r="B27302" s="76"/>
      <c r="C27302" s="75"/>
    </row>
    <row r="27303" spans="2:3" x14ac:dyDescent="0.25">
      <c r="B27303" s="76"/>
      <c r="C27303" s="75"/>
    </row>
    <row r="27304" spans="2:3" x14ac:dyDescent="0.25">
      <c r="B27304" s="76"/>
      <c r="C27304" s="75"/>
    </row>
    <row r="27305" spans="2:3" x14ac:dyDescent="0.25">
      <c r="B27305" s="76"/>
      <c r="C27305" s="75"/>
    </row>
    <row r="27306" spans="2:3" x14ac:dyDescent="0.25">
      <c r="B27306" s="76"/>
      <c r="C27306" s="75"/>
    </row>
    <row r="27307" spans="2:3" x14ac:dyDescent="0.25">
      <c r="B27307" s="76"/>
      <c r="C27307" s="75"/>
    </row>
    <row r="27308" spans="2:3" x14ac:dyDescent="0.25">
      <c r="B27308" s="76"/>
      <c r="C27308" s="75"/>
    </row>
    <row r="27309" spans="2:3" x14ac:dyDescent="0.25">
      <c r="B27309" s="76"/>
      <c r="C27309" s="75"/>
    </row>
    <row r="27310" spans="2:3" x14ac:dyDescent="0.25">
      <c r="B27310" s="76"/>
      <c r="C27310" s="75"/>
    </row>
    <row r="27311" spans="2:3" x14ac:dyDescent="0.25">
      <c r="B27311" s="76"/>
      <c r="C27311" s="75"/>
    </row>
    <row r="27421" spans="2:3" x14ac:dyDescent="0.25">
      <c r="B27421" s="76"/>
      <c r="C27421" s="75"/>
    </row>
    <row r="27422" spans="2:3" x14ac:dyDescent="0.25">
      <c r="B27422" s="76"/>
      <c r="C27422" s="75"/>
    </row>
    <row r="27423" spans="2:3" x14ac:dyDescent="0.25">
      <c r="B27423" s="76"/>
      <c r="C27423" s="75"/>
    </row>
    <row r="27424" spans="2:3" x14ac:dyDescent="0.25">
      <c r="B27424" s="76"/>
      <c r="C27424" s="75"/>
    </row>
    <row r="27425" spans="2:3" x14ac:dyDescent="0.25">
      <c r="B27425" s="76"/>
      <c r="C27425" s="75"/>
    </row>
    <row r="27426" spans="2:3" x14ac:dyDescent="0.25">
      <c r="B27426" s="76"/>
      <c r="C27426" s="75"/>
    </row>
    <row r="27427" spans="2:3" x14ac:dyDescent="0.25">
      <c r="B27427" s="76"/>
      <c r="C27427" s="75"/>
    </row>
    <row r="27428" spans="2:3" x14ac:dyDescent="0.25">
      <c r="B27428" s="76"/>
      <c r="C27428" s="75"/>
    </row>
    <row r="27429" spans="2:3" x14ac:dyDescent="0.25">
      <c r="B27429" s="76"/>
      <c r="C27429" s="75"/>
    </row>
    <row r="27430" spans="2:3" x14ac:dyDescent="0.25">
      <c r="B27430" s="76"/>
      <c r="C27430" s="75"/>
    </row>
    <row r="27431" spans="2:3" x14ac:dyDescent="0.25">
      <c r="B27431" s="76"/>
      <c r="C27431" s="75"/>
    </row>
    <row r="27432" spans="2:3" x14ac:dyDescent="0.25">
      <c r="B27432" s="76"/>
      <c r="C27432" s="75"/>
    </row>
    <row r="27433" spans="2:3" x14ac:dyDescent="0.25">
      <c r="B27433" s="76"/>
      <c r="C27433" s="75"/>
    </row>
    <row r="27543" spans="2:3" x14ac:dyDescent="0.25">
      <c r="B27543" s="76"/>
      <c r="C27543" s="75"/>
    </row>
    <row r="27544" spans="2:3" x14ac:dyDescent="0.25">
      <c r="B27544" s="76"/>
      <c r="C27544" s="75"/>
    </row>
    <row r="27545" spans="2:3" x14ac:dyDescent="0.25">
      <c r="B27545" s="76"/>
      <c r="C27545" s="75"/>
    </row>
    <row r="27546" spans="2:3" x14ac:dyDescent="0.25">
      <c r="B27546" s="76"/>
      <c r="C27546" s="75"/>
    </row>
    <row r="27547" spans="2:3" x14ac:dyDescent="0.25">
      <c r="B27547" s="76"/>
      <c r="C27547" s="75"/>
    </row>
    <row r="27548" spans="2:3" x14ac:dyDescent="0.25">
      <c r="B27548" s="76"/>
      <c r="C27548" s="75"/>
    </row>
    <row r="27549" spans="2:3" x14ac:dyDescent="0.25">
      <c r="B27549" s="76"/>
      <c r="C27549" s="75"/>
    </row>
    <row r="27550" spans="2:3" x14ac:dyDescent="0.25">
      <c r="B27550" s="76"/>
      <c r="C27550" s="75"/>
    </row>
    <row r="27551" spans="2:3" x14ac:dyDescent="0.25">
      <c r="B27551" s="76"/>
      <c r="C27551" s="75"/>
    </row>
    <row r="27552" spans="2:3" x14ac:dyDescent="0.25">
      <c r="B27552" s="76"/>
      <c r="C27552" s="75"/>
    </row>
    <row r="27553" spans="2:3" x14ac:dyDescent="0.25">
      <c r="B27553" s="76"/>
      <c r="C27553" s="75"/>
    </row>
    <row r="27554" spans="2:3" x14ac:dyDescent="0.25">
      <c r="B27554" s="76"/>
      <c r="C27554" s="75"/>
    </row>
    <row r="27555" spans="2:3" x14ac:dyDescent="0.25">
      <c r="B27555" s="76"/>
      <c r="C27555" s="75"/>
    </row>
    <row r="27665" spans="2:3" x14ac:dyDescent="0.25">
      <c r="B27665" s="76"/>
      <c r="C27665" s="75"/>
    </row>
    <row r="27666" spans="2:3" x14ac:dyDescent="0.25">
      <c r="B27666" s="76"/>
      <c r="C27666" s="75"/>
    </row>
    <row r="27667" spans="2:3" x14ac:dyDescent="0.25">
      <c r="B27667" s="76"/>
      <c r="C27667" s="75"/>
    </row>
    <row r="27668" spans="2:3" x14ac:dyDescent="0.25">
      <c r="B27668" s="76"/>
      <c r="C27668" s="75"/>
    </row>
    <row r="27669" spans="2:3" x14ac:dyDescent="0.25">
      <c r="B27669" s="76"/>
      <c r="C27669" s="75"/>
    </row>
    <row r="27670" spans="2:3" x14ac:dyDescent="0.25">
      <c r="B27670" s="76"/>
      <c r="C27670" s="75"/>
    </row>
    <row r="27671" spans="2:3" x14ac:dyDescent="0.25">
      <c r="B27671" s="76"/>
      <c r="C27671" s="75"/>
    </row>
    <row r="27672" spans="2:3" x14ac:dyDescent="0.25">
      <c r="B27672" s="76"/>
      <c r="C27672" s="75"/>
    </row>
    <row r="27673" spans="2:3" x14ac:dyDescent="0.25">
      <c r="B27673" s="76"/>
      <c r="C27673" s="75"/>
    </row>
    <row r="27674" spans="2:3" x14ac:dyDescent="0.25">
      <c r="B27674" s="76"/>
      <c r="C27674" s="75"/>
    </row>
    <row r="27675" spans="2:3" x14ac:dyDescent="0.25">
      <c r="B27675" s="76"/>
      <c r="C27675" s="75"/>
    </row>
    <row r="27676" spans="2:3" x14ac:dyDescent="0.25">
      <c r="B27676" s="76"/>
      <c r="C27676" s="75"/>
    </row>
    <row r="27677" spans="2:3" x14ac:dyDescent="0.25">
      <c r="B27677" s="76"/>
      <c r="C27677" s="75"/>
    </row>
    <row r="27787" spans="2:3" x14ac:dyDescent="0.25">
      <c r="B27787" s="76"/>
      <c r="C27787" s="75"/>
    </row>
    <row r="27788" spans="2:3" x14ac:dyDescent="0.25">
      <c r="B27788" s="76"/>
      <c r="C27788" s="75"/>
    </row>
    <row r="27789" spans="2:3" x14ac:dyDescent="0.25">
      <c r="B27789" s="76"/>
      <c r="C27789" s="75"/>
    </row>
    <row r="27790" spans="2:3" x14ac:dyDescent="0.25">
      <c r="B27790" s="76"/>
      <c r="C27790" s="75"/>
    </row>
    <row r="27791" spans="2:3" x14ac:dyDescent="0.25">
      <c r="B27791" s="76"/>
      <c r="C27791" s="75"/>
    </row>
    <row r="27792" spans="2:3" x14ac:dyDescent="0.25">
      <c r="B27792" s="76"/>
      <c r="C27792" s="75"/>
    </row>
    <row r="27793" spans="2:3" x14ac:dyDescent="0.25">
      <c r="B27793" s="76"/>
      <c r="C27793" s="75"/>
    </row>
    <row r="27794" spans="2:3" x14ac:dyDescent="0.25">
      <c r="B27794" s="76"/>
      <c r="C27794" s="75"/>
    </row>
    <row r="27795" spans="2:3" x14ac:dyDescent="0.25">
      <c r="B27795" s="76"/>
      <c r="C27795" s="75"/>
    </row>
    <row r="27796" spans="2:3" x14ac:dyDescent="0.25">
      <c r="B27796" s="76"/>
      <c r="C27796" s="75"/>
    </row>
    <row r="27797" spans="2:3" x14ac:dyDescent="0.25">
      <c r="B27797" s="76"/>
      <c r="C27797" s="75"/>
    </row>
    <row r="27798" spans="2:3" x14ac:dyDescent="0.25">
      <c r="B27798" s="76"/>
      <c r="C27798" s="75"/>
    </row>
    <row r="27799" spans="2:3" x14ac:dyDescent="0.25">
      <c r="B27799" s="76"/>
      <c r="C27799" s="75"/>
    </row>
    <row r="27909" spans="2:3" x14ac:dyDescent="0.25">
      <c r="B27909" s="76"/>
      <c r="C27909" s="75"/>
    </row>
    <row r="27910" spans="2:3" x14ac:dyDescent="0.25">
      <c r="B27910" s="76"/>
      <c r="C27910" s="75"/>
    </row>
    <row r="27911" spans="2:3" x14ac:dyDescent="0.25">
      <c r="B27911" s="76"/>
      <c r="C27911" s="75"/>
    </row>
    <row r="27912" spans="2:3" x14ac:dyDescent="0.25">
      <c r="B27912" s="76"/>
      <c r="C27912" s="75"/>
    </row>
    <row r="27913" spans="2:3" x14ac:dyDescent="0.25">
      <c r="B27913" s="76"/>
      <c r="C27913" s="75"/>
    </row>
    <row r="27914" spans="2:3" x14ac:dyDescent="0.25">
      <c r="B27914" s="76"/>
      <c r="C27914" s="75"/>
    </row>
    <row r="27915" spans="2:3" x14ac:dyDescent="0.25">
      <c r="B27915" s="76"/>
      <c r="C27915" s="75"/>
    </row>
    <row r="27916" spans="2:3" x14ac:dyDescent="0.25">
      <c r="B27916" s="76"/>
      <c r="C27916" s="75"/>
    </row>
    <row r="27917" spans="2:3" x14ac:dyDescent="0.25">
      <c r="B27917" s="76"/>
      <c r="C27917" s="75"/>
    </row>
    <row r="27918" spans="2:3" x14ac:dyDescent="0.25">
      <c r="B27918" s="76"/>
      <c r="C27918" s="75"/>
    </row>
    <row r="27919" spans="2:3" x14ac:dyDescent="0.25">
      <c r="B27919" s="76"/>
      <c r="C27919" s="75"/>
    </row>
    <row r="27920" spans="2:3" x14ac:dyDescent="0.25">
      <c r="B27920" s="76"/>
      <c r="C27920" s="75"/>
    </row>
    <row r="27921" spans="2:3" x14ac:dyDescent="0.25">
      <c r="B27921" s="76"/>
      <c r="C27921" s="75"/>
    </row>
    <row r="28031" spans="2:3" x14ac:dyDescent="0.25">
      <c r="B28031" s="76"/>
      <c r="C28031" s="75"/>
    </row>
    <row r="28032" spans="2:3" x14ac:dyDescent="0.25">
      <c r="B28032" s="76"/>
      <c r="C28032" s="75"/>
    </row>
    <row r="28033" spans="2:3" x14ac:dyDescent="0.25">
      <c r="B28033" s="76"/>
      <c r="C28033" s="75"/>
    </row>
    <row r="28034" spans="2:3" x14ac:dyDescent="0.25">
      <c r="B28034" s="76"/>
      <c r="C28034" s="75"/>
    </row>
    <row r="28035" spans="2:3" x14ac:dyDescent="0.25">
      <c r="B28035" s="76"/>
      <c r="C28035" s="75"/>
    </row>
    <row r="28036" spans="2:3" x14ac:dyDescent="0.25">
      <c r="B28036" s="76"/>
      <c r="C28036" s="75"/>
    </row>
    <row r="28037" spans="2:3" x14ac:dyDescent="0.25">
      <c r="B28037" s="76"/>
      <c r="C28037" s="75"/>
    </row>
    <row r="28038" spans="2:3" x14ac:dyDescent="0.25">
      <c r="B28038" s="76"/>
      <c r="C28038" s="75"/>
    </row>
    <row r="28039" spans="2:3" x14ac:dyDescent="0.25">
      <c r="B28039" s="76"/>
      <c r="C28039" s="75"/>
    </row>
    <row r="28040" spans="2:3" x14ac:dyDescent="0.25">
      <c r="B28040" s="76"/>
      <c r="C28040" s="75"/>
    </row>
    <row r="28041" spans="2:3" x14ac:dyDescent="0.25">
      <c r="B28041" s="76"/>
      <c r="C28041" s="75"/>
    </row>
    <row r="28042" spans="2:3" x14ac:dyDescent="0.25">
      <c r="B28042" s="76"/>
      <c r="C28042" s="75"/>
    </row>
    <row r="28043" spans="2:3" x14ac:dyDescent="0.25">
      <c r="B28043" s="76"/>
      <c r="C28043" s="75"/>
    </row>
    <row r="28153" spans="2:3" x14ac:dyDescent="0.25">
      <c r="B28153" s="76"/>
      <c r="C28153" s="75"/>
    </row>
    <row r="28154" spans="2:3" x14ac:dyDescent="0.25">
      <c r="B28154" s="76"/>
      <c r="C28154" s="75"/>
    </row>
    <row r="28155" spans="2:3" x14ac:dyDescent="0.25">
      <c r="B28155" s="76"/>
      <c r="C28155" s="75"/>
    </row>
    <row r="28156" spans="2:3" x14ac:dyDescent="0.25">
      <c r="B28156" s="76"/>
      <c r="C28156" s="75"/>
    </row>
    <row r="28157" spans="2:3" x14ac:dyDescent="0.25">
      <c r="B28157" s="76"/>
      <c r="C28157" s="75"/>
    </row>
    <row r="28158" spans="2:3" x14ac:dyDescent="0.25">
      <c r="B28158" s="76"/>
      <c r="C28158" s="75"/>
    </row>
    <row r="28159" spans="2:3" x14ac:dyDescent="0.25">
      <c r="B28159" s="76"/>
      <c r="C28159" s="75"/>
    </row>
    <row r="28160" spans="2:3" x14ac:dyDescent="0.25">
      <c r="B28160" s="76"/>
      <c r="C28160" s="75"/>
    </row>
    <row r="28161" spans="2:3" x14ac:dyDescent="0.25">
      <c r="B28161" s="76"/>
      <c r="C28161" s="75"/>
    </row>
    <row r="28162" spans="2:3" x14ac:dyDescent="0.25">
      <c r="B28162" s="76"/>
      <c r="C28162" s="75"/>
    </row>
    <row r="28163" spans="2:3" x14ac:dyDescent="0.25">
      <c r="B28163" s="76"/>
      <c r="C28163" s="75"/>
    </row>
    <row r="28164" spans="2:3" x14ac:dyDescent="0.25">
      <c r="B28164" s="76"/>
      <c r="C28164" s="75"/>
    </row>
    <row r="28165" spans="2:3" x14ac:dyDescent="0.25">
      <c r="B28165" s="76"/>
      <c r="C28165" s="75"/>
    </row>
    <row r="28275" spans="2:3" x14ac:dyDescent="0.25">
      <c r="B28275" s="76"/>
      <c r="C28275" s="75"/>
    </row>
    <row r="28276" spans="2:3" x14ac:dyDescent="0.25">
      <c r="B28276" s="76"/>
      <c r="C28276" s="75"/>
    </row>
    <row r="28277" spans="2:3" x14ac:dyDescent="0.25">
      <c r="B28277" s="76"/>
      <c r="C28277" s="75"/>
    </row>
    <row r="28278" spans="2:3" x14ac:dyDescent="0.25">
      <c r="B28278" s="76"/>
      <c r="C28278" s="75"/>
    </row>
    <row r="28279" spans="2:3" x14ac:dyDescent="0.25">
      <c r="B28279" s="76"/>
      <c r="C28279" s="75"/>
    </row>
    <row r="28280" spans="2:3" x14ac:dyDescent="0.25">
      <c r="B28280" s="76"/>
      <c r="C28280" s="75"/>
    </row>
    <row r="28281" spans="2:3" x14ac:dyDescent="0.25">
      <c r="B28281" s="76"/>
      <c r="C28281" s="75"/>
    </row>
    <row r="28282" spans="2:3" x14ac:dyDescent="0.25">
      <c r="B28282" s="76"/>
      <c r="C28282" s="75"/>
    </row>
    <row r="28283" spans="2:3" x14ac:dyDescent="0.25">
      <c r="B28283" s="76"/>
      <c r="C28283" s="75"/>
    </row>
    <row r="28284" spans="2:3" x14ac:dyDescent="0.25">
      <c r="B28284" s="76"/>
      <c r="C28284" s="75"/>
    </row>
    <row r="28285" spans="2:3" x14ac:dyDescent="0.25">
      <c r="B28285" s="76"/>
      <c r="C28285" s="75"/>
    </row>
    <row r="28286" spans="2:3" x14ac:dyDescent="0.25">
      <c r="B28286" s="76"/>
      <c r="C28286" s="75"/>
    </row>
    <row r="28287" spans="2:3" x14ac:dyDescent="0.25">
      <c r="B28287" s="76"/>
      <c r="C28287" s="75"/>
    </row>
    <row r="28397" spans="2:3" x14ac:dyDescent="0.25">
      <c r="B28397" s="76"/>
      <c r="C28397" s="75"/>
    </row>
    <row r="28398" spans="2:3" x14ac:dyDescent="0.25">
      <c r="B28398" s="76"/>
      <c r="C28398" s="75"/>
    </row>
    <row r="28399" spans="2:3" x14ac:dyDescent="0.25">
      <c r="B28399" s="76"/>
      <c r="C28399" s="75"/>
    </row>
    <row r="28400" spans="2:3" x14ac:dyDescent="0.25">
      <c r="B28400" s="76"/>
      <c r="C28400" s="75"/>
    </row>
    <row r="28401" spans="2:3" x14ac:dyDescent="0.25">
      <c r="B28401" s="76"/>
      <c r="C28401" s="75"/>
    </row>
    <row r="28402" spans="2:3" x14ac:dyDescent="0.25">
      <c r="B28402" s="76"/>
      <c r="C28402" s="75"/>
    </row>
    <row r="28403" spans="2:3" x14ac:dyDescent="0.25">
      <c r="B28403" s="76"/>
      <c r="C28403" s="75"/>
    </row>
    <row r="28404" spans="2:3" x14ac:dyDescent="0.25">
      <c r="B28404" s="76"/>
      <c r="C28404" s="75"/>
    </row>
    <row r="28405" spans="2:3" x14ac:dyDescent="0.25">
      <c r="B28405" s="76"/>
      <c r="C28405" s="75"/>
    </row>
    <row r="28406" spans="2:3" x14ac:dyDescent="0.25">
      <c r="B28406" s="76"/>
      <c r="C28406" s="75"/>
    </row>
    <row r="28407" spans="2:3" x14ac:dyDescent="0.25">
      <c r="B28407" s="76"/>
      <c r="C28407" s="75"/>
    </row>
    <row r="28408" spans="2:3" x14ac:dyDescent="0.25">
      <c r="B28408" s="76"/>
      <c r="C28408" s="75"/>
    </row>
    <row r="28409" spans="2:3" x14ac:dyDescent="0.25">
      <c r="B28409" s="76"/>
      <c r="C28409" s="75"/>
    </row>
    <row r="28519" spans="2:3" x14ac:dyDescent="0.25">
      <c r="B28519" s="76"/>
      <c r="C28519" s="75"/>
    </row>
    <row r="28520" spans="2:3" x14ac:dyDescent="0.25">
      <c r="B28520" s="76"/>
      <c r="C28520" s="75"/>
    </row>
    <row r="28521" spans="2:3" x14ac:dyDescent="0.25">
      <c r="B28521" s="76"/>
      <c r="C28521" s="75"/>
    </row>
    <row r="28522" spans="2:3" x14ac:dyDescent="0.25">
      <c r="B28522" s="76"/>
      <c r="C28522" s="75"/>
    </row>
    <row r="28523" spans="2:3" x14ac:dyDescent="0.25">
      <c r="B28523" s="76"/>
      <c r="C28523" s="75"/>
    </row>
    <row r="28524" spans="2:3" x14ac:dyDescent="0.25">
      <c r="B28524" s="76"/>
      <c r="C28524" s="75"/>
    </row>
    <row r="28525" spans="2:3" x14ac:dyDescent="0.25">
      <c r="B28525" s="76"/>
      <c r="C28525" s="75"/>
    </row>
    <row r="28526" spans="2:3" x14ac:dyDescent="0.25">
      <c r="B28526" s="76"/>
      <c r="C28526" s="75"/>
    </row>
    <row r="28527" spans="2:3" x14ac:dyDescent="0.25">
      <c r="B28527" s="76"/>
      <c r="C28527" s="75"/>
    </row>
    <row r="28528" spans="2:3" x14ac:dyDescent="0.25">
      <c r="B28528" s="76"/>
      <c r="C28528" s="75"/>
    </row>
    <row r="28529" spans="2:3" x14ac:dyDescent="0.25">
      <c r="B28529" s="76"/>
      <c r="C28529" s="75"/>
    </row>
    <row r="28530" spans="2:3" x14ac:dyDescent="0.25">
      <c r="B28530" s="76"/>
      <c r="C28530" s="75"/>
    </row>
    <row r="28531" spans="2:3" x14ac:dyDescent="0.25">
      <c r="B28531" s="76"/>
      <c r="C28531" s="75"/>
    </row>
    <row r="28641" spans="2:3" x14ac:dyDescent="0.25">
      <c r="B28641" s="76"/>
      <c r="C28641" s="75"/>
    </row>
    <row r="28642" spans="2:3" x14ac:dyDescent="0.25">
      <c r="B28642" s="76"/>
      <c r="C28642" s="75"/>
    </row>
    <row r="28643" spans="2:3" x14ac:dyDescent="0.25">
      <c r="B28643" s="76"/>
      <c r="C28643" s="75"/>
    </row>
    <row r="28644" spans="2:3" x14ac:dyDescent="0.25">
      <c r="B28644" s="76"/>
      <c r="C28644" s="75"/>
    </row>
    <row r="28645" spans="2:3" x14ac:dyDescent="0.25">
      <c r="B28645" s="76"/>
      <c r="C28645" s="75"/>
    </row>
    <row r="28646" spans="2:3" x14ac:dyDescent="0.25">
      <c r="B28646" s="76"/>
      <c r="C28646" s="75"/>
    </row>
    <row r="28647" spans="2:3" x14ac:dyDescent="0.25">
      <c r="B28647" s="76"/>
      <c r="C28647" s="75"/>
    </row>
    <row r="28648" spans="2:3" x14ac:dyDescent="0.25">
      <c r="B28648" s="76"/>
      <c r="C28648" s="75"/>
    </row>
    <row r="28649" spans="2:3" x14ac:dyDescent="0.25">
      <c r="B28649" s="76"/>
      <c r="C28649" s="75"/>
    </row>
    <row r="28650" spans="2:3" x14ac:dyDescent="0.25">
      <c r="B28650" s="76"/>
      <c r="C28650" s="75"/>
    </row>
    <row r="28651" spans="2:3" x14ac:dyDescent="0.25">
      <c r="B28651" s="76"/>
      <c r="C28651" s="75"/>
    </row>
    <row r="28652" spans="2:3" x14ac:dyDescent="0.25">
      <c r="B28652" s="76"/>
      <c r="C28652" s="75"/>
    </row>
    <row r="28653" spans="2:3" x14ac:dyDescent="0.25">
      <c r="B28653" s="76"/>
      <c r="C28653" s="75"/>
    </row>
    <row r="28763" spans="2:3" x14ac:dyDescent="0.25">
      <c r="B28763" s="76"/>
      <c r="C28763" s="75"/>
    </row>
    <row r="28764" spans="2:3" x14ac:dyDescent="0.25">
      <c r="B28764" s="76"/>
      <c r="C28764" s="75"/>
    </row>
    <row r="28765" spans="2:3" x14ac:dyDescent="0.25">
      <c r="B28765" s="76"/>
      <c r="C28765" s="75"/>
    </row>
    <row r="28766" spans="2:3" x14ac:dyDescent="0.25">
      <c r="B28766" s="76"/>
      <c r="C28766" s="75"/>
    </row>
    <row r="28767" spans="2:3" x14ac:dyDescent="0.25">
      <c r="B28767" s="76"/>
      <c r="C28767" s="75"/>
    </row>
    <row r="28768" spans="2:3" x14ac:dyDescent="0.25">
      <c r="B28768" s="76"/>
      <c r="C28768" s="75"/>
    </row>
    <row r="28769" spans="2:3" x14ac:dyDescent="0.25">
      <c r="B28769" s="76"/>
      <c r="C28769" s="75"/>
    </row>
    <row r="28770" spans="2:3" x14ac:dyDescent="0.25">
      <c r="B28770" s="76"/>
      <c r="C28770" s="75"/>
    </row>
    <row r="28771" spans="2:3" x14ac:dyDescent="0.25">
      <c r="B28771" s="76"/>
      <c r="C28771" s="75"/>
    </row>
    <row r="28772" spans="2:3" x14ac:dyDescent="0.25">
      <c r="B28772" s="76"/>
      <c r="C28772" s="75"/>
    </row>
    <row r="28773" spans="2:3" x14ac:dyDescent="0.25">
      <c r="B28773" s="76"/>
      <c r="C28773" s="75"/>
    </row>
    <row r="28774" spans="2:3" x14ac:dyDescent="0.25">
      <c r="B28774" s="76"/>
      <c r="C28774" s="75"/>
    </row>
    <row r="28775" spans="2:3" x14ac:dyDescent="0.25">
      <c r="B28775" s="76"/>
      <c r="C28775" s="75"/>
    </row>
    <row r="28885" spans="2:3" x14ac:dyDescent="0.25">
      <c r="B28885" s="76"/>
      <c r="C28885" s="75"/>
    </row>
    <row r="28886" spans="2:3" x14ac:dyDescent="0.25">
      <c r="B28886" s="76"/>
      <c r="C28886" s="75"/>
    </row>
    <row r="28887" spans="2:3" x14ac:dyDescent="0.25">
      <c r="B28887" s="76"/>
      <c r="C28887" s="75"/>
    </row>
    <row r="28888" spans="2:3" x14ac:dyDescent="0.25">
      <c r="B28888" s="76"/>
      <c r="C28888" s="75"/>
    </row>
    <row r="28889" spans="2:3" x14ac:dyDescent="0.25">
      <c r="B28889" s="76"/>
      <c r="C28889" s="75"/>
    </row>
    <row r="28890" spans="2:3" x14ac:dyDescent="0.25">
      <c r="B28890" s="76"/>
      <c r="C28890" s="75"/>
    </row>
    <row r="28891" spans="2:3" x14ac:dyDescent="0.25">
      <c r="B28891" s="76"/>
      <c r="C28891" s="75"/>
    </row>
    <row r="28892" spans="2:3" x14ac:dyDescent="0.25">
      <c r="B28892" s="76"/>
      <c r="C28892" s="75"/>
    </row>
    <row r="28893" spans="2:3" x14ac:dyDescent="0.25">
      <c r="B28893" s="76"/>
      <c r="C28893" s="75"/>
    </row>
    <row r="28894" spans="2:3" x14ac:dyDescent="0.25">
      <c r="B28894" s="76"/>
      <c r="C28894" s="75"/>
    </row>
    <row r="28895" spans="2:3" x14ac:dyDescent="0.25">
      <c r="B28895" s="76"/>
      <c r="C28895" s="75"/>
    </row>
    <row r="28896" spans="2:3" x14ac:dyDescent="0.25">
      <c r="B28896" s="76"/>
      <c r="C28896" s="75"/>
    </row>
    <row r="28897" spans="2:3" x14ac:dyDescent="0.25">
      <c r="B28897" s="76"/>
      <c r="C28897" s="75"/>
    </row>
    <row r="29007" spans="2:3" x14ac:dyDescent="0.25">
      <c r="B29007" s="76"/>
      <c r="C29007" s="75"/>
    </row>
    <row r="29008" spans="2:3" x14ac:dyDescent="0.25">
      <c r="B29008" s="76"/>
      <c r="C29008" s="75"/>
    </row>
    <row r="29009" spans="2:3" x14ac:dyDescent="0.25">
      <c r="B29009" s="76"/>
      <c r="C29009" s="75"/>
    </row>
    <row r="29010" spans="2:3" x14ac:dyDescent="0.25">
      <c r="B29010" s="76"/>
      <c r="C29010" s="75"/>
    </row>
    <row r="29011" spans="2:3" x14ac:dyDescent="0.25">
      <c r="B29011" s="76"/>
      <c r="C29011" s="75"/>
    </row>
    <row r="29012" spans="2:3" x14ac:dyDescent="0.25">
      <c r="B29012" s="76"/>
      <c r="C29012" s="75"/>
    </row>
    <row r="29013" spans="2:3" x14ac:dyDescent="0.25">
      <c r="B29013" s="76"/>
      <c r="C29013" s="75"/>
    </row>
    <row r="29014" spans="2:3" x14ac:dyDescent="0.25">
      <c r="B29014" s="76"/>
      <c r="C29014" s="75"/>
    </row>
    <row r="29015" spans="2:3" x14ac:dyDescent="0.25">
      <c r="B29015" s="76"/>
      <c r="C29015" s="75"/>
    </row>
    <row r="29016" spans="2:3" x14ac:dyDescent="0.25">
      <c r="B29016" s="76"/>
      <c r="C29016" s="75"/>
    </row>
    <row r="29017" spans="2:3" x14ac:dyDescent="0.25">
      <c r="B29017" s="76"/>
      <c r="C29017" s="75"/>
    </row>
    <row r="29018" spans="2:3" x14ac:dyDescent="0.25">
      <c r="B29018" s="76"/>
      <c r="C29018" s="75"/>
    </row>
    <row r="29019" spans="2:3" x14ac:dyDescent="0.25">
      <c r="B29019" s="76"/>
      <c r="C29019" s="75"/>
    </row>
    <row r="29129" spans="2:3" x14ac:dyDescent="0.25">
      <c r="B29129" s="76"/>
      <c r="C29129" s="75"/>
    </row>
    <row r="29130" spans="2:3" x14ac:dyDescent="0.25">
      <c r="B29130" s="76"/>
      <c r="C29130" s="75"/>
    </row>
    <row r="29131" spans="2:3" x14ac:dyDescent="0.25">
      <c r="B29131" s="76"/>
      <c r="C29131" s="75"/>
    </row>
    <row r="29132" spans="2:3" x14ac:dyDescent="0.25">
      <c r="B29132" s="76"/>
      <c r="C29132" s="75"/>
    </row>
    <row r="29133" spans="2:3" x14ac:dyDescent="0.25">
      <c r="B29133" s="76"/>
      <c r="C29133" s="75"/>
    </row>
    <row r="29134" spans="2:3" x14ac:dyDescent="0.25">
      <c r="B29134" s="76"/>
      <c r="C29134" s="75"/>
    </row>
    <row r="29135" spans="2:3" x14ac:dyDescent="0.25">
      <c r="B29135" s="76"/>
      <c r="C29135" s="75"/>
    </row>
    <row r="29136" spans="2:3" x14ac:dyDescent="0.25">
      <c r="B29136" s="76"/>
      <c r="C29136" s="75"/>
    </row>
    <row r="29137" spans="2:3" x14ac:dyDescent="0.25">
      <c r="B29137" s="76"/>
      <c r="C29137" s="75"/>
    </row>
    <row r="29138" spans="2:3" x14ac:dyDescent="0.25">
      <c r="B29138" s="76"/>
      <c r="C29138" s="75"/>
    </row>
    <row r="29139" spans="2:3" x14ac:dyDescent="0.25">
      <c r="B29139" s="76"/>
      <c r="C29139" s="75"/>
    </row>
    <row r="29140" spans="2:3" x14ac:dyDescent="0.25">
      <c r="B29140" s="76"/>
      <c r="C29140" s="75"/>
    </row>
    <row r="29141" spans="2:3" x14ac:dyDescent="0.25">
      <c r="B29141" s="76"/>
      <c r="C29141" s="75"/>
    </row>
    <row r="29251" spans="2:3" x14ac:dyDescent="0.25">
      <c r="B29251" s="76"/>
      <c r="C29251" s="75"/>
    </row>
    <row r="29252" spans="2:3" x14ac:dyDescent="0.25">
      <c r="B29252" s="76"/>
      <c r="C29252" s="75"/>
    </row>
    <row r="29253" spans="2:3" x14ac:dyDescent="0.25">
      <c r="B29253" s="76"/>
      <c r="C29253" s="75"/>
    </row>
    <row r="29254" spans="2:3" x14ac:dyDescent="0.25">
      <c r="B29254" s="76"/>
      <c r="C29254" s="75"/>
    </row>
    <row r="29255" spans="2:3" x14ac:dyDescent="0.25">
      <c r="B29255" s="76"/>
      <c r="C29255" s="75"/>
    </row>
    <row r="29256" spans="2:3" x14ac:dyDescent="0.25">
      <c r="B29256" s="76"/>
      <c r="C29256" s="75"/>
    </row>
    <row r="29257" spans="2:3" x14ac:dyDescent="0.25">
      <c r="B29257" s="76"/>
      <c r="C29257" s="75"/>
    </row>
    <row r="29258" spans="2:3" x14ac:dyDescent="0.25">
      <c r="B29258" s="76"/>
      <c r="C29258" s="75"/>
    </row>
    <row r="29259" spans="2:3" x14ac:dyDescent="0.25">
      <c r="B29259" s="76"/>
      <c r="C29259" s="75"/>
    </row>
    <row r="29260" spans="2:3" x14ac:dyDescent="0.25">
      <c r="B29260" s="76"/>
      <c r="C29260" s="75"/>
    </row>
    <row r="29261" spans="2:3" x14ac:dyDescent="0.25">
      <c r="B29261" s="76"/>
      <c r="C29261" s="75"/>
    </row>
    <row r="29262" spans="2:3" x14ac:dyDescent="0.25">
      <c r="B29262" s="76"/>
      <c r="C29262" s="75"/>
    </row>
    <row r="29263" spans="2:3" x14ac:dyDescent="0.25">
      <c r="B29263" s="76"/>
      <c r="C29263" s="75"/>
    </row>
    <row r="29373" spans="2:3" x14ac:dyDescent="0.25">
      <c r="B29373" s="76"/>
      <c r="C29373" s="75"/>
    </row>
    <row r="29374" spans="2:3" x14ac:dyDescent="0.25">
      <c r="B29374" s="76"/>
      <c r="C29374" s="75"/>
    </row>
    <row r="29375" spans="2:3" x14ac:dyDescent="0.25">
      <c r="B29375" s="76"/>
      <c r="C29375" s="75"/>
    </row>
    <row r="29376" spans="2:3" x14ac:dyDescent="0.25">
      <c r="B29376" s="76"/>
      <c r="C29376" s="75"/>
    </row>
    <row r="29377" spans="2:3" x14ac:dyDescent="0.25">
      <c r="B29377" s="76"/>
      <c r="C29377" s="75"/>
    </row>
    <row r="29378" spans="2:3" x14ac:dyDescent="0.25">
      <c r="B29378" s="76"/>
      <c r="C29378" s="75"/>
    </row>
    <row r="29379" spans="2:3" x14ac:dyDescent="0.25">
      <c r="B29379" s="76"/>
      <c r="C29379" s="75"/>
    </row>
    <row r="29380" spans="2:3" x14ac:dyDescent="0.25">
      <c r="B29380" s="76"/>
      <c r="C29380" s="75"/>
    </row>
    <row r="29381" spans="2:3" x14ac:dyDescent="0.25">
      <c r="B29381" s="76"/>
      <c r="C29381" s="75"/>
    </row>
    <row r="29382" spans="2:3" x14ac:dyDescent="0.25">
      <c r="B29382" s="76"/>
      <c r="C29382" s="75"/>
    </row>
    <row r="29383" spans="2:3" x14ac:dyDescent="0.25">
      <c r="B29383" s="76"/>
      <c r="C29383" s="75"/>
    </row>
    <row r="29384" spans="2:3" x14ac:dyDescent="0.25">
      <c r="B29384" s="76"/>
      <c r="C29384" s="75"/>
    </row>
    <row r="29385" spans="2:3" x14ac:dyDescent="0.25">
      <c r="B29385" s="76"/>
      <c r="C29385" s="75"/>
    </row>
    <row r="29495" spans="2:3" x14ac:dyDescent="0.25">
      <c r="B29495" s="76"/>
      <c r="C29495" s="75"/>
    </row>
    <row r="29496" spans="2:3" x14ac:dyDescent="0.25">
      <c r="B29496" s="76"/>
      <c r="C29496" s="75"/>
    </row>
    <row r="29497" spans="2:3" x14ac:dyDescent="0.25">
      <c r="B29497" s="76"/>
      <c r="C29497" s="75"/>
    </row>
    <row r="29498" spans="2:3" x14ac:dyDescent="0.25">
      <c r="B29498" s="76"/>
      <c r="C29498" s="75"/>
    </row>
    <row r="29499" spans="2:3" x14ac:dyDescent="0.25">
      <c r="B29499" s="76"/>
      <c r="C29499" s="75"/>
    </row>
    <row r="29500" spans="2:3" x14ac:dyDescent="0.25">
      <c r="B29500" s="76"/>
      <c r="C29500" s="75"/>
    </row>
    <row r="29501" spans="2:3" x14ac:dyDescent="0.25">
      <c r="B29501" s="76"/>
      <c r="C29501" s="75"/>
    </row>
    <row r="29502" spans="2:3" x14ac:dyDescent="0.25">
      <c r="B29502" s="76"/>
      <c r="C29502" s="75"/>
    </row>
    <row r="29503" spans="2:3" x14ac:dyDescent="0.25">
      <c r="B29503" s="76"/>
      <c r="C29503" s="75"/>
    </row>
    <row r="29504" spans="2:3" x14ac:dyDescent="0.25">
      <c r="B29504" s="76"/>
      <c r="C29504" s="75"/>
    </row>
    <row r="29505" spans="2:3" x14ac:dyDescent="0.25">
      <c r="B29505" s="76"/>
      <c r="C29505" s="75"/>
    </row>
    <row r="29506" spans="2:3" x14ac:dyDescent="0.25">
      <c r="B29506" s="76"/>
      <c r="C29506" s="75"/>
    </row>
    <row r="29507" spans="2:3" x14ac:dyDescent="0.25">
      <c r="B29507" s="76"/>
      <c r="C29507" s="75"/>
    </row>
    <row r="29617" spans="2:3" x14ac:dyDescent="0.25">
      <c r="B29617" s="76"/>
      <c r="C29617" s="75"/>
    </row>
    <row r="29618" spans="2:3" x14ac:dyDescent="0.25">
      <c r="B29618" s="76"/>
      <c r="C29618" s="75"/>
    </row>
    <row r="29619" spans="2:3" x14ac:dyDescent="0.25">
      <c r="B29619" s="76"/>
      <c r="C29619" s="75"/>
    </row>
    <row r="29620" spans="2:3" x14ac:dyDescent="0.25">
      <c r="B29620" s="76"/>
      <c r="C29620" s="75"/>
    </row>
    <row r="29621" spans="2:3" x14ac:dyDescent="0.25">
      <c r="B29621" s="76"/>
      <c r="C29621" s="75"/>
    </row>
    <row r="29622" spans="2:3" x14ac:dyDescent="0.25">
      <c r="B29622" s="76"/>
      <c r="C29622" s="75"/>
    </row>
    <row r="29623" spans="2:3" x14ac:dyDescent="0.25">
      <c r="B29623" s="76"/>
      <c r="C29623" s="75"/>
    </row>
    <row r="29624" spans="2:3" x14ac:dyDescent="0.25">
      <c r="B29624" s="76"/>
      <c r="C29624" s="75"/>
    </row>
    <row r="29625" spans="2:3" x14ac:dyDescent="0.25">
      <c r="B29625" s="76"/>
      <c r="C29625" s="75"/>
    </row>
    <row r="29626" spans="2:3" x14ac:dyDescent="0.25">
      <c r="B29626" s="76"/>
      <c r="C29626" s="75"/>
    </row>
    <row r="29627" spans="2:3" x14ac:dyDescent="0.25">
      <c r="B29627" s="76"/>
      <c r="C29627" s="75"/>
    </row>
    <row r="29628" spans="2:3" x14ac:dyDescent="0.25">
      <c r="B29628" s="76"/>
      <c r="C29628" s="75"/>
    </row>
    <row r="29629" spans="2:3" x14ac:dyDescent="0.25">
      <c r="B29629" s="76"/>
      <c r="C29629" s="75"/>
    </row>
    <row r="29739" spans="2:3" x14ac:dyDescent="0.25">
      <c r="B29739" s="76"/>
      <c r="C29739" s="75"/>
    </row>
    <row r="29740" spans="2:3" x14ac:dyDescent="0.25">
      <c r="B29740" s="76"/>
      <c r="C29740" s="75"/>
    </row>
    <row r="29741" spans="2:3" x14ac:dyDescent="0.25">
      <c r="B29741" s="76"/>
      <c r="C29741" s="75"/>
    </row>
    <row r="29742" spans="2:3" x14ac:dyDescent="0.25">
      <c r="B29742" s="76"/>
      <c r="C29742" s="75"/>
    </row>
    <row r="29743" spans="2:3" x14ac:dyDescent="0.25">
      <c r="B29743" s="76"/>
      <c r="C29743" s="75"/>
    </row>
    <row r="29744" spans="2:3" x14ac:dyDescent="0.25">
      <c r="B29744" s="76"/>
      <c r="C29744" s="75"/>
    </row>
    <row r="29745" spans="2:3" x14ac:dyDescent="0.25">
      <c r="B29745" s="76"/>
      <c r="C29745" s="75"/>
    </row>
    <row r="29746" spans="2:3" x14ac:dyDescent="0.25">
      <c r="B29746" s="76"/>
      <c r="C29746" s="75"/>
    </row>
    <row r="29747" spans="2:3" x14ac:dyDescent="0.25">
      <c r="B29747" s="76"/>
      <c r="C29747" s="75"/>
    </row>
    <row r="29748" spans="2:3" x14ac:dyDescent="0.25">
      <c r="B29748" s="76"/>
      <c r="C29748" s="75"/>
    </row>
    <row r="29749" spans="2:3" x14ac:dyDescent="0.25">
      <c r="B29749" s="76"/>
      <c r="C29749" s="75"/>
    </row>
    <row r="29750" spans="2:3" x14ac:dyDescent="0.25">
      <c r="B29750" s="76"/>
      <c r="C29750" s="75"/>
    </row>
    <row r="29751" spans="2:3" x14ac:dyDescent="0.25">
      <c r="B29751" s="76"/>
      <c r="C29751" s="75"/>
    </row>
    <row r="29861" spans="2:3" x14ac:dyDescent="0.25">
      <c r="B29861" s="76"/>
      <c r="C29861" s="75"/>
    </row>
    <row r="29862" spans="2:3" x14ac:dyDescent="0.25">
      <c r="B29862" s="76"/>
      <c r="C29862" s="75"/>
    </row>
    <row r="29863" spans="2:3" x14ac:dyDescent="0.25">
      <c r="B29863" s="76"/>
      <c r="C29863" s="75"/>
    </row>
    <row r="29864" spans="2:3" x14ac:dyDescent="0.25">
      <c r="B29864" s="76"/>
      <c r="C29864" s="75"/>
    </row>
    <row r="29865" spans="2:3" x14ac:dyDescent="0.25">
      <c r="B29865" s="76"/>
      <c r="C29865" s="75"/>
    </row>
    <row r="29866" spans="2:3" x14ac:dyDescent="0.25">
      <c r="B29866" s="76"/>
      <c r="C29866" s="75"/>
    </row>
    <row r="29867" spans="2:3" x14ac:dyDescent="0.25">
      <c r="B29867" s="76"/>
      <c r="C29867" s="75"/>
    </row>
    <row r="29868" spans="2:3" x14ac:dyDescent="0.25">
      <c r="B29868" s="76"/>
      <c r="C29868" s="75"/>
    </row>
    <row r="29869" spans="2:3" x14ac:dyDescent="0.25">
      <c r="B29869" s="76"/>
      <c r="C29869" s="75"/>
    </row>
    <row r="29870" spans="2:3" x14ac:dyDescent="0.25">
      <c r="B29870" s="76"/>
      <c r="C29870" s="75"/>
    </row>
    <row r="29871" spans="2:3" x14ac:dyDescent="0.25">
      <c r="B29871" s="76"/>
      <c r="C29871" s="75"/>
    </row>
    <row r="29872" spans="2:3" x14ac:dyDescent="0.25">
      <c r="B29872" s="76"/>
      <c r="C29872" s="75"/>
    </row>
    <row r="29873" spans="2:3" x14ac:dyDescent="0.25">
      <c r="B29873" s="76"/>
      <c r="C29873" s="75"/>
    </row>
    <row r="29983" spans="2:3" x14ac:dyDescent="0.25">
      <c r="B29983" s="76"/>
      <c r="C29983" s="75"/>
    </row>
    <row r="29984" spans="2:3" x14ac:dyDescent="0.25">
      <c r="B29984" s="76"/>
      <c r="C29984" s="75"/>
    </row>
    <row r="29985" spans="2:3" x14ac:dyDescent="0.25">
      <c r="B29985" s="76"/>
      <c r="C29985" s="75"/>
    </row>
    <row r="29986" spans="2:3" x14ac:dyDescent="0.25">
      <c r="B29986" s="76"/>
      <c r="C29986" s="75"/>
    </row>
    <row r="29987" spans="2:3" x14ac:dyDescent="0.25">
      <c r="B29987" s="76"/>
      <c r="C29987" s="75"/>
    </row>
    <row r="29988" spans="2:3" x14ac:dyDescent="0.25">
      <c r="B29988" s="76"/>
      <c r="C29988" s="75"/>
    </row>
    <row r="29989" spans="2:3" x14ac:dyDescent="0.25">
      <c r="B29989" s="76"/>
      <c r="C29989" s="75"/>
    </row>
    <row r="29990" spans="2:3" x14ac:dyDescent="0.25">
      <c r="B29990" s="76"/>
      <c r="C29990" s="75"/>
    </row>
    <row r="29991" spans="2:3" x14ac:dyDescent="0.25">
      <c r="B29991" s="76"/>
      <c r="C29991" s="75"/>
    </row>
    <row r="29992" spans="2:3" x14ac:dyDescent="0.25">
      <c r="B29992" s="76"/>
      <c r="C29992" s="75"/>
    </row>
    <row r="29993" spans="2:3" x14ac:dyDescent="0.25">
      <c r="B29993" s="76"/>
      <c r="C29993" s="75"/>
    </row>
    <row r="29994" spans="2:3" x14ac:dyDescent="0.25">
      <c r="B29994" s="76"/>
      <c r="C29994" s="75"/>
    </row>
    <row r="29995" spans="2:3" x14ac:dyDescent="0.25">
      <c r="B29995" s="76"/>
      <c r="C29995" s="75"/>
    </row>
    <row r="30105" spans="2:3" x14ac:dyDescent="0.25">
      <c r="B30105" s="76"/>
      <c r="C30105" s="75"/>
    </row>
    <row r="30106" spans="2:3" x14ac:dyDescent="0.25">
      <c r="B30106" s="76"/>
      <c r="C30106" s="75"/>
    </row>
    <row r="30107" spans="2:3" x14ac:dyDescent="0.25">
      <c r="B30107" s="76"/>
      <c r="C30107" s="75"/>
    </row>
    <row r="30108" spans="2:3" x14ac:dyDescent="0.25">
      <c r="B30108" s="76"/>
      <c r="C30108" s="75"/>
    </row>
    <row r="30109" spans="2:3" x14ac:dyDescent="0.25">
      <c r="B30109" s="76"/>
      <c r="C30109" s="75"/>
    </row>
    <row r="30110" spans="2:3" x14ac:dyDescent="0.25">
      <c r="B30110" s="76"/>
      <c r="C30110" s="75"/>
    </row>
    <row r="30111" spans="2:3" x14ac:dyDescent="0.25">
      <c r="B30111" s="76"/>
      <c r="C30111" s="75"/>
    </row>
    <row r="30112" spans="2:3" x14ac:dyDescent="0.25">
      <c r="B30112" s="76"/>
      <c r="C30112" s="75"/>
    </row>
    <row r="30113" spans="2:3" x14ac:dyDescent="0.25">
      <c r="B30113" s="76"/>
      <c r="C30113" s="75"/>
    </row>
    <row r="30114" spans="2:3" x14ac:dyDescent="0.25">
      <c r="B30114" s="76"/>
      <c r="C30114" s="75"/>
    </row>
    <row r="30115" spans="2:3" x14ac:dyDescent="0.25">
      <c r="B30115" s="76"/>
      <c r="C30115" s="75"/>
    </row>
    <row r="30116" spans="2:3" x14ac:dyDescent="0.25">
      <c r="B30116" s="76"/>
      <c r="C30116" s="75"/>
    </row>
    <row r="30117" spans="2:3" x14ac:dyDescent="0.25">
      <c r="B30117" s="76"/>
      <c r="C30117" s="75"/>
    </row>
    <row r="30227" spans="2:3" x14ac:dyDescent="0.25">
      <c r="B30227" s="76"/>
      <c r="C30227" s="75"/>
    </row>
    <row r="30228" spans="2:3" x14ac:dyDescent="0.25">
      <c r="B30228" s="76"/>
      <c r="C30228" s="75"/>
    </row>
    <row r="30229" spans="2:3" x14ac:dyDescent="0.25">
      <c r="B30229" s="76"/>
      <c r="C30229" s="75"/>
    </row>
    <row r="30230" spans="2:3" x14ac:dyDescent="0.25">
      <c r="B30230" s="76"/>
      <c r="C30230" s="75"/>
    </row>
    <row r="30231" spans="2:3" x14ac:dyDescent="0.25">
      <c r="B30231" s="76"/>
      <c r="C30231" s="75"/>
    </row>
    <row r="30232" spans="2:3" x14ac:dyDescent="0.25">
      <c r="B30232" s="76"/>
      <c r="C30232" s="75"/>
    </row>
    <row r="30233" spans="2:3" x14ac:dyDescent="0.25">
      <c r="B30233" s="76"/>
      <c r="C30233" s="75"/>
    </row>
    <row r="30234" spans="2:3" x14ac:dyDescent="0.25">
      <c r="B30234" s="76"/>
      <c r="C30234" s="75"/>
    </row>
    <row r="30235" spans="2:3" x14ac:dyDescent="0.25">
      <c r="B30235" s="76"/>
      <c r="C30235" s="75"/>
    </row>
    <row r="30236" spans="2:3" x14ac:dyDescent="0.25">
      <c r="B30236" s="76"/>
      <c r="C30236" s="75"/>
    </row>
    <row r="30237" spans="2:3" x14ac:dyDescent="0.25">
      <c r="B30237" s="76"/>
      <c r="C30237" s="75"/>
    </row>
    <row r="30238" spans="2:3" x14ac:dyDescent="0.25">
      <c r="B30238" s="76"/>
      <c r="C30238" s="75"/>
    </row>
    <row r="30239" spans="2:3" x14ac:dyDescent="0.25">
      <c r="B30239" s="76"/>
      <c r="C30239" s="75"/>
    </row>
    <row r="30349" spans="2:3" x14ac:dyDescent="0.25">
      <c r="B30349" s="76"/>
      <c r="C30349" s="75"/>
    </row>
    <row r="30350" spans="2:3" x14ac:dyDescent="0.25">
      <c r="B30350" s="76"/>
      <c r="C30350" s="75"/>
    </row>
    <row r="30351" spans="2:3" x14ac:dyDescent="0.25">
      <c r="B30351" s="76"/>
      <c r="C30351" s="75"/>
    </row>
    <row r="30352" spans="2:3" x14ac:dyDescent="0.25">
      <c r="B30352" s="76"/>
      <c r="C30352" s="75"/>
    </row>
    <row r="30353" spans="2:3" x14ac:dyDescent="0.25">
      <c r="B30353" s="76"/>
      <c r="C30353" s="75"/>
    </row>
    <row r="30354" spans="2:3" x14ac:dyDescent="0.25">
      <c r="B30354" s="76"/>
      <c r="C30354" s="75"/>
    </row>
    <row r="30355" spans="2:3" x14ac:dyDescent="0.25">
      <c r="B30355" s="76"/>
      <c r="C30355" s="75"/>
    </row>
    <row r="30356" spans="2:3" x14ac:dyDescent="0.25">
      <c r="B30356" s="76"/>
      <c r="C30356" s="75"/>
    </row>
    <row r="30357" spans="2:3" x14ac:dyDescent="0.25">
      <c r="B30357" s="76"/>
      <c r="C30357" s="75"/>
    </row>
    <row r="30358" spans="2:3" x14ac:dyDescent="0.25">
      <c r="B30358" s="76"/>
      <c r="C30358" s="75"/>
    </row>
    <row r="30359" spans="2:3" x14ac:dyDescent="0.25">
      <c r="B30359" s="76"/>
      <c r="C30359" s="75"/>
    </row>
    <row r="30360" spans="2:3" x14ac:dyDescent="0.25">
      <c r="B30360" s="76"/>
      <c r="C30360" s="75"/>
    </row>
    <row r="30361" spans="2:3" x14ac:dyDescent="0.25">
      <c r="B30361" s="76"/>
      <c r="C30361" s="75"/>
    </row>
    <row r="30471" spans="2:3" x14ac:dyDescent="0.25">
      <c r="B30471" s="76"/>
      <c r="C30471" s="75"/>
    </row>
    <row r="30472" spans="2:3" x14ac:dyDescent="0.25">
      <c r="B30472" s="76"/>
      <c r="C30472" s="75"/>
    </row>
    <row r="30473" spans="2:3" x14ac:dyDescent="0.25">
      <c r="B30473" s="76"/>
      <c r="C30473" s="75"/>
    </row>
    <row r="30474" spans="2:3" x14ac:dyDescent="0.25">
      <c r="B30474" s="76"/>
      <c r="C30474" s="75"/>
    </row>
    <row r="30475" spans="2:3" x14ac:dyDescent="0.25">
      <c r="B30475" s="76"/>
      <c r="C30475" s="75"/>
    </row>
    <row r="30476" spans="2:3" x14ac:dyDescent="0.25">
      <c r="B30476" s="76"/>
      <c r="C30476" s="75"/>
    </row>
    <row r="30477" spans="2:3" x14ac:dyDescent="0.25">
      <c r="B30477" s="76"/>
      <c r="C30477" s="75"/>
    </row>
    <row r="30478" spans="2:3" x14ac:dyDescent="0.25">
      <c r="B30478" s="76"/>
      <c r="C30478" s="75"/>
    </row>
    <row r="30479" spans="2:3" x14ac:dyDescent="0.25">
      <c r="B30479" s="76"/>
      <c r="C30479" s="75"/>
    </row>
    <row r="30480" spans="2:3" x14ac:dyDescent="0.25">
      <c r="B30480" s="76"/>
      <c r="C30480" s="75"/>
    </row>
    <row r="30481" spans="2:3" x14ac:dyDescent="0.25">
      <c r="B30481" s="76"/>
      <c r="C30481" s="75"/>
    </row>
    <row r="30482" spans="2:3" x14ac:dyDescent="0.25">
      <c r="B30482" s="76"/>
      <c r="C30482" s="75"/>
    </row>
    <row r="30483" spans="2:3" x14ac:dyDescent="0.25">
      <c r="B30483" s="76"/>
      <c r="C30483" s="75"/>
    </row>
    <row r="30593" spans="2:3" x14ac:dyDescent="0.25">
      <c r="B30593" s="76"/>
      <c r="C30593" s="75"/>
    </row>
    <row r="30594" spans="2:3" x14ac:dyDescent="0.25">
      <c r="B30594" s="76"/>
      <c r="C30594" s="75"/>
    </row>
    <row r="30595" spans="2:3" x14ac:dyDescent="0.25">
      <c r="B30595" s="76"/>
      <c r="C30595" s="75"/>
    </row>
    <row r="30596" spans="2:3" x14ac:dyDescent="0.25">
      <c r="B30596" s="76"/>
      <c r="C30596" s="75"/>
    </row>
    <row r="30597" spans="2:3" x14ac:dyDescent="0.25">
      <c r="B30597" s="76"/>
      <c r="C30597" s="75"/>
    </row>
    <row r="30598" spans="2:3" x14ac:dyDescent="0.25">
      <c r="B30598" s="76"/>
      <c r="C30598" s="75"/>
    </row>
    <row r="30599" spans="2:3" x14ac:dyDescent="0.25">
      <c r="B30599" s="76"/>
      <c r="C30599" s="75"/>
    </row>
    <row r="30600" spans="2:3" x14ac:dyDescent="0.25">
      <c r="B30600" s="76"/>
      <c r="C30600" s="75"/>
    </row>
    <row r="30601" spans="2:3" x14ac:dyDescent="0.25">
      <c r="B30601" s="76"/>
      <c r="C30601" s="75"/>
    </row>
    <row r="30602" spans="2:3" x14ac:dyDescent="0.25">
      <c r="B30602" s="76"/>
      <c r="C30602" s="75"/>
    </row>
    <row r="30603" spans="2:3" x14ac:dyDescent="0.25">
      <c r="B30603" s="76"/>
      <c r="C30603" s="75"/>
    </row>
    <row r="30604" spans="2:3" x14ac:dyDescent="0.25">
      <c r="B30604" s="76"/>
      <c r="C30604" s="75"/>
    </row>
    <row r="30605" spans="2:3" x14ac:dyDescent="0.25">
      <c r="B30605" s="76"/>
      <c r="C30605" s="75"/>
    </row>
    <row r="30715" spans="2:3" x14ac:dyDescent="0.25">
      <c r="B30715" s="76"/>
      <c r="C30715" s="75"/>
    </row>
    <row r="30716" spans="2:3" x14ac:dyDescent="0.25">
      <c r="B30716" s="76"/>
      <c r="C30716" s="75"/>
    </row>
    <row r="30717" spans="2:3" x14ac:dyDescent="0.25">
      <c r="B30717" s="76"/>
      <c r="C30717" s="75"/>
    </row>
    <row r="30718" spans="2:3" x14ac:dyDescent="0.25">
      <c r="B30718" s="76"/>
      <c r="C30718" s="75"/>
    </row>
    <row r="30719" spans="2:3" x14ac:dyDescent="0.25">
      <c r="B30719" s="76"/>
      <c r="C30719" s="75"/>
    </row>
    <row r="30720" spans="2:3" x14ac:dyDescent="0.25">
      <c r="B30720" s="76"/>
      <c r="C30720" s="75"/>
    </row>
    <row r="30721" spans="2:3" x14ac:dyDescent="0.25">
      <c r="B30721" s="76"/>
      <c r="C30721" s="75"/>
    </row>
    <row r="30722" spans="2:3" x14ac:dyDescent="0.25">
      <c r="B30722" s="76"/>
      <c r="C30722" s="75"/>
    </row>
    <row r="30723" spans="2:3" x14ac:dyDescent="0.25">
      <c r="B30723" s="76"/>
      <c r="C30723" s="75"/>
    </row>
    <row r="30724" spans="2:3" x14ac:dyDescent="0.25">
      <c r="B30724" s="76"/>
      <c r="C30724" s="75"/>
    </row>
    <row r="30725" spans="2:3" x14ac:dyDescent="0.25">
      <c r="B30725" s="76"/>
      <c r="C30725" s="75"/>
    </row>
    <row r="30726" spans="2:3" x14ac:dyDescent="0.25">
      <c r="B30726" s="76"/>
      <c r="C30726" s="75"/>
    </row>
    <row r="30727" spans="2:3" x14ac:dyDescent="0.25">
      <c r="B30727" s="76"/>
      <c r="C30727" s="75"/>
    </row>
    <row r="30837" spans="2:3" x14ac:dyDescent="0.25">
      <c r="B30837" s="76"/>
      <c r="C30837" s="75"/>
    </row>
    <row r="30838" spans="2:3" x14ac:dyDescent="0.25">
      <c r="B30838" s="76"/>
      <c r="C30838" s="75"/>
    </row>
    <row r="30839" spans="2:3" x14ac:dyDescent="0.25">
      <c r="B30839" s="76"/>
      <c r="C30839" s="75"/>
    </row>
    <row r="30840" spans="2:3" x14ac:dyDescent="0.25">
      <c r="B30840" s="76"/>
      <c r="C30840" s="75"/>
    </row>
    <row r="30841" spans="2:3" x14ac:dyDescent="0.25">
      <c r="B30841" s="76"/>
      <c r="C30841" s="75"/>
    </row>
    <row r="30842" spans="2:3" x14ac:dyDescent="0.25">
      <c r="B30842" s="76"/>
      <c r="C30842" s="75"/>
    </row>
    <row r="30843" spans="2:3" x14ac:dyDescent="0.25">
      <c r="B30843" s="76"/>
      <c r="C30843" s="75"/>
    </row>
    <row r="30844" spans="2:3" x14ac:dyDescent="0.25">
      <c r="B30844" s="76"/>
      <c r="C30844" s="75"/>
    </row>
    <row r="30845" spans="2:3" x14ac:dyDescent="0.25">
      <c r="B30845" s="76"/>
      <c r="C30845" s="75"/>
    </row>
    <row r="30846" spans="2:3" x14ac:dyDescent="0.25">
      <c r="B30846" s="76"/>
      <c r="C30846" s="75"/>
    </row>
    <row r="30847" spans="2:3" x14ac:dyDescent="0.25">
      <c r="B30847" s="76"/>
      <c r="C30847" s="75"/>
    </row>
    <row r="30848" spans="2:3" x14ac:dyDescent="0.25">
      <c r="B30848" s="76"/>
      <c r="C30848" s="75"/>
    </row>
    <row r="30849" spans="2:3" x14ac:dyDescent="0.25">
      <c r="B30849" s="76"/>
      <c r="C30849" s="75"/>
    </row>
    <row r="30959" spans="2:3" x14ac:dyDescent="0.25">
      <c r="B30959" s="76"/>
      <c r="C30959" s="75"/>
    </row>
    <row r="30960" spans="2:3" x14ac:dyDescent="0.25">
      <c r="B30960" s="76"/>
      <c r="C30960" s="75"/>
    </row>
    <row r="30961" spans="2:3" x14ac:dyDescent="0.25">
      <c r="B30961" s="76"/>
      <c r="C30961" s="75"/>
    </row>
    <row r="30962" spans="2:3" x14ac:dyDescent="0.25">
      <c r="B30962" s="76"/>
      <c r="C30962" s="75"/>
    </row>
    <row r="30963" spans="2:3" x14ac:dyDescent="0.25">
      <c r="B30963" s="76"/>
      <c r="C30963" s="75"/>
    </row>
    <row r="30964" spans="2:3" x14ac:dyDescent="0.25">
      <c r="B30964" s="76"/>
      <c r="C30964" s="75"/>
    </row>
    <row r="30965" spans="2:3" x14ac:dyDescent="0.25">
      <c r="B30965" s="76"/>
      <c r="C30965" s="75"/>
    </row>
    <row r="30966" spans="2:3" x14ac:dyDescent="0.25">
      <c r="B30966" s="76"/>
      <c r="C30966" s="75"/>
    </row>
    <row r="30967" spans="2:3" x14ac:dyDescent="0.25">
      <c r="B30967" s="76"/>
      <c r="C30967" s="75"/>
    </row>
    <row r="30968" spans="2:3" x14ac:dyDescent="0.25">
      <c r="B30968" s="76"/>
      <c r="C30968" s="75"/>
    </row>
    <row r="30969" spans="2:3" x14ac:dyDescent="0.25">
      <c r="B30969" s="76"/>
      <c r="C30969" s="75"/>
    </row>
    <row r="30970" spans="2:3" x14ac:dyDescent="0.25">
      <c r="B30970" s="76"/>
      <c r="C30970" s="75"/>
    </row>
    <row r="30971" spans="2:3" x14ac:dyDescent="0.25">
      <c r="B30971" s="76"/>
      <c r="C30971" s="75"/>
    </row>
    <row r="31081" spans="2:3" x14ac:dyDescent="0.25">
      <c r="B31081" s="76"/>
      <c r="C31081" s="75"/>
    </row>
    <row r="31082" spans="2:3" x14ac:dyDescent="0.25">
      <c r="B31082" s="76"/>
      <c r="C31082" s="75"/>
    </row>
    <row r="31083" spans="2:3" x14ac:dyDescent="0.25">
      <c r="B31083" s="76"/>
      <c r="C31083" s="75"/>
    </row>
    <row r="31084" spans="2:3" x14ac:dyDescent="0.25">
      <c r="B31084" s="76"/>
      <c r="C31084" s="75"/>
    </row>
    <row r="31085" spans="2:3" x14ac:dyDescent="0.25">
      <c r="B31085" s="76"/>
      <c r="C31085" s="75"/>
    </row>
    <row r="31086" spans="2:3" x14ac:dyDescent="0.25">
      <c r="B31086" s="76"/>
      <c r="C31086" s="75"/>
    </row>
    <row r="31087" spans="2:3" x14ac:dyDescent="0.25">
      <c r="B31087" s="76"/>
      <c r="C31087" s="75"/>
    </row>
    <row r="31088" spans="2:3" x14ac:dyDescent="0.25">
      <c r="B31088" s="76"/>
      <c r="C31088" s="75"/>
    </row>
    <row r="31089" spans="2:3" x14ac:dyDescent="0.25">
      <c r="B31089" s="76"/>
      <c r="C31089" s="75"/>
    </row>
    <row r="31090" spans="2:3" x14ac:dyDescent="0.25">
      <c r="B31090" s="76"/>
      <c r="C31090" s="75"/>
    </row>
    <row r="31091" spans="2:3" x14ac:dyDescent="0.25">
      <c r="B31091" s="76"/>
      <c r="C31091" s="75"/>
    </row>
    <row r="31092" spans="2:3" x14ac:dyDescent="0.25">
      <c r="B31092" s="76"/>
      <c r="C31092" s="75"/>
    </row>
    <row r="31093" spans="2:3" x14ac:dyDescent="0.25">
      <c r="B31093" s="76"/>
      <c r="C31093" s="75"/>
    </row>
    <row r="31203" spans="2:3" x14ac:dyDescent="0.25">
      <c r="B31203" s="76"/>
      <c r="C31203" s="75"/>
    </row>
    <row r="31204" spans="2:3" x14ac:dyDescent="0.25">
      <c r="B31204" s="76"/>
      <c r="C31204" s="75"/>
    </row>
    <row r="31205" spans="2:3" x14ac:dyDescent="0.25">
      <c r="B31205" s="76"/>
      <c r="C31205" s="75"/>
    </row>
    <row r="31206" spans="2:3" x14ac:dyDescent="0.25">
      <c r="B31206" s="76"/>
      <c r="C31206" s="75"/>
    </row>
    <row r="31207" spans="2:3" x14ac:dyDescent="0.25">
      <c r="B31207" s="76"/>
      <c r="C31207" s="75"/>
    </row>
    <row r="31208" spans="2:3" x14ac:dyDescent="0.25">
      <c r="B31208" s="76"/>
      <c r="C31208" s="75"/>
    </row>
    <row r="31209" spans="2:3" x14ac:dyDescent="0.25">
      <c r="B31209" s="76"/>
      <c r="C31209" s="75"/>
    </row>
    <row r="31210" spans="2:3" x14ac:dyDescent="0.25">
      <c r="B31210" s="76"/>
      <c r="C31210" s="75"/>
    </row>
    <row r="31211" spans="2:3" x14ac:dyDescent="0.25">
      <c r="B31211" s="76"/>
      <c r="C31211" s="75"/>
    </row>
    <row r="31212" spans="2:3" x14ac:dyDescent="0.25">
      <c r="B31212" s="76"/>
      <c r="C31212" s="75"/>
    </row>
    <row r="31213" spans="2:3" x14ac:dyDescent="0.25">
      <c r="B31213" s="76"/>
      <c r="C31213" s="75"/>
    </row>
    <row r="31214" spans="2:3" x14ac:dyDescent="0.25">
      <c r="B31214" s="76"/>
      <c r="C31214" s="75"/>
    </row>
    <row r="31215" spans="2:3" x14ac:dyDescent="0.25">
      <c r="B31215" s="76"/>
      <c r="C31215" s="75"/>
    </row>
    <row r="31325" spans="2:3" x14ac:dyDescent="0.25">
      <c r="B31325" s="76"/>
      <c r="C31325" s="75"/>
    </row>
    <row r="31326" spans="2:3" x14ac:dyDescent="0.25">
      <c r="B31326" s="76"/>
      <c r="C31326" s="75"/>
    </row>
    <row r="31327" spans="2:3" x14ac:dyDescent="0.25">
      <c r="B31327" s="76"/>
      <c r="C31327" s="75"/>
    </row>
    <row r="31328" spans="2:3" x14ac:dyDescent="0.25">
      <c r="B31328" s="76"/>
      <c r="C31328" s="75"/>
    </row>
    <row r="31329" spans="2:3" x14ac:dyDescent="0.25">
      <c r="B31329" s="76"/>
      <c r="C31329" s="75"/>
    </row>
    <row r="31330" spans="2:3" x14ac:dyDescent="0.25">
      <c r="B31330" s="76"/>
      <c r="C31330" s="75"/>
    </row>
    <row r="31331" spans="2:3" x14ac:dyDescent="0.25">
      <c r="B31331" s="76"/>
      <c r="C31331" s="75"/>
    </row>
    <row r="31332" spans="2:3" x14ac:dyDescent="0.25">
      <c r="B31332" s="76"/>
      <c r="C31332" s="75"/>
    </row>
    <row r="31333" spans="2:3" x14ac:dyDescent="0.25">
      <c r="B31333" s="76"/>
      <c r="C31333" s="75"/>
    </row>
    <row r="31334" spans="2:3" x14ac:dyDescent="0.25">
      <c r="B31334" s="76"/>
      <c r="C31334" s="75"/>
    </row>
    <row r="31335" spans="2:3" x14ac:dyDescent="0.25">
      <c r="B31335" s="76"/>
      <c r="C31335" s="75"/>
    </row>
    <row r="31336" spans="2:3" x14ac:dyDescent="0.25">
      <c r="B31336" s="76"/>
      <c r="C31336" s="75"/>
    </row>
    <row r="31337" spans="2:3" x14ac:dyDescent="0.25">
      <c r="B31337" s="76"/>
      <c r="C31337" s="75"/>
    </row>
    <row r="31447" spans="2:3" x14ac:dyDescent="0.25">
      <c r="B31447" s="76"/>
      <c r="C31447" s="75"/>
    </row>
    <row r="31448" spans="2:3" x14ac:dyDescent="0.25">
      <c r="B31448" s="76"/>
      <c r="C31448" s="75"/>
    </row>
    <row r="31449" spans="2:3" x14ac:dyDescent="0.25">
      <c r="B31449" s="76"/>
      <c r="C31449" s="75"/>
    </row>
    <row r="31450" spans="2:3" x14ac:dyDescent="0.25">
      <c r="B31450" s="76"/>
      <c r="C31450" s="75"/>
    </row>
    <row r="31451" spans="2:3" x14ac:dyDescent="0.25">
      <c r="B31451" s="76"/>
      <c r="C31451" s="75"/>
    </row>
    <row r="31452" spans="2:3" x14ac:dyDescent="0.25">
      <c r="B31452" s="76"/>
      <c r="C31452" s="75"/>
    </row>
    <row r="31453" spans="2:3" x14ac:dyDescent="0.25">
      <c r="B31453" s="76"/>
      <c r="C31453" s="75"/>
    </row>
    <row r="31454" spans="2:3" x14ac:dyDescent="0.25">
      <c r="B31454" s="76"/>
      <c r="C31454" s="75"/>
    </row>
    <row r="31455" spans="2:3" x14ac:dyDescent="0.25">
      <c r="B31455" s="76"/>
      <c r="C31455" s="75"/>
    </row>
    <row r="31456" spans="2:3" x14ac:dyDescent="0.25">
      <c r="B31456" s="76"/>
      <c r="C31456" s="75"/>
    </row>
    <row r="31457" spans="2:3" x14ac:dyDescent="0.25">
      <c r="B31457" s="76"/>
      <c r="C31457" s="75"/>
    </row>
    <row r="31458" spans="2:3" x14ac:dyDescent="0.25">
      <c r="B31458" s="76"/>
      <c r="C31458" s="75"/>
    </row>
    <row r="31459" spans="2:3" x14ac:dyDescent="0.25">
      <c r="B31459" s="76"/>
      <c r="C31459" s="75"/>
    </row>
    <row r="31569" spans="2:3" x14ac:dyDescent="0.25">
      <c r="B31569" s="76"/>
      <c r="C31569" s="75"/>
    </row>
    <row r="31570" spans="2:3" x14ac:dyDescent="0.25">
      <c r="B31570" s="76"/>
      <c r="C31570" s="75"/>
    </row>
    <row r="31571" spans="2:3" x14ac:dyDescent="0.25">
      <c r="B31571" s="76"/>
      <c r="C31571" s="75"/>
    </row>
    <row r="31572" spans="2:3" x14ac:dyDescent="0.25">
      <c r="B31572" s="76"/>
      <c r="C31572" s="75"/>
    </row>
    <row r="31573" spans="2:3" x14ac:dyDescent="0.25">
      <c r="B31573" s="76"/>
      <c r="C31573" s="75"/>
    </row>
    <row r="31574" spans="2:3" x14ac:dyDescent="0.25">
      <c r="B31574" s="76"/>
      <c r="C31574" s="75"/>
    </row>
    <row r="31575" spans="2:3" x14ac:dyDescent="0.25">
      <c r="B31575" s="76"/>
      <c r="C31575" s="75"/>
    </row>
    <row r="31576" spans="2:3" x14ac:dyDescent="0.25">
      <c r="B31576" s="76"/>
      <c r="C31576" s="75"/>
    </row>
    <row r="31577" spans="2:3" x14ac:dyDescent="0.25">
      <c r="B31577" s="76"/>
      <c r="C31577" s="75"/>
    </row>
    <row r="31578" spans="2:3" x14ac:dyDescent="0.25">
      <c r="B31578" s="76"/>
      <c r="C31578" s="75"/>
    </row>
    <row r="31579" spans="2:3" x14ac:dyDescent="0.25">
      <c r="B31579" s="76"/>
      <c r="C31579" s="75"/>
    </row>
    <row r="31580" spans="2:3" x14ac:dyDescent="0.25">
      <c r="B31580" s="76"/>
      <c r="C31580" s="75"/>
    </row>
    <row r="31581" spans="2:3" x14ac:dyDescent="0.25">
      <c r="B31581" s="76"/>
      <c r="C31581" s="75"/>
    </row>
    <row r="31691" spans="2:3" x14ac:dyDescent="0.25">
      <c r="B31691" s="76"/>
      <c r="C31691" s="75"/>
    </row>
    <row r="31692" spans="2:3" x14ac:dyDescent="0.25">
      <c r="B31692" s="76"/>
      <c r="C31692" s="75"/>
    </row>
    <row r="31693" spans="2:3" x14ac:dyDescent="0.25">
      <c r="B31693" s="76"/>
      <c r="C31693" s="75"/>
    </row>
    <row r="31694" spans="2:3" x14ac:dyDescent="0.25">
      <c r="B31694" s="76"/>
      <c r="C31694" s="75"/>
    </row>
    <row r="31695" spans="2:3" x14ac:dyDescent="0.25">
      <c r="B31695" s="76"/>
      <c r="C31695" s="75"/>
    </row>
    <row r="31696" spans="2:3" x14ac:dyDescent="0.25">
      <c r="B31696" s="76"/>
      <c r="C31696" s="75"/>
    </row>
    <row r="31697" spans="2:3" x14ac:dyDescent="0.25">
      <c r="B31697" s="76"/>
      <c r="C31697" s="75"/>
    </row>
    <row r="31698" spans="2:3" x14ac:dyDescent="0.25">
      <c r="B31698" s="76"/>
      <c r="C31698" s="75"/>
    </row>
    <row r="31699" spans="2:3" x14ac:dyDescent="0.25">
      <c r="B31699" s="76"/>
      <c r="C31699" s="75"/>
    </row>
    <row r="31700" spans="2:3" x14ac:dyDescent="0.25">
      <c r="B31700" s="76"/>
      <c r="C31700" s="75"/>
    </row>
    <row r="31701" spans="2:3" x14ac:dyDescent="0.25">
      <c r="B31701" s="76"/>
      <c r="C31701" s="75"/>
    </row>
    <row r="31702" spans="2:3" x14ac:dyDescent="0.25">
      <c r="B31702" s="76"/>
      <c r="C31702" s="75"/>
    </row>
    <row r="31703" spans="2:3" x14ac:dyDescent="0.25">
      <c r="B31703" s="76"/>
      <c r="C31703" s="75"/>
    </row>
    <row r="31813" spans="2:3" x14ac:dyDescent="0.25">
      <c r="B31813" s="76"/>
      <c r="C31813" s="75"/>
    </row>
    <row r="31814" spans="2:3" x14ac:dyDescent="0.25">
      <c r="B31814" s="76"/>
      <c r="C31814" s="75"/>
    </row>
    <row r="31815" spans="2:3" x14ac:dyDescent="0.25">
      <c r="B31815" s="76"/>
      <c r="C31815" s="75"/>
    </row>
    <row r="31816" spans="2:3" x14ac:dyDescent="0.25">
      <c r="B31816" s="76"/>
      <c r="C31816" s="75"/>
    </row>
    <row r="31817" spans="2:3" x14ac:dyDescent="0.25">
      <c r="B31817" s="76"/>
      <c r="C31817" s="75"/>
    </row>
    <row r="31818" spans="2:3" x14ac:dyDescent="0.25">
      <c r="B31818" s="76"/>
      <c r="C31818" s="75"/>
    </row>
    <row r="31819" spans="2:3" x14ac:dyDescent="0.25">
      <c r="B31819" s="76"/>
      <c r="C31819" s="75"/>
    </row>
    <row r="31820" spans="2:3" x14ac:dyDescent="0.25">
      <c r="B31820" s="76"/>
      <c r="C31820" s="75"/>
    </row>
    <row r="31821" spans="2:3" x14ac:dyDescent="0.25">
      <c r="B31821" s="76"/>
      <c r="C31821" s="75"/>
    </row>
    <row r="31822" spans="2:3" x14ac:dyDescent="0.25">
      <c r="B31822" s="76"/>
      <c r="C31822" s="75"/>
    </row>
    <row r="31823" spans="2:3" x14ac:dyDescent="0.25">
      <c r="B31823" s="76"/>
      <c r="C31823" s="75"/>
    </row>
    <row r="31824" spans="2:3" x14ac:dyDescent="0.25">
      <c r="B31824" s="76"/>
      <c r="C31824" s="75"/>
    </row>
    <row r="31825" spans="2:3" x14ac:dyDescent="0.25">
      <c r="B31825" s="76"/>
      <c r="C31825" s="75"/>
    </row>
    <row r="31935" spans="2:3" x14ac:dyDescent="0.25">
      <c r="B31935" s="76"/>
      <c r="C31935" s="75"/>
    </row>
    <row r="31936" spans="2:3" x14ac:dyDescent="0.25">
      <c r="B31936" s="76"/>
      <c r="C31936" s="75"/>
    </row>
    <row r="31937" spans="2:3" x14ac:dyDescent="0.25">
      <c r="B31937" s="76"/>
      <c r="C31937" s="75"/>
    </row>
    <row r="31938" spans="2:3" x14ac:dyDescent="0.25">
      <c r="B31938" s="76"/>
      <c r="C31938" s="75"/>
    </row>
    <row r="31939" spans="2:3" x14ac:dyDescent="0.25">
      <c r="B31939" s="76"/>
      <c r="C31939" s="75"/>
    </row>
    <row r="31940" spans="2:3" x14ac:dyDescent="0.25">
      <c r="B31940" s="76"/>
      <c r="C31940" s="75"/>
    </row>
    <row r="31941" spans="2:3" x14ac:dyDescent="0.25">
      <c r="B31941" s="76"/>
      <c r="C31941" s="75"/>
    </row>
    <row r="31942" spans="2:3" x14ac:dyDescent="0.25">
      <c r="B31942" s="76"/>
      <c r="C31942" s="75"/>
    </row>
    <row r="31943" spans="2:3" x14ac:dyDescent="0.25">
      <c r="B31943" s="76"/>
      <c r="C31943" s="75"/>
    </row>
    <row r="31944" spans="2:3" x14ac:dyDescent="0.25">
      <c r="B31944" s="76"/>
      <c r="C31944" s="75"/>
    </row>
    <row r="31945" spans="2:3" x14ac:dyDescent="0.25">
      <c r="B31945" s="76"/>
      <c r="C31945" s="75"/>
    </row>
    <row r="31946" spans="2:3" x14ac:dyDescent="0.25">
      <c r="B31946" s="76"/>
      <c r="C31946" s="75"/>
    </row>
    <row r="31947" spans="2:3" x14ac:dyDescent="0.25">
      <c r="B31947" s="76"/>
      <c r="C31947" s="75"/>
    </row>
    <row r="32057" spans="2:3" x14ac:dyDescent="0.25">
      <c r="B32057" s="76"/>
      <c r="C32057" s="75"/>
    </row>
    <row r="32058" spans="2:3" x14ac:dyDescent="0.25">
      <c r="B32058" s="76"/>
      <c r="C32058" s="75"/>
    </row>
    <row r="32059" spans="2:3" x14ac:dyDescent="0.25">
      <c r="B32059" s="76"/>
      <c r="C32059" s="75"/>
    </row>
    <row r="32060" spans="2:3" x14ac:dyDescent="0.25">
      <c r="B32060" s="76"/>
      <c r="C32060" s="75"/>
    </row>
    <row r="32061" spans="2:3" x14ac:dyDescent="0.25">
      <c r="B32061" s="76"/>
      <c r="C32061" s="75"/>
    </row>
    <row r="32062" spans="2:3" x14ac:dyDescent="0.25">
      <c r="B32062" s="76"/>
      <c r="C32062" s="75"/>
    </row>
    <row r="32063" spans="2:3" x14ac:dyDescent="0.25">
      <c r="B32063" s="76"/>
      <c r="C32063" s="75"/>
    </row>
    <row r="32064" spans="2:3" x14ac:dyDescent="0.25">
      <c r="B32064" s="76"/>
      <c r="C32064" s="75"/>
    </row>
    <row r="32065" spans="2:3" x14ac:dyDescent="0.25">
      <c r="B32065" s="76"/>
      <c r="C32065" s="75"/>
    </row>
    <row r="32066" spans="2:3" x14ac:dyDescent="0.25">
      <c r="B32066" s="76"/>
      <c r="C32066" s="75"/>
    </row>
    <row r="32067" spans="2:3" x14ac:dyDescent="0.25">
      <c r="B32067" s="76"/>
      <c r="C32067" s="75"/>
    </row>
    <row r="32068" spans="2:3" x14ac:dyDescent="0.25">
      <c r="B32068" s="76"/>
      <c r="C32068" s="75"/>
    </row>
    <row r="32069" spans="2:3" x14ac:dyDescent="0.25">
      <c r="B32069" s="76"/>
      <c r="C32069" s="75"/>
    </row>
    <row r="32179" spans="2:3" x14ac:dyDescent="0.25">
      <c r="B32179" s="76"/>
      <c r="C32179" s="75"/>
    </row>
    <row r="32180" spans="2:3" x14ac:dyDescent="0.25">
      <c r="B32180" s="76"/>
      <c r="C32180" s="75"/>
    </row>
    <row r="32181" spans="2:3" x14ac:dyDescent="0.25">
      <c r="B32181" s="76"/>
      <c r="C32181" s="75"/>
    </row>
    <row r="32182" spans="2:3" x14ac:dyDescent="0.25">
      <c r="B32182" s="76"/>
      <c r="C32182" s="75"/>
    </row>
    <row r="32183" spans="2:3" x14ac:dyDescent="0.25">
      <c r="B32183" s="76"/>
      <c r="C32183" s="75"/>
    </row>
    <row r="32184" spans="2:3" x14ac:dyDescent="0.25">
      <c r="B32184" s="76"/>
      <c r="C32184" s="75"/>
    </row>
    <row r="32185" spans="2:3" x14ac:dyDescent="0.25">
      <c r="B32185" s="76"/>
      <c r="C32185" s="75"/>
    </row>
    <row r="32186" spans="2:3" x14ac:dyDescent="0.25">
      <c r="B32186" s="76"/>
      <c r="C32186" s="75"/>
    </row>
    <row r="32187" spans="2:3" x14ac:dyDescent="0.25">
      <c r="B32187" s="76"/>
      <c r="C32187" s="75"/>
    </row>
    <row r="32188" spans="2:3" x14ac:dyDescent="0.25">
      <c r="B32188" s="76"/>
      <c r="C32188" s="75"/>
    </row>
    <row r="32189" spans="2:3" x14ac:dyDescent="0.25">
      <c r="B32189" s="76"/>
      <c r="C32189" s="75"/>
    </row>
    <row r="32190" spans="2:3" x14ac:dyDescent="0.25">
      <c r="B32190" s="76"/>
      <c r="C32190" s="75"/>
    </row>
    <row r="32191" spans="2:3" x14ac:dyDescent="0.25">
      <c r="B32191" s="76"/>
      <c r="C32191" s="75"/>
    </row>
    <row r="32301" spans="2:3" x14ac:dyDescent="0.25">
      <c r="B32301" s="76"/>
      <c r="C32301" s="75"/>
    </row>
    <row r="32302" spans="2:3" x14ac:dyDescent="0.25">
      <c r="B32302" s="76"/>
      <c r="C32302" s="75"/>
    </row>
    <row r="32303" spans="2:3" x14ac:dyDescent="0.25">
      <c r="B32303" s="76"/>
      <c r="C32303" s="75"/>
    </row>
    <row r="32304" spans="2:3" x14ac:dyDescent="0.25">
      <c r="B32304" s="76"/>
      <c r="C32304" s="75"/>
    </row>
    <row r="32305" spans="2:3" x14ac:dyDescent="0.25">
      <c r="B32305" s="76"/>
      <c r="C32305" s="75"/>
    </row>
    <row r="32306" spans="2:3" x14ac:dyDescent="0.25">
      <c r="B32306" s="76"/>
      <c r="C32306" s="75"/>
    </row>
    <row r="32307" spans="2:3" x14ac:dyDescent="0.25">
      <c r="B32307" s="76"/>
      <c r="C32307" s="75"/>
    </row>
    <row r="32308" spans="2:3" x14ac:dyDescent="0.25">
      <c r="B32308" s="76"/>
      <c r="C32308" s="75"/>
    </row>
    <row r="32309" spans="2:3" x14ac:dyDescent="0.25">
      <c r="B32309" s="76"/>
      <c r="C32309" s="75"/>
    </row>
    <row r="32310" spans="2:3" x14ac:dyDescent="0.25">
      <c r="B32310" s="76"/>
      <c r="C32310" s="75"/>
    </row>
    <row r="32311" spans="2:3" x14ac:dyDescent="0.25">
      <c r="B32311" s="76"/>
      <c r="C32311" s="75"/>
    </row>
    <row r="32312" spans="2:3" x14ac:dyDescent="0.25">
      <c r="B32312" s="76"/>
      <c r="C32312" s="75"/>
    </row>
    <row r="32313" spans="2:3" x14ac:dyDescent="0.25">
      <c r="B32313" s="76"/>
      <c r="C32313" s="75"/>
    </row>
    <row r="32423" spans="2:3" x14ac:dyDescent="0.25">
      <c r="B32423" s="76"/>
      <c r="C32423" s="75"/>
    </row>
    <row r="32424" spans="2:3" x14ac:dyDescent="0.25">
      <c r="B32424" s="76"/>
      <c r="C32424" s="75"/>
    </row>
    <row r="32425" spans="2:3" x14ac:dyDescent="0.25">
      <c r="B32425" s="76"/>
      <c r="C32425" s="75"/>
    </row>
    <row r="32426" spans="2:3" x14ac:dyDescent="0.25">
      <c r="B32426" s="76"/>
      <c r="C32426" s="75"/>
    </row>
    <row r="32427" spans="2:3" x14ac:dyDescent="0.25">
      <c r="B32427" s="76"/>
      <c r="C32427" s="75"/>
    </row>
    <row r="32428" spans="2:3" x14ac:dyDescent="0.25">
      <c r="B32428" s="76"/>
      <c r="C32428" s="75"/>
    </row>
    <row r="32429" spans="2:3" x14ac:dyDescent="0.25">
      <c r="B32429" s="76"/>
      <c r="C32429" s="75"/>
    </row>
    <row r="32430" spans="2:3" x14ac:dyDescent="0.25">
      <c r="B32430" s="76"/>
      <c r="C32430" s="75"/>
    </row>
    <row r="32431" spans="2:3" x14ac:dyDescent="0.25">
      <c r="B32431" s="76"/>
      <c r="C32431" s="75"/>
    </row>
    <row r="32432" spans="2:3" x14ac:dyDescent="0.25">
      <c r="B32432" s="76"/>
      <c r="C32432" s="75"/>
    </row>
    <row r="32433" spans="2:3" x14ac:dyDescent="0.25">
      <c r="B32433" s="76"/>
      <c r="C32433" s="75"/>
    </row>
    <row r="32434" spans="2:3" x14ac:dyDescent="0.25">
      <c r="B32434" s="76"/>
      <c r="C32434" s="75"/>
    </row>
    <row r="32435" spans="2:3" x14ac:dyDescent="0.25">
      <c r="B32435" s="76"/>
      <c r="C32435" s="75"/>
    </row>
    <row r="32545" spans="2:3" x14ac:dyDescent="0.25">
      <c r="B32545" s="76"/>
      <c r="C32545" s="75"/>
    </row>
    <row r="32546" spans="2:3" x14ac:dyDescent="0.25">
      <c r="B32546" s="76"/>
      <c r="C32546" s="75"/>
    </row>
    <row r="32547" spans="2:3" x14ac:dyDescent="0.25">
      <c r="B32547" s="76"/>
      <c r="C32547" s="75"/>
    </row>
    <row r="32548" spans="2:3" x14ac:dyDescent="0.25">
      <c r="B32548" s="76"/>
      <c r="C32548" s="75"/>
    </row>
    <row r="32549" spans="2:3" x14ac:dyDescent="0.25">
      <c r="B32549" s="76"/>
      <c r="C32549" s="75"/>
    </row>
    <row r="32550" spans="2:3" x14ac:dyDescent="0.25">
      <c r="B32550" s="76"/>
      <c r="C32550" s="75"/>
    </row>
    <row r="32551" spans="2:3" x14ac:dyDescent="0.25">
      <c r="B32551" s="76"/>
      <c r="C32551" s="75"/>
    </row>
    <row r="32552" spans="2:3" x14ac:dyDescent="0.25">
      <c r="B32552" s="76"/>
      <c r="C32552" s="75"/>
    </row>
    <row r="32553" spans="2:3" x14ac:dyDescent="0.25">
      <c r="B32553" s="76"/>
      <c r="C32553" s="75"/>
    </row>
    <row r="32554" spans="2:3" x14ac:dyDescent="0.25">
      <c r="B32554" s="76"/>
      <c r="C32554" s="75"/>
    </row>
    <row r="32555" spans="2:3" x14ac:dyDescent="0.25">
      <c r="B32555" s="76"/>
      <c r="C32555" s="75"/>
    </row>
    <row r="32556" spans="2:3" x14ac:dyDescent="0.25">
      <c r="B32556" s="76"/>
      <c r="C32556" s="75"/>
    </row>
    <row r="32557" spans="2:3" x14ac:dyDescent="0.25">
      <c r="B32557" s="76"/>
      <c r="C32557" s="75"/>
    </row>
    <row r="32667" spans="2:3" x14ac:dyDescent="0.25">
      <c r="B32667" s="76"/>
      <c r="C32667" s="75"/>
    </row>
    <row r="32668" spans="2:3" x14ac:dyDescent="0.25">
      <c r="B32668" s="76"/>
      <c r="C32668" s="75"/>
    </row>
    <row r="32669" spans="2:3" x14ac:dyDescent="0.25">
      <c r="B32669" s="76"/>
      <c r="C32669" s="75"/>
    </row>
    <row r="32670" spans="2:3" x14ac:dyDescent="0.25">
      <c r="B32670" s="76"/>
      <c r="C32670" s="75"/>
    </row>
    <row r="32671" spans="2:3" x14ac:dyDescent="0.25">
      <c r="B32671" s="76"/>
      <c r="C32671" s="75"/>
    </row>
    <row r="32672" spans="2:3" x14ac:dyDescent="0.25">
      <c r="B32672" s="76"/>
      <c r="C32672" s="75"/>
    </row>
    <row r="32673" spans="2:3" x14ac:dyDescent="0.25">
      <c r="B32673" s="76"/>
      <c r="C32673" s="75"/>
    </row>
    <row r="32674" spans="2:3" x14ac:dyDescent="0.25">
      <c r="B32674" s="76"/>
      <c r="C32674" s="75"/>
    </row>
    <row r="32675" spans="2:3" x14ac:dyDescent="0.25">
      <c r="B32675" s="76"/>
      <c r="C32675" s="75"/>
    </row>
    <row r="32676" spans="2:3" x14ac:dyDescent="0.25">
      <c r="B32676" s="76"/>
      <c r="C32676" s="75"/>
    </row>
    <row r="32677" spans="2:3" x14ac:dyDescent="0.25">
      <c r="B32677" s="76"/>
      <c r="C32677" s="75"/>
    </row>
    <row r="32678" spans="2:3" x14ac:dyDescent="0.25">
      <c r="B32678" s="76"/>
      <c r="C32678" s="75"/>
    </row>
    <row r="32679" spans="2:3" x14ac:dyDescent="0.25">
      <c r="B32679" s="76"/>
      <c r="C32679" s="75"/>
    </row>
    <row r="32789" spans="2:3" x14ac:dyDescent="0.25">
      <c r="B32789" s="76"/>
      <c r="C32789" s="75"/>
    </row>
    <row r="32790" spans="2:3" x14ac:dyDescent="0.25">
      <c r="B32790" s="76"/>
      <c r="C32790" s="75"/>
    </row>
    <row r="32791" spans="2:3" x14ac:dyDescent="0.25">
      <c r="B32791" s="76"/>
      <c r="C32791" s="75"/>
    </row>
    <row r="32792" spans="2:3" x14ac:dyDescent="0.25">
      <c r="B32792" s="76"/>
      <c r="C32792" s="75"/>
    </row>
    <row r="32793" spans="2:3" x14ac:dyDescent="0.25">
      <c r="B32793" s="76"/>
      <c r="C32793" s="75"/>
    </row>
    <row r="32794" spans="2:3" x14ac:dyDescent="0.25">
      <c r="B32794" s="76"/>
      <c r="C32794" s="75"/>
    </row>
    <row r="32795" spans="2:3" x14ac:dyDescent="0.25">
      <c r="B32795" s="76"/>
      <c r="C32795" s="75"/>
    </row>
    <row r="32796" spans="2:3" x14ac:dyDescent="0.25">
      <c r="B32796" s="76"/>
      <c r="C32796" s="75"/>
    </row>
    <row r="32797" spans="2:3" x14ac:dyDescent="0.25">
      <c r="B32797" s="76"/>
      <c r="C32797" s="75"/>
    </row>
    <row r="32798" spans="2:3" x14ac:dyDescent="0.25">
      <c r="B32798" s="76"/>
      <c r="C32798" s="75"/>
    </row>
    <row r="32799" spans="2:3" x14ac:dyDescent="0.25">
      <c r="B32799" s="76"/>
      <c r="C32799" s="75"/>
    </row>
    <row r="32800" spans="2:3" x14ac:dyDescent="0.25">
      <c r="B32800" s="76"/>
      <c r="C32800" s="75"/>
    </row>
    <row r="32801" spans="2:3" x14ac:dyDescent="0.25">
      <c r="B32801" s="76"/>
      <c r="C32801" s="75"/>
    </row>
    <row r="32911" spans="2:3" x14ac:dyDescent="0.25">
      <c r="B32911" s="76"/>
      <c r="C32911" s="75"/>
    </row>
    <row r="32912" spans="2:3" x14ac:dyDescent="0.25">
      <c r="B32912" s="76"/>
      <c r="C32912" s="75"/>
    </row>
    <row r="32913" spans="2:3" x14ac:dyDescent="0.25">
      <c r="B32913" s="76"/>
      <c r="C32913" s="75"/>
    </row>
    <row r="32914" spans="2:3" x14ac:dyDescent="0.25">
      <c r="B32914" s="76"/>
      <c r="C32914" s="75"/>
    </row>
    <row r="32915" spans="2:3" x14ac:dyDescent="0.25">
      <c r="B32915" s="76"/>
      <c r="C32915" s="75"/>
    </row>
    <row r="32916" spans="2:3" x14ac:dyDescent="0.25">
      <c r="B32916" s="76"/>
      <c r="C32916" s="75"/>
    </row>
    <row r="32917" spans="2:3" x14ac:dyDescent="0.25">
      <c r="B32917" s="76"/>
      <c r="C32917" s="75"/>
    </row>
    <row r="32918" spans="2:3" x14ac:dyDescent="0.25">
      <c r="B32918" s="76"/>
      <c r="C32918" s="75"/>
    </row>
    <row r="32919" spans="2:3" x14ac:dyDescent="0.25">
      <c r="B32919" s="76"/>
      <c r="C32919" s="75"/>
    </row>
    <row r="32920" spans="2:3" x14ac:dyDescent="0.25">
      <c r="B32920" s="76"/>
      <c r="C32920" s="75"/>
    </row>
    <row r="32921" spans="2:3" x14ac:dyDescent="0.25">
      <c r="B32921" s="76"/>
      <c r="C32921" s="75"/>
    </row>
    <row r="32922" spans="2:3" x14ac:dyDescent="0.25">
      <c r="B32922" s="76"/>
      <c r="C32922" s="75"/>
    </row>
    <row r="32923" spans="2:3" x14ac:dyDescent="0.25">
      <c r="B32923" s="76"/>
      <c r="C32923" s="75"/>
    </row>
    <row r="33033" spans="2:3" x14ac:dyDescent="0.25">
      <c r="B33033" s="76"/>
      <c r="C33033" s="75"/>
    </row>
    <row r="33034" spans="2:3" x14ac:dyDescent="0.25">
      <c r="B33034" s="76"/>
      <c r="C33034" s="75"/>
    </row>
    <row r="33035" spans="2:3" x14ac:dyDescent="0.25">
      <c r="B33035" s="76"/>
      <c r="C33035" s="75"/>
    </row>
    <row r="33036" spans="2:3" x14ac:dyDescent="0.25">
      <c r="B33036" s="76"/>
      <c r="C33036" s="75"/>
    </row>
    <row r="33037" spans="2:3" x14ac:dyDescent="0.25">
      <c r="B33037" s="76"/>
      <c r="C33037" s="75"/>
    </row>
    <row r="33038" spans="2:3" x14ac:dyDescent="0.25">
      <c r="B33038" s="76"/>
      <c r="C33038" s="75"/>
    </row>
    <row r="33039" spans="2:3" x14ac:dyDescent="0.25">
      <c r="B33039" s="76"/>
      <c r="C33039" s="75"/>
    </row>
    <row r="33040" spans="2:3" x14ac:dyDescent="0.25">
      <c r="B33040" s="76"/>
      <c r="C33040" s="75"/>
    </row>
    <row r="33041" spans="2:3" x14ac:dyDescent="0.25">
      <c r="B33041" s="76"/>
      <c r="C33041" s="75"/>
    </row>
    <row r="33042" spans="2:3" x14ac:dyDescent="0.25">
      <c r="B33042" s="76"/>
      <c r="C33042" s="75"/>
    </row>
    <row r="33043" spans="2:3" x14ac:dyDescent="0.25">
      <c r="B33043" s="76"/>
      <c r="C33043" s="75"/>
    </row>
    <row r="33044" spans="2:3" x14ac:dyDescent="0.25">
      <c r="B33044" s="76"/>
      <c r="C33044" s="75"/>
    </row>
    <row r="33045" spans="2:3" x14ac:dyDescent="0.25">
      <c r="B33045" s="76"/>
      <c r="C33045" s="75"/>
    </row>
    <row r="33155" spans="2:3" x14ac:dyDescent="0.25">
      <c r="B33155" s="76"/>
      <c r="C33155" s="75"/>
    </row>
    <row r="33156" spans="2:3" x14ac:dyDescent="0.25">
      <c r="B33156" s="76"/>
      <c r="C33156" s="75"/>
    </row>
    <row r="33157" spans="2:3" x14ac:dyDescent="0.25">
      <c r="B33157" s="76"/>
      <c r="C33157" s="75"/>
    </row>
    <row r="33158" spans="2:3" x14ac:dyDescent="0.25">
      <c r="B33158" s="76"/>
      <c r="C33158" s="75"/>
    </row>
    <row r="33159" spans="2:3" x14ac:dyDescent="0.25">
      <c r="B33159" s="76"/>
      <c r="C33159" s="75"/>
    </row>
    <row r="33160" spans="2:3" x14ac:dyDescent="0.25">
      <c r="B33160" s="76"/>
      <c r="C33160" s="75"/>
    </row>
    <row r="33161" spans="2:3" x14ac:dyDescent="0.25">
      <c r="B33161" s="76"/>
      <c r="C33161" s="75"/>
    </row>
    <row r="33162" spans="2:3" x14ac:dyDescent="0.25">
      <c r="B33162" s="76"/>
      <c r="C33162" s="75"/>
    </row>
    <row r="33163" spans="2:3" x14ac:dyDescent="0.25">
      <c r="B33163" s="76"/>
      <c r="C33163" s="75"/>
    </row>
    <row r="33164" spans="2:3" x14ac:dyDescent="0.25">
      <c r="B33164" s="76"/>
      <c r="C33164" s="75"/>
    </row>
    <row r="33165" spans="2:3" x14ac:dyDescent="0.25">
      <c r="B33165" s="76"/>
      <c r="C33165" s="75"/>
    </row>
    <row r="33166" spans="2:3" x14ac:dyDescent="0.25">
      <c r="B33166" s="76"/>
      <c r="C33166" s="75"/>
    </row>
    <row r="33167" spans="2:3" x14ac:dyDescent="0.25">
      <c r="B33167" s="76"/>
      <c r="C33167" s="75"/>
    </row>
    <row r="33277" spans="2:3" x14ac:dyDescent="0.25">
      <c r="B33277" s="76"/>
      <c r="C33277" s="75"/>
    </row>
    <row r="33278" spans="2:3" x14ac:dyDescent="0.25">
      <c r="B33278" s="76"/>
      <c r="C33278" s="75"/>
    </row>
    <row r="33279" spans="2:3" x14ac:dyDescent="0.25">
      <c r="B33279" s="76"/>
      <c r="C33279" s="75"/>
    </row>
    <row r="33280" spans="2:3" x14ac:dyDescent="0.25">
      <c r="B33280" s="76"/>
      <c r="C33280" s="75"/>
    </row>
    <row r="33281" spans="2:3" x14ac:dyDescent="0.25">
      <c r="B33281" s="76"/>
      <c r="C33281" s="75"/>
    </row>
    <row r="33282" spans="2:3" x14ac:dyDescent="0.25">
      <c r="B33282" s="76"/>
      <c r="C33282" s="75"/>
    </row>
    <row r="33283" spans="2:3" x14ac:dyDescent="0.25">
      <c r="B33283" s="76"/>
      <c r="C33283" s="75"/>
    </row>
    <row r="33284" spans="2:3" x14ac:dyDescent="0.25">
      <c r="B33284" s="76"/>
      <c r="C33284" s="75"/>
    </row>
    <row r="33285" spans="2:3" x14ac:dyDescent="0.25">
      <c r="B33285" s="76"/>
      <c r="C33285" s="75"/>
    </row>
    <row r="33286" spans="2:3" x14ac:dyDescent="0.25">
      <c r="B33286" s="76"/>
      <c r="C33286" s="75"/>
    </row>
    <row r="33287" spans="2:3" x14ac:dyDescent="0.25">
      <c r="B33287" s="76"/>
      <c r="C33287" s="75"/>
    </row>
    <row r="33288" spans="2:3" x14ac:dyDescent="0.25">
      <c r="B33288" s="76"/>
      <c r="C33288" s="75"/>
    </row>
    <row r="33289" spans="2:3" x14ac:dyDescent="0.25">
      <c r="B33289" s="76"/>
      <c r="C33289" s="75"/>
    </row>
    <row r="33399" spans="2:3" x14ac:dyDescent="0.25">
      <c r="B33399" s="76"/>
      <c r="C33399" s="75"/>
    </row>
    <row r="33400" spans="2:3" x14ac:dyDescent="0.25">
      <c r="B33400" s="76"/>
      <c r="C33400" s="75"/>
    </row>
    <row r="33401" spans="2:3" x14ac:dyDescent="0.25">
      <c r="B33401" s="76"/>
      <c r="C33401" s="75"/>
    </row>
    <row r="33402" spans="2:3" x14ac:dyDescent="0.25">
      <c r="B33402" s="76"/>
      <c r="C33402" s="75"/>
    </row>
    <row r="33403" spans="2:3" x14ac:dyDescent="0.25">
      <c r="B33403" s="76"/>
      <c r="C33403" s="75"/>
    </row>
    <row r="33404" spans="2:3" x14ac:dyDescent="0.25">
      <c r="B33404" s="76"/>
      <c r="C33404" s="75"/>
    </row>
    <row r="33405" spans="2:3" x14ac:dyDescent="0.25">
      <c r="B33405" s="76"/>
      <c r="C33405" s="75"/>
    </row>
    <row r="33406" spans="2:3" x14ac:dyDescent="0.25">
      <c r="B33406" s="76"/>
      <c r="C33406" s="75"/>
    </row>
    <row r="33407" spans="2:3" x14ac:dyDescent="0.25">
      <c r="B33407" s="76"/>
      <c r="C33407" s="75"/>
    </row>
    <row r="33408" spans="2:3" x14ac:dyDescent="0.25">
      <c r="B33408" s="76"/>
      <c r="C33408" s="75"/>
    </row>
    <row r="33409" spans="2:3" x14ac:dyDescent="0.25">
      <c r="B33409" s="76"/>
      <c r="C33409" s="75"/>
    </row>
    <row r="33410" spans="2:3" x14ac:dyDescent="0.25">
      <c r="B33410" s="76"/>
      <c r="C33410" s="75"/>
    </row>
    <row r="33411" spans="2:3" x14ac:dyDescent="0.25">
      <c r="B33411" s="76"/>
      <c r="C33411" s="75"/>
    </row>
    <row r="33521" spans="2:3" x14ac:dyDescent="0.25">
      <c r="B33521" s="76"/>
      <c r="C33521" s="75"/>
    </row>
    <row r="33522" spans="2:3" x14ac:dyDescent="0.25">
      <c r="B33522" s="76"/>
      <c r="C33522" s="75"/>
    </row>
    <row r="33523" spans="2:3" x14ac:dyDescent="0.25">
      <c r="B33523" s="76"/>
      <c r="C33523" s="75"/>
    </row>
    <row r="33524" spans="2:3" x14ac:dyDescent="0.25">
      <c r="B33524" s="76"/>
      <c r="C33524" s="75"/>
    </row>
    <row r="33525" spans="2:3" x14ac:dyDescent="0.25">
      <c r="B33525" s="76"/>
      <c r="C33525" s="75"/>
    </row>
    <row r="33526" spans="2:3" x14ac:dyDescent="0.25">
      <c r="B33526" s="76"/>
      <c r="C33526" s="75"/>
    </row>
    <row r="33527" spans="2:3" x14ac:dyDescent="0.25">
      <c r="B33527" s="76"/>
      <c r="C33527" s="75"/>
    </row>
    <row r="33528" spans="2:3" x14ac:dyDescent="0.25">
      <c r="B33528" s="76"/>
      <c r="C33528" s="75"/>
    </row>
    <row r="33529" spans="2:3" x14ac:dyDescent="0.25">
      <c r="B33529" s="76"/>
      <c r="C33529" s="75"/>
    </row>
    <row r="33530" spans="2:3" x14ac:dyDescent="0.25">
      <c r="B33530" s="76"/>
      <c r="C33530" s="75"/>
    </row>
    <row r="33531" spans="2:3" x14ac:dyDescent="0.25">
      <c r="B33531" s="76"/>
      <c r="C33531" s="75"/>
    </row>
    <row r="33532" spans="2:3" x14ac:dyDescent="0.25">
      <c r="B33532" s="76"/>
      <c r="C33532" s="75"/>
    </row>
    <row r="33533" spans="2:3" x14ac:dyDescent="0.25">
      <c r="B33533" s="76"/>
      <c r="C33533" s="75"/>
    </row>
    <row r="33643" spans="2:3" x14ac:dyDescent="0.25">
      <c r="B33643" s="76"/>
      <c r="C33643" s="75"/>
    </row>
    <row r="33644" spans="2:3" x14ac:dyDescent="0.25">
      <c r="B33644" s="76"/>
      <c r="C33644" s="75"/>
    </row>
    <row r="33645" spans="2:3" x14ac:dyDescent="0.25">
      <c r="B33645" s="76"/>
      <c r="C33645" s="75"/>
    </row>
    <row r="33646" spans="2:3" x14ac:dyDescent="0.25">
      <c r="B33646" s="76"/>
      <c r="C33646" s="75"/>
    </row>
    <row r="33647" spans="2:3" x14ac:dyDescent="0.25">
      <c r="B33647" s="76"/>
      <c r="C33647" s="75"/>
    </row>
    <row r="33648" spans="2:3" x14ac:dyDescent="0.25">
      <c r="B33648" s="76"/>
      <c r="C33648" s="75"/>
    </row>
    <row r="33649" spans="2:3" x14ac:dyDescent="0.25">
      <c r="B33649" s="76"/>
      <c r="C33649" s="75"/>
    </row>
    <row r="33650" spans="2:3" x14ac:dyDescent="0.25">
      <c r="B33650" s="76"/>
      <c r="C33650" s="75"/>
    </row>
    <row r="33651" spans="2:3" x14ac:dyDescent="0.25">
      <c r="B33651" s="76"/>
      <c r="C33651" s="75"/>
    </row>
    <row r="33652" spans="2:3" x14ac:dyDescent="0.25">
      <c r="B33652" s="76"/>
      <c r="C33652" s="75"/>
    </row>
    <row r="33653" spans="2:3" x14ac:dyDescent="0.25">
      <c r="B33653" s="76"/>
      <c r="C33653" s="75"/>
    </row>
    <row r="33654" spans="2:3" x14ac:dyDescent="0.25">
      <c r="B33654" s="76"/>
      <c r="C33654" s="75"/>
    </row>
    <row r="33655" spans="2:3" x14ac:dyDescent="0.25">
      <c r="B33655" s="76"/>
      <c r="C33655" s="75"/>
    </row>
    <row r="33765" spans="2:3" x14ac:dyDescent="0.25">
      <c r="B33765" s="76"/>
      <c r="C33765" s="75"/>
    </row>
    <row r="33766" spans="2:3" x14ac:dyDescent="0.25">
      <c r="B33766" s="76"/>
      <c r="C33766" s="75"/>
    </row>
    <row r="33767" spans="2:3" x14ac:dyDescent="0.25">
      <c r="B33767" s="76"/>
      <c r="C33767" s="75"/>
    </row>
    <row r="33768" spans="2:3" x14ac:dyDescent="0.25">
      <c r="B33768" s="76"/>
      <c r="C33768" s="75"/>
    </row>
    <row r="33769" spans="2:3" x14ac:dyDescent="0.25">
      <c r="B33769" s="76"/>
      <c r="C33769" s="75"/>
    </row>
    <row r="33770" spans="2:3" x14ac:dyDescent="0.25">
      <c r="B33770" s="76"/>
      <c r="C33770" s="75"/>
    </row>
    <row r="33771" spans="2:3" x14ac:dyDescent="0.25">
      <c r="B33771" s="76"/>
      <c r="C33771" s="75"/>
    </row>
    <row r="33772" spans="2:3" x14ac:dyDescent="0.25">
      <c r="B33772" s="76"/>
      <c r="C33772" s="75"/>
    </row>
    <row r="33773" spans="2:3" x14ac:dyDescent="0.25">
      <c r="B33773" s="76"/>
      <c r="C33773" s="75"/>
    </row>
    <row r="33774" spans="2:3" x14ac:dyDescent="0.25">
      <c r="B33774" s="76"/>
      <c r="C33774" s="75"/>
    </row>
    <row r="33775" spans="2:3" x14ac:dyDescent="0.25">
      <c r="B33775" s="76"/>
      <c r="C33775" s="75"/>
    </row>
    <row r="33776" spans="2:3" x14ac:dyDescent="0.25">
      <c r="B33776" s="76"/>
      <c r="C33776" s="75"/>
    </row>
    <row r="33777" spans="2:3" x14ac:dyDescent="0.25">
      <c r="B33777" s="76"/>
      <c r="C33777" s="75"/>
    </row>
    <row r="33887" spans="2:3" x14ac:dyDescent="0.25">
      <c r="B33887" s="76"/>
      <c r="C33887" s="75"/>
    </row>
    <row r="33888" spans="2:3" x14ac:dyDescent="0.25">
      <c r="B33888" s="76"/>
      <c r="C33888" s="75"/>
    </row>
    <row r="33889" spans="2:3" x14ac:dyDescent="0.25">
      <c r="B33889" s="76"/>
      <c r="C33889" s="75"/>
    </row>
    <row r="33890" spans="2:3" x14ac:dyDescent="0.25">
      <c r="B33890" s="76"/>
      <c r="C33890" s="75"/>
    </row>
    <row r="33891" spans="2:3" x14ac:dyDescent="0.25">
      <c r="B33891" s="76"/>
      <c r="C33891" s="75"/>
    </row>
    <row r="33892" spans="2:3" x14ac:dyDescent="0.25">
      <c r="B33892" s="76"/>
      <c r="C33892" s="75"/>
    </row>
    <row r="33893" spans="2:3" x14ac:dyDescent="0.25">
      <c r="B33893" s="76"/>
      <c r="C33893" s="75"/>
    </row>
    <row r="33894" spans="2:3" x14ac:dyDescent="0.25">
      <c r="B33894" s="76"/>
      <c r="C33894" s="75"/>
    </row>
    <row r="33895" spans="2:3" x14ac:dyDescent="0.25">
      <c r="B33895" s="76"/>
      <c r="C33895" s="75"/>
    </row>
    <row r="33896" spans="2:3" x14ac:dyDescent="0.25">
      <c r="B33896" s="76"/>
      <c r="C33896" s="75"/>
    </row>
    <row r="33897" spans="2:3" x14ac:dyDescent="0.25">
      <c r="B33897" s="76"/>
      <c r="C33897" s="75"/>
    </row>
    <row r="33898" spans="2:3" x14ac:dyDescent="0.25">
      <c r="B33898" s="76"/>
      <c r="C33898" s="75"/>
    </row>
    <row r="33899" spans="2:3" x14ac:dyDescent="0.25">
      <c r="B33899" s="76"/>
      <c r="C33899" s="75"/>
    </row>
    <row r="34009" spans="2:3" x14ac:dyDescent="0.25">
      <c r="B34009" s="76"/>
      <c r="C34009" s="75"/>
    </row>
    <row r="34010" spans="2:3" x14ac:dyDescent="0.25">
      <c r="B34010" s="76"/>
      <c r="C34010" s="75"/>
    </row>
    <row r="34011" spans="2:3" x14ac:dyDescent="0.25">
      <c r="B34011" s="76"/>
      <c r="C34011" s="75"/>
    </row>
    <row r="34012" spans="2:3" x14ac:dyDescent="0.25">
      <c r="B34012" s="76"/>
      <c r="C34012" s="75"/>
    </row>
    <row r="34013" spans="2:3" x14ac:dyDescent="0.25">
      <c r="B34013" s="76"/>
      <c r="C34013" s="75"/>
    </row>
    <row r="34014" spans="2:3" x14ac:dyDescent="0.25">
      <c r="B34014" s="76"/>
      <c r="C34014" s="75"/>
    </row>
    <row r="34015" spans="2:3" x14ac:dyDescent="0.25">
      <c r="B34015" s="76"/>
      <c r="C34015" s="75"/>
    </row>
    <row r="34016" spans="2:3" x14ac:dyDescent="0.25">
      <c r="B34016" s="76"/>
      <c r="C34016" s="75"/>
    </row>
    <row r="34017" spans="2:3" x14ac:dyDescent="0.25">
      <c r="B34017" s="76"/>
      <c r="C34017" s="75"/>
    </row>
    <row r="34018" spans="2:3" x14ac:dyDescent="0.25">
      <c r="B34018" s="76"/>
      <c r="C34018" s="75"/>
    </row>
    <row r="34019" spans="2:3" x14ac:dyDescent="0.25">
      <c r="B34019" s="76"/>
      <c r="C34019" s="75"/>
    </row>
    <row r="34020" spans="2:3" x14ac:dyDescent="0.25">
      <c r="B34020" s="76"/>
      <c r="C34020" s="75"/>
    </row>
    <row r="34021" spans="2:3" x14ac:dyDescent="0.25">
      <c r="B34021" s="76"/>
      <c r="C34021" s="75"/>
    </row>
    <row r="34131" spans="2:3" x14ac:dyDescent="0.25">
      <c r="B34131" s="76"/>
      <c r="C34131" s="75"/>
    </row>
    <row r="34132" spans="2:3" x14ac:dyDescent="0.25">
      <c r="B34132" s="76"/>
      <c r="C34132" s="75"/>
    </row>
    <row r="34133" spans="2:3" x14ac:dyDescent="0.25">
      <c r="B34133" s="76"/>
      <c r="C34133" s="75"/>
    </row>
    <row r="34134" spans="2:3" x14ac:dyDescent="0.25">
      <c r="B34134" s="76"/>
      <c r="C34134" s="75"/>
    </row>
    <row r="34135" spans="2:3" x14ac:dyDescent="0.25">
      <c r="B34135" s="76"/>
      <c r="C34135" s="75"/>
    </row>
    <row r="34136" spans="2:3" x14ac:dyDescent="0.25">
      <c r="B34136" s="76"/>
      <c r="C34136" s="75"/>
    </row>
    <row r="34137" spans="2:3" x14ac:dyDescent="0.25">
      <c r="B34137" s="76"/>
      <c r="C34137" s="75"/>
    </row>
    <row r="34138" spans="2:3" x14ac:dyDescent="0.25">
      <c r="B34138" s="76"/>
      <c r="C34138" s="75"/>
    </row>
    <row r="34139" spans="2:3" x14ac:dyDescent="0.25">
      <c r="B34139" s="76"/>
      <c r="C34139" s="75"/>
    </row>
    <row r="34140" spans="2:3" x14ac:dyDescent="0.25">
      <c r="B34140" s="76"/>
      <c r="C34140" s="75"/>
    </row>
    <row r="34141" spans="2:3" x14ac:dyDescent="0.25">
      <c r="B34141" s="76"/>
      <c r="C34141" s="75"/>
    </row>
    <row r="34142" spans="2:3" x14ac:dyDescent="0.25">
      <c r="B34142" s="76"/>
      <c r="C34142" s="75"/>
    </row>
    <row r="34143" spans="2:3" x14ac:dyDescent="0.25">
      <c r="B34143" s="76"/>
      <c r="C34143" s="75"/>
    </row>
    <row r="34253" spans="2:3" x14ac:dyDescent="0.25">
      <c r="B34253" s="76"/>
      <c r="C34253" s="75"/>
    </row>
    <row r="34254" spans="2:3" x14ac:dyDescent="0.25">
      <c r="B34254" s="76"/>
      <c r="C34254" s="75"/>
    </row>
    <row r="34255" spans="2:3" x14ac:dyDescent="0.25">
      <c r="B34255" s="76"/>
      <c r="C34255" s="75"/>
    </row>
    <row r="34256" spans="2:3" x14ac:dyDescent="0.25">
      <c r="B34256" s="76"/>
      <c r="C34256" s="75"/>
    </row>
    <row r="34257" spans="2:3" x14ac:dyDescent="0.25">
      <c r="B34257" s="76"/>
      <c r="C34257" s="75"/>
    </row>
    <row r="34258" spans="2:3" x14ac:dyDescent="0.25">
      <c r="B34258" s="76"/>
      <c r="C34258" s="75"/>
    </row>
    <row r="34259" spans="2:3" x14ac:dyDescent="0.25">
      <c r="B34259" s="76"/>
      <c r="C34259" s="75"/>
    </row>
    <row r="34260" spans="2:3" x14ac:dyDescent="0.25">
      <c r="B34260" s="76"/>
      <c r="C34260" s="75"/>
    </row>
    <row r="34261" spans="2:3" x14ac:dyDescent="0.25">
      <c r="B34261" s="76"/>
      <c r="C34261" s="75"/>
    </row>
    <row r="34262" spans="2:3" x14ac:dyDescent="0.25">
      <c r="B34262" s="76"/>
      <c r="C34262" s="75"/>
    </row>
    <row r="34263" spans="2:3" x14ac:dyDescent="0.25">
      <c r="B34263" s="76"/>
      <c r="C34263" s="75"/>
    </row>
    <row r="34264" spans="2:3" x14ac:dyDescent="0.25">
      <c r="B34264" s="76"/>
      <c r="C34264" s="75"/>
    </row>
    <row r="34265" spans="2:3" x14ac:dyDescent="0.25">
      <c r="B34265" s="76"/>
      <c r="C34265" s="75"/>
    </row>
    <row r="34375" spans="2:3" x14ac:dyDescent="0.25">
      <c r="B34375" s="76"/>
      <c r="C34375" s="75"/>
    </row>
    <row r="34376" spans="2:3" x14ac:dyDescent="0.25">
      <c r="B34376" s="76"/>
      <c r="C34376" s="75"/>
    </row>
    <row r="34377" spans="2:3" x14ac:dyDescent="0.25">
      <c r="B34377" s="76"/>
      <c r="C34377" s="75"/>
    </row>
    <row r="34378" spans="2:3" x14ac:dyDescent="0.25">
      <c r="B34378" s="76"/>
      <c r="C34378" s="75"/>
    </row>
    <row r="34379" spans="2:3" x14ac:dyDescent="0.25">
      <c r="B34379" s="76"/>
      <c r="C34379" s="75"/>
    </row>
    <row r="34380" spans="2:3" x14ac:dyDescent="0.25">
      <c r="B34380" s="76"/>
      <c r="C34380" s="75"/>
    </row>
    <row r="34381" spans="2:3" x14ac:dyDescent="0.25">
      <c r="B34381" s="76"/>
      <c r="C34381" s="75"/>
    </row>
    <row r="34382" spans="2:3" x14ac:dyDescent="0.25">
      <c r="B34382" s="76"/>
      <c r="C34382" s="75"/>
    </row>
    <row r="34383" spans="2:3" x14ac:dyDescent="0.25">
      <c r="B34383" s="76"/>
      <c r="C34383" s="75"/>
    </row>
    <row r="34384" spans="2:3" x14ac:dyDescent="0.25">
      <c r="B34384" s="76"/>
      <c r="C34384" s="75"/>
    </row>
    <row r="34385" spans="2:3" x14ac:dyDescent="0.25">
      <c r="B34385" s="76"/>
      <c r="C34385" s="75"/>
    </row>
    <row r="34386" spans="2:3" x14ac:dyDescent="0.25">
      <c r="B34386" s="76"/>
      <c r="C34386" s="75"/>
    </row>
    <row r="34387" spans="2:3" x14ac:dyDescent="0.25">
      <c r="B34387" s="76"/>
      <c r="C34387" s="75"/>
    </row>
    <row r="34497" spans="2:3" x14ac:dyDescent="0.25">
      <c r="B34497" s="76"/>
      <c r="C34497" s="75"/>
    </row>
    <row r="34498" spans="2:3" x14ac:dyDescent="0.25">
      <c r="B34498" s="76"/>
      <c r="C34498" s="75"/>
    </row>
    <row r="34499" spans="2:3" x14ac:dyDescent="0.25">
      <c r="B34499" s="76"/>
      <c r="C34499" s="75"/>
    </row>
    <row r="34500" spans="2:3" x14ac:dyDescent="0.25">
      <c r="B34500" s="76"/>
      <c r="C34500" s="75"/>
    </row>
    <row r="34501" spans="2:3" x14ac:dyDescent="0.25">
      <c r="B34501" s="76"/>
      <c r="C34501" s="75"/>
    </row>
    <row r="34502" spans="2:3" x14ac:dyDescent="0.25">
      <c r="B34502" s="76"/>
      <c r="C34502" s="75"/>
    </row>
    <row r="34503" spans="2:3" x14ac:dyDescent="0.25">
      <c r="B34503" s="76"/>
      <c r="C34503" s="75"/>
    </row>
    <row r="34504" spans="2:3" x14ac:dyDescent="0.25">
      <c r="B34504" s="76"/>
      <c r="C34504" s="75"/>
    </row>
    <row r="34505" spans="2:3" x14ac:dyDescent="0.25">
      <c r="B34505" s="76"/>
      <c r="C34505" s="75"/>
    </row>
    <row r="34506" spans="2:3" x14ac:dyDescent="0.25">
      <c r="B34506" s="76"/>
      <c r="C34506" s="75"/>
    </row>
    <row r="34507" spans="2:3" x14ac:dyDescent="0.25">
      <c r="B34507" s="76"/>
      <c r="C34507" s="75"/>
    </row>
    <row r="34508" spans="2:3" x14ac:dyDescent="0.25">
      <c r="B34508" s="76"/>
      <c r="C34508" s="75"/>
    </row>
    <row r="34509" spans="2:3" x14ac:dyDescent="0.25">
      <c r="B34509" s="76"/>
      <c r="C34509" s="75"/>
    </row>
    <row r="34619" spans="2:3" x14ac:dyDescent="0.25">
      <c r="B34619" s="76"/>
      <c r="C34619" s="75"/>
    </row>
    <row r="34620" spans="2:3" x14ac:dyDescent="0.25">
      <c r="B34620" s="76"/>
      <c r="C34620" s="75"/>
    </row>
    <row r="34621" spans="2:3" x14ac:dyDescent="0.25">
      <c r="B34621" s="76"/>
      <c r="C34621" s="75"/>
    </row>
    <row r="34622" spans="2:3" x14ac:dyDescent="0.25">
      <c r="B34622" s="76"/>
      <c r="C34622" s="75"/>
    </row>
    <row r="34623" spans="2:3" x14ac:dyDescent="0.25">
      <c r="B34623" s="76"/>
      <c r="C34623" s="75"/>
    </row>
    <row r="34624" spans="2:3" x14ac:dyDescent="0.25">
      <c r="B34624" s="76"/>
      <c r="C34624" s="75"/>
    </row>
    <row r="34625" spans="2:3" x14ac:dyDescent="0.25">
      <c r="B34625" s="76"/>
      <c r="C34625" s="75"/>
    </row>
    <row r="34626" spans="2:3" x14ac:dyDescent="0.25">
      <c r="B34626" s="76"/>
      <c r="C34626" s="75"/>
    </row>
    <row r="34627" spans="2:3" x14ac:dyDescent="0.25">
      <c r="B34627" s="76"/>
      <c r="C34627" s="75"/>
    </row>
    <row r="34628" spans="2:3" x14ac:dyDescent="0.25">
      <c r="B34628" s="76"/>
      <c r="C34628" s="75"/>
    </row>
    <row r="34629" spans="2:3" x14ac:dyDescent="0.25">
      <c r="B34629" s="76"/>
      <c r="C34629" s="75"/>
    </row>
    <row r="34630" spans="2:3" x14ac:dyDescent="0.25">
      <c r="B34630" s="76"/>
      <c r="C34630" s="75"/>
    </row>
    <row r="34631" spans="2:3" x14ac:dyDescent="0.25">
      <c r="B34631" s="76"/>
      <c r="C34631" s="75"/>
    </row>
    <row r="34741" spans="2:3" x14ac:dyDescent="0.25">
      <c r="B34741" s="76"/>
      <c r="C34741" s="75"/>
    </row>
    <row r="34742" spans="2:3" x14ac:dyDescent="0.25">
      <c r="B34742" s="76"/>
      <c r="C34742" s="75"/>
    </row>
    <row r="34743" spans="2:3" x14ac:dyDescent="0.25">
      <c r="B34743" s="76"/>
      <c r="C34743" s="75"/>
    </row>
    <row r="34744" spans="2:3" x14ac:dyDescent="0.25">
      <c r="B34744" s="76"/>
      <c r="C34744" s="75"/>
    </row>
    <row r="34745" spans="2:3" x14ac:dyDescent="0.25">
      <c r="B34745" s="76"/>
      <c r="C34745" s="75"/>
    </row>
    <row r="34746" spans="2:3" x14ac:dyDescent="0.25">
      <c r="B34746" s="76"/>
      <c r="C34746" s="75"/>
    </row>
    <row r="34747" spans="2:3" x14ac:dyDescent="0.25">
      <c r="B34747" s="76"/>
      <c r="C34747" s="75"/>
    </row>
    <row r="34748" spans="2:3" x14ac:dyDescent="0.25">
      <c r="B34748" s="76"/>
      <c r="C34748" s="75"/>
    </row>
    <row r="34749" spans="2:3" x14ac:dyDescent="0.25">
      <c r="B34749" s="76"/>
      <c r="C34749" s="75"/>
    </row>
    <row r="34750" spans="2:3" x14ac:dyDescent="0.25">
      <c r="B34750" s="76"/>
      <c r="C34750" s="75"/>
    </row>
    <row r="34751" spans="2:3" x14ac:dyDescent="0.25">
      <c r="B34751" s="76"/>
      <c r="C34751" s="75"/>
    </row>
    <row r="34752" spans="2:3" x14ac:dyDescent="0.25">
      <c r="B34752" s="76"/>
      <c r="C34752" s="75"/>
    </row>
    <row r="34753" spans="2:3" x14ac:dyDescent="0.25">
      <c r="B34753" s="76"/>
      <c r="C34753" s="75"/>
    </row>
    <row r="34863" spans="2:3" x14ac:dyDescent="0.25">
      <c r="B34863" s="76"/>
      <c r="C34863" s="75"/>
    </row>
    <row r="34864" spans="2:3" x14ac:dyDescent="0.25">
      <c r="B34864" s="76"/>
      <c r="C34864" s="75"/>
    </row>
    <row r="34865" spans="2:3" x14ac:dyDescent="0.25">
      <c r="B34865" s="76"/>
      <c r="C34865" s="75"/>
    </row>
    <row r="34866" spans="2:3" x14ac:dyDescent="0.25">
      <c r="B34866" s="76"/>
      <c r="C34866" s="75"/>
    </row>
    <row r="34867" spans="2:3" x14ac:dyDescent="0.25">
      <c r="B34867" s="76"/>
      <c r="C34867" s="75"/>
    </row>
    <row r="34868" spans="2:3" x14ac:dyDescent="0.25">
      <c r="B34868" s="76"/>
      <c r="C34868" s="75"/>
    </row>
    <row r="34869" spans="2:3" x14ac:dyDescent="0.25">
      <c r="B34869" s="76"/>
      <c r="C34869" s="75"/>
    </row>
    <row r="34870" spans="2:3" x14ac:dyDescent="0.25">
      <c r="B34870" s="76"/>
      <c r="C34870" s="75"/>
    </row>
    <row r="34871" spans="2:3" x14ac:dyDescent="0.25">
      <c r="B34871" s="76"/>
      <c r="C34871" s="75"/>
    </row>
    <row r="34872" spans="2:3" x14ac:dyDescent="0.25">
      <c r="B34872" s="76"/>
      <c r="C34872" s="75"/>
    </row>
    <row r="34873" spans="2:3" x14ac:dyDescent="0.25">
      <c r="B34873" s="76"/>
      <c r="C34873" s="75"/>
    </row>
    <row r="34874" spans="2:3" x14ac:dyDescent="0.25">
      <c r="B34874" s="76"/>
      <c r="C34874" s="75"/>
    </row>
    <row r="34875" spans="2:3" x14ac:dyDescent="0.25">
      <c r="B34875" s="76"/>
      <c r="C34875" s="75"/>
    </row>
    <row r="34985" spans="2:3" x14ac:dyDescent="0.25">
      <c r="B34985" s="76"/>
      <c r="C34985" s="75"/>
    </row>
    <row r="34986" spans="2:3" x14ac:dyDescent="0.25">
      <c r="B34986" s="76"/>
      <c r="C34986" s="75"/>
    </row>
    <row r="34987" spans="2:3" x14ac:dyDescent="0.25">
      <c r="B34987" s="76"/>
      <c r="C34987" s="75"/>
    </row>
    <row r="34988" spans="2:3" x14ac:dyDescent="0.25">
      <c r="B34988" s="76"/>
      <c r="C34988" s="75"/>
    </row>
    <row r="34989" spans="2:3" x14ac:dyDescent="0.25">
      <c r="B34989" s="76"/>
      <c r="C34989" s="75"/>
    </row>
    <row r="34990" spans="2:3" x14ac:dyDescent="0.25">
      <c r="B34990" s="76"/>
      <c r="C34990" s="75"/>
    </row>
    <row r="34991" spans="2:3" x14ac:dyDescent="0.25">
      <c r="B34991" s="76"/>
      <c r="C34991" s="75"/>
    </row>
    <row r="34992" spans="2:3" x14ac:dyDescent="0.25">
      <c r="B34992" s="76"/>
      <c r="C34992" s="75"/>
    </row>
    <row r="34993" spans="2:3" x14ac:dyDescent="0.25">
      <c r="B34993" s="76"/>
      <c r="C34993" s="75"/>
    </row>
    <row r="34994" spans="2:3" x14ac:dyDescent="0.25">
      <c r="B34994" s="76"/>
      <c r="C34994" s="75"/>
    </row>
    <row r="34995" spans="2:3" x14ac:dyDescent="0.25">
      <c r="B34995" s="76"/>
      <c r="C34995" s="75"/>
    </row>
    <row r="34996" spans="2:3" x14ac:dyDescent="0.25">
      <c r="B34996" s="76"/>
      <c r="C34996" s="75"/>
    </row>
    <row r="34997" spans="2:3" x14ac:dyDescent="0.25">
      <c r="B34997" s="76"/>
      <c r="C34997" s="75"/>
    </row>
    <row r="35107" spans="2:3" x14ac:dyDescent="0.25">
      <c r="B35107" s="76"/>
      <c r="C35107" s="75"/>
    </row>
    <row r="35108" spans="2:3" x14ac:dyDescent="0.25">
      <c r="B35108" s="76"/>
      <c r="C35108" s="75"/>
    </row>
    <row r="35109" spans="2:3" x14ac:dyDescent="0.25">
      <c r="B35109" s="76"/>
      <c r="C35109" s="75"/>
    </row>
    <row r="35110" spans="2:3" x14ac:dyDescent="0.25">
      <c r="B35110" s="76"/>
      <c r="C35110" s="75"/>
    </row>
    <row r="35111" spans="2:3" x14ac:dyDescent="0.25">
      <c r="B35111" s="76"/>
      <c r="C35111" s="75"/>
    </row>
    <row r="35112" spans="2:3" x14ac:dyDescent="0.25">
      <c r="B35112" s="76"/>
      <c r="C35112" s="75"/>
    </row>
    <row r="35113" spans="2:3" x14ac:dyDescent="0.25">
      <c r="B35113" s="76"/>
      <c r="C35113" s="75"/>
    </row>
    <row r="35114" spans="2:3" x14ac:dyDescent="0.25">
      <c r="B35114" s="76"/>
      <c r="C35114" s="75"/>
    </row>
    <row r="35115" spans="2:3" x14ac:dyDescent="0.25">
      <c r="B35115" s="76"/>
      <c r="C35115" s="75"/>
    </row>
    <row r="35116" spans="2:3" x14ac:dyDescent="0.25">
      <c r="B35116" s="76"/>
      <c r="C35116" s="75"/>
    </row>
    <row r="35117" spans="2:3" x14ac:dyDescent="0.25">
      <c r="B35117" s="76"/>
      <c r="C35117" s="75"/>
    </row>
    <row r="35118" spans="2:3" x14ac:dyDescent="0.25">
      <c r="B35118" s="76"/>
      <c r="C35118" s="75"/>
    </row>
    <row r="35119" spans="2:3" x14ac:dyDescent="0.25">
      <c r="B35119" s="76"/>
      <c r="C35119" s="75"/>
    </row>
    <row r="35229" spans="2:3" x14ac:dyDescent="0.25">
      <c r="B35229" s="76"/>
      <c r="C35229" s="75"/>
    </row>
    <row r="35230" spans="2:3" x14ac:dyDescent="0.25">
      <c r="B35230" s="76"/>
      <c r="C35230" s="75"/>
    </row>
    <row r="35231" spans="2:3" x14ac:dyDescent="0.25">
      <c r="B35231" s="76"/>
      <c r="C35231" s="75"/>
    </row>
    <row r="35232" spans="2:3" x14ac:dyDescent="0.25">
      <c r="B35232" s="76"/>
      <c r="C35232" s="75"/>
    </row>
    <row r="35233" spans="2:3" x14ac:dyDescent="0.25">
      <c r="B35233" s="76"/>
      <c r="C35233" s="75"/>
    </row>
    <row r="35234" spans="2:3" x14ac:dyDescent="0.25">
      <c r="B35234" s="76"/>
      <c r="C35234" s="75"/>
    </row>
    <row r="35235" spans="2:3" x14ac:dyDescent="0.25">
      <c r="B35235" s="76"/>
      <c r="C35235" s="75"/>
    </row>
    <row r="35236" spans="2:3" x14ac:dyDescent="0.25">
      <c r="B35236" s="76"/>
      <c r="C35236" s="75"/>
    </row>
    <row r="35237" spans="2:3" x14ac:dyDescent="0.25">
      <c r="B35237" s="76"/>
      <c r="C35237" s="75"/>
    </row>
    <row r="35238" spans="2:3" x14ac:dyDescent="0.25">
      <c r="B35238" s="76"/>
      <c r="C35238" s="75"/>
    </row>
    <row r="35239" spans="2:3" x14ac:dyDescent="0.25">
      <c r="B35239" s="76"/>
      <c r="C35239" s="75"/>
    </row>
    <row r="35240" spans="2:3" x14ac:dyDescent="0.25">
      <c r="B35240" s="76"/>
      <c r="C35240" s="75"/>
    </row>
    <row r="35241" spans="2:3" x14ac:dyDescent="0.25">
      <c r="B35241" s="76"/>
      <c r="C35241" s="75"/>
    </row>
    <row r="35351" spans="2:3" x14ac:dyDescent="0.25">
      <c r="B35351" s="76"/>
      <c r="C35351" s="75"/>
    </row>
    <row r="35352" spans="2:3" x14ac:dyDescent="0.25">
      <c r="B35352" s="76"/>
      <c r="C35352" s="75"/>
    </row>
    <row r="35353" spans="2:3" x14ac:dyDescent="0.25">
      <c r="B35353" s="76"/>
      <c r="C35353" s="75"/>
    </row>
    <row r="35354" spans="2:3" x14ac:dyDescent="0.25">
      <c r="B35354" s="76"/>
      <c r="C35354" s="75"/>
    </row>
    <row r="35355" spans="2:3" x14ac:dyDescent="0.25">
      <c r="B35355" s="76"/>
      <c r="C35355" s="75"/>
    </row>
    <row r="35356" spans="2:3" x14ac:dyDescent="0.25">
      <c r="B35356" s="76"/>
      <c r="C35356" s="75"/>
    </row>
    <row r="35357" spans="2:3" x14ac:dyDescent="0.25">
      <c r="B35357" s="76"/>
      <c r="C35357" s="75"/>
    </row>
    <row r="35358" spans="2:3" x14ac:dyDescent="0.25">
      <c r="B35358" s="76"/>
      <c r="C35358" s="75"/>
    </row>
    <row r="35359" spans="2:3" x14ac:dyDescent="0.25">
      <c r="B35359" s="76"/>
      <c r="C35359" s="75"/>
    </row>
    <row r="35360" spans="2:3" x14ac:dyDescent="0.25">
      <c r="B35360" s="76"/>
      <c r="C35360" s="75"/>
    </row>
    <row r="35361" spans="2:3" x14ac:dyDescent="0.25">
      <c r="B35361" s="76"/>
      <c r="C35361" s="75"/>
    </row>
    <row r="35362" spans="2:3" x14ac:dyDescent="0.25">
      <c r="B35362" s="76"/>
      <c r="C35362" s="75"/>
    </row>
    <row r="35363" spans="2:3" x14ac:dyDescent="0.25">
      <c r="B35363" s="76"/>
      <c r="C35363" s="75"/>
    </row>
    <row r="35473" spans="2:3" x14ac:dyDescent="0.25">
      <c r="B35473" s="76"/>
      <c r="C35473" s="75"/>
    </row>
    <row r="35474" spans="2:3" x14ac:dyDescent="0.25">
      <c r="B35474" s="76"/>
      <c r="C35474" s="75"/>
    </row>
    <row r="35475" spans="2:3" x14ac:dyDescent="0.25">
      <c r="B35475" s="76"/>
      <c r="C35475" s="75"/>
    </row>
    <row r="35476" spans="2:3" x14ac:dyDescent="0.25">
      <c r="B35476" s="76"/>
      <c r="C35476" s="75"/>
    </row>
    <row r="35477" spans="2:3" x14ac:dyDescent="0.25">
      <c r="B35477" s="76"/>
      <c r="C35477" s="75"/>
    </row>
    <row r="35478" spans="2:3" x14ac:dyDescent="0.25">
      <c r="B35478" s="76"/>
      <c r="C35478" s="75"/>
    </row>
    <row r="35479" spans="2:3" x14ac:dyDescent="0.25">
      <c r="B35479" s="76"/>
      <c r="C35479" s="75"/>
    </row>
    <row r="35480" spans="2:3" x14ac:dyDescent="0.25">
      <c r="B35480" s="76"/>
      <c r="C35480" s="75"/>
    </row>
    <row r="35481" spans="2:3" x14ac:dyDescent="0.25">
      <c r="B35481" s="76"/>
      <c r="C35481" s="75"/>
    </row>
    <row r="35482" spans="2:3" x14ac:dyDescent="0.25">
      <c r="B35482" s="76"/>
      <c r="C35482" s="75"/>
    </row>
    <row r="35483" spans="2:3" x14ac:dyDescent="0.25">
      <c r="B35483" s="76"/>
      <c r="C35483" s="75"/>
    </row>
    <row r="35484" spans="2:3" x14ac:dyDescent="0.25">
      <c r="B35484" s="76"/>
      <c r="C35484" s="75"/>
    </row>
    <row r="35485" spans="2:3" x14ac:dyDescent="0.25">
      <c r="B35485" s="76"/>
      <c r="C35485" s="75"/>
    </row>
    <row r="35595" spans="2:3" x14ac:dyDescent="0.25">
      <c r="B35595" s="76"/>
      <c r="C35595" s="75"/>
    </row>
    <row r="35596" spans="2:3" x14ac:dyDescent="0.25">
      <c r="B35596" s="76"/>
      <c r="C35596" s="75"/>
    </row>
    <row r="35597" spans="2:3" x14ac:dyDescent="0.25">
      <c r="B35597" s="76"/>
      <c r="C35597" s="75"/>
    </row>
    <row r="35598" spans="2:3" x14ac:dyDescent="0.25">
      <c r="B35598" s="76"/>
      <c r="C35598" s="75"/>
    </row>
    <row r="35599" spans="2:3" x14ac:dyDescent="0.25">
      <c r="B35599" s="76"/>
      <c r="C35599" s="75"/>
    </row>
    <row r="35600" spans="2:3" x14ac:dyDescent="0.25">
      <c r="B35600" s="76"/>
      <c r="C35600" s="75"/>
    </row>
    <row r="35601" spans="2:3" x14ac:dyDescent="0.25">
      <c r="B35601" s="76"/>
      <c r="C35601" s="75"/>
    </row>
    <row r="35602" spans="2:3" x14ac:dyDescent="0.25">
      <c r="B35602" s="76"/>
      <c r="C35602" s="75"/>
    </row>
    <row r="35603" spans="2:3" x14ac:dyDescent="0.25">
      <c r="B35603" s="76"/>
      <c r="C35603" s="75"/>
    </row>
    <row r="35604" spans="2:3" x14ac:dyDescent="0.25">
      <c r="B35604" s="76"/>
      <c r="C35604" s="75"/>
    </row>
    <row r="35605" spans="2:3" x14ac:dyDescent="0.25">
      <c r="B35605" s="76"/>
      <c r="C35605" s="75"/>
    </row>
    <row r="35606" spans="2:3" x14ac:dyDescent="0.25">
      <c r="B35606" s="76"/>
      <c r="C35606" s="75"/>
    </row>
    <row r="35607" spans="2:3" x14ac:dyDescent="0.25">
      <c r="B35607" s="76"/>
      <c r="C35607" s="75"/>
    </row>
    <row r="35717" spans="2:3" x14ac:dyDescent="0.25">
      <c r="B35717" s="76"/>
      <c r="C35717" s="75"/>
    </row>
    <row r="35718" spans="2:3" x14ac:dyDescent="0.25">
      <c r="B35718" s="76"/>
      <c r="C35718" s="75"/>
    </row>
    <row r="35719" spans="2:3" x14ac:dyDescent="0.25">
      <c r="B35719" s="76"/>
      <c r="C35719" s="75"/>
    </row>
    <row r="35720" spans="2:3" x14ac:dyDescent="0.25">
      <c r="B35720" s="76"/>
      <c r="C35720" s="75"/>
    </row>
    <row r="35721" spans="2:3" x14ac:dyDescent="0.25">
      <c r="B35721" s="76"/>
      <c r="C35721" s="75"/>
    </row>
    <row r="35722" spans="2:3" x14ac:dyDescent="0.25">
      <c r="B35722" s="76"/>
      <c r="C35722" s="75"/>
    </row>
    <row r="35723" spans="2:3" x14ac:dyDescent="0.25">
      <c r="B35723" s="76"/>
      <c r="C35723" s="75"/>
    </row>
    <row r="35724" spans="2:3" x14ac:dyDescent="0.25">
      <c r="B35724" s="76"/>
      <c r="C35724" s="75"/>
    </row>
    <row r="35725" spans="2:3" x14ac:dyDescent="0.25">
      <c r="B35725" s="76"/>
      <c r="C35725" s="75"/>
    </row>
    <row r="35726" spans="2:3" x14ac:dyDescent="0.25">
      <c r="B35726" s="76"/>
      <c r="C35726" s="75"/>
    </row>
    <row r="35727" spans="2:3" x14ac:dyDescent="0.25">
      <c r="B35727" s="76"/>
      <c r="C35727" s="75"/>
    </row>
    <row r="35728" spans="2:3" x14ac:dyDescent="0.25">
      <c r="B35728" s="76"/>
      <c r="C35728" s="75"/>
    </row>
    <row r="35729" spans="2:3" x14ac:dyDescent="0.25">
      <c r="B35729" s="76"/>
      <c r="C35729" s="75"/>
    </row>
    <row r="35839" spans="2:3" x14ac:dyDescent="0.25">
      <c r="B35839" s="76"/>
      <c r="C35839" s="75"/>
    </row>
    <row r="35840" spans="2:3" x14ac:dyDescent="0.25">
      <c r="B35840" s="76"/>
      <c r="C35840" s="75"/>
    </row>
    <row r="35841" spans="2:3" x14ac:dyDescent="0.25">
      <c r="B35841" s="76"/>
      <c r="C35841" s="75"/>
    </row>
    <row r="35842" spans="2:3" x14ac:dyDescent="0.25">
      <c r="B35842" s="76"/>
      <c r="C35842" s="75"/>
    </row>
    <row r="35843" spans="2:3" x14ac:dyDescent="0.25">
      <c r="B35843" s="76"/>
      <c r="C35843" s="75"/>
    </row>
    <row r="35844" spans="2:3" x14ac:dyDescent="0.25">
      <c r="B35844" s="76"/>
      <c r="C35844" s="75"/>
    </row>
    <row r="35845" spans="2:3" x14ac:dyDescent="0.25">
      <c r="B35845" s="76"/>
      <c r="C35845" s="75"/>
    </row>
    <row r="35846" spans="2:3" x14ac:dyDescent="0.25">
      <c r="B35846" s="76"/>
      <c r="C35846" s="75"/>
    </row>
    <row r="35847" spans="2:3" x14ac:dyDescent="0.25">
      <c r="B35847" s="76"/>
      <c r="C35847" s="75"/>
    </row>
    <row r="35848" spans="2:3" x14ac:dyDescent="0.25">
      <c r="B35848" s="76"/>
      <c r="C35848" s="75"/>
    </row>
    <row r="35849" spans="2:3" x14ac:dyDescent="0.25">
      <c r="B35849" s="76"/>
      <c r="C35849" s="75"/>
    </row>
    <row r="35850" spans="2:3" x14ac:dyDescent="0.25">
      <c r="B35850" s="76"/>
      <c r="C35850" s="75"/>
    </row>
    <row r="35851" spans="2:3" x14ac:dyDescent="0.25">
      <c r="B35851" s="76"/>
      <c r="C35851" s="75"/>
    </row>
    <row r="35961" spans="2:3" x14ac:dyDescent="0.25">
      <c r="B35961" s="76"/>
      <c r="C35961" s="75"/>
    </row>
    <row r="35962" spans="2:3" x14ac:dyDescent="0.25">
      <c r="B35962" s="76"/>
      <c r="C35962" s="75"/>
    </row>
    <row r="35963" spans="2:3" x14ac:dyDescent="0.25">
      <c r="B35963" s="76"/>
      <c r="C35963" s="75"/>
    </row>
    <row r="35964" spans="2:3" x14ac:dyDescent="0.25">
      <c r="B35964" s="76"/>
      <c r="C35964" s="75"/>
    </row>
    <row r="35965" spans="2:3" x14ac:dyDescent="0.25">
      <c r="B35965" s="76"/>
      <c r="C35965" s="75"/>
    </row>
    <row r="35966" spans="2:3" x14ac:dyDescent="0.25">
      <c r="B35966" s="76"/>
      <c r="C35966" s="75"/>
    </row>
    <row r="35967" spans="2:3" x14ac:dyDescent="0.25">
      <c r="B35967" s="76"/>
      <c r="C35967" s="75"/>
    </row>
    <row r="35968" spans="2:3" x14ac:dyDescent="0.25">
      <c r="B35968" s="76"/>
      <c r="C35968" s="75"/>
    </row>
    <row r="35969" spans="2:3" x14ac:dyDescent="0.25">
      <c r="B35969" s="76"/>
      <c r="C35969" s="75"/>
    </row>
    <row r="35970" spans="2:3" x14ac:dyDescent="0.25">
      <c r="B35970" s="76"/>
      <c r="C35970" s="75"/>
    </row>
    <row r="35971" spans="2:3" x14ac:dyDescent="0.25">
      <c r="B35971" s="76"/>
      <c r="C35971" s="75"/>
    </row>
    <row r="35972" spans="2:3" x14ac:dyDescent="0.25">
      <c r="B35972" s="76"/>
      <c r="C35972" s="75"/>
    </row>
    <row r="35973" spans="2:3" x14ac:dyDescent="0.25">
      <c r="B35973" s="76"/>
      <c r="C35973" s="75"/>
    </row>
    <row r="36083" spans="2:3" x14ac:dyDescent="0.25">
      <c r="B36083" s="76"/>
      <c r="C36083" s="75"/>
    </row>
    <row r="36084" spans="2:3" x14ac:dyDescent="0.25">
      <c r="B36084" s="76"/>
      <c r="C36084" s="75"/>
    </row>
    <row r="36085" spans="2:3" x14ac:dyDescent="0.25">
      <c r="B36085" s="76"/>
      <c r="C36085" s="75"/>
    </row>
    <row r="36086" spans="2:3" x14ac:dyDescent="0.25">
      <c r="B36086" s="76"/>
      <c r="C36086" s="75"/>
    </row>
    <row r="36087" spans="2:3" x14ac:dyDescent="0.25">
      <c r="B36087" s="76"/>
      <c r="C36087" s="75"/>
    </row>
    <row r="36088" spans="2:3" x14ac:dyDescent="0.25">
      <c r="B36088" s="76"/>
      <c r="C36088" s="75"/>
    </row>
    <row r="36089" spans="2:3" x14ac:dyDescent="0.25">
      <c r="B36089" s="76"/>
      <c r="C36089" s="75"/>
    </row>
    <row r="36090" spans="2:3" x14ac:dyDescent="0.25">
      <c r="B36090" s="76"/>
      <c r="C36090" s="75"/>
    </row>
    <row r="36091" spans="2:3" x14ac:dyDescent="0.25">
      <c r="B36091" s="76"/>
      <c r="C36091" s="75"/>
    </row>
    <row r="36092" spans="2:3" x14ac:dyDescent="0.25">
      <c r="B36092" s="76"/>
      <c r="C36092" s="75"/>
    </row>
    <row r="36093" spans="2:3" x14ac:dyDescent="0.25">
      <c r="B36093" s="76"/>
      <c r="C36093" s="75"/>
    </row>
    <row r="36094" spans="2:3" x14ac:dyDescent="0.25">
      <c r="B36094" s="76"/>
      <c r="C36094" s="75"/>
    </row>
    <row r="36095" spans="2:3" x14ac:dyDescent="0.25">
      <c r="B36095" s="76"/>
      <c r="C36095" s="75"/>
    </row>
    <row r="36205" spans="2:3" x14ac:dyDescent="0.25">
      <c r="B36205" s="76"/>
      <c r="C36205" s="75"/>
    </row>
    <row r="36206" spans="2:3" x14ac:dyDescent="0.25">
      <c r="B36206" s="76"/>
      <c r="C36206" s="75"/>
    </row>
    <row r="36207" spans="2:3" x14ac:dyDescent="0.25">
      <c r="B36207" s="76"/>
      <c r="C36207" s="75"/>
    </row>
    <row r="36208" spans="2:3" x14ac:dyDescent="0.25">
      <c r="B36208" s="76"/>
      <c r="C36208" s="75"/>
    </row>
    <row r="36209" spans="2:3" x14ac:dyDescent="0.25">
      <c r="B36209" s="76"/>
      <c r="C36209" s="75"/>
    </row>
    <row r="36210" spans="2:3" x14ac:dyDescent="0.25">
      <c r="B36210" s="76"/>
      <c r="C36210" s="75"/>
    </row>
    <row r="36211" spans="2:3" x14ac:dyDescent="0.25">
      <c r="B36211" s="76"/>
      <c r="C36211" s="75"/>
    </row>
    <row r="36212" spans="2:3" x14ac:dyDescent="0.25">
      <c r="B36212" s="76"/>
      <c r="C36212" s="75"/>
    </row>
    <row r="36213" spans="2:3" x14ac:dyDescent="0.25">
      <c r="B36213" s="76"/>
      <c r="C36213" s="75"/>
    </row>
    <row r="36214" spans="2:3" x14ac:dyDescent="0.25">
      <c r="B36214" s="76"/>
      <c r="C36214" s="75"/>
    </row>
    <row r="36215" spans="2:3" x14ac:dyDescent="0.25">
      <c r="B36215" s="76"/>
      <c r="C36215" s="75"/>
    </row>
    <row r="36216" spans="2:3" x14ac:dyDescent="0.25">
      <c r="B36216" s="76"/>
      <c r="C36216" s="75"/>
    </row>
    <row r="36217" spans="2:3" x14ac:dyDescent="0.25">
      <c r="B36217" s="76"/>
      <c r="C36217" s="75"/>
    </row>
    <row r="36327" spans="2:3" x14ac:dyDescent="0.25">
      <c r="B36327" s="76"/>
      <c r="C36327" s="75"/>
    </row>
    <row r="36328" spans="2:3" x14ac:dyDescent="0.25">
      <c r="B36328" s="76"/>
      <c r="C36328" s="75"/>
    </row>
    <row r="36329" spans="2:3" x14ac:dyDescent="0.25">
      <c r="B36329" s="76"/>
      <c r="C36329" s="75"/>
    </row>
    <row r="36330" spans="2:3" x14ac:dyDescent="0.25">
      <c r="B36330" s="76"/>
      <c r="C36330" s="75"/>
    </row>
    <row r="36331" spans="2:3" x14ac:dyDescent="0.25">
      <c r="B36331" s="76"/>
      <c r="C36331" s="75"/>
    </row>
    <row r="36332" spans="2:3" x14ac:dyDescent="0.25">
      <c r="B36332" s="76"/>
      <c r="C36332" s="75"/>
    </row>
    <row r="36333" spans="2:3" x14ac:dyDescent="0.25">
      <c r="B36333" s="76"/>
      <c r="C36333" s="75"/>
    </row>
    <row r="36334" spans="2:3" x14ac:dyDescent="0.25">
      <c r="B36334" s="76"/>
      <c r="C36334" s="75"/>
    </row>
    <row r="36335" spans="2:3" x14ac:dyDescent="0.25">
      <c r="B36335" s="76"/>
      <c r="C36335" s="75"/>
    </row>
    <row r="36336" spans="2:3" x14ac:dyDescent="0.25">
      <c r="B36336" s="76"/>
      <c r="C36336" s="75"/>
    </row>
    <row r="36337" spans="2:3" x14ac:dyDescent="0.25">
      <c r="B36337" s="76"/>
      <c r="C36337" s="75"/>
    </row>
    <row r="36338" spans="2:3" x14ac:dyDescent="0.25">
      <c r="B36338" s="76"/>
      <c r="C36338" s="75"/>
    </row>
    <row r="36339" spans="2:3" x14ac:dyDescent="0.25">
      <c r="B36339" s="76"/>
      <c r="C36339" s="75"/>
    </row>
    <row r="36449" spans="2:3" x14ac:dyDescent="0.25">
      <c r="B36449" s="76"/>
      <c r="C36449" s="75"/>
    </row>
    <row r="36450" spans="2:3" x14ac:dyDescent="0.25">
      <c r="B36450" s="76"/>
      <c r="C36450" s="75"/>
    </row>
    <row r="36451" spans="2:3" x14ac:dyDescent="0.25">
      <c r="B36451" s="76"/>
      <c r="C36451" s="75"/>
    </row>
    <row r="36452" spans="2:3" x14ac:dyDescent="0.25">
      <c r="B36452" s="76"/>
      <c r="C36452" s="75"/>
    </row>
    <row r="36453" spans="2:3" x14ac:dyDescent="0.25">
      <c r="B36453" s="76"/>
      <c r="C36453" s="75"/>
    </row>
    <row r="36454" spans="2:3" x14ac:dyDescent="0.25">
      <c r="B36454" s="76"/>
      <c r="C36454" s="75"/>
    </row>
    <row r="36455" spans="2:3" x14ac:dyDescent="0.25">
      <c r="B36455" s="76"/>
      <c r="C36455" s="75"/>
    </row>
    <row r="36456" spans="2:3" x14ac:dyDescent="0.25">
      <c r="B36456" s="76"/>
      <c r="C36456" s="75"/>
    </row>
    <row r="36457" spans="2:3" x14ac:dyDescent="0.25">
      <c r="B36457" s="76"/>
      <c r="C36457" s="75"/>
    </row>
    <row r="36458" spans="2:3" x14ac:dyDescent="0.25">
      <c r="B36458" s="76"/>
      <c r="C36458" s="75"/>
    </row>
    <row r="36459" spans="2:3" x14ac:dyDescent="0.25">
      <c r="B36459" s="76"/>
      <c r="C36459" s="75"/>
    </row>
    <row r="36460" spans="2:3" x14ac:dyDescent="0.25">
      <c r="B36460" s="76"/>
      <c r="C36460" s="75"/>
    </row>
    <row r="36461" spans="2:3" x14ac:dyDescent="0.25">
      <c r="B36461" s="76"/>
      <c r="C36461" s="75"/>
    </row>
    <row r="36571" spans="2:3" x14ac:dyDescent="0.25">
      <c r="B36571" s="76"/>
      <c r="C36571" s="75"/>
    </row>
    <row r="36572" spans="2:3" x14ac:dyDescent="0.25">
      <c r="B36572" s="76"/>
      <c r="C36572" s="75"/>
    </row>
    <row r="36573" spans="2:3" x14ac:dyDescent="0.25">
      <c r="B36573" s="76"/>
      <c r="C36573" s="75"/>
    </row>
    <row r="36574" spans="2:3" x14ac:dyDescent="0.25">
      <c r="B36574" s="76"/>
      <c r="C36574" s="75"/>
    </row>
    <row r="36575" spans="2:3" x14ac:dyDescent="0.25">
      <c r="B36575" s="76"/>
      <c r="C36575" s="75"/>
    </row>
    <row r="36576" spans="2:3" x14ac:dyDescent="0.25">
      <c r="B36576" s="76"/>
      <c r="C36576" s="75"/>
    </row>
    <row r="36577" spans="2:3" x14ac:dyDescent="0.25">
      <c r="B36577" s="76"/>
      <c r="C36577" s="75"/>
    </row>
    <row r="36578" spans="2:3" x14ac:dyDescent="0.25">
      <c r="B36578" s="76"/>
      <c r="C36578" s="75"/>
    </row>
    <row r="36579" spans="2:3" x14ac:dyDescent="0.25">
      <c r="B36579" s="76"/>
      <c r="C36579" s="75"/>
    </row>
    <row r="36580" spans="2:3" x14ac:dyDescent="0.25">
      <c r="B36580" s="76"/>
      <c r="C36580" s="75"/>
    </row>
    <row r="36581" spans="2:3" x14ac:dyDescent="0.25">
      <c r="B36581" s="76"/>
      <c r="C36581" s="75"/>
    </row>
    <row r="36582" spans="2:3" x14ac:dyDescent="0.25">
      <c r="B36582" s="76"/>
      <c r="C36582" s="75"/>
    </row>
    <row r="36583" spans="2:3" x14ac:dyDescent="0.25">
      <c r="B36583" s="76"/>
      <c r="C36583" s="75"/>
    </row>
    <row r="36693" spans="2:3" x14ac:dyDescent="0.25">
      <c r="B36693" s="76"/>
      <c r="C36693" s="75"/>
    </row>
    <row r="36694" spans="2:3" x14ac:dyDescent="0.25">
      <c r="B36694" s="76"/>
      <c r="C36694" s="75"/>
    </row>
    <row r="36695" spans="2:3" x14ac:dyDescent="0.25">
      <c r="B36695" s="76"/>
      <c r="C36695" s="75"/>
    </row>
    <row r="36696" spans="2:3" x14ac:dyDescent="0.25">
      <c r="B36696" s="76"/>
      <c r="C36696" s="75"/>
    </row>
    <row r="36697" spans="2:3" x14ac:dyDescent="0.25">
      <c r="B36697" s="76"/>
      <c r="C36697" s="75"/>
    </row>
    <row r="36698" spans="2:3" x14ac:dyDescent="0.25">
      <c r="B36698" s="76"/>
      <c r="C36698" s="75"/>
    </row>
    <row r="36699" spans="2:3" x14ac:dyDescent="0.25">
      <c r="B36699" s="76"/>
      <c r="C36699" s="75"/>
    </row>
    <row r="36700" spans="2:3" x14ac:dyDescent="0.25">
      <c r="B36700" s="76"/>
      <c r="C36700" s="75"/>
    </row>
    <row r="36701" spans="2:3" x14ac:dyDescent="0.25">
      <c r="B36701" s="76"/>
      <c r="C36701" s="75"/>
    </row>
    <row r="36702" spans="2:3" x14ac:dyDescent="0.25">
      <c r="B36702" s="76"/>
      <c r="C36702" s="75"/>
    </row>
    <row r="36703" spans="2:3" x14ac:dyDescent="0.25">
      <c r="B36703" s="76"/>
      <c r="C36703" s="75"/>
    </row>
    <row r="36704" spans="2:3" x14ac:dyDescent="0.25">
      <c r="B36704" s="76"/>
      <c r="C36704" s="75"/>
    </row>
    <row r="36705" spans="2:3" x14ac:dyDescent="0.25">
      <c r="B36705" s="76"/>
      <c r="C36705" s="75"/>
    </row>
    <row r="36815" spans="2:3" x14ac:dyDescent="0.25">
      <c r="B36815" s="76"/>
      <c r="C36815" s="75"/>
    </row>
    <row r="36816" spans="2:3" x14ac:dyDescent="0.25">
      <c r="B36816" s="76"/>
      <c r="C36816" s="75"/>
    </row>
    <row r="36817" spans="2:3" x14ac:dyDescent="0.25">
      <c r="B36817" s="76"/>
      <c r="C36817" s="75"/>
    </row>
    <row r="36818" spans="2:3" x14ac:dyDescent="0.25">
      <c r="B36818" s="76"/>
      <c r="C36818" s="75"/>
    </row>
    <row r="36819" spans="2:3" x14ac:dyDescent="0.25">
      <c r="B36819" s="76"/>
      <c r="C36819" s="75"/>
    </row>
    <row r="36820" spans="2:3" x14ac:dyDescent="0.25">
      <c r="B36820" s="76"/>
      <c r="C36820" s="75"/>
    </row>
    <row r="36821" spans="2:3" x14ac:dyDescent="0.25">
      <c r="B36821" s="76"/>
      <c r="C36821" s="75"/>
    </row>
    <row r="36822" spans="2:3" x14ac:dyDescent="0.25">
      <c r="B36822" s="76"/>
      <c r="C36822" s="75"/>
    </row>
    <row r="36823" spans="2:3" x14ac:dyDescent="0.25">
      <c r="B36823" s="76"/>
      <c r="C36823" s="75"/>
    </row>
    <row r="36824" spans="2:3" x14ac:dyDescent="0.25">
      <c r="B36824" s="76"/>
      <c r="C36824" s="75"/>
    </row>
    <row r="36825" spans="2:3" x14ac:dyDescent="0.25">
      <c r="B36825" s="76"/>
      <c r="C36825" s="75"/>
    </row>
    <row r="36826" spans="2:3" x14ac:dyDescent="0.25">
      <c r="B36826" s="76"/>
      <c r="C36826" s="75"/>
    </row>
    <row r="36827" spans="2:3" x14ac:dyDescent="0.25">
      <c r="B36827" s="76"/>
      <c r="C36827" s="75"/>
    </row>
    <row r="36937" spans="2:3" x14ac:dyDescent="0.25">
      <c r="B36937" s="76"/>
      <c r="C36937" s="75"/>
    </row>
    <row r="36938" spans="2:3" x14ac:dyDescent="0.25">
      <c r="B36938" s="76"/>
      <c r="C36938" s="75"/>
    </row>
    <row r="36939" spans="2:3" x14ac:dyDescent="0.25">
      <c r="B36939" s="76"/>
      <c r="C36939" s="75"/>
    </row>
    <row r="36940" spans="2:3" x14ac:dyDescent="0.25">
      <c r="B36940" s="76"/>
      <c r="C36940" s="75"/>
    </row>
    <row r="36941" spans="2:3" x14ac:dyDescent="0.25">
      <c r="B36941" s="76"/>
      <c r="C36941" s="75"/>
    </row>
    <row r="36942" spans="2:3" x14ac:dyDescent="0.25">
      <c r="B36942" s="76"/>
      <c r="C36942" s="75"/>
    </row>
    <row r="36943" spans="2:3" x14ac:dyDescent="0.25">
      <c r="B36943" s="76"/>
      <c r="C36943" s="75"/>
    </row>
    <row r="36944" spans="2:3" x14ac:dyDescent="0.25">
      <c r="B36944" s="76"/>
      <c r="C36944" s="75"/>
    </row>
    <row r="36945" spans="2:3" x14ac:dyDescent="0.25">
      <c r="B36945" s="76"/>
      <c r="C36945" s="75"/>
    </row>
    <row r="36946" spans="2:3" x14ac:dyDescent="0.25">
      <c r="B36946" s="76"/>
      <c r="C36946" s="75"/>
    </row>
    <row r="36947" spans="2:3" x14ac:dyDescent="0.25">
      <c r="B36947" s="76"/>
      <c r="C36947" s="75"/>
    </row>
    <row r="36948" spans="2:3" x14ac:dyDescent="0.25">
      <c r="B36948" s="76"/>
      <c r="C36948" s="75"/>
    </row>
    <row r="36949" spans="2:3" x14ac:dyDescent="0.25">
      <c r="B36949" s="76"/>
      <c r="C36949" s="75"/>
    </row>
    <row r="37059" spans="2:3" x14ac:dyDescent="0.25">
      <c r="B37059" s="76"/>
      <c r="C37059" s="75"/>
    </row>
    <row r="37060" spans="2:3" x14ac:dyDescent="0.25">
      <c r="B37060" s="76"/>
      <c r="C37060" s="75"/>
    </row>
    <row r="37061" spans="2:3" x14ac:dyDescent="0.25">
      <c r="B37061" s="76"/>
      <c r="C37061" s="75"/>
    </row>
    <row r="37062" spans="2:3" x14ac:dyDescent="0.25">
      <c r="B37062" s="76"/>
      <c r="C37062" s="75"/>
    </row>
    <row r="37063" spans="2:3" x14ac:dyDescent="0.25">
      <c r="B37063" s="76"/>
      <c r="C37063" s="75"/>
    </row>
    <row r="37064" spans="2:3" x14ac:dyDescent="0.25">
      <c r="B37064" s="76"/>
      <c r="C37064" s="75"/>
    </row>
    <row r="37065" spans="2:3" x14ac:dyDescent="0.25">
      <c r="B37065" s="76"/>
      <c r="C37065" s="75"/>
    </row>
    <row r="37066" spans="2:3" x14ac:dyDescent="0.25">
      <c r="B37066" s="76"/>
      <c r="C37066" s="75"/>
    </row>
    <row r="37067" spans="2:3" x14ac:dyDescent="0.25">
      <c r="B37067" s="76"/>
      <c r="C37067" s="75"/>
    </row>
    <row r="37068" spans="2:3" x14ac:dyDescent="0.25">
      <c r="B37068" s="76"/>
      <c r="C37068" s="75"/>
    </row>
    <row r="37069" spans="2:3" x14ac:dyDescent="0.25">
      <c r="B37069" s="76"/>
      <c r="C37069" s="75"/>
    </row>
    <row r="37070" spans="2:3" x14ac:dyDescent="0.25">
      <c r="B37070" s="76"/>
      <c r="C37070" s="75"/>
    </row>
    <row r="37071" spans="2:3" x14ac:dyDescent="0.25">
      <c r="B37071" s="76"/>
      <c r="C37071" s="75"/>
    </row>
    <row r="37181" spans="2:3" x14ac:dyDescent="0.25">
      <c r="B37181" s="76"/>
      <c r="C37181" s="75"/>
    </row>
    <row r="37182" spans="2:3" x14ac:dyDescent="0.25">
      <c r="B37182" s="76"/>
      <c r="C37182" s="75"/>
    </row>
    <row r="37183" spans="2:3" x14ac:dyDescent="0.25">
      <c r="B37183" s="76"/>
      <c r="C37183" s="75"/>
    </row>
    <row r="37184" spans="2:3" x14ac:dyDescent="0.25">
      <c r="B37184" s="76"/>
      <c r="C37184" s="75"/>
    </row>
    <row r="37185" spans="2:3" x14ac:dyDescent="0.25">
      <c r="B37185" s="76"/>
      <c r="C37185" s="75"/>
    </row>
    <row r="37186" spans="2:3" x14ac:dyDescent="0.25">
      <c r="B37186" s="76"/>
      <c r="C37186" s="75"/>
    </row>
    <row r="37187" spans="2:3" x14ac:dyDescent="0.25">
      <c r="B37187" s="76"/>
      <c r="C37187" s="75"/>
    </row>
    <row r="37188" spans="2:3" x14ac:dyDescent="0.25">
      <c r="B37188" s="76"/>
      <c r="C37188" s="75"/>
    </row>
    <row r="37189" spans="2:3" x14ac:dyDescent="0.25">
      <c r="B37189" s="76"/>
      <c r="C37189" s="75"/>
    </row>
    <row r="37190" spans="2:3" x14ac:dyDescent="0.25">
      <c r="B37190" s="76"/>
      <c r="C37190" s="75"/>
    </row>
    <row r="37191" spans="2:3" x14ac:dyDescent="0.25">
      <c r="B37191" s="76"/>
      <c r="C37191" s="75"/>
    </row>
    <row r="37192" spans="2:3" x14ac:dyDescent="0.25">
      <c r="B37192" s="76"/>
      <c r="C37192" s="75"/>
    </row>
    <row r="37193" spans="2:3" x14ac:dyDescent="0.25">
      <c r="B37193" s="76"/>
      <c r="C37193" s="75"/>
    </row>
    <row r="37303" spans="2:3" x14ac:dyDescent="0.25">
      <c r="B37303" s="76"/>
      <c r="C37303" s="75"/>
    </row>
    <row r="37304" spans="2:3" x14ac:dyDescent="0.25">
      <c r="B37304" s="76"/>
      <c r="C37304" s="75"/>
    </row>
    <row r="37305" spans="2:3" x14ac:dyDescent="0.25">
      <c r="B37305" s="76"/>
      <c r="C37305" s="75"/>
    </row>
    <row r="37306" spans="2:3" x14ac:dyDescent="0.25">
      <c r="B37306" s="76"/>
      <c r="C37306" s="75"/>
    </row>
    <row r="37307" spans="2:3" x14ac:dyDescent="0.25">
      <c r="B37307" s="76"/>
      <c r="C37307" s="75"/>
    </row>
    <row r="37308" spans="2:3" x14ac:dyDescent="0.25">
      <c r="B37308" s="76"/>
      <c r="C37308" s="75"/>
    </row>
    <row r="37309" spans="2:3" x14ac:dyDescent="0.25">
      <c r="B37309" s="76"/>
      <c r="C37309" s="75"/>
    </row>
    <row r="37310" spans="2:3" x14ac:dyDescent="0.25">
      <c r="B37310" s="76"/>
      <c r="C37310" s="75"/>
    </row>
    <row r="37311" spans="2:3" x14ac:dyDescent="0.25">
      <c r="B37311" s="76"/>
      <c r="C37311" s="75"/>
    </row>
    <row r="37312" spans="2:3" x14ac:dyDescent="0.25">
      <c r="B37312" s="76"/>
      <c r="C37312" s="75"/>
    </row>
    <row r="37313" spans="2:3" x14ac:dyDescent="0.25">
      <c r="B37313" s="76"/>
      <c r="C37313" s="75"/>
    </row>
    <row r="37314" spans="2:3" x14ac:dyDescent="0.25">
      <c r="B37314" s="76"/>
      <c r="C37314" s="75"/>
    </row>
    <row r="37315" spans="2:3" x14ac:dyDescent="0.25">
      <c r="B37315" s="76"/>
      <c r="C37315" s="75"/>
    </row>
    <row r="37425" spans="2:3" x14ac:dyDescent="0.25">
      <c r="B37425" s="76"/>
      <c r="C37425" s="75"/>
    </row>
    <row r="37426" spans="2:3" x14ac:dyDescent="0.25">
      <c r="B37426" s="76"/>
      <c r="C37426" s="75"/>
    </row>
    <row r="37427" spans="2:3" x14ac:dyDescent="0.25">
      <c r="B37427" s="76"/>
      <c r="C37427" s="75"/>
    </row>
    <row r="37428" spans="2:3" x14ac:dyDescent="0.25">
      <c r="B37428" s="76"/>
      <c r="C37428" s="75"/>
    </row>
    <row r="37429" spans="2:3" x14ac:dyDescent="0.25">
      <c r="B37429" s="76"/>
      <c r="C37429" s="75"/>
    </row>
    <row r="37430" spans="2:3" x14ac:dyDescent="0.25">
      <c r="B37430" s="76"/>
      <c r="C37430" s="75"/>
    </row>
    <row r="37431" spans="2:3" x14ac:dyDescent="0.25">
      <c r="B37431" s="76"/>
      <c r="C37431" s="75"/>
    </row>
    <row r="37432" spans="2:3" x14ac:dyDescent="0.25">
      <c r="B37432" s="76"/>
      <c r="C37432" s="75"/>
    </row>
    <row r="37433" spans="2:3" x14ac:dyDescent="0.25">
      <c r="B37433" s="76"/>
      <c r="C37433" s="75"/>
    </row>
    <row r="37434" spans="2:3" x14ac:dyDescent="0.25">
      <c r="B37434" s="76"/>
      <c r="C37434" s="75"/>
    </row>
    <row r="37435" spans="2:3" x14ac:dyDescent="0.25">
      <c r="B37435" s="76"/>
      <c r="C37435" s="75"/>
    </row>
    <row r="37436" spans="2:3" x14ac:dyDescent="0.25">
      <c r="B37436" s="76"/>
      <c r="C37436" s="75"/>
    </row>
    <row r="37437" spans="2:3" x14ac:dyDescent="0.25">
      <c r="B37437" s="76"/>
      <c r="C37437" s="75"/>
    </row>
    <row r="37547" spans="2:3" x14ac:dyDescent="0.25">
      <c r="B37547" s="76"/>
      <c r="C37547" s="75"/>
    </row>
    <row r="37548" spans="2:3" x14ac:dyDescent="0.25">
      <c r="B37548" s="76"/>
      <c r="C37548" s="75"/>
    </row>
    <row r="37549" spans="2:3" x14ac:dyDescent="0.25">
      <c r="B37549" s="76"/>
      <c r="C37549" s="75"/>
    </row>
    <row r="37550" spans="2:3" x14ac:dyDescent="0.25">
      <c r="B37550" s="76"/>
      <c r="C37550" s="75"/>
    </row>
    <row r="37551" spans="2:3" x14ac:dyDescent="0.25">
      <c r="B37551" s="76"/>
      <c r="C37551" s="75"/>
    </row>
    <row r="37552" spans="2:3" x14ac:dyDescent="0.25">
      <c r="B37552" s="76"/>
      <c r="C37552" s="75"/>
    </row>
    <row r="37553" spans="2:3" x14ac:dyDescent="0.25">
      <c r="B37553" s="76"/>
      <c r="C37553" s="75"/>
    </row>
    <row r="37554" spans="2:3" x14ac:dyDescent="0.25">
      <c r="B37554" s="76"/>
      <c r="C37554" s="75"/>
    </row>
    <row r="37555" spans="2:3" x14ac:dyDescent="0.25">
      <c r="B37555" s="76"/>
      <c r="C37555" s="75"/>
    </row>
    <row r="37556" spans="2:3" x14ac:dyDescent="0.25">
      <c r="B37556" s="76"/>
      <c r="C37556" s="75"/>
    </row>
    <row r="37557" spans="2:3" x14ac:dyDescent="0.25">
      <c r="B37557" s="76"/>
      <c r="C37557" s="75"/>
    </row>
    <row r="37558" spans="2:3" x14ac:dyDescent="0.25">
      <c r="B37558" s="76"/>
      <c r="C37558" s="75"/>
    </row>
    <row r="37559" spans="2:3" x14ac:dyDescent="0.25">
      <c r="B37559" s="76"/>
      <c r="C37559" s="75"/>
    </row>
    <row r="37669" spans="2:3" x14ac:dyDescent="0.25">
      <c r="B37669" s="76"/>
      <c r="C37669" s="75"/>
    </row>
    <row r="37670" spans="2:3" x14ac:dyDescent="0.25">
      <c r="B37670" s="76"/>
      <c r="C37670" s="75"/>
    </row>
    <row r="37671" spans="2:3" x14ac:dyDescent="0.25">
      <c r="B37671" s="76"/>
      <c r="C37671" s="75"/>
    </row>
    <row r="37672" spans="2:3" x14ac:dyDescent="0.25">
      <c r="B37672" s="76"/>
      <c r="C37672" s="75"/>
    </row>
    <row r="37673" spans="2:3" x14ac:dyDescent="0.25">
      <c r="B37673" s="76"/>
      <c r="C37673" s="75"/>
    </row>
    <row r="37674" spans="2:3" x14ac:dyDescent="0.25">
      <c r="B37674" s="76"/>
      <c r="C37674" s="75"/>
    </row>
    <row r="37675" spans="2:3" x14ac:dyDescent="0.25">
      <c r="B37675" s="76"/>
      <c r="C37675" s="75"/>
    </row>
    <row r="37676" spans="2:3" x14ac:dyDescent="0.25">
      <c r="B37676" s="76"/>
      <c r="C37676" s="75"/>
    </row>
    <row r="37677" spans="2:3" x14ac:dyDescent="0.25">
      <c r="B37677" s="76"/>
      <c r="C37677" s="75"/>
    </row>
    <row r="37678" spans="2:3" x14ac:dyDescent="0.25">
      <c r="B37678" s="76"/>
      <c r="C37678" s="75"/>
    </row>
    <row r="37679" spans="2:3" x14ac:dyDescent="0.25">
      <c r="B37679" s="76"/>
      <c r="C37679" s="75"/>
    </row>
    <row r="37680" spans="2:3" x14ac:dyDescent="0.25">
      <c r="B37680" s="76"/>
      <c r="C37680" s="75"/>
    </row>
    <row r="37681" spans="2:3" x14ac:dyDescent="0.25">
      <c r="B37681" s="76"/>
      <c r="C37681" s="75"/>
    </row>
    <row r="37791" spans="2:3" x14ac:dyDescent="0.25">
      <c r="B37791" s="76"/>
      <c r="C37791" s="75"/>
    </row>
    <row r="37792" spans="2:3" x14ac:dyDescent="0.25">
      <c r="B37792" s="76"/>
      <c r="C37792" s="75"/>
    </row>
    <row r="37793" spans="2:3" x14ac:dyDescent="0.25">
      <c r="B37793" s="76"/>
      <c r="C37793" s="75"/>
    </row>
    <row r="37794" spans="2:3" x14ac:dyDescent="0.25">
      <c r="B37794" s="76"/>
      <c r="C37794" s="75"/>
    </row>
    <row r="37795" spans="2:3" x14ac:dyDescent="0.25">
      <c r="B37795" s="76"/>
      <c r="C37795" s="75"/>
    </row>
    <row r="37796" spans="2:3" x14ac:dyDescent="0.25">
      <c r="B37796" s="76"/>
      <c r="C37796" s="75"/>
    </row>
    <row r="37797" spans="2:3" x14ac:dyDescent="0.25">
      <c r="B37797" s="76"/>
      <c r="C37797" s="75"/>
    </row>
    <row r="37798" spans="2:3" x14ac:dyDescent="0.25">
      <c r="B37798" s="76"/>
      <c r="C37798" s="75"/>
    </row>
    <row r="37799" spans="2:3" x14ac:dyDescent="0.25">
      <c r="B37799" s="76"/>
      <c r="C37799" s="75"/>
    </row>
    <row r="37800" spans="2:3" x14ac:dyDescent="0.25">
      <c r="B37800" s="76"/>
      <c r="C37800" s="75"/>
    </row>
    <row r="37801" spans="2:3" x14ac:dyDescent="0.25">
      <c r="B37801" s="76"/>
      <c r="C37801" s="75"/>
    </row>
    <row r="37802" spans="2:3" x14ac:dyDescent="0.25">
      <c r="B37802" s="76"/>
      <c r="C37802" s="75"/>
    </row>
    <row r="37803" spans="2:3" x14ac:dyDescent="0.25">
      <c r="B37803" s="76"/>
      <c r="C37803" s="75"/>
    </row>
    <row r="37913" spans="2:3" x14ac:dyDescent="0.25">
      <c r="B37913" s="76"/>
      <c r="C37913" s="75"/>
    </row>
    <row r="37914" spans="2:3" x14ac:dyDescent="0.25">
      <c r="B37914" s="76"/>
      <c r="C37914" s="75"/>
    </row>
    <row r="37915" spans="2:3" x14ac:dyDescent="0.25">
      <c r="B37915" s="76"/>
      <c r="C37915" s="75"/>
    </row>
    <row r="37916" spans="2:3" x14ac:dyDescent="0.25">
      <c r="B37916" s="76"/>
      <c r="C37916" s="75"/>
    </row>
    <row r="37917" spans="2:3" x14ac:dyDescent="0.25">
      <c r="B37917" s="76"/>
      <c r="C37917" s="75"/>
    </row>
    <row r="37918" spans="2:3" x14ac:dyDescent="0.25">
      <c r="B37918" s="76"/>
      <c r="C37918" s="75"/>
    </row>
    <row r="37919" spans="2:3" x14ac:dyDescent="0.25">
      <c r="B37919" s="76"/>
      <c r="C37919" s="75"/>
    </row>
    <row r="37920" spans="2:3" x14ac:dyDescent="0.25">
      <c r="B37920" s="76"/>
      <c r="C37920" s="75"/>
    </row>
    <row r="37921" spans="2:3" x14ac:dyDescent="0.25">
      <c r="B37921" s="76"/>
      <c r="C37921" s="75"/>
    </row>
    <row r="37922" spans="2:3" x14ac:dyDescent="0.25">
      <c r="B37922" s="76"/>
      <c r="C37922" s="75"/>
    </row>
    <row r="37923" spans="2:3" x14ac:dyDescent="0.25">
      <c r="B37923" s="76"/>
      <c r="C37923" s="75"/>
    </row>
    <row r="37924" spans="2:3" x14ac:dyDescent="0.25">
      <c r="B37924" s="76"/>
      <c r="C37924" s="75"/>
    </row>
    <row r="37925" spans="2:3" x14ac:dyDescent="0.25">
      <c r="B37925" s="76"/>
      <c r="C37925" s="75"/>
    </row>
    <row r="38035" spans="2:3" x14ac:dyDescent="0.25">
      <c r="B38035" s="76"/>
      <c r="C38035" s="75"/>
    </row>
    <row r="38036" spans="2:3" x14ac:dyDescent="0.25">
      <c r="B38036" s="76"/>
      <c r="C38036" s="75"/>
    </row>
    <row r="38037" spans="2:3" x14ac:dyDescent="0.25">
      <c r="B38037" s="76"/>
      <c r="C38037" s="75"/>
    </row>
    <row r="38038" spans="2:3" x14ac:dyDescent="0.25">
      <c r="B38038" s="76"/>
      <c r="C38038" s="75"/>
    </row>
    <row r="38039" spans="2:3" x14ac:dyDescent="0.25">
      <c r="B38039" s="76"/>
      <c r="C38039" s="75"/>
    </row>
    <row r="38040" spans="2:3" x14ac:dyDescent="0.25">
      <c r="B38040" s="76"/>
      <c r="C38040" s="75"/>
    </row>
    <row r="38041" spans="2:3" x14ac:dyDescent="0.25">
      <c r="B38041" s="76"/>
      <c r="C38041" s="75"/>
    </row>
    <row r="38042" spans="2:3" x14ac:dyDescent="0.25">
      <c r="B38042" s="76"/>
      <c r="C38042" s="75"/>
    </row>
    <row r="38043" spans="2:3" x14ac:dyDescent="0.25">
      <c r="B38043" s="76"/>
      <c r="C38043" s="75"/>
    </row>
    <row r="38044" spans="2:3" x14ac:dyDescent="0.25">
      <c r="B38044" s="76"/>
      <c r="C38044" s="75"/>
    </row>
    <row r="38045" spans="2:3" x14ac:dyDescent="0.25">
      <c r="B38045" s="76"/>
      <c r="C38045" s="75"/>
    </row>
    <row r="38046" spans="2:3" x14ac:dyDescent="0.25">
      <c r="B38046" s="76"/>
      <c r="C38046" s="75"/>
    </row>
    <row r="38047" spans="2:3" x14ac:dyDescent="0.25">
      <c r="B38047" s="76"/>
      <c r="C38047" s="75"/>
    </row>
    <row r="38157" spans="2:3" x14ac:dyDescent="0.25">
      <c r="B38157" s="76"/>
      <c r="C38157" s="75"/>
    </row>
    <row r="38158" spans="2:3" x14ac:dyDescent="0.25">
      <c r="B38158" s="76"/>
      <c r="C38158" s="75"/>
    </row>
    <row r="38159" spans="2:3" x14ac:dyDescent="0.25">
      <c r="B38159" s="76"/>
      <c r="C38159" s="75"/>
    </row>
    <row r="38160" spans="2:3" x14ac:dyDescent="0.25">
      <c r="B38160" s="76"/>
      <c r="C38160" s="75"/>
    </row>
    <row r="38161" spans="2:3" x14ac:dyDescent="0.25">
      <c r="B38161" s="76"/>
      <c r="C38161" s="75"/>
    </row>
    <row r="38162" spans="2:3" x14ac:dyDescent="0.25">
      <c r="B38162" s="76"/>
      <c r="C38162" s="75"/>
    </row>
    <row r="38163" spans="2:3" x14ac:dyDescent="0.25">
      <c r="B38163" s="76"/>
      <c r="C38163" s="75"/>
    </row>
    <row r="38164" spans="2:3" x14ac:dyDescent="0.25">
      <c r="B38164" s="76"/>
      <c r="C38164" s="75"/>
    </row>
    <row r="38165" spans="2:3" x14ac:dyDescent="0.25">
      <c r="B38165" s="76"/>
      <c r="C38165" s="75"/>
    </row>
    <row r="38166" spans="2:3" x14ac:dyDescent="0.25">
      <c r="B38166" s="76"/>
      <c r="C38166" s="75"/>
    </row>
    <row r="38167" spans="2:3" x14ac:dyDescent="0.25">
      <c r="B38167" s="76"/>
      <c r="C38167" s="75"/>
    </row>
    <row r="38168" spans="2:3" x14ac:dyDescent="0.25">
      <c r="B38168" s="76"/>
      <c r="C38168" s="75"/>
    </row>
    <row r="38169" spans="2:3" x14ac:dyDescent="0.25">
      <c r="B38169" s="76"/>
      <c r="C38169" s="75"/>
    </row>
    <row r="38279" spans="2:3" x14ac:dyDescent="0.25">
      <c r="B38279" s="76"/>
      <c r="C38279" s="75"/>
    </row>
    <row r="38280" spans="2:3" x14ac:dyDescent="0.25">
      <c r="B38280" s="76"/>
      <c r="C38280" s="75"/>
    </row>
    <row r="38281" spans="2:3" x14ac:dyDescent="0.25">
      <c r="B38281" s="76"/>
      <c r="C38281" s="75"/>
    </row>
    <row r="38282" spans="2:3" x14ac:dyDescent="0.25">
      <c r="B38282" s="76"/>
      <c r="C38282" s="75"/>
    </row>
    <row r="38283" spans="2:3" x14ac:dyDescent="0.25">
      <c r="B38283" s="76"/>
      <c r="C38283" s="75"/>
    </row>
    <row r="38284" spans="2:3" x14ac:dyDescent="0.25">
      <c r="B38284" s="76"/>
      <c r="C38284" s="75"/>
    </row>
    <row r="38285" spans="2:3" x14ac:dyDescent="0.25">
      <c r="B38285" s="76"/>
      <c r="C38285" s="75"/>
    </row>
    <row r="38286" spans="2:3" x14ac:dyDescent="0.25">
      <c r="B38286" s="76"/>
      <c r="C38286" s="75"/>
    </row>
    <row r="38287" spans="2:3" x14ac:dyDescent="0.25">
      <c r="B38287" s="76"/>
      <c r="C38287" s="75"/>
    </row>
    <row r="38288" spans="2:3" x14ac:dyDescent="0.25">
      <c r="B38288" s="76"/>
      <c r="C38288" s="75"/>
    </row>
    <row r="38289" spans="2:3" x14ac:dyDescent="0.25">
      <c r="B38289" s="76"/>
      <c r="C38289" s="75"/>
    </row>
    <row r="38290" spans="2:3" x14ac:dyDescent="0.25">
      <c r="B38290" s="76"/>
      <c r="C38290" s="75"/>
    </row>
    <row r="38291" spans="2:3" x14ac:dyDescent="0.25">
      <c r="B38291" s="76"/>
      <c r="C38291" s="75"/>
    </row>
    <row r="38401" spans="2:3" x14ac:dyDescent="0.25">
      <c r="B38401" s="76"/>
      <c r="C38401" s="75"/>
    </row>
    <row r="38402" spans="2:3" x14ac:dyDescent="0.25">
      <c r="B38402" s="76"/>
      <c r="C38402" s="75"/>
    </row>
    <row r="38403" spans="2:3" x14ac:dyDescent="0.25">
      <c r="B38403" s="76"/>
      <c r="C38403" s="75"/>
    </row>
    <row r="38404" spans="2:3" x14ac:dyDescent="0.25">
      <c r="B38404" s="76"/>
      <c r="C38404" s="75"/>
    </row>
    <row r="38405" spans="2:3" x14ac:dyDescent="0.25">
      <c r="B38405" s="76"/>
      <c r="C38405" s="75"/>
    </row>
    <row r="38406" spans="2:3" x14ac:dyDescent="0.25">
      <c r="B38406" s="76"/>
      <c r="C38406" s="75"/>
    </row>
    <row r="38407" spans="2:3" x14ac:dyDescent="0.25">
      <c r="B38407" s="76"/>
      <c r="C38407" s="75"/>
    </row>
    <row r="38408" spans="2:3" x14ac:dyDescent="0.25">
      <c r="B38408" s="76"/>
      <c r="C38408" s="75"/>
    </row>
    <row r="38409" spans="2:3" x14ac:dyDescent="0.25">
      <c r="B38409" s="76"/>
      <c r="C38409" s="75"/>
    </row>
    <row r="38410" spans="2:3" x14ac:dyDescent="0.25">
      <c r="B38410" s="76"/>
      <c r="C38410" s="75"/>
    </row>
    <row r="38411" spans="2:3" x14ac:dyDescent="0.25">
      <c r="B38411" s="76"/>
      <c r="C38411" s="75"/>
    </row>
    <row r="38412" spans="2:3" x14ac:dyDescent="0.25">
      <c r="B38412" s="76"/>
      <c r="C38412" s="75"/>
    </row>
    <row r="38413" spans="2:3" x14ac:dyDescent="0.25">
      <c r="B38413" s="76"/>
      <c r="C38413" s="75"/>
    </row>
    <row r="38523" spans="2:3" x14ac:dyDescent="0.25">
      <c r="B38523" s="76"/>
      <c r="C38523" s="75"/>
    </row>
    <row r="38524" spans="2:3" x14ac:dyDescent="0.25">
      <c r="B38524" s="76"/>
      <c r="C38524" s="75"/>
    </row>
    <row r="38525" spans="2:3" x14ac:dyDescent="0.25">
      <c r="B38525" s="76"/>
      <c r="C38525" s="75"/>
    </row>
    <row r="38526" spans="2:3" x14ac:dyDescent="0.25">
      <c r="B38526" s="76"/>
      <c r="C38526" s="75"/>
    </row>
    <row r="38527" spans="2:3" x14ac:dyDescent="0.25">
      <c r="B38527" s="76"/>
      <c r="C38527" s="75"/>
    </row>
    <row r="38528" spans="2:3" x14ac:dyDescent="0.25">
      <c r="B38528" s="76"/>
      <c r="C38528" s="75"/>
    </row>
    <row r="38529" spans="2:3" x14ac:dyDescent="0.25">
      <c r="B38529" s="76"/>
      <c r="C38529" s="75"/>
    </row>
    <row r="38530" spans="2:3" x14ac:dyDescent="0.25">
      <c r="B38530" s="76"/>
      <c r="C38530" s="75"/>
    </row>
    <row r="38531" spans="2:3" x14ac:dyDescent="0.25">
      <c r="B38531" s="76"/>
      <c r="C38531" s="75"/>
    </row>
    <row r="38532" spans="2:3" x14ac:dyDescent="0.25">
      <c r="B38532" s="76"/>
      <c r="C38532" s="75"/>
    </row>
    <row r="38533" spans="2:3" x14ac:dyDescent="0.25">
      <c r="B38533" s="76"/>
      <c r="C38533" s="75"/>
    </row>
    <row r="38534" spans="2:3" x14ac:dyDescent="0.25">
      <c r="B38534" s="76"/>
      <c r="C38534" s="75"/>
    </row>
    <row r="38535" spans="2:3" x14ac:dyDescent="0.25">
      <c r="B38535" s="76"/>
      <c r="C38535" s="75"/>
    </row>
    <row r="38645" spans="2:3" x14ac:dyDescent="0.25">
      <c r="B38645" s="76"/>
      <c r="C38645" s="75"/>
    </row>
    <row r="38646" spans="2:3" x14ac:dyDescent="0.25">
      <c r="B38646" s="76"/>
      <c r="C38646" s="75"/>
    </row>
    <row r="38647" spans="2:3" x14ac:dyDescent="0.25">
      <c r="B38647" s="76"/>
      <c r="C38647" s="75"/>
    </row>
    <row r="38648" spans="2:3" x14ac:dyDescent="0.25">
      <c r="B38648" s="76"/>
      <c r="C38648" s="75"/>
    </row>
    <row r="38649" spans="2:3" x14ac:dyDescent="0.25">
      <c r="B38649" s="76"/>
      <c r="C38649" s="75"/>
    </row>
    <row r="38650" spans="2:3" x14ac:dyDescent="0.25">
      <c r="B38650" s="76"/>
      <c r="C38650" s="75"/>
    </row>
    <row r="38651" spans="2:3" x14ac:dyDescent="0.25">
      <c r="B38651" s="76"/>
      <c r="C38651" s="75"/>
    </row>
    <row r="38652" spans="2:3" x14ac:dyDescent="0.25">
      <c r="B38652" s="76"/>
      <c r="C38652" s="75"/>
    </row>
    <row r="38653" spans="2:3" x14ac:dyDescent="0.25">
      <c r="B38653" s="76"/>
      <c r="C38653" s="75"/>
    </row>
    <row r="38654" spans="2:3" x14ac:dyDescent="0.25">
      <c r="B38654" s="76"/>
      <c r="C38654" s="75"/>
    </row>
    <row r="38655" spans="2:3" x14ac:dyDescent="0.25">
      <c r="B38655" s="76"/>
      <c r="C38655" s="75"/>
    </row>
    <row r="38656" spans="2:3" x14ac:dyDescent="0.25">
      <c r="B38656" s="76"/>
      <c r="C38656" s="75"/>
    </row>
    <row r="38657" spans="2:3" x14ac:dyDescent="0.25">
      <c r="B38657" s="76"/>
      <c r="C38657" s="75"/>
    </row>
    <row r="38767" spans="2:3" x14ac:dyDescent="0.25">
      <c r="B38767" s="76"/>
      <c r="C38767" s="75"/>
    </row>
    <row r="38768" spans="2:3" x14ac:dyDescent="0.25">
      <c r="B38768" s="76"/>
      <c r="C38768" s="75"/>
    </row>
    <row r="38769" spans="2:3" x14ac:dyDescent="0.25">
      <c r="B38769" s="76"/>
      <c r="C38769" s="75"/>
    </row>
    <row r="38770" spans="2:3" x14ac:dyDescent="0.25">
      <c r="B38770" s="76"/>
      <c r="C38770" s="75"/>
    </row>
    <row r="38771" spans="2:3" x14ac:dyDescent="0.25">
      <c r="B38771" s="76"/>
      <c r="C38771" s="75"/>
    </row>
    <row r="38772" spans="2:3" x14ac:dyDescent="0.25">
      <c r="B38772" s="76"/>
      <c r="C38772" s="75"/>
    </row>
    <row r="38773" spans="2:3" x14ac:dyDescent="0.25">
      <c r="B38773" s="76"/>
      <c r="C38773" s="75"/>
    </row>
    <row r="38774" spans="2:3" x14ac:dyDescent="0.25">
      <c r="B38774" s="76"/>
      <c r="C38774" s="75"/>
    </row>
    <row r="38775" spans="2:3" x14ac:dyDescent="0.25">
      <c r="B38775" s="76"/>
      <c r="C38775" s="75"/>
    </row>
    <row r="38776" spans="2:3" x14ac:dyDescent="0.25">
      <c r="B38776" s="76"/>
      <c r="C38776" s="75"/>
    </row>
    <row r="38777" spans="2:3" x14ac:dyDescent="0.25">
      <c r="B38777" s="76"/>
      <c r="C38777" s="75"/>
    </row>
    <row r="38778" spans="2:3" x14ac:dyDescent="0.25">
      <c r="B38778" s="76"/>
      <c r="C38778" s="75"/>
    </row>
    <row r="38779" spans="2:3" x14ac:dyDescent="0.25">
      <c r="B38779" s="76"/>
      <c r="C38779" s="75"/>
    </row>
    <row r="38889" spans="2:3" x14ac:dyDescent="0.25">
      <c r="B38889" s="76"/>
      <c r="C38889" s="75"/>
    </row>
    <row r="38890" spans="2:3" x14ac:dyDescent="0.25">
      <c r="B38890" s="76"/>
      <c r="C38890" s="75"/>
    </row>
    <row r="38891" spans="2:3" x14ac:dyDescent="0.25">
      <c r="B38891" s="76"/>
      <c r="C38891" s="75"/>
    </row>
    <row r="38892" spans="2:3" x14ac:dyDescent="0.25">
      <c r="B38892" s="76"/>
      <c r="C38892" s="75"/>
    </row>
    <row r="38893" spans="2:3" x14ac:dyDescent="0.25">
      <c r="B38893" s="76"/>
      <c r="C38893" s="75"/>
    </row>
    <row r="38894" spans="2:3" x14ac:dyDescent="0.25">
      <c r="B38894" s="76"/>
      <c r="C38894" s="75"/>
    </row>
    <row r="38895" spans="2:3" x14ac:dyDescent="0.25">
      <c r="B38895" s="76"/>
      <c r="C38895" s="75"/>
    </row>
    <row r="38896" spans="2:3" x14ac:dyDescent="0.25">
      <c r="B38896" s="76"/>
      <c r="C38896" s="75"/>
    </row>
    <row r="38897" spans="2:3" x14ac:dyDescent="0.25">
      <c r="B38897" s="76"/>
      <c r="C38897" s="75"/>
    </row>
    <row r="38898" spans="2:3" x14ac:dyDescent="0.25">
      <c r="B38898" s="76"/>
      <c r="C38898" s="75"/>
    </row>
    <row r="38899" spans="2:3" x14ac:dyDescent="0.25">
      <c r="B38899" s="76"/>
      <c r="C38899" s="75"/>
    </row>
    <row r="38900" spans="2:3" x14ac:dyDescent="0.25">
      <c r="B38900" s="76"/>
      <c r="C38900" s="75"/>
    </row>
    <row r="38901" spans="2:3" x14ac:dyDescent="0.25">
      <c r="B38901" s="76"/>
      <c r="C38901" s="75"/>
    </row>
    <row r="39011" spans="2:3" x14ac:dyDescent="0.25">
      <c r="B39011" s="76"/>
      <c r="C39011" s="75"/>
    </row>
    <row r="39012" spans="2:3" x14ac:dyDescent="0.25">
      <c r="B39012" s="76"/>
      <c r="C39012" s="75"/>
    </row>
    <row r="39013" spans="2:3" x14ac:dyDescent="0.25">
      <c r="B39013" s="76"/>
      <c r="C39013" s="75"/>
    </row>
    <row r="39014" spans="2:3" x14ac:dyDescent="0.25">
      <c r="B39014" s="76"/>
      <c r="C39014" s="75"/>
    </row>
    <row r="39015" spans="2:3" x14ac:dyDescent="0.25">
      <c r="B39015" s="76"/>
      <c r="C39015" s="75"/>
    </row>
    <row r="39016" spans="2:3" x14ac:dyDescent="0.25">
      <c r="B39016" s="76"/>
      <c r="C39016" s="75"/>
    </row>
    <row r="39017" spans="2:3" x14ac:dyDescent="0.25">
      <c r="B39017" s="76"/>
      <c r="C39017" s="75"/>
    </row>
    <row r="39018" spans="2:3" x14ac:dyDescent="0.25">
      <c r="B39018" s="76"/>
      <c r="C39018" s="75"/>
    </row>
    <row r="39019" spans="2:3" x14ac:dyDescent="0.25">
      <c r="B39019" s="76"/>
      <c r="C39019" s="75"/>
    </row>
    <row r="39020" spans="2:3" x14ac:dyDescent="0.25">
      <c r="B39020" s="76"/>
      <c r="C39020" s="75"/>
    </row>
    <row r="39021" spans="2:3" x14ac:dyDescent="0.25">
      <c r="B39021" s="76"/>
      <c r="C39021" s="75"/>
    </row>
    <row r="39022" spans="2:3" x14ac:dyDescent="0.25">
      <c r="B39022" s="76"/>
      <c r="C39022" s="75"/>
    </row>
    <row r="39023" spans="2:3" x14ac:dyDescent="0.25">
      <c r="B39023" s="76"/>
      <c r="C39023" s="75"/>
    </row>
    <row r="39133" spans="2:3" x14ac:dyDescent="0.25">
      <c r="B39133" s="76"/>
      <c r="C39133" s="75"/>
    </row>
    <row r="39134" spans="2:3" x14ac:dyDescent="0.25">
      <c r="B39134" s="76"/>
      <c r="C39134" s="75"/>
    </row>
    <row r="39135" spans="2:3" x14ac:dyDescent="0.25">
      <c r="B39135" s="76"/>
      <c r="C39135" s="75"/>
    </row>
    <row r="39136" spans="2:3" x14ac:dyDescent="0.25">
      <c r="B39136" s="76"/>
      <c r="C39136" s="75"/>
    </row>
    <row r="39137" spans="2:3" x14ac:dyDescent="0.25">
      <c r="B39137" s="76"/>
      <c r="C39137" s="75"/>
    </row>
    <row r="39138" spans="2:3" x14ac:dyDescent="0.25">
      <c r="B39138" s="76"/>
      <c r="C39138" s="75"/>
    </row>
    <row r="39139" spans="2:3" x14ac:dyDescent="0.25">
      <c r="B39139" s="76"/>
      <c r="C39139" s="75"/>
    </row>
    <row r="39140" spans="2:3" x14ac:dyDescent="0.25">
      <c r="B39140" s="76"/>
      <c r="C39140" s="75"/>
    </row>
    <row r="39141" spans="2:3" x14ac:dyDescent="0.25">
      <c r="B39141" s="76"/>
      <c r="C39141" s="75"/>
    </row>
    <row r="39142" spans="2:3" x14ac:dyDescent="0.25">
      <c r="B39142" s="76"/>
      <c r="C39142" s="75"/>
    </row>
    <row r="39143" spans="2:3" x14ac:dyDescent="0.25">
      <c r="B39143" s="76"/>
      <c r="C39143" s="75"/>
    </row>
    <row r="39144" spans="2:3" x14ac:dyDescent="0.25">
      <c r="B39144" s="76"/>
      <c r="C39144" s="75"/>
    </row>
    <row r="39145" spans="2:3" x14ac:dyDescent="0.25">
      <c r="B39145" s="76"/>
      <c r="C39145" s="75"/>
    </row>
    <row r="39255" spans="2:3" x14ac:dyDescent="0.25">
      <c r="B39255" s="76"/>
      <c r="C39255" s="75"/>
    </row>
    <row r="39256" spans="2:3" x14ac:dyDescent="0.25">
      <c r="B39256" s="76"/>
      <c r="C39256" s="75"/>
    </row>
    <row r="39257" spans="2:3" x14ac:dyDescent="0.25">
      <c r="B39257" s="76"/>
      <c r="C39257" s="75"/>
    </row>
    <row r="39258" spans="2:3" x14ac:dyDescent="0.25">
      <c r="B39258" s="76"/>
      <c r="C39258" s="75"/>
    </row>
    <row r="39259" spans="2:3" x14ac:dyDescent="0.25">
      <c r="B39259" s="76"/>
      <c r="C39259" s="75"/>
    </row>
    <row r="39260" spans="2:3" x14ac:dyDescent="0.25">
      <c r="B39260" s="76"/>
      <c r="C39260" s="75"/>
    </row>
    <row r="39261" spans="2:3" x14ac:dyDescent="0.25">
      <c r="B39261" s="76"/>
      <c r="C39261" s="75"/>
    </row>
    <row r="39262" spans="2:3" x14ac:dyDescent="0.25">
      <c r="B39262" s="76"/>
      <c r="C39262" s="75"/>
    </row>
    <row r="39263" spans="2:3" x14ac:dyDescent="0.25">
      <c r="B39263" s="76"/>
      <c r="C39263" s="75"/>
    </row>
    <row r="39264" spans="2:3" x14ac:dyDescent="0.25">
      <c r="B39264" s="76"/>
      <c r="C39264" s="75"/>
    </row>
    <row r="39265" spans="2:3" x14ac:dyDescent="0.25">
      <c r="B39265" s="76"/>
      <c r="C39265" s="75"/>
    </row>
    <row r="39266" spans="2:3" x14ac:dyDescent="0.25">
      <c r="B39266" s="76"/>
      <c r="C39266" s="75"/>
    </row>
    <row r="39267" spans="2:3" x14ac:dyDescent="0.25">
      <c r="B39267" s="76"/>
      <c r="C39267" s="75"/>
    </row>
    <row r="39377" spans="2:3" x14ac:dyDescent="0.25">
      <c r="B39377" s="76"/>
      <c r="C39377" s="75"/>
    </row>
    <row r="39378" spans="2:3" x14ac:dyDescent="0.25">
      <c r="B39378" s="76"/>
      <c r="C39378" s="75"/>
    </row>
    <row r="39379" spans="2:3" x14ac:dyDescent="0.25">
      <c r="B39379" s="76"/>
      <c r="C39379" s="75"/>
    </row>
    <row r="39380" spans="2:3" x14ac:dyDescent="0.25">
      <c r="B39380" s="76"/>
      <c r="C39380" s="75"/>
    </row>
    <row r="39381" spans="2:3" x14ac:dyDescent="0.25">
      <c r="B39381" s="76"/>
      <c r="C39381" s="75"/>
    </row>
    <row r="39382" spans="2:3" x14ac:dyDescent="0.25">
      <c r="B39382" s="76"/>
      <c r="C39382" s="75"/>
    </row>
    <row r="39383" spans="2:3" x14ac:dyDescent="0.25">
      <c r="B39383" s="76"/>
      <c r="C39383" s="75"/>
    </row>
    <row r="39384" spans="2:3" x14ac:dyDescent="0.25">
      <c r="B39384" s="76"/>
      <c r="C39384" s="75"/>
    </row>
    <row r="39385" spans="2:3" x14ac:dyDescent="0.25">
      <c r="B39385" s="76"/>
      <c r="C39385" s="75"/>
    </row>
    <row r="39386" spans="2:3" x14ac:dyDescent="0.25">
      <c r="B39386" s="76"/>
      <c r="C39386" s="75"/>
    </row>
    <row r="39387" spans="2:3" x14ac:dyDescent="0.25">
      <c r="B39387" s="76"/>
      <c r="C39387" s="75"/>
    </row>
    <row r="39388" spans="2:3" x14ac:dyDescent="0.25">
      <c r="B39388" s="76"/>
      <c r="C39388" s="75"/>
    </row>
    <row r="39389" spans="2:3" x14ac:dyDescent="0.25">
      <c r="B39389" s="76"/>
      <c r="C39389" s="75"/>
    </row>
    <row r="39499" spans="2:3" x14ac:dyDescent="0.25">
      <c r="B39499" s="76"/>
      <c r="C39499" s="75"/>
    </row>
    <row r="39500" spans="2:3" x14ac:dyDescent="0.25">
      <c r="B39500" s="76"/>
      <c r="C39500" s="75"/>
    </row>
    <row r="39501" spans="2:3" x14ac:dyDescent="0.25">
      <c r="B39501" s="76"/>
      <c r="C39501" s="75"/>
    </row>
    <row r="39502" spans="2:3" x14ac:dyDescent="0.25">
      <c r="B39502" s="76"/>
      <c r="C39502" s="75"/>
    </row>
    <row r="39503" spans="2:3" x14ac:dyDescent="0.25">
      <c r="B39503" s="76"/>
      <c r="C39503" s="75"/>
    </row>
    <row r="39504" spans="2:3" x14ac:dyDescent="0.25">
      <c r="B39504" s="76"/>
      <c r="C39504" s="75"/>
    </row>
    <row r="39505" spans="2:3" x14ac:dyDescent="0.25">
      <c r="B39505" s="76"/>
      <c r="C39505" s="75"/>
    </row>
    <row r="39506" spans="2:3" x14ac:dyDescent="0.25">
      <c r="B39506" s="76"/>
      <c r="C39506" s="75"/>
    </row>
    <row r="39507" spans="2:3" x14ac:dyDescent="0.25">
      <c r="B39507" s="76"/>
      <c r="C39507" s="75"/>
    </row>
    <row r="39508" spans="2:3" x14ac:dyDescent="0.25">
      <c r="B39508" s="76"/>
      <c r="C39508" s="75"/>
    </row>
    <row r="39509" spans="2:3" x14ac:dyDescent="0.25">
      <c r="B39509" s="76"/>
      <c r="C39509" s="75"/>
    </row>
    <row r="39510" spans="2:3" x14ac:dyDescent="0.25">
      <c r="B39510" s="76"/>
      <c r="C39510" s="75"/>
    </row>
    <row r="39511" spans="2:3" x14ac:dyDescent="0.25">
      <c r="B39511" s="76"/>
      <c r="C39511" s="75"/>
    </row>
    <row r="39621" spans="2:3" x14ac:dyDescent="0.25">
      <c r="B39621" s="76"/>
      <c r="C39621" s="75"/>
    </row>
    <row r="39622" spans="2:3" x14ac:dyDescent="0.25">
      <c r="B39622" s="76"/>
      <c r="C39622" s="75"/>
    </row>
    <row r="39623" spans="2:3" x14ac:dyDescent="0.25">
      <c r="B39623" s="76"/>
      <c r="C39623" s="75"/>
    </row>
    <row r="39624" spans="2:3" x14ac:dyDescent="0.25">
      <c r="B39624" s="76"/>
      <c r="C39624" s="75"/>
    </row>
    <row r="39625" spans="2:3" x14ac:dyDescent="0.25">
      <c r="B39625" s="76"/>
      <c r="C39625" s="75"/>
    </row>
    <row r="39626" spans="2:3" x14ac:dyDescent="0.25">
      <c r="B39626" s="76"/>
      <c r="C39626" s="75"/>
    </row>
    <row r="39627" spans="2:3" x14ac:dyDescent="0.25">
      <c r="B39627" s="76"/>
      <c r="C39627" s="75"/>
    </row>
    <row r="39628" spans="2:3" x14ac:dyDescent="0.25">
      <c r="B39628" s="76"/>
      <c r="C39628" s="75"/>
    </row>
    <row r="39629" spans="2:3" x14ac:dyDescent="0.25">
      <c r="B39629" s="76"/>
      <c r="C39629" s="75"/>
    </row>
    <row r="39630" spans="2:3" x14ac:dyDescent="0.25">
      <c r="B39630" s="76"/>
      <c r="C39630" s="75"/>
    </row>
    <row r="39631" spans="2:3" x14ac:dyDescent="0.25">
      <c r="B39631" s="76"/>
      <c r="C39631" s="75"/>
    </row>
    <row r="39632" spans="2:3" x14ac:dyDescent="0.25">
      <c r="B39632" s="76"/>
      <c r="C39632" s="75"/>
    </row>
    <row r="39633" spans="2:3" x14ac:dyDescent="0.25">
      <c r="B39633" s="76"/>
      <c r="C39633" s="75"/>
    </row>
    <row r="39743" spans="2:3" x14ac:dyDescent="0.25">
      <c r="B39743" s="76"/>
      <c r="C39743" s="75"/>
    </row>
    <row r="39744" spans="2:3" x14ac:dyDescent="0.25">
      <c r="B39744" s="76"/>
      <c r="C39744" s="75"/>
    </row>
    <row r="39745" spans="2:3" x14ac:dyDescent="0.25">
      <c r="B39745" s="76"/>
      <c r="C39745" s="75"/>
    </row>
    <row r="39746" spans="2:3" x14ac:dyDescent="0.25">
      <c r="B39746" s="76"/>
      <c r="C39746" s="75"/>
    </row>
    <row r="39747" spans="2:3" x14ac:dyDescent="0.25">
      <c r="B39747" s="76"/>
      <c r="C39747" s="75"/>
    </row>
    <row r="39748" spans="2:3" x14ac:dyDescent="0.25">
      <c r="B39748" s="76"/>
      <c r="C39748" s="75"/>
    </row>
    <row r="39749" spans="2:3" x14ac:dyDescent="0.25">
      <c r="B39749" s="76"/>
      <c r="C39749" s="75"/>
    </row>
    <row r="39750" spans="2:3" x14ac:dyDescent="0.25">
      <c r="B39750" s="76"/>
      <c r="C39750" s="75"/>
    </row>
    <row r="39751" spans="2:3" x14ac:dyDescent="0.25">
      <c r="B39751" s="76"/>
      <c r="C39751" s="75"/>
    </row>
    <row r="39752" spans="2:3" x14ac:dyDescent="0.25">
      <c r="B39752" s="76"/>
      <c r="C39752" s="75"/>
    </row>
    <row r="39753" spans="2:3" x14ac:dyDescent="0.25">
      <c r="B39753" s="76"/>
      <c r="C39753" s="75"/>
    </row>
    <row r="39754" spans="2:3" x14ac:dyDescent="0.25">
      <c r="B39754" s="76"/>
      <c r="C39754" s="75"/>
    </row>
    <row r="39755" spans="2:3" x14ac:dyDescent="0.25">
      <c r="B39755" s="76"/>
      <c r="C39755" s="75"/>
    </row>
    <row r="39865" spans="2:3" x14ac:dyDescent="0.25">
      <c r="B39865" s="76"/>
      <c r="C39865" s="75"/>
    </row>
    <row r="39866" spans="2:3" x14ac:dyDescent="0.25">
      <c r="B39866" s="76"/>
      <c r="C39866" s="75"/>
    </row>
    <row r="39867" spans="2:3" x14ac:dyDescent="0.25">
      <c r="B39867" s="76"/>
      <c r="C39867" s="75"/>
    </row>
    <row r="39868" spans="2:3" x14ac:dyDescent="0.25">
      <c r="B39868" s="76"/>
      <c r="C39868" s="75"/>
    </row>
    <row r="39869" spans="2:3" x14ac:dyDescent="0.25">
      <c r="B39869" s="76"/>
      <c r="C39869" s="75"/>
    </row>
    <row r="39870" spans="2:3" x14ac:dyDescent="0.25">
      <c r="B39870" s="76"/>
      <c r="C39870" s="75"/>
    </row>
    <row r="39871" spans="2:3" x14ac:dyDescent="0.25">
      <c r="B39871" s="76"/>
      <c r="C39871" s="75"/>
    </row>
    <row r="39872" spans="2:3" x14ac:dyDescent="0.25">
      <c r="B39872" s="76"/>
      <c r="C39872" s="75"/>
    </row>
    <row r="39873" spans="2:3" x14ac:dyDescent="0.25">
      <c r="B39873" s="76"/>
      <c r="C39873" s="75"/>
    </row>
    <row r="39874" spans="2:3" x14ac:dyDescent="0.25">
      <c r="B39874" s="76"/>
      <c r="C39874" s="75"/>
    </row>
    <row r="39875" spans="2:3" x14ac:dyDescent="0.25">
      <c r="B39875" s="76"/>
      <c r="C39875" s="75"/>
    </row>
    <row r="39876" spans="2:3" x14ac:dyDescent="0.25">
      <c r="B39876" s="76"/>
      <c r="C39876" s="75"/>
    </row>
    <row r="39877" spans="2:3" x14ac:dyDescent="0.25">
      <c r="B39877" s="76"/>
      <c r="C39877" s="75"/>
    </row>
    <row r="39987" spans="2:3" x14ac:dyDescent="0.25">
      <c r="B39987" s="76"/>
      <c r="C39987" s="75"/>
    </row>
    <row r="39988" spans="2:3" x14ac:dyDescent="0.25">
      <c r="B39988" s="76"/>
      <c r="C39988" s="75"/>
    </row>
    <row r="39989" spans="2:3" x14ac:dyDescent="0.25">
      <c r="B39989" s="76"/>
      <c r="C39989" s="75"/>
    </row>
    <row r="39990" spans="2:3" x14ac:dyDescent="0.25">
      <c r="B39990" s="76"/>
      <c r="C39990" s="75"/>
    </row>
    <row r="39991" spans="2:3" x14ac:dyDescent="0.25">
      <c r="B39991" s="76"/>
      <c r="C39991" s="75"/>
    </row>
    <row r="39992" spans="2:3" x14ac:dyDescent="0.25">
      <c r="B39992" s="76"/>
      <c r="C39992" s="75"/>
    </row>
    <row r="39993" spans="2:3" x14ac:dyDescent="0.25">
      <c r="B39993" s="76"/>
      <c r="C39993" s="75"/>
    </row>
    <row r="39994" spans="2:3" x14ac:dyDescent="0.25">
      <c r="B39994" s="76"/>
      <c r="C39994" s="75"/>
    </row>
    <row r="39995" spans="2:3" x14ac:dyDescent="0.25">
      <c r="B39995" s="76"/>
      <c r="C39995" s="75"/>
    </row>
    <row r="39996" spans="2:3" x14ac:dyDescent="0.25">
      <c r="B39996" s="76"/>
      <c r="C39996" s="75"/>
    </row>
    <row r="39997" spans="2:3" x14ac:dyDescent="0.25">
      <c r="B39997" s="76"/>
      <c r="C39997" s="75"/>
    </row>
    <row r="39998" spans="2:3" x14ac:dyDescent="0.25">
      <c r="B39998" s="76"/>
      <c r="C39998" s="75"/>
    </row>
    <row r="39999" spans="2:3" x14ac:dyDescent="0.25">
      <c r="B39999" s="76"/>
      <c r="C39999" s="75"/>
    </row>
    <row r="40109" spans="2:3" x14ac:dyDescent="0.25">
      <c r="B40109" s="76"/>
      <c r="C40109" s="75"/>
    </row>
    <row r="40110" spans="2:3" x14ac:dyDescent="0.25">
      <c r="B40110" s="76"/>
      <c r="C40110" s="75"/>
    </row>
    <row r="40111" spans="2:3" x14ac:dyDescent="0.25">
      <c r="B40111" s="76"/>
      <c r="C40111" s="75"/>
    </row>
    <row r="40112" spans="2:3" x14ac:dyDescent="0.25">
      <c r="B40112" s="76"/>
      <c r="C40112" s="75"/>
    </row>
    <row r="40113" spans="2:3" x14ac:dyDescent="0.25">
      <c r="B40113" s="76"/>
      <c r="C40113" s="75"/>
    </row>
    <row r="40114" spans="2:3" x14ac:dyDescent="0.25">
      <c r="B40114" s="76"/>
      <c r="C40114" s="75"/>
    </row>
    <row r="40115" spans="2:3" x14ac:dyDescent="0.25">
      <c r="B40115" s="76"/>
      <c r="C40115" s="75"/>
    </row>
    <row r="40116" spans="2:3" x14ac:dyDescent="0.25">
      <c r="B40116" s="76"/>
      <c r="C40116" s="75"/>
    </row>
    <row r="40117" spans="2:3" x14ac:dyDescent="0.25">
      <c r="B40117" s="76"/>
      <c r="C40117" s="75"/>
    </row>
    <row r="40118" spans="2:3" x14ac:dyDescent="0.25">
      <c r="B40118" s="76"/>
      <c r="C40118" s="75"/>
    </row>
    <row r="40119" spans="2:3" x14ac:dyDescent="0.25">
      <c r="B40119" s="76"/>
      <c r="C40119" s="75"/>
    </row>
    <row r="40120" spans="2:3" x14ac:dyDescent="0.25">
      <c r="B40120" s="76"/>
      <c r="C40120" s="75"/>
    </row>
    <row r="40121" spans="2:3" x14ac:dyDescent="0.25">
      <c r="B40121" s="76"/>
      <c r="C40121" s="75"/>
    </row>
    <row r="40231" spans="2:3" x14ac:dyDescent="0.25">
      <c r="B40231" s="76"/>
      <c r="C40231" s="75"/>
    </row>
    <row r="40232" spans="2:3" x14ac:dyDescent="0.25">
      <c r="B40232" s="76"/>
      <c r="C40232" s="75"/>
    </row>
    <row r="40233" spans="2:3" x14ac:dyDescent="0.25">
      <c r="B40233" s="76"/>
      <c r="C40233" s="75"/>
    </row>
    <row r="40234" spans="2:3" x14ac:dyDescent="0.25">
      <c r="B40234" s="76"/>
      <c r="C40234" s="75"/>
    </row>
    <row r="40235" spans="2:3" x14ac:dyDescent="0.25">
      <c r="B40235" s="76"/>
      <c r="C40235" s="75"/>
    </row>
    <row r="40236" spans="2:3" x14ac:dyDescent="0.25">
      <c r="B40236" s="76"/>
      <c r="C40236" s="75"/>
    </row>
    <row r="40237" spans="2:3" x14ac:dyDescent="0.25">
      <c r="B40237" s="76"/>
      <c r="C40237" s="75"/>
    </row>
    <row r="40238" spans="2:3" x14ac:dyDescent="0.25">
      <c r="B40238" s="76"/>
      <c r="C40238" s="75"/>
    </row>
    <row r="40239" spans="2:3" x14ac:dyDescent="0.25">
      <c r="B40239" s="76"/>
      <c r="C40239" s="75"/>
    </row>
    <row r="40240" spans="2:3" x14ac:dyDescent="0.25">
      <c r="B40240" s="76"/>
      <c r="C40240" s="75"/>
    </row>
    <row r="40241" spans="2:3" x14ac:dyDescent="0.25">
      <c r="B40241" s="76"/>
      <c r="C40241" s="75"/>
    </row>
    <row r="40242" spans="2:3" x14ac:dyDescent="0.25">
      <c r="B40242" s="76"/>
      <c r="C40242" s="75"/>
    </row>
    <row r="40243" spans="2:3" x14ac:dyDescent="0.25">
      <c r="B40243" s="76"/>
      <c r="C40243" s="75"/>
    </row>
    <row r="40353" spans="2:3" x14ac:dyDescent="0.25">
      <c r="B40353" s="76"/>
      <c r="C40353" s="75"/>
    </row>
    <row r="40354" spans="2:3" x14ac:dyDescent="0.25">
      <c r="B40354" s="76"/>
      <c r="C40354" s="75"/>
    </row>
    <row r="40355" spans="2:3" x14ac:dyDescent="0.25">
      <c r="B40355" s="76"/>
      <c r="C40355" s="75"/>
    </row>
    <row r="40356" spans="2:3" x14ac:dyDescent="0.25">
      <c r="B40356" s="76"/>
      <c r="C40356" s="75"/>
    </row>
    <row r="40357" spans="2:3" x14ac:dyDescent="0.25">
      <c r="B40357" s="76"/>
      <c r="C40357" s="75"/>
    </row>
    <row r="40358" spans="2:3" x14ac:dyDescent="0.25">
      <c r="B40358" s="76"/>
      <c r="C40358" s="75"/>
    </row>
    <row r="40359" spans="2:3" x14ac:dyDescent="0.25">
      <c r="B40359" s="76"/>
      <c r="C40359" s="75"/>
    </row>
    <row r="40360" spans="2:3" x14ac:dyDescent="0.25">
      <c r="B40360" s="76"/>
      <c r="C40360" s="75"/>
    </row>
    <row r="40361" spans="2:3" x14ac:dyDescent="0.25">
      <c r="B40361" s="76"/>
      <c r="C40361" s="75"/>
    </row>
    <row r="40362" spans="2:3" x14ac:dyDescent="0.25">
      <c r="B40362" s="76"/>
      <c r="C40362" s="75"/>
    </row>
    <row r="40363" spans="2:3" x14ac:dyDescent="0.25">
      <c r="B40363" s="76"/>
      <c r="C40363" s="75"/>
    </row>
    <row r="40364" spans="2:3" x14ac:dyDescent="0.25">
      <c r="B40364" s="76"/>
      <c r="C40364" s="75"/>
    </row>
    <row r="40365" spans="2:3" x14ac:dyDescent="0.25">
      <c r="B40365" s="76"/>
      <c r="C40365" s="75"/>
    </row>
    <row r="40475" spans="2:3" x14ac:dyDescent="0.25">
      <c r="B40475" s="76"/>
      <c r="C40475" s="75"/>
    </row>
    <row r="40476" spans="2:3" x14ac:dyDescent="0.25">
      <c r="B40476" s="76"/>
      <c r="C40476" s="75"/>
    </row>
    <row r="40477" spans="2:3" x14ac:dyDescent="0.25">
      <c r="B40477" s="76"/>
      <c r="C40477" s="75"/>
    </row>
    <row r="40478" spans="2:3" x14ac:dyDescent="0.25">
      <c r="B40478" s="76"/>
      <c r="C40478" s="75"/>
    </row>
    <row r="40479" spans="2:3" x14ac:dyDescent="0.25">
      <c r="B40479" s="76"/>
      <c r="C40479" s="75"/>
    </row>
    <row r="40480" spans="2:3" x14ac:dyDescent="0.25">
      <c r="B40480" s="76"/>
      <c r="C40480" s="75"/>
    </row>
    <row r="40481" spans="2:3" x14ac:dyDescent="0.25">
      <c r="B40481" s="76"/>
      <c r="C40481" s="75"/>
    </row>
    <row r="40482" spans="2:3" x14ac:dyDescent="0.25">
      <c r="B40482" s="76"/>
      <c r="C40482" s="75"/>
    </row>
    <row r="40483" spans="2:3" x14ac:dyDescent="0.25">
      <c r="B40483" s="76"/>
      <c r="C40483" s="75"/>
    </row>
    <row r="40484" spans="2:3" x14ac:dyDescent="0.25">
      <c r="B40484" s="76"/>
      <c r="C40484" s="75"/>
    </row>
    <row r="40485" spans="2:3" x14ac:dyDescent="0.25">
      <c r="B40485" s="76"/>
      <c r="C40485" s="75"/>
    </row>
    <row r="40486" spans="2:3" x14ac:dyDescent="0.25">
      <c r="B40486" s="76"/>
      <c r="C40486" s="75"/>
    </row>
    <row r="40487" spans="2:3" x14ac:dyDescent="0.25">
      <c r="B40487" s="76"/>
      <c r="C40487" s="75"/>
    </row>
    <row r="40597" spans="2:3" x14ac:dyDescent="0.25">
      <c r="B40597" s="76"/>
      <c r="C40597" s="75"/>
    </row>
    <row r="40598" spans="2:3" x14ac:dyDescent="0.25">
      <c r="B40598" s="76"/>
      <c r="C40598" s="75"/>
    </row>
    <row r="40599" spans="2:3" x14ac:dyDescent="0.25">
      <c r="B40599" s="76"/>
      <c r="C40599" s="75"/>
    </row>
    <row r="40600" spans="2:3" x14ac:dyDescent="0.25">
      <c r="B40600" s="76"/>
      <c r="C40600" s="75"/>
    </row>
    <row r="40601" spans="2:3" x14ac:dyDescent="0.25">
      <c r="B40601" s="76"/>
      <c r="C40601" s="75"/>
    </row>
    <row r="40602" spans="2:3" x14ac:dyDescent="0.25">
      <c r="B40602" s="76"/>
      <c r="C40602" s="75"/>
    </row>
    <row r="40603" spans="2:3" x14ac:dyDescent="0.25">
      <c r="B40603" s="76"/>
      <c r="C40603" s="75"/>
    </row>
    <row r="40604" spans="2:3" x14ac:dyDescent="0.25">
      <c r="B40604" s="76"/>
      <c r="C40604" s="75"/>
    </row>
    <row r="40605" spans="2:3" x14ac:dyDescent="0.25">
      <c r="B40605" s="76"/>
      <c r="C40605" s="75"/>
    </row>
    <row r="40606" spans="2:3" x14ac:dyDescent="0.25">
      <c r="B40606" s="76"/>
      <c r="C40606" s="75"/>
    </row>
    <row r="40607" spans="2:3" x14ac:dyDescent="0.25">
      <c r="B40607" s="76"/>
      <c r="C40607" s="75"/>
    </row>
    <row r="40608" spans="2:3" x14ac:dyDescent="0.25">
      <c r="B40608" s="76"/>
      <c r="C40608" s="75"/>
    </row>
    <row r="40609" spans="2:3" x14ac:dyDescent="0.25">
      <c r="B40609" s="76"/>
      <c r="C40609" s="75"/>
    </row>
    <row r="40719" spans="2:3" x14ac:dyDescent="0.25">
      <c r="B40719" s="76"/>
      <c r="C40719" s="75"/>
    </row>
    <row r="40720" spans="2:3" x14ac:dyDescent="0.25">
      <c r="B40720" s="76"/>
      <c r="C40720" s="75"/>
    </row>
    <row r="40721" spans="2:3" x14ac:dyDescent="0.25">
      <c r="B40721" s="76"/>
      <c r="C40721" s="75"/>
    </row>
    <row r="40722" spans="2:3" x14ac:dyDescent="0.25">
      <c r="B40722" s="76"/>
      <c r="C40722" s="75"/>
    </row>
    <row r="40723" spans="2:3" x14ac:dyDescent="0.25">
      <c r="B40723" s="76"/>
      <c r="C40723" s="75"/>
    </row>
    <row r="40724" spans="2:3" x14ac:dyDescent="0.25">
      <c r="B40724" s="76"/>
      <c r="C40724" s="75"/>
    </row>
    <row r="40725" spans="2:3" x14ac:dyDescent="0.25">
      <c r="B40725" s="76"/>
      <c r="C40725" s="75"/>
    </row>
    <row r="40726" spans="2:3" x14ac:dyDescent="0.25">
      <c r="B40726" s="76"/>
      <c r="C40726" s="75"/>
    </row>
    <row r="40727" spans="2:3" x14ac:dyDescent="0.25">
      <c r="B40727" s="76"/>
      <c r="C40727" s="75"/>
    </row>
    <row r="40728" spans="2:3" x14ac:dyDescent="0.25">
      <c r="B40728" s="76"/>
      <c r="C40728" s="75"/>
    </row>
    <row r="40729" spans="2:3" x14ac:dyDescent="0.25">
      <c r="B40729" s="76"/>
      <c r="C40729" s="75"/>
    </row>
    <row r="40730" spans="2:3" x14ac:dyDescent="0.25">
      <c r="B40730" s="76"/>
      <c r="C40730" s="75"/>
    </row>
    <row r="40731" spans="2:3" x14ac:dyDescent="0.25">
      <c r="B40731" s="76"/>
      <c r="C40731" s="75"/>
    </row>
    <row r="40841" spans="2:3" x14ac:dyDescent="0.25">
      <c r="B40841" s="76"/>
      <c r="C40841" s="75"/>
    </row>
    <row r="40842" spans="2:3" x14ac:dyDescent="0.25">
      <c r="B40842" s="76"/>
      <c r="C40842" s="75"/>
    </row>
    <row r="40843" spans="2:3" x14ac:dyDescent="0.25">
      <c r="B40843" s="76"/>
      <c r="C40843" s="75"/>
    </row>
    <row r="40844" spans="2:3" x14ac:dyDescent="0.25">
      <c r="B40844" s="76"/>
      <c r="C40844" s="75"/>
    </row>
    <row r="40845" spans="2:3" x14ac:dyDescent="0.25">
      <c r="B40845" s="76"/>
      <c r="C40845" s="75"/>
    </row>
    <row r="40846" spans="2:3" x14ac:dyDescent="0.25">
      <c r="B40846" s="76"/>
      <c r="C40846" s="75"/>
    </row>
    <row r="40847" spans="2:3" x14ac:dyDescent="0.25">
      <c r="B40847" s="76"/>
      <c r="C40847" s="75"/>
    </row>
    <row r="40848" spans="2:3" x14ac:dyDescent="0.25">
      <c r="B40848" s="76"/>
      <c r="C40848" s="75"/>
    </row>
    <row r="40849" spans="2:3" x14ac:dyDescent="0.25">
      <c r="B40849" s="76"/>
      <c r="C40849" s="75"/>
    </row>
    <row r="40850" spans="2:3" x14ac:dyDescent="0.25">
      <c r="B40850" s="76"/>
      <c r="C40850" s="75"/>
    </row>
    <row r="40851" spans="2:3" x14ac:dyDescent="0.25">
      <c r="B40851" s="76"/>
      <c r="C40851" s="75"/>
    </row>
    <row r="40852" spans="2:3" x14ac:dyDescent="0.25">
      <c r="B40852" s="76"/>
      <c r="C40852" s="75"/>
    </row>
    <row r="40853" spans="2:3" x14ac:dyDescent="0.25">
      <c r="B40853" s="76"/>
      <c r="C40853" s="75"/>
    </row>
    <row r="40963" spans="2:3" x14ac:dyDescent="0.25">
      <c r="B40963" s="76"/>
      <c r="C40963" s="75"/>
    </row>
    <row r="40964" spans="2:3" x14ac:dyDescent="0.25">
      <c r="B40964" s="76"/>
      <c r="C40964" s="75"/>
    </row>
    <row r="40965" spans="2:3" x14ac:dyDescent="0.25">
      <c r="B40965" s="76"/>
      <c r="C40965" s="75"/>
    </row>
    <row r="40966" spans="2:3" x14ac:dyDescent="0.25">
      <c r="B40966" s="76"/>
      <c r="C40966" s="75"/>
    </row>
    <row r="40967" spans="2:3" x14ac:dyDescent="0.25">
      <c r="B40967" s="76"/>
      <c r="C40967" s="75"/>
    </row>
    <row r="40968" spans="2:3" x14ac:dyDescent="0.25">
      <c r="B40968" s="76"/>
      <c r="C40968" s="75"/>
    </row>
    <row r="40969" spans="2:3" x14ac:dyDescent="0.25">
      <c r="B40969" s="76"/>
      <c r="C40969" s="75"/>
    </row>
    <row r="40970" spans="2:3" x14ac:dyDescent="0.25">
      <c r="B40970" s="76"/>
      <c r="C40970" s="75"/>
    </row>
    <row r="40971" spans="2:3" x14ac:dyDescent="0.25">
      <c r="B40971" s="76"/>
      <c r="C40971" s="75"/>
    </row>
    <row r="40972" spans="2:3" x14ac:dyDescent="0.25">
      <c r="B40972" s="76"/>
      <c r="C40972" s="75"/>
    </row>
    <row r="40973" spans="2:3" x14ac:dyDescent="0.25">
      <c r="B40973" s="76"/>
      <c r="C40973" s="75"/>
    </row>
    <row r="40974" spans="2:3" x14ac:dyDescent="0.25">
      <c r="B40974" s="76"/>
      <c r="C40974" s="75"/>
    </row>
    <row r="40975" spans="2:3" x14ac:dyDescent="0.25">
      <c r="B40975" s="76"/>
      <c r="C40975" s="75"/>
    </row>
    <row r="41085" spans="2:3" x14ac:dyDescent="0.25">
      <c r="B41085" s="76"/>
      <c r="C41085" s="75"/>
    </row>
    <row r="41086" spans="2:3" x14ac:dyDescent="0.25">
      <c r="B41086" s="76"/>
      <c r="C41086" s="75"/>
    </row>
    <row r="41087" spans="2:3" x14ac:dyDescent="0.25">
      <c r="B41087" s="76"/>
      <c r="C41087" s="75"/>
    </row>
    <row r="41088" spans="2:3" x14ac:dyDescent="0.25">
      <c r="B41088" s="76"/>
      <c r="C41088" s="75"/>
    </row>
    <row r="41089" spans="2:3" x14ac:dyDescent="0.25">
      <c r="B41089" s="76"/>
      <c r="C41089" s="75"/>
    </row>
    <row r="41090" spans="2:3" x14ac:dyDescent="0.25">
      <c r="B41090" s="76"/>
      <c r="C41090" s="75"/>
    </row>
    <row r="41091" spans="2:3" x14ac:dyDescent="0.25">
      <c r="B41091" s="76"/>
      <c r="C41091" s="75"/>
    </row>
    <row r="41092" spans="2:3" x14ac:dyDescent="0.25">
      <c r="B41092" s="76"/>
      <c r="C41092" s="75"/>
    </row>
    <row r="41093" spans="2:3" x14ac:dyDescent="0.25">
      <c r="B41093" s="76"/>
      <c r="C41093" s="75"/>
    </row>
    <row r="41094" spans="2:3" x14ac:dyDescent="0.25">
      <c r="B41094" s="76"/>
      <c r="C41094" s="75"/>
    </row>
    <row r="41095" spans="2:3" x14ac:dyDescent="0.25">
      <c r="B41095" s="76"/>
      <c r="C41095" s="75"/>
    </row>
    <row r="41096" spans="2:3" x14ac:dyDescent="0.25">
      <c r="B41096" s="76"/>
      <c r="C41096" s="75"/>
    </row>
    <row r="41097" spans="2:3" x14ac:dyDescent="0.25">
      <c r="B41097" s="76"/>
      <c r="C41097" s="75"/>
    </row>
    <row r="41207" spans="2:3" x14ac:dyDescent="0.25">
      <c r="B41207" s="76"/>
      <c r="C41207" s="75"/>
    </row>
    <row r="41208" spans="2:3" x14ac:dyDescent="0.25">
      <c r="B41208" s="76"/>
      <c r="C41208" s="75"/>
    </row>
    <row r="41209" spans="2:3" x14ac:dyDescent="0.25">
      <c r="B41209" s="76"/>
      <c r="C41209" s="75"/>
    </row>
    <row r="41210" spans="2:3" x14ac:dyDescent="0.25">
      <c r="B41210" s="76"/>
      <c r="C41210" s="75"/>
    </row>
    <row r="41211" spans="2:3" x14ac:dyDescent="0.25">
      <c r="B41211" s="76"/>
      <c r="C41211" s="75"/>
    </row>
    <row r="41212" spans="2:3" x14ac:dyDescent="0.25">
      <c r="B41212" s="76"/>
      <c r="C41212" s="75"/>
    </row>
    <row r="41213" spans="2:3" x14ac:dyDescent="0.25">
      <c r="B41213" s="76"/>
      <c r="C41213" s="75"/>
    </row>
    <row r="41214" spans="2:3" x14ac:dyDescent="0.25">
      <c r="B41214" s="76"/>
      <c r="C41214" s="75"/>
    </row>
    <row r="41215" spans="2:3" x14ac:dyDescent="0.25">
      <c r="B41215" s="76"/>
      <c r="C41215" s="75"/>
    </row>
    <row r="41216" spans="2:3" x14ac:dyDescent="0.25">
      <c r="B41216" s="76"/>
      <c r="C41216" s="75"/>
    </row>
    <row r="41217" spans="2:3" x14ac:dyDescent="0.25">
      <c r="B41217" s="76"/>
      <c r="C41217" s="75"/>
    </row>
    <row r="41218" spans="2:3" x14ac:dyDescent="0.25">
      <c r="B41218" s="76"/>
      <c r="C41218" s="75"/>
    </row>
    <row r="41219" spans="2:3" x14ac:dyDescent="0.25">
      <c r="B41219" s="76"/>
      <c r="C41219" s="75"/>
    </row>
    <row r="41329" spans="2:3" x14ac:dyDescent="0.25">
      <c r="B41329" s="76"/>
      <c r="C41329" s="75"/>
    </row>
    <row r="41330" spans="2:3" x14ac:dyDescent="0.25">
      <c r="B41330" s="76"/>
      <c r="C41330" s="75"/>
    </row>
    <row r="41331" spans="2:3" x14ac:dyDescent="0.25">
      <c r="B41331" s="76"/>
      <c r="C41331" s="75"/>
    </row>
    <row r="41332" spans="2:3" x14ac:dyDescent="0.25">
      <c r="B41332" s="76"/>
      <c r="C41332" s="75"/>
    </row>
    <row r="41333" spans="2:3" x14ac:dyDescent="0.25">
      <c r="B41333" s="76"/>
      <c r="C41333" s="75"/>
    </row>
    <row r="41334" spans="2:3" x14ac:dyDescent="0.25">
      <c r="B41334" s="76"/>
      <c r="C41334" s="75"/>
    </row>
    <row r="41335" spans="2:3" x14ac:dyDescent="0.25">
      <c r="B41335" s="76"/>
      <c r="C41335" s="75"/>
    </row>
    <row r="41336" spans="2:3" x14ac:dyDescent="0.25">
      <c r="B41336" s="76"/>
      <c r="C41336" s="75"/>
    </row>
    <row r="41337" spans="2:3" x14ac:dyDescent="0.25">
      <c r="B41337" s="76"/>
      <c r="C41337" s="75"/>
    </row>
    <row r="41338" spans="2:3" x14ac:dyDescent="0.25">
      <c r="B41338" s="76"/>
      <c r="C41338" s="75"/>
    </row>
    <row r="41339" spans="2:3" x14ac:dyDescent="0.25">
      <c r="B41339" s="76"/>
      <c r="C41339" s="75"/>
    </row>
    <row r="41340" spans="2:3" x14ac:dyDescent="0.25">
      <c r="B41340" s="76"/>
      <c r="C41340" s="75"/>
    </row>
    <row r="41341" spans="2:3" x14ac:dyDescent="0.25">
      <c r="B41341" s="76"/>
      <c r="C41341" s="75"/>
    </row>
    <row r="41451" spans="2:3" x14ac:dyDescent="0.25">
      <c r="B41451" s="76"/>
      <c r="C41451" s="75"/>
    </row>
    <row r="41452" spans="2:3" x14ac:dyDescent="0.25">
      <c r="B41452" s="76"/>
      <c r="C41452" s="75"/>
    </row>
    <row r="41453" spans="2:3" x14ac:dyDescent="0.25">
      <c r="B41453" s="76"/>
      <c r="C41453" s="75"/>
    </row>
    <row r="41454" spans="2:3" x14ac:dyDescent="0.25">
      <c r="B41454" s="76"/>
      <c r="C41454" s="75"/>
    </row>
    <row r="41455" spans="2:3" x14ac:dyDescent="0.25">
      <c r="B41455" s="76"/>
      <c r="C41455" s="75"/>
    </row>
    <row r="41456" spans="2:3" x14ac:dyDescent="0.25">
      <c r="B41456" s="76"/>
      <c r="C41456" s="75"/>
    </row>
    <row r="41457" spans="2:3" x14ac:dyDescent="0.25">
      <c r="B41457" s="76"/>
      <c r="C41457" s="75"/>
    </row>
    <row r="41458" spans="2:3" x14ac:dyDescent="0.25">
      <c r="B41458" s="76"/>
      <c r="C41458" s="75"/>
    </row>
    <row r="41459" spans="2:3" x14ac:dyDescent="0.25">
      <c r="B41459" s="76"/>
      <c r="C41459" s="75"/>
    </row>
    <row r="41460" spans="2:3" x14ac:dyDescent="0.25">
      <c r="B41460" s="76"/>
      <c r="C41460" s="75"/>
    </row>
    <row r="41461" spans="2:3" x14ac:dyDescent="0.25">
      <c r="B41461" s="76"/>
      <c r="C41461" s="75"/>
    </row>
    <row r="41462" spans="2:3" x14ac:dyDescent="0.25">
      <c r="B41462" s="76"/>
      <c r="C41462" s="75"/>
    </row>
    <row r="41463" spans="2:3" x14ac:dyDescent="0.25">
      <c r="B41463" s="76"/>
      <c r="C41463" s="75"/>
    </row>
    <row r="41573" spans="2:3" x14ac:dyDescent="0.25">
      <c r="B41573" s="76"/>
      <c r="C41573" s="75"/>
    </row>
    <row r="41574" spans="2:3" x14ac:dyDescent="0.25">
      <c r="B41574" s="76"/>
      <c r="C41574" s="75"/>
    </row>
    <row r="41575" spans="2:3" x14ac:dyDescent="0.25">
      <c r="B41575" s="76"/>
      <c r="C41575" s="75"/>
    </row>
    <row r="41576" spans="2:3" x14ac:dyDescent="0.25">
      <c r="B41576" s="76"/>
      <c r="C41576" s="75"/>
    </row>
    <row r="41577" spans="2:3" x14ac:dyDescent="0.25">
      <c r="B41577" s="76"/>
      <c r="C41577" s="75"/>
    </row>
    <row r="41578" spans="2:3" x14ac:dyDescent="0.25">
      <c r="B41578" s="76"/>
      <c r="C41578" s="75"/>
    </row>
    <row r="41579" spans="2:3" x14ac:dyDescent="0.25">
      <c r="B41579" s="76"/>
      <c r="C41579" s="75"/>
    </row>
    <row r="41580" spans="2:3" x14ac:dyDescent="0.25">
      <c r="B41580" s="76"/>
      <c r="C41580" s="75"/>
    </row>
    <row r="41581" spans="2:3" x14ac:dyDescent="0.25">
      <c r="B41581" s="76"/>
      <c r="C41581" s="75"/>
    </row>
    <row r="41582" spans="2:3" x14ac:dyDescent="0.25">
      <c r="B41582" s="76"/>
      <c r="C41582" s="75"/>
    </row>
    <row r="41583" spans="2:3" x14ac:dyDescent="0.25">
      <c r="B41583" s="76"/>
      <c r="C41583" s="75"/>
    </row>
    <row r="41584" spans="2:3" x14ac:dyDescent="0.25">
      <c r="B41584" s="76"/>
      <c r="C41584" s="75"/>
    </row>
    <row r="41585" spans="2:3" x14ac:dyDescent="0.25">
      <c r="B41585" s="76"/>
      <c r="C41585" s="75"/>
    </row>
    <row r="41695" spans="2:3" x14ac:dyDescent="0.25">
      <c r="B41695" s="76"/>
      <c r="C41695" s="75"/>
    </row>
    <row r="41696" spans="2:3" x14ac:dyDescent="0.25">
      <c r="B41696" s="76"/>
      <c r="C41696" s="75"/>
    </row>
    <row r="41697" spans="2:3" x14ac:dyDescent="0.25">
      <c r="B41697" s="76"/>
      <c r="C41697" s="75"/>
    </row>
    <row r="41698" spans="2:3" x14ac:dyDescent="0.25">
      <c r="B41698" s="76"/>
      <c r="C41698" s="75"/>
    </row>
    <row r="41699" spans="2:3" x14ac:dyDescent="0.25">
      <c r="B41699" s="76"/>
      <c r="C41699" s="75"/>
    </row>
    <row r="41700" spans="2:3" x14ac:dyDescent="0.25">
      <c r="B41700" s="76"/>
      <c r="C41700" s="75"/>
    </row>
    <row r="41701" spans="2:3" x14ac:dyDescent="0.25">
      <c r="B41701" s="76"/>
      <c r="C41701" s="75"/>
    </row>
    <row r="41702" spans="2:3" x14ac:dyDescent="0.25">
      <c r="B41702" s="76"/>
      <c r="C41702" s="75"/>
    </row>
    <row r="41703" spans="2:3" x14ac:dyDescent="0.25">
      <c r="B41703" s="76"/>
      <c r="C41703" s="75"/>
    </row>
    <row r="41704" spans="2:3" x14ac:dyDescent="0.25">
      <c r="B41704" s="76"/>
      <c r="C41704" s="75"/>
    </row>
    <row r="41705" spans="2:3" x14ac:dyDescent="0.25">
      <c r="B41705" s="76"/>
      <c r="C41705" s="75"/>
    </row>
    <row r="41706" spans="2:3" x14ac:dyDescent="0.25">
      <c r="B41706" s="76"/>
      <c r="C41706" s="75"/>
    </row>
    <row r="41707" spans="2:3" x14ac:dyDescent="0.25">
      <c r="B41707" s="76"/>
      <c r="C41707" s="75"/>
    </row>
    <row r="41817" spans="2:3" x14ac:dyDescent="0.25">
      <c r="B41817" s="76"/>
      <c r="C41817" s="75"/>
    </row>
    <row r="41818" spans="2:3" x14ac:dyDescent="0.25">
      <c r="B41818" s="76"/>
      <c r="C41818" s="75"/>
    </row>
    <row r="41819" spans="2:3" x14ac:dyDescent="0.25">
      <c r="B41819" s="76"/>
      <c r="C41819" s="75"/>
    </row>
    <row r="41820" spans="2:3" x14ac:dyDescent="0.25">
      <c r="B41820" s="76"/>
      <c r="C41820" s="75"/>
    </row>
    <row r="41821" spans="2:3" x14ac:dyDescent="0.25">
      <c r="B41821" s="76"/>
      <c r="C41821" s="75"/>
    </row>
    <row r="41822" spans="2:3" x14ac:dyDescent="0.25">
      <c r="B41822" s="76"/>
      <c r="C41822" s="75"/>
    </row>
    <row r="41823" spans="2:3" x14ac:dyDescent="0.25">
      <c r="B41823" s="76"/>
      <c r="C41823" s="75"/>
    </row>
    <row r="41824" spans="2:3" x14ac:dyDescent="0.25">
      <c r="B41824" s="76"/>
      <c r="C41824" s="75"/>
    </row>
    <row r="41825" spans="2:3" x14ac:dyDescent="0.25">
      <c r="B41825" s="76"/>
      <c r="C41825" s="75"/>
    </row>
    <row r="41826" spans="2:3" x14ac:dyDescent="0.25">
      <c r="B41826" s="76"/>
      <c r="C41826" s="75"/>
    </row>
    <row r="41827" spans="2:3" x14ac:dyDescent="0.25">
      <c r="B41827" s="76"/>
      <c r="C41827" s="75"/>
    </row>
    <row r="41828" spans="2:3" x14ac:dyDescent="0.25">
      <c r="B41828" s="76"/>
      <c r="C41828" s="75"/>
    </row>
    <row r="41829" spans="2:3" x14ac:dyDescent="0.25">
      <c r="B41829" s="76"/>
      <c r="C41829" s="75"/>
    </row>
    <row r="41939" spans="2:3" x14ac:dyDescent="0.25">
      <c r="B41939" s="76"/>
      <c r="C41939" s="75"/>
    </row>
    <row r="41940" spans="2:3" x14ac:dyDescent="0.25">
      <c r="B41940" s="76"/>
      <c r="C41940" s="75"/>
    </row>
    <row r="41941" spans="2:3" x14ac:dyDescent="0.25">
      <c r="B41941" s="76"/>
      <c r="C41941" s="75"/>
    </row>
    <row r="41942" spans="2:3" x14ac:dyDescent="0.25">
      <c r="B41942" s="76"/>
      <c r="C41942" s="75"/>
    </row>
    <row r="41943" spans="2:3" x14ac:dyDescent="0.25">
      <c r="B41943" s="76"/>
      <c r="C41943" s="75"/>
    </row>
    <row r="41944" spans="2:3" x14ac:dyDescent="0.25">
      <c r="B41944" s="76"/>
      <c r="C41944" s="75"/>
    </row>
    <row r="41945" spans="2:3" x14ac:dyDescent="0.25">
      <c r="B41945" s="76"/>
      <c r="C41945" s="75"/>
    </row>
    <row r="41946" spans="2:3" x14ac:dyDescent="0.25">
      <c r="B41946" s="76"/>
      <c r="C41946" s="75"/>
    </row>
    <row r="41947" spans="2:3" x14ac:dyDescent="0.25">
      <c r="B41947" s="76"/>
      <c r="C41947" s="75"/>
    </row>
    <row r="41948" spans="2:3" x14ac:dyDescent="0.25">
      <c r="B41948" s="76"/>
      <c r="C41948" s="75"/>
    </row>
    <row r="41949" spans="2:3" x14ac:dyDescent="0.25">
      <c r="B41949" s="76"/>
      <c r="C41949" s="75"/>
    </row>
    <row r="41950" spans="2:3" x14ac:dyDescent="0.25">
      <c r="B41950" s="76"/>
      <c r="C41950" s="75"/>
    </row>
    <row r="41951" spans="2:3" x14ac:dyDescent="0.25">
      <c r="B41951" s="76"/>
      <c r="C41951" s="75"/>
    </row>
    <row r="42061" spans="2:3" x14ac:dyDescent="0.25">
      <c r="B42061" s="76"/>
      <c r="C42061" s="75"/>
    </row>
    <row r="42062" spans="2:3" x14ac:dyDescent="0.25">
      <c r="B42062" s="76"/>
      <c r="C42062" s="75"/>
    </row>
    <row r="42063" spans="2:3" x14ac:dyDescent="0.25">
      <c r="B42063" s="76"/>
      <c r="C42063" s="75"/>
    </row>
    <row r="42064" spans="2:3" x14ac:dyDescent="0.25">
      <c r="B42064" s="76"/>
      <c r="C42064" s="75"/>
    </row>
    <row r="42065" spans="2:3" x14ac:dyDescent="0.25">
      <c r="B42065" s="76"/>
      <c r="C42065" s="75"/>
    </row>
    <row r="42066" spans="2:3" x14ac:dyDescent="0.25">
      <c r="B42066" s="76"/>
      <c r="C42066" s="75"/>
    </row>
    <row r="42067" spans="2:3" x14ac:dyDescent="0.25">
      <c r="B42067" s="76"/>
      <c r="C42067" s="75"/>
    </row>
    <row r="42068" spans="2:3" x14ac:dyDescent="0.25">
      <c r="B42068" s="76"/>
      <c r="C42068" s="75"/>
    </row>
    <row r="42069" spans="2:3" x14ac:dyDescent="0.25">
      <c r="B42069" s="76"/>
      <c r="C42069" s="75"/>
    </row>
    <row r="42070" spans="2:3" x14ac:dyDescent="0.25">
      <c r="B42070" s="76"/>
      <c r="C42070" s="75"/>
    </row>
    <row r="42071" spans="2:3" x14ac:dyDescent="0.25">
      <c r="B42071" s="76"/>
      <c r="C42071" s="75"/>
    </row>
    <row r="42072" spans="2:3" x14ac:dyDescent="0.25">
      <c r="B42072" s="76"/>
      <c r="C42072" s="75"/>
    </row>
    <row r="42073" spans="2:3" x14ac:dyDescent="0.25">
      <c r="B42073" s="76"/>
      <c r="C42073" s="75"/>
    </row>
    <row r="42183" spans="2:3" x14ac:dyDescent="0.25">
      <c r="B42183" s="76"/>
      <c r="C42183" s="75"/>
    </row>
    <row r="42184" spans="2:3" x14ac:dyDescent="0.25">
      <c r="B42184" s="76"/>
      <c r="C42184" s="75"/>
    </row>
    <row r="42185" spans="2:3" x14ac:dyDescent="0.25">
      <c r="B42185" s="76"/>
      <c r="C42185" s="75"/>
    </row>
    <row r="42186" spans="2:3" x14ac:dyDescent="0.25">
      <c r="B42186" s="76"/>
      <c r="C42186" s="75"/>
    </row>
    <row r="42187" spans="2:3" x14ac:dyDescent="0.25">
      <c r="B42187" s="76"/>
      <c r="C42187" s="75"/>
    </row>
    <row r="42188" spans="2:3" x14ac:dyDescent="0.25">
      <c r="B42188" s="76"/>
      <c r="C42188" s="75"/>
    </row>
    <row r="42189" spans="2:3" x14ac:dyDescent="0.25">
      <c r="B42189" s="76"/>
      <c r="C42189" s="75"/>
    </row>
    <row r="42190" spans="2:3" x14ac:dyDescent="0.25">
      <c r="B42190" s="76"/>
      <c r="C42190" s="75"/>
    </row>
    <row r="42191" spans="2:3" x14ac:dyDescent="0.25">
      <c r="B42191" s="76"/>
      <c r="C42191" s="75"/>
    </row>
    <row r="42192" spans="2:3" x14ac:dyDescent="0.25">
      <c r="B42192" s="76"/>
      <c r="C42192" s="75"/>
    </row>
    <row r="42193" spans="2:3" x14ac:dyDescent="0.25">
      <c r="B42193" s="76"/>
      <c r="C42193" s="75"/>
    </row>
    <row r="42194" spans="2:3" x14ac:dyDescent="0.25">
      <c r="B42194" s="76"/>
      <c r="C42194" s="75"/>
    </row>
    <row r="42195" spans="2:3" x14ac:dyDescent="0.25">
      <c r="B42195" s="76"/>
      <c r="C42195" s="75"/>
    </row>
    <row r="42305" spans="2:3" x14ac:dyDescent="0.25">
      <c r="B42305" s="76"/>
      <c r="C42305" s="75"/>
    </row>
    <row r="42306" spans="2:3" x14ac:dyDescent="0.25">
      <c r="B42306" s="76"/>
      <c r="C42306" s="75"/>
    </row>
    <row r="42307" spans="2:3" x14ac:dyDescent="0.25">
      <c r="B42307" s="76"/>
      <c r="C42307" s="75"/>
    </row>
    <row r="42308" spans="2:3" x14ac:dyDescent="0.25">
      <c r="B42308" s="76"/>
      <c r="C42308" s="75"/>
    </row>
    <row r="42309" spans="2:3" x14ac:dyDescent="0.25">
      <c r="B42309" s="76"/>
      <c r="C42309" s="75"/>
    </row>
    <row r="42310" spans="2:3" x14ac:dyDescent="0.25">
      <c r="B42310" s="76"/>
      <c r="C42310" s="75"/>
    </row>
    <row r="42311" spans="2:3" x14ac:dyDescent="0.25">
      <c r="B42311" s="76"/>
      <c r="C42311" s="75"/>
    </row>
    <row r="42312" spans="2:3" x14ac:dyDescent="0.25">
      <c r="B42312" s="76"/>
      <c r="C42312" s="75"/>
    </row>
    <row r="42313" spans="2:3" x14ac:dyDescent="0.25">
      <c r="B42313" s="76"/>
      <c r="C42313" s="75"/>
    </row>
    <row r="42314" spans="2:3" x14ac:dyDescent="0.25">
      <c r="B42314" s="76"/>
      <c r="C42314" s="75"/>
    </row>
    <row r="42315" spans="2:3" x14ac:dyDescent="0.25">
      <c r="B42315" s="76"/>
      <c r="C42315" s="75"/>
    </row>
    <row r="42316" spans="2:3" x14ac:dyDescent="0.25">
      <c r="B42316" s="76"/>
      <c r="C42316" s="75"/>
    </row>
    <row r="42317" spans="2:3" x14ac:dyDescent="0.25">
      <c r="B42317" s="76"/>
      <c r="C42317" s="75"/>
    </row>
    <row r="42427" spans="2:3" x14ac:dyDescent="0.25">
      <c r="B42427" s="76"/>
      <c r="C42427" s="75"/>
    </row>
    <row r="42428" spans="2:3" x14ac:dyDescent="0.25">
      <c r="B42428" s="76"/>
      <c r="C42428" s="75"/>
    </row>
    <row r="42429" spans="2:3" x14ac:dyDescent="0.25">
      <c r="B42429" s="76"/>
      <c r="C42429" s="75"/>
    </row>
    <row r="42430" spans="2:3" x14ac:dyDescent="0.25">
      <c r="B42430" s="76"/>
      <c r="C42430" s="75"/>
    </row>
    <row r="42431" spans="2:3" x14ac:dyDescent="0.25">
      <c r="B42431" s="76"/>
      <c r="C42431" s="75"/>
    </row>
    <row r="42432" spans="2:3" x14ac:dyDescent="0.25">
      <c r="B42432" s="76"/>
      <c r="C42432" s="75"/>
    </row>
    <row r="42433" spans="2:3" x14ac:dyDescent="0.25">
      <c r="B42433" s="76"/>
      <c r="C42433" s="75"/>
    </row>
    <row r="42434" spans="2:3" x14ac:dyDescent="0.25">
      <c r="B42434" s="76"/>
      <c r="C42434" s="75"/>
    </row>
    <row r="42435" spans="2:3" x14ac:dyDescent="0.25">
      <c r="B42435" s="76"/>
      <c r="C42435" s="75"/>
    </row>
    <row r="42436" spans="2:3" x14ac:dyDescent="0.25">
      <c r="B42436" s="76"/>
      <c r="C42436" s="75"/>
    </row>
    <row r="42437" spans="2:3" x14ac:dyDescent="0.25">
      <c r="B42437" s="76"/>
      <c r="C42437" s="75"/>
    </row>
    <row r="42438" spans="2:3" x14ac:dyDescent="0.25">
      <c r="B42438" s="76"/>
      <c r="C42438" s="75"/>
    </row>
    <row r="42439" spans="2:3" x14ac:dyDescent="0.25">
      <c r="B42439" s="76"/>
      <c r="C42439" s="75"/>
    </row>
    <row r="42549" spans="2:3" x14ac:dyDescent="0.25">
      <c r="B42549" s="76"/>
      <c r="C42549" s="75"/>
    </row>
    <row r="42550" spans="2:3" x14ac:dyDescent="0.25">
      <c r="B42550" s="76"/>
      <c r="C42550" s="75"/>
    </row>
    <row r="42551" spans="2:3" x14ac:dyDescent="0.25">
      <c r="B42551" s="76"/>
      <c r="C42551" s="75"/>
    </row>
    <row r="42552" spans="2:3" x14ac:dyDescent="0.25">
      <c r="B42552" s="76"/>
      <c r="C42552" s="75"/>
    </row>
    <row r="42553" spans="2:3" x14ac:dyDescent="0.25">
      <c r="B42553" s="76"/>
      <c r="C42553" s="75"/>
    </row>
    <row r="42554" spans="2:3" x14ac:dyDescent="0.25">
      <c r="B42554" s="76"/>
      <c r="C42554" s="75"/>
    </row>
    <row r="42555" spans="2:3" x14ac:dyDescent="0.25">
      <c r="B42555" s="76"/>
      <c r="C42555" s="75"/>
    </row>
    <row r="42556" spans="2:3" x14ac:dyDescent="0.25">
      <c r="B42556" s="76"/>
      <c r="C42556" s="75"/>
    </row>
    <row r="42557" spans="2:3" x14ac:dyDescent="0.25">
      <c r="B42557" s="76"/>
      <c r="C42557" s="75"/>
    </row>
    <row r="42558" spans="2:3" x14ac:dyDescent="0.25">
      <c r="B42558" s="76"/>
      <c r="C42558" s="75"/>
    </row>
    <row r="42559" spans="2:3" x14ac:dyDescent="0.25">
      <c r="B42559" s="76"/>
      <c r="C42559" s="75"/>
    </row>
    <row r="42560" spans="2:3" x14ac:dyDescent="0.25">
      <c r="B42560" s="76"/>
      <c r="C42560" s="75"/>
    </row>
    <row r="42561" spans="2:3" x14ac:dyDescent="0.25">
      <c r="B42561" s="76"/>
      <c r="C42561" s="75"/>
    </row>
    <row r="42671" spans="2:3" x14ac:dyDescent="0.25">
      <c r="B42671" s="76"/>
      <c r="C42671" s="75"/>
    </row>
    <row r="42672" spans="2:3" x14ac:dyDescent="0.25">
      <c r="B42672" s="76"/>
      <c r="C42672" s="75"/>
    </row>
    <row r="42673" spans="2:3" x14ac:dyDescent="0.25">
      <c r="B42673" s="76"/>
      <c r="C42673" s="75"/>
    </row>
    <row r="42674" spans="2:3" x14ac:dyDescent="0.25">
      <c r="B42674" s="76"/>
      <c r="C42674" s="75"/>
    </row>
    <row r="42675" spans="2:3" x14ac:dyDescent="0.25">
      <c r="B42675" s="76"/>
      <c r="C42675" s="75"/>
    </row>
    <row r="42676" spans="2:3" x14ac:dyDescent="0.25">
      <c r="B42676" s="76"/>
      <c r="C42676" s="75"/>
    </row>
    <row r="42677" spans="2:3" x14ac:dyDescent="0.25">
      <c r="B42677" s="76"/>
      <c r="C42677" s="75"/>
    </row>
    <row r="42678" spans="2:3" x14ac:dyDescent="0.25">
      <c r="B42678" s="76"/>
      <c r="C42678" s="75"/>
    </row>
    <row r="42679" spans="2:3" x14ac:dyDescent="0.25">
      <c r="B42679" s="76"/>
      <c r="C42679" s="75"/>
    </row>
    <row r="42680" spans="2:3" x14ac:dyDescent="0.25">
      <c r="B42680" s="76"/>
      <c r="C42680" s="75"/>
    </row>
    <row r="42681" spans="2:3" x14ac:dyDescent="0.25">
      <c r="B42681" s="76"/>
      <c r="C42681" s="75"/>
    </row>
    <row r="42682" spans="2:3" x14ac:dyDescent="0.25">
      <c r="B42682" s="76"/>
      <c r="C42682" s="75"/>
    </row>
    <row r="42683" spans="2:3" x14ac:dyDescent="0.25">
      <c r="B42683" s="76"/>
      <c r="C42683" s="75"/>
    </row>
    <row r="42793" spans="2:3" x14ac:dyDescent="0.25">
      <c r="B42793" s="76"/>
      <c r="C42793" s="75"/>
    </row>
    <row r="42794" spans="2:3" x14ac:dyDescent="0.25">
      <c r="B42794" s="76"/>
      <c r="C42794" s="75"/>
    </row>
    <row r="42795" spans="2:3" x14ac:dyDescent="0.25">
      <c r="B42795" s="76"/>
      <c r="C42795" s="75"/>
    </row>
    <row r="42796" spans="2:3" x14ac:dyDescent="0.25">
      <c r="B42796" s="76"/>
      <c r="C42796" s="75"/>
    </row>
    <row r="42797" spans="2:3" x14ac:dyDescent="0.25">
      <c r="B42797" s="76"/>
      <c r="C42797" s="75"/>
    </row>
    <row r="42798" spans="2:3" x14ac:dyDescent="0.25">
      <c r="B42798" s="76"/>
      <c r="C42798" s="75"/>
    </row>
    <row r="42799" spans="2:3" x14ac:dyDescent="0.25">
      <c r="B42799" s="76"/>
      <c r="C42799" s="75"/>
    </row>
    <row r="42800" spans="2:3" x14ac:dyDescent="0.25">
      <c r="B42800" s="76"/>
      <c r="C42800" s="75"/>
    </row>
    <row r="42801" spans="2:3" x14ac:dyDescent="0.25">
      <c r="B42801" s="76"/>
      <c r="C42801" s="75"/>
    </row>
    <row r="42802" spans="2:3" x14ac:dyDescent="0.25">
      <c r="B42802" s="76"/>
      <c r="C42802" s="75"/>
    </row>
    <row r="42803" spans="2:3" x14ac:dyDescent="0.25">
      <c r="B42803" s="76"/>
      <c r="C42803" s="75"/>
    </row>
    <row r="42804" spans="2:3" x14ac:dyDescent="0.25">
      <c r="B42804" s="76"/>
      <c r="C42804" s="75"/>
    </row>
    <row r="42805" spans="2:3" x14ac:dyDescent="0.25">
      <c r="B42805" s="76"/>
      <c r="C42805" s="75"/>
    </row>
    <row r="42915" spans="2:3" x14ac:dyDescent="0.25">
      <c r="B42915" s="76"/>
      <c r="C42915" s="75"/>
    </row>
    <row r="42916" spans="2:3" x14ac:dyDescent="0.25">
      <c r="B42916" s="76"/>
      <c r="C42916" s="75"/>
    </row>
    <row r="42917" spans="2:3" x14ac:dyDescent="0.25">
      <c r="B42917" s="76"/>
      <c r="C42917" s="75"/>
    </row>
    <row r="42918" spans="2:3" x14ac:dyDescent="0.25">
      <c r="B42918" s="76"/>
      <c r="C42918" s="75"/>
    </row>
    <row r="42919" spans="2:3" x14ac:dyDescent="0.25">
      <c r="B42919" s="76"/>
      <c r="C42919" s="75"/>
    </row>
    <row r="42920" spans="2:3" x14ac:dyDescent="0.25">
      <c r="B42920" s="76"/>
      <c r="C42920" s="75"/>
    </row>
    <row r="42921" spans="2:3" x14ac:dyDescent="0.25">
      <c r="B42921" s="76"/>
      <c r="C42921" s="75"/>
    </row>
    <row r="42922" spans="2:3" x14ac:dyDescent="0.25">
      <c r="B42922" s="76"/>
      <c r="C42922" s="75"/>
    </row>
    <row r="42923" spans="2:3" x14ac:dyDescent="0.25">
      <c r="B42923" s="76"/>
      <c r="C42923" s="75"/>
    </row>
    <row r="42924" spans="2:3" x14ac:dyDescent="0.25">
      <c r="B42924" s="76"/>
      <c r="C42924" s="75"/>
    </row>
    <row r="42925" spans="2:3" x14ac:dyDescent="0.25">
      <c r="B42925" s="76"/>
      <c r="C42925" s="75"/>
    </row>
    <row r="42926" spans="2:3" x14ac:dyDescent="0.25">
      <c r="B42926" s="76"/>
      <c r="C42926" s="75"/>
    </row>
    <row r="42927" spans="2:3" x14ac:dyDescent="0.25">
      <c r="B42927" s="76"/>
      <c r="C42927" s="75"/>
    </row>
    <row r="43037" spans="2:3" x14ac:dyDescent="0.25">
      <c r="B43037" s="76"/>
      <c r="C43037" s="75"/>
    </row>
    <row r="43038" spans="2:3" x14ac:dyDescent="0.25">
      <c r="B43038" s="76"/>
      <c r="C43038" s="75"/>
    </row>
    <row r="43039" spans="2:3" x14ac:dyDescent="0.25">
      <c r="B43039" s="76"/>
      <c r="C43039" s="75"/>
    </row>
    <row r="43040" spans="2:3" x14ac:dyDescent="0.25">
      <c r="B43040" s="76"/>
      <c r="C43040" s="75"/>
    </row>
    <row r="43041" spans="2:3" x14ac:dyDescent="0.25">
      <c r="B43041" s="76"/>
      <c r="C43041" s="75"/>
    </row>
    <row r="43042" spans="2:3" x14ac:dyDescent="0.25">
      <c r="B43042" s="76"/>
      <c r="C43042" s="75"/>
    </row>
    <row r="43043" spans="2:3" x14ac:dyDescent="0.25">
      <c r="B43043" s="76"/>
      <c r="C43043" s="75"/>
    </row>
    <row r="43044" spans="2:3" x14ac:dyDescent="0.25">
      <c r="B43044" s="76"/>
      <c r="C43044" s="75"/>
    </row>
    <row r="43045" spans="2:3" x14ac:dyDescent="0.25">
      <c r="B43045" s="76"/>
      <c r="C43045" s="75"/>
    </row>
    <row r="43046" spans="2:3" x14ac:dyDescent="0.25">
      <c r="B43046" s="76"/>
      <c r="C43046" s="75"/>
    </row>
    <row r="43047" spans="2:3" x14ac:dyDescent="0.25">
      <c r="B43047" s="76"/>
      <c r="C43047" s="75"/>
    </row>
    <row r="43048" spans="2:3" x14ac:dyDescent="0.25">
      <c r="B43048" s="76"/>
      <c r="C43048" s="75"/>
    </row>
    <row r="43049" spans="2:3" x14ac:dyDescent="0.25">
      <c r="B43049" s="76"/>
      <c r="C43049" s="75"/>
    </row>
    <row r="43159" spans="2:3" x14ac:dyDescent="0.25">
      <c r="B43159" s="76"/>
      <c r="C43159" s="75"/>
    </row>
    <row r="43160" spans="2:3" x14ac:dyDescent="0.25">
      <c r="B43160" s="76"/>
      <c r="C43160" s="75"/>
    </row>
    <row r="43161" spans="2:3" x14ac:dyDescent="0.25">
      <c r="B43161" s="76"/>
      <c r="C43161" s="75"/>
    </row>
    <row r="43162" spans="2:3" x14ac:dyDescent="0.25">
      <c r="B43162" s="76"/>
      <c r="C43162" s="75"/>
    </row>
    <row r="43163" spans="2:3" x14ac:dyDescent="0.25">
      <c r="B43163" s="76"/>
      <c r="C43163" s="75"/>
    </row>
    <row r="43164" spans="2:3" x14ac:dyDescent="0.25">
      <c r="B43164" s="76"/>
      <c r="C43164" s="75"/>
    </row>
    <row r="43165" spans="2:3" x14ac:dyDescent="0.25">
      <c r="B43165" s="76"/>
      <c r="C43165" s="75"/>
    </row>
    <row r="43166" spans="2:3" x14ac:dyDescent="0.25">
      <c r="B43166" s="76"/>
      <c r="C43166" s="75"/>
    </row>
    <row r="43167" spans="2:3" x14ac:dyDescent="0.25">
      <c r="B43167" s="76"/>
      <c r="C43167" s="75"/>
    </row>
    <row r="43168" spans="2:3" x14ac:dyDescent="0.25">
      <c r="B43168" s="76"/>
      <c r="C43168" s="75"/>
    </row>
    <row r="43169" spans="2:3" x14ac:dyDescent="0.25">
      <c r="B43169" s="76"/>
      <c r="C43169" s="75"/>
    </row>
    <row r="43170" spans="2:3" x14ac:dyDescent="0.25">
      <c r="B43170" s="76"/>
      <c r="C43170" s="75"/>
    </row>
    <row r="43171" spans="2:3" x14ac:dyDescent="0.25">
      <c r="B43171" s="76"/>
      <c r="C43171" s="75"/>
    </row>
    <row r="43281" spans="2:3" x14ac:dyDescent="0.25">
      <c r="B43281" s="76"/>
      <c r="C43281" s="75"/>
    </row>
    <row r="43282" spans="2:3" x14ac:dyDescent="0.25">
      <c r="B43282" s="76"/>
      <c r="C43282" s="75"/>
    </row>
    <row r="43283" spans="2:3" x14ac:dyDescent="0.25">
      <c r="B43283" s="76"/>
      <c r="C43283" s="75"/>
    </row>
    <row r="43284" spans="2:3" x14ac:dyDescent="0.25">
      <c r="B43284" s="76"/>
      <c r="C43284" s="75"/>
    </row>
    <row r="43285" spans="2:3" x14ac:dyDescent="0.25">
      <c r="B43285" s="76"/>
      <c r="C43285" s="75"/>
    </row>
    <row r="43286" spans="2:3" x14ac:dyDescent="0.25">
      <c r="B43286" s="76"/>
      <c r="C43286" s="75"/>
    </row>
    <row r="43287" spans="2:3" x14ac:dyDescent="0.25">
      <c r="B43287" s="76"/>
      <c r="C43287" s="75"/>
    </row>
    <row r="43288" spans="2:3" x14ac:dyDescent="0.25">
      <c r="B43288" s="76"/>
      <c r="C43288" s="75"/>
    </row>
    <row r="43289" spans="2:3" x14ac:dyDescent="0.25">
      <c r="B43289" s="76"/>
      <c r="C43289" s="75"/>
    </row>
    <row r="43290" spans="2:3" x14ac:dyDescent="0.25">
      <c r="B43290" s="76"/>
      <c r="C43290" s="75"/>
    </row>
    <row r="43291" spans="2:3" x14ac:dyDescent="0.25">
      <c r="B43291" s="76"/>
      <c r="C43291" s="75"/>
    </row>
    <row r="43292" spans="2:3" x14ac:dyDescent="0.25">
      <c r="B43292" s="76"/>
      <c r="C43292" s="75"/>
    </row>
    <row r="43293" spans="2:3" x14ac:dyDescent="0.25">
      <c r="B43293" s="76"/>
      <c r="C43293" s="75"/>
    </row>
    <row r="43403" spans="2:3" x14ac:dyDescent="0.25">
      <c r="B43403" s="76"/>
      <c r="C43403" s="75"/>
    </row>
    <row r="43404" spans="2:3" x14ac:dyDescent="0.25">
      <c r="B43404" s="76"/>
      <c r="C43404" s="75"/>
    </row>
    <row r="43405" spans="2:3" x14ac:dyDescent="0.25">
      <c r="B43405" s="76"/>
      <c r="C43405" s="75"/>
    </row>
    <row r="43406" spans="2:3" x14ac:dyDescent="0.25">
      <c r="B43406" s="76"/>
      <c r="C43406" s="75"/>
    </row>
    <row r="43407" spans="2:3" x14ac:dyDescent="0.25">
      <c r="B43407" s="76"/>
      <c r="C43407" s="75"/>
    </row>
    <row r="43408" spans="2:3" x14ac:dyDescent="0.25">
      <c r="B43408" s="76"/>
      <c r="C43408" s="75"/>
    </row>
    <row r="43409" spans="2:3" x14ac:dyDescent="0.25">
      <c r="B43409" s="76"/>
      <c r="C43409" s="75"/>
    </row>
    <row r="43410" spans="2:3" x14ac:dyDescent="0.25">
      <c r="B43410" s="76"/>
      <c r="C43410" s="75"/>
    </row>
    <row r="43411" spans="2:3" x14ac:dyDescent="0.25">
      <c r="B43411" s="76"/>
      <c r="C43411" s="75"/>
    </row>
    <row r="43412" spans="2:3" x14ac:dyDescent="0.25">
      <c r="B43412" s="76"/>
      <c r="C43412" s="75"/>
    </row>
    <row r="43413" spans="2:3" x14ac:dyDescent="0.25">
      <c r="B43413" s="76"/>
      <c r="C43413" s="75"/>
    </row>
    <row r="43414" spans="2:3" x14ac:dyDescent="0.25">
      <c r="B43414" s="76"/>
      <c r="C43414" s="75"/>
    </row>
    <row r="43415" spans="2:3" x14ac:dyDescent="0.25">
      <c r="B43415" s="76"/>
      <c r="C43415" s="75"/>
    </row>
    <row r="43525" spans="2:3" x14ac:dyDescent="0.25">
      <c r="B43525" s="76"/>
      <c r="C43525" s="75"/>
    </row>
    <row r="43526" spans="2:3" x14ac:dyDescent="0.25">
      <c r="B43526" s="76"/>
      <c r="C43526" s="75"/>
    </row>
    <row r="43527" spans="2:3" x14ac:dyDescent="0.25">
      <c r="B43527" s="76"/>
      <c r="C43527" s="75"/>
    </row>
    <row r="43528" spans="2:3" x14ac:dyDescent="0.25">
      <c r="B43528" s="76"/>
      <c r="C43528" s="75"/>
    </row>
    <row r="43529" spans="2:3" x14ac:dyDescent="0.25">
      <c r="B43529" s="76"/>
      <c r="C43529" s="75"/>
    </row>
    <row r="43530" spans="2:3" x14ac:dyDescent="0.25">
      <c r="B43530" s="76"/>
      <c r="C43530" s="75"/>
    </row>
    <row r="43531" spans="2:3" x14ac:dyDescent="0.25">
      <c r="B43531" s="76"/>
      <c r="C43531" s="75"/>
    </row>
    <row r="43532" spans="2:3" x14ac:dyDescent="0.25">
      <c r="B43532" s="76"/>
      <c r="C43532" s="75"/>
    </row>
    <row r="43533" spans="2:3" x14ac:dyDescent="0.25">
      <c r="B43533" s="76"/>
      <c r="C43533" s="75"/>
    </row>
    <row r="43534" spans="2:3" x14ac:dyDescent="0.25">
      <c r="B43534" s="76"/>
      <c r="C43534" s="75"/>
    </row>
    <row r="43535" spans="2:3" x14ac:dyDescent="0.25">
      <c r="B43535" s="76"/>
      <c r="C43535" s="75"/>
    </row>
    <row r="43536" spans="2:3" x14ac:dyDescent="0.25">
      <c r="B43536" s="76"/>
      <c r="C43536" s="75"/>
    </row>
    <row r="43537" spans="2:3" x14ac:dyDescent="0.25">
      <c r="B43537" s="76"/>
      <c r="C43537" s="75"/>
    </row>
    <row r="43647" spans="2:3" x14ac:dyDescent="0.25">
      <c r="B43647" s="76"/>
      <c r="C43647" s="75"/>
    </row>
    <row r="43648" spans="2:3" x14ac:dyDescent="0.25">
      <c r="B43648" s="76"/>
      <c r="C43648" s="75"/>
    </row>
    <row r="43649" spans="2:3" x14ac:dyDescent="0.25">
      <c r="B43649" s="76"/>
      <c r="C43649" s="75"/>
    </row>
    <row r="43650" spans="2:3" x14ac:dyDescent="0.25">
      <c r="B43650" s="76"/>
      <c r="C43650" s="75"/>
    </row>
    <row r="43651" spans="2:3" x14ac:dyDescent="0.25">
      <c r="B43651" s="76"/>
      <c r="C43651" s="75"/>
    </row>
    <row r="43652" spans="2:3" x14ac:dyDescent="0.25">
      <c r="B43652" s="76"/>
      <c r="C43652" s="75"/>
    </row>
    <row r="43653" spans="2:3" x14ac:dyDescent="0.25">
      <c r="B43653" s="76"/>
      <c r="C43653" s="75"/>
    </row>
    <row r="43654" spans="2:3" x14ac:dyDescent="0.25">
      <c r="B43654" s="76"/>
      <c r="C43654" s="75"/>
    </row>
    <row r="43655" spans="2:3" x14ac:dyDescent="0.25">
      <c r="B43655" s="76"/>
      <c r="C43655" s="75"/>
    </row>
    <row r="43656" spans="2:3" x14ac:dyDescent="0.25">
      <c r="B43656" s="76"/>
      <c r="C43656" s="75"/>
    </row>
    <row r="43657" spans="2:3" x14ac:dyDescent="0.25">
      <c r="B43657" s="76"/>
      <c r="C43657" s="75"/>
    </row>
    <row r="43658" spans="2:3" x14ac:dyDescent="0.25">
      <c r="B43658" s="76"/>
      <c r="C43658" s="75"/>
    </row>
    <row r="43659" spans="2:3" x14ac:dyDescent="0.25">
      <c r="B43659" s="76"/>
      <c r="C43659" s="75"/>
    </row>
    <row r="43769" spans="2:3" x14ac:dyDescent="0.25">
      <c r="B43769" s="76"/>
      <c r="C43769" s="75"/>
    </row>
    <row r="43770" spans="2:3" x14ac:dyDescent="0.25">
      <c r="B43770" s="76"/>
      <c r="C43770" s="75"/>
    </row>
    <row r="43771" spans="2:3" x14ac:dyDescent="0.25">
      <c r="B43771" s="76"/>
      <c r="C43771" s="75"/>
    </row>
    <row r="43772" spans="2:3" x14ac:dyDescent="0.25">
      <c r="B43772" s="76"/>
      <c r="C43772" s="75"/>
    </row>
    <row r="43773" spans="2:3" x14ac:dyDescent="0.25">
      <c r="B43773" s="76"/>
      <c r="C43773" s="75"/>
    </row>
    <row r="43774" spans="2:3" x14ac:dyDescent="0.25">
      <c r="B43774" s="76"/>
      <c r="C43774" s="75"/>
    </row>
    <row r="43775" spans="2:3" x14ac:dyDescent="0.25">
      <c r="B43775" s="76"/>
      <c r="C43775" s="75"/>
    </row>
    <row r="43776" spans="2:3" x14ac:dyDescent="0.25">
      <c r="B43776" s="76"/>
      <c r="C43776" s="75"/>
    </row>
    <row r="43777" spans="2:3" x14ac:dyDescent="0.25">
      <c r="B43777" s="76"/>
      <c r="C43777" s="75"/>
    </row>
    <row r="43778" spans="2:3" x14ac:dyDescent="0.25">
      <c r="B43778" s="76"/>
      <c r="C43778" s="75"/>
    </row>
    <row r="43779" spans="2:3" x14ac:dyDescent="0.25">
      <c r="B43779" s="76"/>
      <c r="C43779" s="75"/>
    </row>
    <row r="43780" spans="2:3" x14ac:dyDescent="0.25">
      <c r="B43780" s="76"/>
      <c r="C43780" s="75"/>
    </row>
    <row r="43781" spans="2:3" x14ac:dyDescent="0.25">
      <c r="B43781" s="76"/>
      <c r="C43781" s="75"/>
    </row>
    <row r="43891" spans="2:3" x14ac:dyDescent="0.25">
      <c r="B43891" s="76"/>
      <c r="C43891" s="75"/>
    </row>
    <row r="43892" spans="2:3" x14ac:dyDescent="0.25">
      <c r="B43892" s="76"/>
      <c r="C43892" s="75"/>
    </row>
    <row r="43893" spans="2:3" x14ac:dyDescent="0.25">
      <c r="B43893" s="76"/>
      <c r="C43893" s="75"/>
    </row>
    <row r="43894" spans="2:3" x14ac:dyDescent="0.25">
      <c r="B43894" s="76"/>
      <c r="C43894" s="75"/>
    </row>
    <row r="43895" spans="2:3" x14ac:dyDescent="0.25">
      <c r="B43895" s="76"/>
      <c r="C43895" s="75"/>
    </row>
    <row r="43896" spans="2:3" x14ac:dyDescent="0.25">
      <c r="B43896" s="76"/>
      <c r="C43896" s="75"/>
    </row>
    <row r="43897" spans="2:3" x14ac:dyDescent="0.25">
      <c r="B43897" s="76"/>
      <c r="C43897" s="75"/>
    </row>
    <row r="43898" spans="2:3" x14ac:dyDescent="0.25">
      <c r="B43898" s="76"/>
      <c r="C43898" s="75"/>
    </row>
    <row r="43899" spans="2:3" x14ac:dyDescent="0.25">
      <c r="B43899" s="76"/>
      <c r="C43899" s="75"/>
    </row>
    <row r="43900" spans="2:3" x14ac:dyDescent="0.25">
      <c r="B43900" s="76"/>
      <c r="C43900" s="75"/>
    </row>
    <row r="43901" spans="2:3" x14ac:dyDescent="0.25">
      <c r="B43901" s="76"/>
      <c r="C43901" s="75"/>
    </row>
    <row r="43902" spans="2:3" x14ac:dyDescent="0.25">
      <c r="B43902" s="76"/>
      <c r="C43902" s="75"/>
    </row>
    <row r="43903" spans="2:3" x14ac:dyDescent="0.25">
      <c r="B43903" s="76"/>
      <c r="C43903" s="75"/>
    </row>
    <row r="44013" spans="2:3" x14ac:dyDescent="0.25">
      <c r="B44013" s="76"/>
      <c r="C44013" s="75"/>
    </row>
    <row r="44014" spans="2:3" x14ac:dyDescent="0.25">
      <c r="B44014" s="76"/>
      <c r="C44014" s="75"/>
    </row>
    <row r="44015" spans="2:3" x14ac:dyDescent="0.25">
      <c r="B44015" s="76"/>
      <c r="C44015" s="75"/>
    </row>
    <row r="44016" spans="2:3" x14ac:dyDescent="0.25">
      <c r="B44016" s="76"/>
      <c r="C44016" s="75"/>
    </row>
    <row r="44017" spans="2:3" x14ac:dyDescent="0.25">
      <c r="B44017" s="76"/>
      <c r="C44017" s="75"/>
    </row>
    <row r="44018" spans="2:3" x14ac:dyDescent="0.25">
      <c r="B44018" s="76"/>
      <c r="C44018" s="75"/>
    </row>
    <row r="44019" spans="2:3" x14ac:dyDescent="0.25">
      <c r="B44019" s="76"/>
      <c r="C44019" s="75"/>
    </row>
    <row r="44020" spans="2:3" x14ac:dyDescent="0.25">
      <c r="B44020" s="76"/>
      <c r="C44020" s="75"/>
    </row>
    <row r="44021" spans="2:3" x14ac:dyDescent="0.25">
      <c r="B44021" s="76"/>
      <c r="C44021" s="75"/>
    </row>
    <row r="44022" spans="2:3" x14ac:dyDescent="0.25">
      <c r="B44022" s="76"/>
      <c r="C44022" s="75"/>
    </row>
    <row r="44023" spans="2:3" x14ac:dyDescent="0.25">
      <c r="B44023" s="76"/>
      <c r="C44023" s="75"/>
    </row>
    <row r="44024" spans="2:3" x14ac:dyDescent="0.25">
      <c r="B44024" s="76"/>
      <c r="C44024" s="75"/>
    </row>
    <row r="44025" spans="2:3" x14ac:dyDescent="0.25">
      <c r="B44025" s="76"/>
      <c r="C44025" s="75"/>
    </row>
    <row r="44135" spans="2:3" x14ac:dyDescent="0.25">
      <c r="B44135" s="76"/>
      <c r="C44135" s="75"/>
    </row>
    <row r="44136" spans="2:3" x14ac:dyDescent="0.25">
      <c r="B44136" s="76"/>
      <c r="C44136" s="75"/>
    </row>
    <row r="44137" spans="2:3" x14ac:dyDescent="0.25">
      <c r="B44137" s="76"/>
      <c r="C44137" s="75"/>
    </row>
    <row r="44138" spans="2:3" x14ac:dyDescent="0.25">
      <c r="B44138" s="76"/>
      <c r="C44138" s="75"/>
    </row>
    <row r="44139" spans="2:3" x14ac:dyDescent="0.25">
      <c r="B44139" s="76"/>
      <c r="C44139" s="75"/>
    </row>
    <row r="44140" spans="2:3" x14ac:dyDescent="0.25">
      <c r="B44140" s="76"/>
      <c r="C44140" s="75"/>
    </row>
    <row r="44141" spans="2:3" x14ac:dyDescent="0.25">
      <c r="B44141" s="76"/>
      <c r="C44141" s="75"/>
    </row>
    <row r="44142" spans="2:3" x14ac:dyDescent="0.25">
      <c r="B44142" s="76"/>
      <c r="C44142" s="75"/>
    </row>
    <row r="44143" spans="2:3" x14ac:dyDescent="0.25">
      <c r="B44143" s="76"/>
      <c r="C44143" s="75"/>
    </row>
    <row r="44144" spans="2:3" x14ac:dyDescent="0.25">
      <c r="B44144" s="76"/>
      <c r="C44144" s="75"/>
    </row>
    <row r="44145" spans="2:3" x14ac:dyDescent="0.25">
      <c r="B44145" s="76"/>
      <c r="C44145" s="75"/>
    </row>
    <row r="44146" spans="2:3" x14ac:dyDescent="0.25">
      <c r="B44146" s="76"/>
      <c r="C44146" s="75"/>
    </row>
    <row r="44147" spans="2:3" x14ac:dyDescent="0.25">
      <c r="B44147" s="76"/>
      <c r="C44147" s="75"/>
    </row>
    <row r="44257" spans="2:3" x14ac:dyDescent="0.25">
      <c r="B44257" s="76"/>
      <c r="C44257" s="75"/>
    </row>
    <row r="44258" spans="2:3" x14ac:dyDescent="0.25">
      <c r="B44258" s="76"/>
      <c r="C44258" s="75"/>
    </row>
    <row r="44259" spans="2:3" x14ac:dyDescent="0.25">
      <c r="B44259" s="76"/>
      <c r="C44259" s="75"/>
    </row>
    <row r="44260" spans="2:3" x14ac:dyDescent="0.25">
      <c r="B44260" s="76"/>
      <c r="C44260" s="75"/>
    </row>
    <row r="44261" spans="2:3" x14ac:dyDescent="0.25">
      <c r="B44261" s="76"/>
      <c r="C44261" s="75"/>
    </row>
    <row r="44262" spans="2:3" x14ac:dyDescent="0.25">
      <c r="B44262" s="76"/>
      <c r="C44262" s="75"/>
    </row>
    <row r="44263" spans="2:3" x14ac:dyDescent="0.25">
      <c r="B44263" s="76"/>
      <c r="C44263" s="75"/>
    </row>
    <row r="44264" spans="2:3" x14ac:dyDescent="0.25">
      <c r="B44264" s="76"/>
      <c r="C44264" s="75"/>
    </row>
    <row r="44265" spans="2:3" x14ac:dyDescent="0.25">
      <c r="B44265" s="76"/>
      <c r="C44265" s="75"/>
    </row>
    <row r="44266" spans="2:3" x14ac:dyDescent="0.25">
      <c r="B44266" s="76"/>
      <c r="C44266" s="75"/>
    </row>
    <row r="44267" spans="2:3" x14ac:dyDescent="0.25">
      <c r="B44267" s="76"/>
      <c r="C44267" s="75"/>
    </row>
    <row r="44268" spans="2:3" x14ac:dyDescent="0.25">
      <c r="B44268" s="76"/>
      <c r="C44268" s="75"/>
    </row>
    <row r="44269" spans="2:3" x14ac:dyDescent="0.25">
      <c r="B44269" s="76"/>
      <c r="C44269" s="75"/>
    </row>
    <row r="44379" spans="2:3" x14ac:dyDescent="0.25">
      <c r="B44379" s="76"/>
      <c r="C44379" s="75"/>
    </row>
    <row r="44380" spans="2:3" x14ac:dyDescent="0.25">
      <c r="B44380" s="76"/>
      <c r="C44380" s="75"/>
    </row>
    <row r="44381" spans="2:3" x14ac:dyDescent="0.25">
      <c r="B44381" s="76"/>
      <c r="C44381" s="75"/>
    </row>
    <row r="44382" spans="2:3" x14ac:dyDescent="0.25">
      <c r="B44382" s="76"/>
      <c r="C44382" s="75"/>
    </row>
    <row r="44383" spans="2:3" x14ac:dyDescent="0.25">
      <c r="B44383" s="76"/>
      <c r="C44383" s="75"/>
    </row>
    <row r="44384" spans="2:3" x14ac:dyDescent="0.25">
      <c r="B44384" s="76"/>
      <c r="C44384" s="75"/>
    </row>
    <row r="44385" spans="2:3" x14ac:dyDescent="0.25">
      <c r="B44385" s="76"/>
      <c r="C44385" s="75"/>
    </row>
    <row r="44386" spans="2:3" x14ac:dyDescent="0.25">
      <c r="B44386" s="76"/>
      <c r="C44386" s="75"/>
    </row>
    <row r="44387" spans="2:3" x14ac:dyDescent="0.25">
      <c r="B44387" s="76"/>
      <c r="C44387" s="75"/>
    </row>
    <row r="44388" spans="2:3" x14ac:dyDescent="0.25">
      <c r="B44388" s="76"/>
      <c r="C44388" s="75"/>
    </row>
    <row r="44389" spans="2:3" x14ac:dyDescent="0.25">
      <c r="B44389" s="76"/>
      <c r="C44389" s="75"/>
    </row>
    <row r="44390" spans="2:3" x14ac:dyDescent="0.25">
      <c r="B44390" s="76"/>
      <c r="C44390" s="75"/>
    </row>
    <row r="44391" spans="2:3" x14ac:dyDescent="0.25">
      <c r="B44391" s="76"/>
      <c r="C44391" s="75"/>
    </row>
    <row r="44501" spans="2:3" x14ac:dyDescent="0.25">
      <c r="B44501" s="76"/>
      <c r="C44501" s="75"/>
    </row>
    <row r="44502" spans="2:3" x14ac:dyDescent="0.25">
      <c r="B44502" s="76"/>
      <c r="C44502" s="75"/>
    </row>
    <row r="44503" spans="2:3" x14ac:dyDescent="0.25">
      <c r="B44503" s="76"/>
      <c r="C44503" s="75"/>
    </row>
    <row r="44504" spans="2:3" x14ac:dyDescent="0.25">
      <c r="B44504" s="76"/>
      <c r="C44504" s="75"/>
    </row>
    <row r="44505" spans="2:3" x14ac:dyDescent="0.25">
      <c r="B44505" s="76"/>
      <c r="C44505" s="75"/>
    </row>
    <row r="44506" spans="2:3" x14ac:dyDescent="0.25">
      <c r="B44506" s="76"/>
      <c r="C44506" s="75"/>
    </row>
    <row r="44507" spans="2:3" x14ac:dyDescent="0.25">
      <c r="B44507" s="76"/>
      <c r="C44507" s="75"/>
    </row>
    <row r="44508" spans="2:3" x14ac:dyDescent="0.25">
      <c r="B44508" s="76"/>
      <c r="C44508" s="75"/>
    </row>
    <row r="44509" spans="2:3" x14ac:dyDescent="0.25">
      <c r="B44509" s="76"/>
      <c r="C44509" s="75"/>
    </row>
    <row r="44510" spans="2:3" x14ac:dyDescent="0.25">
      <c r="B44510" s="76"/>
      <c r="C44510" s="75"/>
    </row>
    <row r="44511" spans="2:3" x14ac:dyDescent="0.25">
      <c r="B44511" s="76"/>
      <c r="C44511" s="75"/>
    </row>
    <row r="44512" spans="2:3" x14ac:dyDescent="0.25">
      <c r="B44512" s="76"/>
      <c r="C44512" s="75"/>
    </row>
    <row r="44513" spans="2:3" x14ac:dyDescent="0.25">
      <c r="B44513" s="76"/>
      <c r="C44513" s="75"/>
    </row>
    <row r="44623" spans="2:3" x14ac:dyDescent="0.25">
      <c r="B44623" s="76"/>
      <c r="C44623" s="75"/>
    </row>
    <row r="44624" spans="2:3" x14ac:dyDescent="0.25">
      <c r="B44624" s="76"/>
      <c r="C44624" s="75"/>
    </row>
    <row r="44625" spans="2:3" x14ac:dyDescent="0.25">
      <c r="B44625" s="76"/>
      <c r="C44625" s="75"/>
    </row>
    <row r="44626" spans="2:3" x14ac:dyDescent="0.25">
      <c r="B44626" s="76"/>
      <c r="C44626" s="75"/>
    </row>
    <row r="44627" spans="2:3" x14ac:dyDescent="0.25">
      <c r="B44627" s="76"/>
      <c r="C44627" s="75"/>
    </row>
    <row r="44628" spans="2:3" x14ac:dyDescent="0.25">
      <c r="B44628" s="76"/>
      <c r="C44628" s="75"/>
    </row>
    <row r="44629" spans="2:3" x14ac:dyDescent="0.25">
      <c r="B44629" s="76"/>
      <c r="C44629" s="75"/>
    </row>
    <row r="44630" spans="2:3" x14ac:dyDescent="0.25">
      <c r="B44630" s="76"/>
      <c r="C44630" s="75"/>
    </row>
    <row r="44631" spans="2:3" x14ac:dyDescent="0.25">
      <c r="B44631" s="76"/>
      <c r="C44631" s="75"/>
    </row>
    <row r="44632" spans="2:3" x14ac:dyDescent="0.25">
      <c r="B44632" s="76"/>
      <c r="C44632" s="75"/>
    </row>
    <row r="44633" spans="2:3" x14ac:dyDescent="0.25">
      <c r="B44633" s="76"/>
      <c r="C44633" s="75"/>
    </row>
    <row r="44634" spans="2:3" x14ac:dyDescent="0.25">
      <c r="B44634" s="76"/>
      <c r="C44634" s="75"/>
    </row>
    <row r="44635" spans="2:3" x14ac:dyDescent="0.25">
      <c r="B44635" s="76"/>
      <c r="C44635" s="75"/>
    </row>
    <row r="44745" spans="2:3" x14ac:dyDescent="0.25">
      <c r="B44745" s="76"/>
      <c r="C44745" s="75"/>
    </row>
    <row r="44746" spans="2:3" x14ac:dyDescent="0.25">
      <c r="B44746" s="76"/>
      <c r="C44746" s="75"/>
    </row>
    <row r="44747" spans="2:3" x14ac:dyDescent="0.25">
      <c r="B44747" s="76"/>
      <c r="C44747" s="75"/>
    </row>
    <row r="44748" spans="2:3" x14ac:dyDescent="0.25">
      <c r="B44748" s="76"/>
      <c r="C44748" s="75"/>
    </row>
    <row r="44749" spans="2:3" x14ac:dyDescent="0.25">
      <c r="B44749" s="76"/>
      <c r="C44749" s="75"/>
    </row>
    <row r="44750" spans="2:3" x14ac:dyDescent="0.25">
      <c r="B44750" s="76"/>
      <c r="C44750" s="75"/>
    </row>
    <row r="44751" spans="2:3" x14ac:dyDescent="0.25">
      <c r="B44751" s="76"/>
      <c r="C44751" s="75"/>
    </row>
    <row r="44752" spans="2:3" x14ac:dyDescent="0.25">
      <c r="B44752" s="76"/>
      <c r="C44752" s="75"/>
    </row>
    <row r="44753" spans="2:3" x14ac:dyDescent="0.25">
      <c r="B44753" s="76"/>
      <c r="C44753" s="75"/>
    </row>
    <row r="44754" spans="2:3" x14ac:dyDescent="0.25">
      <c r="B44754" s="76"/>
      <c r="C44754" s="75"/>
    </row>
    <row r="44755" spans="2:3" x14ac:dyDescent="0.25">
      <c r="B44755" s="76"/>
      <c r="C44755" s="75"/>
    </row>
    <row r="44756" spans="2:3" x14ac:dyDescent="0.25">
      <c r="B44756" s="76"/>
      <c r="C44756" s="75"/>
    </row>
    <row r="44757" spans="2:3" x14ac:dyDescent="0.25">
      <c r="B44757" s="76"/>
      <c r="C44757" s="75"/>
    </row>
    <row r="44867" spans="2:3" x14ac:dyDescent="0.25">
      <c r="B44867" s="76"/>
      <c r="C44867" s="75"/>
    </row>
    <row r="44868" spans="2:3" x14ac:dyDescent="0.25">
      <c r="B44868" s="76"/>
      <c r="C44868" s="75"/>
    </row>
    <row r="44869" spans="2:3" x14ac:dyDescent="0.25">
      <c r="B44869" s="76"/>
      <c r="C44869" s="75"/>
    </row>
    <row r="44870" spans="2:3" x14ac:dyDescent="0.25">
      <c r="B44870" s="76"/>
      <c r="C44870" s="75"/>
    </row>
    <row r="44871" spans="2:3" x14ac:dyDescent="0.25">
      <c r="B44871" s="76"/>
      <c r="C44871" s="75"/>
    </row>
    <row r="44872" spans="2:3" x14ac:dyDescent="0.25">
      <c r="B44872" s="76"/>
      <c r="C44872" s="75"/>
    </row>
    <row r="44873" spans="2:3" x14ac:dyDescent="0.25">
      <c r="B44873" s="76"/>
      <c r="C44873" s="75"/>
    </row>
    <row r="44874" spans="2:3" x14ac:dyDescent="0.25">
      <c r="B44874" s="76"/>
      <c r="C44874" s="75"/>
    </row>
    <row r="44875" spans="2:3" x14ac:dyDescent="0.25">
      <c r="B44875" s="76"/>
      <c r="C44875" s="75"/>
    </row>
    <row r="44876" spans="2:3" x14ac:dyDescent="0.25">
      <c r="B44876" s="76"/>
      <c r="C44876" s="75"/>
    </row>
    <row r="44877" spans="2:3" x14ac:dyDescent="0.25">
      <c r="B44877" s="76"/>
      <c r="C44877" s="75"/>
    </row>
    <row r="44878" spans="2:3" x14ac:dyDescent="0.25">
      <c r="B44878" s="76"/>
      <c r="C44878" s="75"/>
    </row>
    <row r="44879" spans="2:3" x14ac:dyDescent="0.25">
      <c r="B44879" s="76"/>
      <c r="C44879" s="75"/>
    </row>
    <row r="44989" spans="2:3" x14ac:dyDescent="0.25">
      <c r="B44989" s="76"/>
      <c r="C44989" s="75"/>
    </row>
    <row r="44990" spans="2:3" x14ac:dyDescent="0.25">
      <c r="B44990" s="76"/>
      <c r="C44990" s="75"/>
    </row>
    <row r="44991" spans="2:3" x14ac:dyDescent="0.25">
      <c r="B44991" s="76"/>
      <c r="C44991" s="75"/>
    </row>
    <row r="44992" spans="2:3" x14ac:dyDescent="0.25">
      <c r="B44992" s="76"/>
      <c r="C44992" s="75"/>
    </row>
    <row r="44993" spans="2:3" x14ac:dyDescent="0.25">
      <c r="B44993" s="76"/>
      <c r="C44993" s="75"/>
    </row>
    <row r="44994" spans="2:3" x14ac:dyDescent="0.25">
      <c r="B44994" s="76"/>
      <c r="C44994" s="75"/>
    </row>
    <row r="44995" spans="2:3" x14ac:dyDescent="0.25">
      <c r="B44995" s="76"/>
      <c r="C44995" s="75"/>
    </row>
    <row r="44996" spans="2:3" x14ac:dyDescent="0.25">
      <c r="B44996" s="76"/>
      <c r="C44996" s="75"/>
    </row>
    <row r="44997" spans="2:3" x14ac:dyDescent="0.25">
      <c r="B44997" s="76"/>
      <c r="C44997" s="75"/>
    </row>
    <row r="44998" spans="2:3" x14ac:dyDescent="0.25">
      <c r="B44998" s="76"/>
      <c r="C44998" s="75"/>
    </row>
    <row r="44999" spans="2:3" x14ac:dyDescent="0.25">
      <c r="B44999" s="76"/>
      <c r="C44999" s="75"/>
    </row>
    <row r="45000" spans="2:3" x14ac:dyDescent="0.25">
      <c r="B45000" s="76"/>
      <c r="C45000" s="75"/>
    </row>
    <row r="45001" spans="2:3" x14ac:dyDescent="0.25">
      <c r="B45001" s="76"/>
      <c r="C45001" s="75"/>
    </row>
    <row r="45111" spans="2:3" x14ac:dyDescent="0.25">
      <c r="B45111" s="76"/>
      <c r="C45111" s="75"/>
    </row>
    <row r="45112" spans="2:3" x14ac:dyDescent="0.25">
      <c r="B45112" s="76"/>
      <c r="C45112" s="75"/>
    </row>
    <row r="45113" spans="2:3" x14ac:dyDescent="0.25">
      <c r="B45113" s="76"/>
      <c r="C45113" s="75"/>
    </row>
    <row r="45114" spans="2:3" x14ac:dyDescent="0.25">
      <c r="B45114" s="76"/>
      <c r="C45114" s="75"/>
    </row>
    <row r="45115" spans="2:3" x14ac:dyDescent="0.25">
      <c r="B45115" s="76"/>
      <c r="C45115" s="75"/>
    </row>
    <row r="45116" spans="2:3" x14ac:dyDescent="0.25">
      <c r="B45116" s="76"/>
      <c r="C45116" s="75"/>
    </row>
    <row r="45117" spans="2:3" x14ac:dyDescent="0.25">
      <c r="B45117" s="76"/>
      <c r="C45117" s="75"/>
    </row>
    <row r="45118" spans="2:3" x14ac:dyDescent="0.25">
      <c r="B45118" s="76"/>
      <c r="C45118" s="75"/>
    </row>
    <row r="45119" spans="2:3" x14ac:dyDescent="0.25">
      <c r="B45119" s="76"/>
      <c r="C45119" s="75"/>
    </row>
    <row r="45120" spans="2:3" x14ac:dyDescent="0.25">
      <c r="B45120" s="76"/>
      <c r="C45120" s="75"/>
    </row>
    <row r="45121" spans="2:3" x14ac:dyDescent="0.25">
      <c r="B45121" s="76"/>
      <c r="C45121" s="75"/>
    </row>
    <row r="45122" spans="2:3" x14ac:dyDescent="0.25">
      <c r="B45122" s="76"/>
      <c r="C45122" s="75"/>
    </row>
    <row r="45123" spans="2:3" x14ac:dyDescent="0.25">
      <c r="B45123" s="76"/>
      <c r="C45123" s="75"/>
    </row>
    <row r="45233" spans="2:3" x14ac:dyDescent="0.25">
      <c r="B45233" s="76"/>
      <c r="C45233" s="75"/>
    </row>
    <row r="45234" spans="2:3" x14ac:dyDescent="0.25">
      <c r="B45234" s="76"/>
      <c r="C45234" s="75"/>
    </row>
    <row r="45235" spans="2:3" x14ac:dyDescent="0.25">
      <c r="B45235" s="76"/>
      <c r="C45235" s="75"/>
    </row>
    <row r="45236" spans="2:3" x14ac:dyDescent="0.25">
      <c r="B45236" s="76"/>
      <c r="C45236" s="75"/>
    </row>
    <row r="45237" spans="2:3" x14ac:dyDescent="0.25">
      <c r="B45237" s="76"/>
      <c r="C45237" s="75"/>
    </row>
    <row r="45238" spans="2:3" x14ac:dyDescent="0.25">
      <c r="B45238" s="76"/>
      <c r="C45238" s="75"/>
    </row>
    <row r="45239" spans="2:3" x14ac:dyDescent="0.25">
      <c r="B45239" s="76"/>
      <c r="C45239" s="75"/>
    </row>
    <row r="45240" spans="2:3" x14ac:dyDescent="0.25">
      <c r="B45240" s="76"/>
      <c r="C45240" s="75"/>
    </row>
    <row r="45241" spans="2:3" x14ac:dyDescent="0.25">
      <c r="B45241" s="76"/>
      <c r="C45241" s="75"/>
    </row>
    <row r="45242" spans="2:3" x14ac:dyDescent="0.25">
      <c r="B45242" s="76"/>
      <c r="C45242" s="75"/>
    </row>
    <row r="45243" spans="2:3" x14ac:dyDescent="0.25">
      <c r="B45243" s="76"/>
      <c r="C45243" s="75"/>
    </row>
    <row r="45244" spans="2:3" x14ac:dyDescent="0.25">
      <c r="B45244" s="76"/>
      <c r="C45244" s="75"/>
    </row>
    <row r="45245" spans="2:3" x14ac:dyDescent="0.25">
      <c r="B45245" s="76"/>
      <c r="C45245" s="75"/>
    </row>
    <row r="45355" spans="2:3" x14ac:dyDescent="0.25">
      <c r="B45355" s="76"/>
      <c r="C45355" s="75"/>
    </row>
    <row r="45356" spans="2:3" x14ac:dyDescent="0.25">
      <c r="B45356" s="76"/>
      <c r="C45356" s="75"/>
    </row>
    <row r="45357" spans="2:3" x14ac:dyDescent="0.25">
      <c r="B45357" s="76"/>
      <c r="C45357" s="75"/>
    </row>
    <row r="45358" spans="2:3" x14ac:dyDescent="0.25">
      <c r="B45358" s="76"/>
      <c r="C45358" s="75"/>
    </row>
    <row r="45359" spans="2:3" x14ac:dyDescent="0.25">
      <c r="B45359" s="76"/>
      <c r="C45359" s="75"/>
    </row>
    <row r="45360" spans="2:3" x14ac:dyDescent="0.25">
      <c r="B45360" s="76"/>
      <c r="C45360" s="75"/>
    </row>
    <row r="45361" spans="2:3" x14ac:dyDescent="0.25">
      <c r="B45361" s="76"/>
      <c r="C45361" s="75"/>
    </row>
    <row r="45362" spans="2:3" x14ac:dyDescent="0.25">
      <c r="B45362" s="76"/>
      <c r="C45362" s="75"/>
    </row>
    <row r="45363" spans="2:3" x14ac:dyDescent="0.25">
      <c r="B45363" s="76"/>
      <c r="C45363" s="75"/>
    </row>
    <row r="45364" spans="2:3" x14ac:dyDescent="0.25">
      <c r="B45364" s="76"/>
      <c r="C45364" s="75"/>
    </row>
    <row r="45365" spans="2:3" x14ac:dyDescent="0.25">
      <c r="B45365" s="76"/>
      <c r="C45365" s="75"/>
    </row>
    <row r="45366" spans="2:3" x14ac:dyDescent="0.25">
      <c r="B45366" s="76"/>
      <c r="C45366" s="75"/>
    </row>
    <row r="45367" spans="2:3" x14ac:dyDescent="0.25">
      <c r="B45367" s="76"/>
      <c r="C45367" s="75"/>
    </row>
    <row r="45477" spans="2:3" x14ac:dyDescent="0.25">
      <c r="B45477" s="76"/>
      <c r="C45477" s="75"/>
    </row>
    <row r="45478" spans="2:3" x14ac:dyDescent="0.25">
      <c r="B45478" s="76"/>
      <c r="C45478" s="75"/>
    </row>
    <row r="45479" spans="2:3" x14ac:dyDescent="0.25">
      <c r="B45479" s="76"/>
      <c r="C45479" s="75"/>
    </row>
    <row r="45480" spans="2:3" x14ac:dyDescent="0.25">
      <c r="B45480" s="76"/>
      <c r="C45480" s="75"/>
    </row>
    <row r="45481" spans="2:3" x14ac:dyDescent="0.25">
      <c r="B45481" s="76"/>
      <c r="C45481" s="75"/>
    </row>
    <row r="45482" spans="2:3" x14ac:dyDescent="0.25">
      <c r="B45482" s="76"/>
      <c r="C45482" s="75"/>
    </row>
    <row r="45483" spans="2:3" x14ac:dyDescent="0.25">
      <c r="B45483" s="76"/>
      <c r="C45483" s="75"/>
    </row>
    <row r="45484" spans="2:3" x14ac:dyDescent="0.25">
      <c r="B45484" s="76"/>
      <c r="C45484" s="75"/>
    </row>
    <row r="45485" spans="2:3" x14ac:dyDescent="0.25">
      <c r="B45485" s="76"/>
      <c r="C45485" s="75"/>
    </row>
    <row r="45486" spans="2:3" x14ac:dyDescent="0.25">
      <c r="B45486" s="76"/>
      <c r="C45486" s="75"/>
    </row>
    <row r="45487" spans="2:3" x14ac:dyDescent="0.25">
      <c r="B45487" s="76"/>
      <c r="C45487" s="75"/>
    </row>
    <row r="45488" spans="2:3" x14ac:dyDescent="0.25">
      <c r="B45488" s="76"/>
      <c r="C45488" s="75"/>
    </row>
    <row r="45489" spans="2:3" x14ac:dyDescent="0.25">
      <c r="B45489" s="76"/>
      <c r="C45489" s="75"/>
    </row>
    <row r="45599" spans="2:3" x14ac:dyDescent="0.25">
      <c r="B45599" s="76"/>
      <c r="C45599" s="75"/>
    </row>
    <row r="45600" spans="2:3" x14ac:dyDescent="0.25">
      <c r="B45600" s="76"/>
      <c r="C45600" s="75"/>
    </row>
    <row r="45601" spans="2:3" x14ac:dyDescent="0.25">
      <c r="B45601" s="76"/>
      <c r="C45601" s="75"/>
    </row>
    <row r="45602" spans="2:3" x14ac:dyDescent="0.25">
      <c r="B45602" s="76"/>
      <c r="C45602" s="75"/>
    </row>
    <row r="45603" spans="2:3" x14ac:dyDescent="0.25">
      <c r="B45603" s="76"/>
      <c r="C45603" s="75"/>
    </row>
    <row r="45604" spans="2:3" x14ac:dyDescent="0.25">
      <c r="B45604" s="76"/>
      <c r="C45604" s="75"/>
    </row>
    <row r="45605" spans="2:3" x14ac:dyDescent="0.25">
      <c r="B45605" s="76"/>
      <c r="C45605" s="75"/>
    </row>
    <row r="45606" spans="2:3" x14ac:dyDescent="0.25">
      <c r="B45606" s="76"/>
      <c r="C45606" s="75"/>
    </row>
    <row r="45607" spans="2:3" x14ac:dyDescent="0.25">
      <c r="B45607" s="76"/>
      <c r="C45607" s="75"/>
    </row>
    <row r="45608" spans="2:3" x14ac:dyDescent="0.25">
      <c r="B45608" s="76"/>
      <c r="C45608" s="75"/>
    </row>
    <row r="45609" spans="2:3" x14ac:dyDescent="0.25">
      <c r="B45609" s="76"/>
      <c r="C45609" s="75"/>
    </row>
    <row r="45610" spans="2:3" x14ac:dyDescent="0.25">
      <c r="B45610" s="76"/>
      <c r="C45610" s="75"/>
    </row>
    <row r="45611" spans="2:3" x14ac:dyDescent="0.25">
      <c r="B45611" s="76"/>
      <c r="C45611" s="75"/>
    </row>
    <row r="45721" spans="2:3" x14ac:dyDescent="0.25">
      <c r="B45721" s="76"/>
      <c r="C45721" s="75"/>
    </row>
    <row r="45722" spans="2:3" x14ac:dyDescent="0.25">
      <c r="B45722" s="76"/>
      <c r="C45722" s="75"/>
    </row>
    <row r="45723" spans="2:3" x14ac:dyDescent="0.25">
      <c r="B45723" s="76"/>
      <c r="C45723" s="75"/>
    </row>
    <row r="45724" spans="2:3" x14ac:dyDescent="0.25">
      <c r="B45724" s="76"/>
      <c r="C45724" s="75"/>
    </row>
    <row r="45725" spans="2:3" x14ac:dyDescent="0.25">
      <c r="B45725" s="76"/>
      <c r="C45725" s="75"/>
    </row>
    <row r="45726" spans="2:3" x14ac:dyDescent="0.25">
      <c r="B45726" s="76"/>
      <c r="C45726" s="75"/>
    </row>
    <row r="45727" spans="2:3" x14ac:dyDescent="0.25">
      <c r="B45727" s="76"/>
      <c r="C45727" s="75"/>
    </row>
    <row r="45728" spans="2:3" x14ac:dyDescent="0.25">
      <c r="B45728" s="76"/>
      <c r="C45728" s="75"/>
    </row>
    <row r="45729" spans="2:3" x14ac:dyDescent="0.25">
      <c r="B45729" s="76"/>
      <c r="C45729" s="75"/>
    </row>
    <row r="45730" spans="2:3" x14ac:dyDescent="0.25">
      <c r="B45730" s="76"/>
      <c r="C45730" s="75"/>
    </row>
    <row r="45731" spans="2:3" x14ac:dyDescent="0.25">
      <c r="B45731" s="76"/>
      <c r="C45731" s="75"/>
    </row>
    <row r="45732" spans="2:3" x14ac:dyDescent="0.25">
      <c r="B45732" s="76"/>
      <c r="C45732" s="75"/>
    </row>
    <row r="45733" spans="2:3" x14ac:dyDescent="0.25">
      <c r="B45733" s="76"/>
      <c r="C45733" s="75"/>
    </row>
    <row r="45843" spans="2:3" x14ac:dyDescent="0.25">
      <c r="B45843" s="76"/>
      <c r="C45843" s="75"/>
    </row>
    <row r="45844" spans="2:3" x14ac:dyDescent="0.25">
      <c r="B45844" s="76"/>
      <c r="C45844" s="75"/>
    </row>
    <row r="45845" spans="2:3" x14ac:dyDescent="0.25">
      <c r="B45845" s="76"/>
      <c r="C45845" s="75"/>
    </row>
    <row r="45846" spans="2:3" x14ac:dyDescent="0.25">
      <c r="B45846" s="76"/>
      <c r="C45846" s="75"/>
    </row>
    <row r="45847" spans="2:3" x14ac:dyDescent="0.25">
      <c r="B45847" s="76"/>
      <c r="C45847" s="75"/>
    </row>
    <row r="45848" spans="2:3" x14ac:dyDescent="0.25">
      <c r="B45848" s="76"/>
      <c r="C45848" s="75"/>
    </row>
    <row r="45849" spans="2:3" x14ac:dyDescent="0.25">
      <c r="B45849" s="76"/>
      <c r="C45849" s="75"/>
    </row>
    <row r="45850" spans="2:3" x14ac:dyDescent="0.25">
      <c r="B45850" s="76"/>
      <c r="C45850" s="75"/>
    </row>
    <row r="45851" spans="2:3" x14ac:dyDescent="0.25">
      <c r="B45851" s="76"/>
      <c r="C45851" s="75"/>
    </row>
    <row r="45852" spans="2:3" x14ac:dyDescent="0.25">
      <c r="B45852" s="76"/>
      <c r="C45852" s="75"/>
    </row>
    <row r="45853" spans="2:3" x14ac:dyDescent="0.25">
      <c r="B45853" s="76"/>
      <c r="C45853" s="75"/>
    </row>
    <row r="45854" spans="2:3" x14ac:dyDescent="0.25">
      <c r="B45854" s="76"/>
      <c r="C45854" s="75"/>
    </row>
    <row r="45855" spans="2:3" x14ac:dyDescent="0.25">
      <c r="B45855" s="76"/>
      <c r="C45855" s="75"/>
    </row>
    <row r="45965" spans="2:3" x14ac:dyDescent="0.25">
      <c r="B45965" s="76"/>
      <c r="C45965" s="75"/>
    </row>
    <row r="45966" spans="2:3" x14ac:dyDescent="0.25">
      <c r="B45966" s="76"/>
      <c r="C45966" s="75"/>
    </row>
    <row r="45967" spans="2:3" x14ac:dyDescent="0.25">
      <c r="B45967" s="76"/>
      <c r="C45967" s="75"/>
    </row>
    <row r="45968" spans="2:3" x14ac:dyDescent="0.25">
      <c r="B45968" s="76"/>
      <c r="C45968" s="75"/>
    </row>
    <row r="45969" spans="2:3" x14ac:dyDescent="0.25">
      <c r="B45969" s="76"/>
      <c r="C45969" s="75"/>
    </row>
    <row r="45970" spans="2:3" x14ac:dyDescent="0.25">
      <c r="B45970" s="76"/>
      <c r="C45970" s="75"/>
    </row>
    <row r="45971" spans="2:3" x14ac:dyDescent="0.25">
      <c r="B45971" s="76"/>
      <c r="C45971" s="75"/>
    </row>
    <row r="45972" spans="2:3" x14ac:dyDescent="0.25">
      <c r="B45972" s="76"/>
      <c r="C45972" s="75"/>
    </row>
    <row r="45973" spans="2:3" x14ac:dyDescent="0.25">
      <c r="B45973" s="76"/>
      <c r="C45973" s="75"/>
    </row>
    <row r="45974" spans="2:3" x14ac:dyDescent="0.25">
      <c r="B45974" s="76"/>
      <c r="C45974" s="75"/>
    </row>
    <row r="45975" spans="2:3" x14ac:dyDescent="0.25">
      <c r="B45975" s="76"/>
      <c r="C45975" s="75"/>
    </row>
    <row r="45976" spans="2:3" x14ac:dyDescent="0.25">
      <c r="B45976" s="76"/>
      <c r="C45976" s="75"/>
    </row>
    <row r="45977" spans="2:3" x14ac:dyDescent="0.25">
      <c r="B45977" s="76"/>
      <c r="C45977" s="75"/>
    </row>
    <row r="46087" spans="2:3" x14ac:dyDescent="0.25">
      <c r="B46087" s="76"/>
      <c r="C46087" s="75"/>
    </row>
    <row r="46088" spans="2:3" x14ac:dyDescent="0.25">
      <c r="B46088" s="76"/>
      <c r="C46088" s="75"/>
    </row>
    <row r="46089" spans="2:3" x14ac:dyDescent="0.25">
      <c r="B46089" s="76"/>
      <c r="C46089" s="75"/>
    </row>
    <row r="46090" spans="2:3" x14ac:dyDescent="0.25">
      <c r="B46090" s="76"/>
      <c r="C46090" s="75"/>
    </row>
    <row r="46091" spans="2:3" x14ac:dyDescent="0.25">
      <c r="B46091" s="76"/>
      <c r="C46091" s="75"/>
    </row>
    <row r="46092" spans="2:3" x14ac:dyDescent="0.25">
      <c r="B46092" s="76"/>
      <c r="C46092" s="75"/>
    </row>
    <row r="46093" spans="2:3" x14ac:dyDescent="0.25">
      <c r="B46093" s="76"/>
      <c r="C46093" s="75"/>
    </row>
    <row r="46094" spans="2:3" x14ac:dyDescent="0.25">
      <c r="B46094" s="76"/>
      <c r="C46094" s="75"/>
    </row>
    <row r="46095" spans="2:3" x14ac:dyDescent="0.25">
      <c r="B46095" s="76"/>
      <c r="C46095" s="75"/>
    </row>
    <row r="46096" spans="2:3" x14ac:dyDescent="0.25">
      <c r="B46096" s="76"/>
      <c r="C46096" s="75"/>
    </row>
    <row r="46097" spans="2:3" x14ac:dyDescent="0.25">
      <c r="B46097" s="76"/>
      <c r="C46097" s="75"/>
    </row>
    <row r="46098" spans="2:3" x14ac:dyDescent="0.25">
      <c r="B46098" s="76"/>
      <c r="C46098" s="75"/>
    </row>
    <row r="46099" spans="2:3" x14ac:dyDescent="0.25">
      <c r="B46099" s="76"/>
      <c r="C46099" s="75"/>
    </row>
    <row r="46209" spans="2:3" x14ac:dyDescent="0.25">
      <c r="B46209" s="76"/>
      <c r="C46209" s="75"/>
    </row>
    <row r="46210" spans="2:3" x14ac:dyDescent="0.25">
      <c r="B46210" s="76"/>
      <c r="C46210" s="75"/>
    </row>
    <row r="46211" spans="2:3" x14ac:dyDescent="0.25">
      <c r="B46211" s="76"/>
      <c r="C46211" s="75"/>
    </row>
    <row r="46212" spans="2:3" x14ac:dyDescent="0.25">
      <c r="B46212" s="76"/>
      <c r="C46212" s="75"/>
    </row>
    <row r="46213" spans="2:3" x14ac:dyDescent="0.25">
      <c r="B46213" s="76"/>
      <c r="C46213" s="75"/>
    </row>
    <row r="46214" spans="2:3" x14ac:dyDescent="0.25">
      <c r="B46214" s="76"/>
      <c r="C46214" s="75"/>
    </row>
    <row r="46215" spans="2:3" x14ac:dyDescent="0.25">
      <c r="B46215" s="76"/>
      <c r="C46215" s="75"/>
    </row>
    <row r="46216" spans="2:3" x14ac:dyDescent="0.25">
      <c r="B46216" s="76"/>
      <c r="C46216" s="75"/>
    </row>
    <row r="46217" spans="2:3" x14ac:dyDescent="0.25">
      <c r="B46217" s="76"/>
      <c r="C46217" s="75"/>
    </row>
    <row r="46218" spans="2:3" x14ac:dyDescent="0.25">
      <c r="B46218" s="76"/>
      <c r="C46218" s="75"/>
    </row>
    <row r="46219" spans="2:3" x14ac:dyDescent="0.25">
      <c r="B46219" s="76"/>
      <c r="C46219" s="75"/>
    </row>
    <row r="46220" spans="2:3" x14ac:dyDescent="0.25">
      <c r="B46220" s="76"/>
      <c r="C46220" s="75"/>
    </row>
    <row r="46221" spans="2:3" x14ac:dyDescent="0.25">
      <c r="B46221" s="76"/>
      <c r="C46221" s="75"/>
    </row>
    <row r="46331" spans="2:3" x14ac:dyDescent="0.25">
      <c r="B46331" s="76"/>
      <c r="C46331" s="75"/>
    </row>
    <row r="46332" spans="2:3" x14ac:dyDescent="0.25">
      <c r="B46332" s="76"/>
      <c r="C46332" s="75"/>
    </row>
    <row r="46333" spans="2:3" x14ac:dyDescent="0.25">
      <c r="B46333" s="76"/>
      <c r="C46333" s="75"/>
    </row>
    <row r="46334" spans="2:3" x14ac:dyDescent="0.25">
      <c r="B46334" s="76"/>
      <c r="C46334" s="75"/>
    </row>
    <row r="46335" spans="2:3" x14ac:dyDescent="0.25">
      <c r="B46335" s="76"/>
      <c r="C46335" s="75"/>
    </row>
    <row r="46336" spans="2:3" x14ac:dyDescent="0.25">
      <c r="B46336" s="76"/>
      <c r="C46336" s="75"/>
    </row>
    <row r="46337" spans="2:3" x14ac:dyDescent="0.25">
      <c r="B46337" s="76"/>
      <c r="C46337" s="75"/>
    </row>
    <row r="46338" spans="2:3" x14ac:dyDescent="0.25">
      <c r="B46338" s="76"/>
      <c r="C46338" s="75"/>
    </row>
    <row r="46339" spans="2:3" x14ac:dyDescent="0.25">
      <c r="B46339" s="76"/>
      <c r="C46339" s="75"/>
    </row>
    <row r="46340" spans="2:3" x14ac:dyDescent="0.25">
      <c r="B46340" s="76"/>
      <c r="C46340" s="75"/>
    </row>
    <row r="46341" spans="2:3" x14ac:dyDescent="0.25">
      <c r="B46341" s="76"/>
      <c r="C46341" s="75"/>
    </row>
    <row r="46342" spans="2:3" x14ac:dyDescent="0.25">
      <c r="B46342" s="76"/>
      <c r="C46342" s="75"/>
    </row>
    <row r="46343" spans="2:3" x14ac:dyDescent="0.25">
      <c r="B46343" s="76"/>
      <c r="C46343" s="75"/>
    </row>
    <row r="46453" spans="2:3" x14ac:dyDescent="0.25">
      <c r="B46453" s="76"/>
      <c r="C46453" s="75"/>
    </row>
    <row r="46454" spans="2:3" x14ac:dyDescent="0.25">
      <c r="B46454" s="76"/>
      <c r="C46454" s="75"/>
    </row>
    <row r="46455" spans="2:3" x14ac:dyDescent="0.25">
      <c r="B46455" s="76"/>
      <c r="C46455" s="75"/>
    </row>
    <row r="46456" spans="2:3" x14ac:dyDescent="0.25">
      <c r="B46456" s="76"/>
      <c r="C46456" s="75"/>
    </row>
    <row r="46457" spans="2:3" x14ac:dyDescent="0.25">
      <c r="B46457" s="76"/>
      <c r="C46457" s="75"/>
    </row>
    <row r="46458" spans="2:3" x14ac:dyDescent="0.25">
      <c r="B46458" s="76"/>
      <c r="C46458" s="75"/>
    </row>
    <row r="46459" spans="2:3" x14ac:dyDescent="0.25">
      <c r="B46459" s="76"/>
      <c r="C46459" s="75"/>
    </row>
    <row r="46460" spans="2:3" x14ac:dyDescent="0.25">
      <c r="B46460" s="76"/>
      <c r="C46460" s="75"/>
    </row>
    <row r="46461" spans="2:3" x14ac:dyDescent="0.25">
      <c r="B46461" s="76"/>
      <c r="C46461" s="75"/>
    </row>
    <row r="46462" spans="2:3" x14ac:dyDescent="0.25">
      <c r="B46462" s="76"/>
      <c r="C46462" s="75"/>
    </row>
    <row r="46463" spans="2:3" x14ac:dyDescent="0.25">
      <c r="B46463" s="76"/>
      <c r="C46463" s="75"/>
    </row>
    <row r="46464" spans="2:3" x14ac:dyDescent="0.25">
      <c r="B46464" s="76"/>
      <c r="C46464" s="75"/>
    </row>
    <row r="46465" spans="2:3" x14ac:dyDescent="0.25">
      <c r="B46465" s="76"/>
      <c r="C46465" s="75"/>
    </row>
    <row r="46575" spans="2:3" x14ac:dyDescent="0.25">
      <c r="B46575" s="76"/>
      <c r="C46575" s="75"/>
    </row>
    <row r="46576" spans="2:3" x14ac:dyDescent="0.25">
      <c r="B46576" s="76"/>
      <c r="C46576" s="75"/>
    </row>
    <row r="46577" spans="2:3" x14ac:dyDescent="0.25">
      <c r="B46577" s="76"/>
      <c r="C46577" s="75"/>
    </row>
    <row r="46578" spans="2:3" x14ac:dyDescent="0.25">
      <c r="B46578" s="76"/>
      <c r="C46578" s="75"/>
    </row>
    <row r="46579" spans="2:3" x14ac:dyDescent="0.25">
      <c r="B46579" s="76"/>
      <c r="C46579" s="75"/>
    </row>
    <row r="46580" spans="2:3" x14ac:dyDescent="0.25">
      <c r="B46580" s="76"/>
      <c r="C46580" s="75"/>
    </row>
    <row r="46581" spans="2:3" x14ac:dyDescent="0.25">
      <c r="B46581" s="76"/>
      <c r="C46581" s="75"/>
    </row>
    <row r="46582" spans="2:3" x14ac:dyDescent="0.25">
      <c r="B46582" s="76"/>
      <c r="C46582" s="75"/>
    </row>
    <row r="46583" spans="2:3" x14ac:dyDescent="0.25">
      <c r="B46583" s="76"/>
      <c r="C46583" s="75"/>
    </row>
    <row r="46584" spans="2:3" x14ac:dyDescent="0.25">
      <c r="B46584" s="76"/>
      <c r="C46584" s="75"/>
    </row>
    <row r="46585" spans="2:3" x14ac:dyDescent="0.25">
      <c r="B46585" s="76"/>
      <c r="C46585" s="75"/>
    </row>
    <row r="46586" spans="2:3" x14ac:dyDescent="0.25">
      <c r="B46586" s="76"/>
      <c r="C46586" s="75"/>
    </row>
    <row r="46587" spans="2:3" x14ac:dyDescent="0.25">
      <c r="B46587" s="76"/>
      <c r="C46587" s="75"/>
    </row>
    <row r="46697" spans="2:3" x14ac:dyDescent="0.25">
      <c r="B46697" s="76"/>
      <c r="C46697" s="75"/>
    </row>
    <row r="46698" spans="2:3" x14ac:dyDescent="0.25">
      <c r="B46698" s="76"/>
      <c r="C46698" s="75"/>
    </row>
    <row r="46699" spans="2:3" x14ac:dyDescent="0.25">
      <c r="B46699" s="76"/>
      <c r="C46699" s="75"/>
    </row>
    <row r="46700" spans="2:3" x14ac:dyDescent="0.25">
      <c r="B46700" s="76"/>
      <c r="C46700" s="75"/>
    </row>
    <row r="46701" spans="2:3" x14ac:dyDescent="0.25">
      <c r="B46701" s="76"/>
      <c r="C46701" s="75"/>
    </row>
    <row r="46702" spans="2:3" x14ac:dyDescent="0.25">
      <c r="B46702" s="76"/>
      <c r="C46702" s="75"/>
    </row>
    <row r="46703" spans="2:3" x14ac:dyDescent="0.25">
      <c r="B46703" s="76"/>
      <c r="C46703" s="75"/>
    </row>
    <row r="46704" spans="2:3" x14ac:dyDescent="0.25">
      <c r="B46704" s="76"/>
      <c r="C46704" s="75"/>
    </row>
    <row r="46705" spans="2:3" x14ac:dyDescent="0.25">
      <c r="B46705" s="76"/>
      <c r="C46705" s="75"/>
    </row>
    <row r="46706" spans="2:3" x14ac:dyDescent="0.25">
      <c r="B46706" s="76"/>
      <c r="C46706" s="75"/>
    </row>
    <row r="46707" spans="2:3" x14ac:dyDescent="0.25">
      <c r="B46707" s="76"/>
      <c r="C46707" s="75"/>
    </row>
    <row r="46708" spans="2:3" x14ac:dyDescent="0.25">
      <c r="B46708" s="76"/>
      <c r="C46708" s="75"/>
    </row>
    <row r="46709" spans="2:3" x14ac:dyDescent="0.25">
      <c r="B46709" s="76"/>
      <c r="C46709" s="75"/>
    </row>
    <row r="46819" spans="2:3" x14ac:dyDescent="0.25">
      <c r="B46819" s="76"/>
      <c r="C46819" s="75"/>
    </row>
    <row r="46820" spans="2:3" x14ac:dyDescent="0.25">
      <c r="B46820" s="76"/>
      <c r="C46820" s="75"/>
    </row>
    <row r="46821" spans="2:3" x14ac:dyDescent="0.25">
      <c r="B46821" s="76"/>
      <c r="C46821" s="75"/>
    </row>
    <row r="46822" spans="2:3" x14ac:dyDescent="0.25">
      <c r="B46822" s="76"/>
      <c r="C46822" s="75"/>
    </row>
    <row r="46823" spans="2:3" x14ac:dyDescent="0.25">
      <c r="B46823" s="76"/>
      <c r="C46823" s="75"/>
    </row>
    <row r="46824" spans="2:3" x14ac:dyDescent="0.25">
      <c r="B46824" s="76"/>
      <c r="C46824" s="75"/>
    </row>
    <row r="46825" spans="2:3" x14ac:dyDescent="0.25">
      <c r="B46825" s="76"/>
      <c r="C46825" s="75"/>
    </row>
    <row r="46826" spans="2:3" x14ac:dyDescent="0.25">
      <c r="B46826" s="76"/>
      <c r="C46826" s="75"/>
    </row>
    <row r="46827" spans="2:3" x14ac:dyDescent="0.25">
      <c r="B46827" s="76"/>
      <c r="C46827" s="75"/>
    </row>
    <row r="46828" spans="2:3" x14ac:dyDescent="0.25">
      <c r="B46828" s="76"/>
      <c r="C46828" s="75"/>
    </row>
    <row r="46829" spans="2:3" x14ac:dyDescent="0.25">
      <c r="B46829" s="76"/>
      <c r="C46829" s="75"/>
    </row>
    <row r="46830" spans="2:3" x14ac:dyDescent="0.25">
      <c r="B46830" s="76"/>
      <c r="C46830" s="75"/>
    </row>
    <row r="46831" spans="2:3" x14ac:dyDescent="0.25">
      <c r="B46831" s="76"/>
      <c r="C46831" s="75"/>
    </row>
    <row r="46941" spans="2:3" x14ac:dyDescent="0.25">
      <c r="B46941" s="76"/>
      <c r="C46941" s="75"/>
    </row>
    <row r="46942" spans="2:3" x14ac:dyDescent="0.25">
      <c r="B46942" s="76"/>
      <c r="C46942" s="75"/>
    </row>
    <row r="46943" spans="2:3" x14ac:dyDescent="0.25">
      <c r="B46943" s="76"/>
      <c r="C46943" s="75"/>
    </row>
    <row r="46944" spans="2:3" x14ac:dyDescent="0.25">
      <c r="B46944" s="76"/>
      <c r="C46944" s="75"/>
    </row>
    <row r="46945" spans="2:3" x14ac:dyDescent="0.25">
      <c r="B46945" s="76"/>
      <c r="C46945" s="75"/>
    </row>
    <row r="46946" spans="2:3" x14ac:dyDescent="0.25">
      <c r="B46946" s="76"/>
      <c r="C46946" s="75"/>
    </row>
    <row r="46947" spans="2:3" x14ac:dyDescent="0.25">
      <c r="B46947" s="76"/>
      <c r="C46947" s="75"/>
    </row>
    <row r="46948" spans="2:3" x14ac:dyDescent="0.25">
      <c r="B46948" s="76"/>
      <c r="C46948" s="75"/>
    </row>
    <row r="46949" spans="2:3" x14ac:dyDescent="0.25">
      <c r="B46949" s="76"/>
      <c r="C46949" s="75"/>
    </row>
    <row r="46950" spans="2:3" x14ac:dyDescent="0.25">
      <c r="B46950" s="76"/>
      <c r="C46950" s="75"/>
    </row>
    <row r="46951" spans="2:3" x14ac:dyDescent="0.25">
      <c r="B46951" s="76"/>
      <c r="C46951" s="75"/>
    </row>
    <row r="46952" spans="2:3" x14ac:dyDescent="0.25">
      <c r="B46952" s="76"/>
      <c r="C46952" s="75"/>
    </row>
    <row r="46953" spans="2:3" x14ac:dyDescent="0.25">
      <c r="B46953" s="76"/>
      <c r="C46953" s="75"/>
    </row>
    <row r="47063" spans="2:3" x14ac:dyDescent="0.25">
      <c r="B47063" s="76"/>
      <c r="C47063" s="75"/>
    </row>
    <row r="47064" spans="2:3" x14ac:dyDescent="0.25">
      <c r="B47064" s="76"/>
      <c r="C47064" s="75"/>
    </row>
    <row r="47065" spans="2:3" x14ac:dyDescent="0.25">
      <c r="B47065" s="76"/>
      <c r="C47065" s="75"/>
    </row>
    <row r="47066" spans="2:3" x14ac:dyDescent="0.25">
      <c r="B47066" s="76"/>
      <c r="C47066" s="75"/>
    </row>
    <row r="47067" spans="2:3" x14ac:dyDescent="0.25">
      <c r="B47067" s="76"/>
      <c r="C47067" s="75"/>
    </row>
    <row r="47068" spans="2:3" x14ac:dyDescent="0.25">
      <c r="B47068" s="76"/>
      <c r="C47068" s="75"/>
    </row>
    <row r="47069" spans="2:3" x14ac:dyDescent="0.25">
      <c r="B47069" s="76"/>
      <c r="C47069" s="75"/>
    </row>
    <row r="47070" spans="2:3" x14ac:dyDescent="0.25">
      <c r="B47070" s="76"/>
      <c r="C47070" s="75"/>
    </row>
    <row r="47071" spans="2:3" x14ac:dyDescent="0.25">
      <c r="B47071" s="76"/>
      <c r="C47071" s="75"/>
    </row>
    <row r="47072" spans="2:3" x14ac:dyDescent="0.25">
      <c r="B47072" s="76"/>
      <c r="C47072" s="75"/>
    </row>
    <row r="47073" spans="2:3" x14ac:dyDescent="0.25">
      <c r="B47073" s="76"/>
      <c r="C47073" s="75"/>
    </row>
    <row r="47074" spans="2:3" x14ac:dyDescent="0.25">
      <c r="B47074" s="76"/>
      <c r="C47074" s="75"/>
    </row>
    <row r="47075" spans="2:3" x14ac:dyDescent="0.25">
      <c r="B47075" s="76"/>
      <c r="C47075" s="75"/>
    </row>
    <row r="47185" spans="2:3" x14ac:dyDescent="0.25">
      <c r="B47185" s="76"/>
      <c r="C47185" s="75"/>
    </row>
    <row r="47186" spans="2:3" x14ac:dyDescent="0.25">
      <c r="B47186" s="76"/>
      <c r="C47186" s="75"/>
    </row>
    <row r="47187" spans="2:3" x14ac:dyDescent="0.25">
      <c r="B47187" s="76"/>
      <c r="C47187" s="75"/>
    </row>
    <row r="47188" spans="2:3" x14ac:dyDescent="0.25">
      <c r="B47188" s="76"/>
      <c r="C47188" s="75"/>
    </row>
    <row r="47189" spans="2:3" x14ac:dyDescent="0.25">
      <c r="B47189" s="76"/>
      <c r="C47189" s="75"/>
    </row>
    <row r="47190" spans="2:3" x14ac:dyDescent="0.25">
      <c r="B47190" s="76"/>
      <c r="C47190" s="75"/>
    </row>
    <row r="47191" spans="2:3" x14ac:dyDescent="0.25">
      <c r="B47191" s="76"/>
      <c r="C47191" s="75"/>
    </row>
    <row r="47192" spans="2:3" x14ac:dyDescent="0.25">
      <c r="B47192" s="76"/>
      <c r="C47192" s="75"/>
    </row>
    <row r="47193" spans="2:3" x14ac:dyDescent="0.25">
      <c r="B47193" s="76"/>
      <c r="C47193" s="75"/>
    </row>
    <row r="47194" spans="2:3" x14ac:dyDescent="0.25">
      <c r="B47194" s="76"/>
      <c r="C47194" s="75"/>
    </row>
    <row r="47195" spans="2:3" x14ac:dyDescent="0.25">
      <c r="B47195" s="76"/>
      <c r="C47195" s="75"/>
    </row>
    <row r="47196" spans="2:3" x14ac:dyDescent="0.25">
      <c r="B47196" s="76"/>
      <c r="C47196" s="75"/>
    </row>
    <row r="47197" spans="2:3" x14ac:dyDescent="0.25">
      <c r="B47197" s="76"/>
      <c r="C47197" s="75"/>
    </row>
    <row r="47307" spans="2:3" x14ac:dyDescent="0.25">
      <c r="B47307" s="76"/>
      <c r="C47307" s="75"/>
    </row>
    <row r="47308" spans="2:3" x14ac:dyDescent="0.25">
      <c r="B47308" s="76"/>
      <c r="C47308" s="75"/>
    </row>
    <row r="47309" spans="2:3" x14ac:dyDescent="0.25">
      <c r="B47309" s="76"/>
      <c r="C47309" s="75"/>
    </row>
    <row r="47310" spans="2:3" x14ac:dyDescent="0.25">
      <c r="B47310" s="76"/>
      <c r="C47310" s="75"/>
    </row>
    <row r="47311" spans="2:3" x14ac:dyDescent="0.25">
      <c r="B47311" s="76"/>
      <c r="C47311" s="75"/>
    </row>
    <row r="47312" spans="2:3" x14ac:dyDescent="0.25">
      <c r="B47312" s="76"/>
      <c r="C47312" s="75"/>
    </row>
    <row r="47313" spans="2:3" x14ac:dyDescent="0.25">
      <c r="B47313" s="76"/>
      <c r="C47313" s="75"/>
    </row>
    <row r="47314" spans="2:3" x14ac:dyDescent="0.25">
      <c r="B47314" s="76"/>
      <c r="C47314" s="75"/>
    </row>
    <row r="47315" spans="2:3" x14ac:dyDescent="0.25">
      <c r="B47315" s="76"/>
      <c r="C47315" s="75"/>
    </row>
    <row r="47316" spans="2:3" x14ac:dyDescent="0.25">
      <c r="B47316" s="76"/>
      <c r="C47316" s="75"/>
    </row>
    <row r="47317" spans="2:3" x14ac:dyDescent="0.25">
      <c r="B47317" s="76"/>
      <c r="C47317" s="75"/>
    </row>
    <row r="47318" spans="2:3" x14ac:dyDescent="0.25">
      <c r="B47318" s="76"/>
      <c r="C47318" s="75"/>
    </row>
    <row r="47319" spans="2:3" x14ac:dyDescent="0.25">
      <c r="B47319" s="76"/>
      <c r="C47319" s="75"/>
    </row>
    <row r="47429" spans="2:3" x14ac:dyDescent="0.25">
      <c r="B47429" s="76"/>
      <c r="C47429" s="75"/>
    </row>
    <row r="47430" spans="2:3" x14ac:dyDescent="0.25">
      <c r="B47430" s="76"/>
      <c r="C47430" s="75"/>
    </row>
    <row r="47431" spans="2:3" x14ac:dyDescent="0.25">
      <c r="B47431" s="76"/>
      <c r="C47431" s="75"/>
    </row>
    <row r="47432" spans="2:3" x14ac:dyDescent="0.25">
      <c r="B47432" s="76"/>
      <c r="C47432" s="75"/>
    </row>
    <row r="47433" spans="2:3" x14ac:dyDescent="0.25">
      <c r="B47433" s="76"/>
      <c r="C47433" s="75"/>
    </row>
    <row r="47434" spans="2:3" x14ac:dyDescent="0.25">
      <c r="B47434" s="76"/>
      <c r="C47434" s="75"/>
    </row>
    <row r="47435" spans="2:3" x14ac:dyDescent="0.25">
      <c r="B47435" s="76"/>
      <c r="C47435" s="75"/>
    </row>
    <row r="47436" spans="2:3" x14ac:dyDescent="0.25">
      <c r="B47436" s="76"/>
      <c r="C47436" s="75"/>
    </row>
    <row r="47437" spans="2:3" x14ac:dyDescent="0.25">
      <c r="B47437" s="76"/>
      <c r="C47437" s="75"/>
    </row>
    <row r="47438" spans="2:3" x14ac:dyDescent="0.25">
      <c r="B47438" s="76"/>
      <c r="C47438" s="75"/>
    </row>
    <row r="47439" spans="2:3" x14ac:dyDescent="0.25">
      <c r="B47439" s="76"/>
      <c r="C47439" s="75"/>
    </row>
    <row r="47440" spans="2:3" x14ac:dyDescent="0.25">
      <c r="B47440" s="76"/>
      <c r="C47440" s="75"/>
    </row>
    <row r="47441" spans="2:3" x14ac:dyDescent="0.25">
      <c r="B47441" s="76"/>
      <c r="C47441" s="75"/>
    </row>
    <row r="47551" spans="2:3" x14ac:dyDescent="0.25">
      <c r="B47551" s="76"/>
      <c r="C47551" s="75"/>
    </row>
    <row r="47552" spans="2:3" x14ac:dyDescent="0.25">
      <c r="B47552" s="76"/>
      <c r="C47552" s="75"/>
    </row>
    <row r="47553" spans="2:3" x14ac:dyDescent="0.25">
      <c r="B47553" s="76"/>
      <c r="C47553" s="75"/>
    </row>
    <row r="47554" spans="2:3" x14ac:dyDescent="0.25">
      <c r="B47554" s="76"/>
      <c r="C47554" s="75"/>
    </row>
    <row r="47555" spans="2:3" x14ac:dyDescent="0.25">
      <c r="B47555" s="76"/>
      <c r="C47555" s="75"/>
    </row>
    <row r="47556" spans="2:3" x14ac:dyDescent="0.25">
      <c r="B47556" s="76"/>
      <c r="C47556" s="75"/>
    </row>
    <row r="47557" spans="2:3" x14ac:dyDescent="0.25">
      <c r="B47557" s="76"/>
      <c r="C47557" s="75"/>
    </row>
    <row r="47558" spans="2:3" x14ac:dyDescent="0.25">
      <c r="B47558" s="76"/>
      <c r="C47558" s="75"/>
    </row>
    <row r="47559" spans="2:3" x14ac:dyDescent="0.25">
      <c r="B47559" s="76"/>
      <c r="C47559" s="75"/>
    </row>
    <row r="47560" spans="2:3" x14ac:dyDescent="0.25">
      <c r="B47560" s="76"/>
      <c r="C47560" s="75"/>
    </row>
    <row r="47561" spans="2:3" x14ac:dyDescent="0.25">
      <c r="B47561" s="76"/>
      <c r="C47561" s="75"/>
    </row>
    <row r="47562" spans="2:3" x14ac:dyDescent="0.25">
      <c r="B47562" s="76"/>
      <c r="C47562" s="75"/>
    </row>
    <row r="47563" spans="2:3" x14ac:dyDescent="0.25">
      <c r="B47563" s="76"/>
      <c r="C47563" s="75"/>
    </row>
    <row r="47673" spans="2:3" x14ac:dyDescent="0.25">
      <c r="B47673" s="76"/>
      <c r="C47673" s="75"/>
    </row>
    <row r="47674" spans="2:3" x14ac:dyDescent="0.25">
      <c r="B47674" s="76"/>
      <c r="C47674" s="75"/>
    </row>
    <row r="47675" spans="2:3" x14ac:dyDescent="0.25">
      <c r="B47675" s="76"/>
      <c r="C47675" s="75"/>
    </row>
    <row r="47676" spans="2:3" x14ac:dyDescent="0.25">
      <c r="B47676" s="76"/>
      <c r="C47676" s="75"/>
    </row>
    <row r="47677" spans="2:3" x14ac:dyDescent="0.25">
      <c r="B47677" s="76"/>
      <c r="C47677" s="75"/>
    </row>
    <row r="47678" spans="2:3" x14ac:dyDescent="0.25">
      <c r="B47678" s="76"/>
      <c r="C47678" s="75"/>
    </row>
    <row r="47679" spans="2:3" x14ac:dyDescent="0.25">
      <c r="B47679" s="76"/>
      <c r="C47679" s="75"/>
    </row>
    <row r="47680" spans="2:3" x14ac:dyDescent="0.25">
      <c r="B47680" s="76"/>
      <c r="C47680" s="75"/>
    </row>
    <row r="47681" spans="2:3" x14ac:dyDescent="0.25">
      <c r="B47681" s="76"/>
      <c r="C47681" s="75"/>
    </row>
    <row r="47682" spans="2:3" x14ac:dyDescent="0.25">
      <c r="B47682" s="76"/>
      <c r="C47682" s="75"/>
    </row>
    <row r="47683" spans="2:3" x14ac:dyDescent="0.25">
      <c r="B47683" s="76"/>
      <c r="C47683" s="75"/>
    </row>
    <row r="47684" spans="2:3" x14ac:dyDescent="0.25">
      <c r="B47684" s="76"/>
      <c r="C47684" s="75"/>
    </row>
    <row r="47685" spans="2:3" x14ac:dyDescent="0.25">
      <c r="B47685" s="76"/>
      <c r="C47685" s="75"/>
    </row>
    <row r="47795" spans="2:3" x14ac:dyDescent="0.25">
      <c r="B47795" s="76"/>
      <c r="C47795" s="75"/>
    </row>
    <row r="47796" spans="2:3" x14ac:dyDescent="0.25">
      <c r="B47796" s="76"/>
      <c r="C47796" s="75"/>
    </row>
    <row r="47797" spans="2:3" x14ac:dyDescent="0.25">
      <c r="B47797" s="76"/>
      <c r="C47797" s="75"/>
    </row>
    <row r="47798" spans="2:3" x14ac:dyDescent="0.25">
      <c r="B47798" s="76"/>
      <c r="C47798" s="75"/>
    </row>
    <row r="47799" spans="2:3" x14ac:dyDescent="0.25">
      <c r="B47799" s="76"/>
      <c r="C47799" s="75"/>
    </row>
    <row r="47800" spans="2:3" x14ac:dyDescent="0.25">
      <c r="B47800" s="76"/>
      <c r="C47800" s="75"/>
    </row>
    <row r="47801" spans="2:3" x14ac:dyDescent="0.25">
      <c r="B47801" s="76"/>
      <c r="C47801" s="75"/>
    </row>
    <row r="47802" spans="2:3" x14ac:dyDescent="0.25">
      <c r="B47802" s="76"/>
      <c r="C47802" s="75"/>
    </row>
    <row r="47803" spans="2:3" x14ac:dyDescent="0.25">
      <c r="B47803" s="76"/>
      <c r="C47803" s="75"/>
    </row>
    <row r="47804" spans="2:3" x14ac:dyDescent="0.25">
      <c r="B47804" s="76"/>
      <c r="C47804" s="75"/>
    </row>
    <row r="47805" spans="2:3" x14ac:dyDescent="0.25">
      <c r="B47805" s="76"/>
      <c r="C47805" s="75"/>
    </row>
    <row r="47806" spans="2:3" x14ac:dyDescent="0.25">
      <c r="B47806" s="76"/>
      <c r="C47806" s="75"/>
    </row>
    <row r="47807" spans="2:3" x14ac:dyDescent="0.25">
      <c r="B47807" s="76"/>
      <c r="C47807" s="75"/>
    </row>
    <row r="47917" spans="2:3" x14ac:dyDescent="0.25">
      <c r="B47917" s="76"/>
      <c r="C47917" s="75"/>
    </row>
    <row r="47918" spans="2:3" x14ac:dyDescent="0.25">
      <c r="B47918" s="76"/>
      <c r="C47918" s="75"/>
    </row>
    <row r="47919" spans="2:3" x14ac:dyDescent="0.25">
      <c r="B47919" s="76"/>
      <c r="C47919" s="75"/>
    </row>
    <row r="47920" spans="2:3" x14ac:dyDescent="0.25">
      <c r="B47920" s="76"/>
      <c r="C47920" s="75"/>
    </row>
    <row r="47921" spans="2:3" x14ac:dyDescent="0.25">
      <c r="B47921" s="76"/>
      <c r="C47921" s="75"/>
    </row>
    <row r="47922" spans="2:3" x14ac:dyDescent="0.25">
      <c r="B47922" s="76"/>
      <c r="C47922" s="75"/>
    </row>
    <row r="47923" spans="2:3" x14ac:dyDescent="0.25">
      <c r="B47923" s="76"/>
      <c r="C47923" s="75"/>
    </row>
    <row r="47924" spans="2:3" x14ac:dyDescent="0.25">
      <c r="B47924" s="76"/>
      <c r="C47924" s="75"/>
    </row>
    <row r="47925" spans="2:3" x14ac:dyDescent="0.25">
      <c r="B47925" s="76"/>
      <c r="C47925" s="75"/>
    </row>
    <row r="47926" spans="2:3" x14ac:dyDescent="0.25">
      <c r="B47926" s="76"/>
      <c r="C47926" s="75"/>
    </row>
    <row r="47927" spans="2:3" x14ac:dyDescent="0.25">
      <c r="B47927" s="76"/>
      <c r="C47927" s="75"/>
    </row>
    <row r="47928" spans="2:3" x14ac:dyDescent="0.25">
      <c r="B47928" s="76"/>
      <c r="C47928" s="75"/>
    </row>
    <row r="47929" spans="2:3" x14ac:dyDescent="0.25">
      <c r="B47929" s="76"/>
      <c r="C47929" s="75"/>
    </row>
    <row r="48039" spans="2:3" x14ac:dyDescent="0.25">
      <c r="B48039" s="76"/>
      <c r="C48039" s="75"/>
    </row>
    <row r="48040" spans="2:3" x14ac:dyDescent="0.25">
      <c r="B48040" s="76"/>
      <c r="C48040" s="75"/>
    </row>
    <row r="48041" spans="2:3" x14ac:dyDescent="0.25">
      <c r="B48041" s="76"/>
      <c r="C48041" s="75"/>
    </row>
    <row r="48042" spans="2:3" x14ac:dyDescent="0.25">
      <c r="B48042" s="76"/>
      <c r="C48042" s="75"/>
    </row>
    <row r="48043" spans="2:3" x14ac:dyDescent="0.25">
      <c r="B48043" s="76"/>
      <c r="C48043" s="75"/>
    </row>
    <row r="48044" spans="2:3" x14ac:dyDescent="0.25">
      <c r="B48044" s="76"/>
      <c r="C48044" s="75"/>
    </row>
    <row r="48045" spans="2:3" x14ac:dyDescent="0.25">
      <c r="B48045" s="76"/>
      <c r="C48045" s="75"/>
    </row>
    <row r="48046" spans="2:3" x14ac:dyDescent="0.25">
      <c r="B48046" s="76"/>
      <c r="C48046" s="75"/>
    </row>
    <row r="48047" spans="2:3" x14ac:dyDescent="0.25">
      <c r="B48047" s="76"/>
      <c r="C48047" s="75"/>
    </row>
    <row r="48048" spans="2:3" x14ac:dyDescent="0.25">
      <c r="B48048" s="76"/>
      <c r="C48048" s="75"/>
    </row>
    <row r="48049" spans="2:3" x14ac:dyDescent="0.25">
      <c r="B48049" s="76"/>
      <c r="C48049" s="75"/>
    </row>
    <row r="48050" spans="2:3" x14ac:dyDescent="0.25">
      <c r="B48050" s="76"/>
      <c r="C48050" s="75"/>
    </row>
    <row r="48051" spans="2:3" x14ac:dyDescent="0.25">
      <c r="B48051" s="76"/>
      <c r="C48051" s="75"/>
    </row>
    <row r="48161" spans="2:3" x14ac:dyDescent="0.25">
      <c r="B48161" s="76"/>
      <c r="C48161" s="75"/>
    </row>
    <row r="48162" spans="2:3" x14ac:dyDescent="0.25">
      <c r="B48162" s="76"/>
      <c r="C48162" s="75"/>
    </row>
    <row r="48163" spans="2:3" x14ac:dyDescent="0.25">
      <c r="B48163" s="76"/>
      <c r="C48163" s="75"/>
    </row>
    <row r="48164" spans="2:3" x14ac:dyDescent="0.25">
      <c r="B48164" s="76"/>
      <c r="C48164" s="75"/>
    </row>
    <row r="48165" spans="2:3" x14ac:dyDescent="0.25">
      <c r="B48165" s="76"/>
      <c r="C48165" s="75"/>
    </row>
    <row r="48166" spans="2:3" x14ac:dyDescent="0.25">
      <c r="B48166" s="76"/>
      <c r="C48166" s="75"/>
    </row>
    <row r="48167" spans="2:3" x14ac:dyDescent="0.25">
      <c r="B48167" s="76"/>
      <c r="C48167" s="75"/>
    </row>
    <row r="48168" spans="2:3" x14ac:dyDescent="0.25">
      <c r="B48168" s="76"/>
      <c r="C48168" s="75"/>
    </row>
    <row r="48169" spans="2:3" x14ac:dyDescent="0.25">
      <c r="B48169" s="76"/>
      <c r="C48169" s="75"/>
    </row>
    <row r="48170" spans="2:3" x14ac:dyDescent="0.25">
      <c r="B48170" s="76"/>
      <c r="C48170" s="75"/>
    </row>
    <row r="48171" spans="2:3" x14ac:dyDescent="0.25">
      <c r="B48171" s="76"/>
      <c r="C48171" s="75"/>
    </row>
    <row r="48172" spans="2:3" x14ac:dyDescent="0.25">
      <c r="B48172" s="76"/>
      <c r="C48172" s="75"/>
    </row>
    <row r="48173" spans="2:3" x14ac:dyDescent="0.25">
      <c r="B48173" s="76"/>
      <c r="C48173" s="75"/>
    </row>
    <row r="48283" spans="2:3" x14ac:dyDescent="0.25">
      <c r="B48283" s="76"/>
      <c r="C48283" s="75"/>
    </row>
    <row r="48284" spans="2:3" x14ac:dyDescent="0.25">
      <c r="B48284" s="76"/>
      <c r="C48284" s="75"/>
    </row>
    <row r="48285" spans="2:3" x14ac:dyDescent="0.25">
      <c r="B48285" s="76"/>
      <c r="C48285" s="75"/>
    </row>
    <row r="48286" spans="2:3" x14ac:dyDescent="0.25">
      <c r="B48286" s="76"/>
      <c r="C48286" s="75"/>
    </row>
    <row r="48287" spans="2:3" x14ac:dyDescent="0.25">
      <c r="B48287" s="76"/>
      <c r="C48287" s="75"/>
    </row>
    <row r="48288" spans="2:3" x14ac:dyDescent="0.25">
      <c r="B48288" s="76"/>
      <c r="C48288" s="75"/>
    </row>
    <row r="48289" spans="2:3" x14ac:dyDescent="0.25">
      <c r="B48289" s="76"/>
      <c r="C48289" s="75"/>
    </row>
    <row r="48290" spans="2:3" x14ac:dyDescent="0.25">
      <c r="B48290" s="76"/>
      <c r="C48290" s="75"/>
    </row>
    <row r="48291" spans="2:3" x14ac:dyDescent="0.25">
      <c r="B48291" s="76"/>
      <c r="C48291" s="75"/>
    </row>
    <row r="48292" spans="2:3" x14ac:dyDescent="0.25">
      <c r="B48292" s="76"/>
      <c r="C48292" s="75"/>
    </row>
    <row r="48293" spans="2:3" x14ac:dyDescent="0.25">
      <c r="B48293" s="76"/>
      <c r="C48293" s="75"/>
    </row>
    <row r="48294" spans="2:3" x14ac:dyDescent="0.25">
      <c r="B48294" s="76"/>
      <c r="C48294" s="75"/>
    </row>
    <row r="48295" spans="2:3" x14ac:dyDescent="0.25">
      <c r="B48295" s="76"/>
      <c r="C48295" s="75"/>
    </row>
    <row r="48405" spans="2:3" x14ac:dyDescent="0.25">
      <c r="B48405" s="76"/>
      <c r="C48405" s="75"/>
    </row>
    <row r="48406" spans="2:3" x14ac:dyDescent="0.25">
      <c r="B48406" s="76"/>
      <c r="C48406" s="75"/>
    </row>
    <row r="48407" spans="2:3" x14ac:dyDescent="0.25">
      <c r="B48407" s="76"/>
      <c r="C48407" s="75"/>
    </row>
    <row r="48408" spans="2:3" x14ac:dyDescent="0.25">
      <c r="B48408" s="76"/>
      <c r="C48408" s="75"/>
    </row>
    <row r="48409" spans="2:3" x14ac:dyDescent="0.25">
      <c r="B48409" s="76"/>
      <c r="C48409" s="75"/>
    </row>
    <row r="48410" spans="2:3" x14ac:dyDescent="0.25">
      <c r="B48410" s="76"/>
      <c r="C48410" s="75"/>
    </row>
    <row r="48411" spans="2:3" x14ac:dyDescent="0.25">
      <c r="B48411" s="76"/>
      <c r="C48411" s="75"/>
    </row>
    <row r="48412" spans="2:3" x14ac:dyDescent="0.25">
      <c r="B48412" s="76"/>
      <c r="C48412" s="75"/>
    </row>
    <row r="48413" spans="2:3" x14ac:dyDescent="0.25">
      <c r="B48413" s="76"/>
      <c r="C48413" s="75"/>
    </row>
    <row r="48414" spans="2:3" x14ac:dyDescent="0.25">
      <c r="B48414" s="76"/>
      <c r="C48414" s="75"/>
    </row>
    <row r="48415" spans="2:3" x14ac:dyDescent="0.25">
      <c r="B48415" s="76"/>
      <c r="C48415" s="75"/>
    </row>
    <row r="48416" spans="2:3" x14ac:dyDescent="0.25">
      <c r="B48416" s="76"/>
      <c r="C48416" s="75"/>
    </row>
    <row r="48417" spans="2:3" x14ac:dyDescent="0.25">
      <c r="B48417" s="76"/>
      <c r="C48417" s="75"/>
    </row>
    <row r="48527" spans="2:3" x14ac:dyDescent="0.25">
      <c r="B48527" s="76"/>
      <c r="C48527" s="75"/>
    </row>
    <row r="48528" spans="2:3" x14ac:dyDescent="0.25">
      <c r="B48528" s="76"/>
      <c r="C48528" s="75"/>
    </row>
    <row r="48529" spans="2:3" x14ac:dyDescent="0.25">
      <c r="B48529" s="76"/>
      <c r="C48529" s="75"/>
    </row>
    <row r="48530" spans="2:3" x14ac:dyDescent="0.25">
      <c r="B48530" s="76"/>
      <c r="C48530" s="75"/>
    </row>
    <row r="48531" spans="2:3" x14ac:dyDescent="0.25">
      <c r="B48531" s="76"/>
      <c r="C48531" s="75"/>
    </row>
    <row r="48532" spans="2:3" x14ac:dyDescent="0.25">
      <c r="B48532" s="76"/>
      <c r="C48532" s="75"/>
    </row>
    <row r="48533" spans="2:3" x14ac:dyDescent="0.25">
      <c r="B48533" s="76"/>
      <c r="C48533" s="75"/>
    </row>
    <row r="48534" spans="2:3" x14ac:dyDescent="0.25">
      <c r="B48534" s="76"/>
      <c r="C48534" s="75"/>
    </row>
    <row r="48535" spans="2:3" x14ac:dyDescent="0.25">
      <c r="B48535" s="76"/>
      <c r="C48535" s="75"/>
    </row>
    <row r="48536" spans="2:3" x14ac:dyDescent="0.25">
      <c r="B48536" s="76"/>
      <c r="C48536" s="75"/>
    </row>
    <row r="48537" spans="2:3" x14ac:dyDescent="0.25">
      <c r="B48537" s="76"/>
      <c r="C48537" s="75"/>
    </row>
    <row r="48538" spans="2:3" x14ac:dyDescent="0.25">
      <c r="B48538" s="76"/>
      <c r="C48538" s="75"/>
    </row>
    <row r="48539" spans="2:3" x14ac:dyDescent="0.25">
      <c r="B48539" s="76"/>
      <c r="C48539" s="75"/>
    </row>
    <row r="48649" spans="2:3" x14ac:dyDescent="0.25">
      <c r="B48649" s="76"/>
      <c r="C48649" s="75"/>
    </row>
    <row r="48650" spans="2:3" x14ac:dyDescent="0.25">
      <c r="B48650" s="76"/>
      <c r="C48650" s="75"/>
    </row>
    <row r="48651" spans="2:3" x14ac:dyDescent="0.25">
      <c r="B48651" s="76"/>
      <c r="C48651" s="75"/>
    </row>
    <row r="48652" spans="2:3" x14ac:dyDescent="0.25">
      <c r="B48652" s="76"/>
      <c r="C48652" s="75"/>
    </row>
    <row r="48653" spans="2:3" x14ac:dyDescent="0.25">
      <c r="B48653" s="76"/>
      <c r="C48653" s="75"/>
    </row>
    <row r="48654" spans="2:3" x14ac:dyDescent="0.25">
      <c r="B48654" s="76"/>
      <c r="C48654" s="75"/>
    </row>
    <row r="48655" spans="2:3" x14ac:dyDescent="0.25">
      <c r="B48655" s="76"/>
      <c r="C48655" s="75"/>
    </row>
    <row r="48656" spans="2:3" x14ac:dyDescent="0.25">
      <c r="B48656" s="76"/>
      <c r="C48656" s="75"/>
    </row>
    <row r="48657" spans="2:3" x14ac:dyDescent="0.25">
      <c r="B48657" s="76"/>
      <c r="C48657" s="75"/>
    </row>
    <row r="48658" spans="2:3" x14ac:dyDescent="0.25">
      <c r="B48658" s="76"/>
      <c r="C48658" s="75"/>
    </row>
    <row r="48659" spans="2:3" x14ac:dyDescent="0.25">
      <c r="B48659" s="76"/>
      <c r="C48659" s="75"/>
    </row>
    <row r="48660" spans="2:3" x14ac:dyDescent="0.25">
      <c r="B48660" s="76"/>
      <c r="C48660" s="75"/>
    </row>
    <row r="48661" spans="2:3" x14ac:dyDescent="0.25">
      <c r="B48661" s="76"/>
      <c r="C48661" s="75"/>
    </row>
    <row r="48771" spans="2:3" x14ac:dyDescent="0.25">
      <c r="B48771" s="76"/>
      <c r="C48771" s="75"/>
    </row>
    <row r="48772" spans="2:3" x14ac:dyDescent="0.25">
      <c r="B48772" s="76"/>
      <c r="C48772" s="75"/>
    </row>
    <row r="48773" spans="2:3" x14ac:dyDescent="0.25">
      <c r="B48773" s="76"/>
      <c r="C48773" s="75"/>
    </row>
    <row r="48774" spans="2:3" x14ac:dyDescent="0.25">
      <c r="B48774" s="76"/>
      <c r="C48774" s="75"/>
    </row>
    <row r="48775" spans="2:3" x14ac:dyDescent="0.25">
      <c r="B48775" s="76"/>
      <c r="C48775" s="75"/>
    </row>
    <row r="48776" spans="2:3" x14ac:dyDescent="0.25">
      <c r="B48776" s="76"/>
      <c r="C48776" s="75"/>
    </row>
    <row r="48777" spans="2:3" x14ac:dyDescent="0.25">
      <c r="B48777" s="76"/>
      <c r="C48777" s="75"/>
    </row>
    <row r="48778" spans="2:3" x14ac:dyDescent="0.25">
      <c r="B48778" s="76"/>
      <c r="C48778" s="75"/>
    </row>
    <row r="48779" spans="2:3" x14ac:dyDescent="0.25">
      <c r="B48779" s="76"/>
      <c r="C48779" s="75"/>
    </row>
    <row r="48780" spans="2:3" x14ac:dyDescent="0.25">
      <c r="B48780" s="76"/>
      <c r="C48780" s="75"/>
    </row>
    <row r="48781" spans="2:3" x14ac:dyDescent="0.25">
      <c r="B48781" s="76"/>
      <c r="C48781" s="75"/>
    </row>
    <row r="48782" spans="2:3" x14ac:dyDescent="0.25">
      <c r="B48782" s="76"/>
      <c r="C48782" s="75"/>
    </row>
    <row r="48783" spans="2:3" x14ac:dyDescent="0.25">
      <c r="B48783" s="76"/>
      <c r="C48783" s="75"/>
    </row>
    <row r="48893" spans="2:3" x14ac:dyDescent="0.25">
      <c r="B48893" s="76"/>
      <c r="C48893" s="75"/>
    </row>
    <row r="48894" spans="2:3" x14ac:dyDescent="0.25">
      <c r="B48894" s="76"/>
      <c r="C48894" s="75"/>
    </row>
    <row r="48895" spans="2:3" x14ac:dyDescent="0.25">
      <c r="B48895" s="76"/>
      <c r="C48895" s="75"/>
    </row>
    <row r="48896" spans="2:3" x14ac:dyDescent="0.25">
      <c r="B48896" s="76"/>
      <c r="C48896" s="75"/>
    </row>
    <row r="48897" spans="2:3" x14ac:dyDescent="0.25">
      <c r="B48897" s="76"/>
      <c r="C48897" s="75"/>
    </row>
    <row r="48898" spans="2:3" x14ac:dyDescent="0.25">
      <c r="B48898" s="76"/>
      <c r="C48898" s="75"/>
    </row>
    <row r="48899" spans="2:3" x14ac:dyDescent="0.25">
      <c r="B48899" s="76"/>
      <c r="C48899" s="75"/>
    </row>
    <row r="48900" spans="2:3" x14ac:dyDescent="0.25">
      <c r="B48900" s="76"/>
      <c r="C48900" s="75"/>
    </row>
    <row r="48901" spans="2:3" x14ac:dyDescent="0.25">
      <c r="B48901" s="76"/>
      <c r="C48901" s="75"/>
    </row>
    <row r="48902" spans="2:3" x14ac:dyDescent="0.25">
      <c r="B48902" s="76"/>
      <c r="C48902" s="75"/>
    </row>
    <row r="48903" spans="2:3" x14ac:dyDescent="0.25">
      <c r="B48903" s="76"/>
      <c r="C48903" s="75"/>
    </row>
    <row r="48904" spans="2:3" x14ac:dyDescent="0.25">
      <c r="B48904" s="76"/>
      <c r="C48904" s="75"/>
    </row>
    <row r="48905" spans="2:3" x14ac:dyDescent="0.25">
      <c r="B48905" s="76"/>
      <c r="C48905" s="75"/>
    </row>
    <row r="49015" spans="2:3" x14ac:dyDescent="0.25">
      <c r="B49015" s="76"/>
      <c r="C49015" s="75"/>
    </row>
    <row r="49016" spans="2:3" x14ac:dyDescent="0.25">
      <c r="B49016" s="76"/>
      <c r="C49016" s="75"/>
    </row>
    <row r="49017" spans="2:3" x14ac:dyDescent="0.25">
      <c r="B49017" s="76"/>
      <c r="C49017" s="75"/>
    </row>
    <row r="49018" spans="2:3" x14ac:dyDescent="0.25">
      <c r="B49018" s="76"/>
      <c r="C49018" s="75"/>
    </row>
    <row r="49019" spans="2:3" x14ac:dyDescent="0.25">
      <c r="B49019" s="76"/>
      <c r="C49019" s="75"/>
    </row>
    <row r="49020" spans="2:3" x14ac:dyDescent="0.25">
      <c r="B49020" s="76"/>
      <c r="C49020" s="75"/>
    </row>
    <row r="49021" spans="2:3" x14ac:dyDescent="0.25">
      <c r="B49021" s="76"/>
      <c r="C49021" s="75"/>
    </row>
    <row r="49022" spans="2:3" x14ac:dyDescent="0.25">
      <c r="B49022" s="76"/>
      <c r="C49022" s="75"/>
    </row>
    <row r="49023" spans="2:3" x14ac:dyDescent="0.25">
      <c r="B49023" s="76"/>
      <c r="C49023" s="75"/>
    </row>
    <row r="49024" spans="2:3" x14ac:dyDescent="0.25">
      <c r="B49024" s="76"/>
      <c r="C49024" s="75"/>
    </row>
    <row r="49025" spans="2:3" x14ac:dyDescent="0.25">
      <c r="B49025" s="76"/>
      <c r="C49025" s="75"/>
    </row>
    <row r="49026" spans="2:3" x14ac:dyDescent="0.25">
      <c r="B49026" s="76"/>
      <c r="C49026" s="75"/>
    </row>
    <row r="49027" spans="2:3" x14ac:dyDescent="0.25">
      <c r="B49027" s="76"/>
      <c r="C49027" s="75"/>
    </row>
    <row r="49137" spans="2:3" x14ac:dyDescent="0.25">
      <c r="B49137" s="76"/>
      <c r="C49137" s="75"/>
    </row>
    <row r="49138" spans="2:3" x14ac:dyDescent="0.25">
      <c r="B49138" s="76"/>
      <c r="C49138" s="75"/>
    </row>
    <row r="49139" spans="2:3" x14ac:dyDescent="0.25">
      <c r="B49139" s="76"/>
      <c r="C49139" s="75"/>
    </row>
    <row r="49140" spans="2:3" x14ac:dyDescent="0.25">
      <c r="B49140" s="76"/>
      <c r="C49140" s="75"/>
    </row>
    <row r="49141" spans="2:3" x14ac:dyDescent="0.25">
      <c r="B49141" s="76"/>
      <c r="C49141" s="75"/>
    </row>
    <row r="49142" spans="2:3" x14ac:dyDescent="0.25">
      <c r="B49142" s="76"/>
      <c r="C49142" s="75"/>
    </row>
    <row r="49143" spans="2:3" x14ac:dyDescent="0.25">
      <c r="B49143" s="76"/>
      <c r="C49143" s="75"/>
    </row>
    <row r="49144" spans="2:3" x14ac:dyDescent="0.25">
      <c r="B49144" s="76"/>
      <c r="C49144" s="75"/>
    </row>
    <row r="49145" spans="2:3" x14ac:dyDescent="0.25">
      <c r="B49145" s="76"/>
      <c r="C49145" s="75"/>
    </row>
    <row r="49146" spans="2:3" x14ac:dyDescent="0.25">
      <c r="B49146" s="76"/>
      <c r="C49146" s="75"/>
    </row>
    <row r="49147" spans="2:3" x14ac:dyDescent="0.25">
      <c r="B49147" s="76"/>
      <c r="C49147" s="75"/>
    </row>
    <row r="49148" spans="2:3" x14ac:dyDescent="0.25">
      <c r="B49148" s="76"/>
      <c r="C49148" s="75"/>
    </row>
    <row r="49149" spans="2:3" x14ac:dyDescent="0.25">
      <c r="B49149" s="76"/>
      <c r="C49149" s="75"/>
    </row>
    <row r="49259" spans="2:3" x14ac:dyDescent="0.25">
      <c r="B49259" s="76"/>
      <c r="C49259" s="75"/>
    </row>
    <row r="49260" spans="2:3" x14ac:dyDescent="0.25">
      <c r="B49260" s="76"/>
      <c r="C49260" s="75"/>
    </row>
    <row r="49261" spans="2:3" x14ac:dyDescent="0.25">
      <c r="B49261" s="76"/>
      <c r="C49261" s="75"/>
    </row>
    <row r="49262" spans="2:3" x14ac:dyDescent="0.25">
      <c r="B49262" s="76"/>
      <c r="C49262" s="75"/>
    </row>
    <row r="49263" spans="2:3" x14ac:dyDescent="0.25">
      <c r="B49263" s="76"/>
      <c r="C49263" s="75"/>
    </row>
    <row r="49264" spans="2:3" x14ac:dyDescent="0.25">
      <c r="B49264" s="76"/>
      <c r="C49264" s="75"/>
    </row>
    <row r="49265" spans="2:3" x14ac:dyDescent="0.25">
      <c r="B49265" s="76"/>
      <c r="C49265" s="75"/>
    </row>
    <row r="49266" spans="2:3" x14ac:dyDescent="0.25">
      <c r="B49266" s="76"/>
      <c r="C49266" s="75"/>
    </row>
    <row r="49267" spans="2:3" x14ac:dyDescent="0.25">
      <c r="B49267" s="76"/>
      <c r="C49267" s="75"/>
    </row>
    <row r="49268" spans="2:3" x14ac:dyDescent="0.25">
      <c r="B49268" s="76"/>
      <c r="C49268" s="75"/>
    </row>
    <row r="49269" spans="2:3" x14ac:dyDescent="0.25">
      <c r="B49269" s="76"/>
      <c r="C49269" s="75"/>
    </row>
    <row r="49270" spans="2:3" x14ac:dyDescent="0.25">
      <c r="B49270" s="76"/>
      <c r="C49270" s="75"/>
    </row>
    <row r="49271" spans="2:3" x14ac:dyDescent="0.25">
      <c r="B49271" s="76"/>
      <c r="C49271" s="75"/>
    </row>
    <row r="49381" spans="2:3" x14ac:dyDescent="0.25">
      <c r="B49381" s="76"/>
      <c r="C49381" s="75"/>
    </row>
    <row r="49382" spans="2:3" x14ac:dyDescent="0.25">
      <c r="B49382" s="76"/>
      <c r="C49382" s="75"/>
    </row>
    <row r="49383" spans="2:3" x14ac:dyDescent="0.25">
      <c r="B49383" s="76"/>
      <c r="C49383" s="75"/>
    </row>
    <row r="49384" spans="2:3" x14ac:dyDescent="0.25">
      <c r="B49384" s="76"/>
      <c r="C49384" s="75"/>
    </row>
    <row r="49385" spans="2:3" x14ac:dyDescent="0.25">
      <c r="B49385" s="76"/>
      <c r="C49385" s="75"/>
    </row>
    <row r="49386" spans="2:3" x14ac:dyDescent="0.25">
      <c r="B49386" s="76"/>
      <c r="C49386" s="75"/>
    </row>
    <row r="49387" spans="2:3" x14ac:dyDescent="0.25">
      <c r="B49387" s="76"/>
      <c r="C49387" s="75"/>
    </row>
    <row r="49388" spans="2:3" x14ac:dyDescent="0.25">
      <c r="B49388" s="76"/>
      <c r="C49388" s="75"/>
    </row>
    <row r="49389" spans="2:3" x14ac:dyDescent="0.25">
      <c r="B49389" s="76"/>
      <c r="C49389" s="75"/>
    </row>
    <row r="49390" spans="2:3" x14ac:dyDescent="0.25">
      <c r="B49390" s="76"/>
      <c r="C49390" s="75"/>
    </row>
    <row r="49391" spans="2:3" x14ac:dyDescent="0.25">
      <c r="B49391" s="76"/>
      <c r="C49391" s="75"/>
    </row>
    <row r="49392" spans="2:3" x14ac:dyDescent="0.25">
      <c r="B49392" s="76"/>
      <c r="C49392" s="75"/>
    </row>
    <row r="49393" spans="2:3" x14ac:dyDescent="0.25">
      <c r="B49393" s="76"/>
      <c r="C49393" s="75"/>
    </row>
    <row r="49503" spans="2:3" x14ac:dyDescent="0.25">
      <c r="B49503" s="76"/>
      <c r="C49503" s="75"/>
    </row>
    <row r="49504" spans="2:3" x14ac:dyDescent="0.25">
      <c r="B49504" s="76"/>
      <c r="C49504" s="75"/>
    </row>
    <row r="49505" spans="2:3" x14ac:dyDescent="0.25">
      <c r="B49505" s="76"/>
      <c r="C49505" s="75"/>
    </row>
    <row r="49506" spans="2:3" x14ac:dyDescent="0.25">
      <c r="B49506" s="76"/>
      <c r="C49506" s="75"/>
    </row>
    <row r="49507" spans="2:3" x14ac:dyDescent="0.25">
      <c r="B49507" s="76"/>
      <c r="C49507" s="75"/>
    </row>
    <row r="49508" spans="2:3" x14ac:dyDescent="0.25">
      <c r="B49508" s="76"/>
      <c r="C49508" s="75"/>
    </row>
    <row r="49509" spans="2:3" x14ac:dyDescent="0.25">
      <c r="B49509" s="76"/>
      <c r="C49509" s="75"/>
    </row>
    <row r="49510" spans="2:3" x14ac:dyDescent="0.25">
      <c r="B49510" s="76"/>
      <c r="C49510" s="75"/>
    </row>
    <row r="49511" spans="2:3" x14ac:dyDescent="0.25">
      <c r="B49511" s="76"/>
      <c r="C49511" s="75"/>
    </row>
    <row r="49512" spans="2:3" x14ac:dyDescent="0.25">
      <c r="B49512" s="76"/>
      <c r="C49512" s="75"/>
    </row>
    <row r="49513" spans="2:3" x14ac:dyDescent="0.25">
      <c r="B49513" s="76"/>
      <c r="C49513" s="75"/>
    </row>
    <row r="49514" spans="2:3" x14ac:dyDescent="0.25">
      <c r="B49514" s="76"/>
      <c r="C49514" s="75"/>
    </row>
    <row r="49515" spans="2:3" x14ac:dyDescent="0.25">
      <c r="B49515" s="76"/>
      <c r="C49515" s="75"/>
    </row>
    <row r="49625" spans="2:3" x14ac:dyDescent="0.25">
      <c r="B49625" s="76"/>
      <c r="C49625" s="75"/>
    </row>
    <row r="49626" spans="2:3" x14ac:dyDescent="0.25">
      <c r="B49626" s="76"/>
      <c r="C49626" s="75"/>
    </row>
    <row r="49627" spans="2:3" x14ac:dyDescent="0.25">
      <c r="B49627" s="76"/>
      <c r="C49627" s="75"/>
    </row>
    <row r="49628" spans="2:3" x14ac:dyDescent="0.25">
      <c r="B49628" s="76"/>
      <c r="C49628" s="75"/>
    </row>
    <row r="49629" spans="2:3" x14ac:dyDescent="0.25">
      <c r="B49629" s="76"/>
      <c r="C49629" s="75"/>
    </row>
    <row r="49630" spans="2:3" x14ac:dyDescent="0.25">
      <c r="B49630" s="76"/>
      <c r="C49630" s="75"/>
    </row>
    <row r="49631" spans="2:3" x14ac:dyDescent="0.25">
      <c r="B49631" s="76"/>
      <c r="C49631" s="75"/>
    </row>
    <row r="49632" spans="2:3" x14ac:dyDescent="0.25">
      <c r="B49632" s="76"/>
      <c r="C49632" s="75"/>
    </row>
    <row r="49633" spans="2:3" x14ac:dyDescent="0.25">
      <c r="B49633" s="76"/>
      <c r="C49633" s="75"/>
    </row>
    <row r="49634" spans="2:3" x14ac:dyDescent="0.25">
      <c r="B49634" s="76"/>
      <c r="C49634" s="75"/>
    </row>
    <row r="49635" spans="2:3" x14ac:dyDescent="0.25">
      <c r="B49635" s="76"/>
      <c r="C49635" s="75"/>
    </row>
    <row r="49636" spans="2:3" x14ac:dyDescent="0.25">
      <c r="B49636" s="76"/>
      <c r="C49636" s="75"/>
    </row>
    <row r="49637" spans="2:3" x14ac:dyDescent="0.25">
      <c r="B49637" s="76"/>
      <c r="C49637" s="75"/>
    </row>
    <row r="49747" spans="2:3" x14ac:dyDescent="0.25">
      <c r="B49747" s="76"/>
      <c r="C49747" s="75"/>
    </row>
    <row r="49748" spans="2:3" x14ac:dyDescent="0.25">
      <c r="B49748" s="76"/>
      <c r="C49748" s="75"/>
    </row>
    <row r="49749" spans="2:3" x14ac:dyDescent="0.25">
      <c r="B49749" s="76"/>
      <c r="C49749" s="75"/>
    </row>
    <row r="49750" spans="2:3" x14ac:dyDescent="0.25">
      <c r="B49750" s="76"/>
      <c r="C49750" s="75"/>
    </row>
    <row r="49751" spans="2:3" x14ac:dyDescent="0.25">
      <c r="B49751" s="76"/>
      <c r="C49751" s="75"/>
    </row>
    <row r="49752" spans="2:3" x14ac:dyDescent="0.25">
      <c r="B49752" s="76"/>
      <c r="C49752" s="75"/>
    </row>
    <row r="49753" spans="2:3" x14ac:dyDescent="0.25">
      <c r="B49753" s="76"/>
      <c r="C49753" s="75"/>
    </row>
    <row r="49754" spans="2:3" x14ac:dyDescent="0.25">
      <c r="B49754" s="76"/>
      <c r="C49754" s="75"/>
    </row>
    <row r="49755" spans="2:3" x14ac:dyDescent="0.25">
      <c r="B49755" s="76"/>
      <c r="C49755" s="75"/>
    </row>
    <row r="49756" spans="2:3" x14ac:dyDescent="0.25">
      <c r="B49756" s="76"/>
      <c r="C49756" s="75"/>
    </row>
    <row r="49757" spans="2:3" x14ac:dyDescent="0.25">
      <c r="B49757" s="76"/>
      <c r="C49757" s="75"/>
    </row>
    <row r="49758" spans="2:3" x14ac:dyDescent="0.25">
      <c r="B49758" s="76"/>
      <c r="C49758" s="75"/>
    </row>
    <row r="49759" spans="2:3" x14ac:dyDescent="0.25">
      <c r="B49759" s="76"/>
      <c r="C49759" s="75"/>
    </row>
    <row r="49869" spans="2:3" x14ac:dyDescent="0.25">
      <c r="B49869" s="76"/>
      <c r="C49869" s="75"/>
    </row>
    <row r="49870" spans="2:3" x14ac:dyDescent="0.25">
      <c r="B49870" s="76"/>
      <c r="C49870" s="75"/>
    </row>
    <row r="49871" spans="2:3" x14ac:dyDescent="0.25">
      <c r="B49871" s="76"/>
      <c r="C49871" s="75"/>
    </row>
    <row r="49872" spans="2:3" x14ac:dyDescent="0.25">
      <c r="B49872" s="76"/>
      <c r="C49872" s="75"/>
    </row>
    <row r="49873" spans="2:3" x14ac:dyDescent="0.25">
      <c r="B49873" s="76"/>
      <c r="C49873" s="75"/>
    </row>
    <row r="49874" spans="2:3" x14ac:dyDescent="0.25">
      <c r="B49874" s="76"/>
      <c r="C49874" s="75"/>
    </row>
    <row r="49875" spans="2:3" x14ac:dyDescent="0.25">
      <c r="B49875" s="76"/>
      <c r="C49875" s="75"/>
    </row>
    <row r="49876" spans="2:3" x14ac:dyDescent="0.25">
      <c r="B49876" s="76"/>
      <c r="C49876" s="75"/>
    </row>
    <row r="49877" spans="2:3" x14ac:dyDescent="0.25">
      <c r="B49877" s="76"/>
      <c r="C49877" s="75"/>
    </row>
    <row r="49878" spans="2:3" x14ac:dyDescent="0.25">
      <c r="B49878" s="76"/>
      <c r="C49878" s="75"/>
    </row>
    <row r="49879" spans="2:3" x14ac:dyDescent="0.25">
      <c r="B49879" s="76"/>
      <c r="C49879" s="75"/>
    </row>
    <row r="49880" spans="2:3" x14ac:dyDescent="0.25">
      <c r="B49880" s="76"/>
      <c r="C49880" s="75"/>
    </row>
    <row r="49881" spans="2:3" x14ac:dyDescent="0.25">
      <c r="B49881" s="76"/>
      <c r="C49881" s="75"/>
    </row>
    <row r="49991" spans="2:3" x14ac:dyDescent="0.25">
      <c r="B49991" s="76"/>
      <c r="C49991" s="75"/>
    </row>
    <row r="49992" spans="2:3" x14ac:dyDescent="0.25">
      <c r="B49992" s="76"/>
      <c r="C49992" s="75"/>
    </row>
    <row r="49993" spans="2:3" x14ac:dyDescent="0.25">
      <c r="B49993" s="76"/>
      <c r="C49993" s="75"/>
    </row>
    <row r="49994" spans="2:3" x14ac:dyDescent="0.25">
      <c r="B49994" s="76"/>
      <c r="C49994" s="75"/>
    </row>
    <row r="49995" spans="2:3" x14ac:dyDescent="0.25">
      <c r="B49995" s="76"/>
      <c r="C49995" s="75"/>
    </row>
    <row r="49996" spans="2:3" x14ac:dyDescent="0.25">
      <c r="B49996" s="76"/>
      <c r="C49996" s="75"/>
    </row>
    <row r="49997" spans="2:3" x14ac:dyDescent="0.25">
      <c r="B49997" s="76"/>
      <c r="C49997" s="75"/>
    </row>
    <row r="49998" spans="2:3" x14ac:dyDescent="0.25">
      <c r="B49998" s="76"/>
      <c r="C49998" s="75"/>
    </row>
    <row r="49999" spans="2:3" x14ac:dyDescent="0.25">
      <c r="B49999" s="76"/>
      <c r="C49999" s="75"/>
    </row>
    <row r="50000" spans="2:3" x14ac:dyDescent="0.25">
      <c r="B50000" s="76"/>
      <c r="C50000" s="75"/>
    </row>
    <row r="50001" spans="2:3" x14ac:dyDescent="0.25">
      <c r="B50001" s="76"/>
      <c r="C50001" s="75"/>
    </row>
    <row r="50002" spans="2:3" x14ac:dyDescent="0.25">
      <c r="B50002" s="76"/>
      <c r="C50002" s="75"/>
    </row>
    <row r="50003" spans="2:3" x14ac:dyDescent="0.25">
      <c r="B50003" s="76"/>
      <c r="C50003" s="75"/>
    </row>
    <row r="50113" spans="2:3" x14ac:dyDescent="0.25">
      <c r="B50113" s="76"/>
      <c r="C50113" s="75"/>
    </row>
    <row r="50114" spans="2:3" x14ac:dyDescent="0.25">
      <c r="B50114" s="76"/>
      <c r="C50114" s="75"/>
    </row>
    <row r="50115" spans="2:3" x14ac:dyDescent="0.25">
      <c r="B50115" s="76"/>
      <c r="C50115" s="75"/>
    </row>
    <row r="50116" spans="2:3" x14ac:dyDescent="0.25">
      <c r="B50116" s="76"/>
      <c r="C50116" s="75"/>
    </row>
    <row r="50117" spans="2:3" x14ac:dyDescent="0.25">
      <c r="B50117" s="76"/>
      <c r="C50117" s="75"/>
    </row>
    <row r="50118" spans="2:3" x14ac:dyDescent="0.25">
      <c r="B50118" s="76"/>
      <c r="C50118" s="75"/>
    </row>
    <row r="50119" spans="2:3" x14ac:dyDescent="0.25">
      <c r="B50119" s="76"/>
      <c r="C50119" s="75"/>
    </row>
    <row r="50120" spans="2:3" x14ac:dyDescent="0.25">
      <c r="B50120" s="76"/>
      <c r="C50120" s="75"/>
    </row>
    <row r="50121" spans="2:3" x14ac:dyDescent="0.25">
      <c r="B50121" s="76"/>
      <c r="C50121" s="75"/>
    </row>
    <row r="50122" spans="2:3" x14ac:dyDescent="0.25">
      <c r="B50122" s="76"/>
      <c r="C50122" s="75"/>
    </row>
    <row r="50123" spans="2:3" x14ac:dyDescent="0.25">
      <c r="B50123" s="76"/>
      <c r="C50123" s="75"/>
    </row>
    <row r="50124" spans="2:3" x14ac:dyDescent="0.25">
      <c r="B50124" s="76"/>
      <c r="C50124" s="75"/>
    </row>
    <row r="50125" spans="2:3" x14ac:dyDescent="0.25">
      <c r="B50125" s="76"/>
      <c r="C50125" s="75"/>
    </row>
    <row r="50235" spans="2:3" x14ac:dyDescent="0.25">
      <c r="B50235" s="76"/>
      <c r="C50235" s="75"/>
    </row>
    <row r="50236" spans="2:3" x14ac:dyDescent="0.25">
      <c r="B50236" s="76"/>
      <c r="C50236" s="75"/>
    </row>
    <row r="50237" spans="2:3" x14ac:dyDescent="0.25">
      <c r="B50237" s="76"/>
      <c r="C50237" s="75"/>
    </row>
    <row r="50238" spans="2:3" x14ac:dyDescent="0.25">
      <c r="B50238" s="76"/>
      <c r="C50238" s="75"/>
    </row>
    <row r="50239" spans="2:3" x14ac:dyDescent="0.25">
      <c r="B50239" s="76"/>
      <c r="C50239" s="75"/>
    </row>
    <row r="50240" spans="2:3" x14ac:dyDescent="0.25">
      <c r="B50240" s="76"/>
      <c r="C50240" s="75"/>
    </row>
    <row r="50241" spans="2:3" x14ac:dyDescent="0.25">
      <c r="B50241" s="76"/>
      <c r="C50241" s="75"/>
    </row>
    <row r="50242" spans="2:3" x14ac:dyDescent="0.25">
      <c r="B50242" s="76"/>
      <c r="C50242" s="75"/>
    </row>
    <row r="50243" spans="2:3" x14ac:dyDescent="0.25">
      <c r="B50243" s="76"/>
      <c r="C50243" s="75"/>
    </row>
    <row r="50244" spans="2:3" x14ac:dyDescent="0.25">
      <c r="B50244" s="76"/>
      <c r="C50244" s="75"/>
    </row>
    <row r="50245" spans="2:3" x14ac:dyDescent="0.25">
      <c r="B50245" s="76"/>
      <c r="C50245" s="75"/>
    </row>
    <row r="50246" spans="2:3" x14ac:dyDescent="0.25">
      <c r="B50246" s="76"/>
      <c r="C50246" s="75"/>
    </row>
    <row r="50247" spans="2:3" x14ac:dyDescent="0.25">
      <c r="B50247" s="76"/>
      <c r="C50247" s="75"/>
    </row>
    <row r="50357" spans="2:3" x14ac:dyDescent="0.25">
      <c r="B50357" s="76"/>
      <c r="C50357" s="75"/>
    </row>
    <row r="50358" spans="2:3" x14ac:dyDescent="0.25">
      <c r="B50358" s="76"/>
      <c r="C50358" s="75"/>
    </row>
    <row r="50359" spans="2:3" x14ac:dyDescent="0.25">
      <c r="B50359" s="76"/>
      <c r="C50359" s="75"/>
    </row>
    <row r="50360" spans="2:3" x14ac:dyDescent="0.25">
      <c r="B50360" s="76"/>
      <c r="C50360" s="75"/>
    </row>
    <row r="50361" spans="2:3" x14ac:dyDescent="0.25">
      <c r="B50361" s="76"/>
      <c r="C50361" s="75"/>
    </row>
    <row r="50362" spans="2:3" x14ac:dyDescent="0.25">
      <c r="B50362" s="76"/>
      <c r="C50362" s="75"/>
    </row>
    <row r="50363" spans="2:3" x14ac:dyDescent="0.25">
      <c r="B50363" s="76"/>
      <c r="C50363" s="75"/>
    </row>
    <row r="50364" spans="2:3" x14ac:dyDescent="0.25">
      <c r="B50364" s="76"/>
      <c r="C50364" s="75"/>
    </row>
    <row r="50365" spans="2:3" x14ac:dyDescent="0.25">
      <c r="B50365" s="76"/>
      <c r="C50365" s="75"/>
    </row>
    <row r="50366" spans="2:3" x14ac:dyDescent="0.25">
      <c r="B50366" s="76"/>
      <c r="C50366" s="75"/>
    </row>
    <row r="50367" spans="2:3" x14ac:dyDescent="0.25">
      <c r="B50367" s="76"/>
      <c r="C50367" s="75"/>
    </row>
    <row r="50368" spans="2:3" x14ac:dyDescent="0.25">
      <c r="B50368" s="76"/>
      <c r="C50368" s="75"/>
    </row>
    <row r="50369" spans="2:3" x14ac:dyDescent="0.25">
      <c r="B50369" s="76"/>
      <c r="C50369" s="75"/>
    </row>
    <row r="50479" spans="2:3" x14ac:dyDescent="0.25">
      <c r="B50479" s="76"/>
      <c r="C50479" s="75"/>
    </row>
    <row r="50480" spans="2:3" x14ac:dyDescent="0.25">
      <c r="B50480" s="76"/>
      <c r="C50480" s="75"/>
    </row>
    <row r="50481" spans="2:3" x14ac:dyDescent="0.25">
      <c r="B50481" s="76"/>
      <c r="C50481" s="75"/>
    </row>
    <row r="50482" spans="2:3" x14ac:dyDescent="0.25">
      <c r="B50482" s="76"/>
      <c r="C50482" s="75"/>
    </row>
    <row r="50483" spans="2:3" x14ac:dyDescent="0.25">
      <c r="B50483" s="76"/>
      <c r="C50483" s="75"/>
    </row>
    <row r="50484" spans="2:3" x14ac:dyDescent="0.25">
      <c r="B50484" s="76"/>
      <c r="C50484" s="75"/>
    </row>
    <row r="50485" spans="2:3" x14ac:dyDescent="0.25">
      <c r="B50485" s="76"/>
      <c r="C50485" s="75"/>
    </row>
    <row r="50486" spans="2:3" x14ac:dyDescent="0.25">
      <c r="B50486" s="76"/>
      <c r="C50486" s="75"/>
    </row>
    <row r="50487" spans="2:3" x14ac:dyDescent="0.25">
      <c r="B50487" s="76"/>
      <c r="C50487" s="75"/>
    </row>
    <row r="50488" spans="2:3" x14ac:dyDescent="0.25">
      <c r="B50488" s="76"/>
      <c r="C50488" s="75"/>
    </row>
    <row r="50489" spans="2:3" x14ac:dyDescent="0.25">
      <c r="B50489" s="76"/>
      <c r="C50489" s="75"/>
    </row>
    <row r="50490" spans="2:3" x14ac:dyDescent="0.25">
      <c r="B50490" s="76"/>
      <c r="C50490" s="75"/>
    </row>
    <row r="50491" spans="2:3" x14ac:dyDescent="0.25">
      <c r="B50491" s="76"/>
      <c r="C50491" s="75"/>
    </row>
    <row r="50601" spans="2:3" x14ac:dyDescent="0.25">
      <c r="B50601" s="76"/>
      <c r="C50601" s="75"/>
    </row>
    <row r="50602" spans="2:3" x14ac:dyDescent="0.25">
      <c r="B50602" s="76"/>
      <c r="C50602" s="75"/>
    </row>
    <row r="50603" spans="2:3" x14ac:dyDescent="0.25">
      <c r="B50603" s="76"/>
      <c r="C50603" s="75"/>
    </row>
    <row r="50604" spans="2:3" x14ac:dyDescent="0.25">
      <c r="B50604" s="76"/>
      <c r="C50604" s="75"/>
    </row>
    <row r="50605" spans="2:3" x14ac:dyDescent="0.25">
      <c r="B50605" s="76"/>
      <c r="C50605" s="75"/>
    </row>
    <row r="50606" spans="2:3" x14ac:dyDescent="0.25">
      <c r="B50606" s="76"/>
      <c r="C50606" s="75"/>
    </row>
    <row r="50607" spans="2:3" x14ac:dyDescent="0.25">
      <c r="B50607" s="76"/>
      <c r="C50607" s="75"/>
    </row>
    <row r="50608" spans="2:3" x14ac:dyDescent="0.25">
      <c r="B50608" s="76"/>
      <c r="C50608" s="75"/>
    </row>
    <row r="50609" spans="2:3" x14ac:dyDescent="0.25">
      <c r="B50609" s="76"/>
      <c r="C50609" s="75"/>
    </row>
    <row r="50610" spans="2:3" x14ac:dyDescent="0.25">
      <c r="B50610" s="76"/>
      <c r="C50610" s="75"/>
    </row>
    <row r="50611" spans="2:3" x14ac:dyDescent="0.25">
      <c r="B50611" s="76"/>
      <c r="C50611" s="75"/>
    </row>
    <row r="50612" spans="2:3" x14ac:dyDescent="0.25">
      <c r="B50612" s="76"/>
      <c r="C50612" s="75"/>
    </row>
    <row r="50613" spans="2:3" x14ac:dyDescent="0.25">
      <c r="B50613" s="76"/>
      <c r="C50613" s="75"/>
    </row>
    <row r="50723" spans="2:3" x14ac:dyDescent="0.25">
      <c r="B50723" s="76"/>
      <c r="C50723" s="75"/>
    </row>
    <row r="50724" spans="2:3" x14ac:dyDescent="0.25">
      <c r="B50724" s="76"/>
      <c r="C50724" s="75"/>
    </row>
    <row r="50725" spans="2:3" x14ac:dyDescent="0.25">
      <c r="B50725" s="76"/>
      <c r="C50725" s="75"/>
    </row>
    <row r="50726" spans="2:3" x14ac:dyDescent="0.25">
      <c r="B50726" s="76"/>
      <c r="C50726" s="75"/>
    </row>
    <row r="50727" spans="2:3" x14ac:dyDescent="0.25">
      <c r="B50727" s="76"/>
      <c r="C50727" s="75"/>
    </row>
    <row r="50728" spans="2:3" x14ac:dyDescent="0.25">
      <c r="B50728" s="76"/>
      <c r="C50728" s="75"/>
    </row>
    <row r="50729" spans="2:3" x14ac:dyDescent="0.25">
      <c r="B50729" s="76"/>
      <c r="C50729" s="75"/>
    </row>
    <row r="50730" spans="2:3" x14ac:dyDescent="0.25">
      <c r="B50730" s="76"/>
      <c r="C50730" s="75"/>
    </row>
    <row r="50731" spans="2:3" x14ac:dyDescent="0.25">
      <c r="B50731" s="76"/>
      <c r="C50731" s="75"/>
    </row>
    <row r="50732" spans="2:3" x14ac:dyDescent="0.25">
      <c r="B50732" s="76"/>
      <c r="C50732" s="75"/>
    </row>
    <row r="50733" spans="2:3" x14ac:dyDescent="0.25">
      <c r="B50733" s="76"/>
      <c r="C50733" s="75"/>
    </row>
    <row r="50734" spans="2:3" x14ac:dyDescent="0.25">
      <c r="B50734" s="76"/>
      <c r="C50734" s="75"/>
    </row>
    <row r="50735" spans="2:3" x14ac:dyDescent="0.25">
      <c r="B50735" s="76"/>
      <c r="C50735" s="75"/>
    </row>
    <row r="50845" spans="2:3" x14ac:dyDescent="0.25">
      <c r="B50845" s="76"/>
      <c r="C50845" s="75"/>
    </row>
    <row r="50846" spans="2:3" x14ac:dyDescent="0.25">
      <c r="B50846" s="76"/>
      <c r="C50846" s="75"/>
    </row>
    <row r="50847" spans="2:3" x14ac:dyDescent="0.25">
      <c r="B50847" s="76"/>
      <c r="C50847" s="75"/>
    </row>
    <row r="50848" spans="2:3" x14ac:dyDescent="0.25">
      <c r="B50848" s="76"/>
      <c r="C50848" s="75"/>
    </row>
    <row r="50849" spans="2:3" x14ac:dyDescent="0.25">
      <c r="B50849" s="76"/>
      <c r="C50849" s="75"/>
    </row>
    <row r="50850" spans="2:3" x14ac:dyDescent="0.25">
      <c r="B50850" s="76"/>
      <c r="C50850" s="75"/>
    </row>
    <row r="50851" spans="2:3" x14ac:dyDescent="0.25">
      <c r="B50851" s="76"/>
      <c r="C50851" s="75"/>
    </row>
    <row r="50852" spans="2:3" x14ac:dyDescent="0.25">
      <c r="B50852" s="76"/>
      <c r="C50852" s="75"/>
    </row>
    <row r="50853" spans="2:3" x14ac:dyDescent="0.25">
      <c r="B50853" s="76"/>
      <c r="C50853" s="75"/>
    </row>
    <row r="50854" spans="2:3" x14ac:dyDescent="0.25">
      <c r="B50854" s="76"/>
      <c r="C50854" s="75"/>
    </row>
    <row r="50855" spans="2:3" x14ac:dyDescent="0.25">
      <c r="B50855" s="76"/>
      <c r="C50855" s="75"/>
    </row>
    <row r="50856" spans="2:3" x14ac:dyDescent="0.25">
      <c r="B50856" s="76"/>
      <c r="C50856" s="75"/>
    </row>
    <row r="50857" spans="2:3" x14ac:dyDescent="0.25">
      <c r="B50857" s="76"/>
      <c r="C50857" s="75"/>
    </row>
    <row r="50967" spans="2:3" x14ac:dyDescent="0.25">
      <c r="B50967" s="76"/>
      <c r="C50967" s="75"/>
    </row>
    <row r="50968" spans="2:3" x14ac:dyDescent="0.25">
      <c r="B50968" s="76"/>
      <c r="C50968" s="75"/>
    </row>
    <row r="50969" spans="2:3" x14ac:dyDescent="0.25">
      <c r="B50969" s="76"/>
      <c r="C50969" s="75"/>
    </row>
    <row r="50970" spans="2:3" x14ac:dyDescent="0.25">
      <c r="B50970" s="76"/>
      <c r="C50970" s="75"/>
    </row>
    <row r="50971" spans="2:3" x14ac:dyDescent="0.25">
      <c r="B50971" s="76"/>
      <c r="C50971" s="75"/>
    </row>
    <row r="50972" spans="2:3" x14ac:dyDescent="0.25">
      <c r="B50972" s="76"/>
      <c r="C50972" s="75"/>
    </row>
    <row r="50973" spans="2:3" x14ac:dyDescent="0.25">
      <c r="B50973" s="76"/>
      <c r="C50973" s="75"/>
    </row>
    <row r="50974" spans="2:3" x14ac:dyDescent="0.25">
      <c r="B50974" s="76"/>
      <c r="C50974" s="75"/>
    </row>
    <row r="50975" spans="2:3" x14ac:dyDescent="0.25">
      <c r="B50975" s="76"/>
      <c r="C50975" s="75"/>
    </row>
    <row r="50976" spans="2:3" x14ac:dyDescent="0.25">
      <c r="B50976" s="76"/>
      <c r="C50976" s="75"/>
    </row>
    <row r="50977" spans="2:3" x14ac:dyDescent="0.25">
      <c r="B50977" s="76"/>
      <c r="C50977" s="75"/>
    </row>
    <row r="50978" spans="2:3" x14ac:dyDescent="0.25">
      <c r="B50978" s="76"/>
      <c r="C50978" s="75"/>
    </row>
    <row r="50979" spans="2:3" x14ac:dyDescent="0.25">
      <c r="B50979" s="76"/>
      <c r="C50979" s="75"/>
    </row>
    <row r="51089" spans="2:3" x14ac:dyDescent="0.25">
      <c r="B51089" s="76"/>
      <c r="C51089" s="75"/>
    </row>
    <row r="51090" spans="2:3" x14ac:dyDescent="0.25">
      <c r="B51090" s="76"/>
      <c r="C51090" s="75"/>
    </row>
    <row r="51091" spans="2:3" x14ac:dyDescent="0.25">
      <c r="B51091" s="76"/>
      <c r="C51091" s="75"/>
    </row>
    <row r="51092" spans="2:3" x14ac:dyDescent="0.25">
      <c r="B51092" s="76"/>
      <c r="C51092" s="75"/>
    </row>
    <row r="51093" spans="2:3" x14ac:dyDescent="0.25">
      <c r="B51093" s="76"/>
      <c r="C51093" s="75"/>
    </row>
    <row r="51094" spans="2:3" x14ac:dyDescent="0.25">
      <c r="B51094" s="76"/>
      <c r="C51094" s="75"/>
    </row>
    <row r="51095" spans="2:3" x14ac:dyDescent="0.25">
      <c r="B51095" s="76"/>
      <c r="C51095" s="75"/>
    </row>
    <row r="51096" spans="2:3" x14ac:dyDescent="0.25">
      <c r="B51096" s="76"/>
      <c r="C51096" s="75"/>
    </row>
    <row r="51097" spans="2:3" x14ac:dyDescent="0.25">
      <c r="B51097" s="76"/>
      <c r="C51097" s="75"/>
    </row>
    <row r="51098" spans="2:3" x14ac:dyDescent="0.25">
      <c r="B51098" s="76"/>
      <c r="C51098" s="75"/>
    </row>
    <row r="51099" spans="2:3" x14ac:dyDescent="0.25">
      <c r="B51099" s="76"/>
      <c r="C51099" s="75"/>
    </row>
    <row r="51100" spans="2:3" x14ac:dyDescent="0.25">
      <c r="B51100" s="76"/>
      <c r="C51100" s="75"/>
    </row>
    <row r="51101" spans="2:3" x14ac:dyDescent="0.25">
      <c r="B51101" s="76"/>
      <c r="C51101" s="75"/>
    </row>
    <row r="51211" spans="2:3" x14ac:dyDescent="0.25">
      <c r="B51211" s="76"/>
      <c r="C51211" s="75"/>
    </row>
    <row r="51212" spans="2:3" x14ac:dyDescent="0.25">
      <c r="B51212" s="76"/>
      <c r="C51212" s="75"/>
    </row>
    <row r="51213" spans="2:3" x14ac:dyDescent="0.25">
      <c r="B51213" s="76"/>
      <c r="C51213" s="75"/>
    </row>
    <row r="51214" spans="2:3" x14ac:dyDescent="0.25">
      <c r="B51214" s="76"/>
      <c r="C51214" s="75"/>
    </row>
    <row r="51215" spans="2:3" x14ac:dyDescent="0.25">
      <c r="B51215" s="76"/>
      <c r="C51215" s="75"/>
    </row>
    <row r="51216" spans="2:3" x14ac:dyDescent="0.25">
      <c r="B51216" s="76"/>
      <c r="C51216" s="75"/>
    </row>
    <row r="51217" spans="2:3" x14ac:dyDescent="0.25">
      <c r="B51217" s="76"/>
      <c r="C51217" s="75"/>
    </row>
    <row r="51218" spans="2:3" x14ac:dyDescent="0.25">
      <c r="B51218" s="76"/>
      <c r="C51218" s="75"/>
    </row>
    <row r="51219" spans="2:3" x14ac:dyDescent="0.25">
      <c r="B51219" s="76"/>
      <c r="C51219" s="75"/>
    </row>
    <row r="51220" spans="2:3" x14ac:dyDescent="0.25">
      <c r="B51220" s="76"/>
      <c r="C51220" s="75"/>
    </row>
    <row r="51221" spans="2:3" x14ac:dyDescent="0.25">
      <c r="B51221" s="76"/>
      <c r="C51221" s="75"/>
    </row>
    <row r="51222" spans="2:3" x14ac:dyDescent="0.25">
      <c r="B51222" s="76"/>
      <c r="C51222" s="75"/>
    </row>
    <row r="51223" spans="2:3" x14ac:dyDescent="0.25">
      <c r="B51223" s="76"/>
      <c r="C51223" s="75"/>
    </row>
    <row r="51333" spans="2:3" x14ac:dyDescent="0.25">
      <c r="B51333" s="76"/>
      <c r="C51333" s="75"/>
    </row>
    <row r="51334" spans="2:3" x14ac:dyDescent="0.25">
      <c r="B51334" s="76"/>
      <c r="C51334" s="75"/>
    </row>
    <row r="51335" spans="2:3" x14ac:dyDescent="0.25">
      <c r="B51335" s="76"/>
      <c r="C51335" s="75"/>
    </row>
    <row r="51336" spans="2:3" x14ac:dyDescent="0.25">
      <c r="B51336" s="76"/>
      <c r="C51336" s="75"/>
    </row>
    <row r="51337" spans="2:3" x14ac:dyDescent="0.25">
      <c r="B51337" s="76"/>
      <c r="C51337" s="75"/>
    </row>
    <row r="51338" spans="2:3" x14ac:dyDescent="0.25">
      <c r="B51338" s="76"/>
      <c r="C51338" s="75"/>
    </row>
    <row r="51339" spans="2:3" x14ac:dyDescent="0.25">
      <c r="B51339" s="76"/>
      <c r="C51339" s="75"/>
    </row>
    <row r="51340" spans="2:3" x14ac:dyDescent="0.25">
      <c r="B51340" s="76"/>
      <c r="C51340" s="75"/>
    </row>
    <row r="51341" spans="2:3" x14ac:dyDescent="0.25">
      <c r="B51341" s="76"/>
      <c r="C51341" s="75"/>
    </row>
    <row r="51342" spans="2:3" x14ac:dyDescent="0.25">
      <c r="B51342" s="76"/>
      <c r="C51342" s="75"/>
    </row>
    <row r="51343" spans="2:3" x14ac:dyDescent="0.25">
      <c r="B51343" s="76"/>
      <c r="C51343" s="75"/>
    </row>
    <row r="51344" spans="2:3" x14ac:dyDescent="0.25">
      <c r="B51344" s="76"/>
      <c r="C51344" s="75"/>
    </row>
    <row r="51345" spans="2:3" x14ac:dyDescent="0.25">
      <c r="B51345" s="76"/>
      <c r="C51345" s="75"/>
    </row>
    <row r="51455" spans="2:3" x14ac:dyDescent="0.25">
      <c r="B51455" s="76"/>
      <c r="C51455" s="75"/>
    </row>
    <row r="51456" spans="2:3" x14ac:dyDescent="0.25">
      <c r="B51456" s="76"/>
      <c r="C51456" s="75"/>
    </row>
    <row r="51457" spans="2:3" x14ac:dyDescent="0.25">
      <c r="B51457" s="76"/>
      <c r="C51457" s="75"/>
    </row>
    <row r="51458" spans="2:3" x14ac:dyDescent="0.25">
      <c r="B51458" s="76"/>
      <c r="C51458" s="75"/>
    </row>
    <row r="51459" spans="2:3" x14ac:dyDescent="0.25">
      <c r="B51459" s="76"/>
      <c r="C51459" s="75"/>
    </row>
    <row r="51460" spans="2:3" x14ac:dyDescent="0.25">
      <c r="B51460" s="76"/>
      <c r="C51460" s="75"/>
    </row>
    <row r="51461" spans="2:3" x14ac:dyDescent="0.25">
      <c r="B51461" s="76"/>
      <c r="C51461" s="75"/>
    </row>
    <row r="51462" spans="2:3" x14ac:dyDescent="0.25">
      <c r="B51462" s="76"/>
      <c r="C51462" s="75"/>
    </row>
    <row r="51463" spans="2:3" x14ac:dyDescent="0.25">
      <c r="B51463" s="76"/>
      <c r="C51463" s="75"/>
    </row>
    <row r="51464" spans="2:3" x14ac:dyDescent="0.25">
      <c r="B51464" s="76"/>
      <c r="C51464" s="75"/>
    </row>
    <row r="51465" spans="2:3" x14ac:dyDescent="0.25">
      <c r="B51465" s="76"/>
      <c r="C51465" s="75"/>
    </row>
    <row r="51466" spans="2:3" x14ac:dyDescent="0.25">
      <c r="B51466" s="76"/>
      <c r="C51466" s="75"/>
    </row>
    <row r="51467" spans="2:3" x14ac:dyDescent="0.25">
      <c r="B51467" s="76"/>
      <c r="C51467" s="75"/>
    </row>
    <row r="51577" spans="2:3" x14ac:dyDescent="0.25">
      <c r="B51577" s="76"/>
      <c r="C51577" s="75"/>
    </row>
    <row r="51578" spans="2:3" x14ac:dyDescent="0.25">
      <c r="B51578" s="76"/>
      <c r="C51578" s="75"/>
    </row>
    <row r="51579" spans="2:3" x14ac:dyDescent="0.25">
      <c r="B51579" s="76"/>
      <c r="C51579" s="75"/>
    </row>
    <row r="51580" spans="2:3" x14ac:dyDescent="0.25">
      <c r="B51580" s="76"/>
      <c r="C51580" s="75"/>
    </row>
    <row r="51581" spans="2:3" x14ac:dyDescent="0.25">
      <c r="B51581" s="76"/>
      <c r="C51581" s="75"/>
    </row>
    <row r="51582" spans="2:3" x14ac:dyDescent="0.25">
      <c r="B51582" s="76"/>
      <c r="C51582" s="75"/>
    </row>
    <row r="51583" spans="2:3" x14ac:dyDescent="0.25">
      <c r="B51583" s="76"/>
      <c r="C51583" s="75"/>
    </row>
    <row r="51584" spans="2:3" x14ac:dyDescent="0.25">
      <c r="B51584" s="76"/>
      <c r="C51584" s="75"/>
    </row>
    <row r="51585" spans="2:3" x14ac:dyDescent="0.25">
      <c r="B51585" s="76"/>
      <c r="C51585" s="75"/>
    </row>
    <row r="51586" spans="2:3" x14ac:dyDescent="0.25">
      <c r="B51586" s="76"/>
      <c r="C51586" s="75"/>
    </row>
    <row r="51587" spans="2:3" x14ac:dyDescent="0.25">
      <c r="B51587" s="76"/>
      <c r="C51587" s="75"/>
    </row>
    <row r="51588" spans="2:3" x14ac:dyDescent="0.25">
      <c r="B51588" s="76"/>
      <c r="C51588" s="75"/>
    </row>
    <row r="51589" spans="2:3" x14ac:dyDescent="0.25">
      <c r="B51589" s="76"/>
      <c r="C51589" s="75"/>
    </row>
    <row r="51699" spans="2:3" x14ac:dyDescent="0.25">
      <c r="B51699" s="76"/>
      <c r="C51699" s="75"/>
    </row>
    <row r="51700" spans="2:3" x14ac:dyDescent="0.25">
      <c r="B51700" s="76"/>
      <c r="C51700" s="75"/>
    </row>
    <row r="51701" spans="2:3" x14ac:dyDescent="0.25">
      <c r="B51701" s="76"/>
      <c r="C51701" s="75"/>
    </row>
    <row r="51702" spans="2:3" x14ac:dyDescent="0.25">
      <c r="B51702" s="76"/>
      <c r="C51702" s="75"/>
    </row>
    <row r="51703" spans="2:3" x14ac:dyDescent="0.25">
      <c r="B51703" s="76"/>
      <c r="C51703" s="75"/>
    </row>
    <row r="51704" spans="2:3" x14ac:dyDescent="0.25">
      <c r="B51704" s="76"/>
      <c r="C51704" s="75"/>
    </row>
    <row r="51705" spans="2:3" x14ac:dyDescent="0.25">
      <c r="B51705" s="76"/>
      <c r="C51705" s="75"/>
    </row>
    <row r="51706" spans="2:3" x14ac:dyDescent="0.25">
      <c r="B51706" s="76"/>
      <c r="C51706" s="75"/>
    </row>
    <row r="51707" spans="2:3" x14ac:dyDescent="0.25">
      <c r="B51707" s="76"/>
      <c r="C51707" s="75"/>
    </row>
    <row r="51708" spans="2:3" x14ac:dyDescent="0.25">
      <c r="B51708" s="76"/>
      <c r="C51708" s="75"/>
    </row>
    <row r="51709" spans="2:3" x14ac:dyDescent="0.25">
      <c r="B51709" s="76"/>
      <c r="C51709" s="75"/>
    </row>
    <row r="51710" spans="2:3" x14ac:dyDescent="0.25">
      <c r="B51710" s="76"/>
      <c r="C51710" s="75"/>
    </row>
    <row r="51711" spans="2:3" x14ac:dyDescent="0.25">
      <c r="B51711" s="76"/>
      <c r="C51711" s="75"/>
    </row>
    <row r="51821" spans="2:3" x14ac:dyDescent="0.25">
      <c r="B51821" s="76"/>
      <c r="C51821" s="75"/>
    </row>
    <row r="51822" spans="2:3" x14ac:dyDescent="0.25">
      <c r="B51822" s="76"/>
      <c r="C51822" s="75"/>
    </row>
    <row r="51823" spans="2:3" x14ac:dyDescent="0.25">
      <c r="B51823" s="76"/>
      <c r="C51823" s="75"/>
    </row>
    <row r="51824" spans="2:3" x14ac:dyDescent="0.25">
      <c r="B51824" s="76"/>
      <c r="C51824" s="75"/>
    </row>
    <row r="51825" spans="2:3" x14ac:dyDescent="0.25">
      <c r="B51825" s="76"/>
      <c r="C51825" s="75"/>
    </row>
    <row r="51826" spans="2:3" x14ac:dyDescent="0.25">
      <c r="B51826" s="76"/>
      <c r="C51826" s="75"/>
    </row>
    <row r="51827" spans="2:3" x14ac:dyDescent="0.25">
      <c r="B51827" s="76"/>
      <c r="C51827" s="75"/>
    </row>
    <row r="51828" spans="2:3" x14ac:dyDescent="0.25">
      <c r="B51828" s="76"/>
      <c r="C51828" s="75"/>
    </row>
    <row r="51829" spans="2:3" x14ac:dyDescent="0.25">
      <c r="B51829" s="76"/>
      <c r="C51829" s="75"/>
    </row>
    <row r="51830" spans="2:3" x14ac:dyDescent="0.25">
      <c r="B51830" s="76"/>
      <c r="C51830" s="75"/>
    </row>
    <row r="51831" spans="2:3" x14ac:dyDescent="0.25">
      <c r="B51831" s="76"/>
      <c r="C51831" s="75"/>
    </row>
    <row r="51832" spans="2:3" x14ac:dyDescent="0.25">
      <c r="B51832" s="76"/>
      <c r="C51832" s="75"/>
    </row>
    <row r="51833" spans="2:3" x14ac:dyDescent="0.25">
      <c r="B51833" s="76"/>
      <c r="C51833" s="75"/>
    </row>
    <row r="51943" spans="2:3" x14ac:dyDescent="0.25">
      <c r="B51943" s="76"/>
      <c r="C51943" s="75"/>
    </row>
    <row r="51944" spans="2:3" x14ac:dyDescent="0.25">
      <c r="B51944" s="76"/>
      <c r="C51944" s="75"/>
    </row>
    <row r="51945" spans="2:3" x14ac:dyDescent="0.25">
      <c r="B51945" s="76"/>
      <c r="C51945" s="75"/>
    </row>
    <row r="51946" spans="2:3" x14ac:dyDescent="0.25">
      <c r="B51946" s="76"/>
      <c r="C51946" s="75"/>
    </row>
    <row r="51947" spans="2:3" x14ac:dyDescent="0.25">
      <c r="B51947" s="76"/>
      <c r="C51947" s="75"/>
    </row>
    <row r="51948" spans="2:3" x14ac:dyDescent="0.25">
      <c r="B51948" s="76"/>
      <c r="C51948" s="75"/>
    </row>
    <row r="51949" spans="2:3" x14ac:dyDescent="0.25">
      <c r="B51949" s="76"/>
      <c r="C51949" s="75"/>
    </row>
    <row r="51950" spans="2:3" x14ac:dyDescent="0.25">
      <c r="B51950" s="76"/>
      <c r="C51950" s="75"/>
    </row>
    <row r="51951" spans="2:3" x14ac:dyDescent="0.25">
      <c r="B51951" s="76"/>
      <c r="C51951" s="75"/>
    </row>
    <row r="51952" spans="2:3" x14ac:dyDescent="0.25">
      <c r="B51952" s="76"/>
      <c r="C51952" s="75"/>
    </row>
    <row r="51953" spans="2:3" x14ac:dyDescent="0.25">
      <c r="B51953" s="76"/>
      <c r="C51953" s="75"/>
    </row>
    <row r="51954" spans="2:3" x14ac:dyDescent="0.25">
      <c r="B51954" s="76"/>
      <c r="C51954" s="75"/>
    </row>
    <row r="51955" spans="2:3" x14ac:dyDescent="0.25">
      <c r="B51955" s="76"/>
      <c r="C51955" s="75"/>
    </row>
    <row r="52065" spans="2:3" x14ac:dyDescent="0.25">
      <c r="B52065" s="76"/>
      <c r="C52065" s="75"/>
    </row>
    <row r="52066" spans="2:3" x14ac:dyDescent="0.25">
      <c r="B52066" s="76"/>
      <c r="C52066" s="75"/>
    </row>
    <row r="52067" spans="2:3" x14ac:dyDescent="0.25">
      <c r="B52067" s="76"/>
      <c r="C52067" s="75"/>
    </row>
    <row r="52068" spans="2:3" x14ac:dyDescent="0.25">
      <c r="B52068" s="76"/>
      <c r="C52068" s="75"/>
    </row>
    <row r="52069" spans="2:3" x14ac:dyDescent="0.25">
      <c r="B52069" s="76"/>
      <c r="C52069" s="75"/>
    </row>
    <row r="52070" spans="2:3" x14ac:dyDescent="0.25">
      <c r="B52070" s="76"/>
      <c r="C52070" s="75"/>
    </row>
    <row r="52071" spans="2:3" x14ac:dyDescent="0.25">
      <c r="B52071" s="76"/>
      <c r="C52071" s="75"/>
    </row>
    <row r="52072" spans="2:3" x14ac:dyDescent="0.25">
      <c r="B52072" s="76"/>
      <c r="C52072" s="75"/>
    </row>
    <row r="52073" spans="2:3" x14ac:dyDescent="0.25">
      <c r="B52073" s="76"/>
      <c r="C52073" s="75"/>
    </row>
    <row r="52074" spans="2:3" x14ac:dyDescent="0.25">
      <c r="B52074" s="76"/>
      <c r="C52074" s="75"/>
    </row>
    <row r="52075" spans="2:3" x14ac:dyDescent="0.25">
      <c r="B52075" s="76"/>
      <c r="C52075" s="75"/>
    </row>
    <row r="52076" spans="2:3" x14ac:dyDescent="0.25">
      <c r="B52076" s="76"/>
      <c r="C52076" s="75"/>
    </row>
    <row r="52077" spans="2:3" x14ac:dyDescent="0.25">
      <c r="B52077" s="76"/>
      <c r="C52077" s="75"/>
    </row>
    <row r="52187" spans="2:3" x14ac:dyDescent="0.25">
      <c r="B52187" s="76"/>
      <c r="C52187" s="75"/>
    </row>
    <row r="52188" spans="2:3" x14ac:dyDescent="0.25">
      <c r="B52188" s="76"/>
      <c r="C52188" s="75"/>
    </row>
    <row r="52189" spans="2:3" x14ac:dyDescent="0.25">
      <c r="B52189" s="76"/>
      <c r="C52189" s="75"/>
    </row>
    <row r="52190" spans="2:3" x14ac:dyDescent="0.25">
      <c r="B52190" s="76"/>
      <c r="C52190" s="75"/>
    </row>
    <row r="52191" spans="2:3" x14ac:dyDescent="0.25">
      <c r="B52191" s="76"/>
      <c r="C52191" s="75"/>
    </row>
    <row r="52192" spans="2:3" x14ac:dyDescent="0.25">
      <c r="B52192" s="76"/>
      <c r="C52192" s="75"/>
    </row>
    <row r="52193" spans="2:3" x14ac:dyDescent="0.25">
      <c r="B52193" s="76"/>
      <c r="C52193" s="75"/>
    </row>
    <row r="52194" spans="2:3" x14ac:dyDescent="0.25">
      <c r="B52194" s="76"/>
      <c r="C52194" s="75"/>
    </row>
    <row r="52195" spans="2:3" x14ac:dyDescent="0.25">
      <c r="B52195" s="76"/>
      <c r="C52195" s="75"/>
    </row>
    <row r="52196" spans="2:3" x14ac:dyDescent="0.25">
      <c r="B52196" s="76"/>
      <c r="C52196" s="75"/>
    </row>
    <row r="52197" spans="2:3" x14ac:dyDescent="0.25">
      <c r="B52197" s="76"/>
      <c r="C52197" s="75"/>
    </row>
    <row r="52198" spans="2:3" x14ac:dyDescent="0.25">
      <c r="B52198" s="76"/>
      <c r="C52198" s="75"/>
    </row>
    <row r="52199" spans="2:3" x14ac:dyDescent="0.25">
      <c r="B52199" s="76"/>
      <c r="C52199" s="75"/>
    </row>
    <row r="52309" spans="2:3" x14ac:dyDescent="0.25">
      <c r="B52309" s="76"/>
      <c r="C52309" s="75"/>
    </row>
    <row r="52310" spans="2:3" x14ac:dyDescent="0.25">
      <c r="B52310" s="76"/>
      <c r="C52310" s="75"/>
    </row>
    <row r="52311" spans="2:3" x14ac:dyDescent="0.25">
      <c r="B52311" s="76"/>
      <c r="C52311" s="75"/>
    </row>
    <row r="52312" spans="2:3" x14ac:dyDescent="0.25">
      <c r="B52312" s="76"/>
      <c r="C52312" s="75"/>
    </row>
    <row r="52313" spans="2:3" x14ac:dyDescent="0.25">
      <c r="B52313" s="76"/>
      <c r="C52313" s="75"/>
    </row>
    <row r="52314" spans="2:3" x14ac:dyDescent="0.25">
      <c r="B52314" s="76"/>
      <c r="C52314" s="75"/>
    </row>
    <row r="52315" spans="2:3" x14ac:dyDescent="0.25">
      <c r="B52315" s="76"/>
      <c r="C52315" s="75"/>
    </row>
    <row r="52316" spans="2:3" x14ac:dyDescent="0.25">
      <c r="B52316" s="76"/>
      <c r="C52316" s="75"/>
    </row>
    <row r="52317" spans="2:3" x14ac:dyDescent="0.25">
      <c r="B52317" s="76"/>
      <c r="C52317" s="75"/>
    </row>
    <row r="52318" spans="2:3" x14ac:dyDescent="0.25">
      <c r="B52318" s="76"/>
      <c r="C52318" s="75"/>
    </row>
    <row r="52319" spans="2:3" x14ac:dyDescent="0.25">
      <c r="B52319" s="76"/>
      <c r="C52319" s="75"/>
    </row>
    <row r="52320" spans="2:3" x14ac:dyDescent="0.25">
      <c r="B52320" s="76"/>
      <c r="C52320" s="75"/>
    </row>
    <row r="52321" spans="2:3" x14ac:dyDescent="0.25">
      <c r="B52321" s="76"/>
      <c r="C52321" s="75"/>
    </row>
    <row r="52431" spans="2:3" x14ac:dyDescent="0.25">
      <c r="B52431" s="76"/>
      <c r="C52431" s="75"/>
    </row>
    <row r="52432" spans="2:3" x14ac:dyDescent="0.25">
      <c r="B52432" s="76"/>
      <c r="C52432" s="75"/>
    </row>
    <row r="52433" spans="2:3" x14ac:dyDescent="0.25">
      <c r="B52433" s="76"/>
      <c r="C52433" s="75"/>
    </row>
    <row r="52434" spans="2:3" x14ac:dyDescent="0.25">
      <c r="B52434" s="76"/>
      <c r="C52434" s="75"/>
    </row>
    <row r="52435" spans="2:3" x14ac:dyDescent="0.25">
      <c r="B52435" s="76"/>
      <c r="C52435" s="75"/>
    </row>
    <row r="52436" spans="2:3" x14ac:dyDescent="0.25">
      <c r="B52436" s="76"/>
      <c r="C52436" s="75"/>
    </row>
    <row r="52437" spans="2:3" x14ac:dyDescent="0.25">
      <c r="B52437" s="76"/>
      <c r="C52437" s="75"/>
    </row>
    <row r="52438" spans="2:3" x14ac:dyDescent="0.25">
      <c r="B52438" s="76"/>
      <c r="C52438" s="75"/>
    </row>
    <row r="52439" spans="2:3" x14ac:dyDescent="0.25">
      <c r="B52439" s="76"/>
      <c r="C52439" s="75"/>
    </row>
    <row r="52440" spans="2:3" x14ac:dyDescent="0.25">
      <c r="B52440" s="76"/>
      <c r="C52440" s="75"/>
    </row>
    <row r="52441" spans="2:3" x14ac:dyDescent="0.25">
      <c r="B52441" s="76"/>
      <c r="C52441" s="75"/>
    </row>
    <row r="52442" spans="2:3" x14ac:dyDescent="0.25">
      <c r="B52442" s="76"/>
      <c r="C52442" s="75"/>
    </row>
    <row r="52443" spans="2:3" x14ac:dyDescent="0.25">
      <c r="B52443" s="76"/>
      <c r="C52443" s="75"/>
    </row>
    <row r="52553" spans="2:3" x14ac:dyDescent="0.25">
      <c r="B52553" s="76"/>
      <c r="C52553" s="75"/>
    </row>
    <row r="52554" spans="2:3" x14ac:dyDescent="0.25">
      <c r="B52554" s="76"/>
      <c r="C52554" s="75"/>
    </row>
    <row r="52555" spans="2:3" x14ac:dyDescent="0.25">
      <c r="B52555" s="76"/>
      <c r="C52555" s="75"/>
    </row>
    <row r="52556" spans="2:3" x14ac:dyDescent="0.25">
      <c r="B52556" s="76"/>
      <c r="C52556" s="75"/>
    </row>
    <row r="52557" spans="2:3" x14ac:dyDescent="0.25">
      <c r="B52557" s="76"/>
      <c r="C52557" s="75"/>
    </row>
    <row r="52558" spans="2:3" x14ac:dyDescent="0.25">
      <c r="B52558" s="76"/>
      <c r="C52558" s="75"/>
    </row>
    <row r="52559" spans="2:3" x14ac:dyDescent="0.25">
      <c r="B52559" s="76"/>
      <c r="C52559" s="75"/>
    </row>
    <row r="52560" spans="2:3" x14ac:dyDescent="0.25">
      <c r="B52560" s="76"/>
      <c r="C52560" s="75"/>
    </row>
    <row r="52561" spans="2:3" x14ac:dyDescent="0.25">
      <c r="B52561" s="76"/>
      <c r="C52561" s="75"/>
    </row>
    <row r="52562" spans="2:3" x14ac:dyDescent="0.25">
      <c r="B52562" s="76"/>
      <c r="C52562" s="75"/>
    </row>
    <row r="52563" spans="2:3" x14ac:dyDescent="0.25">
      <c r="B52563" s="76"/>
      <c r="C52563" s="75"/>
    </row>
    <row r="52564" spans="2:3" x14ac:dyDescent="0.25">
      <c r="B52564" s="76"/>
      <c r="C52564" s="75"/>
    </row>
    <row r="52565" spans="2:3" x14ac:dyDescent="0.25">
      <c r="B52565" s="76"/>
      <c r="C52565" s="75"/>
    </row>
    <row r="52675" spans="2:3" x14ac:dyDescent="0.25">
      <c r="B52675" s="76"/>
      <c r="C52675" s="75"/>
    </row>
    <row r="52676" spans="2:3" x14ac:dyDescent="0.25">
      <c r="B52676" s="76"/>
      <c r="C52676" s="75"/>
    </row>
    <row r="52677" spans="2:3" x14ac:dyDescent="0.25">
      <c r="B52677" s="76"/>
      <c r="C52677" s="75"/>
    </row>
    <row r="52678" spans="2:3" x14ac:dyDescent="0.25">
      <c r="B52678" s="76"/>
      <c r="C52678" s="75"/>
    </row>
    <row r="52679" spans="2:3" x14ac:dyDescent="0.25">
      <c r="B52679" s="76"/>
      <c r="C52679" s="75"/>
    </row>
    <row r="52680" spans="2:3" x14ac:dyDescent="0.25">
      <c r="B52680" s="76"/>
      <c r="C52680" s="75"/>
    </row>
    <row r="52681" spans="2:3" x14ac:dyDescent="0.25">
      <c r="B52681" s="76"/>
      <c r="C52681" s="75"/>
    </row>
    <row r="52682" spans="2:3" x14ac:dyDescent="0.25">
      <c r="B52682" s="76"/>
      <c r="C52682" s="75"/>
    </row>
    <row r="52683" spans="2:3" x14ac:dyDescent="0.25">
      <c r="B52683" s="76"/>
      <c r="C52683" s="75"/>
    </row>
    <row r="52684" spans="2:3" x14ac:dyDescent="0.25">
      <c r="B52684" s="76"/>
      <c r="C52684" s="75"/>
    </row>
    <row r="52685" spans="2:3" x14ac:dyDescent="0.25">
      <c r="B52685" s="76"/>
      <c r="C52685" s="75"/>
    </row>
    <row r="52686" spans="2:3" x14ac:dyDescent="0.25">
      <c r="B52686" s="76"/>
      <c r="C52686" s="75"/>
    </row>
    <row r="52687" spans="2:3" x14ac:dyDescent="0.25">
      <c r="B52687" s="76"/>
      <c r="C52687" s="75"/>
    </row>
    <row r="52797" spans="2:3" x14ac:dyDescent="0.25">
      <c r="B52797" s="76"/>
      <c r="C52797" s="75"/>
    </row>
    <row r="52798" spans="2:3" x14ac:dyDescent="0.25">
      <c r="B52798" s="76"/>
      <c r="C52798" s="75"/>
    </row>
    <row r="52799" spans="2:3" x14ac:dyDescent="0.25">
      <c r="B52799" s="76"/>
      <c r="C52799" s="75"/>
    </row>
    <row r="52800" spans="2:3" x14ac:dyDescent="0.25">
      <c r="B52800" s="76"/>
      <c r="C52800" s="75"/>
    </row>
    <row r="52801" spans="2:3" x14ac:dyDescent="0.25">
      <c r="B52801" s="76"/>
      <c r="C52801" s="75"/>
    </row>
    <row r="52802" spans="2:3" x14ac:dyDescent="0.25">
      <c r="B52802" s="76"/>
      <c r="C52802" s="75"/>
    </row>
    <row r="52803" spans="2:3" x14ac:dyDescent="0.25">
      <c r="B52803" s="76"/>
      <c r="C52803" s="75"/>
    </row>
    <row r="52804" spans="2:3" x14ac:dyDescent="0.25">
      <c r="B52804" s="76"/>
      <c r="C52804" s="75"/>
    </row>
    <row r="52805" spans="2:3" x14ac:dyDescent="0.25">
      <c r="B52805" s="76"/>
      <c r="C52805" s="75"/>
    </row>
    <row r="52806" spans="2:3" x14ac:dyDescent="0.25">
      <c r="B52806" s="76"/>
      <c r="C52806" s="75"/>
    </row>
    <row r="52807" spans="2:3" x14ac:dyDescent="0.25">
      <c r="B52807" s="76"/>
      <c r="C52807" s="75"/>
    </row>
    <row r="52808" spans="2:3" x14ac:dyDescent="0.25">
      <c r="B52808" s="76"/>
      <c r="C52808" s="75"/>
    </row>
    <row r="52809" spans="2:3" x14ac:dyDescent="0.25">
      <c r="B52809" s="76"/>
      <c r="C52809" s="75"/>
    </row>
    <row r="52919" spans="2:3" x14ac:dyDescent="0.25">
      <c r="B52919" s="76"/>
      <c r="C52919" s="75"/>
    </row>
    <row r="52920" spans="2:3" x14ac:dyDescent="0.25">
      <c r="B52920" s="76"/>
      <c r="C52920" s="75"/>
    </row>
    <row r="52921" spans="2:3" x14ac:dyDescent="0.25">
      <c r="B52921" s="76"/>
      <c r="C52921" s="75"/>
    </row>
    <row r="52922" spans="2:3" x14ac:dyDescent="0.25">
      <c r="B52922" s="76"/>
      <c r="C52922" s="75"/>
    </row>
    <row r="52923" spans="2:3" x14ac:dyDescent="0.25">
      <c r="B52923" s="76"/>
      <c r="C52923" s="75"/>
    </row>
    <row r="52924" spans="2:3" x14ac:dyDescent="0.25">
      <c r="B52924" s="76"/>
      <c r="C52924" s="75"/>
    </row>
    <row r="52925" spans="2:3" x14ac:dyDescent="0.25">
      <c r="B52925" s="76"/>
      <c r="C52925" s="75"/>
    </row>
    <row r="52926" spans="2:3" x14ac:dyDescent="0.25">
      <c r="B52926" s="76"/>
      <c r="C52926" s="75"/>
    </row>
    <row r="52927" spans="2:3" x14ac:dyDescent="0.25">
      <c r="B52927" s="76"/>
      <c r="C52927" s="75"/>
    </row>
    <row r="52928" spans="2:3" x14ac:dyDescent="0.25">
      <c r="B52928" s="76"/>
      <c r="C52928" s="75"/>
    </row>
    <row r="52929" spans="2:3" x14ac:dyDescent="0.25">
      <c r="B52929" s="76"/>
      <c r="C52929" s="75"/>
    </row>
    <row r="52930" spans="2:3" x14ac:dyDescent="0.25">
      <c r="B52930" s="76"/>
      <c r="C52930" s="75"/>
    </row>
    <row r="52931" spans="2:3" x14ac:dyDescent="0.25">
      <c r="B52931" s="76"/>
      <c r="C52931" s="75"/>
    </row>
    <row r="53041" spans="2:3" x14ac:dyDescent="0.25">
      <c r="B53041" s="76"/>
      <c r="C53041" s="75"/>
    </row>
    <row r="53042" spans="2:3" x14ac:dyDescent="0.25">
      <c r="B53042" s="76"/>
      <c r="C53042" s="75"/>
    </row>
    <row r="53043" spans="2:3" x14ac:dyDescent="0.25">
      <c r="B53043" s="76"/>
      <c r="C53043" s="75"/>
    </row>
    <row r="53044" spans="2:3" x14ac:dyDescent="0.25">
      <c r="B53044" s="76"/>
      <c r="C53044" s="75"/>
    </row>
    <row r="53045" spans="2:3" x14ac:dyDescent="0.25">
      <c r="B53045" s="76"/>
      <c r="C53045" s="75"/>
    </row>
    <row r="53046" spans="2:3" x14ac:dyDescent="0.25">
      <c r="B53046" s="76"/>
      <c r="C53046" s="75"/>
    </row>
    <row r="53047" spans="2:3" x14ac:dyDescent="0.25">
      <c r="B53047" s="76"/>
      <c r="C53047" s="75"/>
    </row>
    <row r="53048" spans="2:3" x14ac:dyDescent="0.25">
      <c r="B53048" s="76"/>
      <c r="C53048" s="75"/>
    </row>
    <row r="53049" spans="2:3" x14ac:dyDescent="0.25">
      <c r="B53049" s="76"/>
      <c r="C53049" s="75"/>
    </row>
    <row r="53050" spans="2:3" x14ac:dyDescent="0.25">
      <c r="B53050" s="76"/>
      <c r="C53050" s="75"/>
    </row>
    <row r="53051" spans="2:3" x14ac:dyDescent="0.25">
      <c r="B53051" s="76"/>
      <c r="C53051" s="75"/>
    </row>
    <row r="53052" spans="2:3" x14ac:dyDescent="0.25">
      <c r="B53052" s="76"/>
      <c r="C53052" s="75"/>
    </row>
    <row r="53053" spans="2:3" x14ac:dyDescent="0.25">
      <c r="B53053" s="76"/>
      <c r="C53053" s="75"/>
    </row>
    <row r="53163" spans="2:3" x14ac:dyDescent="0.25">
      <c r="B53163" s="76"/>
      <c r="C53163" s="75"/>
    </row>
    <row r="53164" spans="2:3" x14ac:dyDescent="0.25">
      <c r="B53164" s="76"/>
      <c r="C53164" s="75"/>
    </row>
    <row r="53165" spans="2:3" x14ac:dyDescent="0.25">
      <c r="B53165" s="76"/>
      <c r="C53165" s="75"/>
    </row>
    <row r="53166" spans="2:3" x14ac:dyDescent="0.25">
      <c r="B53166" s="76"/>
      <c r="C53166" s="75"/>
    </row>
    <row r="53167" spans="2:3" x14ac:dyDescent="0.25">
      <c r="B53167" s="76"/>
      <c r="C53167" s="75"/>
    </row>
    <row r="53168" spans="2:3" x14ac:dyDescent="0.25">
      <c r="B53168" s="76"/>
      <c r="C53168" s="75"/>
    </row>
    <row r="53169" spans="2:3" x14ac:dyDescent="0.25">
      <c r="B53169" s="76"/>
      <c r="C53169" s="75"/>
    </row>
    <row r="53170" spans="2:3" x14ac:dyDescent="0.25">
      <c r="B53170" s="76"/>
      <c r="C53170" s="75"/>
    </row>
    <row r="53171" spans="2:3" x14ac:dyDescent="0.25">
      <c r="B53171" s="76"/>
      <c r="C53171" s="75"/>
    </row>
    <row r="53172" spans="2:3" x14ac:dyDescent="0.25">
      <c r="B53172" s="76"/>
      <c r="C53172" s="75"/>
    </row>
    <row r="53173" spans="2:3" x14ac:dyDescent="0.25">
      <c r="B53173" s="76"/>
      <c r="C53173" s="75"/>
    </row>
    <row r="53174" spans="2:3" x14ac:dyDescent="0.25">
      <c r="B53174" s="76"/>
      <c r="C53174" s="75"/>
    </row>
    <row r="53175" spans="2:3" x14ac:dyDescent="0.25">
      <c r="B53175" s="76"/>
      <c r="C53175" s="75"/>
    </row>
    <row r="53285" spans="2:3" x14ac:dyDescent="0.25">
      <c r="B53285" s="76"/>
      <c r="C53285" s="75"/>
    </row>
    <row r="53286" spans="2:3" x14ac:dyDescent="0.25">
      <c r="B53286" s="76"/>
      <c r="C53286" s="75"/>
    </row>
    <row r="53287" spans="2:3" x14ac:dyDescent="0.25">
      <c r="B53287" s="76"/>
      <c r="C53287" s="75"/>
    </row>
    <row r="53288" spans="2:3" x14ac:dyDescent="0.25">
      <c r="B53288" s="76"/>
      <c r="C53288" s="75"/>
    </row>
    <row r="53289" spans="2:3" x14ac:dyDescent="0.25">
      <c r="B53289" s="76"/>
      <c r="C53289" s="75"/>
    </row>
    <row r="53290" spans="2:3" x14ac:dyDescent="0.25">
      <c r="B53290" s="76"/>
      <c r="C53290" s="75"/>
    </row>
    <row r="53291" spans="2:3" x14ac:dyDescent="0.25">
      <c r="B53291" s="76"/>
      <c r="C53291" s="75"/>
    </row>
    <row r="53292" spans="2:3" x14ac:dyDescent="0.25">
      <c r="B53292" s="76"/>
      <c r="C53292" s="75"/>
    </row>
    <row r="53293" spans="2:3" x14ac:dyDescent="0.25">
      <c r="B53293" s="76"/>
      <c r="C53293" s="75"/>
    </row>
    <row r="53294" spans="2:3" x14ac:dyDescent="0.25">
      <c r="B53294" s="76"/>
      <c r="C53294" s="75"/>
    </row>
    <row r="53295" spans="2:3" x14ac:dyDescent="0.25">
      <c r="B53295" s="76"/>
      <c r="C53295" s="75"/>
    </row>
    <row r="53296" spans="2:3" x14ac:dyDescent="0.25">
      <c r="B53296" s="76"/>
      <c r="C53296" s="75"/>
    </row>
    <row r="53297" spans="2:3" x14ac:dyDescent="0.25">
      <c r="B53297" s="76"/>
      <c r="C53297" s="75"/>
    </row>
    <row r="53407" spans="2:3" x14ac:dyDescent="0.25">
      <c r="B53407" s="76"/>
      <c r="C53407" s="75"/>
    </row>
    <row r="53408" spans="2:3" x14ac:dyDescent="0.25">
      <c r="B53408" s="76"/>
      <c r="C53408" s="75"/>
    </row>
    <row r="53409" spans="2:3" x14ac:dyDescent="0.25">
      <c r="B53409" s="76"/>
      <c r="C53409" s="75"/>
    </row>
    <row r="53410" spans="2:3" x14ac:dyDescent="0.25">
      <c r="B53410" s="76"/>
      <c r="C53410" s="75"/>
    </row>
    <row r="53411" spans="2:3" x14ac:dyDescent="0.25">
      <c r="B53411" s="76"/>
      <c r="C53411" s="75"/>
    </row>
    <row r="53412" spans="2:3" x14ac:dyDescent="0.25">
      <c r="B53412" s="76"/>
      <c r="C53412" s="75"/>
    </row>
    <row r="53413" spans="2:3" x14ac:dyDescent="0.25">
      <c r="B53413" s="76"/>
      <c r="C53413" s="75"/>
    </row>
    <row r="53414" spans="2:3" x14ac:dyDescent="0.25">
      <c r="B53414" s="76"/>
      <c r="C53414" s="75"/>
    </row>
    <row r="53415" spans="2:3" x14ac:dyDescent="0.25">
      <c r="B53415" s="76"/>
      <c r="C53415" s="75"/>
    </row>
    <row r="53416" spans="2:3" x14ac:dyDescent="0.25">
      <c r="B53416" s="76"/>
      <c r="C53416" s="75"/>
    </row>
    <row r="53417" spans="2:3" x14ac:dyDescent="0.25">
      <c r="B53417" s="76"/>
      <c r="C53417" s="75"/>
    </row>
    <row r="53418" spans="2:3" x14ac:dyDescent="0.25">
      <c r="B53418" s="76"/>
      <c r="C53418" s="75"/>
    </row>
    <row r="53419" spans="2:3" x14ac:dyDescent="0.25">
      <c r="B53419" s="76"/>
      <c r="C53419" s="75"/>
    </row>
    <row r="53529" spans="2:3" x14ac:dyDescent="0.25">
      <c r="B53529" s="76"/>
      <c r="C53529" s="75"/>
    </row>
    <row r="53530" spans="2:3" x14ac:dyDescent="0.25">
      <c r="B53530" s="76"/>
      <c r="C53530" s="75"/>
    </row>
    <row r="53531" spans="2:3" x14ac:dyDescent="0.25">
      <c r="B53531" s="76"/>
      <c r="C53531" s="75"/>
    </row>
    <row r="53532" spans="2:3" x14ac:dyDescent="0.25">
      <c r="B53532" s="76"/>
      <c r="C53532" s="75"/>
    </row>
    <row r="53533" spans="2:3" x14ac:dyDescent="0.25">
      <c r="B53533" s="76"/>
      <c r="C53533" s="75"/>
    </row>
    <row r="53534" spans="2:3" x14ac:dyDescent="0.25">
      <c r="B53534" s="76"/>
      <c r="C53534" s="75"/>
    </row>
    <row r="53535" spans="2:3" x14ac:dyDescent="0.25">
      <c r="B53535" s="76"/>
      <c r="C53535" s="75"/>
    </row>
    <row r="53536" spans="2:3" x14ac:dyDescent="0.25">
      <c r="B53536" s="76"/>
      <c r="C53536" s="75"/>
    </row>
    <row r="53537" spans="2:3" x14ac:dyDescent="0.25">
      <c r="B53537" s="76"/>
      <c r="C53537" s="75"/>
    </row>
    <row r="53538" spans="2:3" x14ac:dyDescent="0.25">
      <c r="B53538" s="76"/>
      <c r="C53538" s="75"/>
    </row>
    <row r="53539" spans="2:3" x14ac:dyDescent="0.25">
      <c r="B53539" s="76"/>
      <c r="C53539" s="75"/>
    </row>
    <row r="53540" spans="2:3" x14ac:dyDescent="0.25">
      <c r="B53540" s="76"/>
      <c r="C53540" s="75"/>
    </row>
    <row r="53541" spans="2:3" x14ac:dyDescent="0.25">
      <c r="B53541" s="76"/>
      <c r="C53541" s="75"/>
    </row>
    <row r="53651" spans="2:3" x14ac:dyDescent="0.25">
      <c r="B53651" s="76"/>
      <c r="C53651" s="75"/>
    </row>
    <row r="53652" spans="2:3" x14ac:dyDescent="0.25">
      <c r="B53652" s="76"/>
      <c r="C53652" s="75"/>
    </row>
    <row r="53653" spans="2:3" x14ac:dyDescent="0.25">
      <c r="B53653" s="76"/>
      <c r="C53653" s="75"/>
    </row>
    <row r="53654" spans="2:3" x14ac:dyDescent="0.25">
      <c r="B53654" s="76"/>
      <c r="C53654" s="75"/>
    </row>
    <row r="53655" spans="2:3" x14ac:dyDescent="0.25">
      <c r="B53655" s="76"/>
      <c r="C53655" s="75"/>
    </row>
    <row r="53656" spans="2:3" x14ac:dyDescent="0.25">
      <c r="B53656" s="76"/>
      <c r="C53656" s="75"/>
    </row>
    <row r="53657" spans="2:3" x14ac:dyDescent="0.25">
      <c r="B53657" s="76"/>
      <c r="C53657" s="75"/>
    </row>
    <row r="53658" spans="2:3" x14ac:dyDescent="0.25">
      <c r="B53658" s="76"/>
      <c r="C53658" s="75"/>
    </row>
    <row r="53659" spans="2:3" x14ac:dyDescent="0.25">
      <c r="B53659" s="76"/>
      <c r="C53659" s="75"/>
    </row>
    <row r="53660" spans="2:3" x14ac:dyDescent="0.25">
      <c r="B53660" s="76"/>
      <c r="C53660" s="75"/>
    </row>
    <row r="53661" spans="2:3" x14ac:dyDescent="0.25">
      <c r="B53661" s="76"/>
      <c r="C53661" s="75"/>
    </row>
    <row r="53662" spans="2:3" x14ac:dyDescent="0.25">
      <c r="B53662" s="76"/>
      <c r="C53662" s="75"/>
    </row>
    <row r="53663" spans="2:3" x14ac:dyDescent="0.25">
      <c r="B53663" s="76"/>
      <c r="C53663" s="75"/>
    </row>
    <row r="53773" spans="2:3" x14ac:dyDescent="0.25">
      <c r="B53773" s="76"/>
      <c r="C53773" s="75"/>
    </row>
    <row r="53774" spans="2:3" x14ac:dyDescent="0.25">
      <c r="B53774" s="76"/>
      <c r="C53774" s="75"/>
    </row>
    <row r="53775" spans="2:3" x14ac:dyDescent="0.25">
      <c r="B53775" s="76"/>
      <c r="C53775" s="75"/>
    </row>
    <row r="53776" spans="2:3" x14ac:dyDescent="0.25">
      <c r="B53776" s="76"/>
      <c r="C53776" s="75"/>
    </row>
    <row r="53777" spans="2:3" x14ac:dyDescent="0.25">
      <c r="B53777" s="76"/>
      <c r="C53777" s="75"/>
    </row>
    <row r="53778" spans="2:3" x14ac:dyDescent="0.25">
      <c r="B53778" s="76"/>
      <c r="C53778" s="75"/>
    </row>
    <row r="53779" spans="2:3" x14ac:dyDescent="0.25">
      <c r="B53779" s="76"/>
      <c r="C53779" s="75"/>
    </row>
    <row r="53780" spans="2:3" x14ac:dyDescent="0.25">
      <c r="B53780" s="76"/>
      <c r="C53780" s="75"/>
    </row>
    <row r="53781" spans="2:3" x14ac:dyDescent="0.25">
      <c r="B53781" s="76"/>
      <c r="C53781" s="75"/>
    </row>
    <row r="53782" spans="2:3" x14ac:dyDescent="0.25">
      <c r="B53782" s="76"/>
      <c r="C53782" s="75"/>
    </row>
    <row r="53783" spans="2:3" x14ac:dyDescent="0.25">
      <c r="B53783" s="76"/>
      <c r="C53783" s="75"/>
    </row>
    <row r="53784" spans="2:3" x14ac:dyDescent="0.25">
      <c r="B53784" s="76"/>
      <c r="C53784" s="75"/>
    </row>
    <row r="53785" spans="2:3" x14ac:dyDescent="0.25">
      <c r="B53785" s="76"/>
      <c r="C53785" s="75"/>
    </row>
    <row r="53895" spans="2:3" x14ac:dyDescent="0.25">
      <c r="B53895" s="76"/>
      <c r="C53895" s="75"/>
    </row>
    <row r="53896" spans="2:3" x14ac:dyDescent="0.25">
      <c r="B53896" s="76"/>
      <c r="C53896" s="75"/>
    </row>
    <row r="53897" spans="2:3" x14ac:dyDescent="0.25">
      <c r="B53897" s="76"/>
      <c r="C53897" s="75"/>
    </row>
    <row r="53898" spans="2:3" x14ac:dyDescent="0.25">
      <c r="B53898" s="76"/>
      <c r="C53898" s="75"/>
    </row>
    <row r="53899" spans="2:3" x14ac:dyDescent="0.25">
      <c r="B53899" s="76"/>
      <c r="C53899" s="75"/>
    </row>
    <row r="53900" spans="2:3" x14ac:dyDescent="0.25">
      <c r="B53900" s="76"/>
      <c r="C53900" s="75"/>
    </row>
    <row r="53901" spans="2:3" x14ac:dyDescent="0.25">
      <c r="B53901" s="76"/>
      <c r="C53901" s="75"/>
    </row>
    <row r="53902" spans="2:3" x14ac:dyDescent="0.25">
      <c r="B53902" s="76"/>
      <c r="C53902" s="75"/>
    </row>
    <row r="53903" spans="2:3" x14ac:dyDescent="0.25">
      <c r="B53903" s="76"/>
      <c r="C53903" s="75"/>
    </row>
    <row r="53904" spans="2:3" x14ac:dyDescent="0.25">
      <c r="B53904" s="76"/>
      <c r="C53904" s="75"/>
    </row>
    <row r="53905" spans="2:3" x14ac:dyDescent="0.25">
      <c r="B53905" s="76"/>
      <c r="C53905" s="75"/>
    </row>
    <row r="53906" spans="2:3" x14ac:dyDescent="0.25">
      <c r="B53906" s="76"/>
      <c r="C53906" s="75"/>
    </row>
    <row r="53907" spans="2:3" x14ac:dyDescent="0.25">
      <c r="B53907" s="76"/>
      <c r="C53907" s="75"/>
    </row>
    <row r="54017" spans="2:3" x14ac:dyDescent="0.25">
      <c r="B54017" s="76"/>
      <c r="C54017" s="75"/>
    </row>
    <row r="54018" spans="2:3" x14ac:dyDescent="0.25">
      <c r="B54018" s="76"/>
      <c r="C54018" s="75"/>
    </row>
    <row r="54019" spans="2:3" x14ac:dyDescent="0.25">
      <c r="B54019" s="76"/>
      <c r="C54019" s="75"/>
    </row>
    <row r="54020" spans="2:3" x14ac:dyDescent="0.25">
      <c r="B54020" s="76"/>
      <c r="C54020" s="75"/>
    </row>
    <row r="54021" spans="2:3" x14ac:dyDescent="0.25">
      <c r="B54021" s="76"/>
      <c r="C54021" s="75"/>
    </row>
    <row r="54022" spans="2:3" x14ac:dyDescent="0.25">
      <c r="B54022" s="76"/>
      <c r="C54022" s="75"/>
    </row>
    <row r="54023" spans="2:3" x14ac:dyDescent="0.25">
      <c r="B54023" s="76"/>
      <c r="C54023" s="75"/>
    </row>
    <row r="54024" spans="2:3" x14ac:dyDescent="0.25">
      <c r="B54024" s="76"/>
      <c r="C54024" s="75"/>
    </row>
    <row r="54025" spans="2:3" x14ac:dyDescent="0.25">
      <c r="B54025" s="76"/>
      <c r="C54025" s="75"/>
    </row>
    <row r="54026" spans="2:3" x14ac:dyDescent="0.25">
      <c r="B54026" s="76"/>
      <c r="C54026" s="75"/>
    </row>
    <row r="54027" spans="2:3" x14ac:dyDescent="0.25">
      <c r="B54027" s="76"/>
      <c r="C54027" s="75"/>
    </row>
    <row r="54028" spans="2:3" x14ac:dyDescent="0.25">
      <c r="B54028" s="76"/>
      <c r="C54028" s="75"/>
    </row>
    <row r="54029" spans="2:3" x14ac:dyDescent="0.25">
      <c r="B54029" s="76"/>
      <c r="C54029" s="75"/>
    </row>
    <row r="54139" spans="2:3" x14ac:dyDescent="0.25">
      <c r="B54139" s="76"/>
      <c r="C54139" s="75"/>
    </row>
    <row r="54140" spans="2:3" x14ac:dyDescent="0.25">
      <c r="B54140" s="76"/>
      <c r="C54140" s="75"/>
    </row>
    <row r="54141" spans="2:3" x14ac:dyDescent="0.25">
      <c r="B54141" s="76"/>
      <c r="C54141" s="75"/>
    </row>
    <row r="54142" spans="2:3" x14ac:dyDescent="0.25">
      <c r="B54142" s="76"/>
      <c r="C54142" s="75"/>
    </row>
    <row r="54143" spans="2:3" x14ac:dyDescent="0.25">
      <c r="B54143" s="76"/>
      <c r="C54143" s="75"/>
    </row>
    <row r="54144" spans="2:3" x14ac:dyDescent="0.25">
      <c r="B54144" s="76"/>
      <c r="C54144" s="75"/>
    </row>
    <row r="54145" spans="2:3" x14ac:dyDescent="0.25">
      <c r="B54145" s="76"/>
      <c r="C54145" s="75"/>
    </row>
    <row r="54146" spans="2:3" x14ac:dyDescent="0.25">
      <c r="B54146" s="76"/>
      <c r="C54146" s="75"/>
    </row>
    <row r="54147" spans="2:3" x14ac:dyDescent="0.25">
      <c r="B54147" s="76"/>
      <c r="C54147" s="75"/>
    </row>
    <row r="54148" spans="2:3" x14ac:dyDescent="0.25">
      <c r="B54148" s="76"/>
      <c r="C54148" s="75"/>
    </row>
    <row r="54149" spans="2:3" x14ac:dyDescent="0.25">
      <c r="B54149" s="76"/>
      <c r="C54149" s="75"/>
    </row>
    <row r="54150" spans="2:3" x14ac:dyDescent="0.25">
      <c r="B54150" s="76"/>
      <c r="C54150" s="75"/>
    </row>
    <row r="54151" spans="2:3" x14ac:dyDescent="0.25">
      <c r="B54151" s="76"/>
      <c r="C54151" s="75"/>
    </row>
    <row r="54261" spans="2:3" x14ac:dyDescent="0.25">
      <c r="B54261" s="76"/>
      <c r="C54261" s="75"/>
    </row>
    <row r="54262" spans="2:3" x14ac:dyDescent="0.25">
      <c r="B54262" s="76"/>
      <c r="C54262" s="75"/>
    </row>
    <row r="54263" spans="2:3" x14ac:dyDescent="0.25">
      <c r="B54263" s="76"/>
      <c r="C54263" s="75"/>
    </row>
    <row r="54264" spans="2:3" x14ac:dyDescent="0.25">
      <c r="B54264" s="76"/>
      <c r="C54264" s="75"/>
    </row>
    <row r="54265" spans="2:3" x14ac:dyDescent="0.25">
      <c r="B54265" s="76"/>
      <c r="C54265" s="75"/>
    </row>
    <row r="54266" spans="2:3" x14ac:dyDescent="0.25">
      <c r="B54266" s="76"/>
      <c r="C54266" s="75"/>
    </row>
    <row r="54267" spans="2:3" x14ac:dyDescent="0.25">
      <c r="B54267" s="76"/>
      <c r="C54267" s="75"/>
    </row>
    <row r="54268" spans="2:3" x14ac:dyDescent="0.25">
      <c r="B54268" s="76"/>
      <c r="C54268" s="75"/>
    </row>
    <row r="54269" spans="2:3" x14ac:dyDescent="0.25">
      <c r="B54269" s="76"/>
      <c r="C54269" s="75"/>
    </row>
    <row r="54270" spans="2:3" x14ac:dyDescent="0.25">
      <c r="B54270" s="76"/>
      <c r="C54270" s="75"/>
    </row>
    <row r="54271" spans="2:3" x14ac:dyDescent="0.25">
      <c r="B54271" s="76"/>
      <c r="C54271" s="75"/>
    </row>
    <row r="54272" spans="2:3" x14ac:dyDescent="0.25">
      <c r="B54272" s="76"/>
      <c r="C54272" s="75"/>
    </row>
    <row r="54273" spans="2:3" x14ac:dyDescent="0.25">
      <c r="B54273" s="76"/>
      <c r="C54273" s="75"/>
    </row>
    <row r="54383" spans="2:3" x14ac:dyDescent="0.25">
      <c r="B54383" s="76"/>
      <c r="C54383" s="75"/>
    </row>
    <row r="54384" spans="2:3" x14ac:dyDescent="0.25">
      <c r="B54384" s="76"/>
      <c r="C54384" s="75"/>
    </row>
    <row r="54385" spans="2:3" x14ac:dyDescent="0.25">
      <c r="B54385" s="76"/>
      <c r="C54385" s="75"/>
    </row>
    <row r="54386" spans="2:3" x14ac:dyDescent="0.25">
      <c r="B54386" s="76"/>
      <c r="C54386" s="75"/>
    </row>
    <row r="54387" spans="2:3" x14ac:dyDescent="0.25">
      <c r="B54387" s="76"/>
      <c r="C54387" s="75"/>
    </row>
    <row r="54388" spans="2:3" x14ac:dyDescent="0.25">
      <c r="B54388" s="76"/>
      <c r="C54388" s="75"/>
    </row>
    <row r="54389" spans="2:3" x14ac:dyDescent="0.25">
      <c r="B54389" s="76"/>
      <c r="C54389" s="75"/>
    </row>
    <row r="54390" spans="2:3" x14ac:dyDescent="0.25">
      <c r="B54390" s="76"/>
      <c r="C54390" s="75"/>
    </row>
    <row r="54391" spans="2:3" x14ac:dyDescent="0.25">
      <c r="B54391" s="76"/>
      <c r="C54391" s="75"/>
    </row>
    <row r="54392" spans="2:3" x14ac:dyDescent="0.25">
      <c r="B54392" s="76"/>
      <c r="C54392" s="75"/>
    </row>
    <row r="54393" spans="2:3" x14ac:dyDescent="0.25">
      <c r="B54393" s="76"/>
      <c r="C54393" s="75"/>
    </row>
    <row r="54394" spans="2:3" x14ac:dyDescent="0.25">
      <c r="B54394" s="76"/>
      <c r="C54394" s="75"/>
    </row>
    <row r="54395" spans="2:3" x14ac:dyDescent="0.25">
      <c r="B54395" s="76"/>
      <c r="C54395" s="75"/>
    </row>
    <row r="54505" spans="2:3" x14ac:dyDescent="0.25">
      <c r="B54505" s="76"/>
      <c r="C54505" s="75"/>
    </row>
    <row r="54506" spans="2:3" x14ac:dyDescent="0.25">
      <c r="B54506" s="76"/>
      <c r="C54506" s="75"/>
    </row>
    <row r="54507" spans="2:3" x14ac:dyDescent="0.25">
      <c r="B54507" s="76"/>
      <c r="C54507" s="75"/>
    </row>
    <row r="54508" spans="2:3" x14ac:dyDescent="0.25">
      <c r="B54508" s="76"/>
      <c r="C54508" s="75"/>
    </row>
    <row r="54509" spans="2:3" x14ac:dyDescent="0.25">
      <c r="B54509" s="76"/>
      <c r="C54509" s="75"/>
    </row>
    <row r="54510" spans="2:3" x14ac:dyDescent="0.25">
      <c r="B54510" s="76"/>
      <c r="C54510" s="75"/>
    </row>
    <row r="54511" spans="2:3" x14ac:dyDescent="0.25">
      <c r="B54511" s="76"/>
      <c r="C54511" s="75"/>
    </row>
    <row r="54512" spans="2:3" x14ac:dyDescent="0.25">
      <c r="B54512" s="76"/>
      <c r="C54512" s="75"/>
    </row>
    <row r="54513" spans="2:3" x14ac:dyDescent="0.25">
      <c r="B54513" s="76"/>
      <c r="C54513" s="75"/>
    </row>
    <row r="54514" spans="2:3" x14ac:dyDescent="0.25">
      <c r="B54514" s="76"/>
      <c r="C54514" s="75"/>
    </row>
    <row r="54515" spans="2:3" x14ac:dyDescent="0.25">
      <c r="B54515" s="76"/>
      <c r="C54515" s="75"/>
    </row>
    <row r="54516" spans="2:3" x14ac:dyDescent="0.25">
      <c r="B54516" s="76"/>
      <c r="C54516" s="75"/>
    </row>
    <row r="54517" spans="2:3" x14ac:dyDescent="0.25">
      <c r="B54517" s="76"/>
      <c r="C54517" s="75"/>
    </row>
    <row r="54627" spans="2:3" x14ac:dyDescent="0.25">
      <c r="B54627" s="76"/>
      <c r="C54627" s="75"/>
    </row>
    <row r="54628" spans="2:3" x14ac:dyDescent="0.25">
      <c r="B54628" s="76"/>
      <c r="C54628" s="75"/>
    </row>
    <row r="54629" spans="2:3" x14ac:dyDescent="0.25">
      <c r="B54629" s="76"/>
      <c r="C54629" s="75"/>
    </row>
    <row r="54630" spans="2:3" x14ac:dyDescent="0.25">
      <c r="B54630" s="76"/>
      <c r="C54630" s="75"/>
    </row>
    <row r="54631" spans="2:3" x14ac:dyDescent="0.25">
      <c r="B54631" s="76"/>
      <c r="C54631" s="75"/>
    </row>
    <row r="54632" spans="2:3" x14ac:dyDescent="0.25">
      <c r="B54632" s="76"/>
      <c r="C54632" s="75"/>
    </row>
    <row r="54633" spans="2:3" x14ac:dyDescent="0.25">
      <c r="B54633" s="76"/>
      <c r="C54633" s="75"/>
    </row>
    <row r="54634" spans="2:3" x14ac:dyDescent="0.25">
      <c r="B54634" s="76"/>
      <c r="C54634" s="75"/>
    </row>
    <row r="54635" spans="2:3" x14ac:dyDescent="0.25">
      <c r="B54635" s="76"/>
      <c r="C54635" s="75"/>
    </row>
    <row r="54636" spans="2:3" x14ac:dyDescent="0.25">
      <c r="B54636" s="76"/>
      <c r="C54636" s="75"/>
    </row>
    <row r="54637" spans="2:3" x14ac:dyDescent="0.25">
      <c r="B54637" s="76"/>
      <c r="C54637" s="75"/>
    </row>
    <row r="54638" spans="2:3" x14ac:dyDescent="0.25">
      <c r="B54638" s="76"/>
      <c r="C54638" s="75"/>
    </row>
    <row r="54639" spans="2:3" x14ac:dyDescent="0.25">
      <c r="B54639" s="76"/>
      <c r="C54639" s="75"/>
    </row>
    <row r="54749" spans="2:3" x14ac:dyDescent="0.25">
      <c r="B54749" s="76"/>
      <c r="C54749" s="75"/>
    </row>
    <row r="54750" spans="2:3" x14ac:dyDescent="0.25">
      <c r="B54750" s="76"/>
      <c r="C54750" s="75"/>
    </row>
    <row r="54751" spans="2:3" x14ac:dyDescent="0.25">
      <c r="B54751" s="76"/>
      <c r="C54751" s="75"/>
    </row>
    <row r="54752" spans="2:3" x14ac:dyDescent="0.25">
      <c r="B54752" s="76"/>
      <c r="C54752" s="75"/>
    </row>
    <row r="54753" spans="2:3" x14ac:dyDescent="0.25">
      <c r="B54753" s="76"/>
      <c r="C54753" s="75"/>
    </row>
    <row r="54754" spans="2:3" x14ac:dyDescent="0.25">
      <c r="B54754" s="76"/>
      <c r="C54754" s="75"/>
    </row>
    <row r="54755" spans="2:3" x14ac:dyDescent="0.25">
      <c r="B54755" s="76"/>
      <c r="C54755" s="75"/>
    </row>
    <row r="54756" spans="2:3" x14ac:dyDescent="0.25">
      <c r="B54756" s="76"/>
      <c r="C54756" s="75"/>
    </row>
    <row r="54757" spans="2:3" x14ac:dyDescent="0.25">
      <c r="B54757" s="76"/>
      <c r="C54757" s="75"/>
    </row>
    <row r="54758" spans="2:3" x14ac:dyDescent="0.25">
      <c r="B54758" s="76"/>
      <c r="C54758" s="75"/>
    </row>
    <row r="54759" spans="2:3" x14ac:dyDescent="0.25">
      <c r="B54759" s="76"/>
      <c r="C54759" s="75"/>
    </row>
    <row r="54760" spans="2:3" x14ac:dyDescent="0.25">
      <c r="B54760" s="76"/>
      <c r="C54760" s="75"/>
    </row>
    <row r="54761" spans="2:3" x14ac:dyDescent="0.25">
      <c r="B54761" s="76"/>
      <c r="C54761" s="75"/>
    </row>
    <row r="54871" spans="2:3" x14ac:dyDescent="0.25">
      <c r="B54871" s="76"/>
      <c r="C54871" s="75"/>
    </row>
    <row r="54872" spans="2:3" x14ac:dyDescent="0.25">
      <c r="B54872" s="76"/>
      <c r="C54872" s="75"/>
    </row>
    <row r="54873" spans="2:3" x14ac:dyDescent="0.25">
      <c r="B54873" s="76"/>
      <c r="C54873" s="75"/>
    </row>
    <row r="54874" spans="2:3" x14ac:dyDescent="0.25">
      <c r="B54874" s="76"/>
      <c r="C54874" s="75"/>
    </row>
    <row r="54875" spans="2:3" x14ac:dyDescent="0.25">
      <c r="B54875" s="76"/>
      <c r="C54875" s="75"/>
    </row>
    <row r="54876" spans="2:3" x14ac:dyDescent="0.25">
      <c r="B54876" s="76"/>
      <c r="C54876" s="75"/>
    </row>
    <row r="54877" spans="2:3" x14ac:dyDescent="0.25">
      <c r="B54877" s="76"/>
      <c r="C54877" s="75"/>
    </row>
    <row r="54878" spans="2:3" x14ac:dyDescent="0.25">
      <c r="B54878" s="76"/>
      <c r="C54878" s="75"/>
    </row>
    <row r="54879" spans="2:3" x14ac:dyDescent="0.25">
      <c r="B54879" s="76"/>
      <c r="C54879" s="75"/>
    </row>
    <row r="54880" spans="2:3" x14ac:dyDescent="0.25">
      <c r="B54880" s="76"/>
      <c r="C54880" s="75"/>
    </row>
    <row r="54881" spans="2:3" x14ac:dyDescent="0.25">
      <c r="B54881" s="76"/>
      <c r="C54881" s="75"/>
    </row>
    <row r="54882" spans="2:3" x14ac:dyDescent="0.25">
      <c r="B54882" s="76"/>
      <c r="C54882" s="75"/>
    </row>
    <row r="54883" spans="2:3" x14ac:dyDescent="0.25">
      <c r="B54883" s="76"/>
      <c r="C54883" s="75"/>
    </row>
    <row r="54993" spans="2:3" x14ac:dyDescent="0.25">
      <c r="B54993" s="76"/>
      <c r="C54993" s="75"/>
    </row>
    <row r="54994" spans="2:3" x14ac:dyDescent="0.25">
      <c r="B54994" s="76"/>
      <c r="C54994" s="75"/>
    </row>
    <row r="54995" spans="2:3" x14ac:dyDescent="0.25">
      <c r="B54995" s="76"/>
      <c r="C54995" s="75"/>
    </row>
    <row r="54996" spans="2:3" x14ac:dyDescent="0.25">
      <c r="B54996" s="76"/>
      <c r="C54996" s="75"/>
    </row>
    <row r="54997" spans="2:3" x14ac:dyDescent="0.25">
      <c r="B54997" s="76"/>
      <c r="C54997" s="75"/>
    </row>
    <row r="54998" spans="2:3" x14ac:dyDescent="0.25">
      <c r="B54998" s="76"/>
      <c r="C54998" s="75"/>
    </row>
    <row r="54999" spans="2:3" x14ac:dyDescent="0.25">
      <c r="B54999" s="76"/>
      <c r="C54999" s="75"/>
    </row>
    <row r="55000" spans="2:3" x14ac:dyDescent="0.25">
      <c r="B55000" s="76"/>
      <c r="C55000" s="75"/>
    </row>
    <row r="55001" spans="2:3" x14ac:dyDescent="0.25">
      <c r="B55001" s="76"/>
      <c r="C55001" s="75"/>
    </row>
    <row r="55002" spans="2:3" x14ac:dyDescent="0.25">
      <c r="B55002" s="76"/>
      <c r="C55002" s="75"/>
    </row>
    <row r="55003" spans="2:3" x14ac:dyDescent="0.25">
      <c r="B55003" s="76"/>
      <c r="C55003" s="75"/>
    </row>
    <row r="55004" spans="2:3" x14ac:dyDescent="0.25">
      <c r="B55004" s="76"/>
      <c r="C55004" s="75"/>
    </row>
    <row r="55005" spans="2:3" x14ac:dyDescent="0.25">
      <c r="B55005" s="76"/>
      <c r="C55005" s="75"/>
    </row>
    <row r="55115" spans="2:3" x14ac:dyDescent="0.25">
      <c r="B55115" s="76"/>
      <c r="C55115" s="75"/>
    </row>
    <row r="55116" spans="2:3" x14ac:dyDescent="0.25">
      <c r="B55116" s="76"/>
      <c r="C55116" s="75"/>
    </row>
    <row r="55117" spans="2:3" x14ac:dyDescent="0.25">
      <c r="B55117" s="76"/>
      <c r="C55117" s="75"/>
    </row>
    <row r="55118" spans="2:3" x14ac:dyDescent="0.25">
      <c r="B55118" s="76"/>
      <c r="C55118" s="75"/>
    </row>
    <row r="55119" spans="2:3" x14ac:dyDescent="0.25">
      <c r="B55119" s="76"/>
      <c r="C55119" s="75"/>
    </row>
    <row r="55120" spans="2:3" x14ac:dyDescent="0.25">
      <c r="B55120" s="76"/>
      <c r="C55120" s="75"/>
    </row>
    <row r="55121" spans="2:3" x14ac:dyDescent="0.25">
      <c r="B55121" s="76"/>
      <c r="C55121" s="75"/>
    </row>
    <row r="55122" spans="2:3" x14ac:dyDescent="0.25">
      <c r="B55122" s="76"/>
      <c r="C55122" s="75"/>
    </row>
    <row r="55123" spans="2:3" x14ac:dyDescent="0.25">
      <c r="B55123" s="76"/>
      <c r="C55123" s="75"/>
    </row>
    <row r="55124" spans="2:3" x14ac:dyDescent="0.25">
      <c r="B55124" s="76"/>
      <c r="C55124" s="75"/>
    </row>
    <row r="55125" spans="2:3" x14ac:dyDescent="0.25">
      <c r="B55125" s="76"/>
      <c r="C55125" s="75"/>
    </row>
    <row r="55126" spans="2:3" x14ac:dyDescent="0.25">
      <c r="B55126" s="76"/>
      <c r="C55126" s="75"/>
    </row>
    <row r="55127" spans="2:3" x14ac:dyDescent="0.25">
      <c r="B55127" s="76"/>
      <c r="C55127" s="75"/>
    </row>
    <row r="55237" spans="2:3" x14ac:dyDescent="0.25">
      <c r="B55237" s="76"/>
      <c r="C55237" s="75"/>
    </row>
    <row r="55238" spans="2:3" x14ac:dyDescent="0.25">
      <c r="B55238" s="76"/>
      <c r="C55238" s="75"/>
    </row>
    <row r="55239" spans="2:3" x14ac:dyDescent="0.25">
      <c r="B55239" s="76"/>
      <c r="C55239" s="75"/>
    </row>
    <row r="55240" spans="2:3" x14ac:dyDescent="0.25">
      <c r="B55240" s="76"/>
      <c r="C55240" s="75"/>
    </row>
    <row r="55241" spans="2:3" x14ac:dyDescent="0.25">
      <c r="B55241" s="76"/>
      <c r="C55241" s="75"/>
    </row>
    <row r="55242" spans="2:3" x14ac:dyDescent="0.25">
      <c r="B55242" s="76"/>
      <c r="C55242" s="75"/>
    </row>
    <row r="55243" spans="2:3" x14ac:dyDescent="0.25">
      <c r="B55243" s="76"/>
      <c r="C55243" s="75"/>
    </row>
    <row r="55244" spans="2:3" x14ac:dyDescent="0.25">
      <c r="B55244" s="76"/>
      <c r="C55244" s="75"/>
    </row>
    <row r="55245" spans="2:3" x14ac:dyDescent="0.25">
      <c r="B55245" s="76"/>
      <c r="C55245" s="75"/>
    </row>
    <row r="55246" spans="2:3" x14ac:dyDescent="0.25">
      <c r="B55246" s="76"/>
      <c r="C55246" s="75"/>
    </row>
    <row r="55247" spans="2:3" x14ac:dyDescent="0.25">
      <c r="B55247" s="76"/>
      <c r="C55247" s="75"/>
    </row>
    <row r="55248" spans="2:3" x14ac:dyDescent="0.25">
      <c r="B55248" s="76"/>
      <c r="C55248" s="75"/>
    </row>
    <row r="55249" spans="2:3" x14ac:dyDescent="0.25">
      <c r="B55249" s="76"/>
      <c r="C55249" s="75"/>
    </row>
    <row r="55359" spans="2:3" x14ac:dyDescent="0.25">
      <c r="B55359" s="76"/>
      <c r="C55359" s="75"/>
    </row>
    <row r="55360" spans="2:3" x14ac:dyDescent="0.25">
      <c r="B55360" s="76"/>
      <c r="C55360" s="75"/>
    </row>
    <row r="55361" spans="2:3" x14ac:dyDescent="0.25">
      <c r="B55361" s="76"/>
      <c r="C55361" s="75"/>
    </row>
    <row r="55362" spans="2:3" x14ac:dyDescent="0.25">
      <c r="B55362" s="76"/>
      <c r="C55362" s="75"/>
    </row>
    <row r="55363" spans="2:3" x14ac:dyDescent="0.25">
      <c r="B55363" s="76"/>
      <c r="C55363" s="75"/>
    </row>
    <row r="55364" spans="2:3" x14ac:dyDescent="0.25">
      <c r="B55364" s="76"/>
      <c r="C55364" s="75"/>
    </row>
    <row r="55365" spans="2:3" x14ac:dyDescent="0.25">
      <c r="B55365" s="76"/>
      <c r="C55365" s="75"/>
    </row>
    <row r="55366" spans="2:3" x14ac:dyDescent="0.25">
      <c r="B55366" s="76"/>
      <c r="C55366" s="75"/>
    </row>
    <row r="55367" spans="2:3" x14ac:dyDescent="0.25">
      <c r="B55367" s="76"/>
      <c r="C55367" s="75"/>
    </row>
    <row r="55368" spans="2:3" x14ac:dyDescent="0.25">
      <c r="B55368" s="76"/>
      <c r="C55368" s="75"/>
    </row>
    <row r="55369" spans="2:3" x14ac:dyDescent="0.25">
      <c r="B55369" s="76"/>
      <c r="C55369" s="75"/>
    </row>
    <row r="55370" spans="2:3" x14ac:dyDescent="0.25">
      <c r="B55370" s="76"/>
      <c r="C55370" s="75"/>
    </row>
    <row r="55371" spans="2:3" x14ac:dyDescent="0.25">
      <c r="B55371" s="76"/>
      <c r="C55371" s="75"/>
    </row>
    <row r="55481" spans="2:3" x14ac:dyDescent="0.25">
      <c r="B55481" s="76"/>
      <c r="C55481" s="75"/>
    </row>
    <row r="55482" spans="2:3" x14ac:dyDescent="0.25">
      <c r="B55482" s="76"/>
      <c r="C55482" s="75"/>
    </row>
    <row r="55483" spans="2:3" x14ac:dyDescent="0.25">
      <c r="B55483" s="76"/>
      <c r="C55483" s="75"/>
    </row>
    <row r="55484" spans="2:3" x14ac:dyDescent="0.25">
      <c r="B55484" s="76"/>
      <c r="C55484" s="75"/>
    </row>
    <row r="55485" spans="2:3" x14ac:dyDescent="0.25">
      <c r="B55485" s="76"/>
      <c r="C55485" s="75"/>
    </row>
    <row r="55486" spans="2:3" x14ac:dyDescent="0.25">
      <c r="B55486" s="76"/>
      <c r="C55486" s="75"/>
    </row>
    <row r="55487" spans="2:3" x14ac:dyDescent="0.25">
      <c r="B55487" s="76"/>
      <c r="C55487" s="75"/>
    </row>
    <row r="55488" spans="2:3" x14ac:dyDescent="0.25">
      <c r="B55488" s="76"/>
      <c r="C55488" s="75"/>
    </row>
    <row r="55489" spans="2:3" x14ac:dyDescent="0.25">
      <c r="B55489" s="76"/>
      <c r="C55489" s="75"/>
    </row>
    <row r="55490" spans="2:3" x14ac:dyDescent="0.25">
      <c r="B55490" s="76"/>
      <c r="C55490" s="75"/>
    </row>
    <row r="55491" spans="2:3" x14ac:dyDescent="0.25">
      <c r="B55491" s="76"/>
      <c r="C55491" s="75"/>
    </row>
    <row r="55492" spans="2:3" x14ac:dyDescent="0.25">
      <c r="B55492" s="76"/>
      <c r="C55492" s="75"/>
    </row>
    <row r="55493" spans="2:3" x14ac:dyDescent="0.25">
      <c r="B55493" s="76"/>
      <c r="C55493" s="75"/>
    </row>
    <row r="55603" spans="2:3" x14ac:dyDescent="0.25">
      <c r="B55603" s="76"/>
      <c r="C55603" s="75"/>
    </row>
    <row r="55604" spans="2:3" x14ac:dyDescent="0.25">
      <c r="B55604" s="76"/>
      <c r="C55604" s="75"/>
    </row>
    <row r="55605" spans="2:3" x14ac:dyDescent="0.25">
      <c r="B55605" s="76"/>
      <c r="C55605" s="75"/>
    </row>
    <row r="55606" spans="2:3" x14ac:dyDescent="0.25">
      <c r="B55606" s="76"/>
      <c r="C55606" s="75"/>
    </row>
    <row r="55607" spans="2:3" x14ac:dyDescent="0.25">
      <c r="B55607" s="76"/>
      <c r="C55607" s="75"/>
    </row>
    <row r="55608" spans="2:3" x14ac:dyDescent="0.25">
      <c r="B55608" s="76"/>
      <c r="C55608" s="75"/>
    </row>
    <row r="55609" spans="2:3" x14ac:dyDescent="0.25">
      <c r="B55609" s="76"/>
      <c r="C55609" s="75"/>
    </row>
    <row r="55610" spans="2:3" x14ac:dyDescent="0.25">
      <c r="B55610" s="76"/>
      <c r="C55610" s="75"/>
    </row>
    <row r="55611" spans="2:3" x14ac:dyDescent="0.25">
      <c r="B55611" s="76"/>
      <c r="C55611" s="75"/>
    </row>
    <row r="55612" spans="2:3" x14ac:dyDescent="0.25">
      <c r="B55612" s="76"/>
      <c r="C55612" s="75"/>
    </row>
    <row r="55613" spans="2:3" x14ac:dyDescent="0.25">
      <c r="B55613" s="76"/>
      <c r="C55613" s="75"/>
    </row>
    <row r="55614" spans="2:3" x14ac:dyDescent="0.25">
      <c r="B55614" s="76"/>
      <c r="C55614" s="75"/>
    </row>
    <row r="55615" spans="2:3" x14ac:dyDescent="0.25">
      <c r="B55615" s="76"/>
      <c r="C55615" s="75"/>
    </row>
    <row r="55725" spans="2:3" x14ac:dyDescent="0.25">
      <c r="B55725" s="76"/>
      <c r="C55725" s="75"/>
    </row>
    <row r="55726" spans="2:3" x14ac:dyDescent="0.25">
      <c r="B55726" s="76"/>
      <c r="C55726" s="75"/>
    </row>
    <row r="55727" spans="2:3" x14ac:dyDescent="0.25">
      <c r="B55727" s="76"/>
      <c r="C55727" s="75"/>
    </row>
    <row r="55728" spans="2:3" x14ac:dyDescent="0.25">
      <c r="B55728" s="76"/>
      <c r="C55728" s="75"/>
    </row>
    <row r="55729" spans="2:3" x14ac:dyDescent="0.25">
      <c r="B55729" s="76"/>
      <c r="C55729" s="75"/>
    </row>
    <row r="55730" spans="2:3" x14ac:dyDescent="0.25">
      <c r="B55730" s="76"/>
      <c r="C55730" s="75"/>
    </row>
    <row r="55731" spans="2:3" x14ac:dyDescent="0.25">
      <c r="B55731" s="76"/>
      <c r="C55731" s="75"/>
    </row>
    <row r="55732" spans="2:3" x14ac:dyDescent="0.25">
      <c r="B55732" s="76"/>
      <c r="C55732" s="75"/>
    </row>
    <row r="55733" spans="2:3" x14ac:dyDescent="0.25">
      <c r="B55733" s="76"/>
      <c r="C55733" s="75"/>
    </row>
    <row r="55734" spans="2:3" x14ac:dyDescent="0.25">
      <c r="B55734" s="76"/>
      <c r="C55734" s="75"/>
    </row>
    <row r="55735" spans="2:3" x14ac:dyDescent="0.25">
      <c r="B55735" s="76"/>
      <c r="C55735" s="75"/>
    </row>
    <row r="55736" spans="2:3" x14ac:dyDescent="0.25">
      <c r="B55736" s="76"/>
      <c r="C55736" s="75"/>
    </row>
    <row r="55737" spans="2:3" x14ac:dyDescent="0.25">
      <c r="B55737" s="76"/>
      <c r="C55737" s="75"/>
    </row>
    <row r="55847" spans="2:3" x14ac:dyDescent="0.25">
      <c r="B55847" s="76"/>
      <c r="C55847" s="75"/>
    </row>
    <row r="55848" spans="2:3" x14ac:dyDescent="0.25">
      <c r="B55848" s="76"/>
      <c r="C55848" s="75"/>
    </row>
    <row r="55849" spans="2:3" x14ac:dyDescent="0.25">
      <c r="B55849" s="76"/>
      <c r="C55849" s="75"/>
    </row>
    <row r="55850" spans="2:3" x14ac:dyDescent="0.25">
      <c r="B55850" s="76"/>
      <c r="C55850" s="75"/>
    </row>
    <row r="55851" spans="2:3" x14ac:dyDescent="0.25">
      <c r="B55851" s="76"/>
      <c r="C55851" s="75"/>
    </row>
    <row r="55852" spans="2:3" x14ac:dyDescent="0.25">
      <c r="B55852" s="76"/>
      <c r="C55852" s="75"/>
    </row>
    <row r="55853" spans="2:3" x14ac:dyDescent="0.25">
      <c r="B55853" s="76"/>
      <c r="C55853" s="75"/>
    </row>
    <row r="55854" spans="2:3" x14ac:dyDescent="0.25">
      <c r="B55854" s="76"/>
      <c r="C55854" s="75"/>
    </row>
    <row r="55855" spans="2:3" x14ac:dyDescent="0.25">
      <c r="B55855" s="76"/>
      <c r="C55855" s="75"/>
    </row>
    <row r="55856" spans="2:3" x14ac:dyDescent="0.25">
      <c r="B55856" s="76"/>
      <c r="C55856" s="75"/>
    </row>
    <row r="55857" spans="2:3" x14ac:dyDescent="0.25">
      <c r="B55857" s="76"/>
      <c r="C55857" s="75"/>
    </row>
    <row r="55858" spans="2:3" x14ac:dyDescent="0.25">
      <c r="B55858" s="76"/>
      <c r="C55858" s="75"/>
    </row>
    <row r="55859" spans="2:3" x14ac:dyDescent="0.25">
      <c r="B55859" s="76"/>
      <c r="C55859" s="75"/>
    </row>
    <row r="55969" spans="2:3" x14ac:dyDescent="0.25">
      <c r="B55969" s="76"/>
      <c r="C55969" s="75"/>
    </row>
    <row r="55970" spans="2:3" x14ac:dyDescent="0.25">
      <c r="B55970" s="76"/>
      <c r="C55970" s="75"/>
    </row>
    <row r="55971" spans="2:3" x14ac:dyDescent="0.25">
      <c r="B55971" s="76"/>
      <c r="C55971" s="75"/>
    </row>
    <row r="55972" spans="2:3" x14ac:dyDescent="0.25">
      <c r="B55972" s="76"/>
      <c r="C55972" s="75"/>
    </row>
    <row r="55973" spans="2:3" x14ac:dyDescent="0.25">
      <c r="B55973" s="76"/>
      <c r="C55973" s="75"/>
    </row>
    <row r="55974" spans="2:3" x14ac:dyDescent="0.25">
      <c r="B55974" s="76"/>
      <c r="C55974" s="75"/>
    </row>
    <row r="55975" spans="2:3" x14ac:dyDescent="0.25">
      <c r="B55975" s="76"/>
      <c r="C55975" s="75"/>
    </row>
    <row r="55976" spans="2:3" x14ac:dyDescent="0.25">
      <c r="B55976" s="76"/>
      <c r="C55976" s="75"/>
    </row>
    <row r="55977" spans="2:3" x14ac:dyDescent="0.25">
      <c r="B55977" s="76"/>
      <c r="C55977" s="75"/>
    </row>
    <row r="55978" spans="2:3" x14ac:dyDescent="0.25">
      <c r="B55978" s="76"/>
      <c r="C55978" s="75"/>
    </row>
    <row r="55979" spans="2:3" x14ac:dyDescent="0.25">
      <c r="B55979" s="76"/>
      <c r="C55979" s="75"/>
    </row>
    <row r="55980" spans="2:3" x14ac:dyDescent="0.25">
      <c r="B55980" s="76"/>
      <c r="C55980" s="75"/>
    </row>
    <row r="55981" spans="2:3" x14ac:dyDescent="0.25">
      <c r="B55981" s="76"/>
      <c r="C55981" s="75"/>
    </row>
    <row r="56091" spans="2:3" x14ac:dyDescent="0.25">
      <c r="B56091" s="76"/>
      <c r="C56091" s="75"/>
    </row>
    <row r="56092" spans="2:3" x14ac:dyDescent="0.25">
      <c r="B56092" s="76"/>
      <c r="C56092" s="75"/>
    </row>
    <row r="56093" spans="2:3" x14ac:dyDescent="0.25">
      <c r="B56093" s="76"/>
      <c r="C56093" s="75"/>
    </row>
    <row r="56094" spans="2:3" x14ac:dyDescent="0.25">
      <c r="B56094" s="76"/>
      <c r="C56094" s="75"/>
    </row>
    <row r="56095" spans="2:3" x14ac:dyDescent="0.25">
      <c r="B56095" s="76"/>
      <c r="C56095" s="75"/>
    </row>
    <row r="56096" spans="2:3" x14ac:dyDescent="0.25">
      <c r="B56096" s="76"/>
      <c r="C56096" s="75"/>
    </row>
    <row r="56097" spans="2:3" x14ac:dyDescent="0.25">
      <c r="B56097" s="76"/>
      <c r="C56097" s="75"/>
    </row>
    <row r="56098" spans="2:3" x14ac:dyDescent="0.25">
      <c r="B56098" s="76"/>
      <c r="C56098" s="75"/>
    </row>
    <row r="56099" spans="2:3" x14ac:dyDescent="0.25">
      <c r="B56099" s="76"/>
      <c r="C56099" s="75"/>
    </row>
    <row r="56100" spans="2:3" x14ac:dyDescent="0.25">
      <c r="B56100" s="76"/>
      <c r="C56100" s="75"/>
    </row>
    <row r="56101" spans="2:3" x14ac:dyDescent="0.25">
      <c r="B56101" s="76"/>
      <c r="C56101" s="75"/>
    </row>
    <row r="56102" spans="2:3" x14ac:dyDescent="0.25">
      <c r="B56102" s="76"/>
      <c r="C56102" s="75"/>
    </row>
    <row r="56103" spans="2:3" x14ac:dyDescent="0.25">
      <c r="B56103" s="76"/>
      <c r="C56103" s="75"/>
    </row>
    <row r="56213" spans="2:3" x14ac:dyDescent="0.25">
      <c r="B56213" s="76"/>
      <c r="C56213" s="75"/>
    </row>
    <row r="56214" spans="2:3" x14ac:dyDescent="0.25">
      <c r="B56214" s="76"/>
      <c r="C56214" s="75"/>
    </row>
    <row r="56215" spans="2:3" x14ac:dyDescent="0.25">
      <c r="B56215" s="76"/>
      <c r="C56215" s="75"/>
    </row>
    <row r="56216" spans="2:3" x14ac:dyDescent="0.25">
      <c r="B56216" s="76"/>
      <c r="C56216" s="75"/>
    </row>
    <row r="56217" spans="2:3" x14ac:dyDescent="0.25">
      <c r="B56217" s="76"/>
      <c r="C56217" s="75"/>
    </row>
    <row r="56218" spans="2:3" x14ac:dyDescent="0.25">
      <c r="B56218" s="76"/>
      <c r="C56218" s="75"/>
    </row>
    <row r="56219" spans="2:3" x14ac:dyDescent="0.25">
      <c r="B56219" s="76"/>
      <c r="C56219" s="75"/>
    </row>
    <row r="56220" spans="2:3" x14ac:dyDescent="0.25">
      <c r="B56220" s="76"/>
      <c r="C56220" s="75"/>
    </row>
    <row r="56221" spans="2:3" x14ac:dyDescent="0.25">
      <c r="B56221" s="76"/>
      <c r="C56221" s="75"/>
    </row>
    <row r="56222" spans="2:3" x14ac:dyDescent="0.25">
      <c r="B56222" s="76"/>
      <c r="C56222" s="75"/>
    </row>
    <row r="56223" spans="2:3" x14ac:dyDescent="0.25">
      <c r="B56223" s="76"/>
      <c r="C56223" s="75"/>
    </row>
    <row r="56224" spans="2:3" x14ac:dyDescent="0.25">
      <c r="B56224" s="76"/>
      <c r="C56224" s="75"/>
    </row>
    <row r="56225" spans="2:3" x14ac:dyDescent="0.25">
      <c r="B56225" s="76"/>
      <c r="C56225" s="75"/>
    </row>
    <row r="56335" spans="2:3" x14ac:dyDescent="0.25">
      <c r="B56335" s="76"/>
      <c r="C56335" s="75"/>
    </row>
    <row r="56336" spans="2:3" x14ac:dyDescent="0.25">
      <c r="B56336" s="76"/>
      <c r="C56336" s="75"/>
    </row>
    <row r="56337" spans="2:3" x14ac:dyDescent="0.25">
      <c r="B56337" s="76"/>
      <c r="C56337" s="75"/>
    </row>
    <row r="56338" spans="2:3" x14ac:dyDescent="0.25">
      <c r="B56338" s="76"/>
      <c r="C56338" s="75"/>
    </row>
    <row r="56339" spans="2:3" x14ac:dyDescent="0.25">
      <c r="B56339" s="76"/>
      <c r="C56339" s="75"/>
    </row>
    <row r="56340" spans="2:3" x14ac:dyDescent="0.25">
      <c r="B56340" s="76"/>
      <c r="C56340" s="75"/>
    </row>
    <row r="56341" spans="2:3" x14ac:dyDescent="0.25">
      <c r="B56341" s="76"/>
      <c r="C56341" s="75"/>
    </row>
    <row r="56342" spans="2:3" x14ac:dyDescent="0.25">
      <c r="B56342" s="76"/>
      <c r="C56342" s="75"/>
    </row>
    <row r="56343" spans="2:3" x14ac:dyDescent="0.25">
      <c r="B56343" s="76"/>
      <c r="C56343" s="75"/>
    </row>
    <row r="56344" spans="2:3" x14ac:dyDescent="0.25">
      <c r="B56344" s="76"/>
      <c r="C56344" s="75"/>
    </row>
    <row r="56345" spans="2:3" x14ac:dyDescent="0.25">
      <c r="B56345" s="76"/>
      <c r="C56345" s="75"/>
    </row>
    <row r="56346" spans="2:3" x14ac:dyDescent="0.25">
      <c r="B56346" s="76"/>
      <c r="C56346" s="75"/>
    </row>
    <row r="56347" spans="2:3" x14ac:dyDescent="0.25">
      <c r="B56347" s="76"/>
      <c r="C56347" s="75"/>
    </row>
    <row r="56457" spans="2:3" x14ac:dyDescent="0.25">
      <c r="B56457" s="76"/>
      <c r="C56457" s="75"/>
    </row>
    <row r="56458" spans="2:3" x14ac:dyDescent="0.25">
      <c r="B56458" s="76"/>
      <c r="C56458" s="75"/>
    </row>
    <row r="56459" spans="2:3" x14ac:dyDescent="0.25">
      <c r="B56459" s="76"/>
      <c r="C56459" s="75"/>
    </row>
    <row r="56460" spans="2:3" x14ac:dyDescent="0.25">
      <c r="B56460" s="76"/>
      <c r="C56460" s="75"/>
    </row>
    <row r="56461" spans="2:3" x14ac:dyDescent="0.25">
      <c r="B56461" s="76"/>
      <c r="C56461" s="75"/>
    </row>
    <row r="56462" spans="2:3" x14ac:dyDescent="0.25">
      <c r="B56462" s="76"/>
      <c r="C56462" s="75"/>
    </row>
    <row r="56463" spans="2:3" x14ac:dyDescent="0.25">
      <c r="B56463" s="76"/>
      <c r="C56463" s="75"/>
    </row>
    <row r="56464" spans="2:3" x14ac:dyDescent="0.25">
      <c r="B56464" s="76"/>
      <c r="C56464" s="75"/>
    </row>
    <row r="56465" spans="2:3" x14ac:dyDescent="0.25">
      <c r="B56465" s="76"/>
      <c r="C56465" s="75"/>
    </row>
    <row r="56466" spans="2:3" x14ac:dyDescent="0.25">
      <c r="B56466" s="76"/>
      <c r="C56466" s="75"/>
    </row>
    <row r="56467" spans="2:3" x14ac:dyDescent="0.25">
      <c r="B56467" s="76"/>
      <c r="C56467" s="75"/>
    </row>
    <row r="56468" spans="2:3" x14ac:dyDescent="0.25">
      <c r="B56468" s="76"/>
      <c r="C56468" s="75"/>
    </row>
    <row r="56469" spans="2:3" x14ac:dyDescent="0.25">
      <c r="B56469" s="76"/>
      <c r="C56469" s="75"/>
    </row>
    <row r="56579" spans="2:3" x14ac:dyDescent="0.25">
      <c r="B56579" s="76"/>
      <c r="C56579" s="75"/>
    </row>
    <row r="56580" spans="2:3" x14ac:dyDescent="0.25">
      <c r="B56580" s="76"/>
      <c r="C56580" s="75"/>
    </row>
    <row r="56581" spans="2:3" x14ac:dyDescent="0.25">
      <c r="B56581" s="76"/>
      <c r="C56581" s="75"/>
    </row>
    <row r="56582" spans="2:3" x14ac:dyDescent="0.25">
      <c r="B56582" s="76"/>
      <c r="C56582" s="75"/>
    </row>
    <row r="56583" spans="2:3" x14ac:dyDescent="0.25">
      <c r="B56583" s="76"/>
      <c r="C56583" s="75"/>
    </row>
    <row r="56584" spans="2:3" x14ac:dyDescent="0.25">
      <c r="B56584" s="76"/>
      <c r="C56584" s="75"/>
    </row>
    <row r="56585" spans="2:3" x14ac:dyDescent="0.25">
      <c r="B56585" s="76"/>
      <c r="C56585" s="75"/>
    </row>
    <row r="56586" spans="2:3" x14ac:dyDescent="0.25">
      <c r="B56586" s="76"/>
      <c r="C56586" s="75"/>
    </row>
    <row r="56587" spans="2:3" x14ac:dyDescent="0.25">
      <c r="B56587" s="76"/>
      <c r="C56587" s="75"/>
    </row>
    <row r="56588" spans="2:3" x14ac:dyDescent="0.25">
      <c r="B56588" s="76"/>
      <c r="C56588" s="75"/>
    </row>
    <row r="56589" spans="2:3" x14ac:dyDescent="0.25">
      <c r="B56589" s="76"/>
      <c r="C56589" s="75"/>
    </row>
    <row r="56590" spans="2:3" x14ac:dyDescent="0.25">
      <c r="B56590" s="76"/>
      <c r="C56590" s="75"/>
    </row>
    <row r="56591" spans="2:3" x14ac:dyDescent="0.25">
      <c r="B56591" s="76"/>
      <c r="C56591" s="75"/>
    </row>
    <row r="56701" spans="2:3" x14ac:dyDescent="0.25">
      <c r="B56701" s="76"/>
      <c r="C56701" s="75"/>
    </row>
    <row r="56702" spans="2:3" x14ac:dyDescent="0.25">
      <c r="B56702" s="76"/>
      <c r="C56702" s="75"/>
    </row>
    <row r="56703" spans="2:3" x14ac:dyDescent="0.25">
      <c r="B56703" s="76"/>
      <c r="C56703" s="75"/>
    </row>
    <row r="56704" spans="2:3" x14ac:dyDescent="0.25">
      <c r="B56704" s="76"/>
      <c r="C56704" s="75"/>
    </row>
    <row r="56705" spans="2:3" x14ac:dyDescent="0.25">
      <c r="B56705" s="76"/>
      <c r="C56705" s="75"/>
    </row>
    <row r="56706" spans="2:3" x14ac:dyDescent="0.25">
      <c r="B56706" s="76"/>
      <c r="C56706" s="75"/>
    </row>
    <row r="56707" spans="2:3" x14ac:dyDescent="0.25">
      <c r="B56707" s="76"/>
      <c r="C56707" s="75"/>
    </row>
    <row r="56708" spans="2:3" x14ac:dyDescent="0.25">
      <c r="B56708" s="76"/>
      <c r="C56708" s="75"/>
    </row>
    <row r="56709" spans="2:3" x14ac:dyDescent="0.25">
      <c r="B56709" s="76"/>
      <c r="C56709" s="75"/>
    </row>
    <row r="56710" spans="2:3" x14ac:dyDescent="0.25">
      <c r="B56710" s="76"/>
      <c r="C56710" s="75"/>
    </row>
    <row r="56711" spans="2:3" x14ac:dyDescent="0.25">
      <c r="B56711" s="76"/>
      <c r="C56711" s="75"/>
    </row>
    <row r="56712" spans="2:3" x14ac:dyDescent="0.25">
      <c r="B56712" s="76"/>
      <c r="C56712" s="75"/>
    </row>
    <row r="56713" spans="2:3" x14ac:dyDescent="0.25">
      <c r="B56713" s="76"/>
      <c r="C56713" s="75"/>
    </row>
    <row r="56823" spans="2:3" x14ac:dyDescent="0.25">
      <c r="B56823" s="76"/>
      <c r="C56823" s="75"/>
    </row>
    <row r="56824" spans="2:3" x14ac:dyDescent="0.25">
      <c r="B56824" s="76"/>
      <c r="C56824" s="75"/>
    </row>
    <row r="56825" spans="2:3" x14ac:dyDescent="0.25">
      <c r="B56825" s="76"/>
      <c r="C56825" s="75"/>
    </row>
    <row r="56826" spans="2:3" x14ac:dyDescent="0.25">
      <c r="B56826" s="76"/>
      <c r="C56826" s="75"/>
    </row>
    <row r="56827" spans="2:3" x14ac:dyDescent="0.25">
      <c r="B56827" s="76"/>
      <c r="C56827" s="75"/>
    </row>
    <row r="56828" spans="2:3" x14ac:dyDescent="0.25">
      <c r="B56828" s="76"/>
      <c r="C56828" s="75"/>
    </row>
    <row r="56829" spans="2:3" x14ac:dyDescent="0.25">
      <c r="B56829" s="76"/>
      <c r="C56829" s="75"/>
    </row>
    <row r="56830" spans="2:3" x14ac:dyDescent="0.25">
      <c r="B56830" s="76"/>
      <c r="C56830" s="75"/>
    </row>
    <row r="56831" spans="2:3" x14ac:dyDescent="0.25">
      <c r="B56831" s="76"/>
      <c r="C56831" s="75"/>
    </row>
    <row r="56832" spans="2:3" x14ac:dyDescent="0.25">
      <c r="B56832" s="76"/>
      <c r="C56832" s="75"/>
    </row>
    <row r="56833" spans="2:3" x14ac:dyDescent="0.25">
      <c r="B56833" s="76"/>
      <c r="C56833" s="75"/>
    </row>
    <row r="56834" spans="2:3" x14ac:dyDescent="0.25">
      <c r="B56834" s="76"/>
      <c r="C56834" s="75"/>
    </row>
    <row r="56835" spans="2:3" x14ac:dyDescent="0.25">
      <c r="B56835" s="76"/>
      <c r="C56835" s="75"/>
    </row>
    <row r="56945" spans="2:3" x14ac:dyDescent="0.25">
      <c r="B56945" s="76"/>
      <c r="C56945" s="75"/>
    </row>
    <row r="56946" spans="2:3" x14ac:dyDescent="0.25">
      <c r="B56946" s="76"/>
      <c r="C56946" s="75"/>
    </row>
    <row r="56947" spans="2:3" x14ac:dyDescent="0.25">
      <c r="B56947" s="76"/>
      <c r="C56947" s="75"/>
    </row>
    <row r="56948" spans="2:3" x14ac:dyDescent="0.25">
      <c r="B56948" s="76"/>
      <c r="C56948" s="75"/>
    </row>
    <row r="56949" spans="2:3" x14ac:dyDescent="0.25">
      <c r="B56949" s="76"/>
      <c r="C56949" s="75"/>
    </row>
    <row r="56950" spans="2:3" x14ac:dyDescent="0.25">
      <c r="B56950" s="76"/>
      <c r="C56950" s="75"/>
    </row>
    <row r="56951" spans="2:3" x14ac:dyDescent="0.25">
      <c r="B56951" s="76"/>
      <c r="C56951" s="75"/>
    </row>
    <row r="56952" spans="2:3" x14ac:dyDescent="0.25">
      <c r="B56952" s="76"/>
      <c r="C56952" s="75"/>
    </row>
    <row r="56953" spans="2:3" x14ac:dyDescent="0.25">
      <c r="B56953" s="76"/>
      <c r="C56953" s="75"/>
    </row>
    <row r="56954" spans="2:3" x14ac:dyDescent="0.25">
      <c r="B56954" s="76"/>
      <c r="C56954" s="75"/>
    </row>
    <row r="56955" spans="2:3" x14ac:dyDescent="0.25">
      <c r="B56955" s="76"/>
      <c r="C56955" s="75"/>
    </row>
    <row r="56956" spans="2:3" x14ac:dyDescent="0.25">
      <c r="B56956" s="76"/>
      <c r="C56956" s="75"/>
    </row>
    <row r="56957" spans="2:3" x14ac:dyDescent="0.25">
      <c r="B56957" s="76"/>
      <c r="C56957" s="75"/>
    </row>
    <row r="57067" spans="2:3" x14ac:dyDescent="0.25">
      <c r="B57067" s="76"/>
      <c r="C57067" s="75"/>
    </row>
    <row r="57068" spans="2:3" x14ac:dyDescent="0.25">
      <c r="B57068" s="76"/>
      <c r="C57068" s="75"/>
    </row>
    <row r="57069" spans="2:3" x14ac:dyDescent="0.25">
      <c r="B57069" s="76"/>
      <c r="C57069" s="75"/>
    </row>
    <row r="57070" spans="2:3" x14ac:dyDescent="0.25">
      <c r="B57070" s="76"/>
      <c r="C57070" s="75"/>
    </row>
    <row r="57071" spans="2:3" x14ac:dyDescent="0.25">
      <c r="B57071" s="76"/>
      <c r="C57071" s="75"/>
    </row>
    <row r="57072" spans="2:3" x14ac:dyDescent="0.25">
      <c r="B57072" s="76"/>
      <c r="C57072" s="75"/>
    </row>
    <row r="57073" spans="2:3" x14ac:dyDescent="0.25">
      <c r="B57073" s="76"/>
      <c r="C57073" s="75"/>
    </row>
    <row r="57074" spans="2:3" x14ac:dyDescent="0.25">
      <c r="B57074" s="76"/>
      <c r="C57074" s="75"/>
    </row>
    <row r="57075" spans="2:3" x14ac:dyDescent="0.25">
      <c r="B57075" s="76"/>
      <c r="C57075" s="75"/>
    </row>
    <row r="57076" spans="2:3" x14ac:dyDescent="0.25">
      <c r="B57076" s="76"/>
      <c r="C57076" s="75"/>
    </row>
    <row r="57077" spans="2:3" x14ac:dyDescent="0.25">
      <c r="B57077" s="76"/>
      <c r="C57077" s="75"/>
    </row>
    <row r="57078" spans="2:3" x14ac:dyDescent="0.25">
      <c r="B57078" s="76"/>
      <c r="C57078" s="75"/>
    </row>
    <row r="57079" spans="2:3" x14ac:dyDescent="0.25">
      <c r="B57079" s="76"/>
      <c r="C57079" s="75"/>
    </row>
    <row r="57189" spans="2:3" x14ac:dyDescent="0.25">
      <c r="B57189" s="76"/>
      <c r="C57189" s="75"/>
    </row>
    <row r="57190" spans="2:3" x14ac:dyDescent="0.25">
      <c r="B57190" s="76"/>
      <c r="C57190" s="75"/>
    </row>
    <row r="57191" spans="2:3" x14ac:dyDescent="0.25">
      <c r="B57191" s="76"/>
      <c r="C57191" s="75"/>
    </row>
    <row r="57192" spans="2:3" x14ac:dyDescent="0.25">
      <c r="B57192" s="76"/>
      <c r="C57192" s="75"/>
    </row>
    <row r="57193" spans="2:3" x14ac:dyDescent="0.25">
      <c r="B57193" s="76"/>
      <c r="C57193" s="75"/>
    </row>
    <row r="57194" spans="2:3" x14ac:dyDescent="0.25">
      <c r="B57194" s="76"/>
      <c r="C57194" s="75"/>
    </row>
    <row r="57195" spans="2:3" x14ac:dyDescent="0.25">
      <c r="B57195" s="76"/>
      <c r="C57195" s="75"/>
    </row>
    <row r="57196" spans="2:3" x14ac:dyDescent="0.25">
      <c r="B57196" s="76"/>
      <c r="C57196" s="75"/>
    </row>
    <row r="57197" spans="2:3" x14ac:dyDescent="0.25">
      <c r="B57197" s="76"/>
      <c r="C57197" s="75"/>
    </row>
    <row r="57198" spans="2:3" x14ac:dyDescent="0.25">
      <c r="B57198" s="76"/>
      <c r="C57198" s="75"/>
    </row>
    <row r="57199" spans="2:3" x14ac:dyDescent="0.25">
      <c r="B57199" s="76"/>
      <c r="C57199" s="75"/>
    </row>
    <row r="57200" spans="2:3" x14ac:dyDescent="0.25">
      <c r="B57200" s="76"/>
      <c r="C57200" s="75"/>
    </row>
    <row r="57201" spans="2:3" x14ac:dyDescent="0.25">
      <c r="B57201" s="76"/>
      <c r="C57201" s="75"/>
    </row>
    <row r="57311" spans="2:3" x14ac:dyDescent="0.25">
      <c r="B57311" s="76"/>
      <c r="C57311" s="75"/>
    </row>
    <row r="57312" spans="2:3" x14ac:dyDescent="0.25">
      <c r="B57312" s="76"/>
      <c r="C57312" s="75"/>
    </row>
    <row r="57313" spans="2:3" x14ac:dyDescent="0.25">
      <c r="B57313" s="76"/>
      <c r="C57313" s="75"/>
    </row>
    <row r="57314" spans="2:3" x14ac:dyDescent="0.25">
      <c r="B57314" s="76"/>
      <c r="C57314" s="75"/>
    </row>
    <row r="57315" spans="2:3" x14ac:dyDescent="0.25">
      <c r="B57315" s="76"/>
      <c r="C57315" s="75"/>
    </row>
    <row r="57316" spans="2:3" x14ac:dyDescent="0.25">
      <c r="B57316" s="76"/>
      <c r="C57316" s="75"/>
    </row>
    <row r="57317" spans="2:3" x14ac:dyDescent="0.25">
      <c r="B57317" s="76"/>
      <c r="C57317" s="75"/>
    </row>
    <row r="57318" spans="2:3" x14ac:dyDescent="0.25">
      <c r="B57318" s="76"/>
      <c r="C57318" s="75"/>
    </row>
    <row r="57319" spans="2:3" x14ac:dyDescent="0.25">
      <c r="B57319" s="76"/>
      <c r="C57319" s="75"/>
    </row>
    <row r="57320" spans="2:3" x14ac:dyDescent="0.25">
      <c r="B57320" s="76"/>
      <c r="C57320" s="75"/>
    </row>
    <row r="57321" spans="2:3" x14ac:dyDescent="0.25">
      <c r="B57321" s="76"/>
      <c r="C57321" s="75"/>
    </row>
    <row r="57322" spans="2:3" x14ac:dyDescent="0.25">
      <c r="B57322" s="76"/>
      <c r="C57322" s="75"/>
    </row>
    <row r="57323" spans="2:3" x14ac:dyDescent="0.25">
      <c r="B57323" s="76"/>
      <c r="C57323" s="75"/>
    </row>
    <row r="57433" spans="2:3" x14ac:dyDescent="0.25">
      <c r="B57433" s="76"/>
      <c r="C57433" s="75"/>
    </row>
    <row r="57434" spans="2:3" x14ac:dyDescent="0.25">
      <c r="B57434" s="76"/>
      <c r="C57434" s="75"/>
    </row>
    <row r="57435" spans="2:3" x14ac:dyDescent="0.25">
      <c r="B57435" s="76"/>
      <c r="C57435" s="75"/>
    </row>
    <row r="57436" spans="2:3" x14ac:dyDescent="0.25">
      <c r="B57436" s="76"/>
      <c r="C57436" s="75"/>
    </row>
    <row r="57437" spans="2:3" x14ac:dyDescent="0.25">
      <c r="B57437" s="76"/>
      <c r="C57437" s="75"/>
    </row>
    <row r="57438" spans="2:3" x14ac:dyDescent="0.25">
      <c r="B57438" s="76"/>
      <c r="C57438" s="75"/>
    </row>
    <row r="57439" spans="2:3" x14ac:dyDescent="0.25">
      <c r="B57439" s="76"/>
      <c r="C57439" s="75"/>
    </row>
    <row r="57440" spans="2:3" x14ac:dyDescent="0.25">
      <c r="B57440" s="76"/>
      <c r="C57440" s="75"/>
    </row>
    <row r="57441" spans="2:3" x14ac:dyDescent="0.25">
      <c r="B57441" s="76"/>
      <c r="C57441" s="75"/>
    </row>
    <row r="57442" spans="2:3" x14ac:dyDescent="0.25">
      <c r="B57442" s="76"/>
      <c r="C57442" s="75"/>
    </row>
    <row r="57443" spans="2:3" x14ac:dyDescent="0.25">
      <c r="B57443" s="76"/>
      <c r="C57443" s="75"/>
    </row>
    <row r="57444" spans="2:3" x14ac:dyDescent="0.25">
      <c r="B57444" s="76"/>
      <c r="C57444" s="75"/>
    </row>
    <row r="57445" spans="2:3" x14ac:dyDescent="0.25">
      <c r="B57445" s="76"/>
      <c r="C57445" s="75"/>
    </row>
    <row r="57555" spans="2:3" x14ac:dyDescent="0.25">
      <c r="B57555" s="76"/>
      <c r="C57555" s="75"/>
    </row>
    <row r="57556" spans="2:3" x14ac:dyDescent="0.25">
      <c r="B57556" s="76"/>
      <c r="C57556" s="75"/>
    </row>
    <row r="57557" spans="2:3" x14ac:dyDescent="0.25">
      <c r="B57557" s="76"/>
      <c r="C57557" s="75"/>
    </row>
    <row r="57558" spans="2:3" x14ac:dyDescent="0.25">
      <c r="B57558" s="76"/>
      <c r="C57558" s="75"/>
    </row>
    <row r="57559" spans="2:3" x14ac:dyDescent="0.25">
      <c r="B57559" s="76"/>
      <c r="C57559" s="75"/>
    </row>
    <row r="57560" spans="2:3" x14ac:dyDescent="0.25">
      <c r="B57560" s="76"/>
      <c r="C57560" s="75"/>
    </row>
    <row r="57561" spans="2:3" x14ac:dyDescent="0.25">
      <c r="B57561" s="76"/>
      <c r="C57561" s="75"/>
    </row>
    <row r="57562" spans="2:3" x14ac:dyDescent="0.25">
      <c r="B57562" s="76"/>
      <c r="C57562" s="75"/>
    </row>
    <row r="57563" spans="2:3" x14ac:dyDescent="0.25">
      <c r="B57563" s="76"/>
      <c r="C57563" s="75"/>
    </row>
    <row r="57564" spans="2:3" x14ac:dyDescent="0.25">
      <c r="B57564" s="76"/>
      <c r="C57564" s="75"/>
    </row>
    <row r="57565" spans="2:3" x14ac:dyDescent="0.25">
      <c r="B57565" s="76"/>
      <c r="C57565" s="75"/>
    </row>
    <row r="57566" spans="2:3" x14ac:dyDescent="0.25">
      <c r="B57566" s="76"/>
      <c r="C57566" s="75"/>
    </row>
    <row r="57567" spans="2:3" x14ac:dyDescent="0.25">
      <c r="B57567" s="76"/>
      <c r="C57567" s="75"/>
    </row>
    <row r="57677" spans="2:3" x14ac:dyDescent="0.25">
      <c r="B57677" s="76"/>
      <c r="C57677" s="75"/>
    </row>
    <row r="57678" spans="2:3" x14ac:dyDescent="0.25">
      <c r="B57678" s="76"/>
      <c r="C57678" s="75"/>
    </row>
    <row r="57679" spans="2:3" x14ac:dyDescent="0.25">
      <c r="B57679" s="76"/>
      <c r="C57679" s="75"/>
    </row>
    <row r="57680" spans="2:3" x14ac:dyDescent="0.25">
      <c r="B57680" s="76"/>
      <c r="C57680" s="75"/>
    </row>
    <row r="57681" spans="2:3" x14ac:dyDescent="0.25">
      <c r="B57681" s="76"/>
      <c r="C57681" s="75"/>
    </row>
    <row r="57682" spans="2:3" x14ac:dyDescent="0.25">
      <c r="B57682" s="76"/>
      <c r="C57682" s="75"/>
    </row>
    <row r="57683" spans="2:3" x14ac:dyDescent="0.25">
      <c r="B57683" s="76"/>
      <c r="C57683" s="75"/>
    </row>
    <row r="57684" spans="2:3" x14ac:dyDescent="0.25">
      <c r="B57684" s="76"/>
      <c r="C57684" s="75"/>
    </row>
    <row r="57685" spans="2:3" x14ac:dyDescent="0.25">
      <c r="B57685" s="76"/>
      <c r="C57685" s="75"/>
    </row>
    <row r="57686" spans="2:3" x14ac:dyDescent="0.25">
      <c r="B57686" s="76"/>
      <c r="C57686" s="75"/>
    </row>
    <row r="57687" spans="2:3" x14ac:dyDescent="0.25">
      <c r="B57687" s="76"/>
      <c r="C57687" s="75"/>
    </row>
    <row r="57688" spans="2:3" x14ac:dyDescent="0.25">
      <c r="B57688" s="76"/>
      <c r="C57688" s="75"/>
    </row>
    <row r="57689" spans="2:3" x14ac:dyDescent="0.25">
      <c r="B57689" s="76"/>
      <c r="C57689" s="75"/>
    </row>
    <row r="57799" spans="2:3" x14ac:dyDescent="0.25">
      <c r="B57799" s="76"/>
      <c r="C57799" s="75"/>
    </row>
    <row r="57800" spans="2:3" x14ac:dyDescent="0.25">
      <c r="B57800" s="76"/>
      <c r="C57800" s="75"/>
    </row>
    <row r="57801" spans="2:3" x14ac:dyDescent="0.25">
      <c r="B57801" s="76"/>
      <c r="C57801" s="75"/>
    </row>
    <row r="57802" spans="2:3" x14ac:dyDescent="0.25">
      <c r="B57802" s="76"/>
      <c r="C57802" s="75"/>
    </row>
    <row r="57803" spans="2:3" x14ac:dyDescent="0.25">
      <c r="B57803" s="76"/>
      <c r="C57803" s="75"/>
    </row>
    <row r="57804" spans="2:3" x14ac:dyDescent="0.25">
      <c r="B57804" s="76"/>
      <c r="C57804" s="75"/>
    </row>
    <row r="57805" spans="2:3" x14ac:dyDescent="0.25">
      <c r="B57805" s="76"/>
      <c r="C57805" s="75"/>
    </row>
    <row r="57806" spans="2:3" x14ac:dyDescent="0.25">
      <c r="B57806" s="76"/>
      <c r="C57806" s="75"/>
    </row>
    <row r="57807" spans="2:3" x14ac:dyDescent="0.25">
      <c r="B57807" s="76"/>
      <c r="C57807" s="75"/>
    </row>
    <row r="57808" spans="2:3" x14ac:dyDescent="0.25">
      <c r="B57808" s="76"/>
      <c r="C57808" s="75"/>
    </row>
    <row r="57809" spans="2:3" x14ac:dyDescent="0.25">
      <c r="B57809" s="76"/>
      <c r="C57809" s="75"/>
    </row>
    <row r="57810" spans="2:3" x14ac:dyDescent="0.25">
      <c r="B57810" s="76"/>
      <c r="C57810" s="75"/>
    </row>
    <row r="57811" spans="2:3" x14ac:dyDescent="0.25">
      <c r="B57811" s="76"/>
      <c r="C57811" s="75"/>
    </row>
    <row r="57921" spans="2:3" x14ac:dyDescent="0.25">
      <c r="B57921" s="76"/>
      <c r="C57921" s="75"/>
    </row>
    <row r="57922" spans="2:3" x14ac:dyDescent="0.25">
      <c r="B57922" s="76"/>
      <c r="C57922" s="75"/>
    </row>
    <row r="57923" spans="2:3" x14ac:dyDescent="0.25">
      <c r="B57923" s="76"/>
      <c r="C57923" s="75"/>
    </row>
    <row r="57924" spans="2:3" x14ac:dyDescent="0.25">
      <c r="B57924" s="76"/>
      <c r="C57924" s="75"/>
    </row>
    <row r="57925" spans="2:3" x14ac:dyDescent="0.25">
      <c r="B57925" s="76"/>
      <c r="C57925" s="75"/>
    </row>
    <row r="57926" spans="2:3" x14ac:dyDescent="0.25">
      <c r="B57926" s="76"/>
      <c r="C57926" s="75"/>
    </row>
    <row r="57927" spans="2:3" x14ac:dyDescent="0.25">
      <c r="B57927" s="76"/>
      <c r="C57927" s="75"/>
    </row>
    <row r="57928" spans="2:3" x14ac:dyDescent="0.25">
      <c r="B57928" s="76"/>
      <c r="C57928" s="75"/>
    </row>
    <row r="57929" spans="2:3" x14ac:dyDescent="0.25">
      <c r="B57929" s="76"/>
      <c r="C57929" s="75"/>
    </row>
    <row r="57930" spans="2:3" x14ac:dyDescent="0.25">
      <c r="B57930" s="76"/>
      <c r="C57930" s="75"/>
    </row>
    <row r="57931" spans="2:3" x14ac:dyDescent="0.25">
      <c r="B57931" s="76"/>
      <c r="C57931" s="75"/>
    </row>
    <row r="57932" spans="2:3" x14ac:dyDescent="0.25">
      <c r="B57932" s="76"/>
      <c r="C57932" s="75"/>
    </row>
    <row r="57933" spans="2:3" x14ac:dyDescent="0.25">
      <c r="B57933" s="76"/>
      <c r="C57933" s="75"/>
    </row>
    <row r="58043" spans="2:3" x14ac:dyDescent="0.25">
      <c r="B58043" s="76"/>
      <c r="C58043" s="75"/>
    </row>
    <row r="58044" spans="2:3" x14ac:dyDescent="0.25">
      <c r="B58044" s="76"/>
      <c r="C58044" s="75"/>
    </row>
    <row r="58045" spans="2:3" x14ac:dyDescent="0.25">
      <c r="B58045" s="76"/>
      <c r="C58045" s="75"/>
    </row>
    <row r="58046" spans="2:3" x14ac:dyDescent="0.25">
      <c r="B58046" s="76"/>
      <c r="C58046" s="75"/>
    </row>
    <row r="58047" spans="2:3" x14ac:dyDescent="0.25">
      <c r="B58047" s="76"/>
      <c r="C58047" s="75"/>
    </row>
    <row r="58048" spans="2:3" x14ac:dyDescent="0.25">
      <c r="B58048" s="76"/>
      <c r="C58048" s="75"/>
    </row>
    <row r="58049" spans="2:3" x14ac:dyDescent="0.25">
      <c r="B58049" s="76"/>
      <c r="C58049" s="75"/>
    </row>
    <row r="58050" spans="2:3" x14ac:dyDescent="0.25">
      <c r="B58050" s="76"/>
      <c r="C58050" s="75"/>
    </row>
    <row r="58051" spans="2:3" x14ac:dyDescent="0.25">
      <c r="B58051" s="76"/>
      <c r="C58051" s="75"/>
    </row>
    <row r="58052" spans="2:3" x14ac:dyDescent="0.25">
      <c r="B58052" s="76"/>
      <c r="C58052" s="75"/>
    </row>
    <row r="58053" spans="2:3" x14ac:dyDescent="0.25">
      <c r="B58053" s="76"/>
      <c r="C58053" s="75"/>
    </row>
    <row r="58054" spans="2:3" x14ac:dyDescent="0.25">
      <c r="B58054" s="76"/>
      <c r="C58054" s="75"/>
    </row>
    <row r="58055" spans="2:3" x14ac:dyDescent="0.25">
      <c r="B58055" s="76"/>
      <c r="C58055" s="75"/>
    </row>
    <row r="58165" spans="2:3" x14ac:dyDescent="0.25">
      <c r="B58165" s="76"/>
      <c r="C58165" s="75"/>
    </row>
    <row r="58166" spans="2:3" x14ac:dyDescent="0.25">
      <c r="B58166" s="76"/>
      <c r="C58166" s="75"/>
    </row>
    <row r="58167" spans="2:3" x14ac:dyDescent="0.25">
      <c r="B58167" s="76"/>
      <c r="C58167" s="75"/>
    </row>
    <row r="58168" spans="2:3" x14ac:dyDescent="0.25">
      <c r="B58168" s="76"/>
      <c r="C58168" s="75"/>
    </row>
    <row r="58169" spans="2:3" x14ac:dyDescent="0.25">
      <c r="B58169" s="76"/>
      <c r="C58169" s="75"/>
    </row>
    <row r="58170" spans="2:3" x14ac:dyDescent="0.25">
      <c r="B58170" s="76"/>
      <c r="C58170" s="75"/>
    </row>
    <row r="58171" spans="2:3" x14ac:dyDescent="0.25">
      <c r="B58171" s="76"/>
      <c r="C58171" s="75"/>
    </row>
    <row r="58172" spans="2:3" x14ac:dyDescent="0.25">
      <c r="B58172" s="76"/>
      <c r="C58172" s="75"/>
    </row>
    <row r="58173" spans="2:3" x14ac:dyDescent="0.25">
      <c r="B58173" s="76"/>
      <c r="C58173" s="75"/>
    </row>
    <row r="58174" spans="2:3" x14ac:dyDescent="0.25">
      <c r="B58174" s="76"/>
      <c r="C58174" s="75"/>
    </row>
    <row r="58175" spans="2:3" x14ac:dyDescent="0.25">
      <c r="B58175" s="76"/>
      <c r="C58175" s="75"/>
    </row>
    <row r="58176" spans="2:3" x14ac:dyDescent="0.25">
      <c r="B58176" s="76"/>
      <c r="C58176" s="75"/>
    </row>
    <row r="58177" spans="2:3" x14ac:dyDescent="0.25">
      <c r="B58177" s="76"/>
      <c r="C58177" s="75"/>
    </row>
    <row r="58287" spans="2:3" x14ac:dyDescent="0.25">
      <c r="B58287" s="76"/>
      <c r="C58287" s="75"/>
    </row>
    <row r="58288" spans="2:3" x14ac:dyDescent="0.25">
      <c r="B58288" s="76"/>
      <c r="C58288" s="75"/>
    </row>
    <row r="58289" spans="2:3" x14ac:dyDescent="0.25">
      <c r="B58289" s="76"/>
      <c r="C58289" s="75"/>
    </row>
    <row r="58290" spans="2:3" x14ac:dyDescent="0.25">
      <c r="B58290" s="76"/>
      <c r="C58290" s="75"/>
    </row>
    <row r="58291" spans="2:3" x14ac:dyDescent="0.25">
      <c r="B58291" s="76"/>
      <c r="C58291" s="75"/>
    </row>
    <row r="58292" spans="2:3" x14ac:dyDescent="0.25">
      <c r="B58292" s="76"/>
      <c r="C58292" s="75"/>
    </row>
    <row r="58293" spans="2:3" x14ac:dyDescent="0.25">
      <c r="B58293" s="76"/>
      <c r="C58293" s="75"/>
    </row>
    <row r="58294" spans="2:3" x14ac:dyDescent="0.25">
      <c r="B58294" s="76"/>
      <c r="C58294" s="75"/>
    </row>
    <row r="58295" spans="2:3" x14ac:dyDescent="0.25">
      <c r="B58295" s="76"/>
      <c r="C58295" s="75"/>
    </row>
    <row r="58296" spans="2:3" x14ac:dyDescent="0.25">
      <c r="B58296" s="76"/>
      <c r="C58296" s="75"/>
    </row>
    <row r="58297" spans="2:3" x14ac:dyDescent="0.25">
      <c r="B58297" s="76"/>
      <c r="C58297" s="75"/>
    </row>
    <row r="58298" spans="2:3" x14ac:dyDescent="0.25">
      <c r="B58298" s="76"/>
      <c r="C58298" s="75"/>
    </row>
    <row r="58299" spans="2:3" x14ac:dyDescent="0.25">
      <c r="B58299" s="76"/>
      <c r="C58299" s="75"/>
    </row>
    <row r="58409" spans="2:3" x14ac:dyDescent="0.25">
      <c r="B58409" s="76"/>
      <c r="C58409" s="75"/>
    </row>
    <row r="58410" spans="2:3" x14ac:dyDescent="0.25">
      <c r="B58410" s="76"/>
      <c r="C58410" s="75"/>
    </row>
    <row r="58411" spans="2:3" x14ac:dyDescent="0.25">
      <c r="B58411" s="76"/>
      <c r="C58411" s="75"/>
    </row>
    <row r="58412" spans="2:3" x14ac:dyDescent="0.25">
      <c r="B58412" s="76"/>
      <c r="C58412" s="75"/>
    </row>
    <row r="58413" spans="2:3" x14ac:dyDescent="0.25">
      <c r="B58413" s="76"/>
      <c r="C58413" s="75"/>
    </row>
    <row r="58414" spans="2:3" x14ac:dyDescent="0.25">
      <c r="B58414" s="76"/>
      <c r="C58414" s="75"/>
    </row>
    <row r="58415" spans="2:3" x14ac:dyDescent="0.25">
      <c r="B58415" s="76"/>
      <c r="C58415" s="75"/>
    </row>
    <row r="58416" spans="2:3" x14ac:dyDescent="0.25">
      <c r="B58416" s="76"/>
      <c r="C58416" s="75"/>
    </row>
    <row r="58417" spans="2:3" x14ac:dyDescent="0.25">
      <c r="B58417" s="76"/>
      <c r="C58417" s="75"/>
    </row>
    <row r="58418" spans="2:3" x14ac:dyDescent="0.25">
      <c r="B58418" s="76"/>
      <c r="C58418" s="75"/>
    </row>
    <row r="58419" spans="2:3" x14ac:dyDescent="0.25">
      <c r="B58419" s="76"/>
      <c r="C58419" s="75"/>
    </row>
    <row r="58420" spans="2:3" x14ac:dyDescent="0.25">
      <c r="B58420" s="76"/>
      <c r="C58420" s="75"/>
    </row>
    <row r="58421" spans="2:3" x14ac:dyDescent="0.25">
      <c r="B58421" s="76"/>
      <c r="C58421" s="75"/>
    </row>
    <row r="58531" spans="2:3" x14ac:dyDescent="0.25">
      <c r="B58531" s="76"/>
      <c r="C58531" s="75"/>
    </row>
    <row r="58532" spans="2:3" x14ac:dyDescent="0.25">
      <c r="B58532" s="76"/>
      <c r="C58532" s="75"/>
    </row>
    <row r="58533" spans="2:3" x14ac:dyDescent="0.25">
      <c r="B58533" s="76"/>
      <c r="C58533" s="75"/>
    </row>
    <row r="58534" spans="2:3" x14ac:dyDescent="0.25">
      <c r="B58534" s="76"/>
      <c r="C58534" s="75"/>
    </row>
    <row r="58535" spans="2:3" x14ac:dyDescent="0.25">
      <c r="B58535" s="76"/>
      <c r="C58535" s="75"/>
    </row>
    <row r="58536" spans="2:3" x14ac:dyDescent="0.25">
      <c r="B58536" s="76"/>
      <c r="C58536" s="75"/>
    </row>
    <row r="58537" spans="2:3" x14ac:dyDescent="0.25">
      <c r="B58537" s="76"/>
      <c r="C58537" s="75"/>
    </row>
    <row r="58538" spans="2:3" x14ac:dyDescent="0.25">
      <c r="B58538" s="76"/>
      <c r="C58538" s="75"/>
    </row>
    <row r="58539" spans="2:3" x14ac:dyDescent="0.25">
      <c r="B58539" s="76"/>
      <c r="C58539" s="75"/>
    </row>
    <row r="58540" spans="2:3" x14ac:dyDescent="0.25">
      <c r="B58540" s="76"/>
      <c r="C58540" s="75"/>
    </row>
    <row r="58541" spans="2:3" x14ac:dyDescent="0.25">
      <c r="B58541" s="76"/>
      <c r="C58541" s="75"/>
    </row>
    <row r="58542" spans="2:3" x14ac:dyDescent="0.25">
      <c r="B58542" s="76"/>
      <c r="C58542" s="75"/>
    </row>
    <row r="58543" spans="2:3" x14ac:dyDescent="0.25">
      <c r="B58543" s="76"/>
      <c r="C58543" s="75"/>
    </row>
    <row r="58653" spans="2:3" x14ac:dyDescent="0.25">
      <c r="B58653" s="76"/>
      <c r="C58653" s="75"/>
    </row>
    <row r="58654" spans="2:3" x14ac:dyDescent="0.25">
      <c r="B58654" s="76"/>
      <c r="C58654" s="75"/>
    </row>
    <row r="58655" spans="2:3" x14ac:dyDescent="0.25">
      <c r="B58655" s="76"/>
      <c r="C58655" s="75"/>
    </row>
    <row r="58656" spans="2:3" x14ac:dyDescent="0.25">
      <c r="B58656" s="76"/>
      <c r="C58656" s="75"/>
    </row>
    <row r="58657" spans="2:3" x14ac:dyDescent="0.25">
      <c r="B58657" s="76"/>
      <c r="C58657" s="75"/>
    </row>
    <row r="58658" spans="2:3" x14ac:dyDescent="0.25">
      <c r="B58658" s="76"/>
      <c r="C58658" s="75"/>
    </row>
    <row r="58659" spans="2:3" x14ac:dyDescent="0.25">
      <c r="B58659" s="76"/>
      <c r="C58659" s="75"/>
    </row>
    <row r="58660" spans="2:3" x14ac:dyDescent="0.25">
      <c r="B58660" s="76"/>
      <c r="C58660" s="75"/>
    </row>
    <row r="58661" spans="2:3" x14ac:dyDescent="0.25">
      <c r="B58661" s="76"/>
      <c r="C58661" s="75"/>
    </row>
    <row r="58662" spans="2:3" x14ac:dyDescent="0.25">
      <c r="B58662" s="76"/>
      <c r="C58662" s="75"/>
    </row>
    <row r="58663" spans="2:3" x14ac:dyDescent="0.25">
      <c r="B58663" s="76"/>
      <c r="C58663" s="75"/>
    </row>
    <row r="58664" spans="2:3" x14ac:dyDescent="0.25">
      <c r="B58664" s="76"/>
      <c r="C58664" s="75"/>
    </row>
    <row r="58665" spans="2:3" x14ac:dyDescent="0.25">
      <c r="B58665" s="76"/>
      <c r="C58665" s="75"/>
    </row>
    <row r="58775" spans="2:3" x14ac:dyDescent="0.25">
      <c r="B58775" s="76"/>
      <c r="C58775" s="75"/>
    </row>
    <row r="58776" spans="2:3" x14ac:dyDescent="0.25">
      <c r="B58776" s="76"/>
      <c r="C58776" s="75"/>
    </row>
    <row r="58777" spans="2:3" x14ac:dyDescent="0.25">
      <c r="B58777" s="76"/>
      <c r="C58777" s="75"/>
    </row>
    <row r="58778" spans="2:3" x14ac:dyDescent="0.25">
      <c r="B58778" s="76"/>
      <c r="C58778" s="75"/>
    </row>
    <row r="58779" spans="2:3" x14ac:dyDescent="0.25">
      <c r="B58779" s="76"/>
      <c r="C58779" s="75"/>
    </row>
    <row r="58780" spans="2:3" x14ac:dyDescent="0.25">
      <c r="B58780" s="76"/>
      <c r="C58780" s="75"/>
    </row>
    <row r="58781" spans="2:3" x14ac:dyDescent="0.25">
      <c r="B58781" s="76"/>
      <c r="C58781" s="75"/>
    </row>
    <row r="58782" spans="2:3" x14ac:dyDescent="0.25">
      <c r="B58782" s="76"/>
      <c r="C58782" s="75"/>
    </row>
    <row r="58783" spans="2:3" x14ac:dyDescent="0.25">
      <c r="B58783" s="76"/>
      <c r="C58783" s="75"/>
    </row>
    <row r="58784" spans="2:3" x14ac:dyDescent="0.25">
      <c r="B58784" s="76"/>
      <c r="C58784" s="75"/>
    </row>
    <row r="58785" spans="2:3" x14ac:dyDescent="0.25">
      <c r="B58785" s="76"/>
      <c r="C58785" s="75"/>
    </row>
    <row r="58786" spans="2:3" x14ac:dyDescent="0.25">
      <c r="B58786" s="76"/>
      <c r="C58786" s="75"/>
    </row>
    <row r="58787" spans="2:3" x14ac:dyDescent="0.25">
      <c r="B58787" s="76"/>
      <c r="C58787" s="75"/>
    </row>
    <row r="58897" spans="2:3" x14ac:dyDescent="0.25">
      <c r="B58897" s="76"/>
      <c r="C58897" s="75"/>
    </row>
    <row r="58898" spans="2:3" x14ac:dyDescent="0.25">
      <c r="B58898" s="76"/>
      <c r="C58898" s="75"/>
    </row>
    <row r="58899" spans="2:3" x14ac:dyDescent="0.25">
      <c r="B58899" s="76"/>
      <c r="C58899" s="75"/>
    </row>
    <row r="58900" spans="2:3" x14ac:dyDescent="0.25">
      <c r="B58900" s="76"/>
      <c r="C58900" s="75"/>
    </row>
    <row r="58901" spans="2:3" x14ac:dyDescent="0.25">
      <c r="B58901" s="76"/>
      <c r="C58901" s="75"/>
    </row>
    <row r="58902" spans="2:3" x14ac:dyDescent="0.25">
      <c r="B58902" s="76"/>
      <c r="C58902" s="75"/>
    </row>
    <row r="58903" spans="2:3" x14ac:dyDescent="0.25">
      <c r="B58903" s="76"/>
      <c r="C58903" s="75"/>
    </row>
    <row r="58904" spans="2:3" x14ac:dyDescent="0.25">
      <c r="B58904" s="76"/>
      <c r="C58904" s="75"/>
    </row>
    <row r="58905" spans="2:3" x14ac:dyDescent="0.25">
      <c r="B58905" s="76"/>
      <c r="C58905" s="75"/>
    </row>
    <row r="58906" spans="2:3" x14ac:dyDescent="0.25">
      <c r="B58906" s="76"/>
      <c r="C58906" s="75"/>
    </row>
    <row r="58907" spans="2:3" x14ac:dyDescent="0.25">
      <c r="B58907" s="76"/>
      <c r="C58907" s="75"/>
    </row>
    <row r="58908" spans="2:3" x14ac:dyDescent="0.25">
      <c r="B58908" s="76"/>
      <c r="C58908" s="75"/>
    </row>
    <row r="58909" spans="2:3" x14ac:dyDescent="0.25">
      <c r="B58909" s="76"/>
      <c r="C58909" s="75"/>
    </row>
    <row r="59019" spans="2:3" x14ac:dyDescent="0.25">
      <c r="B59019" s="76"/>
      <c r="C59019" s="75"/>
    </row>
    <row r="59020" spans="2:3" x14ac:dyDescent="0.25">
      <c r="B59020" s="76"/>
      <c r="C59020" s="75"/>
    </row>
    <row r="59021" spans="2:3" x14ac:dyDescent="0.25">
      <c r="B59021" s="76"/>
      <c r="C59021" s="75"/>
    </row>
    <row r="59022" spans="2:3" x14ac:dyDescent="0.25">
      <c r="B59022" s="76"/>
      <c r="C59022" s="75"/>
    </row>
    <row r="59023" spans="2:3" x14ac:dyDescent="0.25">
      <c r="B59023" s="76"/>
      <c r="C59023" s="75"/>
    </row>
    <row r="59024" spans="2:3" x14ac:dyDescent="0.25">
      <c r="B59024" s="76"/>
      <c r="C59024" s="75"/>
    </row>
    <row r="59025" spans="2:3" x14ac:dyDescent="0.25">
      <c r="B59025" s="76"/>
      <c r="C59025" s="75"/>
    </row>
    <row r="59026" spans="2:3" x14ac:dyDescent="0.25">
      <c r="B59026" s="76"/>
      <c r="C59026" s="75"/>
    </row>
    <row r="59027" spans="2:3" x14ac:dyDescent="0.25">
      <c r="B59027" s="76"/>
      <c r="C59027" s="75"/>
    </row>
    <row r="59028" spans="2:3" x14ac:dyDescent="0.25">
      <c r="B59028" s="76"/>
      <c r="C59028" s="75"/>
    </row>
    <row r="59029" spans="2:3" x14ac:dyDescent="0.25">
      <c r="B59029" s="76"/>
      <c r="C59029" s="75"/>
    </row>
    <row r="59030" spans="2:3" x14ac:dyDescent="0.25">
      <c r="B59030" s="76"/>
      <c r="C59030" s="75"/>
    </row>
    <row r="59031" spans="2:3" x14ac:dyDescent="0.25">
      <c r="B59031" s="76"/>
      <c r="C59031" s="75"/>
    </row>
    <row r="59141" spans="2:3" x14ac:dyDescent="0.25">
      <c r="B59141" s="76"/>
      <c r="C59141" s="75"/>
    </row>
    <row r="59142" spans="2:3" x14ac:dyDescent="0.25">
      <c r="B59142" s="76"/>
      <c r="C59142" s="75"/>
    </row>
    <row r="59143" spans="2:3" x14ac:dyDescent="0.25">
      <c r="B59143" s="76"/>
      <c r="C59143" s="75"/>
    </row>
    <row r="59144" spans="2:3" x14ac:dyDescent="0.25">
      <c r="B59144" s="76"/>
      <c r="C59144" s="75"/>
    </row>
    <row r="59145" spans="2:3" x14ac:dyDescent="0.25">
      <c r="B59145" s="76"/>
      <c r="C59145" s="75"/>
    </row>
    <row r="59146" spans="2:3" x14ac:dyDescent="0.25">
      <c r="B59146" s="76"/>
      <c r="C59146" s="75"/>
    </row>
    <row r="59147" spans="2:3" x14ac:dyDescent="0.25">
      <c r="B59147" s="76"/>
      <c r="C59147" s="75"/>
    </row>
    <row r="59148" spans="2:3" x14ac:dyDescent="0.25">
      <c r="B59148" s="76"/>
      <c r="C59148" s="75"/>
    </row>
    <row r="59149" spans="2:3" x14ac:dyDescent="0.25">
      <c r="B59149" s="76"/>
      <c r="C59149" s="75"/>
    </row>
    <row r="59150" spans="2:3" x14ac:dyDescent="0.25">
      <c r="B59150" s="76"/>
      <c r="C59150" s="75"/>
    </row>
    <row r="59151" spans="2:3" x14ac:dyDescent="0.25">
      <c r="B59151" s="76"/>
      <c r="C59151" s="75"/>
    </row>
    <row r="59152" spans="2:3" x14ac:dyDescent="0.25">
      <c r="B59152" s="76"/>
      <c r="C59152" s="75"/>
    </row>
    <row r="59153" spans="2:3" x14ac:dyDescent="0.25">
      <c r="B59153" s="76"/>
      <c r="C59153" s="75"/>
    </row>
    <row r="59263" spans="2:3" x14ac:dyDescent="0.25">
      <c r="B59263" s="76"/>
      <c r="C59263" s="75"/>
    </row>
    <row r="59264" spans="2:3" x14ac:dyDescent="0.25">
      <c r="B59264" s="76"/>
      <c r="C59264" s="75"/>
    </row>
    <row r="59265" spans="2:3" x14ac:dyDescent="0.25">
      <c r="B59265" s="76"/>
      <c r="C59265" s="75"/>
    </row>
    <row r="59266" spans="2:3" x14ac:dyDescent="0.25">
      <c r="B59266" s="76"/>
      <c r="C59266" s="75"/>
    </row>
    <row r="59267" spans="2:3" x14ac:dyDescent="0.25">
      <c r="B59267" s="76"/>
      <c r="C59267" s="75"/>
    </row>
    <row r="59268" spans="2:3" x14ac:dyDescent="0.25">
      <c r="B59268" s="76"/>
      <c r="C59268" s="75"/>
    </row>
    <row r="59269" spans="2:3" x14ac:dyDescent="0.25">
      <c r="B59269" s="76"/>
      <c r="C59269" s="75"/>
    </row>
    <row r="59270" spans="2:3" x14ac:dyDescent="0.25">
      <c r="B59270" s="76"/>
      <c r="C59270" s="75"/>
    </row>
    <row r="59271" spans="2:3" x14ac:dyDescent="0.25">
      <c r="B59271" s="76"/>
      <c r="C59271" s="75"/>
    </row>
    <row r="59272" spans="2:3" x14ac:dyDescent="0.25">
      <c r="B59272" s="76"/>
      <c r="C59272" s="75"/>
    </row>
    <row r="59273" spans="2:3" x14ac:dyDescent="0.25">
      <c r="B59273" s="76"/>
      <c r="C59273" s="75"/>
    </row>
    <row r="59274" spans="2:3" x14ac:dyDescent="0.25">
      <c r="B59274" s="76"/>
      <c r="C59274" s="75"/>
    </row>
    <row r="59275" spans="2:3" x14ac:dyDescent="0.25">
      <c r="B59275" s="76"/>
      <c r="C59275" s="75"/>
    </row>
    <row r="59385" spans="2:3" x14ac:dyDescent="0.25">
      <c r="B59385" s="76"/>
      <c r="C59385" s="75"/>
    </row>
    <row r="59386" spans="2:3" x14ac:dyDescent="0.25">
      <c r="B59386" s="76"/>
      <c r="C59386" s="75"/>
    </row>
    <row r="59387" spans="2:3" x14ac:dyDescent="0.25">
      <c r="B59387" s="76"/>
      <c r="C59387" s="75"/>
    </row>
    <row r="59388" spans="2:3" x14ac:dyDescent="0.25">
      <c r="B59388" s="76"/>
      <c r="C59388" s="75"/>
    </row>
    <row r="59389" spans="2:3" x14ac:dyDescent="0.25">
      <c r="B59389" s="76"/>
      <c r="C59389" s="75"/>
    </row>
    <row r="59390" spans="2:3" x14ac:dyDescent="0.25">
      <c r="B59390" s="76"/>
      <c r="C59390" s="75"/>
    </row>
    <row r="59391" spans="2:3" x14ac:dyDescent="0.25">
      <c r="B59391" s="76"/>
      <c r="C59391" s="75"/>
    </row>
    <row r="59392" spans="2:3" x14ac:dyDescent="0.25">
      <c r="B59392" s="76"/>
      <c r="C59392" s="75"/>
    </row>
    <row r="59393" spans="2:3" x14ac:dyDescent="0.25">
      <c r="B59393" s="76"/>
      <c r="C59393" s="75"/>
    </row>
    <row r="59394" spans="2:3" x14ac:dyDescent="0.25">
      <c r="B59394" s="76"/>
      <c r="C59394" s="75"/>
    </row>
    <row r="59395" spans="2:3" x14ac:dyDescent="0.25">
      <c r="B59395" s="76"/>
      <c r="C59395" s="75"/>
    </row>
    <row r="59396" spans="2:3" x14ac:dyDescent="0.25">
      <c r="B59396" s="76"/>
      <c r="C59396" s="75"/>
    </row>
    <row r="59397" spans="2:3" x14ac:dyDescent="0.25">
      <c r="B59397" s="76"/>
      <c r="C59397" s="75"/>
    </row>
    <row r="59507" spans="2:3" x14ac:dyDescent="0.25">
      <c r="B59507" s="76"/>
      <c r="C59507" s="75"/>
    </row>
    <row r="59508" spans="2:3" x14ac:dyDescent="0.25">
      <c r="B59508" s="76"/>
      <c r="C59508" s="75"/>
    </row>
    <row r="59509" spans="2:3" x14ac:dyDescent="0.25">
      <c r="B59509" s="76"/>
      <c r="C59509" s="75"/>
    </row>
    <row r="59510" spans="2:3" x14ac:dyDescent="0.25">
      <c r="B59510" s="76"/>
      <c r="C59510" s="75"/>
    </row>
    <row r="59511" spans="2:3" x14ac:dyDescent="0.25">
      <c r="B59511" s="76"/>
      <c r="C59511" s="75"/>
    </row>
    <row r="59512" spans="2:3" x14ac:dyDescent="0.25">
      <c r="B59512" s="76"/>
      <c r="C59512" s="75"/>
    </row>
    <row r="59513" spans="2:3" x14ac:dyDescent="0.25">
      <c r="B59513" s="76"/>
      <c r="C59513" s="75"/>
    </row>
    <row r="59514" spans="2:3" x14ac:dyDescent="0.25">
      <c r="B59514" s="76"/>
      <c r="C59514" s="75"/>
    </row>
    <row r="59515" spans="2:3" x14ac:dyDescent="0.25">
      <c r="B59515" s="76"/>
      <c r="C59515" s="75"/>
    </row>
    <row r="59516" spans="2:3" x14ac:dyDescent="0.25">
      <c r="B59516" s="76"/>
      <c r="C59516" s="75"/>
    </row>
    <row r="59517" spans="2:3" x14ac:dyDescent="0.25">
      <c r="B59517" s="76"/>
      <c r="C59517" s="75"/>
    </row>
    <row r="59518" spans="2:3" x14ac:dyDescent="0.25">
      <c r="B59518" s="76"/>
      <c r="C59518" s="75"/>
    </row>
    <row r="59519" spans="2:3" x14ac:dyDescent="0.25">
      <c r="B59519" s="76"/>
      <c r="C59519" s="75"/>
    </row>
    <row r="59629" spans="2:3" x14ac:dyDescent="0.25">
      <c r="B59629" s="76"/>
      <c r="C59629" s="75"/>
    </row>
    <row r="59630" spans="2:3" x14ac:dyDescent="0.25">
      <c r="B59630" s="76"/>
      <c r="C59630" s="75"/>
    </row>
    <row r="59631" spans="2:3" x14ac:dyDescent="0.25">
      <c r="B59631" s="76"/>
      <c r="C59631" s="75"/>
    </row>
    <row r="59632" spans="2:3" x14ac:dyDescent="0.25">
      <c r="B59632" s="76"/>
      <c r="C59632" s="75"/>
    </row>
    <row r="59633" spans="2:3" x14ac:dyDescent="0.25">
      <c r="B59633" s="76"/>
      <c r="C59633" s="75"/>
    </row>
    <row r="59634" spans="2:3" x14ac:dyDescent="0.25">
      <c r="B59634" s="76"/>
      <c r="C59634" s="75"/>
    </row>
    <row r="59635" spans="2:3" x14ac:dyDescent="0.25">
      <c r="B59635" s="76"/>
      <c r="C59635" s="75"/>
    </row>
    <row r="59636" spans="2:3" x14ac:dyDescent="0.25">
      <c r="B59636" s="76"/>
      <c r="C59636" s="75"/>
    </row>
    <row r="59637" spans="2:3" x14ac:dyDescent="0.25">
      <c r="B59637" s="76"/>
      <c r="C59637" s="75"/>
    </row>
    <row r="59638" spans="2:3" x14ac:dyDescent="0.25">
      <c r="B59638" s="76"/>
      <c r="C59638" s="75"/>
    </row>
    <row r="59639" spans="2:3" x14ac:dyDescent="0.25">
      <c r="B59639" s="76"/>
      <c r="C59639" s="75"/>
    </row>
    <row r="59640" spans="2:3" x14ac:dyDescent="0.25">
      <c r="B59640" s="76"/>
      <c r="C59640" s="75"/>
    </row>
    <row r="59641" spans="2:3" x14ac:dyDescent="0.25">
      <c r="B59641" s="76"/>
      <c r="C59641" s="75"/>
    </row>
    <row r="59751" spans="2:3" x14ac:dyDescent="0.25">
      <c r="B59751" s="76"/>
      <c r="C59751" s="75"/>
    </row>
    <row r="59752" spans="2:3" x14ac:dyDescent="0.25">
      <c r="B59752" s="76"/>
      <c r="C59752" s="75"/>
    </row>
    <row r="59753" spans="2:3" x14ac:dyDescent="0.25">
      <c r="B59753" s="76"/>
      <c r="C59753" s="75"/>
    </row>
    <row r="59754" spans="2:3" x14ac:dyDescent="0.25">
      <c r="B59754" s="76"/>
      <c r="C59754" s="75"/>
    </row>
    <row r="59755" spans="2:3" x14ac:dyDescent="0.25">
      <c r="B59755" s="76"/>
      <c r="C59755" s="75"/>
    </row>
    <row r="59756" spans="2:3" x14ac:dyDescent="0.25">
      <c r="B59756" s="76"/>
      <c r="C59756" s="75"/>
    </row>
    <row r="59757" spans="2:3" x14ac:dyDescent="0.25">
      <c r="B59757" s="76"/>
      <c r="C59757" s="75"/>
    </row>
    <row r="59758" spans="2:3" x14ac:dyDescent="0.25">
      <c r="B59758" s="76"/>
      <c r="C59758" s="75"/>
    </row>
    <row r="59759" spans="2:3" x14ac:dyDescent="0.25">
      <c r="B59759" s="76"/>
      <c r="C59759" s="75"/>
    </row>
    <row r="59760" spans="2:3" x14ac:dyDescent="0.25">
      <c r="B59760" s="76"/>
      <c r="C59760" s="75"/>
    </row>
    <row r="59761" spans="2:3" x14ac:dyDescent="0.25">
      <c r="B59761" s="76"/>
      <c r="C59761" s="75"/>
    </row>
    <row r="59762" spans="2:3" x14ac:dyDescent="0.25">
      <c r="B59762" s="76"/>
      <c r="C59762" s="75"/>
    </row>
    <row r="59763" spans="2:3" x14ac:dyDescent="0.25">
      <c r="B59763" s="76"/>
      <c r="C59763" s="75"/>
    </row>
    <row r="59873" spans="2:3" x14ac:dyDescent="0.25">
      <c r="B59873" s="76"/>
      <c r="C59873" s="75"/>
    </row>
    <row r="59874" spans="2:3" x14ac:dyDescent="0.25">
      <c r="B59874" s="76"/>
      <c r="C59874" s="75"/>
    </row>
    <row r="59875" spans="2:3" x14ac:dyDescent="0.25">
      <c r="B59875" s="76"/>
      <c r="C59875" s="75"/>
    </row>
    <row r="59876" spans="2:3" x14ac:dyDescent="0.25">
      <c r="B59876" s="76"/>
      <c r="C59876" s="75"/>
    </row>
    <row r="59877" spans="2:3" x14ac:dyDescent="0.25">
      <c r="B59877" s="76"/>
      <c r="C59877" s="75"/>
    </row>
    <row r="59878" spans="2:3" x14ac:dyDescent="0.25">
      <c r="B59878" s="76"/>
      <c r="C59878" s="75"/>
    </row>
    <row r="59879" spans="2:3" x14ac:dyDescent="0.25">
      <c r="B59879" s="76"/>
      <c r="C59879" s="75"/>
    </row>
    <row r="59880" spans="2:3" x14ac:dyDescent="0.25">
      <c r="B59880" s="76"/>
      <c r="C59880" s="75"/>
    </row>
    <row r="59881" spans="2:3" x14ac:dyDescent="0.25">
      <c r="B59881" s="76"/>
      <c r="C59881" s="75"/>
    </row>
    <row r="59882" spans="2:3" x14ac:dyDescent="0.25">
      <c r="B59882" s="76"/>
      <c r="C59882" s="75"/>
    </row>
    <row r="59883" spans="2:3" x14ac:dyDescent="0.25">
      <c r="B59883" s="76"/>
      <c r="C59883" s="75"/>
    </row>
    <row r="59884" spans="2:3" x14ac:dyDescent="0.25">
      <c r="B59884" s="76"/>
      <c r="C59884" s="75"/>
    </row>
    <row r="59885" spans="2:3" x14ac:dyDescent="0.25">
      <c r="B59885" s="76"/>
      <c r="C59885" s="75"/>
    </row>
    <row r="59995" spans="2:3" x14ac:dyDescent="0.25">
      <c r="B59995" s="76"/>
      <c r="C59995" s="75"/>
    </row>
    <row r="59996" spans="2:3" x14ac:dyDescent="0.25">
      <c r="B59996" s="76"/>
      <c r="C59996" s="75"/>
    </row>
    <row r="59997" spans="2:3" x14ac:dyDescent="0.25">
      <c r="B59997" s="76"/>
      <c r="C59997" s="75"/>
    </row>
    <row r="59998" spans="2:3" x14ac:dyDescent="0.25">
      <c r="B59998" s="76"/>
      <c r="C59998" s="75"/>
    </row>
    <row r="59999" spans="2:3" x14ac:dyDescent="0.25">
      <c r="B59999" s="76"/>
      <c r="C59999" s="75"/>
    </row>
    <row r="60000" spans="2:3" x14ac:dyDescent="0.25">
      <c r="B60000" s="76"/>
      <c r="C60000" s="75"/>
    </row>
    <row r="60001" spans="2:3" x14ac:dyDescent="0.25">
      <c r="B60001" s="76"/>
      <c r="C60001" s="75"/>
    </row>
    <row r="60002" spans="2:3" x14ac:dyDescent="0.25">
      <c r="B60002" s="76"/>
      <c r="C60002" s="75"/>
    </row>
    <row r="60003" spans="2:3" x14ac:dyDescent="0.25">
      <c r="B60003" s="76"/>
      <c r="C60003" s="75"/>
    </row>
    <row r="60004" spans="2:3" x14ac:dyDescent="0.25">
      <c r="B60004" s="76"/>
      <c r="C60004" s="75"/>
    </row>
    <row r="60005" spans="2:3" x14ac:dyDescent="0.25">
      <c r="B60005" s="76"/>
      <c r="C60005" s="75"/>
    </row>
    <row r="60006" spans="2:3" x14ac:dyDescent="0.25">
      <c r="B60006" s="76"/>
      <c r="C60006" s="75"/>
    </row>
    <row r="60007" spans="2:3" x14ac:dyDescent="0.25">
      <c r="B60007" s="76"/>
      <c r="C60007" s="75"/>
    </row>
    <row r="60117" spans="2:3" x14ac:dyDescent="0.25">
      <c r="B60117" s="76"/>
      <c r="C60117" s="75"/>
    </row>
    <row r="60118" spans="2:3" x14ac:dyDescent="0.25">
      <c r="B60118" s="76"/>
      <c r="C60118" s="75"/>
    </row>
    <row r="60119" spans="2:3" x14ac:dyDescent="0.25">
      <c r="B60119" s="76"/>
      <c r="C60119" s="75"/>
    </row>
    <row r="60120" spans="2:3" x14ac:dyDescent="0.25">
      <c r="B60120" s="76"/>
      <c r="C60120" s="75"/>
    </row>
    <row r="60121" spans="2:3" x14ac:dyDescent="0.25">
      <c r="B60121" s="76"/>
      <c r="C60121" s="75"/>
    </row>
    <row r="60122" spans="2:3" x14ac:dyDescent="0.25">
      <c r="B60122" s="76"/>
      <c r="C60122" s="75"/>
    </row>
    <row r="60123" spans="2:3" x14ac:dyDescent="0.25">
      <c r="B60123" s="76"/>
      <c r="C60123" s="75"/>
    </row>
    <row r="60124" spans="2:3" x14ac:dyDescent="0.25">
      <c r="B60124" s="76"/>
      <c r="C60124" s="75"/>
    </row>
    <row r="60125" spans="2:3" x14ac:dyDescent="0.25">
      <c r="B60125" s="76"/>
      <c r="C60125" s="75"/>
    </row>
    <row r="60126" spans="2:3" x14ac:dyDescent="0.25">
      <c r="B60126" s="76"/>
      <c r="C60126" s="75"/>
    </row>
    <row r="60127" spans="2:3" x14ac:dyDescent="0.25">
      <c r="B60127" s="76"/>
      <c r="C60127" s="75"/>
    </row>
    <row r="60128" spans="2:3" x14ac:dyDescent="0.25">
      <c r="B60128" s="76"/>
      <c r="C60128" s="75"/>
    </row>
    <row r="60129" spans="2:3" x14ac:dyDescent="0.25">
      <c r="B60129" s="76"/>
      <c r="C60129" s="75"/>
    </row>
    <row r="60239" spans="2:3" x14ac:dyDescent="0.25">
      <c r="B60239" s="76"/>
      <c r="C60239" s="75"/>
    </row>
    <row r="60240" spans="2:3" x14ac:dyDescent="0.25">
      <c r="B60240" s="76"/>
      <c r="C60240" s="75"/>
    </row>
    <row r="60241" spans="2:3" x14ac:dyDescent="0.25">
      <c r="B60241" s="76"/>
      <c r="C60241" s="75"/>
    </row>
    <row r="60242" spans="2:3" x14ac:dyDescent="0.25">
      <c r="B60242" s="76"/>
      <c r="C60242" s="75"/>
    </row>
    <row r="60243" spans="2:3" x14ac:dyDescent="0.25">
      <c r="B60243" s="76"/>
      <c r="C60243" s="75"/>
    </row>
    <row r="60244" spans="2:3" x14ac:dyDescent="0.25">
      <c r="B60244" s="76"/>
      <c r="C60244" s="75"/>
    </row>
    <row r="60245" spans="2:3" x14ac:dyDescent="0.25">
      <c r="B60245" s="76"/>
      <c r="C60245" s="75"/>
    </row>
    <row r="60246" spans="2:3" x14ac:dyDescent="0.25">
      <c r="B60246" s="76"/>
      <c r="C60246" s="75"/>
    </row>
    <row r="60247" spans="2:3" x14ac:dyDescent="0.25">
      <c r="B60247" s="76"/>
      <c r="C60247" s="75"/>
    </row>
    <row r="60248" spans="2:3" x14ac:dyDescent="0.25">
      <c r="B60248" s="76"/>
      <c r="C60248" s="75"/>
    </row>
    <row r="60249" spans="2:3" x14ac:dyDescent="0.25">
      <c r="B60249" s="76"/>
      <c r="C60249" s="75"/>
    </row>
    <row r="60250" spans="2:3" x14ac:dyDescent="0.25">
      <c r="B60250" s="76"/>
      <c r="C60250" s="75"/>
    </row>
    <row r="60251" spans="2:3" x14ac:dyDescent="0.25">
      <c r="B60251" s="76"/>
      <c r="C60251" s="75"/>
    </row>
    <row r="60361" spans="2:3" x14ac:dyDescent="0.25">
      <c r="B60361" s="76"/>
      <c r="C60361" s="75"/>
    </row>
    <row r="60362" spans="2:3" x14ac:dyDescent="0.25">
      <c r="B60362" s="76"/>
      <c r="C60362" s="75"/>
    </row>
    <row r="60363" spans="2:3" x14ac:dyDescent="0.25">
      <c r="B60363" s="76"/>
      <c r="C60363" s="75"/>
    </row>
    <row r="60364" spans="2:3" x14ac:dyDescent="0.25">
      <c r="B60364" s="76"/>
      <c r="C60364" s="75"/>
    </row>
    <row r="60365" spans="2:3" x14ac:dyDescent="0.25">
      <c r="B60365" s="76"/>
      <c r="C60365" s="75"/>
    </row>
    <row r="60366" spans="2:3" x14ac:dyDescent="0.25">
      <c r="B60366" s="76"/>
      <c r="C60366" s="75"/>
    </row>
    <row r="60367" spans="2:3" x14ac:dyDescent="0.25">
      <c r="B60367" s="76"/>
      <c r="C60367" s="75"/>
    </row>
    <row r="60368" spans="2:3" x14ac:dyDescent="0.25">
      <c r="B60368" s="76"/>
      <c r="C60368" s="75"/>
    </row>
    <row r="60369" spans="2:3" x14ac:dyDescent="0.25">
      <c r="B60369" s="76"/>
      <c r="C60369" s="75"/>
    </row>
    <row r="60370" spans="2:3" x14ac:dyDescent="0.25">
      <c r="B60370" s="76"/>
      <c r="C60370" s="75"/>
    </row>
    <row r="60371" spans="2:3" x14ac:dyDescent="0.25">
      <c r="B60371" s="76"/>
      <c r="C60371" s="75"/>
    </row>
    <row r="60372" spans="2:3" x14ac:dyDescent="0.25">
      <c r="B60372" s="76"/>
      <c r="C60372" s="75"/>
    </row>
    <row r="60373" spans="2:3" x14ac:dyDescent="0.25">
      <c r="B60373" s="76"/>
      <c r="C60373" s="75"/>
    </row>
    <row r="60483" spans="2:3" x14ac:dyDescent="0.25">
      <c r="B60483" s="76"/>
      <c r="C60483" s="75"/>
    </row>
    <row r="60484" spans="2:3" x14ac:dyDescent="0.25">
      <c r="B60484" s="76"/>
      <c r="C60484" s="75"/>
    </row>
    <row r="60485" spans="2:3" x14ac:dyDescent="0.25">
      <c r="B60485" s="76"/>
      <c r="C60485" s="75"/>
    </row>
    <row r="60486" spans="2:3" x14ac:dyDescent="0.25">
      <c r="B60486" s="76"/>
      <c r="C60486" s="75"/>
    </row>
    <row r="60487" spans="2:3" x14ac:dyDescent="0.25">
      <c r="B60487" s="76"/>
      <c r="C60487" s="75"/>
    </row>
    <row r="60488" spans="2:3" x14ac:dyDescent="0.25">
      <c r="B60488" s="76"/>
      <c r="C60488" s="75"/>
    </row>
    <row r="60489" spans="2:3" x14ac:dyDescent="0.25">
      <c r="B60489" s="76"/>
      <c r="C60489" s="75"/>
    </row>
    <row r="60490" spans="2:3" x14ac:dyDescent="0.25">
      <c r="B60490" s="76"/>
      <c r="C60490" s="75"/>
    </row>
    <row r="60491" spans="2:3" x14ac:dyDescent="0.25">
      <c r="B60491" s="76"/>
      <c r="C60491" s="75"/>
    </row>
    <row r="60492" spans="2:3" x14ac:dyDescent="0.25">
      <c r="B60492" s="76"/>
      <c r="C60492" s="75"/>
    </row>
    <row r="60493" spans="2:3" x14ac:dyDescent="0.25">
      <c r="B60493" s="76"/>
      <c r="C60493" s="75"/>
    </row>
    <row r="60494" spans="2:3" x14ac:dyDescent="0.25">
      <c r="B60494" s="76"/>
      <c r="C60494" s="75"/>
    </row>
    <row r="60495" spans="2:3" x14ac:dyDescent="0.25">
      <c r="B60495" s="76"/>
      <c r="C60495" s="75"/>
    </row>
    <row r="60605" spans="2:3" x14ac:dyDescent="0.25">
      <c r="B60605" s="76"/>
      <c r="C60605" s="75"/>
    </row>
    <row r="60606" spans="2:3" x14ac:dyDescent="0.25">
      <c r="B60606" s="76"/>
      <c r="C60606" s="75"/>
    </row>
    <row r="60607" spans="2:3" x14ac:dyDescent="0.25">
      <c r="B60607" s="76"/>
      <c r="C60607" s="75"/>
    </row>
    <row r="60608" spans="2:3" x14ac:dyDescent="0.25">
      <c r="B60608" s="76"/>
      <c r="C60608" s="75"/>
    </row>
    <row r="60609" spans="2:3" x14ac:dyDescent="0.25">
      <c r="B60609" s="76"/>
      <c r="C60609" s="75"/>
    </row>
    <row r="60610" spans="2:3" x14ac:dyDescent="0.25">
      <c r="B60610" s="76"/>
      <c r="C60610" s="75"/>
    </row>
    <row r="60611" spans="2:3" x14ac:dyDescent="0.25">
      <c r="B60611" s="76"/>
      <c r="C60611" s="75"/>
    </row>
    <row r="60612" spans="2:3" x14ac:dyDescent="0.25">
      <c r="B60612" s="76"/>
      <c r="C60612" s="75"/>
    </row>
    <row r="60613" spans="2:3" x14ac:dyDescent="0.25">
      <c r="B60613" s="76"/>
      <c r="C60613" s="75"/>
    </row>
    <row r="60614" spans="2:3" x14ac:dyDescent="0.25">
      <c r="B60614" s="76"/>
      <c r="C60614" s="75"/>
    </row>
    <row r="60615" spans="2:3" x14ac:dyDescent="0.25">
      <c r="B60615" s="76"/>
      <c r="C60615" s="75"/>
    </row>
    <row r="60616" spans="2:3" x14ac:dyDescent="0.25">
      <c r="B60616" s="76"/>
      <c r="C60616" s="75"/>
    </row>
    <row r="60617" spans="2:3" x14ac:dyDescent="0.25">
      <c r="B60617" s="76"/>
      <c r="C60617" s="75"/>
    </row>
    <row r="60727" spans="2:3" x14ac:dyDescent="0.25">
      <c r="B60727" s="76"/>
      <c r="C60727" s="75"/>
    </row>
    <row r="60728" spans="2:3" x14ac:dyDescent="0.25">
      <c r="B60728" s="76"/>
      <c r="C60728" s="75"/>
    </row>
    <row r="60729" spans="2:3" x14ac:dyDescent="0.25">
      <c r="B60729" s="76"/>
      <c r="C60729" s="75"/>
    </row>
    <row r="60730" spans="2:3" x14ac:dyDescent="0.25">
      <c r="B60730" s="76"/>
      <c r="C60730" s="75"/>
    </row>
    <row r="60731" spans="2:3" x14ac:dyDescent="0.25">
      <c r="B60731" s="76"/>
      <c r="C60731" s="75"/>
    </row>
    <row r="60732" spans="2:3" x14ac:dyDescent="0.25">
      <c r="B60732" s="76"/>
      <c r="C60732" s="75"/>
    </row>
    <row r="60733" spans="2:3" x14ac:dyDescent="0.25">
      <c r="B60733" s="76"/>
      <c r="C60733" s="75"/>
    </row>
    <row r="60734" spans="2:3" x14ac:dyDescent="0.25">
      <c r="B60734" s="76"/>
      <c r="C60734" s="75"/>
    </row>
    <row r="60735" spans="2:3" x14ac:dyDescent="0.25">
      <c r="B60735" s="76"/>
      <c r="C60735" s="75"/>
    </row>
    <row r="60736" spans="2:3" x14ac:dyDescent="0.25">
      <c r="B60736" s="76"/>
      <c r="C60736" s="75"/>
    </row>
    <row r="60737" spans="2:3" x14ac:dyDescent="0.25">
      <c r="B60737" s="76"/>
      <c r="C60737" s="75"/>
    </row>
    <row r="60738" spans="2:3" x14ac:dyDescent="0.25">
      <c r="B60738" s="76"/>
      <c r="C60738" s="75"/>
    </row>
    <row r="60739" spans="2:3" x14ac:dyDescent="0.25">
      <c r="B60739" s="76"/>
      <c r="C60739" s="75"/>
    </row>
    <row r="60849" spans="2:3" x14ac:dyDescent="0.25">
      <c r="B60849" s="76"/>
      <c r="C60849" s="75"/>
    </row>
    <row r="60850" spans="2:3" x14ac:dyDescent="0.25">
      <c r="B60850" s="76"/>
      <c r="C60850" s="75"/>
    </row>
    <row r="60851" spans="2:3" x14ac:dyDescent="0.25">
      <c r="B60851" s="76"/>
      <c r="C60851" s="75"/>
    </row>
    <row r="60852" spans="2:3" x14ac:dyDescent="0.25">
      <c r="B60852" s="76"/>
      <c r="C60852" s="75"/>
    </row>
    <row r="60853" spans="2:3" x14ac:dyDescent="0.25">
      <c r="B60853" s="76"/>
      <c r="C60853" s="75"/>
    </row>
    <row r="60854" spans="2:3" x14ac:dyDescent="0.25">
      <c r="B60854" s="76"/>
      <c r="C60854" s="75"/>
    </row>
    <row r="60855" spans="2:3" x14ac:dyDescent="0.25">
      <c r="B60855" s="76"/>
      <c r="C60855" s="75"/>
    </row>
    <row r="60856" spans="2:3" x14ac:dyDescent="0.25">
      <c r="B60856" s="76"/>
      <c r="C60856" s="75"/>
    </row>
    <row r="60857" spans="2:3" x14ac:dyDescent="0.25">
      <c r="B60857" s="76"/>
      <c r="C60857" s="75"/>
    </row>
    <row r="60858" spans="2:3" x14ac:dyDescent="0.25">
      <c r="B60858" s="76"/>
      <c r="C60858" s="75"/>
    </row>
    <row r="60859" spans="2:3" x14ac:dyDescent="0.25">
      <c r="B60859" s="76"/>
      <c r="C60859" s="75"/>
    </row>
    <row r="60860" spans="2:3" x14ac:dyDescent="0.25">
      <c r="B60860" s="76"/>
      <c r="C60860" s="75"/>
    </row>
    <row r="60861" spans="2:3" x14ac:dyDescent="0.25">
      <c r="B60861" s="76"/>
      <c r="C60861" s="75"/>
    </row>
    <row r="60971" spans="2:3" x14ac:dyDescent="0.25">
      <c r="B60971" s="76"/>
      <c r="C60971" s="75"/>
    </row>
    <row r="60972" spans="2:3" x14ac:dyDescent="0.25">
      <c r="B60972" s="76"/>
      <c r="C60972" s="75"/>
    </row>
    <row r="60973" spans="2:3" x14ac:dyDescent="0.25">
      <c r="B60973" s="76"/>
      <c r="C60973" s="75"/>
    </row>
    <row r="60974" spans="2:3" x14ac:dyDescent="0.25">
      <c r="B60974" s="76"/>
      <c r="C60974" s="75"/>
    </row>
    <row r="60975" spans="2:3" x14ac:dyDescent="0.25">
      <c r="B60975" s="76"/>
      <c r="C60975" s="75"/>
    </row>
    <row r="60976" spans="2:3" x14ac:dyDescent="0.25">
      <c r="B60976" s="76"/>
      <c r="C60976" s="75"/>
    </row>
    <row r="60977" spans="2:3" x14ac:dyDescent="0.25">
      <c r="B60977" s="76"/>
      <c r="C60977" s="75"/>
    </row>
    <row r="60978" spans="2:3" x14ac:dyDescent="0.25">
      <c r="B60978" s="76"/>
      <c r="C60978" s="75"/>
    </row>
    <row r="60979" spans="2:3" x14ac:dyDescent="0.25">
      <c r="B60979" s="76"/>
      <c r="C60979" s="75"/>
    </row>
    <row r="60980" spans="2:3" x14ac:dyDescent="0.25">
      <c r="B60980" s="76"/>
      <c r="C60980" s="75"/>
    </row>
    <row r="60981" spans="2:3" x14ac:dyDescent="0.25">
      <c r="B60981" s="76"/>
      <c r="C60981" s="75"/>
    </row>
    <row r="60982" spans="2:3" x14ac:dyDescent="0.25">
      <c r="B60982" s="76"/>
      <c r="C60982" s="75"/>
    </row>
    <row r="60983" spans="2:3" x14ac:dyDescent="0.25">
      <c r="B60983" s="76"/>
      <c r="C60983" s="75"/>
    </row>
    <row r="61093" spans="2:3" x14ac:dyDescent="0.25">
      <c r="B61093" s="76"/>
      <c r="C61093" s="75"/>
    </row>
    <row r="61094" spans="2:3" x14ac:dyDescent="0.25">
      <c r="B61094" s="76"/>
      <c r="C61094" s="75"/>
    </row>
    <row r="61095" spans="2:3" x14ac:dyDescent="0.25">
      <c r="B61095" s="76"/>
      <c r="C61095" s="75"/>
    </row>
    <row r="61096" spans="2:3" x14ac:dyDescent="0.25">
      <c r="B61096" s="76"/>
      <c r="C61096" s="75"/>
    </row>
    <row r="61097" spans="2:3" x14ac:dyDescent="0.25">
      <c r="B61097" s="76"/>
      <c r="C61097" s="75"/>
    </row>
    <row r="61098" spans="2:3" x14ac:dyDescent="0.25">
      <c r="B61098" s="76"/>
      <c r="C61098" s="75"/>
    </row>
    <row r="61099" spans="2:3" x14ac:dyDescent="0.25">
      <c r="B61099" s="76"/>
      <c r="C61099" s="75"/>
    </row>
    <row r="61100" spans="2:3" x14ac:dyDescent="0.25">
      <c r="B61100" s="76"/>
      <c r="C61100" s="75"/>
    </row>
    <row r="61101" spans="2:3" x14ac:dyDescent="0.25">
      <c r="B61101" s="76"/>
      <c r="C61101" s="75"/>
    </row>
    <row r="61102" spans="2:3" x14ac:dyDescent="0.25">
      <c r="B61102" s="76"/>
      <c r="C61102" s="75"/>
    </row>
    <row r="61103" spans="2:3" x14ac:dyDescent="0.25">
      <c r="B61103" s="76"/>
      <c r="C61103" s="75"/>
    </row>
    <row r="61104" spans="2:3" x14ac:dyDescent="0.25">
      <c r="B61104" s="76"/>
      <c r="C61104" s="75"/>
    </row>
    <row r="61105" spans="2:3" x14ac:dyDescent="0.25">
      <c r="B61105" s="76"/>
      <c r="C61105" s="75"/>
    </row>
    <row r="61215" spans="2:3" x14ac:dyDescent="0.25">
      <c r="B61215" s="76"/>
      <c r="C61215" s="75"/>
    </row>
    <row r="61216" spans="2:3" x14ac:dyDescent="0.25">
      <c r="B61216" s="76"/>
      <c r="C61216" s="75"/>
    </row>
    <row r="61217" spans="2:3" x14ac:dyDescent="0.25">
      <c r="B61217" s="76"/>
      <c r="C61217" s="75"/>
    </row>
    <row r="61218" spans="2:3" x14ac:dyDescent="0.25">
      <c r="B61218" s="76"/>
      <c r="C61218" s="75"/>
    </row>
    <row r="61219" spans="2:3" x14ac:dyDescent="0.25">
      <c r="B61219" s="76"/>
      <c r="C61219" s="75"/>
    </row>
    <row r="61220" spans="2:3" x14ac:dyDescent="0.25">
      <c r="B61220" s="76"/>
      <c r="C61220" s="75"/>
    </row>
    <row r="61221" spans="2:3" x14ac:dyDescent="0.25">
      <c r="B61221" s="76"/>
      <c r="C61221" s="75"/>
    </row>
    <row r="61222" spans="2:3" x14ac:dyDescent="0.25">
      <c r="B61222" s="76"/>
      <c r="C61222" s="75"/>
    </row>
    <row r="61223" spans="2:3" x14ac:dyDescent="0.25">
      <c r="B61223" s="76"/>
      <c r="C61223" s="75"/>
    </row>
    <row r="61224" spans="2:3" x14ac:dyDescent="0.25">
      <c r="B61224" s="76"/>
      <c r="C61224" s="75"/>
    </row>
    <row r="61225" spans="2:3" x14ac:dyDescent="0.25">
      <c r="B61225" s="76"/>
      <c r="C61225" s="75"/>
    </row>
    <row r="61226" spans="2:3" x14ac:dyDescent="0.25">
      <c r="B61226" s="76"/>
      <c r="C61226" s="75"/>
    </row>
    <row r="61227" spans="2:3" x14ac:dyDescent="0.25">
      <c r="B61227" s="76"/>
      <c r="C61227" s="75"/>
    </row>
    <row r="61337" spans="2:3" x14ac:dyDescent="0.25">
      <c r="B61337" s="76"/>
      <c r="C61337" s="75"/>
    </row>
    <row r="61338" spans="2:3" x14ac:dyDescent="0.25">
      <c r="B61338" s="76"/>
      <c r="C61338" s="75"/>
    </row>
    <row r="61339" spans="2:3" x14ac:dyDescent="0.25">
      <c r="B61339" s="76"/>
      <c r="C61339" s="75"/>
    </row>
    <row r="61340" spans="2:3" x14ac:dyDescent="0.25">
      <c r="B61340" s="76"/>
      <c r="C61340" s="75"/>
    </row>
    <row r="61341" spans="2:3" x14ac:dyDescent="0.25">
      <c r="B61341" s="76"/>
      <c r="C61341" s="75"/>
    </row>
    <row r="61342" spans="2:3" x14ac:dyDescent="0.25">
      <c r="B61342" s="76"/>
      <c r="C61342" s="75"/>
    </row>
    <row r="61343" spans="2:3" x14ac:dyDescent="0.25">
      <c r="B61343" s="76"/>
      <c r="C61343" s="75"/>
    </row>
    <row r="61344" spans="2:3" x14ac:dyDescent="0.25">
      <c r="B61344" s="76"/>
      <c r="C61344" s="75"/>
    </row>
    <row r="61345" spans="2:3" x14ac:dyDescent="0.25">
      <c r="B61345" s="76"/>
      <c r="C61345" s="75"/>
    </row>
    <row r="61346" spans="2:3" x14ac:dyDescent="0.25">
      <c r="B61346" s="76"/>
      <c r="C61346" s="75"/>
    </row>
    <row r="61347" spans="2:3" x14ac:dyDescent="0.25">
      <c r="B61347" s="76"/>
      <c r="C61347" s="75"/>
    </row>
    <row r="61348" spans="2:3" x14ac:dyDescent="0.25">
      <c r="B61348" s="76"/>
      <c r="C61348" s="75"/>
    </row>
    <row r="61349" spans="2:3" x14ac:dyDescent="0.25">
      <c r="B61349" s="76"/>
      <c r="C61349" s="75"/>
    </row>
    <row r="61459" spans="2:3" x14ac:dyDescent="0.25">
      <c r="B61459" s="76"/>
      <c r="C61459" s="75"/>
    </row>
    <row r="61460" spans="2:3" x14ac:dyDescent="0.25">
      <c r="B61460" s="76"/>
      <c r="C61460" s="75"/>
    </row>
    <row r="61461" spans="2:3" x14ac:dyDescent="0.25">
      <c r="B61461" s="76"/>
      <c r="C61461" s="75"/>
    </row>
    <row r="61462" spans="2:3" x14ac:dyDescent="0.25">
      <c r="B61462" s="76"/>
      <c r="C61462" s="75"/>
    </row>
    <row r="61463" spans="2:3" x14ac:dyDescent="0.25">
      <c r="B61463" s="76"/>
      <c r="C61463" s="75"/>
    </row>
    <row r="61464" spans="2:3" x14ac:dyDescent="0.25">
      <c r="B61464" s="76"/>
      <c r="C61464" s="75"/>
    </row>
    <row r="61465" spans="2:3" x14ac:dyDescent="0.25">
      <c r="B61465" s="76"/>
      <c r="C61465" s="75"/>
    </row>
    <row r="61466" spans="2:3" x14ac:dyDescent="0.25">
      <c r="B61466" s="76"/>
      <c r="C61466" s="75"/>
    </row>
    <row r="61467" spans="2:3" x14ac:dyDescent="0.25">
      <c r="B61467" s="76"/>
      <c r="C61467" s="75"/>
    </row>
    <row r="61468" spans="2:3" x14ac:dyDescent="0.25">
      <c r="B61468" s="76"/>
      <c r="C61468" s="75"/>
    </row>
    <row r="61469" spans="2:3" x14ac:dyDescent="0.25">
      <c r="B61469" s="76"/>
      <c r="C61469" s="75"/>
    </row>
    <row r="61470" spans="2:3" x14ac:dyDescent="0.25">
      <c r="B61470" s="76"/>
      <c r="C61470" s="75"/>
    </row>
    <row r="61471" spans="2:3" x14ac:dyDescent="0.25">
      <c r="B61471" s="76"/>
      <c r="C61471" s="75"/>
    </row>
    <row r="61581" spans="2:3" x14ac:dyDescent="0.25">
      <c r="B61581" s="76"/>
      <c r="C61581" s="75"/>
    </row>
    <row r="61582" spans="2:3" x14ac:dyDescent="0.25">
      <c r="B61582" s="76"/>
      <c r="C61582" s="75"/>
    </row>
    <row r="61583" spans="2:3" x14ac:dyDescent="0.25">
      <c r="B61583" s="76"/>
      <c r="C61583" s="75"/>
    </row>
    <row r="61584" spans="2:3" x14ac:dyDescent="0.25">
      <c r="B61584" s="76"/>
      <c r="C61584" s="75"/>
    </row>
    <row r="61585" spans="2:3" x14ac:dyDescent="0.25">
      <c r="B61585" s="76"/>
      <c r="C61585" s="75"/>
    </row>
    <row r="61586" spans="2:3" x14ac:dyDescent="0.25">
      <c r="B61586" s="76"/>
      <c r="C61586" s="75"/>
    </row>
    <row r="61587" spans="2:3" x14ac:dyDescent="0.25">
      <c r="B61587" s="76"/>
      <c r="C61587" s="75"/>
    </row>
    <row r="61588" spans="2:3" x14ac:dyDescent="0.25">
      <c r="B61588" s="76"/>
      <c r="C61588" s="75"/>
    </row>
    <row r="61589" spans="2:3" x14ac:dyDescent="0.25">
      <c r="B61589" s="76"/>
      <c r="C61589" s="75"/>
    </row>
    <row r="61590" spans="2:3" x14ac:dyDescent="0.25">
      <c r="B61590" s="76"/>
      <c r="C61590" s="75"/>
    </row>
    <row r="61591" spans="2:3" x14ac:dyDescent="0.25">
      <c r="B61591" s="76"/>
      <c r="C61591" s="75"/>
    </row>
    <row r="61592" spans="2:3" x14ac:dyDescent="0.25">
      <c r="B61592" s="76"/>
      <c r="C61592" s="75"/>
    </row>
    <row r="61593" spans="2:3" x14ac:dyDescent="0.25">
      <c r="B61593" s="76"/>
      <c r="C61593" s="75"/>
    </row>
    <row r="61703" spans="2:3" x14ac:dyDescent="0.25">
      <c r="B61703" s="76"/>
      <c r="C61703" s="75"/>
    </row>
    <row r="61704" spans="2:3" x14ac:dyDescent="0.25">
      <c r="B61704" s="76"/>
      <c r="C61704" s="75"/>
    </row>
    <row r="61705" spans="2:3" x14ac:dyDescent="0.25">
      <c r="B61705" s="76"/>
      <c r="C61705" s="75"/>
    </row>
    <row r="61706" spans="2:3" x14ac:dyDescent="0.25">
      <c r="B61706" s="76"/>
      <c r="C61706" s="75"/>
    </row>
    <row r="61707" spans="2:3" x14ac:dyDescent="0.25">
      <c r="B61707" s="76"/>
      <c r="C61707" s="75"/>
    </row>
    <row r="61708" spans="2:3" x14ac:dyDescent="0.25">
      <c r="B61708" s="76"/>
      <c r="C61708" s="75"/>
    </row>
    <row r="61709" spans="2:3" x14ac:dyDescent="0.25">
      <c r="B61709" s="76"/>
      <c r="C61709" s="75"/>
    </row>
    <row r="61710" spans="2:3" x14ac:dyDescent="0.25">
      <c r="B61710" s="76"/>
      <c r="C61710" s="75"/>
    </row>
    <row r="61711" spans="2:3" x14ac:dyDescent="0.25">
      <c r="B61711" s="76"/>
      <c r="C61711" s="75"/>
    </row>
    <row r="61712" spans="2:3" x14ac:dyDescent="0.25">
      <c r="B61712" s="76"/>
      <c r="C61712" s="75"/>
    </row>
    <row r="61713" spans="2:3" x14ac:dyDescent="0.25">
      <c r="B61713" s="76"/>
      <c r="C61713" s="75"/>
    </row>
    <row r="61714" spans="2:3" x14ac:dyDescent="0.25">
      <c r="B61714" s="76"/>
      <c r="C61714" s="75"/>
    </row>
    <row r="61715" spans="2:3" x14ac:dyDescent="0.25">
      <c r="B61715" s="76"/>
      <c r="C61715" s="75"/>
    </row>
    <row r="61825" spans="2:3" x14ac:dyDescent="0.25">
      <c r="B61825" s="76"/>
      <c r="C61825" s="75"/>
    </row>
    <row r="61826" spans="2:3" x14ac:dyDescent="0.25">
      <c r="B61826" s="76"/>
      <c r="C61826" s="75"/>
    </row>
    <row r="61827" spans="2:3" x14ac:dyDescent="0.25">
      <c r="B61827" s="76"/>
      <c r="C61827" s="75"/>
    </row>
    <row r="61828" spans="2:3" x14ac:dyDescent="0.25">
      <c r="B61828" s="76"/>
      <c r="C61828" s="75"/>
    </row>
    <row r="61829" spans="2:3" x14ac:dyDescent="0.25">
      <c r="B61829" s="76"/>
      <c r="C61829" s="75"/>
    </row>
    <row r="61830" spans="2:3" x14ac:dyDescent="0.25">
      <c r="B61830" s="76"/>
      <c r="C61830" s="75"/>
    </row>
    <row r="61831" spans="2:3" x14ac:dyDescent="0.25">
      <c r="B61831" s="76"/>
      <c r="C61831" s="75"/>
    </row>
    <row r="61832" spans="2:3" x14ac:dyDescent="0.25">
      <c r="B61832" s="76"/>
      <c r="C61832" s="75"/>
    </row>
    <row r="61833" spans="2:3" x14ac:dyDescent="0.25">
      <c r="B61833" s="76"/>
      <c r="C61833" s="75"/>
    </row>
    <row r="61834" spans="2:3" x14ac:dyDescent="0.25">
      <c r="B61834" s="76"/>
      <c r="C61834" s="75"/>
    </row>
    <row r="61835" spans="2:3" x14ac:dyDescent="0.25">
      <c r="B61835" s="76"/>
      <c r="C61835" s="75"/>
    </row>
    <row r="61836" spans="2:3" x14ac:dyDescent="0.25">
      <c r="B61836" s="76"/>
      <c r="C61836" s="75"/>
    </row>
    <row r="61837" spans="2:3" x14ac:dyDescent="0.25">
      <c r="B61837" s="76"/>
      <c r="C61837" s="75"/>
    </row>
    <row r="61947" spans="2:3" x14ac:dyDescent="0.25">
      <c r="B61947" s="76"/>
      <c r="C61947" s="75"/>
    </row>
    <row r="61948" spans="2:3" x14ac:dyDescent="0.25">
      <c r="B61948" s="76"/>
      <c r="C61948" s="75"/>
    </row>
    <row r="61949" spans="2:3" x14ac:dyDescent="0.25">
      <c r="B61949" s="76"/>
      <c r="C61949" s="75"/>
    </row>
    <row r="61950" spans="2:3" x14ac:dyDescent="0.25">
      <c r="B61950" s="76"/>
      <c r="C61950" s="75"/>
    </row>
    <row r="61951" spans="2:3" x14ac:dyDescent="0.25">
      <c r="B61951" s="76"/>
      <c r="C61951" s="75"/>
    </row>
    <row r="61952" spans="2:3" x14ac:dyDescent="0.25">
      <c r="B61952" s="76"/>
      <c r="C61952" s="75"/>
    </row>
    <row r="61953" spans="2:3" x14ac:dyDescent="0.25">
      <c r="B61953" s="76"/>
      <c r="C61953" s="75"/>
    </row>
    <row r="61954" spans="2:3" x14ac:dyDescent="0.25">
      <c r="B61954" s="76"/>
      <c r="C61954" s="75"/>
    </row>
    <row r="61955" spans="2:3" x14ac:dyDescent="0.25">
      <c r="B61955" s="76"/>
      <c r="C61955" s="75"/>
    </row>
    <row r="61956" spans="2:3" x14ac:dyDescent="0.25">
      <c r="B61956" s="76"/>
      <c r="C61956" s="75"/>
    </row>
    <row r="61957" spans="2:3" x14ac:dyDescent="0.25">
      <c r="B61957" s="76"/>
      <c r="C61957" s="75"/>
    </row>
    <row r="61958" spans="2:3" x14ac:dyDescent="0.25">
      <c r="B61958" s="76"/>
      <c r="C61958" s="75"/>
    </row>
    <row r="61959" spans="2:3" x14ac:dyDescent="0.25">
      <c r="B61959" s="76"/>
      <c r="C61959" s="75"/>
    </row>
    <row r="62069" spans="2:3" x14ac:dyDescent="0.25">
      <c r="B62069" s="76"/>
      <c r="C62069" s="75"/>
    </row>
    <row r="62070" spans="2:3" x14ac:dyDescent="0.25">
      <c r="B62070" s="76"/>
      <c r="C62070" s="75"/>
    </row>
    <row r="62071" spans="2:3" x14ac:dyDescent="0.25">
      <c r="B62071" s="76"/>
      <c r="C62071" s="75"/>
    </row>
    <row r="62072" spans="2:3" x14ac:dyDescent="0.25">
      <c r="B62072" s="76"/>
      <c r="C62072" s="75"/>
    </row>
    <row r="62073" spans="2:3" x14ac:dyDescent="0.25">
      <c r="B62073" s="76"/>
      <c r="C62073" s="75"/>
    </row>
    <row r="62074" spans="2:3" x14ac:dyDescent="0.25">
      <c r="B62074" s="76"/>
      <c r="C62074" s="75"/>
    </row>
    <row r="62075" spans="2:3" x14ac:dyDescent="0.25">
      <c r="B62075" s="76"/>
      <c r="C62075" s="75"/>
    </row>
    <row r="62076" spans="2:3" x14ac:dyDescent="0.25">
      <c r="B62076" s="76"/>
      <c r="C62076" s="75"/>
    </row>
    <row r="62077" spans="2:3" x14ac:dyDescent="0.25">
      <c r="B62077" s="76"/>
      <c r="C62077" s="75"/>
    </row>
    <row r="62078" spans="2:3" x14ac:dyDescent="0.25">
      <c r="B62078" s="76"/>
      <c r="C62078" s="75"/>
    </row>
    <row r="62079" spans="2:3" x14ac:dyDescent="0.25">
      <c r="B62079" s="76"/>
      <c r="C62079" s="75"/>
    </row>
    <row r="62080" spans="2:3" x14ac:dyDescent="0.25">
      <c r="B62080" s="76"/>
      <c r="C62080" s="75"/>
    </row>
    <row r="62081" spans="2:3" x14ac:dyDescent="0.25">
      <c r="B62081" s="76"/>
      <c r="C62081" s="75"/>
    </row>
    <row r="62191" spans="2:3" x14ac:dyDescent="0.25">
      <c r="B62191" s="76"/>
      <c r="C62191" s="75"/>
    </row>
    <row r="62192" spans="2:3" x14ac:dyDescent="0.25">
      <c r="B62192" s="76"/>
      <c r="C62192" s="75"/>
    </row>
    <row r="62193" spans="2:3" x14ac:dyDescent="0.25">
      <c r="B62193" s="76"/>
      <c r="C62193" s="75"/>
    </row>
    <row r="62194" spans="2:3" x14ac:dyDescent="0.25">
      <c r="B62194" s="76"/>
      <c r="C62194" s="75"/>
    </row>
    <row r="62195" spans="2:3" x14ac:dyDescent="0.25">
      <c r="B62195" s="76"/>
      <c r="C62195" s="75"/>
    </row>
    <row r="62196" spans="2:3" x14ac:dyDescent="0.25">
      <c r="B62196" s="76"/>
      <c r="C62196" s="75"/>
    </row>
    <row r="62197" spans="2:3" x14ac:dyDescent="0.25">
      <c r="B62197" s="76"/>
      <c r="C62197" s="75"/>
    </row>
    <row r="62198" spans="2:3" x14ac:dyDescent="0.25">
      <c r="B62198" s="76"/>
      <c r="C62198" s="75"/>
    </row>
    <row r="62199" spans="2:3" x14ac:dyDescent="0.25">
      <c r="B62199" s="76"/>
      <c r="C62199" s="75"/>
    </row>
    <row r="62200" spans="2:3" x14ac:dyDescent="0.25">
      <c r="B62200" s="76"/>
      <c r="C62200" s="75"/>
    </row>
    <row r="62201" spans="2:3" x14ac:dyDescent="0.25">
      <c r="B62201" s="76"/>
      <c r="C62201" s="75"/>
    </row>
    <row r="62202" spans="2:3" x14ac:dyDescent="0.25">
      <c r="B62202" s="76"/>
      <c r="C62202" s="75"/>
    </row>
    <row r="62203" spans="2:3" x14ac:dyDescent="0.25">
      <c r="B62203" s="76"/>
      <c r="C62203" s="75"/>
    </row>
    <row r="62313" spans="2:3" x14ac:dyDescent="0.25">
      <c r="B62313" s="76"/>
      <c r="C62313" s="75"/>
    </row>
    <row r="62314" spans="2:3" x14ac:dyDescent="0.25">
      <c r="B62314" s="76"/>
      <c r="C62314" s="75"/>
    </row>
    <row r="62315" spans="2:3" x14ac:dyDescent="0.25">
      <c r="B62315" s="76"/>
      <c r="C62315" s="75"/>
    </row>
    <row r="62316" spans="2:3" x14ac:dyDescent="0.25">
      <c r="B62316" s="76"/>
      <c r="C62316" s="75"/>
    </row>
    <row r="62317" spans="2:3" x14ac:dyDescent="0.25">
      <c r="B62317" s="76"/>
      <c r="C62317" s="75"/>
    </row>
    <row r="62318" spans="2:3" x14ac:dyDescent="0.25">
      <c r="B62318" s="76"/>
      <c r="C62318" s="75"/>
    </row>
    <row r="62319" spans="2:3" x14ac:dyDescent="0.25">
      <c r="B62319" s="76"/>
      <c r="C62319" s="75"/>
    </row>
    <row r="62320" spans="2:3" x14ac:dyDescent="0.25">
      <c r="B62320" s="76"/>
      <c r="C62320" s="75"/>
    </row>
    <row r="62321" spans="2:3" x14ac:dyDescent="0.25">
      <c r="B62321" s="76"/>
      <c r="C62321" s="75"/>
    </row>
    <row r="62322" spans="2:3" x14ac:dyDescent="0.25">
      <c r="B62322" s="76"/>
      <c r="C62322" s="75"/>
    </row>
    <row r="62323" spans="2:3" x14ac:dyDescent="0.25">
      <c r="B62323" s="76"/>
      <c r="C62323" s="75"/>
    </row>
    <row r="62324" spans="2:3" x14ac:dyDescent="0.25">
      <c r="B62324" s="76"/>
      <c r="C62324" s="75"/>
    </row>
    <row r="62325" spans="2:3" x14ac:dyDescent="0.25">
      <c r="B62325" s="76"/>
      <c r="C62325" s="75"/>
    </row>
    <row r="62435" spans="2:3" x14ac:dyDescent="0.25">
      <c r="B62435" s="76"/>
      <c r="C62435" s="75"/>
    </row>
    <row r="62436" spans="2:3" x14ac:dyDescent="0.25">
      <c r="B62436" s="76"/>
      <c r="C62436" s="75"/>
    </row>
    <row r="62437" spans="2:3" x14ac:dyDescent="0.25">
      <c r="B62437" s="76"/>
      <c r="C62437" s="75"/>
    </row>
    <row r="62438" spans="2:3" x14ac:dyDescent="0.25">
      <c r="B62438" s="76"/>
      <c r="C62438" s="75"/>
    </row>
    <row r="62439" spans="2:3" x14ac:dyDescent="0.25">
      <c r="B62439" s="76"/>
      <c r="C62439" s="75"/>
    </row>
    <row r="62440" spans="2:3" x14ac:dyDescent="0.25">
      <c r="B62440" s="76"/>
      <c r="C62440" s="75"/>
    </row>
    <row r="62441" spans="2:3" x14ac:dyDescent="0.25">
      <c r="B62441" s="76"/>
      <c r="C62441" s="75"/>
    </row>
    <row r="62442" spans="2:3" x14ac:dyDescent="0.25">
      <c r="B62442" s="76"/>
      <c r="C62442" s="75"/>
    </row>
    <row r="62443" spans="2:3" x14ac:dyDescent="0.25">
      <c r="B62443" s="76"/>
      <c r="C62443" s="75"/>
    </row>
    <row r="62444" spans="2:3" x14ac:dyDescent="0.25">
      <c r="B62444" s="76"/>
      <c r="C62444" s="75"/>
    </row>
    <row r="62445" spans="2:3" x14ac:dyDescent="0.25">
      <c r="B62445" s="76"/>
      <c r="C62445" s="75"/>
    </row>
    <row r="62446" spans="2:3" x14ac:dyDescent="0.25">
      <c r="B62446" s="76"/>
      <c r="C62446" s="75"/>
    </row>
    <row r="62447" spans="2:3" x14ac:dyDescent="0.25">
      <c r="B62447" s="76"/>
      <c r="C62447" s="75"/>
    </row>
    <row r="62557" spans="2:3" x14ac:dyDescent="0.25">
      <c r="B62557" s="76"/>
      <c r="C62557" s="75"/>
    </row>
    <row r="62558" spans="2:3" x14ac:dyDescent="0.25">
      <c r="B62558" s="76"/>
      <c r="C62558" s="75"/>
    </row>
    <row r="62559" spans="2:3" x14ac:dyDescent="0.25">
      <c r="B62559" s="76"/>
      <c r="C62559" s="75"/>
    </row>
    <row r="62560" spans="2:3" x14ac:dyDescent="0.25">
      <c r="B62560" s="76"/>
      <c r="C62560" s="75"/>
    </row>
    <row r="62561" spans="2:3" x14ac:dyDescent="0.25">
      <c r="B62561" s="76"/>
      <c r="C62561" s="75"/>
    </row>
    <row r="62562" spans="2:3" x14ac:dyDescent="0.25">
      <c r="B62562" s="76"/>
      <c r="C62562" s="75"/>
    </row>
    <row r="62563" spans="2:3" x14ac:dyDescent="0.25">
      <c r="B62563" s="76"/>
      <c r="C62563" s="75"/>
    </row>
    <row r="62564" spans="2:3" x14ac:dyDescent="0.25">
      <c r="B62564" s="76"/>
      <c r="C62564" s="75"/>
    </row>
    <row r="62565" spans="2:3" x14ac:dyDescent="0.25">
      <c r="B62565" s="76"/>
      <c r="C62565" s="75"/>
    </row>
    <row r="62566" spans="2:3" x14ac:dyDescent="0.25">
      <c r="B62566" s="76"/>
      <c r="C62566" s="75"/>
    </row>
    <row r="62567" spans="2:3" x14ac:dyDescent="0.25">
      <c r="B62567" s="76"/>
      <c r="C62567" s="75"/>
    </row>
    <row r="62568" spans="2:3" x14ac:dyDescent="0.25">
      <c r="B62568" s="76"/>
      <c r="C62568" s="75"/>
    </row>
    <row r="62569" spans="2:3" x14ac:dyDescent="0.25">
      <c r="B62569" s="76"/>
      <c r="C62569" s="75"/>
    </row>
    <row r="62679" spans="2:3" x14ac:dyDescent="0.25">
      <c r="B62679" s="76"/>
      <c r="C62679" s="75"/>
    </row>
    <row r="62680" spans="2:3" x14ac:dyDescent="0.25">
      <c r="B62680" s="76"/>
      <c r="C62680" s="75"/>
    </row>
    <row r="62681" spans="2:3" x14ac:dyDescent="0.25">
      <c r="B62681" s="76"/>
      <c r="C62681" s="75"/>
    </row>
    <row r="62682" spans="2:3" x14ac:dyDescent="0.25">
      <c r="B62682" s="76"/>
      <c r="C62682" s="75"/>
    </row>
    <row r="62683" spans="2:3" x14ac:dyDescent="0.25">
      <c r="B62683" s="76"/>
      <c r="C62683" s="75"/>
    </row>
    <row r="62684" spans="2:3" x14ac:dyDescent="0.25">
      <c r="B62684" s="76"/>
      <c r="C62684" s="75"/>
    </row>
    <row r="62685" spans="2:3" x14ac:dyDescent="0.25">
      <c r="B62685" s="76"/>
      <c r="C62685" s="75"/>
    </row>
    <row r="62686" spans="2:3" x14ac:dyDescent="0.25">
      <c r="B62686" s="76"/>
      <c r="C62686" s="75"/>
    </row>
    <row r="62687" spans="2:3" x14ac:dyDescent="0.25">
      <c r="B62687" s="76"/>
      <c r="C62687" s="75"/>
    </row>
    <row r="62688" spans="2:3" x14ac:dyDescent="0.25">
      <c r="B62688" s="76"/>
      <c r="C62688" s="75"/>
    </row>
    <row r="62689" spans="2:3" x14ac:dyDescent="0.25">
      <c r="B62689" s="76"/>
      <c r="C62689" s="75"/>
    </row>
    <row r="62690" spans="2:3" x14ac:dyDescent="0.25">
      <c r="B62690" s="76"/>
      <c r="C62690" s="75"/>
    </row>
    <row r="62691" spans="2:3" x14ac:dyDescent="0.25">
      <c r="B62691" s="76"/>
      <c r="C62691" s="75"/>
    </row>
    <row r="62801" spans="2:3" x14ac:dyDescent="0.25">
      <c r="B62801" s="76"/>
      <c r="C62801" s="75"/>
    </row>
    <row r="62802" spans="2:3" x14ac:dyDescent="0.25">
      <c r="B62802" s="76"/>
      <c r="C62802" s="75"/>
    </row>
    <row r="62803" spans="2:3" x14ac:dyDescent="0.25">
      <c r="B62803" s="76"/>
      <c r="C62803" s="75"/>
    </row>
    <row r="62804" spans="2:3" x14ac:dyDescent="0.25">
      <c r="B62804" s="76"/>
      <c r="C62804" s="75"/>
    </row>
    <row r="62805" spans="2:3" x14ac:dyDescent="0.25">
      <c r="B62805" s="76"/>
      <c r="C62805" s="75"/>
    </row>
    <row r="62806" spans="2:3" x14ac:dyDescent="0.25">
      <c r="B62806" s="76"/>
      <c r="C62806" s="75"/>
    </row>
    <row r="62807" spans="2:3" x14ac:dyDescent="0.25">
      <c r="B62807" s="76"/>
      <c r="C62807" s="75"/>
    </row>
    <row r="62808" spans="2:3" x14ac:dyDescent="0.25">
      <c r="B62808" s="76"/>
      <c r="C62808" s="75"/>
    </row>
    <row r="62809" spans="2:3" x14ac:dyDescent="0.25">
      <c r="B62809" s="76"/>
      <c r="C62809" s="75"/>
    </row>
    <row r="62810" spans="2:3" x14ac:dyDescent="0.25">
      <c r="B62810" s="76"/>
      <c r="C62810" s="75"/>
    </row>
    <row r="62811" spans="2:3" x14ac:dyDescent="0.25">
      <c r="B62811" s="76"/>
      <c r="C62811" s="75"/>
    </row>
    <row r="62812" spans="2:3" x14ac:dyDescent="0.25">
      <c r="B62812" s="76"/>
      <c r="C62812" s="75"/>
    </row>
    <row r="62813" spans="2:3" x14ac:dyDescent="0.25">
      <c r="B62813" s="76"/>
      <c r="C62813" s="75"/>
    </row>
    <row r="62923" spans="2:3" x14ac:dyDescent="0.25">
      <c r="B62923" s="76"/>
      <c r="C62923" s="75"/>
    </row>
    <row r="62924" spans="2:3" x14ac:dyDescent="0.25">
      <c r="B62924" s="76"/>
      <c r="C62924" s="75"/>
    </row>
    <row r="62925" spans="2:3" x14ac:dyDescent="0.25">
      <c r="B62925" s="76"/>
      <c r="C62925" s="75"/>
    </row>
    <row r="62926" spans="2:3" x14ac:dyDescent="0.25">
      <c r="B62926" s="76"/>
      <c r="C62926" s="75"/>
    </row>
    <row r="62927" spans="2:3" x14ac:dyDescent="0.25">
      <c r="B62927" s="76"/>
      <c r="C62927" s="75"/>
    </row>
    <row r="62928" spans="2:3" x14ac:dyDescent="0.25">
      <c r="B62928" s="76"/>
      <c r="C62928" s="75"/>
    </row>
    <row r="62929" spans="2:3" x14ac:dyDescent="0.25">
      <c r="B62929" s="76"/>
      <c r="C62929" s="75"/>
    </row>
    <row r="62930" spans="2:3" x14ac:dyDescent="0.25">
      <c r="B62930" s="76"/>
      <c r="C62930" s="75"/>
    </row>
    <row r="62931" spans="2:3" x14ac:dyDescent="0.25">
      <c r="B62931" s="76"/>
      <c r="C62931" s="75"/>
    </row>
    <row r="62932" spans="2:3" x14ac:dyDescent="0.25">
      <c r="B62932" s="76"/>
      <c r="C62932" s="75"/>
    </row>
    <row r="62933" spans="2:3" x14ac:dyDescent="0.25">
      <c r="B62933" s="76"/>
      <c r="C62933" s="75"/>
    </row>
    <row r="62934" spans="2:3" x14ac:dyDescent="0.25">
      <c r="B62934" s="76"/>
      <c r="C62934" s="75"/>
    </row>
    <row r="62935" spans="2:3" x14ac:dyDescent="0.25">
      <c r="B62935" s="76"/>
      <c r="C62935" s="75"/>
    </row>
    <row r="63045" spans="2:3" x14ac:dyDescent="0.25">
      <c r="B63045" s="76"/>
      <c r="C63045" s="75"/>
    </row>
    <row r="63046" spans="2:3" x14ac:dyDescent="0.25">
      <c r="B63046" s="76"/>
      <c r="C63046" s="75"/>
    </row>
    <row r="63047" spans="2:3" x14ac:dyDescent="0.25">
      <c r="B63047" s="76"/>
      <c r="C63047" s="75"/>
    </row>
    <row r="63048" spans="2:3" x14ac:dyDescent="0.25">
      <c r="B63048" s="76"/>
      <c r="C63048" s="75"/>
    </row>
    <row r="63049" spans="2:3" x14ac:dyDescent="0.25">
      <c r="B63049" s="76"/>
      <c r="C63049" s="75"/>
    </row>
    <row r="63050" spans="2:3" x14ac:dyDescent="0.25">
      <c r="B63050" s="76"/>
      <c r="C63050" s="75"/>
    </row>
    <row r="63051" spans="2:3" x14ac:dyDescent="0.25">
      <c r="B63051" s="76"/>
      <c r="C63051" s="75"/>
    </row>
    <row r="63052" spans="2:3" x14ac:dyDescent="0.25">
      <c r="B63052" s="76"/>
      <c r="C63052" s="75"/>
    </row>
    <row r="63053" spans="2:3" x14ac:dyDescent="0.25">
      <c r="B63053" s="76"/>
      <c r="C63053" s="75"/>
    </row>
    <row r="63054" spans="2:3" x14ac:dyDescent="0.25">
      <c r="B63054" s="76"/>
      <c r="C63054" s="75"/>
    </row>
    <row r="63055" spans="2:3" x14ac:dyDescent="0.25">
      <c r="B63055" s="76"/>
      <c r="C63055" s="75"/>
    </row>
    <row r="63056" spans="2:3" x14ac:dyDescent="0.25">
      <c r="B63056" s="76"/>
      <c r="C63056" s="75"/>
    </row>
    <row r="63057" spans="2:3" x14ac:dyDescent="0.25">
      <c r="B63057" s="76"/>
      <c r="C63057" s="75"/>
    </row>
    <row r="63167" spans="2:3" x14ac:dyDescent="0.25">
      <c r="B63167" s="76"/>
      <c r="C63167" s="75"/>
    </row>
    <row r="63168" spans="2:3" x14ac:dyDescent="0.25">
      <c r="B63168" s="76"/>
      <c r="C63168" s="75"/>
    </row>
    <row r="63169" spans="2:3" x14ac:dyDescent="0.25">
      <c r="B63169" s="76"/>
      <c r="C63169" s="75"/>
    </row>
    <row r="63170" spans="2:3" x14ac:dyDescent="0.25">
      <c r="B63170" s="76"/>
      <c r="C63170" s="75"/>
    </row>
    <row r="63171" spans="2:3" x14ac:dyDescent="0.25">
      <c r="B63171" s="76"/>
      <c r="C63171" s="75"/>
    </row>
    <row r="63172" spans="2:3" x14ac:dyDescent="0.25">
      <c r="B63172" s="76"/>
      <c r="C63172" s="75"/>
    </row>
    <row r="63173" spans="2:3" x14ac:dyDescent="0.25">
      <c r="B63173" s="76"/>
      <c r="C63173" s="75"/>
    </row>
    <row r="63174" spans="2:3" x14ac:dyDescent="0.25">
      <c r="B63174" s="76"/>
      <c r="C63174" s="75"/>
    </row>
    <row r="63175" spans="2:3" x14ac:dyDescent="0.25">
      <c r="B63175" s="76"/>
      <c r="C63175" s="75"/>
    </row>
    <row r="63176" spans="2:3" x14ac:dyDescent="0.25">
      <c r="B63176" s="76"/>
      <c r="C63176" s="75"/>
    </row>
    <row r="63177" spans="2:3" x14ac:dyDescent="0.25">
      <c r="B63177" s="76"/>
      <c r="C63177" s="75"/>
    </row>
    <row r="63178" spans="2:3" x14ac:dyDescent="0.25">
      <c r="B63178" s="76"/>
      <c r="C63178" s="75"/>
    </row>
    <row r="63179" spans="2:3" x14ac:dyDescent="0.25">
      <c r="B63179" s="76"/>
      <c r="C63179" s="75"/>
    </row>
    <row r="63289" spans="2:3" x14ac:dyDescent="0.25">
      <c r="B63289" s="76"/>
      <c r="C63289" s="75"/>
    </row>
    <row r="63290" spans="2:3" x14ac:dyDescent="0.25">
      <c r="B63290" s="76"/>
      <c r="C63290" s="75"/>
    </row>
    <row r="63291" spans="2:3" x14ac:dyDescent="0.25">
      <c r="B63291" s="76"/>
      <c r="C63291" s="75"/>
    </row>
    <row r="63292" spans="2:3" x14ac:dyDescent="0.25">
      <c r="B63292" s="76"/>
      <c r="C63292" s="75"/>
    </row>
    <row r="63293" spans="2:3" x14ac:dyDescent="0.25">
      <c r="B63293" s="76"/>
      <c r="C63293" s="75"/>
    </row>
    <row r="63294" spans="2:3" x14ac:dyDescent="0.25">
      <c r="B63294" s="76"/>
      <c r="C63294" s="75"/>
    </row>
    <row r="63295" spans="2:3" x14ac:dyDescent="0.25">
      <c r="B63295" s="76"/>
      <c r="C63295" s="75"/>
    </row>
    <row r="63296" spans="2:3" x14ac:dyDescent="0.25">
      <c r="B63296" s="76"/>
      <c r="C63296" s="75"/>
    </row>
    <row r="63297" spans="2:3" x14ac:dyDescent="0.25">
      <c r="B63297" s="76"/>
      <c r="C63297" s="75"/>
    </row>
    <row r="63298" spans="2:3" x14ac:dyDescent="0.25">
      <c r="B63298" s="76"/>
      <c r="C63298" s="75"/>
    </row>
    <row r="63299" spans="2:3" x14ac:dyDescent="0.25">
      <c r="B63299" s="76"/>
      <c r="C63299" s="75"/>
    </row>
    <row r="63300" spans="2:3" x14ac:dyDescent="0.25">
      <c r="B63300" s="76"/>
      <c r="C63300" s="75"/>
    </row>
    <row r="63301" spans="2:3" x14ac:dyDescent="0.25">
      <c r="B63301" s="76"/>
      <c r="C63301" s="75"/>
    </row>
    <row r="63411" spans="2:3" x14ac:dyDescent="0.25">
      <c r="B63411" s="76"/>
      <c r="C63411" s="75"/>
    </row>
    <row r="63412" spans="2:3" x14ac:dyDescent="0.25">
      <c r="B63412" s="76"/>
      <c r="C63412" s="75"/>
    </row>
    <row r="63413" spans="2:3" x14ac:dyDescent="0.25">
      <c r="B63413" s="76"/>
      <c r="C63413" s="75"/>
    </row>
    <row r="63414" spans="2:3" x14ac:dyDescent="0.25">
      <c r="B63414" s="76"/>
      <c r="C63414" s="75"/>
    </row>
    <row r="63415" spans="2:3" x14ac:dyDescent="0.25">
      <c r="B63415" s="76"/>
      <c r="C63415" s="75"/>
    </row>
    <row r="63416" spans="2:3" x14ac:dyDescent="0.25">
      <c r="B63416" s="76"/>
      <c r="C63416" s="75"/>
    </row>
    <row r="63417" spans="2:3" x14ac:dyDescent="0.25">
      <c r="B63417" s="76"/>
      <c r="C63417" s="75"/>
    </row>
    <row r="63418" spans="2:3" x14ac:dyDescent="0.25">
      <c r="B63418" s="76"/>
      <c r="C63418" s="75"/>
    </row>
    <row r="63419" spans="2:3" x14ac:dyDescent="0.25">
      <c r="B63419" s="76"/>
      <c r="C63419" s="75"/>
    </row>
    <row r="63420" spans="2:3" x14ac:dyDescent="0.25">
      <c r="B63420" s="76"/>
      <c r="C63420" s="75"/>
    </row>
    <row r="63421" spans="2:3" x14ac:dyDescent="0.25">
      <c r="B63421" s="76"/>
      <c r="C63421" s="75"/>
    </row>
    <row r="63422" spans="2:3" x14ac:dyDescent="0.25">
      <c r="B63422" s="76"/>
      <c r="C63422" s="75"/>
    </row>
    <row r="63423" spans="2:3" x14ac:dyDescent="0.25">
      <c r="B63423" s="76"/>
      <c r="C63423" s="75"/>
    </row>
    <row r="63533" spans="2:3" x14ac:dyDescent="0.25">
      <c r="B63533" s="76"/>
      <c r="C63533" s="75"/>
    </row>
    <row r="63534" spans="2:3" x14ac:dyDescent="0.25">
      <c r="B63534" s="76"/>
      <c r="C63534" s="75"/>
    </row>
    <row r="63535" spans="2:3" x14ac:dyDescent="0.25">
      <c r="B63535" s="76"/>
      <c r="C63535" s="75"/>
    </row>
    <row r="63536" spans="2:3" x14ac:dyDescent="0.25">
      <c r="B63536" s="76"/>
      <c r="C63536" s="75"/>
    </row>
    <row r="63537" spans="2:3" x14ac:dyDescent="0.25">
      <c r="B63537" s="76"/>
      <c r="C63537" s="75"/>
    </row>
    <row r="63538" spans="2:3" x14ac:dyDescent="0.25">
      <c r="B63538" s="76"/>
      <c r="C63538" s="75"/>
    </row>
    <row r="63539" spans="2:3" x14ac:dyDescent="0.25">
      <c r="B63539" s="76"/>
      <c r="C63539" s="75"/>
    </row>
    <row r="63540" spans="2:3" x14ac:dyDescent="0.25">
      <c r="B63540" s="76"/>
      <c r="C63540" s="75"/>
    </row>
    <row r="63541" spans="2:3" x14ac:dyDescent="0.25">
      <c r="B63541" s="76"/>
      <c r="C63541" s="75"/>
    </row>
    <row r="63542" spans="2:3" x14ac:dyDescent="0.25">
      <c r="B63542" s="76"/>
      <c r="C63542" s="75"/>
    </row>
    <row r="63543" spans="2:3" x14ac:dyDescent="0.25">
      <c r="B63543" s="76"/>
      <c r="C63543" s="75"/>
    </row>
    <row r="63544" spans="2:3" x14ac:dyDescent="0.25">
      <c r="B63544" s="76"/>
      <c r="C63544" s="75"/>
    </row>
    <row r="63545" spans="2:3" x14ac:dyDescent="0.25">
      <c r="B63545" s="76"/>
      <c r="C63545" s="75"/>
    </row>
    <row r="63655" spans="2:3" x14ac:dyDescent="0.25">
      <c r="B63655" s="76"/>
      <c r="C63655" s="75"/>
    </row>
    <row r="63656" spans="2:3" x14ac:dyDescent="0.25">
      <c r="B63656" s="76"/>
      <c r="C63656" s="75"/>
    </row>
    <row r="63657" spans="2:3" x14ac:dyDescent="0.25">
      <c r="B63657" s="76"/>
      <c r="C63657" s="75"/>
    </row>
    <row r="63658" spans="2:3" x14ac:dyDescent="0.25">
      <c r="B63658" s="76"/>
      <c r="C63658" s="75"/>
    </row>
    <row r="63659" spans="2:3" x14ac:dyDescent="0.25">
      <c r="B63659" s="76"/>
      <c r="C63659" s="75"/>
    </row>
    <row r="63660" spans="2:3" x14ac:dyDescent="0.25">
      <c r="B63660" s="76"/>
      <c r="C63660" s="75"/>
    </row>
    <row r="63661" spans="2:3" x14ac:dyDescent="0.25">
      <c r="B63661" s="76"/>
      <c r="C63661" s="75"/>
    </row>
    <row r="63662" spans="2:3" x14ac:dyDescent="0.25">
      <c r="B63662" s="76"/>
      <c r="C63662" s="75"/>
    </row>
    <row r="63663" spans="2:3" x14ac:dyDescent="0.25">
      <c r="B63663" s="76"/>
      <c r="C63663" s="75"/>
    </row>
    <row r="63664" spans="2:3" x14ac:dyDescent="0.25">
      <c r="B63664" s="76"/>
      <c r="C63664" s="75"/>
    </row>
    <row r="63665" spans="2:3" x14ac:dyDescent="0.25">
      <c r="B63665" s="76"/>
      <c r="C63665" s="75"/>
    </row>
    <row r="63666" spans="2:3" x14ac:dyDescent="0.25">
      <c r="B63666" s="76"/>
      <c r="C63666" s="75"/>
    </row>
    <row r="63667" spans="2:3" x14ac:dyDescent="0.25">
      <c r="B63667" s="76"/>
      <c r="C63667" s="75"/>
    </row>
    <row r="63777" spans="2:3" x14ac:dyDescent="0.25">
      <c r="B63777" s="76"/>
      <c r="C63777" s="75"/>
    </row>
    <row r="63778" spans="2:3" x14ac:dyDescent="0.25">
      <c r="B63778" s="76"/>
      <c r="C63778" s="75"/>
    </row>
    <row r="63779" spans="2:3" x14ac:dyDescent="0.25">
      <c r="B63779" s="76"/>
      <c r="C63779" s="75"/>
    </row>
    <row r="63780" spans="2:3" x14ac:dyDescent="0.25">
      <c r="B63780" s="76"/>
      <c r="C63780" s="75"/>
    </row>
    <row r="63781" spans="2:3" x14ac:dyDescent="0.25">
      <c r="B63781" s="76"/>
      <c r="C63781" s="75"/>
    </row>
    <row r="63782" spans="2:3" x14ac:dyDescent="0.25">
      <c r="B63782" s="76"/>
      <c r="C63782" s="75"/>
    </row>
    <row r="63783" spans="2:3" x14ac:dyDescent="0.25">
      <c r="B63783" s="76"/>
      <c r="C63783" s="75"/>
    </row>
    <row r="63784" spans="2:3" x14ac:dyDescent="0.25">
      <c r="B63784" s="76"/>
      <c r="C63784" s="75"/>
    </row>
    <row r="63785" spans="2:3" x14ac:dyDescent="0.25">
      <c r="B63785" s="76"/>
      <c r="C63785" s="75"/>
    </row>
    <row r="63786" spans="2:3" x14ac:dyDescent="0.25">
      <c r="B63786" s="76"/>
      <c r="C63786" s="75"/>
    </row>
    <row r="63787" spans="2:3" x14ac:dyDescent="0.25">
      <c r="B63787" s="76"/>
      <c r="C63787" s="75"/>
    </row>
    <row r="63788" spans="2:3" x14ac:dyDescent="0.25">
      <c r="B63788" s="76"/>
      <c r="C63788" s="75"/>
    </row>
    <row r="63789" spans="2:3" x14ac:dyDescent="0.25">
      <c r="B63789" s="76"/>
      <c r="C63789" s="75"/>
    </row>
    <row r="63899" spans="2:3" x14ac:dyDescent="0.25">
      <c r="B63899" s="76"/>
      <c r="C63899" s="75"/>
    </row>
    <row r="63900" spans="2:3" x14ac:dyDescent="0.25">
      <c r="B63900" s="76"/>
      <c r="C63900" s="75"/>
    </row>
    <row r="63901" spans="2:3" x14ac:dyDescent="0.25">
      <c r="B63901" s="76"/>
      <c r="C63901" s="75"/>
    </row>
    <row r="63902" spans="2:3" x14ac:dyDescent="0.25">
      <c r="B63902" s="76"/>
      <c r="C63902" s="75"/>
    </row>
    <row r="63903" spans="2:3" x14ac:dyDescent="0.25">
      <c r="B63903" s="76"/>
      <c r="C63903" s="75"/>
    </row>
    <row r="63904" spans="2:3" x14ac:dyDescent="0.25">
      <c r="B63904" s="76"/>
      <c r="C63904" s="75"/>
    </row>
    <row r="63905" spans="2:3" x14ac:dyDescent="0.25">
      <c r="B63905" s="76"/>
      <c r="C63905" s="75"/>
    </row>
    <row r="63906" spans="2:3" x14ac:dyDescent="0.25">
      <c r="B63906" s="76"/>
      <c r="C63906" s="75"/>
    </row>
    <row r="63907" spans="2:3" x14ac:dyDescent="0.25">
      <c r="B63907" s="76"/>
      <c r="C63907" s="75"/>
    </row>
    <row r="63908" spans="2:3" x14ac:dyDescent="0.25">
      <c r="B63908" s="76"/>
      <c r="C63908" s="75"/>
    </row>
    <row r="63909" spans="2:3" x14ac:dyDescent="0.25">
      <c r="B63909" s="76"/>
      <c r="C63909" s="75"/>
    </row>
    <row r="63910" spans="2:3" x14ac:dyDescent="0.25">
      <c r="B63910" s="76"/>
      <c r="C63910" s="75"/>
    </row>
    <row r="63911" spans="2:3" x14ac:dyDescent="0.25">
      <c r="B63911" s="76"/>
      <c r="C63911" s="75"/>
    </row>
    <row r="64021" spans="2:3" x14ac:dyDescent="0.25">
      <c r="B64021" s="76"/>
      <c r="C64021" s="75"/>
    </row>
    <row r="64022" spans="2:3" x14ac:dyDescent="0.25">
      <c r="B64022" s="76"/>
      <c r="C64022" s="75"/>
    </row>
    <row r="64023" spans="2:3" x14ac:dyDescent="0.25">
      <c r="B64023" s="76"/>
      <c r="C64023" s="75"/>
    </row>
    <row r="64024" spans="2:3" x14ac:dyDescent="0.25">
      <c r="B64024" s="76"/>
      <c r="C64024" s="75"/>
    </row>
    <row r="64025" spans="2:3" x14ac:dyDescent="0.25">
      <c r="B64025" s="76"/>
      <c r="C64025" s="75"/>
    </row>
    <row r="64026" spans="2:3" x14ac:dyDescent="0.25">
      <c r="B64026" s="76"/>
      <c r="C64026" s="75"/>
    </row>
    <row r="64027" spans="2:3" x14ac:dyDescent="0.25">
      <c r="B64027" s="76"/>
      <c r="C64027" s="75"/>
    </row>
    <row r="64028" spans="2:3" x14ac:dyDescent="0.25">
      <c r="B64028" s="76"/>
      <c r="C64028" s="75"/>
    </row>
    <row r="64029" spans="2:3" x14ac:dyDescent="0.25">
      <c r="B64029" s="76"/>
      <c r="C64029" s="75"/>
    </row>
    <row r="64030" spans="2:3" x14ac:dyDescent="0.25">
      <c r="B64030" s="76"/>
      <c r="C64030" s="75"/>
    </row>
    <row r="64031" spans="2:3" x14ac:dyDescent="0.25">
      <c r="B64031" s="76"/>
      <c r="C64031" s="75"/>
    </row>
    <row r="64032" spans="2:3" x14ac:dyDescent="0.25">
      <c r="B64032" s="76"/>
      <c r="C64032" s="75"/>
    </row>
    <row r="64033" spans="2:3" x14ac:dyDescent="0.25">
      <c r="B64033" s="76"/>
      <c r="C64033" s="75"/>
    </row>
    <row r="64143" spans="2:3" x14ac:dyDescent="0.25">
      <c r="B64143" s="76"/>
      <c r="C64143" s="75"/>
    </row>
    <row r="64144" spans="2:3" x14ac:dyDescent="0.25">
      <c r="B64144" s="76"/>
      <c r="C64144" s="75"/>
    </row>
    <row r="64145" spans="2:3" x14ac:dyDescent="0.25">
      <c r="B64145" s="76"/>
      <c r="C64145" s="75"/>
    </row>
    <row r="64146" spans="2:3" x14ac:dyDescent="0.25">
      <c r="B64146" s="76"/>
      <c r="C64146" s="75"/>
    </row>
    <row r="64147" spans="2:3" x14ac:dyDescent="0.25">
      <c r="B64147" s="76"/>
      <c r="C64147" s="75"/>
    </row>
    <row r="64148" spans="2:3" x14ac:dyDescent="0.25">
      <c r="B64148" s="76"/>
      <c r="C64148" s="75"/>
    </row>
    <row r="64149" spans="2:3" x14ac:dyDescent="0.25">
      <c r="B64149" s="76"/>
      <c r="C64149" s="75"/>
    </row>
    <row r="64150" spans="2:3" x14ac:dyDescent="0.25">
      <c r="B64150" s="76"/>
      <c r="C64150" s="75"/>
    </row>
    <row r="64151" spans="2:3" x14ac:dyDescent="0.25">
      <c r="B64151" s="76"/>
      <c r="C64151" s="75"/>
    </row>
    <row r="64152" spans="2:3" x14ac:dyDescent="0.25">
      <c r="B64152" s="76"/>
      <c r="C64152" s="75"/>
    </row>
    <row r="64153" spans="2:3" x14ac:dyDescent="0.25">
      <c r="B64153" s="76"/>
      <c r="C64153" s="75"/>
    </row>
    <row r="64154" spans="2:3" x14ac:dyDescent="0.25">
      <c r="B64154" s="76"/>
      <c r="C64154" s="75"/>
    </row>
    <row r="64155" spans="2:3" x14ac:dyDescent="0.25">
      <c r="B64155" s="76"/>
      <c r="C64155" s="75"/>
    </row>
    <row r="64265" spans="2:3" x14ac:dyDescent="0.25">
      <c r="B64265" s="76"/>
      <c r="C64265" s="75"/>
    </row>
    <row r="64266" spans="2:3" x14ac:dyDescent="0.25">
      <c r="B64266" s="76"/>
      <c r="C64266" s="75"/>
    </row>
    <row r="64267" spans="2:3" x14ac:dyDescent="0.25">
      <c r="B64267" s="76"/>
      <c r="C64267" s="75"/>
    </row>
    <row r="64268" spans="2:3" x14ac:dyDescent="0.25">
      <c r="B64268" s="76"/>
      <c r="C64268" s="75"/>
    </row>
    <row r="64269" spans="2:3" x14ac:dyDescent="0.25">
      <c r="B64269" s="76"/>
      <c r="C64269" s="75"/>
    </row>
    <row r="64270" spans="2:3" x14ac:dyDescent="0.25">
      <c r="B64270" s="76"/>
      <c r="C64270" s="75"/>
    </row>
    <row r="64271" spans="2:3" x14ac:dyDescent="0.25">
      <c r="B64271" s="76"/>
      <c r="C64271" s="75"/>
    </row>
    <row r="64272" spans="2:3" x14ac:dyDescent="0.25">
      <c r="B64272" s="76"/>
      <c r="C64272" s="75"/>
    </row>
    <row r="64273" spans="2:3" x14ac:dyDescent="0.25">
      <c r="B64273" s="76"/>
      <c r="C64273" s="75"/>
    </row>
    <row r="64274" spans="2:3" x14ac:dyDescent="0.25">
      <c r="B64274" s="76"/>
      <c r="C64274" s="75"/>
    </row>
    <row r="64275" spans="2:3" x14ac:dyDescent="0.25">
      <c r="B64275" s="76"/>
      <c r="C64275" s="75"/>
    </row>
    <row r="64276" spans="2:3" x14ac:dyDescent="0.25">
      <c r="B64276" s="76"/>
      <c r="C64276" s="75"/>
    </row>
    <row r="64277" spans="2:3" x14ac:dyDescent="0.25">
      <c r="B64277" s="76"/>
      <c r="C64277" s="75"/>
    </row>
    <row r="64387" spans="2:3" x14ac:dyDescent="0.25">
      <c r="B64387" s="76"/>
      <c r="C64387" s="75"/>
    </row>
    <row r="64388" spans="2:3" x14ac:dyDescent="0.25">
      <c r="B64388" s="76"/>
      <c r="C64388" s="75"/>
    </row>
    <row r="64389" spans="2:3" x14ac:dyDescent="0.25">
      <c r="B64389" s="76"/>
      <c r="C64389" s="75"/>
    </row>
    <row r="64390" spans="2:3" x14ac:dyDescent="0.25">
      <c r="B64390" s="76"/>
      <c r="C64390" s="75"/>
    </row>
    <row r="64391" spans="2:3" x14ac:dyDescent="0.25">
      <c r="B64391" s="76"/>
      <c r="C64391" s="75"/>
    </row>
    <row r="64392" spans="2:3" x14ac:dyDescent="0.25">
      <c r="B64392" s="76"/>
      <c r="C64392" s="75"/>
    </row>
    <row r="64393" spans="2:3" x14ac:dyDescent="0.25">
      <c r="B64393" s="76"/>
      <c r="C64393" s="75"/>
    </row>
    <row r="64394" spans="2:3" x14ac:dyDescent="0.25">
      <c r="B64394" s="76"/>
      <c r="C64394" s="75"/>
    </row>
    <row r="64395" spans="2:3" x14ac:dyDescent="0.25">
      <c r="B64395" s="76"/>
      <c r="C64395" s="75"/>
    </row>
    <row r="64396" spans="2:3" x14ac:dyDescent="0.25">
      <c r="B64396" s="76"/>
      <c r="C64396" s="75"/>
    </row>
    <row r="64397" spans="2:3" x14ac:dyDescent="0.25">
      <c r="B64397" s="76"/>
      <c r="C64397" s="75"/>
    </row>
    <row r="64398" spans="2:3" x14ac:dyDescent="0.25">
      <c r="B64398" s="76"/>
      <c r="C64398" s="75"/>
    </row>
    <row r="64399" spans="2:3" x14ac:dyDescent="0.25">
      <c r="B64399" s="76"/>
      <c r="C64399" s="75"/>
    </row>
    <row r="64509" spans="2:3" x14ac:dyDescent="0.25">
      <c r="B64509" s="76"/>
      <c r="C64509" s="75"/>
    </row>
    <row r="64510" spans="2:3" x14ac:dyDescent="0.25">
      <c r="B64510" s="76"/>
      <c r="C64510" s="75"/>
    </row>
    <row r="64511" spans="2:3" x14ac:dyDescent="0.25">
      <c r="B64511" s="76"/>
      <c r="C64511" s="75"/>
    </row>
    <row r="64512" spans="2:3" x14ac:dyDescent="0.25">
      <c r="B64512" s="76"/>
      <c r="C64512" s="75"/>
    </row>
    <row r="64513" spans="2:3" x14ac:dyDescent="0.25">
      <c r="B64513" s="76"/>
      <c r="C64513" s="75"/>
    </row>
    <row r="64514" spans="2:3" x14ac:dyDescent="0.25">
      <c r="B64514" s="76"/>
      <c r="C64514" s="75"/>
    </row>
    <row r="64515" spans="2:3" x14ac:dyDescent="0.25">
      <c r="B64515" s="76"/>
      <c r="C64515" s="75"/>
    </row>
    <row r="64516" spans="2:3" x14ac:dyDescent="0.25">
      <c r="B64516" s="76"/>
      <c r="C64516" s="75"/>
    </row>
    <row r="64517" spans="2:3" x14ac:dyDescent="0.25">
      <c r="B64517" s="76"/>
      <c r="C64517" s="75"/>
    </row>
    <row r="64518" spans="2:3" x14ac:dyDescent="0.25">
      <c r="B64518" s="76"/>
      <c r="C64518" s="75"/>
    </row>
    <row r="64519" spans="2:3" x14ac:dyDescent="0.25">
      <c r="B64519" s="76"/>
      <c r="C64519" s="75"/>
    </row>
    <row r="64520" spans="2:3" x14ac:dyDescent="0.25">
      <c r="B64520" s="76"/>
      <c r="C64520" s="75"/>
    </row>
    <row r="64521" spans="2:3" x14ac:dyDescent="0.25">
      <c r="B64521" s="76"/>
      <c r="C64521" s="75"/>
    </row>
    <row r="64631" spans="2:3" x14ac:dyDescent="0.25">
      <c r="B64631" s="76"/>
      <c r="C64631" s="75"/>
    </row>
    <row r="64632" spans="2:3" x14ac:dyDescent="0.25">
      <c r="B64632" s="76"/>
      <c r="C64632" s="75"/>
    </row>
    <row r="64633" spans="2:3" x14ac:dyDescent="0.25">
      <c r="B64633" s="76"/>
      <c r="C64633" s="75"/>
    </row>
    <row r="64634" spans="2:3" x14ac:dyDescent="0.25">
      <c r="B64634" s="76"/>
      <c r="C64634" s="75"/>
    </row>
    <row r="64635" spans="2:3" x14ac:dyDescent="0.25">
      <c r="B64635" s="76"/>
      <c r="C64635" s="75"/>
    </row>
    <row r="64636" spans="2:3" x14ac:dyDescent="0.25">
      <c r="B64636" s="76"/>
      <c r="C64636" s="75"/>
    </row>
    <row r="64637" spans="2:3" x14ac:dyDescent="0.25">
      <c r="B64637" s="76"/>
      <c r="C64637" s="75"/>
    </row>
    <row r="64638" spans="2:3" x14ac:dyDescent="0.25">
      <c r="B64638" s="76"/>
      <c r="C64638" s="75"/>
    </row>
    <row r="64639" spans="2:3" x14ac:dyDescent="0.25">
      <c r="B64639" s="76"/>
      <c r="C64639" s="75"/>
    </row>
    <row r="64640" spans="2:3" x14ac:dyDescent="0.25">
      <c r="B64640" s="76"/>
      <c r="C64640" s="75"/>
    </row>
    <row r="64641" spans="2:3" x14ac:dyDescent="0.25">
      <c r="B64641" s="76"/>
      <c r="C64641" s="75"/>
    </row>
    <row r="64642" spans="2:3" x14ac:dyDescent="0.25">
      <c r="B64642" s="76"/>
      <c r="C64642" s="75"/>
    </row>
    <row r="64643" spans="2:3" x14ac:dyDescent="0.25">
      <c r="B64643" s="76"/>
      <c r="C64643" s="75"/>
    </row>
    <row r="64753" spans="2:3" x14ac:dyDescent="0.25">
      <c r="B64753" s="76"/>
      <c r="C64753" s="75"/>
    </row>
    <row r="64754" spans="2:3" x14ac:dyDescent="0.25">
      <c r="B64754" s="76"/>
      <c r="C64754" s="75"/>
    </row>
    <row r="64755" spans="2:3" x14ac:dyDescent="0.25">
      <c r="B64755" s="76"/>
      <c r="C64755" s="75"/>
    </row>
    <row r="64756" spans="2:3" x14ac:dyDescent="0.25">
      <c r="B64756" s="76"/>
      <c r="C64756" s="75"/>
    </row>
    <row r="64757" spans="2:3" x14ac:dyDescent="0.25">
      <c r="B64757" s="76"/>
      <c r="C64757" s="75"/>
    </row>
    <row r="64758" spans="2:3" x14ac:dyDescent="0.25">
      <c r="B64758" s="76"/>
      <c r="C64758" s="75"/>
    </row>
    <row r="64759" spans="2:3" x14ac:dyDescent="0.25">
      <c r="B64759" s="76"/>
      <c r="C64759" s="75"/>
    </row>
    <row r="64760" spans="2:3" x14ac:dyDescent="0.25">
      <c r="B64760" s="76"/>
      <c r="C64760" s="75"/>
    </row>
    <row r="64761" spans="2:3" x14ac:dyDescent="0.25">
      <c r="B64761" s="76"/>
      <c r="C64761" s="75"/>
    </row>
    <row r="64762" spans="2:3" x14ac:dyDescent="0.25">
      <c r="B64762" s="76"/>
      <c r="C64762" s="75"/>
    </row>
    <row r="64763" spans="2:3" x14ac:dyDescent="0.25">
      <c r="B64763" s="76"/>
      <c r="C64763" s="75"/>
    </row>
    <row r="64764" spans="2:3" x14ac:dyDescent="0.25">
      <c r="B64764" s="76"/>
      <c r="C64764" s="75"/>
    </row>
    <row r="64765" spans="2:3" x14ac:dyDescent="0.25">
      <c r="B64765" s="76"/>
      <c r="C64765" s="75"/>
    </row>
    <row r="64875" spans="2:3" x14ac:dyDescent="0.25">
      <c r="B64875" s="76"/>
      <c r="C64875" s="75"/>
    </row>
    <row r="64876" spans="2:3" x14ac:dyDescent="0.25">
      <c r="B64876" s="76"/>
      <c r="C64876" s="75"/>
    </row>
    <row r="64877" spans="2:3" x14ac:dyDescent="0.25">
      <c r="B64877" s="76"/>
      <c r="C64877" s="75"/>
    </row>
    <row r="64878" spans="2:3" x14ac:dyDescent="0.25">
      <c r="B64878" s="76"/>
      <c r="C64878" s="75"/>
    </row>
    <row r="64879" spans="2:3" x14ac:dyDescent="0.25">
      <c r="B64879" s="76"/>
      <c r="C64879" s="75"/>
    </row>
    <row r="64880" spans="2:3" x14ac:dyDescent="0.25">
      <c r="B64880" s="76"/>
      <c r="C64880" s="75"/>
    </row>
    <row r="64881" spans="2:3" x14ac:dyDescent="0.25">
      <c r="B64881" s="76"/>
      <c r="C64881" s="75"/>
    </row>
    <row r="64882" spans="2:3" x14ac:dyDescent="0.25">
      <c r="B64882" s="76"/>
      <c r="C64882" s="75"/>
    </row>
    <row r="64883" spans="2:3" x14ac:dyDescent="0.25">
      <c r="B64883" s="76"/>
      <c r="C64883" s="75"/>
    </row>
    <row r="64884" spans="2:3" x14ac:dyDescent="0.25">
      <c r="B64884" s="76"/>
      <c r="C64884" s="75"/>
    </row>
    <row r="64885" spans="2:3" x14ac:dyDescent="0.25">
      <c r="B64885" s="76"/>
      <c r="C64885" s="75"/>
    </row>
    <row r="64886" spans="2:3" x14ac:dyDescent="0.25">
      <c r="B64886" s="76"/>
      <c r="C64886" s="75"/>
    </row>
    <row r="64887" spans="2:3" x14ac:dyDescent="0.25">
      <c r="B64887" s="76"/>
      <c r="C64887" s="75"/>
    </row>
    <row r="64997" spans="2:3" x14ac:dyDescent="0.25">
      <c r="B64997" s="76"/>
      <c r="C64997" s="75"/>
    </row>
    <row r="64998" spans="2:3" x14ac:dyDescent="0.25">
      <c r="B64998" s="76"/>
      <c r="C64998" s="75"/>
    </row>
    <row r="64999" spans="2:3" x14ac:dyDescent="0.25">
      <c r="B64999" s="76"/>
      <c r="C64999" s="75"/>
    </row>
    <row r="65000" spans="2:3" x14ac:dyDescent="0.25">
      <c r="B65000" s="76"/>
      <c r="C65000" s="75"/>
    </row>
    <row r="65001" spans="2:3" x14ac:dyDescent="0.25">
      <c r="B65001" s="76"/>
      <c r="C65001" s="75"/>
    </row>
    <row r="65002" spans="2:3" x14ac:dyDescent="0.25">
      <c r="B65002" s="76"/>
      <c r="C65002" s="75"/>
    </row>
    <row r="65003" spans="2:3" x14ac:dyDescent="0.25">
      <c r="B65003" s="76"/>
      <c r="C65003" s="75"/>
    </row>
    <row r="65004" spans="2:3" x14ac:dyDescent="0.25">
      <c r="B65004" s="76"/>
      <c r="C65004" s="75"/>
    </row>
    <row r="65005" spans="2:3" x14ac:dyDescent="0.25">
      <c r="B65005" s="76"/>
      <c r="C65005" s="75"/>
    </row>
    <row r="65006" spans="2:3" x14ac:dyDescent="0.25">
      <c r="B65006" s="76"/>
      <c r="C65006" s="75"/>
    </row>
    <row r="65007" spans="2:3" x14ac:dyDescent="0.25">
      <c r="B65007" s="76"/>
      <c r="C65007" s="75"/>
    </row>
    <row r="65008" spans="2:3" x14ac:dyDescent="0.25">
      <c r="B65008" s="76"/>
      <c r="C65008" s="75"/>
    </row>
    <row r="65009" spans="2:3" x14ac:dyDescent="0.25">
      <c r="B65009" s="76"/>
      <c r="C65009" s="75"/>
    </row>
    <row r="65119" spans="2:3" x14ac:dyDescent="0.25">
      <c r="B65119" s="76"/>
      <c r="C65119" s="75"/>
    </row>
    <row r="65120" spans="2:3" x14ac:dyDescent="0.25">
      <c r="B65120" s="76"/>
      <c r="C65120" s="75"/>
    </row>
    <row r="65121" spans="2:3" x14ac:dyDescent="0.25">
      <c r="B65121" s="76"/>
      <c r="C65121" s="75"/>
    </row>
    <row r="65122" spans="2:3" x14ac:dyDescent="0.25">
      <c r="B65122" s="76"/>
      <c r="C65122" s="75"/>
    </row>
    <row r="65123" spans="2:3" x14ac:dyDescent="0.25">
      <c r="B65123" s="76"/>
      <c r="C65123" s="75"/>
    </row>
    <row r="65124" spans="2:3" x14ac:dyDescent="0.25">
      <c r="B65124" s="76"/>
      <c r="C65124" s="75"/>
    </row>
    <row r="65125" spans="2:3" x14ac:dyDescent="0.25">
      <c r="B65125" s="76"/>
      <c r="C65125" s="75"/>
    </row>
    <row r="65126" spans="2:3" x14ac:dyDescent="0.25">
      <c r="B65126" s="76"/>
      <c r="C65126" s="75"/>
    </row>
    <row r="65127" spans="2:3" x14ac:dyDescent="0.25">
      <c r="B65127" s="76"/>
      <c r="C65127" s="75"/>
    </row>
    <row r="65128" spans="2:3" x14ac:dyDescent="0.25">
      <c r="B65128" s="76"/>
      <c r="C65128" s="75"/>
    </row>
    <row r="65129" spans="2:3" x14ac:dyDescent="0.25">
      <c r="B65129" s="76"/>
      <c r="C65129" s="75"/>
    </row>
    <row r="65130" spans="2:3" x14ac:dyDescent="0.25">
      <c r="B65130" s="76"/>
      <c r="C65130" s="75"/>
    </row>
    <row r="65131" spans="2:3" x14ac:dyDescent="0.25">
      <c r="B65131" s="76"/>
      <c r="C65131" s="75"/>
    </row>
    <row r="65241" spans="2:3" x14ac:dyDescent="0.25">
      <c r="B65241" s="76"/>
      <c r="C65241" s="75"/>
    </row>
    <row r="65242" spans="2:3" x14ac:dyDescent="0.25">
      <c r="B65242" s="76"/>
      <c r="C65242" s="75"/>
    </row>
    <row r="65243" spans="2:3" x14ac:dyDescent="0.25">
      <c r="B65243" s="76"/>
      <c r="C65243" s="75"/>
    </row>
    <row r="65244" spans="2:3" x14ac:dyDescent="0.25">
      <c r="B65244" s="76"/>
      <c r="C65244" s="75"/>
    </row>
    <row r="65245" spans="2:3" x14ac:dyDescent="0.25">
      <c r="B65245" s="76"/>
      <c r="C65245" s="75"/>
    </row>
    <row r="65246" spans="2:3" x14ac:dyDescent="0.25">
      <c r="B65246" s="76"/>
      <c r="C65246" s="75"/>
    </row>
    <row r="65247" spans="2:3" x14ac:dyDescent="0.25">
      <c r="B65247" s="76"/>
      <c r="C65247" s="75"/>
    </row>
    <row r="65248" spans="2:3" x14ac:dyDescent="0.25">
      <c r="B65248" s="76"/>
      <c r="C65248" s="75"/>
    </row>
    <row r="65249" spans="2:3" x14ac:dyDescent="0.25">
      <c r="B65249" s="76"/>
      <c r="C65249" s="75"/>
    </row>
    <row r="65250" spans="2:3" x14ac:dyDescent="0.25">
      <c r="B65250" s="76"/>
      <c r="C65250" s="75"/>
    </row>
    <row r="65251" spans="2:3" x14ac:dyDescent="0.25">
      <c r="B65251" s="76"/>
      <c r="C65251" s="75"/>
    </row>
    <row r="65252" spans="2:3" x14ac:dyDescent="0.25">
      <c r="B65252" s="76"/>
      <c r="C65252" s="75"/>
    </row>
    <row r="65253" spans="2:3" x14ac:dyDescent="0.25">
      <c r="B65253" s="76"/>
      <c r="C65253" s="75"/>
    </row>
    <row r="65363" spans="2:3" x14ac:dyDescent="0.25">
      <c r="B65363" s="76"/>
      <c r="C65363" s="75"/>
    </row>
    <row r="65364" spans="2:3" x14ac:dyDescent="0.25">
      <c r="B65364" s="76"/>
      <c r="C65364" s="75"/>
    </row>
    <row r="65365" spans="2:3" x14ac:dyDescent="0.25">
      <c r="B65365" s="76"/>
      <c r="C65365" s="75"/>
    </row>
    <row r="65366" spans="2:3" x14ac:dyDescent="0.25">
      <c r="B65366" s="76"/>
      <c r="C65366" s="75"/>
    </row>
    <row r="65367" spans="2:3" x14ac:dyDescent="0.25">
      <c r="B65367" s="76"/>
      <c r="C65367" s="75"/>
    </row>
    <row r="65368" spans="2:3" x14ac:dyDescent="0.25">
      <c r="B65368" s="76"/>
      <c r="C65368" s="75"/>
    </row>
    <row r="65369" spans="2:3" x14ac:dyDescent="0.25">
      <c r="B65369" s="76"/>
      <c r="C65369" s="75"/>
    </row>
    <row r="65370" spans="2:3" x14ac:dyDescent="0.25">
      <c r="B65370" s="76"/>
      <c r="C65370" s="75"/>
    </row>
    <row r="65371" spans="2:3" x14ac:dyDescent="0.25">
      <c r="B65371" s="76"/>
      <c r="C65371" s="75"/>
    </row>
    <row r="65372" spans="2:3" x14ac:dyDescent="0.25">
      <c r="B65372" s="76"/>
      <c r="C65372" s="75"/>
    </row>
    <row r="65373" spans="2:3" x14ac:dyDescent="0.25">
      <c r="B65373" s="76"/>
      <c r="C65373" s="75"/>
    </row>
    <row r="65374" spans="2:3" x14ac:dyDescent="0.25">
      <c r="B65374" s="76"/>
      <c r="C65374" s="75"/>
    </row>
    <row r="65375" spans="2:3" x14ac:dyDescent="0.25">
      <c r="B65375" s="76"/>
      <c r="C65375" s="75"/>
    </row>
    <row r="65485" spans="2:3" x14ac:dyDescent="0.25">
      <c r="B65485" s="76"/>
      <c r="C65485" s="75"/>
    </row>
    <row r="65486" spans="2:3" x14ac:dyDescent="0.25">
      <c r="B65486" s="76"/>
      <c r="C65486" s="75"/>
    </row>
    <row r="65487" spans="2:3" x14ac:dyDescent="0.25">
      <c r="B65487" s="76"/>
      <c r="C65487" s="75"/>
    </row>
    <row r="65488" spans="2:3" x14ac:dyDescent="0.25">
      <c r="B65488" s="76"/>
      <c r="C65488" s="75"/>
    </row>
    <row r="65489" spans="2:3" x14ac:dyDescent="0.25">
      <c r="B65489" s="76"/>
      <c r="C65489" s="75"/>
    </row>
    <row r="65490" spans="2:3" x14ac:dyDescent="0.25">
      <c r="B65490" s="76"/>
      <c r="C65490" s="75"/>
    </row>
    <row r="65491" spans="2:3" x14ac:dyDescent="0.25">
      <c r="B65491" s="76"/>
      <c r="C65491" s="75"/>
    </row>
    <row r="65492" spans="2:3" x14ac:dyDescent="0.25">
      <c r="B65492" s="76"/>
      <c r="C65492" s="75"/>
    </row>
    <row r="65493" spans="2:3" x14ac:dyDescent="0.25">
      <c r="B65493" s="76"/>
      <c r="C65493" s="75"/>
    </row>
    <row r="65494" spans="2:3" x14ac:dyDescent="0.25">
      <c r="B65494" s="76"/>
      <c r="C65494" s="75"/>
    </row>
    <row r="65495" spans="2:3" x14ac:dyDescent="0.25">
      <c r="B65495" s="76"/>
      <c r="C65495" s="75"/>
    </row>
    <row r="65496" spans="2:3" x14ac:dyDescent="0.25">
      <c r="B65496" s="76"/>
      <c r="C65496" s="75"/>
    </row>
    <row r="65497" spans="2:3" x14ac:dyDescent="0.25">
      <c r="B65497" s="76"/>
      <c r="C65497" s="75"/>
    </row>
    <row r="65607" spans="2:3" x14ac:dyDescent="0.25">
      <c r="B65607" s="76"/>
      <c r="C65607" s="75"/>
    </row>
    <row r="65608" spans="2:3" x14ac:dyDescent="0.25">
      <c r="B65608" s="76"/>
      <c r="C65608" s="75"/>
    </row>
    <row r="65609" spans="2:3" x14ac:dyDescent="0.25">
      <c r="B65609" s="76"/>
      <c r="C65609" s="75"/>
    </row>
    <row r="65610" spans="2:3" x14ac:dyDescent="0.25">
      <c r="B65610" s="76"/>
      <c r="C65610" s="75"/>
    </row>
    <row r="65611" spans="2:3" x14ac:dyDescent="0.25">
      <c r="B65611" s="76"/>
      <c r="C65611" s="75"/>
    </row>
    <row r="65612" spans="2:3" x14ac:dyDescent="0.25">
      <c r="B65612" s="76"/>
      <c r="C65612" s="75"/>
    </row>
    <row r="65613" spans="2:3" x14ac:dyDescent="0.25">
      <c r="B65613" s="76"/>
      <c r="C65613" s="75"/>
    </row>
    <row r="65614" spans="2:3" x14ac:dyDescent="0.25">
      <c r="B65614" s="76"/>
      <c r="C65614" s="75"/>
    </row>
    <row r="65615" spans="2:3" x14ac:dyDescent="0.25">
      <c r="B65615" s="76"/>
      <c r="C65615" s="75"/>
    </row>
    <row r="65616" spans="2:3" x14ac:dyDescent="0.25">
      <c r="B65616" s="76"/>
      <c r="C65616" s="75"/>
    </row>
    <row r="65617" spans="2:3" x14ac:dyDescent="0.25">
      <c r="B65617" s="76"/>
      <c r="C65617" s="75"/>
    </row>
    <row r="65618" spans="2:3" x14ac:dyDescent="0.25">
      <c r="B65618" s="76"/>
      <c r="C65618" s="75"/>
    </row>
    <row r="65619" spans="2:3" x14ac:dyDescent="0.25">
      <c r="B65619" s="76"/>
      <c r="C65619" s="75"/>
    </row>
    <row r="65729" spans="2:3" x14ac:dyDescent="0.25">
      <c r="B65729" s="76"/>
      <c r="C65729" s="75"/>
    </row>
    <row r="65730" spans="2:3" x14ac:dyDescent="0.25">
      <c r="B65730" s="76"/>
      <c r="C65730" s="75"/>
    </row>
    <row r="65731" spans="2:3" x14ac:dyDescent="0.25">
      <c r="B65731" s="76"/>
      <c r="C65731" s="75"/>
    </row>
    <row r="65732" spans="2:3" x14ac:dyDescent="0.25">
      <c r="B65732" s="76"/>
      <c r="C65732" s="75"/>
    </row>
    <row r="65733" spans="2:3" x14ac:dyDescent="0.25">
      <c r="B65733" s="76"/>
      <c r="C65733" s="75"/>
    </row>
    <row r="65734" spans="2:3" x14ac:dyDescent="0.25">
      <c r="B65734" s="76"/>
      <c r="C65734" s="75"/>
    </row>
    <row r="65735" spans="2:3" x14ac:dyDescent="0.25">
      <c r="B65735" s="76"/>
      <c r="C65735" s="75"/>
    </row>
    <row r="65736" spans="2:3" x14ac:dyDescent="0.25">
      <c r="B65736" s="76"/>
      <c r="C65736" s="75"/>
    </row>
    <row r="65737" spans="2:3" x14ac:dyDescent="0.25">
      <c r="B65737" s="76"/>
      <c r="C65737" s="75"/>
    </row>
    <row r="65738" spans="2:3" x14ac:dyDescent="0.25">
      <c r="B65738" s="76"/>
      <c r="C65738" s="75"/>
    </row>
    <row r="65739" spans="2:3" x14ac:dyDescent="0.25">
      <c r="B65739" s="76"/>
      <c r="C65739" s="75"/>
    </row>
    <row r="65740" spans="2:3" x14ac:dyDescent="0.25">
      <c r="B65740" s="76"/>
      <c r="C65740" s="75"/>
    </row>
    <row r="65741" spans="2:3" x14ac:dyDescent="0.25">
      <c r="B65741" s="76"/>
      <c r="C65741" s="75"/>
    </row>
    <row r="65851" spans="2:3" x14ac:dyDescent="0.25">
      <c r="B65851" s="76"/>
      <c r="C65851" s="75"/>
    </row>
    <row r="65852" spans="2:3" x14ac:dyDescent="0.25">
      <c r="B65852" s="76"/>
      <c r="C65852" s="75"/>
    </row>
    <row r="65853" spans="2:3" x14ac:dyDescent="0.25">
      <c r="B65853" s="76"/>
      <c r="C65853" s="75"/>
    </row>
    <row r="65854" spans="2:3" x14ac:dyDescent="0.25">
      <c r="B65854" s="76"/>
      <c r="C65854" s="75"/>
    </row>
    <row r="65855" spans="2:3" x14ac:dyDescent="0.25">
      <c r="B65855" s="76"/>
      <c r="C65855" s="75"/>
    </row>
    <row r="65856" spans="2:3" x14ac:dyDescent="0.25">
      <c r="B65856" s="76"/>
      <c r="C65856" s="75"/>
    </row>
    <row r="65857" spans="2:3" x14ac:dyDescent="0.25">
      <c r="B65857" s="76"/>
      <c r="C65857" s="75"/>
    </row>
    <row r="65858" spans="2:3" x14ac:dyDescent="0.25">
      <c r="B65858" s="76"/>
      <c r="C65858" s="75"/>
    </row>
    <row r="65859" spans="2:3" x14ac:dyDescent="0.25">
      <c r="B65859" s="76"/>
      <c r="C65859" s="75"/>
    </row>
    <row r="65860" spans="2:3" x14ac:dyDescent="0.25">
      <c r="B65860" s="76"/>
      <c r="C65860" s="75"/>
    </row>
    <row r="65861" spans="2:3" x14ac:dyDescent="0.25">
      <c r="B65861" s="76"/>
      <c r="C65861" s="75"/>
    </row>
    <row r="65862" spans="2:3" x14ac:dyDescent="0.25">
      <c r="B65862" s="76"/>
      <c r="C65862" s="75"/>
    </row>
    <row r="65863" spans="2:3" x14ac:dyDescent="0.25">
      <c r="B65863" s="76"/>
      <c r="C65863" s="75"/>
    </row>
    <row r="65973" spans="2:3" x14ac:dyDescent="0.25">
      <c r="B65973" s="76"/>
      <c r="C65973" s="75"/>
    </row>
    <row r="65974" spans="2:3" x14ac:dyDescent="0.25">
      <c r="B65974" s="76"/>
      <c r="C65974" s="75"/>
    </row>
    <row r="65975" spans="2:3" x14ac:dyDescent="0.25">
      <c r="B65975" s="76"/>
      <c r="C65975" s="75"/>
    </row>
    <row r="65976" spans="2:3" x14ac:dyDescent="0.25">
      <c r="B65976" s="76"/>
      <c r="C65976" s="75"/>
    </row>
    <row r="65977" spans="2:3" x14ac:dyDescent="0.25">
      <c r="B65977" s="76"/>
      <c r="C65977" s="75"/>
    </row>
    <row r="65978" spans="2:3" x14ac:dyDescent="0.25">
      <c r="B65978" s="76"/>
      <c r="C65978" s="75"/>
    </row>
    <row r="65979" spans="2:3" x14ac:dyDescent="0.25">
      <c r="B65979" s="76"/>
      <c r="C65979" s="75"/>
    </row>
    <row r="65980" spans="2:3" x14ac:dyDescent="0.25">
      <c r="B65980" s="76"/>
      <c r="C65980" s="75"/>
    </row>
    <row r="65981" spans="2:3" x14ac:dyDescent="0.25">
      <c r="B65981" s="76"/>
      <c r="C65981" s="75"/>
    </row>
    <row r="65982" spans="2:3" x14ac:dyDescent="0.25">
      <c r="B65982" s="76"/>
      <c r="C65982" s="75"/>
    </row>
    <row r="65983" spans="2:3" x14ac:dyDescent="0.25">
      <c r="B65983" s="76"/>
      <c r="C65983" s="75"/>
    </row>
    <row r="65984" spans="2:3" x14ac:dyDescent="0.25">
      <c r="B65984" s="76"/>
      <c r="C65984" s="75"/>
    </row>
    <row r="65985" spans="2:3" x14ac:dyDescent="0.25">
      <c r="B65985" s="76"/>
      <c r="C65985" s="75"/>
    </row>
    <row r="66095" spans="2:3" x14ac:dyDescent="0.25">
      <c r="B66095" s="76"/>
      <c r="C66095" s="75"/>
    </row>
    <row r="66096" spans="2:3" x14ac:dyDescent="0.25">
      <c r="B66096" s="76"/>
      <c r="C66096" s="75"/>
    </row>
    <row r="66097" spans="2:3" x14ac:dyDescent="0.25">
      <c r="B66097" s="76"/>
      <c r="C66097" s="75"/>
    </row>
    <row r="66098" spans="2:3" x14ac:dyDescent="0.25">
      <c r="B66098" s="76"/>
      <c r="C66098" s="75"/>
    </row>
    <row r="66099" spans="2:3" x14ac:dyDescent="0.25">
      <c r="B66099" s="76"/>
      <c r="C66099" s="75"/>
    </row>
    <row r="66100" spans="2:3" x14ac:dyDescent="0.25">
      <c r="B66100" s="76"/>
      <c r="C66100" s="75"/>
    </row>
    <row r="66101" spans="2:3" x14ac:dyDescent="0.25">
      <c r="B66101" s="76"/>
      <c r="C66101" s="75"/>
    </row>
    <row r="66102" spans="2:3" x14ac:dyDescent="0.25">
      <c r="B66102" s="76"/>
      <c r="C66102" s="75"/>
    </row>
    <row r="66103" spans="2:3" x14ac:dyDescent="0.25">
      <c r="B66103" s="76"/>
      <c r="C66103" s="75"/>
    </row>
    <row r="66104" spans="2:3" x14ac:dyDescent="0.25">
      <c r="B66104" s="76"/>
      <c r="C66104" s="75"/>
    </row>
    <row r="66105" spans="2:3" x14ac:dyDescent="0.25">
      <c r="B66105" s="76"/>
      <c r="C66105" s="75"/>
    </row>
    <row r="66106" spans="2:3" x14ac:dyDescent="0.25">
      <c r="B66106" s="76"/>
      <c r="C66106" s="75"/>
    </row>
    <row r="66107" spans="2:3" x14ac:dyDescent="0.25">
      <c r="B66107" s="76"/>
      <c r="C66107" s="75"/>
    </row>
    <row r="66217" spans="2:3" x14ac:dyDescent="0.25">
      <c r="B66217" s="76"/>
      <c r="C66217" s="75"/>
    </row>
    <row r="66218" spans="2:3" x14ac:dyDescent="0.25">
      <c r="B66218" s="76"/>
      <c r="C66218" s="75"/>
    </row>
    <row r="66219" spans="2:3" x14ac:dyDescent="0.25">
      <c r="B66219" s="76"/>
      <c r="C66219" s="75"/>
    </row>
    <row r="66220" spans="2:3" x14ac:dyDescent="0.25">
      <c r="B66220" s="76"/>
      <c r="C66220" s="75"/>
    </row>
    <row r="66221" spans="2:3" x14ac:dyDescent="0.25">
      <c r="B66221" s="76"/>
      <c r="C66221" s="75"/>
    </row>
    <row r="66222" spans="2:3" x14ac:dyDescent="0.25">
      <c r="B66222" s="76"/>
      <c r="C66222" s="75"/>
    </row>
    <row r="66223" spans="2:3" x14ac:dyDescent="0.25">
      <c r="B66223" s="76"/>
      <c r="C66223" s="75"/>
    </row>
    <row r="66224" spans="2:3" x14ac:dyDescent="0.25">
      <c r="B66224" s="76"/>
      <c r="C66224" s="75"/>
    </row>
    <row r="66225" spans="2:3" x14ac:dyDescent="0.25">
      <c r="B66225" s="76"/>
      <c r="C66225" s="75"/>
    </row>
    <row r="66226" spans="2:3" x14ac:dyDescent="0.25">
      <c r="B66226" s="76"/>
      <c r="C66226" s="75"/>
    </row>
    <row r="66227" spans="2:3" x14ac:dyDescent="0.25">
      <c r="B66227" s="76"/>
      <c r="C66227" s="75"/>
    </row>
    <row r="66228" spans="2:3" x14ac:dyDescent="0.25">
      <c r="B66228" s="76"/>
      <c r="C66228" s="75"/>
    </row>
    <row r="66229" spans="2:3" x14ac:dyDescent="0.25">
      <c r="B66229" s="76"/>
      <c r="C66229" s="75"/>
    </row>
    <row r="66339" spans="2:3" x14ac:dyDescent="0.25">
      <c r="B66339" s="76"/>
      <c r="C66339" s="75"/>
    </row>
    <row r="66340" spans="2:3" x14ac:dyDescent="0.25">
      <c r="B66340" s="76"/>
      <c r="C66340" s="75"/>
    </row>
    <row r="66341" spans="2:3" x14ac:dyDescent="0.25">
      <c r="B66341" s="76"/>
      <c r="C66341" s="75"/>
    </row>
    <row r="66342" spans="2:3" x14ac:dyDescent="0.25">
      <c r="B66342" s="76"/>
      <c r="C66342" s="75"/>
    </row>
    <row r="66343" spans="2:3" x14ac:dyDescent="0.25">
      <c r="B66343" s="76"/>
      <c r="C66343" s="75"/>
    </row>
    <row r="66344" spans="2:3" x14ac:dyDescent="0.25">
      <c r="B66344" s="76"/>
      <c r="C66344" s="75"/>
    </row>
    <row r="66345" spans="2:3" x14ac:dyDescent="0.25">
      <c r="B66345" s="76"/>
      <c r="C66345" s="75"/>
    </row>
    <row r="66346" spans="2:3" x14ac:dyDescent="0.25">
      <c r="B66346" s="76"/>
      <c r="C66346" s="75"/>
    </row>
    <row r="66347" spans="2:3" x14ac:dyDescent="0.25">
      <c r="B66347" s="76"/>
      <c r="C66347" s="75"/>
    </row>
    <row r="66348" spans="2:3" x14ac:dyDescent="0.25">
      <c r="B66348" s="76"/>
      <c r="C66348" s="75"/>
    </row>
    <row r="66349" spans="2:3" x14ac:dyDescent="0.25">
      <c r="B66349" s="76"/>
      <c r="C66349" s="75"/>
    </row>
    <row r="66350" spans="2:3" x14ac:dyDescent="0.25">
      <c r="B66350" s="76"/>
      <c r="C66350" s="75"/>
    </row>
    <row r="66351" spans="2:3" x14ac:dyDescent="0.25">
      <c r="B66351" s="76"/>
      <c r="C66351" s="75"/>
    </row>
    <row r="66461" spans="2:3" x14ac:dyDescent="0.25">
      <c r="B66461" s="76"/>
      <c r="C66461" s="75"/>
    </row>
    <row r="66462" spans="2:3" x14ac:dyDescent="0.25">
      <c r="B66462" s="76"/>
      <c r="C66462" s="75"/>
    </row>
    <row r="66463" spans="2:3" x14ac:dyDescent="0.25">
      <c r="B66463" s="76"/>
      <c r="C66463" s="75"/>
    </row>
    <row r="66464" spans="2:3" x14ac:dyDescent="0.25">
      <c r="B66464" s="76"/>
      <c r="C66464" s="75"/>
    </row>
    <row r="66465" spans="2:3" x14ac:dyDescent="0.25">
      <c r="B66465" s="76"/>
      <c r="C66465" s="75"/>
    </row>
    <row r="66466" spans="2:3" x14ac:dyDescent="0.25">
      <c r="B66466" s="76"/>
      <c r="C66466" s="75"/>
    </row>
    <row r="66467" spans="2:3" x14ac:dyDescent="0.25">
      <c r="B66467" s="76"/>
      <c r="C66467" s="75"/>
    </row>
    <row r="66468" spans="2:3" x14ac:dyDescent="0.25">
      <c r="B66468" s="76"/>
      <c r="C66468" s="75"/>
    </row>
    <row r="66469" spans="2:3" x14ac:dyDescent="0.25">
      <c r="B66469" s="76"/>
      <c r="C66469" s="75"/>
    </row>
    <row r="66470" spans="2:3" x14ac:dyDescent="0.25">
      <c r="B66470" s="76"/>
      <c r="C66470" s="75"/>
    </row>
    <row r="66471" spans="2:3" x14ac:dyDescent="0.25">
      <c r="B66471" s="76"/>
      <c r="C66471" s="75"/>
    </row>
    <row r="66472" spans="2:3" x14ac:dyDescent="0.25">
      <c r="B66472" s="76"/>
      <c r="C66472" s="75"/>
    </row>
    <row r="66473" spans="2:3" x14ac:dyDescent="0.25">
      <c r="B66473" s="76"/>
      <c r="C66473" s="75"/>
    </row>
    <row r="66583" spans="2:3" x14ac:dyDescent="0.25">
      <c r="B66583" s="76"/>
      <c r="C66583" s="75"/>
    </row>
    <row r="66584" spans="2:3" x14ac:dyDescent="0.25">
      <c r="B66584" s="76"/>
      <c r="C66584" s="75"/>
    </row>
    <row r="66585" spans="2:3" x14ac:dyDescent="0.25">
      <c r="B66585" s="76"/>
      <c r="C66585" s="75"/>
    </row>
    <row r="66586" spans="2:3" x14ac:dyDescent="0.25">
      <c r="B66586" s="76"/>
      <c r="C66586" s="75"/>
    </row>
    <row r="66587" spans="2:3" x14ac:dyDescent="0.25">
      <c r="B66587" s="76"/>
      <c r="C66587" s="75"/>
    </row>
    <row r="66588" spans="2:3" x14ac:dyDescent="0.25">
      <c r="B66588" s="76"/>
      <c r="C66588" s="75"/>
    </row>
    <row r="66589" spans="2:3" x14ac:dyDescent="0.25">
      <c r="B66589" s="76"/>
      <c r="C66589" s="75"/>
    </row>
    <row r="66590" spans="2:3" x14ac:dyDescent="0.25">
      <c r="B66590" s="76"/>
      <c r="C66590" s="75"/>
    </row>
    <row r="66591" spans="2:3" x14ac:dyDescent="0.25">
      <c r="B66591" s="76"/>
      <c r="C66591" s="75"/>
    </row>
    <row r="66592" spans="2:3" x14ac:dyDescent="0.25">
      <c r="B66592" s="76"/>
      <c r="C66592" s="75"/>
    </row>
    <row r="66593" spans="2:3" x14ac:dyDescent="0.25">
      <c r="B66593" s="76"/>
      <c r="C66593" s="75"/>
    </row>
    <row r="66594" spans="2:3" x14ac:dyDescent="0.25">
      <c r="B66594" s="76"/>
      <c r="C66594" s="75"/>
    </row>
    <row r="66595" spans="2:3" x14ac:dyDescent="0.25">
      <c r="B66595" s="76"/>
      <c r="C66595" s="75"/>
    </row>
    <row r="66705" spans="2:3" x14ac:dyDescent="0.25">
      <c r="B66705" s="76"/>
      <c r="C66705" s="75"/>
    </row>
    <row r="66706" spans="2:3" x14ac:dyDescent="0.25">
      <c r="B66706" s="76"/>
      <c r="C66706" s="75"/>
    </row>
    <row r="66707" spans="2:3" x14ac:dyDescent="0.25">
      <c r="B66707" s="76"/>
      <c r="C66707" s="75"/>
    </row>
    <row r="66708" spans="2:3" x14ac:dyDescent="0.25">
      <c r="B66708" s="76"/>
      <c r="C66708" s="75"/>
    </row>
    <row r="66709" spans="2:3" x14ac:dyDescent="0.25">
      <c r="B66709" s="76"/>
      <c r="C66709" s="75"/>
    </row>
    <row r="66710" spans="2:3" x14ac:dyDescent="0.25">
      <c r="B66710" s="76"/>
      <c r="C66710" s="75"/>
    </row>
    <row r="66711" spans="2:3" x14ac:dyDescent="0.25">
      <c r="B66711" s="76"/>
      <c r="C66711" s="75"/>
    </row>
    <row r="66712" spans="2:3" x14ac:dyDescent="0.25">
      <c r="B66712" s="76"/>
      <c r="C66712" s="75"/>
    </row>
    <row r="66713" spans="2:3" x14ac:dyDescent="0.25">
      <c r="B66713" s="76"/>
      <c r="C66713" s="75"/>
    </row>
    <row r="66714" spans="2:3" x14ac:dyDescent="0.25">
      <c r="B66714" s="76"/>
      <c r="C66714" s="75"/>
    </row>
    <row r="66715" spans="2:3" x14ac:dyDescent="0.25">
      <c r="B66715" s="76"/>
      <c r="C66715" s="75"/>
    </row>
    <row r="66716" spans="2:3" x14ac:dyDescent="0.25">
      <c r="B66716" s="76"/>
      <c r="C66716" s="75"/>
    </row>
    <row r="66717" spans="2:3" x14ac:dyDescent="0.25">
      <c r="B66717" s="76"/>
      <c r="C66717" s="75"/>
    </row>
    <row r="66827" spans="2:3" x14ac:dyDescent="0.25">
      <c r="B66827" s="76"/>
      <c r="C66827" s="75"/>
    </row>
    <row r="66828" spans="2:3" x14ac:dyDescent="0.25">
      <c r="B66828" s="76"/>
      <c r="C66828" s="75"/>
    </row>
    <row r="66829" spans="2:3" x14ac:dyDescent="0.25">
      <c r="B66829" s="76"/>
      <c r="C66829" s="75"/>
    </row>
    <row r="66830" spans="2:3" x14ac:dyDescent="0.25">
      <c r="B66830" s="76"/>
      <c r="C66830" s="75"/>
    </row>
    <row r="66831" spans="2:3" x14ac:dyDescent="0.25">
      <c r="B66831" s="76"/>
      <c r="C66831" s="75"/>
    </row>
    <row r="66832" spans="2:3" x14ac:dyDescent="0.25">
      <c r="B66832" s="76"/>
      <c r="C66832" s="75"/>
    </row>
    <row r="66833" spans="2:3" x14ac:dyDescent="0.25">
      <c r="B66833" s="76"/>
      <c r="C66833" s="75"/>
    </row>
    <row r="66834" spans="2:3" x14ac:dyDescent="0.25">
      <c r="B66834" s="76"/>
      <c r="C66834" s="75"/>
    </row>
    <row r="66835" spans="2:3" x14ac:dyDescent="0.25">
      <c r="B66835" s="76"/>
      <c r="C66835" s="75"/>
    </row>
    <row r="66836" spans="2:3" x14ac:dyDescent="0.25">
      <c r="B66836" s="76"/>
      <c r="C66836" s="75"/>
    </row>
    <row r="66837" spans="2:3" x14ac:dyDescent="0.25">
      <c r="B66837" s="76"/>
      <c r="C66837" s="75"/>
    </row>
    <row r="66838" spans="2:3" x14ac:dyDescent="0.25">
      <c r="B66838" s="76"/>
      <c r="C66838" s="75"/>
    </row>
    <row r="66839" spans="2:3" x14ac:dyDescent="0.25">
      <c r="B66839" s="76"/>
      <c r="C66839" s="75"/>
    </row>
    <row r="66949" spans="2:3" x14ac:dyDescent="0.25">
      <c r="B66949" s="76"/>
      <c r="C66949" s="75"/>
    </row>
    <row r="66950" spans="2:3" x14ac:dyDescent="0.25">
      <c r="B66950" s="76"/>
      <c r="C66950" s="75"/>
    </row>
    <row r="66951" spans="2:3" x14ac:dyDescent="0.25">
      <c r="B66951" s="76"/>
      <c r="C66951" s="75"/>
    </row>
    <row r="66952" spans="2:3" x14ac:dyDescent="0.25">
      <c r="B66952" s="76"/>
      <c r="C66952" s="75"/>
    </row>
    <row r="66953" spans="2:3" x14ac:dyDescent="0.25">
      <c r="B66953" s="76"/>
      <c r="C66953" s="75"/>
    </row>
    <row r="66954" spans="2:3" x14ac:dyDescent="0.25">
      <c r="B66954" s="76"/>
      <c r="C66954" s="75"/>
    </row>
    <row r="66955" spans="2:3" x14ac:dyDescent="0.25">
      <c r="B66955" s="76"/>
      <c r="C66955" s="75"/>
    </row>
    <row r="66956" spans="2:3" x14ac:dyDescent="0.25">
      <c r="B66956" s="76"/>
      <c r="C66956" s="75"/>
    </row>
    <row r="66957" spans="2:3" x14ac:dyDescent="0.25">
      <c r="B66957" s="76"/>
      <c r="C66957" s="75"/>
    </row>
    <row r="66958" spans="2:3" x14ac:dyDescent="0.25">
      <c r="B66958" s="76"/>
      <c r="C66958" s="75"/>
    </row>
    <row r="66959" spans="2:3" x14ac:dyDescent="0.25">
      <c r="B66959" s="76"/>
      <c r="C66959" s="75"/>
    </row>
    <row r="66960" spans="2:3" x14ac:dyDescent="0.25">
      <c r="B66960" s="76"/>
      <c r="C66960" s="75"/>
    </row>
    <row r="66961" spans="2:3" x14ac:dyDescent="0.25">
      <c r="B66961" s="76"/>
      <c r="C66961" s="75"/>
    </row>
    <row r="67071" spans="2:3" x14ac:dyDescent="0.25">
      <c r="B67071" s="76"/>
      <c r="C67071" s="75"/>
    </row>
    <row r="67072" spans="2:3" x14ac:dyDescent="0.25">
      <c r="B67072" s="76"/>
      <c r="C67072" s="75"/>
    </row>
    <row r="67073" spans="2:3" x14ac:dyDescent="0.25">
      <c r="B67073" s="76"/>
      <c r="C67073" s="75"/>
    </row>
    <row r="67074" spans="2:3" x14ac:dyDescent="0.25">
      <c r="B67074" s="76"/>
      <c r="C67074" s="75"/>
    </row>
    <row r="67075" spans="2:3" x14ac:dyDescent="0.25">
      <c r="B67075" s="76"/>
      <c r="C67075" s="75"/>
    </row>
    <row r="67076" spans="2:3" x14ac:dyDescent="0.25">
      <c r="B67076" s="76"/>
      <c r="C67076" s="75"/>
    </row>
    <row r="67077" spans="2:3" x14ac:dyDescent="0.25">
      <c r="B67077" s="76"/>
      <c r="C67077" s="75"/>
    </row>
    <row r="67078" spans="2:3" x14ac:dyDescent="0.25">
      <c r="B67078" s="76"/>
      <c r="C67078" s="75"/>
    </row>
    <row r="67079" spans="2:3" x14ac:dyDescent="0.25">
      <c r="B67079" s="76"/>
      <c r="C67079" s="75"/>
    </row>
    <row r="67080" spans="2:3" x14ac:dyDescent="0.25">
      <c r="B67080" s="76"/>
      <c r="C67080" s="75"/>
    </row>
    <row r="67081" spans="2:3" x14ac:dyDescent="0.25">
      <c r="B67081" s="76"/>
      <c r="C67081" s="75"/>
    </row>
    <row r="67082" spans="2:3" x14ac:dyDescent="0.25">
      <c r="B67082" s="76"/>
      <c r="C67082" s="75"/>
    </row>
    <row r="67083" spans="2:3" x14ac:dyDescent="0.25">
      <c r="B67083" s="76"/>
      <c r="C67083" s="75"/>
    </row>
    <row r="67193" spans="2:3" x14ac:dyDescent="0.25">
      <c r="B67193" s="76"/>
      <c r="C67193" s="75"/>
    </row>
    <row r="67194" spans="2:3" x14ac:dyDescent="0.25">
      <c r="B67194" s="76"/>
      <c r="C67194" s="75"/>
    </row>
    <row r="67195" spans="2:3" x14ac:dyDescent="0.25">
      <c r="B67195" s="76"/>
      <c r="C67195" s="75"/>
    </row>
    <row r="67196" spans="2:3" x14ac:dyDescent="0.25">
      <c r="B67196" s="76"/>
      <c r="C67196" s="75"/>
    </row>
    <row r="67197" spans="2:3" x14ac:dyDescent="0.25">
      <c r="B67197" s="76"/>
      <c r="C67197" s="75"/>
    </row>
    <row r="67198" spans="2:3" x14ac:dyDescent="0.25">
      <c r="B67198" s="76"/>
      <c r="C67198" s="75"/>
    </row>
    <row r="67199" spans="2:3" x14ac:dyDescent="0.25">
      <c r="B67199" s="76"/>
      <c r="C67199" s="75"/>
    </row>
    <row r="67200" spans="2:3" x14ac:dyDescent="0.25">
      <c r="B67200" s="76"/>
      <c r="C67200" s="75"/>
    </row>
    <row r="67201" spans="2:3" x14ac:dyDescent="0.25">
      <c r="B67201" s="76"/>
      <c r="C67201" s="75"/>
    </row>
    <row r="67202" spans="2:3" x14ac:dyDescent="0.25">
      <c r="B67202" s="76"/>
      <c r="C67202" s="75"/>
    </row>
    <row r="67203" spans="2:3" x14ac:dyDescent="0.25">
      <c r="B67203" s="76"/>
      <c r="C67203" s="75"/>
    </row>
    <row r="67204" spans="2:3" x14ac:dyDescent="0.25">
      <c r="B67204" s="76"/>
      <c r="C67204" s="75"/>
    </row>
    <row r="67205" spans="2:3" x14ac:dyDescent="0.25">
      <c r="B67205" s="76"/>
      <c r="C67205" s="75"/>
    </row>
    <row r="67315" spans="2:3" x14ac:dyDescent="0.25">
      <c r="B67315" s="76"/>
      <c r="C67315" s="75"/>
    </row>
    <row r="67316" spans="2:3" x14ac:dyDescent="0.25">
      <c r="B67316" s="76"/>
      <c r="C67316" s="75"/>
    </row>
    <row r="67317" spans="2:3" x14ac:dyDescent="0.25">
      <c r="B67317" s="76"/>
      <c r="C67317" s="75"/>
    </row>
    <row r="67318" spans="2:3" x14ac:dyDescent="0.25">
      <c r="B67318" s="76"/>
      <c r="C67318" s="75"/>
    </row>
    <row r="67319" spans="2:3" x14ac:dyDescent="0.25">
      <c r="B67319" s="76"/>
      <c r="C67319" s="75"/>
    </row>
    <row r="67320" spans="2:3" x14ac:dyDescent="0.25">
      <c r="B67320" s="76"/>
      <c r="C67320" s="75"/>
    </row>
    <row r="67321" spans="2:3" x14ac:dyDescent="0.25">
      <c r="B67321" s="76"/>
      <c r="C67321" s="75"/>
    </row>
    <row r="67322" spans="2:3" x14ac:dyDescent="0.25">
      <c r="B67322" s="76"/>
      <c r="C67322" s="75"/>
    </row>
    <row r="67323" spans="2:3" x14ac:dyDescent="0.25">
      <c r="B67323" s="76"/>
      <c r="C67323" s="75"/>
    </row>
    <row r="67324" spans="2:3" x14ac:dyDescent="0.25">
      <c r="B67324" s="76"/>
      <c r="C67324" s="75"/>
    </row>
    <row r="67325" spans="2:3" x14ac:dyDescent="0.25">
      <c r="B67325" s="76"/>
      <c r="C67325" s="75"/>
    </row>
    <row r="67326" spans="2:3" x14ac:dyDescent="0.25">
      <c r="B67326" s="76"/>
      <c r="C67326" s="75"/>
    </row>
    <row r="67327" spans="2:3" x14ac:dyDescent="0.25">
      <c r="B67327" s="76"/>
      <c r="C67327" s="75"/>
    </row>
    <row r="67437" spans="2:3" x14ac:dyDescent="0.25">
      <c r="B67437" s="76"/>
      <c r="C67437" s="75"/>
    </row>
    <row r="67438" spans="2:3" x14ac:dyDescent="0.25">
      <c r="B67438" s="76"/>
      <c r="C67438" s="75"/>
    </row>
    <row r="67439" spans="2:3" x14ac:dyDescent="0.25">
      <c r="B67439" s="76"/>
      <c r="C67439" s="75"/>
    </row>
    <row r="67440" spans="2:3" x14ac:dyDescent="0.25">
      <c r="B67440" s="76"/>
      <c r="C67440" s="75"/>
    </row>
    <row r="67441" spans="2:3" x14ac:dyDescent="0.25">
      <c r="B67441" s="76"/>
      <c r="C67441" s="75"/>
    </row>
    <row r="67442" spans="2:3" x14ac:dyDescent="0.25">
      <c r="B67442" s="76"/>
      <c r="C67442" s="75"/>
    </row>
    <row r="67443" spans="2:3" x14ac:dyDescent="0.25">
      <c r="B67443" s="76"/>
      <c r="C67443" s="75"/>
    </row>
    <row r="67444" spans="2:3" x14ac:dyDescent="0.25">
      <c r="B67444" s="76"/>
      <c r="C67444" s="75"/>
    </row>
    <row r="67445" spans="2:3" x14ac:dyDescent="0.25">
      <c r="B67445" s="76"/>
      <c r="C67445" s="75"/>
    </row>
    <row r="67446" spans="2:3" x14ac:dyDescent="0.25">
      <c r="B67446" s="76"/>
      <c r="C67446" s="75"/>
    </row>
    <row r="67447" spans="2:3" x14ac:dyDescent="0.25">
      <c r="B67447" s="76"/>
      <c r="C67447" s="75"/>
    </row>
    <row r="67448" spans="2:3" x14ac:dyDescent="0.25">
      <c r="B67448" s="76"/>
      <c r="C67448" s="75"/>
    </row>
    <row r="67449" spans="2:3" x14ac:dyDescent="0.25">
      <c r="B67449" s="76"/>
      <c r="C67449" s="75"/>
    </row>
    <row r="67559" spans="2:3" x14ac:dyDescent="0.25">
      <c r="B67559" s="76"/>
      <c r="C67559" s="75"/>
    </row>
    <row r="67560" spans="2:3" x14ac:dyDescent="0.25">
      <c r="B67560" s="76"/>
      <c r="C67560" s="75"/>
    </row>
    <row r="67561" spans="2:3" x14ac:dyDescent="0.25">
      <c r="B67561" s="76"/>
      <c r="C67561" s="75"/>
    </row>
    <row r="67562" spans="2:3" x14ac:dyDescent="0.25">
      <c r="B67562" s="76"/>
      <c r="C67562" s="75"/>
    </row>
    <row r="67563" spans="2:3" x14ac:dyDescent="0.25">
      <c r="B67563" s="76"/>
      <c r="C67563" s="75"/>
    </row>
    <row r="67564" spans="2:3" x14ac:dyDescent="0.25">
      <c r="B67564" s="76"/>
      <c r="C67564" s="75"/>
    </row>
    <row r="67565" spans="2:3" x14ac:dyDescent="0.25">
      <c r="B67565" s="76"/>
      <c r="C67565" s="75"/>
    </row>
    <row r="67566" spans="2:3" x14ac:dyDescent="0.25">
      <c r="B67566" s="76"/>
      <c r="C67566" s="75"/>
    </row>
    <row r="67567" spans="2:3" x14ac:dyDescent="0.25">
      <c r="B67567" s="76"/>
      <c r="C67567" s="75"/>
    </row>
    <row r="67568" spans="2:3" x14ac:dyDescent="0.25">
      <c r="B67568" s="76"/>
      <c r="C67568" s="75"/>
    </row>
    <row r="67569" spans="2:3" x14ac:dyDescent="0.25">
      <c r="B67569" s="76"/>
      <c r="C67569" s="75"/>
    </row>
    <row r="67570" spans="2:3" x14ac:dyDescent="0.25">
      <c r="B67570" s="76"/>
      <c r="C67570" s="75"/>
    </row>
    <row r="67571" spans="2:3" x14ac:dyDescent="0.25">
      <c r="B67571" s="76"/>
      <c r="C67571" s="75"/>
    </row>
    <row r="67681" spans="2:3" x14ac:dyDescent="0.25">
      <c r="B67681" s="76"/>
      <c r="C67681" s="75"/>
    </row>
    <row r="67682" spans="2:3" x14ac:dyDescent="0.25">
      <c r="B67682" s="76"/>
      <c r="C67682" s="75"/>
    </row>
    <row r="67683" spans="2:3" x14ac:dyDescent="0.25">
      <c r="B67683" s="76"/>
      <c r="C67683" s="75"/>
    </row>
    <row r="67684" spans="2:3" x14ac:dyDescent="0.25">
      <c r="B67684" s="76"/>
      <c r="C67684" s="75"/>
    </row>
    <row r="67685" spans="2:3" x14ac:dyDescent="0.25">
      <c r="B67685" s="76"/>
      <c r="C67685" s="75"/>
    </row>
    <row r="67686" spans="2:3" x14ac:dyDescent="0.25">
      <c r="B67686" s="76"/>
      <c r="C67686" s="75"/>
    </row>
    <row r="67687" spans="2:3" x14ac:dyDescent="0.25">
      <c r="B67687" s="76"/>
      <c r="C67687" s="75"/>
    </row>
    <row r="67688" spans="2:3" x14ac:dyDescent="0.25">
      <c r="B67688" s="76"/>
      <c r="C67688" s="75"/>
    </row>
    <row r="67689" spans="2:3" x14ac:dyDescent="0.25">
      <c r="B67689" s="76"/>
      <c r="C67689" s="75"/>
    </row>
    <row r="67690" spans="2:3" x14ac:dyDescent="0.25">
      <c r="B67690" s="76"/>
      <c r="C67690" s="75"/>
    </row>
    <row r="67691" spans="2:3" x14ac:dyDescent="0.25">
      <c r="B67691" s="76"/>
      <c r="C67691" s="75"/>
    </row>
    <row r="67692" spans="2:3" x14ac:dyDescent="0.25">
      <c r="B67692" s="76"/>
      <c r="C67692" s="75"/>
    </row>
    <row r="67693" spans="2:3" x14ac:dyDescent="0.25">
      <c r="B67693" s="76"/>
      <c r="C67693" s="75"/>
    </row>
    <row r="67803" spans="2:3" x14ac:dyDescent="0.25">
      <c r="B67803" s="76"/>
      <c r="C67803" s="75"/>
    </row>
    <row r="67804" spans="2:3" x14ac:dyDescent="0.25">
      <c r="B67804" s="76"/>
      <c r="C67804" s="75"/>
    </row>
    <row r="67805" spans="2:3" x14ac:dyDescent="0.25">
      <c r="B67805" s="76"/>
      <c r="C67805" s="75"/>
    </row>
    <row r="67806" spans="2:3" x14ac:dyDescent="0.25">
      <c r="B67806" s="76"/>
      <c r="C67806" s="75"/>
    </row>
    <row r="67807" spans="2:3" x14ac:dyDescent="0.25">
      <c r="B67807" s="76"/>
      <c r="C67807" s="75"/>
    </row>
    <row r="67808" spans="2:3" x14ac:dyDescent="0.25">
      <c r="B67808" s="76"/>
      <c r="C67808" s="75"/>
    </row>
    <row r="67809" spans="2:3" x14ac:dyDescent="0.25">
      <c r="B67809" s="76"/>
      <c r="C67809" s="75"/>
    </row>
    <row r="67810" spans="2:3" x14ac:dyDescent="0.25">
      <c r="B67810" s="76"/>
      <c r="C67810" s="75"/>
    </row>
    <row r="67811" spans="2:3" x14ac:dyDescent="0.25">
      <c r="B67811" s="76"/>
      <c r="C67811" s="75"/>
    </row>
    <row r="67812" spans="2:3" x14ac:dyDescent="0.25">
      <c r="B67812" s="76"/>
      <c r="C67812" s="75"/>
    </row>
    <row r="67813" spans="2:3" x14ac:dyDescent="0.25">
      <c r="B67813" s="76"/>
      <c r="C67813" s="75"/>
    </row>
    <row r="67814" spans="2:3" x14ac:dyDescent="0.25">
      <c r="B67814" s="76"/>
      <c r="C67814" s="75"/>
    </row>
    <row r="67815" spans="2:3" x14ac:dyDescent="0.25">
      <c r="B67815" s="76"/>
      <c r="C67815" s="75"/>
    </row>
    <row r="67925" spans="2:3" x14ac:dyDescent="0.25">
      <c r="B67925" s="76"/>
      <c r="C67925" s="75"/>
    </row>
    <row r="67926" spans="2:3" x14ac:dyDescent="0.25">
      <c r="B67926" s="76"/>
      <c r="C67926" s="75"/>
    </row>
    <row r="67927" spans="2:3" x14ac:dyDescent="0.25">
      <c r="B67927" s="76"/>
      <c r="C67927" s="75"/>
    </row>
    <row r="67928" spans="2:3" x14ac:dyDescent="0.25">
      <c r="B67928" s="76"/>
      <c r="C67928" s="75"/>
    </row>
    <row r="67929" spans="2:3" x14ac:dyDescent="0.25">
      <c r="B67929" s="76"/>
      <c r="C67929" s="75"/>
    </row>
    <row r="67930" spans="2:3" x14ac:dyDescent="0.25">
      <c r="B67930" s="76"/>
      <c r="C67930" s="75"/>
    </row>
    <row r="67931" spans="2:3" x14ac:dyDescent="0.25">
      <c r="B67931" s="76"/>
      <c r="C67931" s="75"/>
    </row>
    <row r="67932" spans="2:3" x14ac:dyDescent="0.25">
      <c r="B67932" s="76"/>
      <c r="C67932" s="75"/>
    </row>
    <row r="67933" spans="2:3" x14ac:dyDescent="0.25">
      <c r="B67933" s="76"/>
      <c r="C67933" s="75"/>
    </row>
    <row r="67934" spans="2:3" x14ac:dyDescent="0.25">
      <c r="B67934" s="76"/>
      <c r="C67934" s="75"/>
    </row>
    <row r="67935" spans="2:3" x14ac:dyDescent="0.25">
      <c r="B67935" s="76"/>
      <c r="C67935" s="75"/>
    </row>
    <row r="67936" spans="2:3" x14ac:dyDescent="0.25">
      <c r="B67936" s="76"/>
      <c r="C67936" s="75"/>
    </row>
    <row r="67937" spans="2:3" x14ac:dyDescent="0.25">
      <c r="B67937" s="76"/>
      <c r="C67937" s="75"/>
    </row>
    <row r="68047" spans="2:3" x14ac:dyDescent="0.25">
      <c r="B68047" s="76"/>
      <c r="C68047" s="75"/>
    </row>
    <row r="68048" spans="2:3" x14ac:dyDescent="0.25">
      <c r="B68048" s="76"/>
      <c r="C68048" s="75"/>
    </row>
    <row r="68049" spans="2:3" x14ac:dyDescent="0.25">
      <c r="B68049" s="76"/>
      <c r="C68049" s="75"/>
    </row>
    <row r="68050" spans="2:3" x14ac:dyDescent="0.25">
      <c r="B68050" s="76"/>
      <c r="C68050" s="75"/>
    </row>
    <row r="68051" spans="2:3" x14ac:dyDescent="0.25">
      <c r="B68051" s="76"/>
      <c r="C68051" s="75"/>
    </row>
    <row r="68052" spans="2:3" x14ac:dyDescent="0.25">
      <c r="B68052" s="76"/>
      <c r="C68052" s="75"/>
    </row>
    <row r="68053" spans="2:3" x14ac:dyDescent="0.25">
      <c r="B68053" s="76"/>
      <c r="C68053" s="75"/>
    </row>
    <row r="68054" spans="2:3" x14ac:dyDescent="0.25">
      <c r="B68054" s="76"/>
      <c r="C68054" s="75"/>
    </row>
    <row r="68055" spans="2:3" x14ac:dyDescent="0.25">
      <c r="B68055" s="76"/>
      <c r="C68055" s="75"/>
    </row>
    <row r="68056" spans="2:3" x14ac:dyDescent="0.25">
      <c r="B68056" s="76"/>
      <c r="C68056" s="75"/>
    </row>
    <row r="68057" spans="2:3" x14ac:dyDescent="0.25">
      <c r="B68057" s="76"/>
      <c r="C68057" s="75"/>
    </row>
    <row r="68058" spans="2:3" x14ac:dyDescent="0.25">
      <c r="B68058" s="76"/>
      <c r="C68058" s="75"/>
    </row>
    <row r="68059" spans="2:3" x14ac:dyDescent="0.25">
      <c r="B68059" s="76"/>
      <c r="C68059" s="75"/>
    </row>
    <row r="68169" spans="2:3" x14ac:dyDescent="0.25">
      <c r="B68169" s="76"/>
      <c r="C68169" s="75"/>
    </row>
    <row r="68170" spans="2:3" x14ac:dyDescent="0.25">
      <c r="B68170" s="76"/>
      <c r="C68170" s="75"/>
    </row>
    <row r="68171" spans="2:3" x14ac:dyDescent="0.25">
      <c r="B68171" s="76"/>
      <c r="C68171" s="75"/>
    </row>
    <row r="68172" spans="2:3" x14ac:dyDescent="0.25">
      <c r="B68172" s="76"/>
      <c r="C68172" s="75"/>
    </row>
    <row r="68173" spans="2:3" x14ac:dyDescent="0.25">
      <c r="B68173" s="76"/>
      <c r="C68173" s="75"/>
    </row>
    <row r="68174" spans="2:3" x14ac:dyDescent="0.25">
      <c r="B68174" s="76"/>
      <c r="C68174" s="75"/>
    </row>
    <row r="68175" spans="2:3" x14ac:dyDescent="0.25">
      <c r="B68175" s="76"/>
      <c r="C68175" s="75"/>
    </row>
    <row r="68176" spans="2:3" x14ac:dyDescent="0.25">
      <c r="B68176" s="76"/>
      <c r="C68176" s="75"/>
    </row>
    <row r="68177" spans="2:3" x14ac:dyDescent="0.25">
      <c r="B68177" s="76"/>
      <c r="C68177" s="75"/>
    </row>
    <row r="68178" spans="2:3" x14ac:dyDescent="0.25">
      <c r="B68178" s="76"/>
      <c r="C68178" s="75"/>
    </row>
    <row r="68179" spans="2:3" x14ac:dyDescent="0.25">
      <c r="B68179" s="76"/>
      <c r="C68179" s="75"/>
    </row>
    <row r="68180" spans="2:3" x14ac:dyDescent="0.25">
      <c r="B68180" s="76"/>
      <c r="C68180" s="75"/>
    </row>
    <row r="68181" spans="2:3" x14ac:dyDescent="0.25">
      <c r="B68181" s="76"/>
      <c r="C68181" s="75"/>
    </row>
    <row r="68291" spans="2:3" x14ac:dyDescent="0.25">
      <c r="B68291" s="76"/>
      <c r="C68291" s="75"/>
    </row>
    <row r="68292" spans="2:3" x14ac:dyDescent="0.25">
      <c r="B68292" s="76"/>
      <c r="C68292" s="75"/>
    </row>
    <row r="68293" spans="2:3" x14ac:dyDescent="0.25">
      <c r="B68293" s="76"/>
      <c r="C68293" s="75"/>
    </row>
    <row r="68294" spans="2:3" x14ac:dyDescent="0.25">
      <c r="B68294" s="76"/>
      <c r="C68294" s="75"/>
    </row>
    <row r="68295" spans="2:3" x14ac:dyDescent="0.25">
      <c r="B68295" s="76"/>
      <c r="C68295" s="75"/>
    </row>
    <row r="68296" spans="2:3" x14ac:dyDescent="0.25">
      <c r="B68296" s="76"/>
      <c r="C68296" s="75"/>
    </row>
    <row r="68297" spans="2:3" x14ac:dyDescent="0.25">
      <c r="B68297" s="76"/>
      <c r="C68297" s="75"/>
    </row>
    <row r="68298" spans="2:3" x14ac:dyDescent="0.25">
      <c r="B68298" s="76"/>
      <c r="C68298" s="75"/>
    </row>
    <row r="68299" spans="2:3" x14ac:dyDescent="0.25">
      <c r="B68299" s="76"/>
      <c r="C68299" s="75"/>
    </row>
    <row r="68300" spans="2:3" x14ac:dyDescent="0.25">
      <c r="B68300" s="76"/>
      <c r="C68300" s="75"/>
    </row>
    <row r="68301" spans="2:3" x14ac:dyDescent="0.25">
      <c r="B68301" s="76"/>
      <c r="C68301" s="75"/>
    </row>
    <row r="68302" spans="2:3" x14ac:dyDescent="0.25">
      <c r="B68302" s="76"/>
      <c r="C68302" s="75"/>
    </row>
    <row r="68303" spans="2:3" x14ac:dyDescent="0.25">
      <c r="B68303" s="76"/>
      <c r="C68303" s="75"/>
    </row>
    <row r="68413" spans="2:3" x14ac:dyDescent="0.25">
      <c r="B68413" s="76"/>
      <c r="C68413" s="75"/>
    </row>
    <row r="68414" spans="2:3" x14ac:dyDescent="0.25">
      <c r="B68414" s="76"/>
      <c r="C68414" s="75"/>
    </row>
    <row r="68415" spans="2:3" x14ac:dyDescent="0.25">
      <c r="B68415" s="76"/>
      <c r="C68415" s="75"/>
    </row>
    <row r="68416" spans="2:3" x14ac:dyDescent="0.25">
      <c r="B68416" s="76"/>
      <c r="C68416" s="75"/>
    </row>
    <row r="68417" spans="2:3" x14ac:dyDescent="0.25">
      <c r="B68417" s="76"/>
      <c r="C68417" s="75"/>
    </row>
    <row r="68418" spans="2:3" x14ac:dyDescent="0.25">
      <c r="B68418" s="76"/>
      <c r="C68418" s="75"/>
    </row>
    <row r="68419" spans="2:3" x14ac:dyDescent="0.25">
      <c r="B68419" s="76"/>
      <c r="C68419" s="75"/>
    </row>
    <row r="68420" spans="2:3" x14ac:dyDescent="0.25">
      <c r="B68420" s="76"/>
      <c r="C68420" s="75"/>
    </row>
    <row r="68421" spans="2:3" x14ac:dyDescent="0.25">
      <c r="B68421" s="76"/>
      <c r="C68421" s="75"/>
    </row>
    <row r="68422" spans="2:3" x14ac:dyDescent="0.25">
      <c r="B68422" s="76"/>
      <c r="C68422" s="75"/>
    </row>
    <row r="68423" spans="2:3" x14ac:dyDescent="0.25">
      <c r="B68423" s="76"/>
      <c r="C68423" s="75"/>
    </row>
    <row r="68424" spans="2:3" x14ac:dyDescent="0.25">
      <c r="B68424" s="76"/>
      <c r="C68424" s="75"/>
    </row>
    <row r="68425" spans="2:3" x14ac:dyDescent="0.25">
      <c r="B68425" s="76"/>
      <c r="C68425" s="75"/>
    </row>
    <row r="68535" spans="2:3" x14ac:dyDescent="0.25">
      <c r="B68535" s="76"/>
      <c r="C68535" s="75"/>
    </row>
    <row r="68536" spans="2:3" x14ac:dyDescent="0.25">
      <c r="B68536" s="76"/>
      <c r="C68536" s="75"/>
    </row>
    <row r="68537" spans="2:3" x14ac:dyDescent="0.25">
      <c r="B68537" s="76"/>
      <c r="C68537" s="75"/>
    </row>
    <row r="68538" spans="2:3" x14ac:dyDescent="0.25">
      <c r="B68538" s="76"/>
      <c r="C68538" s="75"/>
    </row>
    <row r="68539" spans="2:3" x14ac:dyDescent="0.25">
      <c r="B68539" s="76"/>
      <c r="C68539" s="75"/>
    </row>
    <row r="68540" spans="2:3" x14ac:dyDescent="0.25">
      <c r="B68540" s="76"/>
      <c r="C68540" s="75"/>
    </row>
    <row r="68541" spans="2:3" x14ac:dyDescent="0.25">
      <c r="B68541" s="76"/>
      <c r="C68541" s="75"/>
    </row>
    <row r="68542" spans="2:3" x14ac:dyDescent="0.25">
      <c r="B68542" s="76"/>
      <c r="C68542" s="75"/>
    </row>
    <row r="68543" spans="2:3" x14ac:dyDescent="0.25">
      <c r="B68543" s="76"/>
      <c r="C68543" s="75"/>
    </row>
    <row r="68544" spans="2:3" x14ac:dyDescent="0.25">
      <c r="B68544" s="76"/>
      <c r="C68544" s="75"/>
    </row>
    <row r="68545" spans="2:3" x14ac:dyDescent="0.25">
      <c r="B68545" s="76"/>
      <c r="C68545" s="75"/>
    </row>
    <row r="68546" spans="2:3" x14ac:dyDescent="0.25">
      <c r="B68546" s="76"/>
      <c r="C68546" s="75"/>
    </row>
    <row r="68547" spans="2:3" x14ac:dyDescent="0.25">
      <c r="B68547" s="76"/>
      <c r="C68547" s="75"/>
    </row>
    <row r="68657" spans="2:3" x14ac:dyDescent="0.25">
      <c r="B68657" s="76"/>
      <c r="C68657" s="75"/>
    </row>
    <row r="68658" spans="2:3" x14ac:dyDescent="0.25">
      <c r="B68658" s="76"/>
      <c r="C68658" s="75"/>
    </row>
    <row r="68659" spans="2:3" x14ac:dyDescent="0.25">
      <c r="B68659" s="76"/>
      <c r="C68659" s="75"/>
    </row>
    <row r="68660" spans="2:3" x14ac:dyDescent="0.25">
      <c r="B68660" s="76"/>
      <c r="C68660" s="75"/>
    </row>
    <row r="68661" spans="2:3" x14ac:dyDescent="0.25">
      <c r="B68661" s="76"/>
      <c r="C68661" s="75"/>
    </row>
    <row r="68662" spans="2:3" x14ac:dyDescent="0.25">
      <c r="B68662" s="76"/>
      <c r="C68662" s="75"/>
    </row>
    <row r="68663" spans="2:3" x14ac:dyDescent="0.25">
      <c r="B68663" s="76"/>
      <c r="C68663" s="75"/>
    </row>
    <row r="68664" spans="2:3" x14ac:dyDescent="0.25">
      <c r="B68664" s="76"/>
      <c r="C68664" s="75"/>
    </row>
    <row r="68665" spans="2:3" x14ac:dyDescent="0.25">
      <c r="B68665" s="76"/>
      <c r="C68665" s="75"/>
    </row>
    <row r="68666" spans="2:3" x14ac:dyDescent="0.25">
      <c r="B68666" s="76"/>
      <c r="C68666" s="75"/>
    </row>
    <row r="68667" spans="2:3" x14ac:dyDescent="0.25">
      <c r="B68667" s="76"/>
      <c r="C68667" s="75"/>
    </row>
    <row r="68668" spans="2:3" x14ac:dyDescent="0.25">
      <c r="B68668" s="76"/>
      <c r="C68668" s="75"/>
    </row>
    <row r="68669" spans="2:3" x14ac:dyDescent="0.25">
      <c r="B68669" s="76"/>
      <c r="C68669" s="75"/>
    </row>
    <row r="68779" spans="2:3" x14ac:dyDescent="0.25">
      <c r="B68779" s="76"/>
      <c r="C68779" s="75"/>
    </row>
    <row r="68780" spans="2:3" x14ac:dyDescent="0.25">
      <c r="B68780" s="76"/>
      <c r="C68780" s="75"/>
    </row>
    <row r="68781" spans="2:3" x14ac:dyDescent="0.25">
      <c r="B68781" s="76"/>
      <c r="C68781" s="75"/>
    </row>
    <row r="68782" spans="2:3" x14ac:dyDescent="0.25">
      <c r="B68782" s="76"/>
      <c r="C68782" s="75"/>
    </row>
    <row r="68783" spans="2:3" x14ac:dyDescent="0.25">
      <c r="B68783" s="76"/>
      <c r="C68783" s="75"/>
    </row>
    <row r="68784" spans="2:3" x14ac:dyDescent="0.25">
      <c r="B68784" s="76"/>
      <c r="C68784" s="75"/>
    </row>
    <row r="68785" spans="2:3" x14ac:dyDescent="0.25">
      <c r="B68785" s="76"/>
      <c r="C68785" s="75"/>
    </row>
    <row r="68786" spans="2:3" x14ac:dyDescent="0.25">
      <c r="B68786" s="76"/>
      <c r="C68786" s="75"/>
    </row>
    <row r="68787" spans="2:3" x14ac:dyDescent="0.25">
      <c r="B68787" s="76"/>
      <c r="C68787" s="75"/>
    </row>
    <row r="68788" spans="2:3" x14ac:dyDescent="0.25">
      <c r="B68788" s="76"/>
      <c r="C68788" s="75"/>
    </row>
    <row r="68789" spans="2:3" x14ac:dyDescent="0.25">
      <c r="B68789" s="76"/>
      <c r="C68789" s="75"/>
    </row>
    <row r="68790" spans="2:3" x14ac:dyDescent="0.25">
      <c r="B68790" s="76"/>
      <c r="C68790" s="75"/>
    </row>
    <row r="68791" spans="2:3" x14ac:dyDescent="0.25">
      <c r="B68791" s="76"/>
      <c r="C68791" s="75"/>
    </row>
    <row r="68901" spans="2:3" x14ac:dyDescent="0.25">
      <c r="B68901" s="76"/>
      <c r="C68901" s="75"/>
    </row>
    <row r="68902" spans="2:3" x14ac:dyDescent="0.25">
      <c r="B68902" s="76"/>
      <c r="C68902" s="75"/>
    </row>
    <row r="68903" spans="2:3" x14ac:dyDescent="0.25">
      <c r="B68903" s="76"/>
      <c r="C68903" s="75"/>
    </row>
    <row r="68904" spans="2:3" x14ac:dyDescent="0.25">
      <c r="B68904" s="76"/>
      <c r="C68904" s="75"/>
    </row>
    <row r="68905" spans="2:3" x14ac:dyDescent="0.25">
      <c r="B68905" s="76"/>
      <c r="C68905" s="75"/>
    </row>
    <row r="68906" spans="2:3" x14ac:dyDescent="0.25">
      <c r="B68906" s="76"/>
      <c r="C68906" s="75"/>
    </row>
    <row r="68907" spans="2:3" x14ac:dyDescent="0.25">
      <c r="B68907" s="76"/>
      <c r="C68907" s="75"/>
    </row>
    <row r="68908" spans="2:3" x14ac:dyDescent="0.25">
      <c r="B68908" s="76"/>
      <c r="C68908" s="75"/>
    </row>
    <row r="68909" spans="2:3" x14ac:dyDescent="0.25">
      <c r="B68909" s="76"/>
      <c r="C68909" s="75"/>
    </row>
    <row r="68910" spans="2:3" x14ac:dyDescent="0.25">
      <c r="B68910" s="76"/>
      <c r="C68910" s="75"/>
    </row>
    <row r="68911" spans="2:3" x14ac:dyDescent="0.25">
      <c r="B68911" s="76"/>
      <c r="C68911" s="75"/>
    </row>
    <row r="68912" spans="2:3" x14ac:dyDescent="0.25">
      <c r="B68912" s="76"/>
      <c r="C68912" s="75"/>
    </row>
    <row r="68913" spans="2:3" x14ac:dyDescent="0.25">
      <c r="B68913" s="76"/>
      <c r="C68913" s="75"/>
    </row>
    <row r="69023" spans="2:3" x14ac:dyDescent="0.25">
      <c r="B69023" s="76"/>
      <c r="C69023" s="75"/>
    </row>
    <row r="69024" spans="2:3" x14ac:dyDescent="0.25">
      <c r="B69024" s="76"/>
      <c r="C69024" s="75"/>
    </row>
    <row r="69025" spans="2:3" x14ac:dyDescent="0.25">
      <c r="B69025" s="76"/>
      <c r="C69025" s="75"/>
    </row>
    <row r="69026" spans="2:3" x14ac:dyDescent="0.25">
      <c r="B69026" s="76"/>
      <c r="C69026" s="75"/>
    </row>
    <row r="69027" spans="2:3" x14ac:dyDescent="0.25">
      <c r="B69027" s="76"/>
      <c r="C69027" s="75"/>
    </row>
    <row r="69028" spans="2:3" x14ac:dyDescent="0.25">
      <c r="B69028" s="76"/>
      <c r="C69028" s="75"/>
    </row>
    <row r="69029" spans="2:3" x14ac:dyDescent="0.25">
      <c r="B69029" s="76"/>
      <c r="C69029" s="75"/>
    </row>
    <row r="69030" spans="2:3" x14ac:dyDescent="0.25">
      <c r="B69030" s="76"/>
      <c r="C69030" s="75"/>
    </row>
    <row r="69031" spans="2:3" x14ac:dyDescent="0.25">
      <c r="B69031" s="76"/>
      <c r="C69031" s="75"/>
    </row>
    <row r="69032" spans="2:3" x14ac:dyDescent="0.25">
      <c r="B69032" s="76"/>
      <c r="C69032" s="75"/>
    </row>
    <row r="69033" spans="2:3" x14ac:dyDescent="0.25">
      <c r="B69033" s="76"/>
      <c r="C69033" s="75"/>
    </row>
    <row r="69034" spans="2:3" x14ac:dyDescent="0.25">
      <c r="B69034" s="76"/>
      <c r="C69034" s="75"/>
    </row>
    <row r="69035" spans="2:3" x14ac:dyDescent="0.25">
      <c r="B69035" s="76"/>
      <c r="C69035" s="75"/>
    </row>
    <row r="69145" spans="2:3" x14ac:dyDescent="0.25">
      <c r="B69145" s="76"/>
      <c r="C69145" s="75"/>
    </row>
    <row r="69146" spans="2:3" x14ac:dyDescent="0.25">
      <c r="B69146" s="76"/>
      <c r="C69146" s="75"/>
    </row>
    <row r="69147" spans="2:3" x14ac:dyDescent="0.25">
      <c r="B69147" s="76"/>
      <c r="C69147" s="75"/>
    </row>
    <row r="69148" spans="2:3" x14ac:dyDescent="0.25">
      <c r="B69148" s="76"/>
      <c r="C69148" s="75"/>
    </row>
    <row r="69149" spans="2:3" x14ac:dyDescent="0.25">
      <c r="B69149" s="76"/>
      <c r="C69149" s="75"/>
    </row>
    <row r="69150" spans="2:3" x14ac:dyDescent="0.25">
      <c r="B69150" s="76"/>
      <c r="C69150" s="75"/>
    </row>
    <row r="69151" spans="2:3" x14ac:dyDescent="0.25">
      <c r="B69151" s="76"/>
      <c r="C69151" s="75"/>
    </row>
    <row r="69152" spans="2:3" x14ac:dyDescent="0.25">
      <c r="B69152" s="76"/>
      <c r="C69152" s="75"/>
    </row>
    <row r="69153" spans="2:3" x14ac:dyDescent="0.25">
      <c r="B69153" s="76"/>
      <c r="C69153" s="75"/>
    </row>
    <row r="69154" spans="2:3" x14ac:dyDescent="0.25">
      <c r="B69154" s="76"/>
      <c r="C69154" s="75"/>
    </row>
    <row r="69155" spans="2:3" x14ac:dyDescent="0.25">
      <c r="B69155" s="76"/>
      <c r="C69155" s="75"/>
    </row>
    <row r="69156" spans="2:3" x14ac:dyDescent="0.25">
      <c r="B69156" s="76"/>
      <c r="C69156" s="75"/>
    </row>
    <row r="69157" spans="2:3" x14ac:dyDescent="0.25">
      <c r="B69157" s="76"/>
      <c r="C69157" s="75"/>
    </row>
    <row r="69267" spans="2:3" x14ac:dyDescent="0.25">
      <c r="B69267" s="76"/>
      <c r="C69267" s="75"/>
    </row>
    <row r="69268" spans="2:3" x14ac:dyDescent="0.25">
      <c r="B69268" s="76"/>
      <c r="C69268" s="75"/>
    </row>
    <row r="69269" spans="2:3" x14ac:dyDescent="0.25">
      <c r="B69269" s="76"/>
      <c r="C69269" s="75"/>
    </row>
    <row r="69270" spans="2:3" x14ac:dyDescent="0.25">
      <c r="B69270" s="76"/>
      <c r="C69270" s="75"/>
    </row>
    <row r="69271" spans="2:3" x14ac:dyDescent="0.25">
      <c r="B69271" s="76"/>
      <c r="C69271" s="75"/>
    </row>
    <row r="69272" spans="2:3" x14ac:dyDescent="0.25">
      <c r="B69272" s="76"/>
      <c r="C69272" s="75"/>
    </row>
    <row r="69273" spans="2:3" x14ac:dyDescent="0.25">
      <c r="B69273" s="76"/>
      <c r="C69273" s="75"/>
    </row>
    <row r="69274" spans="2:3" x14ac:dyDescent="0.25">
      <c r="B69274" s="76"/>
      <c r="C69274" s="75"/>
    </row>
    <row r="69275" spans="2:3" x14ac:dyDescent="0.25">
      <c r="B69275" s="76"/>
      <c r="C69275" s="75"/>
    </row>
    <row r="69276" spans="2:3" x14ac:dyDescent="0.25">
      <c r="B69276" s="76"/>
      <c r="C69276" s="75"/>
    </row>
    <row r="69277" spans="2:3" x14ac:dyDescent="0.25">
      <c r="B69277" s="76"/>
      <c r="C69277" s="75"/>
    </row>
    <row r="69278" spans="2:3" x14ac:dyDescent="0.25">
      <c r="B69278" s="76"/>
      <c r="C69278" s="75"/>
    </row>
    <row r="69279" spans="2:3" x14ac:dyDescent="0.25">
      <c r="B69279" s="76"/>
      <c r="C69279" s="75"/>
    </row>
    <row r="69389" spans="2:3" x14ac:dyDescent="0.25">
      <c r="B69389" s="76"/>
      <c r="C69389" s="75"/>
    </row>
    <row r="69390" spans="2:3" x14ac:dyDescent="0.25">
      <c r="B69390" s="76"/>
      <c r="C69390" s="75"/>
    </row>
    <row r="69391" spans="2:3" x14ac:dyDescent="0.25">
      <c r="B69391" s="76"/>
      <c r="C69391" s="75"/>
    </row>
    <row r="69392" spans="2:3" x14ac:dyDescent="0.25">
      <c r="B69392" s="76"/>
      <c r="C69392" s="75"/>
    </row>
    <row r="69393" spans="2:3" x14ac:dyDescent="0.25">
      <c r="B69393" s="76"/>
      <c r="C69393" s="75"/>
    </row>
    <row r="69394" spans="2:3" x14ac:dyDescent="0.25">
      <c r="B69394" s="76"/>
      <c r="C69394" s="75"/>
    </row>
    <row r="69395" spans="2:3" x14ac:dyDescent="0.25">
      <c r="B69395" s="76"/>
      <c r="C69395" s="75"/>
    </row>
    <row r="69396" spans="2:3" x14ac:dyDescent="0.25">
      <c r="B69396" s="76"/>
      <c r="C69396" s="75"/>
    </row>
    <row r="69397" spans="2:3" x14ac:dyDescent="0.25">
      <c r="B69397" s="76"/>
      <c r="C69397" s="75"/>
    </row>
    <row r="69398" spans="2:3" x14ac:dyDescent="0.25">
      <c r="B69398" s="76"/>
      <c r="C69398" s="75"/>
    </row>
    <row r="69399" spans="2:3" x14ac:dyDescent="0.25">
      <c r="B69399" s="76"/>
      <c r="C69399" s="75"/>
    </row>
    <row r="69400" spans="2:3" x14ac:dyDescent="0.25">
      <c r="B69400" s="76"/>
      <c r="C69400" s="75"/>
    </row>
    <row r="69401" spans="2:3" x14ac:dyDescent="0.25">
      <c r="B69401" s="76"/>
      <c r="C69401" s="75"/>
    </row>
    <row r="69511" spans="2:3" x14ac:dyDescent="0.25">
      <c r="B69511" s="76"/>
      <c r="C69511" s="75"/>
    </row>
    <row r="69512" spans="2:3" x14ac:dyDescent="0.25">
      <c r="B69512" s="76"/>
      <c r="C69512" s="75"/>
    </row>
    <row r="69513" spans="2:3" x14ac:dyDescent="0.25">
      <c r="B69513" s="76"/>
      <c r="C69513" s="75"/>
    </row>
    <row r="69514" spans="2:3" x14ac:dyDescent="0.25">
      <c r="B69514" s="76"/>
      <c r="C69514" s="75"/>
    </row>
    <row r="69515" spans="2:3" x14ac:dyDescent="0.25">
      <c r="B69515" s="76"/>
      <c r="C69515" s="75"/>
    </row>
    <row r="69516" spans="2:3" x14ac:dyDescent="0.25">
      <c r="B69516" s="76"/>
      <c r="C69516" s="75"/>
    </row>
    <row r="69517" spans="2:3" x14ac:dyDescent="0.25">
      <c r="B69517" s="76"/>
      <c r="C69517" s="75"/>
    </row>
    <row r="69518" spans="2:3" x14ac:dyDescent="0.25">
      <c r="B69518" s="76"/>
      <c r="C69518" s="75"/>
    </row>
    <row r="69519" spans="2:3" x14ac:dyDescent="0.25">
      <c r="B69519" s="76"/>
      <c r="C69519" s="75"/>
    </row>
    <row r="69520" spans="2:3" x14ac:dyDescent="0.25">
      <c r="B69520" s="76"/>
      <c r="C69520" s="75"/>
    </row>
    <row r="69521" spans="2:3" x14ac:dyDescent="0.25">
      <c r="B69521" s="76"/>
      <c r="C69521" s="75"/>
    </row>
    <row r="69522" spans="2:3" x14ac:dyDescent="0.25">
      <c r="B69522" s="76"/>
      <c r="C69522" s="75"/>
    </row>
    <row r="69523" spans="2:3" x14ac:dyDescent="0.25">
      <c r="B69523" s="76"/>
      <c r="C69523" s="75"/>
    </row>
    <row r="69633" spans="2:3" x14ac:dyDescent="0.25">
      <c r="B69633" s="76"/>
      <c r="C69633" s="75"/>
    </row>
    <row r="69634" spans="2:3" x14ac:dyDescent="0.25">
      <c r="B69634" s="76"/>
      <c r="C69634" s="75"/>
    </row>
    <row r="69635" spans="2:3" x14ac:dyDescent="0.25">
      <c r="B69635" s="76"/>
      <c r="C69635" s="75"/>
    </row>
    <row r="69636" spans="2:3" x14ac:dyDescent="0.25">
      <c r="B69636" s="76"/>
      <c r="C69636" s="75"/>
    </row>
    <row r="69637" spans="2:3" x14ac:dyDescent="0.25">
      <c r="B69637" s="76"/>
      <c r="C69637" s="75"/>
    </row>
    <row r="69638" spans="2:3" x14ac:dyDescent="0.25">
      <c r="B69638" s="76"/>
      <c r="C69638" s="75"/>
    </row>
    <row r="69639" spans="2:3" x14ac:dyDescent="0.25">
      <c r="B69639" s="76"/>
      <c r="C69639" s="75"/>
    </row>
    <row r="69640" spans="2:3" x14ac:dyDescent="0.25">
      <c r="B69640" s="76"/>
      <c r="C69640" s="75"/>
    </row>
    <row r="69641" spans="2:3" x14ac:dyDescent="0.25">
      <c r="B69641" s="76"/>
      <c r="C69641" s="75"/>
    </row>
    <row r="69642" spans="2:3" x14ac:dyDescent="0.25">
      <c r="B69642" s="76"/>
      <c r="C69642" s="75"/>
    </row>
    <row r="69643" spans="2:3" x14ac:dyDescent="0.25">
      <c r="B69643" s="76"/>
      <c r="C69643" s="75"/>
    </row>
    <row r="69644" spans="2:3" x14ac:dyDescent="0.25">
      <c r="B69644" s="76"/>
      <c r="C69644" s="75"/>
    </row>
    <row r="69645" spans="2:3" x14ac:dyDescent="0.25">
      <c r="B69645" s="76"/>
      <c r="C69645" s="75"/>
    </row>
    <row r="69755" spans="2:3" x14ac:dyDescent="0.25">
      <c r="B69755" s="76"/>
      <c r="C69755" s="75"/>
    </row>
    <row r="69756" spans="2:3" x14ac:dyDescent="0.25">
      <c r="B69756" s="76"/>
      <c r="C69756" s="75"/>
    </row>
    <row r="69757" spans="2:3" x14ac:dyDescent="0.25">
      <c r="B69757" s="76"/>
      <c r="C69757" s="75"/>
    </row>
    <row r="69758" spans="2:3" x14ac:dyDescent="0.25">
      <c r="B69758" s="76"/>
      <c r="C69758" s="75"/>
    </row>
    <row r="69759" spans="2:3" x14ac:dyDescent="0.25">
      <c r="B69759" s="76"/>
      <c r="C69759" s="75"/>
    </row>
    <row r="69760" spans="2:3" x14ac:dyDescent="0.25">
      <c r="B69760" s="76"/>
      <c r="C69760" s="75"/>
    </row>
    <row r="69761" spans="2:3" x14ac:dyDescent="0.25">
      <c r="B69761" s="76"/>
      <c r="C69761" s="75"/>
    </row>
    <row r="69762" spans="2:3" x14ac:dyDescent="0.25">
      <c r="B69762" s="76"/>
      <c r="C69762" s="75"/>
    </row>
    <row r="69763" spans="2:3" x14ac:dyDescent="0.25">
      <c r="B69763" s="76"/>
      <c r="C69763" s="75"/>
    </row>
    <row r="69764" spans="2:3" x14ac:dyDescent="0.25">
      <c r="B69764" s="76"/>
      <c r="C69764" s="75"/>
    </row>
    <row r="69765" spans="2:3" x14ac:dyDescent="0.25">
      <c r="B69765" s="76"/>
      <c r="C69765" s="75"/>
    </row>
    <row r="69766" spans="2:3" x14ac:dyDescent="0.25">
      <c r="B69766" s="76"/>
      <c r="C69766" s="75"/>
    </row>
    <row r="69767" spans="2:3" x14ac:dyDescent="0.25">
      <c r="B69767" s="76"/>
      <c r="C69767" s="75"/>
    </row>
    <row r="69877" spans="2:3" x14ac:dyDescent="0.25">
      <c r="B69877" s="76"/>
      <c r="C69877" s="75"/>
    </row>
    <row r="69878" spans="2:3" x14ac:dyDescent="0.25">
      <c r="B69878" s="76"/>
      <c r="C69878" s="75"/>
    </row>
    <row r="69879" spans="2:3" x14ac:dyDescent="0.25">
      <c r="B69879" s="76"/>
      <c r="C69879" s="75"/>
    </row>
    <row r="69880" spans="2:3" x14ac:dyDescent="0.25">
      <c r="B69880" s="76"/>
      <c r="C69880" s="75"/>
    </row>
    <row r="69881" spans="2:3" x14ac:dyDescent="0.25">
      <c r="B69881" s="76"/>
      <c r="C69881" s="75"/>
    </row>
    <row r="69882" spans="2:3" x14ac:dyDescent="0.25">
      <c r="B69882" s="76"/>
      <c r="C69882" s="75"/>
    </row>
    <row r="69883" spans="2:3" x14ac:dyDescent="0.25">
      <c r="B69883" s="76"/>
      <c r="C69883" s="75"/>
    </row>
    <row r="69884" spans="2:3" x14ac:dyDescent="0.25">
      <c r="B69884" s="76"/>
      <c r="C69884" s="75"/>
    </row>
    <row r="69885" spans="2:3" x14ac:dyDescent="0.25">
      <c r="B69885" s="76"/>
      <c r="C69885" s="75"/>
    </row>
    <row r="69886" spans="2:3" x14ac:dyDescent="0.25">
      <c r="B69886" s="76"/>
      <c r="C69886" s="75"/>
    </row>
    <row r="69887" spans="2:3" x14ac:dyDescent="0.25">
      <c r="B69887" s="76"/>
      <c r="C69887" s="75"/>
    </row>
    <row r="69888" spans="2:3" x14ac:dyDescent="0.25">
      <c r="B69888" s="76"/>
      <c r="C69888" s="75"/>
    </row>
    <row r="69889" spans="2:3" x14ac:dyDescent="0.25">
      <c r="B69889" s="76"/>
      <c r="C69889" s="75"/>
    </row>
    <row r="69999" spans="2:3" x14ac:dyDescent="0.25">
      <c r="B69999" s="76"/>
      <c r="C69999" s="75"/>
    </row>
    <row r="70000" spans="2:3" x14ac:dyDescent="0.25">
      <c r="B70000" s="76"/>
      <c r="C70000" s="75"/>
    </row>
    <row r="70001" spans="2:3" x14ac:dyDescent="0.25">
      <c r="B70001" s="76"/>
      <c r="C70001" s="75"/>
    </row>
    <row r="70002" spans="2:3" x14ac:dyDescent="0.25">
      <c r="B70002" s="76"/>
      <c r="C70002" s="75"/>
    </row>
    <row r="70003" spans="2:3" x14ac:dyDescent="0.25">
      <c r="B70003" s="76"/>
      <c r="C70003" s="75"/>
    </row>
    <row r="70004" spans="2:3" x14ac:dyDescent="0.25">
      <c r="B70004" s="76"/>
      <c r="C70004" s="75"/>
    </row>
    <row r="70005" spans="2:3" x14ac:dyDescent="0.25">
      <c r="B70005" s="76"/>
      <c r="C70005" s="75"/>
    </row>
    <row r="70006" spans="2:3" x14ac:dyDescent="0.25">
      <c r="B70006" s="76"/>
      <c r="C70006" s="75"/>
    </row>
    <row r="70007" spans="2:3" x14ac:dyDescent="0.25">
      <c r="B70007" s="76"/>
      <c r="C70007" s="75"/>
    </row>
    <row r="70008" spans="2:3" x14ac:dyDescent="0.25">
      <c r="B70008" s="76"/>
      <c r="C70008" s="75"/>
    </row>
    <row r="70009" spans="2:3" x14ac:dyDescent="0.25">
      <c r="B70009" s="76"/>
      <c r="C70009" s="75"/>
    </row>
    <row r="70010" spans="2:3" x14ac:dyDescent="0.25">
      <c r="B70010" s="76"/>
      <c r="C70010" s="75"/>
    </row>
    <row r="70011" spans="2:3" x14ac:dyDescent="0.25">
      <c r="B70011" s="76"/>
      <c r="C70011" s="75"/>
    </row>
    <row r="70121" spans="2:3" x14ac:dyDescent="0.25">
      <c r="B70121" s="76"/>
      <c r="C70121" s="75"/>
    </row>
    <row r="70122" spans="2:3" x14ac:dyDescent="0.25">
      <c r="B70122" s="76"/>
      <c r="C70122" s="75"/>
    </row>
    <row r="70123" spans="2:3" x14ac:dyDescent="0.25">
      <c r="B70123" s="76"/>
      <c r="C70123" s="75"/>
    </row>
    <row r="70124" spans="2:3" x14ac:dyDescent="0.25">
      <c r="B70124" s="76"/>
      <c r="C70124" s="75"/>
    </row>
    <row r="70125" spans="2:3" x14ac:dyDescent="0.25">
      <c r="B70125" s="76"/>
      <c r="C70125" s="75"/>
    </row>
    <row r="70126" spans="2:3" x14ac:dyDescent="0.25">
      <c r="B70126" s="76"/>
      <c r="C70126" s="75"/>
    </row>
    <row r="70127" spans="2:3" x14ac:dyDescent="0.25">
      <c r="B70127" s="76"/>
      <c r="C70127" s="75"/>
    </row>
    <row r="70128" spans="2:3" x14ac:dyDescent="0.25">
      <c r="B70128" s="76"/>
      <c r="C70128" s="75"/>
    </row>
    <row r="70129" spans="2:3" x14ac:dyDescent="0.25">
      <c r="B70129" s="76"/>
      <c r="C70129" s="75"/>
    </row>
    <row r="70130" spans="2:3" x14ac:dyDescent="0.25">
      <c r="B70130" s="76"/>
      <c r="C70130" s="75"/>
    </row>
    <row r="70131" spans="2:3" x14ac:dyDescent="0.25">
      <c r="B70131" s="76"/>
      <c r="C70131" s="75"/>
    </row>
    <row r="70132" spans="2:3" x14ac:dyDescent="0.25">
      <c r="B70132" s="76"/>
      <c r="C70132" s="75"/>
    </row>
    <row r="70133" spans="2:3" x14ac:dyDescent="0.25">
      <c r="B70133" s="76"/>
      <c r="C70133" s="75"/>
    </row>
    <row r="70243" spans="2:3" x14ac:dyDescent="0.25">
      <c r="B70243" s="76"/>
      <c r="C70243" s="75"/>
    </row>
    <row r="70244" spans="2:3" x14ac:dyDescent="0.25">
      <c r="B70244" s="76"/>
      <c r="C70244" s="75"/>
    </row>
    <row r="70245" spans="2:3" x14ac:dyDescent="0.25">
      <c r="B70245" s="76"/>
      <c r="C70245" s="75"/>
    </row>
    <row r="70246" spans="2:3" x14ac:dyDescent="0.25">
      <c r="B70246" s="76"/>
      <c r="C70246" s="75"/>
    </row>
    <row r="70247" spans="2:3" x14ac:dyDescent="0.25">
      <c r="B70247" s="76"/>
      <c r="C70247" s="75"/>
    </row>
    <row r="70248" spans="2:3" x14ac:dyDescent="0.25">
      <c r="B70248" s="76"/>
      <c r="C70248" s="75"/>
    </row>
    <row r="70249" spans="2:3" x14ac:dyDescent="0.25">
      <c r="B70249" s="76"/>
      <c r="C70249" s="75"/>
    </row>
    <row r="70250" spans="2:3" x14ac:dyDescent="0.25">
      <c r="B70250" s="76"/>
      <c r="C70250" s="75"/>
    </row>
    <row r="70251" spans="2:3" x14ac:dyDescent="0.25">
      <c r="B70251" s="76"/>
      <c r="C70251" s="75"/>
    </row>
    <row r="70252" spans="2:3" x14ac:dyDescent="0.25">
      <c r="B70252" s="76"/>
      <c r="C70252" s="75"/>
    </row>
    <row r="70253" spans="2:3" x14ac:dyDescent="0.25">
      <c r="B70253" s="76"/>
      <c r="C70253" s="75"/>
    </row>
    <row r="70254" spans="2:3" x14ac:dyDescent="0.25">
      <c r="B70254" s="76"/>
      <c r="C70254" s="75"/>
    </row>
    <row r="70255" spans="2:3" x14ac:dyDescent="0.25">
      <c r="B70255" s="76"/>
      <c r="C70255" s="75"/>
    </row>
    <row r="70365" spans="2:3" x14ac:dyDescent="0.25">
      <c r="B70365" s="76"/>
      <c r="C70365" s="75"/>
    </row>
    <row r="70366" spans="2:3" x14ac:dyDescent="0.25">
      <c r="B70366" s="76"/>
      <c r="C70366" s="75"/>
    </row>
    <row r="70367" spans="2:3" x14ac:dyDescent="0.25">
      <c r="B70367" s="76"/>
      <c r="C70367" s="75"/>
    </row>
    <row r="70368" spans="2:3" x14ac:dyDescent="0.25">
      <c r="B70368" s="76"/>
      <c r="C70368" s="75"/>
    </row>
    <row r="70369" spans="2:3" x14ac:dyDescent="0.25">
      <c r="B70369" s="76"/>
      <c r="C70369" s="75"/>
    </row>
    <row r="70370" spans="2:3" x14ac:dyDescent="0.25">
      <c r="B70370" s="76"/>
      <c r="C70370" s="75"/>
    </row>
    <row r="70371" spans="2:3" x14ac:dyDescent="0.25">
      <c r="B70371" s="76"/>
      <c r="C70371" s="75"/>
    </row>
    <row r="70372" spans="2:3" x14ac:dyDescent="0.25">
      <c r="B70372" s="76"/>
      <c r="C70372" s="75"/>
    </row>
    <row r="70373" spans="2:3" x14ac:dyDescent="0.25">
      <c r="B70373" s="76"/>
      <c r="C70373" s="75"/>
    </row>
    <row r="70374" spans="2:3" x14ac:dyDescent="0.25">
      <c r="B70374" s="76"/>
      <c r="C70374" s="75"/>
    </row>
    <row r="70375" spans="2:3" x14ac:dyDescent="0.25">
      <c r="B70375" s="76"/>
      <c r="C70375" s="75"/>
    </row>
    <row r="70376" spans="2:3" x14ac:dyDescent="0.25">
      <c r="B70376" s="76"/>
      <c r="C70376" s="75"/>
    </row>
    <row r="70377" spans="2:3" x14ac:dyDescent="0.25">
      <c r="B70377" s="76"/>
      <c r="C70377" s="75"/>
    </row>
    <row r="70487" spans="2:3" x14ac:dyDescent="0.25">
      <c r="B70487" s="76"/>
      <c r="C70487" s="75"/>
    </row>
    <row r="70488" spans="2:3" x14ac:dyDescent="0.25">
      <c r="B70488" s="76"/>
      <c r="C70488" s="75"/>
    </row>
    <row r="70489" spans="2:3" x14ac:dyDescent="0.25">
      <c r="B70489" s="76"/>
      <c r="C70489" s="75"/>
    </row>
    <row r="70490" spans="2:3" x14ac:dyDescent="0.25">
      <c r="B70490" s="76"/>
      <c r="C70490" s="75"/>
    </row>
    <row r="70491" spans="2:3" x14ac:dyDescent="0.25">
      <c r="B70491" s="76"/>
      <c r="C70491" s="75"/>
    </row>
    <row r="70492" spans="2:3" x14ac:dyDescent="0.25">
      <c r="B70492" s="76"/>
      <c r="C70492" s="75"/>
    </row>
    <row r="70493" spans="2:3" x14ac:dyDescent="0.25">
      <c r="B70493" s="76"/>
      <c r="C70493" s="75"/>
    </row>
    <row r="70494" spans="2:3" x14ac:dyDescent="0.25">
      <c r="B70494" s="76"/>
      <c r="C70494" s="75"/>
    </row>
    <row r="70495" spans="2:3" x14ac:dyDescent="0.25">
      <c r="B70495" s="76"/>
      <c r="C70495" s="75"/>
    </row>
    <row r="70496" spans="2:3" x14ac:dyDescent="0.25">
      <c r="B70496" s="76"/>
      <c r="C70496" s="75"/>
    </row>
    <row r="70497" spans="2:3" x14ac:dyDescent="0.25">
      <c r="B70497" s="76"/>
      <c r="C70497" s="75"/>
    </row>
    <row r="70498" spans="2:3" x14ac:dyDescent="0.25">
      <c r="B70498" s="76"/>
      <c r="C70498" s="75"/>
    </row>
    <row r="70499" spans="2:3" x14ac:dyDescent="0.25">
      <c r="B70499" s="76"/>
      <c r="C70499" s="75"/>
    </row>
    <row r="70609" spans="2:3" x14ac:dyDescent="0.25">
      <c r="B70609" s="76"/>
      <c r="C70609" s="75"/>
    </row>
    <row r="70610" spans="2:3" x14ac:dyDescent="0.25">
      <c r="B70610" s="76"/>
      <c r="C70610" s="75"/>
    </row>
    <row r="70611" spans="2:3" x14ac:dyDescent="0.25">
      <c r="B70611" s="76"/>
      <c r="C70611" s="75"/>
    </row>
    <row r="70612" spans="2:3" x14ac:dyDescent="0.25">
      <c r="B70612" s="76"/>
      <c r="C70612" s="75"/>
    </row>
    <row r="70613" spans="2:3" x14ac:dyDescent="0.25">
      <c r="B70613" s="76"/>
      <c r="C70613" s="75"/>
    </row>
    <row r="70614" spans="2:3" x14ac:dyDescent="0.25">
      <c r="B70614" s="76"/>
      <c r="C70614" s="75"/>
    </row>
    <row r="70615" spans="2:3" x14ac:dyDescent="0.25">
      <c r="B70615" s="76"/>
      <c r="C70615" s="75"/>
    </row>
    <row r="70616" spans="2:3" x14ac:dyDescent="0.25">
      <c r="B70616" s="76"/>
      <c r="C70616" s="75"/>
    </row>
    <row r="70617" spans="2:3" x14ac:dyDescent="0.25">
      <c r="B70617" s="76"/>
      <c r="C70617" s="75"/>
    </row>
    <row r="70618" spans="2:3" x14ac:dyDescent="0.25">
      <c r="B70618" s="76"/>
      <c r="C70618" s="75"/>
    </row>
    <row r="70619" spans="2:3" x14ac:dyDescent="0.25">
      <c r="B70619" s="76"/>
      <c r="C70619" s="75"/>
    </row>
    <row r="70620" spans="2:3" x14ac:dyDescent="0.25">
      <c r="B70620" s="76"/>
      <c r="C70620" s="75"/>
    </row>
    <row r="70621" spans="2:3" x14ac:dyDescent="0.25">
      <c r="B70621" s="76"/>
      <c r="C70621" s="75"/>
    </row>
    <row r="70731" spans="2:3" x14ac:dyDescent="0.25">
      <c r="B70731" s="76"/>
      <c r="C70731" s="75"/>
    </row>
    <row r="70732" spans="2:3" x14ac:dyDescent="0.25">
      <c r="B70732" s="76"/>
      <c r="C70732" s="75"/>
    </row>
    <row r="70733" spans="2:3" x14ac:dyDescent="0.25">
      <c r="B70733" s="76"/>
      <c r="C70733" s="75"/>
    </row>
    <row r="70734" spans="2:3" x14ac:dyDescent="0.25">
      <c r="B70734" s="76"/>
      <c r="C70734" s="75"/>
    </row>
    <row r="70735" spans="2:3" x14ac:dyDescent="0.25">
      <c r="B70735" s="76"/>
      <c r="C70735" s="75"/>
    </row>
    <row r="70736" spans="2:3" x14ac:dyDescent="0.25">
      <c r="B70736" s="76"/>
      <c r="C70736" s="75"/>
    </row>
    <row r="70737" spans="2:3" x14ac:dyDescent="0.25">
      <c r="B70737" s="76"/>
      <c r="C70737" s="75"/>
    </row>
    <row r="70738" spans="2:3" x14ac:dyDescent="0.25">
      <c r="B70738" s="76"/>
      <c r="C70738" s="75"/>
    </row>
    <row r="70739" spans="2:3" x14ac:dyDescent="0.25">
      <c r="B70739" s="76"/>
      <c r="C70739" s="75"/>
    </row>
    <row r="70740" spans="2:3" x14ac:dyDescent="0.25">
      <c r="B70740" s="76"/>
      <c r="C70740" s="75"/>
    </row>
    <row r="70741" spans="2:3" x14ac:dyDescent="0.25">
      <c r="B70741" s="76"/>
      <c r="C70741" s="75"/>
    </row>
    <row r="70742" spans="2:3" x14ac:dyDescent="0.25">
      <c r="B70742" s="76"/>
      <c r="C70742" s="75"/>
    </row>
    <row r="70743" spans="2:3" x14ac:dyDescent="0.25">
      <c r="B70743" s="76"/>
      <c r="C70743" s="75"/>
    </row>
    <row r="70853" spans="2:3" x14ac:dyDescent="0.25">
      <c r="B70853" s="76"/>
      <c r="C70853" s="75"/>
    </row>
    <row r="70854" spans="2:3" x14ac:dyDescent="0.25">
      <c r="B70854" s="76"/>
      <c r="C70854" s="75"/>
    </row>
    <row r="70855" spans="2:3" x14ac:dyDescent="0.25">
      <c r="B70855" s="76"/>
      <c r="C70855" s="75"/>
    </row>
    <row r="70856" spans="2:3" x14ac:dyDescent="0.25">
      <c r="B70856" s="76"/>
      <c r="C70856" s="75"/>
    </row>
    <row r="70857" spans="2:3" x14ac:dyDescent="0.25">
      <c r="B70857" s="76"/>
      <c r="C70857" s="75"/>
    </row>
    <row r="70858" spans="2:3" x14ac:dyDescent="0.25">
      <c r="B70858" s="76"/>
      <c r="C70858" s="75"/>
    </row>
    <row r="70859" spans="2:3" x14ac:dyDescent="0.25">
      <c r="B70859" s="76"/>
      <c r="C70859" s="75"/>
    </row>
    <row r="70860" spans="2:3" x14ac:dyDescent="0.25">
      <c r="B70860" s="76"/>
      <c r="C70860" s="75"/>
    </row>
    <row r="70861" spans="2:3" x14ac:dyDescent="0.25">
      <c r="B70861" s="76"/>
      <c r="C70861" s="75"/>
    </row>
    <row r="70862" spans="2:3" x14ac:dyDescent="0.25">
      <c r="B70862" s="76"/>
      <c r="C70862" s="75"/>
    </row>
    <row r="70863" spans="2:3" x14ac:dyDescent="0.25">
      <c r="B70863" s="76"/>
      <c r="C70863" s="75"/>
    </row>
    <row r="70864" spans="2:3" x14ac:dyDescent="0.25">
      <c r="B70864" s="76"/>
      <c r="C70864" s="75"/>
    </row>
    <row r="70865" spans="2:3" x14ac:dyDescent="0.25">
      <c r="B70865" s="76"/>
      <c r="C70865" s="75"/>
    </row>
    <row r="70975" spans="2:3" x14ac:dyDescent="0.25">
      <c r="B70975" s="76"/>
      <c r="C70975" s="75"/>
    </row>
    <row r="70976" spans="2:3" x14ac:dyDescent="0.25">
      <c r="B70976" s="76"/>
      <c r="C70976" s="75"/>
    </row>
    <row r="70977" spans="2:3" x14ac:dyDescent="0.25">
      <c r="B70977" s="76"/>
      <c r="C70977" s="75"/>
    </row>
    <row r="70978" spans="2:3" x14ac:dyDescent="0.25">
      <c r="B70978" s="76"/>
      <c r="C70978" s="75"/>
    </row>
    <row r="70979" spans="2:3" x14ac:dyDescent="0.25">
      <c r="B70979" s="76"/>
      <c r="C70979" s="75"/>
    </row>
    <row r="70980" spans="2:3" x14ac:dyDescent="0.25">
      <c r="B70980" s="76"/>
      <c r="C70980" s="75"/>
    </row>
    <row r="70981" spans="2:3" x14ac:dyDescent="0.25">
      <c r="B70981" s="76"/>
      <c r="C70981" s="75"/>
    </row>
    <row r="70982" spans="2:3" x14ac:dyDescent="0.25">
      <c r="B70982" s="76"/>
      <c r="C70982" s="75"/>
    </row>
    <row r="70983" spans="2:3" x14ac:dyDescent="0.25">
      <c r="B70983" s="76"/>
      <c r="C70983" s="75"/>
    </row>
    <row r="70984" spans="2:3" x14ac:dyDescent="0.25">
      <c r="B70984" s="76"/>
      <c r="C70984" s="75"/>
    </row>
    <row r="70985" spans="2:3" x14ac:dyDescent="0.25">
      <c r="B70985" s="76"/>
      <c r="C70985" s="75"/>
    </row>
    <row r="70986" spans="2:3" x14ac:dyDescent="0.25">
      <c r="B70986" s="76"/>
      <c r="C70986" s="75"/>
    </row>
    <row r="70987" spans="2:3" x14ac:dyDescent="0.25">
      <c r="B70987" s="76"/>
      <c r="C70987" s="75"/>
    </row>
    <row r="71097" spans="2:3" x14ac:dyDescent="0.25">
      <c r="B71097" s="76"/>
      <c r="C71097" s="75"/>
    </row>
    <row r="71098" spans="2:3" x14ac:dyDescent="0.25">
      <c r="B71098" s="76"/>
      <c r="C71098" s="75"/>
    </row>
    <row r="71099" spans="2:3" x14ac:dyDescent="0.25">
      <c r="B71099" s="76"/>
      <c r="C71099" s="75"/>
    </row>
    <row r="71100" spans="2:3" x14ac:dyDescent="0.25">
      <c r="B71100" s="76"/>
      <c r="C71100" s="75"/>
    </row>
    <row r="71101" spans="2:3" x14ac:dyDescent="0.25">
      <c r="B71101" s="76"/>
      <c r="C71101" s="75"/>
    </row>
    <row r="71102" spans="2:3" x14ac:dyDescent="0.25">
      <c r="B71102" s="76"/>
      <c r="C71102" s="75"/>
    </row>
    <row r="71103" spans="2:3" x14ac:dyDescent="0.25">
      <c r="B71103" s="76"/>
      <c r="C71103" s="75"/>
    </row>
    <row r="71104" spans="2:3" x14ac:dyDescent="0.25">
      <c r="B71104" s="76"/>
      <c r="C71104" s="75"/>
    </row>
    <row r="71105" spans="2:3" x14ac:dyDescent="0.25">
      <c r="B71105" s="76"/>
      <c r="C71105" s="75"/>
    </row>
    <row r="71106" spans="2:3" x14ac:dyDescent="0.25">
      <c r="B71106" s="76"/>
      <c r="C71106" s="75"/>
    </row>
    <row r="71107" spans="2:3" x14ac:dyDescent="0.25">
      <c r="B71107" s="76"/>
      <c r="C71107" s="75"/>
    </row>
    <row r="71108" spans="2:3" x14ac:dyDescent="0.25">
      <c r="B71108" s="76"/>
      <c r="C71108" s="75"/>
    </row>
    <row r="71109" spans="2:3" x14ac:dyDescent="0.25">
      <c r="B71109" s="76"/>
      <c r="C71109" s="75"/>
    </row>
    <row r="71219" spans="2:3" x14ac:dyDescent="0.25">
      <c r="B71219" s="76"/>
      <c r="C71219" s="75"/>
    </row>
    <row r="71220" spans="2:3" x14ac:dyDescent="0.25">
      <c r="B71220" s="76"/>
      <c r="C71220" s="75"/>
    </row>
    <row r="71221" spans="2:3" x14ac:dyDescent="0.25">
      <c r="B71221" s="76"/>
      <c r="C71221" s="75"/>
    </row>
    <row r="71222" spans="2:3" x14ac:dyDescent="0.25">
      <c r="B71222" s="76"/>
      <c r="C71222" s="75"/>
    </row>
    <row r="71223" spans="2:3" x14ac:dyDescent="0.25">
      <c r="B71223" s="76"/>
      <c r="C71223" s="75"/>
    </row>
    <row r="71224" spans="2:3" x14ac:dyDescent="0.25">
      <c r="B71224" s="76"/>
      <c r="C71224" s="75"/>
    </row>
    <row r="71225" spans="2:3" x14ac:dyDescent="0.25">
      <c r="B71225" s="76"/>
      <c r="C71225" s="75"/>
    </row>
    <row r="71226" spans="2:3" x14ac:dyDescent="0.25">
      <c r="B71226" s="76"/>
      <c r="C71226" s="75"/>
    </row>
    <row r="71227" spans="2:3" x14ac:dyDescent="0.25">
      <c r="B71227" s="76"/>
      <c r="C71227" s="75"/>
    </row>
    <row r="71228" spans="2:3" x14ac:dyDescent="0.25">
      <c r="B71228" s="76"/>
      <c r="C71228" s="75"/>
    </row>
    <row r="71229" spans="2:3" x14ac:dyDescent="0.25">
      <c r="B71229" s="76"/>
      <c r="C71229" s="75"/>
    </row>
    <row r="71230" spans="2:3" x14ac:dyDescent="0.25">
      <c r="B71230" s="76"/>
      <c r="C71230" s="75"/>
    </row>
    <row r="71231" spans="2:3" x14ac:dyDescent="0.25">
      <c r="B71231" s="76"/>
      <c r="C71231" s="75"/>
    </row>
    <row r="71341" spans="2:3" x14ac:dyDescent="0.25">
      <c r="B71341" s="76"/>
      <c r="C71341" s="75"/>
    </row>
    <row r="71342" spans="2:3" x14ac:dyDescent="0.25">
      <c r="B71342" s="76"/>
      <c r="C71342" s="75"/>
    </row>
    <row r="71343" spans="2:3" x14ac:dyDescent="0.25">
      <c r="B71343" s="76"/>
      <c r="C71343" s="75"/>
    </row>
    <row r="71344" spans="2:3" x14ac:dyDescent="0.25">
      <c r="B71344" s="76"/>
      <c r="C71344" s="75"/>
    </row>
    <row r="71345" spans="2:3" x14ac:dyDescent="0.25">
      <c r="B71345" s="76"/>
      <c r="C71345" s="75"/>
    </row>
    <row r="71346" spans="2:3" x14ac:dyDescent="0.25">
      <c r="B71346" s="76"/>
      <c r="C71346" s="75"/>
    </row>
    <row r="71347" spans="2:3" x14ac:dyDescent="0.25">
      <c r="B71347" s="76"/>
      <c r="C71347" s="75"/>
    </row>
    <row r="71348" spans="2:3" x14ac:dyDescent="0.25">
      <c r="B71348" s="76"/>
      <c r="C71348" s="75"/>
    </row>
    <row r="71349" spans="2:3" x14ac:dyDescent="0.25">
      <c r="B71349" s="76"/>
      <c r="C71349" s="75"/>
    </row>
    <row r="71350" spans="2:3" x14ac:dyDescent="0.25">
      <c r="B71350" s="76"/>
      <c r="C71350" s="75"/>
    </row>
    <row r="71351" spans="2:3" x14ac:dyDescent="0.25">
      <c r="B71351" s="76"/>
      <c r="C71351" s="75"/>
    </row>
    <row r="71352" spans="2:3" x14ac:dyDescent="0.25">
      <c r="B71352" s="76"/>
      <c r="C71352" s="75"/>
    </row>
    <row r="71353" spans="2:3" x14ac:dyDescent="0.25">
      <c r="B71353" s="76"/>
      <c r="C71353" s="75"/>
    </row>
    <row r="71463" spans="2:3" x14ac:dyDescent="0.25">
      <c r="B71463" s="76"/>
      <c r="C71463" s="75"/>
    </row>
    <row r="71464" spans="2:3" x14ac:dyDescent="0.25">
      <c r="B71464" s="76"/>
      <c r="C71464" s="75"/>
    </row>
    <row r="71465" spans="2:3" x14ac:dyDescent="0.25">
      <c r="B71465" s="76"/>
      <c r="C71465" s="75"/>
    </row>
    <row r="71466" spans="2:3" x14ac:dyDescent="0.25">
      <c r="B71466" s="76"/>
      <c r="C71466" s="75"/>
    </row>
    <row r="71467" spans="2:3" x14ac:dyDescent="0.25">
      <c r="B71467" s="76"/>
      <c r="C71467" s="75"/>
    </row>
    <row r="71468" spans="2:3" x14ac:dyDescent="0.25">
      <c r="B71468" s="76"/>
      <c r="C71468" s="75"/>
    </row>
    <row r="71469" spans="2:3" x14ac:dyDescent="0.25">
      <c r="B71469" s="76"/>
      <c r="C71469" s="75"/>
    </row>
    <row r="71470" spans="2:3" x14ac:dyDescent="0.25">
      <c r="B71470" s="76"/>
      <c r="C71470" s="75"/>
    </row>
    <row r="71471" spans="2:3" x14ac:dyDescent="0.25">
      <c r="B71471" s="76"/>
      <c r="C71471" s="75"/>
    </row>
    <row r="71472" spans="2:3" x14ac:dyDescent="0.25">
      <c r="B71472" s="76"/>
      <c r="C71472" s="75"/>
    </row>
    <row r="71473" spans="2:3" x14ac:dyDescent="0.25">
      <c r="B71473" s="76"/>
      <c r="C71473" s="75"/>
    </row>
    <row r="71474" spans="2:3" x14ac:dyDescent="0.25">
      <c r="B71474" s="76"/>
      <c r="C71474" s="75"/>
    </row>
    <row r="71475" spans="2:3" x14ac:dyDescent="0.25">
      <c r="B71475" s="76"/>
      <c r="C71475" s="75"/>
    </row>
    <row r="71585" spans="2:3" x14ac:dyDescent="0.25">
      <c r="B71585" s="76"/>
      <c r="C71585" s="75"/>
    </row>
    <row r="71586" spans="2:3" x14ac:dyDescent="0.25">
      <c r="B71586" s="76"/>
      <c r="C71586" s="75"/>
    </row>
    <row r="71587" spans="2:3" x14ac:dyDescent="0.25">
      <c r="B71587" s="76"/>
      <c r="C71587" s="75"/>
    </row>
    <row r="71588" spans="2:3" x14ac:dyDescent="0.25">
      <c r="B71588" s="76"/>
      <c r="C71588" s="75"/>
    </row>
    <row r="71589" spans="2:3" x14ac:dyDescent="0.25">
      <c r="B71589" s="76"/>
      <c r="C71589" s="75"/>
    </row>
    <row r="71590" spans="2:3" x14ac:dyDescent="0.25">
      <c r="B71590" s="76"/>
      <c r="C71590" s="75"/>
    </row>
    <row r="71591" spans="2:3" x14ac:dyDescent="0.25">
      <c r="B71591" s="76"/>
      <c r="C71591" s="75"/>
    </row>
    <row r="71592" spans="2:3" x14ac:dyDescent="0.25">
      <c r="B71592" s="76"/>
      <c r="C71592" s="75"/>
    </row>
    <row r="71593" spans="2:3" x14ac:dyDescent="0.25">
      <c r="B71593" s="76"/>
      <c r="C71593" s="75"/>
    </row>
    <row r="71594" spans="2:3" x14ac:dyDescent="0.25">
      <c r="B71594" s="76"/>
      <c r="C71594" s="75"/>
    </row>
    <row r="71595" spans="2:3" x14ac:dyDescent="0.25">
      <c r="B71595" s="76"/>
      <c r="C71595" s="75"/>
    </row>
    <row r="71596" spans="2:3" x14ac:dyDescent="0.25">
      <c r="B71596" s="76"/>
      <c r="C71596" s="75"/>
    </row>
    <row r="71597" spans="2:3" x14ac:dyDescent="0.25">
      <c r="B71597" s="76"/>
      <c r="C71597" s="75"/>
    </row>
    <row r="71707" spans="2:3" x14ac:dyDescent="0.25">
      <c r="B71707" s="76"/>
      <c r="C71707" s="75"/>
    </row>
    <row r="71708" spans="2:3" x14ac:dyDescent="0.25">
      <c r="B71708" s="76"/>
      <c r="C71708" s="75"/>
    </row>
    <row r="71709" spans="2:3" x14ac:dyDescent="0.25">
      <c r="B71709" s="76"/>
      <c r="C71709" s="75"/>
    </row>
    <row r="71710" spans="2:3" x14ac:dyDescent="0.25">
      <c r="B71710" s="76"/>
      <c r="C71710" s="75"/>
    </row>
    <row r="71711" spans="2:3" x14ac:dyDescent="0.25">
      <c r="B71711" s="76"/>
      <c r="C71711" s="75"/>
    </row>
    <row r="71712" spans="2:3" x14ac:dyDescent="0.25">
      <c r="B71712" s="76"/>
      <c r="C71712" s="75"/>
    </row>
    <row r="71713" spans="2:3" x14ac:dyDescent="0.25">
      <c r="B71713" s="76"/>
      <c r="C71713" s="75"/>
    </row>
    <row r="71714" spans="2:3" x14ac:dyDescent="0.25">
      <c r="B71714" s="76"/>
      <c r="C71714" s="75"/>
    </row>
    <row r="71715" spans="2:3" x14ac:dyDescent="0.25">
      <c r="B71715" s="76"/>
      <c r="C71715" s="75"/>
    </row>
    <row r="71716" spans="2:3" x14ac:dyDescent="0.25">
      <c r="B71716" s="76"/>
      <c r="C71716" s="75"/>
    </row>
    <row r="71717" spans="2:3" x14ac:dyDescent="0.25">
      <c r="B71717" s="76"/>
      <c r="C71717" s="75"/>
    </row>
    <row r="71718" spans="2:3" x14ac:dyDescent="0.25">
      <c r="B71718" s="76"/>
      <c r="C71718" s="75"/>
    </row>
    <row r="71719" spans="2:3" x14ac:dyDescent="0.25">
      <c r="B71719" s="76"/>
      <c r="C71719" s="75"/>
    </row>
    <row r="71829" spans="2:3" x14ac:dyDescent="0.25">
      <c r="B71829" s="76"/>
      <c r="C71829" s="75"/>
    </row>
    <row r="71830" spans="2:3" x14ac:dyDescent="0.25">
      <c r="B71830" s="76"/>
      <c r="C71830" s="75"/>
    </row>
    <row r="71831" spans="2:3" x14ac:dyDescent="0.25">
      <c r="B71831" s="76"/>
      <c r="C71831" s="75"/>
    </row>
    <row r="71832" spans="2:3" x14ac:dyDescent="0.25">
      <c r="B71832" s="76"/>
      <c r="C71832" s="75"/>
    </row>
    <row r="71833" spans="2:3" x14ac:dyDescent="0.25">
      <c r="B71833" s="76"/>
      <c r="C71833" s="75"/>
    </row>
    <row r="71834" spans="2:3" x14ac:dyDescent="0.25">
      <c r="B71834" s="76"/>
      <c r="C71834" s="75"/>
    </row>
    <row r="71835" spans="2:3" x14ac:dyDescent="0.25">
      <c r="B71835" s="76"/>
      <c r="C71835" s="75"/>
    </row>
    <row r="71836" spans="2:3" x14ac:dyDescent="0.25">
      <c r="B71836" s="76"/>
      <c r="C71836" s="75"/>
    </row>
    <row r="71837" spans="2:3" x14ac:dyDescent="0.25">
      <c r="B71837" s="76"/>
      <c r="C71837" s="75"/>
    </row>
    <row r="71838" spans="2:3" x14ac:dyDescent="0.25">
      <c r="B71838" s="76"/>
      <c r="C71838" s="75"/>
    </row>
    <row r="71839" spans="2:3" x14ac:dyDescent="0.25">
      <c r="B71839" s="76"/>
      <c r="C71839" s="75"/>
    </row>
    <row r="71840" spans="2:3" x14ac:dyDescent="0.25">
      <c r="B71840" s="76"/>
      <c r="C71840" s="75"/>
    </row>
    <row r="71841" spans="2:3" x14ac:dyDescent="0.25">
      <c r="B71841" s="76"/>
      <c r="C71841" s="75"/>
    </row>
    <row r="71951" spans="2:3" x14ac:dyDescent="0.25">
      <c r="B71951" s="76"/>
      <c r="C71951" s="75"/>
    </row>
    <row r="71952" spans="2:3" x14ac:dyDescent="0.25">
      <c r="B71952" s="76"/>
      <c r="C71952" s="75"/>
    </row>
    <row r="71953" spans="2:3" x14ac:dyDescent="0.25">
      <c r="B71953" s="76"/>
      <c r="C71953" s="75"/>
    </row>
    <row r="71954" spans="2:3" x14ac:dyDescent="0.25">
      <c r="B71954" s="76"/>
      <c r="C71954" s="75"/>
    </row>
    <row r="71955" spans="2:3" x14ac:dyDescent="0.25">
      <c r="B71955" s="76"/>
      <c r="C71955" s="75"/>
    </row>
    <row r="71956" spans="2:3" x14ac:dyDescent="0.25">
      <c r="B71956" s="76"/>
      <c r="C71956" s="75"/>
    </row>
    <row r="71957" spans="2:3" x14ac:dyDescent="0.25">
      <c r="B71957" s="76"/>
      <c r="C71957" s="75"/>
    </row>
    <row r="71958" spans="2:3" x14ac:dyDescent="0.25">
      <c r="B71958" s="76"/>
      <c r="C71958" s="75"/>
    </row>
    <row r="71959" spans="2:3" x14ac:dyDescent="0.25">
      <c r="B71959" s="76"/>
      <c r="C71959" s="75"/>
    </row>
    <row r="71960" spans="2:3" x14ac:dyDescent="0.25">
      <c r="B71960" s="76"/>
      <c r="C71960" s="75"/>
    </row>
    <row r="71961" spans="2:3" x14ac:dyDescent="0.25">
      <c r="B71961" s="76"/>
      <c r="C71961" s="75"/>
    </row>
    <row r="71962" spans="2:3" x14ac:dyDescent="0.25">
      <c r="B71962" s="76"/>
      <c r="C71962" s="75"/>
    </row>
    <row r="71963" spans="2:3" x14ac:dyDescent="0.25">
      <c r="B71963" s="76"/>
      <c r="C71963" s="75"/>
    </row>
    <row r="72073" spans="2:3" x14ac:dyDescent="0.25">
      <c r="B72073" s="76"/>
      <c r="C72073" s="75"/>
    </row>
    <row r="72074" spans="2:3" x14ac:dyDescent="0.25">
      <c r="B72074" s="76"/>
      <c r="C72074" s="75"/>
    </row>
    <row r="72075" spans="2:3" x14ac:dyDescent="0.25">
      <c r="B72075" s="76"/>
      <c r="C72075" s="75"/>
    </row>
    <row r="72076" spans="2:3" x14ac:dyDescent="0.25">
      <c r="B72076" s="76"/>
      <c r="C72076" s="75"/>
    </row>
    <row r="72077" spans="2:3" x14ac:dyDescent="0.25">
      <c r="B72077" s="76"/>
      <c r="C72077" s="75"/>
    </row>
    <row r="72078" spans="2:3" x14ac:dyDescent="0.25">
      <c r="B72078" s="76"/>
      <c r="C72078" s="75"/>
    </row>
    <row r="72079" spans="2:3" x14ac:dyDescent="0.25">
      <c r="B72079" s="76"/>
      <c r="C72079" s="75"/>
    </row>
    <row r="72080" spans="2:3" x14ac:dyDescent="0.25">
      <c r="B72080" s="76"/>
      <c r="C72080" s="75"/>
    </row>
    <row r="72081" spans="2:3" x14ac:dyDescent="0.25">
      <c r="B72081" s="76"/>
      <c r="C72081" s="75"/>
    </row>
    <row r="72082" spans="2:3" x14ac:dyDescent="0.25">
      <c r="B72082" s="76"/>
      <c r="C72082" s="75"/>
    </row>
    <row r="72083" spans="2:3" x14ac:dyDescent="0.25">
      <c r="B72083" s="76"/>
      <c r="C72083" s="75"/>
    </row>
    <row r="72084" spans="2:3" x14ac:dyDescent="0.25">
      <c r="B72084" s="76"/>
      <c r="C72084" s="75"/>
    </row>
    <row r="72085" spans="2:3" x14ac:dyDescent="0.25">
      <c r="B72085" s="76"/>
      <c r="C72085" s="75"/>
    </row>
    <row r="72195" spans="2:3" x14ac:dyDescent="0.25">
      <c r="B72195" s="76"/>
      <c r="C72195" s="75"/>
    </row>
    <row r="72196" spans="2:3" x14ac:dyDescent="0.25">
      <c r="B72196" s="76"/>
      <c r="C72196" s="75"/>
    </row>
    <row r="72197" spans="2:3" x14ac:dyDescent="0.25">
      <c r="B72197" s="76"/>
      <c r="C72197" s="75"/>
    </row>
    <row r="72198" spans="2:3" x14ac:dyDescent="0.25">
      <c r="B72198" s="76"/>
      <c r="C72198" s="75"/>
    </row>
    <row r="72199" spans="2:3" x14ac:dyDescent="0.25">
      <c r="B72199" s="76"/>
      <c r="C72199" s="75"/>
    </row>
    <row r="72200" spans="2:3" x14ac:dyDescent="0.25">
      <c r="B72200" s="76"/>
      <c r="C72200" s="75"/>
    </row>
    <row r="72201" spans="2:3" x14ac:dyDescent="0.25">
      <c r="B72201" s="76"/>
      <c r="C72201" s="75"/>
    </row>
    <row r="72202" spans="2:3" x14ac:dyDescent="0.25">
      <c r="B72202" s="76"/>
      <c r="C72202" s="75"/>
    </row>
    <row r="72203" spans="2:3" x14ac:dyDescent="0.25">
      <c r="B72203" s="76"/>
      <c r="C72203" s="75"/>
    </row>
    <row r="72204" spans="2:3" x14ac:dyDescent="0.25">
      <c r="B72204" s="76"/>
      <c r="C72204" s="75"/>
    </row>
    <row r="72205" spans="2:3" x14ac:dyDescent="0.25">
      <c r="B72205" s="76"/>
      <c r="C72205" s="75"/>
    </row>
    <row r="72206" spans="2:3" x14ac:dyDescent="0.25">
      <c r="B72206" s="76"/>
      <c r="C72206" s="75"/>
    </row>
    <row r="72207" spans="2:3" x14ac:dyDescent="0.25">
      <c r="B72207" s="76"/>
      <c r="C72207" s="75"/>
    </row>
    <row r="72317" spans="2:3" x14ac:dyDescent="0.25">
      <c r="B72317" s="76"/>
      <c r="C72317" s="75"/>
    </row>
    <row r="72318" spans="2:3" x14ac:dyDescent="0.25">
      <c r="B72318" s="76"/>
      <c r="C72318" s="75"/>
    </row>
    <row r="72319" spans="2:3" x14ac:dyDescent="0.25">
      <c r="B72319" s="76"/>
      <c r="C72319" s="75"/>
    </row>
    <row r="72320" spans="2:3" x14ac:dyDescent="0.25">
      <c r="B72320" s="76"/>
      <c r="C72320" s="75"/>
    </row>
    <row r="72321" spans="2:3" x14ac:dyDescent="0.25">
      <c r="B72321" s="76"/>
      <c r="C72321" s="75"/>
    </row>
    <row r="72322" spans="2:3" x14ac:dyDescent="0.25">
      <c r="B72322" s="76"/>
      <c r="C72322" s="75"/>
    </row>
    <row r="72323" spans="2:3" x14ac:dyDescent="0.25">
      <c r="B72323" s="76"/>
      <c r="C72323" s="75"/>
    </row>
    <row r="72324" spans="2:3" x14ac:dyDescent="0.25">
      <c r="B72324" s="76"/>
      <c r="C72324" s="75"/>
    </row>
    <row r="72325" spans="2:3" x14ac:dyDescent="0.25">
      <c r="B72325" s="76"/>
      <c r="C72325" s="75"/>
    </row>
    <row r="72326" spans="2:3" x14ac:dyDescent="0.25">
      <c r="B72326" s="76"/>
      <c r="C72326" s="75"/>
    </row>
    <row r="72327" spans="2:3" x14ac:dyDescent="0.25">
      <c r="B72327" s="76"/>
      <c r="C72327" s="75"/>
    </row>
    <row r="72328" spans="2:3" x14ac:dyDescent="0.25">
      <c r="B72328" s="76"/>
      <c r="C72328" s="75"/>
    </row>
    <row r="72329" spans="2:3" x14ac:dyDescent="0.25">
      <c r="B72329" s="76"/>
      <c r="C72329" s="75"/>
    </row>
    <row r="72439" spans="2:3" x14ac:dyDescent="0.25">
      <c r="B72439" s="76"/>
      <c r="C72439" s="75"/>
    </row>
    <row r="72440" spans="2:3" x14ac:dyDescent="0.25">
      <c r="B72440" s="76"/>
      <c r="C72440" s="75"/>
    </row>
    <row r="72441" spans="2:3" x14ac:dyDescent="0.25">
      <c r="B72441" s="76"/>
      <c r="C72441" s="75"/>
    </row>
    <row r="72442" spans="2:3" x14ac:dyDescent="0.25">
      <c r="B72442" s="76"/>
      <c r="C72442" s="75"/>
    </row>
    <row r="72443" spans="2:3" x14ac:dyDescent="0.25">
      <c r="B72443" s="76"/>
      <c r="C72443" s="75"/>
    </row>
    <row r="72444" spans="2:3" x14ac:dyDescent="0.25">
      <c r="B72444" s="76"/>
      <c r="C72444" s="75"/>
    </row>
    <row r="72445" spans="2:3" x14ac:dyDescent="0.25">
      <c r="B72445" s="76"/>
      <c r="C72445" s="75"/>
    </row>
    <row r="72446" spans="2:3" x14ac:dyDescent="0.25">
      <c r="B72446" s="76"/>
      <c r="C72446" s="75"/>
    </row>
    <row r="72447" spans="2:3" x14ac:dyDescent="0.25">
      <c r="B72447" s="76"/>
      <c r="C72447" s="75"/>
    </row>
    <row r="72448" spans="2:3" x14ac:dyDescent="0.25">
      <c r="B72448" s="76"/>
      <c r="C72448" s="75"/>
    </row>
    <row r="72449" spans="2:3" x14ac:dyDescent="0.25">
      <c r="B72449" s="76"/>
      <c r="C72449" s="75"/>
    </row>
    <row r="72450" spans="2:3" x14ac:dyDescent="0.25">
      <c r="B72450" s="76"/>
      <c r="C72450" s="75"/>
    </row>
    <row r="72451" spans="2:3" x14ac:dyDescent="0.25">
      <c r="B72451" s="76"/>
      <c r="C72451" s="75"/>
    </row>
    <row r="72561" spans="2:3" x14ac:dyDescent="0.25">
      <c r="B72561" s="76"/>
      <c r="C72561" s="75"/>
    </row>
    <row r="72562" spans="2:3" x14ac:dyDescent="0.25">
      <c r="B72562" s="76"/>
      <c r="C72562" s="75"/>
    </row>
    <row r="72563" spans="2:3" x14ac:dyDescent="0.25">
      <c r="B72563" s="76"/>
      <c r="C72563" s="75"/>
    </row>
    <row r="72564" spans="2:3" x14ac:dyDescent="0.25">
      <c r="B72564" s="76"/>
      <c r="C72564" s="75"/>
    </row>
    <row r="72565" spans="2:3" x14ac:dyDescent="0.25">
      <c r="B72565" s="76"/>
      <c r="C72565" s="75"/>
    </row>
    <row r="72566" spans="2:3" x14ac:dyDescent="0.25">
      <c r="B72566" s="76"/>
      <c r="C72566" s="75"/>
    </row>
    <row r="72567" spans="2:3" x14ac:dyDescent="0.25">
      <c r="B72567" s="76"/>
      <c r="C72567" s="75"/>
    </row>
    <row r="72568" spans="2:3" x14ac:dyDescent="0.25">
      <c r="B72568" s="76"/>
      <c r="C72568" s="75"/>
    </row>
    <row r="72569" spans="2:3" x14ac:dyDescent="0.25">
      <c r="B72569" s="76"/>
      <c r="C72569" s="75"/>
    </row>
    <row r="72570" spans="2:3" x14ac:dyDescent="0.25">
      <c r="B72570" s="76"/>
      <c r="C72570" s="75"/>
    </row>
    <row r="72571" spans="2:3" x14ac:dyDescent="0.25">
      <c r="B72571" s="76"/>
      <c r="C72571" s="75"/>
    </row>
    <row r="72572" spans="2:3" x14ac:dyDescent="0.25">
      <c r="B72572" s="76"/>
      <c r="C72572" s="75"/>
    </row>
    <row r="72573" spans="2:3" x14ac:dyDescent="0.25">
      <c r="B72573" s="76"/>
      <c r="C72573" s="75"/>
    </row>
    <row r="72683" spans="2:3" x14ac:dyDescent="0.25">
      <c r="B72683" s="76"/>
      <c r="C72683" s="75"/>
    </row>
    <row r="72684" spans="2:3" x14ac:dyDescent="0.25">
      <c r="B72684" s="76"/>
      <c r="C72684" s="75"/>
    </row>
    <row r="72685" spans="2:3" x14ac:dyDescent="0.25">
      <c r="B72685" s="76"/>
      <c r="C72685" s="75"/>
    </row>
    <row r="72686" spans="2:3" x14ac:dyDescent="0.25">
      <c r="B72686" s="76"/>
      <c r="C72686" s="75"/>
    </row>
    <row r="72687" spans="2:3" x14ac:dyDescent="0.25">
      <c r="B72687" s="76"/>
      <c r="C72687" s="75"/>
    </row>
    <row r="72688" spans="2:3" x14ac:dyDescent="0.25">
      <c r="B72688" s="76"/>
      <c r="C72688" s="75"/>
    </row>
    <row r="72689" spans="2:3" x14ac:dyDescent="0.25">
      <c r="B72689" s="76"/>
      <c r="C72689" s="75"/>
    </row>
    <row r="72690" spans="2:3" x14ac:dyDescent="0.25">
      <c r="B72690" s="76"/>
      <c r="C72690" s="75"/>
    </row>
    <row r="72691" spans="2:3" x14ac:dyDescent="0.25">
      <c r="B72691" s="76"/>
      <c r="C72691" s="75"/>
    </row>
    <row r="72692" spans="2:3" x14ac:dyDescent="0.25">
      <c r="B72692" s="76"/>
      <c r="C72692" s="75"/>
    </row>
    <row r="72693" spans="2:3" x14ac:dyDescent="0.25">
      <c r="B72693" s="76"/>
      <c r="C72693" s="75"/>
    </row>
    <row r="72694" spans="2:3" x14ac:dyDescent="0.25">
      <c r="B72694" s="76"/>
      <c r="C72694" s="75"/>
    </row>
    <row r="72695" spans="2:3" x14ac:dyDescent="0.25">
      <c r="B72695" s="76"/>
      <c r="C72695" s="75"/>
    </row>
    <row r="72805" spans="2:3" x14ac:dyDescent="0.25">
      <c r="B72805" s="76"/>
      <c r="C72805" s="75"/>
    </row>
    <row r="72806" spans="2:3" x14ac:dyDescent="0.25">
      <c r="B72806" s="76"/>
      <c r="C72806" s="75"/>
    </row>
    <row r="72807" spans="2:3" x14ac:dyDescent="0.25">
      <c r="B72807" s="76"/>
      <c r="C72807" s="75"/>
    </row>
    <row r="72808" spans="2:3" x14ac:dyDescent="0.25">
      <c r="B72808" s="76"/>
      <c r="C72808" s="75"/>
    </row>
    <row r="72809" spans="2:3" x14ac:dyDescent="0.25">
      <c r="B72809" s="76"/>
      <c r="C72809" s="75"/>
    </row>
    <row r="72810" spans="2:3" x14ac:dyDescent="0.25">
      <c r="B72810" s="76"/>
      <c r="C72810" s="75"/>
    </row>
    <row r="72811" spans="2:3" x14ac:dyDescent="0.25">
      <c r="B72811" s="76"/>
      <c r="C72811" s="75"/>
    </row>
    <row r="72812" spans="2:3" x14ac:dyDescent="0.25">
      <c r="B72812" s="76"/>
      <c r="C72812" s="75"/>
    </row>
    <row r="72813" spans="2:3" x14ac:dyDescent="0.25">
      <c r="B72813" s="76"/>
      <c r="C72813" s="75"/>
    </row>
    <row r="72814" spans="2:3" x14ac:dyDescent="0.25">
      <c r="B72814" s="76"/>
      <c r="C72814" s="75"/>
    </row>
    <row r="72815" spans="2:3" x14ac:dyDescent="0.25">
      <c r="B72815" s="76"/>
      <c r="C72815" s="75"/>
    </row>
    <row r="72816" spans="2:3" x14ac:dyDescent="0.25">
      <c r="B72816" s="76"/>
      <c r="C72816" s="75"/>
    </row>
    <row r="72817" spans="2:3" x14ac:dyDescent="0.25">
      <c r="B72817" s="76"/>
      <c r="C72817" s="75"/>
    </row>
    <row r="72927" spans="2:3" x14ac:dyDescent="0.25">
      <c r="B72927" s="76"/>
      <c r="C72927" s="75"/>
    </row>
    <row r="72928" spans="2:3" x14ac:dyDescent="0.25">
      <c r="B72928" s="76"/>
      <c r="C72928" s="75"/>
    </row>
    <row r="72929" spans="2:3" x14ac:dyDescent="0.25">
      <c r="B72929" s="76"/>
      <c r="C72929" s="75"/>
    </row>
    <row r="72930" spans="2:3" x14ac:dyDescent="0.25">
      <c r="B72930" s="76"/>
      <c r="C72930" s="75"/>
    </row>
    <row r="72931" spans="2:3" x14ac:dyDescent="0.25">
      <c r="B72931" s="76"/>
      <c r="C72931" s="75"/>
    </row>
    <row r="72932" spans="2:3" x14ac:dyDescent="0.25">
      <c r="B72932" s="76"/>
      <c r="C72932" s="75"/>
    </row>
    <row r="72933" spans="2:3" x14ac:dyDescent="0.25">
      <c r="B72933" s="76"/>
      <c r="C72933" s="75"/>
    </row>
    <row r="72934" spans="2:3" x14ac:dyDescent="0.25">
      <c r="B72934" s="76"/>
      <c r="C72934" s="75"/>
    </row>
    <row r="72935" spans="2:3" x14ac:dyDescent="0.25">
      <c r="B72935" s="76"/>
      <c r="C72935" s="75"/>
    </row>
    <row r="72936" spans="2:3" x14ac:dyDescent="0.25">
      <c r="B72936" s="76"/>
      <c r="C72936" s="75"/>
    </row>
    <row r="72937" spans="2:3" x14ac:dyDescent="0.25">
      <c r="B72937" s="76"/>
      <c r="C72937" s="75"/>
    </row>
    <row r="72938" spans="2:3" x14ac:dyDescent="0.25">
      <c r="B72938" s="76"/>
      <c r="C72938" s="75"/>
    </row>
    <row r="72939" spans="2:3" x14ac:dyDescent="0.25">
      <c r="B72939" s="76"/>
      <c r="C72939" s="75"/>
    </row>
    <row r="73049" spans="2:3" x14ac:dyDescent="0.25">
      <c r="B73049" s="76"/>
      <c r="C73049" s="75"/>
    </row>
    <row r="73050" spans="2:3" x14ac:dyDescent="0.25">
      <c r="B73050" s="76"/>
      <c r="C73050" s="75"/>
    </row>
    <row r="73051" spans="2:3" x14ac:dyDescent="0.25">
      <c r="B73051" s="76"/>
      <c r="C73051" s="75"/>
    </row>
    <row r="73052" spans="2:3" x14ac:dyDescent="0.25">
      <c r="B73052" s="76"/>
      <c r="C73052" s="75"/>
    </row>
    <row r="73053" spans="2:3" x14ac:dyDescent="0.25">
      <c r="B73053" s="76"/>
      <c r="C73053" s="75"/>
    </row>
    <row r="73054" spans="2:3" x14ac:dyDescent="0.25">
      <c r="B73054" s="76"/>
      <c r="C73054" s="75"/>
    </row>
    <row r="73055" spans="2:3" x14ac:dyDescent="0.25">
      <c r="B73055" s="76"/>
      <c r="C73055" s="75"/>
    </row>
    <row r="73056" spans="2:3" x14ac:dyDescent="0.25">
      <c r="B73056" s="76"/>
      <c r="C73056" s="75"/>
    </row>
    <row r="73057" spans="2:3" x14ac:dyDescent="0.25">
      <c r="B73057" s="76"/>
      <c r="C73057" s="75"/>
    </row>
    <row r="73058" spans="2:3" x14ac:dyDescent="0.25">
      <c r="B73058" s="76"/>
      <c r="C73058" s="75"/>
    </row>
    <row r="73059" spans="2:3" x14ac:dyDescent="0.25">
      <c r="B73059" s="76"/>
      <c r="C73059" s="75"/>
    </row>
    <row r="73060" spans="2:3" x14ac:dyDescent="0.25">
      <c r="B73060" s="76"/>
      <c r="C73060" s="75"/>
    </row>
    <row r="73061" spans="2:3" x14ac:dyDescent="0.25">
      <c r="B73061" s="76"/>
      <c r="C73061" s="75"/>
    </row>
    <row r="73171" spans="2:3" x14ac:dyDescent="0.25">
      <c r="B73171" s="76"/>
      <c r="C73171" s="75"/>
    </row>
    <row r="73172" spans="2:3" x14ac:dyDescent="0.25">
      <c r="B73172" s="76"/>
      <c r="C73172" s="75"/>
    </row>
    <row r="73173" spans="2:3" x14ac:dyDescent="0.25">
      <c r="B73173" s="76"/>
      <c r="C73173" s="75"/>
    </row>
    <row r="73174" spans="2:3" x14ac:dyDescent="0.25">
      <c r="B73174" s="76"/>
      <c r="C73174" s="75"/>
    </row>
    <row r="73175" spans="2:3" x14ac:dyDescent="0.25">
      <c r="B73175" s="76"/>
      <c r="C73175" s="75"/>
    </row>
    <row r="73176" spans="2:3" x14ac:dyDescent="0.25">
      <c r="B73176" s="76"/>
      <c r="C73176" s="75"/>
    </row>
    <row r="73177" spans="2:3" x14ac:dyDescent="0.25">
      <c r="B73177" s="76"/>
      <c r="C73177" s="75"/>
    </row>
    <row r="73178" spans="2:3" x14ac:dyDescent="0.25">
      <c r="B73178" s="76"/>
      <c r="C73178" s="75"/>
    </row>
    <row r="73179" spans="2:3" x14ac:dyDescent="0.25">
      <c r="B73179" s="76"/>
      <c r="C73179" s="75"/>
    </row>
    <row r="73180" spans="2:3" x14ac:dyDescent="0.25">
      <c r="B73180" s="76"/>
      <c r="C73180" s="75"/>
    </row>
    <row r="73181" spans="2:3" x14ac:dyDescent="0.25">
      <c r="B73181" s="76"/>
      <c r="C73181" s="75"/>
    </row>
    <row r="73182" spans="2:3" x14ac:dyDescent="0.25">
      <c r="B73182" s="76"/>
      <c r="C73182" s="75"/>
    </row>
    <row r="73183" spans="2:3" x14ac:dyDescent="0.25">
      <c r="B73183" s="76"/>
      <c r="C73183" s="75"/>
    </row>
    <row r="73293" spans="2:3" x14ac:dyDescent="0.25">
      <c r="B73293" s="76"/>
      <c r="C73293" s="75"/>
    </row>
    <row r="73294" spans="2:3" x14ac:dyDescent="0.25">
      <c r="B73294" s="76"/>
      <c r="C73294" s="75"/>
    </row>
    <row r="73295" spans="2:3" x14ac:dyDescent="0.25">
      <c r="B73295" s="76"/>
      <c r="C73295" s="75"/>
    </row>
    <row r="73296" spans="2:3" x14ac:dyDescent="0.25">
      <c r="B73296" s="76"/>
      <c r="C73296" s="75"/>
    </row>
    <row r="73297" spans="2:3" x14ac:dyDescent="0.25">
      <c r="B73297" s="76"/>
      <c r="C73297" s="75"/>
    </row>
    <row r="73298" spans="2:3" x14ac:dyDescent="0.25">
      <c r="B73298" s="76"/>
      <c r="C73298" s="75"/>
    </row>
    <row r="73299" spans="2:3" x14ac:dyDescent="0.25">
      <c r="B73299" s="76"/>
      <c r="C73299" s="75"/>
    </row>
    <row r="73300" spans="2:3" x14ac:dyDescent="0.25">
      <c r="B73300" s="76"/>
      <c r="C73300" s="75"/>
    </row>
    <row r="73301" spans="2:3" x14ac:dyDescent="0.25">
      <c r="B73301" s="76"/>
      <c r="C73301" s="75"/>
    </row>
    <row r="73302" spans="2:3" x14ac:dyDescent="0.25">
      <c r="B73302" s="76"/>
      <c r="C73302" s="75"/>
    </row>
    <row r="73303" spans="2:3" x14ac:dyDescent="0.25">
      <c r="B73303" s="76"/>
      <c r="C73303" s="75"/>
    </row>
    <row r="73304" spans="2:3" x14ac:dyDescent="0.25">
      <c r="B73304" s="76"/>
      <c r="C73304" s="75"/>
    </row>
    <row r="73305" spans="2:3" x14ac:dyDescent="0.25">
      <c r="B73305" s="76"/>
      <c r="C73305" s="75"/>
    </row>
    <row r="73415" spans="2:3" x14ac:dyDescent="0.25">
      <c r="B73415" s="76"/>
      <c r="C73415" s="75"/>
    </row>
    <row r="73416" spans="2:3" x14ac:dyDescent="0.25">
      <c r="B73416" s="76"/>
      <c r="C73416" s="75"/>
    </row>
    <row r="73417" spans="2:3" x14ac:dyDescent="0.25">
      <c r="B73417" s="76"/>
      <c r="C73417" s="75"/>
    </row>
    <row r="73418" spans="2:3" x14ac:dyDescent="0.25">
      <c r="B73418" s="76"/>
      <c r="C73418" s="75"/>
    </row>
    <row r="73419" spans="2:3" x14ac:dyDescent="0.25">
      <c r="B73419" s="76"/>
      <c r="C73419" s="75"/>
    </row>
    <row r="73420" spans="2:3" x14ac:dyDescent="0.25">
      <c r="B73420" s="76"/>
      <c r="C73420" s="75"/>
    </row>
    <row r="73421" spans="2:3" x14ac:dyDescent="0.25">
      <c r="B73421" s="76"/>
      <c r="C73421" s="75"/>
    </row>
    <row r="73422" spans="2:3" x14ac:dyDescent="0.25">
      <c r="B73422" s="76"/>
      <c r="C73422" s="75"/>
    </row>
    <row r="73423" spans="2:3" x14ac:dyDescent="0.25">
      <c r="B73423" s="76"/>
      <c r="C73423" s="75"/>
    </row>
    <row r="73424" spans="2:3" x14ac:dyDescent="0.25">
      <c r="B73424" s="76"/>
      <c r="C73424" s="75"/>
    </row>
    <row r="73425" spans="2:3" x14ac:dyDescent="0.25">
      <c r="B73425" s="76"/>
      <c r="C73425" s="75"/>
    </row>
    <row r="73426" spans="2:3" x14ac:dyDescent="0.25">
      <c r="B73426" s="76"/>
      <c r="C73426" s="75"/>
    </row>
    <row r="73427" spans="2:3" x14ac:dyDescent="0.25">
      <c r="B73427" s="76"/>
      <c r="C73427" s="75"/>
    </row>
    <row r="73537" spans="2:3" x14ac:dyDescent="0.25">
      <c r="B73537" s="76"/>
      <c r="C73537" s="75"/>
    </row>
    <row r="73538" spans="2:3" x14ac:dyDescent="0.25">
      <c r="B73538" s="76"/>
      <c r="C73538" s="75"/>
    </row>
    <row r="73539" spans="2:3" x14ac:dyDescent="0.25">
      <c r="B73539" s="76"/>
      <c r="C73539" s="75"/>
    </row>
    <row r="73540" spans="2:3" x14ac:dyDescent="0.25">
      <c r="B73540" s="76"/>
      <c r="C73540" s="75"/>
    </row>
    <row r="73541" spans="2:3" x14ac:dyDescent="0.25">
      <c r="B73541" s="76"/>
      <c r="C73541" s="75"/>
    </row>
    <row r="73542" spans="2:3" x14ac:dyDescent="0.25">
      <c r="B73542" s="76"/>
      <c r="C73542" s="75"/>
    </row>
    <row r="73543" spans="2:3" x14ac:dyDescent="0.25">
      <c r="B73543" s="76"/>
      <c r="C73543" s="75"/>
    </row>
    <row r="73544" spans="2:3" x14ac:dyDescent="0.25">
      <c r="B73544" s="76"/>
      <c r="C73544" s="75"/>
    </row>
    <row r="73545" spans="2:3" x14ac:dyDescent="0.25">
      <c r="B73545" s="76"/>
      <c r="C73545" s="75"/>
    </row>
    <row r="73546" spans="2:3" x14ac:dyDescent="0.25">
      <c r="B73546" s="76"/>
      <c r="C73546" s="75"/>
    </row>
    <row r="73547" spans="2:3" x14ac:dyDescent="0.25">
      <c r="B73547" s="76"/>
      <c r="C73547" s="75"/>
    </row>
    <row r="73548" spans="2:3" x14ac:dyDescent="0.25">
      <c r="B73548" s="76"/>
      <c r="C73548" s="75"/>
    </row>
    <row r="73549" spans="2:3" x14ac:dyDescent="0.25">
      <c r="B73549" s="76"/>
      <c r="C73549" s="75"/>
    </row>
    <row r="73659" spans="2:3" x14ac:dyDescent="0.25">
      <c r="B73659" s="76"/>
      <c r="C73659" s="75"/>
    </row>
    <row r="73660" spans="2:3" x14ac:dyDescent="0.25">
      <c r="B73660" s="76"/>
      <c r="C73660" s="75"/>
    </row>
    <row r="73661" spans="2:3" x14ac:dyDescent="0.25">
      <c r="B73661" s="76"/>
      <c r="C73661" s="75"/>
    </row>
    <row r="73662" spans="2:3" x14ac:dyDescent="0.25">
      <c r="B73662" s="76"/>
      <c r="C73662" s="75"/>
    </row>
    <row r="73663" spans="2:3" x14ac:dyDescent="0.25">
      <c r="B73663" s="76"/>
      <c r="C73663" s="75"/>
    </row>
    <row r="73664" spans="2:3" x14ac:dyDescent="0.25">
      <c r="B73664" s="76"/>
      <c r="C73664" s="75"/>
    </row>
    <row r="73665" spans="2:3" x14ac:dyDescent="0.25">
      <c r="B73665" s="76"/>
      <c r="C73665" s="75"/>
    </row>
    <row r="73666" spans="2:3" x14ac:dyDescent="0.25">
      <c r="B73666" s="76"/>
      <c r="C73666" s="75"/>
    </row>
    <row r="73667" spans="2:3" x14ac:dyDescent="0.25">
      <c r="B73667" s="76"/>
      <c r="C73667" s="75"/>
    </row>
    <row r="73668" spans="2:3" x14ac:dyDescent="0.25">
      <c r="B73668" s="76"/>
      <c r="C73668" s="75"/>
    </row>
    <row r="73669" spans="2:3" x14ac:dyDescent="0.25">
      <c r="B73669" s="76"/>
      <c r="C73669" s="75"/>
    </row>
    <row r="73670" spans="2:3" x14ac:dyDescent="0.25">
      <c r="B73670" s="76"/>
      <c r="C73670" s="75"/>
    </row>
    <row r="73671" spans="2:3" x14ac:dyDescent="0.25">
      <c r="B73671" s="76"/>
      <c r="C73671" s="75"/>
    </row>
    <row r="73781" spans="2:3" x14ac:dyDescent="0.25">
      <c r="B73781" s="76"/>
      <c r="C73781" s="75"/>
    </row>
    <row r="73782" spans="2:3" x14ac:dyDescent="0.25">
      <c r="B73782" s="76"/>
      <c r="C73782" s="75"/>
    </row>
    <row r="73783" spans="2:3" x14ac:dyDescent="0.25">
      <c r="B73783" s="76"/>
      <c r="C73783" s="75"/>
    </row>
    <row r="73784" spans="2:3" x14ac:dyDescent="0.25">
      <c r="B73784" s="76"/>
      <c r="C73784" s="75"/>
    </row>
    <row r="73785" spans="2:3" x14ac:dyDescent="0.25">
      <c r="B73785" s="76"/>
      <c r="C73785" s="75"/>
    </row>
    <row r="73786" spans="2:3" x14ac:dyDescent="0.25">
      <c r="B73786" s="76"/>
      <c r="C73786" s="75"/>
    </row>
    <row r="73787" spans="2:3" x14ac:dyDescent="0.25">
      <c r="B73787" s="76"/>
      <c r="C73787" s="75"/>
    </row>
    <row r="73788" spans="2:3" x14ac:dyDescent="0.25">
      <c r="B73788" s="76"/>
      <c r="C73788" s="75"/>
    </row>
    <row r="73789" spans="2:3" x14ac:dyDescent="0.25">
      <c r="B73789" s="76"/>
      <c r="C73789" s="75"/>
    </row>
    <row r="73790" spans="2:3" x14ac:dyDescent="0.25">
      <c r="B73790" s="76"/>
      <c r="C73790" s="75"/>
    </row>
    <row r="73791" spans="2:3" x14ac:dyDescent="0.25">
      <c r="B73791" s="76"/>
      <c r="C73791" s="75"/>
    </row>
    <row r="73792" spans="2:3" x14ac:dyDescent="0.25">
      <c r="B73792" s="76"/>
      <c r="C73792" s="75"/>
    </row>
    <row r="73793" spans="2:3" x14ac:dyDescent="0.25">
      <c r="B73793" s="76"/>
      <c r="C73793" s="75"/>
    </row>
    <row r="73903" spans="2:3" x14ac:dyDescent="0.25">
      <c r="B73903" s="76"/>
      <c r="C73903" s="75"/>
    </row>
    <row r="73904" spans="2:3" x14ac:dyDescent="0.25">
      <c r="B73904" s="76"/>
      <c r="C73904" s="75"/>
    </row>
    <row r="73905" spans="2:3" x14ac:dyDescent="0.25">
      <c r="B73905" s="76"/>
      <c r="C73905" s="75"/>
    </row>
    <row r="73906" spans="2:3" x14ac:dyDescent="0.25">
      <c r="B73906" s="76"/>
      <c r="C73906" s="75"/>
    </row>
    <row r="73907" spans="2:3" x14ac:dyDescent="0.25">
      <c r="B73907" s="76"/>
      <c r="C73907" s="75"/>
    </row>
    <row r="73908" spans="2:3" x14ac:dyDescent="0.25">
      <c r="B73908" s="76"/>
      <c r="C73908" s="75"/>
    </row>
    <row r="73909" spans="2:3" x14ac:dyDescent="0.25">
      <c r="B73909" s="76"/>
      <c r="C73909" s="75"/>
    </row>
    <row r="73910" spans="2:3" x14ac:dyDescent="0.25">
      <c r="B73910" s="76"/>
      <c r="C73910" s="75"/>
    </row>
    <row r="73911" spans="2:3" x14ac:dyDescent="0.25">
      <c r="B73911" s="76"/>
      <c r="C73911" s="75"/>
    </row>
    <row r="73912" spans="2:3" x14ac:dyDescent="0.25">
      <c r="B73912" s="76"/>
      <c r="C73912" s="75"/>
    </row>
    <row r="73913" spans="2:3" x14ac:dyDescent="0.25">
      <c r="B73913" s="76"/>
      <c r="C73913" s="75"/>
    </row>
    <row r="73914" spans="2:3" x14ac:dyDescent="0.25">
      <c r="B73914" s="76"/>
      <c r="C73914" s="75"/>
    </row>
    <row r="73915" spans="2:3" x14ac:dyDescent="0.25">
      <c r="B73915" s="76"/>
      <c r="C73915" s="75"/>
    </row>
    <row r="74025" spans="2:3" x14ac:dyDescent="0.25">
      <c r="B74025" s="76"/>
      <c r="C74025" s="75"/>
    </row>
    <row r="74026" spans="2:3" x14ac:dyDescent="0.25">
      <c r="B74026" s="76"/>
      <c r="C74026" s="75"/>
    </row>
    <row r="74027" spans="2:3" x14ac:dyDescent="0.25">
      <c r="B74027" s="76"/>
      <c r="C74027" s="75"/>
    </row>
    <row r="74028" spans="2:3" x14ac:dyDescent="0.25">
      <c r="B74028" s="76"/>
      <c r="C74028" s="75"/>
    </row>
    <row r="74029" spans="2:3" x14ac:dyDescent="0.25">
      <c r="B74029" s="76"/>
      <c r="C74029" s="75"/>
    </row>
    <row r="74030" spans="2:3" x14ac:dyDescent="0.25">
      <c r="B74030" s="76"/>
      <c r="C74030" s="75"/>
    </row>
    <row r="74031" spans="2:3" x14ac:dyDescent="0.25">
      <c r="B74031" s="76"/>
      <c r="C74031" s="75"/>
    </row>
    <row r="74032" spans="2:3" x14ac:dyDescent="0.25">
      <c r="B74032" s="76"/>
      <c r="C74032" s="75"/>
    </row>
    <row r="74033" spans="2:3" x14ac:dyDescent="0.25">
      <c r="B74033" s="76"/>
      <c r="C74033" s="75"/>
    </row>
    <row r="74034" spans="2:3" x14ac:dyDescent="0.25">
      <c r="B74034" s="76"/>
      <c r="C74034" s="75"/>
    </row>
    <row r="74035" spans="2:3" x14ac:dyDescent="0.25">
      <c r="B74035" s="76"/>
      <c r="C74035" s="75"/>
    </row>
    <row r="74036" spans="2:3" x14ac:dyDescent="0.25">
      <c r="B74036" s="76"/>
      <c r="C74036" s="75"/>
    </row>
    <row r="74037" spans="2:3" x14ac:dyDescent="0.25">
      <c r="B74037" s="76"/>
      <c r="C74037" s="75"/>
    </row>
    <row r="74147" spans="2:3" x14ac:dyDescent="0.25">
      <c r="B74147" s="76"/>
      <c r="C74147" s="75"/>
    </row>
    <row r="74148" spans="2:3" x14ac:dyDescent="0.25">
      <c r="B74148" s="76"/>
      <c r="C74148" s="75"/>
    </row>
    <row r="74149" spans="2:3" x14ac:dyDescent="0.25">
      <c r="B74149" s="76"/>
      <c r="C74149" s="75"/>
    </row>
    <row r="74150" spans="2:3" x14ac:dyDescent="0.25">
      <c r="B74150" s="76"/>
      <c r="C74150" s="75"/>
    </row>
    <row r="74151" spans="2:3" x14ac:dyDescent="0.25">
      <c r="B74151" s="76"/>
      <c r="C74151" s="75"/>
    </row>
    <row r="74152" spans="2:3" x14ac:dyDescent="0.25">
      <c r="B74152" s="76"/>
      <c r="C74152" s="75"/>
    </row>
    <row r="74153" spans="2:3" x14ac:dyDescent="0.25">
      <c r="B74153" s="76"/>
      <c r="C74153" s="75"/>
    </row>
    <row r="74154" spans="2:3" x14ac:dyDescent="0.25">
      <c r="B74154" s="76"/>
      <c r="C74154" s="75"/>
    </row>
    <row r="74155" spans="2:3" x14ac:dyDescent="0.25">
      <c r="B74155" s="76"/>
      <c r="C74155" s="75"/>
    </row>
    <row r="74156" spans="2:3" x14ac:dyDescent="0.25">
      <c r="B74156" s="76"/>
      <c r="C74156" s="75"/>
    </row>
    <row r="74157" spans="2:3" x14ac:dyDescent="0.25">
      <c r="B74157" s="76"/>
      <c r="C74157" s="75"/>
    </row>
    <row r="74158" spans="2:3" x14ac:dyDescent="0.25">
      <c r="B74158" s="76"/>
      <c r="C74158" s="75"/>
    </row>
    <row r="74159" spans="2:3" x14ac:dyDescent="0.25">
      <c r="B74159" s="76"/>
      <c r="C74159" s="75"/>
    </row>
    <row r="74269" spans="2:3" x14ac:dyDescent="0.25">
      <c r="B74269" s="76"/>
      <c r="C74269" s="75"/>
    </row>
    <row r="74270" spans="2:3" x14ac:dyDescent="0.25">
      <c r="B74270" s="76"/>
      <c r="C74270" s="75"/>
    </row>
    <row r="74271" spans="2:3" x14ac:dyDescent="0.25">
      <c r="B74271" s="76"/>
      <c r="C74271" s="75"/>
    </row>
    <row r="74272" spans="2:3" x14ac:dyDescent="0.25">
      <c r="B74272" s="76"/>
      <c r="C74272" s="75"/>
    </row>
    <row r="74273" spans="2:3" x14ac:dyDescent="0.25">
      <c r="B74273" s="76"/>
      <c r="C74273" s="75"/>
    </row>
    <row r="74274" spans="2:3" x14ac:dyDescent="0.25">
      <c r="B74274" s="76"/>
      <c r="C74274" s="75"/>
    </row>
    <row r="74275" spans="2:3" x14ac:dyDescent="0.25">
      <c r="B74275" s="76"/>
      <c r="C74275" s="75"/>
    </row>
    <row r="74276" spans="2:3" x14ac:dyDescent="0.25">
      <c r="B74276" s="76"/>
      <c r="C74276" s="75"/>
    </row>
    <row r="74277" spans="2:3" x14ac:dyDescent="0.25">
      <c r="B74277" s="76"/>
      <c r="C74277" s="75"/>
    </row>
    <row r="74278" spans="2:3" x14ac:dyDescent="0.25">
      <c r="B74278" s="76"/>
      <c r="C74278" s="75"/>
    </row>
    <row r="74279" spans="2:3" x14ac:dyDescent="0.25">
      <c r="B74279" s="76"/>
      <c r="C74279" s="75"/>
    </row>
    <row r="74280" spans="2:3" x14ac:dyDescent="0.25">
      <c r="B74280" s="76"/>
      <c r="C74280" s="75"/>
    </row>
    <row r="74281" spans="2:3" x14ac:dyDescent="0.25">
      <c r="B74281" s="76"/>
      <c r="C74281" s="75"/>
    </row>
    <row r="74391" spans="2:3" x14ac:dyDescent="0.25">
      <c r="B74391" s="76"/>
      <c r="C74391" s="75"/>
    </row>
    <row r="74392" spans="2:3" x14ac:dyDescent="0.25">
      <c r="B74392" s="76"/>
      <c r="C74392" s="75"/>
    </row>
    <row r="74393" spans="2:3" x14ac:dyDescent="0.25">
      <c r="B74393" s="76"/>
      <c r="C74393" s="75"/>
    </row>
    <row r="74394" spans="2:3" x14ac:dyDescent="0.25">
      <c r="B74394" s="76"/>
      <c r="C74394" s="75"/>
    </row>
    <row r="74395" spans="2:3" x14ac:dyDescent="0.25">
      <c r="B74395" s="76"/>
      <c r="C74395" s="75"/>
    </row>
    <row r="74396" spans="2:3" x14ac:dyDescent="0.25">
      <c r="B74396" s="76"/>
      <c r="C74396" s="75"/>
    </row>
    <row r="74397" spans="2:3" x14ac:dyDescent="0.25">
      <c r="B74397" s="76"/>
      <c r="C74397" s="75"/>
    </row>
    <row r="74398" spans="2:3" x14ac:dyDescent="0.25">
      <c r="B74398" s="76"/>
      <c r="C74398" s="75"/>
    </row>
    <row r="74399" spans="2:3" x14ac:dyDescent="0.25">
      <c r="B74399" s="76"/>
      <c r="C74399" s="75"/>
    </row>
    <row r="74400" spans="2:3" x14ac:dyDescent="0.25">
      <c r="B74400" s="76"/>
      <c r="C74400" s="75"/>
    </row>
    <row r="74401" spans="2:3" x14ac:dyDescent="0.25">
      <c r="B74401" s="76"/>
      <c r="C74401" s="75"/>
    </row>
    <row r="74402" spans="2:3" x14ac:dyDescent="0.25">
      <c r="B74402" s="76"/>
      <c r="C74402" s="75"/>
    </row>
    <row r="74403" spans="2:3" x14ac:dyDescent="0.25">
      <c r="B74403" s="76"/>
      <c r="C74403" s="75"/>
    </row>
    <row r="74513" spans="2:3" x14ac:dyDescent="0.25">
      <c r="B74513" s="76"/>
      <c r="C74513" s="75"/>
    </row>
    <row r="74514" spans="2:3" x14ac:dyDescent="0.25">
      <c r="B74514" s="76"/>
      <c r="C74514" s="75"/>
    </row>
    <row r="74515" spans="2:3" x14ac:dyDescent="0.25">
      <c r="B74515" s="76"/>
      <c r="C74515" s="75"/>
    </row>
    <row r="74516" spans="2:3" x14ac:dyDescent="0.25">
      <c r="B74516" s="76"/>
      <c r="C74516" s="75"/>
    </row>
    <row r="74517" spans="2:3" x14ac:dyDescent="0.25">
      <c r="B74517" s="76"/>
      <c r="C74517" s="75"/>
    </row>
    <row r="74518" spans="2:3" x14ac:dyDescent="0.25">
      <c r="B74518" s="76"/>
      <c r="C74518" s="75"/>
    </row>
    <row r="74519" spans="2:3" x14ac:dyDescent="0.25">
      <c r="B74519" s="76"/>
      <c r="C74519" s="75"/>
    </row>
    <row r="74520" spans="2:3" x14ac:dyDescent="0.25">
      <c r="B74520" s="76"/>
      <c r="C74520" s="75"/>
    </row>
    <row r="74521" spans="2:3" x14ac:dyDescent="0.25">
      <c r="B74521" s="76"/>
      <c r="C74521" s="75"/>
    </row>
    <row r="74522" spans="2:3" x14ac:dyDescent="0.25">
      <c r="B74522" s="76"/>
      <c r="C74522" s="75"/>
    </row>
    <row r="74523" spans="2:3" x14ac:dyDescent="0.25">
      <c r="B74523" s="76"/>
      <c r="C74523" s="75"/>
    </row>
    <row r="74524" spans="2:3" x14ac:dyDescent="0.25">
      <c r="B74524" s="76"/>
      <c r="C74524" s="75"/>
    </row>
    <row r="74525" spans="2:3" x14ac:dyDescent="0.25">
      <c r="B74525" s="76"/>
      <c r="C74525" s="75"/>
    </row>
    <row r="74635" spans="2:3" x14ac:dyDescent="0.25">
      <c r="B74635" s="76"/>
      <c r="C74635" s="75"/>
    </row>
    <row r="74636" spans="2:3" x14ac:dyDescent="0.25">
      <c r="B74636" s="76"/>
      <c r="C74636" s="75"/>
    </row>
    <row r="74637" spans="2:3" x14ac:dyDescent="0.25">
      <c r="B74637" s="76"/>
      <c r="C74637" s="75"/>
    </row>
    <row r="74638" spans="2:3" x14ac:dyDescent="0.25">
      <c r="B74638" s="76"/>
      <c r="C74638" s="75"/>
    </row>
    <row r="74639" spans="2:3" x14ac:dyDescent="0.25">
      <c r="B74639" s="76"/>
      <c r="C74639" s="75"/>
    </row>
    <row r="74640" spans="2:3" x14ac:dyDescent="0.25">
      <c r="B74640" s="76"/>
      <c r="C74640" s="75"/>
    </row>
    <row r="74641" spans="2:3" x14ac:dyDescent="0.25">
      <c r="B74641" s="76"/>
      <c r="C74641" s="75"/>
    </row>
    <row r="74642" spans="2:3" x14ac:dyDescent="0.25">
      <c r="B74642" s="76"/>
      <c r="C74642" s="75"/>
    </row>
    <row r="74643" spans="2:3" x14ac:dyDescent="0.25">
      <c r="B74643" s="76"/>
      <c r="C74643" s="75"/>
    </row>
    <row r="74644" spans="2:3" x14ac:dyDescent="0.25">
      <c r="B74644" s="76"/>
      <c r="C74644" s="75"/>
    </row>
    <row r="74645" spans="2:3" x14ac:dyDescent="0.25">
      <c r="B74645" s="76"/>
      <c r="C74645" s="75"/>
    </row>
    <row r="74646" spans="2:3" x14ac:dyDescent="0.25">
      <c r="B74646" s="76"/>
      <c r="C74646" s="75"/>
    </row>
    <row r="74647" spans="2:3" x14ac:dyDescent="0.25">
      <c r="B74647" s="76"/>
      <c r="C74647" s="75"/>
    </row>
    <row r="74757" spans="2:3" x14ac:dyDescent="0.25">
      <c r="B74757" s="76"/>
      <c r="C74757" s="75"/>
    </row>
    <row r="74758" spans="2:3" x14ac:dyDescent="0.25">
      <c r="B74758" s="76"/>
      <c r="C74758" s="75"/>
    </row>
    <row r="74759" spans="2:3" x14ac:dyDescent="0.25">
      <c r="B74759" s="76"/>
      <c r="C74759" s="75"/>
    </row>
    <row r="74760" spans="2:3" x14ac:dyDescent="0.25">
      <c r="B74760" s="76"/>
      <c r="C74760" s="75"/>
    </row>
    <row r="74761" spans="2:3" x14ac:dyDescent="0.25">
      <c r="B74761" s="76"/>
      <c r="C74761" s="75"/>
    </row>
    <row r="74762" spans="2:3" x14ac:dyDescent="0.25">
      <c r="B74762" s="76"/>
      <c r="C74762" s="75"/>
    </row>
    <row r="74763" spans="2:3" x14ac:dyDescent="0.25">
      <c r="B74763" s="76"/>
      <c r="C74763" s="75"/>
    </row>
    <row r="74764" spans="2:3" x14ac:dyDescent="0.25">
      <c r="B74764" s="76"/>
      <c r="C74764" s="75"/>
    </row>
    <row r="74765" spans="2:3" x14ac:dyDescent="0.25">
      <c r="B74765" s="76"/>
      <c r="C74765" s="75"/>
    </row>
    <row r="74766" spans="2:3" x14ac:dyDescent="0.25">
      <c r="B74766" s="76"/>
      <c r="C74766" s="75"/>
    </row>
    <row r="74767" spans="2:3" x14ac:dyDescent="0.25">
      <c r="B74767" s="76"/>
      <c r="C74767" s="75"/>
    </row>
    <row r="74768" spans="2:3" x14ac:dyDescent="0.25">
      <c r="B74768" s="76"/>
      <c r="C74768" s="75"/>
    </row>
    <row r="74769" spans="2:3" x14ac:dyDescent="0.25">
      <c r="B74769" s="76"/>
      <c r="C74769" s="75"/>
    </row>
    <row r="74879" spans="2:3" x14ac:dyDescent="0.25">
      <c r="B74879" s="76"/>
      <c r="C74879" s="75"/>
    </row>
    <row r="74880" spans="2:3" x14ac:dyDescent="0.25">
      <c r="B74880" s="76"/>
      <c r="C74880" s="75"/>
    </row>
    <row r="74881" spans="2:3" x14ac:dyDescent="0.25">
      <c r="B74881" s="76"/>
      <c r="C74881" s="75"/>
    </row>
    <row r="74882" spans="2:3" x14ac:dyDescent="0.25">
      <c r="B74882" s="76"/>
      <c r="C74882" s="75"/>
    </row>
    <row r="74883" spans="2:3" x14ac:dyDescent="0.25">
      <c r="B74883" s="76"/>
      <c r="C74883" s="75"/>
    </row>
    <row r="74884" spans="2:3" x14ac:dyDescent="0.25">
      <c r="B74884" s="76"/>
      <c r="C74884" s="75"/>
    </row>
    <row r="74885" spans="2:3" x14ac:dyDescent="0.25">
      <c r="B74885" s="76"/>
      <c r="C74885" s="75"/>
    </row>
    <row r="74886" spans="2:3" x14ac:dyDescent="0.25">
      <c r="B74886" s="76"/>
      <c r="C74886" s="75"/>
    </row>
    <row r="74887" spans="2:3" x14ac:dyDescent="0.25">
      <c r="B74887" s="76"/>
      <c r="C74887" s="75"/>
    </row>
    <row r="74888" spans="2:3" x14ac:dyDescent="0.25">
      <c r="B74888" s="76"/>
      <c r="C74888" s="75"/>
    </row>
    <row r="74889" spans="2:3" x14ac:dyDescent="0.25">
      <c r="B74889" s="76"/>
      <c r="C74889" s="75"/>
    </row>
    <row r="74890" spans="2:3" x14ac:dyDescent="0.25">
      <c r="B74890" s="76"/>
      <c r="C74890" s="75"/>
    </row>
    <row r="74891" spans="2:3" x14ac:dyDescent="0.25">
      <c r="B74891" s="76"/>
      <c r="C74891" s="75"/>
    </row>
    <row r="75001" spans="2:3" x14ac:dyDescent="0.25">
      <c r="B75001" s="76"/>
      <c r="C75001" s="75"/>
    </row>
    <row r="75002" spans="2:3" x14ac:dyDescent="0.25">
      <c r="B75002" s="76"/>
      <c r="C75002" s="75"/>
    </row>
    <row r="75003" spans="2:3" x14ac:dyDescent="0.25">
      <c r="B75003" s="76"/>
      <c r="C75003" s="75"/>
    </row>
    <row r="75004" spans="2:3" x14ac:dyDescent="0.25">
      <c r="B75004" s="76"/>
      <c r="C75004" s="75"/>
    </row>
    <row r="75005" spans="2:3" x14ac:dyDescent="0.25">
      <c r="B75005" s="76"/>
      <c r="C75005" s="75"/>
    </row>
    <row r="75006" spans="2:3" x14ac:dyDescent="0.25">
      <c r="B75006" s="76"/>
      <c r="C75006" s="75"/>
    </row>
    <row r="75007" spans="2:3" x14ac:dyDescent="0.25">
      <c r="B75007" s="76"/>
      <c r="C75007" s="75"/>
    </row>
    <row r="75008" spans="2:3" x14ac:dyDescent="0.25">
      <c r="B75008" s="76"/>
      <c r="C75008" s="75"/>
    </row>
    <row r="75009" spans="2:3" x14ac:dyDescent="0.25">
      <c r="B75009" s="76"/>
      <c r="C75009" s="75"/>
    </row>
    <row r="75010" spans="2:3" x14ac:dyDescent="0.25">
      <c r="B75010" s="76"/>
      <c r="C75010" s="75"/>
    </row>
    <row r="75011" spans="2:3" x14ac:dyDescent="0.25">
      <c r="B75011" s="76"/>
      <c r="C75011" s="75"/>
    </row>
    <row r="75012" spans="2:3" x14ac:dyDescent="0.25">
      <c r="B75012" s="76"/>
      <c r="C75012" s="75"/>
    </row>
    <row r="75013" spans="2:3" x14ac:dyDescent="0.25">
      <c r="B75013" s="76"/>
      <c r="C75013" s="75"/>
    </row>
    <row r="75123" spans="2:3" x14ac:dyDescent="0.25">
      <c r="B75123" s="76"/>
      <c r="C75123" s="75"/>
    </row>
    <row r="75124" spans="2:3" x14ac:dyDescent="0.25">
      <c r="B75124" s="76"/>
      <c r="C75124" s="75"/>
    </row>
    <row r="75125" spans="2:3" x14ac:dyDescent="0.25">
      <c r="B75125" s="76"/>
      <c r="C75125" s="75"/>
    </row>
    <row r="75126" spans="2:3" x14ac:dyDescent="0.25">
      <c r="B75126" s="76"/>
      <c r="C75126" s="75"/>
    </row>
    <row r="75127" spans="2:3" x14ac:dyDescent="0.25">
      <c r="B75127" s="76"/>
      <c r="C75127" s="75"/>
    </row>
    <row r="75128" spans="2:3" x14ac:dyDescent="0.25">
      <c r="B75128" s="76"/>
      <c r="C75128" s="75"/>
    </row>
    <row r="75129" spans="2:3" x14ac:dyDescent="0.25">
      <c r="B75129" s="76"/>
      <c r="C75129" s="75"/>
    </row>
    <row r="75130" spans="2:3" x14ac:dyDescent="0.25">
      <c r="B75130" s="76"/>
      <c r="C75130" s="75"/>
    </row>
    <row r="75131" spans="2:3" x14ac:dyDescent="0.25">
      <c r="B75131" s="76"/>
      <c r="C75131" s="75"/>
    </row>
    <row r="75132" spans="2:3" x14ac:dyDescent="0.25">
      <c r="B75132" s="76"/>
      <c r="C75132" s="75"/>
    </row>
    <row r="75133" spans="2:3" x14ac:dyDescent="0.25">
      <c r="B75133" s="76"/>
      <c r="C75133" s="75"/>
    </row>
    <row r="75134" spans="2:3" x14ac:dyDescent="0.25">
      <c r="B75134" s="76"/>
      <c r="C75134" s="75"/>
    </row>
    <row r="75135" spans="2:3" x14ac:dyDescent="0.25">
      <c r="B75135" s="76"/>
      <c r="C75135" s="75"/>
    </row>
    <row r="75245" spans="2:3" x14ac:dyDescent="0.25">
      <c r="B75245" s="76"/>
      <c r="C75245" s="75"/>
    </row>
    <row r="75246" spans="2:3" x14ac:dyDescent="0.25">
      <c r="B75246" s="76"/>
      <c r="C75246" s="75"/>
    </row>
    <row r="75247" spans="2:3" x14ac:dyDescent="0.25">
      <c r="B75247" s="76"/>
      <c r="C75247" s="75"/>
    </row>
    <row r="75248" spans="2:3" x14ac:dyDescent="0.25">
      <c r="B75248" s="76"/>
      <c r="C75248" s="75"/>
    </row>
    <row r="75249" spans="2:3" x14ac:dyDescent="0.25">
      <c r="B75249" s="76"/>
      <c r="C75249" s="75"/>
    </row>
    <row r="75250" spans="2:3" x14ac:dyDescent="0.25">
      <c r="B75250" s="76"/>
      <c r="C75250" s="75"/>
    </row>
    <row r="75251" spans="2:3" x14ac:dyDescent="0.25">
      <c r="B75251" s="76"/>
      <c r="C75251" s="75"/>
    </row>
    <row r="75252" spans="2:3" x14ac:dyDescent="0.25">
      <c r="B75252" s="76"/>
      <c r="C75252" s="75"/>
    </row>
    <row r="75253" spans="2:3" x14ac:dyDescent="0.25">
      <c r="B75253" s="76"/>
      <c r="C75253" s="75"/>
    </row>
    <row r="75254" spans="2:3" x14ac:dyDescent="0.25">
      <c r="B75254" s="76"/>
      <c r="C75254" s="75"/>
    </row>
    <row r="75255" spans="2:3" x14ac:dyDescent="0.25">
      <c r="B75255" s="76"/>
      <c r="C75255" s="75"/>
    </row>
    <row r="75256" spans="2:3" x14ac:dyDescent="0.25">
      <c r="B75256" s="76"/>
      <c r="C75256" s="75"/>
    </row>
    <row r="75257" spans="2:3" x14ac:dyDescent="0.25">
      <c r="B75257" s="76"/>
      <c r="C75257" s="75"/>
    </row>
    <row r="75367" spans="2:3" x14ac:dyDescent="0.25">
      <c r="B75367" s="76"/>
      <c r="C75367" s="75"/>
    </row>
    <row r="75368" spans="2:3" x14ac:dyDescent="0.25">
      <c r="B75368" s="76"/>
      <c r="C75368" s="75"/>
    </row>
    <row r="75369" spans="2:3" x14ac:dyDescent="0.25">
      <c r="B75369" s="76"/>
      <c r="C75369" s="75"/>
    </row>
    <row r="75370" spans="2:3" x14ac:dyDescent="0.25">
      <c r="B75370" s="76"/>
      <c r="C75370" s="75"/>
    </row>
    <row r="75371" spans="2:3" x14ac:dyDescent="0.25">
      <c r="B75371" s="76"/>
      <c r="C75371" s="75"/>
    </row>
    <row r="75372" spans="2:3" x14ac:dyDescent="0.25">
      <c r="B75372" s="76"/>
      <c r="C75372" s="75"/>
    </row>
    <row r="75373" spans="2:3" x14ac:dyDescent="0.25">
      <c r="B75373" s="76"/>
      <c r="C75373" s="75"/>
    </row>
    <row r="75374" spans="2:3" x14ac:dyDescent="0.25">
      <c r="B75374" s="76"/>
      <c r="C75374" s="75"/>
    </row>
    <row r="75375" spans="2:3" x14ac:dyDescent="0.25">
      <c r="B75375" s="76"/>
      <c r="C75375" s="75"/>
    </row>
    <row r="75376" spans="2:3" x14ac:dyDescent="0.25">
      <c r="B75376" s="76"/>
      <c r="C75376" s="75"/>
    </row>
    <row r="75377" spans="2:3" x14ac:dyDescent="0.25">
      <c r="B75377" s="76"/>
      <c r="C75377" s="75"/>
    </row>
    <row r="75378" spans="2:3" x14ac:dyDescent="0.25">
      <c r="B75378" s="76"/>
      <c r="C75378" s="75"/>
    </row>
    <row r="75379" spans="2:3" x14ac:dyDescent="0.25">
      <c r="B75379" s="76"/>
      <c r="C75379" s="75"/>
    </row>
    <row r="75489" spans="2:3" x14ac:dyDescent="0.25">
      <c r="B75489" s="76"/>
      <c r="C75489" s="75"/>
    </row>
    <row r="75490" spans="2:3" x14ac:dyDescent="0.25">
      <c r="B75490" s="76"/>
      <c r="C75490" s="75"/>
    </row>
    <row r="75491" spans="2:3" x14ac:dyDescent="0.25">
      <c r="B75491" s="76"/>
      <c r="C75491" s="75"/>
    </row>
    <row r="75492" spans="2:3" x14ac:dyDescent="0.25">
      <c r="B75492" s="76"/>
      <c r="C75492" s="75"/>
    </row>
    <row r="75493" spans="2:3" x14ac:dyDescent="0.25">
      <c r="B75493" s="76"/>
      <c r="C75493" s="75"/>
    </row>
    <row r="75494" spans="2:3" x14ac:dyDescent="0.25">
      <c r="B75494" s="76"/>
      <c r="C75494" s="75"/>
    </row>
    <row r="75495" spans="2:3" x14ac:dyDescent="0.25">
      <c r="B75495" s="76"/>
      <c r="C75495" s="75"/>
    </row>
    <row r="75496" spans="2:3" x14ac:dyDescent="0.25">
      <c r="B75496" s="76"/>
      <c r="C75496" s="75"/>
    </row>
    <row r="75497" spans="2:3" x14ac:dyDescent="0.25">
      <c r="B75497" s="76"/>
      <c r="C75497" s="75"/>
    </row>
    <row r="75498" spans="2:3" x14ac:dyDescent="0.25">
      <c r="B75498" s="76"/>
      <c r="C75498" s="75"/>
    </row>
    <row r="75499" spans="2:3" x14ac:dyDescent="0.25">
      <c r="B75499" s="76"/>
      <c r="C75499" s="75"/>
    </row>
    <row r="75500" spans="2:3" x14ac:dyDescent="0.25">
      <c r="B75500" s="76"/>
      <c r="C75500" s="75"/>
    </row>
    <row r="75501" spans="2:3" x14ac:dyDescent="0.25">
      <c r="B75501" s="76"/>
      <c r="C75501" s="75"/>
    </row>
    <row r="75611" spans="2:3" x14ac:dyDescent="0.25">
      <c r="B75611" s="76"/>
      <c r="C75611" s="75"/>
    </row>
    <row r="75612" spans="2:3" x14ac:dyDescent="0.25">
      <c r="B75612" s="76"/>
      <c r="C75612" s="75"/>
    </row>
    <row r="75613" spans="2:3" x14ac:dyDescent="0.25">
      <c r="B75613" s="76"/>
      <c r="C75613" s="75"/>
    </row>
    <row r="75614" spans="2:3" x14ac:dyDescent="0.25">
      <c r="B75614" s="76"/>
      <c r="C75614" s="75"/>
    </row>
    <row r="75615" spans="2:3" x14ac:dyDescent="0.25">
      <c r="B75615" s="76"/>
      <c r="C75615" s="75"/>
    </row>
    <row r="75616" spans="2:3" x14ac:dyDescent="0.25">
      <c r="B75616" s="76"/>
      <c r="C75616" s="75"/>
    </row>
    <row r="75617" spans="2:3" x14ac:dyDescent="0.25">
      <c r="B75617" s="76"/>
      <c r="C75617" s="75"/>
    </row>
    <row r="75618" spans="2:3" x14ac:dyDescent="0.25">
      <c r="B75618" s="76"/>
      <c r="C75618" s="75"/>
    </row>
    <row r="75619" spans="2:3" x14ac:dyDescent="0.25">
      <c r="B75619" s="76"/>
      <c r="C75619" s="75"/>
    </row>
    <row r="75620" spans="2:3" x14ac:dyDescent="0.25">
      <c r="B75620" s="76"/>
      <c r="C75620" s="75"/>
    </row>
    <row r="75621" spans="2:3" x14ac:dyDescent="0.25">
      <c r="B75621" s="76"/>
      <c r="C75621" s="75"/>
    </row>
    <row r="75622" spans="2:3" x14ac:dyDescent="0.25">
      <c r="B75622" s="76"/>
      <c r="C75622" s="75"/>
    </row>
    <row r="75623" spans="2:3" x14ac:dyDescent="0.25">
      <c r="B75623" s="76"/>
      <c r="C75623" s="75"/>
    </row>
    <row r="75733" spans="2:3" x14ac:dyDescent="0.25">
      <c r="B75733" s="76"/>
      <c r="C75733" s="75"/>
    </row>
    <row r="75734" spans="2:3" x14ac:dyDescent="0.25">
      <c r="B75734" s="76"/>
      <c r="C75734" s="75"/>
    </row>
    <row r="75735" spans="2:3" x14ac:dyDescent="0.25">
      <c r="B75735" s="76"/>
      <c r="C75735" s="75"/>
    </row>
    <row r="75736" spans="2:3" x14ac:dyDescent="0.25">
      <c r="B75736" s="76"/>
      <c r="C75736" s="75"/>
    </row>
    <row r="75737" spans="2:3" x14ac:dyDescent="0.25">
      <c r="B75737" s="76"/>
      <c r="C75737" s="75"/>
    </row>
    <row r="75738" spans="2:3" x14ac:dyDescent="0.25">
      <c r="B75738" s="76"/>
      <c r="C75738" s="75"/>
    </row>
    <row r="75739" spans="2:3" x14ac:dyDescent="0.25">
      <c r="B75739" s="76"/>
      <c r="C75739" s="75"/>
    </row>
    <row r="75740" spans="2:3" x14ac:dyDescent="0.25">
      <c r="B75740" s="76"/>
      <c r="C75740" s="75"/>
    </row>
    <row r="75741" spans="2:3" x14ac:dyDescent="0.25">
      <c r="B75741" s="76"/>
      <c r="C75741" s="75"/>
    </row>
    <row r="75742" spans="2:3" x14ac:dyDescent="0.25">
      <c r="B75742" s="76"/>
      <c r="C75742" s="75"/>
    </row>
    <row r="75743" spans="2:3" x14ac:dyDescent="0.25">
      <c r="B75743" s="76"/>
      <c r="C75743" s="75"/>
    </row>
    <row r="75744" spans="2:3" x14ac:dyDescent="0.25">
      <c r="B75744" s="76"/>
      <c r="C75744" s="75"/>
    </row>
    <row r="75745" spans="2:3" x14ac:dyDescent="0.25">
      <c r="B75745" s="76"/>
      <c r="C75745" s="75"/>
    </row>
    <row r="75855" spans="2:3" x14ac:dyDescent="0.25">
      <c r="B75855" s="76"/>
      <c r="C75855" s="75"/>
    </row>
    <row r="75856" spans="2:3" x14ac:dyDescent="0.25">
      <c r="B75856" s="76"/>
      <c r="C75856" s="75"/>
    </row>
    <row r="75857" spans="2:3" x14ac:dyDescent="0.25">
      <c r="B75857" s="76"/>
      <c r="C75857" s="75"/>
    </row>
    <row r="75858" spans="2:3" x14ac:dyDescent="0.25">
      <c r="B75858" s="76"/>
      <c r="C75858" s="75"/>
    </row>
    <row r="75859" spans="2:3" x14ac:dyDescent="0.25">
      <c r="B75859" s="76"/>
      <c r="C75859" s="75"/>
    </row>
    <row r="75860" spans="2:3" x14ac:dyDescent="0.25">
      <c r="B75860" s="76"/>
      <c r="C75860" s="75"/>
    </row>
    <row r="75861" spans="2:3" x14ac:dyDescent="0.25">
      <c r="B75861" s="76"/>
      <c r="C75861" s="75"/>
    </row>
    <row r="75862" spans="2:3" x14ac:dyDescent="0.25">
      <c r="B75862" s="76"/>
      <c r="C75862" s="75"/>
    </row>
    <row r="75863" spans="2:3" x14ac:dyDescent="0.25">
      <c r="B75863" s="76"/>
      <c r="C75863" s="75"/>
    </row>
    <row r="75864" spans="2:3" x14ac:dyDescent="0.25">
      <c r="B75864" s="76"/>
      <c r="C75864" s="75"/>
    </row>
    <row r="75865" spans="2:3" x14ac:dyDescent="0.25">
      <c r="B75865" s="76"/>
      <c r="C75865" s="75"/>
    </row>
    <row r="75866" spans="2:3" x14ac:dyDescent="0.25">
      <c r="B75866" s="76"/>
      <c r="C75866" s="75"/>
    </row>
    <row r="75867" spans="2:3" x14ac:dyDescent="0.25">
      <c r="B75867" s="76"/>
      <c r="C75867" s="75"/>
    </row>
    <row r="75977" spans="2:3" x14ac:dyDescent="0.25">
      <c r="B75977" s="76"/>
      <c r="C75977" s="75"/>
    </row>
    <row r="75978" spans="2:3" x14ac:dyDescent="0.25">
      <c r="B75978" s="76"/>
      <c r="C75978" s="75"/>
    </row>
    <row r="75979" spans="2:3" x14ac:dyDescent="0.25">
      <c r="B75979" s="76"/>
      <c r="C75979" s="75"/>
    </row>
    <row r="75980" spans="2:3" x14ac:dyDescent="0.25">
      <c r="B75980" s="76"/>
      <c r="C75980" s="75"/>
    </row>
    <row r="75981" spans="2:3" x14ac:dyDescent="0.25">
      <c r="B75981" s="76"/>
      <c r="C75981" s="75"/>
    </row>
    <row r="75982" spans="2:3" x14ac:dyDescent="0.25">
      <c r="B75982" s="76"/>
      <c r="C75982" s="75"/>
    </row>
    <row r="75983" spans="2:3" x14ac:dyDescent="0.25">
      <c r="B75983" s="76"/>
      <c r="C75983" s="75"/>
    </row>
    <row r="75984" spans="2:3" x14ac:dyDescent="0.25">
      <c r="B75984" s="76"/>
      <c r="C75984" s="75"/>
    </row>
    <row r="75985" spans="2:3" x14ac:dyDescent="0.25">
      <c r="B75985" s="76"/>
      <c r="C75985" s="75"/>
    </row>
    <row r="75986" spans="2:3" x14ac:dyDescent="0.25">
      <c r="B75986" s="76"/>
      <c r="C75986" s="75"/>
    </row>
    <row r="75987" spans="2:3" x14ac:dyDescent="0.25">
      <c r="B75987" s="76"/>
      <c r="C75987" s="75"/>
    </row>
    <row r="75988" spans="2:3" x14ac:dyDescent="0.25">
      <c r="B75988" s="76"/>
      <c r="C75988" s="75"/>
    </row>
    <row r="75989" spans="2:3" x14ac:dyDescent="0.25">
      <c r="B75989" s="76"/>
      <c r="C75989" s="75"/>
    </row>
    <row r="76099" spans="2:3" x14ac:dyDescent="0.25">
      <c r="B76099" s="76"/>
      <c r="C76099" s="75"/>
    </row>
    <row r="76100" spans="2:3" x14ac:dyDescent="0.25">
      <c r="B76100" s="76"/>
      <c r="C76100" s="75"/>
    </row>
    <row r="76101" spans="2:3" x14ac:dyDescent="0.25">
      <c r="B76101" s="76"/>
      <c r="C76101" s="75"/>
    </row>
    <row r="76102" spans="2:3" x14ac:dyDescent="0.25">
      <c r="B76102" s="76"/>
      <c r="C76102" s="75"/>
    </row>
    <row r="76103" spans="2:3" x14ac:dyDescent="0.25">
      <c r="B76103" s="76"/>
      <c r="C76103" s="75"/>
    </row>
    <row r="76104" spans="2:3" x14ac:dyDescent="0.25">
      <c r="B76104" s="76"/>
      <c r="C76104" s="75"/>
    </row>
    <row r="76105" spans="2:3" x14ac:dyDescent="0.25">
      <c r="B76105" s="76"/>
      <c r="C76105" s="75"/>
    </row>
    <row r="76106" spans="2:3" x14ac:dyDescent="0.25">
      <c r="B76106" s="76"/>
      <c r="C76106" s="75"/>
    </row>
    <row r="76107" spans="2:3" x14ac:dyDescent="0.25">
      <c r="B76107" s="76"/>
      <c r="C76107" s="75"/>
    </row>
    <row r="76108" spans="2:3" x14ac:dyDescent="0.25">
      <c r="B76108" s="76"/>
      <c r="C76108" s="75"/>
    </row>
    <row r="76109" spans="2:3" x14ac:dyDescent="0.25">
      <c r="B76109" s="76"/>
      <c r="C76109" s="75"/>
    </row>
    <row r="76110" spans="2:3" x14ac:dyDescent="0.25">
      <c r="B76110" s="76"/>
      <c r="C76110" s="75"/>
    </row>
    <row r="76111" spans="2:3" x14ac:dyDescent="0.25">
      <c r="B76111" s="76"/>
      <c r="C76111" s="75"/>
    </row>
    <row r="76221" spans="2:3" x14ac:dyDescent="0.25">
      <c r="B76221" s="76"/>
      <c r="C76221" s="75"/>
    </row>
    <row r="76222" spans="2:3" x14ac:dyDescent="0.25">
      <c r="B76222" s="76"/>
      <c r="C76222" s="75"/>
    </row>
    <row r="76223" spans="2:3" x14ac:dyDescent="0.25">
      <c r="B76223" s="76"/>
      <c r="C76223" s="75"/>
    </row>
    <row r="76224" spans="2:3" x14ac:dyDescent="0.25">
      <c r="B76224" s="76"/>
      <c r="C76224" s="75"/>
    </row>
    <row r="76225" spans="2:3" x14ac:dyDescent="0.25">
      <c r="B76225" s="76"/>
      <c r="C76225" s="75"/>
    </row>
    <row r="76226" spans="2:3" x14ac:dyDescent="0.25">
      <c r="B76226" s="76"/>
      <c r="C76226" s="75"/>
    </row>
    <row r="76227" spans="2:3" x14ac:dyDescent="0.25">
      <c r="B76227" s="76"/>
      <c r="C76227" s="75"/>
    </row>
    <row r="76228" spans="2:3" x14ac:dyDescent="0.25">
      <c r="B76228" s="76"/>
      <c r="C76228" s="75"/>
    </row>
    <row r="76229" spans="2:3" x14ac:dyDescent="0.25">
      <c r="B76229" s="76"/>
      <c r="C76229" s="75"/>
    </row>
    <row r="76230" spans="2:3" x14ac:dyDescent="0.25">
      <c r="B76230" s="76"/>
      <c r="C76230" s="75"/>
    </row>
    <row r="76231" spans="2:3" x14ac:dyDescent="0.25">
      <c r="B76231" s="76"/>
      <c r="C76231" s="75"/>
    </row>
    <row r="76232" spans="2:3" x14ac:dyDescent="0.25">
      <c r="B76232" s="76"/>
      <c r="C76232" s="75"/>
    </row>
    <row r="76233" spans="2:3" x14ac:dyDescent="0.25">
      <c r="B76233" s="76"/>
      <c r="C76233" s="75"/>
    </row>
    <row r="76343" spans="2:3" x14ac:dyDescent="0.25">
      <c r="B76343" s="76"/>
      <c r="C76343" s="75"/>
    </row>
    <row r="76344" spans="2:3" x14ac:dyDescent="0.25">
      <c r="B76344" s="76"/>
      <c r="C76344" s="75"/>
    </row>
    <row r="76345" spans="2:3" x14ac:dyDescent="0.25">
      <c r="B76345" s="76"/>
      <c r="C76345" s="75"/>
    </row>
    <row r="76346" spans="2:3" x14ac:dyDescent="0.25">
      <c r="B76346" s="76"/>
      <c r="C76346" s="75"/>
    </row>
    <row r="76347" spans="2:3" x14ac:dyDescent="0.25">
      <c r="B76347" s="76"/>
      <c r="C76347" s="75"/>
    </row>
    <row r="76348" spans="2:3" x14ac:dyDescent="0.25">
      <c r="B76348" s="76"/>
      <c r="C76348" s="75"/>
    </row>
    <row r="76349" spans="2:3" x14ac:dyDescent="0.25">
      <c r="B76349" s="76"/>
      <c r="C76349" s="75"/>
    </row>
    <row r="76350" spans="2:3" x14ac:dyDescent="0.25">
      <c r="B76350" s="76"/>
      <c r="C76350" s="75"/>
    </row>
    <row r="76351" spans="2:3" x14ac:dyDescent="0.25">
      <c r="B76351" s="76"/>
      <c r="C76351" s="75"/>
    </row>
    <row r="76352" spans="2:3" x14ac:dyDescent="0.25">
      <c r="B76352" s="76"/>
      <c r="C76352" s="75"/>
    </row>
    <row r="76353" spans="2:3" x14ac:dyDescent="0.25">
      <c r="B76353" s="76"/>
      <c r="C76353" s="75"/>
    </row>
    <row r="76354" spans="2:3" x14ac:dyDescent="0.25">
      <c r="B76354" s="76"/>
      <c r="C76354" s="75"/>
    </row>
    <row r="76355" spans="2:3" x14ac:dyDescent="0.25">
      <c r="B76355" s="76"/>
      <c r="C76355" s="75"/>
    </row>
    <row r="76465" spans="2:3" x14ac:dyDescent="0.25">
      <c r="B76465" s="76"/>
      <c r="C76465" s="75"/>
    </row>
    <row r="76466" spans="2:3" x14ac:dyDescent="0.25">
      <c r="B76466" s="76"/>
      <c r="C76466" s="75"/>
    </row>
    <row r="76467" spans="2:3" x14ac:dyDescent="0.25">
      <c r="B76467" s="76"/>
      <c r="C76467" s="75"/>
    </row>
    <row r="76468" spans="2:3" x14ac:dyDescent="0.25">
      <c r="B76468" s="76"/>
      <c r="C76468" s="75"/>
    </row>
    <row r="76469" spans="2:3" x14ac:dyDescent="0.25">
      <c r="B76469" s="76"/>
      <c r="C76469" s="75"/>
    </row>
    <row r="76470" spans="2:3" x14ac:dyDescent="0.25">
      <c r="B76470" s="76"/>
      <c r="C76470" s="75"/>
    </row>
    <row r="76471" spans="2:3" x14ac:dyDescent="0.25">
      <c r="B76471" s="76"/>
      <c r="C76471" s="75"/>
    </row>
    <row r="76472" spans="2:3" x14ac:dyDescent="0.25">
      <c r="B76472" s="76"/>
      <c r="C76472" s="75"/>
    </row>
    <row r="76473" spans="2:3" x14ac:dyDescent="0.25">
      <c r="B76473" s="76"/>
      <c r="C76473" s="75"/>
    </row>
    <row r="76474" spans="2:3" x14ac:dyDescent="0.25">
      <c r="B76474" s="76"/>
      <c r="C76474" s="75"/>
    </row>
    <row r="76475" spans="2:3" x14ac:dyDescent="0.25">
      <c r="B76475" s="76"/>
      <c r="C76475" s="75"/>
    </row>
    <row r="76476" spans="2:3" x14ac:dyDescent="0.25">
      <c r="B76476" s="76"/>
      <c r="C76476" s="75"/>
    </row>
    <row r="76477" spans="2:3" x14ac:dyDescent="0.25">
      <c r="B76477" s="76"/>
      <c r="C76477" s="75"/>
    </row>
    <row r="76587" spans="2:3" x14ac:dyDescent="0.25">
      <c r="B76587" s="76"/>
      <c r="C76587" s="75"/>
    </row>
    <row r="76588" spans="2:3" x14ac:dyDescent="0.25">
      <c r="B76588" s="76"/>
      <c r="C76588" s="75"/>
    </row>
    <row r="76589" spans="2:3" x14ac:dyDescent="0.25">
      <c r="B76589" s="76"/>
      <c r="C76589" s="75"/>
    </row>
    <row r="76590" spans="2:3" x14ac:dyDescent="0.25">
      <c r="B76590" s="76"/>
      <c r="C76590" s="75"/>
    </row>
    <row r="76591" spans="2:3" x14ac:dyDescent="0.25">
      <c r="B76591" s="76"/>
      <c r="C76591" s="75"/>
    </row>
    <row r="76592" spans="2:3" x14ac:dyDescent="0.25">
      <c r="B76592" s="76"/>
      <c r="C76592" s="75"/>
    </row>
    <row r="76593" spans="2:3" x14ac:dyDescent="0.25">
      <c r="B76593" s="76"/>
      <c r="C76593" s="75"/>
    </row>
    <row r="76594" spans="2:3" x14ac:dyDescent="0.25">
      <c r="B76594" s="76"/>
      <c r="C76594" s="75"/>
    </row>
    <row r="76595" spans="2:3" x14ac:dyDescent="0.25">
      <c r="B76595" s="76"/>
      <c r="C76595" s="75"/>
    </row>
    <row r="76596" spans="2:3" x14ac:dyDescent="0.25">
      <c r="B76596" s="76"/>
      <c r="C76596" s="75"/>
    </row>
    <row r="76597" spans="2:3" x14ac:dyDescent="0.25">
      <c r="B76597" s="76"/>
      <c r="C76597" s="75"/>
    </row>
    <row r="76598" spans="2:3" x14ac:dyDescent="0.25">
      <c r="B76598" s="76"/>
      <c r="C76598" s="75"/>
    </row>
    <row r="76599" spans="2:3" x14ac:dyDescent="0.25">
      <c r="B76599" s="76"/>
      <c r="C76599" s="75"/>
    </row>
    <row r="76709" spans="2:3" x14ac:dyDescent="0.25">
      <c r="B76709" s="76"/>
      <c r="C76709" s="75"/>
    </row>
    <row r="76710" spans="2:3" x14ac:dyDescent="0.25">
      <c r="B76710" s="76"/>
      <c r="C76710" s="75"/>
    </row>
    <row r="76711" spans="2:3" x14ac:dyDescent="0.25">
      <c r="B76711" s="76"/>
      <c r="C76711" s="75"/>
    </row>
    <row r="76712" spans="2:3" x14ac:dyDescent="0.25">
      <c r="B76712" s="76"/>
      <c r="C76712" s="75"/>
    </row>
    <row r="76713" spans="2:3" x14ac:dyDescent="0.25">
      <c r="B76713" s="76"/>
      <c r="C76713" s="75"/>
    </row>
    <row r="76714" spans="2:3" x14ac:dyDescent="0.25">
      <c r="B76714" s="76"/>
      <c r="C76714" s="75"/>
    </row>
    <row r="76715" spans="2:3" x14ac:dyDescent="0.25">
      <c r="B76715" s="76"/>
      <c r="C76715" s="75"/>
    </row>
    <row r="76716" spans="2:3" x14ac:dyDescent="0.25">
      <c r="B76716" s="76"/>
      <c r="C76716" s="75"/>
    </row>
    <row r="76717" spans="2:3" x14ac:dyDescent="0.25">
      <c r="B76717" s="76"/>
      <c r="C76717" s="75"/>
    </row>
    <row r="76718" spans="2:3" x14ac:dyDescent="0.25">
      <c r="B76718" s="76"/>
      <c r="C76718" s="75"/>
    </row>
    <row r="76719" spans="2:3" x14ac:dyDescent="0.25">
      <c r="B76719" s="76"/>
      <c r="C76719" s="75"/>
    </row>
    <row r="76720" spans="2:3" x14ac:dyDescent="0.25">
      <c r="B76720" s="76"/>
      <c r="C76720" s="75"/>
    </row>
    <row r="76721" spans="2:3" x14ac:dyDescent="0.25">
      <c r="B76721" s="76"/>
      <c r="C76721" s="75"/>
    </row>
    <row r="76831" spans="2:3" x14ac:dyDescent="0.25">
      <c r="B76831" s="76"/>
      <c r="C76831" s="75"/>
    </row>
    <row r="76832" spans="2:3" x14ac:dyDescent="0.25">
      <c r="B76832" s="76"/>
      <c r="C76832" s="75"/>
    </row>
    <row r="76833" spans="2:3" x14ac:dyDescent="0.25">
      <c r="B76833" s="76"/>
      <c r="C76833" s="75"/>
    </row>
    <row r="76834" spans="2:3" x14ac:dyDescent="0.25">
      <c r="B76834" s="76"/>
      <c r="C76834" s="75"/>
    </row>
    <row r="76835" spans="2:3" x14ac:dyDescent="0.25">
      <c r="B76835" s="76"/>
      <c r="C76835" s="75"/>
    </row>
    <row r="76836" spans="2:3" x14ac:dyDescent="0.25">
      <c r="B76836" s="76"/>
      <c r="C76836" s="75"/>
    </row>
    <row r="76837" spans="2:3" x14ac:dyDescent="0.25">
      <c r="B76837" s="76"/>
      <c r="C76837" s="75"/>
    </row>
    <row r="76838" spans="2:3" x14ac:dyDescent="0.25">
      <c r="B76838" s="76"/>
      <c r="C76838" s="75"/>
    </row>
    <row r="76839" spans="2:3" x14ac:dyDescent="0.25">
      <c r="B76839" s="76"/>
      <c r="C76839" s="75"/>
    </row>
    <row r="76840" spans="2:3" x14ac:dyDescent="0.25">
      <c r="B76840" s="76"/>
      <c r="C76840" s="75"/>
    </row>
    <row r="76841" spans="2:3" x14ac:dyDescent="0.25">
      <c r="B76841" s="76"/>
      <c r="C76841" s="75"/>
    </row>
    <row r="76842" spans="2:3" x14ac:dyDescent="0.25">
      <c r="B76842" s="76"/>
      <c r="C76842" s="75"/>
    </row>
    <row r="76843" spans="2:3" x14ac:dyDescent="0.25">
      <c r="B76843" s="76"/>
      <c r="C76843" s="75"/>
    </row>
    <row r="76953" spans="2:3" x14ac:dyDescent="0.25">
      <c r="B76953" s="76"/>
      <c r="C76953" s="75"/>
    </row>
    <row r="76954" spans="2:3" x14ac:dyDescent="0.25">
      <c r="B76954" s="76"/>
      <c r="C76954" s="75"/>
    </row>
    <row r="76955" spans="2:3" x14ac:dyDescent="0.25">
      <c r="B76955" s="76"/>
      <c r="C76955" s="75"/>
    </row>
    <row r="76956" spans="2:3" x14ac:dyDescent="0.25">
      <c r="B76956" s="76"/>
      <c r="C76956" s="75"/>
    </row>
    <row r="76957" spans="2:3" x14ac:dyDescent="0.25">
      <c r="B76957" s="76"/>
      <c r="C76957" s="75"/>
    </row>
    <row r="76958" spans="2:3" x14ac:dyDescent="0.25">
      <c r="B76958" s="76"/>
      <c r="C76958" s="75"/>
    </row>
    <row r="76959" spans="2:3" x14ac:dyDescent="0.25">
      <c r="B76959" s="76"/>
      <c r="C76959" s="75"/>
    </row>
    <row r="76960" spans="2:3" x14ac:dyDescent="0.25">
      <c r="B76960" s="76"/>
      <c r="C76960" s="75"/>
    </row>
    <row r="76961" spans="2:3" x14ac:dyDescent="0.25">
      <c r="B76961" s="76"/>
      <c r="C76961" s="75"/>
    </row>
    <row r="76962" spans="2:3" x14ac:dyDescent="0.25">
      <c r="B76962" s="76"/>
      <c r="C76962" s="75"/>
    </row>
    <row r="76963" spans="2:3" x14ac:dyDescent="0.25">
      <c r="B76963" s="76"/>
      <c r="C76963" s="75"/>
    </row>
    <row r="76964" spans="2:3" x14ac:dyDescent="0.25">
      <c r="B76964" s="76"/>
      <c r="C76964" s="75"/>
    </row>
    <row r="76965" spans="2:3" x14ac:dyDescent="0.25">
      <c r="B76965" s="76"/>
      <c r="C76965" s="75"/>
    </row>
    <row r="77075" spans="2:3" x14ac:dyDescent="0.25">
      <c r="B77075" s="76"/>
      <c r="C77075" s="75"/>
    </row>
    <row r="77076" spans="2:3" x14ac:dyDescent="0.25">
      <c r="B77076" s="76"/>
      <c r="C77076" s="75"/>
    </row>
    <row r="77077" spans="2:3" x14ac:dyDescent="0.25">
      <c r="B77077" s="76"/>
      <c r="C77077" s="75"/>
    </row>
    <row r="77078" spans="2:3" x14ac:dyDescent="0.25">
      <c r="B77078" s="76"/>
      <c r="C77078" s="75"/>
    </row>
    <row r="77079" spans="2:3" x14ac:dyDescent="0.25">
      <c r="B77079" s="76"/>
      <c r="C77079" s="75"/>
    </row>
    <row r="77080" spans="2:3" x14ac:dyDescent="0.25">
      <c r="B77080" s="76"/>
      <c r="C77080" s="75"/>
    </row>
    <row r="77081" spans="2:3" x14ac:dyDescent="0.25">
      <c r="B77081" s="76"/>
      <c r="C77081" s="75"/>
    </row>
    <row r="77082" spans="2:3" x14ac:dyDescent="0.25">
      <c r="B77082" s="76"/>
      <c r="C77082" s="75"/>
    </row>
    <row r="77083" spans="2:3" x14ac:dyDescent="0.25">
      <c r="B77083" s="76"/>
      <c r="C77083" s="75"/>
    </row>
    <row r="77084" spans="2:3" x14ac:dyDescent="0.25">
      <c r="B77084" s="76"/>
      <c r="C77084" s="75"/>
    </row>
    <row r="77085" spans="2:3" x14ac:dyDescent="0.25">
      <c r="B77085" s="76"/>
      <c r="C77085" s="75"/>
    </row>
    <row r="77086" spans="2:3" x14ac:dyDescent="0.25">
      <c r="B77086" s="76"/>
      <c r="C77086" s="75"/>
    </row>
    <row r="77087" spans="2:3" x14ac:dyDescent="0.25">
      <c r="B77087" s="76"/>
      <c r="C77087" s="75"/>
    </row>
    <row r="77197" spans="2:3" x14ac:dyDescent="0.25">
      <c r="B77197" s="76"/>
      <c r="C77197" s="75"/>
    </row>
    <row r="77198" spans="2:3" x14ac:dyDescent="0.25">
      <c r="B77198" s="76"/>
      <c r="C77198" s="75"/>
    </row>
    <row r="77199" spans="2:3" x14ac:dyDescent="0.25">
      <c r="B77199" s="76"/>
      <c r="C77199" s="75"/>
    </row>
    <row r="77200" spans="2:3" x14ac:dyDescent="0.25">
      <c r="B77200" s="76"/>
      <c r="C77200" s="75"/>
    </row>
    <row r="77201" spans="2:3" x14ac:dyDescent="0.25">
      <c r="B77201" s="76"/>
      <c r="C77201" s="75"/>
    </row>
    <row r="77202" spans="2:3" x14ac:dyDescent="0.25">
      <c r="B77202" s="76"/>
      <c r="C77202" s="75"/>
    </row>
    <row r="77203" spans="2:3" x14ac:dyDescent="0.25">
      <c r="B77203" s="76"/>
      <c r="C77203" s="75"/>
    </row>
    <row r="77204" spans="2:3" x14ac:dyDescent="0.25">
      <c r="B77204" s="76"/>
      <c r="C77204" s="75"/>
    </row>
    <row r="77205" spans="2:3" x14ac:dyDescent="0.25">
      <c r="B77205" s="76"/>
      <c r="C77205" s="75"/>
    </row>
    <row r="77206" spans="2:3" x14ac:dyDescent="0.25">
      <c r="B77206" s="76"/>
      <c r="C77206" s="75"/>
    </row>
    <row r="77207" spans="2:3" x14ac:dyDescent="0.25">
      <c r="B77207" s="76"/>
      <c r="C77207" s="75"/>
    </row>
    <row r="77208" spans="2:3" x14ac:dyDescent="0.25">
      <c r="B77208" s="76"/>
      <c r="C77208" s="75"/>
    </row>
    <row r="77209" spans="2:3" x14ac:dyDescent="0.25">
      <c r="B77209" s="76"/>
      <c r="C77209" s="75"/>
    </row>
    <row r="77319" spans="2:3" x14ac:dyDescent="0.25">
      <c r="B77319" s="76"/>
      <c r="C77319" s="75"/>
    </row>
    <row r="77320" spans="2:3" x14ac:dyDescent="0.25">
      <c r="B77320" s="76"/>
      <c r="C77320" s="75"/>
    </row>
    <row r="77321" spans="2:3" x14ac:dyDescent="0.25">
      <c r="B77321" s="76"/>
      <c r="C77321" s="75"/>
    </row>
    <row r="77322" spans="2:3" x14ac:dyDescent="0.25">
      <c r="B77322" s="76"/>
      <c r="C77322" s="75"/>
    </row>
    <row r="77323" spans="2:3" x14ac:dyDescent="0.25">
      <c r="B77323" s="76"/>
      <c r="C77323" s="75"/>
    </row>
    <row r="77324" spans="2:3" x14ac:dyDescent="0.25">
      <c r="B77324" s="76"/>
      <c r="C77324" s="75"/>
    </row>
    <row r="77325" spans="2:3" x14ac:dyDescent="0.25">
      <c r="B77325" s="76"/>
      <c r="C77325" s="75"/>
    </row>
    <row r="77326" spans="2:3" x14ac:dyDescent="0.25">
      <c r="B77326" s="76"/>
      <c r="C77326" s="75"/>
    </row>
    <row r="77327" spans="2:3" x14ac:dyDescent="0.25">
      <c r="B77327" s="76"/>
      <c r="C77327" s="75"/>
    </row>
    <row r="77328" spans="2:3" x14ac:dyDescent="0.25">
      <c r="B77328" s="76"/>
      <c r="C77328" s="75"/>
    </row>
    <row r="77329" spans="2:3" x14ac:dyDescent="0.25">
      <c r="B77329" s="76"/>
      <c r="C77329" s="75"/>
    </row>
    <row r="77330" spans="2:3" x14ac:dyDescent="0.25">
      <c r="B77330" s="76"/>
      <c r="C77330" s="75"/>
    </row>
    <row r="77331" spans="2:3" x14ac:dyDescent="0.25">
      <c r="B77331" s="76"/>
      <c r="C77331" s="75"/>
    </row>
    <row r="77441" spans="2:3" x14ac:dyDescent="0.25">
      <c r="B77441" s="76"/>
      <c r="C77441" s="75"/>
    </row>
    <row r="77442" spans="2:3" x14ac:dyDescent="0.25">
      <c r="B77442" s="76"/>
      <c r="C77442" s="75"/>
    </row>
    <row r="77443" spans="2:3" x14ac:dyDescent="0.25">
      <c r="B77443" s="76"/>
      <c r="C77443" s="75"/>
    </row>
    <row r="77444" spans="2:3" x14ac:dyDescent="0.25">
      <c r="B77444" s="76"/>
      <c r="C77444" s="75"/>
    </row>
    <row r="77445" spans="2:3" x14ac:dyDescent="0.25">
      <c r="B77445" s="76"/>
      <c r="C77445" s="75"/>
    </row>
    <row r="77446" spans="2:3" x14ac:dyDescent="0.25">
      <c r="B77446" s="76"/>
      <c r="C77446" s="75"/>
    </row>
    <row r="77447" spans="2:3" x14ac:dyDescent="0.25">
      <c r="B77447" s="76"/>
      <c r="C77447" s="75"/>
    </row>
    <row r="77448" spans="2:3" x14ac:dyDescent="0.25">
      <c r="B77448" s="76"/>
      <c r="C77448" s="75"/>
    </row>
    <row r="77449" spans="2:3" x14ac:dyDescent="0.25">
      <c r="B77449" s="76"/>
      <c r="C77449" s="75"/>
    </row>
    <row r="77450" spans="2:3" x14ac:dyDescent="0.25">
      <c r="B77450" s="76"/>
      <c r="C77450" s="75"/>
    </row>
    <row r="77451" spans="2:3" x14ac:dyDescent="0.25">
      <c r="B77451" s="76"/>
      <c r="C77451" s="75"/>
    </row>
    <row r="77452" spans="2:3" x14ac:dyDescent="0.25">
      <c r="B77452" s="76"/>
      <c r="C77452" s="75"/>
    </row>
    <row r="77453" spans="2:3" x14ac:dyDescent="0.25">
      <c r="B77453" s="76"/>
      <c r="C77453" s="75"/>
    </row>
    <row r="77563" spans="2:3" x14ac:dyDescent="0.25">
      <c r="B77563" s="76"/>
      <c r="C77563" s="75"/>
    </row>
    <row r="77564" spans="2:3" x14ac:dyDescent="0.25">
      <c r="B77564" s="76"/>
      <c r="C77564" s="75"/>
    </row>
    <row r="77565" spans="2:3" x14ac:dyDescent="0.25">
      <c r="B77565" s="76"/>
      <c r="C77565" s="75"/>
    </row>
    <row r="77566" spans="2:3" x14ac:dyDescent="0.25">
      <c r="B77566" s="76"/>
      <c r="C77566" s="75"/>
    </row>
    <row r="77567" spans="2:3" x14ac:dyDescent="0.25">
      <c r="B77567" s="76"/>
      <c r="C77567" s="75"/>
    </row>
    <row r="77568" spans="2:3" x14ac:dyDescent="0.25">
      <c r="B77568" s="76"/>
      <c r="C77568" s="75"/>
    </row>
    <row r="77569" spans="2:3" x14ac:dyDescent="0.25">
      <c r="B77569" s="76"/>
      <c r="C77569" s="75"/>
    </row>
    <row r="77570" spans="2:3" x14ac:dyDescent="0.25">
      <c r="B77570" s="76"/>
      <c r="C77570" s="75"/>
    </row>
    <row r="77571" spans="2:3" x14ac:dyDescent="0.25">
      <c r="B77571" s="76"/>
      <c r="C77571" s="75"/>
    </row>
    <row r="77572" spans="2:3" x14ac:dyDescent="0.25">
      <c r="B77572" s="76"/>
      <c r="C77572" s="75"/>
    </row>
    <row r="77573" spans="2:3" x14ac:dyDescent="0.25">
      <c r="B77573" s="76"/>
      <c r="C77573" s="75"/>
    </row>
    <row r="77574" spans="2:3" x14ac:dyDescent="0.25">
      <c r="B77574" s="76"/>
      <c r="C77574" s="75"/>
    </row>
    <row r="77575" spans="2:3" x14ac:dyDescent="0.25">
      <c r="B77575" s="76"/>
      <c r="C77575" s="75"/>
    </row>
    <row r="77685" spans="2:3" x14ac:dyDescent="0.25">
      <c r="B77685" s="76"/>
      <c r="C77685" s="75"/>
    </row>
    <row r="77686" spans="2:3" x14ac:dyDescent="0.25">
      <c r="B77686" s="76"/>
      <c r="C77686" s="75"/>
    </row>
    <row r="77687" spans="2:3" x14ac:dyDescent="0.25">
      <c r="B77687" s="76"/>
      <c r="C77687" s="75"/>
    </row>
    <row r="77688" spans="2:3" x14ac:dyDescent="0.25">
      <c r="B77688" s="76"/>
      <c r="C77688" s="75"/>
    </row>
    <row r="77689" spans="2:3" x14ac:dyDescent="0.25">
      <c r="B77689" s="76"/>
      <c r="C77689" s="75"/>
    </row>
    <row r="77690" spans="2:3" x14ac:dyDescent="0.25">
      <c r="B77690" s="76"/>
      <c r="C77690" s="75"/>
    </row>
    <row r="77691" spans="2:3" x14ac:dyDescent="0.25">
      <c r="B77691" s="76"/>
      <c r="C77691" s="75"/>
    </row>
    <row r="77692" spans="2:3" x14ac:dyDescent="0.25">
      <c r="B77692" s="76"/>
      <c r="C77692" s="75"/>
    </row>
    <row r="77693" spans="2:3" x14ac:dyDescent="0.25">
      <c r="B77693" s="76"/>
      <c r="C77693" s="75"/>
    </row>
    <row r="77694" spans="2:3" x14ac:dyDescent="0.25">
      <c r="B77694" s="76"/>
      <c r="C77694" s="75"/>
    </row>
    <row r="77695" spans="2:3" x14ac:dyDescent="0.25">
      <c r="B77695" s="76"/>
      <c r="C77695" s="75"/>
    </row>
    <row r="77696" spans="2:3" x14ac:dyDescent="0.25">
      <c r="B77696" s="76"/>
      <c r="C77696" s="75"/>
    </row>
    <row r="77697" spans="2:3" x14ac:dyDescent="0.25">
      <c r="B77697" s="76"/>
      <c r="C77697" s="75"/>
    </row>
    <row r="77807" spans="2:3" x14ac:dyDescent="0.25">
      <c r="B77807" s="76"/>
      <c r="C77807" s="75"/>
    </row>
    <row r="77808" spans="2:3" x14ac:dyDescent="0.25">
      <c r="B77808" s="76"/>
      <c r="C77808" s="75"/>
    </row>
    <row r="77809" spans="2:3" x14ac:dyDescent="0.25">
      <c r="B77809" s="76"/>
      <c r="C77809" s="75"/>
    </row>
    <row r="77810" spans="2:3" x14ac:dyDescent="0.25">
      <c r="B77810" s="76"/>
      <c r="C77810" s="75"/>
    </row>
    <row r="77811" spans="2:3" x14ac:dyDescent="0.25">
      <c r="B77811" s="76"/>
      <c r="C77811" s="75"/>
    </row>
    <row r="77812" spans="2:3" x14ac:dyDescent="0.25">
      <c r="B77812" s="76"/>
      <c r="C77812" s="75"/>
    </row>
    <row r="77813" spans="2:3" x14ac:dyDescent="0.25">
      <c r="B77813" s="76"/>
      <c r="C77813" s="75"/>
    </row>
    <row r="77814" spans="2:3" x14ac:dyDescent="0.25">
      <c r="B77814" s="76"/>
      <c r="C77814" s="75"/>
    </row>
    <row r="77815" spans="2:3" x14ac:dyDescent="0.25">
      <c r="B77815" s="76"/>
      <c r="C77815" s="75"/>
    </row>
    <row r="77816" spans="2:3" x14ac:dyDescent="0.25">
      <c r="B77816" s="76"/>
      <c r="C77816" s="75"/>
    </row>
    <row r="77817" spans="2:3" x14ac:dyDescent="0.25">
      <c r="B77817" s="76"/>
      <c r="C77817" s="75"/>
    </row>
    <row r="77818" spans="2:3" x14ac:dyDescent="0.25">
      <c r="B77818" s="76"/>
      <c r="C77818" s="75"/>
    </row>
    <row r="77819" spans="2:3" x14ac:dyDescent="0.25">
      <c r="B77819" s="76"/>
      <c r="C77819" s="75"/>
    </row>
    <row r="77929" spans="2:3" x14ac:dyDescent="0.25">
      <c r="B77929" s="76"/>
      <c r="C77929" s="75"/>
    </row>
    <row r="77930" spans="2:3" x14ac:dyDescent="0.25">
      <c r="B77930" s="76"/>
      <c r="C77930" s="75"/>
    </row>
    <row r="77931" spans="2:3" x14ac:dyDescent="0.25">
      <c r="B77931" s="76"/>
      <c r="C77931" s="75"/>
    </row>
    <row r="77932" spans="2:3" x14ac:dyDescent="0.25">
      <c r="B77932" s="76"/>
      <c r="C77932" s="75"/>
    </row>
    <row r="77933" spans="2:3" x14ac:dyDescent="0.25">
      <c r="B77933" s="76"/>
      <c r="C77933" s="75"/>
    </row>
    <row r="77934" spans="2:3" x14ac:dyDescent="0.25">
      <c r="B77934" s="76"/>
      <c r="C77934" s="75"/>
    </row>
    <row r="77935" spans="2:3" x14ac:dyDescent="0.25">
      <c r="B77935" s="76"/>
      <c r="C77935" s="75"/>
    </row>
    <row r="77936" spans="2:3" x14ac:dyDescent="0.25">
      <c r="B77936" s="76"/>
      <c r="C77936" s="75"/>
    </row>
    <row r="77937" spans="2:3" x14ac:dyDescent="0.25">
      <c r="B77937" s="76"/>
      <c r="C77937" s="75"/>
    </row>
    <row r="77938" spans="2:3" x14ac:dyDescent="0.25">
      <c r="B77938" s="76"/>
      <c r="C77938" s="75"/>
    </row>
    <row r="77939" spans="2:3" x14ac:dyDescent="0.25">
      <c r="B77939" s="76"/>
      <c r="C77939" s="75"/>
    </row>
    <row r="77940" spans="2:3" x14ac:dyDescent="0.25">
      <c r="B77940" s="76"/>
      <c r="C77940" s="75"/>
    </row>
    <row r="77941" spans="2:3" x14ac:dyDescent="0.25">
      <c r="B77941" s="76"/>
      <c r="C77941" s="75"/>
    </row>
    <row r="78051" spans="2:3" x14ac:dyDescent="0.25">
      <c r="B78051" s="76"/>
      <c r="C78051" s="75"/>
    </row>
    <row r="78052" spans="2:3" x14ac:dyDescent="0.25">
      <c r="B78052" s="76"/>
      <c r="C78052" s="75"/>
    </row>
    <row r="78053" spans="2:3" x14ac:dyDescent="0.25">
      <c r="B78053" s="76"/>
      <c r="C78053" s="75"/>
    </row>
    <row r="78054" spans="2:3" x14ac:dyDescent="0.25">
      <c r="B78054" s="76"/>
      <c r="C78054" s="75"/>
    </row>
    <row r="78055" spans="2:3" x14ac:dyDescent="0.25">
      <c r="B78055" s="76"/>
      <c r="C78055" s="75"/>
    </row>
    <row r="78056" spans="2:3" x14ac:dyDescent="0.25">
      <c r="B78056" s="76"/>
      <c r="C78056" s="75"/>
    </row>
    <row r="78057" spans="2:3" x14ac:dyDescent="0.25">
      <c r="B78057" s="76"/>
      <c r="C78057" s="75"/>
    </row>
    <row r="78058" spans="2:3" x14ac:dyDescent="0.25">
      <c r="B78058" s="76"/>
      <c r="C78058" s="75"/>
    </row>
    <row r="78059" spans="2:3" x14ac:dyDescent="0.25">
      <c r="B78059" s="76"/>
      <c r="C78059" s="75"/>
    </row>
    <row r="78060" spans="2:3" x14ac:dyDescent="0.25">
      <c r="B78060" s="76"/>
      <c r="C78060" s="75"/>
    </row>
    <row r="78061" spans="2:3" x14ac:dyDescent="0.25">
      <c r="B78061" s="76"/>
      <c r="C78061" s="75"/>
    </row>
    <row r="78062" spans="2:3" x14ac:dyDescent="0.25">
      <c r="B78062" s="76"/>
      <c r="C78062" s="75"/>
    </row>
    <row r="78063" spans="2:3" x14ac:dyDescent="0.25">
      <c r="B78063" s="76"/>
      <c r="C78063" s="75"/>
    </row>
    <row r="78173" spans="2:3" x14ac:dyDescent="0.25">
      <c r="B78173" s="76"/>
      <c r="C78173" s="75"/>
    </row>
    <row r="78174" spans="2:3" x14ac:dyDescent="0.25">
      <c r="B78174" s="76"/>
      <c r="C78174" s="75"/>
    </row>
    <row r="78175" spans="2:3" x14ac:dyDescent="0.25">
      <c r="B78175" s="76"/>
      <c r="C78175" s="75"/>
    </row>
    <row r="78176" spans="2:3" x14ac:dyDescent="0.25">
      <c r="B78176" s="76"/>
      <c r="C78176" s="75"/>
    </row>
    <row r="78177" spans="2:3" x14ac:dyDescent="0.25">
      <c r="B78177" s="76"/>
      <c r="C78177" s="75"/>
    </row>
    <row r="78178" spans="2:3" x14ac:dyDescent="0.25">
      <c r="B78178" s="76"/>
      <c r="C78178" s="75"/>
    </row>
    <row r="78179" spans="2:3" x14ac:dyDescent="0.25">
      <c r="B78179" s="76"/>
      <c r="C78179" s="75"/>
    </row>
    <row r="78180" spans="2:3" x14ac:dyDescent="0.25">
      <c r="B78180" s="76"/>
      <c r="C78180" s="75"/>
    </row>
    <row r="78181" spans="2:3" x14ac:dyDescent="0.25">
      <c r="B78181" s="76"/>
      <c r="C78181" s="75"/>
    </row>
    <row r="78182" spans="2:3" x14ac:dyDescent="0.25">
      <c r="B78182" s="76"/>
      <c r="C78182" s="75"/>
    </row>
    <row r="78183" spans="2:3" x14ac:dyDescent="0.25">
      <c r="B78183" s="76"/>
      <c r="C78183" s="75"/>
    </row>
    <row r="78184" spans="2:3" x14ac:dyDescent="0.25">
      <c r="B78184" s="76"/>
      <c r="C78184" s="75"/>
    </row>
    <row r="78185" spans="2:3" x14ac:dyDescent="0.25">
      <c r="B78185" s="76"/>
      <c r="C78185" s="75"/>
    </row>
    <row r="78295" spans="2:3" x14ac:dyDescent="0.25">
      <c r="B78295" s="76"/>
      <c r="C78295" s="75"/>
    </row>
    <row r="78296" spans="2:3" x14ac:dyDescent="0.25">
      <c r="B78296" s="76"/>
      <c r="C78296" s="75"/>
    </row>
    <row r="78297" spans="2:3" x14ac:dyDescent="0.25">
      <c r="B78297" s="76"/>
      <c r="C78297" s="75"/>
    </row>
    <row r="78298" spans="2:3" x14ac:dyDescent="0.25">
      <c r="B78298" s="76"/>
      <c r="C78298" s="75"/>
    </row>
    <row r="78299" spans="2:3" x14ac:dyDescent="0.25">
      <c r="B78299" s="76"/>
      <c r="C78299" s="75"/>
    </row>
    <row r="78300" spans="2:3" x14ac:dyDescent="0.25">
      <c r="B78300" s="76"/>
      <c r="C78300" s="75"/>
    </row>
    <row r="78301" spans="2:3" x14ac:dyDescent="0.25">
      <c r="B78301" s="76"/>
      <c r="C78301" s="75"/>
    </row>
    <row r="78302" spans="2:3" x14ac:dyDescent="0.25">
      <c r="B78302" s="76"/>
      <c r="C78302" s="75"/>
    </row>
    <row r="78303" spans="2:3" x14ac:dyDescent="0.25">
      <c r="B78303" s="76"/>
      <c r="C78303" s="75"/>
    </row>
    <row r="78304" spans="2:3" x14ac:dyDescent="0.25">
      <c r="B78304" s="76"/>
      <c r="C78304" s="75"/>
    </row>
    <row r="78305" spans="2:3" x14ac:dyDescent="0.25">
      <c r="B78305" s="76"/>
      <c r="C78305" s="75"/>
    </row>
    <row r="78306" spans="2:3" x14ac:dyDescent="0.25">
      <c r="B78306" s="76"/>
      <c r="C78306" s="75"/>
    </row>
    <row r="78307" spans="2:3" x14ac:dyDescent="0.25">
      <c r="B78307" s="76"/>
      <c r="C78307" s="75"/>
    </row>
    <row r="78417" spans="2:3" x14ac:dyDescent="0.25">
      <c r="B78417" s="76"/>
      <c r="C78417" s="75"/>
    </row>
    <row r="78418" spans="2:3" x14ac:dyDescent="0.25">
      <c r="B78418" s="76"/>
      <c r="C78418" s="75"/>
    </row>
    <row r="78419" spans="2:3" x14ac:dyDescent="0.25">
      <c r="B78419" s="76"/>
      <c r="C78419" s="75"/>
    </row>
    <row r="78420" spans="2:3" x14ac:dyDescent="0.25">
      <c r="B78420" s="76"/>
      <c r="C78420" s="75"/>
    </row>
    <row r="78421" spans="2:3" x14ac:dyDescent="0.25">
      <c r="B78421" s="76"/>
      <c r="C78421" s="75"/>
    </row>
    <row r="78422" spans="2:3" x14ac:dyDescent="0.25">
      <c r="B78422" s="76"/>
      <c r="C78422" s="75"/>
    </row>
    <row r="78423" spans="2:3" x14ac:dyDescent="0.25">
      <c r="B78423" s="76"/>
      <c r="C78423" s="75"/>
    </row>
    <row r="78424" spans="2:3" x14ac:dyDescent="0.25">
      <c r="B78424" s="76"/>
      <c r="C78424" s="75"/>
    </row>
    <row r="78425" spans="2:3" x14ac:dyDescent="0.25">
      <c r="B78425" s="76"/>
      <c r="C78425" s="75"/>
    </row>
    <row r="78426" spans="2:3" x14ac:dyDescent="0.25">
      <c r="B78426" s="76"/>
      <c r="C78426" s="75"/>
    </row>
    <row r="78427" spans="2:3" x14ac:dyDescent="0.25">
      <c r="B78427" s="76"/>
      <c r="C78427" s="75"/>
    </row>
    <row r="78428" spans="2:3" x14ac:dyDescent="0.25">
      <c r="B78428" s="76"/>
      <c r="C78428" s="75"/>
    </row>
    <row r="78429" spans="2:3" x14ac:dyDescent="0.25">
      <c r="B78429" s="76"/>
      <c r="C78429" s="75"/>
    </row>
    <row r="78539" spans="2:3" x14ac:dyDescent="0.25">
      <c r="B78539" s="76"/>
      <c r="C78539" s="75"/>
    </row>
    <row r="78540" spans="2:3" x14ac:dyDescent="0.25">
      <c r="B78540" s="76"/>
      <c r="C78540" s="75"/>
    </row>
    <row r="78541" spans="2:3" x14ac:dyDescent="0.25">
      <c r="B78541" s="76"/>
      <c r="C78541" s="75"/>
    </row>
    <row r="78542" spans="2:3" x14ac:dyDescent="0.25">
      <c r="B78542" s="76"/>
      <c r="C78542" s="75"/>
    </row>
    <row r="78543" spans="2:3" x14ac:dyDescent="0.25">
      <c r="B78543" s="76"/>
      <c r="C78543" s="75"/>
    </row>
    <row r="78544" spans="2:3" x14ac:dyDescent="0.25">
      <c r="B78544" s="76"/>
      <c r="C78544" s="75"/>
    </row>
    <row r="78545" spans="2:3" x14ac:dyDescent="0.25">
      <c r="B78545" s="76"/>
      <c r="C78545" s="75"/>
    </row>
    <row r="78546" spans="2:3" x14ac:dyDescent="0.25">
      <c r="B78546" s="76"/>
      <c r="C78546" s="75"/>
    </row>
    <row r="78547" spans="2:3" x14ac:dyDescent="0.25">
      <c r="B78547" s="76"/>
      <c r="C78547" s="75"/>
    </row>
    <row r="78548" spans="2:3" x14ac:dyDescent="0.25">
      <c r="B78548" s="76"/>
      <c r="C78548" s="75"/>
    </row>
    <row r="78549" spans="2:3" x14ac:dyDescent="0.25">
      <c r="B78549" s="76"/>
      <c r="C78549" s="75"/>
    </row>
    <row r="78550" spans="2:3" x14ac:dyDescent="0.25">
      <c r="B78550" s="76"/>
      <c r="C78550" s="75"/>
    </row>
    <row r="78551" spans="2:3" x14ac:dyDescent="0.25">
      <c r="B78551" s="76"/>
      <c r="C78551" s="75"/>
    </row>
    <row r="78661" spans="2:3" x14ac:dyDescent="0.25">
      <c r="B78661" s="76"/>
      <c r="C78661" s="75"/>
    </row>
    <row r="78662" spans="2:3" x14ac:dyDescent="0.25">
      <c r="B78662" s="76"/>
      <c r="C78662" s="75"/>
    </row>
    <row r="78663" spans="2:3" x14ac:dyDescent="0.25">
      <c r="B78663" s="76"/>
      <c r="C78663" s="75"/>
    </row>
    <row r="78664" spans="2:3" x14ac:dyDescent="0.25">
      <c r="B78664" s="76"/>
      <c r="C78664" s="75"/>
    </row>
    <row r="78665" spans="2:3" x14ac:dyDescent="0.25">
      <c r="B78665" s="76"/>
      <c r="C78665" s="75"/>
    </row>
    <row r="78666" spans="2:3" x14ac:dyDescent="0.25">
      <c r="B78666" s="76"/>
      <c r="C78666" s="75"/>
    </row>
    <row r="78667" spans="2:3" x14ac:dyDescent="0.25">
      <c r="B78667" s="76"/>
      <c r="C78667" s="75"/>
    </row>
    <row r="78668" spans="2:3" x14ac:dyDescent="0.25">
      <c r="B78668" s="76"/>
      <c r="C78668" s="75"/>
    </row>
    <row r="78669" spans="2:3" x14ac:dyDescent="0.25">
      <c r="B78669" s="76"/>
      <c r="C78669" s="75"/>
    </row>
    <row r="78670" spans="2:3" x14ac:dyDescent="0.25">
      <c r="B78670" s="76"/>
      <c r="C78670" s="75"/>
    </row>
    <row r="78671" spans="2:3" x14ac:dyDescent="0.25">
      <c r="B78671" s="76"/>
      <c r="C78671" s="75"/>
    </row>
    <row r="78672" spans="2:3" x14ac:dyDescent="0.25">
      <c r="B78672" s="76"/>
      <c r="C78672" s="75"/>
    </row>
    <row r="78673" spans="2:3" x14ac:dyDescent="0.25">
      <c r="B78673" s="76"/>
      <c r="C78673" s="75"/>
    </row>
    <row r="78783" spans="2:3" x14ac:dyDescent="0.25">
      <c r="B78783" s="76"/>
      <c r="C78783" s="75"/>
    </row>
    <row r="78784" spans="2:3" x14ac:dyDescent="0.25">
      <c r="B78784" s="76"/>
      <c r="C78784" s="75"/>
    </row>
    <row r="78785" spans="2:3" x14ac:dyDescent="0.25">
      <c r="B78785" s="76"/>
      <c r="C78785" s="75"/>
    </row>
    <row r="78786" spans="2:3" x14ac:dyDescent="0.25">
      <c r="B78786" s="76"/>
      <c r="C78786" s="75"/>
    </row>
    <row r="78787" spans="2:3" x14ac:dyDescent="0.25">
      <c r="B78787" s="76"/>
      <c r="C78787" s="75"/>
    </row>
    <row r="78788" spans="2:3" x14ac:dyDescent="0.25">
      <c r="B78788" s="76"/>
      <c r="C78788" s="75"/>
    </row>
    <row r="78789" spans="2:3" x14ac:dyDescent="0.25">
      <c r="B78789" s="76"/>
      <c r="C78789" s="75"/>
    </row>
    <row r="78790" spans="2:3" x14ac:dyDescent="0.25">
      <c r="B78790" s="76"/>
      <c r="C78790" s="75"/>
    </row>
    <row r="78791" spans="2:3" x14ac:dyDescent="0.25">
      <c r="B78791" s="76"/>
      <c r="C78791" s="75"/>
    </row>
    <row r="78792" spans="2:3" x14ac:dyDescent="0.25">
      <c r="B78792" s="76"/>
      <c r="C78792" s="75"/>
    </row>
    <row r="78793" spans="2:3" x14ac:dyDescent="0.25">
      <c r="B78793" s="76"/>
      <c r="C78793" s="75"/>
    </row>
    <row r="78794" spans="2:3" x14ac:dyDescent="0.25">
      <c r="B78794" s="76"/>
      <c r="C78794" s="75"/>
    </row>
    <row r="78795" spans="2:3" x14ac:dyDescent="0.25">
      <c r="B78795" s="76"/>
      <c r="C78795" s="75"/>
    </row>
    <row r="78905" spans="2:3" x14ac:dyDescent="0.25">
      <c r="B78905" s="76"/>
      <c r="C78905" s="75"/>
    </row>
    <row r="78906" spans="2:3" x14ac:dyDescent="0.25">
      <c r="B78906" s="76"/>
      <c r="C78906" s="75"/>
    </row>
    <row r="78907" spans="2:3" x14ac:dyDescent="0.25">
      <c r="B78907" s="76"/>
      <c r="C78907" s="75"/>
    </row>
    <row r="78908" spans="2:3" x14ac:dyDescent="0.25">
      <c r="B78908" s="76"/>
      <c r="C78908" s="75"/>
    </row>
    <row r="78909" spans="2:3" x14ac:dyDescent="0.25">
      <c r="B78909" s="76"/>
      <c r="C78909" s="75"/>
    </row>
    <row r="78910" spans="2:3" x14ac:dyDescent="0.25">
      <c r="B78910" s="76"/>
      <c r="C78910" s="75"/>
    </row>
    <row r="78911" spans="2:3" x14ac:dyDescent="0.25">
      <c r="B78911" s="76"/>
      <c r="C78911" s="75"/>
    </row>
    <row r="78912" spans="2:3" x14ac:dyDescent="0.25">
      <c r="B78912" s="76"/>
      <c r="C78912" s="75"/>
    </row>
    <row r="78913" spans="2:3" x14ac:dyDescent="0.25">
      <c r="B78913" s="76"/>
      <c r="C78913" s="75"/>
    </row>
    <row r="78914" spans="2:3" x14ac:dyDescent="0.25">
      <c r="B78914" s="76"/>
      <c r="C78914" s="75"/>
    </row>
    <row r="78915" spans="2:3" x14ac:dyDescent="0.25">
      <c r="B78915" s="76"/>
      <c r="C78915" s="75"/>
    </row>
    <row r="78916" spans="2:3" x14ac:dyDescent="0.25">
      <c r="B78916" s="76"/>
      <c r="C78916" s="75"/>
    </row>
    <row r="78917" spans="2:3" x14ac:dyDescent="0.25">
      <c r="B78917" s="76"/>
      <c r="C78917" s="75"/>
    </row>
    <row r="79027" spans="2:3" x14ac:dyDescent="0.25">
      <c r="B79027" s="76"/>
      <c r="C79027" s="75"/>
    </row>
    <row r="79028" spans="2:3" x14ac:dyDescent="0.25">
      <c r="B79028" s="76"/>
      <c r="C79028" s="75"/>
    </row>
    <row r="79029" spans="2:3" x14ac:dyDescent="0.25">
      <c r="B79029" s="76"/>
      <c r="C79029" s="75"/>
    </row>
    <row r="79030" spans="2:3" x14ac:dyDescent="0.25">
      <c r="B79030" s="76"/>
      <c r="C79030" s="75"/>
    </row>
    <row r="79031" spans="2:3" x14ac:dyDescent="0.25">
      <c r="B79031" s="76"/>
      <c r="C79031" s="75"/>
    </row>
    <row r="79032" spans="2:3" x14ac:dyDescent="0.25">
      <c r="B79032" s="76"/>
      <c r="C79032" s="75"/>
    </row>
    <row r="79033" spans="2:3" x14ac:dyDescent="0.25">
      <c r="B79033" s="76"/>
      <c r="C79033" s="75"/>
    </row>
    <row r="79034" spans="2:3" x14ac:dyDescent="0.25">
      <c r="B79034" s="76"/>
      <c r="C79034" s="75"/>
    </row>
    <row r="79035" spans="2:3" x14ac:dyDescent="0.25">
      <c r="B79035" s="76"/>
      <c r="C79035" s="75"/>
    </row>
    <row r="79036" spans="2:3" x14ac:dyDescent="0.25">
      <c r="B79036" s="76"/>
      <c r="C79036" s="75"/>
    </row>
    <row r="79037" spans="2:3" x14ac:dyDescent="0.25">
      <c r="B79037" s="76"/>
      <c r="C79037" s="75"/>
    </row>
    <row r="79038" spans="2:3" x14ac:dyDescent="0.25">
      <c r="B79038" s="76"/>
      <c r="C79038" s="75"/>
    </row>
    <row r="79039" spans="2:3" x14ac:dyDescent="0.25">
      <c r="B79039" s="76"/>
      <c r="C79039" s="75"/>
    </row>
    <row r="79149" spans="2:3" x14ac:dyDescent="0.25">
      <c r="B79149" s="76"/>
      <c r="C79149" s="75"/>
    </row>
    <row r="79150" spans="2:3" x14ac:dyDescent="0.25">
      <c r="B79150" s="76"/>
      <c r="C79150" s="75"/>
    </row>
    <row r="79151" spans="2:3" x14ac:dyDescent="0.25">
      <c r="B79151" s="76"/>
      <c r="C79151" s="75"/>
    </row>
    <row r="79152" spans="2:3" x14ac:dyDescent="0.25">
      <c r="B79152" s="76"/>
      <c r="C79152" s="75"/>
    </row>
    <row r="79153" spans="2:3" x14ac:dyDescent="0.25">
      <c r="B79153" s="76"/>
      <c r="C79153" s="75"/>
    </row>
    <row r="79154" spans="2:3" x14ac:dyDescent="0.25">
      <c r="B79154" s="76"/>
      <c r="C79154" s="75"/>
    </row>
    <row r="79155" spans="2:3" x14ac:dyDescent="0.25">
      <c r="B79155" s="76"/>
      <c r="C79155" s="75"/>
    </row>
    <row r="79156" spans="2:3" x14ac:dyDescent="0.25">
      <c r="B79156" s="76"/>
      <c r="C79156" s="75"/>
    </row>
    <row r="79157" spans="2:3" x14ac:dyDescent="0.25">
      <c r="B79157" s="76"/>
      <c r="C79157" s="75"/>
    </row>
    <row r="79158" spans="2:3" x14ac:dyDescent="0.25">
      <c r="B79158" s="76"/>
      <c r="C79158" s="75"/>
    </row>
    <row r="79159" spans="2:3" x14ac:dyDescent="0.25">
      <c r="B79159" s="76"/>
      <c r="C79159" s="75"/>
    </row>
    <row r="79160" spans="2:3" x14ac:dyDescent="0.25">
      <c r="B79160" s="76"/>
      <c r="C79160" s="75"/>
    </row>
    <row r="79161" spans="2:3" x14ac:dyDescent="0.25">
      <c r="B79161" s="76"/>
      <c r="C79161" s="75"/>
    </row>
    <row r="79271" spans="2:3" x14ac:dyDescent="0.25">
      <c r="B79271" s="76"/>
      <c r="C79271" s="75"/>
    </row>
    <row r="79272" spans="2:3" x14ac:dyDescent="0.25">
      <c r="B79272" s="76"/>
      <c r="C79272" s="75"/>
    </row>
    <row r="79273" spans="2:3" x14ac:dyDescent="0.25">
      <c r="B79273" s="76"/>
      <c r="C79273" s="75"/>
    </row>
    <row r="79274" spans="2:3" x14ac:dyDescent="0.25">
      <c r="B79274" s="76"/>
      <c r="C79274" s="75"/>
    </row>
    <row r="79275" spans="2:3" x14ac:dyDescent="0.25">
      <c r="B79275" s="76"/>
      <c r="C79275" s="75"/>
    </row>
    <row r="79276" spans="2:3" x14ac:dyDescent="0.25">
      <c r="B79276" s="76"/>
      <c r="C79276" s="75"/>
    </row>
    <row r="79277" spans="2:3" x14ac:dyDescent="0.25">
      <c r="B79277" s="76"/>
      <c r="C79277" s="75"/>
    </row>
    <row r="79278" spans="2:3" x14ac:dyDescent="0.25">
      <c r="B79278" s="76"/>
      <c r="C79278" s="75"/>
    </row>
    <row r="79279" spans="2:3" x14ac:dyDescent="0.25">
      <c r="B79279" s="76"/>
      <c r="C79279" s="75"/>
    </row>
    <row r="79280" spans="2:3" x14ac:dyDescent="0.25">
      <c r="B79280" s="76"/>
      <c r="C79280" s="75"/>
    </row>
    <row r="79281" spans="2:3" x14ac:dyDescent="0.25">
      <c r="B79281" s="76"/>
      <c r="C79281" s="75"/>
    </row>
    <row r="79282" spans="2:3" x14ac:dyDescent="0.25">
      <c r="B79282" s="76"/>
      <c r="C79282" s="75"/>
    </row>
    <row r="79283" spans="2:3" x14ac:dyDescent="0.25">
      <c r="B79283" s="76"/>
      <c r="C79283" s="75"/>
    </row>
    <row r="79393" spans="2:3" x14ac:dyDescent="0.25">
      <c r="B79393" s="76"/>
      <c r="C79393" s="75"/>
    </row>
    <row r="79394" spans="2:3" x14ac:dyDescent="0.25">
      <c r="B79394" s="76"/>
      <c r="C79394" s="75"/>
    </row>
    <row r="79395" spans="2:3" x14ac:dyDescent="0.25">
      <c r="B79395" s="76"/>
      <c r="C79395" s="75"/>
    </row>
    <row r="79396" spans="2:3" x14ac:dyDescent="0.25">
      <c r="B79396" s="76"/>
      <c r="C79396" s="75"/>
    </row>
    <row r="79397" spans="2:3" x14ac:dyDescent="0.25">
      <c r="B79397" s="76"/>
      <c r="C79397" s="75"/>
    </row>
    <row r="79398" spans="2:3" x14ac:dyDescent="0.25">
      <c r="B79398" s="76"/>
      <c r="C79398" s="75"/>
    </row>
    <row r="79399" spans="2:3" x14ac:dyDescent="0.25">
      <c r="B79399" s="76"/>
      <c r="C79399" s="75"/>
    </row>
    <row r="79400" spans="2:3" x14ac:dyDescent="0.25">
      <c r="B79400" s="76"/>
      <c r="C79400" s="75"/>
    </row>
    <row r="79401" spans="2:3" x14ac:dyDescent="0.25">
      <c r="B79401" s="76"/>
      <c r="C79401" s="75"/>
    </row>
    <row r="79402" spans="2:3" x14ac:dyDescent="0.25">
      <c r="B79402" s="76"/>
      <c r="C79402" s="75"/>
    </row>
    <row r="79403" spans="2:3" x14ac:dyDescent="0.25">
      <c r="B79403" s="76"/>
      <c r="C79403" s="75"/>
    </row>
    <row r="79404" spans="2:3" x14ac:dyDescent="0.25">
      <c r="B79404" s="76"/>
      <c r="C79404" s="75"/>
    </row>
    <row r="79405" spans="2:3" x14ac:dyDescent="0.25">
      <c r="B79405" s="76"/>
      <c r="C79405" s="75"/>
    </row>
    <row r="79515" spans="2:3" x14ac:dyDescent="0.25">
      <c r="B79515" s="76"/>
      <c r="C79515" s="75"/>
    </row>
    <row r="79516" spans="2:3" x14ac:dyDescent="0.25">
      <c r="B79516" s="76"/>
      <c r="C79516" s="75"/>
    </row>
    <row r="79517" spans="2:3" x14ac:dyDescent="0.25">
      <c r="B79517" s="76"/>
      <c r="C79517" s="75"/>
    </row>
    <row r="79518" spans="2:3" x14ac:dyDescent="0.25">
      <c r="B79518" s="76"/>
      <c r="C79518" s="75"/>
    </row>
    <row r="79519" spans="2:3" x14ac:dyDescent="0.25">
      <c r="B79519" s="76"/>
      <c r="C79519" s="75"/>
    </row>
    <row r="79520" spans="2:3" x14ac:dyDescent="0.25">
      <c r="B79520" s="76"/>
      <c r="C79520" s="75"/>
    </row>
    <row r="79521" spans="2:3" x14ac:dyDescent="0.25">
      <c r="B79521" s="76"/>
      <c r="C79521" s="75"/>
    </row>
    <row r="79522" spans="2:3" x14ac:dyDescent="0.25">
      <c r="B79522" s="76"/>
      <c r="C79522" s="75"/>
    </row>
    <row r="79523" spans="2:3" x14ac:dyDescent="0.25">
      <c r="B79523" s="76"/>
      <c r="C79523" s="75"/>
    </row>
    <row r="79524" spans="2:3" x14ac:dyDescent="0.25">
      <c r="B79524" s="76"/>
      <c r="C79524" s="75"/>
    </row>
    <row r="79525" spans="2:3" x14ac:dyDescent="0.25">
      <c r="B79525" s="76"/>
      <c r="C79525" s="75"/>
    </row>
    <row r="79526" spans="2:3" x14ac:dyDescent="0.25">
      <c r="B79526" s="76"/>
      <c r="C79526" s="75"/>
    </row>
    <row r="79527" spans="2:3" x14ac:dyDescent="0.25">
      <c r="B79527" s="76"/>
      <c r="C79527" s="75"/>
    </row>
    <row r="79637" spans="2:3" x14ac:dyDescent="0.25">
      <c r="B79637" s="76"/>
      <c r="C79637" s="75"/>
    </row>
    <row r="79638" spans="2:3" x14ac:dyDescent="0.25">
      <c r="B79638" s="76"/>
      <c r="C79638" s="75"/>
    </row>
    <row r="79639" spans="2:3" x14ac:dyDescent="0.25">
      <c r="B79639" s="76"/>
      <c r="C79639" s="75"/>
    </row>
    <row r="79640" spans="2:3" x14ac:dyDescent="0.25">
      <c r="B79640" s="76"/>
      <c r="C79640" s="75"/>
    </row>
    <row r="79641" spans="2:3" x14ac:dyDescent="0.25">
      <c r="B79641" s="76"/>
      <c r="C79641" s="75"/>
    </row>
    <row r="79642" spans="2:3" x14ac:dyDescent="0.25">
      <c r="B79642" s="76"/>
      <c r="C79642" s="75"/>
    </row>
    <row r="79643" spans="2:3" x14ac:dyDescent="0.25">
      <c r="B79643" s="76"/>
      <c r="C79643" s="75"/>
    </row>
    <row r="79644" spans="2:3" x14ac:dyDescent="0.25">
      <c r="B79644" s="76"/>
      <c r="C79644" s="75"/>
    </row>
    <row r="79645" spans="2:3" x14ac:dyDescent="0.25">
      <c r="B79645" s="76"/>
      <c r="C79645" s="75"/>
    </row>
    <row r="79646" spans="2:3" x14ac:dyDescent="0.25">
      <c r="B79646" s="76"/>
      <c r="C79646" s="75"/>
    </row>
    <row r="79647" spans="2:3" x14ac:dyDescent="0.25">
      <c r="B79647" s="76"/>
      <c r="C79647" s="75"/>
    </row>
    <row r="79648" spans="2:3" x14ac:dyDescent="0.25">
      <c r="B79648" s="76"/>
      <c r="C79648" s="75"/>
    </row>
    <row r="79649" spans="2:3" x14ac:dyDescent="0.25">
      <c r="B79649" s="76"/>
      <c r="C79649" s="75"/>
    </row>
    <row r="79759" spans="2:3" x14ac:dyDescent="0.25">
      <c r="B79759" s="76"/>
      <c r="C79759" s="75"/>
    </row>
    <row r="79760" spans="2:3" x14ac:dyDescent="0.25">
      <c r="B79760" s="76"/>
      <c r="C79760" s="75"/>
    </row>
    <row r="79761" spans="2:3" x14ac:dyDescent="0.25">
      <c r="B79761" s="76"/>
      <c r="C79761" s="75"/>
    </row>
    <row r="79762" spans="2:3" x14ac:dyDescent="0.25">
      <c r="B79762" s="76"/>
      <c r="C79762" s="75"/>
    </row>
    <row r="79763" spans="2:3" x14ac:dyDescent="0.25">
      <c r="B79763" s="76"/>
      <c r="C79763" s="75"/>
    </row>
    <row r="79764" spans="2:3" x14ac:dyDescent="0.25">
      <c r="B79764" s="76"/>
      <c r="C79764" s="75"/>
    </row>
    <row r="79765" spans="2:3" x14ac:dyDescent="0.25">
      <c r="B79765" s="76"/>
      <c r="C79765" s="75"/>
    </row>
    <row r="79766" spans="2:3" x14ac:dyDescent="0.25">
      <c r="B79766" s="76"/>
      <c r="C79766" s="75"/>
    </row>
    <row r="79767" spans="2:3" x14ac:dyDescent="0.25">
      <c r="B79767" s="76"/>
      <c r="C79767" s="75"/>
    </row>
    <row r="79768" spans="2:3" x14ac:dyDescent="0.25">
      <c r="B79768" s="76"/>
      <c r="C79768" s="75"/>
    </row>
    <row r="79769" spans="2:3" x14ac:dyDescent="0.25">
      <c r="B79769" s="76"/>
      <c r="C79769" s="75"/>
    </row>
    <row r="79770" spans="2:3" x14ac:dyDescent="0.25">
      <c r="B79770" s="76"/>
      <c r="C79770" s="75"/>
    </row>
    <row r="79771" spans="2:3" x14ac:dyDescent="0.25">
      <c r="B79771" s="76"/>
      <c r="C79771" s="75"/>
    </row>
    <row r="79881" spans="2:3" x14ac:dyDescent="0.25">
      <c r="B79881" s="76"/>
      <c r="C79881" s="75"/>
    </row>
    <row r="79882" spans="2:3" x14ac:dyDescent="0.25">
      <c r="B79882" s="76"/>
      <c r="C79882" s="75"/>
    </row>
    <row r="79883" spans="2:3" x14ac:dyDescent="0.25">
      <c r="B79883" s="76"/>
      <c r="C79883" s="75"/>
    </row>
    <row r="79884" spans="2:3" x14ac:dyDescent="0.25">
      <c r="B79884" s="76"/>
      <c r="C79884" s="75"/>
    </row>
    <row r="79885" spans="2:3" x14ac:dyDescent="0.25">
      <c r="B79885" s="76"/>
      <c r="C79885" s="75"/>
    </row>
    <row r="79886" spans="2:3" x14ac:dyDescent="0.25">
      <c r="B79886" s="76"/>
      <c r="C79886" s="75"/>
    </row>
    <row r="79887" spans="2:3" x14ac:dyDescent="0.25">
      <c r="B79887" s="76"/>
      <c r="C79887" s="75"/>
    </row>
    <row r="79888" spans="2:3" x14ac:dyDescent="0.25">
      <c r="B79888" s="76"/>
      <c r="C79888" s="75"/>
    </row>
    <row r="79889" spans="2:3" x14ac:dyDescent="0.25">
      <c r="B79889" s="76"/>
      <c r="C79889" s="75"/>
    </row>
    <row r="79890" spans="2:3" x14ac:dyDescent="0.25">
      <c r="B79890" s="76"/>
      <c r="C79890" s="75"/>
    </row>
    <row r="79891" spans="2:3" x14ac:dyDescent="0.25">
      <c r="B79891" s="76"/>
      <c r="C79891" s="75"/>
    </row>
    <row r="79892" spans="2:3" x14ac:dyDescent="0.25">
      <c r="B79892" s="76"/>
      <c r="C79892" s="75"/>
    </row>
    <row r="79893" spans="2:3" x14ac:dyDescent="0.25">
      <c r="B79893" s="76"/>
      <c r="C79893" s="75"/>
    </row>
    <row r="80003" spans="2:3" x14ac:dyDescent="0.25">
      <c r="B80003" s="76"/>
      <c r="C80003" s="75"/>
    </row>
    <row r="80004" spans="2:3" x14ac:dyDescent="0.25">
      <c r="B80004" s="76"/>
      <c r="C80004" s="75"/>
    </row>
    <row r="80005" spans="2:3" x14ac:dyDescent="0.25">
      <c r="B80005" s="76"/>
      <c r="C80005" s="75"/>
    </row>
    <row r="80006" spans="2:3" x14ac:dyDescent="0.25">
      <c r="B80006" s="76"/>
      <c r="C80006" s="75"/>
    </row>
    <row r="80007" spans="2:3" x14ac:dyDescent="0.25">
      <c r="B80007" s="76"/>
      <c r="C80007" s="75"/>
    </row>
    <row r="80008" spans="2:3" x14ac:dyDescent="0.25">
      <c r="B80008" s="76"/>
      <c r="C80008" s="75"/>
    </row>
    <row r="80009" spans="2:3" x14ac:dyDescent="0.25">
      <c r="B80009" s="76"/>
      <c r="C80009" s="75"/>
    </row>
    <row r="80010" spans="2:3" x14ac:dyDescent="0.25">
      <c r="B80010" s="76"/>
      <c r="C80010" s="75"/>
    </row>
    <row r="80011" spans="2:3" x14ac:dyDescent="0.25">
      <c r="B80011" s="76"/>
      <c r="C80011" s="75"/>
    </row>
    <row r="80012" spans="2:3" x14ac:dyDescent="0.25">
      <c r="B80012" s="76"/>
      <c r="C80012" s="75"/>
    </row>
    <row r="80013" spans="2:3" x14ac:dyDescent="0.25">
      <c r="B80013" s="76"/>
      <c r="C80013" s="75"/>
    </row>
    <row r="80014" spans="2:3" x14ac:dyDescent="0.25">
      <c r="B80014" s="76"/>
      <c r="C80014" s="75"/>
    </row>
    <row r="80015" spans="2:3" x14ac:dyDescent="0.25">
      <c r="B80015" s="76"/>
      <c r="C80015" s="75"/>
    </row>
    <row r="80125" spans="2:3" x14ac:dyDescent="0.25">
      <c r="B80125" s="76"/>
      <c r="C80125" s="75"/>
    </row>
    <row r="80126" spans="2:3" x14ac:dyDescent="0.25">
      <c r="B80126" s="76"/>
      <c r="C80126" s="75"/>
    </row>
    <row r="80127" spans="2:3" x14ac:dyDescent="0.25">
      <c r="B80127" s="76"/>
      <c r="C80127" s="75"/>
    </row>
    <row r="80128" spans="2:3" x14ac:dyDescent="0.25">
      <c r="B80128" s="76"/>
      <c r="C80128" s="75"/>
    </row>
    <row r="80129" spans="2:3" x14ac:dyDescent="0.25">
      <c r="B80129" s="76"/>
      <c r="C80129" s="75"/>
    </row>
    <row r="80130" spans="2:3" x14ac:dyDescent="0.25">
      <c r="B80130" s="76"/>
      <c r="C80130" s="75"/>
    </row>
    <row r="80131" spans="2:3" x14ac:dyDescent="0.25">
      <c r="B80131" s="76"/>
      <c r="C80131" s="75"/>
    </row>
    <row r="80132" spans="2:3" x14ac:dyDescent="0.25">
      <c r="B80132" s="76"/>
      <c r="C80132" s="75"/>
    </row>
    <row r="80133" spans="2:3" x14ac:dyDescent="0.25">
      <c r="B80133" s="76"/>
      <c r="C80133" s="75"/>
    </row>
    <row r="80134" spans="2:3" x14ac:dyDescent="0.25">
      <c r="B80134" s="76"/>
      <c r="C80134" s="75"/>
    </row>
    <row r="80135" spans="2:3" x14ac:dyDescent="0.25">
      <c r="B80135" s="76"/>
      <c r="C80135" s="75"/>
    </row>
    <row r="80136" spans="2:3" x14ac:dyDescent="0.25">
      <c r="B80136" s="76"/>
      <c r="C80136" s="75"/>
    </row>
    <row r="80137" spans="2:3" x14ac:dyDescent="0.25">
      <c r="B80137" s="76"/>
      <c r="C80137" s="75"/>
    </row>
    <row r="80247" spans="2:3" x14ac:dyDescent="0.25">
      <c r="B80247" s="76"/>
      <c r="C80247" s="75"/>
    </row>
    <row r="80248" spans="2:3" x14ac:dyDescent="0.25">
      <c r="B80248" s="76"/>
      <c r="C80248" s="75"/>
    </row>
    <row r="80249" spans="2:3" x14ac:dyDescent="0.25">
      <c r="B80249" s="76"/>
      <c r="C80249" s="75"/>
    </row>
    <row r="80250" spans="2:3" x14ac:dyDescent="0.25">
      <c r="B80250" s="76"/>
      <c r="C80250" s="75"/>
    </row>
    <row r="80251" spans="2:3" x14ac:dyDescent="0.25">
      <c r="B80251" s="76"/>
      <c r="C80251" s="75"/>
    </row>
    <row r="80252" spans="2:3" x14ac:dyDescent="0.25">
      <c r="B80252" s="76"/>
      <c r="C80252" s="75"/>
    </row>
    <row r="80253" spans="2:3" x14ac:dyDescent="0.25">
      <c r="B80253" s="76"/>
      <c r="C80253" s="75"/>
    </row>
    <row r="80254" spans="2:3" x14ac:dyDescent="0.25">
      <c r="B80254" s="76"/>
      <c r="C80254" s="75"/>
    </row>
    <row r="80255" spans="2:3" x14ac:dyDescent="0.25">
      <c r="B80255" s="76"/>
      <c r="C80255" s="75"/>
    </row>
    <row r="80256" spans="2:3" x14ac:dyDescent="0.25">
      <c r="B80256" s="76"/>
      <c r="C80256" s="75"/>
    </row>
    <row r="80257" spans="2:3" x14ac:dyDescent="0.25">
      <c r="B80257" s="76"/>
      <c r="C80257" s="75"/>
    </row>
    <row r="80258" spans="2:3" x14ac:dyDescent="0.25">
      <c r="B80258" s="76"/>
      <c r="C80258" s="75"/>
    </row>
    <row r="80259" spans="2:3" x14ac:dyDescent="0.25">
      <c r="B80259" s="76"/>
      <c r="C80259" s="75"/>
    </row>
    <row r="80369" spans="2:3" x14ac:dyDescent="0.25">
      <c r="B80369" s="76"/>
      <c r="C80369" s="75"/>
    </row>
    <row r="80370" spans="2:3" x14ac:dyDescent="0.25">
      <c r="B80370" s="76"/>
      <c r="C80370" s="75"/>
    </row>
    <row r="80371" spans="2:3" x14ac:dyDescent="0.25">
      <c r="B80371" s="76"/>
      <c r="C80371" s="75"/>
    </row>
    <row r="80372" spans="2:3" x14ac:dyDescent="0.25">
      <c r="B80372" s="76"/>
      <c r="C80372" s="75"/>
    </row>
    <row r="80373" spans="2:3" x14ac:dyDescent="0.25">
      <c r="B80373" s="76"/>
      <c r="C80373" s="75"/>
    </row>
    <row r="80374" spans="2:3" x14ac:dyDescent="0.25">
      <c r="B80374" s="76"/>
      <c r="C80374" s="75"/>
    </row>
    <row r="80375" spans="2:3" x14ac:dyDescent="0.25">
      <c r="B80375" s="76"/>
      <c r="C80375" s="75"/>
    </row>
    <row r="80376" spans="2:3" x14ac:dyDescent="0.25">
      <c r="B80376" s="76"/>
      <c r="C80376" s="75"/>
    </row>
    <row r="80377" spans="2:3" x14ac:dyDescent="0.25">
      <c r="B80377" s="76"/>
      <c r="C80377" s="75"/>
    </row>
    <row r="80378" spans="2:3" x14ac:dyDescent="0.25">
      <c r="B80378" s="76"/>
      <c r="C80378" s="75"/>
    </row>
    <row r="80379" spans="2:3" x14ac:dyDescent="0.25">
      <c r="B80379" s="76"/>
      <c r="C80379" s="75"/>
    </row>
    <row r="80380" spans="2:3" x14ac:dyDescent="0.25">
      <c r="B80380" s="76"/>
      <c r="C80380" s="75"/>
    </row>
    <row r="80381" spans="2:3" x14ac:dyDescent="0.25">
      <c r="B80381" s="76"/>
      <c r="C80381" s="75"/>
    </row>
    <row r="80491" spans="2:3" x14ac:dyDescent="0.25">
      <c r="B80491" s="76"/>
      <c r="C80491" s="75"/>
    </row>
    <row r="80492" spans="2:3" x14ac:dyDescent="0.25">
      <c r="B80492" s="76"/>
      <c r="C80492" s="75"/>
    </row>
    <row r="80493" spans="2:3" x14ac:dyDescent="0.25">
      <c r="B80493" s="76"/>
      <c r="C80493" s="75"/>
    </row>
    <row r="80494" spans="2:3" x14ac:dyDescent="0.25">
      <c r="B80494" s="76"/>
      <c r="C80494" s="75"/>
    </row>
    <row r="80495" spans="2:3" x14ac:dyDescent="0.25">
      <c r="B80495" s="76"/>
      <c r="C80495" s="75"/>
    </row>
    <row r="80496" spans="2:3" x14ac:dyDescent="0.25">
      <c r="B80496" s="76"/>
      <c r="C80496" s="75"/>
    </row>
    <row r="80497" spans="2:3" x14ac:dyDescent="0.25">
      <c r="B80497" s="76"/>
      <c r="C80497" s="75"/>
    </row>
    <row r="80498" spans="2:3" x14ac:dyDescent="0.25">
      <c r="B80498" s="76"/>
      <c r="C80498" s="75"/>
    </row>
    <row r="80499" spans="2:3" x14ac:dyDescent="0.25">
      <c r="B80499" s="76"/>
      <c r="C80499" s="75"/>
    </row>
    <row r="80500" spans="2:3" x14ac:dyDescent="0.25">
      <c r="B80500" s="76"/>
      <c r="C80500" s="75"/>
    </row>
    <row r="80501" spans="2:3" x14ac:dyDescent="0.25">
      <c r="B80501" s="76"/>
      <c r="C80501" s="75"/>
    </row>
    <row r="80502" spans="2:3" x14ac:dyDescent="0.25">
      <c r="B80502" s="76"/>
      <c r="C80502" s="75"/>
    </row>
    <row r="80503" spans="2:3" x14ac:dyDescent="0.25">
      <c r="B80503" s="76"/>
      <c r="C80503" s="75"/>
    </row>
    <row r="80613" spans="2:3" x14ac:dyDescent="0.25">
      <c r="B80613" s="76"/>
      <c r="C80613" s="75"/>
    </row>
    <row r="80614" spans="2:3" x14ac:dyDescent="0.25">
      <c r="B80614" s="76"/>
      <c r="C80614" s="75"/>
    </row>
    <row r="80615" spans="2:3" x14ac:dyDescent="0.25">
      <c r="B80615" s="76"/>
      <c r="C80615" s="75"/>
    </row>
    <row r="80616" spans="2:3" x14ac:dyDescent="0.25">
      <c r="B80616" s="76"/>
      <c r="C80616" s="75"/>
    </row>
    <row r="80617" spans="2:3" x14ac:dyDescent="0.25">
      <c r="B80617" s="76"/>
      <c r="C80617" s="75"/>
    </row>
    <row r="80618" spans="2:3" x14ac:dyDescent="0.25">
      <c r="B80618" s="76"/>
      <c r="C80618" s="75"/>
    </row>
    <row r="80619" spans="2:3" x14ac:dyDescent="0.25">
      <c r="B80619" s="76"/>
      <c r="C80619" s="75"/>
    </row>
    <row r="80620" spans="2:3" x14ac:dyDescent="0.25">
      <c r="B80620" s="76"/>
      <c r="C80620" s="75"/>
    </row>
    <row r="80621" spans="2:3" x14ac:dyDescent="0.25">
      <c r="B80621" s="76"/>
      <c r="C80621" s="75"/>
    </row>
    <row r="80622" spans="2:3" x14ac:dyDescent="0.25">
      <c r="B80622" s="76"/>
      <c r="C80622" s="75"/>
    </row>
    <row r="80623" spans="2:3" x14ac:dyDescent="0.25">
      <c r="B80623" s="76"/>
      <c r="C80623" s="75"/>
    </row>
    <row r="80624" spans="2:3" x14ac:dyDescent="0.25">
      <c r="B80624" s="76"/>
      <c r="C80624" s="75"/>
    </row>
    <row r="80625" spans="2:3" x14ac:dyDescent="0.25">
      <c r="B80625" s="76"/>
      <c r="C80625" s="75"/>
    </row>
    <row r="80735" spans="2:3" x14ac:dyDescent="0.25">
      <c r="B80735" s="76"/>
      <c r="C80735" s="75"/>
    </row>
    <row r="80736" spans="2:3" x14ac:dyDescent="0.25">
      <c r="B80736" s="76"/>
      <c r="C80736" s="75"/>
    </row>
    <row r="80737" spans="2:3" x14ac:dyDescent="0.25">
      <c r="B80737" s="76"/>
      <c r="C80737" s="75"/>
    </row>
    <row r="80738" spans="2:3" x14ac:dyDescent="0.25">
      <c r="B80738" s="76"/>
      <c r="C80738" s="75"/>
    </row>
    <row r="80739" spans="2:3" x14ac:dyDescent="0.25">
      <c r="B80739" s="76"/>
      <c r="C80739" s="75"/>
    </row>
    <row r="80740" spans="2:3" x14ac:dyDescent="0.25">
      <c r="B80740" s="76"/>
      <c r="C80740" s="75"/>
    </row>
    <row r="80741" spans="2:3" x14ac:dyDescent="0.25">
      <c r="B80741" s="76"/>
      <c r="C80741" s="75"/>
    </row>
    <row r="80742" spans="2:3" x14ac:dyDescent="0.25">
      <c r="B80742" s="76"/>
      <c r="C80742" s="75"/>
    </row>
    <row r="80743" spans="2:3" x14ac:dyDescent="0.25">
      <c r="B80743" s="76"/>
      <c r="C80743" s="75"/>
    </row>
    <row r="80744" spans="2:3" x14ac:dyDescent="0.25">
      <c r="B80744" s="76"/>
      <c r="C80744" s="75"/>
    </row>
    <row r="80745" spans="2:3" x14ac:dyDescent="0.25">
      <c r="B80745" s="76"/>
      <c r="C80745" s="75"/>
    </row>
    <row r="80746" spans="2:3" x14ac:dyDescent="0.25">
      <c r="B80746" s="76"/>
      <c r="C80746" s="75"/>
    </row>
    <row r="80747" spans="2:3" x14ac:dyDescent="0.25">
      <c r="B80747" s="76"/>
      <c r="C80747" s="75"/>
    </row>
    <row r="80857" spans="2:3" x14ac:dyDescent="0.25">
      <c r="B80857" s="76"/>
      <c r="C80857" s="75"/>
    </row>
    <row r="80858" spans="2:3" x14ac:dyDescent="0.25">
      <c r="B80858" s="76"/>
      <c r="C80858" s="75"/>
    </row>
    <row r="80859" spans="2:3" x14ac:dyDescent="0.25">
      <c r="B80859" s="76"/>
      <c r="C80859" s="75"/>
    </row>
    <row r="80860" spans="2:3" x14ac:dyDescent="0.25">
      <c r="B80860" s="76"/>
      <c r="C80860" s="75"/>
    </row>
    <row r="80861" spans="2:3" x14ac:dyDescent="0.25">
      <c r="B80861" s="76"/>
      <c r="C80861" s="75"/>
    </row>
    <row r="80862" spans="2:3" x14ac:dyDescent="0.25">
      <c r="B80862" s="76"/>
      <c r="C80862" s="75"/>
    </row>
    <row r="80863" spans="2:3" x14ac:dyDescent="0.25">
      <c r="B80863" s="76"/>
      <c r="C80863" s="75"/>
    </row>
    <row r="80864" spans="2:3" x14ac:dyDescent="0.25">
      <c r="B80864" s="76"/>
      <c r="C80864" s="75"/>
    </row>
    <row r="80865" spans="2:3" x14ac:dyDescent="0.25">
      <c r="B80865" s="76"/>
      <c r="C80865" s="75"/>
    </row>
    <row r="80866" spans="2:3" x14ac:dyDescent="0.25">
      <c r="B80866" s="76"/>
      <c r="C80866" s="75"/>
    </row>
    <row r="80867" spans="2:3" x14ac:dyDescent="0.25">
      <c r="B80867" s="76"/>
      <c r="C80867" s="75"/>
    </row>
    <row r="80868" spans="2:3" x14ac:dyDescent="0.25">
      <c r="B80868" s="76"/>
      <c r="C80868" s="75"/>
    </row>
    <row r="80869" spans="2:3" x14ac:dyDescent="0.25">
      <c r="B80869" s="76"/>
      <c r="C80869" s="75"/>
    </row>
    <row r="80979" spans="2:3" x14ac:dyDescent="0.25">
      <c r="B80979" s="76"/>
      <c r="C80979" s="75"/>
    </row>
    <row r="80980" spans="2:3" x14ac:dyDescent="0.25">
      <c r="B80980" s="76"/>
      <c r="C80980" s="75"/>
    </row>
    <row r="80981" spans="2:3" x14ac:dyDescent="0.25">
      <c r="B80981" s="76"/>
      <c r="C80981" s="75"/>
    </row>
    <row r="80982" spans="2:3" x14ac:dyDescent="0.25">
      <c r="B80982" s="76"/>
      <c r="C80982" s="75"/>
    </row>
    <row r="80983" spans="2:3" x14ac:dyDescent="0.25">
      <c r="B80983" s="76"/>
      <c r="C80983" s="75"/>
    </row>
    <row r="80984" spans="2:3" x14ac:dyDescent="0.25">
      <c r="B80984" s="76"/>
      <c r="C80984" s="75"/>
    </row>
    <row r="80985" spans="2:3" x14ac:dyDescent="0.25">
      <c r="B80985" s="76"/>
      <c r="C80985" s="75"/>
    </row>
    <row r="80986" spans="2:3" x14ac:dyDescent="0.25">
      <c r="B80986" s="76"/>
      <c r="C80986" s="75"/>
    </row>
    <row r="80987" spans="2:3" x14ac:dyDescent="0.25">
      <c r="B80987" s="76"/>
      <c r="C80987" s="75"/>
    </row>
    <row r="80988" spans="2:3" x14ac:dyDescent="0.25">
      <c r="B80988" s="76"/>
      <c r="C80988" s="75"/>
    </row>
    <row r="80989" spans="2:3" x14ac:dyDescent="0.25">
      <c r="B80989" s="76"/>
      <c r="C80989" s="75"/>
    </row>
    <row r="80990" spans="2:3" x14ac:dyDescent="0.25">
      <c r="B80990" s="76"/>
      <c r="C80990" s="75"/>
    </row>
    <row r="80991" spans="2:3" x14ac:dyDescent="0.25">
      <c r="B80991" s="76"/>
      <c r="C80991" s="75"/>
    </row>
    <row r="81101" spans="2:3" x14ac:dyDescent="0.25">
      <c r="B81101" s="76"/>
      <c r="C81101" s="75"/>
    </row>
    <row r="81102" spans="2:3" x14ac:dyDescent="0.25">
      <c r="B81102" s="76"/>
      <c r="C81102" s="75"/>
    </row>
    <row r="81103" spans="2:3" x14ac:dyDescent="0.25">
      <c r="B81103" s="76"/>
      <c r="C81103" s="75"/>
    </row>
    <row r="81104" spans="2:3" x14ac:dyDescent="0.25">
      <c r="B81104" s="76"/>
      <c r="C81104" s="75"/>
    </row>
    <row r="81105" spans="2:3" x14ac:dyDescent="0.25">
      <c r="B81105" s="76"/>
      <c r="C81105" s="75"/>
    </row>
    <row r="81106" spans="2:3" x14ac:dyDescent="0.25">
      <c r="B81106" s="76"/>
      <c r="C81106" s="75"/>
    </row>
    <row r="81107" spans="2:3" x14ac:dyDescent="0.25">
      <c r="B81107" s="76"/>
      <c r="C81107" s="75"/>
    </row>
    <row r="81108" spans="2:3" x14ac:dyDescent="0.25">
      <c r="B81108" s="76"/>
      <c r="C81108" s="75"/>
    </row>
    <row r="81109" spans="2:3" x14ac:dyDescent="0.25">
      <c r="B81109" s="76"/>
      <c r="C81109" s="75"/>
    </row>
    <row r="81110" spans="2:3" x14ac:dyDescent="0.25">
      <c r="B81110" s="76"/>
      <c r="C81110" s="75"/>
    </row>
    <row r="81111" spans="2:3" x14ac:dyDescent="0.25">
      <c r="B81111" s="76"/>
      <c r="C81111" s="75"/>
    </row>
    <row r="81112" spans="2:3" x14ac:dyDescent="0.25">
      <c r="B81112" s="76"/>
      <c r="C81112" s="75"/>
    </row>
    <row r="81113" spans="2:3" x14ac:dyDescent="0.25">
      <c r="B81113" s="76"/>
      <c r="C81113" s="75"/>
    </row>
    <row r="81223" spans="2:3" x14ac:dyDescent="0.25">
      <c r="B81223" s="76"/>
      <c r="C81223" s="75"/>
    </row>
    <row r="81224" spans="2:3" x14ac:dyDescent="0.25">
      <c r="B81224" s="76"/>
      <c r="C81224" s="75"/>
    </row>
    <row r="81225" spans="2:3" x14ac:dyDescent="0.25">
      <c r="B81225" s="76"/>
      <c r="C81225" s="75"/>
    </row>
    <row r="81226" spans="2:3" x14ac:dyDescent="0.25">
      <c r="B81226" s="76"/>
      <c r="C81226" s="75"/>
    </row>
    <row r="81227" spans="2:3" x14ac:dyDescent="0.25">
      <c r="B81227" s="76"/>
      <c r="C81227" s="75"/>
    </row>
    <row r="81228" spans="2:3" x14ac:dyDescent="0.25">
      <c r="B81228" s="76"/>
      <c r="C81228" s="75"/>
    </row>
    <row r="81229" spans="2:3" x14ac:dyDescent="0.25">
      <c r="B81229" s="76"/>
      <c r="C81229" s="75"/>
    </row>
    <row r="81230" spans="2:3" x14ac:dyDescent="0.25">
      <c r="B81230" s="76"/>
      <c r="C81230" s="75"/>
    </row>
    <row r="81231" spans="2:3" x14ac:dyDescent="0.25">
      <c r="B81231" s="76"/>
      <c r="C81231" s="75"/>
    </row>
    <row r="81232" spans="2:3" x14ac:dyDescent="0.25">
      <c r="B81232" s="76"/>
      <c r="C81232" s="75"/>
    </row>
    <row r="81233" spans="2:3" x14ac:dyDescent="0.25">
      <c r="B81233" s="76"/>
      <c r="C81233" s="75"/>
    </row>
    <row r="81234" spans="2:3" x14ac:dyDescent="0.25">
      <c r="B81234" s="76"/>
      <c r="C81234" s="75"/>
    </row>
    <row r="81235" spans="2:3" x14ac:dyDescent="0.25">
      <c r="B81235" s="76"/>
      <c r="C81235" s="75"/>
    </row>
    <row r="81345" spans="2:3" x14ac:dyDescent="0.25">
      <c r="B81345" s="76"/>
      <c r="C81345" s="75"/>
    </row>
    <row r="81346" spans="2:3" x14ac:dyDescent="0.25">
      <c r="B81346" s="76"/>
      <c r="C81346" s="75"/>
    </row>
    <row r="81347" spans="2:3" x14ac:dyDescent="0.25">
      <c r="B81347" s="76"/>
      <c r="C81347" s="75"/>
    </row>
    <row r="81348" spans="2:3" x14ac:dyDescent="0.25">
      <c r="B81348" s="76"/>
      <c r="C81348" s="75"/>
    </row>
    <row r="81349" spans="2:3" x14ac:dyDescent="0.25">
      <c r="B81349" s="76"/>
      <c r="C81349" s="75"/>
    </row>
    <row r="81350" spans="2:3" x14ac:dyDescent="0.25">
      <c r="B81350" s="76"/>
      <c r="C81350" s="75"/>
    </row>
    <row r="81351" spans="2:3" x14ac:dyDescent="0.25">
      <c r="B81351" s="76"/>
      <c r="C81351" s="75"/>
    </row>
    <row r="81352" spans="2:3" x14ac:dyDescent="0.25">
      <c r="B81352" s="76"/>
      <c r="C81352" s="75"/>
    </row>
    <row r="81353" spans="2:3" x14ac:dyDescent="0.25">
      <c r="B81353" s="76"/>
      <c r="C81353" s="75"/>
    </row>
    <row r="81354" spans="2:3" x14ac:dyDescent="0.25">
      <c r="B81354" s="76"/>
      <c r="C81354" s="75"/>
    </row>
    <row r="81355" spans="2:3" x14ac:dyDescent="0.25">
      <c r="B81355" s="76"/>
      <c r="C81355" s="75"/>
    </row>
    <row r="81356" spans="2:3" x14ac:dyDescent="0.25">
      <c r="B81356" s="76"/>
      <c r="C81356" s="75"/>
    </row>
    <row r="81357" spans="2:3" x14ac:dyDescent="0.25">
      <c r="B81357" s="76"/>
      <c r="C81357" s="75"/>
    </row>
    <row r="81467" spans="2:3" x14ac:dyDescent="0.25">
      <c r="B81467" s="76"/>
      <c r="C81467" s="75"/>
    </row>
    <row r="81468" spans="2:3" x14ac:dyDescent="0.25">
      <c r="B81468" s="76"/>
      <c r="C81468" s="75"/>
    </row>
    <row r="81469" spans="2:3" x14ac:dyDescent="0.25">
      <c r="B81469" s="76"/>
      <c r="C81469" s="75"/>
    </row>
    <row r="81470" spans="2:3" x14ac:dyDescent="0.25">
      <c r="B81470" s="76"/>
      <c r="C81470" s="75"/>
    </row>
    <row r="81471" spans="2:3" x14ac:dyDescent="0.25">
      <c r="B81471" s="76"/>
      <c r="C81471" s="75"/>
    </row>
    <row r="81472" spans="2:3" x14ac:dyDescent="0.25">
      <c r="B81472" s="76"/>
      <c r="C81472" s="75"/>
    </row>
    <row r="81473" spans="2:3" x14ac:dyDescent="0.25">
      <c r="B81473" s="76"/>
      <c r="C81473" s="75"/>
    </row>
    <row r="81474" spans="2:3" x14ac:dyDescent="0.25">
      <c r="B81474" s="76"/>
      <c r="C81474" s="75"/>
    </row>
    <row r="81475" spans="2:3" x14ac:dyDescent="0.25">
      <c r="B81475" s="76"/>
      <c r="C81475" s="75"/>
    </row>
    <row r="81476" spans="2:3" x14ac:dyDescent="0.25">
      <c r="B81476" s="76"/>
      <c r="C81476" s="75"/>
    </row>
    <row r="81477" spans="2:3" x14ac:dyDescent="0.25">
      <c r="B81477" s="76"/>
      <c r="C81477" s="75"/>
    </row>
    <row r="81478" spans="2:3" x14ac:dyDescent="0.25">
      <c r="B81478" s="76"/>
      <c r="C81478" s="75"/>
    </row>
    <row r="81479" spans="2:3" x14ac:dyDescent="0.25">
      <c r="B81479" s="76"/>
      <c r="C81479" s="75"/>
    </row>
    <row r="81589" spans="2:3" x14ac:dyDescent="0.25">
      <c r="B81589" s="76"/>
      <c r="C81589" s="75"/>
    </row>
    <row r="81590" spans="2:3" x14ac:dyDescent="0.25">
      <c r="B81590" s="76"/>
      <c r="C81590" s="75"/>
    </row>
    <row r="81591" spans="2:3" x14ac:dyDescent="0.25">
      <c r="B81591" s="76"/>
      <c r="C81591" s="75"/>
    </row>
    <row r="81592" spans="2:3" x14ac:dyDescent="0.25">
      <c r="B81592" s="76"/>
      <c r="C81592" s="75"/>
    </row>
    <row r="81593" spans="2:3" x14ac:dyDescent="0.25">
      <c r="B81593" s="76"/>
      <c r="C81593" s="75"/>
    </row>
    <row r="81594" spans="2:3" x14ac:dyDescent="0.25">
      <c r="B81594" s="76"/>
      <c r="C81594" s="75"/>
    </row>
    <row r="81595" spans="2:3" x14ac:dyDescent="0.25">
      <c r="B81595" s="76"/>
      <c r="C81595" s="75"/>
    </row>
    <row r="81596" spans="2:3" x14ac:dyDescent="0.25">
      <c r="B81596" s="76"/>
      <c r="C81596" s="75"/>
    </row>
    <row r="81597" spans="2:3" x14ac:dyDescent="0.25">
      <c r="B81597" s="76"/>
      <c r="C81597" s="75"/>
    </row>
    <row r="81598" spans="2:3" x14ac:dyDescent="0.25">
      <c r="B81598" s="76"/>
      <c r="C81598" s="75"/>
    </row>
    <row r="81599" spans="2:3" x14ac:dyDescent="0.25">
      <c r="B81599" s="76"/>
      <c r="C81599" s="75"/>
    </row>
    <row r="81600" spans="2:3" x14ac:dyDescent="0.25">
      <c r="B81600" s="76"/>
      <c r="C81600" s="75"/>
    </row>
    <row r="81601" spans="2:3" x14ac:dyDescent="0.25">
      <c r="B81601" s="76"/>
      <c r="C81601" s="75"/>
    </row>
    <row r="81711" spans="2:3" x14ac:dyDescent="0.25">
      <c r="B81711" s="76"/>
      <c r="C81711" s="75"/>
    </row>
    <row r="81712" spans="2:3" x14ac:dyDescent="0.25">
      <c r="B81712" s="76"/>
      <c r="C81712" s="75"/>
    </row>
    <row r="81713" spans="2:3" x14ac:dyDescent="0.25">
      <c r="B81713" s="76"/>
      <c r="C81713" s="75"/>
    </row>
    <row r="81714" spans="2:3" x14ac:dyDescent="0.25">
      <c r="B81714" s="76"/>
      <c r="C81714" s="75"/>
    </row>
    <row r="81715" spans="2:3" x14ac:dyDescent="0.25">
      <c r="B81715" s="76"/>
      <c r="C81715" s="75"/>
    </row>
    <row r="81716" spans="2:3" x14ac:dyDescent="0.25">
      <c r="B81716" s="76"/>
      <c r="C81716" s="75"/>
    </row>
    <row r="81717" spans="2:3" x14ac:dyDescent="0.25">
      <c r="B81717" s="76"/>
      <c r="C81717" s="75"/>
    </row>
    <row r="81718" spans="2:3" x14ac:dyDescent="0.25">
      <c r="B81718" s="76"/>
      <c r="C81718" s="75"/>
    </row>
    <row r="81719" spans="2:3" x14ac:dyDescent="0.25">
      <c r="B81719" s="76"/>
      <c r="C81719" s="75"/>
    </row>
    <row r="81720" spans="2:3" x14ac:dyDescent="0.25">
      <c r="B81720" s="76"/>
      <c r="C81720" s="75"/>
    </row>
    <row r="81721" spans="2:3" x14ac:dyDescent="0.25">
      <c r="B81721" s="76"/>
      <c r="C81721" s="75"/>
    </row>
    <row r="81722" spans="2:3" x14ac:dyDescent="0.25">
      <c r="B81722" s="76"/>
      <c r="C81722" s="75"/>
    </row>
    <row r="81723" spans="2:3" x14ac:dyDescent="0.25">
      <c r="B81723" s="76"/>
      <c r="C81723" s="75"/>
    </row>
    <row r="81833" spans="2:3" x14ac:dyDescent="0.25">
      <c r="B81833" s="76"/>
      <c r="C81833" s="75"/>
    </row>
    <row r="81834" spans="2:3" x14ac:dyDescent="0.25">
      <c r="B81834" s="76"/>
      <c r="C81834" s="75"/>
    </row>
    <row r="81835" spans="2:3" x14ac:dyDescent="0.25">
      <c r="B81835" s="76"/>
      <c r="C81835" s="75"/>
    </row>
    <row r="81836" spans="2:3" x14ac:dyDescent="0.25">
      <c r="B81836" s="76"/>
      <c r="C81836" s="75"/>
    </row>
    <row r="81837" spans="2:3" x14ac:dyDescent="0.25">
      <c r="B81837" s="76"/>
      <c r="C81837" s="75"/>
    </row>
    <row r="81838" spans="2:3" x14ac:dyDescent="0.25">
      <c r="B81838" s="76"/>
      <c r="C81838" s="75"/>
    </row>
    <row r="81839" spans="2:3" x14ac:dyDescent="0.25">
      <c r="B81839" s="76"/>
      <c r="C81839" s="75"/>
    </row>
    <row r="81840" spans="2:3" x14ac:dyDescent="0.25">
      <c r="B81840" s="76"/>
      <c r="C81840" s="75"/>
    </row>
    <row r="81841" spans="2:3" x14ac:dyDescent="0.25">
      <c r="B81841" s="76"/>
      <c r="C81841" s="75"/>
    </row>
    <row r="81842" spans="2:3" x14ac:dyDescent="0.25">
      <c r="B81842" s="76"/>
      <c r="C81842" s="75"/>
    </row>
    <row r="81843" spans="2:3" x14ac:dyDescent="0.25">
      <c r="B81843" s="76"/>
      <c r="C81843" s="75"/>
    </row>
    <row r="81844" spans="2:3" x14ac:dyDescent="0.25">
      <c r="B81844" s="76"/>
      <c r="C81844" s="75"/>
    </row>
    <row r="81845" spans="2:3" x14ac:dyDescent="0.25">
      <c r="B81845" s="76"/>
      <c r="C81845" s="75"/>
    </row>
    <row r="81955" spans="2:3" x14ac:dyDescent="0.25">
      <c r="B81955" s="76"/>
      <c r="C81955" s="75"/>
    </row>
    <row r="81956" spans="2:3" x14ac:dyDescent="0.25">
      <c r="B81956" s="76"/>
      <c r="C81956" s="75"/>
    </row>
    <row r="81957" spans="2:3" x14ac:dyDescent="0.25">
      <c r="B81957" s="76"/>
      <c r="C81957" s="75"/>
    </row>
    <row r="81958" spans="2:3" x14ac:dyDescent="0.25">
      <c r="B81958" s="76"/>
      <c r="C81958" s="75"/>
    </row>
    <row r="81959" spans="2:3" x14ac:dyDescent="0.25">
      <c r="B81959" s="76"/>
      <c r="C81959" s="75"/>
    </row>
    <row r="81960" spans="2:3" x14ac:dyDescent="0.25">
      <c r="B81960" s="76"/>
      <c r="C81960" s="75"/>
    </row>
    <row r="81961" spans="2:3" x14ac:dyDescent="0.25">
      <c r="B81961" s="76"/>
      <c r="C81961" s="75"/>
    </row>
    <row r="81962" spans="2:3" x14ac:dyDescent="0.25">
      <c r="B81962" s="76"/>
      <c r="C81962" s="75"/>
    </row>
    <row r="81963" spans="2:3" x14ac:dyDescent="0.25">
      <c r="B81963" s="76"/>
      <c r="C81963" s="75"/>
    </row>
    <row r="81964" spans="2:3" x14ac:dyDescent="0.25">
      <c r="B81964" s="76"/>
      <c r="C81964" s="75"/>
    </row>
    <row r="81965" spans="2:3" x14ac:dyDescent="0.25">
      <c r="B81965" s="76"/>
      <c r="C81965" s="75"/>
    </row>
    <row r="81966" spans="2:3" x14ac:dyDescent="0.25">
      <c r="B81966" s="76"/>
      <c r="C81966" s="75"/>
    </row>
    <row r="81967" spans="2:3" x14ac:dyDescent="0.25">
      <c r="B81967" s="76"/>
      <c r="C81967" s="75"/>
    </row>
    <row r="82077" spans="2:3" x14ac:dyDescent="0.25">
      <c r="B82077" s="76"/>
      <c r="C82077" s="75"/>
    </row>
    <row r="82078" spans="2:3" x14ac:dyDescent="0.25">
      <c r="B82078" s="76"/>
      <c r="C82078" s="75"/>
    </row>
    <row r="82079" spans="2:3" x14ac:dyDescent="0.25">
      <c r="B82079" s="76"/>
      <c r="C82079" s="75"/>
    </row>
    <row r="82080" spans="2:3" x14ac:dyDescent="0.25">
      <c r="B82080" s="76"/>
      <c r="C82080" s="75"/>
    </row>
    <row r="82081" spans="2:3" x14ac:dyDescent="0.25">
      <c r="B82081" s="76"/>
      <c r="C82081" s="75"/>
    </row>
    <row r="82082" spans="2:3" x14ac:dyDescent="0.25">
      <c r="B82082" s="76"/>
      <c r="C82082" s="75"/>
    </row>
    <row r="82083" spans="2:3" x14ac:dyDescent="0.25">
      <c r="B82083" s="76"/>
      <c r="C82083" s="75"/>
    </row>
    <row r="82084" spans="2:3" x14ac:dyDescent="0.25">
      <c r="B82084" s="76"/>
      <c r="C82084" s="75"/>
    </row>
    <row r="82085" spans="2:3" x14ac:dyDescent="0.25">
      <c r="B82085" s="76"/>
      <c r="C82085" s="75"/>
    </row>
    <row r="82086" spans="2:3" x14ac:dyDescent="0.25">
      <c r="B82086" s="76"/>
      <c r="C82086" s="75"/>
    </row>
    <row r="82087" spans="2:3" x14ac:dyDescent="0.25">
      <c r="B82087" s="76"/>
      <c r="C82087" s="75"/>
    </row>
    <row r="82088" spans="2:3" x14ac:dyDescent="0.25">
      <c r="B82088" s="76"/>
      <c r="C82088" s="75"/>
    </row>
    <row r="82089" spans="2:3" x14ac:dyDescent="0.25">
      <c r="B82089" s="76"/>
      <c r="C82089" s="75"/>
    </row>
    <row r="82199" spans="2:3" x14ac:dyDescent="0.25">
      <c r="B82199" s="76"/>
      <c r="C82199" s="75"/>
    </row>
    <row r="82200" spans="2:3" x14ac:dyDescent="0.25">
      <c r="B82200" s="76"/>
      <c r="C82200" s="75"/>
    </row>
    <row r="82201" spans="2:3" x14ac:dyDescent="0.25">
      <c r="B82201" s="76"/>
      <c r="C82201" s="75"/>
    </row>
    <row r="82202" spans="2:3" x14ac:dyDescent="0.25">
      <c r="B82202" s="76"/>
      <c r="C82202" s="75"/>
    </row>
    <row r="82203" spans="2:3" x14ac:dyDescent="0.25">
      <c r="B82203" s="76"/>
      <c r="C82203" s="75"/>
    </row>
    <row r="82204" spans="2:3" x14ac:dyDescent="0.25">
      <c r="B82204" s="76"/>
      <c r="C82204" s="75"/>
    </row>
    <row r="82205" spans="2:3" x14ac:dyDescent="0.25">
      <c r="B82205" s="76"/>
      <c r="C82205" s="75"/>
    </row>
    <row r="82206" spans="2:3" x14ac:dyDescent="0.25">
      <c r="B82206" s="76"/>
      <c r="C82206" s="75"/>
    </row>
    <row r="82207" spans="2:3" x14ac:dyDescent="0.25">
      <c r="B82207" s="76"/>
      <c r="C82207" s="75"/>
    </row>
    <row r="82208" spans="2:3" x14ac:dyDescent="0.25">
      <c r="B82208" s="76"/>
      <c r="C82208" s="75"/>
    </row>
    <row r="82209" spans="2:3" x14ac:dyDescent="0.25">
      <c r="B82209" s="76"/>
      <c r="C82209" s="75"/>
    </row>
    <row r="82210" spans="2:3" x14ac:dyDescent="0.25">
      <c r="B82210" s="76"/>
      <c r="C82210" s="75"/>
    </row>
    <row r="82211" spans="2:3" x14ac:dyDescent="0.25">
      <c r="B82211" s="76"/>
      <c r="C82211" s="75"/>
    </row>
    <row r="82321" spans="2:3" x14ac:dyDescent="0.25">
      <c r="B82321" s="76"/>
      <c r="C82321" s="75"/>
    </row>
    <row r="82322" spans="2:3" x14ac:dyDescent="0.25">
      <c r="B82322" s="76"/>
      <c r="C82322" s="75"/>
    </row>
    <row r="82323" spans="2:3" x14ac:dyDescent="0.25">
      <c r="B82323" s="76"/>
      <c r="C82323" s="75"/>
    </row>
    <row r="82324" spans="2:3" x14ac:dyDescent="0.25">
      <c r="B82324" s="76"/>
      <c r="C82324" s="75"/>
    </row>
    <row r="82325" spans="2:3" x14ac:dyDescent="0.25">
      <c r="B82325" s="76"/>
      <c r="C82325" s="75"/>
    </row>
    <row r="82326" spans="2:3" x14ac:dyDescent="0.25">
      <c r="B82326" s="76"/>
      <c r="C82326" s="75"/>
    </row>
    <row r="82327" spans="2:3" x14ac:dyDescent="0.25">
      <c r="B82327" s="76"/>
      <c r="C82327" s="75"/>
    </row>
    <row r="82328" spans="2:3" x14ac:dyDescent="0.25">
      <c r="B82328" s="76"/>
      <c r="C82328" s="75"/>
    </row>
    <row r="82329" spans="2:3" x14ac:dyDescent="0.25">
      <c r="B82329" s="76"/>
      <c r="C82329" s="75"/>
    </row>
    <row r="82330" spans="2:3" x14ac:dyDescent="0.25">
      <c r="B82330" s="76"/>
      <c r="C82330" s="75"/>
    </row>
    <row r="82331" spans="2:3" x14ac:dyDescent="0.25">
      <c r="B82331" s="76"/>
      <c r="C82331" s="75"/>
    </row>
    <row r="82332" spans="2:3" x14ac:dyDescent="0.25">
      <c r="B82332" s="76"/>
      <c r="C82332" s="75"/>
    </row>
    <row r="82333" spans="2:3" x14ac:dyDescent="0.25">
      <c r="B82333" s="76"/>
      <c r="C82333" s="75"/>
    </row>
    <row r="82443" spans="2:3" x14ac:dyDescent="0.25">
      <c r="B82443" s="76"/>
      <c r="C82443" s="75"/>
    </row>
    <row r="82444" spans="2:3" x14ac:dyDescent="0.25">
      <c r="B82444" s="76"/>
      <c r="C82444" s="75"/>
    </row>
    <row r="82445" spans="2:3" x14ac:dyDescent="0.25">
      <c r="B82445" s="76"/>
      <c r="C82445" s="75"/>
    </row>
    <row r="82446" spans="2:3" x14ac:dyDescent="0.25">
      <c r="B82446" s="76"/>
      <c r="C82446" s="75"/>
    </row>
    <row r="82447" spans="2:3" x14ac:dyDescent="0.25">
      <c r="B82447" s="76"/>
      <c r="C82447" s="75"/>
    </row>
    <row r="82448" spans="2:3" x14ac:dyDescent="0.25">
      <c r="B82448" s="76"/>
      <c r="C82448" s="75"/>
    </row>
    <row r="82449" spans="2:3" x14ac:dyDescent="0.25">
      <c r="B82449" s="76"/>
      <c r="C82449" s="75"/>
    </row>
    <row r="82450" spans="2:3" x14ac:dyDescent="0.25">
      <c r="B82450" s="76"/>
      <c r="C82450" s="75"/>
    </row>
    <row r="82451" spans="2:3" x14ac:dyDescent="0.25">
      <c r="B82451" s="76"/>
      <c r="C82451" s="75"/>
    </row>
    <row r="82452" spans="2:3" x14ac:dyDescent="0.25">
      <c r="B82452" s="76"/>
      <c r="C82452" s="75"/>
    </row>
    <row r="82453" spans="2:3" x14ac:dyDescent="0.25">
      <c r="B82453" s="76"/>
      <c r="C82453" s="75"/>
    </row>
    <row r="82454" spans="2:3" x14ac:dyDescent="0.25">
      <c r="B82454" s="76"/>
      <c r="C82454" s="75"/>
    </row>
    <row r="82455" spans="2:3" x14ac:dyDescent="0.25">
      <c r="B82455" s="76"/>
      <c r="C82455" s="75"/>
    </row>
    <row r="82565" spans="2:3" x14ac:dyDescent="0.25">
      <c r="B82565" s="76"/>
      <c r="C82565" s="75"/>
    </row>
    <row r="82566" spans="2:3" x14ac:dyDescent="0.25">
      <c r="B82566" s="76"/>
      <c r="C82566" s="75"/>
    </row>
    <row r="82567" spans="2:3" x14ac:dyDescent="0.25">
      <c r="B82567" s="76"/>
      <c r="C82567" s="75"/>
    </row>
    <row r="82568" spans="2:3" x14ac:dyDescent="0.25">
      <c r="B82568" s="76"/>
      <c r="C82568" s="75"/>
    </row>
    <row r="82569" spans="2:3" x14ac:dyDescent="0.25">
      <c r="B82569" s="76"/>
      <c r="C82569" s="75"/>
    </row>
    <row r="82570" spans="2:3" x14ac:dyDescent="0.25">
      <c r="B82570" s="76"/>
      <c r="C82570" s="75"/>
    </row>
    <row r="82571" spans="2:3" x14ac:dyDescent="0.25">
      <c r="B82571" s="76"/>
      <c r="C82571" s="75"/>
    </row>
    <row r="82572" spans="2:3" x14ac:dyDescent="0.25">
      <c r="B82572" s="76"/>
      <c r="C82572" s="75"/>
    </row>
    <row r="82573" spans="2:3" x14ac:dyDescent="0.25">
      <c r="B82573" s="76"/>
      <c r="C82573" s="75"/>
    </row>
    <row r="82574" spans="2:3" x14ac:dyDescent="0.25">
      <c r="B82574" s="76"/>
      <c r="C82574" s="75"/>
    </row>
    <row r="82575" spans="2:3" x14ac:dyDescent="0.25">
      <c r="B82575" s="76"/>
      <c r="C82575" s="75"/>
    </row>
    <row r="82576" spans="2:3" x14ac:dyDescent="0.25">
      <c r="B82576" s="76"/>
      <c r="C82576" s="75"/>
    </row>
    <row r="82577" spans="2:3" x14ac:dyDescent="0.25">
      <c r="B82577" s="76"/>
      <c r="C82577" s="75"/>
    </row>
    <row r="82687" spans="2:3" x14ac:dyDescent="0.25">
      <c r="B82687" s="76"/>
      <c r="C82687" s="75"/>
    </row>
    <row r="82688" spans="2:3" x14ac:dyDescent="0.25">
      <c r="B82688" s="76"/>
      <c r="C82688" s="75"/>
    </row>
    <row r="82689" spans="2:3" x14ac:dyDescent="0.25">
      <c r="B82689" s="76"/>
      <c r="C82689" s="75"/>
    </row>
    <row r="82690" spans="2:3" x14ac:dyDescent="0.25">
      <c r="B82690" s="76"/>
      <c r="C82690" s="75"/>
    </row>
    <row r="82691" spans="2:3" x14ac:dyDescent="0.25">
      <c r="B82691" s="76"/>
      <c r="C82691" s="75"/>
    </row>
    <row r="82692" spans="2:3" x14ac:dyDescent="0.25">
      <c r="B82692" s="76"/>
      <c r="C82692" s="75"/>
    </row>
    <row r="82693" spans="2:3" x14ac:dyDescent="0.25">
      <c r="B82693" s="76"/>
      <c r="C82693" s="75"/>
    </row>
    <row r="82694" spans="2:3" x14ac:dyDescent="0.25">
      <c r="B82694" s="76"/>
      <c r="C82694" s="75"/>
    </row>
    <row r="82695" spans="2:3" x14ac:dyDescent="0.25">
      <c r="B82695" s="76"/>
      <c r="C82695" s="75"/>
    </row>
    <row r="82696" spans="2:3" x14ac:dyDescent="0.25">
      <c r="B82696" s="76"/>
      <c r="C82696" s="75"/>
    </row>
    <row r="82697" spans="2:3" x14ac:dyDescent="0.25">
      <c r="B82697" s="76"/>
      <c r="C82697" s="75"/>
    </row>
    <row r="82698" spans="2:3" x14ac:dyDescent="0.25">
      <c r="B82698" s="76"/>
      <c r="C82698" s="75"/>
    </row>
    <row r="82699" spans="2:3" x14ac:dyDescent="0.25">
      <c r="B82699" s="76"/>
      <c r="C82699" s="75"/>
    </row>
    <row r="82809" spans="2:3" x14ac:dyDescent="0.25">
      <c r="B82809" s="76"/>
      <c r="C82809" s="75"/>
    </row>
    <row r="82810" spans="2:3" x14ac:dyDescent="0.25">
      <c r="B82810" s="76"/>
      <c r="C82810" s="75"/>
    </row>
    <row r="82811" spans="2:3" x14ac:dyDescent="0.25">
      <c r="B82811" s="76"/>
      <c r="C82811" s="75"/>
    </row>
    <row r="82812" spans="2:3" x14ac:dyDescent="0.25">
      <c r="B82812" s="76"/>
      <c r="C82812" s="75"/>
    </row>
    <row r="82813" spans="2:3" x14ac:dyDescent="0.25">
      <c r="B82813" s="76"/>
      <c r="C82813" s="75"/>
    </row>
    <row r="82814" spans="2:3" x14ac:dyDescent="0.25">
      <c r="B82814" s="76"/>
      <c r="C82814" s="75"/>
    </row>
    <row r="82815" spans="2:3" x14ac:dyDescent="0.25">
      <c r="B82815" s="76"/>
      <c r="C82815" s="75"/>
    </row>
    <row r="82816" spans="2:3" x14ac:dyDescent="0.25">
      <c r="B82816" s="76"/>
      <c r="C82816" s="75"/>
    </row>
    <row r="82817" spans="2:3" x14ac:dyDescent="0.25">
      <c r="B82817" s="76"/>
      <c r="C82817" s="75"/>
    </row>
    <row r="82818" spans="2:3" x14ac:dyDescent="0.25">
      <c r="B82818" s="76"/>
      <c r="C82818" s="75"/>
    </row>
    <row r="82819" spans="2:3" x14ac:dyDescent="0.25">
      <c r="B82819" s="76"/>
      <c r="C82819" s="75"/>
    </row>
    <row r="82820" spans="2:3" x14ac:dyDescent="0.25">
      <c r="B82820" s="76"/>
      <c r="C82820" s="75"/>
    </row>
    <row r="82821" spans="2:3" x14ac:dyDescent="0.25">
      <c r="B82821" s="76"/>
      <c r="C82821" s="75"/>
    </row>
    <row r="82931" spans="2:3" x14ac:dyDescent="0.25">
      <c r="B82931" s="76"/>
      <c r="C82931" s="75"/>
    </row>
    <row r="82932" spans="2:3" x14ac:dyDescent="0.25">
      <c r="B82932" s="76"/>
      <c r="C82932" s="75"/>
    </row>
    <row r="82933" spans="2:3" x14ac:dyDescent="0.25">
      <c r="B82933" s="76"/>
      <c r="C82933" s="75"/>
    </row>
    <row r="82934" spans="2:3" x14ac:dyDescent="0.25">
      <c r="B82934" s="76"/>
      <c r="C82934" s="75"/>
    </row>
    <row r="82935" spans="2:3" x14ac:dyDescent="0.25">
      <c r="B82935" s="76"/>
      <c r="C82935" s="75"/>
    </row>
    <row r="82936" spans="2:3" x14ac:dyDescent="0.25">
      <c r="B82936" s="76"/>
      <c r="C82936" s="75"/>
    </row>
    <row r="82937" spans="2:3" x14ac:dyDescent="0.25">
      <c r="B82937" s="76"/>
      <c r="C82937" s="75"/>
    </row>
    <row r="82938" spans="2:3" x14ac:dyDescent="0.25">
      <c r="B82938" s="76"/>
      <c r="C82938" s="75"/>
    </row>
    <row r="82939" spans="2:3" x14ac:dyDescent="0.25">
      <c r="B82939" s="76"/>
      <c r="C82939" s="75"/>
    </row>
    <row r="82940" spans="2:3" x14ac:dyDescent="0.25">
      <c r="B82940" s="76"/>
      <c r="C82940" s="75"/>
    </row>
    <row r="82941" spans="2:3" x14ac:dyDescent="0.25">
      <c r="B82941" s="76"/>
      <c r="C82941" s="75"/>
    </row>
    <row r="82942" spans="2:3" x14ac:dyDescent="0.25">
      <c r="B82942" s="76"/>
      <c r="C82942" s="75"/>
    </row>
    <row r="82943" spans="2:3" x14ac:dyDescent="0.25">
      <c r="B82943" s="76"/>
      <c r="C82943" s="75"/>
    </row>
    <row r="83053" spans="2:3" x14ac:dyDescent="0.25">
      <c r="B83053" s="76"/>
      <c r="C83053" s="75"/>
    </row>
    <row r="83054" spans="2:3" x14ac:dyDescent="0.25">
      <c r="B83054" s="76"/>
      <c r="C83054" s="75"/>
    </row>
    <row r="83055" spans="2:3" x14ac:dyDescent="0.25">
      <c r="B83055" s="76"/>
      <c r="C83055" s="75"/>
    </row>
    <row r="83056" spans="2:3" x14ac:dyDescent="0.25">
      <c r="B83056" s="76"/>
      <c r="C83056" s="75"/>
    </row>
    <row r="83057" spans="2:3" x14ac:dyDescent="0.25">
      <c r="B83057" s="76"/>
      <c r="C83057" s="75"/>
    </row>
    <row r="83058" spans="2:3" x14ac:dyDescent="0.25">
      <c r="B83058" s="76"/>
      <c r="C83058" s="75"/>
    </row>
    <row r="83059" spans="2:3" x14ac:dyDescent="0.25">
      <c r="B83059" s="76"/>
      <c r="C83059" s="75"/>
    </row>
    <row r="83060" spans="2:3" x14ac:dyDescent="0.25">
      <c r="B83060" s="76"/>
      <c r="C83060" s="75"/>
    </row>
    <row r="83061" spans="2:3" x14ac:dyDescent="0.25">
      <c r="B83061" s="76"/>
      <c r="C83061" s="75"/>
    </row>
    <row r="83062" spans="2:3" x14ac:dyDescent="0.25">
      <c r="B83062" s="76"/>
      <c r="C83062" s="75"/>
    </row>
    <row r="83063" spans="2:3" x14ac:dyDescent="0.25">
      <c r="B83063" s="76"/>
      <c r="C83063" s="75"/>
    </row>
    <row r="83064" spans="2:3" x14ac:dyDescent="0.25">
      <c r="B83064" s="76"/>
      <c r="C83064" s="75"/>
    </row>
    <row r="83065" spans="2:3" x14ac:dyDescent="0.25">
      <c r="B83065" s="76"/>
      <c r="C83065" s="75"/>
    </row>
    <row r="83175" spans="2:3" x14ac:dyDescent="0.25">
      <c r="B83175" s="76"/>
      <c r="C83175" s="75"/>
    </row>
    <row r="83176" spans="2:3" x14ac:dyDescent="0.25">
      <c r="B83176" s="76"/>
      <c r="C83176" s="75"/>
    </row>
    <row r="83177" spans="2:3" x14ac:dyDescent="0.25">
      <c r="B83177" s="76"/>
      <c r="C83177" s="75"/>
    </row>
    <row r="83178" spans="2:3" x14ac:dyDescent="0.25">
      <c r="B83178" s="76"/>
      <c r="C83178" s="75"/>
    </row>
    <row r="83179" spans="2:3" x14ac:dyDescent="0.25">
      <c r="B83179" s="76"/>
      <c r="C83179" s="75"/>
    </row>
    <row r="83180" spans="2:3" x14ac:dyDescent="0.25">
      <c r="B83180" s="76"/>
      <c r="C83180" s="75"/>
    </row>
    <row r="83181" spans="2:3" x14ac:dyDescent="0.25">
      <c r="B83181" s="76"/>
      <c r="C83181" s="75"/>
    </row>
    <row r="83182" spans="2:3" x14ac:dyDescent="0.25">
      <c r="B83182" s="76"/>
      <c r="C83182" s="75"/>
    </row>
    <row r="83183" spans="2:3" x14ac:dyDescent="0.25">
      <c r="B83183" s="76"/>
      <c r="C83183" s="75"/>
    </row>
    <row r="83184" spans="2:3" x14ac:dyDescent="0.25">
      <c r="B83184" s="76"/>
      <c r="C83184" s="75"/>
    </row>
    <row r="83185" spans="2:3" x14ac:dyDescent="0.25">
      <c r="B83185" s="76"/>
      <c r="C83185" s="75"/>
    </row>
    <row r="83186" spans="2:3" x14ac:dyDescent="0.25">
      <c r="B83186" s="76"/>
      <c r="C83186" s="75"/>
    </row>
    <row r="83187" spans="2:3" x14ac:dyDescent="0.25">
      <c r="B83187" s="76"/>
      <c r="C83187" s="75"/>
    </row>
    <row r="83297" spans="2:3" x14ac:dyDescent="0.25">
      <c r="B83297" s="76"/>
      <c r="C83297" s="75"/>
    </row>
    <row r="83298" spans="2:3" x14ac:dyDescent="0.25">
      <c r="B83298" s="76"/>
      <c r="C83298" s="75"/>
    </row>
    <row r="83299" spans="2:3" x14ac:dyDescent="0.25">
      <c r="B83299" s="76"/>
      <c r="C83299" s="75"/>
    </row>
    <row r="83300" spans="2:3" x14ac:dyDescent="0.25">
      <c r="B83300" s="76"/>
      <c r="C83300" s="75"/>
    </row>
    <row r="83301" spans="2:3" x14ac:dyDescent="0.25">
      <c r="B83301" s="76"/>
      <c r="C83301" s="75"/>
    </row>
    <row r="83302" spans="2:3" x14ac:dyDescent="0.25">
      <c r="B83302" s="76"/>
      <c r="C83302" s="75"/>
    </row>
    <row r="83303" spans="2:3" x14ac:dyDescent="0.25">
      <c r="B83303" s="76"/>
      <c r="C83303" s="75"/>
    </row>
    <row r="83304" spans="2:3" x14ac:dyDescent="0.25">
      <c r="B83304" s="76"/>
      <c r="C83304" s="75"/>
    </row>
    <row r="83305" spans="2:3" x14ac:dyDescent="0.25">
      <c r="B83305" s="76"/>
      <c r="C83305" s="75"/>
    </row>
    <row r="83306" spans="2:3" x14ac:dyDescent="0.25">
      <c r="B83306" s="76"/>
      <c r="C83306" s="75"/>
    </row>
    <row r="83307" spans="2:3" x14ac:dyDescent="0.25">
      <c r="B83307" s="76"/>
      <c r="C83307" s="75"/>
    </row>
    <row r="83308" spans="2:3" x14ac:dyDescent="0.25">
      <c r="B83308" s="76"/>
      <c r="C83308" s="75"/>
    </row>
    <row r="83309" spans="2:3" x14ac:dyDescent="0.25">
      <c r="B83309" s="76"/>
      <c r="C83309" s="75"/>
    </row>
    <row r="83419" spans="2:3" x14ac:dyDescent="0.25">
      <c r="B83419" s="76"/>
      <c r="C83419" s="75"/>
    </row>
    <row r="83420" spans="2:3" x14ac:dyDescent="0.25">
      <c r="B83420" s="76"/>
      <c r="C83420" s="75"/>
    </row>
    <row r="83421" spans="2:3" x14ac:dyDescent="0.25">
      <c r="B83421" s="76"/>
      <c r="C83421" s="75"/>
    </row>
    <row r="83422" spans="2:3" x14ac:dyDescent="0.25">
      <c r="B83422" s="76"/>
      <c r="C83422" s="75"/>
    </row>
    <row r="83423" spans="2:3" x14ac:dyDescent="0.25">
      <c r="B83423" s="76"/>
      <c r="C83423" s="75"/>
    </row>
    <row r="83424" spans="2:3" x14ac:dyDescent="0.25">
      <c r="B83424" s="76"/>
      <c r="C83424" s="75"/>
    </row>
    <row r="83425" spans="2:3" x14ac:dyDescent="0.25">
      <c r="B83425" s="76"/>
      <c r="C83425" s="75"/>
    </row>
    <row r="83426" spans="2:3" x14ac:dyDescent="0.25">
      <c r="B83426" s="76"/>
      <c r="C83426" s="75"/>
    </row>
    <row r="83427" spans="2:3" x14ac:dyDescent="0.25">
      <c r="B83427" s="76"/>
      <c r="C83427" s="75"/>
    </row>
    <row r="83428" spans="2:3" x14ac:dyDescent="0.25">
      <c r="B83428" s="76"/>
      <c r="C83428" s="75"/>
    </row>
    <row r="83429" spans="2:3" x14ac:dyDescent="0.25">
      <c r="B83429" s="76"/>
      <c r="C83429" s="75"/>
    </row>
    <row r="83430" spans="2:3" x14ac:dyDescent="0.25">
      <c r="B83430" s="76"/>
      <c r="C83430" s="75"/>
    </row>
    <row r="83431" spans="2:3" x14ac:dyDescent="0.25">
      <c r="B83431" s="76"/>
      <c r="C83431" s="75"/>
    </row>
    <row r="83541" spans="2:3" x14ac:dyDescent="0.25">
      <c r="B83541" s="76"/>
      <c r="C83541" s="75"/>
    </row>
    <row r="83542" spans="2:3" x14ac:dyDescent="0.25">
      <c r="B83542" s="76"/>
      <c r="C83542" s="75"/>
    </row>
    <row r="83543" spans="2:3" x14ac:dyDescent="0.25">
      <c r="B83543" s="76"/>
      <c r="C83543" s="75"/>
    </row>
    <row r="83544" spans="2:3" x14ac:dyDescent="0.25">
      <c r="B83544" s="76"/>
      <c r="C83544" s="75"/>
    </row>
    <row r="83545" spans="2:3" x14ac:dyDescent="0.25">
      <c r="B83545" s="76"/>
      <c r="C83545" s="75"/>
    </row>
    <row r="83546" spans="2:3" x14ac:dyDescent="0.25">
      <c r="B83546" s="76"/>
      <c r="C83546" s="75"/>
    </row>
    <row r="83547" spans="2:3" x14ac:dyDescent="0.25">
      <c r="B83547" s="76"/>
      <c r="C83547" s="75"/>
    </row>
    <row r="83548" spans="2:3" x14ac:dyDescent="0.25">
      <c r="B83548" s="76"/>
      <c r="C83548" s="75"/>
    </row>
    <row r="83549" spans="2:3" x14ac:dyDescent="0.25">
      <c r="B83549" s="76"/>
      <c r="C83549" s="75"/>
    </row>
    <row r="83550" spans="2:3" x14ac:dyDescent="0.25">
      <c r="B83550" s="76"/>
      <c r="C83550" s="75"/>
    </row>
    <row r="83551" spans="2:3" x14ac:dyDescent="0.25">
      <c r="B83551" s="76"/>
      <c r="C83551" s="75"/>
    </row>
    <row r="83552" spans="2:3" x14ac:dyDescent="0.25">
      <c r="B83552" s="76"/>
      <c r="C83552" s="75"/>
    </row>
    <row r="83553" spans="2:3" x14ac:dyDescent="0.25">
      <c r="B83553" s="76"/>
      <c r="C83553" s="75"/>
    </row>
    <row r="83663" spans="2:3" x14ac:dyDescent="0.25">
      <c r="B83663" s="76"/>
      <c r="C83663" s="75"/>
    </row>
    <row r="83664" spans="2:3" x14ac:dyDescent="0.25">
      <c r="B83664" s="76"/>
      <c r="C83664" s="75"/>
    </row>
    <row r="83665" spans="2:3" x14ac:dyDescent="0.25">
      <c r="B83665" s="76"/>
      <c r="C83665" s="75"/>
    </row>
    <row r="83666" spans="2:3" x14ac:dyDescent="0.25">
      <c r="B83666" s="76"/>
      <c r="C83666" s="75"/>
    </row>
    <row r="83667" spans="2:3" x14ac:dyDescent="0.25">
      <c r="B83667" s="76"/>
      <c r="C83667" s="75"/>
    </row>
    <row r="83668" spans="2:3" x14ac:dyDescent="0.25">
      <c r="B83668" s="76"/>
      <c r="C83668" s="75"/>
    </row>
    <row r="83669" spans="2:3" x14ac:dyDescent="0.25">
      <c r="B83669" s="76"/>
      <c r="C83669" s="75"/>
    </row>
    <row r="83670" spans="2:3" x14ac:dyDescent="0.25">
      <c r="B83670" s="76"/>
      <c r="C83670" s="75"/>
    </row>
    <row r="83671" spans="2:3" x14ac:dyDescent="0.25">
      <c r="B83671" s="76"/>
      <c r="C83671" s="75"/>
    </row>
    <row r="83672" spans="2:3" x14ac:dyDescent="0.25">
      <c r="B83672" s="76"/>
      <c r="C83672" s="75"/>
    </row>
    <row r="83673" spans="2:3" x14ac:dyDescent="0.25">
      <c r="B83673" s="76"/>
      <c r="C83673" s="75"/>
    </row>
    <row r="83674" spans="2:3" x14ac:dyDescent="0.25">
      <c r="B83674" s="76"/>
      <c r="C83674" s="75"/>
    </row>
    <row r="83675" spans="2:3" x14ac:dyDescent="0.25">
      <c r="B83675" s="76"/>
      <c r="C83675" s="75"/>
    </row>
    <row r="83785" spans="2:3" x14ac:dyDescent="0.25">
      <c r="B83785" s="76"/>
      <c r="C83785" s="75"/>
    </row>
    <row r="83786" spans="2:3" x14ac:dyDescent="0.25">
      <c r="B83786" s="76"/>
      <c r="C83786" s="75"/>
    </row>
    <row r="83787" spans="2:3" x14ac:dyDescent="0.25">
      <c r="B83787" s="76"/>
      <c r="C83787" s="75"/>
    </row>
    <row r="83788" spans="2:3" x14ac:dyDescent="0.25">
      <c r="B83788" s="76"/>
      <c r="C83788" s="75"/>
    </row>
    <row r="83789" spans="2:3" x14ac:dyDescent="0.25">
      <c r="B83789" s="76"/>
      <c r="C83789" s="75"/>
    </row>
    <row r="83790" spans="2:3" x14ac:dyDescent="0.25">
      <c r="B83790" s="76"/>
      <c r="C83790" s="75"/>
    </row>
    <row r="83791" spans="2:3" x14ac:dyDescent="0.25">
      <c r="B83791" s="76"/>
      <c r="C83791" s="75"/>
    </row>
    <row r="83792" spans="2:3" x14ac:dyDescent="0.25">
      <c r="B83792" s="76"/>
      <c r="C83792" s="75"/>
    </row>
    <row r="83793" spans="2:3" x14ac:dyDescent="0.25">
      <c r="B83793" s="76"/>
      <c r="C83793" s="75"/>
    </row>
    <row r="83794" spans="2:3" x14ac:dyDescent="0.25">
      <c r="B83794" s="76"/>
      <c r="C83794" s="75"/>
    </row>
    <row r="83795" spans="2:3" x14ac:dyDescent="0.25">
      <c r="B83795" s="76"/>
      <c r="C83795" s="75"/>
    </row>
    <row r="83796" spans="2:3" x14ac:dyDescent="0.25">
      <c r="B83796" s="76"/>
      <c r="C83796" s="75"/>
    </row>
    <row r="83797" spans="2:3" x14ac:dyDescent="0.25">
      <c r="B83797" s="76"/>
      <c r="C83797" s="75"/>
    </row>
    <row r="83907" spans="2:3" x14ac:dyDescent="0.25">
      <c r="B83907" s="76"/>
      <c r="C83907" s="75"/>
    </row>
    <row r="83908" spans="2:3" x14ac:dyDescent="0.25">
      <c r="B83908" s="76"/>
      <c r="C83908" s="75"/>
    </row>
    <row r="83909" spans="2:3" x14ac:dyDescent="0.25">
      <c r="B83909" s="76"/>
      <c r="C83909" s="75"/>
    </row>
    <row r="83910" spans="2:3" x14ac:dyDescent="0.25">
      <c r="B83910" s="76"/>
      <c r="C83910" s="75"/>
    </row>
    <row r="83911" spans="2:3" x14ac:dyDescent="0.25">
      <c r="B83911" s="76"/>
      <c r="C83911" s="75"/>
    </row>
    <row r="83912" spans="2:3" x14ac:dyDescent="0.25">
      <c r="B83912" s="76"/>
      <c r="C83912" s="75"/>
    </row>
    <row r="83913" spans="2:3" x14ac:dyDescent="0.25">
      <c r="B83913" s="76"/>
      <c r="C83913" s="75"/>
    </row>
    <row r="83914" spans="2:3" x14ac:dyDescent="0.25">
      <c r="B83914" s="76"/>
      <c r="C83914" s="75"/>
    </row>
    <row r="83915" spans="2:3" x14ac:dyDescent="0.25">
      <c r="B83915" s="76"/>
      <c r="C83915" s="75"/>
    </row>
    <row r="83916" spans="2:3" x14ac:dyDescent="0.25">
      <c r="B83916" s="76"/>
      <c r="C83916" s="75"/>
    </row>
    <row r="83917" spans="2:3" x14ac:dyDescent="0.25">
      <c r="B83917" s="76"/>
      <c r="C83917" s="75"/>
    </row>
    <row r="83918" spans="2:3" x14ac:dyDescent="0.25">
      <c r="B83918" s="76"/>
      <c r="C83918" s="75"/>
    </row>
    <row r="83919" spans="2:3" x14ac:dyDescent="0.25">
      <c r="B83919" s="76"/>
      <c r="C83919" s="75"/>
    </row>
    <row r="84029" spans="2:3" x14ac:dyDescent="0.25">
      <c r="B84029" s="76"/>
      <c r="C84029" s="75"/>
    </row>
    <row r="84030" spans="2:3" x14ac:dyDescent="0.25">
      <c r="B84030" s="76"/>
      <c r="C84030" s="75"/>
    </row>
    <row r="84031" spans="2:3" x14ac:dyDescent="0.25">
      <c r="B84031" s="76"/>
      <c r="C84031" s="75"/>
    </row>
    <row r="84032" spans="2:3" x14ac:dyDescent="0.25">
      <c r="B84032" s="76"/>
      <c r="C84032" s="75"/>
    </row>
    <row r="84033" spans="2:3" x14ac:dyDescent="0.25">
      <c r="B84033" s="76"/>
      <c r="C84033" s="75"/>
    </row>
    <row r="84034" spans="2:3" x14ac:dyDescent="0.25">
      <c r="B84034" s="76"/>
      <c r="C84034" s="75"/>
    </row>
    <row r="84035" spans="2:3" x14ac:dyDescent="0.25">
      <c r="B84035" s="76"/>
      <c r="C84035" s="75"/>
    </row>
    <row r="84036" spans="2:3" x14ac:dyDescent="0.25">
      <c r="B84036" s="76"/>
      <c r="C84036" s="75"/>
    </row>
    <row r="84037" spans="2:3" x14ac:dyDescent="0.25">
      <c r="B84037" s="76"/>
      <c r="C84037" s="75"/>
    </row>
    <row r="84038" spans="2:3" x14ac:dyDescent="0.25">
      <c r="B84038" s="76"/>
      <c r="C84038" s="75"/>
    </row>
    <row r="84039" spans="2:3" x14ac:dyDescent="0.25">
      <c r="B84039" s="76"/>
      <c r="C84039" s="75"/>
    </row>
    <row r="84040" spans="2:3" x14ac:dyDescent="0.25">
      <c r="B84040" s="76"/>
      <c r="C84040" s="75"/>
    </row>
    <row r="84041" spans="2:3" x14ac:dyDescent="0.25">
      <c r="B84041" s="76"/>
      <c r="C84041" s="75"/>
    </row>
    <row r="84151" spans="2:3" x14ac:dyDescent="0.25">
      <c r="B84151" s="76"/>
      <c r="C84151" s="75"/>
    </row>
    <row r="84152" spans="2:3" x14ac:dyDescent="0.25">
      <c r="B84152" s="76"/>
      <c r="C84152" s="75"/>
    </row>
    <row r="84153" spans="2:3" x14ac:dyDescent="0.25">
      <c r="B84153" s="76"/>
      <c r="C84153" s="75"/>
    </row>
    <row r="84154" spans="2:3" x14ac:dyDescent="0.25">
      <c r="B84154" s="76"/>
      <c r="C84154" s="75"/>
    </row>
    <row r="84155" spans="2:3" x14ac:dyDescent="0.25">
      <c r="B84155" s="76"/>
      <c r="C84155" s="75"/>
    </row>
    <row r="84156" spans="2:3" x14ac:dyDescent="0.25">
      <c r="B84156" s="76"/>
      <c r="C84156" s="75"/>
    </row>
    <row r="84157" spans="2:3" x14ac:dyDescent="0.25">
      <c r="B84157" s="76"/>
      <c r="C84157" s="75"/>
    </row>
    <row r="84158" spans="2:3" x14ac:dyDescent="0.25">
      <c r="B84158" s="76"/>
      <c r="C84158" s="75"/>
    </row>
    <row r="84159" spans="2:3" x14ac:dyDescent="0.25">
      <c r="B84159" s="76"/>
      <c r="C84159" s="75"/>
    </row>
    <row r="84160" spans="2:3" x14ac:dyDescent="0.25">
      <c r="B84160" s="76"/>
      <c r="C84160" s="75"/>
    </row>
    <row r="84161" spans="2:3" x14ac:dyDescent="0.25">
      <c r="B84161" s="76"/>
      <c r="C84161" s="75"/>
    </row>
    <row r="84162" spans="2:3" x14ac:dyDescent="0.25">
      <c r="B84162" s="76"/>
      <c r="C84162" s="75"/>
    </row>
    <row r="84163" spans="2:3" x14ac:dyDescent="0.25">
      <c r="B84163" s="76"/>
      <c r="C84163" s="75"/>
    </row>
    <row r="84273" spans="2:3" x14ac:dyDescent="0.25">
      <c r="B84273" s="76"/>
      <c r="C84273" s="75"/>
    </row>
    <row r="84274" spans="2:3" x14ac:dyDescent="0.25">
      <c r="B84274" s="76"/>
      <c r="C84274" s="75"/>
    </row>
    <row r="84275" spans="2:3" x14ac:dyDescent="0.25">
      <c r="B84275" s="76"/>
      <c r="C84275" s="75"/>
    </row>
    <row r="84276" spans="2:3" x14ac:dyDescent="0.25">
      <c r="B84276" s="76"/>
      <c r="C84276" s="75"/>
    </row>
    <row r="84277" spans="2:3" x14ac:dyDescent="0.25">
      <c r="B84277" s="76"/>
      <c r="C84277" s="75"/>
    </row>
    <row r="84278" spans="2:3" x14ac:dyDescent="0.25">
      <c r="B84278" s="76"/>
      <c r="C84278" s="75"/>
    </row>
    <row r="84279" spans="2:3" x14ac:dyDescent="0.25">
      <c r="B84279" s="76"/>
      <c r="C84279" s="75"/>
    </row>
    <row r="84280" spans="2:3" x14ac:dyDescent="0.25">
      <c r="B84280" s="76"/>
      <c r="C84280" s="75"/>
    </row>
    <row r="84281" spans="2:3" x14ac:dyDescent="0.25">
      <c r="B84281" s="76"/>
      <c r="C84281" s="75"/>
    </row>
    <row r="84282" spans="2:3" x14ac:dyDescent="0.25">
      <c r="B84282" s="76"/>
      <c r="C84282" s="75"/>
    </row>
    <row r="84283" spans="2:3" x14ac:dyDescent="0.25">
      <c r="B84283" s="76"/>
      <c r="C84283" s="75"/>
    </row>
    <row r="84284" spans="2:3" x14ac:dyDescent="0.25">
      <c r="B84284" s="76"/>
      <c r="C84284" s="75"/>
    </row>
    <row r="84285" spans="2:3" x14ac:dyDescent="0.25">
      <c r="B84285" s="76"/>
      <c r="C84285" s="75"/>
    </row>
    <row r="84395" spans="2:3" x14ac:dyDescent="0.25">
      <c r="B84395" s="76"/>
      <c r="C84395" s="75"/>
    </row>
    <row r="84396" spans="2:3" x14ac:dyDescent="0.25">
      <c r="B84396" s="76"/>
      <c r="C84396" s="75"/>
    </row>
    <row r="84397" spans="2:3" x14ac:dyDescent="0.25">
      <c r="B84397" s="76"/>
      <c r="C84397" s="75"/>
    </row>
    <row r="84398" spans="2:3" x14ac:dyDescent="0.25">
      <c r="B84398" s="76"/>
      <c r="C84398" s="75"/>
    </row>
    <row r="84399" spans="2:3" x14ac:dyDescent="0.25">
      <c r="B84399" s="76"/>
      <c r="C84399" s="75"/>
    </row>
    <row r="84400" spans="2:3" x14ac:dyDescent="0.25">
      <c r="B84400" s="76"/>
      <c r="C84400" s="75"/>
    </row>
    <row r="84401" spans="2:3" x14ac:dyDescent="0.25">
      <c r="B84401" s="76"/>
      <c r="C84401" s="75"/>
    </row>
    <row r="84402" spans="2:3" x14ac:dyDescent="0.25">
      <c r="B84402" s="76"/>
      <c r="C84402" s="75"/>
    </row>
    <row r="84403" spans="2:3" x14ac:dyDescent="0.25">
      <c r="B84403" s="76"/>
      <c r="C84403" s="75"/>
    </row>
    <row r="84404" spans="2:3" x14ac:dyDescent="0.25">
      <c r="B84404" s="76"/>
      <c r="C84404" s="75"/>
    </row>
    <row r="84405" spans="2:3" x14ac:dyDescent="0.25">
      <c r="B84405" s="76"/>
      <c r="C84405" s="75"/>
    </row>
    <row r="84406" spans="2:3" x14ac:dyDescent="0.25">
      <c r="B84406" s="76"/>
      <c r="C84406" s="75"/>
    </row>
    <row r="84407" spans="2:3" x14ac:dyDescent="0.25">
      <c r="B84407" s="76"/>
      <c r="C84407" s="75"/>
    </row>
    <row r="84517" spans="2:3" x14ac:dyDescent="0.25">
      <c r="B84517" s="76"/>
      <c r="C84517" s="75"/>
    </row>
    <row r="84518" spans="2:3" x14ac:dyDescent="0.25">
      <c r="B84518" s="76"/>
      <c r="C84518" s="75"/>
    </row>
    <row r="84519" spans="2:3" x14ac:dyDescent="0.25">
      <c r="B84519" s="76"/>
      <c r="C84519" s="75"/>
    </row>
    <row r="84520" spans="2:3" x14ac:dyDescent="0.25">
      <c r="B84520" s="76"/>
      <c r="C84520" s="75"/>
    </row>
    <row r="84521" spans="2:3" x14ac:dyDescent="0.25">
      <c r="B84521" s="76"/>
      <c r="C84521" s="75"/>
    </row>
    <row r="84522" spans="2:3" x14ac:dyDescent="0.25">
      <c r="B84522" s="76"/>
      <c r="C84522" s="75"/>
    </row>
    <row r="84523" spans="2:3" x14ac:dyDescent="0.25">
      <c r="B84523" s="76"/>
      <c r="C84523" s="75"/>
    </row>
    <row r="84524" spans="2:3" x14ac:dyDescent="0.25">
      <c r="B84524" s="76"/>
      <c r="C84524" s="75"/>
    </row>
    <row r="84525" spans="2:3" x14ac:dyDescent="0.25">
      <c r="B84525" s="76"/>
      <c r="C84525" s="75"/>
    </row>
    <row r="84526" spans="2:3" x14ac:dyDescent="0.25">
      <c r="B84526" s="76"/>
      <c r="C84526" s="75"/>
    </row>
    <row r="84527" spans="2:3" x14ac:dyDescent="0.25">
      <c r="B84527" s="76"/>
      <c r="C84527" s="75"/>
    </row>
    <row r="84528" spans="2:3" x14ac:dyDescent="0.25">
      <c r="B84528" s="76"/>
      <c r="C84528" s="75"/>
    </row>
    <row r="84529" spans="2:3" x14ac:dyDescent="0.25">
      <c r="B84529" s="76"/>
      <c r="C84529" s="75"/>
    </row>
    <row r="84639" spans="2:3" x14ac:dyDescent="0.25">
      <c r="B84639" s="76"/>
      <c r="C84639" s="75"/>
    </row>
    <row r="84640" spans="2:3" x14ac:dyDescent="0.25">
      <c r="B84640" s="76"/>
      <c r="C84640" s="75"/>
    </row>
    <row r="84641" spans="2:3" x14ac:dyDescent="0.25">
      <c r="B84641" s="76"/>
      <c r="C84641" s="75"/>
    </row>
    <row r="84642" spans="2:3" x14ac:dyDescent="0.25">
      <c r="B84642" s="76"/>
      <c r="C84642" s="75"/>
    </row>
    <row r="84643" spans="2:3" x14ac:dyDescent="0.25">
      <c r="B84643" s="76"/>
      <c r="C84643" s="75"/>
    </row>
    <row r="84644" spans="2:3" x14ac:dyDescent="0.25">
      <c r="B84644" s="76"/>
      <c r="C84644" s="75"/>
    </row>
    <row r="84645" spans="2:3" x14ac:dyDescent="0.25">
      <c r="B84645" s="76"/>
      <c r="C84645" s="75"/>
    </row>
    <row r="84646" spans="2:3" x14ac:dyDescent="0.25">
      <c r="B84646" s="76"/>
      <c r="C84646" s="75"/>
    </row>
    <row r="84647" spans="2:3" x14ac:dyDescent="0.25">
      <c r="B84647" s="76"/>
      <c r="C84647" s="75"/>
    </row>
    <row r="84648" spans="2:3" x14ac:dyDescent="0.25">
      <c r="B84648" s="76"/>
      <c r="C84648" s="75"/>
    </row>
    <row r="84649" spans="2:3" x14ac:dyDescent="0.25">
      <c r="B84649" s="76"/>
      <c r="C84649" s="75"/>
    </row>
    <row r="84650" spans="2:3" x14ac:dyDescent="0.25">
      <c r="B84650" s="76"/>
      <c r="C84650" s="75"/>
    </row>
    <row r="84651" spans="2:3" x14ac:dyDescent="0.25">
      <c r="B84651" s="76"/>
      <c r="C84651" s="75"/>
    </row>
    <row r="84761" spans="2:3" x14ac:dyDescent="0.25">
      <c r="B84761" s="76"/>
      <c r="C84761" s="75"/>
    </row>
    <row r="84762" spans="2:3" x14ac:dyDescent="0.25">
      <c r="B84762" s="76"/>
      <c r="C84762" s="75"/>
    </row>
    <row r="84763" spans="2:3" x14ac:dyDescent="0.25">
      <c r="B84763" s="76"/>
      <c r="C84763" s="75"/>
    </row>
    <row r="84764" spans="2:3" x14ac:dyDescent="0.25">
      <c r="B84764" s="76"/>
      <c r="C84764" s="75"/>
    </row>
    <row r="84765" spans="2:3" x14ac:dyDescent="0.25">
      <c r="B84765" s="76"/>
      <c r="C84765" s="75"/>
    </row>
    <row r="84766" spans="2:3" x14ac:dyDescent="0.25">
      <c r="B84766" s="76"/>
      <c r="C84766" s="75"/>
    </row>
    <row r="84767" spans="2:3" x14ac:dyDescent="0.25">
      <c r="B84767" s="76"/>
      <c r="C84767" s="75"/>
    </row>
    <row r="84768" spans="2:3" x14ac:dyDescent="0.25">
      <c r="B84768" s="76"/>
      <c r="C84768" s="75"/>
    </row>
    <row r="84769" spans="2:3" x14ac:dyDescent="0.25">
      <c r="B84769" s="76"/>
      <c r="C84769" s="75"/>
    </row>
    <row r="84770" spans="2:3" x14ac:dyDescent="0.25">
      <c r="B84770" s="76"/>
      <c r="C84770" s="75"/>
    </row>
    <row r="84771" spans="2:3" x14ac:dyDescent="0.25">
      <c r="B84771" s="76"/>
      <c r="C84771" s="75"/>
    </row>
    <row r="84772" spans="2:3" x14ac:dyDescent="0.25">
      <c r="B84772" s="76"/>
      <c r="C84772" s="75"/>
    </row>
    <row r="84773" spans="2:3" x14ac:dyDescent="0.25">
      <c r="B84773" s="76"/>
      <c r="C84773" s="75"/>
    </row>
    <row r="84883" spans="2:3" x14ac:dyDescent="0.25">
      <c r="B84883" s="76"/>
      <c r="C84883" s="75"/>
    </row>
    <row r="84884" spans="2:3" x14ac:dyDescent="0.25">
      <c r="B84884" s="76"/>
      <c r="C84884" s="75"/>
    </row>
    <row r="84885" spans="2:3" x14ac:dyDescent="0.25">
      <c r="B84885" s="76"/>
      <c r="C84885" s="75"/>
    </row>
    <row r="84886" spans="2:3" x14ac:dyDescent="0.25">
      <c r="B84886" s="76"/>
      <c r="C84886" s="75"/>
    </row>
    <row r="84887" spans="2:3" x14ac:dyDescent="0.25">
      <c r="B84887" s="76"/>
      <c r="C84887" s="75"/>
    </row>
    <row r="84888" spans="2:3" x14ac:dyDescent="0.25">
      <c r="B84888" s="76"/>
      <c r="C84888" s="75"/>
    </row>
    <row r="84889" spans="2:3" x14ac:dyDescent="0.25">
      <c r="B84889" s="76"/>
      <c r="C84889" s="75"/>
    </row>
    <row r="84890" spans="2:3" x14ac:dyDescent="0.25">
      <c r="B84890" s="76"/>
      <c r="C84890" s="75"/>
    </row>
    <row r="84891" spans="2:3" x14ac:dyDescent="0.25">
      <c r="B84891" s="76"/>
      <c r="C84891" s="75"/>
    </row>
    <row r="84892" spans="2:3" x14ac:dyDescent="0.25">
      <c r="B84892" s="76"/>
      <c r="C84892" s="75"/>
    </row>
    <row r="84893" spans="2:3" x14ac:dyDescent="0.25">
      <c r="B84893" s="76"/>
      <c r="C84893" s="75"/>
    </row>
    <row r="84894" spans="2:3" x14ac:dyDescent="0.25">
      <c r="B84894" s="76"/>
      <c r="C84894" s="75"/>
    </row>
    <row r="84895" spans="2:3" x14ac:dyDescent="0.25">
      <c r="B84895" s="76"/>
      <c r="C84895" s="75"/>
    </row>
    <row r="85005" spans="2:3" x14ac:dyDescent="0.25">
      <c r="B85005" s="76"/>
      <c r="C85005" s="75"/>
    </row>
    <row r="85006" spans="2:3" x14ac:dyDescent="0.25">
      <c r="B85006" s="76"/>
      <c r="C85006" s="75"/>
    </row>
    <row r="85007" spans="2:3" x14ac:dyDescent="0.25">
      <c r="B85007" s="76"/>
      <c r="C85007" s="75"/>
    </row>
    <row r="85008" spans="2:3" x14ac:dyDescent="0.25">
      <c r="B85008" s="76"/>
      <c r="C85008" s="75"/>
    </row>
    <row r="85009" spans="2:3" x14ac:dyDescent="0.25">
      <c r="B85009" s="76"/>
      <c r="C85009" s="75"/>
    </row>
    <row r="85010" spans="2:3" x14ac:dyDescent="0.25">
      <c r="B85010" s="76"/>
      <c r="C85010" s="75"/>
    </row>
    <row r="85011" spans="2:3" x14ac:dyDescent="0.25">
      <c r="B85011" s="76"/>
      <c r="C85011" s="75"/>
    </row>
    <row r="85012" spans="2:3" x14ac:dyDescent="0.25">
      <c r="B85012" s="76"/>
      <c r="C85012" s="75"/>
    </row>
    <row r="85013" spans="2:3" x14ac:dyDescent="0.25">
      <c r="B85013" s="76"/>
      <c r="C85013" s="75"/>
    </row>
    <row r="85014" spans="2:3" x14ac:dyDescent="0.25">
      <c r="B85014" s="76"/>
      <c r="C85014" s="75"/>
    </row>
    <row r="85015" spans="2:3" x14ac:dyDescent="0.25">
      <c r="B85015" s="76"/>
      <c r="C85015" s="75"/>
    </row>
    <row r="85016" spans="2:3" x14ac:dyDescent="0.25">
      <c r="B85016" s="76"/>
      <c r="C85016" s="75"/>
    </row>
    <row r="85017" spans="2:3" x14ac:dyDescent="0.25">
      <c r="B85017" s="76"/>
      <c r="C85017" s="75"/>
    </row>
    <row r="85127" spans="2:3" x14ac:dyDescent="0.25">
      <c r="B85127" s="76"/>
      <c r="C85127" s="75"/>
    </row>
    <row r="85128" spans="2:3" x14ac:dyDescent="0.25">
      <c r="B85128" s="76"/>
      <c r="C85128" s="75"/>
    </row>
    <row r="85129" spans="2:3" x14ac:dyDescent="0.25">
      <c r="B85129" s="76"/>
      <c r="C85129" s="75"/>
    </row>
    <row r="85130" spans="2:3" x14ac:dyDescent="0.25">
      <c r="B85130" s="76"/>
      <c r="C85130" s="75"/>
    </row>
    <row r="85131" spans="2:3" x14ac:dyDescent="0.25">
      <c r="B85131" s="76"/>
      <c r="C85131" s="75"/>
    </row>
    <row r="85132" spans="2:3" x14ac:dyDescent="0.25">
      <c r="B85132" s="76"/>
      <c r="C85132" s="75"/>
    </row>
    <row r="85133" spans="2:3" x14ac:dyDescent="0.25">
      <c r="B85133" s="76"/>
      <c r="C85133" s="75"/>
    </row>
    <row r="85134" spans="2:3" x14ac:dyDescent="0.25">
      <c r="B85134" s="76"/>
      <c r="C85134" s="75"/>
    </row>
    <row r="85135" spans="2:3" x14ac:dyDescent="0.25">
      <c r="B85135" s="76"/>
      <c r="C85135" s="75"/>
    </row>
    <row r="85136" spans="2:3" x14ac:dyDescent="0.25">
      <c r="B85136" s="76"/>
      <c r="C85136" s="75"/>
    </row>
    <row r="85137" spans="2:3" x14ac:dyDescent="0.25">
      <c r="B85137" s="76"/>
      <c r="C85137" s="75"/>
    </row>
    <row r="85138" spans="2:3" x14ac:dyDescent="0.25">
      <c r="B85138" s="76"/>
      <c r="C85138" s="75"/>
    </row>
    <row r="85139" spans="2:3" x14ac:dyDescent="0.25">
      <c r="B85139" s="76"/>
      <c r="C85139" s="75"/>
    </row>
    <row r="85249" spans="2:3" x14ac:dyDescent="0.25">
      <c r="B85249" s="76"/>
      <c r="C85249" s="75"/>
    </row>
    <row r="85250" spans="2:3" x14ac:dyDescent="0.25">
      <c r="B85250" s="76"/>
      <c r="C85250" s="75"/>
    </row>
    <row r="85251" spans="2:3" x14ac:dyDescent="0.25">
      <c r="B85251" s="76"/>
      <c r="C85251" s="75"/>
    </row>
    <row r="85252" spans="2:3" x14ac:dyDescent="0.25">
      <c r="B85252" s="76"/>
      <c r="C85252" s="75"/>
    </row>
    <row r="85253" spans="2:3" x14ac:dyDescent="0.25">
      <c r="B85253" s="76"/>
      <c r="C85253" s="75"/>
    </row>
    <row r="85254" spans="2:3" x14ac:dyDescent="0.25">
      <c r="B85254" s="76"/>
      <c r="C85254" s="75"/>
    </row>
    <row r="85255" spans="2:3" x14ac:dyDescent="0.25">
      <c r="B85255" s="76"/>
      <c r="C85255" s="75"/>
    </row>
    <row r="85256" spans="2:3" x14ac:dyDescent="0.25">
      <c r="B85256" s="76"/>
      <c r="C85256" s="75"/>
    </row>
    <row r="85257" spans="2:3" x14ac:dyDescent="0.25">
      <c r="B85257" s="76"/>
      <c r="C85257" s="75"/>
    </row>
    <row r="85258" spans="2:3" x14ac:dyDescent="0.25">
      <c r="B85258" s="76"/>
      <c r="C85258" s="75"/>
    </row>
    <row r="85259" spans="2:3" x14ac:dyDescent="0.25">
      <c r="B85259" s="76"/>
      <c r="C85259" s="75"/>
    </row>
    <row r="85260" spans="2:3" x14ac:dyDescent="0.25">
      <c r="B85260" s="76"/>
      <c r="C85260" s="75"/>
    </row>
    <row r="85261" spans="2:3" x14ac:dyDescent="0.25">
      <c r="B85261" s="76"/>
      <c r="C85261" s="75"/>
    </row>
    <row r="85371" spans="2:3" x14ac:dyDescent="0.25">
      <c r="B85371" s="76"/>
      <c r="C85371" s="75"/>
    </row>
    <row r="85372" spans="2:3" x14ac:dyDescent="0.25">
      <c r="B85372" s="76"/>
      <c r="C85372" s="75"/>
    </row>
    <row r="85373" spans="2:3" x14ac:dyDescent="0.25">
      <c r="B85373" s="76"/>
      <c r="C85373" s="75"/>
    </row>
    <row r="85374" spans="2:3" x14ac:dyDescent="0.25">
      <c r="B85374" s="76"/>
      <c r="C85374" s="75"/>
    </row>
    <row r="85375" spans="2:3" x14ac:dyDescent="0.25">
      <c r="B85375" s="76"/>
      <c r="C85375" s="75"/>
    </row>
    <row r="85376" spans="2:3" x14ac:dyDescent="0.25">
      <c r="B85376" s="76"/>
      <c r="C85376" s="75"/>
    </row>
    <row r="85377" spans="2:3" x14ac:dyDescent="0.25">
      <c r="B85377" s="76"/>
      <c r="C85377" s="75"/>
    </row>
    <row r="85378" spans="2:3" x14ac:dyDescent="0.25">
      <c r="B85378" s="76"/>
      <c r="C85378" s="75"/>
    </row>
    <row r="85379" spans="2:3" x14ac:dyDescent="0.25">
      <c r="B85379" s="76"/>
      <c r="C85379" s="75"/>
    </row>
    <row r="85380" spans="2:3" x14ac:dyDescent="0.25">
      <c r="B85380" s="76"/>
      <c r="C85380" s="75"/>
    </row>
    <row r="85381" spans="2:3" x14ac:dyDescent="0.25">
      <c r="B85381" s="76"/>
      <c r="C85381" s="75"/>
    </row>
    <row r="85382" spans="2:3" x14ac:dyDescent="0.25">
      <c r="B85382" s="76"/>
      <c r="C85382" s="75"/>
    </row>
    <row r="85383" spans="2:3" x14ac:dyDescent="0.25">
      <c r="B85383" s="76"/>
      <c r="C85383" s="75"/>
    </row>
    <row r="85493" spans="2:3" x14ac:dyDescent="0.25">
      <c r="B85493" s="76"/>
      <c r="C85493" s="75"/>
    </row>
    <row r="85494" spans="2:3" x14ac:dyDescent="0.25">
      <c r="B85494" s="76"/>
      <c r="C85494" s="75"/>
    </row>
    <row r="85495" spans="2:3" x14ac:dyDescent="0.25">
      <c r="B85495" s="76"/>
      <c r="C85495" s="75"/>
    </row>
    <row r="85496" spans="2:3" x14ac:dyDescent="0.25">
      <c r="B85496" s="76"/>
      <c r="C85496" s="75"/>
    </row>
    <row r="85497" spans="2:3" x14ac:dyDescent="0.25">
      <c r="B85497" s="76"/>
      <c r="C85497" s="75"/>
    </row>
    <row r="85498" spans="2:3" x14ac:dyDescent="0.25">
      <c r="B85498" s="76"/>
      <c r="C85498" s="75"/>
    </row>
    <row r="85499" spans="2:3" x14ac:dyDescent="0.25">
      <c r="B85499" s="76"/>
      <c r="C85499" s="75"/>
    </row>
    <row r="85500" spans="2:3" x14ac:dyDescent="0.25">
      <c r="B85500" s="76"/>
      <c r="C85500" s="75"/>
    </row>
    <row r="85501" spans="2:3" x14ac:dyDescent="0.25">
      <c r="B85501" s="76"/>
      <c r="C85501" s="75"/>
    </row>
    <row r="85502" spans="2:3" x14ac:dyDescent="0.25">
      <c r="B85502" s="76"/>
      <c r="C85502" s="75"/>
    </row>
    <row r="85503" spans="2:3" x14ac:dyDescent="0.25">
      <c r="B85503" s="76"/>
      <c r="C85503" s="75"/>
    </row>
    <row r="85504" spans="2:3" x14ac:dyDescent="0.25">
      <c r="B85504" s="76"/>
      <c r="C85504" s="75"/>
    </row>
    <row r="85505" spans="2:3" x14ac:dyDescent="0.25">
      <c r="B85505" s="76"/>
      <c r="C85505" s="75"/>
    </row>
    <row r="85615" spans="2:3" x14ac:dyDescent="0.25">
      <c r="B85615" s="76"/>
      <c r="C85615" s="75"/>
    </row>
    <row r="85616" spans="2:3" x14ac:dyDescent="0.25">
      <c r="B85616" s="76"/>
      <c r="C85616" s="75"/>
    </row>
    <row r="85617" spans="2:3" x14ac:dyDescent="0.25">
      <c r="B85617" s="76"/>
      <c r="C85617" s="75"/>
    </row>
    <row r="85618" spans="2:3" x14ac:dyDescent="0.25">
      <c r="B85618" s="76"/>
      <c r="C85618" s="75"/>
    </row>
    <row r="85619" spans="2:3" x14ac:dyDescent="0.25">
      <c r="B85619" s="76"/>
      <c r="C85619" s="75"/>
    </row>
    <row r="85620" spans="2:3" x14ac:dyDescent="0.25">
      <c r="B85620" s="76"/>
      <c r="C85620" s="75"/>
    </row>
    <row r="85621" spans="2:3" x14ac:dyDescent="0.25">
      <c r="B85621" s="76"/>
      <c r="C85621" s="75"/>
    </row>
    <row r="85622" spans="2:3" x14ac:dyDescent="0.25">
      <c r="B85622" s="76"/>
      <c r="C85622" s="75"/>
    </row>
    <row r="85623" spans="2:3" x14ac:dyDescent="0.25">
      <c r="B85623" s="76"/>
      <c r="C85623" s="75"/>
    </row>
    <row r="85624" spans="2:3" x14ac:dyDescent="0.25">
      <c r="B85624" s="76"/>
      <c r="C85624" s="75"/>
    </row>
    <row r="85625" spans="2:3" x14ac:dyDescent="0.25">
      <c r="B85625" s="76"/>
      <c r="C85625" s="75"/>
    </row>
    <row r="85626" spans="2:3" x14ac:dyDescent="0.25">
      <c r="B85626" s="76"/>
      <c r="C85626" s="75"/>
    </row>
    <row r="85627" spans="2:3" x14ac:dyDescent="0.25">
      <c r="B85627" s="76"/>
      <c r="C85627" s="75"/>
    </row>
    <row r="85737" spans="2:3" x14ac:dyDescent="0.25">
      <c r="B85737" s="76"/>
      <c r="C85737" s="75"/>
    </row>
    <row r="85738" spans="2:3" x14ac:dyDescent="0.25">
      <c r="B85738" s="76"/>
      <c r="C85738" s="75"/>
    </row>
    <row r="85739" spans="2:3" x14ac:dyDescent="0.25">
      <c r="B85739" s="76"/>
      <c r="C85739" s="75"/>
    </row>
    <row r="85740" spans="2:3" x14ac:dyDescent="0.25">
      <c r="B85740" s="76"/>
      <c r="C85740" s="75"/>
    </row>
    <row r="85741" spans="2:3" x14ac:dyDescent="0.25">
      <c r="B85741" s="76"/>
      <c r="C85741" s="75"/>
    </row>
    <row r="85742" spans="2:3" x14ac:dyDescent="0.25">
      <c r="B85742" s="76"/>
      <c r="C85742" s="75"/>
    </row>
    <row r="85743" spans="2:3" x14ac:dyDescent="0.25">
      <c r="B85743" s="76"/>
      <c r="C85743" s="75"/>
    </row>
    <row r="85744" spans="2:3" x14ac:dyDescent="0.25">
      <c r="B85744" s="76"/>
      <c r="C85744" s="75"/>
    </row>
    <row r="85745" spans="2:3" x14ac:dyDescent="0.25">
      <c r="B85745" s="76"/>
      <c r="C85745" s="75"/>
    </row>
    <row r="85746" spans="2:3" x14ac:dyDescent="0.25">
      <c r="B85746" s="76"/>
      <c r="C85746" s="75"/>
    </row>
    <row r="85747" spans="2:3" x14ac:dyDescent="0.25">
      <c r="B85747" s="76"/>
      <c r="C85747" s="75"/>
    </row>
    <row r="85748" spans="2:3" x14ac:dyDescent="0.25">
      <c r="B85748" s="76"/>
      <c r="C85748" s="75"/>
    </row>
    <row r="85749" spans="2:3" x14ac:dyDescent="0.25">
      <c r="B85749" s="76"/>
      <c r="C85749" s="75"/>
    </row>
    <row r="85859" spans="2:3" x14ac:dyDescent="0.25">
      <c r="B85859" s="76"/>
      <c r="C85859" s="75"/>
    </row>
    <row r="85860" spans="2:3" x14ac:dyDescent="0.25">
      <c r="B85860" s="76"/>
      <c r="C85860" s="75"/>
    </row>
    <row r="85861" spans="2:3" x14ac:dyDescent="0.25">
      <c r="B85861" s="76"/>
      <c r="C85861" s="75"/>
    </row>
    <row r="85862" spans="2:3" x14ac:dyDescent="0.25">
      <c r="B85862" s="76"/>
      <c r="C85862" s="75"/>
    </row>
    <row r="85863" spans="2:3" x14ac:dyDescent="0.25">
      <c r="B85863" s="76"/>
      <c r="C85863" s="75"/>
    </row>
    <row r="85864" spans="2:3" x14ac:dyDescent="0.25">
      <c r="B85864" s="76"/>
      <c r="C85864" s="75"/>
    </row>
    <row r="85865" spans="2:3" x14ac:dyDescent="0.25">
      <c r="B85865" s="76"/>
      <c r="C85865" s="75"/>
    </row>
    <row r="85866" spans="2:3" x14ac:dyDescent="0.25">
      <c r="B85866" s="76"/>
      <c r="C85866" s="75"/>
    </row>
    <row r="85867" spans="2:3" x14ac:dyDescent="0.25">
      <c r="B85867" s="76"/>
      <c r="C85867" s="75"/>
    </row>
    <row r="85868" spans="2:3" x14ac:dyDescent="0.25">
      <c r="B85868" s="76"/>
      <c r="C85868" s="75"/>
    </row>
    <row r="85869" spans="2:3" x14ac:dyDescent="0.25">
      <c r="B85869" s="76"/>
      <c r="C85869" s="75"/>
    </row>
    <row r="85870" spans="2:3" x14ac:dyDescent="0.25">
      <c r="B85870" s="76"/>
      <c r="C85870" s="75"/>
    </row>
    <row r="85871" spans="2:3" x14ac:dyDescent="0.25">
      <c r="B85871" s="76"/>
      <c r="C85871" s="75"/>
    </row>
    <row r="85981" spans="2:3" x14ac:dyDescent="0.25">
      <c r="B85981" s="76"/>
      <c r="C85981" s="75"/>
    </row>
    <row r="85982" spans="2:3" x14ac:dyDescent="0.25">
      <c r="B85982" s="76"/>
      <c r="C85982" s="75"/>
    </row>
    <row r="85983" spans="2:3" x14ac:dyDescent="0.25">
      <c r="B85983" s="76"/>
      <c r="C85983" s="75"/>
    </row>
    <row r="85984" spans="2:3" x14ac:dyDescent="0.25">
      <c r="B85984" s="76"/>
      <c r="C85984" s="75"/>
    </row>
    <row r="85985" spans="2:3" x14ac:dyDescent="0.25">
      <c r="B85985" s="76"/>
      <c r="C85985" s="75"/>
    </row>
    <row r="85986" spans="2:3" x14ac:dyDescent="0.25">
      <c r="B85986" s="76"/>
      <c r="C85986" s="75"/>
    </row>
    <row r="85987" spans="2:3" x14ac:dyDescent="0.25">
      <c r="B85987" s="76"/>
      <c r="C85987" s="75"/>
    </row>
    <row r="85988" spans="2:3" x14ac:dyDescent="0.25">
      <c r="B85988" s="76"/>
      <c r="C85988" s="75"/>
    </row>
    <row r="85989" spans="2:3" x14ac:dyDescent="0.25">
      <c r="B85989" s="76"/>
      <c r="C85989" s="75"/>
    </row>
    <row r="85990" spans="2:3" x14ac:dyDescent="0.25">
      <c r="B85990" s="76"/>
      <c r="C85990" s="75"/>
    </row>
    <row r="85991" spans="2:3" x14ac:dyDescent="0.25">
      <c r="B85991" s="76"/>
      <c r="C85991" s="75"/>
    </row>
    <row r="85992" spans="2:3" x14ac:dyDescent="0.25">
      <c r="B85992" s="76"/>
      <c r="C85992" s="75"/>
    </row>
    <row r="85993" spans="2:3" x14ac:dyDescent="0.25">
      <c r="B85993" s="76"/>
      <c r="C85993" s="75"/>
    </row>
    <row r="86103" spans="2:3" x14ac:dyDescent="0.25">
      <c r="B86103" s="76"/>
      <c r="C86103" s="75"/>
    </row>
    <row r="86104" spans="2:3" x14ac:dyDescent="0.25">
      <c r="B86104" s="76"/>
      <c r="C86104" s="75"/>
    </row>
    <row r="86105" spans="2:3" x14ac:dyDescent="0.25">
      <c r="B86105" s="76"/>
      <c r="C86105" s="75"/>
    </row>
    <row r="86106" spans="2:3" x14ac:dyDescent="0.25">
      <c r="B86106" s="76"/>
      <c r="C86106" s="75"/>
    </row>
    <row r="86107" spans="2:3" x14ac:dyDescent="0.25">
      <c r="B86107" s="76"/>
      <c r="C86107" s="75"/>
    </row>
    <row r="86108" spans="2:3" x14ac:dyDescent="0.25">
      <c r="B86108" s="76"/>
      <c r="C86108" s="75"/>
    </row>
    <row r="86109" spans="2:3" x14ac:dyDescent="0.25">
      <c r="B86109" s="76"/>
      <c r="C86109" s="75"/>
    </row>
    <row r="86110" spans="2:3" x14ac:dyDescent="0.25">
      <c r="B86110" s="76"/>
      <c r="C86110" s="75"/>
    </row>
    <row r="86111" spans="2:3" x14ac:dyDescent="0.25">
      <c r="B86111" s="76"/>
      <c r="C86111" s="75"/>
    </row>
    <row r="86112" spans="2:3" x14ac:dyDescent="0.25">
      <c r="B86112" s="76"/>
      <c r="C86112" s="75"/>
    </row>
    <row r="86113" spans="2:3" x14ac:dyDescent="0.25">
      <c r="B86113" s="76"/>
      <c r="C86113" s="75"/>
    </row>
    <row r="86114" spans="2:3" x14ac:dyDescent="0.25">
      <c r="B86114" s="76"/>
      <c r="C86114" s="75"/>
    </row>
    <row r="86115" spans="2:3" x14ac:dyDescent="0.25">
      <c r="B86115" s="76"/>
      <c r="C86115" s="75"/>
    </row>
    <row r="86225" spans="2:3" x14ac:dyDescent="0.25">
      <c r="B86225" s="76"/>
      <c r="C86225" s="75"/>
    </row>
    <row r="86226" spans="2:3" x14ac:dyDescent="0.25">
      <c r="B86226" s="76"/>
      <c r="C86226" s="75"/>
    </row>
    <row r="86227" spans="2:3" x14ac:dyDescent="0.25">
      <c r="B86227" s="76"/>
      <c r="C86227" s="75"/>
    </row>
    <row r="86228" spans="2:3" x14ac:dyDescent="0.25">
      <c r="B86228" s="76"/>
      <c r="C86228" s="75"/>
    </row>
    <row r="86229" spans="2:3" x14ac:dyDescent="0.25">
      <c r="B86229" s="76"/>
      <c r="C86229" s="75"/>
    </row>
    <row r="86230" spans="2:3" x14ac:dyDescent="0.25">
      <c r="B86230" s="76"/>
      <c r="C86230" s="75"/>
    </row>
    <row r="86231" spans="2:3" x14ac:dyDescent="0.25">
      <c r="B86231" s="76"/>
      <c r="C86231" s="75"/>
    </row>
    <row r="86232" spans="2:3" x14ac:dyDescent="0.25">
      <c r="B86232" s="76"/>
      <c r="C86232" s="75"/>
    </row>
    <row r="86233" spans="2:3" x14ac:dyDescent="0.25">
      <c r="B86233" s="76"/>
      <c r="C86233" s="75"/>
    </row>
    <row r="86234" spans="2:3" x14ac:dyDescent="0.25">
      <c r="B86234" s="76"/>
      <c r="C86234" s="75"/>
    </row>
    <row r="86235" spans="2:3" x14ac:dyDescent="0.25">
      <c r="B86235" s="76"/>
      <c r="C86235" s="75"/>
    </row>
    <row r="86236" spans="2:3" x14ac:dyDescent="0.25">
      <c r="B86236" s="76"/>
      <c r="C86236" s="75"/>
    </row>
    <row r="86237" spans="2:3" x14ac:dyDescent="0.25">
      <c r="B86237" s="76"/>
      <c r="C86237" s="75"/>
    </row>
    <row r="86347" spans="2:3" x14ac:dyDescent="0.25">
      <c r="B86347" s="76"/>
      <c r="C86347" s="75"/>
    </row>
    <row r="86348" spans="2:3" x14ac:dyDescent="0.25">
      <c r="B86348" s="76"/>
      <c r="C86348" s="75"/>
    </row>
    <row r="86349" spans="2:3" x14ac:dyDescent="0.25">
      <c r="B86349" s="76"/>
      <c r="C86349" s="75"/>
    </row>
    <row r="86350" spans="2:3" x14ac:dyDescent="0.25">
      <c r="B86350" s="76"/>
      <c r="C86350" s="75"/>
    </row>
    <row r="86351" spans="2:3" x14ac:dyDescent="0.25">
      <c r="B86351" s="76"/>
      <c r="C86351" s="75"/>
    </row>
    <row r="86352" spans="2:3" x14ac:dyDescent="0.25">
      <c r="B86352" s="76"/>
      <c r="C86352" s="75"/>
    </row>
    <row r="86353" spans="2:3" x14ac:dyDescent="0.25">
      <c r="B86353" s="76"/>
      <c r="C86353" s="75"/>
    </row>
    <row r="86354" spans="2:3" x14ac:dyDescent="0.25">
      <c r="B86354" s="76"/>
      <c r="C86354" s="75"/>
    </row>
    <row r="86355" spans="2:3" x14ac:dyDescent="0.25">
      <c r="B86355" s="76"/>
      <c r="C86355" s="75"/>
    </row>
    <row r="86356" spans="2:3" x14ac:dyDescent="0.25">
      <c r="B86356" s="76"/>
      <c r="C86356" s="75"/>
    </row>
    <row r="86357" spans="2:3" x14ac:dyDescent="0.25">
      <c r="B86357" s="76"/>
      <c r="C86357" s="75"/>
    </row>
    <row r="86358" spans="2:3" x14ac:dyDescent="0.25">
      <c r="B86358" s="76"/>
      <c r="C86358" s="75"/>
    </row>
    <row r="86359" spans="2:3" x14ac:dyDescent="0.25">
      <c r="B86359" s="76"/>
      <c r="C86359" s="75"/>
    </row>
    <row r="86469" spans="2:3" x14ac:dyDescent="0.25">
      <c r="B86469" s="76"/>
      <c r="C86469" s="75"/>
    </row>
    <row r="86470" spans="2:3" x14ac:dyDescent="0.25">
      <c r="B86470" s="76"/>
      <c r="C86470" s="75"/>
    </row>
    <row r="86471" spans="2:3" x14ac:dyDescent="0.25">
      <c r="B86471" s="76"/>
      <c r="C86471" s="75"/>
    </row>
    <row r="86472" spans="2:3" x14ac:dyDescent="0.25">
      <c r="B86472" s="76"/>
      <c r="C86472" s="75"/>
    </row>
    <row r="86473" spans="2:3" x14ac:dyDescent="0.25">
      <c r="B86473" s="76"/>
      <c r="C86473" s="75"/>
    </row>
    <row r="86474" spans="2:3" x14ac:dyDescent="0.25">
      <c r="B86474" s="76"/>
      <c r="C86474" s="75"/>
    </row>
    <row r="86475" spans="2:3" x14ac:dyDescent="0.25">
      <c r="B86475" s="76"/>
      <c r="C86475" s="75"/>
    </row>
    <row r="86476" spans="2:3" x14ac:dyDescent="0.25">
      <c r="B86476" s="76"/>
      <c r="C86476" s="75"/>
    </row>
    <row r="86477" spans="2:3" x14ac:dyDescent="0.25">
      <c r="B86477" s="76"/>
      <c r="C86477" s="75"/>
    </row>
    <row r="86478" spans="2:3" x14ac:dyDescent="0.25">
      <c r="B86478" s="76"/>
      <c r="C86478" s="75"/>
    </row>
    <row r="86479" spans="2:3" x14ac:dyDescent="0.25">
      <c r="B86479" s="76"/>
      <c r="C86479" s="75"/>
    </row>
    <row r="86480" spans="2:3" x14ac:dyDescent="0.25">
      <c r="B86480" s="76"/>
      <c r="C86480" s="75"/>
    </row>
    <row r="86481" spans="2:3" x14ac:dyDescent="0.25">
      <c r="B86481" s="76"/>
      <c r="C86481" s="75"/>
    </row>
    <row r="86591" spans="2:3" x14ac:dyDescent="0.25">
      <c r="B86591" s="76"/>
      <c r="C86591" s="75"/>
    </row>
    <row r="86592" spans="2:3" x14ac:dyDescent="0.25">
      <c r="B86592" s="76"/>
      <c r="C86592" s="75"/>
    </row>
    <row r="86593" spans="2:3" x14ac:dyDescent="0.25">
      <c r="B86593" s="76"/>
      <c r="C86593" s="75"/>
    </row>
    <row r="86594" spans="2:3" x14ac:dyDescent="0.25">
      <c r="B86594" s="76"/>
      <c r="C86594" s="75"/>
    </row>
    <row r="86595" spans="2:3" x14ac:dyDescent="0.25">
      <c r="B86595" s="76"/>
      <c r="C86595" s="75"/>
    </row>
    <row r="86596" spans="2:3" x14ac:dyDescent="0.25">
      <c r="B86596" s="76"/>
      <c r="C86596" s="75"/>
    </row>
    <row r="86597" spans="2:3" x14ac:dyDescent="0.25">
      <c r="B86597" s="76"/>
      <c r="C86597" s="75"/>
    </row>
    <row r="86598" spans="2:3" x14ac:dyDescent="0.25">
      <c r="B86598" s="76"/>
      <c r="C86598" s="75"/>
    </row>
    <row r="86599" spans="2:3" x14ac:dyDescent="0.25">
      <c r="B86599" s="76"/>
      <c r="C86599" s="75"/>
    </row>
    <row r="86600" spans="2:3" x14ac:dyDescent="0.25">
      <c r="B86600" s="76"/>
      <c r="C86600" s="75"/>
    </row>
    <row r="86601" spans="2:3" x14ac:dyDescent="0.25">
      <c r="B86601" s="76"/>
      <c r="C86601" s="75"/>
    </row>
    <row r="86602" spans="2:3" x14ac:dyDescent="0.25">
      <c r="B86602" s="76"/>
      <c r="C86602" s="75"/>
    </row>
    <row r="86603" spans="2:3" x14ac:dyDescent="0.25">
      <c r="B86603" s="76"/>
      <c r="C86603" s="75"/>
    </row>
    <row r="86713" spans="2:3" x14ac:dyDescent="0.25">
      <c r="B86713" s="76"/>
      <c r="C86713" s="75"/>
    </row>
    <row r="86714" spans="2:3" x14ac:dyDescent="0.25">
      <c r="B86714" s="76"/>
      <c r="C86714" s="75"/>
    </row>
    <row r="86715" spans="2:3" x14ac:dyDescent="0.25">
      <c r="B86715" s="76"/>
      <c r="C86715" s="75"/>
    </row>
    <row r="86716" spans="2:3" x14ac:dyDescent="0.25">
      <c r="B86716" s="76"/>
      <c r="C86716" s="75"/>
    </row>
    <row r="86717" spans="2:3" x14ac:dyDescent="0.25">
      <c r="B86717" s="76"/>
      <c r="C86717" s="75"/>
    </row>
    <row r="86718" spans="2:3" x14ac:dyDescent="0.25">
      <c r="B86718" s="76"/>
      <c r="C86718" s="75"/>
    </row>
    <row r="86719" spans="2:3" x14ac:dyDescent="0.25">
      <c r="B86719" s="76"/>
      <c r="C86719" s="75"/>
    </row>
    <row r="86720" spans="2:3" x14ac:dyDescent="0.25">
      <c r="B86720" s="76"/>
      <c r="C86720" s="75"/>
    </row>
    <row r="86721" spans="2:3" x14ac:dyDescent="0.25">
      <c r="B86721" s="76"/>
      <c r="C86721" s="75"/>
    </row>
    <row r="86722" spans="2:3" x14ac:dyDescent="0.25">
      <c r="B86722" s="76"/>
      <c r="C86722" s="75"/>
    </row>
    <row r="86723" spans="2:3" x14ac:dyDescent="0.25">
      <c r="B86723" s="76"/>
      <c r="C86723" s="75"/>
    </row>
    <row r="86724" spans="2:3" x14ac:dyDescent="0.25">
      <c r="B86724" s="76"/>
      <c r="C86724" s="75"/>
    </row>
    <row r="86725" spans="2:3" x14ac:dyDescent="0.25">
      <c r="B86725" s="76"/>
      <c r="C86725" s="75"/>
    </row>
    <row r="86835" spans="2:3" x14ac:dyDescent="0.25">
      <c r="B86835" s="76"/>
      <c r="C86835" s="75"/>
    </row>
    <row r="86836" spans="2:3" x14ac:dyDescent="0.25">
      <c r="B86836" s="76"/>
      <c r="C86836" s="75"/>
    </row>
    <row r="86837" spans="2:3" x14ac:dyDescent="0.25">
      <c r="B86837" s="76"/>
      <c r="C86837" s="75"/>
    </row>
    <row r="86838" spans="2:3" x14ac:dyDescent="0.25">
      <c r="B86838" s="76"/>
      <c r="C86838" s="75"/>
    </row>
    <row r="86839" spans="2:3" x14ac:dyDescent="0.25">
      <c r="B86839" s="76"/>
      <c r="C86839" s="75"/>
    </row>
    <row r="86840" spans="2:3" x14ac:dyDescent="0.25">
      <c r="B86840" s="76"/>
      <c r="C86840" s="75"/>
    </row>
    <row r="86841" spans="2:3" x14ac:dyDescent="0.25">
      <c r="B86841" s="76"/>
      <c r="C86841" s="75"/>
    </row>
    <row r="86842" spans="2:3" x14ac:dyDescent="0.25">
      <c r="B86842" s="76"/>
      <c r="C86842" s="75"/>
    </row>
    <row r="86843" spans="2:3" x14ac:dyDescent="0.25">
      <c r="B86843" s="76"/>
      <c r="C86843" s="75"/>
    </row>
    <row r="86844" spans="2:3" x14ac:dyDescent="0.25">
      <c r="B86844" s="76"/>
      <c r="C86844" s="75"/>
    </row>
    <row r="86845" spans="2:3" x14ac:dyDescent="0.25">
      <c r="B86845" s="76"/>
      <c r="C86845" s="75"/>
    </row>
    <row r="86846" spans="2:3" x14ac:dyDescent="0.25">
      <c r="B86846" s="76"/>
      <c r="C86846" s="75"/>
    </row>
    <row r="86847" spans="2:3" x14ac:dyDescent="0.25">
      <c r="B86847" s="76"/>
      <c r="C86847" s="75"/>
    </row>
    <row r="86957" spans="2:3" x14ac:dyDescent="0.25">
      <c r="B86957" s="76"/>
      <c r="C86957" s="75"/>
    </row>
    <row r="86958" spans="2:3" x14ac:dyDescent="0.25">
      <c r="B86958" s="76"/>
      <c r="C86958" s="75"/>
    </row>
    <row r="86959" spans="2:3" x14ac:dyDescent="0.25">
      <c r="B86959" s="76"/>
      <c r="C86959" s="75"/>
    </row>
    <row r="86960" spans="2:3" x14ac:dyDescent="0.25">
      <c r="B86960" s="76"/>
      <c r="C86960" s="75"/>
    </row>
    <row r="86961" spans="2:3" x14ac:dyDescent="0.25">
      <c r="B86961" s="76"/>
      <c r="C86961" s="75"/>
    </row>
    <row r="86962" spans="2:3" x14ac:dyDescent="0.25">
      <c r="B86962" s="76"/>
      <c r="C86962" s="75"/>
    </row>
    <row r="86963" spans="2:3" x14ac:dyDescent="0.25">
      <c r="B86963" s="76"/>
      <c r="C86963" s="75"/>
    </row>
    <row r="86964" spans="2:3" x14ac:dyDescent="0.25">
      <c r="B86964" s="76"/>
      <c r="C86964" s="75"/>
    </row>
    <row r="86965" spans="2:3" x14ac:dyDescent="0.25">
      <c r="B86965" s="76"/>
      <c r="C86965" s="75"/>
    </row>
    <row r="86966" spans="2:3" x14ac:dyDescent="0.25">
      <c r="B86966" s="76"/>
      <c r="C86966" s="75"/>
    </row>
    <row r="86967" spans="2:3" x14ac:dyDescent="0.25">
      <c r="B86967" s="76"/>
      <c r="C86967" s="75"/>
    </row>
    <row r="86968" spans="2:3" x14ac:dyDescent="0.25">
      <c r="B86968" s="76"/>
      <c r="C86968" s="75"/>
    </row>
    <row r="86969" spans="2:3" x14ac:dyDescent="0.25">
      <c r="B86969" s="76"/>
      <c r="C86969" s="75"/>
    </row>
    <row r="87079" spans="2:3" x14ac:dyDescent="0.25">
      <c r="B87079" s="76"/>
      <c r="C87079" s="75"/>
    </row>
    <row r="87080" spans="2:3" x14ac:dyDescent="0.25">
      <c r="B87080" s="76"/>
      <c r="C87080" s="75"/>
    </row>
    <row r="87081" spans="2:3" x14ac:dyDescent="0.25">
      <c r="B87081" s="76"/>
      <c r="C87081" s="75"/>
    </row>
    <row r="87082" spans="2:3" x14ac:dyDescent="0.25">
      <c r="B87082" s="76"/>
      <c r="C87082" s="75"/>
    </row>
    <row r="87083" spans="2:3" x14ac:dyDescent="0.25">
      <c r="B87083" s="76"/>
      <c r="C87083" s="75"/>
    </row>
    <row r="87084" spans="2:3" x14ac:dyDescent="0.25">
      <c r="B87084" s="76"/>
      <c r="C87084" s="75"/>
    </row>
    <row r="87085" spans="2:3" x14ac:dyDescent="0.25">
      <c r="B87085" s="76"/>
      <c r="C87085" s="75"/>
    </row>
    <row r="87086" spans="2:3" x14ac:dyDescent="0.25">
      <c r="B87086" s="76"/>
      <c r="C87086" s="75"/>
    </row>
    <row r="87087" spans="2:3" x14ac:dyDescent="0.25">
      <c r="B87087" s="76"/>
      <c r="C87087" s="75"/>
    </row>
    <row r="87088" spans="2:3" x14ac:dyDescent="0.25">
      <c r="B87088" s="76"/>
      <c r="C87088" s="75"/>
    </row>
    <row r="87089" spans="2:3" x14ac:dyDescent="0.25">
      <c r="B87089" s="76"/>
      <c r="C87089" s="75"/>
    </row>
    <row r="87090" spans="2:3" x14ac:dyDescent="0.25">
      <c r="B87090" s="76"/>
      <c r="C87090" s="75"/>
    </row>
    <row r="87091" spans="2:3" x14ac:dyDescent="0.25">
      <c r="B87091" s="76"/>
      <c r="C87091" s="75"/>
    </row>
    <row r="87201" spans="2:3" x14ac:dyDescent="0.25">
      <c r="B87201" s="76"/>
      <c r="C87201" s="75"/>
    </row>
    <row r="87202" spans="2:3" x14ac:dyDescent="0.25">
      <c r="B87202" s="76"/>
      <c r="C87202" s="75"/>
    </row>
    <row r="87203" spans="2:3" x14ac:dyDescent="0.25">
      <c r="B87203" s="76"/>
      <c r="C87203" s="75"/>
    </row>
    <row r="87204" spans="2:3" x14ac:dyDescent="0.25">
      <c r="B87204" s="76"/>
      <c r="C87204" s="75"/>
    </row>
    <row r="87205" spans="2:3" x14ac:dyDescent="0.25">
      <c r="B87205" s="76"/>
      <c r="C87205" s="75"/>
    </row>
    <row r="87206" spans="2:3" x14ac:dyDescent="0.25">
      <c r="B87206" s="76"/>
      <c r="C87206" s="75"/>
    </row>
    <row r="87207" spans="2:3" x14ac:dyDescent="0.25">
      <c r="B87207" s="76"/>
      <c r="C87207" s="75"/>
    </row>
    <row r="87208" spans="2:3" x14ac:dyDescent="0.25">
      <c r="B87208" s="76"/>
      <c r="C87208" s="75"/>
    </row>
    <row r="87209" spans="2:3" x14ac:dyDescent="0.25">
      <c r="B87209" s="76"/>
      <c r="C87209" s="75"/>
    </row>
    <row r="87210" spans="2:3" x14ac:dyDescent="0.25">
      <c r="B87210" s="76"/>
      <c r="C87210" s="75"/>
    </row>
    <row r="87211" spans="2:3" x14ac:dyDescent="0.25">
      <c r="B87211" s="76"/>
      <c r="C87211" s="75"/>
    </row>
    <row r="87212" spans="2:3" x14ac:dyDescent="0.25">
      <c r="B87212" s="76"/>
      <c r="C87212" s="75"/>
    </row>
    <row r="87213" spans="2:3" x14ac:dyDescent="0.25">
      <c r="B87213" s="76"/>
      <c r="C87213" s="75"/>
    </row>
    <row r="87323" spans="2:3" x14ac:dyDescent="0.25">
      <c r="B87323" s="76"/>
      <c r="C87323" s="75"/>
    </row>
    <row r="87324" spans="2:3" x14ac:dyDescent="0.25">
      <c r="B87324" s="76"/>
      <c r="C87324" s="75"/>
    </row>
    <row r="87325" spans="2:3" x14ac:dyDescent="0.25">
      <c r="B87325" s="76"/>
      <c r="C87325" s="75"/>
    </row>
    <row r="87326" spans="2:3" x14ac:dyDescent="0.25">
      <c r="B87326" s="76"/>
      <c r="C87326" s="75"/>
    </row>
    <row r="87327" spans="2:3" x14ac:dyDescent="0.25">
      <c r="B87327" s="76"/>
      <c r="C87327" s="75"/>
    </row>
    <row r="87328" spans="2:3" x14ac:dyDescent="0.25">
      <c r="B87328" s="76"/>
      <c r="C87328" s="75"/>
    </row>
    <row r="87329" spans="2:3" x14ac:dyDescent="0.25">
      <c r="B87329" s="76"/>
      <c r="C87329" s="75"/>
    </row>
    <row r="87330" spans="2:3" x14ac:dyDescent="0.25">
      <c r="B87330" s="76"/>
      <c r="C87330" s="75"/>
    </row>
    <row r="87331" spans="2:3" x14ac:dyDescent="0.25">
      <c r="B87331" s="76"/>
      <c r="C87331" s="75"/>
    </row>
    <row r="87332" spans="2:3" x14ac:dyDescent="0.25">
      <c r="B87332" s="76"/>
      <c r="C87332" s="75"/>
    </row>
    <row r="87333" spans="2:3" x14ac:dyDescent="0.25">
      <c r="B87333" s="76"/>
      <c r="C87333" s="75"/>
    </row>
    <row r="87334" spans="2:3" x14ac:dyDescent="0.25">
      <c r="B87334" s="76"/>
      <c r="C87334" s="75"/>
    </row>
    <row r="87335" spans="2:3" x14ac:dyDescent="0.25">
      <c r="B87335" s="76"/>
      <c r="C87335" s="75"/>
    </row>
    <row r="87445" spans="2:3" x14ac:dyDescent="0.25">
      <c r="B87445" s="76"/>
      <c r="C87445" s="75"/>
    </row>
    <row r="87446" spans="2:3" x14ac:dyDescent="0.25">
      <c r="B87446" s="76"/>
      <c r="C87446" s="75"/>
    </row>
    <row r="87447" spans="2:3" x14ac:dyDescent="0.25">
      <c r="B87447" s="76"/>
      <c r="C87447" s="75"/>
    </row>
    <row r="87448" spans="2:3" x14ac:dyDescent="0.25">
      <c r="B87448" s="76"/>
      <c r="C87448" s="75"/>
    </row>
    <row r="87449" spans="2:3" x14ac:dyDescent="0.25">
      <c r="B87449" s="76"/>
      <c r="C87449" s="75"/>
    </row>
    <row r="87450" spans="2:3" x14ac:dyDescent="0.25">
      <c r="B87450" s="76"/>
      <c r="C87450" s="75"/>
    </row>
    <row r="87451" spans="2:3" x14ac:dyDescent="0.25">
      <c r="B87451" s="76"/>
      <c r="C87451" s="75"/>
    </row>
    <row r="87452" spans="2:3" x14ac:dyDescent="0.25">
      <c r="B87452" s="76"/>
      <c r="C87452" s="75"/>
    </row>
    <row r="87453" spans="2:3" x14ac:dyDescent="0.25">
      <c r="B87453" s="76"/>
      <c r="C87453" s="75"/>
    </row>
    <row r="87454" spans="2:3" x14ac:dyDescent="0.25">
      <c r="B87454" s="76"/>
      <c r="C87454" s="75"/>
    </row>
    <row r="87455" spans="2:3" x14ac:dyDescent="0.25">
      <c r="B87455" s="76"/>
      <c r="C87455" s="75"/>
    </row>
    <row r="87456" spans="2:3" x14ac:dyDescent="0.25">
      <c r="B87456" s="76"/>
      <c r="C87456" s="75"/>
    </row>
    <row r="87457" spans="2:3" x14ac:dyDescent="0.25">
      <c r="B87457" s="76"/>
      <c r="C87457" s="75"/>
    </row>
    <row r="87567" spans="2:3" x14ac:dyDescent="0.25">
      <c r="B87567" s="76"/>
      <c r="C87567" s="75"/>
    </row>
    <row r="87568" spans="2:3" x14ac:dyDescent="0.25">
      <c r="B87568" s="76"/>
      <c r="C87568" s="75"/>
    </row>
    <row r="87569" spans="2:3" x14ac:dyDescent="0.25">
      <c r="B87569" s="76"/>
      <c r="C87569" s="75"/>
    </row>
    <row r="87570" spans="2:3" x14ac:dyDescent="0.25">
      <c r="B87570" s="76"/>
      <c r="C87570" s="75"/>
    </row>
    <row r="87571" spans="2:3" x14ac:dyDescent="0.25">
      <c r="B87571" s="76"/>
      <c r="C87571" s="75"/>
    </row>
    <row r="87572" spans="2:3" x14ac:dyDescent="0.25">
      <c r="B87572" s="76"/>
      <c r="C87572" s="75"/>
    </row>
    <row r="87573" spans="2:3" x14ac:dyDescent="0.25">
      <c r="B87573" s="76"/>
      <c r="C87573" s="75"/>
    </row>
    <row r="87574" spans="2:3" x14ac:dyDescent="0.25">
      <c r="B87574" s="76"/>
      <c r="C87574" s="75"/>
    </row>
    <row r="87575" spans="2:3" x14ac:dyDescent="0.25">
      <c r="B87575" s="76"/>
      <c r="C87575" s="75"/>
    </row>
    <row r="87576" spans="2:3" x14ac:dyDescent="0.25">
      <c r="B87576" s="76"/>
      <c r="C87576" s="75"/>
    </row>
    <row r="87577" spans="2:3" x14ac:dyDescent="0.25">
      <c r="B87577" s="76"/>
      <c r="C87577" s="75"/>
    </row>
    <row r="87578" spans="2:3" x14ac:dyDescent="0.25">
      <c r="B87578" s="76"/>
      <c r="C87578" s="75"/>
    </row>
    <row r="87579" spans="2:3" x14ac:dyDescent="0.25">
      <c r="B87579" s="76"/>
      <c r="C87579" s="75"/>
    </row>
    <row r="87689" spans="2:3" x14ac:dyDescent="0.25">
      <c r="B87689" s="76"/>
      <c r="C87689" s="75"/>
    </row>
    <row r="87690" spans="2:3" x14ac:dyDescent="0.25">
      <c r="B87690" s="76"/>
      <c r="C87690" s="75"/>
    </row>
    <row r="87691" spans="2:3" x14ac:dyDescent="0.25">
      <c r="B87691" s="76"/>
      <c r="C87691" s="75"/>
    </row>
    <row r="87692" spans="2:3" x14ac:dyDescent="0.25">
      <c r="B87692" s="76"/>
      <c r="C87692" s="75"/>
    </row>
    <row r="87693" spans="2:3" x14ac:dyDescent="0.25">
      <c r="B87693" s="76"/>
      <c r="C87693" s="75"/>
    </row>
    <row r="87694" spans="2:3" x14ac:dyDescent="0.25">
      <c r="B87694" s="76"/>
      <c r="C87694" s="75"/>
    </row>
    <row r="87695" spans="2:3" x14ac:dyDescent="0.25">
      <c r="B87695" s="76"/>
      <c r="C87695" s="75"/>
    </row>
    <row r="87696" spans="2:3" x14ac:dyDescent="0.25">
      <c r="B87696" s="76"/>
      <c r="C87696" s="75"/>
    </row>
    <row r="87697" spans="2:3" x14ac:dyDescent="0.25">
      <c r="B87697" s="76"/>
      <c r="C87697" s="75"/>
    </row>
    <row r="87698" spans="2:3" x14ac:dyDescent="0.25">
      <c r="B87698" s="76"/>
      <c r="C87698" s="75"/>
    </row>
    <row r="87699" spans="2:3" x14ac:dyDescent="0.25">
      <c r="B87699" s="76"/>
      <c r="C87699" s="75"/>
    </row>
    <row r="87700" spans="2:3" x14ac:dyDescent="0.25">
      <c r="B87700" s="76"/>
      <c r="C87700" s="75"/>
    </row>
    <row r="87701" spans="2:3" x14ac:dyDescent="0.25">
      <c r="B87701" s="76"/>
      <c r="C87701" s="75"/>
    </row>
    <row r="87811" spans="2:3" x14ac:dyDescent="0.25">
      <c r="B87811" s="76"/>
      <c r="C87811" s="75"/>
    </row>
    <row r="87812" spans="2:3" x14ac:dyDescent="0.25">
      <c r="B87812" s="76"/>
      <c r="C87812" s="75"/>
    </row>
    <row r="87813" spans="2:3" x14ac:dyDescent="0.25">
      <c r="B87813" s="76"/>
      <c r="C87813" s="75"/>
    </row>
    <row r="87814" spans="2:3" x14ac:dyDescent="0.25">
      <c r="B87814" s="76"/>
      <c r="C87814" s="75"/>
    </row>
    <row r="87815" spans="2:3" x14ac:dyDescent="0.25">
      <c r="B87815" s="76"/>
      <c r="C87815" s="75"/>
    </row>
    <row r="87816" spans="2:3" x14ac:dyDescent="0.25">
      <c r="B87816" s="76"/>
      <c r="C87816" s="75"/>
    </row>
    <row r="87817" spans="2:3" x14ac:dyDescent="0.25">
      <c r="B87817" s="76"/>
      <c r="C87817" s="75"/>
    </row>
    <row r="87818" spans="2:3" x14ac:dyDescent="0.25">
      <c r="B87818" s="76"/>
      <c r="C87818" s="75"/>
    </row>
    <row r="87819" spans="2:3" x14ac:dyDescent="0.25">
      <c r="B87819" s="76"/>
      <c r="C87819" s="75"/>
    </row>
    <row r="87820" spans="2:3" x14ac:dyDescent="0.25">
      <c r="B87820" s="76"/>
      <c r="C87820" s="75"/>
    </row>
    <row r="87821" spans="2:3" x14ac:dyDescent="0.25">
      <c r="B87821" s="76"/>
      <c r="C87821" s="75"/>
    </row>
    <row r="87822" spans="2:3" x14ac:dyDescent="0.25">
      <c r="B87822" s="76"/>
      <c r="C87822" s="75"/>
    </row>
    <row r="87823" spans="2:3" x14ac:dyDescent="0.25">
      <c r="B87823" s="76"/>
      <c r="C87823" s="75"/>
    </row>
    <row r="87933" spans="2:3" x14ac:dyDescent="0.25">
      <c r="B87933" s="76"/>
      <c r="C87933" s="75"/>
    </row>
    <row r="87934" spans="2:3" x14ac:dyDescent="0.25">
      <c r="B87934" s="76"/>
      <c r="C87934" s="75"/>
    </row>
    <row r="87935" spans="2:3" x14ac:dyDescent="0.25">
      <c r="B87935" s="76"/>
      <c r="C87935" s="75"/>
    </row>
    <row r="87936" spans="2:3" x14ac:dyDescent="0.25">
      <c r="B87936" s="76"/>
      <c r="C87936" s="75"/>
    </row>
    <row r="87937" spans="2:3" x14ac:dyDescent="0.25">
      <c r="B87937" s="76"/>
      <c r="C87937" s="75"/>
    </row>
    <row r="87938" spans="2:3" x14ac:dyDescent="0.25">
      <c r="B87938" s="76"/>
      <c r="C87938" s="75"/>
    </row>
    <row r="87939" spans="2:3" x14ac:dyDescent="0.25">
      <c r="B87939" s="76"/>
      <c r="C87939" s="75"/>
    </row>
    <row r="87940" spans="2:3" x14ac:dyDescent="0.25">
      <c r="B87940" s="76"/>
      <c r="C87940" s="75"/>
    </row>
    <row r="87941" spans="2:3" x14ac:dyDescent="0.25">
      <c r="B87941" s="76"/>
      <c r="C87941" s="75"/>
    </row>
    <row r="87942" spans="2:3" x14ac:dyDescent="0.25">
      <c r="B87942" s="76"/>
      <c r="C87942" s="75"/>
    </row>
    <row r="87943" spans="2:3" x14ac:dyDescent="0.25">
      <c r="B87943" s="76"/>
      <c r="C87943" s="75"/>
    </row>
    <row r="87944" spans="2:3" x14ac:dyDescent="0.25">
      <c r="B87944" s="76"/>
      <c r="C87944" s="75"/>
    </row>
    <row r="87945" spans="2:3" x14ac:dyDescent="0.25">
      <c r="B87945" s="76"/>
      <c r="C87945" s="75"/>
    </row>
    <row r="88055" spans="2:3" x14ac:dyDescent="0.25">
      <c r="B88055" s="76"/>
      <c r="C88055" s="75"/>
    </row>
    <row r="88056" spans="2:3" x14ac:dyDescent="0.25">
      <c r="B88056" s="76"/>
      <c r="C88056" s="75"/>
    </row>
    <row r="88057" spans="2:3" x14ac:dyDescent="0.25">
      <c r="B88057" s="76"/>
      <c r="C88057" s="75"/>
    </row>
    <row r="88058" spans="2:3" x14ac:dyDescent="0.25">
      <c r="B88058" s="76"/>
      <c r="C88058" s="75"/>
    </row>
    <row r="88059" spans="2:3" x14ac:dyDescent="0.25">
      <c r="B88059" s="76"/>
      <c r="C88059" s="75"/>
    </row>
    <row r="88060" spans="2:3" x14ac:dyDescent="0.25">
      <c r="B88060" s="76"/>
      <c r="C88060" s="75"/>
    </row>
    <row r="88061" spans="2:3" x14ac:dyDescent="0.25">
      <c r="B88061" s="76"/>
      <c r="C88061" s="75"/>
    </row>
    <row r="88062" spans="2:3" x14ac:dyDescent="0.25">
      <c r="B88062" s="76"/>
      <c r="C88062" s="75"/>
    </row>
    <row r="88063" spans="2:3" x14ac:dyDescent="0.25">
      <c r="B88063" s="76"/>
      <c r="C88063" s="75"/>
    </row>
    <row r="88064" spans="2:3" x14ac:dyDescent="0.25">
      <c r="B88064" s="76"/>
      <c r="C88064" s="75"/>
    </row>
    <row r="88065" spans="2:3" x14ac:dyDescent="0.25">
      <c r="B88065" s="76"/>
      <c r="C88065" s="75"/>
    </row>
    <row r="88066" spans="2:3" x14ac:dyDescent="0.25">
      <c r="B88066" s="76"/>
      <c r="C88066" s="75"/>
    </row>
    <row r="88067" spans="2:3" x14ac:dyDescent="0.25">
      <c r="B88067" s="76"/>
      <c r="C88067" s="75"/>
    </row>
    <row r="88177" spans="2:3" x14ac:dyDescent="0.25">
      <c r="B88177" s="76"/>
      <c r="C88177" s="75"/>
    </row>
    <row r="88178" spans="2:3" x14ac:dyDescent="0.25">
      <c r="B88178" s="76"/>
      <c r="C88178" s="75"/>
    </row>
    <row r="88179" spans="2:3" x14ac:dyDescent="0.25">
      <c r="B88179" s="76"/>
      <c r="C88179" s="75"/>
    </row>
    <row r="88180" spans="2:3" x14ac:dyDescent="0.25">
      <c r="B88180" s="76"/>
      <c r="C88180" s="75"/>
    </row>
    <row r="88181" spans="2:3" x14ac:dyDescent="0.25">
      <c r="B88181" s="76"/>
      <c r="C88181" s="75"/>
    </row>
    <row r="88182" spans="2:3" x14ac:dyDescent="0.25">
      <c r="B88182" s="76"/>
      <c r="C88182" s="75"/>
    </row>
    <row r="88183" spans="2:3" x14ac:dyDescent="0.25">
      <c r="B88183" s="76"/>
      <c r="C88183" s="75"/>
    </row>
    <row r="88184" spans="2:3" x14ac:dyDescent="0.25">
      <c r="B88184" s="76"/>
      <c r="C88184" s="75"/>
    </row>
    <row r="88185" spans="2:3" x14ac:dyDescent="0.25">
      <c r="B88185" s="76"/>
      <c r="C88185" s="75"/>
    </row>
    <row r="88186" spans="2:3" x14ac:dyDescent="0.25">
      <c r="B88186" s="76"/>
      <c r="C88186" s="75"/>
    </row>
    <row r="88187" spans="2:3" x14ac:dyDescent="0.25">
      <c r="B88187" s="76"/>
      <c r="C88187" s="75"/>
    </row>
    <row r="88188" spans="2:3" x14ac:dyDescent="0.25">
      <c r="B88188" s="76"/>
      <c r="C88188" s="75"/>
    </row>
    <row r="88189" spans="2:3" x14ac:dyDescent="0.25">
      <c r="B88189" s="76"/>
      <c r="C88189" s="75"/>
    </row>
    <row r="88299" spans="2:3" x14ac:dyDescent="0.25">
      <c r="B88299" s="76"/>
      <c r="C88299" s="75"/>
    </row>
    <row r="88300" spans="2:3" x14ac:dyDescent="0.25">
      <c r="B88300" s="76"/>
      <c r="C88300" s="75"/>
    </row>
    <row r="88301" spans="2:3" x14ac:dyDescent="0.25">
      <c r="B88301" s="76"/>
      <c r="C88301" s="75"/>
    </row>
    <row r="88302" spans="2:3" x14ac:dyDescent="0.25">
      <c r="B88302" s="76"/>
      <c r="C88302" s="75"/>
    </row>
    <row r="88303" spans="2:3" x14ac:dyDescent="0.25">
      <c r="B88303" s="76"/>
      <c r="C88303" s="75"/>
    </row>
    <row r="88304" spans="2:3" x14ac:dyDescent="0.25">
      <c r="B88304" s="76"/>
      <c r="C88304" s="75"/>
    </row>
    <row r="88305" spans="2:3" x14ac:dyDescent="0.25">
      <c r="B88305" s="76"/>
      <c r="C88305" s="75"/>
    </row>
    <row r="88306" spans="2:3" x14ac:dyDescent="0.25">
      <c r="B88306" s="76"/>
      <c r="C88306" s="75"/>
    </row>
    <row r="88307" spans="2:3" x14ac:dyDescent="0.25">
      <c r="B88307" s="76"/>
      <c r="C88307" s="75"/>
    </row>
    <row r="88308" spans="2:3" x14ac:dyDescent="0.25">
      <c r="B88308" s="76"/>
      <c r="C88308" s="75"/>
    </row>
    <row r="88309" spans="2:3" x14ac:dyDescent="0.25">
      <c r="B88309" s="76"/>
      <c r="C88309" s="75"/>
    </row>
    <row r="88310" spans="2:3" x14ac:dyDescent="0.25">
      <c r="B88310" s="76"/>
      <c r="C88310" s="75"/>
    </row>
    <row r="88311" spans="2:3" x14ac:dyDescent="0.25">
      <c r="B88311" s="76"/>
      <c r="C88311" s="75"/>
    </row>
    <row r="88421" spans="2:3" x14ac:dyDescent="0.25">
      <c r="B88421" s="76"/>
      <c r="C88421" s="75"/>
    </row>
    <row r="88422" spans="2:3" x14ac:dyDescent="0.25">
      <c r="B88422" s="76"/>
      <c r="C88422" s="75"/>
    </row>
    <row r="88423" spans="2:3" x14ac:dyDescent="0.25">
      <c r="B88423" s="76"/>
      <c r="C88423" s="75"/>
    </row>
    <row r="88424" spans="2:3" x14ac:dyDescent="0.25">
      <c r="B88424" s="76"/>
      <c r="C88424" s="75"/>
    </row>
    <row r="88425" spans="2:3" x14ac:dyDescent="0.25">
      <c r="B88425" s="76"/>
      <c r="C88425" s="75"/>
    </row>
    <row r="88426" spans="2:3" x14ac:dyDescent="0.25">
      <c r="B88426" s="76"/>
      <c r="C88426" s="75"/>
    </row>
    <row r="88427" spans="2:3" x14ac:dyDescent="0.25">
      <c r="B88427" s="76"/>
      <c r="C88427" s="75"/>
    </row>
    <row r="88428" spans="2:3" x14ac:dyDescent="0.25">
      <c r="B88428" s="76"/>
      <c r="C88428" s="75"/>
    </row>
    <row r="88429" spans="2:3" x14ac:dyDescent="0.25">
      <c r="B88429" s="76"/>
      <c r="C88429" s="75"/>
    </row>
    <row r="88430" spans="2:3" x14ac:dyDescent="0.25">
      <c r="B88430" s="76"/>
      <c r="C88430" s="75"/>
    </row>
    <row r="88431" spans="2:3" x14ac:dyDescent="0.25">
      <c r="B88431" s="76"/>
      <c r="C88431" s="75"/>
    </row>
    <row r="88432" spans="2:3" x14ac:dyDescent="0.25">
      <c r="B88432" s="76"/>
      <c r="C88432" s="75"/>
    </row>
    <row r="88433" spans="2:3" x14ac:dyDescent="0.25">
      <c r="B88433" s="76"/>
      <c r="C88433" s="75"/>
    </row>
    <row r="88543" spans="2:3" x14ac:dyDescent="0.25">
      <c r="B88543" s="76"/>
      <c r="C88543" s="75"/>
    </row>
    <row r="88544" spans="2:3" x14ac:dyDescent="0.25">
      <c r="B88544" s="76"/>
      <c r="C88544" s="75"/>
    </row>
    <row r="88545" spans="2:3" x14ac:dyDescent="0.25">
      <c r="B88545" s="76"/>
      <c r="C88545" s="75"/>
    </row>
    <row r="88546" spans="2:3" x14ac:dyDescent="0.25">
      <c r="B88546" s="76"/>
      <c r="C88546" s="75"/>
    </row>
    <row r="88547" spans="2:3" x14ac:dyDescent="0.25">
      <c r="B88547" s="76"/>
      <c r="C88547" s="75"/>
    </row>
    <row r="88548" spans="2:3" x14ac:dyDescent="0.25">
      <c r="B88548" s="76"/>
      <c r="C88548" s="75"/>
    </row>
    <row r="88549" spans="2:3" x14ac:dyDescent="0.25">
      <c r="B88549" s="76"/>
      <c r="C88549" s="75"/>
    </row>
    <row r="88550" spans="2:3" x14ac:dyDescent="0.25">
      <c r="B88550" s="76"/>
      <c r="C88550" s="75"/>
    </row>
    <row r="88551" spans="2:3" x14ac:dyDescent="0.25">
      <c r="B88551" s="76"/>
      <c r="C88551" s="75"/>
    </row>
    <row r="88552" spans="2:3" x14ac:dyDescent="0.25">
      <c r="B88552" s="76"/>
      <c r="C88552" s="75"/>
    </row>
    <row r="88553" spans="2:3" x14ac:dyDescent="0.25">
      <c r="B88553" s="76"/>
      <c r="C88553" s="75"/>
    </row>
    <row r="88554" spans="2:3" x14ac:dyDescent="0.25">
      <c r="B88554" s="76"/>
      <c r="C88554" s="75"/>
    </row>
    <row r="88555" spans="2:3" x14ac:dyDescent="0.25">
      <c r="B88555" s="76"/>
      <c r="C88555" s="75"/>
    </row>
    <row r="88665" spans="2:3" x14ac:dyDescent="0.25">
      <c r="B88665" s="76"/>
      <c r="C88665" s="75"/>
    </row>
    <row r="88666" spans="2:3" x14ac:dyDescent="0.25">
      <c r="B88666" s="76"/>
      <c r="C88666" s="75"/>
    </row>
    <row r="88667" spans="2:3" x14ac:dyDescent="0.25">
      <c r="B88667" s="76"/>
      <c r="C88667" s="75"/>
    </row>
    <row r="88668" spans="2:3" x14ac:dyDescent="0.25">
      <c r="B88668" s="76"/>
      <c r="C88668" s="75"/>
    </row>
    <row r="88669" spans="2:3" x14ac:dyDescent="0.25">
      <c r="B88669" s="76"/>
      <c r="C88669" s="75"/>
    </row>
    <row r="88670" spans="2:3" x14ac:dyDescent="0.25">
      <c r="B88670" s="76"/>
      <c r="C88670" s="75"/>
    </row>
    <row r="88671" spans="2:3" x14ac:dyDescent="0.25">
      <c r="B88671" s="76"/>
      <c r="C88671" s="75"/>
    </row>
    <row r="88672" spans="2:3" x14ac:dyDescent="0.25">
      <c r="B88672" s="76"/>
      <c r="C88672" s="75"/>
    </row>
    <row r="88673" spans="2:3" x14ac:dyDescent="0.25">
      <c r="B88673" s="76"/>
      <c r="C88673" s="75"/>
    </row>
    <row r="88674" spans="2:3" x14ac:dyDescent="0.25">
      <c r="B88674" s="76"/>
      <c r="C88674" s="75"/>
    </row>
    <row r="88675" spans="2:3" x14ac:dyDescent="0.25">
      <c r="B88675" s="76"/>
      <c r="C88675" s="75"/>
    </row>
    <row r="88676" spans="2:3" x14ac:dyDescent="0.25">
      <c r="B88676" s="76"/>
      <c r="C88676" s="75"/>
    </row>
    <row r="88677" spans="2:3" x14ac:dyDescent="0.25">
      <c r="B88677" s="76"/>
      <c r="C88677" s="75"/>
    </row>
    <row r="88787" spans="2:3" x14ac:dyDescent="0.25">
      <c r="B88787" s="76"/>
      <c r="C88787" s="75"/>
    </row>
    <row r="88788" spans="2:3" x14ac:dyDescent="0.25">
      <c r="B88788" s="76"/>
      <c r="C88788" s="75"/>
    </row>
    <row r="88789" spans="2:3" x14ac:dyDescent="0.25">
      <c r="B88789" s="76"/>
      <c r="C88789" s="75"/>
    </row>
    <row r="88790" spans="2:3" x14ac:dyDescent="0.25">
      <c r="B88790" s="76"/>
      <c r="C88790" s="75"/>
    </row>
    <row r="88791" spans="2:3" x14ac:dyDescent="0.25">
      <c r="B88791" s="76"/>
      <c r="C88791" s="75"/>
    </row>
    <row r="88792" spans="2:3" x14ac:dyDescent="0.25">
      <c r="B88792" s="76"/>
      <c r="C88792" s="75"/>
    </row>
    <row r="88793" spans="2:3" x14ac:dyDescent="0.25">
      <c r="B88793" s="76"/>
      <c r="C88793" s="75"/>
    </row>
    <row r="88794" spans="2:3" x14ac:dyDescent="0.25">
      <c r="B88794" s="76"/>
      <c r="C88794" s="75"/>
    </row>
    <row r="88795" spans="2:3" x14ac:dyDescent="0.25">
      <c r="B88795" s="76"/>
      <c r="C88795" s="75"/>
    </row>
    <row r="88796" spans="2:3" x14ac:dyDescent="0.25">
      <c r="B88796" s="76"/>
      <c r="C88796" s="75"/>
    </row>
    <row r="88797" spans="2:3" x14ac:dyDescent="0.25">
      <c r="B88797" s="76"/>
      <c r="C88797" s="75"/>
    </row>
    <row r="88798" spans="2:3" x14ac:dyDescent="0.25">
      <c r="B88798" s="76"/>
      <c r="C88798" s="75"/>
    </row>
    <row r="88799" spans="2:3" x14ac:dyDescent="0.25">
      <c r="B88799" s="76"/>
      <c r="C88799" s="75"/>
    </row>
    <row r="88909" spans="2:3" x14ac:dyDescent="0.25">
      <c r="B88909" s="76"/>
      <c r="C88909" s="75"/>
    </row>
    <row r="88910" spans="2:3" x14ac:dyDescent="0.25">
      <c r="B88910" s="76"/>
      <c r="C88910" s="75"/>
    </row>
    <row r="88911" spans="2:3" x14ac:dyDescent="0.25">
      <c r="B88911" s="76"/>
      <c r="C88911" s="75"/>
    </row>
    <row r="88912" spans="2:3" x14ac:dyDescent="0.25">
      <c r="B88912" s="76"/>
      <c r="C88912" s="75"/>
    </row>
    <row r="88913" spans="2:3" x14ac:dyDescent="0.25">
      <c r="B88913" s="76"/>
      <c r="C88913" s="75"/>
    </row>
    <row r="88914" spans="2:3" x14ac:dyDescent="0.25">
      <c r="B88914" s="76"/>
      <c r="C88914" s="75"/>
    </row>
    <row r="88915" spans="2:3" x14ac:dyDescent="0.25">
      <c r="B88915" s="76"/>
      <c r="C88915" s="75"/>
    </row>
    <row r="88916" spans="2:3" x14ac:dyDescent="0.25">
      <c r="B88916" s="76"/>
      <c r="C88916" s="75"/>
    </row>
    <row r="88917" spans="2:3" x14ac:dyDescent="0.25">
      <c r="B88917" s="76"/>
      <c r="C88917" s="75"/>
    </row>
    <row r="88918" spans="2:3" x14ac:dyDescent="0.25">
      <c r="B88918" s="76"/>
      <c r="C88918" s="75"/>
    </row>
    <row r="88919" spans="2:3" x14ac:dyDescent="0.25">
      <c r="B88919" s="76"/>
      <c r="C88919" s="75"/>
    </row>
    <row r="88920" spans="2:3" x14ac:dyDescent="0.25">
      <c r="B88920" s="76"/>
      <c r="C88920" s="75"/>
    </row>
    <row r="88921" spans="2:3" x14ac:dyDescent="0.25">
      <c r="B88921" s="76"/>
      <c r="C88921" s="75"/>
    </row>
    <row r="89031" spans="2:3" x14ac:dyDescent="0.25">
      <c r="B89031" s="76"/>
      <c r="C89031" s="75"/>
    </row>
    <row r="89032" spans="2:3" x14ac:dyDescent="0.25">
      <c r="B89032" s="76"/>
      <c r="C89032" s="75"/>
    </row>
    <row r="89033" spans="2:3" x14ac:dyDescent="0.25">
      <c r="B89033" s="76"/>
      <c r="C89033" s="75"/>
    </row>
    <row r="89034" spans="2:3" x14ac:dyDescent="0.25">
      <c r="B89034" s="76"/>
      <c r="C89034" s="75"/>
    </row>
    <row r="89035" spans="2:3" x14ac:dyDescent="0.25">
      <c r="B89035" s="76"/>
      <c r="C89035" s="75"/>
    </row>
    <row r="89036" spans="2:3" x14ac:dyDescent="0.25">
      <c r="B89036" s="76"/>
      <c r="C89036" s="75"/>
    </row>
    <row r="89037" spans="2:3" x14ac:dyDescent="0.25">
      <c r="B89037" s="76"/>
      <c r="C89037" s="75"/>
    </row>
    <row r="89038" spans="2:3" x14ac:dyDescent="0.25">
      <c r="B89038" s="76"/>
      <c r="C89038" s="75"/>
    </row>
    <row r="89039" spans="2:3" x14ac:dyDescent="0.25">
      <c r="B89039" s="76"/>
      <c r="C89039" s="75"/>
    </row>
    <row r="89040" spans="2:3" x14ac:dyDescent="0.25">
      <c r="B89040" s="76"/>
      <c r="C89040" s="75"/>
    </row>
    <row r="89041" spans="2:3" x14ac:dyDescent="0.25">
      <c r="B89041" s="76"/>
      <c r="C89041" s="75"/>
    </row>
    <row r="89042" spans="2:3" x14ac:dyDescent="0.25">
      <c r="B89042" s="76"/>
      <c r="C89042" s="75"/>
    </row>
    <row r="89043" spans="2:3" x14ac:dyDescent="0.25">
      <c r="B89043" s="76"/>
      <c r="C89043" s="75"/>
    </row>
    <row r="89153" spans="2:3" x14ac:dyDescent="0.25">
      <c r="B89153" s="76"/>
      <c r="C89153" s="75"/>
    </row>
    <row r="89154" spans="2:3" x14ac:dyDescent="0.25">
      <c r="B89154" s="76"/>
      <c r="C89154" s="75"/>
    </row>
    <row r="89155" spans="2:3" x14ac:dyDescent="0.25">
      <c r="B89155" s="76"/>
      <c r="C89155" s="75"/>
    </row>
    <row r="89156" spans="2:3" x14ac:dyDescent="0.25">
      <c r="B89156" s="76"/>
      <c r="C89156" s="75"/>
    </row>
    <row r="89157" spans="2:3" x14ac:dyDescent="0.25">
      <c r="B89157" s="76"/>
      <c r="C89157" s="75"/>
    </row>
    <row r="89158" spans="2:3" x14ac:dyDescent="0.25">
      <c r="B89158" s="76"/>
      <c r="C89158" s="75"/>
    </row>
    <row r="89159" spans="2:3" x14ac:dyDescent="0.25">
      <c r="B89159" s="76"/>
      <c r="C89159" s="75"/>
    </row>
    <row r="89160" spans="2:3" x14ac:dyDescent="0.25">
      <c r="B89160" s="76"/>
      <c r="C89160" s="75"/>
    </row>
    <row r="89161" spans="2:3" x14ac:dyDescent="0.25">
      <c r="B89161" s="76"/>
      <c r="C89161" s="75"/>
    </row>
    <row r="89162" spans="2:3" x14ac:dyDescent="0.25">
      <c r="B89162" s="76"/>
      <c r="C89162" s="75"/>
    </row>
    <row r="89163" spans="2:3" x14ac:dyDescent="0.25">
      <c r="B89163" s="76"/>
      <c r="C89163" s="75"/>
    </row>
    <row r="89164" spans="2:3" x14ac:dyDescent="0.25">
      <c r="B89164" s="76"/>
      <c r="C89164" s="75"/>
    </row>
    <row r="89165" spans="2:3" x14ac:dyDescent="0.25">
      <c r="B89165" s="76"/>
      <c r="C89165" s="75"/>
    </row>
    <row r="89275" spans="2:3" x14ac:dyDescent="0.25">
      <c r="B89275" s="76"/>
      <c r="C89275" s="75"/>
    </row>
    <row r="89276" spans="2:3" x14ac:dyDescent="0.25">
      <c r="B89276" s="76"/>
      <c r="C89276" s="75"/>
    </row>
    <row r="89277" spans="2:3" x14ac:dyDescent="0.25">
      <c r="B89277" s="76"/>
      <c r="C89277" s="75"/>
    </row>
    <row r="89278" spans="2:3" x14ac:dyDescent="0.25">
      <c r="B89278" s="76"/>
      <c r="C89278" s="75"/>
    </row>
    <row r="89279" spans="2:3" x14ac:dyDescent="0.25">
      <c r="B89279" s="76"/>
      <c r="C89279" s="75"/>
    </row>
    <row r="89280" spans="2:3" x14ac:dyDescent="0.25">
      <c r="B89280" s="76"/>
      <c r="C89280" s="75"/>
    </row>
    <row r="89281" spans="2:3" x14ac:dyDescent="0.25">
      <c r="B89281" s="76"/>
      <c r="C89281" s="75"/>
    </row>
    <row r="89282" spans="2:3" x14ac:dyDescent="0.25">
      <c r="B89282" s="76"/>
      <c r="C89282" s="75"/>
    </row>
    <row r="89283" spans="2:3" x14ac:dyDescent="0.25">
      <c r="B89283" s="76"/>
      <c r="C89283" s="75"/>
    </row>
    <row r="89284" spans="2:3" x14ac:dyDescent="0.25">
      <c r="B89284" s="76"/>
      <c r="C89284" s="75"/>
    </row>
    <row r="89285" spans="2:3" x14ac:dyDescent="0.25">
      <c r="B89285" s="76"/>
      <c r="C89285" s="75"/>
    </row>
    <row r="89286" spans="2:3" x14ac:dyDescent="0.25">
      <c r="B89286" s="76"/>
      <c r="C89286" s="75"/>
    </row>
    <row r="89287" spans="2:3" x14ac:dyDescent="0.25">
      <c r="B89287" s="76"/>
      <c r="C89287" s="75"/>
    </row>
    <row r="89397" spans="2:3" x14ac:dyDescent="0.25">
      <c r="B89397" s="76"/>
      <c r="C89397" s="75"/>
    </row>
    <row r="89398" spans="2:3" x14ac:dyDescent="0.25">
      <c r="B89398" s="76"/>
      <c r="C89398" s="75"/>
    </row>
    <row r="89399" spans="2:3" x14ac:dyDescent="0.25">
      <c r="B89399" s="76"/>
      <c r="C89399" s="75"/>
    </row>
    <row r="89400" spans="2:3" x14ac:dyDescent="0.25">
      <c r="B89400" s="76"/>
      <c r="C89400" s="75"/>
    </row>
    <row r="89401" spans="2:3" x14ac:dyDescent="0.25">
      <c r="B89401" s="76"/>
      <c r="C89401" s="75"/>
    </row>
    <row r="89402" spans="2:3" x14ac:dyDescent="0.25">
      <c r="B89402" s="76"/>
      <c r="C89402" s="75"/>
    </row>
    <row r="89403" spans="2:3" x14ac:dyDescent="0.25">
      <c r="B89403" s="76"/>
      <c r="C89403" s="75"/>
    </row>
    <row r="89404" spans="2:3" x14ac:dyDescent="0.25">
      <c r="B89404" s="76"/>
      <c r="C89404" s="75"/>
    </row>
    <row r="89405" spans="2:3" x14ac:dyDescent="0.25">
      <c r="B89405" s="76"/>
      <c r="C89405" s="75"/>
    </row>
    <row r="89406" spans="2:3" x14ac:dyDescent="0.25">
      <c r="B89406" s="76"/>
      <c r="C89406" s="75"/>
    </row>
    <row r="89407" spans="2:3" x14ac:dyDescent="0.25">
      <c r="B89407" s="76"/>
      <c r="C89407" s="75"/>
    </row>
    <row r="89408" spans="2:3" x14ac:dyDescent="0.25">
      <c r="B89408" s="76"/>
      <c r="C89408" s="75"/>
    </row>
    <row r="89409" spans="2:3" x14ac:dyDescent="0.25">
      <c r="B89409" s="76"/>
      <c r="C89409" s="75"/>
    </row>
    <row r="89519" spans="2:3" x14ac:dyDescent="0.25">
      <c r="B89519" s="76"/>
      <c r="C89519" s="75"/>
    </row>
    <row r="89520" spans="2:3" x14ac:dyDescent="0.25">
      <c r="B89520" s="76"/>
      <c r="C89520" s="75"/>
    </row>
    <row r="89521" spans="2:3" x14ac:dyDescent="0.25">
      <c r="B89521" s="76"/>
      <c r="C89521" s="75"/>
    </row>
    <row r="89522" spans="2:3" x14ac:dyDescent="0.25">
      <c r="B89522" s="76"/>
      <c r="C89522" s="75"/>
    </row>
    <row r="89523" spans="2:3" x14ac:dyDescent="0.25">
      <c r="B89523" s="76"/>
      <c r="C89523" s="75"/>
    </row>
    <row r="89524" spans="2:3" x14ac:dyDescent="0.25">
      <c r="B89524" s="76"/>
      <c r="C89524" s="75"/>
    </row>
    <row r="89525" spans="2:3" x14ac:dyDescent="0.25">
      <c r="B89525" s="76"/>
      <c r="C89525" s="75"/>
    </row>
    <row r="89526" spans="2:3" x14ac:dyDescent="0.25">
      <c r="B89526" s="76"/>
      <c r="C89526" s="75"/>
    </row>
    <row r="89527" spans="2:3" x14ac:dyDescent="0.25">
      <c r="B89527" s="76"/>
      <c r="C89527" s="75"/>
    </row>
    <row r="89528" spans="2:3" x14ac:dyDescent="0.25">
      <c r="B89528" s="76"/>
      <c r="C89528" s="75"/>
    </row>
    <row r="89529" spans="2:3" x14ac:dyDescent="0.25">
      <c r="B89529" s="76"/>
      <c r="C89529" s="75"/>
    </row>
    <row r="89530" spans="2:3" x14ac:dyDescent="0.25">
      <c r="B89530" s="76"/>
      <c r="C89530" s="75"/>
    </row>
    <row r="89531" spans="2:3" x14ac:dyDescent="0.25">
      <c r="B89531" s="76"/>
      <c r="C89531" s="75"/>
    </row>
    <row r="89641" spans="2:3" x14ac:dyDescent="0.25">
      <c r="B89641" s="76"/>
      <c r="C89641" s="75"/>
    </row>
    <row r="89642" spans="2:3" x14ac:dyDescent="0.25">
      <c r="B89642" s="76"/>
      <c r="C89642" s="75"/>
    </row>
    <row r="89643" spans="2:3" x14ac:dyDescent="0.25">
      <c r="B89643" s="76"/>
      <c r="C89643" s="75"/>
    </row>
    <row r="89644" spans="2:3" x14ac:dyDescent="0.25">
      <c r="B89644" s="76"/>
      <c r="C89644" s="75"/>
    </row>
    <row r="89645" spans="2:3" x14ac:dyDescent="0.25">
      <c r="B89645" s="76"/>
      <c r="C89645" s="75"/>
    </row>
    <row r="89646" spans="2:3" x14ac:dyDescent="0.25">
      <c r="B89646" s="76"/>
      <c r="C89646" s="75"/>
    </row>
    <row r="89647" spans="2:3" x14ac:dyDescent="0.25">
      <c r="B89647" s="76"/>
      <c r="C89647" s="75"/>
    </row>
    <row r="89648" spans="2:3" x14ac:dyDescent="0.25">
      <c r="B89648" s="76"/>
      <c r="C89648" s="75"/>
    </row>
    <row r="89649" spans="2:3" x14ac:dyDescent="0.25">
      <c r="B89649" s="76"/>
      <c r="C89649" s="75"/>
    </row>
    <row r="89650" spans="2:3" x14ac:dyDescent="0.25">
      <c r="B89650" s="76"/>
      <c r="C89650" s="75"/>
    </row>
    <row r="89651" spans="2:3" x14ac:dyDescent="0.25">
      <c r="B89651" s="76"/>
      <c r="C89651" s="75"/>
    </row>
    <row r="89652" spans="2:3" x14ac:dyDescent="0.25">
      <c r="B89652" s="76"/>
      <c r="C89652" s="75"/>
    </row>
    <row r="89653" spans="2:3" x14ac:dyDescent="0.25">
      <c r="B89653" s="76"/>
      <c r="C89653" s="75"/>
    </row>
    <row r="89763" spans="2:3" x14ac:dyDescent="0.25">
      <c r="B89763" s="76"/>
      <c r="C89763" s="75"/>
    </row>
    <row r="89764" spans="2:3" x14ac:dyDescent="0.25">
      <c r="B89764" s="76"/>
      <c r="C89764" s="75"/>
    </row>
    <row r="89765" spans="2:3" x14ac:dyDescent="0.25">
      <c r="B89765" s="76"/>
      <c r="C89765" s="75"/>
    </row>
    <row r="89766" spans="2:3" x14ac:dyDescent="0.25">
      <c r="B89766" s="76"/>
      <c r="C89766" s="75"/>
    </row>
    <row r="89767" spans="2:3" x14ac:dyDescent="0.25">
      <c r="B89767" s="76"/>
      <c r="C89767" s="75"/>
    </row>
    <row r="89768" spans="2:3" x14ac:dyDescent="0.25">
      <c r="B89768" s="76"/>
      <c r="C89768" s="75"/>
    </row>
    <row r="89769" spans="2:3" x14ac:dyDescent="0.25">
      <c r="B89769" s="76"/>
      <c r="C89769" s="75"/>
    </row>
    <row r="89770" spans="2:3" x14ac:dyDescent="0.25">
      <c r="B89770" s="76"/>
      <c r="C89770" s="75"/>
    </row>
    <row r="89771" spans="2:3" x14ac:dyDescent="0.25">
      <c r="B89771" s="76"/>
      <c r="C89771" s="75"/>
    </row>
    <row r="89772" spans="2:3" x14ac:dyDescent="0.25">
      <c r="B89772" s="76"/>
      <c r="C89772" s="75"/>
    </row>
    <row r="89773" spans="2:3" x14ac:dyDescent="0.25">
      <c r="B89773" s="76"/>
      <c r="C89773" s="75"/>
    </row>
    <row r="89774" spans="2:3" x14ac:dyDescent="0.25">
      <c r="B89774" s="76"/>
      <c r="C89774" s="75"/>
    </row>
    <row r="89775" spans="2:3" x14ac:dyDescent="0.25">
      <c r="B89775" s="76"/>
      <c r="C89775" s="75"/>
    </row>
    <row r="89885" spans="2:3" x14ac:dyDescent="0.25">
      <c r="B89885" s="76"/>
      <c r="C89885" s="75"/>
    </row>
    <row r="89886" spans="2:3" x14ac:dyDescent="0.25">
      <c r="B89886" s="76"/>
      <c r="C89886" s="75"/>
    </row>
    <row r="89887" spans="2:3" x14ac:dyDescent="0.25">
      <c r="B89887" s="76"/>
      <c r="C89887" s="75"/>
    </row>
    <row r="89888" spans="2:3" x14ac:dyDescent="0.25">
      <c r="B89888" s="76"/>
      <c r="C89888" s="75"/>
    </row>
    <row r="89889" spans="2:3" x14ac:dyDescent="0.25">
      <c r="B89889" s="76"/>
      <c r="C89889" s="75"/>
    </row>
    <row r="89890" spans="2:3" x14ac:dyDescent="0.25">
      <c r="B89890" s="76"/>
      <c r="C89890" s="75"/>
    </row>
    <row r="89891" spans="2:3" x14ac:dyDescent="0.25">
      <c r="B89891" s="76"/>
      <c r="C89891" s="75"/>
    </row>
    <row r="89892" spans="2:3" x14ac:dyDescent="0.25">
      <c r="B89892" s="76"/>
      <c r="C89892" s="75"/>
    </row>
    <row r="89893" spans="2:3" x14ac:dyDescent="0.25">
      <c r="B89893" s="76"/>
      <c r="C89893" s="75"/>
    </row>
    <row r="89894" spans="2:3" x14ac:dyDescent="0.25">
      <c r="B89894" s="76"/>
      <c r="C89894" s="75"/>
    </row>
    <row r="89895" spans="2:3" x14ac:dyDescent="0.25">
      <c r="B89895" s="76"/>
      <c r="C89895" s="75"/>
    </row>
    <row r="89896" spans="2:3" x14ac:dyDescent="0.25">
      <c r="B89896" s="76"/>
      <c r="C89896" s="75"/>
    </row>
    <row r="89897" spans="2:3" x14ac:dyDescent="0.25">
      <c r="B89897" s="76"/>
      <c r="C89897" s="75"/>
    </row>
    <row r="90007" spans="2:3" x14ac:dyDescent="0.25">
      <c r="B90007" s="76"/>
      <c r="C90007" s="75"/>
    </row>
    <row r="90008" spans="2:3" x14ac:dyDescent="0.25">
      <c r="B90008" s="76"/>
      <c r="C90008" s="75"/>
    </row>
    <row r="90009" spans="2:3" x14ac:dyDescent="0.25">
      <c r="B90009" s="76"/>
      <c r="C90009" s="75"/>
    </row>
    <row r="90010" spans="2:3" x14ac:dyDescent="0.25">
      <c r="B90010" s="76"/>
      <c r="C90010" s="75"/>
    </row>
    <row r="90011" spans="2:3" x14ac:dyDescent="0.25">
      <c r="B90011" s="76"/>
      <c r="C90011" s="75"/>
    </row>
    <row r="90012" spans="2:3" x14ac:dyDescent="0.25">
      <c r="B90012" s="76"/>
      <c r="C90012" s="75"/>
    </row>
    <row r="90013" spans="2:3" x14ac:dyDescent="0.25">
      <c r="B90013" s="76"/>
      <c r="C90013" s="75"/>
    </row>
    <row r="90014" spans="2:3" x14ac:dyDescent="0.25">
      <c r="B90014" s="76"/>
      <c r="C90014" s="75"/>
    </row>
    <row r="90015" spans="2:3" x14ac:dyDescent="0.25">
      <c r="B90015" s="76"/>
      <c r="C90015" s="75"/>
    </row>
    <row r="90016" spans="2:3" x14ac:dyDescent="0.25">
      <c r="B90016" s="76"/>
      <c r="C90016" s="75"/>
    </row>
    <row r="90017" spans="2:3" x14ac:dyDescent="0.25">
      <c r="B90017" s="76"/>
      <c r="C90017" s="75"/>
    </row>
    <row r="90018" spans="2:3" x14ac:dyDescent="0.25">
      <c r="B90018" s="76"/>
      <c r="C90018" s="75"/>
    </row>
    <row r="90019" spans="2:3" x14ac:dyDescent="0.25">
      <c r="B90019" s="76"/>
      <c r="C90019" s="75"/>
    </row>
    <row r="90129" spans="2:3" x14ac:dyDescent="0.25">
      <c r="B90129" s="76"/>
      <c r="C90129" s="75"/>
    </row>
    <row r="90130" spans="2:3" x14ac:dyDescent="0.25">
      <c r="B90130" s="76"/>
      <c r="C90130" s="75"/>
    </row>
    <row r="90131" spans="2:3" x14ac:dyDescent="0.25">
      <c r="B90131" s="76"/>
      <c r="C90131" s="75"/>
    </row>
    <row r="90132" spans="2:3" x14ac:dyDescent="0.25">
      <c r="B90132" s="76"/>
      <c r="C90132" s="75"/>
    </row>
    <row r="90133" spans="2:3" x14ac:dyDescent="0.25">
      <c r="B90133" s="76"/>
      <c r="C90133" s="75"/>
    </row>
    <row r="90134" spans="2:3" x14ac:dyDescent="0.25">
      <c r="B90134" s="76"/>
      <c r="C90134" s="75"/>
    </row>
    <row r="90135" spans="2:3" x14ac:dyDescent="0.25">
      <c r="B90135" s="76"/>
      <c r="C90135" s="75"/>
    </row>
    <row r="90136" spans="2:3" x14ac:dyDescent="0.25">
      <c r="B90136" s="76"/>
      <c r="C90136" s="75"/>
    </row>
    <row r="90137" spans="2:3" x14ac:dyDescent="0.25">
      <c r="B90137" s="76"/>
      <c r="C90137" s="75"/>
    </row>
    <row r="90138" spans="2:3" x14ac:dyDescent="0.25">
      <c r="B90138" s="76"/>
      <c r="C90138" s="75"/>
    </row>
    <row r="90139" spans="2:3" x14ac:dyDescent="0.25">
      <c r="B90139" s="76"/>
      <c r="C90139" s="75"/>
    </row>
    <row r="90140" spans="2:3" x14ac:dyDescent="0.25">
      <c r="B90140" s="76"/>
      <c r="C90140" s="75"/>
    </row>
    <row r="90141" spans="2:3" x14ac:dyDescent="0.25">
      <c r="B90141" s="76"/>
      <c r="C90141" s="75"/>
    </row>
    <row r="90251" spans="2:3" x14ac:dyDescent="0.25">
      <c r="B90251" s="76"/>
      <c r="C90251" s="75"/>
    </row>
    <row r="90252" spans="2:3" x14ac:dyDescent="0.25">
      <c r="B90252" s="76"/>
      <c r="C90252" s="75"/>
    </row>
    <row r="90253" spans="2:3" x14ac:dyDescent="0.25">
      <c r="B90253" s="76"/>
      <c r="C90253" s="75"/>
    </row>
    <row r="90254" spans="2:3" x14ac:dyDescent="0.25">
      <c r="B90254" s="76"/>
      <c r="C90254" s="75"/>
    </row>
    <row r="90255" spans="2:3" x14ac:dyDescent="0.25">
      <c r="B90255" s="76"/>
      <c r="C90255" s="75"/>
    </row>
    <row r="90256" spans="2:3" x14ac:dyDescent="0.25">
      <c r="B90256" s="76"/>
      <c r="C90256" s="75"/>
    </row>
    <row r="90257" spans="2:3" x14ac:dyDescent="0.25">
      <c r="B90257" s="76"/>
      <c r="C90257" s="75"/>
    </row>
    <row r="90258" spans="2:3" x14ac:dyDescent="0.25">
      <c r="B90258" s="76"/>
      <c r="C90258" s="75"/>
    </row>
    <row r="90259" spans="2:3" x14ac:dyDescent="0.25">
      <c r="B90259" s="76"/>
      <c r="C90259" s="75"/>
    </row>
    <row r="90260" spans="2:3" x14ac:dyDescent="0.25">
      <c r="B90260" s="76"/>
      <c r="C90260" s="75"/>
    </row>
    <row r="90261" spans="2:3" x14ac:dyDescent="0.25">
      <c r="B90261" s="76"/>
      <c r="C90261" s="75"/>
    </row>
    <row r="90262" spans="2:3" x14ac:dyDescent="0.25">
      <c r="B90262" s="76"/>
      <c r="C90262" s="75"/>
    </row>
    <row r="90263" spans="2:3" x14ac:dyDescent="0.25">
      <c r="B90263" s="76"/>
      <c r="C90263" s="75"/>
    </row>
    <row r="90373" spans="2:3" x14ac:dyDescent="0.25">
      <c r="B90373" s="76"/>
      <c r="C90373" s="75"/>
    </row>
    <row r="90374" spans="2:3" x14ac:dyDescent="0.25">
      <c r="B90374" s="76"/>
      <c r="C90374" s="75"/>
    </row>
    <row r="90375" spans="2:3" x14ac:dyDescent="0.25">
      <c r="B90375" s="76"/>
      <c r="C90375" s="75"/>
    </row>
    <row r="90376" spans="2:3" x14ac:dyDescent="0.25">
      <c r="B90376" s="76"/>
      <c r="C90376" s="75"/>
    </row>
    <row r="90377" spans="2:3" x14ac:dyDescent="0.25">
      <c r="B90377" s="76"/>
      <c r="C90377" s="75"/>
    </row>
    <row r="90378" spans="2:3" x14ac:dyDescent="0.25">
      <c r="B90378" s="76"/>
      <c r="C90378" s="75"/>
    </row>
    <row r="90379" spans="2:3" x14ac:dyDescent="0.25">
      <c r="B90379" s="76"/>
      <c r="C90379" s="75"/>
    </row>
    <row r="90380" spans="2:3" x14ac:dyDescent="0.25">
      <c r="B90380" s="76"/>
      <c r="C90380" s="75"/>
    </row>
    <row r="90381" spans="2:3" x14ac:dyDescent="0.25">
      <c r="B90381" s="76"/>
      <c r="C90381" s="75"/>
    </row>
    <row r="90382" spans="2:3" x14ac:dyDescent="0.25">
      <c r="B90382" s="76"/>
      <c r="C90382" s="75"/>
    </row>
    <row r="90383" spans="2:3" x14ac:dyDescent="0.25">
      <c r="B90383" s="76"/>
      <c r="C90383" s="75"/>
    </row>
    <row r="90384" spans="2:3" x14ac:dyDescent="0.25">
      <c r="B90384" s="76"/>
      <c r="C90384" s="75"/>
    </row>
    <row r="90385" spans="2:3" x14ac:dyDescent="0.25">
      <c r="B90385" s="76"/>
      <c r="C90385" s="75"/>
    </row>
    <row r="90495" spans="2:3" x14ac:dyDescent="0.25">
      <c r="B90495" s="76"/>
      <c r="C90495" s="75"/>
    </row>
    <row r="90496" spans="2:3" x14ac:dyDescent="0.25">
      <c r="B90496" s="76"/>
      <c r="C90496" s="75"/>
    </row>
    <row r="90497" spans="2:3" x14ac:dyDescent="0.25">
      <c r="B90497" s="76"/>
      <c r="C90497" s="75"/>
    </row>
    <row r="90498" spans="2:3" x14ac:dyDescent="0.25">
      <c r="B90498" s="76"/>
      <c r="C90498" s="75"/>
    </row>
    <row r="90499" spans="2:3" x14ac:dyDescent="0.25">
      <c r="B90499" s="76"/>
      <c r="C90499" s="75"/>
    </row>
    <row r="90500" spans="2:3" x14ac:dyDescent="0.25">
      <c r="B90500" s="76"/>
      <c r="C90500" s="75"/>
    </row>
    <row r="90501" spans="2:3" x14ac:dyDescent="0.25">
      <c r="B90501" s="76"/>
      <c r="C90501" s="75"/>
    </row>
    <row r="90502" spans="2:3" x14ac:dyDescent="0.25">
      <c r="B90502" s="76"/>
      <c r="C90502" s="75"/>
    </row>
    <row r="90503" spans="2:3" x14ac:dyDescent="0.25">
      <c r="B90503" s="76"/>
      <c r="C90503" s="75"/>
    </row>
    <row r="90504" spans="2:3" x14ac:dyDescent="0.25">
      <c r="B90504" s="76"/>
      <c r="C90504" s="75"/>
    </row>
    <row r="90505" spans="2:3" x14ac:dyDescent="0.25">
      <c r="B90505" s="76"/>
      <c r="C90505" s="75"/>
    </row>
    <row r="90506" spans="2:3" x14ac:dyDescent="0.25">
      <c r="B90506" s="76"/>
      <c r="C90506" s="75"/>
    </row>
    <row r="90507" spans="2:3" x14ac:dyDescent="0.25">
      <c r="B90507" s="76"/>
      <c r="C90507" s="75"/>
    </row>
    <row r="90617" spans="2:3" x14ac:dyDescent="0.25">
      <c r="B90617" s="76"/>
      <c r="C90617" s="75"/>
    </row>
    <row r="90618" spans="2:3" x14ac:dyDescent="0.25">
      <c r="B90618" s="76"/>
      <c r="C90618" s="75"/>
    </row>
    <row r="90619" spans="2:3" x14ac:dyDescent="0.25">
      <c r="B90619" s="76"/>
      <c r="C90619" s="75"/>
    </row>
    <row r="90620" spans="2:3" x14ac:dyDescent="0.25">
      <c r="B90620" s="76"/>
      <c r="C90620" s="75"/>
    </row>
    <row r="90621" spans="2:3" x14ac:dyDescent="0.25">
      <c r="B90621" s="76"/>
      <c r="C90621" s="75"/>
    </row>
    <row r="90622" spans="2:3" x14ac:dyDescent="0.25">
      <c r="B90622" s="76"/>
      <c r="C90622" s="75"/>
    </row>
    <row r="90623" spans="2:3" x14ac:dyDescent="0.25">
      <c r="B90623" s="76"/>
      <c r="C90623" s="75"/>
    </row>
    <row r="90624" spans="2:3" x14ac:dyDescent="0.25">
      <c r="B90624" s="76"/>
      <c r="C90624" s="75"/>
    </row>
    <row r="90625" spans="2:3" x14ac:dyDescent="0.25">
      <c r="B90625" s="76"/>
      <c r="C90625" s="75"/>
    </row>
    <row r="90626" spans="2:3" x14ac:dyDescent="0.25">
      <c r="B90626" s="76"/>
      <c r="C90626" s="75"/>
    </row>
    <row r="90627" spans="2:3" x14ac:dyDescent="0.25">
      <c r="B90627" s="76"/>
      <c r="C90627" s="75"/>
    </row>
    <row r="90628" spans="2:3" x14ac:dyDescent="0.25">
      <c r="B90628" s="76"/>
      <c r="C90628" s="75"/>
    </row>
    <row r="90629" spans="2:3" x14ac:dyDescent="0.25">
      <c r="B90629" s="76"/>
      <c r="C90629" s="75"/>
    </row>
    <row r="90739" spans="2:3" x14ac:dyDescent="0.25">
      <c r="B90739" s="76"/>
      <c r="C90739" s="75"/>
    </row>
    <row r="90740" spans="2:3" x14ac:dyDescent="0.25">
      <c r="B90740" s="76"/>
      <c r="C90740" s="75"/>
    </row>
    <row r="90741" spans="2:3" x14ac:dyDescent="0.25">
      <c r="B90741" s="76"/>
      <c r="C90741" s="75"/>
    </row>
    <row r="90742" spans="2:3" x14ac:dyDescent="0.25">
      <c r="B90742" s="76"/>
      <c r="C90742" s="75"/>
    </row>
    <row r="90743" spans="2:3" x14ac:dyDescent="0.25">
      <c r="B90743" s="76"/>
      <c r="C90743" s="75"/>
    </row>
    <row r="90744" spans="2:3" x14ac:dyDescent="0.25">
      <c r="B90744" s="76"/>
      <c r="C90744" s="75"/>
    </row>
    <row r="90745" spans="2:3" x14ac:dyDescent="0.25">
      <c r="B90745" s="76"/>
      <c r="C90745" s="75"/>
    </row>
    <row r="90746" spans="2:3" x14ac:dyDescent="0.25">
      <c r="B90746" s="76"/>
      <c r="C90746" s="75"/>
    </row>
    <row r="90747" spans="2:3" x14ac:dyDescent="0.25">
      <c r="B90747" s="76"/>
      <c r="C90747" s="75"/>
    </row>
    <row r="90748" spans="2:3" x14ac:dyDescent="0.25">
      <c r="B90748" s="76"/>
      <c r="C90748" s="75"/>
    </row>
    <row r="90749" spans="2:3" x14ac:dyDescent="0.25">
      <c r="B90749" s="76"/>
      <c r="C90749" s="75"/>
    </row>
    <row r="90750" spans="2:3" x14ac:dyDescent="0.25">
      <c r="B90750" s="76"/>
      <c r="C90750" s="75"/>
    </row>
    <row r="90751" spans="2:3" x14ac:dyDescent="0.25">
      <c r="B90751" s="76"/>
      <c r="C90751" s="75"/>
    </row>
    <row r="90861" spans="2:3" x14ac:dyDescent="0.25">
      <c r="B90861" s="76"/>
      <c r="C90861" s="75"/>
    </row>
    <row r="90862" spans="2:3" x14ac:dyDescent="0.25">
      <c r="B90862" s="76"/>
      <c r="C90862" s="75"/>
    </row>
    <row r="90863" spans="2:3" x14ac:dyDescent="0.25">
      <c r="B90863" s="76"/>
      <c r="C90863" s="75"/>
    </row>
    <row r="90864" spans="2:3" x14ac:dyDescent="0.25">
      <c r="B90864" s="76"/>
      <c r="C90864" s="75"/>
    </row>
    <row r="90865" spans="2:3" x14ac:dyDescent="0.25">
      <c r="B90865" s="76"/>
      <c r="C90865" s="75"/>
    </row>
    <row r="90866" spans="2:3" x14ac:dyDescent="0.25">
      <c r="B90866" s="76"/>
      <c r="C90866" s="75"/>
    </row>
    <row r="90867" spans="2:3" x14ac:dyDescent="0.25">
      <c r="B90867" s="76"/>
      <c r="C90867" s="75"/>
    </row>
    <row r="90868" spans="2:3" x14ac:dyDescent="0.25">
      <c r="B90868" s="76"/>
      <c r="C90868" s="75"/>
    </row>
    <row r="90869" spans="2:3" x14ac:dyDescent="0.25">
      <c r="B90869" s="76"/>
      <c r="C90869" s="75"/>
    </row>
    <row r="90870" spans="2:3" x14ac:dyDescent="0.25">
      <c r="B90870" s="76"/>
      <c r="C90870" s="75"/>
    </row>
    <row r="90871" spans="2:3" x14ac:dyDescent="0.25">
      <c r="B90871" s="76"/>
      <c r="C90871" s="75"/>
    </row>
    <row r="90872" spans="2:3" x14ac:dyDescent="0.25">
      <c r="B90872" s="76"/>
      <c r="C90872" s="75"/>
    </row>
    <row r="90873" spans="2:3" x14ac:dyDescent="0.25">
      <c r="B90873" s="76"/>
      <c r="C90873" s="75"/>
    </row>
    <row r="90983" spans="2:3" x14ac:dyDescent="0.25">
      <c r="B90983" s="76"/>
      <c r="C90983" s="75"/>
    </row>
    <row r="90984" spans="2:3" x14ac:dyDescent="0.25">
      <c r="B90984" s="76"/>
      <c r="C90984" s="75"/>
    </row>
    <row r="90985" spans="2:3" x14ac:dyDescent="0.25">
      <c r="B90985" s="76"/>
      <c r="C90985" s="75"/>
    </row>
    <row r="90986" spans="2:3" x14ac:dyDescent="0.25">
      <c r="B90986" s="76"/>
      <c r="C90986" s="75"/>
    </row>
    <row r="90987" spans="2:3" x14ac:dyDescent="0.25">
      <c r="B90987" s="76"/>
      <c r="C90987" s="75"/>
    </row>
    <row r="90988" spans="2:3" x14ac:dyDescent="0.25">
      <c r="B90988" s="76"/>
      <c r="C90988" s="75"/>
    </row>
    <row r="90989" spans="2:3" x14ac:dyDescent="0.25">
      <c r="B90989" s="76"/>
      <c r="C90989" s="75"/>
    </row>
    <row r="90990" spans="2:3" x14ac:dyDescent="0.25">
      <c r="B90990" s="76"/>
      <c r="C90990" s="75"/>
    </row>
    <row r="90991" spans="2:3" x14ac:dyDescent="0.25">
      <c r="B90991" s="76"/>
      <c r="C90991" s="75"/>
    </row>
    <row r="90992" spans="2:3" x14ac:dyDescent="0.25">
      <c r="B90992" s="76"/>
      <c r="C90992" s="75"/>
    </row>
    <row r="90993" spans="2:3" x14ac:dyDescent="0.25">
      <c r="B90993" s="76"/>
      <c r="C90993" s="75"/>
    </row>
    <row r="90994" spans="2:3" x14ac:dyDescent="0.25">
      <c r="B90994" s="76"/>
      <c r="C90994" s="75"/>
    </row>
    <row r="90995" spans="2:3" x14ac:dyDescent="0.25">
      <c r="B90995" s="76"/>
      <c r="C90995" s="75"/>
    </row>
    <row r="91105" spans="2:3" x14ac:dyDescent="0.25">
      <c r="B91105" s="76"/>
      <c r="C91105" s="75"/>
    </row>
    <row r="91106" spans="2:3" x14ac:dyDescent="0.25">
      <c r="B91106" s="76"/>
      <c r="C91106" s="75"/>
    </row>
    <row r="91107" spans="2:3" x14ac:dyDescent="0.25">
      <c r="B91107" s="76"/>
      <c r="C91107" s="75"/>
    </row>
    <row r="91108" spans="2:3" x14ac:dyDescent="0.25">
      <c r="B91108" s="76"/>
      <c r="C91108" s="75"/>
    </row>
    <row r="91109" spans="2:3" x14ac:dyDescent="0.25">
      <c r="B91109" s="76"/>
      <c r="C91109" s="75"/>
    </row>
    <row r="91110" spans="2:3" x14ac:dyDescent="0.25">
      <c r="B91110" s="76"/>
      <c r="C91110" s="75"/>
    </row>
    <row r="91111" spans="2:3" x14ac:dyDescent="0.25">
      <c r="B91111" s="76"/>
      <c r="C91111" s="75"/>
    </row>
    <row r="91112" spans="2:3" x14ac:dyDescent="0.25">
      <c r="B91112" s="76"/>
      <c r="C91112" s="75"/>
    </row>
    <row r="91113" spans="2:3" x14ac:dyDescent="0.25">
      <c r="B91113" s="76"/>
      <c r="C91113" s="75"/>
    </row>
    <row r="91114" spans="2:3" x14ac:dyDescent="0.25">
      <c r="B91114" s="76"/>
      <c r="C91114" s="75"/>
    </row>
    <row r="91115" spans="2:3" x14ac:dyDescent="0.25">
      <c r="B91115" s="76"/>
      <c r="C91115" s="75"/>
    </row>
    <row r="91116" spans="2:3" x14ac:dyDescent="0.25">
      <c r="B91116" s="76"/>
      <c r="C91116" s="75"/>
    </row>
    <row r="91117" spans="2:3" x14ac:dyDescent="0.25">
      <c r="B91117" s="76"/>
      <c r="C91117" s="75"/>
    </row>
    <row r="91227" spans="2:3" x14ac:dyDescent="0.25">
      <c r="B91227" s="76"/>
      <c r="C91227" s="75"/>
    </row>
    <row r="91228" spans="2:3" x14ac:dyDescent="0.25">
      <c r="B91228" s="76"/>
      <c r="C91228" s="75"/>
    </row>
    <row r="91229" spans="2:3" x14ac:dyDescent="0.25">
      <c r="B91229" s="76"/>
      <c r="C91229" s="75"/>
    </row>
    <row r="91230" spans="2:3" x14ac:dyDescent="0.25">
      <c r="B91230" s="76"/>
      <c r="C91230" s="75"/>
    </row>
    <row r="91231" spans="2:3" x14ac:dyDescent="0.25">
      <c r="B91231" s="76"/>
      <c r="C91231" s="75"/>
    </row>
    <row r="91232" spans="2:3" x14ac:dyDescent="0.25">
      <c r="B91232" s="76"/>
      <c r="C91232" s="75"/>
    </row>
    <row r="91233" spans="2:3" x14ac:dyDescent="0.25">
      <c r="B91233" s="76"/>
      <c r="C91233" s="75"/>
    </row>
    <row r="91234" spans="2:3" x14ac:dyDescent="0.25">
      <c r="B91234" s="76"/>
      <c r="C91234" s="75"/>
    </row>
    <row r="91235" spans="2:3" x14ac:dyDescent="0.25">
      <c r="B91235" s="76"/>
      <c r="C91235" s="75"/>
    </row>
    <row r="91236" spans="2:3" x14ac:dyDescent="0.25">
      <c r="B91236" s="76"/>
      <c r="C91236" s="75"/>
    </row>
    <row r="91237" spans="2:3" x14ac:dyDescent="0.25">
      <c r="B91237" s="76"/>
      <c r="C91237" s="75"/>
    </row>
    <row r="91238" spans="2:3" x14ac:dyDescent="0.25">
      <c r="B91238" s="76"/>
      <c r="C91238" s="75"/>
    </row>
    <row r="91239" spans="2:3" x14ac:dyDescent="0.25">
      <c r="B91239" s="76"/>
      <c r="C91239" s="75"/>
    </row>
    <row r="91349" spans="2:3" x14ac:dyDescent="0.25">
      <c r="B91349" s="76"/>
      <c r="C91349" s="75"/>
    </row>
    <row r="91350" spans="2:3" x14ac:dyDescent="0.25">
      <c r="B91350" s="76"/>
      <c r="C91350" s="75"/>
    </row>
    <row r="91351" spans="2:3" x14ac:dyDescent="0.25">
      <c r="B91351" s="76"/>
      <c r="C91351" s="75"/>
    </row>
    <row r="91352" spans="2:3" x14ac:dyDescent="0.25">
      <c r="B91352" s="76"/>
      <c r="C91352" s="75"/>
    </row>
    <row r="91353" spans="2:3" x14ac:dyDescent="0.25">
      <c r="B91353" s="76"/>
      <c r="C91353" s="75"/>
    </row>
    <row r="91354" spans="2:3" x14ac:dyDescent="0.25">
      <c r="B91354" s="76"/>
      <c r="C91354" s="75"/>
    </row>
    <row r="91355" spans="2:3" x14ac:dyDescent="0.25">
      <c r="B91355" s="76"/>
      <c r="C91355" s="75"/>
    </row>
    <row r="91356" spans="2:3" x14ac:dyDescent="0.25">
      <c r="B91356" s="76"/>
      <c r="C91356" s="75"/>
    </row>
    <row r="91357" spans="2:3" x14ac:dyDescent="0.25">
      <c r="B91357" s="76"/>
      <c r="C91357" s="75"/>
    </row>
    <row r="91358" spans="2:3" x14ac:dyDescent="0.25">
      <c r="B91358" s="76"/>
      <c r="C91358" s="75"/>
    </row>
    <row r="91359" spans="2:3" x14ac:dyDescent="0.25">
      <c r="B91359" s="76"/>
      <c r="C91359" s="75"/>
    </row>
    <row r="91360" spans="2:3" x14ac:dyDescent="0.25">
      <c r="B91360" s="76"/>
      <c r="C91360" s="75"/>
    </row>
    <row r="91361" spans="2:3" x14ac:dyDescent="0.25">
      <c r="B91361" s="76"/>
      <c r="C91361" s="75"/>
    </row>
    <row r="91471" spans="2:3" x14ac:dyDescent="0.25">
      <c r="B91471" s="76"/>
      <c r="C91471" s="75"/>
    </row>
    <row r="91472" spans="2:3" x14ac:dyDescent="0.25">
      <c r="B91472" s="76"/>
      <c r="C91472" s="75"/>
    </row>
    <row r="91473" spans="2:3" x14ac:dyDescent="0.25">
      <c r="B91473" s="76"/>
      <c r="C91473" s="75"/>
    </row>
    <row r="91474" spans="2:3" x14ac:dyDescent="0.25">
      <c r="B91474" s="76"/>
      <c r="C91474" s="75"/>
    </row>
    <row r="91475" spans="2:3" x14ac:dyDescent="0.25">
      <c r="B91475" s="76"/>
      <c r="C91475" s="75"/>
    </row>
    <row r="91476" spans="2:3" x14ac:dyDescent="0.25">
      <c r="B91476" s="76"/>
      <c r="C91476" s="75"/>
    </row>
    <row r="91477" spans="2:3" x14ac:dyDescent="0.25">
      <c r="B91477" s="76"/>
      <c r="C91477" s="75"/>
    </row>
    <row r="91478" spans="2:3" x14ac:dyDescent="0.25">
      <c r="B91478" s="76"/>
      <c r="C91478" s="75"/>
    </row>
    <row r="91479" spans="2:3" x14ac:dyDescent="0.25">
      <c r="B91479" s="76"/>
      <c r="C91479" s="75"/>
    </row>
    <row r="91480" spans="2:3" x14ac:dyDescent="0.25">
      <c r="B91480" s="76"/>
      <c r="C91480" s="75"/>
    </row>
    <row r="91481" spans="2:3" x14ac:dyDescent="0.25">
      <c r="B91481" s="76"/>
      <c r="C91481" s="75"/>
    </row>
    <row r="91482" spans="2:3" x14ac:dyDescent="0.25">
      <c r="B91482" s="76"/>
      <c r="C91482" s="75"/>
    </row>
    <row r="91483" spans="2:3" x14ac:dyDescent="0.25">
      <c r="B91483" s="76"/>
      <c r="C91483" s="75"/>
    </row>
    <row r="91593" spans="2:3" x14ac:dyDescent="0.25">
      <c r="B91593" s="76"/>
      <c r="C91593" s="75"/>
    </row>
    <row r="91594" spans="2:3" x14ac:dyDescent="0.25">
      <c r="B91594" s="76"/>
      <c r="C91594" s="75"/>
    </row>
    <row r="91595" spans="2:3" x14ac:dyDescent="0.25">
      <c r="B91595" s="76"/>
      <c r="C91595" s="75"/>
    </row>
    <row r="91596" spans="2:3" x14ac:dyDescent="0.25">
      <c r="B91596" s="76"/>
      <c r="C91596" s="75"/>
    </row>
    <row r="91597" spans="2:3" x14ac:dyDescent="0.25">
      <c r="B91597" s="76"/>
      <c r="C91597" s="75"/>
    </row>
    <row r="91598" spans="2:3" x14ac:dyDescent="0.25">
      <c r="B91598" s="76"/>
      <c r="C91598" s="75"/>
    </row>
    <row r="91599" spans="2:3" x14ac:dyDescent="0.25">
      <c r="B91599" s="76"/>
      <c r="C91599" s="75"/>
    </row>
    <row r="91600" spans="2:3" x14ac:dyDescent="0.25">
      <c r="B91600" s="76"/>
      <c r="C91600" s="75"/>
    </row>
    <row r="91601" spans="2:3" x14ac:dyDescent="0.25">
      <c r="B91601" s="76"/>
      <c r="C91601" s="75"/>
    </row>
    <row r="91602" spans="2:3" x14ac:dyDescent="0.25">
      <c r="B91602" s="76"/>
      <c r="C91602" s="75"/>
    </row>
    <row r="91603" spans="2:3" x14ac:dyDescent="0.25">
      <c r="B91603" s="76"/>
      <c r="C91603" s="75"/>
    </row>
    <row r="91604" spans="2:3" x14ac:dyDescent="0.25">
      <c r="B91604" s="76"/>
      <c r="C91604" s="75"/>
    </row>
    <row r="91605" spans="2:3" x14ac:dyDescent="0.25">
      <c r="B91605" s="76"/>
      <c r="C91605" s="75"/>
    </row>
    <row r="91715" spans="2:3" x14ac:dyDescent="0.25">
      <c r="B91715" s="76"/>
      <c r="C91715" s="75"/>
    </row>
    <row r="91716" spans="2:3" x14ac:dyDescent="0.25">
      <c r="B91716" s="76"/>
      <c r="C91716" s="75"/>
    </row>
    <row r="91717" spans="2:3" x14ac:dyDescent="0.25">
      <c r="B91717" s="76"/>
      <c r="C91717" s="75"/>
    </row>
    <row r="91718" spans="2:3" x14ac:dyDescent="0.25">
      <c r="B91718" s="76"/>
      <c r="C91718" s="75"/>
    </row>
    <row r="91719" spans="2:3" x14ac:dyDescent="0.25">
      <c r="B91719" s="76"/>
      <c r="C91719" s="75"/>
    </row>
    <row r="91720" spans="2:3" x14ac:dyDescent="0.25">
      <c r="B91720" s="76"/>
      <c r="C91720" s="75"/>
    </row>
    <row r="91721" spans="2:3" x14ac:dyDescent="0.25">
      <c r="B91721" s="76"/>
      <c r="C91721" s="75"/>
    </row>
    <row r="91722" spans="2:3" x14ac:dyDescent="0.25">
      <c r="B91722" s="76"/>
      <c r="C91722" s="75"/>
    </row>
    <row r="91723" spans="2:3" x14ac:dyDescent="0.25">
      <c r="B91723" s="76"/>
      <c r="C91723" s="75"/>
    </row>
    <row r="91724" spans="2:3" x14ac:dyDescent="0.25">
      <c r="B91724" s="76"/>
      <c r="C91724" s="75"/>
    </row>
    <row r="91725" spans="2:3" x14ac:dyDescent="0.25">
      <c r="B91725" s="76"/>
      <c r="C91725" s="75"/>
    </row>
    <row r="91726" spans="2:3" x14ac:dyDescent="0.25">
      <c r="B91726" s="76"/>
      <c r="C91726" s="75"/>
    </row>
    <row r="91727" spans="2:3" x14ac:dyDescent="0.25">
      <c r="B91727" s="76"/>
      <c r="C91727" s="75"/>
    </row>
    <row r="91837" spans="2:3" x14ac:dyDescent="0.25">
      <c r="B91837" s="76"/>
      <c r="C91837" s="75"/>
    </row>
    <row r="91838" spans="2:3" x14ac:dyDescent="0.25">
      <c r="B91838" s="76"/>
      <c r="C91838" s="75"/>
    </row>
    <row r="91839" spans="2:3" x14ac:dyDescent="0.25">
      <c r="B91839" s="76"/>
      <c r="C91839" s="75"/>
    </row>
    <row r="91840" spans="2:3" x14ac:dyDescent="0.25">
      <c r="B91840" s="76"/>
      <c r="C91840" s="75"/>
    </row>
    <row r="91841" spans="2:3" x14ac:dyDescent="0.25">
      <c r="B91841" s="76"/>
      <c r="C91841" s="75"/>
    </row>
    <row r="91842" spans="2:3" x14ac:dyDescent="0.25">
      <c r="B91842" s="76"/>
      <c r="C91842" s="75"/>
    </row>
    <row r="91843" spans="2:3" x14ac:dyDescent="0.25">
      <c r="B91843" s="76"/>
      <c r="C91843" s="75"/>
    </row>
    <row r="91844" spans="2:3" x14ac:dyDescent="0.25">
      <c r="B91844" s="76"/>
      <c r="C91844" s="75"/>
    </row>
    <row r="91845" spans="2:3" x14ac:dyDescent="0.25">
      <c r="B91845" s="76"/>
      <c r="C91845" s="75"/>
    </row>
    <row r="91846" spans="2:3" x14ac:dyDescent="0.25">
      <c r="B91846" s="76"/>
      <c r="C91846" s="75"/>
    </row>
    <row r="91847" spans="2:3" x14ac:dyDescent="0.25">
      <c r="B91847" s="76"/>
      <c r="C91847" s="75"/>
    </row>
    <row r="91848" spans="2:3" x14ac:dyDescent="0.25">
      <c r="B91848" s="76"/>
      <c r="C91848" s="75"/>
    </row>
    <row r="91849" spans="2:3" x14ac:dyDescent="0.25">
      <c r="B91849" s="76"/>
      <c r="C91849" s="75"/>
    </row>
    <row r="91959" spans="2:3" x14ac:dyDescent="0.25">
      <c r="B91959" s="76"/>
      <c r="C91959" s="75"/>
    </row>
    <row r="91960" spans="2:3" x14ac:dyDescent="0.25">
      <c r="B91960" s="76"/>
      <c r="C91960" s="75"/>
    </row>
    <row r="91961" spans="2:3" x14ac:dyDescent="0.25">
      <c r="B91961" s="76"/>
      <c r="C91961" s="75"/>
    </row>
    <row r="91962" spans="2:3" x14ac:dyDescent="0.25">
      <c r="B91962" s="76"/>
      <c r="C91962" s="75"/>
    </row>
    <row r="91963" spans="2:3" x14ac:dyDescent="0.25">
      <c r="B91963" s="76"/>
      <c r="C91963" s="75"/>
    </row>
    <row r="91964" spans="2:3" x14ac:dyDescent="0.25">
      <c r="B91964" s="76"/>
      <c r="C91964" s="75"/>
    </row>
    <row r="91965" spans="2:3" x14ac:dyDescent="0.25">
      <c r="B91965" s="76"/>
      <c r="C91965" s="75"/>
    </row>
    <row r="91966" spans="2:3" x14ac:dyDescent="0.25">
      <c r="B91966" s="76"/>
      <c r="C91966" s="75"/>
    </row>
    <row r="91967" spans="2:3" x14ac:dyDescent="0.25">
      <c r="B91967" s="76"/>
      <c r="C91967" s="75"/>
    </row>
    <row r="91968" spans="2:3" x14ac:dyDescent="0.25">
      <c r="B91968" s="76"/>
      <c r="C91968" s="75"/>
    </row>
    <row r="91969" spans="2:3" x14ac:dyDescent="0.25">
      <c r="B91969" s="76"/>
      <c r="C91969" s="75"/>
    </row>
    <row r="91970" spans="2:3" x14ac:dyDescent="0.25">
      <c r="B91970" s="76"/>
      <c r="C91970" s="75"/>
    </row>
    <row r="91971" spans="2:3" x14ac:dyDescent="0.25">
      <c r="B91971" s="76"/>
      <c r="C91971" s="75"/>
    </row>
    <row r="92081" spans="2:3" x14ac:dyDescent="0.25">
      <c r="B92081" s="76"/>
      <c r="C92081" s="75"/>
    </row>
    <row r="92082" spans="2:3" x14ac:dyDescent="0.25">
      <c r="B92082" s="76"/>
      <c r="C92082" s="75"/>
    </row>
    <row r="92083" spans="2:3" x14ac:dyDescent="0.25">
      <c r="B92083" s="76"/>
      <c r="C92083" s="75"/>
    </row>
    <row r="92084" spans="2:3" x14ac:dyDescent="0.25">
      <c r="B92084" s="76"/>
      <c r="C92084" s="75"/>
    </row>
    <row r="92085" spans="2:3" x14ac:dyDescent="0.25">
      <c r="B92085" s="76"/>
      <c r="C92085" s="75"/>
    </row>
    <row r="92086" spans="2:3" x14ac:dyDescent="0.25">
      <c r="B92086" s="76"/>
      <c r="C92086" s="75"/>
    </row>
    <row r="92087" spans="2:3" x14ac:dyDescent="0.25">
      <c r="B92087" s="76"/>
      <c r="C92087" s="75"/>
    </row>
    <row r="92088" spans="2:3" x14ac:dyDescent="0.25">
      <c r="B92088" s="76"/>
      <c r="C92088" s="75"/>
    </row>
    <row r="92089" spans="2:3" x14ac:dyDescent="0.25">
      <c r="B92089" s="76"/>
      <c r="C92089" s="75"/>
    </row>
    <row r="92090" spans="2:3" x14ac:dyDescent="0.25">
      <c r="B92090" s="76"/>
      <c r="C92090" s="75"/>
    </row>
    <row r="92091" spans="2:3" x14ac:dyDescent="0.25">
      <c r="B92091" s="76"/>
      <c r="C92091" s="75"/>
    </row>
    <row r="92092" spans="2:3" x14ac:dyDescent="0.25">
      <c r="B92092" s="76"/>
      <c r="C92092" s="75"/>
    </row>
    <row r="92093" spans="2:3" x14ac:dyDescent="0.25">
      <c r="B92093" s="76"/>
      <c r="C92093" s="75"/>
    </row>
    <row r="92203" spans="2:3" x14ac:dyDescent="0.25">
      <c r="B92203" s="76"/>
      <c r="C92203" s="75"/>
    </row>
    <row r="92204" spans="2:3" x14ac:dyDescent="0.25">
      <c r="B92204" s="76"/>
      <c r="C92204" s="75"/>
    </row>
    <row r="92205" spans="2:3" x14ac:dyDescent="0.25">
      <c r="B92205" s="76"/>
      <c r="C92205" s="75"/>
    </row>
    <row r="92206" spans="2:3" x14ac:dyDescent="0.25">
      <c r="B92206" s="76"/>
      <c r="C92206" s="75"/>
    </row>
    <row r="92207" spans="2:3" x14ac:dyDescent="0.25">
      <c r="B92207" s="76"/>
      <c r="C92207" s="75"/>
    </row>
    <row r="92208" spans="2:3" x14ac:dyDescent="0.25">
      <c r="B92208" s="76"/>
      <c r="C92208" s="75"/>
    </row>
    <row r="92209" spans="2:3" x14ac:dyDescent="0.25">
      <c r="B92209" s="76"/>
      <c r="C92209" s="75"/>
    </row>
    <row r="92210" spans="2:3" x14ac:dyDescent="0.25">
      <c r="B92210" s="76"/>
      <c r="C92210" s="75"/>
    </row>
    <row r="92211" spans="2:3" x14ac:dyDescent="0.25">
      <c r="B92211" s="76"/>
      <c r="C92211" s="75"/>
    </row>
    <row r="92212" spans="2:3" x14ac:dyDescent="0.25">
      <c r="B92212" s="76"/>
      <c r="C92212" s="75"/>
    </row>
    <row r="92213" spans="2:3" x14ac:dyDescent="0.25">
      <c r="B92213" s="76"/>
      <c r="C92213" s="75"/>
    </row>
    <row r="92214" spans="2:3" x14ac:dyDescent="0.25">
      <c r="B92214" s="76"/>
      <c r="C92214" s="75"/>
    </row>
    <row r="92215" spans="2:3" x14ac:dyDescent="0.25">
      <c r="B92215" s="76"/>
      <c r="C92215" s="75"/>
    </row>
    <row r="92325" spans="2:3" x14ac:dyDescent="0.25">
      <c r="B92325" s="76"/>
      <c r="C92325" s="75"/>
    </row>
    <row r="92326" spans="2:3" x14ac:dyDescent="0.25">
      <c r="B92326" s="76"/>
      <c r="C92326" s="75"/>
    </row>
    <row r="92327" spans="2:3" x14ac:dyDescent="0.25">
      <c r="B92327" s="76"/>
      <c r="C92327" s="75"/>
    </row>
    <row r="92328" spans="2:3" x14ac:dyDescent="0.25">
      <c r="B92328" s="76"/>
      <c r="C92328" s="75"/>
    </row>
    <row r="92329" spans="2:3" x14ac:dyDescent="0.25">
      <c r="B92329" s="76"/>
      <c r="C92329" s="75"/>
    </row>
    <row r="92330" spans="2:3" x14ac:dyDescent="0.25">
      <c r="B92330" s="76"/>
      <c r="C92330" s="75"/>
    </row>
    <row r="92331" spans="2:3" x14ac:dyDescent="0.25">
      <c r="B92331" s="76"/>
      <c r="C92331" s="75"/>
    </row>
    <row r="92332" spans="2:3" x14ac:dyDescent="0.25">
      <c r="B92332" s="76"/>
      <c r="C92332" s="75"/>
    </row>
    <row r="92333" spans="2:3" x14ac:dyDescent="0.25">
      <c r="B92333" s="76"/>
      <c r="C92333" s="75"/>
    </row>
    <row r="92334" spans="2:3" x14ac:dyDescent="0.25">
      <c r="B92334" s="76"/>
      <c r="C92334" s="75"/>
    </row>
    <row r="92335" spans="2:3" x14ac:dyDescent="0.25">
      <c r="B92335" s="76"/>
      <c r="C92335" s="75"/>
    </row>
    <row r="92336" spans="2:3" x14ac:dyDescent="0.25">
      <c r="B92336" s="76"/>
      <c r="C92336" s="75"/>
    </row>
    <row r="92337" spans="2:3" x14ac:dyDescent="0.25">
      <c r="B92337" s="76"/>
      <c r="C92337" s="75"/>
    </row>
    <row r="92447" spans="2:3" x14ac:dyDescent="0.25">
      <c r="B92447" s="76"/>
      <c r="C92447" s="75"/>
    </row>
    <row r="92448" spans="2:3" x14ac:dyDescent="0.25">
      <c r="B92448" s="76"/>
      <c r="C92448" s="75"/>
    </row>
    <row r="92449" spans="2:3" x14ac:dyDescent="0.25">
      <c r="B92449" s="76"/>
      <c r="C92449" s="75"/>
    </row>
    <row r="92450" spans="2:3" x14ac:dyDescent="0.25">
      <c r="B92450" s="76"/>
      <c r="C92450" s="75"/>
    </row>
    <row r="92451" spans="2:3" x14ac:dyDescent="0.25">
      <c r="B92451" s="76"/>
      <c r="C92451" s="75"/>
    </row>
    <row r="92452" spans="2:3" x14ac:dyDescent="0.25">
      <c r="B92452" s="76"/>
      <c r="C92452" s="75"/>
    </row>
    <row r="92453" spans="2:3" x14ac:dyDescent="0.25">
      <c r="B92453" s="76"/>
      <c r="C92453" s="75"/>
    </row>
    <row r="92454" spans="2:3" x14ac:dyDescent="0.25">
      <c r="B92454" s="76"/>
      <c r="C92454" s="75"/>
    </row>
    <row r="92455" spans="2:3" x14ac:dyDescent="0.25">
      <c r="B92455" s="76"/>
      <c r="C92455" s="75"/>
    </row>
    <row r="92456" spans="2:3" x14ac:dyDescent="0.25">
      <c r="B92456" s="76"/>
      <c r="C92456" s="75"/>
    </row>
    <row r="92457" spans="2:3" x14ac:dyDescent="0.25">
      <c r="B92457" s="76"/>
      <c r="C92457" s="75"/>
    </row>
    <row r="92458" spans="2:3" x14ac:dyDescent="0.25">
      <c r="B92458" s="76"/>
      <c r="C92458" s="75"/>
    </row>
    <row r="92459" spans="2:3" x14ac:dyDescent="0.25">
      <c r="B92459" s="76"/>
      <c r="C92459" s="75"/>
    </row>
    <row r="92569" spans="2:3" x14ac:dyDescent="0.25">
      <c r="B92569" s="76"/>
      <c r="C92569" s="75"/>
    </row>
    <row r="92570" spans="2:3" x14ac:dyDescent="0.25">
      <c r="B92570" s="76"/>
      <c r="C92570" s="75"/>
    </row>
    <row r="92571" spans="2:3" x14ac:dyDescent="0.25">
      <c r="B92571" s="76"/>
      <c r="C92571" s="75"/>
    </row>
    <row r="92572" spans="2:3" x14ac:dyDescent="0.25">
      <c r="B92572" s="76"/>
      <c r="C92572" s="75"/>
    </row>
    <row r="92573" spans="2:3" x14ac:dyDescent="0.25">
      <c r="B92573" s="76"/>
      <c r="C92573" s="75"/>
    </row>
    <row r="92574" spans="2:3" x14ac:dyDescent="0.25">
      <c r="B92574" s="76"/>
      <c r="C92574" s="75"/>
    </row>
    <row r="92575" spans="2:3" x14ac:dyDescent="0.25">
      <c r="B92575" s="76"/>
      <c r="C92575" s="75"/>
    </row>
    <row r="92576" spans="2:3" x14ac:dyDescent="0.25">
      <c r="B92576" s="76"/>
      <c r="C92576" s="75"/>
    </row>
    <row r="92577" spans="2:3" x14ac:dyDescent="0.25">
      <c r="B92577" s="76"/>
      <c r="C92577" s="75"/>
    </row>
    <row r="92578" spans="2:3" x14ac:dyDescent="0.25">
      <c r="B92578" s="76"/>
      <c r="C92578" s="75"/>
    </row>
    <row r="92579" spans="2:3" x14ac:dyDescent="0.25">
      <c r="B92579" s="76"/>
      <c r="C92579" s="75"/>
    </row>
    <row r="92580" spans="2:3" x14ac:dyDescent="0.25">
      <c r="B92580" s="76"/>
      <c r="C92580" s="75"/>
    </row>
    <row r="92581" spans="2:3" x14ac:dyDescent="0.25">
      <c r="B92581" s="76"/>
      <c r="C92581" s="75"/>
    </row>
    <row r="92691" spans="2:3" x14ac:dyDescent="0.25">
      <c r="B92691" s="76"/>
      <c r="C92691" s="75"/>
    </row>
    <row r="92692" spans="2:3" x14ac:dyDescent="0.25">
      <c r="B92692" s="76"/>
      <c r="C92692" s="75"/>
    </row>
    <row r="92693" spans="2:3" x14ac:dyDescent="0.25">
      <c r="B92693" s="76"/>
      <c r="C92693" s="75"/>
    </row>
    <row r="92694" spans="2:3" x14ac:dyDescent="0.25">
      <c r="B92694" s="76"/>
      <c r="C92694" s="75"/>
    </row>
    <row r="92695" spans="2:3" x14ac:dyDescent="0.25">
      <c r="B92695" s="76"/>
      <c r="C92695" s="75"/>
    </row>
    <row r="92696" spans="2:3" x14ac:dyDescent="0.25">
      <c r="B92696" s="76"/>
      <c r="C92696" s="75"/>
    </row>
    <row r="92697" spans="2:3" x14ac:dyDescent="0.25">
      <c r="B92697" s="76"/>
      <c r="C92697" s="75"/>
    </row>
    <row r="92698" spans="2:3" x14ac:dyDescent="0.25">
      <c r="B92698" s="76"/>
      <c r="C92698" s="75"/>
    </row>
    <row r="92699" spans="2:3" x14ac:dyDescent="0.25">
      <c r="B92699" s="76"/>
      <c r="C92699" s="75"/>
    </row>
    <row r="92700" spans="2:3" x14ac:dyDescent="0.25">
      <c r="B92700" s="76"/>
      <c r="C92700" s="75"/>
    </row>
    <row r="92701" spans="2:3" x14ac:dyDescent="0.25">
      <c r="B92701" s="76"/>
      <c r="C92701" s="75"/>
    </row>
    <row r="92702" spans="2:3" x14ac:dyDescent="0.25">
      <c r="B92702" s="76"/>
      <c r="C92702" s="75"/>
    </row>
    <row r="92703" spans="2:3" x14ac:dyDescent="0.25">
      <c r="B92703" s="76"/>
      <c r="C92703" s="75"/>
    </row>
    <row r="92813" spans="2:3" x14ac:dyDescent="0.25">
      <c r="B92813" s="76"/>
      <c r="C92813" s="75"/>
    </row>
    <row r="92814" spans="2:3" x14ac:dyDescent="0.25">
      <c r="B92814" s="76"/>
      <c r="C92814" s="75"/>
    </row>
    <row r="92815" spans="2:3" x14ac:dyDescent="0.25">
      <c r="B92815" s="76"/>
      <c r="C92815" s="75"/>
    </row>
    <row r="92816" spans="2:3" x14ac:dyDescent="0.25">
      <c r="B92816" s="76"/>
      <c r="C92816" s="75"/>
    </row>
    <row r="92817" spans="2:3" x14ac:dyDescent="0.25">
      <c r="B92817" s="76"/>
      <c r="C92817" s="75"/>
    </row>
    <row r="92818" spans="2:3" x14ac:dyDescent="0.25">
      <c r="B92818" s="76"/>
      <c r="C92818" s="75"/>
    </row>
    <row r="92819" spans="2:3" x14ac:dyDescent="0.25">
      <c r="B92819" s="76"/>
      <c r="C92819" s="75"/>
    </row>
    <row r="92820" spans="2:3" x14ac:dyDescent="0.25">
      <c r="B92820" s="76"/>
      <c r="C92820" s="75"/>
    </row>
    <row r="92821" spans="2:3" x14ac:dyDescent="0.25">
      <c r="B92821" s="76"/>
      <c r="C92821" s="75"/>
    </row>
    <row r="92822" spans="2:3" x14ac:dyDescent="0.25">
      <c r="B92822" s="76"/>
      <c r="C92822" s="75"/>
    </row>
    <row r="92823" spans="2:3" x14ac:dyDescent="0.25">
      <c r="B92823" s="76"/>
      <c r="C92823" s="75"/>
    </row>
    <row r="92824" spans="2:3" x14ac:dyDescent="0.25">
      <c r="B92824" s="76"/>
      <c r="C92824" s="75"/>
    </row>
    <row r="92825" spans="2:3" x14ac:dyDescent="0.25">
      <c r="B92825" s="76"/>
      <c r="C92825" s="75"/>
    </row>
    <row r="92935" spans="2:3" x14ac:dyDescent="0.25">
      <c r="B92935" s="76"/>
      <c r="C92935" s="75"/>
    </row>
    <row r="92936" spans="2:3" x14ac:dyDescent="0.25">
      <c r="B92936" s="76"/>
      <c r="C92936" s="75"/>
    </row>
    <row r="92937" spans="2:3" x14ac:dyDescent="0.25">
      <c r="B92937" s="76"/>
      <c r="C92937" s="75"/>
    </row>
    <row r="92938" spans="2:3" x14ac:dyDescent="0.25">
      <c r="B92938" s="76"/>
      <c r="C92938" s="75"/>
    </row>
    <row r="92939" spans="2:3" x14ac:dyDescent="0.25">
      <c r="B92939" s="76"/>
      <c r="C92939" s="75"/>
    </row>
    <row r="92940" spans="2:3" x14ac:dyDescent="0.25">
      <c r="B92940" s="76"/>
      <c r="C92940" s="75"/>
    </row>
    <row r="92941" spans="2:3" x14ac:dyDescent="0.25">
      <c r="B92941" s="76"/>
      <c r="C92941" s="75"/>
    </row>
    <row r="92942" spans="2:3" x14ac:dyDescent="0.25">
      <c r="B92942" s="76"/>
      <c r="C92942" s="75"/>
    </row>
    <row r="92943" spans="2:3" x14ac:dyDescent="0.25">
      <c r="B92943" s="76"/>
      <c r="C92943" s="75"/>
    </row>
    <row r="92944" spans="2:3" x14ac:dyDescent="0.25">
      <c r="B92944" s="76"/>
      <c r="C92944" s="75"/>
    </row>
    <row r="92945" spans="2:3" x14ac:dyDescent="0.25">
      <c r="B92945" s="76"/>
      <c r="C92945" s="75"/>
    </row>
    <row r="92946" spans="2:3" x14ac:dyDescent="0.25">
      <c r="B92946" s="76"/>
      <c r="C92946" s="75"/>
    </row>
    <row r="92947" spans="2:3" x14ac:dyDescent="0.25">
      <c r="B92947" s="76"/>
      <c r="C92947" s="75"/>
    </row>
    <row r="93057" spans="2:3" x14ac:dyDescent="0.25">
      <c r="B93057" s="76"/>
      <c r="C93057" s="75"/>
    </row>
    <row r="93058" spans="2:3" x14ac:dyDescent="0.25">
      <c r="B93058" s="76"/>
      <c r="C93058" s="75"/>
    </row>
    <row r="93059" spans="2:3" x14ac:dyDescent="0.25">
      <c r="B93059" s="76"/>
      <c r="C93059" s="75"/>
    </row>
    <row r="93060" spans="2:3" x14ac:dyDescent="0.25">
      <c r="B93060" s="76"/>
      <c r="C93060" s="75"/>
    </row>
    <row r="93061" spans="2:3" x14ac:dyDescent="0.25">
      <c r="B93061" s="76"/>
      <c r="C93061" s="75"/>
    </row>
    <row r="93062" spans="2:3" x14ac:dyDescent="0.25">
      <c r="B93062" s="76"/>
      <c r="C93062" s="75"/>
    </row>
    <row r="93063" spans="2:3" x14ac:dyDescent="0.25">
      <c r="B93063" s="76"/>
      <c r="C93063" s="75"/>
    </row>
    <row r="93064" spans="2:3" x14ac:dyDescent="0.25">
      <c r="B93064" s="76"/>
      <c r="C93064" s="75"/>
    </row>
    <row r="93065" spans="2:3" x14ac:dyDescent="0.25">
      <c r="B93065" s="76"/>
      <c r="C93065" s="75"/>
    </row>
    <row r="93066" spans="2:3" x14ac:dyDescent="0.25">
      <c r="B93066" s="76"/>
      <c r="C93066" s="75"/>
    </row>
    <row r="93067" spans="2:3" x14ac:dyDescent="0.25">
      <c r="B93067" s="76"/>
      <c r="C93067" s="75"/>
    </row>
    <row r="93068" spans="2:3" x14ac:dyDescent="0.25">
      <c r="B93068" s="76"/>
      <c r="C93068" s="75"/>
    </row>
    <row r="93069" spans="2:3" x14ac:dyDescent="0.25">
      <c r="B93069" s="76"/>
      <c r="C93069" s="75"/>
    </row>
    <row r="93179" spans="2:3" x14ac:dyDescent="0.25">
      <c r="B93179" s="76"/>
      <c r="C93179" s="75"/>
    </row>
    <row r="93180" spans="2:3" x14ac:dyDescent="0.25">
      <c r="B93180" s="76"/>
      <c r="C93180" s="75"/>
    </row>
    <row r="93181" spans="2:3" x14ac:dyDescent="0.25">
      <c r="B93181" s="76"/>
      <c r="C93181" s="75"/>
    </row>
    <row r="93182" spans="2:3" x14ac:dyDescent="0.25">
      <c r="B93182" s="76"/>
      <c r="C93182" s="75"/>
    </row>
    <row r="93183" spans="2:3" x14ac:dyDescent="0.25">
      <c r="B93183" s="76"/>
      <c r="C93183" s="75"/>
    </row>
    <row r="93184" spans="2:3" x14ac:dyDescent="0.25">
      <c r="B93184" s="76"/>
      <c r="C93184" s="75"/>
    </row>
    <row r="93185" spans="2:3" x14ac:dyDescent="0.25">
      <c r="B93185" s="76"/>
      <c r="C93185" s="75"/>
    </row>
    <row r="93186" spans="2:3" x14ac:dyDescent="0.25">
      <c r="B93186" s="76"/>
      <c r="C93186" s="75"/>
    </row>
    <row r="93187" spans="2:3" x14ac:dyDescent="0.25">
      <c r="B93187" s="76"/>
      <c r="C93187" s="75"/>
    </row>
    <row r="93188" spans="2:3" x14ac:dyDescent="0.25">
      <c r="B93188" s="76"/>
      <c r="C93188" s="75"/>
    </row>
    <row r="93189" spans="2:3" x14ac:dyDescent="0.25">
      <c r="B93189" s="76"/>
      <c r="C93189" s="75"/>
    </row>
    <row r="93190" spans="2:3" x14ac:dyDescent="0.25">
      <c r="B93190" s="76"/>
      <c r="C93190" s="75"/>
    </row>
    <row r="93191" spans="2:3" x14ac:dyDescent="0.25">
      <c r="B93191" s="76"/>
      <c r="C93191" s="75"/>
    </row>
    <row r="93301" spans="2:3" x14ac:dyDescent="0.25">
      <c r="B93301" s="76"/>
      <c r="C93301" s="75"/>
    </row>
    <row r="93302" spans="2:3" x14ac:dyDescent="0.25">
      <c r="B93302" s="76"/>
      <c r="C93302" s="75"/>
    </row>
    <row r="93303" spans="2:3" x14ac:dyDescent="0.25">
      <c r="B93303" s="76"/>
      <c r="C93303" s="75"/>
    </row>
    <row r="93304" spans="2:3" x14ac:dyDescent="0.25">
      <c r="B93304" s="76"/>
      <c r="C93304" s="75"/>
    </row>
    <row r="93305" spans="2:3" x14ac:dyDescent="0.25">
      <c r="B93305" s="76"/>
      <c r="C93305" s="75"/>
    </row>
    <row r="93306" spans="2:3" x14ac:dyDescent="0.25">
      <c r="B93306" s="76"/>
      <c r="C93306" s="75"/>
    </row>
    <row r="93307" spans="2:3" x14ac:dyDescent="0.25">
      <c r="B93307" s="76"/>
      <c r="C93307" s="75"/>
    </row>
    <row r="93308" spans="2:3" x14ac:dyDescent="0.25">
      <c r="B93308" s="76"/>
      <c r="C93308" s="75"/>
    </row>
    <row r="93309" spans="2:3" x14ac:dyDescent="0.25">
      <c r="B93309" s="76"/>
      <c r="C93309" s="75"/>
    </row>
    <row r="93310" spans="2:3" x14ac:dyDescent="0.25">
      <c r="B93310" s="76"/>
      <c r="C93310" s="75"/>
    </row>
    <row r="93311" spans="2:3" x14ac:dyDescent="0.25">
      <c r="B93311" s="76"/>
      <c r="C93311" s="75"/>
    </row>
    <row r="93312" spans="2:3" x14ac:dyDescent="0.25">
      <c r="B93312" s="76"/>
      <c r="C93312" s="75"/>
    </row>
    <row r="93313" spans="2:3" x14ac:dyDescent="0.25">
      <c r="B93313" s="76"/>
      <c r="C93313" s="75"/>
    </row>
    <row r="93423" spans="2:3" x14ac:dyDescent="0.25">
      <c r="B93423" s="76"/>
      <c r="C93423" s="75"/>
    </row>
    <row r="93424" spans="2:3" x14ac:dyDescent="0.25">
      <c r="B93424" s="76"/>
      <c r="C93424" s="75"/>
    </row>
    <row r="93425" spans="2:3" x14ac:dyDescent="0.25">
      <c r="B93425" s="76"/>
      <c r="C93425" s="75"/>
    </row>
    <row r="93426" spans="2:3" x14ac:dyDescent="0.25">
      <c r="B93426" s="76"/>
      <c r="C93426" s="75"/>
    </row>
    <row r="93427" spans="2:3" x14ac:dyDescent="0.25">
      <c r="B93427" s="76"/>
      <c r="C93427" s="75"/>
    </row>
    <row r="93428" spans="2:3" x14ac:dyDescent="0.25">
      <c r="B93428" s="76"/>
      <c r="C93428" s="75"/>
    </row>
    <row r="93429" spans="2:3" x14ac:dyDescent="0.25">
      <c r="B93429" s="76"/>
      <c r="C93429" s="75"/>
    </row>
    <row r="93430" spans="2:3" x14ac:dyDescent="0.25">
      <c r="B93430" s="76"/>
      <c r="C93430" s="75"/>
    </row>
    <row r="93431" spans="2:3" x14ac:dyDescent="0.25">
      <c r="B93431" s="76"/>
      <c r="C93431" s="75"/>
    </row>
    <row r="93432" spans="2:3" x14ac:dyDescent="0.25">
      <c r="B93432" s="76"/>
      <c r="C93432" s="75"/>
    </row>
    <row r="93433" spans="2:3" x14ac:dyDescent="0.25">
      <c r="B93433" s="76"/>
      <c r="C93433" s="75"/>
    </row>
    <row r="93434" spans="2:3" x14ac:dyDescent="0.25">
      <c r="B93434" s="76"/>
      <c r="C93434" s="75"/>
    </row>
    <row r="93435" spans="2:3" x14ac:dyDescent="0.25">
      <c r="B93435" s="76"/>
      <c r="C93435" s="75"/>
    </row>
    <row r="93545" spans="2:3" x14ac:dyDescent="0.25">
      <c r="B93545" s="76"/>
      <c r="C93545" s="75"/>
    </row>
    <row r="93546" spans="2:3" x14ac:dyDescent="0.25">
      <c r="B93546" s="76"/>
      <c r="C93546" s="75"/>
    </row>
    <row r="93547" spans="2:3" x14ac:dyDescent="0.25">
      <c r="B93547" s="76"/>
      <c r="C93547" s="75"/>
    </row>
    <row r="93548" spans="2:3" x14ac:dyDescent="0.25">
      <c r="B93548" s="76"/>
      <c r="C93548" s="75"/>
    </row>
    <row r="93549" spans="2:3" x14ac:dyDescent="0.25">
      <c r="B93549" s="76"/>
      <c r="C93549" s="75"/>
    </row>
    <row r="93550" spans="2:3" x14ac:dyDescent="0.25">
      <c r="B93550" s="76"/>
      <c r="C93550" s="75"/>
    </row>
    <row r="93551" spans="2:3" x14ac:dyDescent="0.25">
      <c r="B93551" s="76"/>
      <c r="C93551" s="75"/>
    </row>
    <row r="93552" spans="2:3" x14ac:dyDescent="0.25">
      <c r="B93552" s="76"/>
      <c r="C93552" s="75"/>
    </row>
    <row r="93553" spans="2:3" x14ac:dyDescent="0.25">
      <c r="B93553" s="76"/>
      <c r="C93553" s="75"/>
    </row>
    <row r="93554" spans="2:3" x14ac:dyDescent="0.25">
      <c r="B93554" s="76"/>
      <c r="C93554" s="75"/>
    </row>
    <row r="93555" spans="2:3" x14ac:dyDescent="0.25">
      <c r="B93555" s="76"/>
      <c r="C93555" s="75"/>
    </row>
    <row r="93556" spans="2:3" x14ac:dyDescent="0.25">
      <c r="B93556" s="76"/>
      <c r="C93556" s="75"/>
    </row>
    <row r="93557" spans="2:3" x14ac:dyDescent="0.25">
      <c r="B93557" s="76"/>
      <c r="C93557" s="75"/>
    </row>
    <row r="93667" spans="2:3" x14ac:dyDescent="0.25">
      <c r="B93667" s="76"/>
      <c r="C93667" s="75"/>
    </row>
    <row r="93668" spans="2:3" x14ac:dyDescent="0.25">
      <c r="B93668" s="76"/>
      <c r="C93668" s="75"/>
    </row>
    <row r="93669" spans="2:3" x14ac:dyDescent="0.25">
      <c r="B93669" s="76"/>
      <c r="C93669" s="75"/>
    </row>
    <row r="93670" spans="2:3" x14ac:dyDescent="0.25">
      <c r="B93670" s="76"/>
      <c r="C93670" s="75"/>
    </row>
    <row r="93671" spans="2:3" x14ac:dyDescent="0.25">
      <c r="B93671" s="76"/>
      <c r="C93671" s="75"/>
    </row>
    <row r="93672" spans="2:3" x14ac:dyDescent="0.25">
      <c r="B93672" s="76"/>
      <c r="C93672" s="75"/>
    </row>
    <row r="93673" spans="2:3" x14ac:dyDescent="0.25">
      <c r="B93673" s="76"/>
      <c r="C93673" s="75"/>
    </row>
    <row r="93674" spans="2:3" x14ac:dyDescent="0.25">
      <c r="B93674" s="76"/>
      <c r="C93674" s="75"/>
    </row>
    <row r="93675" spans="2:3" x14ac:dyDescent="0.25">
      <c r="B93675" s="76"/>
      <c r="C93675" s="75"/>
    </row>
    <row r="93676" spans="2:3" x14ac:dyDescent="0.25">
      <c r="B93676" s="76"/>
      <c r="C93676" s="75"/>
    </row>
    <row r="93677" spans="2:3" x14ac:dyDescent="0.25">
      <c r="B93677" s="76"/>
      <c r="C93677" s="75"/>
    </row>
    <row r="93678" spans="2:3" x14ac:dyDescent="0.25">
      <c r="B93678" s="76"/>
      <c r="C93678" s="75"/>
    </row>
    <row r="93679" spans="2:3" x14ac:dyDescent="0.25">
      <c r="B93679" s="76"/>
      <c r="C93679" s="75"/>
    </row>
    <row r="93789" spans="2:3" x14ac:dyDescent="0.25">
      <c r="B93789" s="76"/>
      <c r="C93789" s="75"/>
    </row>
    <row r="93790" spans="2:3" x14ac:dyDescent="0.25">
      <c r="B93790" s="76"/>
      <c r="C93790" s="75"/>
    </row>
    <row r="93791" spans="2:3" x14ac:dyDescent="0.25">
      <c r="B93791" s="76"/>
      <c r="C93791" s="75"/>
    </row>
    <row r="93792" spans="2:3" x14ac:dyDescent="0.25">
      <c r="B93792" s="76"/>
      <c r="C93792" s="75"/>
    </row>
    <row r="93793" spans="2:3" x14ac:dyDescent="0.25">
      <c r="B93793" s="76"/>
      <c r="C93793" s="75"/>
    </row>
    <row r="93794" spans="2:3" x14ac:dyDescent="0.25">
      <c r="B93794" s="76"/>
      <c r="C93794" s="75"/>
    </row>
    <row r="93795" spans="2:3" x14ac:dyDescent="0.25">
      <c r="B93795" s="76"/>
      <c r="C93795" s="75"/>
    </row>
    <row r="93796" spans="2:3" x14ac:dyDescent="0.25">
      <c r="B93796" s="76"/>
      <c r="C93796" s="75"/>
    </row>
    <row r="93797" spans="2:3" x14ac:dyDescent="0.25">
      <c r="B93797" s="76"/>
      <c r="C93797" s="75"/>
    </row>
    <row r="93798" spans="2:3" x14ac:dyDescent="0.25">
      <c r="B93798" s="76"/>
      <c r="C93798" s="75"/>
    </row>
    <row r="93799" spans="2:3" x14ac:dyDescent="0.25">
      <c r="B93799" s="76"/>
      <c r="C93799" s="75"/>
    </row>
    <row r="93800" spans="2:3" x14ac:dyDescent="0.25">
      <c r="B93800" s="76"/>
      <c r="C93800" s="75"/>
    </row>
    <row r="93801" spans="2:3" x14ac:dyDescent="0.25">
      <c r="B93801" s="76"/>
      <c r="C93801" s="75"/>
    </row>
    <row r="93911" spans="2:3" x14ac:dyDescent="0.25">
      <c r="B93911" s="76"/>
      <c r="C93911" s="75"/>
    </row>
    <row r="93912" spans="2:3" x14ac:dyDescent="0.25">
      <c r="B93912" s="76"/>
      <c r="C93912" s="75"/>
    </row>
    <row r="93913" spans="2:3" x14ac:dyDescent="0.25">
      <c r="B93913" s="76"/>
      <c r="C93913" s="75"/>
    </row>
    <row r="93914" spans="2:3" x14ac:dyDescent="0.25">
      <c r="B93914" s="76"/>
      <c r="C93914" s="75"/>
    </row>
    <row r="93915" spans="2:3" x14ac:dyDescent="0.25">
      <c r="B93915" s="76"/>
      <c r="C93915" s="75"/>
    </row>
    <row r="93916" spans="2:3" x14ac:dyDescent="0.25">
      <c r="B93916" s="76"/>
      <c r="C93916" s="75"/>
    </row>
    <row r="93917" spans="2:3" x14ac:dyDescent="0.25">
      <c r="B93917" s="76"/>
      <c r="C93917" s="75"/>
    </row>
    <row r="93918" spans="2:3" x14ac:dyDescent="0.25">
      <c r="B93918" s="76"/>
      <c r="C93918" s="75"/>
    </row>
    <row r="93919" spans="2:3" x14ac:dyDescent="0.25">
      <c r="B93919" s="76"/>
      <c r="C93919" s="75"/>
    </row>
    <row r="93920" spans="2:3" x14ac:dyDescent="0.25">
      <c r="B93920" s="76"/>
      <c r="C93920" s="75"/>
    </row>
    <row r="93921" spans="2:3" x14ac:dyDescent="0.25">
      <c r="B93921" s="76"/>
      <c r="C93921" s="75"/>
    </row>
    <row r="93922" spans="2:3" x14ac:dyDescent="0.25">
      <c r="B93922" s="76"/>
      <c r="C93922" s="75"/>
    </row>
    <row r="93923" spans="2:3" x14ac:dyDescent="0.25">
      <c r="B93923" s="76"/>
      <c r="C93923" s="75"/>
    </row>
    <row r="94033" spans="2:3" x14ac:dyDescent="0.25">
      <c r="B94033" s="76"/>
      <c r="C94033" s="75"/>
    </row>
    <row r="94034" spans="2:3" x14ac:dyDescent="0.25">
      <c r="B94034" s="76"/>
      <c r="C94034" s="75"/>
    </row>
    <row r="94035" spans="2:3" x14ac:dyDescent="0.25">
      <c r="B94035" s="76"/>
      <c r="C94035" s="75"/>
    </row>
    <row r="94036" spans="2:3" x14ac:dyDescent="0.25">
      <c r="B94036" s="76"/>
      <c r="C94036" s="75"/>
    </row>
    <row r="94037" spans="2:3" x14ac:dyDescent="0.25">
      <c r="B94037" s="76"/>
      <c r="C94037" s="75"/>
    </row>
    <row r="94038" spans="2:3" x14ac:dyDescent="0.25">
      <c r="B94038" s="76"/>
      <c r="C94038" s="75"/>
    </row>
    <row r="94039" spans="2:3" x14ac:dyDescent="0.25">
      <c r="B94039" s="76"/>
      <c r="C94039" s="75"/>
    </row>
    <row r="94040" spans="2:3" x14ac:dyDescent="0.25">
      <c r="B94040" s="76"/>
      <c r="C94040" s="75"/>
    </row>
    <row r="94041" spans="2:3" x14ac:dyDescent="0.25">
      <c r="B94041" s="76"/>
      <c r="C94041" s="75"/>
    </row>
    <row r="94042" spans="2:3" x14ac:dyDescent="0.25">
      <c r="B94042" s="76"/>
      <c r="C94042" s="75"/>
    </row>
    <row r="94043" spans="2:3" x14ac:dyDescent="0.25">
      <c r="B94043" s="76"/>
      <c r="C94043" s="75"/>
    </row>
    <row r="94044" spans="2:3" x14ac:dyDescent="0.25">
      <c r="B94044" s="76"/>
      <c r="C94044" s="75"/>
    </row>
    <row r="94045" spans="2:3" x14ac:dyDescent="0.25">
      <c r="B94045" s="76"/>
      <c r="C94045" s="75"/>
    </row>
    <row r="94155" spans="2:3" x14ac:dyDescent="0.25">
      <c r="B94155" s="76"/>
      <c r="C94155" s="75"/>
    </row>
    <row r="94156" spans="2:3" x14ac:dyDescent="0.25">
      <c r="B94156" s="76"/>
      <c r="C94156" s="75"/>
    </row>
    <row r="94157" spans="2:3" x14ac:dyDescent="0.25">
      <c r="B94157" s="76"/>
      <c r="C94157" s="75"/>
    </row>
    <row r="94158" spans="2:3" x14ac:dyDescent="0.25">
      <c r="B94158" s="76"/>
      <c r="C94158" s="75"/>
    </row>
    <row r="94159" spans="2:3" x14ac:dyDescent="0.25">
      <c r="B94159" s="76"/>
      <c r="C94159" s="75"/>
    </row>
    <row r="94160" spans="2:3" x14ac:dyDescent="0.25">
      <c r="B94160" s="76"/>
      <c r="C94160" s="75"/>
    </row>
    <row r="94161" spans="2:3" x14ac:dyDescent="0.25">
      <c r="B94161" s="76"/>
      <c r="C94161" s="75"/>
    </row>
    <row r="94162" spans="2:3" x14ac:dyDescent="0.25">
      <c r="B94162" s="76"/>
      <c r="C94162" s="75"/>
    </row>
    <row r="94163" spans="2:3" x14ac:dyDescent="0.25">
      <c r="B94163" s="76"/>
      <c r="C94163" s="75"/>
    </row>
    <row r="94164" spans="2:3" x14ac:dyDescent="0.25">
      <c r="B94164" s="76"/>
      <c r="C94164" s="75"/>
    </row>
    <row r="94165" spans="2:3" x14ac:dyDescent="0.25">
      <c r="B94165" s="76"/>
      <c r="C94165" s="75"/>
    </row>
    <row r="94166" spans="2:3" x14ac:dyDescent="0.25">
      <c r="B94166" s="76"/>
      <c r="C94166" s="75"/>
    </row>
    <row r="94167" spans="2:3" x14ac:dyDescent="0.25">
      <c r="B94167" s="76"/>
      <c r="C94167" s="75"/>
    </row>
    <row r="94277" spans="2:3" x14ac:dyDescent="0.25">
      <c r="B94277" s="76"/>
      <c r="C94277" s="75"/>
    </row>
    <row r="94278" spans="2:3" x14ac:dyDescent="0.25">
      <c r="B94278" s="76"/>
      <c r="C94278" s="75"/>
    </row>
    <row r="94279" spans="2:3" x14ac:dyDescent="0.25">
      <c r="B94279" s="76"/>
      <c r="C94279" s="75"/>
    </row>
    <row r="94280" spans="2:3" x14ac:dyDescent="0.25">
      <c r="B94280" s="76"/>
      <c r="C94280" s="75"/>
    </row>
    <row r="94281" spans="2:3" x14ac:dyDescent="0.25">
      <c r="B94281" s="76"/>
      <c r="C94281" s="75"/>
    </row>
    <row r="94282" spans="2:3" x14ac:dyDescent="0.25">
      <c r="B94282" s="76"/>
      <c r="C94282" s="75"/>
    </row>
    <row r="94283" spans="2:3" x14ac:dyDescent="0.25">
      <c r="B94283" s="76"/>
      <c r="C94283" s="75"/>
    </row>
    <row r="94284" spans="2:3" x14ac:dyDescent="0.25">
      <c r="B94284" s="76"/>
      <c r="C94284" s="75"/>
    </row>
    <row r="94285" spans="2:3" x14ac:dyDescent="0.25">
      <c r="B94285" s="76"/>
      <c r="C94285" s="75"/>
    </row>
    <row r="94286" spans="2:3" x14ac:dyDescent="0.25">
      <c r="B94286" s="76"/>
      <c r="C94286" s="75"/>
    </row>
    <row r="94287" spans="2:3" x14ac:dyDescent="0.25">
      <c r="B94287" s="76"/>
      <c r="C94287" s="75"/>
    </row>
    <row r="94288" spans="2:3" x14ac:dyDescent="0.25">
      <c r="B94288" s="76"/>
      <c r="C94288" s="75"/>
    </row>
    <row r="94289" spans="2:3" x14ac:dyDescent="0.25">
      <c r="B94289" s="76"/>
      <c r="C94289" s="75"/>
    </row>
    <row r="94399" spans="2:3" x14ac:dyDescent="0.25">
      <c r="B94399" s="76"/>
      <c r="C94399" s="75"/>
    </row>
    <row r="94400" spans="2:3" x14ac:dyDescent="0.25">
      <c r="B94400" s="76"/>
      <c r="C94400" s="75"/>
    </row>
    <row r="94401" spans="2:3" x14ac:dyDescent="0.25">
      <c r="B94401" s="76"/>
      <c r="C94401" s="75"/>
    </row>
    <row r="94402" spans="2:3" x14ac:dyDescent="0.25">
      <c r="B94402" s="76"/>
      <c r="C94402" s="75"/>
    </row>
    <row r="94403" spans="2:3" x14ac:dyDescent="0.25">
      <c r="B94403" s="76"/>
      <c r="C94403" s="75"/>
    </row>
    <row r="94404" spans="2:3" x14ac:dyDescent="0.25">
      <c r="B94404" s="76"/>
      <c r="C94404" s="75"/>
    </row>
    <row r="94405" spans="2:3" x14ac:dyDescent="0.25">
      <c r="B94405" s="76"/>
      <c r="C94405" s="75"/>
    </row>
    <row r="94406" spans="2:3" x14ac:dyDescent="0.25">
      <c r="B94406" s="76"/>
      <c r="C94406" s="75"/>
    </row>
    <row r="94407" spans="2:3" x14ac:dyDescent="0.25">
      <c r="B94407" s="76"/>
      <c r="C94407" s="75"/>
    </row>
    <row r="94408" spans="2:3" x14ac:dyDescent="0.25">
      <c r="B94408" s="76"/>
      <c r="C94408" s="75"/>
    </row>
    <row r="94409" spans="2:3" x14ac:dyDescent="0.25">
      <c r="B94409" s="76"/>
      <c r="C94409" s="75"/>
    </row>
    <row r="94410" spans="2:3" x14ac:dyDescent="0.25">
      <c r="B94410" s="76"/>
      <c r="C94410" s="75"/>
    </row>
    <row r="94411" spans="2:3" x14ac:dyDescent="0.25">
      <c r="B94411" s="76"/>
      <c r="C94411" s="75"/>
    </row>
    <row r="94521" spans="2:3" x14ac:dyDescent="0.25">
      <c r="B94521" s="76"/>
      <c r="C94521" s="75"/>
    </row>
    <row r="94522" spans="2:3" x14ac:dyDescent="0.25">
      <c r="B94522" s="76"/>
      <c r="C94522" s="75"/>
    </row>
    <row r="94523" spans="2:3" x14ac:dyDescent="0.25">
      <c r="B94523" s="76"/>
      <c r="C94523" s="75"/>
    </row>
    <row r="94524" spans="2:3" x14ac:dyDescent="0.25">
      <c r="B94524" s="76"/>
      <c r="C94524" s="75"/>
    </row>
    <row r="94525" spans="2:3" x14ac:dyDescent="0.25">
      <c r="B94525" s="76"/>
      <c r="C94525" s="75"/>
    </row>
    <row r="94526" spans="2:3" x14ac:dyDescent="0.25">
      <c r="B94526" s="76"/>
      <c r="C94526" s="75"/>
    </row>
    <row r="94527" spans="2:3" x14ac:dyDescent="0.25">
      <c r="B94527" s="76"/>
      <c r="C94527" s="75"/>
    </row>
    <row r="94528" spans="2:3" x14ac:dyDescent="0.25">
      <c r="B94528" s="76"/>
      <c r="C94528" s="75"/>
    </row>
    <row r="94529" spans="2:3" x14ac:dyDescent="0.25">
      <c r="B94529" s="76"/>
      <c r="C94529" s="75"/>
    </row>
    <row r="94530" spans="2:3" x14ac:dyDescent="0.25">
      <c r="B94530" s="76"/>
      <c r="C94530" s="75"/>
    </row>
    <row r="94531" spans="2:3" x14ac:dyDescent="0.25">
      <c r="B94531" s="76"/>
      <c r="C94531" s="75"/>
    </row>
    <row r="94532" spans="2:3" x14ac:dyDescent="0.25">
      <c r="B94532" s="76"/>
      <c r="C94532" s="75"/>
    </row>
    <row r="94533" spans="2:3" x14ac:dyDescent="0.25">
      <c r="B94533" s="76"/>
      <c r="C94533" s="75"/>
    </row>
    <row r="94643" spans="2:3" x14ac:dyDescent="0.25">
      <c r="B94643" s="76"/>
      <c r="C94643" s="75"/>
    </row>
    <row r="94644" spans="2:3" x14ac:dyDescent="0.25">
      <c r="B94644" s="76"/>
      <c r="C94644" s="75"/>
    </row>
    <row r="94645" spans="2:3" x14ac:dyDescent="0.25">
      <c r="B94645" s="76"/>
      <c r="C94645" s="75"/>
    </row>
    <row r="94646" spans="2:3" x14ac:dyDescent="0.25">
      <c r="B94646" s="76"/>
      <c r="C94646" s="75"/>
    </row>
    <row r="94647" spans="2:3" x14ac:dyDescent="0.25">
      <c r="B94647" s="76"/>
      <c r="C94647" s="75"/>
    </row>
    <row r="94648" spans="2:3" x14ac:dyDescent="0.25">
      <c r="B94648" s="76"/>
      <c r="C94648" s="75"/>
    </row>
    <row r="94649" spans="2:3" x14ac:dyDescent="0.25">
      <c r="B94649" s="76"/>
      <c r="C94649" s="75"/>
    </row>
    <row r="94650" spans="2:3" x14ac:dyDescent="0.25">
      <c r="B94650" s="76"/>
      <c r="C94650" s="75"/>
    </row>
    <row r="94651" spans="2:3" x14ac:dyDescent="0.25">
      <c r="B94651" s="76"/>
      <c r="C94651" s="75"/>
    </row>
    <row r="94652" spans="2:3" x14ac:dyDescent="0.25">
      <c r="B94652" s="76"/>
      <c r="C94652" s="75"/>
    </row>
    <row r="94653" spans="2:3" x14ac:dyDescent="0.25">
      <c r="B94653" s="76"/>
      <c r="C94653" s="75"/>
    </row>
    <row r="94654" spans="2:3" x14ac:dyDescent="0.25">
      <c r="B94654" s="76"/>
      <c r="C94654" s="75"/>
    </row>
    <row r="94655" spans="2:3" x14ac:dyDescent="0.25">
      <c r="B94655" s="76"/>
      <c r="C94655" s="75"/>
    </row>
    <row r="94765" spans="2:3" x14ac:dyDescent="0.25">
      <c r="B94765" s="76"/>
      <c r="C94765" s="75"/>
    </row>
    <row r="94766" spans="2:3" x14ac:dyDescent="0.25">
      <c r="B94766" s="76"/>
      <c r="C94766" s="75"/>
    </row>
    <row r="94767" spans="2:3" x14ac:dyDescent="0.25">
      <c r="B94767" s="76"/>
      <c r="C94767" s="75"/>
    </row>
    <row r="94768" spans="2:3" x14ac:dyDescent="0.25">
      <c r="B94768" s="76"/>
      <c r="C94768" s="75"/>
    </row>
    <row r="94769" spans="2:3" x14ac:dyDescent="0.25">
      <c r="B94769" s="76"/>
      <c r="C94769" s="75"/>
    </row>
    <row r="94770" spans="2:3" x14ac:dyDescent="0.25">
      <c r="B94770" s="76"/>
      <c r="C94770" s="75"/>
    </row>
    <row r="94771" spans="2:3" x14ac:dyDescent="0.25">
      <c r="B94771" s="76"/>
      <c r="C94771" s="75"/>
    </row>
    <row r="94772" spans="2:3" x14ac:dyDescent="0.25">
      <c r="B94772" s="76"/>
      <c r="C94772" s="75"/>
    </row>
    <row r="94773" spans="2:3" x14ac:dyDescent="0.25">
      <c r="B94773" s="76"/>
      <c r="C94773" s="75"/>
    </row>
    <row r="94774" spans="2:3" x14ac:dyDescent="0.25">
      <c r="B94774" s="76"/>
      <c r="C94774" s="75"/>
    </row>
    <row r="94775" spans="2:3" x14ac:dyDescent="0.25">
      <c r="B94775" s="76"/>
      <c r="C94775" s="75"/>
    </row>
    <row r="94776" spans="2:3" x14ac:dyDescent="0.25">
      <c r="B94776" s="76"/>
      <c r="C94776" s="75"/>
    </row>
    <row r="94777" spans="2:3" x14ac:dyDescent="0.25">
      <c r="B94777" s="76"/>
      <c r="C94777" s="75"/>
    </row>
    <row r="94887" spans="2:3" x14ac:dyDescent="0.25">
      <c r="B94887" s="76"/>
      <c r="C94887" s="75"/>
    </row>
    <row r="94888" spans="2:3" x14ac:dyDescent="0.25">
      <c r="B94888" s="76"/>
      <c r="C94888" s="75"/>
    </row>
    <row r="94889" spans="2:3" x14ac:dyDescent="0.25">
      <c r="B94889" s="76"/>
      <c r="C94889" s="75"/>
    </row>
    <row r="94890" spans="2:3" x14ac:dyDescent="0.25">
      <c r="B94890" s="76"/>
      <c r="C94890" s="75"/>
    </row>
    <row r="94891" spans="2:3" x14ac:dyDescent="0.25">
      <c r="B94891" s="76"/>
      <c r="C94891" s="75"/>
    </row>
    <row r="94892" spans="2:3" x14ac:dyDescent="0.25">
      <c r="B94892" s="76"/>
      <c r="C94892" s="75"/>
    </row>
    <row r="94893" spans="2:3" x14ac:dyDescent="0.25">
      <c r="B94893" s="76"/>
      <c r="C94893" s="75"/>
    </row>
    <row r="94894" spans="2:3" x14ac:dyDescent="0.25">
      <c r="B94894" s="76"/>
      <c r="C94894" s="75"/>
    </row>
    <row r="94895" spans="2:3" x14ac:dyDescent="0.25">
      <c r="B94895" s="76"/>
      <c r="C94895" s="75"/>
    </row>
    <row r="94896" spans="2:3" x14ac:dyDescent="0.25">
      <c r="B94896" s="76"/>
      <c r="C94896" s="75"/>
    </row>
    <row r="94897" spans="2:3" x14ac:dyDescent="0.25">
      <c r="B94897" s="76"/>
      <c r="C94897" s="75"/>
    </row>
    <row r="94898" spans="2:3" x14ac:dyDescent="0.25">
      <c r="B94898" s="76"/>
      <c r="C94898" s="75"/>
    </row>
    <row r="94899" spans="2:3" x14ac:dyDescent="0.25">
      <c r="B94899" s="76"/>
      <c r="C94899" s="75"/>
    </row>
    <row r="95009" spans="2:3" x14ac:dyDescent="0.25">
      <c r="B95009" s="76"/>
      <c r="C95009" s="75"/>
    </row>
    <row r="95010" spans="2:3" x14ac:dyDescent="0.25">
      <c r="B95010" s="76"/>
      <c r="C95010" s="75"/>
    </row>
    <row r="95011" spans="2:3" x14ac:dyDescent="0.25">
      <c r="B95011" s="76"/>
      <c r="C95011" s="75"/>
    </row>
    <row r="95012" spans="2:3" x14ac:dyDescent="0.25">
      <c r="B95012" s="76"/>
      <c r="C95012" s="75"/>
    </row>
    <row r="95013" spans="2:3" x14ac:dyDescent="0.25">
      <c r="B95013" s="76"/>
      <c r="C95013" s="75"/>
    </row>
    <row r="95014" spans="2:3" x14ac:dyDescent="0.25">
      <c r="B95014" s="76"/>
      <c r="C95014" s="75"/>
    </row>
    <row r="95015" spans="2:3" x14ac:dyDescent="0.25">
      <c r="B95015" s="76"/>
      <c r="C95015" s="75"/>
    </row>
    <row r="95016" spans="2:3" x14ac:dyDescent="0.25">
      <c r="B95016" s="76"/>
      <c r="C95016" s="75"/>
    </row>
    <row r="95017" spans="2:3" x14ac:dyDescent="0.25">
      <c r="B95017" s="76"/>
      <c r="C95017" s="75"/>
    </row>
    <row r="95018" spans="2:3" x14ac:dyDescent="0.25">
      <c r="B95018" s="76"/>
      <c r="C95018" s="75"/>
    </row>
    <row r="95019" spans="2:3" x14ac:dyDescent="0.25">
      <c r="B95019" s="76"/>
      <c r="C95019" s="75"/>
    </row>
    <row r="95020" spans="2:3" x14ac:dyDescent="0.25">
      <c r="B95020" s="76"/>
      <c r="C95020" s="75"/>
    </row>
    <row r="95021" spans="2:3" x14ac:dyDescent="0.25">
      <c r="B95021" s="76"/>
      <c r="C95021" s="75"/>
    </row>
    <row r="95131" spans="2:3" x14ac:dyDescent="0.25">
      <c r="B95131" s="76"/>
      <c r="C95131" s="75"/>
    </row>
    <row r="95132" spans="2:3" x14ac:dyDescent="0.25">
      <c r="B95132" s="76"/>
      <c r="C95132" s="75"/>
    </row>
    <row r="95133" spans="2:3" x14ac:dyDescent="0.25">
      <c r="B95133" s="76"/>
      <c r="C95133" s="75"/>
    </row>
    <row r="95134" spans="2:3" x14ac:dyDescent="0.25">
      <c r="B95134" s="76"/>
      <c r="C95134" s="75"/>
    </row>
    <row r="95135" spans="2:3" x14ac:dyDescent="0.25">
      <c r="B95135" s="76"/>
      <c r="C95135" s="75"/>
    </row>
    <row r="95136" spans="2:3" x14ac:dyDescent="0.25">
      <c r="B95136" s="76"/>
      <c r="C95136" s="75"/>
    </row>
    <row r="95137" spans="2:3" x14ac:dyDescent="0.25">
      <c r="B95137" s="76"/>
      <c r="C95137" s="75"/>
    </row>
    <row r="95138" spans="2:3" x14ac:dyDescent="0.25">
      <c r="B95138" s="76"/>
      <c r="C95138" s="75"/>
    </row>
    <row r="95139" spans="2:3" x14ac:dyDescent="0.25">
      <c r="B95139" s="76"/>
      <c r="C95139" s="75"/>
    </row>
    <row r="95140" spans="2:3" x14ac:dyDescent="0.25">
      <c r="B95140" s="76"/>
      <c r="C95140" s="75"/>
    </row>
    <row r="95141" spans="2:3" x14ac:dyDescent="0.25">
      <c r="B95141" s="76"/>
      <c r="C95141" s="75"/>
    </row>
    <row r="95142" spans="2:3" x14ac:dyDescent="0.25">
      <c r="B95142" s="76"/>
      <c r="C95142" s="75"/>
    </row>
    <row r="95143" spans="2:3" x14ac:dyDescent="0.25">
      <c r="B95143" s="76"/>
      <c r="C95143" s="75"/>
    </row>
    <row r="95253" spans="2:3" x14ac:dyDescent="0.25">
      <c r="B95253" s="76"/>
      <c r="C95253" s="75"/>
    </row>
    <row r="95254" spans="2:3" x14ac:dyDescent="0.25">
      <c r="B95254" s="76"/>
      <c r="C95254" s="75"/>
    </row>
    <row r="95255" spans="2:3" x14ac:dyDescent="0.25">
      <c r="B95255" s="76"/>
      <c r="C95255" s="75"/>
    </row>
    <row r="95256" spans="2:3" x14ac:dyDescent="0.25">
      <c r="B95256" s="76"/>
      <c r="C95256" s="75"/>
    </row>
    <row r="95257" spans="2:3" x14ac:dyDescent="0.25">
      <c r="B95257" s="76"/>
      <c r="C95257" s="75"/>
    </row>
    <row r="95258" spans="2:3" x14ac:dyDescent="0.25">
      <c r="B95258" s="76"/>
      <c r="C95258" s="75"/>
    </row>
    <row r="95259" spans="2:3" x14ac:dyDescent="0.25">
      <c r="B95259" s="76"/>
      <c r="C95259" s="75"/>
    </row>
    <row r="95260" spans="2:3" x14ac:dyDescent="0.25">
      <c r="B95260" s="76"/>
      <c r="C95260" s="75"/>
    </row>
    <row r="95261" spans="2:3" x14ac:dyDescent="0.25">
      <c r="B95261" s="76"/>
      <c r="C95261" s="75"/>
    </row>
    <row r="95262" spans="2:3" x14ac:dyDescent="0.25">
      <c r="B95262" s="76"/>
      <c r="C95262" s="75"/>
    </row>
    <row r="95263" spans="2:3" x14ac:dyDescent="0.25">
      <c r="B95263" s="76"/>
      <c r="C95263" s="75"/>
    </row>
    <row r="95264" spans="2:3" x14ac:dyDescent="0.25">
      <c r="B95264" s="76"/>
      <c r="C95264" s="75"/>
    </row>
    <row r="95265" spans="2:3" x14ac:dyDescent="0.25">
      <c r="B95265" s="76"/>
      <c r="C95265" s="75"/>
    </row>
    <row r="95375" spans="2:3" x14ac:dyDescent="0.25">
      <c r="B95375" s="76"/>
      <c r="C95375" s="75"/>
    </row>
    <row r="95376" spans="2:3" x14ac:dyDescent="0.25">
      <c r="B95376" s="76"/>
      <c r="C95376" s="75"/>
    </row>
    <row r="95377" spans="2:3" x14ac:dyDescent="0.25">
      <c r="B95377" s="76"/>
      <c r="C95377" s="75"/>
    </row>
    <row r="95378" spans="2:3" x14ac:dyDescent="0.25">
      <c r="B95378" s="76"/>
      <c r="C95378" s="75"/>
    </row>
    <row r="95379" spans="2:3" x14ac:dyDescent="0.25">
      <c r="B95379" s="76"/>
      <c r="C95379" s="75"/>
    </row>
    <row r="95380" spans="2:3" x14ac:dyDescent="0.25">
      <c r="B95380" s="76"/>
      <c r="C95380" s="75"/>
    </row>
    <row r="95381" spans="2:3" x14ac:dyDescent="0.25">
      <c r="B95381" s="76"/>
      <c r="C95381" s="75"/>
    </row>
    <row r="95382" spans="2:3" x14ac:dyDescent="0.25">
      <c r="B95382" s="76"/>
      <c r="C95382" s="75"/>
    </row>
    <row r="95383" spans="2:3" x14ac:dyDescent="0.25">
      <c r="B95383" s="76"/>
      <c r="C95383" s="75"/>
    </row>
    <row r="95384" spans="2:3" x14ac:dyDescent="0.25">
      <c r="B95384" s="76"/>
      <c r="C95384" s="75"/>
    </row>
    <row r="95385" spans="2:3" x14ac:dyDescent="0.25">
      <c r="B95385" s="76"/>
      <c r="C95385" s="75"/>
    </row>
    <row r="95386" spans="2:3" x14ac:dyDescent="0.25">
      <c r="B95386" s="76"/>
      <c r="C95386" s="75"/>
    </row>
    <row r="95387" spans="2:3" x14ac:dyDescent="0.25">
      <c r="B95387" s="76"/>
      <c r="C95387" s="75"/>
    </row>
    <row r="95497" spans="2:3" x14ac:dyDescent="0.25">
      <c r="B95497" s="76"/>
      <c r="C95497" s="75"/>
    </row>
    <row r="95498" spans="2:3" x14ac:dyDescent="0.25">
      <c r="B95498" s="76"/>
      <c r="C95498" s="75"/>
    </row>
    <row r="95499" spans="2:3" x14ac:dyDescent="0.25">
      <c r="B95499" s="76"/>
      <c r="C95499" s="75"/>
    </row>
    <row r="95500" spans="2:3" x14ac:dyDescent="0.25">
      <c r="B95500" s="76"/>
      <c r="C95500" s="75"/>
    </row>
    <row r="95501" spans="2:3" x14ac:dyDescent="0.25">
      <c r="B95501" s="76"/>
      <c r="C95501" s="75"/>
    </row>
    <row r="95502" spans="2:3" x14ac:dyDescent="0.25">
      <c r="B95502" s="76"/>
      <c r="C95502" s="75"/>
    </row>
    <row r="95503" spans="2:3" x14ac:dyDescent="0.25">
      <c r="B95503" s="76"/>
      <c r="C95503" s="75"/>
    </row>
    <row r="95504" spans="2:3" x14ac:dyDescent="0.25">
      <c r="B95504" s="76"/>
      <c r="C95504" s="75"/>
    </row>
    <row r="95505" spans="2:3" x14ac:dyDescent="0.25">
      <c r="B95505" s="76"/>
      <c r="C95505" s="75"/>
    </row>
    <row r="95506" spans="2:3" x14ac:dyDescent="0.25">
      <c r="B95506" s="76"/>
      <c r="C95506" s="75"/>
    </row>
    <row r="95507" spans="2:3" x14ac:dyDescent="0.25">
      <c r="B95507" s="76"/>
      <c r="C95507" s="75"/>
    </row>
    <row r="95508" spans="2:3" x14ac:dyDescent="0.25">
      <c r="B95508" s="76"/>
      <c r="C95508" s="75"/>
    </row>
    <row r="95509" spans="2:3" x14ac:dyDescent="0.25">
      <c r="B95509" s="76"/>
      <c r="C95509" s="75"/>
    </row>
    <row r="95619" spans="2:3" x14ac:dyDescent="0.25">
      <c r="B95619" s="76"/>
      <c r="C95619" s="75"/>
    </row>
    <row r="95620" spans="2:3" x14ac:dyDescent="0.25">
      <c r="B95620" s="76"/>
      <c r="C95620" s="75"/>
    </row>
    <row r="95621" spans="2:3" x14ac:dyDescent="0.25">
      <c r="B95621" s="76"/>
      <c r="C95621" s="75"/>
    </row>
    <row r="95622" spans="2:3" x14ac:dyDescent="0.25">
      <c r="B95622" s="76"/>
      <c r="C95622" s="75"/>
    </row>
    <row r="95623" spans="2:3" x14ac:dyDescent="0.25">
      <c r="B95623" s="76"/>
      <c r="C95623" s="75"/>
    </row>
    <row r="95624" spans="2:3" x14ac:dyDescent="0.25">
      <c r="B95624" s="76"/>
      <c r="C95624" s="75"/>
    </row>
    <row r="95625" spans="2:3" x14ac:dyDescent="0.25">
      <c r="B95625" s="76"/>
      <c r="C95625" s="75"/>
    </row>
    <row r="95626" spans="2:3" x14ac:dyDescent="0.25">
      <c r="B95626" s="76"/>
      <c r="C95626" s="75"/>
    </row>
    <row r="95627" spans="2:3" x14ac:dyDescent="0.25">
      <c r="B95627" s="76"/>
      <c r="C95627" s="75"/>
    </row>
    <row r="95628" spans="2:3" x14ac:dyDescent="0.25">
      <c r="B95628" s="76"/>
      <c r="C95628" s="75"/>
    </row>
    <row r="95629" spans="2:3" x14ac:dyDescent="0.25">
      <c r="B95629" s="76"/>
      <c r="C95629" s="75"/>
    </row>
    <row r="95630" spans="2:3" x14ac:dyDescent="0.25">
      <c r="B95630" s="76"/>
      <c r="C95630" s="75"/>
    </row>
    <row r="95631" spans="2:3" x14ac:dyDescent="0.25">
      <c r="B95631" s="76"/>
      <c r="C95631" s="75"/>
    </row>
    <row r="95741" spans="2:3" x14ac:dyDescent="0.25">
      <c r="B95741" s="76"/>
      <c r="C95741" s="75"/>
    </row>
    <row r="95742" spans="2:3" x14ac:dyDescent="0.25">
      <c r="B95742" s="76"/>
      <c r="C95742" s="75"/>
    </row>
    <row r="95743" spans="2:3" x14ac:dyDescent="0.25">
      <c r="B95743" s="76"/>
      <c r="C95743" s="75"/>
    </row>
    <row r="95744" spans="2:3" x14ac:dyDescent="0.25">
      <c r="B95744" s="76"/>
      <c r="C95744" s="75"/>
    </row>
    <row r="95745" spans="2:3" x14ac:dyDescent="0.25">
      <c r="B95745" s="76"/>
      <c r="C95745" s="75"/>
    </row>
    <row r="95746" spans="2:3" x14ac:dyDescent="0.25">
      <c r="B95746" s="76"/>
      <c r="C95746" s="75"/>
    </row>
    <row r="95747" spans="2:3" x14ac:dyDescent="0.25">
      <c r="B95747" s="76"/>
      <c r="C95747" s="75"/>
    </row>
    <row r="95748" spans="2:3" x14ac:dyDescent="0.25">
      <c r="B95748" s="76"/>
      <c r="C95748" s="75"/>
    </row>
    <row r="95749" spans="2:3" x14ac:dyDescent="0.25">
      <c r="B95749" s="76"/>
      <c r="C95749" s="75"/>
    </row>
    <row r="95750" spans="2:3" x14ac:dyDescent="0.25">
      <c r="B95750" s="76"/>
      <c r="C95750" s="75"/>
    </row>
    <row r="95751" spans="2:3" x14ac:dyDescent="0.25">
      <c r="B95751" s="76"/>
      <c r="C95751" s="75"/>
    </row>
    <row r="95752" spans="2:3" x14ac:dyDescent="0.25">
      <c r="B95752" s="76"/>
      <c r="C95752" s="75"/>
    </row>
    <row r="95753" spans="2:3" x14ac:dyDescent="0.25">
      <c r="B95753" s="76"/>
      <c r="C95753" s="75"/>
    </row>
    <row r="95863" spans="2:3" x14ac:dyDescent="0.25">
      <c r="B95863" s="76"/>
      <c r="C95863" s="75"/>
    </row>
    <row r="95864" spans="2:3" x14ac:dyDescent="0.25">
      <c r="B95864" s="76"/>
      <c r="C95864" s="75"/>
    </row>
    <row r="95865" spans="2:3" x14ac:dyDescent="0.25">
      <c r="B95865" s="76"/>
      <c r="C95865" s="75"/>
    </row>
    <row r="95866" spans="2:3" x14ac:dyDescent="0.25">
      <c r="B95866" s="76"/>
      <c r="C95866" s="75"/>
    </row>
    <row r="95867" spans="2:3" x14ac:dyDescent="0.25">
      <c r="B95867" s="76"/>
      <c r="C95867" s="75"/>
    </row>
    <row r="95868" spans="2:3" x14ac:dyDescent="0.25">
      <c r="B95868" s="76"/>
      <c r="C95868" s="75"/>
    </row>
    <row r="95869" spans="2:3" x14ac:dyDescent="0.25">
      <c r="B95869" s="76"/>
      <c r="C95869" s="75"/>
    </row>
    <row r="95870" spans="2:3" x14ac:dyDescent="0.25">
      <c r="B95870" s="76"/>
      <c r="C95870" s="75"/>
    </row>
    <row r="95871" spans="2:3" x14ac:dyDescent="0.25">
      <c r="B95871" s="76"/>
      <c r="C95871" s="75"/>
    </row>
    <row r="95872" spans="2:3" x14ac:dyDescent="0.25">
      <c r="B95872" s="76"/>
      <c r="C95872" s="75"/>
    </row>
    <row r="95873" spans="2:3" x14ac:dyDescent="0.25">
      <c r="B95873" s="76"/>
      <c r="C95873" s="75"/>
    </row>
    <row r="95874" spans="2:3" x14ac:dyDescent="0.25">
      <c r="B95874" s="76"/>
      <c r="C95874" s="75"/>
    </row>
    <row r="95875" spans="2:3" x14ac:dyDescent="0.25">
      <c r="B95875" s="76"/>
      <c r="C95875" s="75"/>
    </row>
    <row r="95985" spans="2:3" x14ac:dyDescent="0.25">
      <c r="B95985" s="76"/>
      <c r="C95985" s="75"/>
    </row>
    <row r="95986" spans="2:3" x14ac:dyDescent="0.25">
      <c r="B95986" s="76"/>
      <c r="C95986" s="75"/>
    </row>
    <row r="95987" spans="2:3" x14ac:dyDescent="0.25">
      <c r="B95987" s="76"/>
      <c r="C95987" s="75"/>
    </row>
    <row r="95988" spans="2:3" x14ac:dyDescent="0.25">
      <c r="B95988" s="76"/>
      <c r="C95988" s="75"/>
    </row>
    <row r="95989" spans="2:3" x14ac:dyDescent="0.25">
      <c r="B95989" s="76"/>
      <c r="C95989" s="75"/>
    </row>
    <row r="95990" spans="2:3" x14ac:dyDescent="0.25">
      <c r="B95990" s="76"/>
      <c r="C95990" s="75"/>
    </row>
    <row r="95991" spans="2:3" x14ac:dyDescent="0.25">
      <c r="B95991" s="76"/>
      <c r="C95991" s="75"/>
    </row>
    <row r="95992" spans="2:3" x14ac:dyDescent="0.25">
      <c r="B95992" s="76"/>
      <c r="C95992" s="75"/>
    </row>
    <row r="95993" spans="2:3" x14ac:dyDescent="0.25">
      <c r="B95993" s="76"/>
      <c r="C95993" s="75"/>
    </row>
    <row r="95994" spans="2:3" x14ac:dyDescent="0.25">
      <c r="B95994" s="76"/>
      <c r="C95994" s="75"/>
    </row>
    <row r="95995" spans="2:3" x14ac:dyDescent="0.25">
      <c r="B95995" s="76"/>
      <c r="C95995" s="75"/>
    </row>
    <row r="95996" spans="2:3" x14ac:dyDescent="0.25">
      <c r="B95996" s="76"/>
      <c r="C95996" s="75"/>
    </row>
    <row r="95997" spans="2:3" x14ac:dyDescent="0.25">
      <c r="B95997" s="76"/>
      <c r="C95997" s="75"/>
    </row>
    <row r="96107" spans="2:3" x14ac:dyDescent="0.25">
      <c r="B96107" s="76"/>
      <c r="C96107" s="75"/>
    </row>
    <row r="96108" spans="2:3" x14ac:dyDescent="0.25">
      <c r="B96108" s="76"/>
      <c r="C96108" s="75"/>
    </row>
    <row r="96109" spans="2:3" x14ac:dyDescent="0.25">
      <c r="B96109" s="76"/>
      <c r="C96109" s="75"/>
    </row>
    <row r="96110" spans="2:3" x14ac:dyDescent="0.25">
      <c r="B96110" s="76"/>
      <c r="C96110" s="75"/>
    </row>
    <row r="96111" spans="2:3" x14ac:dyDescent="0.25">
      <c r="B96111" s="76"/>
      <c r="C96111" s="75"/>
    </row>
    <row r="96112" spans="2:3" x14ac:dyDescent="0.25">
      <c r="B96112" s="76"/>
      <c r="C96112" s="75"/>
    </row>
    <row r="96113" spans="2:3" x14ac:dyDescent="0.25">
      <c r="B96113" s="76"/>
      <c r="C96113" s="75"/>
    </row>
    <row r="96114" spans="2:3" x14ac:dyDescent="0.25">
      <c r="B96114" s="76"/>
      <c r="C96114" s="75"/>
    </row>
    <row r="96115" spans="2:3" x14ac:dyDescent="0.25">
      <c r="B96115" s="76"/>
      <c r="C96115" s="75"/>
    </row>
    <row r="96116" spans="2:3" x14ac:dyDescent="0.25">
      <c r="B96116" s="76"/>
      <c r="C96116" s="75"/>
    </row>
    <row r="96117" spans="2:3" x14ac:dyDescent="0.25">
      <c r="B96117" s="76"/>
      <c r="C96117" s="75"/>
    </row>
    <row r="96118" spans="2:3" x14ac:dyDescent="0.25">
      <c r="B96118" s="76"/>
      <c r="C96118" s="75"/>
    </row>
    <row r="96119" spans="2:3" x14ac:dyDescent="0.25">
      <c r="B96119" s="76"/>
      <c r="C96119" s="75"/>
    </row>
    <row r="96229" spans="2:3" x14ac:dyDescent="0.25">
      <c r="B96229" s="76"/>
      <c r="C96229" s="75"/>
    </row>
    <row r="96230" spans="2:3" x14ac:dyDescent="0.25">
      <c r="B96230" s="76"/>
      <c r="C96230" s="75"/>
    </row>
    <row r="96231" spans="2:3" x14ac:dyDescent="0.25">
      <c r="B96231" s="76"/>
      <c r="C96231" s="75"/>
    </row>
    <row r="96232" spans="2:3" x14ac:dyDescent="0.25">
      <c r="B96232" s="76"/>
      <c r="C96232" s="75"/>
    </row>
    <row r="96233" spans="2:3" x14ac:dyDescent="0.25">
      <c r="B96233" s="76"/>
      <c r="C96233" s="75"/>
    </row>
    <row r="96234" spans="2:3" x14ac:dyDescent="0.25">
      <c r="B96234" s="76"/>
      <c r="C96234" s="75"/>
    </row>
    <row r="96235" spans="2:3" x14ac:dyDescent="0.25">
      <c r="B96235" s="76"/>
      <c r="C96235" s="75"/>
    </row>
    <row r="96236" spans="2:3" x14ac:dyDescent="0.25">
      <c r="B96236" s="76"/>
      <c r="C96236" s="75"/>
    </row>
    <row r="96237" spans="2:3" x14ac:dyDescent="0.25">
      <c r="B96237" s="76"/>
      <c r="C96237" s="75"/>
    </row>
    <row r="96238" spans="2:3" x14ac:dyDescent="0.25">
      <c r="B96238" s="76"/>
      <c r="C96238" s="75"/>
    </row>
    <row r="96239" spans="2:3" x14ac:dyDescent="0.25">
      <c r="B96239" s="76"/>
      <c r="C96239" s="75"/>
    </row>
    <row r="96240" spans="2:3" x14ac:dyDescent="0.25">
      <c r="B96240" s="76"/>
      <c r="C96240" s="75"/>
    </row>
    <row r="96241" spans="2:3" x14ac:dyDescent="0.25">
      <c r="B96241" s="76"/>
      <c r="C96241" s="75"/>
    </row>
    <row r="96351" spans="2:3" x14ac:dyDescent="0.25">
      <c r="B96351" s="76"/>
      <c r="C96351" s="75"/>
    </row>
    <row r="96352" spans="2:3" x14ac:dyDescent="0.25">
      <c r="B96352" s="76"/>
      <c r="C96352" s="75"/>
    </row>
    <row r="96353" spans="2:3" x14ac:dyDescent="0.25">
      <c r="B96353" s="76"/>
      <c r="C96353" s="75"/>
    </row>
    <row r="96354" spans="2:3" x14ac:dyDescent="0.25">
      <c r="B96354" s="76"/>
      <c r="C96354" s="75"/>
    </row>
    <row r="96355" spans="2:3" x14ac:dyDescent="0.25">
      <c r="B96355" s="76"/>
      <c r="C96355" s="75"/>
    </row>
    <row r="96356" spans="2:3" x14ac:dyDescent="0.25">
      <c r="B96356" s="76"/>
      <c r="C96356" s="75"/>
    </row>
    <row r="96357" spans="2:3" x14ac:dyDescent="0.25">
      <c r="B96357" s="76"/>
      <c r="C96357" s="75"/>
    </row>
    <row r="96358" spans="2:3" x14ac:dyDescent="0.25">
      <c r="B96358" s="76"/>
      <c r="C96358" s="75"/>
    </row>
    <row r="96359" spans="2:3" x14ac:dyDescent="0.25">
      <c r="B96359" s="76"/>
      <c r="C96359" s="75"/>
    </row>
    <row r="96360" spans="2:3" x14ac:dyDescent="0.25">
      <c r="B96360" s="76"/>
      <c r="C96360" s="75"/>
    </row>
    <row r="96361" spans="2:3" x14ac:dyDescent="0.25">
      <c r="B96361" s="76"/>
      <c r="C96361" s="75"/>
    </row>
    <row r="96362" spans="2:3" x14ac:dyDescent="0.25">
      <c r="B96362" s="76"/>
      <c r="C96362" s="75"/>
    </row>
    <row r="96363" spans="2:3" x14ac:dyDescent="0.25">
      <c r="B96363" s="76"/>
      <c r="C96363" s="75"/>
    </row>
    <row r="96473" spans="2:3" x14ac:dyDescent="0.25">
      <c r="B96473" s="76"/>
      <c r="C96473" s="75"/>
    </row>
    <row r="96474" spans="2:3" x14ac:dyDescent="0.25">
      <c r="B96474" s="76"/>
      <c r="C96474" s="75"/>
    </row>
    <row r="96475" spans="2:3" x14ac:dyDescent="0.25">
      <c r="B96475" s="76"/>
      <c r="C96475" s="75"/>
    </row>
    <row r="96476" spans="2:3" x14ac:dyDescent="0.25">
      <c r="B96476" s="76"/>
      <c r="C96476" s="75"/>
    </row>
    <row r="96477" spans="2:3" x14ac:dyDescent="0.25">
      <c r="B96477" s="76"/>
      <c r="C96477" s="75"/>
    </row>
    <row r="96478" spans="2:3" x14ac:dyDescent="0.25">
      <c r="B96478" s="76"/>
      <c r="C96478" s="75"/>
    </row>
    <row r="96479" spans="2:3" x14ac:dyDescent="0.25">
      <c r="B96479" s="76"/>
      <c r="C96479" s="75"/>
    </row>
    <row r="96480" spans="2:3" x14ac:dyDescent="0.25">
      <c r="B96480" s="76"/>
      <c r="C96480" s="75"/>
    </row>
    <row r="96481" spans="2:3" x14ac:dyDescent="0.25">
      <c r="B96481" s="76"/>
      <c r="C96481" s="75"/>
    </row>
    <row r="96482" spans="2:3" x14ac:dyDescent="0.25">
      <c r="B96482" s="76"/>
      <c r="C96482" s="75"/>
    </row>
    <row r="96483" spans="2:3" x14ac:dyDescent="0.25">
      <c r="B96483" s="76"/>
      <c r="C96483" s="75"/>
    </row>
    <row r="96484" spans="2:3" x14ac:dyDescent="0.25">
      <c r="B96484" s="76"/>
      <c r="C96484" s="75"/>
    </row>
    <row r="96485" spans="2:3" x14ac:dyDescent="0.25">
      <c r="B96485" s="76"/>
      <c r="C96485" s="75"/>
    </row>
    <row r="96595" spans="2:3" x14ac:dyDescent="0.25">
      <c r="B96595" s="76"/>
      <c r="C96595" s="75"/>
    </row>
    <row r="96596" spans="2:3" x14ac:dyDescent="0.25">
      <c r="B96596" s="76"/>
      <c r="C96596" s="75"/>
    </row>
    <row r="96597" spans="2:3" x14ac:dyDescent="0.25">
      <c r="B96597" s="76"/>
      <c r="C96597" s="75"/>
    </row>
    <row r="96598" spans="2:3" x14ac:dyDescent="0.25">
      <c r="B96598" s="76"/>
      <c r="C96598" s="75"/>
    </row>
    <row r="96599" spans="2:3" x14ac:dyDescent="0.25">
      <c r="B96599" s="76"/>
      <c r="C96599" s="75"/>
    </row>
    <row r="96600" spans="2:3" x14ac:dyDescent="0.25">
      <c r="B96600" s="76"/>
      <c r="C96600" s="75"/>
    </row>
    <row r="96601" spans="2:3" x14ac:dyDescent="0.25">
      <c r="B96601" s="76"/>
      <c r="C96601" s="75"/>
    </row>
    <row r="96602" spans="2:3" x14ac:dyDescent="0.25">
      <c r="B96602" s="76"/>
      <c r="C96602" s="75"/>
    </row>
    <row r="96603" spans="2:3" x14ac:dyDescent="0.25">
      <c r="B96603" s="76"/>
      <c r="C96603" s="75"/>
    </row>
    <row r="96604" spans="2:3" x14ac:dyDescent="0.25">
      <c r="B96604" s="76"/>
      <c r="C96604" s="75"/>
    </row>
    <row r="96605" spans="2:3" x14ac:dyDescent="0.25">
      <c r="B96605" s="76"/>
      <c r="C96605" s="75"/>
    </row>
    <row r="96606" spans="2:3" x14ac:dyDescent="0.25">
      <c r="B96606" s="76"/>
      <c r="C96606" s="75"/>
    </row>
    <row r="96607" spans="2:3" x14ac:dyDescent="0.25">
      <c r="B96607" s="76"/>
      <c r="C96607" s="75"/>
    </row>
    <row r="96717" spans="2:3" x14ac:dyDescent="0.25">
      <c r="B96717" s="76"/>
      <c r="C96717" s="75"/>
    </row>
    <row r="96718" spans="2:3" x14ac:dyDescent="0.25">
      <c r="B96718" s="76"/>
      <c r="C96718" s="75"/>
    </row>
    <row r="96719" spans="2:3" x14ac:dyDescent="0.25">
      <c r="B96719" s="76"/>
      <c r="C96719" s="75"/>
    </row>
    <row r="96720" spans="2:3" x14ac:dyDescent="0.25">
      <c r="B96720" s="76"/>
      <c r="C96720" s="75"/>
    </row>
    <row r="96721" spans="2:3" x14ac:dyDescent="0.25">
      <c r="B96721" s="76"/>
      <c r="C96721" s="75"/>
    </row>
    <row r="96722" spans="2:3" x14ac:dyDescent="0.25">
      <c r="B96722" s="76"/>
      <c r="C96722" s="75"/>
    </row>
    <row r="96723" spans="2:3" x14ac:dyDescent="0.25">
      <c r="B96723" s="76"/>
      <c r="C96723" s="75"/>
    </row>
    <row r="96724" spans="2:3" x14ac:dyDescent="0.25">
      <c r="B96724" s="76"/>
      <c r="C96724" s="75"/>
    </row>
    <row r="96725" spans="2:3" x14ac:dyDescent="0.25">
      <c r="B96725" s="76"/>
      <c r="C96725" s="75"/>
    </row>
    <row r="96726" spans="2:3" x14ac:dyDescent="0.25">
      <c r="B96726" s="76"/>
      <c r="C96726" s="75"/>
    </row>
    <row r="96727" spans="2:3" x14ac:dyDescent="0.25">
      <c r="B96727" s="76"/>
      <c r="C96727" s="75"/>
    </row>
    <row r="96728" spans="2:3" x14ac:dyDescent="0.25">
      <c r="B96728" s="76"/>
      <c r="C96728" s="75"/>
    </row>
    <row r="96729" spans="2:3" x14ac:dyDescent="0.25">
      <c r="B96729" s="76"/>
      <c r="C96729" s="75"/>
    </row>
    <row r="96839" spans="2:3" x14ac:dyDescent="0.25">
      <c r="B96839" s="76"/>
      <c r="C96839" s="75"/>
    </row>
    <row r="96840" spans="2:3" x14ac:dyDescent="0.25">
      <c r="B96840" s="76"/>
      <c r="C96840" s="75"/>
    </row>
    <row r="96841" spans="2:3" x14ac:dyDescent="0.25">
      <c r="B96841" s="76"/>
      <c r="C96841" s="75"/>
    </row>
    <row r="96842" spans="2:3" x14ac:dyDescent="0.25">
      <c r="B96842" s="76"/>
      <c r="C96842" s="75"/>
    </row>
    <row r="96843" spans="2:3" x14ac:dyDescent="0.25">
      <c r="B96843" s="76"/>
      <c r="C96843" s="75"/>
    </row>
    <row r="96844" spans="2:3" x14ac:dyDescent="0.25">
      <c r="B96844" s="76"/>
      <c r="C96844" s="75"/>
    </row>
    <row r="96845" spans="2:3" x14ac:dyDescent="0.25">
      <c r="B96845" s="76"/>
      <c r="C96845" s="75"/>
    </row>
    <row r="96846" spans="2:3" x14ac:dyDescent="0.25">
      <c r="B96846" s="76"/>
      <c r="C96846" s="75"/>
    </row>
    <row r="96847" spans="2:3" x14ac:dyDescent="0.25">
      <c r="B96847" s="76"/>
      <c r="C96847" s="75"/>
    </row>
    <row r="96848" spans="2:3" x14ac:dyDescent="0.25">
      <c r="B96848" s="76"/>
      <c r="C96848" s="75"/>
    </row>
    <row r="96849" spans="2:3" x14ac:dyDescent="0.25">
      <c r="B96849" s="76"/>
      <c r="C96849" s="75"/>
    </row>
    <row r="96850" spans="2:3" x14ac:dyDescent="0.25">
      <c r="B96850" s="76"/>
      <c r="C96850" s="75"/>
    </row>
    <row r="96851" spans="2:3" x14ac:dyDescent="0.25">
      <c r="B96851" s="76"/>
      <c r="C96851" s="75"/>
    </row>
    <row r="96961" spans="2:3" x14ac:dyDescent="0.25">
      <c r="B96961" s="76"/>
      <c r="C96961" s="75"/>
    </row>
    <row r="96962" spans="2:3" x14ac:dyDescent="0.25">
      <c r="B96962" s="76"/>
      <c r="C96962" s="75"/>
    </row>
    <row r="96963" spans="2:3" x14ac:dyDescent="0.25">
      <c r="B96963" s="76"/>
      <c r="C96963" s="75"/>
    </row>
    <row r="96964" spans="2:3" x14ac:dyDescent="0.25">
      <c r="B96964" s="76"/>
      <c r="C96964" s="75"/>
    </row>
    <row r="96965" spans="2:3" x14ac:dyDescent="0.25">
      <c r="B96965" s="76"/>
      <c r="C96965" s="75"/>
    </row>
    <row r="96966" spans="2:3" x14ac:dyDescent="0.25">
      <c r="B96966" s="76"/>
      <c r="C96966" s="75"/>
    </row>
    <row r="96967" spans="2:3" x14ac:dyDescent="0.25">
      <c r="B96967" s="76"/>
      <c r="C96967" s="75"/>
    </row>
    <row r="96968" spans="2:3" x14ac:dyDescent="0.25">
      <c r="B96968" s="76"/>
      <c r="C96968" s="75"/>
    </row>
    <row r="96969" spans="2:3" x14ac:dyDescent="0.25">
      <c r="B96969" s="76"/>
      <c r="C96969" s="75"/>
    </row>
    <row r="96970" spans="2:3" x14ac:dyDescent="0.25">
      <c r="B96970" s="76"/>
      <c r="C96970" s="75"/>
    </row>
    <row r="96971" spans="2:3" x14ac:dyDescent="0.25">
      <c r="B96971" s="76"/>
      <c r="C96971" s="75"/>
    </row>
    <row r="96972" spans="2:3" x14ac:dyDescent="0.25">
      <c r="B96972" s="76"/>
      <c r="C96972" s="75"/>
    </row>
    <row r="96973" spans="2:3" x14ac:dyDescent="0.25">
      <c r="B96973" s="76"/>
      <c r="C96973" s="75"/>
    </row>
    <row r="97083" spans="2:3" x14ac:dyDescent="0.25">
      <c r="B97083" s="76"/>
      <c r="C97083" s="75"/>
    </row>
    <row r="97084" spans="2:3" x14ac:dyDescent="0.25">
      <c r="B97084" s="76"/>
      <c r="C97084" s="75"/>
    </row>
    <row r="97085" spans="2:3" x14ac:dyDescent="0.25">
      <c r="B97085" s="76"/>
      <c r="C97085" s="75"/>
    </row>
    <row r="97086" spans="2:3" x14ac:dyDescent="0.25">
      <c r="B97086" s="76"/>
      <c r="C97086" s="75"/>
    </row>
    <row r="97087" spans="2:3" x14ac:dyDescent="0.25">
      <c r="B97087" s="76"/>
      <c r="C97087" s="75"/>
    </row>
    <row r="97088" spans="2:3" x14ac:dyDescent="0.25">
      <c r="B97088" s="76"/>
      <c r="C97088" s="75"/>
    </row>
    <row r="97089" spans="2:3" x14ac:dyDescent="0.25">
      <c r="B97089" s="76"/>
      <c r="C97089" s="75"/>
    </row>
    <row r="97090" spans="2:3" x14ac:dyDescent="0.25">
      <c r="B97090" s="76"/>
      <c r="C97090" s="75"/>
    </row>
    <row r="97091" spans="2:3" x14ac:dyDescent="0.25">
      <c r="B97091" s="76"/>
      <c r="C97091" s="75"/>
    </row>
    <row r="97092" spans="2:3" x14ac:dyDescent="0.25">
      <c r="B97092" s="76"/>
      <c r="C97092" s="75"/>
    </row>
    <row r="97093" spans="2:3" x14ac:dyDescent="0.25">
      <c r="B97093" s="76"/>
      <c r="C97093" s="75"/>
    </row>
    <row r="97094" spans="2:3" x14ac:dyDescent="0.25">
      <c r="B97094" s="76"/>
      <c r="C97094" s="75"/>
    </row>
    <row r="97095" spans="2:3" x14ac:dyDescent="0.25">
      <c r="B97095" s="76"/>
      <c r="C97095" s="75"/>
    </row>
    <row r="97205" spans="2:3" x14ac:dyDescent="0.25">
      <c r="B97205" s="76"/>
      <c r="C97205" s="75"/>
    </row>
    <row r="97206" spans="2:3" x14ac:dyDescent="0.25">
      <c r="B97206" s="76"/>
      <c r="C97206" s="75"/>
    </row>
    <row r="97207" spans="2:3" x14ac:dyDescent="0.25">
      <c r="B97207" s="76"/>
      <c r="C97207" s="75"/>
    </row>
    <row r="97208" spans="2:3" x14ac:dyDescent="0.25">
      <c r="B97208" s="76"/>
      <c r="C97208" s="75"/>
    </row>
    <row r="97209" spans="2:3" x14ac:dyDescent="0.25">
      <c r="B97209" s="76"/>
      <c r="C97209" s="75"/>
    </row>
    <row r="97210" spans="2:3" x14ac:dyDescent="0.25">
      <c r="B97210" s="76"/>
      <c r="C97210" s="75"/>
    </row>
    <row r="97211" spans="2:3" x14ac:dyDescent="0.25">
      <c r="B97211" s="76"/>
      <c r="C97211" s="75"/>
    </row>
    <row r="97212" spans="2:3" x14ac:dyDescent="0.25">
      <c r="B97212" s="76"/>
      <c r="C97212" s="75"/>
    </row>
    <row r="97213" spans="2:3" x14ac:dyDescent="0.25">
      <c r="B97213" s="76"/>
      <c r="C97213" s="75"/>
    </row>
    <row r="97214" spans="2:3" x14ac:dyDescent="0.25">
      <c r="B97214" s="76"/>
      <c r="C97214" s="75"/>
    </row>
    <row r="97215" spans="2:3" x14ac:dyDescent="0.25">
      <c r="B97215" s="76"/>
      <c r="C97215" s="75"/>
    </row>
    <row r="97216" spans="2:3" x14ac:dyDescent="0.25">
      <c r="B97216" s="76"/>
      <c r="C97216" s="75"/>
    </row>
    <row r="97217" spans="2:3" x14ac:dyDescent="0.25">
      <c r="B97217" s="76"/>
      <c r="C97217" s="75"/>
    </row>
    <row r="97327" spans="2:3" x14ac:dyDescent="0.25">
      <c r="B97327" s="76"/>
      <c r="C97327" s="75"/>
    </row>
    <row r="97328" spans="2:3" x14ac:dyDescent="0.25">
      <c r="B97328" s="76"/>
      <c r="C97328" s="75"/>
    </row>
    <row r="97329" spans="2:3" x14ac:dyDescent="0.25">
      <c r="B97329" s="76"/>
      <c r="C97329" s="75"/>
    </row>
    <row r="97330" spans="2:3" x14ac:dyDescent="0.25">
      <c r="B97330" s="76"/>
      <c r="C97330" s="75"/>
    </row>
    <row r="97331" spans="2:3" x14ac:dyDescent="0.25">
      <c r="B97331" s="76"/>
      <c r="C97331" s="75"/>
    </row>
    <row r="97332" spans="2:3" x14ac:dyDescent="0.25">
      <c r="B97332" s="76"/>
      <c r="C97332" s="75"/>
    </row>
    <row r="97333" spans="2:3" x14ac:dyDescent="0.25">
      <c r="B97333" s="76"/>
      <c r="C97333" s="75"/>
    </row>
    <row r="97334" spans="2:3" x14ac:dyDescent="0.25">
      <c r="B97334" s="76"/>
      <c r="C97334" s="75"/>
    </row>
    <row r="97335" spans="2:3" x14ac:dyDescent="0.25">
      <c r="B97335" s="76"/>
      <c r="C97335" s="75"/>
    </row>
    <row r="97336" spans="2:3" x14ac:dyDescent="0.25">
      <c r="B97336" s="76"/>
      <c r="C97336" s="75"/>
    </row>
    <row r="97337" spans="2:3" x14ac:dyDescent="0.25">
      <c r="B97337" s="76"/>
      <c r="C97337" s="75"/>
    </row>
    <row r="97338" spans="2:3" x14ac:dyDescent="0.25">
      <c r="B97338" s="76"/>
      <c r="C97338" s="75"/>
    </row>
    <row r="97339" spans="2:3" x14ac:dyDescent="0.25">
      <c r="B97339" s="76"/>
      <c r="C97339" s="75"/>
    </row>
    <row r="97449" spans="2:3" x14ac:dyDescent="0.25">
      <c r="B97449" s="76"/>
      <c r="C97449" s="75"/>
    </row>
    <row r="97450" spans="2:3" x14ac:dyDescent="0.25">
      <c r="B97450" s="76"/>
      <c r="C97450" s="75"/>
    </row>
    <row r="97451" spans="2:3" x14ac:dyDescent="0.25">
      <c r="B97451" s="76"/>
      <c r="C97451" s="75"/>
    </row>
    <row r="97452" spans="2:3" x14ac:dyDescent="0.25">
      <c r="B97452" s="76"/>
      <c r="C97452" s="75"/>
    </row>
    <row r="97453" spans="2:3" x14ac:dyDescent="0.25">
      <c r="B97453" s="76"/>
      <c r="C97453" s="75"/>
    </row>
    <row r="97454" spans="2:3" x14ac:dyDescent="0.25">
      <c r="B97454" s="76"/>
      <c r="C97454" s="75"/>
    </row>
    <row r="97455" spans="2:3" x14ac:dyDescent="0.25">
      <c r="B97455" s="76"/>
      <c r="C97455" s="75"/>
    </row>
    <row r="97456" spans="2:3" x14ac:dyDescent="0.25">
      <c r="B97456" s="76"/>
      <c r="C97456" s="75"/>
    </row>
    <row r="97457" spans="2:3" x14ac:dyDescent="0.25">
      <c r="B97457" s="76"/>
      <c r="C97457" s="75"/>
    </row>
    <row r="97458" spans="2:3" x14ac:dyDescent="0.25">
      <c r="B97458" s="76"/>
      <c r="C97458" s="75"/>
    </row>
    <row r="97459" spans="2:3" x14ac:dyDescent="0.25">
      <c r="B97459" s="76"/>
      <c r="C97459" s="75"/>
    </row>
    <row r="97460" spans="2:3" x14ac:dyDescent="0.25">
      <c r="B97460" s="76"/>
      <c r="C97460" s="75"/>
    </row>
    <row r="97461" spans="2:3" x14ac:dyDescent="0.25">
      <c r="B97461" s="76"/>
      <c r="C97461" s="75"/>
    </row>
    <row r="97571" spans="2:3" x14ac:dyDescent="0.25">
      <c r="B97571" s="76"/>
      <c r="C97571" s="75"/>
    </row>
    <row r="97572" spans="2:3" x14ac:dyDescent="0.25">
      <c r="B97572" s="76"/>
      <c r="C97572" s="75"/>
    </row>
    <row r="97573" spans="2:3" x14ac:dyDescent="0.25">
      <c r="B97573" s="76"/>
      <c r="C97573" s="75"/>
    </row>
    <row r="97574" spans="2:3" x14ac:dyDescent="0.25">
      <c r="B97574" s="76"/>
      <c r="C97574" s="75"/>
    </row>
    <row r="97575" spans="2:3" x14ac:dyDescent="0.25">
      <c r="B97575" s="76"/>
      <c r="C97575" s="75"/>
    </row>
    <row r="97576" spans="2:3" x14ac:dyDescent="0.25">
      <c r="B97576" s="76"/>
      <c r="C97576" s="75"/>
    </row>
    <row r="97577" spans="2:3" x14ac:dyDescent="0.25">
      <c r="B97577" s="76"/>
      <c r="C97577" s="75"/>
    </row>
    <row r="97578" spans="2:3" x14ac:dyDescent="0.25">
      <c r="B97578" s="76"/>
      <c r="C97578" s="75"/>
    </row>
    <row r="97579" spans="2:3" x14ac:dyDescent="0.25">
      <c r="B97579" s="76"/>
      <c r="C97579" s="75"/>
    </row>
    <row r="97580" spans="2:3" x14ac:dyDescent="0.25">
      <c r="B97580" s="76"/>
      <c r="C97580" s="75"/>
    </row>
    <row r="97581" spans="2:3" x14ac:dyDescent="0.25">
      <c r="B97581" s="76"/>
      <c r="C97581" s="75"/>
    </row>
    <row r="97582" spans="2:3" x14ac:dyDescent="0.25">
      <c r="B97582" s="76"/>
      <c r="C97582" s="75"/>
    </row>
    <row r="97583" spans="2:3" x14ac:dyDescent="0.25">
      <c r="B97583" s="76"/>
      <c r="C97583" s="75"/>
    </row>
    <row r="97693" spans="2:3" x14ac:dyDescent="0.25">
      <c r="B97693" s="76"/>
      <c r="C97693" s="75"/>
    </row>
    <row r="97694" spans="2:3" x14ac:dyDescent="0.25">
      <c r="B97694" s="76"/>
      <c r="C97694" s="75"/>
    </row>
    <row r="97695" spans="2:3" x14ac:dyDescent="0.25">
      <c r="B97695" s="76"/>
      <c r="C97695" s="75"/>
    </row>
    <row r="97696" spans="2:3" x14ac:dyDescent="0.25">
      <c r="B97696" s="76"/>
      <c r="C97696" s="75"/>
    </row>
    <row r="97697" spans="2:3" x14ac:dyDescent="0.25">
      <c r="B97697" s="76"/>
      <c r="C97697" s="75"/>
    </row>
    <row r="97698" spans="2:3" x14ac:dyDescent="0.25">
      <c r="B97698" s="76"/>
      <c r="C97698" s="75"/>
    </row>
    <row r="97699" spans="2:3" x14ac:dyDescent="0.25">
      <c r="B97699" s="76"/>
      <c r="C97699" s="75"/>
    </row>
    <row r="97700" spans="2:3" x14ac:dyDescent="0.25">
      <c r="B97700" s="76"/>
      <c r="C97700" s="75"/>
    </row>
    <row r="97701" spans="2:3" x14ac:dyDescent="0.25">
      <c r="B97701" s="76"/>
      <c r="C97701" s="75"/>
    </row>
    <row r="97702" spans="2:3" x14ac:dyDescent="0.25">
      <c r="B97702" s="76"/>
      <c r="C97702" s="75"/>
    </row>
    <row r="97703" spans="2:3" x14ac:dyDescent="0.25">
      <c r="B97703" s="76"/>
      <c r="C97703" s="75"/>
    </row>
    <row r="97704" spans="2:3" x14ac:dyDescent="0.25">
      <c r="B97704" s="76"/>
      <c r="C97704" s="75"/>
    </row>
    <row r="97705" spans="2:3" x14ac:dyDescent="0.25">
      <c r="B97705" s="76"/>
      <c r="C97705" s="75"/>
    </row>
    <row r="97815" spans="2:3" x14ac:dyDescent="0.25">
      <c r="B97815" s="76"/>
      <c r="C97815" s="75"/>
    </row>
    <row r="97816" spans="2:3" x14ac:dyDescent="0.25">
      <c r="B97816" s="76"/>
      <c r="C97816" s="75"/>
    </row>
    <row r="97817" spans="2:3" x14ac:dyDescent="0.25">
      <c r="B97817" s="76"/>
      <c r="C97817" s="75"/>
    </row>
    <row r="97818" spans="2:3" x14ac:dyDescent="0.25">
      <c r="B97818" s="76"/>
      <c r="C97818" s="75"/>
    </row>
    <row r="97819" spans="2:3" x14ac:dyDescent="0.25">
      <c r="B97819" s="76"/>
      <c r="C97819" s="75"/>
    </row>
    <row r="97820" spans="2:3" x14ac:dyDescent="0.25">
      <c r="B97820" s="76"/>
      <c r="C97820" s="75"/>
    </row>
    <row r="97821" spans="2:3" x14ac:dyDescent="0.25">
      <c r="B97821" s="76"/>
      <c r="C97821" s="75"/>
    </row>
    <row r="97822" spans="2:3" x14ac:dyDescent="0.25">
      <c r="B97822" s="76"/>
      <c r="C97822" s="75"/>
    </row>
    <row r="97823" spans="2:3" x14ac:dyDescent="0.25">
      <c r="B97823" s="76"/>
      <c r="C97823" s="75"/>
    </row>
    <row r="97824" spans="2:3" x14ac:dyDescent="0.25">
      <c r="B97824" s="76"/>
      <c r="C97824" s="75"/>
    </row>
    <row r="97825" spans="2:3" x14ac:dyDescent="0.25">
      <c r="B97825" s="76"/>
      <c r="C97825" s="75"/>
    </row>
    <row r="97826" spans="2:3" x14ac:dyDescent="0.25">
      <c r="B97826" s="76"/>
      <c r="C97826" s="75"/>
    </row>
    <row r="97827" spans="2:3" x14ac:dyDescent="0.25">
      <c r="B97827" s="76"/>
      <c r="C97827" s="75"/>
    </row>
    <row r="97937" spans="2:3" x14ac:dyDescent="0.25">
      <c r="B97937" s="76"/>
      <c r="C97937" s="75"/>
    </row>
    <row r="97938" spans="2:3" x14ac:dyDescent="0.25">
      <c r="B97938" s="76"/>
      <c r="C97938" s="75"/>
    </row>
    <row r="97939" spans="2:3" x14ac:dyDescent="0.25">
      <c r="B97939" s="76"/>
      <c r="C97939" s="75"/>
    </row>
    <row r="97940" spans="2:3" x14ac:dyDescent="0.25">
      <c r="B97940" s="76"/>
      <c r="C97940" s="75"/>
    </row>
    <row r="97941" spans="2:3" x14ac:dyDescent="0.25">
      <c r="B97941" s="76"/>
      <c r="C97941" s="75"/>
    </row>
    <row r="97942" spans="2:3" x14ac:dyDescent="0.25">
      <c r="B97942" s="76"/>
      <c r="C97942" s="75"/>
    </row>
    <row r="97943" spans="2:3" x14ac:dyDescent="0.25">
      <c r="B97943" s="76"/>
      <c r="C97943" s="75"/>
    </row>
    <row r="97944" spans="2:3" x14ac:dyDescent="0.25">
      <c r="B97944" s="76"/>
      <c r="C97944" s="75"/>
    </row>
    <row r="97945" spans="2:3" x14ac:dyDescent="0.25">
      <c r="B97945" s="76"/>
      <c r="C97945" s="75"/>
    </row>
    <row r="97946" spans="2:3" x14ac:dyDescent="0.25">
      <c r="B97946" s="76"/>
      <c r="C97946" s="75"/>
    </row>
    <row r="97947" spans="2:3" x14ac:dyDescent="0.25">
      <c r="B97947" s="76"/>
      <c r="C97947" s="75"/>
    </row>
    <row r="97948" spans="2:3" x14ac:dyDescent="0.25">
      <c r="B97948" s="76"/>
      <c r="C97948" s="75"/>
    </row>
    <row r="97949" spans="2:3" x14ac:dyDescent="0.25">
      <c r="B97949" s="76"/>
      <c r="C97949" s="75"/>
    </row>
    <row r="98059" spans="2:3" x14ac:dyDescent="0.25">
      <c r="B98059" s="76"/>
      <c r="C98059" s="75"/>
    </row>
    <row r="98060" spans="2:3" x14ac:dyDescent="0.25">
      <c r="B98060" s="76"/>
      <c r="C98060" s="75"/>
    </row>
    <row r="98061" spans="2:3" x14ac:dyDescent="0.25">
      <c r="B98061" s="76"/>
      <c r="C98061" s="75"/>
    </row>
    <row r="98062" spans="2:3" x14ac:dyDescent="0.25">
      <c r="B98062" s="76"/>
      <c r="C98062" s="75"/>
    </row>
    <row r="98063" spans="2:3" x14ac:dyDescent="0.25">
      <c r="B98063" s="76"/>
      <c r="C98063" s="75"/>
    </row>
    <row r="98064" spans="2:3" x14ac:dyDescent="0.25">
      <c r="B98064" s="76"/>
      <c r="C98064" s="75"/>
    </row>
    <row r="98065" spans="2:3" x14ac:dyDescent="0.25">
      <c r="B98065" s="76"/>
      <c r="C98065" s="75"/>
    </row>
    <row r="98066" spans="2:3" x14ac:dyDescent="0.25">
      <c r="B98066" s="76"/>
      <c r="C98066" s="75"/>
    </row>
    <row r="98067" spans="2:3" x14ac:dyDescent="0.25">
      <c r="B98067" s="76"/>
      <c r="C98067" s="75"/>
    </row>
    <row r="98068" spans="2:3" x14ac:dyDescent="0.25">
      <c r="B98068" s="76"/>
      <c r="C98068" s="75"/>
    </row>
    <row r="98069" spans="2:3" x14ac:dyDescent="0.25">
      <c r="B98069" s="76"/>
      <c r="C98069" s="75"/>
    </row>
    <row r="98070" spans="2:3" x14ac:dyDescent="0.25">
      <c r="B98070" s="76"/>
      <c r="C98070" s="75"/>
    </row>
    <row r="98071" spans="2:3" x14ac:dyDescent="0.25">
      <c r="B98071" s="76"/>
      <c r="C98071" s="75"/>
    </row>
    <row r="98181" spans="2:3" x14ac:dyDescent="0.25">
      <c r="B98181" s="76"/>
      <c r="C98181" s="75"/>
    </row>
    <row r="98182" spans="2:3" x14ac:dyDescent="0.25">
      <c r="B98182" s="76"/>
      <c r="C98182" s="75"/>
    </row>
    <row r="98183" spans="2:3" x14ac:dyDescent="0.25">
      <c r="B98183" s="76"/>
      <c r="C98183" s="75"/>
    </row>
    <row r="98184" spans="2:3" x14ac:dyDescent="0.25">
      <c r="B98184" s="76"/>
      <c r="C98184" s="75"/>
    </row>
    <row r="98185" spans="2:3" x14ac:dyDescent="0.25">
      <c r="B98185" s="76"/>
      <c r="C98185" s="75"/>
    </row>
    <row r="98186" spans="2:3" x14ac:dyDescent="0.25">
      <c r="B98186" s="76"/>
      <c r="C98186" s="75"/>
    </row>
    <row r="98187" spans="2:3" x14ac:dyDescent="0.25">
      <c r="B98187" s="76"/>
      <c r="C98187" s="75"/>
    </row>
    <row r="98188" spans="2:3" x14ac:dyDescent="0.25">
      <c r="B98188" s="76"/>
      <c r="C98188" s="75"/>
    </row>
    <row r="98189" spans="2:3" x14ac:dyDescent="0.25">
      <c r="B98189" s="76"/>
      <c r="C98189" s="75"/>
    </row>
    <row r="98190" spans="2:3" x14ac:dyDescent="0.25">
      <c r="B98190" s="76"/>
      <c r="C98190" s="75"/>
    </row>
    <row r="98191" spans="2:3" x14ac:dyDescent="0.25">
      <c r="B98191" s="76"/>
      <c r="C98191" s="75"/>
    </row>
    <row r="98192" spans="2:3" x14ac:dyDescent="0.25">
      <c r="B98192" s="76"/>
      <c r="C98192" s="75"/>
    </row>
    <row r="98193" spans="2:3" x14ac:dyDescent="0.25">
      <c r="B98193" s="76"/>
      <c r="C98193" s="75"/>
    </row>
    <row r="98303" spans="2:3" x14ac:dyDescent="0.25">
      <c r="B98303" s="76"/>
      <c r="C98303" s="75"/>
    </row>
    <row r="98304" spans="2:3" x14ac:dyDescent="0.25">
      <c r="B98304" s="76"/>
      <c r="C98304" s="75"/>
    </row>
    <row r="98305" spans="2:3" x14ac:dyDescent="0.25">
      <c r="B98305" s="76"/>
      <c r="C98305" s="75"/>
    </row>
    <row r="98306" spans="2:3" x14ac:dyDescent="0.25">
      <c r="B98306" s="76"/>
      <c r="C98306" s="75"/>
    </row>
    <row r="98307" spans="2:3" x14ac:dyDescent="0.25">
      <c r="B98307" s="76"/>
      <c r="C98307" s="75"/>
    </row>
    <row r="98308" spans="2:3" x14ac:dyDescent="0.25">
      <c r="B98308" s="76"/>
      <c r="C98308" s="75"/>
    </row>
    <row r="98309" spans="2:3" x14ac:dyDescent="0.25">
      <c r="B98309" s="76"/>
      <c r="C98309" s="75"/>
    </row>
    <row r="98310" spans="2:3" x14ac:dyDescent="0.25">
      <c r="B98310" s="76"/>
      <c r="C98310" s="75"/>
    </row>
    <row r="98311" spans="2:3" x14ac:dyDescent="0.25">
      <c r="B98311" s="76"/>
      <c r="C98311" s="75"/>
    </row>
    <row r="98312" spans="2:3" x14ac:dyDescent="0.25">
      <c r="B98312" s="76"/>
      <c r="C98312" s="75"/>
    </row>
    <row r="98313" spans="2:3" x14ac:dyDescent="0.25">
      <c r="B98313" s="76"/>
      <c r="C98313" s="75"/>
    </row>
    <row r="98314" spans="2:3" x14ac:dyDescent="0.25">
      <c r="B98314" s="76"/>
      <c r="C98314" s="75"/>
    </row>
    <row r="98315" spans="2:3" x14ac:dyDescent="0.25">
      <c r="B98315" s="76"/>
      <c r="C98315" s="75"/>
    </row>
    <row r="98425" spans="2:3" x14ac:dyDescent="0.25">
      <c r="B98425" s="76"/>
      <c r="C98425" s="75"/>
    </row>
    <row r="98426" spans="2:3" x14ac:dyDescent="0.25">
      <c r="B98426" s="76"/>
      <c r="C98426" s="75"/>
    </row>
    <row r="98427" spans="2:3" x14ac:dyDescent="0.25">
      <c r="B98427" s="76"/>
      <c r="C98427" s="75"/>
    </row>
    <row r="98428" spans="2:3" x14ac:dyDescent="0.25">
      <c r="B98428" s="76"/>
      <c r="C98428" s="75"/>
    </row>
    <row r="98429" spans="2:3" x14ac:dyDescent="0.25">
      <c r="B98429" s="76"/>
      <c r="C98429" s="75"/>
    </row>
    <row r="98430" spans="2:3" x14ac:dyDescent="0.25">
      <c r="B98430" s="76"/>
      <c r="C98430" s="75"/>
    </row>
    <row r="98431" spans="2:3" x14ac:dyDescent="0.25">
      <c r="B98431" s="76"/>
      <c r="C98431" s="75"/>
    </row>
    <row r="98432" spans="2:3" x14ac:dyDescent="0.25">
      <c r="B98432" s="76"/>
      <c r="C98432" s="75"/>
    </row>
    <row r="98433" spans="2:3" x14ac:dyDescent="0.25">
      <c r="B98433" s="76"/>
      <c r="C98433" s="75"/>
    </row>
    <row r="98434" spans="2:3" x14ac:dyDescent="0.25">
      <c r="B98434" s="76"/>
      <c r="C98434" s="75"/>
    </row>
    <row r="98435" spans="2:3" x14ac:dyDescent="0.25">
      <c r="B98435" s="76"/>
      <c r="C98435" s="75"/>
    </row>
    <row r="98436" spans="2:3" x14ac:dyDescent="0.25">
      <c r="B98436" s="76"/>
      <c r="C98436" s="75"/>
    </row>
    <row r="98437" spans="2:3" x14ac:dyDescent="0.25">
      <c r="B98437" s="76"/>
      <c r="C98437" s="75"/>
    </row>
    <row r="98547" spans="2:3" x14ac:dyDescent="0.25">
      <c r="B98547" s="76"/>
      <c r="C98547" s="75"/>
    </row>
    <row r="98548" spans="2:3" x14ac:dyDescent="0.25">
      <c r="B98548" s="76"/>
      <c r="C98548" s="75"/>
    </row>
    <row r="98549" spans="2:3" x14ac:dyDescent="0.25">
      <c r="B98549" s="76"/>
      <c r="C98549" s="75"/>
    </row>
    <row r="98550" spans="2:3" x14ac:dyDescent="0.25">
      <c r="B98550" s="76"/>
      <c r="C98550" s="75"/>
    </row>
    <row r="98551" spans="2:3" x14ac:dyDescent="0.25">
      <c r="B98551" s="76"/>
      <c r="C98551" s="75"/>
    </row>
    <row r="98552" spans="2:3" x14ac:dyDescent="0.25">
      <c r="B98552" s="76"/>
      <c r="C98552" s="75"/>
    </row>
    <row r="98553" spans="2:3" x14ac:dyDescent="0.25">
      <c r="B98553" s="76"/>
      <c r="C98553" s="75"/>
    </row>
    <row r="98554" spans="2:3" x14ac:dyDescent="0.25">
      <c r="B98554" s="76"/>
      <c r="C98554" s="75"/>
    </row>
    <row r="98555" spans="2:3" x14ac:dyDescent="0.25">
      <c r="B98555" s="76"/>
      <c r="C98555" s="75"/>
    </row>
    <row r="98556" spans="2:3" x14ac:dyDescent="0.25">
      <c r="B98556" s="76"/>
      <c r="C98556" s="75"/>
    </row>
    <row r="98557" spans="2:3" x14ac:dyDescent="0.25">
      <c r="B98557" s="76"/>
      <c r="C98557" s="75"/>
    </row>
    <row r="98558" spans="2:3" x14ac:dyDescent="0.25">
      <c r="B98558" s="76"/>
      <c r="C98558" s="75"/>
    </row>
    <row r="98559" spans="2:3" x14ac:dyDescent="0.25">
      <c r="B98559" s="76"/>
      <c r="C98559" s="75"/>
    </row>
    <row r="98669" spans="2:3" x14ac:dyDescent="0.25">
      <c r="B98669" s="76"/>
      <c r="C98669" s="75"/>
    </row>
    <row r="98670" spans="2:3" x14ac:dyDescent="0.25">
      <c r="B98670" s="76"/>
      <c r="C98670" s="75"/>
    </row>
    <row r="98671" spans="2:3" x14ac:dyDescent="0.25">
      <c r="B98671" s="76"/>
      <c r="C98671" s="75"/>
    </row>
    <row r="98672" spans="2:3" x14ac:dyDescent="0.25">
      <c r="B98672" s="76"/>
      <c r="C98672" s="75"/>
    </row>
    <row r="98673" spans="2:3" x14ac:dyDescent="0.25">
      <c r="B98673" s="76"/>
      <c r="C98673" s="75"/>
    </row>
    <row r="98674" spans="2:3" x14ac:dyDescent="0.25">
      <c r="B98674" s="76"/>
      <c r="C98674" s="75"/>
    </row>
    <row r="98675" spans="2:3" x14ac:dyDescent="0.25">
      <c r="B98675" s="76"/>
      <c r="C98675" s="75"/>
    </row>
    <row r="98676" spans="2:3" x14ac:dyDescent="0.25">
      <c r="B98676" s="76"/>
      <c r="C98676" s="75"/>
    </row>
    <row r="98677" spans="2:3" x14ac:dyDescent="0.25">
      <c r="B98677" s="76"/>
      <c r="C98677" s="75"/>
    </row>
    <row r="98678" spans="2:3" x14ac:dyDescent="0.25">
      <c r="B98678" s="76"/>
      <c r="C98678" s="75"/>
    </row>
    <row r="98679" spans="2:3" x14ac:dyDescent="0.25">
      <c r="B98679" s="76"/>
      <c r="C98679" s="75"/>
    </row>
    <row r="98680" spans="2:3" x14ac:dyDescent="0.25">
      <c r="B98680" s="76"/>
      <c r="C98680" s="75"/>
    </row>
    <row r="98681" spans="2:3" x14ac:dyDescent="0.25">
      <c r="B98681" s="76"/>
      <c r="C98681" s="75"/>
    </row>
    <row r="98791" spans="2:3" x14ac:dyDescent="0.25">
      <c r="B98791" s="76"/>
      <c r="C98791" s="75"/>
    </row>
    <row r="98792" spans="2:3" x14ac:dyDescent="0.25">
      <c r="B98792" s="76"/>
      <c r="C98792" s="75"/>
    </row>
    <row r="98793" spans="2:3" x14ac:dyDescent="0.25">
      <c r="B98793" s="76"/>
      <c r="C98793" s="75"/>
    </row>
    <row r="98794" spans="2:3" x14ac:dyDescent="0.25">
      <c r="B98794" s="76"/>
      <c r="C98794" s="75"/>
    </row>
    <row r="98795" spans="2:3" x14ac:dyDescent="0.25">
      <c r="B98795" s="76"/>
      <c r="C98795" s="75"/>
    </row>
    <row r="98796" spans="2:3" x14ac:dyDescent="0.25">
      <c r="B98796" s="76"/>
      <c r="C98796" s="75"/>
    </row>
    <row r="98797" spans="2:3" x14ac:dyDescent="0.25">
      <c r="B98797" s="76"/>
      <c r="C98797" s="75"/>
    </row>
    <row r="98798" spans="2:3" x14ac:dyDescent="0.25">
      <c r="B98798" s="76"/>
      <c r="C98798" s="75"/>
    </row>
    <row r="98799" spans="2:3" x14ac:dyDescent="0.25">
      <c r="B98799" s="76"/>
      <c r="C98799" s="75"/>
    </row>
    <row r="98800" spans="2:3" x14ac:dyDescent="0.25">
      <c r="B98800" s="76"/>
      <c r="C98800" s="75"/>
    </row>
    <row r="98801" spans="2:3" x14ac:dyDescent="0.25">
      <c r="B98801" s="76"/>
      <c r="C98801" s="75"/>
    </row>
    <row r="98802" spans="2:3" x14ac:dyDescent="0.25">
      <c r="B98802" s="76"/>
      <c r="C98802" s="75"/>
    </row>
    <row r="98803" spans="2:3" x14ac:dyDescent="0.25">
      <c r="B98803" s="76"/>
      <c r="C98803" s="75"/>
    </row>
    <row r="98913" spans="2:3" x14ac:dyDescent="0.25">
      <c r="B98913" s="76"/>
      <c r="C98913" s="75"/>
    </row>
    <row r="98914" spans="2:3" x14ac:dyDescent="0.25">
      <c r="B98914" s="76"/>
      <c r="C98914" s="75"/>
    </row>
    <row r="98915" spans="2:3" x14ac:dyDescent="0.25">
      <c r="B98915" s="76"/>
      <c r="C98915" s="75"/>
    </row>
    <row r="98916" spans="2:3" x14ac:dyDescent="0.25">
      <c r="B98916" s="76"/>
      <c r="C98916" s="75"/>
    </row>
    <row r="98917" spans="2:3" x14ac:dyDescent="0.25">
      <c r="B98917" s="76"/>
      <c r="C98917" s="75"/>
    </row>
    <row r="98918" spans="2:3" x14ac:dyDescent="0.25">
      <c r="B98918" s="76"/>
      <c r="C98918" s="75"/>
    </row>
    <row r="98919" spans="2:3" x14ac:dyDescent="0.25">
      <c r="B98919" s="76"/>
      <c r="C98919" s="75"/>
    </row>
    <row r="98920" spans="2:3" x14ac:dyDescent="0.25">
      <c r="B98920" s="76"/>
      <c r="C98920" s="75"/>
    </row>
    <row r="98921" spans="2:3" x14ac:dyDescent="0.25">
      <c r="B98921" s="76"/>
      <c r="C98921" s="75"/>
    </row>
    <row r="98922" spans="2:3" x14ac:dyDescent="0.25">
      <c r="B98922" s="76"/>
      <c r="C98922" s="75"/>
    </row>
    <row r="98923" spans="2:3" x14ac:dyDescent="0.25">
      <c r="B98923" s="76"/>
      <c r="C98923" s="75"/>
    </row>
    <row r="98924" spans="2:3" x14ac:dyDescent="0.25">
      <c r="B98924" s="76"/>
      <c r="C98924" s="75"/>
    </row>
    <row r="98925" spans="2:3" x14ac:dyDescent="0.25">
      <c r="B98925" s="76"/>
      <c r="C98925" s="75"/>
    </row>
    <row r="99035" spans="2:3" x14ac:dyDescent="0.25">
      <c r="B99035" s="76"/>
      <c r="C99035" s="75"/>
    </row>
    <row r="99036" spans="2:3" x14ac:dyDescent="0.25">
      <c r="B99036" s="76"/>
      <c r="C99036" s="75"/>
    </row>
    <row r="99037" spans="2:3" x14ac:dyDescent="0.25">
      <c r="B99037" s="76"/>
      <c r="C99037" s="75"/>
    </row>
    <row r="99038" spans="2:3" x14ac:dyDescent="0.25">
      <c r="B99038" s="76"/>
      <c r="C99038" s="75"/>
    </row>
    <row r="99039" spans="2:3" x14ac:dyDescent="0.25">
      <c r="B99039" s="76"/>
      <c r="C99039" s="75"/>
    </row>
    <row r="99040" spans="2:3" x14ac:dyDescent="0.25">
      <c r="B99040" s="76"/>
      <c r="C99040" s="75"/>
    </row>
    <row r="99041" spans="2:3" x14ac:dyDescent="0.25">
      <c r="B99041" s="76"/>
      <c r="C99041" s="75"/>
    </row>
    <row r="99042" spans="2:3" x14ac:dyDescent="0.25">
      <c r="B99042" s="76"/>
      <c r="C99042" s="75"/>
    </row>
    <row r="99043" spans="2:3" x14ac:dyDescent="0.25">
      <c r="B99043" s="76"/>
      <c r="C99043" s="75"/>
    </row>
    <row r="99044" spans="2:3" x14ac:dyDescent="0.25">
      <c r="B99044" s="76"/>
      <c r="C99044" s="75"/>
    </row>
    <row r="99045" spans="2:3" x14ac:dyDescent="0.25">
      <c r="B99045" s="76"/>
      <c r="C99045" s="75"/>
    </row>
    <row r="99046" spans="2:3" x14ac:dyDescent="0.25">
      <c r="B99046" s="76"/>
      <c r="C99046" s="75"/>
    </row>
    <row r="99047" spans="2:3" x14ac:dyDescent="0.25">
      <c r="B99047" s="76"/>
      <c r="C99047" s="75"/>
    </row>
    <row r="99157" spans="2:3" x14ac:dyDescent="0.25">
      <c r="B99157" s="76"/>
      <c r="C99157" s="75"/>
    </row>
    <row r="99158" spans="2:3" x14ac:dyDescent="0.25">
      <c r="B99158" s="76"/>
      <c r="C99158" s="75"/>
    </row>
    <row r="99159" spans="2:3" x14ac:dyDescent="0.25">
      <c r="B99159" s="76"/>
      <c r="C99159" s="75"/>
    </row>
    <row r="99160" spans="2:3" x14ac:dyDescent="0.25">
      <c r="B99160" s="76"/>
      <c r="C99160" s="75"/>
    </row>
    <row r="99161" spans="2:3" x14ac:dyDescent="0.25">
      <c r="B99161" s="76"/>
      <c r="C99161" s="75"/>
    </row>
    <row r="99162" spans="2:3" x14ac:dyDescent="0.25">
      <c r="B99162" s="76"/>
      <c r="C99162" s="75"/>
    </row>
    <row r="99163" spans="2:3" x14ac:dyDescent="0.25">
      <c r="B99163" s="76"/>
      <c r="C99163" s="75"/>
    </row>
    <row r="99164" spans="2:3" x14ac:dyDescent="0.25">
      <c r="B99164" s="76"/>
      <c r="C99164" s="75"/>
    </row>
    <row r="99165" spans="2:3" x14ac:dyDescent="0.25">
      <c r="B99165" s="76"/>
      <c r="C99165" s="75"/>
    </row>
    <row r="99166" spans="2:3" x14ac:dyDescent="0.25">
      <c r="B99166" s="76"/>
      <c r="C99166" s="75"/>
    </row>
    <row r="99167" spans="2:3" x14ac:dyDescent="0.25">
      <c r="B99167" s="76"/>
      <c r="C99167" s="75"/>
    </row>
    <row r="99168" spans="2:3" x14ac:dyDescent="0.25">
      <c r="B99168" s="76"/>
      <c r="C99168" s="75"/>
    </row>
    <row r="99169" spans="2:3" x14ac:dyDescent="0.25">
      <c r="B99169" s="76"/>
      <c r="C99169" s="75"/>
    </row>
    <row r="99279" spans="2:3" x14ac:dyDescent="0.25">
      <c r="B99279" s="76"/>
      <c r="C99279" s="75"/>
    </row>
    <row r="99280" spans="2:3" x14ac:dyDescent="0.25">
      <c r="B99280" s="76"/>
      <c r="C99280" s="75"/>
    </row>
    <row r="99281" spans="2:3" x14ac:dyDescent="0.25">
      <c r="B99281" s="76"/>
      <c r="C99281" s="75"/>
    </row>
    <row r="99282" spans="2:3" x14ac:dyDescent="0.25">
      <c r="B99282" s="76"/>
      <c r="C99282" s="75"/>
    </row>
    <row r="99283" spans="2:3" x14ac:dyDescent="0.25">
      <c r="B99283" s="76"/>
      <c r="C99283" s="75"/>
    </row>
    <row r="99284" spans="2:3" x14ac:dyDescent="0.25">
      <c r="B99284" s="76"/>
      <c r="C99284" s="75"/>
    </row>
    <row r="99285" spans="2:3" x14ac:dyDescent="0.25">
      <c r="B99285" s="76"/>
      <c r="C99285" s="75"/>
    </row>
    <row r="99286" spans="2:3" x14ac:dyDescent="0.25">
      <c r="B99286" s="76"/>
      <c r="C99286" s="75"/>
    </row>
    <row r="99287" spans="2:3" x14ac:dyDescent="0.25">
      <c r="B99287" s="76"/>
      <c r="C99287" s="75"/>
    </row>
    <row r="99288" spans="2:3" x14ac:dyDescent="0.25">
      <c r="B99288" s="76"/>
      <c r="C99288" s="75"/>
    </row>
    <row r="99289" spans="2:3" x14ac:dyDescent="0.25">
      <c r="B99289" s="76"/>
      <c r="C99289" s="75"/>
    </row>
    <row r="99290" spans="2:3" x14ac:dyDescent="0.25">
      <c r="B99290" s="76"/>
      <c r="C99290" s="75"/>
    </row>
    <row r="99291" spans="2:3" x14ac:dyDescent="0.25">
      <c r="B99291" s="76"/>
      <c r="C99291" s="75"/>
    </row>
    <row r="99401" spans="2:3" x14ac:dyDescent="0.25">
      <c r="B99401" s="76"/>
      <c r="C99401" s="75"/>
    </row>
    <row r="99402" spans="2:3" x14ac:dyDescent="0.25">
      <c r="B99402" s="76"/>
      <c r="C99402" s="75"/>
    </row>
    <row r="99403" spans="2:3" x14ac:dyDescent="0.25">
      <c r="B99403" s="76"/>
      <c r="C99403" s="75"/>
    </row>
    <row r="99404" spans="2:3" x14ac:dyDescent="0.25">
      <c r="B99404" s="76"/>
      <c r="C99404" s="75"/>
    </row>
    <row r="99405" spans="2:3" x14ac:dyDescent="0.25">
      <c r="B99405" s="76"/>
      <c r="C99405" s="75"/>
    </row>
    <row r="99406" spans="2:3" x14ac:dyDescent="0.25">
      <c r="B99406" s="76"/>
      <c r="C99406" s="75"/>
    </row>
    <row r="99407" spans="2:3" x14ac:dyDescent="0.25">
      <c r="B99407" s="76"/>
      <c r="C99407" s="75"/>
    </row>
    <row r="99408" spans="2:3" x14ac:dyDescent="0.25">
      <c r="B99408" s="76"/>
      <c r="C99408" s="75"/>
    </row>
    <row r="99409" spans="2:3" x14ac:dyDescent="0.25">
      <c r="B99409" s="76"/>
      <c r="C99409" s="75"/>
    </row>
    <row r="99410" spans="2:3" x14ac:dyDescent="0.25">
      <c r="B99410" s="76"/>
      <c r="C99410" s="75"/>
    </row>
    <row r="99411" spans="2:3" x14ac:dyDescent="0.25">
      <c r="B99411" s="76"/>
      <c r="C99411" s="75"/>
    </row>
    <row r="99412" spans="2:3" x14ac:dyDescent="0.25">
      <c r="B99412" s="76"/>
      <c r="C99412" s="75"/>
    </row>
    <row r="99413" spans="2:3" x14ac:dyDescent="0.25">
      <c r="B99413" s="76"/>
      <c r="C99413" s="75"/>
    </row>
    <row r="99523" spans="2:3" x14ac:dyDescent="0.25">
      <c r="B99523" s="76"/>
      <c r="C99523" s="75"/>
    </row>
    <row r="99524" spans="2:3" x14ac:dyDescent="0.25">
      <c r="B99524" s="76"/>
      <c r="C99524" s="75"/>
    </row>
    <row r="99525" spans="2:3" x14ac:dyDescent="0.25">
      <c r="B99525" s="76"/>
      <c r="C99525" s="75"/>
    </row>
    <row r="99526" spans="2:3" x14ac:dyDescent="0.25">
      <c r="B99526" s="76"/>
      <c r="C99526" s="75"/>
    </row>
    <row r="99527" spans="2:3" x14ac:dyDescent="0.25">
      <c r="B99527" s="76"/>
      <c r="C99527" s="75"/>
    </row>
    <row r="99528" spans="2:3" x14ac:dyDescent="0.25">
      <c r="B99528" s="76"/>
      <c r="C99528" s="75"/>
    </row>
    <row r="99529" spans="2:3" x14ac:dyDescent="0.25">
      <c r="B99529" s="76"/>
      <c r="C99529" s="75"/>
    </row>
    <row r="99530" spans="2:3" x14ac:dyDescent="0.25">
      <c r="B99530" s="76"/>
      <c r="C99530" s="75"/>
    </row>
    <row r="99531" spans="2:3" x14ac:dyDescent="0.25">
      <c r="B99531" s="76"/>
      <c r="C99531" s="75"/>
    </row>
    <row r="99532" spans="2:3" x14ac:dyDescent="0.25">
      <c r="B99532" s="76"/>
      <c r="C99532" s="75"/>
    </row>
    <row r="99533" spans="2:3" x14ac:dyDescent="0.25">
      <c r="B99533" s="76"/>
      <c r="C99533" s="75"/>
    </row>
    <row r="99534" spans="2:3" x14ac:dyDescent="0.25">
      <c r="B99534" s="76"/>
      <c r="C99534" s="75"/>
    </row>
    <row r="99535" spans="2:3" x14ac:dyDescent="0.25">
      <c r="B99535" s="76"/>
      <c r="C99535" s="75"/>
    </row>
    <row r="99645" spans="2:3" x14ac:dyDescent="0.25">
      <c r="B99645" s="76"/>
      <c r="C99645" s="75"/>
    </row>
    <row r="99646" spans="2:3" x14ac:dyDescent="0.25">
      <c r="B99646" s="76"/>
      <c r="C99646" s="75"/>
    </row>
    <row r="99647" spans="2:3" x14ac:dyDescent="0.25">
      <c r="B99647" s="76"/>
      <c r="C99647" s="75"/>
    </row>
    <row r="99648" spans="2:3" x14ac:dyDescent="0.25">
      <c r="B99648" s="76"/>
      <c r="C99648" s="75"/>
    </row>
    <row r="99649" spans="2:3" x14ac:dyDescent="0.25">
      <c r="B99649" s="76"/>
      <c r="C99649" s="75"/>
    </row>
    <row r="99650" spans="2:3" x14ac:dyDescent="0.25">
      <c r="B99650" s="76"/>
      <c r="C99650" s="75"/>
    </row>
    <row r="99651" spans="2:3" x14ac:dyDescent="0.25">
      <c r="B99651" s="76"/>
      <c r="C99651" s="75"/>
    </row>
    <row r="99652" spans="2:3" x14ac:dyDescent="0.25">
      <c r="B99652" s="76"/>
      <c r="C99652" s="75"/>
    </row>
    <row r="99653" spans="2:3" x14ac:dyDescent="0.25">
      <c r="B99653" s="76"/>
      <c r="C99653" s="75"/>
    </row>
    <row r="99654" spans="2:3" x14ac:dyDescent="0.25">
      <c r="B99654" s="76"/>
      <c r="C99654" s="75"/>
    </row>
    <row r="99655" spans="2:3" x14ac:dyDescent="0.25">
      <c r="B99655" s="76"/>
      <c r="C99655" s="75"/>
    </row>
    <row r="99656" spans="2:3" x14ac:dyDescent="0.25">
      <c r="B99656" s="76"/>
      <c r="C99656" s="75"/>
    </row>
    <row r="99657" spans="2:3" x14ac:dyDescent="0.25">
      <c r="B99657" s="76"/>
      <c r="C99657" s="75"/>
    </row>
    <row r="99767" spans="2:3" x14ac:dyDescent="0.25">
      <c r="B99767" s="76"/>
      <c r="C99767" s="75"/>
    </row>
    <row r="99768" spans="2:3" x14ac:dyDescent="0.25">
      <c r="B99768" s="76"/>
      <c r="C99768" s="75"/>
    </row>
    <row r="99769" spans="2:3" x14ac:dyDescent="0.25">
      <c r="B99769" s="76"/>
      <c r="C99769" s="75"/>
    </row>
    <row r="99770" spans="2:3" x14ac:dyDescent="0.25">
      <c r="B99770" s="76"/>
      <c r="C99770" s="75"/>
    </row>
    <row r="99771" spans="2:3" x14ac:dyDescent="0.25">
      <c r="B99771" s="76"/>
      <c r="C99771" s="75"/>
    </row>
    <row r="99772" spans="2:3" x14ac:dyDescent="0.25">
      <c r="B99772" s="76"/>
      <c r="C99772" s="75"/>
    </row>
    <row r="99773" spans="2:3" x14ac:dyDescent="0.25">
      <c r="B99773" s="76"/>
      <c r="C99773" s="75"/>
    </row>
    <row r="99774" spans="2:3" x14ac:dyDescent="0.25">
      <c r="B99774" s="76"/>
      <c r="C99774" s="75"/>
    </row>
    <row r="99775" spans="2:3" x14ac:dyDescent="0.25">
      <c r="B99775" s="76"/>
      <c r="C99775" s="75"/>
    </row>
    <row r="99776" spans="2:3" x14ac:dyDescent="0.25">
      <c r="B99776" s="76"/>
      <c r="C99776" s="75"/>
    </row>
    <row r="99777" spans="2:3" x14ac:dyDescent="0.25">
      <c r="B99777" s="76"/>
      <c r="C99777" s="75"/>
    </row>
    <row r="99778" spans="2:3" x14ac:dyDescent="0.25">
      <c r="B99778" s="76"/>
      <c r="C99778" s="75"/>
    </row>
    <row r="99779" spans="2:3" x14ac:dyDescent="0.25">
      <c r="B99779" s="76"/>
      <c r="C99779" s="75"/>
    </row>
    <row r="99889" spans="2:3" x14ac:dyDescent="0.25">
      <c r="B99889" s="76"/>
      <c r="C99889" s="75"/>
    </row>
    <row r="99890" spans="2:3" x14ac:dyDescent="0.25">
      <c r="B99890" s="76"/>
      <c r="C99890" s="75"/>
    </row>
    <row r="99891" spans="2:3" x14ac:dyDescent="0.25">
      <c r="B99891" s="76"/>
      <c r="C99891" s="75"/>
    </row>
    <row r="99892" spans="2:3" x14ac:dyDescent="0.25">
      <c r="B99892" s="76"/>
      <c r="C99892" s="75"/>
    </row>
    <row r="99893" spans="2:3" x14ac:dyDescent="0.25">
      <c r="B99893" s="76"/>
      <c r="C99893" s="75"/>
    </row>
    <row r="99894" spans="2:3" x14ac:dyDescent="0.25">
      <c r="B99894" s="76"/>
      <c r="C99894" s="75"/>
    </row>
    <row r="99895" spans="2:3" x14ac:dyDescent="0.25">
      <c r="B99895" s="76"/>
      <c r="C99895" s="75"/>
    </row>
    <row r="99896" spans="2:3" x14ac:dyDescent="0.25">
      <c r="B99896" s="76"/>
      <c r="C99896" s="75"/>
    </row>
    <row r="99897" spans="2:3" x14ac:dyDescent="0.25">
      <c r="B99897" s="76"/>
      <c r="C99897" s="75"/>
    </row>
    <row r="99898" spans="2:3" x14ac:dyDescent="0.25">
      <c r="B99898" s="76"/>
      <c r="C99898" s="75"/>
    </row>
    <row r="99899" spans="2:3" x14ac:dyDescent="0.25">
      <c r="B99899" s="76"/>
      <c r="C99899" s="75"/>
    </row>
    <row r="99900" spans="2:3" x14ac:dyDescent="0.25">
      <c r="B99900" s="76"/>
      <c r="C99900" s="75"/>
    </row>
    <row r="99901" spans="2:3" x14ac:dyDescent="0.25">
      <c r="B99901" s="76"/>
      <c r="C99901" s="75"/>
    </row>
    <row r="100011" spans="2:3" x14ac:dyDescent="0.25">
      <c r="B100011" s="76"/>
      <c r="C100011" s="75"/>
    </row>
    <row r="100012" spans="2:3" x14ac:dyDescent="0.25">
      <c r="B100012" s="76"/>
      <c r="C100012" s="75"/>
    </row>
    <row r="100013" spans="2:3" x14ac:dyDescent="0.25">
      <c r="B100013" s="76"/>
      <c r="C100013" s="75"/>
    </row>
    <row r="100014" spans="2:3" x14ac:dyDescent="0.25">
      <c r="B100014" s="76"/>
      <c r="C100014" s="75"/>
    </row>
    <row r="100015" spans="2:3" x14ac:dyDescent="0.25">
      <c r="B100015" s="76"/>
      <c r="C100015" s="75"/>
    </row>
    <row r="100016" spans="2:3" x14ac:dyDescent="0.25">
      <c r="B100016" s="76"/>
      <c r="C100016" s="75"/>
    </row>
    <row r="100017" spans="2:3" x14ac:dyDescent="0.25">
      <c r="B100017" s="76"/>
      <c r="C100017" s="75"/>
    </row>
    <row r="100018" spans="2:3" x14ac:dyDescent="0.25">
      <c r="B100018" s="76"/>
      <c r="C100018" s="75"/>
    </row>
    <row r="100019" spans="2:3" x14ac:dyDescent="0.25">
      <c r="B100019" s="76"/>
      <c r="C100019" s="75"/>
    </row>
    <row r="100020" spans="2:3" x14ac:dyDescent="0.25">
      <c r="B100020" s="76"/>
      <c r="C100020" s="75"/>
    </row>
    <row r="100021" spans="2:3" x14ac:dyDescent="0.25">
      <c r="B100021" s="76"/>
      <c r="C100021" s="75"/>
    </row>
    <row r="100022" spans="2:3" x14ac:dyDescent="0.25">
      <c r="B100022" s="76"/>
      <c r="C100022" s="75"/>
    </row>
    <row r="100023" spans="2:3" x14ac:dyDescent="0.25">
      <c r="B100023" s="76"/>
      <c r="C100023" s="75"/>
    </row>
    <row r="100133" spans="2:3" x14ac:dyDescent="0.25">
      <c r="B100133" s="76"/>
      <c r="C100133" s="75"/>
    </row>
    <row r="100134" spans="2:3" x14ac:dyDescent="0.25">
      <c r="B100134" s="76"/>
      <c r="C100134" s="75"/>
    </row>
    <row r="100135" spans="2:3" x14ac:dyDescent="0.25">
      <c r="B100135" s="76"/>
      <c r="C100135" s="75"/>
    </row>
    <row r="100136" spans="2:3" x14ac:dyDescent="0.25">
      <c r="B100136" s="76"/>
      <c r="C100136" s="75"/>
    </row>
    <row r="100137" spans="2:3" x14ac:dyDescent="0.25">
      <c r="B100137" s="76"/>
      <c r="C100137" s="75"/>
    </row>
    <row r="100138" spans="2:3" x14ac:dyDescent="0.25">
      <c r="B100138" s="76"/>
      <c r="C100138" s="75"/>
    </row>
    <row r="100139" spans="2:3" x14ac:dyDescent="0.25">
      <c r="B100139" s="76"/>
      <c r="C100139" s="75"/>
    </row>
    <row r="100140" spans="2:3" x14ac:dyDescent="0.25">
      <c r="B100140" s="76"/>
      <c r="C100140" s="75"/>
    </row>
    <row r="100141" spans="2:3" x14ac:dyDescent="0.25">
      <c r="B100141" s="76"/>
      <c r="C100141" s="75"/>
    </row>
    <row r="100142" spans="2:3" x14ac:dyDescent="0.25">
      <c r="B100142" s="76"/>
      <c r="C100142" s="75"/>
    </row>
    <row r="100143" spans="2:3" x14ac:dyDescent="0.25">
      <c r="B100143" s="76"/>
      <c r="C100143" s="75"/>
    </row>
    <row r="100144" spans="2:3" x14ac:dyDescent="0.25">
      <c r="B100144" s="76"/>
      <c r="C100144" s="75"/>
    </row>
    <row r="100145" spans="2:3" x14ac:dyDescent="0.25">
      <c r="B100145" s="76"/>
      <c r="C100145" s="75"/>
    </row>
    <row r="100255" spans="2:3" x14ac:dyDescent="0.25">
      <c r="B100255" s="76"/>
      <c r="C100255" s="75"/>
    </row>
    <row r="100256" spans="2:3" x14ac:dyDescent="0.25">
      <c r="B100256" s="76"/>
      <c r="C100256" s="75"/>
    </row>
    <row r="100257" spans="2:3" x14ac:dyDescent="0.25">
      <c r="B100257" s="76"/>
      <c r="C100257" s="75"/>
    </row>
    <row r="100258" spans="2:3" x14ac:dyDescent="0.25">
      <c r="B100258" s="76"/>
      <c r="C100258" s="75"/>
    </row>
    <row r="100259" spans="2:3" x14ac:dyDescent="0.25">
      <c r="B100259" s="76"/>
      <c r="C100259" s="75"/>
    </row>
    <row r="100260" spans="2:3" x14ac:dyDescent="0.25">
      <c r="B100260" s="76"/>
      <c r="C100260" s="75"/>
    </row>
    <row r="100261" spans="2:3" x14ac:dyDescent="0.25">
      <c r="B100261" s="76"/>
      <c r="C100261" s="75"/>
    </row>
    <row r="100262" spans="2:3" x14ac:dyDescent="0.25">
      <c r="B100262" s="76"/>
      <c r="C100262" s="75"/>
    </row>
    <row r="100263" spans="2:3" x14ac:dyDescent="0.25">
      <c r="B100263" s="76"/>
      <c r="C100263" s="75"/>
    </row>
    <row r="100264" spans="2:3" x14ac:dyDescent="0.25">
      <c r="B100264" s="76"/>
      <c r="C100264" s="75"/>
    </row>
    <row r="100265" spans="2:3" x14ac:dyDescent="0.25">
      <c r="B100265" s="76"/>
      <c r="C100265" s="75"/>
    </row>
    <row r="100266" spans="2:3" x14ac:dyDescent="0.25">
      <c r="B100266" s="76"/>
      <c r="C100266" s="75"/>
    </row>
    <row r="100267" spans="2:3" x14ac:dyDescent="0.25">
      <c r="B100267" s="76"/>
      <c r="C100267" s="75"/>
    </row>
    <row r="100377" spans="2:3" x14ac:dyDescent="0.25">
      <c r="B100377" s="76"/>
      <c r="C100377" s="75"/>
    </row>
    <row r="100378" spans="2:3" x14ac:dyDescent="0.25">
      <c r="B100378" s="76"/>
      <c r="C100378" s="75"/>
    </row>
    <row r="100379" spans="2:3" x14ac:dyDescent="0.25">
      <c r="B100379" s="76"/>
      <c r="C100379" s="75"/>
    </row>
    <row r="100380" spans="2:3" x14ac:dyDescent="0.25">
      <c r="B100380" s="76"/>
      <c r="C100380" s="75"/>
    </row>
    <row r="100381" spans="2:3" x14ac:dyDescent="0.25">
      <c r="B100381" s="76"/>
      <c r="C100381" s="75"/>
    </row>
    <row r="100382" spans="2:3" x14ac:dyDescent="0.25">
      <c r="B100382" s="76"/>
      <c r="C100382" s="75"/>
    </row>
    <row r="100383" spans="2:3" x14ac:dyDescent="0.25">
      <c r="B100383" s="76"/>
      <c r="C100383" s="75"/>
    </row>
    <row r="100384" spans="2:3" x14ac:dyDescent="0.25">
      <c r="B100384" s="76"/>
      <c r="C100384" s="75"/>
    </row>
    <row r="100385" spans="2:3" x14ac:dyDescent="0.25">
      <c r="B100385" s="76"/>
      <c r="C100385" s="75"/>
    </row>
    <row r="100386" spans="2:3" x14ac:dyDescent="0.25">
      <c r="B100386" s="76"/>
      <c r="C100386" s="75"/>
    </row>
    <row r="100387" spans="2:3" x14ac:dyDescent="0.25">
      <c r="B100387" s="76"/>
      <c r="C100387" s="75"/>
    </row>
    <row r="100388" spans="2:3" x14ac:dyDescent="0.25">
      <c r="B100388" s="76"/>
      <c r="C100388" s="75"/>
    </row>
    <row r="100389" spans="2:3" x14ac:dyDescent="0.25">
      <c r="B100389" s="76"/>
      <c r="C100389" s="75"/>
    </row>
    <row r="100499" spans="2:3" x14ac:dyDescent="0.25">
      <c r="B100499" s="76"/>
      <c r="C100499" s="75"/>
    </row>
    <row r="100500" spans="2:3" x14ac:dyDescent="0.25">
      <c r="B100500" s="76"/>
      <c r="C100500" s="75"/>
    </row>
    <row r="100501" spans="2:3" x14ac:dyDescent="0.25">
      <c r="B100501" s="76"/>
      <c r="C100501" s="75"/>
    </row>
    <row r="100502" spans="2:3" x14ac:dyDescent="0.25">
      <c r="B100502" s="76"/>
      <c r="C100502" s="75"/>
    </row>
    <row r="100503" spans="2:3" x14ac:dyDescent="0.25">
      <c r="B100503" s="76"/>
      <c r="C100503" s="75"/>
    </row>
    <row r="100504" spans="2:3" x14ac:dyDescent="0.25">
      <c r="B100504" s="76"/>
      <c r="C100504" s="75"/>
    </row>
    <row r="100505" spans="2:3" x14ac:dyDescent="0.25">
      <c r="B100505" s="76"/>
      <c r="C100505" s="75"/>
    </row>
    <row r="100506" spans="2:3" x14ac:dyDescent="0.25">
      <c r="B100506" s="76"/>
      <c r="C100506" s="75"/>
    </row>
    <row r="100507" spans="2:3" x14ac:dyDescent="0.25">
      <c r="B100507" s="76"/>
      <c r="C100507" s="75"/>
    </row>
    <row r="100508" spans="2:3" x14ac:dyDescent="0.25">
      <c r="B100508" s="76"/>
      <c r="C100508" s="75"/>
    </row>
    <row r="100509" spans="2:3" x14ac:dyDescent="0.25">
      <c r="B100509" s="76"/>
      <c r="C100509" s="75"/>
    </row>
    <row r="100510" spans="2:3" x14ac:dyDescent="0.25">
      <c r="B100510" s="76"/>
      <c r="C100510" s="75"/>
    </row>
    <row r="100511" spans="2:3" x14ac:dyDescent="0.25">
      <c r="B100511" s="76"/>
      <c r="C100511" s="75"/>
    </row>
    <row r="100621" spans="2:3" x14ac:dyDescent="0.25">
      <c r="B100621" s="76"/>
      <c r="C100621" s="75"/>
    </row>
    <row r="100622" spans="2:3" x14ac:dyDescent="0.25">
      <c r="B100622" s="76"/>
      <c r="C100622" s="75"/>
    </row>
    <row r="100623" spans="2:3" x14ac:dyDescent="0.25">
      <c r="B100623" s="76"/>
      <c r="C100623" s="75"/>
    </row>
    <row r="100624" spans="2:3" x14ac:dyDescent="0.25">
      <c r="B100624" s="76"/>
      <c r="C100624" s="75"/>
    </row>
    <row r="100625" spans="2:3" x14ac:dyDescent="0.25">
      <c r="B100625" s="76"/>
      <c r="C100625" s="75"/>
    </row>
    <row r="100626" spans="2:3" x14ac:dyDescent="0.25">
      <c r="B100626" s="76"/>
      <c r="C100626" s="75"/>
    </row>
    <row r="100627" spans="2:3" x14ac:dyDescent="0.25">
      <c r="B100627" s="76"/>
      <c r="C100627" s="75"/>
    </row>
    <row r="100628" spans="2:3" x14ac:dyDescent="0.25">
      <c r="B100628" s="76"/>
      <c r="C100628" s="75"/>
    </row>
    <row r="100629" spans="2:3" x14ac:dyDescent="0.25">
      <c r="B100629" s="76"/>
      <c r="C100629" s="75"/>
    </row>
    <row r="100630" spans="2:3" x14ac:dyDescent="0.25">
      <c r="B100630" s="76"/>
      <c r="C100630" s="75"/>
    </row>
    <row r="100631" spans="2:3" x14ac:dyDescent="0.25">
      <c r="B100631" s="76"/>
      <c r="C100631" s="75"/>
    </row>
    <row r="100632" spans="2:3" x14ac:dyDescent="0.25">
      <c r="B100632" s="76"/>
      <c r="C100632" s="75"/>
    </row>
    <row r="100633" spans="2:3" x14ac:dyDescent="0.25">
      <c r="B100633" s="76"/>
      <c r="C100633" s="75"/>
    </row>
    <row r="100743" spans="2:3" x14ac:dyDescent="0.25">
      <c r="B100743" s="76"/>
      <c r="C100743" s="75"/>
    </row>
    <row r="100744" spans="2:3" x14ac:dyDescent="0.25">
      <c r="B100744" s="76"/>
      <c r="C100744" s="75"/>
    </row>
    <row r="100745" spans="2:3" x14ac:dyDescent="0.25">
      <c r="B100745" s="76"/>
      <c r="C100745" s="75"/>
    </row>
    <row r="100746" spans="2:3" x14ac:dyDescent="0.25">
      <c r="B100746" s="76"/>
      <c r="C100746" s="75"/>
    </row>
    <row r="100747" spans="2:3" x14ac:dyDescent="0.25">
      <c r="B100747" s="76"/>
      <c r="C100747" s="75"/>
    </row>
    <row r="100748" spans="2:3" x14ac:dyDescent="0.25">
      <c r="B100748" s="76"/>
      <c r="C100748" s="75"/>
    </row>
    <row r="100749" spans="2:3" x14ac:dyDescent="0.25">
      <c r="B100749" s="76"/>
      <c r="C100749" s="75"/>
    </row>
    <row r="100750" spans="2:3" x14ac:dyDescent="0.25">
      <c r="B100750" s="76"/>
      <c r="C100750" s="75"/>
    </row>
    <row r="100751" spans="2:3" x14ac:dyDescent="0.25">
      <c r="B100751" s="76"/>
      <c r="C100751" s="75"/>
    </row>
    <row r="100752" spans="2:3" x14ac:dyDescent="0.25">
      <c r="B100752" s="76"/>
      <c r="C100752" s="75"/>
    </row>
    <row r="100753" spans="2:3" x14ac:dyDescent="0.25">
      <c r="B100753" s="76"/>
      <c r="C100753" s="75"/>
    </row>
    <row r="100754" spans="2:3" x14ac:dyDescent="0.25">
      <c r="B100754" s="76"/>
      <c r="C100754" s="75"/>
    </row>
    <row r="100755" spans="2:3" x14ac:dyDescent="0.25">
      <c r="B100755" s="76"/>
      <c r="C100755" s="75"/>
    </row>
    <row r="100865" spans="2:3" x14ac:dyDescent="0.25">
      <c r="B100865" s="76"/>
      <c r="C100865" s="75"/>
    </row>
    <row r="100866" spans="2:3" x14ac:dyDescent="0.25">
      <c r="B100866" s="76"/>
      <c r="C100866" s="75"/>
    </row>
    <row r="100867" spans="2:3" x14ac:dyDescent="0.25">
      <c r="B100867" s="76"/>
      <c r="C100867" s="75"/>
    </row>
    <row r="100868" spans="2:3" x14ac:dyDescent="0.25">
      <c r="B100868" s="76"/>
      <c r="C100868" s="75"/>
    </row>
    <row r="100869" spans="2:3" x14ac:dyDescent="0.25">
      <c r="B100869" s="76"/>
      <c r="C100869" s="75"/>
    </row>
    <row r="100870" spans="2:3" x14ac:dyDescent="0.25">
      <c r="B100870" s="76"/>
      <c r="C100870" s="75"/>
    </row>
    <row r="100871" spans="2:3" x14ac:dyDescent="0.25">
      <c r="B100871" s="76"/>
      <c r="C100871" s="75"/>
    </row>
    <row r="100872" spans="2:3" x14ac:dyDescent="0.25">
      <c r="B100872" s="76"/>
      <c r="C100872" s="75"/>
    </row>
    <row r="100873" spans="2:3" x14ac:dyDescent="0.25">
      <c r="B100873" s="76"/>
      <c r="C100873" s="75"/>
    </row>
    <row r="100874" spans="2:3" x14ac:dyDescent="0.25">
      <c r="B100874" s="76"/>
      <c r="C100874" s="75"/>
    </row>
    <row r="100875" spans="2:3" x14ac:dyDescent="0.25">
      <c r="B100875" s="76"/>
      <c r="C100875" s="75"/>
    </row>
    <row r="100876" spans="2:3" x14ac:dyDescent="0.25">
      <c r="B100876" s="76"/>
      <c r="C100876" s="75"/>
    </row>
    <row r="100877" spans="2:3" x14ac:dyDescent="0.25">
      <c r="B100877" s="76"/>
      <c r="C100877" s="75"/>
    </row>
    <row r="100987" spans="2:3" x14ac:dyDescent="0.25">
      <c r="B100987" s="76"/>
      <c r="C100987" s="75"/>
    </row>
    <row r="100988" spans="2:3" x14ac:dyDescent="0.25">
      <c r="B100988" s="76"/>
      <c r="C100988" s="75"/>
    </row>
    <row r="100989" spans="2:3" x14ac:dyDescent="0.25">
      <c r="B100989" s="76"/>
      <c r="C100989" s="75"/>
    </row>
    <row r="100990" spans="2:3" x14ac:dyDescent="0.25">
      <c r="B100990" s="76"/>
      <c r="C100990" s="75"/>
    </row>
    <row r="100991" spans="2:3" x14ac:dyDescent="0.25">
      <c r="B100991" s="76"/>
      <c r="C100991" s="75"/>
    </row>
    <row r="100992" spans="2:3" x14ac:dyDescent="0.25">
      <c r="B100992" s="76"/>
      <c r="C100992" s="75"/>
    </row>
    <row r="100993" spans="2:3" x14ac:dyDescent="0.25">
      <c r="B100993" s="76"/>
      <c r="C100993" s="75"/>
    </row>
    <row r="100994" spans="2:3" x14ac:dyDescent="0.25">
      <c r="B100994" s="76"/>
      <c r="C100994" s="75"/>
    </row>
    <row r="100995" spans="2:3" x14ac:dyDescent="0.25">
      <c r="B100995" s="76"/>
      <c r="C100995" s="75"/>
    </row>
    <row r="100996" spans="2:3" x14ac:dyDescent="0.25">
      <c r="B100996" s="76"/>
      <c r="C100996" s="75"/>
    </row>
    <row r="100997" spans="2:3" x14ac:dyDescent="0.25">
      <c r="B100997" s="76"/>
      <c r="C100997" s="75"/>
    </row>
    <row r="100998" spans="2:3" x14ac:dyDescent="0.25">
      <c r="B100998" s="76"/>
      <c r="C100998" s="75"/>
    </row>
    <row r="100999" spans="2:3" x14ac:dyDescent="0.25">
      <c r="B100999" s="76"/>
      <c r="C100999" s="75"/>
    </row>
    <row r="101109" spans="2:3" x14ac:dyDescent="0.25">
      <c r="B101109" s="76"/>
      <c r="C101109" s="75"/>
    </row>
    <row r="101110" spans="2:3" x14ac:dyDescent="0.25">
      <c r="B101110" s="76"/>
      <c r="C101110" s="75"/>
    </row>
    <row r="101111" spans="2:3" x14ac:dyDescent="0.25">
      <c r="B101111" s="76"/>
      <c r="C101111" s="75"/>
    </row>
    <row r="101112" spans="2:3" x14ac:dyDescent="0.25">
      <c r="B101112" s="76"/>
      <c r="C101112" s="75"/>
    </row>
    <row r="101113" spans="2:3" x14ac:dyDescent="0.25">
      <c r="B101113" s="76"/>
      <c r="C101113" s="75"/>
    </row>
    <row r="101114" spans="2:3" x14ac:dyDescent="0.25">
      <c r="B101114" s="76"/>
      <c r="C101114" s="75"/>
    </row>
    <row r="101115" spans="2:3" x14ac:dyDescent="0.25">
      <c r="B101115" s="76"/>
      <c r="C101115" s="75"/>
    </row>
    <row r="101116" spans="2:3" x14ac:dyDescent="0.25">
      <c r="B101116" s="76"/>
      <c r="C101116" s="75"/>
    </row>
    <row r="101117" spans="2:3" x14ac:dyDescent="0.25">
      <c r="B101117" s="76"/>
      <c r="C101117" s="75"/>
    </row>
    <row r="101118" spans="2:3" x14ac:dyDescent="0.25">
      <c r="B101118" s="76"/>
      <c r="C101118" s="75"/>
    </row>
    <row r="101119" spans="2:3" x14ac:dyDescent="0.25">
      <c r="B101119" s="76"/>
      <c r="C101119" s="75"/>
    </row>
    <row r="101120" spans="2:3" x14ac:dyDescent="0.25">
      <c r="B101120" s="76"/>
      <c r="C101120" s="75"/>
    </row>
    <row r="101121" spans="2:3" x14ac:dyDescent="0.25">
      <c r="B101121" s="76"/>
      <c r="C101121" s="75"/>
    </row>
    <row r="101231" spans="2:3" x14ac:dyDescent="0.25">
      <c r="B101231" s="76"/>
      <c r="C101231" s="75"/>
    </row>
    <row r="101232" spans="2:3" x14ac:dyDescent="0.25">
      <c r="B101232" s="76"/>
      <c r="C101232" s="75"/>
    </row>
    <row r="101233" spans="2:3" x14ac:dyDescent="0.25">
      <c r="B101233" s="76"/>
      <c r="C101233" s="75"/>
    </row>
    <row r="101234" spans="2:3" x14ac:dyDescent="0.25">
      <c r="B101234" s="76"/>
      <c r="C101234" s="75"/>
    </row>
    <row r="101235" spans="2:3" x14ac:dyDescent="0.25">
      <c r="B101235" s="76"/>
      <c r="C101235" s="75"/>
    </row>
    <row r="101236" spans="2:3" x14ac:dyDescent="0.25">
      <c r="B101236" s="76"/>
      <c r="C101236" s="75"/>
    </row>
    <row r="101237" spans="2:3" x14ac:dyDescent="0.25">
      <c r="B101237" s="76"/>
      <c r="C101237" s="75"/>
    </row>
    <row r="101238" spans="2:3" x14ac:dyDescent="0.25">
      <c r="B101238" s="76"/>
      <c r="C101238" s="75"/>
    </row>
    <row r="101239" spans="2:3" x14ac:dyDescent="0.25">
      <c r="B101239" s="76"/>
      <c r="C101239" s="75"/>
    </row>
    <row r="101240" spans="2:3" x14ac:dyDescent="0.25">
      <c r="B101240" s="76"/>
      <c r="C101240" s="75"/>
    </row>
    <row r="101241" spans="2:3" x14ac:dyDescent="0.25">
      <c r="B101241" s="76"/>
      <c r="C101241" s="75"/>
    </row>
    <row r="101242" spans="2:3" x14ac:dyDescent="0.25">
      <c r="B101242" s="76"/>
      <c r="C101242" s="75"/>
    </row>
    <row r="101243" spans="2:3" x14ac:dyDescent="0.25">
      <c r="B101243" s="76"/>
      <c r="C101243" s="75"/>
    </row>
    <row r="101353" spans="2:3" x14ac:dyDescent="0.25">
      <c r="B101353" s="76"/>
      <c r="C101353" s="75"/>
    </row>
    <row r="101354" spans="2:3" x14ac:dyDescent="0.25">
      <c r="B101354" s="76"/>
      <c r="C101354" s="75"/>
    </row>
    <row r="101355" spans="2:3" x14ac:dyDescent="0.25">
      <c r="B101355" s="76"/>
      <c r="C101355" s="75"/>
    </row>
    <row r="101356" spans="2:3" x14ac:dyDescent="0.25">
      <c r="B101356" s="76"/>
      <c r="C101356" s="75"/>
    </row>
    <row r="101357" spans="2:3" x14ac:dyDescent="0.25">
      <c r="B101357" s="76"/>
      <c r="C101357" s="75"/>
    </row>
    <row r="101358" spans="2:3" x14ac:dyDescent="0.25">
      <c r="B101358" s="76"/>
      <c r="C101358" s="75"/>
    </row>
    <row r="101359" spans="2:3" x14ac:dyDescent="0.25">
      <c r="B101359" s="76"/>
      <c r="C101359" s="75"/>
    </row>
    <row r="101360" spans="2:3" x14ac:dyDescent="0.25">
      <c r="B101360" s="76"/>
      <c r="C101360" s="75"/>
    </row>
    <row r="101361" spans="2:3" x14ac:dyDescent="0.25">
      <c r="B101361" s="76"/>
      <c r="C101361" s="75"/>
    </row>
    <row r="101362" spans="2:3" x14ac:dyDescent="0.25">
      <c r="B101362" s="76"/>
      <c r="C101362" s="75"/>
    </row>
    <row r="101363" spans="2:3" x14ac:dyDescent="0.25">
      <c r="B101363" s="76"/>
      <c r="C101363" s="75"/>
    </row>
    <row r="101364" spans="2:3" x14ac:dyDescent="0.25">
      <c r="B101364" s="76"/>
      <c r="C101364" s="75"/>
    </row>
    <row r="101365" spans="2:3" x14ac:dyDescent="0.25">
      <c r="B101365" s="76"/>
      <c r="C101365" s="75"/>
    </row>
    <row r="101475" spans="2:3" x14ac:dyDescent="0.25">
      <c r="B101475" s="76"/>
      <c r="C101475" s="75"/>
    </row>
    <row r="101476" spans="2:3" x14ac:dyDescent="0.25">
      <c r="B101476" s="76"/>
      <c r="C101476" s="75"/>
    </row>
    <row r="101477" spans="2:3" x14ac:dyDescent="0.25">
      <c r="B101477" s="76"/>
      <c r="C101477" s="75"/>
    </row>
    <row r="101478" spans="2:3" x14ac:dyDescent="0.25">
      <c r="B101478" s="76"/>
      <c r="C101478" s="75"/>
    </row>
    <row r="101479" spans="2:3" x14ac:dyDescent="0.25">
      <c r="B101479" s="76"/>
      <c r="C101479" s="75"/>
    </row>
    <row r="101480" spans="2:3" x14ac:dyDescent="0.25">
      <c r="B101480" s="76"/>
      <c r="C101480" s="75"/>
    </row>
    <row r="101481" spans="2:3" x14ac:dyDescent="0.25">
      <c r="B101481" s="76"/>
      <c r="C101481" s="75"/>
    </row>
    <row r="101482" spans="2:3" x14ac:dyDescent="0.25">
      <c r="B101482" s="76"/>
      <c r="C101482" s="75"/>
    </row>
    <row r="101483" spans="2:3" x14ac:dyDescent="0.25">
      <c r="B101483" s="76"/>
      <c r="C101483" s="75"/>
    </row>
    <row r="101484" spans="2:3" x14ac:dyDescent="0.25">
      <c r="B101484" s="76"/>
      <c r="C101484" s="75"/>
    </row>
    <row r="101485" spans="2:3" x14ac:dyDescent="0.25">
      <c r="B101485" s="76"/>
      <c r="C101485" s="75"/>
    </row>
    <row r="101486" spans="2:3" x14ac:dyDescent="0.25">
      <c r="B101486" s="76"/>
      <c r="C101486" s="75"/>
    </row>
    <row r="101487" spans="2:3" x14ac:dyDescent="0.25">
      <c r="B101487" s="76"/>
      <c r="C101487" s="75"/>
    </row>
    <row r="101597" spans="2:3" x14ac:dyDescent="0.25">
      <c r="B101597" s="76"/>
      <c r="C101597" s="75"/>
    </row>
    <row r="101598" spans="2:3" x14ac:dyDescent="0.25">
      <c r="B101598" s="76"/>
      <c r="C101598" s="75"/>
    </row>
    <row r="101599" spans="2:3" x14ac:dyDescent="0.25">
      <c r="B101599" s="76"/>
      <c r="C101599" s="75"/>
    </row>
    <row r="101600" spans="2:3" x14ac:dyDescent="0.25">
      <c r="B101600" s="76"/>
      <c r="C101600" s="75"/>
    </row>
    <row r="101601" spans="2:3" x14ac:dyDescent="0.25">
      <c r="B101601" s="76"/>
      <c r="C101601" s="75"/>
    </row>
    <row r="101602" spans="2:3" x14ac:dyDescent="0.25">
      <c r="B101602" s="76"/>
      <c r="C101602" s="75"/>
    </row>
    <row r="101603" spans="2:3" x14ac:dyDescent="0.25">
      <c r="B101603" s="76"/>
      <c r="C101603" s="75"/>
    </row>
    <row r="101604" spans="2:3" x14ac:dyDescent="0.25">
      <c r="B101604" s="76"/>
      <c r="C101604" s="75"/>
    </row>
    <row r="101605" spans="2:3" x14ac:dyDescent="0.25">
      <c r="B101605" s="76"/>
      <c r="C101605" s="75"/>
    </row>
    <row r="101606" spans="2:3" x14ac:dyDescent="0.25">
      <c r="B101606" s="76"/>
      <c r="C101606" s="75"/>
    </row>
    <row r="101607" spans="2:3" x14ac:dyDescent="0.25">
      <c r="B101607" s="76"/>
      <c r="C101607" s="75"/>
    </row>
    <row r="101608" spans="2:3" x14ac:dyDescent="0.25">
      <c r="B101608" s="76"/>
      <c r="C101608" s="75"/>
    </row>
    <row r="101609" spans="2:3" x14ac:dyDescent="0.25">
      <c r="B101609" s="76"/>
      <c r="C101609" s="75"/>
    </row>
    <row r="101719" spans="2:3" x14ac:dyDescent="0.25">
      <c r="B101719" s="76"/>
      <c r="C101719" s="75"/>
    </row>
    <row r="101720" spans="2:3" x14ac:dyDescent="0.25">
      <c r="B101720" s="76"/>
      <c r="C101720" s="75"/>
    </row>
    <row r="101721" spans="2:3" x14ac:dyDescent="0.25">
      <c r="B101721" s="76"/>
      <c r="C101721" s="75"/>
    </row>
    <row r="101722" spans="2:3" x14ac:dyDescent="0.25">
      <c r="B101722" s="76"/>
      <c r="C101722" s="75"/>
    </row>
    <row r="101723" spans="2:3" x14ac:dyDescent="0.25">
      <c r="B101723" s="76"/>
      <c r="C101723" s="75"/>
    </row>
    <row r="101724" spans="2:3" x14ac:dyDescent="0.25">
      <c r="B101724" s="76"/>
      <c r="C101724" s="75"/>
    </row>
    <row r="101725" spans="2:3" x14ac:dyDescent="0.25">
      <c r="B101725" s="76"/>
      <c r="C101725" s="75"/>
    </row>
    <row r="101726" spans="2:3" x14ac:dyDescent="0.25">
      <c r="B101726" s="76"/>
      <c r="C101726" s="75"/>
    </row>
    <row r="101727" spans="2:3" x14ac:dyDescent="0.25">
      <c r="B101727" s="76"/>
      <c r="C101727" s="75"/>
    </row>
    <row r="101728" spans="2:3" x14ac:dyDescent="0.25">
      <c r="B101728" s="76"/>
      <c r="C101728" s="75"/>
    </row>
    <row r="101729" spans="2:3" x14ac:dyDescent="0.25">
      <c r="B101729" s="76"/>
      <c r="C101729" s="75"/>
    </row>
    <row r="101730" spans="2:3" x14ac:dyDescent="0.25">
      <c r="B101730" s="76"/>
      <c r="C101730" s="75"/>
    </row>
    <row r="101731" spans="2:3" x14ac:dyDescent="0.25">
      <c r="B101731" s="76"/>
      <c r="C101731" s="75"/>
    </row>
    <row r="101841" spans="2:3" x14ac:dyDescent="0.25">
      <c r="B101841" s="76"/>
      <c r="C101841" s="75"/>
    </row>
    <row r="101842" spans="2:3" x14ac:dyDescent="0.25">
      <c r="B101842" s="76"/>
      <c r="C101842" s="75"/>
    </row>
    <row r="101843" spans="2:3" x14ac:dyDescent="0.25">
      <c r="B101843" s="76"/>
      <c r="C101843" s="75"/>
    </row>
    <row r="101844" spans="2:3" x14ac:dyDescent="0.25">
      <c r="B101844" s="76"/>
      <c r="C101844" s="75"/>
    </row>
    <row r="101845" spans="2:3" x14ac:dyDescent="0.25">
      <c r="B101845" s="76"/>
      <c r="C101845" s="75"/>
    </row>
    <row r="101846" spans="2:3" x14ac:dyDescent="0.25">
      <c r="B101846" s="76"/>
      <c r="C101846" s="75"/>
    </row>
    <row r="101847" spans="2:3" x14ac:dyDescent="0.25">
      <c r="B101847" s="76"/>
      <c r="C101847" s="75"/>
    </row>
    <row r="101848" spans="2:3" x14ac:dyDescent="0.25">
      <c r="B101848" s="76"/>
      <c r="C101848" s="75"/>
    </row>
    <row r="101849" spans="2:3" x14ac:dyDescent="0.25">
      <c r="B101849" s="76"/>
      <c r="C101849" s="75"/>
    </row>
    <row r="101850" spans="2:3" x14ac:dyDescent="0.25">
      <c r="B101850" s="76"/>
      <c r="C101850" s="75"/>
    </row>
    <row r="101851" spans="2:3" x14ac:dyDescent="0.25">
      <c r="B101851" s="76"/>
      <c r="C101851" s="75"/>
    </row>
    <row r="101852" spans="2:3" x14ac:dyDescent="0.25">
      <c r="B101852" s="76"/>
      <c r="C101852" s="75"/>
    </row>
    <row r="101853" spans="2:3" x14ac:dyDescent="0.25">
      <c r="B101853" s="76"/>
      <c r="C101853" s="75"/>
    </row>
    <row r="101963" spans="2:3" x14ac:dyDescent="0.25">
      <c r="B101963" s="76"/>
      <c r="C101963" s="75"/>
    </row>
    <row r="101964" spans="2:3" x14ac:dyDescent="0.25">
      <c r="B101964" s="76"/>
      <c r="C101964" s="75"/>
    </row>
    <row r="101965" spans="2:3" x14ac:dyDescent="0.25">
      <c r="B101965" s="76"/>
      <c r="C101965" s="75"/>
    </row>
    <row r="101966" spans="2:3" x14ac:dyDescent="0.25">
      <c r="B101966" s="76"/>
      <c r="C101966" s="75"/>
    </row>
    <row r="101967" spans="2:3" x14ac:dyDescent="0.25">
      <c r="B101967" s="76"/>
      <c r="C101967" s="75"/>
    </row>
    <row r="101968" spans="2:3" x14ac:dyDescent="0.25">
      <c r="B101968" s="76"/>
      <c r="C101968" s="75"/>
    </row>
    <row r="101969" spans="2:3" x14ac:dyDescent="0.25">
      <c r="B101969" s="76"/>
      <c r="C101969" s="75"/>
    </row>
    <row r="101970" spans="2:3" x14ac:dyDescent="0.25">
      <c r="B101970" s="76"/>
      <c r="C101970" s="75"/>
    </row>
    <row r="101971" spans="2:3" x14ac:dyDescent="0.25">
      <c r="B101971" s="76"/>
      <c r="C101971" s="75"/>
    </row>
    <row r="101972" spans="2:3" x14ac:dyDescent="0.25">
      <c r="B101972" s="76"/>
      <c r="C101972" s="75"/>
    </row>
    <row r="101973" spans="2:3" x14ac:dyDescent="0.25">
      <c r="B101973" s="76"/>
      <c r="C101973" s="75"/>
    </row>
    <row r="101974" spans="2:3" x14ac:dyDescent="0.25">
      <c r="B101974" s="76"/>
      <c r="C101974" s="75"/>
    </row>
    <row r="101975" spans="2:3" x14ac:dyDescent="0.25">
      <c r="B101975" s="76"/>
      <c r="C101975" s="75"/>
    </row>
    <row r="102085" spans="2:3" x14ac:dyDescent="0.25">
      <c r="B102085" s="76"/>
      <c r="C102085" s="75"/>
    </row>
    <row r="102086" spans="2:3" x14ac:dyDescent="0.25">
      <c r="B102086" s="76"/>
      <c r="C102086" s="75"/>
    </row>
    <row r="102087" spans="2:3" x14ac:dyDescent="0.25">
      <c r="B102087" s="76"/>
      <c r="C102087" s="75"/>
    </row>
    <row r="102088" spans="2:3" x14ac:dyDescent="0.25">
      <c r="B102088" s="76"/>
      <c r="C102088" s="75"/>
    </row>
    <row r="102089" spans="2:3" x14ac:dyDescent="0.25">
      <c r="B102089" s="76"/>
      <c r="C102089" s="75"/>
    </row>
    <row r="102090" spans="2:3" x14ac:dyDescent="0.25">
      <c r="B102090" s="76"/>
      <c r="C102090" s="75"/>
    </row>
    <row r="102091" spans="2:3" x14ac:dyDescent="0.25">
      <c r="B102091" s="76"/>
      <c r="C102091" s="75"/>
    </row>
    <row r="102092" spans="2:3" x14ac:dyDescent="0.25">
      <c r="B102092" s="76"/>
      <c r="C102092" s="75"/>
    </row>
    <row r="102093" spans="2:3" x14ac:dyDescent="0.25">
      <c r="B102093" s="76"/>
      <c r="C102093" s="75"/>
    </row>
    <row r="102094" spans="2:3" x14ac:dyDescent="0.25">
      <c r="B102094" s="76"/>
      <c r="C102094" s="75"/>
    </row>
    <row r="102095" spans="2:3" x14ac:dyDescent="0.25">
      <c r="B102095" s="76"/>
      <c r="C102095" s="75"/>
    </row>
    <row r="102096" spans="2:3" x14ac:dyDescent="0.25">
      <c r="B102096" s="76"/>
      <c r="C102096" s="75"/>
    </row>
    <row r="102097" spans="2:3" x14ac:dyDescent="0.25">
      <c r="B102097" s="76"/>
      <c r="C102097" s="75"/>
    </row>
    <row r="102207" spans="2:3" x14ac:dyDescent="0.25">
      <c r="B102207" s="76"/>
      <c r="C102207" s="75"/>
    </row>
    <row r="102208" spans="2:3" x14ac:dyDescent="0.25">
      <c r="B102208" s="76"/>
      <c r="C102208" s="75"/>
    </row>
    <row r="102209" spans="2:3" x14ac:dyDescent="0.25">
      <c r="B102209" s="76"/>
      <c r="C102209" s="75"/>
    </row>
    <row r="102210" spans="2:3" x14ac:dyDescent="0.25">
      <c r="B102210" s="76"/>
      <c r="C102210" s="75"/>
    </row>
    <row r="102211" spans="2:3" x14ac:dyDescent="0.25">
      <c r="B102211" s="76"/>
      <c r="C102211" s="75"/>
    </row>
    <row r="102212" spans="2:3" x14ac:dyDescent="0.25">
      <c r="B102212" s="76"/>
      <c r="C102212" s="75"/>
    </row>
    <row r="102213" spans="2:3" x14ac:dyDescent="0.25">
      <c r="B102213" s="76"/>
      <c r="C102213" s="75"/>
    </row>
    <row r="102214" spans="2:3" x14ac:dyDescent="0.25">
      <c r="B102214" s="76"/>
      <c r="C102214" s="75"/>
    </row>
    <row r="102215" spans="2:3" x14ac:dyDescent="0.25">
      <c r="B102215" s="76"/>
      <c r="C102215" s="75"/>
    </row>
    <row r="102216" spans="2:3" x14ac:dyDescent="0.25">
      <c r="B102216" s="76"/>
      <c r="C102216" s="75"/>
    </row>
    <row r="102217" spans="2:3" x14ac:dyDescent="0.25">
      <c r="B102217" s="76"/>
      <c r="C102217" s="75"/>
    </row>
    <row r="102218" spans="2:3" x14ac:dyDescent="0.25">
      <c r="B102218" s="76"/>
      <c r="C102218" s="75"/>
    </row>
    <row r="102219" spans="2:3" x14ac:dyDescent="0.25">
      <c r="B102219" s="76"/>
      <c r="C102219" s="75"/>
    </row>
    <row r="102329" spans="2:3" x14ac:dyDescent="0.25">
      <c r="B102329" s="76"/>
      <c r="C102329" s="75"/>
    </row>
    <row r="102330" spans="2:3" x14ac:dyDescent="0.25">
      <c r="B102330" s="76"/>
      <c r="C102330" s="75"/>
    </row>
    <row r="102331" spans="2:3" x14ac:dyDescent="0.25">
      <c r="B102331" s="76"/>
      <c r="C102331" s="75"/>
    </row>
    <row r="102332" spans="2:3" x14ac:dyDescent="0.25">
      <c r="B102332" s="76"/>
      <c r="C102332" s="75"/>
    </row>
    <row r="102333" spans="2:3" x14ac:dyDescent="0.25">
      <c r="B102333" s="76"/>
      <c r="C102333" s="75"/>
    </row>
    <row r="102334" spans="2:3" x14ac:dyDescent="0.25">
      <c r="B102334" s="76"/>
      <c r="C102334" s="75"/>
    </row>
    <row r="102335" spans="2:3" x14ac:dyDescent="0.25">
      <c r="B102335" s="76"/>
      <c r="C102335" s="75"/>
    </row>
    <row r="102336" spans="2:3" x14ac:dyDescent="0.25">
      <c r="B102336" s="76"/>
      <c r="C102336" s="75"/>
    </row>
    <row r="102337" spans="2:3" x14ac:dyDescent="0.25">
      <c r="B102337" s="76"/>
      <c r="C102337" s="75"/>
    </row>
    <row r="102338" spans="2:3" x14ac:dyDescent="0.25">
      <c r="B102338" s="76"/>
      <c r="C102338" s="75"/>
    </row>
    <row r="102339" spans="2:3" x14ac:dyDescent="0.25">
      <c r="B102339" s="76"/>
      <c r="C102339" s="75"/>
    </row>
    <row r="102340" spans="2:3" x14ac:dyDescent="0.25">
      <c r="B102340" s="76"/>
      <c r="C102340" s="75"/>
    </row>
    <row r="102341" spans="2:3" x14ac:dyDescent="0.25">
      <c r="B102341" s="76"/>
      <c r="C102341" s="75"/>
    </row>
    <row r="102451" spans="2:3" x14ac:dyDescent="0.25">
      <c r="B102451" s="76"/>
      <c r="C102451" s="75"/>
    </row>
    <row r="102452" spans="2:3" x14ac:dyDescent="0.25">
      <c r="B102452" s="76"/>
      <c r="C102452" s="75"/>
    </row>
    <row r="102453" spans="2:3" x14ac:dyDescent="0.25">
      <c r="B102453" s="76"/>
      <c r="C102453" s="75"/>
    </row>
    <row r="102454" spans="2:3" x14ac:dyDescent="0.25">
      <c r="B102454" s="76"/>
      <c r="C102454" s="75"/>
    </row>
    <row r="102455" spans="2:3" x14ac:dyDescent="0.25">
      <c r="B102455" s="76"/>
      <c r="C102455" s="75"/>
    </row>
    <row r="102456" spans="2:3" x14ac:dyDescent="0.25">
      <c r="B102456" s="76"/>
      <c r="C102456" s="75"/>
    </row>
    <row r="102457" spans="2:3" x14ac:dyDescent="0.25">
      <c r="B102457" s="76"/>
      <c r="C102457" s="75"/>
    </row>
    <row r="102458" spans="2:3" x14ac:dyDescent="0.25">
      <c r="B102458" s="76"/>
      <c r="C102458" s="75"/>
    </row>
    <row r="102459" spans="2:3" x14ac:dyDescent="0.25">
      <c r="B102459" s="76"/>
      <c r="C102459" s="75"/>
    </row>
    <row r="102460" spans="2:3" x14ac:dyDescent="0.25">
      <c r="B102460" s="76"/>
      <c r="C102460" s="75"/>
    </row>
    <row r="102461" spans="2:3" x14ac:dyDescent="0.25">
      <c r="B102461" s="76"/>
      <c r="C102461" s="75"/>
    </row>
    <row r="102462" spans="2:3" x14ac:dyDescent="0.25">
      <c r="B102462" s="76"/>
      <c r="C102462" s="75"/>
    </row>
    <row r="102463" spans="2:3" x14ac:dyDescent="0.25">
      <c r="B102463" s="76"/>
      <c r="C102463" s="75"/>
    </row>
    <row r="102573" spans="2:3" x14ac:dyDescent="0.25">
      <c r="B102573" s="76"/>
      <c r="C102573" s="75"/>
    </row>
    <row r="102574" spans="2:3" x14ac:dyDescent="0.25">
      <c r="B102574" s="76"/>
      <c r="C102574" s="75"/>
    </row>
    <row r="102575" spans="2:3" x14ac:dyDescent="0.25">
      <c r="B102575" s="76"/>
      <c r="C102575" s="75"/>
    </row>
    <row r="102576" spans="2:3" x14ac:dyDescent="0.25">
      <c r="B102576" s="76"/>
      <c r="C102576" s="75"/>
    </row>
    <row r="102577" spans="2:3" x14ac:dyDescent="0.25">
      <c r="B102577" s="76"/>
      <c r="C102577" s="75"/>
    </row>
    <row r="102578" spans="2:3" x14ac:dyDescent="0.25">
      <c r="B102578" s="76"/>
      <c r="C102578" s="75"/>
    </row>
    <row r="102579" spans="2:3" x14ac:dyDescent="0.25">
      <c r="B102579" s="76"/>
      <c r="C102579" s="75"/>
    </row>
    <row r="102580" spans="2:3" x14ac:dyDescent="0.25">
      <c r="B102580" s="76"/>
      <c r="C102580" s="75"/>
    </row>
    <row r="102581" spans="2:3" x14ac:dyDescent="0.25">
      <c r="B102581" s="76"/>
      <c r="C102581" s="75"/>
    </row>
    <row r="102582" spans="2:3" x14ac:dyDescent="0.25">
      <c r="B102582" s="76"/>
      <c r="C102582" s="75"/>
    </row>
    <row r="102583" spans="2:3" x14ac:dyDescent="0.25">
      <c r="B102583" s="76"/>
      <c r="C102583" s="75"/>
    </row>
    <row r="102584" spans="2:3" x14ac:dyDescent="0.25">
      <c r="B102584" s="76"/>
      <c r="C102584" s="75"/>
    </row>
    <row r="102585" spans="2:3" x14ac:dyDescent="0.25">
      <c r="B102585" s="76"/>
      <c r="C102585" s="75"/>
    </row>
    <row r="102695" spans="2:3" x14ac:dyDescent="0.25">
      <c r="B102695" s="76"/>
      <c r="C102695" s="75"/>
    </row>
    <row r="102696" spans="2:3" x14ac:dyDescent="0.25">
      <c r="B102696" s="76"/>
      <c r="C102696" s="75"/>
    </row>
    <row r="102697" spans="2:3" x14ac:dyDescent="0.25">
      <c r="B102697" s="76"/>
      <c r="C102697" s="75"/>
    </row>
    <row r="102698" spans="2:3" x14ac:dyDescent="0.25">
      <c r="B102698" s="76"/>
      <c r="C102698" s="75"/>
    </row>
    <row r="102699" spans="2:3" x14ac:dyDescent="0.25">
      <c r="B102699" s="76"/>
      <c r="C102699" s="75"/>
    </row>
    <row r="102700" spans="2:3" x14ac:dyDescent="0.25">
      <c r="B102700" s="76"/>
      <c r="C102700" s="75"/>
    </row>
    <row r="102701" spans="2:3" x14ac:dyDescent="0.25">
      <c r="B102701" s="76"/>
      <c r="C102701" s="75"/>
    </row>
    <row r="102702" spans="2:3" x14ac:dyDescent="0.25">
      <c r="B102702" s="76"/>
      <c r="C102702" s="75"/>
    </row>
    <row r="102703" spans="2:3" x14ac:dyDescent="0.25">
      <c r="B102703" s="76"/>
      <c r="C102703" s="75"/>
    </row>
    <row r="102704" spans="2:3" x14ac:dyDescent="0.25">
      <c r="B102704" s="76"/>
      <c r="C102704" s="75"/>
    </row>
    <row r="102705" spans="2:3" x14ac:dyDescent="0.25">
      <c r="B102705" s="76"/>
      <c r="C102705" s="75"/>
    </row>
    <row r="102706" spans="2:3" x14ac:dyDescent="0.25">
      <c r="B102706" s="76"/>
      <c r="C102706" s="75"/>
    </row>
    <row r="102707" spans="2:3" x14ac:dyDescent="0.25">
      <c r="B102707" s="76"/>
      <c r="C102707" s="75"/>
    </row>
    <row r="102817" spans="2:3" x14ac:dyDescent="0.25">
      <c r="B102817" s="76"/>
      <c r="C102817" s="75"/>
    </row>
    <row r="102818" spans="2:3" x14ac:dyDescent="0.25">
      <c r="B102818" s="76"/>
      <c r="C102818" s="75"/>
    </row>
    <row r="102819" spans="2:3" x14ac:dyDescent="0.25">
      <c r="B102819" s="76"/>
      <c r="C102819" s="75"/>
    </row>
    <row r="102820" spans="2:3" x14ac:dyDescent="0.25">
      <c r="B102820" s="76"/>
      <c r="C102820" s="75"/>
    </row>
    <row r="102821" spans="2:3" x14ac:dyDescent="0.25">
      <c r="B102821" s="76"/>
      <c r="C102821" s="75"/>
    </row>
    <row r="102822" spans="2:3" x14ac:dyDescent="0.25">
      <c r="B102822" s="76"/>
      <c r="C102822" s="75"/>
    </row>
    <row r="102823" spans="2:3" x14ac:dyDescent="0.25">
      <c r="B102823" s="76"/>
      <c r="C102823" s="75"/>
    </row>
    <row r="102824" spans="2:3" x14ac:dyDescent="0.25">
      <c r="B102824" s="76"/>
      <c r="C102824" s="75"/>
    </row>
    <row r="102825" spans="2:3" x14ac:dyDescent="0.25">
      <c r="B102825" s="76"/>
      <c r="C102825" s="75"/>
    </row>
    <row r="102826" spans="2:3" x14ac:dyDescent="0.25">
      <c r="B102826" s="76"/>
      <c r="C102826" s="75"/>
    </row>
    <row r="102827" spans="2:3" x14ac:dyDescent="0.25">
      <c r="B102827" s="76"/>
      <c r="C102827" s="75"/>
    </row>
    <row r="102828" spans="2:3" x14ac:dyDescent="0.25">
      <c r="B102828" s="76"/>
      <c r="C102828" s="75"/>
    </row>
    <row r="102829" spans="2:3" x14ac:dyDescent="0.25">
      <c r="B102829" s="76"/>
      <c r="C102829" s="75"/>
    </row>
    <row r="102939" spans="2:3" x14ac:dyDescent="0.25">
      <c r="B102939" s="76"/>
      <c r="C102939" s="75"/>
    </row>
    <row r="102940" spans="2:3" x14ac:dyDescent="0.25">
      <c r="B102940" s="76"/>
      <c r="C102940" s="75"/>
    </row>
    <row r="102941" spans="2:3" x14ac:dyDescent="0.25">
      <c r="B102941" s="76"/>
      <c r="C102941" s="75"/>
    </row>
    <row r="102942" spans="2:3" x14ac:dyDescent="0.25">
      <c r="B102942" s="76"/>
      <c r="C102942" s="75"/>
    </row>
    <row r="102943" spans="2:3" x14ac:dyDescent="0.25">
      <c r="B102943" s="76"/>
      <c r="C102943" s="75"/>
    </row>
    <row r="102944" spans="2:3" x14ac:dyDescent="0.25">
      <c r="B102944" s="76"/>
      <c r="C102944" s="75"/>
    </row>
    <row r="102945" spans="2:3" x14ac:dyDescent="0.25">
      <c r="B102945" s="76"/>
      <c r="C102945" s="75"/>
    </row>
    <row r="102946" spans="2:3" x14ac:dyDescent="0.25">
      <c r="B102946" s="76"/>
      <c r="C102946" s="75"/>
    </row>
    <row r="102947" spans="2:3" x14ac:dyDescent="0.25">
      <c r="B102947" s="76"/>
      <c r="C102947" s="75"/>
    </row>
    <row r="102948" spans="2:3" x14ac:dyDescent="0.25">
      <c r="B102948" s="76"/>
      <c r="C102948" s="75"/>
    </row>
    <row r="102949" spans="2:3" x14ac:dyDescent="0.25">
      <c r="B102949" s="76"/>
      <c r="C102949" s="75"/>
    </row>
    <row r="102950" spans="2:3" x14ac:dyDescent="0.25">
      <c r="B102950" s="76"/>
      <c r="C102950" s="75"/>
    </row>
    <row r="102951" spans="2:3" x14ac:dyDescent="0.25">
      <c r="B102951" s="76"/>
      <c r="C102951" s="75"/>
    </row>
    <row r="103061" spans="2:3" x14ac:dyDescent="0.25">
      <c r="B103061" s="76"/>
      <c r="C103061" s="75"/>
    </row>
    <row r="103062" spans="2:3" x14ac:dyDescent="0.25">
      <c r="B103062" s="76"/>
      <c r="C103062" s="75"/>
    </row>
    <row r="103063" spans="2:3" x14ac:dyDescent="0.25">
      <c r="B103063" s="76"/>
      <c r="C103063" s="75"/>
    </row>
    <row r="103064" spans="2:3" x14ac:dyDescent="0.25">
      <c r="B103064" s="76"/>
      <c r="C103064" s="75"/>
    </row>
    <row r="103065" spans="2:3" x14ac:dyDescent="0.25">
      <c r="B103065" s="76"/>
      <c r="C103065" s="75"/>
    </row>
    <row r="103066" spans="2:3" x14ac:dyDescent="0.25">
      <c r="B103066" s="76"/>
      <c r="C103066" s="75"/>
    </row>
    <row r="103067" spans="2:3" x14ac:dyDescent="0.25">
      <c r="B103067" s="76"/>
      <c r="C103067" s="75"/>
    </row>
    <row r="103068" spans="2:3" x14ac:dyDescent="0.25">
      <c r="B103068" s="76"/>
      <c r="C103068" s="75"/>
    </row>
    <row r="103069" spans="2:3" x14ac:dyDescent="0.25">
      <c r="B103069" s="76"/>
      <c r="C103069" s="75"/>
    </row>
    <row r="103070" spans="2:3" x14ac:dyDescent="0.25">
      <c r="B103070" s="76"/>
      <c r="C103070" s="75"/>
    </row>
    <row r="103071" spans="2:3" x14ac:dyDescent="0.25">
      <c r="B103071" s="76"/>
      <c r="C103071" s="75"/>
    </row>
    <row r="103072" spans="2:3" x14ac:dyDescent="0.25">
      <c r="B103072" s="76"/>
      <c r="C103072" s="75"/>
    </row>
    <row r="103073" spans="2:3" x14ac:dyDescent="0.25">
      <c r="B103073" s="76"/>
      <c r="C103073" s="75"/>
    </row>
    <row r="103183" spans="2:3" x14ac:dyDescent="0.25">
      <c r="B103183" s="76"/>
      <c r="C103183" s="75"/>
    </row>
    <row r="103184" spans="2:3" x14ac:dyDescent="0.25">
      <c r="B103184" s="76"/>
      <c r="C103184" s="75"/>
    </row>
    <row r="103185" spans="2:3" x14ac:dyDescent="0.25">
      <c r="B103185" s="76"/>
      <c r="C103185" s="75"/>
    </row>
    <row r="103186" spans="2:3" x14ac:dyDescent="0.25">
      <c r="B103186" s="76"/>
      <c r="C103186" s="75"/>
    </row>
    <row r="103187" spans="2:3" x14ac:dyDescent="0.25">
      <c r="B103187" s="76"/>
      <c r="C103187" s="75"/>
    </row>
    <row r="103188" spans="2:3" x14ac:dyDescent="0.25">
      <c r="B103188" s="76"/>
      <c r="C103188" s="75"/>
    </row>
    <row r="103189" spans="2:3" x14ac:dyDescent="0.25">
      <c r="B103189" s="76"/>
      <c r="C103189" s="75"/>
    </row>
    <row r="103190" spans="2:3" x14ac:dyDescent="0.25">
      <c r="B103190" s="76"/>
      <c r="C103190" s="75"/>
    </row>
    <row r="103191" spans="2:3" x14ac:dyDescent="0.25">
      <c r="B103191" s="76"/>
      <c r="C103191" s="75"/>
    </row>
    <row r="103192" spans="2:3" x14ac:dyDescent="0.25">
      <c r="B103192" s="76"/>
      <c r="C103192" s="75"/>
    </row>
    <row r="103193" spans="2:3" x14ac:dyDescent="0.25">
      <c r="B103193" s="76"/>
      <c r="C103193" s="75"/>
    </row>
    <row r="103194" spans="2:3" x14ac:dyDescent="0.25">
      <c r="B103194" s="76"/>
      <c r="C103194" s="75"/>
    </row>
    <row r="103195" spans="2:3" x14ac:dyDescent="0.25">
      <c r="B103195" s="76"/>
      <c r="C103195" s="75"/>
    </row>
    <row r="103305" spans="2:3" x14ac:dyDescent="0.25">
      <c r="B103305" s="76"/>
      <c r="C103305" s="75"/>
    </row>
    <row r="103306" spans="2:3" x14ac:dyDescent="0.25">
      <c r="B103306" s="76"/>
      <c r="C103306" s="75"/>
    </row>
    <row r="103307" spans="2:3" x14ac:dyDescent="0.25">
      <c r="B103307" s="76"/>
      <c r="C103307" s="75"/>
    </row>
    <row r="103308" spans="2:3" x14ac:dyDescent="0.25">
      <c r="B103308" s="76"/>
      <c r="C103308" s="75"/>
    </row>
    <row r="103309" spans="2:3" x14ac:dyDescent="0.25">
      <c r="B103309" s="76"/>
      <c r="C103309" s="75"/>
    </row>
    <row r="103310" spans="2:3" x14ac:dyDescent="0.25">
      <c r="B103310" s="76"/>
      <c r="C103310" s="75"/>
    </row>
    <row r="103311" spans="2:3" x14ac:dyDescent="0.25">
      <c r="B103311" s="76"/>
      <c r="C103311" s="75"/>
    </row>
    <row r="103312" spans="2:3" x14ac:dyDescent="0.25">
      <c r="B103312" s="76"/>
      <c r="C103312" s="75"/>
    </row>
    <row r="103313" spans="2:3" x14ac:dyDescent="0.25">
      <c r="B103313" s="76"/>
      <c r="C103313" s="75"/>
    </row>
    <row r="103314" spans="2:3" x14ac:dyDescent="0.25">
      <c r="B103314" s="76"/>
      <c r="C103314" s="75"/>
    </row>
    <row r="103315" spans="2:3" x14ac:dyDescent="0.25">
      <c r="B103315" s="76"/>
      <c r="C103315" s="75"/>
    </row>
    <row r="103316" spans="2:3" x14ac:dyDescent="0.25">
      <c r="B103316" s="76"/>
      <c r="C103316" s="75"/>
    </row>
    <row r="103317" spans="2:3" x14ac:dyDescent="0.25">
      <c r="B103317" s="76"/>
      <c r="C103317" s="75"/>
    </row>
    <row r="103427" spans="2:3" x14ac:dyDescent="0.25">
      <c r="B103427" s="76"/>
      <c r="C103427" s="75"/>
    </row>
    <row r="103428" spans="2:3" x14ac:dyDescent="0.25">
      <c r="B103428" s="76"/>
      <c r="C103428" s="75"/>
    </row>
    <row r="103429" spans="2:3" x14ac:dyDescent="0.25">
      <c r="B103429" s="76"/>
      <c r="C103429" s="75"/>
    </row>
    <row r="103430" spans="2:3" x14ac:dyDescent="0.25">
      <c r="B103430" s="76"/>
      <c r="C103430" s="75"/>
    </row>
    <row r="103431" spans="2:3" x14ac:dyDescent="0.25">
      <c r="B103431" s="76"/>
      <c r="C103431" s="75"/>
    </row>
    <row r="103432" spans="2:3" x14ac:dyDescent="0.25">
      <c r="B103432" s="76"/>
      <c r="C103432" s="75"/>
    </row>
    <row r="103433" spans="2:3" x14ac:dyDescent="0.25">
      <c r="B103433" s="76"/>
      <c r="C103433" s="75"/>
    </row>
    <row r="103434" spans="2:3" x14ac:dyDescent="0.25">
      <c r="B103434" s="76"/>
      <c r="C103434" s="75"/>
    </row>
    <row r="103435" spans="2:3" x14ac:dyDescent="0.25">
      <c r="B103435" s="76"/>
      <c r="C103435" s="75"/>
    </row>
    <row r="103436" spans="2:3" x14ac:dyDescent="0.25">
      <c r="B103436" s="76"/>
      <c r="C103436" s="75"/>
    </row>
    <row r="103437" spans="2:3" x14ac:dyDescent="0.25">
      <c r="B103437" s="76"/>
      <c r="C103437" s="75"/>
    </row>
    <row r="103438" spans="2:3" x14ac:dyDescent="0.25">
      <c r="B103438" s="76"/>
      <c r="C103438" s="75"/>
    </row>
    <row r="103439" spans="2:3" x14ac:dyDescent="0.25">
      <c r="B103439" s="76"/>
      <c r="C103439" s="75"/>
    </row>
    <row r="103549" spans="2:3" x14ac:dyDescent="0.25">
      <c r="B103549" s="76"/>
      <c r="C103549" s="75"/>
    </row>
    <row r="103550" spans="2:3" x14ac:dyDescent="0.25">
      <c r="B103550" s="76"/>
      <c r="C103550" s="75"/>
    </row>
    <row r="103551" spans="2:3" x14ac:dyDescent="0.25">
      <c r="B103551" s="76"/>
      <c r="C103551" s="75"/>
    </row>
    <row r="103552" spans="2:3" x14ac:dyDescent="0.25">
      <c r="B103552" s="76"/>
      <c r="C103552" s="75"/>
    </row>
    <row r="103553" spans="2:3" x14ac:dyDescent="0.25">
      <c r="B103553" s="76"/>
      <c r="C103553" s="75"/>
    </row>
    <row r="103554" spans="2:3" x14ac:dyDescent="0.25">
      <c r="B103554" s="76"/>
      <c r="C103554" s="75"/>
    </row>
    <row r="103555" spans="2:3" x14ac:dyDescent="0.25">
      <c r="B103555" s="76"/>
      <c r="C103555" s="75"/>
    </row>
    <row r="103556" spans="2:3" x14ac:dyDescent="0.25">
      <c r="B103556" s="76"/>
      <c r="C103556" s="75"/>
    </row>
    <row r="103557" spans="2:3" x14ac:dyDescent="0.25">
      <c r="B103557" s="76"/>
      <c r="C103557" s="75"/>
    </row>
    <row r="103558" spans="2:3" x14ac:dyDescent="0.25">
      <c r="B103558" s="76"/>
      <c r="C103558" s="75"/>
    </row>
    <row r="103559" spans="2:3" x14ac:dyDescent="0.25">
      <c r="B103559" s="76"/>
      <c r="C103559" s="75"/>
    </row>
    <row r="103560" spans="2:3" x14ac:dyDescent="0.25">
      <c r="B103560" s="76"/>
      <c r="C103560" s="75"/>
    </row>
    <row r="103561" spans="2:3" x14ac:dyDescent="0.25">
      <c r="B103561" s="76"/>
      <c r="C103561" s="75"/>
    </row>
    <row r="103671" spans="2:3" x14ac:dyDescent="0.25">
      <c r="B103671" s="76"/>
      <c r="C103671" s="75"/>
    </row>
    <row r="103672" spans="2:3" x14ac:dyDescent="0.25">
      <c r="B103672" s="76"/>
      <c r="C103672" s="75"/>
    </row>
    <row r="103673" spans="2:3" x14ac:dyDescent="0.25">
      <c r="B103673" s="76"/>
      <c r="C103673" s="75"/>
    </row>
    <row r="103674" spans="2:3" x14ac:dyDescent="0.25">
      <c r="B103674" s="76"/>
      <c r="C103674" s="75"/>
    </row>
    <row r="103675" spans="2:3" x14ac:dyDescent="0.25">
      <c r="B103675" s="76"/>
      <c r="C103675" s="75"/>
    </row>
    <row r="103676" spans="2:3" x14ac:dyDescent="0.25">
      <c r="B103676" s="76"/>
      <c r="C103676" s="75"/>
    </row>
    <row r="103677" spans="2:3" x14ac:dyDescent="0.25">
      <c r="B103677" s="76"/>
      <c r="C103677" s="75"/>
    </row>
    <row r="103678" spans="2:3" x14ac:dyDescent="0.25">
      <c r="B103678" s="76"/>
      <c r="C103678" s="75"/>
    </row>
    <row r="103679" spans="2:3" x14ac:dyDescent="0.25">
      <c r="B103679" s="76"/>
      <c r="C103679" s="75"/>
    </row>
    <row r="103680" spans="2:3" x14ac:dyDescent="0.25">
      <c r="B103680" s="76"/>
      <c r="C103680" s="75"/>
    </row>
    <row r="103681" spans="2:3" x14ac:dyDescent="0.25">
      <c r="B103681" s="76"/>
      <c r="C103681" s="75"/>
    </row>
    <row r="103682" spans="2:3" x14ac:dyDescent="0.25">
      <c r="B103682" s="76"/>
      <c r="C103682" s="75"/>
    </row>
    <row r="103683" spans="2:3" x14ac:dyDescent="0.25">
      <c r="B103683" s="76"/>
      <c r="C103683" s="75"/>
    </row>
    <row r="103793" spans="2:3" x14ac:dyDescent="0.25">
      <c r="B103793" s="76"/>
      <c r="C103793" s="75"/>
    </row>
    <row r="103794" spans="2:3" x14ac:dyDescent="0.25">
      <c r="B103794" s="76"/>
      <c r="C103794" s="75"/>
    </row>
    <row r="103795" spans="2:3" x14ac:dyDescent="0.25">
      <c r="B103795" s="76"/>
      <c r="C103795" s="75"/>
    </row>
    <row r="103796" spans="2:3" x14ac:dyDescent="0.25">
      <c r="B103796" s="76"/>
      <c r="C103796" s="75"/>
    </row>
    <row r="103797" spans="2:3" x14ac:dyDescent="0.25">
      <c r="B103797" s="76"/>
      <c r="C103797" s="75"/>
    </row>
    <row r="103798" spans="2:3" x14ac:dyDescent="0.25">
      <c r="B103798" s="76"/>
      <c r="C103798" s="75"/>
    </row>
    <row r="103799" spans="2:3" x14ac:dyDescent="0.25">
      <c r="B103799" s="76"/>
      <c r="C103799" s="75"/>
    </row>
    <row r="103800" spans="2:3" x14ac:dyDescent="0.25">
      <c r="B103800" s="76"/>
      <c r="C103800" s="75"/>
    </row>
    <row r="103801" spans="2:3" x14ac:dyDescent="0.25">
      <c r="B103801" s="76"/>
      <c r="C103801" s="75"/>
    </row>
    <row r="103802" spans="2:3" x14ac:dyDescent="0.25">
      <c r="B103802" s="76"/>
      <c r="C103802" s="75"/>
    </row>
    <row r="103803" spans="2:3" x14ac:dyDescent="0.25">
      <c r="B103803" s="76"/>
      <c r="C103803" s="75"/>
    </row>
    <row r="103804" spans="2:3" x14ac:dyDescent="0.25">
      <c r="B103804" s="76"/>
      <c r="C103804" s="75"/>
    </row>
    <row r="103805" spans="2:3" x14ac:dyDescent="0.25">
      <c r="B103805" s="76"/>
      <c r="C103805" s="75"/>
    </row>
    <row r="103915" spans="2:3" x14ac:dyDescent="0.25">
      <c r="B103915" s="76"/>
      <c r="C103915" s="75"/>
    </row>
    <row r="103916" spans="2:3" x14ac:dyDescent="0.25">
      <c r="B103916" s="76"/>
      <c r="C103916" s="75"/>
    </row>
    <row r="103917" spans="2:3" x14ac:dyDescent="0.25">
      <c r="B103917" s="76"/>
      <c r="C103917" s="75"/>
    </row>
    <row r="103918" spans="2:3" x14ac:dyDescent="0.25">
      <c r="B103918" s="76"/>
      <c r="C103918" s="75"/>
    </row>
    <row r="103919" spans="2:3" x14ac:dyDescent="0.25">
      <c r="B103919" s="76"/>
      <c r="C103919" s="75"/>
    </row>
    <row r="103920" spans="2:3" x14ac:dyDescent="0.25">
      <c r="B103920" s="76"/>
      <c r="C103920" s="75"/>
    </row>
    <row r="103921" spans="2:3" x14ac:dyDescent="0.25">
      <c r="B103921" s="76"/>
      <c r="C103921" s="75"/>
    </row>
    <row r="103922" spans="2:3" x14ac:dyDescent="0.25">
      <c r="B103922" s="76"/>
      <c r="C103922" s="75"/>
    </row>
    <row r="103923" spans="2:3" x14ac:dyDescent="0.25">
      <c r="B103923" s="76"/>
      <c r="C103923" s="75"/>
    </row>
    <row r="103924" spans="2:3" x14ac:dyDescent="0.25">
      <c r="B103924" s="76"/>
      <c r="C103924" s="75"/>
    </row>
    <row r="103925" spans="2:3" x14ac:dyDescent="0.25">
      <c r="B103925" s="76"/>
      <c r="C103925" s="75"/>
    </row>
    <row r="103926" spans="2:3" x14ac:dyDescent="0.25">
      <c r="B103926" s="76"/>
      <c r="C103926" s="75"/>
    </row>
    <row r="103927" spans="2:3" x14ac:dyDescent="0.25">
      <c r="B103927" s="76"/>
      <c r="C103927" s="75"/>
    </row>
    <row r="104037" spans="2:3" x14ac:dyDescent="0.25">
      <c r="B104037" s="76"/>
      <c r="C104037" s="75"/>
    </row>
    <row r="104038" spans="2:3" x14ac:dyDescent="0.25">
      <c r="B104038" s="76"/>
      <c r="C104038" s="75"/>
    </row>
    <row r="104039" spans="2:3" x14ac:dyDescent="0.25">
      <c r="B104039" s="76"/>
      <c r="C104039" s="75"/>
    </row>
    <row r="104040" spans="2:3" x14ac:dyDescent="0.25">
      <c r="B104040" s="76"/>
      <c r="C104040" s="75"/>
    </row>
    <row r="104041" spans="2:3" x14ac:dyDescent="0.25">
      <c r="B104041" s="76"/>
      <c r="C104041" s="75"/>
    </row>
    <row r="104042" spans="2:3" x14ac:dyDescent="0.25">
      <c r="B104042" s="76"/>
      <c r="C104042" s="75"/>
    </row>
    <row r="104043" spans="2:3" x14ac:dyDescent="0.25">
      <c r="B104043" s="76"/>
      <c r="C104043" s="75"/>
    </row>
    <row r="104044" spans="2:3" x14ac:dyDescent="0.25">
      <c r="B104044" s="76"/>
      <c r="C104044" s="75"/>
    </row>
    <row r="104045" spans="2:3" x14ac:dyDescent="0.25">
      <c r="B104045" s="76"/>
      <c r="C104045" s="75"/>
    </row>
    <row r="104046" spans="2:3" x14ac:dyDescent="0.25">
      <c r="B104046" s="76"/>
      <c r="C104046" s="75"/>
    </row>
    <row r="104047" spans="2:3" x14ac:dyDescent="0.25">
      <c r="B104047" s="76"/>
      <c r="C104047" s="75"/>
    </row>
    <row r="104048" spans="2:3" x14ac:dyDescent="0.25">
      <c r="B104048" s="76"/>
      <c r="C104048" s="75"/>
    </row>
    <row r="104049" spans="2:3" x14ac:dyDescent="0.25">
      <c r="B104049" s="76"/>
      <c r="C104049" s="75"/>
    </row>
    <row r="104159" spans="2:3" x14ac:dyDescent="0.25">
      <c r="B104159" s="76"/>
      <c r="C104159" s="75"/>
    </row>
    <row r="104160" spans="2:3" x14ac:dyDescent="0.25">
      <c r="B104160" s="76"/>
      <c r="C104160" s="75"/>
    </row>
    <row r="104161" spans="2:3" x14ac:dyDescent="0.25">
      <c r="B104161" s="76"/>
      <c r="C104161" s="75"/>
    </row>
    <row r="104162" spans="2:3" x14ac:dyDescent="0.25">
      <c r="B104162" s="76"/>
      <c r="C104162" s="75"/>
    </row>
    <row r="104163" spans="2:3" x14ac:dyDescent="0.25">
      <c r="B104163" s="76"/>
      <c r="C104163" s="75"/>
    </row>
    <row r="104164" spans="2:3" x14ac:dyDescent="0.25">
      <c r="B104164" s="76"/>
      <c r="C104164" s="75"/>
    </row>
    <row r="104165" spans="2:3" x14ac:dyDescent="0.25">
      <c r="B104165" s="76"/>
      <c r="C104165" s="75"/>
    </row>
    <row r="104166" spans="2:3" x14ac:dyDescent="0.25">
      <c r="B104166" s="76"/>
      <c r="C104166" s="75"/>
    </row>
    <row r="104167" spans="2:3" x14ac:dyDescent="0.25">
      <c r="B104167" s="76"/>
      <c r="C104167" s="75"/>
    </row>
    <row r="104168" spans="2:3" x14ac:dyDescent="0.25">
      <c r="B104168" s="76"/>
      <c r="C104168" s="75"/>
    </row>
    <row r="104169" spans="2:3" x14ac:dyDescent="0.25">
      <c r="B104169" s="76"/>
      <c r="C104169" s="75"/>
    </row>
    <row r="104170" spans="2:3" x14ac:dyDescent="0.25">
      <c r="B104170" s="76"/>
      <c r="C104170" s="75"/>
    </row>
    <row r="104171" spans="2:3" x14ac:dyDescent="0.25">
      <c r="B104171" s="76"/>
      <c r="C104171" s="75"/>
    </row>
    <row r="104281" spans="2:3" x14ac:dyDescent="0.25">
      <c r="B104281" s="76"/>
      <c r="C104281" s="75"/>
    </row>
    <row r="104282" spans="2:3" x14ac:dyDescent="0.25">
      <c r="B104282" s="76"/>
      <c r="C104282" s="75"/>
    </row>
    <row r="104283" spans="2:3" x14ac:dyDescent="0.25">
      <c r="B104283" s="76"/>
      <c r="C104283" s="75"/>
    </row>
    <row r="104284" spans="2:3" x14ac:dyDescent="0.25">
      <c r="B104284" s="76"/>
      <c r="C104284" s="75"/>
    </row>
    <row r="104285" spans="2:3" x14ac:dyDescent="0.25">
      <c r="B104285" s="76"/>
      <c r="C104285" s="75"/>
    </row>
    <row r="104286" spans="2:3" x14ac:dyDescent="0.25">
      <c r="B104286" s="76"/>
      <c r="C104286" s="75"/>
    </row>
    <row r="104287" spans="2:3" x14ac:dyDescent="0.25">
      <c r="B104287" s="76"/>
      <c r="C104287" s="75"/>
    </row>
    <row r="104288" spans="2:3" x14ac:dyDescent="0.25">
      <c r="B104288" s="76"/>
      <c r="C104288" s="75"/>
    </row>
    <row r="104289" spans="2:3" x14ac:dyDescent="0.25">
      <c r="B104289" s="76"/>
      <c r="C104289" s="75"/>
    </row>
    <row r="104290" spans="2:3" x14ac:dyDescent="0.25">
      <c r="B104290" s="76"/>
      <c r="C104290" s="75"/>
    </row>
    <row r="104291" spans="2:3" x14ac:dyDescent="0.25">
      <c r="B104291" s="76"/>
      <c r="C104291" s="75"/>
    </row>
    <row r="104292" spans="2:3" x14ac:dyDescent="0.25">
      <c r="B104292" s="76"/>
      <c r="C104292" s="75"/>
    </row>
    <row r="104293" spans="2:3" x14ac:dyDescent="0.25">
      <c r="B104293" s="76"/>
      <c r="C104293" s="75"/>
    </row>
    <row r="104403" spans="2:3" x14ac:dyDescent="0.25">
      <c r="B104403" s="76"/>
      <c r="C104403" s="75"/>
    </row>
    <row r="104404" spans="2:3" x14ac:dyDescent="0.25">
      <c r="B104404" s="76"/>
      <c r="C104404" s="75"/>
    </row>
    <row r="104405" spans="2:3" x14ac:dyDescent="0.25">
      <c r="B104405" s="76"/>
      <c r="C104405" s="75"/>
    </row>
    <row r="104406" spans="2:3" x14ac:dyDescent="0.25">
      <c r="B104406" s="76"/>
      <c r="C104406" s="75"/>
    </row>
    <row r="104407" spans="2:3" x14ac:dyDescent="0.25">
      <c r="B104407" s="76"/>
      <c r="C104407" s="75"/>
    </row>
    <row r="104408" spans="2:3" x14ac:dyDescent="0.25">
      <c r="B104408" s="76"/>
      <c r="C104408" s="75"/>
    </row>
    <row r="104409" spans="2:3" x14ac:dyDescent="0.25">
      <c r="B104409" s="76"/>
      <c r="C104409" s="75"/>
    </row>
    <row r="104410" spans="2:3" x14ac:dyDescent="0.25">
      <c r="B104410" s="76"/>
      <c r="C104410" s="75"/>
    </row>
    <row r="104411" spans="2:3" x14ac:dyDescent="0.25">
      <c r="B104411" s="76"/>
      <c r="C104411" s="75"/>
    </row>
    <row r="104412" spans="2:3" x14ac:dyDescent="0.25">
      <c r="B104412" s="76"/>
      <c r="C104412" s="75"/>
    </row>
    <row r="104413" spans="2:3" x14ac:dyDescent="0.25">
      <c r="B104413" s="76"/>
      <c r="C104413" s="75"/>
    </row>
    <row r="104414" spans="2:3" x14ac:dyDescent="0.25">
      <c r="B104414" s="76"/>
      <c r="C104414" s="75"/>
    </row>
    <row r="104415" spans="2:3" x14ac:dyDescent="0.25">
      <c r="B104415" s="76"/>
      <c r="C104415" s="75"/>
    </row>
    <row r="104525" spans="2:3" x14ac:dyDescent="0.25">
      <c r="B104525" s="76"/>
      <c r="C104525" s="75"/>
    </row>
    <row r="104526" spans="2:3" x14ac:dyDescent="0.25">
      <c r="B104526" s="76"/>
      <c r="C104526" s="75"/>
    </row>
    <row r="104527" spans="2:3" x14ac:dyDescent="0.25">
      <c r="B104527" s="76"/>
      <c r="C104527" s="75"/>
    </row>
    <row r="104528" spans="2:3" x14ac:dyDescent="0.25">
      <c r="B104528" s="76"/>
      <c r="C104528" s="75"/>
    </row>
    <row r="104529" spans="2:3" x14ac:dyDescent="0.25">
      <c r="B104529" s="76"/>
      <c r="C104529" s="75"/>
    </row>
    <row r="104530" spans="2:3" x14ac:dyDescent="0.25">
      <c r="B104530" s="76"/>
      <c r="C104530" s="75"/>
    </row>
    <row r="104531" spans="2:3" x14ac:dyDescent="0.25">
      <c r="B104531" s="76"/>
      <c r="C104531" s="75"/>
    </row>
    <row r="104532" spans="2:3" x14ac:dyDescent="0.25">
      <c r="B104532" s="76"/>
      <c r="C104532" s="75"/>
    </row>
    <row r="104533" spans="2:3" x14ac:dyDescent="0.25">
      <c r="B104533" s="76"/>
      <c r="C104533" s="75"/>
    </row>
    <row r="104534" spans="2:3" x14ac:dyDescent="0.25">
      <c r="B104534" s="76"/>
      <c r="C104534" s="75"/>
    </row>
    <row r="104535" spans="2:3" x14ac:dyDescent="0.25">
      <c r="B104535" s="76"/>
      <c r="C104535" s="75"/>
    </row>
    <row r="104536" spans="2:3" x14ac:dyDescent="0.25">
      <c r="B104536" s="76"/>
      <c r="C104536" s="75"/>
    </row>
    <row r="104537" spans="2:3" x14ac:dyDescent="0.25">
      <c r="B104537" s="76"/>
      <c r="C104537" s="75"/>
    </row>
    <row r="104647" spans="2:3" x14ac:dyDescent="0.25">
      <c r="B104647" s="76"/>
      <c r="C104647" s="75"/>
    </row>
    <row r="104648" spans="2:3" x14ac:dyDescent="0.25">
      <c r="B104648" s="76"/>
      <c r="C104648" s="75"/>
    </row>
    <row r="104649" spans="2:3" x14ac:dyDescent="0.25">
      <c r="B104649" s="76"/>
      <c r="C104649" s="75"/>
    </row>
    <row r="104650" spans="2:3" x14ac:dyDescent="0.25">
      <c r="B104650" s="76"/>
      <c r="C104650" s="75"/>
    </row>
    <row r="104651" spans="2:3" x14ac:dyDescent="0.25">
      <c r="B104651" s="76"/>
      <c r="C104651" s="75"/>
    </row>
    <row r="104652" spans="2:3" x14ac:dyDescent="0.25">
      <c r="B104652" s="76"/>
      <c r="C104652" s="75"/>
    </row>
    <row r="104653" spans="2:3" x14ac:dyDescent="0.25">
      <c r="B104653" s="76"/>
      <c r="C104653" s="75"/>
    </row>
    <row r="104654" spans="2:3" x14ac:dyDescent="0.25">
      <c r="B104654" s="76"/>
      <c r="C104654" s="75"/>
    </row>
    <row r="104655" spans="2:3" x14ac:dyDescent="0.25">
      <c r="B104655" s="76"/>
      <c r="C104655" s="75"/>
    </row>
    <row r="104656" spans="2:3" x14ac:dyDescent="0.25">
      <c r="B104656" s="76"/>
      <c r="C104656" s="75"/>
    </row>
    <row r="104657" spans="2:3" x14ac:dyDescent="0.25">
      <c r="B104657" s="76"/>
      <c r="C104657" s="75"/>
    </row>
    <row r="104658" spans="2:3" x14ac:dyDescent="0.25">
      <c r="B104658" s="76"/>
      <c r="C104658" s="75"/>
    </row>
    <row r="104659" spans="2:3" x14ac:dyDescent="0.25">
      <c r="B104659" s="76"/>
      <c r="C104659" s="75"/>
    </row>
    <row r="104769" spans="2:3" x14ac:dyDescent="0.25">
      <c r="B104769" s="76"/>
      <c r="C104769" s="75"/>
    </row>
    <row r="104770" spans="2:3" x14ac:dyDescent="0.25">
      <c r="B104770" s="76"/>
      <c r="C104770" s="75"/>
    </row>
    <row r="104771" spans="2:3" x14ac:dyDescent="0.25">
      <c r="B104771" s="76"/>
      <c r="C104771" s="75"/>
    </row>
    <row r="104772" spans="2:3" x14ac:dyDescent="0.25">
      <c r="B104772" s="76"/>
      <c r="C104772" s="75"/>
    </row>
    <row r="104773" spans="2:3" x14ac:dyDescent="0.25">
      <c r="B104773" s="76"/>
      <c r="C104773" s="75"/>
    </row>
    <row r="104774" spans="2:3" x14ac:dyDescent="0.25">
      <c r="B104774" s="76"/>
      <c r="C104774" s="75"/>
    </row>
    <row r="104775" spans="2:3" x14ac:dyDescent="0.25">
      <c r="B104775" s="76"/>
      <c r="C104775" s="75"/>
    </row>
    <row r="104776" spans="2:3" x14ac:dyDescent="0.25">
      <c r="B104776" s="76"/>
      <c r="C104776" s="75"/>
    </row>
    <row r="104777" spans="2:3" x14ac:dyDescent="0.25">
      <c r="B104777" s="76"/>
      <c r="C104777" s="75"/>
    </row>
    <row r="104778" spans="2:3" x14ac:dyDescent="0.25">
      <c r="B104778" s="76"/>
      <c r="C104778" s="75"/>
    </row>
    <row r="104779" spans="2:3" x14ac:dyDescent="0.25">
      <c r="B104779" s="76"/>
      <c r="C104779" s="75"/>
    </row>
    <row r="104780" spans="2:3" x14ac:dyDescent="0.25">
      <c r="B104780" s="76"/>
      <c r="C104780" s="75"/>
    </row>
    <row r="104781" spans="2:3" x14ac:dyDescent="0.25">
      <c r="B104781" s="76"/>
      <c r="C104781" s="75"/>
    </row>
    <row r="104891" spans="2:3" x14ac:dyDescent="0.25">
      <c r="B104891" s="76"/>
      <c r="C104891" s="75"/>
    </row>
    <row r="104892" spans="2:3" x14ac:dyDescent="0.25">
      <c r="B104892" s="76"/>
      <c r="C104892" s="75"/>
    </row>
    <row r="104893" spans="2:3" x14ac:dyDescent="0.25">
      <c r="B104893" s="76"/>
      <c r="C104893" s="75"/>
    </row>
    <row r="104894" spans="2:3" x14ac:dyDescent="0.25">
      <c r="B104894" s="76"/>
      <c r="C104894" s="75"/>
    </row>
    <row r="104895" spans="2:3" x14ac:dyDescent="0.25">
      <c r="B104895" s="76"/>
      <c r="C104895" s="75"/>
    </row>
    <row r="104896" spans="2:3" x14ac:dyDescent="0.25">
      <c r="B104896" s="76"/>
      <c r="C104896" s="75"/>
    </row>
    <row r="104897" spans="2:3" x14ac:dyDescent="0.25">
      <c r="B104897" s="76"/>
      <c r="C104897" s="75"/>
    </row>
    <row r="104898" spans="2:3" x14ac:dyDescent="0.25">
      <c r="B104898" s="76"/>
      <c r="C104898" s="75"/>
    </row>
    <row r="104899" spans="2:3" x14ac:dyDescent="0.25">
      <c r="B104899" s="76"/>
      <c r="C104899" s="75"/>
    </row>
    <row r="104900" spans="2:3" x14ac:dyDescent="0.25">
      <c r="B104900" s="76"/>
      <c r="C104900" s="75"/>
    </row>
    <row r="104901" spans="2:3" x14ac:dyDescent="0.25">
      <c r="B104901" s="76"/>
      <c r="C104901" s="75"/>
    </row>
    <row r="104902" spans="2:3" x14ac:dyDescent="0.25">
      <c r="B104902" s="76"/>
      <c r="C104902" s="75"/>
    </row>
    <row r="104903" spans="2:3" x14ac:dyDescent="0.25">
      <c r="B104903" s="76"/>
      <c r="C104903" s="75"/>
    </row>
    <row r="105013" spans="2:3" x14ac:dyDescent="0.25">
      <c r="B105013" s="76"/>
      <c r="C105013" s="75"/>
    </row>
    <row r="105014" spans="2:3" x14ac:dyDescent="0.25">
      <c r="B105014" s="76"/>
      <c r="C105014" s="75"/>
    </row>
    <row r="105015" spans="2:3" x14ac:dyDescent="0.25">
      <c r="B105015" s="76"/>
      <c r="C105015" s="75"/>
    </row>
    <row r="105016" spans="2:3" x14ac:dyDescent="0.25">
      <c r="B105016" s="76"/>
      <c r="C105016" s="75"/>
    </row>
    <row r="105017" spans="2:3" x14ac:dyDescent="0.25">
      <c r="B105017" s="76"/>
      <c r="C105017" s="75"/>
    </row>
    <row r="105018" spans="2:3" x14ac:dyDescent="0.25">
      <c r="B105018" s="76"/>
      <c r="C105018" s="75"/>
    </row>
    <row r="105019" spans="2:3" x14ac:dyDescent="0.25">
      <c r="B105019" s="76"/>
      <c r="C105019" s="75"/>
    </row>
    <row r="105020" spans="2:3" x14ac:dyDescent="0.25">
      <c r="B105020" s="76"/>
      <c r="C105020" s="75"/>
    </row>
    <row r="105021" spans="2:3" x14ac:dyDescent="0.25">
      <c r="B105021" s="76"/>
      <c r="C105021" s="75"/>
    </row>
    <row r="105022" spans="2:3" x14ac:dyDescent="0.25">
      <c r="B105022" s="76"/>
      <c r="C105022" s="75"/>
    </row>
    <row r="105023" spans="2:3" x14ac:dyDescent="0.25">
      <c r="B105023" s="76"/>
      <c r="C105023" s="75"/>
    </row>
    <row r="105024" spans="2:3" x14ac:dyDescent="0.25">
      <c r="B105024" s="76"/>
      <c r="C105024" s="75"/>
    </row>
    <row r="105025" spans="2:3" x14ac:dyDescent="0.25">
      <c r="B105025" s="76"/>
      <c r="C105025" s="75"/>
    </row>
    <row r="105135" spans="2:3" x14ac:dyDescent="0.25">
      <c r="B105135" s="76"/>
      <c r="C105135" s="75"/>
    </row>
    <row r="105136" spans="2:3" x14ac:dyDescent="0.25">
      <c r="B105136" s="76"/>
      <c r="C105136" s="75"/>
    </row>
    <row r="105137" spans="2:3" x14ac:dyDescent="0.25">
      <c r="B105137" s="76"/>
      <c r="C105137" s="75"/>
    </row>
    <row r="105138" spans="2:3" x14ac:dyDescent="0.25">
      <c r="B105138" s="76"/>
      <c r="C105138" s="75"/>
    </row>
    <row r="105139" spans="2:3" x14ac:dyDescent="0.25">
      <c r="B105139" s="76"/>
      <c r="C105139" s="75"/>
    </row>
    <row r="105140" spans="2:3" x14ac:dyDescent="0.25">
      <c r="B105140" s="76"/>
      <c r="C105140" s="75"/>
    </row>
    <row r="105141" spans="2:3" x14ac:dyDescent="0.25">
      <c r="B105141" s="76"/>
      <c r="C105141" s="75"/>
    </row>
    <row r="105142" spans="2:3" x14ac:dyDescent="0.25">
      <c r="B105142" s="76"/>
      <c r="C105142" s="75"/>
    </row>
    <row r="105143" spans="2:3" x14ac:dyDescent="0.25">
      <c r="B105143" s="76"/>
      <c r="C105143" s="75"/>
    </row>
    <row r="105144" spans="2:3" x14ac:dyDescent="0.25">
      <c r="B105144" s="76"/>
      <c r="C105144" s="75"/>
    </row>
    <row r="105145" spans="2:3" x14ac:dyDescent="0.25">
      <c r="B105145" s="76"/>
      <c r="C105145" s="75"/>
    </row>
    <row r="105146" spans="2:3" x14ac:dyDescent="0.25">
      <c r="B105146" s="76"/>
      <c r="C105146" s="75"/>
    </row>
    <row r="105147" spans="2:3" x14ac:dyDescent="0.25">
      <c r="B105147" s="76"/>
      <c r="C105147" s="75"/>
    </row>
    <row r="105257" spans="2:3" x14ac:dyDescent="0.25">
      <c r="B105257" s="76"/>
      <c r="C105257" s="75"/>
    </row>
    <row r="105258" spans="2:3" x14ac:dyDescent="0.25">
      <c r="B105258" s="76"/>
      <c r="C105258" s="75"/>
    </row>
    <row r="105259" spans="2:3" x14ac:dyDescent="0.25">
      <c r="B105259" s="76"/>
      <c r="C105259" s="75"/>
    </row>
    <row r="105260" spans="2:3" x14ac:dyDescent="0.25">
      <c r="B105260" s="76"/>
      <c r="C105260" s="75"/>
    </row>
    <row r="105261" spans="2:3" x14ac:dyDescent="0.25">
      <c r="B105261" s="76"/>
      <c r="C105261" s="75"/>
    </row>
    <row r="105262" spans="2:3" x14ac:dyDescent="0.25">
      <c r="B105262" s="76"/>
      <c r="C105262" s="75"/>
    </row>
    <row r="105263" spans="2:3" x14ac:dyDescent="0.25">
      <c r="B105263" s="76"/>
      <c r="C105263" s="75"/>
    </row>
    <row r="105264" spans="2:3" x14ac:dyDescent="0.25">
      <c r="B105264" s="76"/>
      <c r="C105264" s="75"/>
    </row>
    <row r="105265" spans="2:3" x14ac:dyDescent="0.25">
      <c r="B105265" s="76"/>
      <c r="C105265" s="75"/>
    </row>
    <row r="105266" spans="2:3" x14ac:dyDescent="0.25">
      <c r="B105266" s="76"/>
      <c r="C105266" s="75"/>
    </row>
    <row r="105267" spans="2:3" x14ac:dyDescent="0.25">
      <c r="B105267" s="76"/>
      <c r="C105267" s="75"/>
    </row>
    <row r="105268" spans="2:3" x14ac:dyDescent="0.25">
      <c r="B105268" s="76"/>
      <c r="C105268" s="75"/>
    </row>
    <row r="105269" spans="2:3" x14ac:dyDescent="0.25">
      <c r="B105269" s="76"/>
      <c r="C105269" s="75"/>
    </row>
    <row r="105379" spans="2:3" x14ac:dyDescent="0.25">
      <c r="B105379" s="76"/>
      <c r="C105379" s="75"/>
    </row>
    <row r="105380" spans="2:3" x14ac:dyDescent="0.25">
      <c r="B105380" s="76"/>
      <c r="C105380" s="75"/>
    </row>
    <row r="105381" spans="2:3" x14ac:dyDescent="0.25">
      <c r="B105381" s="76"/>
      <c r="C105381" s="75"/>
    </row>
    <row r="105382" spans="2:3" x14ac:dyDescent="0.25">
      <c r="B105382" s="76"/>
      <c r="C105382" s="75"/>
    </row>
    <row r="105383" spans="2:3" x14ac:dyDescent="0.25">
      <c r="B105383" s="76"/>
      <c r="C105383" s="75"/>
    </row>
    <row r="105384" spans="2:3" x14ac:dyDescent="0.25">
      <c r="B105384" s="76"/>
      <c r="C105384" s="75"/>
    </row>
    <row r="105385" spans="2:3" x14ac:dyDescent="0.25">
      <c r="B105385" s="76"/>
      <c r="C105385" s="75"/>
    </row>
    <row r="105386" spans="2:3" x14ac:dyDescent="0.25">
      <c r="B105386" s="76"/>
      <c r="C105386" s="75"/>
    </row>
    <row r="105387" spans="2:3" x14ac:dyDescent="0.25">
      <c r="B105387" s="76"/>
      <c r="C105387" s="75"/>
    </row>
    <row r="105388" spans="2:3" x14ac:dyDescent="0.25">
      <c r="B105388" s="76"/>
      <c r="C105388" s="75"/>
    </row>
    <row r="105389" spans="2:3" x14ac:dyDescent="0.25">
      <c r="B105389" s="76"/>
      <c r="C105389" s="75"/>
    </row>
    <row r="105390" spans="2:3" x14ac:dyDescent="0.25">
      <c r="B105390" s="76"/>
      <c r="C105390" s="75"/>
    </row>
    <row r="105391" spans="2:3" x14ac:dyDescent="0.25">
      <c r="B105391" s="76"/>
      <c r="C105391" s="75"/>
    </row>
    <row r="105501" spans="2:3" x14ac:dyDescent="0.25">
      <c r="B105501" s="76"/>
      <c r="C105501" s="75"/>
    </row>
    <row r="105502" spans="2:3" x14ac:dyDescent="0.25">
      <c r="B105502" s="76"/>
      <c r="C105502" s="75"/>
    </row>
    <row r="105503" spans="2:3" x14ac:dyDescent="0.25">
      <c r="B105503" s="76"/>
      <c r="C105503" s="75"/>
    </row>
    <row r="105504" spans="2:3" x14ac:dyDescent="0.25">
      <c r="B105504" s="76"/>
      <c r="C105504" s="75"/>
    </row>
    <row r="105505" spans="2:3" x14ac:dyDescent="0.25">
      <c r="B105505" s="76"/>
      <c r="C105505" s="75"/>
    </row>
    <row r="105506" spans="2:3" x14ac:dyDescent="0.25">
      <c r="B105506" s="76"/>
      <c r="C105506" s="75"/>
    </row>
    <row r="105507" spans="2:3" x14ac:dyDescent="0.25">
      <c r="B105507" s="76"/>
      <c r="C105507" s="75"/>
    </row>
    <row r="105508" spans="2:3" x14ac:dyDescent="0.25">
      <c r="B105508" s="76"/>
      <c r="C105508" s="75"/>
    </row>
    <row r="105509" spans="2:3" x14ac:dyDescent="0.25">
      <c r="B105509" s="76"/>
      <c r="C105509" s="75"/>
    </row>
    <row r="105510" spans="2:3" x14ac:dyDescent="0.25">
      <c r="B105510" s="76"/>
      <c r="C105510" s="75"/>
    </row>
    <row r="105511" spans="2:3" x14ac:dyDescent="0.25">
      <c r="B105511" s="76"/>
      <c r="C105511" s="75"/>
    </row>
    <row r="105512" spans="2:3" x14ac:dyDescent="0.25">
      <c r="B105512" s="76"/>
      <c r="C105512" s="75"/>
    </row>
    <row r="105513" spans="2:3" x14ac:dyDescent="0.25">
      <c r="B105513" s="76"/>
      <c r="C105513" s="75"/>
    </row>
    <row r="105623" spans="2:3" x14ac:dyDescent="0.25">
      <c r="B105623" s="76"/>
      <c r="C105623" s="75"/>
    </row>
    <row r="105624" spans="2:3" x14ac:dyDescent="0.25">
      <c r="B105624" s="76"/>
      <c r="C105624" s="75"/>
    </row>
    <row r="105625" spans="2:3" x14ac:dyDescent="0.25">
      <c r="B105625" s="76"/>
      <c r="C105625" s="75"/>
    </row>
    <row r="105626" spans="2:3" x14ac:dyDescent="0.25">
      <c r="B105626" s="76"/>
      <c r="C105626" s="75"/>
    </row>
    <row r="105627" spans="2:3" x14ac:dyDescent="0.25">
      <c r="B105627" s="76"/>
      <c r="C105627" s="75"/>
    </row>
    <row r="105628" spans="2:3" x14ac:dyDescent="0.25">
      <c r="B105628" s="76"/>
      <c r="C105628" s="75"/>
    </row>
    <row r="105629" spans="2:3" x14ac:dyDescent="0.25">
      <c r="B105629" s="76"/>
      <c r="C105629" s="75"/>
    </row>
    <row r="105630" spans="2:3" x14ac:dyDescent="0.25">
      <c r="B105630" s="76"/>
      <c r="C105630" s="75"/>
    </row>
    <row r="105631" spans="2:3" x14ac:dyDescent="0.25">
      <c r="B105631" s="76"/>
      <c r="C105631" s="75"/>
    </row>
    <row r="105632" spans="2:3" x14ac:dyDescent="0.25">
      <c r="B105632" s="76"/>
      <c r="C105632" s="75"/>
    </row>
    <row r="105633" spans="2:3" x14ac:dyDescent="0.25">
      <c r="B105633" s="76"/>
      <c r="C105633" s="75"/>
    </row>
    <row r="105634" spans="2:3" x14ac:dyDescent="0.25">
      <c r="B105634" s="76"/>
      <c r="C105634" s="75"/>
    </row>
    <row r="105635" spans="2:3" x14ac:dyDescent="0.25">
      <c r="B105635" s="76"/>
      <c r="C105635" s="75"/>
    </row>
    <row r="105745" spans="2:3" x14ac:dyDescent="0.25">
      <c r="B105745" s="76"/>
      <c r="C105745" s="75"/>
    </row>
    <row r="105746" spans="2:3" x14ac:dyDescent="0.25">
      <c r="B105746" s="76"/>
      <c r="C105746" s="75"/>
    </row>
    <row r="105747" spans="2:3" x14ac:dyDescent="0.25">
      <c r="B105747" s="76"/>
      <c r="C105747" s="75"/>
    </row>
    <row r="105748" spans="2:3" x14ac:dyDescent="0.25">
      <c r="B105748" s="76"/>
      <c r="C105748" s="75"/>
    </row>
    <row r="105749" spans="2:3" x14ac:dyDescent="0.25">
      <c r="B105749" s="76"/>
      <c r="C105749" s="75"/>
    </row>
    <row r="105750" spans="2:3" x14ac:dyDescent="0.25">
      <c r="B105750" s="76"/>
      <c r="C105750" s="75"/>
    </row>
    <row r="105751" spans="2:3" x14ac:dyDescent="0.25">
      <c r="B105751" s="76"/>
      <c r="C105751" s="75"/>
    </row>
    <row r="105752" spans="2:3" x14ac:dyDescent="0.25">
      <c r="B105752" s="76"/>
      <c r="C105752" s="75"/>
    </row>
    <row r="105753" spans="2:3" x14ac:dyDescent="0.25">
      <c r="B105753" s="76"/>
      <c r="C105753" s="75"/>
    </row>
    <row r="105754" spans="2:3" x14ac:dyDescent="0.25">
      <c r="B105754" s="76"/>
      <c r="C105754" s="75"/>
    </row>
    <row r="105755" spans="2:3" x14ac:dyDescent="0.25">
      <c r="B105755" s="76"/>
      <c r="C105755" s="75"/>
    </row>
    <row r="105756" spans="2:3" x14ac:dyDescent="0.25">
      <c r="B105756" s="76"/>
      <c r="C105756" s="75"/>
    </row>
    <row r="105757" spans="2:3" x14ac:dyDescent="0.25">
      <c r="B105757" s="76"/>
      <c r="C105757" s="75"/>
    </row>
    <row r="105867" spans="2:3" x14ac:dyDescent="0.25">
      <c r="B105867" s="76"/>
      <c r="C105867" s="75"/>
    </row>
    <row r="105868" spans="2:3" x14ac:dyDescent="0.25">
      <c r="B105868" s="76"/>
      <c r="C105868" s="75"/>
    </row>
    <row r="105869" spans="2:3" x14ac:dyDescent="0.25">
      <c r="B105869" s="76"/>
      <c r="C105869" s="75"/>
    </row>
    <row r="105870" spans="2:3" x14ac:dyDescent="0.25">
      <c r="B105870" s="76"/>
      <c r="C105870" s="75"/>
    </row>
    <row r="105871" spans="2:3" x14ac:dyDescent="0.25">
      <c r="B105871" s="76"/>
      <c r="C105871" s="75"/>
    </row>
    <row r="105872" spans="2:3" x14ac:dyDescent="0.25">
      <c r="B105872" s="76"/>
      <c r="C105872" s="75"/>
    </row>
    <row r="105873" spans="2:3" x14ac:dyDescent="0.25">
      <c r="B105873" s="76"/>
      <c r="C105873" s="75"/>
    </row>
    <row r="105874" spans="2:3" x14ac:dyDescent="0.25">
      <c r="B105874" s="76"/>
      <c r="C105874" s="75"/>
    </row>
    <row r="105875" spans="2:3" x14ac:dyDescent="0.25">
      <c r="B105875" s="76"/>
      <c r="C105875" s="75"/>
    </row>
    <row r="105876" spans="2:3" x14ac:dyDescent="0.25">
      <c r="B105876" s="76"/>
      <c r="C105876" s="75"/>
    </row>
    <row r="105877" spans="2:3" x14ac:dyDescent="0.25">
      <c r="B105877" s="76"/>
      <c r="C105877" s="75"/>
    </row>
    <row r="105878" spans="2:3" x14ac:dyDescent="0.25">
      <c r="B105878" s="76"/>
      <c r="C105878" s="75"/>
    </row>
    <row r="105879" spans="2:3" x14ac:dyDescent="0.25">
      <c r="B105879" s="76"/>
      <c r="C105879" s="75"/>
    </row>
    <row r="105989" spans="2:3" x14ac:dyDescent="0.25">
      <c r="B105989" s="76"/>
      <c r="C105989" s="75"/>
    </row>
    <row r="105990" spans="2:3" x14ac:dyDescent="0.25">
      <c r="B105990" s="76"/>
      <c r="C105990" s="75"/>
    </row>
    <row r="105991" spans="2:3" x14ac:dyDescent="0.25">
      <c r="B105991" s="76"/>
      <c r="C105991" s="75"/>
    </row>
    <row r="105992" spans="2:3" x14ac:dyDescent="0.25">
      <c r="B105992" s="76"/>
      <c r="C105992" s="75"/>
    </row>
    <row r="105993" spans="2:3" x14ac:dyDescent="0.25">
      <c r="B105993" s="76"/>
      <c r="C105993" s="75"/>
    </row>
    <row r="105994" spans="2:3" x14ac:dyDescent="0.25">
      <c r="B105994" s="76"/>
      <c r="C105994" s="75"/>
    </row>
    <row r="105995" spans="2:3" x14ac:dyDescent="0.25">
      <c r="B105995" s="76"/>
      <c r="C105995" s="75"/>
    </row>
    <row r="105996" spans="2:3" x14ac:dyDescent="0.25">
      <c r="B105996" s="76"/>
      <c r="C105996" s="75"/>
    </row>
    <row r="105997" spans="2:3" x14ac:dyDescent="0.25">
      <c r="B105997" s="76"/>
      <c r="C105997" s="75"/>
    </row>
    <row r="105998" spans="2:3" x14ac:dyDescent="0.25">
      <c r="B105998" s="76"/>
      <c r="C105998" s="75"/>
    </row>
    <row r="105999" spans="2:3" x14ac:dyDescent="0.25">
      <c r="B105999" s="76"/>
      <c r="C105999" s="75"/>
    </row>
    <row r="106000" spans="2:3" x14ac:dyDescent="0.25">
      <c r="B106000" s="76"/>
      <c r="C106000" s="75"/>
    </row>
    <row r="106001" spans="2:3" x14ac:dyDescent="0.25">
      <c r="B106001" s="76"/>
      <c r="C106001" s="75"/>
    </row>
    <row r="106111" spans="2:3" x14ac:dyDescent="0.25">
      <c r="B106111" s="76"/>
      <c r="C106111" s="75"/>
    </row>
    <row r="106112" spans="2:3" x14ac:dyDescent="0.25">
      <c r="B106112" s="76"/>
      <c r="C106112" s="75"/>
    </row>
    <row r="106113" spans="2:3" x14ac:dyDescent="0.25">
      <c r="B106113" s="76"/>
      <c r="C106113" s="75"/>
    </row>
    <row r="106114" spans="2:3" x14ac:dyDescent="0.25">
      <c r="B106114" s="76"/>
      <c r="C106114" s="75"/>
    </row>
    <row r="106115" spans="2:3" x14ac:dyDescent="0.25">
      <c r="B106115" s="76"/>
      <c r="C106115" s="75"/>
    </row>
    <row r="106116" spans="2:3" x14ac:dyDescent="0.25">
      <c r="B106116" s="76"/>
      <c r="C106116" s="75"/>
    </row>
    <row r="106117" spans="2:3" x14ac:dyDescent="0.25">
      <c r="B106117" s="76"/>
      <c r="C106117" s="75"/>
    </row>
    <row r="106118" spans="2:3" x14ac:dyDescent="0.25">
      <c r="B106118" s="76"/>
      <c r="C106118" s="75"/>
    </row>
    <row r="106119" spans="2:3" x14ac:dyDescent="0.25">
      <c r="B106119" s="76"/>
      <c r="C106119" s="75"/>
    </row>
    <row r="106120" spans="2:3" x14ac:dyDescent="0.25">
      <c r="B106120" s="76"/>
      <c r="C106120" s="75"/>
    </row>
    <row r="106121" spans="2:3" x14ac:dyDescent="0.25">
      <c r="B106121" s="76"/>
      <c r="C106121" s="75"/>
    </row>
    <row r="106122" spans="2:3" x14ac:dyDescent="0.25">
      <c r="B106122" s="76"/>
      <c r="C106122" s="75"/>
    </row>
    <row r="106123" spans="2:3" x14ac:dyDescent="0.25">
      <c r="B106123" s="76"/>
      <c r="C106123" s="75"/>
    </row>
    <row r="106233" spans="2:3" x14ac:dyDescent="0.25">
      <c r="B106233" s="76"/>
      <c r="C106233" s="75"/>
    </row>
    <row r="106234" spans="2:3" x14ac:dyDescent="0.25">
      <c r="B106234" s="76"/>
      <c r="C106234" s="75"/>
    </row>
    <row r="106235" spans="2:3" x14ac:dyDescent="0.25">
      <c r="B106235" s="76"/>
      <c r="C106235" s="75"/>
    </row>
    <row r="106236" spans="2:3" x14ac:dyDescent="0.25">
      <c r="B106236" s="76"/>
      <c r="C106236" s="75"/>
    </row>
    <row r="106237" spans="2:3" x14ac:dyDescent="0.25">
      <c r="B106237" s="76"/>
      <c r="C106237" s="75"/>
    </row>
    <row r="106238" spans="2:3" x14ac:dyDescent="0.25">
      <c r="B106238" s="76"/>
      <c r="C106238" s="75"/>
    </row>
    <row r="106239" spans="2:3" x14ac:dyDescent="0.25">
      <c r="B106239" s="76"/>
      <c r="C106239" s="75"/>
    </row>
    <row r="106240" spans="2:3" x14ac:dyDescent="0.25">
      <c r="B106240" s="76"/>
      <c r="C106240" s="75"/>
    </row>
    <row r="106241" spans="2:3" x14ac:dyDescent="0.25">
      <c r="B106241" s="76"/>
      <c r="C106241" s="75"/>
    </row>
    <row r="106242" spans="2:3" x14ac:dyDescent="0.25">
      <c r="B106242" s="76"/>
      <c r="C106242" s="75"/>
    </row>
    <row r="106243" spans="2:3" x14ac:dyDescent="0.25">
      <c r="B106243" s="76"/>
      <c r="C106243" s="75"/>
    </row>
    <row r="106244" spans="2:3" x14ac:dyDescent="0.25">
      <c r="B106244" s="76"/>
      <c r="C106244" s="75"/>
    </row>
    <row r="106245" spans="2:3" x14ac:dyDescent="0.25">
      <c r="B106245" s="76"/>
      <c r="C106245" s="75"/>
    </row>
    <row r="106355" spans="2:3" x14ac:dyDescent="0.25">
      <c r="B106355" s="76"/>
      <c r="C106355" s="75"/>
    </row>
    <row r="106356" spans="2:3" x14ac:dyDescent="0.25">
      <c r="B106356" s="76"/>
      <c r="C106356" s="75"/>
    </row>
    <row r="106357" spans="2:3" x14ac:dyDescent="0.25">
      <c r="B106357" s="76"/>
      <c r="C106357" s="75"/>
    </row>
    <row r="106358" spans="2:3" x14ac:dyDescent="0.25">
      <c r="B106358" s="76"/>
      <c r="C106358" s="75"/>
    </row>
    <row r="106359" spans="2:3" x14ac:dyDescent="0.25">
      <c r="B106359" s="76"/>
      <c r="C106359" s="75"/>
    </row>
    <row r="106360" spans="2:3" x14ac:dyDescent="0.25">
      <c r="B106360" s="76"/>
      <c r="C106360" s="75"/>
    </row>
    <row r="106361" spans="2:3" x14ac:dyDescent="0.25">
      <c r="B106361" s="76"/>
      <c r="C106361" s="75"/>
    </row>
    <row r="106362" spans="2:3" x14ac:dyDescent="0.25">
      <c r="B106362" s="76"/>
      <c r="C106362" s="75"/>
    </row>
    <row r="106363" spans="2:3" x14ac:dyDescent="0.25">
      <c r="B106363" s="76"/>
      <c r="C106363" s="75"/>
    </row>
    <row r="106364" spans="2:3" x14ac:dyDescent="0.25">
      <c r="B106364" s="76"/>
      <c r="C106364" s="75"/>
    </row>
    <row r="106365" spans="2:3" x14ac:dyDescent="0.25">
      <c r="B106365" s="76"/>
      <c r="C106365" s="75"/>
    </row>
    <row r="106366" spans="2:3" x14ac:dyDescent="0.25">
      <c r="B106366" s="76"/>
      <c r="C106366" s="75"/>
    </row>
    <row r="106367" spans="2:3" x14ac:dyDescent="0.25">
      <c r="B106367" s="76"/>
      <c r="C106367" s="75"/>
    </row>
    <row r="106477" spans="2:3" x14ac:dyDescent="0.25">
      <c r="B106477" s="76"/>
      <c r="C106477" s="75"/>
    </row>
    <row r="106478" spans="2:3" x14ac:dyDescent="0.25">
      <c r="B106478" s="76"/>
      <c r="C106478" s="75"/>
    </row>
    <row r="106479" spans="2:3" x14ac:dyDescent="0.25">
      <c r="B106479" s="76"/>
      <c r="C106479" s="75"/>
    </row>
    <row r="106480" spans="2:3" x14ac:dyDescent="0.25">
      <c r="B106480" s="76"/>
      <c r="C106480" s="75"/>
    </row>
    <row r="106481" spans="2:3" x14ac:dyDescent="0.25">
      <c r="B106481" s="76"/>
      <c r="C106481" s="75"/>
    </row>
    <row r="106482" spans="2:3" x14ac:dyDescent="0.25">
      <c r="B106482" s="76"/>
      <c r="C106482" s="75"/>
    </row>
    <row r="106483" spans="2:3" x14ac:dyDescent="0.25">
      <c r="B106483" s="76"/>
      <c r="C106483" s="75"/>
    </row>
    <row r="106484" spans="2:3" x14ac:dyDescent="0.25">
      <c r="B106484" s="76"/>
      <c r="C106484" s="75"/>
    </row>
    <row r="106485" spans="2:3" x14ac:dyDescent="0.25">
      <c r="B106485" s="76"/>
      <c r="C106485" s="75"/>
    </row>
    <row r="106486" spans="2:3" x14ac:dyDescent="0.25">
      <c r="B106486" s="76"/>
      <c r="C106486" s="75"/>
    </row>
    <row r="106487" spans="2:3" x14ac:dyDescent="0.25">
      <c r="B106487" s="76"/>
      <c r="C106487" s="75"/>
    </row>
    <row r="106488" spans="2:3" x14ac:dyDescent="0.25">
      <c r="B106488" s="76"/>
      <c r="C106488" s="75"/>
    </row>
    <row r="106489" spans="2:3" x14ac:dyDescent="0.25">
      <c r="B106489" s="76"/>
      <c r="C106489" s="75"/>
    </row>
    <row r="106599" spans="2:3" x14ac:dyDescent="0.25">
      <c r="B106599" s="76"/>
      <c r="C106599" s="75"/>
    </row>
    <row r="106600" spans="2:3" x14ac:dyDescent="0.25">
      <c r="B106600" s="76"/>
      <c r="C106600" s="75"/>
    </row>
    <row r="106601" spans="2:3" x14ac:dyDescent="0.25">
      <c r="B106601" s="76"/>
      <c r="C106601" s="75"/>
    </row>
    <row r="106602" spans="2:3" x14ac:dyDescent="0.25">
      <c r="B106602" s="76"/>
      <c r="C106602" s="75"/>
    </row>
    <row r="106603" spans="2:3" x14ac:dyDescent="0.25">
      <c r="B106603" s="76"/>
      <c r="C106603" s="75"/>
    </row>
    <row r="106604" spans="2:3" x14ac:dyDescent="0.25">
      <c r="B106604" s="76"/>
      <c r="C106604" s="75"/>
    </row>
    <row r="106605" spans="2:3" x14ac:dyDescent="0.25">
      <c r="B106605" s="76"/>
      <c r="C106605" s="75"/>
    </row>
    <row r="106606" spans="2:3" x14ac:dyDescent="0.25">
      <c r="B106606" s="76"/>
      <c r="C106606" s="75"/>
    </row>
    <row r="106607" spans="2:3" x14ac:dyDescent="0.25">
      <c r="B106607" s="76"/>
      <c r="C106607" s="75"/>
    </row>
    <row r="106608" spans="2:3" x14ac:dyDescent="0.25">
      <c r="B106608" s="76"/>
      <c r="C106608" s="75"/>
    </row>
    <row r="106609" spans="2:3" x14ac:dyDescent="0.25">
      <c r="B106609" s="76"/>
      <c r="C106609" s="75"/>
    </row>
    <row r="106610" spans="2:3" x14ac:dyDescent="0.25">
      <c r="B106610" s="76"/>
      <c r="C106610" s="75"/>
    </row>
    <row r="106611" spans="2:3" x14ac:dyDescent="0.25">
      <c r="B106611" s="76"/>
      <c r="C106611" s="75"/>
    </row>
    <row r="106721" spans="2:3" x14ac:dyDescent="0.25">
      <c r="B106721" s="76"/>
      <c r="C106721" s="75"/>
    </row>
    <row r="106722" spans="2:3" x14ac:dyDescent="0.25">
      <c r="B106722" s="76"/>
      <c r="C106722" s="75"/>
    </row>
    <row r="106723" spans="2:3" x14ac:dyDescent="0.25">
      <c r="B106723" s="76"/>
      <c r="C106723" s="75"/>
    </row>
    <row r="106724" spans="2:3" x14ac:dyDescent="0.25">
      <c r="B106724" s="76"/>
      <c r="C106724" s="75"/>
    </row>
    <row r="106725" spans="2:3" x14ac:dyDescent="0.25">
      <c r="B106725" s="76"/>
      <c r="C106725" s="75"/>
    </row>
    <row r="106726" spans="2:3" x14ac:dyDescent="0.25">
      <c r="B106726" s="76"/>
      <c r="C106726" s="75"/>
    </row>
    <row r="106727" spans="2:3" x14ac:dyDescent="0.25">
      <c r="B106727" s="76"/>
      <c r="C106727" s="75"/>
    </row>
    <row r="106728" spans="2:3" x14ac:dyDescent="0.25">
      <c r="B106728" s="76"/>
      <c r="C106728" s="75"/>
    </row>
    <row r="106729" spans="2:3" x14ac:dyDescent="0.25">
      <c r="B106729" s="76"/>
      <c r="C106729" s="75"/>
    </row>
    <row r="106730" spans="2:3" x14ac:dyDescent="0.25">
      <c r="B106730" s="76"/>
      <c r="C106730" s="75"/>
    </row>
    <row r="106731" spans="2:3" x14ac:dyDescent="0.25">
      <c r="B106731" s="76"/>
      <c r="C106731" s="75"/>
    </row>
    <row r="106732" spans="2:3" x14ac:dyDescent="0.25">
      <c r="B106732" s="76"/>
      <c r="C106732" s="75"/>
    </row>
    <row r="106733" spans="2:3" x14ac:dyDescent="0.25">
      <c r="B106733" s="76"/>
      <c r="C106733" s="75"/>
    </row>
    <row r="106843" spans="2:3" x14ac:dyDescent="0.25">
      <c r="B106843" s="76"/>
      <c r="C106843" s="75"/>
    </row>
    <row r="106844" spans="2:3" x14ac:dyDescent="0.25">
      <c r="B106844" s="76"/>
      <c r="C106844" s="75"/>
    </row>
    <row r="106845" spans="2:3" x14ac:dyDescent="0.25">
      <c r="B106845" s="76"/>
      <c r="C106845" s="75"/>
    </row>
    <row r="106846" spans="2:3" x14ac:dyDescent="0.25">
      <c r="B106846" s="76"/>
      <c r="C106846" s="75"/>
    </row>
    <row r="106847" spans="2:3" x14ac:dyDescent="0.25">
      <c r="B106847" s="76"/>
      <c r="C106847" s="75"/>
    </row>
    <row r="106848" spans="2:3" x14ac:dyDescent="0.25">
      <c r="B106848" s="76"/>
      <c r="C106848" s="75"/>
    </row>
    <row r="106849" spans="2:3" x14ac:dyDescent="0.25">
      <c r="B106849" s="76"/>
      <c r="C106849" s="75"/>
    </row>
    <row r="106850" spans="2:3" x14ac:dyDescent="0.25">
      <c r="B106850" s="76"/>
      <c r="C106850" s="75"/>
    </row>
    <row r="106851" spans="2:3" x14ac:dyDescent="0.25">
      <c r="B106851" s="76"/>
      <c r="C106851" s="75"/>
    </row>
    <row r="106852" spans="2:3" x14ac:dyDescent="0.25">
      <c r="B106852" s="76"/>
      <c r="C106852" s="75"/>
    </row>
    <row r="106853" spans="2:3" x14ac:dyDescent="0.25">
      <c r="B106853" s="76"/>
      <c r="C106853" s="75"/>
    </row>
    <row r="106854" spans="2:3" x14ac:dyDescent="0.25">
      <c r="B106854" s="76"/>
      <c r="C106854" s="75"/>
    </row>
    <row r="106855" spans="2:3" x14ac:dyDescent="0.25">
      <c r="B106855" s="76"/>
      <c r="C106855" s="75"/>
    </row>
    <row r="106965" spans="2:3" x14ac:dyDescent="0.25">
      <c r="B106965" s="76"/>
      <c r="C106965" s="75"/>
    </row>
    <row r="106966" spans="2:3" x14ac:dyDescent="0.25">
      <c r="B106966" s="76"/>
      <c r="C106966" s="75"/>
    </row>
    <row r="106967" spans="2:3" x14ac:dyDescent="0.25">
      <c r="B106967" s="76"/>
      <c r="C106967" s="75"/>
    </row>
    <row r="106968" spans="2:3" x14ac:dyDescent="0.25">
      <c r="B106968" s="76"/>
      <c r="C106968" s="75"/>
    </row>
    <row r="106969" spans="2:3" x14ac:dyDescent="0.25">
      <c r="B106969" s="76"/>
      <c r="C106969" s="75"/>
    </row>
    <row r="106970" spans="2:3" x14ac:dyDescent="0.25">
      <c r="B106970" s="76"/>
      <c r="C106970" s="75"/>
    </row>
    <row r="106971" spans="2:3" x14ac:dyDescent="0.25">
      <c r="B106971" s="76"/>
      <c r="C106971" s="75"/>
    </row>
    <row r="106972" spans="2:3" x14ac:dyDescent="0.25">
      <c r="B106972" s="76"/>
      <c r="C106972" s="75"/>
    </row>
    <row r="106973" spans="2:3" x14ac:dyDescent="0.25">
      <c r="B106973" s="76"/>
      <c r="C106973" s="75"/>
    </row>
    <row r="106974" spans="2:3" x14ac:dyDescent="0.25">
      <c r="B106974" s="76"/>
      <c r="C106974" s="75"/>
    </row>
    <row r="106975" spans="2:3" x14ac:dyDescent="0.25">
      <c r="B106975" s="76"/>
      <c r="C106975" s="75"/>
    </row>
    <row r="106976" spans="2:3" x14ac:dyDescent="0.25">
      <c r="B106976" s="76"/>
      <c r="C106976" s="75"/>
    </row>
    <row r="106977" spans="2:3" x14ac:dyDescent="0.25">
      <c r="B106977" s="76"/>
      <c r="C106977" s="75"/>
    </row>
    <row r="107087" spans="2:3" x14ac:dyDescent="0.25">
      <c r="B107087" s="76"/>
      <c r="C107087" s="75"/>
    </row>
    <row r="107088" spans="2:3" x14ac:dyDescent="0.25">
      <c r="B107088" s="76"/>
      <c r="C107088" s="75"/>
    </row>
    <row r="107089" spans="2:3" x14ac:dyDescent="0.25">
      <c r="B107089" s="76"/>
      <c r="C107089" s="75"/>
    </row>
    <row r="107090" spans="2:3" x14ac:dyDescent="0.25">
      <c r="B107090" s="76"/>
      <c r="C107090" s="75"/>
    </row>
    <row r="107091" spans="2:3" x14ac:dyDescent="0.25">
      <c r="B107091" s="76"/>
      <c r="C107091" s="75"/>
    </row>
    <row r="107092" spans="2:3" x14ac:dyDescent="0.25">
      <c r="B107092" s="76"/>
      <c r="C107092" s="75"/>
    </row>
    <row r="107093" spans="2:3" x14ac:dyDescent="0.25">
      <c r="B107093" s="76"/>
      <c r="C107093" s="75"/>
    </row>
    <row r="107094" spans="2:3" x14ac:dyDescent="0.25">
      <c r="B107094" s="76"/>
      <c r="C107094" s="75"/>
    </row>
    <row r="107095" spans="2:3" x14ac:dyDescent="0.25">
      <c r="B107095" s="76"/>
      <c r="C107095" s="75"/>
    </row>
    <row r="107096" spans="2:3" x14ac:dyDescent="0.25">
      <c r="B107096" s="76"/>
      <c r="C107096" s="75"/>
    </row>
    <row r="107097" spans="2:3" x14ac:dyDescent="0.25">
      <c r="B107097" s="76"/>
      <c r="C107097" s="75"/>
    </row>
    <row r="107098" spans="2:3" x14ac:dyDescent="0.25">
      <c r="B107098" s="76"/>
      <c r="C107098" s="75"/>
    </row>
    <row r="107099" spans="2:3" x14ac:dyDescent="0.25">
      <c r="B107099" s="76"/>
      <c r="C107099" s="75"/>
    </row>
    <row r="107209" spans="2:3" x14ac:dyDescent="0.25">
      <c r="B107209" s="76"/>
      <c r="C107209" s="75"/>
    </row>
    <row r="107210" spans="2:3" x14ac:dyDescent="0.25">
      <c r="B107210" s="76"/>
      <c r="C107210" s="75"/>
    </row>
    <row r="107211" spans="2:3" x14ac:dyDescent="0.25">
      <c r="B107211" s="76"/>
      <c r="C107211" s="75"/>
    </row>
    <row r="107212" spans="2:3" x14ac:dyDescent="0.25">
      <c r="B107212" s="76"/>
      <c r="C107212" s="75"/>
    </row>
    <row r="107213" spans="2:3" x14ac:dyDescent="0.25">
      <c r="B107213" s="76"/>
      <c r="C107213" s="75"/>
    </row>
    <row r="107214" spans="2:3" x14ac:dyDescent="0.25">
      <c r="B107214" s="76"/>
      <c r="C107214" s="75"/>
    </row>
    <row r="107215" spans="2:3" x14ac:dyDescent="0.25">
      <c r="B107215" s="76"/>
      <c r="C107215" s="75"/>
    </row>
    <row r="107216" spans="2:3" x14ac:dyDescent="0.25">
      <c r="B107216" s="76"/>
      <c r="C107216" s="75"/>
    </row>
    <row r="107217" spans="2:3" x14ac:dyDescent="0.25">
      <c r="B107217" s="76"/>
      <c r="C107217" s="75"/>
    </row>
    <row r="107218" spans="2:3" x14ac:dyDescent="0.25">
      <c r="B107218" s="76"/>
      <c r="C107218" s="75"/>
    </row>
    <row r="107219" spans="2:3" x14ac:dyDescent="0.25">
      <c r="B107219" s="76"/>
      <c r="C107219" s="75"/>
    </row>
    <row r="107220" spans="2:3" x14ac:dyDescent="0.25">
      <c r="B107220" s="76"/>
      <c r="C107220" s="75"/>
    </row>
    <row r="107221" spans="2:3" x14ac:dyDescent="0.25">
      <c r="B107221" s="76"/>
      <c r="C107221" s="75"/>
    </row>
    <row r="107331" spans="2:3" x14ac:dyDescent="0.25">
      <c r="B107331" s="76"/>
      <c r="C107331" s="75"/>
    </row>
    <row r="107332" spans="2:3" x14ac:dyDescent="0.25">
      <c r="B107332" s="76"/>
      <c r="C107332" s="75"/>
    </row>
    <row r="107333" spans="2:3" x14ac:dyDescent="0.25">
      <c r="B107333" s="76"/>
      <c r="C107333" s="75"/>
    </row>
    <row r="107334" spans="2:3" x14ac:dyDescent="0.25">
      <c r="B107334" s="76"/>
      <c r="C107334" s="75"/>
    </row>
    <row r="107335" spans="2:3" x14ac:dyDescent="0.25">
      <c r="B107335" s="76"/>
      <c r="C107335" s="75"/>
    </row>
    <row r="107336" spans="2:3" x14ac:dyDescent="0.25">
      <c r="B107336" s="76"/>
      <c r="C107336" s="75"/>
    </row>
    <row r="107337" spans="2:3" x14ac:dyDescent="0.25">
      <c r="B107337" s="76"/>
      <c r="C107337" s="75"/>
    </row>
    <row r="107338" spans="2:3" x14ac:dyDescent="0.25">
      <c r="B107338" s="76"/>
      <c r="C107338" s="75"/>
    </row>
    <row r="107339" spans="2:3" x14ac:dyDescent="0.25">
      <c r="B107339" s="76"/>
      <c r="C107339" s="75"/>
    </row>
    <row r="107340" spans="2:3" x14ac:dyDescent="0.25">
      <c r="B107340" s="76"/>
      <c r="C107340" s="75"/>
    </row>
    <row r="107341" spans="2:3" x14ac:dyDescent="0.25">
      <c r="B107341" s="76"/>
      <c r="C107341" s="75"/>
    </row>
    <row r="107342" spans="2:3" x14ac:dyDescent="0.25">
      <c r="B107342" s="76"/>
      <c r="C107342" s="75"/>
    </row>
    <row r="107343" spans="2:3" x14ac:dyDescent="0.25">
      <c r="B107343" s="76"/>
      <c r="C107343" s="75"/>
    </row>
    <row r="107453" spans="2:3" x14ac:dyDescent="0.25">
      <c r="B107453" s="76"/>
      <c r="C107453" s="75"/>
    </row>
    <row r="107454" spans="2:3" x14ac:dyDescent="0.25">
      <c r="B107454" s="76"/>
      <c r="C107454" s="75"/>
    </row>
    <row r="107455" spans="2:3" x14ac:dyDescent="0.25">
      <c r="B107455" s="76"/>
      <c r="C107455" s="75"/>
    </row>
    <row r="107456" spans="2:3" x14ac:dyDescent="0.25">
      <c r="B107456" s="76"/>
      <c r="C107456" s="75"/>
    </row>
    <row r="107457" spans="2:3" x14ac:dyDescent="0.25">
      <c r="B107457" s="76"/>
      <c r="C107457" s="75"/>
    </row>
    <row r="107458" spans="2:3" x14ac:dyDescent="0.25">
      <c r="B107458" s="76"/>
      <c r="C107458" s="75"/>
    </row>
    <row r="107459" spans="2:3" x14ac:dyDescent="0.25">
      <c r="B107459" s="76"/>
      <c r="C107459" s="75"/>
    </row>
    <row r="107460" spans="2:3" x14ac:dyDescent="0.25">
      <c r="B107460" s="76"/>
      <c r="C107460" s="75"/>
    </row>
    <row r="107461" spans="2:3" x14ac:dyDescent="0.25">
      <c r="B107461" s="76"/>
      <c r="C107461" s="75"/>
    </row>
    <row r="107462" spans="2:3" x14ac:dyDescent="0.25">
      <c r="B107462" s="76"/>
      <c r="C107462" s="75"/>
    </row>
    <row r="107463" spans="2:3" x14ac:dyDescent="0.25">
      <c r="B107463" s="76"/>
      <c r="C107463" s="75"/>
    </row>
    <row r="107464" spans="2:3" x14ac:dyDescent="0.25">
      <c r="B107464" s="76"/>
      <c r="C107464" s="75"/>
    </row>
    <row r="107465" spans="2:3" x14ac:dyDescent="0.25">
      <c r="B107465" s="76"/>
      <c r="C107465" s="75"/>
    </row>
    <row r="107575" spans="2:3" x14ac:dyDescent="0.25">
      <c r="B107575" s="76"/>
      <c r="C107575" s="75"/>
    </row>
    <row r="107576" spans="2:3" x14ac:dyDescent="0.25">
      <c r="B107576" s="76"/>
      <c r="C107576" s="75"/>
    </row>
    <row r="107577" spans="2:3" x14ac:dyDescent="0.25">
      <c r="B107577" s="76"/>
      <c r="C107577" s="75"/>
    </row>
    <row r="107578" spans="2:3" x14ac:dyDescent="0.25">
      <c r="B107578" s="76"/>
      <c r="C107578" s="75"/>
    </row>
    <row r="107579" spans="2:3" x14ac:dyDescent="0.25">
      <c r="B107579" s="76"/>
      <c r="C107579" s="75"/>
    </row>
    <row r="107580" spans="2:3" x14ac:dyDescent="0.25">
      <c r="B107580" s="76"/>
      <c r="C107580" s="75"/>
    </row>
    <row r="107581" spans="2:3" x14ac:dyDescent="0.25">
      <c r="B107581" s="76"/>
      <c r="C107581" s="75"/>
    </row>
    <row r="107582" spans="2:3" x14ac:dyDescent="0.25">
      <c r="B107582" s="76"/>
      <c r="C107582" s="75"/>
    </row>
    <row r="107583" spans="2:3" x14ac:dyDescent="0.25">
      <c r="B107583" s="76"/>
      <c r="C107583" s="75"/>
    </row>
    <row r="107584" spans="2:3" x14ac:dyDescent="0.25">
      <c r="B107584" s="76"/>
      <c r="C107584" s="75"/>
    </row>
    <row r="107585" spans="2:3" x14ac:dyDescent="0.25">
      <c r="B107585" s="76"/>
      <c r="C107585" s="75"/>
    </row>
    <row r="107586" spans="2:3" x14ac:dyDescent="0.25">
      <c r="B107586" s="76"/>
      <c r="C107586" s="75"/>
    </row>
    <row r="107587" spans="2:3" x14ac:dyDescent="0.25">
      <c r="B107587" s="76"/>
      <c r="C107587" s="75"/>
    </row>
    <row r="107697" spans="2:3" x14ac:dyDescent="0.25">
      <c r="B107697" s="76"/>
      <c r="C107697" s="75"/>
    </row>
    <row r="107698" spans="2:3" x14ac:dyDescent="0.25">
      <c r="B107698" s="76"/>
      <c r="C107698" s="75"/>
    </row>
    <row r="107699" spans="2:3" x14ac:dyDescent="0.25">
      <c r="B107699" s="76"/>
      <c r="C107699" s="75"/>
    </row>
    <row r="107700" spans="2:3" x14ac:dyDescent="0.25">
      <c r="B107700" s="76"/>
      <c r="C107700" s="75"/>
    </row>
    <row r="107701" spans="2:3" x14ac:dyDescent="0.25">
      <c r="B107701" s="76"/>
      <c r="C107701" s="75"/>
    </row>
    <row r="107702" spans="2:3" x14ac:dyDescent="0.25">
      <c r="B107702" s="76"/>
      <c r="C107702" s="75"/>
    </row>
    <row r="107703" spans="2:3" x14ac:dyDescent="0.25">
      <c r="B107703" s="76"/>
      <c r="C107703" s="75"/>
    </row>
    <row r="107704" spans="2:3" x14ac:dyDescent="0.25">
      <c r="B107704" s="76"/>
      <c r="C107704" s="75"/>
    </row>
    <row r="107705" spans="2:3" x14ac:dyDescent="0.25">
      <c r="B107705" s="76"/>
      <c r="C107705" s="75"/>
    </row>
    <row r="107706" spans="2:3" x14ac:dyDescent="0.25">
      <c r="B107706" s="76"/>
      <c r="C107706" s="75"/>
    </row>
    <row r="107707" spans="2:3" x14ac:dyDescent="0.25">
      <c r="B107707" s="76"/>
      <c r="C107707" s="75"/>
    </row>
    <row r="107708" spans="2:3" x14ac:dyDescent="0.25">
      <c r="B107708" s="76"/>
      <c r="C107708" s="75"/>
    </row>
    <row r="107709" spans="2:3" x14ac:dyDescent="0.25">
      <c r="B107709" s="76"/>
      <c r="C107709" s="75"/>
    </row>
    <row r="107819" spans="2:3" x14ac:dyDescent="0.25">
      <c r="B107819" s="76"/>
      <c r="C107819" s="75"/>
    </row>
    <row r="107820" spans="2:3" x14ac:dyDescent="0.25">
      <c r="B107820" s="76"/>
      <c r="C107820" s="75"/>
    </row>
    <row r="107821" spans="2:3" x14ac:dyDescent="0.25">
      <c r="B107821" s="76"/>
      <c r="C107821" s="75"/>
    </row>
    <row r="107822" spans="2:3" x14ac:dyDescent="0.25">
      <c r="B107822" s="76"/>
      <c r="C107822" s="75"/>
    </row>
    <row r="107823" spans="2:3" x14ac:dyDescent="0.25">
      <c r="B107823" s="76"/>
      <c r="C107823" s="75"/>
    </row>
    <row r="107824" spans="2:3" x14ac:dyDescent="0.25">
      <c r="B107824" s="76"/>
      <c r="C107824" s="75"/>
    </row>
    <row r="107825" spans="2:3" x14ac:dyDescent="0.25">
      <c r="B107825" s="76"/>
      <c r="C107825" s="75"/>
    </row>
    <row r="107826" spans="2:3" x14ac:dyDescent="0.25">
      <c r="B107826" s="76"/>
      <c r="C107826" s="75"/>
    </row>
    <row r="107827" spans="2:3" x14ac:dyDescent="0.25">
      <c r="B107827" s="76"/>
      <c r="C107827" s="75"/>
    </row>
    <row r="107828" spans="2:3" x14ac:dyDescent="0.25">
      <c r="B107828" s="76"/>
      <c r="C107828" s="75"/>
    </row>
    <row r="107829" spans="2:3" x14ac:dyDescent="0.25">
      <c r="B107829" s="76"/>
      <c r="C107829" s="75"/>
    </row>
    <row r="107830" spans="2:3" x14ac:dyDescent="0.25">
      <c r="B107830" s="76"/>
      <c r="C107830" s="75"/>
    </row>
    <row r="107831" spans="2:3" x14ac:dyDescent="0.25">
      <c r="B107831" s="76"/>
      <c r="C107831" s="75"/>
    </row>
    <row r="107941" spans="2:3" x14ac:dyDescent="0.25">
      <c r="B107941" s="76"/>
      <c r="C107941" s="75"/>
    </row>
    <row r="107942" spans="2:3" x14ac:dyDescent="0.25">
      <c r="B107942" s="76"/>
      <c r="C107942" s="75"/>
    </row>
    <row r="107943" spans="2:3" x14ac:dyDescent="0.25">
      <c r="B107943" s="76"/>
      <c r="C107943" s="75"/>
    </row>
    <row r="107944" spans="2:3" x14ac:dyDescent="0.25">
      <c r="B107944" s="76"/>
      <c r="C107944" s="75"/>
    </row>
    <row r="107945" spans="2:3" x14ac:dyDescent="0.25">
      <c r="B107945" s="76"/>
      <c r="C107945" s="75"/>
    </row>
    <row r="107946" spans="2:3" x14ac:dyDescent="0.25">
      <c r="B107946" s="76"/>
      <c r="C107946" s="75"/>
    </row>
    <row r="107947" spans="2:3" x14ac:dyDescent="0.25">
      <c r="B107947" s="76"/>
      <c r="C107947" s="75"/>
    </row>
    <row r="107948" spans="2:3" x14ac:dyDescent="0.25">
      <c r="B107948" s="76"/>
      <c r="C107948" s="75"/>
    </row>
    <row r="107949" spans="2:3" x14ac:dyDescent="0.25">
      <c r="B107949" s="76"/>
      <c r="C107949" s="75"/>
    </row>
    <row r="107950" spans="2:3" x14ac:dyDescent="0.25">
      <c r="B107950" s="76"/>
      <c r="C107950" s="75"/>
    </row>
    <row r="107951" spans="2:3" x14ac:dyDescent="0.25">
      <c r="B107951" s="76"/>
      <c r="C107951" s="75"/>
    </row>
    <row r="107952" spans="2:3" x14ac:dyDescent="0.25">
      <c r="B107952" s="76"/>
      <c r="C107952" s="75"/>
    </row>
    <row r="107953" spans="2:3" x14ac:dyDescent="0.25">
      <c r="B107953" s="76"/>
      <c r="C107953" s="75"/>
    </row>
    <row r="108063" spans="2:3" x14ac:dyDescent="0.25">
      <c r="B108063" s="76"/>
      <c r="C108063" s="75"/>
    </row>
    <row r="108064" spans="2:3" x14ac:dyDescent="0.25">
      <c r="B108064" s="76"/>
      <c r="C108064" s="75"/>
    </row>
    <row r="108065" spans="2:3" x14ac:dyDescent="0.25">
      <c r="B108065" s="76"/>
      <c r="C108065" s="75"/>
    </row>
    <row r="108066" spans="2:3" x14ac:dyDescent="0.25">
      <c r="B108066" s="76"/>
      <c r="C108066" s="75"/>
    </row>
    <row r="108067" spans="2:3" x14ac:dyDescent="0.25">
      <c r="B108067" s="76"/>
      <c r="C108067" s="75"/>
    </row>
    <row r="108068" spans="2:3" x14ac:dyDescent="0.25">
      <c r="B108068" s="76"/>
      <c r="C108068" s="75"/>
    </row>
    <row r="108069" spans="2:3" x14ac:dyDescent="0.25">
      <c r="B108069" s="76"/>
      <c r="C108069" s="75"/>
    </row>
    <row r="108070" spans="2:3" x14ac:dyDescent="0.25">
      <c r="B108070" s="76"/>
      <c r="C108070" s="75"/>
    </row>
    <row r="108071" spans="2:3" x14ac:dyDescent="0.25">
      <c r="B108071" s="76"/>
      <c r="C108071" s="75"/>
    </row>
    <row r="108072" spans="2:3" x14ac:dyDescent="0.25">
      <c r="B108072" s="76"/>
      <c r="C108072" s="75"/>
    </row>
    <row r="108073" spans="2:3" x14ac:dyDescent="0.25">
      <c r="B108073" s="76"/>
      <c r="C108073" s="75"/>
    </row>
    <row r="108074" spans="2:3" x14ac:dyDescent="0.25">
      <c r="B108074" s="76"/>
      <c r="C108074" s="75"/>
    </row>
    <row r="108075" spans="2:3" x14ac:dyDescent="0.25">
      <c r="B108075" s="76"/>
      <c r="C108075" s="75"/>
    </row>
    <row r="108185" spans="2:3" x14ac:dyDescent="0.25">
      <c r="B108185" s="76"/>
      <c r="C108185" s="75"/>
    </row>
    <row r="108186" spans="2:3" x14ac:dyDescent="0.25">
      <c r="B108186" s="76"/>
      <c r="C108186" s="75"/>
    </row>
    <row r="108187" spans="2:3" x14ac:dyDescent="0.25">
      <c r="B108187" s="76"/>
      <c r="C108187" s="75"/>
    </row>
    <row r="108188" spans="2:3" x14ac:dyDescent="0.25">
      <c r="B108188" s="76"/>
      <c r="C108188" s="75"/>
    </row>
    <row r="108189" spans="2:3" x14ac:dyDescent="0.25">
      <c r="B108189" s="76"/>
      <c r="C108189" s="75"/>
    </row>
    <row r="108190" spans="2:3" x14ac:dyDescent="0.25">
      <c r="B108190" s="76"/>
      <c r="C108190" s="75"/>
    </row>
    <row r="108191" spans="2:3" x14ac:dyDescent="0.25">
      <c r="B108191" s="76"/>
      <c r="C108191" s="75"/>
    </row>
    <row r="108192" spans="2:3" x14ac:dyDescent="0.25">
      <c r="B108192" s="76"/>
      <c r="C108192" s="75"/>
    </row>
    <row r="108193" spans="2:3" x14ac:dyDescent="0.25">
      <c r="B108193" s="76"/>
      <c r="C108193" s="75"/>
    </row>
    <row r="108194" spans="2:3" x14ac:dyDescent="0.25">
      <c r="B108194" s="76"/>
      <c r="C108194" s="75"/>
    </row>
    <row r="108195" spans="2:3" x14ac:dyDescent="0.25">
      <c r="B108195" s="76"/>
      <c r="C108195" s="75"/>
    </row>
    <row r="108196" spans="2:3" x14ac:dyDescent="0.25">
      <c r="B108196" s="76"/>
      <c r="C108196" s="75"/>
    </row>
    <row r="108197" spans="2:3" x14ac:dyDescent="0.25">
      <c r="B108197" s="76"/>
      <c r="C108197" s="75"/>
    </row>
    <row r="108307" spans="2:3" x14ac:dyDescent="0.25">
      <c r="B108307" s="76"/>
      <c r="C108307" s="75"/>
    </row>
    <row r="108308" spans="2:3" x14ac:dyDescent="0.25">
      <c r="B108308" s="76"/>
      <c r="C108308" s="75"/>
    </row>
    <row r="108309" spans="2:3" x14ac:dyDescent="0.25">
      <c r="B108309" s="76"/>
      <c r="C108309" s="75"/>
    </row>
    <row r="108310" spans="2:3" x14ac:dyDescent="0.25">
      <c r="B108310" s="76"/>
      <c r="C108310" s="75"/>
    </row>
    <row r="108311" spans="2:3" x14ac:dyDescent="0.25">
      <c r="B108311" s="76"/>
      <c r="C108311" s="75"/>
    </row>
    <row r="108312" spans="2:3" x14ac:dyDescent="0.25">
      <c r="B108312" s="76"/>
      <c r="C108312" s="75"/>
    </row>
    <row r="108313" spans="2:3" x14ac:dyDescent="0.25">
      <c r="B108313" s="76"/>
      <c r="C108313" s="75"/>
    </row>
    <row r="108314" spans="2:3" x14ac:dyDescent="0.25">
      <c r="B108314" s="76"/>
      <c r="C108314" s="75"/>
    </row>
    <row r="108315" spans="2:3" x14ac:dyDescent="0.25">
      <c r="B108315" s="76"/>
      <c r="C108315" s="75"/>
    </row>
    <row r="108316" spans="2:3" x14ac:dyDescent="0.25">
      <c r="B108316" s="76"/>
      <c r="C108316" s="75"/>
    </row>
    <row r="108317" spans="2:3" x14ac:dyDescent="0.25">
      <c r="B108317" s="76"/>
      <c r="C108317" s="75"/>
    </row>
    <row r="108318" spans="2:3" x14ac:dyDescent="0.25">
      <c r="B108318" s="76"/>
      <c r="C108318" s="75"/>
    </row>
    <row r="108319" spans="2:3" x14ac:dyDescent="0.25">
      <c r="B108319" s="76"/>
      <c r="C108319" s="75"/>
    </row>
    <row r="108429" spans="2:3" x14ac:dyDescent="0.25">
      <c r="B108429" s="76"/>
      <c r="C108429" s="75"/>
    </row>
    <row r="108430" spans="2:3" x14ac:dyDescent="0.25">
      <c r="B108430" s="76"/>
      <c r="C108430" s="75"/>
    </row>
    <row r="108431" spans="2:3" x14ac:dyDescent="0.25">
      <c r="B108431" s="76"/>
      <c r="C108431" s="75"/>
    </row>
    <row r="108432" spans="2:3" x14ac:dyDescent="0.25">
      <c r="B108432" s="76"/>
      <c r="C108432" s="75"/>
    </row>
    <row r="108433" spans="2:3" x14ac:dyDescent="0.25">
      <c r="B108433" s="76"/>
      <c r="C108433" s="75"/>
    </row>
    <row r="108434" spans="2:3" x14ac:dyDescent="0.25">
      <c r="B108434" s="76"/>
      <c r="C108434" s="75"/>
    </row>
    <row r="108435" spans="2:3" x14ac:dyDescent="0.25">
      <c r="B108435" s="76"/>
      <c r="C108435" s="75"/>
    </row>
    <row r="108436" spans="2:3" x14ac:dyDescent="0.25">
      <c r="B108436" s="76"/>
      <c r="C108436" s="75"/>
    </row>
    <row r="108437" spans="2:3" x14ac:dyDescent="0.25">
      <c r="B108437" s="76"/>
      <c r="C108437" s="75"/>
    </row>
    <row r="108438" spans="2:3" x14ac:dyDescent="0.25">
      <c r="B108438" s="76"/>
      <c r="C108438" s="75"/>
    </row>
    <row r="108439" spans="2:3" x14ac:dyDescent="0.25">
      <c r="B108439" s="76"/>
      <c r="C108439" s="75"/>
    </row>
    <row r="108440" spans="2:3" x14ac:dyDescent="0.25">
      <c r="B108440" s="76"/>
      <c r="C108440" s="75"/>
    </row>
    <row r="108441" spans="2:3" x14ac:dyDescent="0.25">
      <c r="B108441" s="76"/>
      <c r="C108441" s="75"/>
    </row>
    <row r="108551" spans="2:3" x14ac:dyDescent="0.25">
      <c r="B108551" s="76"/>
      <c r="C108551" s="75"/>
    </row>
    <row r="108552" spans="2:3" x14ac:dyDescent="0.25">
      <c r="B108552" s="76"/>
      <c r="C108552" s="75"/>
    </row>
    <row r="108553" spans="2:3" x14ac:dyDescent="0.25">
      <c r="B108553" s="76"/>
      <c r="C108553" s="75"/>
    </row>
    <row r="108554" spans="2:3" x14ac:dyDescent="0.25">
      <c r="B108554" s="76"/>
      <c r="C108554" s="75"/>
    </row>
    <row r="108555" spans="2:3" x14ac:dyDescent="0.25">
      <c r="B108555" s="76"/>
      <c r="C108555" s="75"/>
    </row>
    <row r="108556" spans="2:3" x14ac:dyDescent="0.25">
      <c r="B108556" s="76"/>
      <c r="C108556" s="75"/>
    </row>
    <row r="108557" spans="2:3" x14ac:dyDescent="0.25">
      <c r="B108557" s="76"/>
      <c r="C108557" s="75"/>
    </row>
    <row r="108558" spans="2:3" x14ac:dyDescent="0.25">
      <c r="B108558" s="76"/>
      <c r="C108558" s="75"/>
    </row>
    <row r="108559" spans="2:3" x14ac:dyDescent="0.25">
      <c r="B108559" s="76"/>
      <c r="C108559" s="75"/>
    </row>
    <row r="108560" spans="2:3" x14ac:dyDescent="0.25">
      <c r="B108560" s="76"/>
      <c r="C108560" s="75"/>
    </row>
    <row r="108561" spans="2:3" x14ac:dyDescent="0.25">
      <c r="B108561" s="76"/>
      <c r="C108561" s="75"/>
    </row>
    <row r="108562" spans="2:3" x14ac:dyDescent="0.25">
      <c r="B108562" s="76"/>
      <c r="C108562" s="75"/>
    </row>
    <row r="108563" spans="2:3" x14ac:dyDescent="0.25">
      <c r="B108563" s="76"/>
      <c r="C108563" s="75"/>
    </row>
    <row r="108673" spans="2:3" x14ac:dyDescent="0.25">
      <c r="B108673" s="76"/>
      <c r="C108673" s="75"/>
    </row>
    <row r="108674" spans="2:3" x14ac:dyDescent="0.25">
      <c r="B108674" s="76"/>
      <c r="C108674" s="75"/>
    </row>
    <row r="108675" spans="2:3" x14ac:dyDescent="0.25">
      <c r="B108675" s="76"/>
      <c r="C108675" s="75"/>
    </row>
    <row r="108676" spans="2:3" x14ac:dyDescent="0.25">
      <c r="B108676" s="76"/>
      <c r="C108676" s="75"/>
    </row>
    <row r="108677" spans="2:3" x14ac:dyDescent="0.25">
      <c r="B108677" s="76"/>
      <c r="C108677" s="75"/>
    </row>
    <row r="108678" spans="2:3" x14ac:dyDescent="0.25">
      <c r="B108678" s="76"/>
      <c r="C108678" s="75"/>
    </row>
    <row r="108679" spans="2:3" x14ac:dyDescent="0.25">
      <c r="B108679" s="76"/>
      <c r="C108679" s="75"/>
    </row>
    <row r="108680" spans="2:3" x14ac:dyDescent="0.25">
      <c r="B108680" s="76"/>
      <c r="C108680" s="75"/>
    </row>
    <row r="108681" spans="2:3" x14ac:dyDescent="0.25">
      <c r="B108681" s="76"/>
      <c r="C108681" s="75"/>
    </row>
    <row r="108682" spans="2:3" x14ac:dyDescent="0.25">
      <c r="B108682" s="76"/>
      <c r="C108682" s="75"/>
    </row>
    <row r="108683" spans="2:3" x14ac:dyDescent="0.25">
      <c r="B108683" s="76"/>
      <c r="C108683" s="75"/>
    </row>
    <row r="108684" spans="2:3" x14ac:dyDescent="0.25">
      <c r="B108684" s="76"/>
      <c r="C108684" s="75"/>
    </row>
    <row r="108685" spans="2:3" x14ac:dyDescent="0.25">
      <c r="B108685" s="76"/>
      <c r="C108685" s="75"/>
    </row>
    <row r="108795" spans="2:3" x14ac:dyDescent="0.25">
      <c r="B108795" s="76"/>
      <c r="C108795" s="75"/>
    </row>
    <row r="108796" spans="2:3" x14ac:dyDescent="0.25">
      <c r="B108796" s="76"/>
      <c r="C108796" s="75"/>
    </row>
    <row r="108797" spans="2:3" x14ac:dyDescent="0.25">
      <c r="B108797" s="76"/>
      <c r="C108797" s="75"/>
    </row>
    <row r="108798" spans="2:3" x14ac:dyDescent="0.25">
      <c r="B108798" s="76"/>
      <c r="C108798" s="75"/>
    </row>
    <row r="108799" spans="2:3" x14ac:dyDescent="0.25">
      <c r="B108799" s="76"/>
      <c r="C108799" s="75"/>
    </row>
    <row r="108800" spans="2:3" x14ac:dyDescent="0.25">
      <c r="B108800" s="76"/>
      <c r="C108800" s="75"/>
    </row>
    <row r="108801" spans="2:3" x14ac:dyDescent="0.25">
      <c r="B108801" s="76"/>
      <c r="C108801" s="75"/>
    </row>
    <row r="108802" spans="2:3" x14ac:dyDescent="0.25">
      <c r="B108802" s="76"/>
      <c r="C108802" s="75"/>
    </row>
    <row r="108803" spans="2:3" x14ac:dyDescent="0.25">
      <c r="B108803" s="76"/>
      <c r="C108803" s="75"/>
    </row>
    <row r="108804" spans="2:3" x14ac:dyDescent="0.25">
      <c r="B108804" s="76"/>
      <c r="C108804" s="75"/>
    </row>
    <row r="108805" spans="2:3" x14ac:dyDescent="0.25">
      <c r="B108805" s="76"/>
      <c r="C108805" s="75"/>
    </row>
    <row r="108806" spans="2:3" x14ac:dyDescent="0.25">
      <c r="B108806" s="76"/>
      <c r="C108806" s="75"/>
    </row>
    <row r="108807" spans="2:3" x14ac:dyDescent="0.25">
      <c r="B108807" s="76"/>
      <c r="C108807" s="75"/>
    </row>
    <row r="108917" spans="2:3" x14ac:dyDescent="0.25">
      <c r="B108917" s="76"/>
      <c r="C108917" s="75"/>
    </row>
    <row r="108918" spans="2:3" x14ac:dyDescent="0.25">
      <c r="B108918" s="76"/>
      <c r="C108918" s="75"/>
    </row>
    <row r="108919" spans="2:3" x14ac:dyDescent="0.25">
      <c r="B108919" s="76"/>
      <c r="C108919" s="75"/>
    </row>
    <row r="108920" spans="2:3" x14ac:dyDescent="0.25">
      <c r="B108920" s="76"/>
      <c r="C108920" s="75"/>
    </row>
    <row r="108921" spans="2:3" x14ac:dyDescent="0.25">
      <c r="B108921" s="76"/>
      <c r="C108921" s="75"/>
    </row>
    <row r="108922" spans="2:3" x14ac:dyDescent="0.25">
      <c r="B108922" s="76"/>
      <c r="C108922" s="75"/>
    </row>
    <row r="108923" spans="2:3" x14ac:dyDescent="0.25">
      <c r="B108923" s="76"/>
      <c r="C108923" s="75"/>
    </row>
    <row r="108924" spans="2:3" x14ac:dyDescent="0.25">
      <c r="B108924" s="76"/>
      <c r="C108924" s="75"/>
    </row>
    <row r="108925" spans="2:3" x14ac:dyDescent="0.25">
      <c r="B108925" s="76"/>
      <c r="C108925" s="75"/>
    </row>
    <row r="108926" spans="2:3" x14ac:dyDescent="0.25">
      <c r="B108926" s="76"/>
      <c r="C108926" s="75"/>
    </row>
    <row r="108927" spans="2:3" x14ac:dyDescent="0.25">
      <c r="B108927" s="76"/>
      <c r="C108927" s="75"/>
    </row>
    <row r="108928" spans="2:3" x14ac:dyDescent="0.25">
      <c r="B108928" s="76"/>
      <c r="C108928" s="75"/>
    </row>
    <row r="108929" spans="2:3" x14ac:dyDescent="0.25">
      <c r="B108929" s="76"/>
      <c r="C108929" s="75"/>
    </row>
    <row r="109039" spans="2:3" x14ac:dyDescent="0.25">
      <c r="B109039" s="76"/>
      <c r="C109039" s="75"/>
    </row>
    <row r="109040" spans="2:3" x14ac:dyDescent="0.25">
      <c r="B109040" s="76"/>
      <c r="C109040" s="75"/>
    </row>
    <row r="109041" spans="2:3" x14ac:dyDescent="0.25">
      <c r="B109041" s="76"/>
      <c r="C109041" s="75"/>
    </row>
    <row r="109042" spans="2:3" x14ac:dyDescent="0.25">
      <c r="B109042" s="76"/>
      <c r="C109042" s="75"/>
    </row>
    <row r="109043" spans="2:3" x14ac:dyDescent="0.25">
      <c r="B109043" s="76"/>
      <c r="C109043" s="75"/>
    </row>
    <row r="109044" spans="2:3" x14ac:dyDescent="0.25">
      <c r="B109044" s="76"/>
      <c r="C109044" s="75"/>
    </row>
    <row r="109045" spans="2:3" x14ac:dyDescent="0.25">
      <c r="B109045" s="76"/>
      <c r="C109045" s="75"/>
    </row>
    <row r="109046" spans="2:3" x14ac:dyDescent="0.25">
      <c r="B109046" s="76"/>
      <c r="C109046" s="75"/>
    </row>
    <row r="109047" spans="2:3" x14ac:dyDescent="0.25">
      <c r="B109047" s="76"/>
      <c r="C109047" s="75"/>
    </row>
    <row r="109048" spans="2:3" x14ac:dyDescent="0.25">
      <c r="B109048" s="76"/>
      <c r="C109048" s="75"/>
    </row>
    <row r="109049" spans="2:3" x14ac:dyDescent="0.25">
      <c r="B109049" s="76"/>
      <c r="C109049" s="75"/>
    </row>
    <row r="109050" spans="2:3" x14ac:dyDescent="0.25">
      <c r="B109050" s="76"/>
      <c r="C109050" s="75"/>
    </row>
    <row r="109051" spans="2:3" x14ac:dyDescent="0.25">
      <c r="B109051" s="76"/>
      <c r="C109051" s="75"/>
    </row>
    <row r="109161" spans="2:3" x14ac:dyDescent="0.25">
      <c r="B109161" s="76"/>
      <c r="C109161" s="75"/>
    </row>
    <row r="109162" spans="2:3" x14ac:dyDescent="0.25">
      <c r="B109162" s="76"/>
      <c r="C109162" s="75"/>
    </row>
    <row r="109163" spans="2:3" x14ac:dyDescent="0.25">
      <c r="B109163" s="76"/>
      <c r="C109163" s="75"/>
    </row>
    <row r="109164" spans="2:3" x14ac:dyDescent="0.25">
      <c r="B109164" s="76"/>
      <c r="C109164" s="75"/>
    </row>
    <row r="109165" spans="2:3" x14ac:dyDescent="0.25">
      <c r="B109165" s="76"/>
      <c r="C109165" s="75"/>
    </row>
    <row r="109166" spans="2:3" x14ac:dyDescent="0.25">
      <c r="B109166" s="76"/>
      <c r="C109166" s="75"/>
    </row>
    <row r="109167" spans="2:3" x14ac:dyDescent="0.25">
      <c r="B109167" s="76"/>
      <c r="C109167" s="75"/>
    </row>
    <row r="109168" spans="2:3" x14ac:dyDescent="0.25">
      <c r="B109168" s="76"/>
      <c r="C109168" s="75"/>
    </row>
    <row r="109169" spans="2:3" x14ac:dyDescent="0.25">
      <c r="B109169" s="76"/>
      <c r="C109169" s="75"/>
    </row>
    <row r="109170" spans="2:3" x14ac:dyDescent="0.25">
      <c r="B109170" s="76"/>
      <c r="C109170" s="75"/>
    </row>
    <row r="109171" spans="2:3" x14ac:dyDescent="0.25">
      <c r="B109171" s="76"/>
      <c r="C109171" s="75"/>
    </row>
    <row r="109172" spans="2:3" x14ac:dyDescent="0.25">
      <c r="B109172" s="76"/>
      <c r="C109172" s="75"/>
    </row>
    <row r="109173" spans="2:3" x14ac:dyDescent="0.25">
      <c r="B109173" s="76"/>
      <c r="C109173" s="75"/>
    </row>
    <row r="109283" spans="2:3" x14ac:dyDescent="0.25">
      <c r="B109283" s="76"/>
      <c r="C109283" s="75"/>
    </row>
    <row r="109284" spans="2:3" x14ac:dyDescent="0.25">
      <c r="B109284" s="76"/>
      <c r="C109284" s="75"/>
    </row>
    <row r="109285" spans="2:3" x14ac:dyDescent="0.25">
      <c r="B109285" s="76"/>
      <c r="C109285" s="75"/>
    </row>
    <row r="109286" spans="2:3" x14ac:dyDescent="0.25">
      <c r="B109286" s="76"/>
      <c r="C109286" s="75"/>
    </row>
    <row r="109287" spans="2:3" x14ac:dyDescent="0.25">
      <c r="B109287" s="76"/>
      <c r="C109287" s="75"/>
    </row>
    <row r="109288" spans="2:3" x14ac:dyDescent="0.25">
      <c r="B109288" s="76"/>
      <c r="C109288" s="75"/>
    </row>
    <row r="109289" spans="2:3" x14ac:dyDescent="0.25">
      <c r="B109289" s="76"/>
      <c r="C109289" s="75"/>
    </row>
    <row r="109290" spans="2:3" x14ac:dyDescent="0.25">
      <c r="B109290" s="76"/>
      <c r="C109290" s="75"/>
    </row>
    <row r="109291" spans="2:3" x14ac:dyDescent="0.25">
      <c r="B109291" s="76"/>
      <c r="C109291" s="75"/>
    </row>
    <row r="109292" spans="2:3" x14ac:dyDescent="0.25">
      <c r="B109292" s="76"/>
      <c r="C109292" s="75"/>
    </row>
    <row r="109293" spans="2:3" x14ac:dyDescent="0.25">
      <c r="B109293" s="76"/>
      <c r="C109293" s="75"/>
    </row>
    <row r="109294" spans="2:3" x14ac:dyDescent="0.25">
      <c r="B109294" s="76"/>
      <c r="C109294" s="75"/>
    </row>
    <row r="109295" spans="2:3" x14ac:dyDescent="0.25">
      <c r="B109295" s="76"/>
      <c r="C109295" s="75"/>
    </row>
    <row r="109405" spans="2:3" x14ac:dyDescent="0.25">
      <c r="B109405" s="76"/>
      <c r="C109405" s="75"/>
    </row>
    <row r="109406" spans="2:3" x14ac:dyDescent="0.25">
      <c r="B109406" s="76"/>
      <c r="C109406" s="75"/>
    </row>
    <row r="109407" spans="2:3" x14ac:dyDescent="0.25">
      <c r="B109407" s="76"/>
      <c r="C109407" s="75"/>
    </row>
    <row r="109408" spans="2:3" x14ac:dyDescent="0.25">
      <c r="B109408" s="76"/>
      <c r="C109408" s="75"/>
    </row>
    <row r="109409" spans="2:3" x14ac:dyDescent="0.25">
      <c r="B109409" s="76"/>
      <c r="C109409" s="75"/>
    </row>
    <row r="109410" spans="2:3" x14ac:dyDescent="0.25">
      <c r="B109410" s="76"/>
      <c r="C109410" s="75"/>
    </row>
    <row r="109411" spans="2:3" x14ac:dyDescent="0.25">
      <c r="B109411" s="76"/>
      <c r="C109411" s="75"/>
    </row>
    <row r="109412" spans="2:3" x14ac:dyDescent="0.25">
      <c r="B109412" s="76"/>
      <c r="C109412" s="75"/>
    </row>
    <row r="109413" spans="2:3" x14ac:dyDescent="0.25">
      <c r="B109413" s="76"/>
      <c r="C109413" s="75"/>
    </row>
    <row r="109414" spans="2:3" x14ac:dyDescent="0.25">
      <c r="B109414" s="76"/>
      <c r="C109414" s="75"/>
    </row>
    <row r="109415" spans="2:3" x14ac:dyDescent="0.25">
      <c r="B109415" s="76"/>
      <c r="C109415" s="75"/>
    </row>
    <row r="109416" spans="2:3" x14ac:dyDescent="0.25">
      <c r="B109416" s="76"/>
      <c r="C109416" s="75"/>
    </row>
    <row r="109417" spans="2:3" x14ac:dyDescent="0.25">
      <c r="B109417" s="76"/>
      <c r="C109417" s="75"/>
    </row>
    <row r="109527" spans="2:3" x14ac:dyDescent="0.25">
      <c r="B109527" s="76"/>
      <c r="C109527" s="75"/>
    </row>
    <row r="109528" spans="2:3" x14ac:dyDescent="0.25">
      <c r="B109528" s="76"/>
      <c r="C109528" s="75"/>
    </row>
    <row r="109529" spans="2:3" x14ac:dyDescent="0.25">
      <c r="B109529" s="76"/>
      <c r="C109529" s="75"/>
    </row>
    <row r="109530" spans="2:3" x14ac:dyDescent="0.25">
      <c r="B109530" s="76"/>
      <c r="C109530" s="75"/>
    </row>
    <row r="109531" spans="2:3" x14ac:dyDescent="0.25">
      <c r="B109531" s="76"/>
      <c r="C109531" s="75"/>
    </row>
    <row r="109532" spans="2:3" x14ac:dyDescent="0.25">
      <c r="B109532" s="76"/>
      <c r="C109532" s="75"/>
    </row>
    <row r="109533" spans="2:3" x14ac:dyDescent="0.25">
      <c r="B109533" s="76"/>
      <c r="C109533" s="75"/>
    </row>
    <row r="109534" spans="2:3" x14ac:dyDescent="0.25">
      <c r="B109534" s="76"/>
      <c r="C109534" s="75"/>
    </row>
    <row r="109535" spans="2:3" x14ac:dyDescent="0.25">
      <c r="B109535" s="76"/>
      <c r="C109535" s="75"/>
    </row>
    <row r="109536" spans="2:3" x14ac:dyDescent="0.25">
      <c r="B109536" s="76"/>
      <c r="C109536" s="75"/>
    </row>
    <row r="109537" spans="2:3" x14ac:dyDescent="0.25">
      <c r="B109537" s="76"/>
      <c r="C109537" s="75"/>
    </row>
    <row r="109538" spans="2:3" x14ac:dyDescent="0.25">
      <c r="B109538" s="76"/>
      <c r="C109538" s="75"/>
    </row>
    <row r="109539" spans="2:3" x14ac:dyDescent="0.25">
      <c r="B109539" s="76"/>
      <c r="C109539" s="75"/>
    </row>
    <row r="109649" spans="2:3" x14ac:dyDescent="0.25">
      <c r="B109649" s="76"/>
      <c r="C109649" s="75"/>
    </row>
    <row r="109650" spans="2:3" x14ac:dyDescent="0.25">
      <c r="B109650" s="76"/>
      <c r="C109650" s="75"/>
    </row>
    <row r="109651" spans="2:3" x14ac:dyDescent="0.25">
      <c r="B109651" s="76"/>
      <c r="C109651" s="75"/>
    </row>
    <row r="109652" spans="2:3" x14ac:dyDescent="0.25">
      <c r="B109652" s="76"/>
      <c r="C109652" s="75"/>
    </row>
    <row r="109653" spans="2:3" x14ac:dyDescent="0.25">
      <c r="B109653" s="76"/>
      <c r="C109653" s="75"/>
    </row>
    <row r="109654" spans="2:3" x14ac:dyDescent="0.25">
      <c r="B109654" s="76"/>
      <c r="C109654" s="75"/>
    </row>
    <row r="109655" spans="2:3" x14ac:dyDescent="0.25">
      <c r="B109655" s="76"/>
      <c r="C109655" s="75"/>
    </row>
    <row r="109656" spans="2:3" x14ac:dyDescent="0.25">
      <c r="B109656" s="76"/>
      <c r="C109656" s="75"/>
    </row>
    <row r="109657" spans="2:3" x14ac:dyDescent="0.25">
      <c r="B109657" s="76"/>
      <c r="C109657" s="75"/>
    </row>
    <row r="109658" spans="2:3" x14ac:dyDescent="0.25">
      <c r="B109658" s="76"/>
      <c r="C109658" s="75"/>
    </row>
    <row r="109659" spans="2:3" x14ac:dyDescent="0.25">
      <c r="B109659" s="76"/>
      <c r="C109659" s="75"/>
    </row>
    <row r="109660" spans="2:3" x14ac:dyDescent="0.25">
      <c r="B109660" s="76"/>
      <c r="C109660" s="75"/>
    </row>
    <row r="109661" spans="2:3" x14ac:dyDescent="0.25">
      <c r="B109661" s="76"/>
      <c r="C109661" s="75"/>
    </row>
    <row r="109771" spans="2:3" x14ac:dyDescent="0.25">
      <c r="B109771" s="76"/>
      <c r="C109771" s="75"/>
    </row>
    <row r="109772" spans="2:3" x14ac:dyDescent="0.25">
      <c r="B109772" s="76"/>
      <c r="C109772" s="75"/>
    </row>
    <row r="109773" spans="2:3" x14ac:dyDescent="0.25">
      <c r="B109773" s="76"/>
      <c r="C109773" s="75"/>
    </row>
    <row r="109774" spans="2:3" x14ac:dyDescent="0.25">
      <c r="B109774" s="76"/>
      <c r="C109774" s="75"/>
    </row>
    <row r="109775" spans="2:3" x14ac:dyDescent="0.25">
      <c r="B109775" s="76"/>
      <c r="C109775" s="75"/>
    </row>
    <row r="109776" spans="2:3" x14ac:dyDescent="0.25">
      <c r="B109776" s="76"/>
      <c r="C109776" s="75"/>
    </row>
    <row r="109777" spans="2:3" x14ac:dyDescent="0.25">
      <c r="B109777" s="76"/>
      <c r="C109777" s="75"/>
    </row>
    <row r="109778" spans="2:3" x14ac:dyDescent="0.25">
      <c r="B109778" s="76"/>
      <c r="C109778" s="75"/>
    </row>
    <row r="109779" spans="2:3" x14ac:dyDescent="0.25">
      <c r="B109779" s="76"/>
      <c r="C109779" s="75"/>
    </row>
    <row r="109780" spans="2:3" x14ac:dyDescent="0.25">
      <c r="B109780" s="76"/>
      <c r="C109780" s="75"/>
    </row>
    <row r="109781" spans="2:3" x14ac:dyDescent="0.25">
      <c r="B109781" s="76"/>
      <c r="C109781" s="75"/>
    </row>
    <row r="109782" spans="2:3" x14ac:dyDescent="0.25">
      <c r="B109782" s="76"/>
      <c r="C109782" s="75"/>
    </row>
    <row r="109783" spans="2:3" x14ac:dyDescent="0.25">
      <c r="B109783" s="76"/>
      <c r="C109783" s="75"/>
    </row>
    <row r="109893" spans="2:3" x14ac:dyDescent="0.25">
      <c r="B109893" s="76"/>
      <c r="C109893" s="75"/>
    </row>
    <row r="109894" spans="2:3" x14ac:dyDescent="0.25">
      <c r="B109894" s="76"/>
      <c r="C109894" s="75"/>
    </row>
    <row r="109895" spans="2:3" x14ac:dyDescent="0.25">
      <c r="B109895" s="76"/>
      <c r="C109895" s="75"/>
    </row>
    <row r="109896" spans="2:3" x14ac:dyDescent="0.25">
      <c r="B109896" s="76"/>
      <c r="C109896" s="75"/>
    </row>
    <row r="109897" spans="2:3" x14ac:dyDescent="0.25">
      <c r="B109897" s="76"/>
      <c r="C109897" s="75"/>
    </row>
    <row r="109898" spans="2:3" x14ac:dyDescent="0.25">
      <c r="B109898" s="76"/>
      <c r="C109898" s="75"/>
    </row>
    <row r="109899" spans="2:3" x14ac:dyDescent="0.25">
      <c r="B109899" s="76"/>
      <c r="C109899" s="75"/>
    </row>
    <row r="109900" spans="2:3" x14ac:dyDescent="0.25">
      <c r="B109900" s="76"/>
      <c r="C109900" s="75"/>
    </row>
    <row r="109901" spans="2:3" x14ac:dyDescent="0.25">
      <c r="B109901" s="76"/>
      <c r="C109901" s="75"/>
    </row>
    <row r="109902" spans="2:3" x14ac:dyDescent="0.25">
      <c r="B109902" s="76"/>
      <c r="C109902" s="75"/>
    </row>
    <row r="109903" spans="2:3" x14ac:dyDescent="0.25">
      <c r="B109903" s="76"/>
      <c r="C109903" s="75"/>
    </row>
    <row r="109904" spans="2:3" x14ac:dyDescent="0.25">
      <c r="B109904" s="76"/>
      <c r="C109904" s="75"/>
    </row>
    <row r="109905" spans="2:3" x14ac:dyDescent="0.25">
      <c r="B109905" s="76"/>
      <c r="C109905" s="75"/>
    </row>
    <row r="110015" spans="2:3" x14ac:dyDescent="0.25">
      <c r="B110015" s="76"/>
      <c r="C110015" s="75"/>
    </row>
    <row r="110016" spans="2:3" x14ac:dyDescent="0.25">
      <c r="B110016" s="76"/>
      <c r="C110016" s="75"/>
    </row>
    <row r="110017" spans="2:3" x14ac:dyDescent="0.25">
      <c r="B110017" s="76"/>
      <c r="C110017" s="75"/>
    </row>
    <row r="110018" spans="2:3" x14ac:dyDescent="0.25">
      <c r="B110018" s="76"/>
      <c r="C110018" s="75"/>
    </row>
    <row r="110019" spans="2:3" x14ac:dyDescent="0.25">
      <c r="B110019" s="76"/>
      <c r="C110019" s="75"/>
    </row>
    <row r="110020" spans="2:3" x14ac:dyDescent="0.25">
      <c r="B110020" s="76"/>
      <c r="C110020" s="75"/>
    </row>
    <row r="110021" spans="2:3" x14ac:dyDescent="0.25">
      <c r="B110021" s="76"/>
      <c r="C110021" s="75"/>
    </row>
    <row r="110022" spans="2:3" x14ac:dyDescent="0.25">
      <c r="B110022" s="76"/>
      <c r="C110022" s="75"/>
    </row>
    <row r="110023" spans="2:3" x14ac:dyDescent="0.25">
      <c r="B110023" s="76"/>
      <c r="C110023" s="75"/>
    </row>
    <row r="110024" spans="2:3" x14ac:dyDescent="0.25">
      <c r="B110024" s="76"/>
      <c r="C110024" s="75"/>
    </row>
    <row r="110025" spans="2:3" x14ac:dyDescent="0.25">
      <c r="B110025" s="76"/>
      <c r="C110025" s="75"/>
    </row>
    <row r="110026" spans="2:3" x14ac:dyDescent="0.25">
      <c r="B110026" s="76"/>
      <c r="C110026" s="75"/>
    </row>
    <row r="110027" spans="2:3" x14ac:dyDescent="0.25">
      <c r="B110027" s="76"/>
      <c r="C110027" s="75"/>
    </row>
    <row r="110137" spans="2:3" x14ac:dyDescent="0.25">
      <c r="B110137" s="76"/>
      <c r="C110137" s="75"/>
    </row>
    <row r="110138" spans="2:3" x14ac:dyDescent="0.25">
      <c r="B110138" s="76"/>
      <c r="C110138" s="75"/>
    </row>
    <row r="110139" spans="2:3" x14ac:dyDescent="0.25">
      <c r="B110139" s="76"/>
      <c r="C110139" s="75"/>
    </row>
    <row r="110140" spans="2:3" x14ac:dyDescent="0.25">
      <c r="B110140" s="76"/>
      <c r="C110140" s="75"/>
    </row>
    <row r="110141" spans="2:3" x14ac:dyDescent="0.25">
      <c r="B110141" s="76"/>
      <c r="C110141" s="75"/>
    </row>
    <row r="110142" spans="2:3" x14ac:dyDescent="0.25">
      <c r="B110142" s="76"/>
      <c r="C110142" s="75"/>
    </row>
    <row r="110143" spans="2:3" x14ac:dyDescent="0.25">
      <c r="B110143" s="76"/>
      <c r="C110143" s="75"/>
    </row>
    <row r="110144" spans="2:3" x14ac:dyDescent="0.25">
      <c r="B110144" s="76"/>
      <c r="C110144" s="75"/>
    </row>
    <row r="110145" spans="2:3" x14ac:dyDescent="0.25">
      <c r="B110145" s="76"/>
      <c r="C110145" s="75"/>
    </row>
    <row r="110146" spans="2:3" x14ac:dyDescent="0.25">
      <c r="B110146" s="76"/>
      <c r="C110146" s="75"/>
    </row>
    <row r="110147" spans="2:3" x14ac:dyDescent="0.25">
      <c r="B110147" s="76"/>
      <c r="C110147" s="75"/>
    </row>
    <row r="110148" spans="2:3" x14ac:dyDescent="0.25">
      <c r="B110148" s="76"/>
      <c r="C110148" s="75"/>
    </row>
    <row r="110149" spans="2:3" x14ac:dyDescent="0.25">
      <c r="B110149" s="76"/>
      <c r="C110149" s="75"/>
    </row>
    <row r="110259" spans="2:3" x14ac:dyDescent="0.25">
      <c r="B110259" s="76"/>
      <c r="C110259" s="75"/>
    </row>
    <row r="110260" spans="2:3" x14ac:dyDescent="0.25">
      <c r="B110260" s="76"/>
      <c r="C110260" s="75"/>
    </row>
    <row r="110261" spans="2:3" x14ac:dyDescent="0.25">
      <c r="B110261" s="76"/>
      <c r="C110261" s="75"/>
    </row>
    <row r="110262" spans="2:3" x14ac:dyDescent="0.25">
      <c r="B110262" s="76"/>
      <c r="C110262" s="75"/>
    </row>
    <row r="110263" spans="2:3" x14ac:dyDescent="0.25">
      <c r="B110263" s="76"/>
      <c r="C110263" s="75"/>
    </row>
    <row r="110264" spans="2:3" x14ac:dyDescent="0.25">
      <c r="B110264" s="76"/>
      <c r="C110264" s="75"/>
    </row>
    <row r="110265" spans="2:3" x14ac:dyDescent="0.25">
      <c r="B110265" s="76"/>
      <c r="C110265" s="75"/>
    </row>
    <row r="110266" spans="2:3" x14ac:dyDescent="0.25">
      <c r="B110266" s="76"/>
      <c r="C110266" s="75"/>
    </row>
    <row r="110267" spans="2:3" x14ac:dyDescent="0.25">
      <c r="B110267" s="76"/>
      <c r="C110267" s="75"/>
    </row>
    <row r="110268" spans="2:3" x14ac:dyDescent="0.25">
      <c r="B110268" s="76"/>
      <c r="C110268" s="75"/>
    </row>
    <row r="110269" spans="2:3" x14ac:dyDescent="0.25">
      <c r="B110269" s="76"/>
      <c r="C110269" s="75"/>
    </row>
    <row r="110270" spans="2:3" x14ac:dyDescent="0.25">
      <c r="B110270" s="76"/>
      <c r="C110270" s="75"/>
    </row>
    <row r="110271" spans="2:3" x14ac:dyDescent="0.25">
      <c r="B110271" s="76"/>
      <c r="C110271" s="75"/>
    </row>
    <row r="110381" spans="2:3" x14ac:dyDescent="0.25">
      <c r="B110381" s="76"/>
      <c r="C110381" s="75"/>
    </row>
    <row r="110382" spans="2:3" x14ac:dyDescent="0.25">
      <c r="B110382" s="76"/>
      <c r="C110382" s="75"/>
    </row>
    <row r="110383" spans="2:3" x14ac:dyDescent="0.25">
      <c r="B110383" s="76"/>
      <c r="C110383" s="75"/>
    </row>
    <row r="110384" spans="2:3" x14ac:dyDescent="0.25">
      <c r="B110384" s="76"/>
      <c r="C110384" s="75"/>
    </row>
    <row r="110385" spans="2:3" x14ac:dyDescent="0.25">
      <c r="B110385" s="76"/>
      <c r="C110385" s="75"/>
    </row>
    <row r="110386" spans="2:3" x14ac:dyDescent="0.25">
      <c r="B110386" s="76"/>
      <c r="C110386" s="75"/>
    </row>
    <row r="110387" spans="2:3" x14ac:dyDescent="0.25">
      <c r="B110387" s="76"/>
      <c r="C110387" s="75"/>
    </row>
    <row r="110388" spans="2:3" x14ac:dyDescent="0.25">
      <c r="B110388" s="76"/>
      <c r="C110388" s="75"/>
    </row>
    <row r="110389" spans="2:3" x14ac:dyDescent="0.25">
      <c r="B110389" s="76"/>
      <c r="C110389" s="75"/>
    </row>
    <row r="110390" spans="2:3" x14ac:dyDescent="0.25">
      <c r="B110390" s="76"/>
      <c r="C110390" s="75"/>
    </row>
    <row r="110391" spans="2:3" x14ac:dyDescent="0.25">
      <c r="B110391" s="76"/>
      <c r="C110391" s="75"/>
    </row>
    <row r="110392" spans="2:3" x14ac:dyDescent="0.25">
      <c r="B110392" s="76"/>
      <c r="C110392" s="75"/>
    </row>
    <row r="110393" spans="2:3" x14ac:dyDescent="0.25">
      <c r="B110393" s="76"/>
      <c r="C110393" s="75"/>
    </row>
    <row r="110503" spans="2:3" x14ac:dyDescent="0.25">
      <c r="B110503" s="76"/>
      <c r="C110503" s="75"/>
    </row>
    <row r="110504" spans="2:3" x14ac:dyDescent="0.25">
      <c r="B110504" s="76"/>
      <c r="C110504" s="75"/>
    </row>
    <row r="110505" spans="2:3" x14ac:dyDescent="0.25">
      <c r="B110505" s="76"/>
      <c r="C110505" s="75"/>
    </row>
    <row r="110506" spans="2:3" x14ac:dyDescent="0.25">
      <c r="B110506" s="76"/>
      <c r="C110506" s="75"/>
    </row>
    <row r="110507" spans="2:3" x14ac:dyDescent="0.25">
      <c r="B110507" s="76"/>
      <c r="C110507" s="75"/>
    </row>
    <row r="110508" spans="2:3" x14ac:dyDescent="0.25">
      <c r="B110508" s="76"/>
      <c r="C110508" s="75"/>
    </row>
    <row r="110509" spans="2:3" x14ac:dyDescent="0.25">
      <c r="B110509" s="76"/>
      <c r="C110509" s="75"/>
    </row>
    <row r="110510" spans="2:3" x14ac:dyDescent="0.25">
      <c r="B110510" s="76"/>
      <c r="C110510" s="75"/>
    </row>
    <row r="110511" spans="2:3" x14ac:dyDescent="0.25">
      <c r="B110511" s="76"/>
      <c r="C110511" s="75"/>
    </row>
    <row r="110512" spans="2:3" x14ac:dyDescent="0.25">
      <c r="B110512" s="76"/>
      <c r="C110512" s="75"/>
    </row>
    <row r="110513" spans="2:3" x14ac:dyDescent="0.25">
      <c r="B110513" s="76"/>
      <c r="C110513" s="75"/>
    </row>
    <row r="110514" spans="2:3" x14ac:dyDescent="0.25">
      <c r="B110514" s="76"/>
      <c r="C110514" s="75"/>
    </row>
    <row r="110515" spans="2:3" x14ac:dyDescent="0.25">
      <c r="B110515" s="76"/>
      <c r="C110515" s="75"/>
    </row>
    <row r="110625" spans="2:3" x14ac:dyDescent="0.25">
      <c r="B110625" s="76"/>
      <c r="C110625" s="75"/>
    </row>
    <row r="110626" spans="2:3" x14ac:dyDescent="0.25">
      <c r="B110626" s="76"/>
      <c r="C110626" s="75"/>
    </row>
    <row r="110627" spans="2:3" x14ac:dyDescent="0.25">
      <c r="B110627" s="76"/>
      <c r="C110627" s="75"/>
    </row>
    <row r="110628" spans="2:3" x14ac:dyDescent="0.25">
      <c r="B110628" s="76"/>
      <c r="C110628" s="75"/>
    </row>
    <row r="110629" spans="2:3" x14ac:dyDescent="0.25">
      <c r="B110629" s="76"/>
      <c r="C110629" s="75"/>
    </row>
    <row r="110630" spans="2:3" x14ac:dyDescent="0.25">
      <c r="B110630" s="76"/>
      <c r="C110630" s="75"/>
    </row>
    <row r="110631" spans="2:3" x14ac:dyDescent="0.25">
      <c r="B110631" s="76"/>
      <c r="C110631" s="75"/>
    </row>
    <row r="110632" spans="2:3" x14ac:dyDescent="0.25">
      <c r="B110632" s="76"/>
      <c r="C110632" s="75"/>
    </row>
    <row r="110633" spans="2:3" x14ac:dyDescent="0.25">
      <c r="B110633" s="76"/>
      <c r="C110633" s="75"/>
    </row>
    <row r="110634" spans="2:3" x14ac:dyDescent="0.25">
      <c r="B110634" s="76"/>
      <c r="C110634" s="75"/>
    </row>
    <row r="110635" spans="2:3" x14ac:dyDescent="0.25">
      <c r="B110635" s="76"/>
      <c r="C110635" s="75"/>
    </row>
    <row r="110636" spans="2:3" x14ac:dyDescent="0.25">
      <c r="B110636" s="76"/>
      <c r="C110636" s="75"/>
    </row>
    <row r="110637" spans="2:3" x14ac:dyDescent="0.25">
      <c r="B110637" s="76"/>
      <c r="C110637" s="75"/>
    </row>
    <row r="110747" spans="2:3" x14ac:dyDescent="0.25">
      <c r="B110747" s="76"/>
      <c r="C110747" s="75"/>
    </row>
    <row r="110748" spans="2:3" x14ac:dyDescent="0.25">
      <c r="B110748" s="76"/>
      <c r="C110748" s="75"/>
    </row>
    <row r="110749" spans="2:3" x14ac:dyDescent="0.25">
      <c r="B110749" s="76"/>
      <c r="C110749" s="75"/>
    </row>
    <row r="110750" spans="2:3" x14ac:dyDescent="0.25">
      <c r="B110750" s="76"/>
      <c r="C110750" s="75"/>
    </row>
    <row r="110751" spans="2:3" x14ac:dyDescent="0.25">
      <c r="B110751" s="76"/>
      <c r="C110751" s="75"/>
    </row>
    <row r="110752" spans="2:3" x14ac:dyDescent="0.25">
      <c r="B110752" s="76"/>
      <c r="C110752" s="75"/>
    </row>
    <row r="110753" spans="2:3" x14ac:dyDescent="0.25">
      <c r="B110753" s="76"/>
      <c r="C110753" s="75"/>
    </row>
    <row r="110754" spans="2:3" x14ac:dyDescent="0.25">
      <c r="B110754" s="76"/>
      <c r="C110754" s="75"/>
    </row>
    <row r="110755" spans="2:3" x14ac:dyDescent="0.25">
      <c r="B110755" s="76"/>
      <c r="C110755" s="75"/>
    </row>
    <row r="110756" spans="2:3" x14ac:dyDescent="0.25">
      <c r="B110756" s="76"/>
      <c r="C110756" s="75"/>
    </row>
    <row r="110757" spans="2:3" x14ac:dyDescent="0.25">
      <c r="B110757" s="76"/>
      <c r="C110757" s="75"/>
    </row>
    <row r="110758" spans="2:3" x14ac:dyDescent="0.25">
      <c r="B110758" s="76"/>
      <c r="C110758" s="75"/>
    </row>
    <row r="110759" spans="2:3" x14ac:dyDescent="0.25">
      <c r="B110759" s="76"/>
      <c r="C110759" s="75"/>
    </row>
    <row r="110869" spans="2:3" x14ac:dyDescent="0.25">
      <c r="B110869" s="76"/>
      <c r="C110869" s="75"/>
    </row>
    <row r="110870" spans="2:3" x14ac:dyDescent="0.25">
      <c r="B110870" s="76"/>
      <c r="C110870" s="75"/>
    </row>
    <row r="110871" spans="2:3" x14ac:dyDescent="0.25">
      <c r="B110871" s="76"/>
      <c r="C110871" s="75"/>
    </row>
    <row r="110872" spans="2:3" x14ac:dyDescent="0.25">
      <c r="B110872" s="76"/>
      <c r="C110872" s="75"/>
    </row>
    <row r="110873" spans="2:3" x14ac:dyDescent="0.25">
      <c r="B110873" s="76"/>
      <c r="C110873" s="75"/>
    </row>
    <row r="110874" spans="2:3" x14ac:dyDescent="0.25">
      <c r="B110874" s="76"/>
      <c r="C110874" s="75"/>
    </row>
    <row r="110875" spans="2:3" x14ac:dyDescent="0.25">
      <c r="B110875" s="76"/>
      <c r="C110875" s="75"/>
    </row>
    <row r="110876" spans="2:3" x14ac:dyDescent="0.25">
      <c r="B110876" s="76"/>
      <c r="C110876" s="75"/>
    </row>
    <row r="110877" spans="2:3" x14ac:dyDescent="0.25">
      <c r="B110877" s="76"/>
      <c r="C110877" s="75"/>
    </row>
    <row r="110878" spans="2:3" x14ac:dyDescent="0.25">
      <c r="B110878" s="76"/>
      <c r="C110878" s="75"/>
    </row>
    <row r="110879" spans="2:3" x14ac:dyDescent="0.25">
      <c r="B110879" s="76"/>
      <c r="C110879" s="75"/>
    </row>
    <row r="110880" spans="2:3" x14ac:dyDescent="0.25">
      <c r="B110880" s="76"/>
      <c r="C110880" s="75"/>
    </row>
    <row r="110881" spans="2:3" x14ac:dyDescent="0.25">
      <c r="B110881" s="76"/>
      <c r="C110881" s="75"/>
    </row>
    <row r="110991" spans="2:3" x14ac:dyDescent="0.25">
      <c r="B110991" s="76"/>
      <c r="C110991" s="75"/>
    </row>
    <row r="110992" spans="2:3" x14ac:dyDescent="0.25">
      <c r="B110992" s="76"/>
      <c r="C110992" s="75"/>
    </row>
    <row r="110993" spans="2:3" x14ac:dyDescent="0.25">
      <c r="B110993" s="76"/>
      <c r="C110993" s="75"/>
    </row>
    <row r="110994" spans="2:3" x14ac:dyDescent="0.25">
      <c r="B110994" s="76"/>
      <c r="C110994" s="75"/>
    </row>
    <row r="110995" spans="2:3" x14ac:dyDescent="0.25">
      <c r="B110995" s="76"/>
      <c r="C110995" s="75"/>
    </row>
    <row r="110996" spans="2:3" x14ac:dyDescent="0.25">
      <c r="B110996" s="76"/>
      <c r="C110996" s="75"/>
    </row>
    <row r="110997" spans="2:3" x14ac:dyDescent="0.25">
      <c r="B110997" s="76"/>
      <c r="C110997" s="75"/>
    </row>
    <row r="110998" spans="2:3" x14ac:dyDescent="0.25">
      <c r="B110998" s="76"/>
      <c r="C110998" s="75"/>
    </row>
    <row r="110999" spans="2:3" x14ac:dyDescent="0.25">
      <c r="B110999" s="76"/>
      <c r="C110999" s="75"/>
    </row>
    <row r="111000" spans="2:3" x14ac:dyDescent="0.25">
      <c r="B111000" s="76"/>
      <c r="C111000" s="75"/>
    </row>
    <row r="111001" spans="2:3" x14ac:dyDescent="0.25">
      <c r="B111001" s="76"/>
      <c r="C111001" s="75"/>
    </row>
    <row r="111002" spans="2:3" x14ac:dyDescent="0.25">
      <c r="B111002" s="76"/>
      <c r="C111002" s="75"/>
    </row>
    <row r="111003" spans="2:3" x14ac:dyDescent="0.25">
      <c r="B111003" s="76"/>
      <c r="C111003" s="75"/>
    </row>
    <row r="111113" spans="2:3" x14ac:dyDescent="0.25">
      <c r="B111113" s="76"/>
      <c r="C111113" s="75"/>
    </row>
    <row r="111114" spans="2:3" x14ac:dyDescent="0.25">
      <c r="B111114" s="76"/>
      <c r="C111114" s="75"/>
    </row>
    <row r="111115" spans="2:3" x14ac:dyDescent="0.25">
      <c r="B111115" s="76"/>
      <c r="C111115" s="75"/>
    </row>
    <row r="111116" spans="2:3" x14ac:dyDescent="0.25">
      <c r="B111116" s="76"/>
      <c r="C111116" s="75"/>
    </row>
    <row r="111117" spans="2:3" x14ac:dyDescent="0.25">
      <c r="B111117" s="76"/>
      <c r="C111117" s="75"/>
    </row>
    <row r="111118" spans="2:3" x14ac:dyDescent="0.25">
      <c r="B111118" s="76"/>
      <c r="C111118" s="75"/>
    </row>
    <row r="111119" spans="2:3" x14ac:dyDescent="0.25">
      <c r="B111119" s="76"/>
      <c r="C111119" s="75"/>
    </row>
    <row r="111120" spans="2:3" x14ac:dyDescent="0.25">
      <c r="B111120" s="76"/>
      <c r="C111120" s="75"/>
    </row>
    <row r="111121" spans="2:3" x14ac:dyDescent="0.25">
      <c r="B111121" s="76"/>
      <c r="C111121" s="75"/>
    </row>
    <row r="111122" spans="2:3" x14ac:dyDescent="0.25">
      <c r="B111122" s="76"/>
      <c r="C111122" s="75"/>
    </row>
    <row r="111123" spans="2:3" x14ac:dyDescent="0.25">
      <c r="B111123" s="76"/>
      <c r="C111123" s="75"/>
    </row>
    <row r="111124" spans="2:3" x14ac:dyDescent="0.25">
      <c r="B111124" s="76"/>
      <c r="C111124" s="75"/>
    </row>
    <row r="111125" spans="2:3" x14ac:dyDescent="0.25">
      <c r="B111125" s="76"/>
      <c r="C111125" s="75"/>
    </row>
    <row r="111235" spans="2:3" x14ac:dyDescent="0.25">
      <c r="B111235" s="76"/>
      <c r="C111235" s="75"/>
    </row>
    <row r="111236" spans="2:3" x14ac:dyDescent="0.25">
      <c r="B111236" s="76"/>
      <c r="C111236" s="75"/>
    </row>
    <row r="111237" spans="2:3" x14ac:dyDescent="0.25">
      <c r="B111237" s="76"/>
      <c r="C111237" s="75"/>
    </row>
    <row r="111238" spans="2:3" x14ac:dyDescent="0.25">
      <c r="B111238" s="76"/>
      <c r="C111238" s="75"/>
    </row>
    <row r="111239" spans="2:3" x14ac:dyDescent="0.25">
      <c r="B111239" s="76"/>
      <c r="C111239" s="75"/>
    </row>
    <row r="111240" spans="2:3" x14ac:dyDescent="0.25">
      <c r="B111240" s="76"/>
      <c r="C111240" s="75"/>
    </row>
    <row r="111241" spans="2:3" x14ac:dyDescent="0.25">
      <c r="B111241" s="76"/>
      <c r="C111241" s="75"/>
    </row>
    <row r="111242" spans="2:3" x14ac:dyDescent="0.25">
      <c r="B111242" s="76"/>
      <c r="C111242" s="75"/>
    </row>
    <row r="111243" spans="2:3" x14ac:dyDescent="0.25">
      <c r="B111243" s="76"/>
      <c r="C111243" s="75"/>
    </row>
    <row r="111244" spans="2:3" x14ac:dyDescent="0.25">
      <c r="B111244" s="76"/>
      <c r="C111244" s="75"/>
    </row>
    <row r="111245" spans="2:3" x14ac:dyDescent="0.25">
      <c r="B111245" s="76"/>
      <c r="C111245" s="75"/>
    </row>
    <row r="111246" spans="2:3" x14ac:dyDescent="0.25">
      <c r="B111246" s="76"/>
      <c r="C111246" s="75"/>
    </row>
    <row r="111247" spans="2:3" x14ac:dyDescent="0.25">
      <c r="B111247" s="76"/>
      <c r="C111247" s="75"/>
    </row>
    <row r="111357" spans="2:3" x14ac:dyDescent="0.25">
      <c r="B111357" s="76"/>
      <c r="C111357" s="75"/>
    </row>
    <row r="111358" spans="2:3" x14ac:dyDescent="0.25">
      <c r="B111358" s="76"/>
      <c r="C111358" s="75"/>
    </row>
    <row r="111359" spans="2:3" x14ac:dyDescent="0.25">
      <c r="B111359" s="76"/>
      <c r="C111359" s="75"/>
    </row>
    <row r="111360" spans="2:3" x14ac:dyDescent="0.25">
      <c r="B111360" s="76"/>
      <c r="C111360" s="75"/>
    </row>
    <row r="111361" spans="2:3" x14ac:dyDescent="0.25">
      <c r="B111361" s="76"/>
      <c r="C111361" s="75"/>
    </row>
    <row r="111362" spans="2:3" x14ac:dyDescent="0.25">
      <c r="B111362" s="76"/>
      <c r="C111362" s="75"/>
    </row>
    <row r="111363" spans="2:3" x14ac:dyDescent="0.25">
      <c r="B111363" s="76"/>
      <c r="C111363" s="75"/>
    </row>
    <row r="111364" spans="2:3" x14ac:dyDescent="0.25">
      <c r="B111364" s="76"/>
      <c r="C111364" s="75"/>
    </row>
    <row r="111365" spans="2:3" x14ac:dyDescent="0.25">
      <c r="B111365" s="76"/>
      <c r="C111365" s="75"/>
    </row>
    <row r="111366" spans="2:3" x14ac:dyDescent="0.25">
      <c r="B111366" s="76"/>
      <c r="C111366" s="75"/>
    </row>
    <row r="111367" spans="2:3" x14ac:dyDescent="0.25">
      <c r="B111367" s="76"/>
      <c r="C111367" s="75"/>
    </row>
    <row r="111368" spans="2:3" x14ac:dyDescent="0.25">
      <c r="B111368" s="76"/>
      <c r="C111368" s="75"/>
    </row>
    <row r="111369" spans="2:3" x14ac:dyDescent="0.25">
      <c r="B111369" s="76"/>
      <c r="C111369" s="75"/>
    </row>
    <row r="111479" spans="2:3" x14ac:dyDescent="0.25">
      <c r="B111479" s="76"/>
      <c r="C111479" s="75"/>
    </row>
    <row r="111480" spans="2:3" x14ac:dyDescent="0.25">
      <c r="B111480" s="76"/>
      <c r="C111480" s="75"/>
    </row>
    <row r="111481" spans="2:3" x14ac:dyDescent="0.25">
      <c r="B111481" s="76"/>
      <c r="C111481" s="75"/>
    </row>
    <row r="111482" spans="2:3" x14ac:dyDescent="0.25">
      <c r="B111482" s="76"/>
      <c r="C111482" s="75"/>
    </row>
    <row r="111483" spans="2:3" x14ac:dyDescent="0.25">
      <c r="B111483" s="76"/>
      <c r="C111483" s="75"/>
    </row>
    <row r="111484" spans="2:3" x14ac:dyDescent="0.25">
      <c r="B111484" s="76"/>
      <c r="C111484" s="75"/>
    </row>
    <row r="111485" spans="2:3" x14ac:dyDescent="0.25">
      <c r="B111485" s="76"/>
      <c r="C111485" s="75"/>
    </row>
    <row r="111486" spans="2:3" x14ac:dyDescent="0.25">
      <c r="B111486" s="76"/>
      <c r="C111486" s="75"/>
    </row>
    <row r="111487" spans="2:3" x14ac:dyDescent="0.25">
      <c r="B111487" s="76"/>
      <c r="C111487" s="75"/>
    </row>
    <row r="111488" spans="2:3" x14ac:dyDescent="0.25">
      <c r="B111488" s="76"/>
      <c r="C111488" s="75"/>
    </row>
    <row r="111489" spans="2:3" x14ac:dyDescent="0.25">
      <c r="B111489" s="76"/>
      <c r="C111489" s="75"/>
    </row>
    <row r="111490" spans="2:3" x14ac:dyDescent="0.25">
      <c r="B111490" s="76"/>
      <c r="C111490" s="75"/>
    </row>
    <row r="111491" spans="2:3" x14ac:dyDescent="0.25">
      <c r="B111491" s="76"/>
      <c r="C111491" s="75"/>
    </row>
    <row r="111601" spans="2:3" x14ac:dyDescent="0.25">
      <c r="B111601" s="76"/>
      <c r="C111601" s="75"/>
    </row>
    <row r="111602" spans="2:3" x14ac:dyDescent="0.25">
      <c r="B111602" s="76"/>
      <c r="C111602" s="75"/>
    </row>
    <row r="111603" spans="2:3" x14ac:dyDescent="0.25">
      <c r="B111603" s="76"/>
      <c r="C111603" s="75"/>
    </row>
    <row r="111604" spans="2:3" x14ac:dyDescent="0.25">
      <c r="B111604" s="76"/>
      <c r="C111604" s="75"/>
    </row>
    <row r="111605" spans="2:3" x14ac:dyDescent="0.25">
      <c r="B111605" s="76"/>
      <c r="C111605" s="75"/>
    </row>
    <row r="111606" spans="2:3" x14ac:dyDescent="0.25">
      <c r="B111606" s="76"/>
      <c r="C111606" s="75"/>
    </row>
    <row r="111607" spans="2:3" x14ac:dyDescent="0.25">
      <c r="B111607" s="76"/>
      <c r="C111607" s="75"/>
    </row>
    <row r="111608" spans="2:3" x14ac:dyDescent="0.25">
      <c r="B111608" s="76"/>
      <c r="C111608" s="75"/>
    </row>
    <row r="111609" spans="2:3" x14ac:dyDescent="0.25">
      <c r="B111609" s="76"/>
      <c r="C111609" s="75"/>
    </row>
    <row r="111610" spans="2:3" x14ac:dyDescent="0.25">
      <c r="B111610" s="76"/>
      <c r="C111610" s="75"/>
    </row>
    <row r="111611" spans="2:3" x14ac:dyDescent="0.25">
      <c r="B111611" s="76"/>
      <c r="C111611" s="75"/>
    </row>
    <row r="111612" spans="2:3" x14ac:dyDescent="0.25">
      <c r="B111612" s="76"/>
      <c r="C111612" s="75"/>
    </row>
    <row r="111613" spans="2:3" x14ac:dyDescent="0.25">
      <c r="B111613" s="76"/>
      <c r="C111613" s="75"/>
    </row>
    <row r="111723" spans="2:3" x14ac:dyDescent="0.25">
      <c r="B111723" s="76"/>
      <c r="C111723" s="75"/>
    </row>
    <row r="111724" spans="2:3" x14ac:dyDescent="0.25">
      <c r="B111724" s="76"/>
      <c r="C111724" s="75"/>
    </row>
    <row r="111725" spans="2:3" x14ac:dyDescent="0.25">
      <c r="B111725" s="76"/>
      <c r="C111725" s="75"/>
    </row>
    <row r="111726" spans="2:3" x14ac:dyDescent="0.25">
      <c r="B111726" s="76"/>
      <c r="C111726" s="75"/>
    </row>
    <row r="111727" spans="2:3" x14ac:dyDescent="0.25">
      <c r="B111727" s="76"/>
      <c r="C111727" s="75"/>
    </row>
    <row r="111728" spans="2:3" x14ac:dyDescent="0.25">
      <c r="B111728" s="76"/>
      <c r="C111728" s="75"/>
    </row>
    <row r="111729" spans="2:3" x14ac:dyDescent="0.25">
      <c r="B111729" s="76"/>
      <c r="C111729" s="75"/>
    </row>
    <row r="111730" spans="2:3" x14ac:dyDescent="0.25">
      <c r="B111730" s="76"/>
      <c r="C111730" s="75"/>
    </row>
    <row r="111731" spans="2:3" x14ac:dyDescent="0.25">
      <c r="B111731" s="76"/>
      <c r="C111731" s="75"/>
    </row>
    <row r="111732" spans="2:3" x14ac:dyDescent="0.25">
      <c r="B111732" s="76"/>
      <c r="C111732" s="75"/>
    </row>
    <row r="111733" spans="2:3" x14ac:dyDescent="0.25">
      <c r="B111733" s="76"/>
      <c r="C111733" s="75"/>
    </row>
    <row r="111734" spans="2:3" x14ac:dyDescent="0.25">
      <c r="B111734" s="76"/>
      <c r="C111734" s="75"/>
    </row>
    <row r="111735" spans="2:3" x14ac:dyDescent="0.25">
      <c r="B111735" s="76"/>
      <c r="C111735" s="75"/>
    </row>
    <row r="111845" spans="2:3" x14ac:dyDescent="0.25">
      <c r="B111845" s="76"/>
      <c r="C111845" s="75"/>
    </row>
    <row r="111846" spans="2:3" x14ac:dyDescent="0.25">
      <c r="B111846" s="76"/>
      <c r="C111846" s="75"/>
    </row>
    <row r="111847" spans="2:3" x14ac:dyDescent="0.25">
      <c r="B111847" s="76"/>
      <c r="C111847" s="75"/>
    </row>
    <row r="111848" spans="2:3" x14ac:dyDescent="0.25">
      <c r="B111848" s="76"/>
      <c r="C111848" s="75"/>
    </row>
    <row r="111849" spans="2:3" x14ac:dyDescent="0.25">
      <c r="B111849" s="76"/>
      <c r="C111849" s="75"/>
    </row>
    <row r="111850" spans="2:3" x14ac:dyDescent="0.25">
      <c r="B111850" s="76"/>
      <c r="C111850" s="75"/>
    </row>
    <row r="111851" spans="2:3" x14ac:dyDescent="0.25">
      <c r="B111851" s="76"/>
      <c r="C111851" s="75"/>
    </row>
    <row r="111852" spans="2:3" x14ac:dyDescent="0.25">
      <c r="B111852" s="76"/>
      <c r="C111852" s="75"/>
    </row>
    <row r="111853" spans="2:3" x14ac:dyDescent="0.25">
      <c r="B111853" s="76"/>
      <c r="C111853" s="75"/>
    </row>
    <row r="111854" spans="2:3" x14ac:dyDescent="0.25">
      <c r="B111854" s="76"/>
      <c r="C111854" s="75"/>
    </row>
    <row r="111855" spans="2:3" x14ac:dyDescent="0.25">
      <c r="B111855" s="76"/>
      <c r="C111855" s="75"/>
    </row>
    <row r="111856" spans="2:3" x14ac:dyDescent="0.25">
      <c r="B111856" s="76"/>
      <c r="C111856" s="75"/>
    </row>
    <row r="111857" spans="2:3" x14ac:dyDescent="0.25">
      <c r="B111857" s="76"/>
      <c r="C111857" s="75"/>
    </row>
    <row r="111967" spans="2:3" x14ac:dyDescent="0.25">
      <c r="B111967" s="76"/>
      <c r="C111967" s="75"/>
    </row>
    <row r="111968" spans="2:3" x14ac:dyDescent="0.25">
      <c r="B111968" s="76"/>
      <c r="C111968" s="75"/>
    </row>
    <row r="111969" spans="2:3" x14ac:dyDescent="0.25">
      <c r="B111969" s="76"/>
      <c r="C111969" s="75"/>
    </row>
    <row r="111970" spans="2:3" x14ac:dyDescent="0.25">
      <c r="B111970" s="76"/>
      <c r="C111970" s="75"/>
    </row>
    <row r="111971" spans="2:3" x14ac:dyDescent="0.25">
      <c r="B111971" s="76"/>
      <c r="C111971" s="75"/>
    </row>
    <row r="111972" spans="2:3" x14ac:dyDescent="0.25">
      <c r="B111972" s="76"/>
      <c r="C111972" s="75"/>
    </row>
    <row r="111973" spans="2:3" x14ac:dyDescent="0.25">
      <c r="B111973" s="76"/>
      <c r="C111973" s="75"/>
    </row>
    <row r="111974" spans="2:3" x14ac:dyDescent="0.25">
      <c r="B111974" s="76"/>
      <c r="C111974" s="75"/>
    </row>
    <row r="111975" spans="2:3" x14ac:dyDescent="0.25">
      <c r="B111975" s="76"/>
      <c r="C111975" s="75"/>
    </row>
    <row r="111976" spans="2:3" x14ac:dyDescent="0.25">
      <c r="B111976" s="76"/>
      <c r="C111976" s="75"/>
    </row>
    <row r="111977" spans="2:3" x14ac:dyDescent="0.25">
      <c r="B111977" s="76"/>
      <c r="C111977" s="75"/>
    </row>
    <row r="111978" spans="2:3" x14ac:dyDescent="0.25">
      <c r="B111978" s="76"/>
      <c r="C111978" s="75"/>
    </row>
    <row r="111979" spans="2:3" x14ac:dyDescent="0.25">
      <c r="B111979" s="76"/>
      <c r="C111979" s="75"/>
    </row>
    <row r="112089" spans="2:3" x14ac:dyDescent="0.25">
      <c r="B112089" s="76"/>
      <c r="C112089" s="75"/>
    </row>
    <row r="112090" spans="2:3" x14ac:dyDescent="0.25">
      <c r="B112090" s="76"/>
      <c r="C112090" s="75"/>
    </row>
    <row r="112091" spans="2:3" x14ac:dyDescent="0.25">
      <c r="B112091" s="76"/>
      <c r="C112091" s="75"/>
    </row>
    <row r="112092" spans="2:3" x14ac:dyDescent="0.25">
      <c r="B112092" s="76"/>
      <c r="C112092" s="75"/>
    </row>
    <row r="112093" spans="2:3" x14ac:dyDescent="0.25">
      <c r="B112093" s="76"/>
      <c r="C112093" s="75"/>
    </row>
    <row r="112094" spans="2:3" x14ac:dyDescent="0.25">
      <c r="B112094" s="76"/>
      <c r="C112094" s="75"/>
    </row>
    <row r="112095" spans="2:3" x14ac:dyDescent="0.25">
      <c r="B112095" s="76"/>
      <c r="C112095" s="75"/>
    </row>
    <row r="112096" spans="2:3" x14ac:dyDescent="0.25">
      <c r="B112096" s="76"/>
      <c r="C112096" s="75"/>
    </row>
    <row r="112097" spans="2:3" x14ac:dyDescent="0.25">
      <c r="B112097" s="76"/>
      <c r="C112097" s="75"/>
    </row>
    <row r="112098" spans="2:3" x14ac:dyDescent="0.25">
      <c r="B112098" s="76"/>
      <c r="C112098" s="75"/>
    </row>
    <row r="112099" spans="2:3" x14ac:dyDescent="0.25">
      <c r="B112099" s="76"/>
      <c r="C112099" s="75"/>
    </row>
    <row r="112100" spans="2:3" x14ac:dyDescent="0.25">
      <c r="B112100" s="76"/>
      <c r="C112100" s="75"/>
    </row>
    <row r="112101" spans="2:3" x14ac:dyDescent="0.25">
      <c r="B112101" s="76"/>
      <c r="C112101" s="75"/>
    </row>
    <row r="112211" spans="2:3" x14ac:dyDescent="0.25">
      <c r="B112211" s="76"/>
      <c r="C112211" s="75"/>
    </row>
    <row r="112212" spans="2:3" x14ac:dyDescent="0.25">
      <c r="B112212" s="76"/>
      <c r="C112212" s="75"/>
    </row>
    <row r="112213" spans="2:3" x14ac:dyDescent="0.25">
      <c r="B112213" s="76"/>
      <c r="C112213" s="75"/>
    </row>
    <row r="112214" spans="2:3" x14ac:dyDescent="0.25">
      <c r="B112214" s="76"/>
      <c r="C112214" s="75"/>
    </row>
    <row r="112215" spans="2:3" x14ac:dyDescent="0.25">
      <c r="B112215" s="76"/>
      <c r="C112215" s="75"/>
    </row>
    <row r="112216" spans="2:3" x14ac:dyDescent="0.25">
      <c r="B112216" s="76"/>
      <c r="C112216" s="75"/>
    </row>
    <row r="112217" spans="2:3" x14ac:dyDescent="0.25">
      <c r="B112217" s="76"/>
      <c r="C112217" s="75"/>
    </row>
    <row r="112218" spans="2:3" x14ac:dyDescent="0.25">
      <c r="B112218" s="76"/>
      <c r="C112218" s="75"/>
    </row>
    <row r="112219" spans="2:3" x14ac:dyDescent="0.25">
      <c r="B112219" s="76"/>
      <c r="C112219" s="75"/>
    </row>
    <row r="112220" spans="2:3" x14ac:dyDescent="0.25">
      <c r="B112220" s="76"/>
      <c r="C112220" s="75"/>
    </row>
    <row r="112221" spans="2:3" x14ac:dyDescent="0.25">
      <c r="B112221" s="76"/>
      <c r="C112221" s="75"/>
    </row>
    <row r="112222" spans="2:3" x14ac:dyDescent="0.25">
      <c r="B112222" s="76"/>
      <c r="C112222" s="75"/>
    </row>
    <row r="112223" spans="2:3" x14ac:dyDescent="0.25">
      <c r="B112223" s="76"/>
      <c r="C112223" s="75"/>
    </row>
    <row r="112333" spans="2:3" x14ac:dyDescent="0.25">
      <c r="B112333" s="76"/>
      <c r="C112333" s="75"/>
    </row>
    <row r="112334" spans="2:3" x14ac:dyDescent="0.25">
      <c r="B112334" s="76"/>
      <c r="C112334" s="75"/>
    </row>
    <row r="112335" spans="2:3" x14ac:dyDescent="0.25">
      <c r="B112335" s="76"/>
      <c r="C112335" s="75"/>
    </row>
    <row r="112336" spans="2:3" x14ac:dyDescent="0.25">
      <c r="B112336" s="76"/>
      <c r="C112336" s="75"/>
    </row>
    <row r="112337" spans="2:3" x14ac:dyDescent="0.25">
      <c r="B112337" s="76"/>
      <c r="C112337" s="75"/>
    </row>
    <row r="112338" spans="2:3" x14ac:dyDescent="0.25">
      <c r="B112338" s="76"/>
      <c r="C112338" s="75"/>
    </row>
    <row r="112339" spans="2:3" x14ac:dyDescent="0.25">
      <c r="B112339" s="76"/>
      <c r="C112339" s="75"/>
    </row>
    <row r="112340" spans="2:3" x14ac:dyDescent="0.25">
      <c r="B112340" s="76"/>
      <c r="C112340" s="75"/>
    </row>
    <row r="112341" spans="2:3" x14ac:dyDescent="0.25">
      <c r="B112341" s="76"/>
      <c r="C112341" s="75"/>
    </row>
    <row r="112342" spans="2:3" x14ac:dyDescent="0.25">
      <c r="B112342" s="76"/>
      <c r="C112342" s="75"/>
    </row>
    <row r="112343" spans="2:3" x14ac:dyDescent="0.25">
      <c r="B112343" s="76"/>
      <c r="C112343" s="75"/>
    </row>
    <row r="112344" spans="2:3" x14ac:dyDescent="0.25">
      <c r="B112344" s="76"/>
      <c r="C112344" s="75"/>
    </row>
    <row r="112345" spans="2:3" x14ac:dyDescent="0.25">
      <c r="B112345" s="76"/>
      <c r="C112345" s="75"/>
    </row>
    <row r="112455" spans="2:3" x14ac:dyDescent="0.25">
      <c r="B112455" s="76"/>
      <c r="C112455" s="75"/>
    </row>
    <row r="112456" spans="2:3" x14ac:dyDescent="0.25">
      <c r="B112456" s="76"/>
      <c r="C112456" s="75"/>
    </row>
    <row r="112457" spans="2:3" x14ac:dyDescent="0.25">
      <c r="B112457" s="76"/>
      <c r="C112457" s="75"/>
    </row>
    <row r="112458" spans="2:3" x14ac:dyDescent="0.25">
      <c r="B112458" s="76"/>
      <c r="C112458" s="75"/>
    </row>
    <row r="112459" spans="2:3" x14ac:dyDescent="0.25">
      <c r="B112459" s="76"/>
      <c r="C112459" s="75"/>
    </row>
    <row r="112460" spans="2:3" x14ac:dyDescent="0.25">
      <c r="B112460" s="76"/>
      <c r="C112460" s="75"/>
    </row>
    <row r="112461" spans="2:3" x14ac:dyDescent="0.25">
      <c r="B112461" s="76"/>
      <c r="C112461" s="75"/>
    </row>
    <row r="112462" spans="2:3" x14ac:dyDescent="0.25">
      <c r="B112462" s="76"/>
      <c r="C112462" s="75"/>
    </row>
    <row r="112463" spans="2:3" x14ac:dyDescent="0.25">
      <c r="B112463" s="76"/>
      <c r="C112463" s="75"/>
    </row>
    <row r="112464" spans="2:3" x14ac:dyDescent="0.25">
      <c r="B112464" s="76"/>
      <c r="C112464" s="75"/>
    </row>
    <row r="112465" spans="2:3" x14ac:dyDescent="0.25">
      <c r="B112465" s="76"/>
      <c r="C112465" s="75"/>
    </row>
    <row r="112466" spans="2:3" x14ac:dyDescent="0.25">
      <c r="B112466" s="76"/>
      <c r="C112466" s="75"/>
    </row>
    <row r="112467" spans="2:3" x14ac:dyDescent="0.25">
      <c r="B112467" s="76"/>
      <c r="C112467" s="75"/>
    </row>
    <row r="112577" spans="2:3" x14ac:dyDescent="0.25">
      <c r="B112577" s="76"/>
      <c r="C112577" s="75"/>
    </row>
    <row r="112578" spans="2:3" x14ac:dyDescent="0.25">
      <c r="B112578" s="76"/>
      <c r="C112578" s="75"/>
    </row>
    <row r="112579" spans="2:3" x14ac:dyDescent="0.25">
      <c r="B112579" s="76"/>
      <c r="C112579" s="75"/>
    </row>
    <row r="112580" spans="2:3" x14ac:dyDescent="0.25">
      <c r="B112580" s="76"/>
      <c r="C112580" s="75"/>
    </row>
    <row r="112581" spans="2:3" x14ac:dyDescent="0.25">
      <c r="B112581" s="76"/>
      <c r="C112581" s="75"/>
    </row>
    <row r="112582" spans="2:3" x14ac:dyDescent="0.25">
      <c r="B112582" s="76"/>
      <c r="C112582" s="75"/>
    </row>
    <row r="112583" spans="2:3" x14ac:dyDescent="0.25">
      <c r="B112583" s="76"/>
      <c r="C112583" s="75"/>
    </row>
    <row r="112584" spans="2:3" x14ac:dyDescent="0.25">
      <c r="B112584" s="76"/>
      <c r="C112584" s="75"/>
    </row>
    <row r="112585" spans="2:3" x14ac:dyDescent="0.25">
      <c r="B112585" s="76"/>
      <c r="C112585" s="75"/>
    </row>
    <row r="112586" spans="2:3" x14ac:dyDescent="0.25">
      <c r="B112586" s="76"/>
      <c r="C112586" s="75"/>
    </row>
    <row r="112587" spans="2:3" x14ac:dyDescent="0.25">
      <c r="B112587" s="76"/>
      <c r="C112587" s="75"/>
    </row>
    <row r="112588" spans="2:3" x14ac:dyDescent="0.25">
      <c r="B112588" s="76"/>
      <c r="C112588" s="75"/>
    </row>
    <row r="112589" spans="2:3" x14ac:dyDescent="0.25">
      <c r="B112589" s="76"/>
      <c r="C112589" s="75"/>
    </row>
    <row r="112699" spans="2:3" x14ac:dyDescent="0.25">
      <c r="B112699" s="76"/>
      <c r="C112699" s="75"/>
    </row>
    <row r="112700" spans="2:3" x14ac:dyDescent="0.25">
      <c r="B112700" s="76"/>
      <c r="C112700" s="75"/>
    </row>
    <row r="112701" spans="2:3" x14ac:dyDescent="0.25">
      <c r="B112701" s="76"/>
      <c r="C112701" s="75"/>
    </row>
    <row r="112702" spans="2:3" x14ac:dyDescent="0.25">
      <c r="B112702" s="76"/>
      <c r="C112702" s="75"/>
    </row>
    <row r="112703" spans="2:3" x14ac:dyDescent="0.25">
      <c r="B112703" s="76"/>
      <c r="C112703" s="75"/>
    </row>
    <row r="112704" spans="2:3" x14ac:dyDescent="0.25">
      <c r="B112704" s="76"/>
      <c r="C112704" s="75"/>
    </row>
    <row r="112705" spans="2:3" x14ac:dyDescent="0.25">
      <c r="B112705" s="76"/>
      <c r="C112705" s="75"/>
    </row>
    <row r="112706" spans="2:3" x14ac:dyDescent="0.25">
      <c r="B112706" s="76"/>
      <c r="C112706" s="75"/>
    </row>
    <row r="112707" spans="2:3" x14ac:dyDescent="0.25">
      <c r="B112707" s="76"/>
      <c r="C112707" s="75"/>
    </row>
    <row r="112708" spans="2:3" x14ac:dyDescent="0.25">
      <c r="B112708" s="76"/>
      <c r="C112708" s="75"/>
    </row>
    <row r="112709" spans="2:3" x14ac:dyDescent="0.25">
      <c r="B112709" s="76"/>
      <c r="C112709" s="75"/>
    </row>
    <row r="112710" spans="2:3" x14ac:dyDescent="0.25">
      <c r="B112710" s="76"/>
      <c r="C112710" s="75"/>
    </row>
    <row r="112711" spans="2:3" x14ac:dyDescent="0.25">
      <c r="B112711" s="76"/>
      <c r="C112711" s="75"/>
    </row>
    <row r="112821" spans="2:3" x14ac:dyDescent="0.25">
      <c r="B112821" s="76"/>
      <c r="C112821" s="75"/>
    </row>
    <row r="112822" spans="2:3" x14ac:dyDescent="0.25">
      <c r="B112822" s="76"/>
      <c r="C112822" s="75"/>
    </row>
    <row r="112823" spans="2:3" x14ac:dyDescent="0.25">
      <c r="B112823" s="76"/>
      <c r="C112823" s="75"/>
    </row>
    <row r="112824" spans="2:3" x14ac:dyDescent="0.25">
      <c r="B112824" s="76"/>
      <c r="C112824" s="75"/>
    </row>
    <row r="112825" spans="2:3" x14ac:dyDescent="0.25">
      <c r="B112825" s="76"/>
      <c r="C112825" s="75"/>
    </row>
    <row r="112826" spans="2:3" x14ac:dyDescent="0.25">
      <c r="B112826" s="76"/>
      <c r="C112826" s="75"/>
    </row>
    <row r="112827" spans="2:3" x14ac:dyDescent="0.25">
      <c r="B112827" s="76"/>
      <c r="C112827" s="75"/>
    </row>
    <row r="112828" spans="2:3" x14ac:dyDescent="0.25">
      <c r="B112828" s="76"/>
      <c r="C112828" s="75"/>
    </row>
    <row r="112829" spans="2:3" x14ac:dyDescent="0.25">
      <c r="B112829" s="76"/>
      <c r="C112829" s="75"/>
    </row>
    <row r="112830" spans="2:3" x14ac:dyDescent="0.25">
      <c r="B112830" s="76"/>
      <c r="C112830" s="75"/>
    </row>
    <row r="112831" spans="2:3" x14ac:dyDescent="0.25">
      <c r="B112831" s="76"/>
      <c r="C112831" s="75"/>
    </row>
    <row r="112832" spans="2:3" x14ac:dyDescent="0.25">
      <c r="B112832" s="76"/>
      <c r="C112832" s="75"/>
    </row>
    <row r="112833" spans="2:3" x14ac:dyDescent="0.25">
      <c r="B112833" s="76"/>
      <c r="C112833" s="75"/>
    </row>
    <row r="112943" spans="2:3" x14ac:dyDescent="0.25">
      <c r="B112943" s="76"/>
      <c r="C112943" s="75"/>
    </row>
    <row r="112944" spans="2:3" x14ac:dyDescent="0.25">
      <c r="B112944" s="76"/>
      <c r="C112944" s="75"/>
    </row>
    <row r="112945" spans="2:3" x14ac:dyDescent="0.25">
      <c r="B112945" s="76"/>
      <c r="C112945" s="75"/>
    </row>
    <row r="112946" spans="2:3" x14ac:dyDescent="0.25">
      <c r="B112946" s="76"/>
      <c r="C112946" s="75"/>
    </row>
    <row r="112947" spans="2:3" x14ac:dyDescent="0.25">
      <c r="B112947" s="76"/>
      <c r="C112947" s="75"/>
    </row>
    <row r="112948" spans="2:3" x14ac:dyDescent="0.25">
      <c r="B112948" s="76"/>
      <c r="C112948" s="75"/>
    </row>
    <row r="112949" spans="2:3" x14ac:dyDescent="0.25">
      <c r="B112949" s="76"/>
      <c r="C112949" s="75"/>
    </row>
    <row r="112950" spans="2:3" x14ac:dyDescent="0.25">
      <c r="B112950" s="76"/>
      <c r="C112950" s="75"/>
    </row>
    <row r="112951" spans="2:3" x14ac:dyDescent="0.25">
      <c r="B112951" s="76"/>
      <c r="C112951" s="75"/>
    </row>
    <row r="112952" spans="2:3" x14ac:dyDescent="0.25">
      <c r="B112952" s="76"/>
      <c r="C112952" s="75"/>
    </row>
    <row r="112953" spans="2:3" x14ac:dyDescent="0.25">
      <c r="B112953" s="76"/>
      <c r="C112953" s="75"/>
    </row>
    <row r="112954" spans="2:3" x14ac:dyDescent="0.25">
      <c r="B112954" s="76"/>
      <c r="C112954" s="75"/>
    </row>
    <row r="112955" spans="2:3" x14ac:dyDescent="0.25">
      <c r="B112955" s="76"/>
      <c r="C112955" s="75"/>
    </row>
    <row r="113065" spans="2:3" x14ac:dyDescent="0.25">
      <c r="B113065" s="76"/>
      <c r="C113065" s="75"/>
    </row>
    <row r="113066" spans="2:3" x14ac:dyDescent="0.25">
      <c r="B113066" s="76"/>
      <c r="C113066" s="75"/>
    </row>
    <row r="113067" spans="2:3" x14ac:dyDescent="0.25">
      <c r="B113067" s="76"/>
      <c r="C113067" s="75"/>
    </row>
    <row r="113068" spans="2:3" x14ac:dyDescent="0.25">
      <c r="B113068" s="76"/>
      <c r="C113068" s="75"/>
    </row>
    <row r="113069" spans="2:3" x14ac:dyDescent="0.25">
      <c r="B113069" s="76"/>
      <c r="C113069" s="75"/>
    </row>
    <row r="113070" spans="2:3" x14ac:dyDescent="0.25">
      <c r="B113070" s="76"/>
      <c r="C113070" s="75"/>
    </row>
    <row r="113071" spans="2:3" x14ac:dyDescent="0.25">
      <c r="B113071" s="76"/>
      <c r="C113071" s="75"/>
    </row>
    <row r="113072" spans="2:3" x14ac:dyDescent="0.25">
      <c r="B113072" s="76"/>
      <c r="C113072" s="75"/>
    </row>
    <row r="113073" spans="2:3" x14ac:dyDescent="0.25">
      <c r="B113073" s="76"/>
      <c r="C113073" s="75"/>
    </row>
    <row r="113074" spans="2:3" x14ac:dyDescent="0.25">
      <c r="B113074" s="76"/>
      <c r="C113074" s="75"/>
    </row>
    <row r="113075" spans="2:3" x14ac:dyDescent="0.25">
      <c r="B113075" s="76"/>
      <c r="C113075" s="75"/>
    </row>
    <row r="113076" spans="2:3" x14ac:dyDescent="0.25">
      <c r="B113076" s="76"/>
      <c r="C113076" s="75"/>
    </row>
    <row r="113077" spans="2:3" x14ac:dyDescent="0.25">
      <c r="B113077" s="76"/>
      <c r="C113077" s="75"/>
    </row>
    <row r="113187" spans="2:3" x14ac:dyDescent="0.25">
      <c r="B113187" s="76"/>
      <c r="C113187" s="75"/>
    </row>
    <row r="113188" spans="2:3" x14ac:dyDescent="0.25">
      <c r="B113188" s="76"/>
      <c r="C113188" s="75"/>
    </row>
    <row r="113189" spans="2:3" x14ac:dyDescent="0.25">
      <c r="B113189" s="76"/>
      <c r="C113189" s="75"/>
    </row>
    <row r="113190" spans="2:3" x14ac:dyDescent="0.25">
      <c r="B113190" s="76"/>
      <c r="C113190" s="75"/>
    </row>
    <row r="113191" spans="2:3" x14ac:dyDescent="0.25">
      <c r="B113191" s="76"/>
      <c r="C113191" s="75"/>
    </row>
    <row r="113192" spans="2:3" x14ac:dyDescent="0.25">
      <c r="B113192" s="76"/>
      <c r="C113192" s="75"/>
    </row>
    <row r="113193" spans="2:3" x14ac:dyDescent="0.25">
      <c r="B113193" s="76"/>
      <c r="C113193" s="75"/>
    </row>
    <row r="113194" spans="2:3" x14ac:dyDescent="0.25">
      <c r="B113194" s="76"/>
      <c r="C113194" s="75"/>
    </row>
    <row r="113195" spans="2:3" x14ac:dyDescent="0.25">
      <c r="B113195" s="76"/>
      <c r="C113195" s="75"/>
    </row>
    <row r="113196" spans="2:3" x14ac:dyDescent="0.25">
      <c r="B113196" s="76"/>
      <c r="C113196" s="75"/>
    </row>
    <row r="113197" spans="2:3" x14ac:dyDescent="0.25">
      <c r="B113197" s="76"/>
      <c r="C113197" s="75"/>
    </row>
    <row r="113198" spans="2:3" x14ac:dyDescent="0.25">
      <c r="B113198" s="76"/>
      <c r="C113198" s="75"/>
    </row>
    <row r="113199" spans="2:3" x14ac:dyDescent="0.25">
      <c r="B113199" s="76"/>
      <c r="C113199" s="75"/>
    </row>
    <row r="113309" spans="2:3" x14ac:dyDescent="0.25">
      <c r="B113309" s="76"/>
      <c r="C113309" s="75"/>
    </row>
    <row r="113310" spans="2:3" x14ac:dyDescent="0.25">
      <c r="B113310" s="76"/>
      <c r="C113310" s="75"/>
    </row>
    <row r="113311" spans="2:3" x14ac:dyDescent="0.25">
      <c r="B113311" s="76"/>
      <c r="C113311" s="75"/>
    </row>
    <row r="113312" spans="2:3" x14ac:dyDescent="0.25">
      <c r="B113312" s="76"/>
      <c r="C113312" s="75"/>
    </row>
    <row r="113313" spans="2:3" x14ac:dyDescent="0.25">
      <c r="B113313" s="76"/>
      <c r="C113313" s="75"/>
    </row>
    <row r="113314" spans="2:3" x14ac:dyDescent="0.25">
      <c r="B113314" s="76"/>
      <c r="C113314" s="75"/>
    </row>
    <row r="113315" spans="2:3" x14ac:dyDescent="0.25">
      <c r="B113315" s="76"/>
      <c r="C113315" s="75"/>
    </row>
    <row r="113316" spans="2:3" x14ac:dyDescent="0.25">
      <c r="B113316" s="76"/>
      <c r="C113316" s="75"/>
    </row>
    <row r="113317" spans="2:3" x14ac:dyDescent="0.25">
      <c r="B113317" s="76"/>
      <c r="C113317" s="75"/>
    </row>
    <row r="113318" spans="2:3" x14ac:dyDescent="0.25">
      <c r="B113318" s="76"/>
      <c r="C113318" s="75"/>
    </row>
    <row r="113319" spans="2:3" x14ac:dyDescent="0.25">
      <c r="B113319" s="76"/>
      <c r="C113319" s="75"/>
    </row>
    <row r="113320" spans="2:3" x14ac:dyDescent="0.25">
      <c r="B113320" s="76"/>
      <c r="C113320" s="75"/>
    </row>
    <row r="113321" spans="2:3" x14ac:dyDescent="0.25">
      <c r="B113321" s="76"/>
      <c r="C113321" s="75"/>
    </row>
    <row r="113431" spans="2:3" x14ac:dyDescent="0.25">
      <c r="B113431" s="76"/>
      <c r="C113431" s="75"/>
    </row>
    <row r="113432" spans="2:3" x14ac:dyDescent="0.25">
      <c r="B113432" s="76"/>
      <c r="C113432" s="75"/>
    </row>
    <row r="113433" spans="2:3" x14ac:dyDescent="0.25">
      <c r="B113433" s="76"/>
      <c r="C113433" s="75"/>
    </row>
    <row r="113434" spans="2:3" x14ac:dyDescent="0.25">
      <c r="B113434" s="76"/>
      <c r="C113434" s="75"/>
    </row>
    <row r="113435" spans="2:3" x14ac:dyDescent="0.25">
      <c r="B113435" s="76"/>
      <c r="C113435" s="75"/>
    </row>
    <row r="113436" spans="2:3" x14ac:dyDescent="0.25">
      <c r="B113436" s="76"/>
      <c r="C113436" s="75"/>
    </row>
    <row r="113437" spans="2:3" x14ac:dyDescent="0.25">
      <c r="B113437" s="76"/>
      <c r="C113437" s="75"/>
    </row>
    <row r="113438" spans="2:3" x14ac:dyDescent="0.25">
      <c r="B113438" s="76"/>
      <c r="C113438" s="75"/>
    </row>
    <row r="113439" spans="2:3" x14ac:dyDescent="0.25">
      <c r="B113439" s="76"/>
      <c r="C113439" s="75"/>
    </row>
    <row r="113440" spans="2:3" x14ac:dyDescent="0.25">
      <c r="B113440" s="76"/>
      <c r="C113440" s="75"/>
    </row>
    <row r="113441" spans="2:3" x14ac:dyDescent="0.25">
      <c r="B113441" s="76"/>
      <c r="C113441" s="75"/>
    </row>
    <row r="113442" spans="2:3" x14ac:dyDescent="0.25">
      <c r="B113442" s="76"/>
      <c r="C113442" s="75"/>
    </row>
    <row r="113443" spans="2:3" x14ac:dyDescent="0.25">
      <c r="B113443" s="76"/>
      <c r="C113443" s="75"/>
    </row>
    <row r="113553" spans="2:3" x14ac:dyDescent="0.25">
      <c r="B113553" s="76"/>
      <c r="C113553" s="75"/>
    </row>
    <row r="113554" spans="2:3" x14ac:dyDescent="0.25">
      <c r="B113554" s="76"/>
      <c r="C113554" s="75"/>
    </row>
    <row r="113555" spans="2:3" x14ac:dyDescent="0.25">
      <c r="B113555" s="76"/>
      <c r="C113555" s="75"/>
    </row>
    <row r="113556" spans="2:3" x14ac:dyDescent="0.25">
      <c r="B113556" s="76"/>
      <c r="C113556" s="75"/>
    </row>
    <row r="113557" spans="2:3" x14ac:dyDescent="0.25">
      <c r="B113557" s="76"/>
      <c r="C113557" s="75"/>
    </row>
    <row r="113558" spans="2:3" x14ac:dyDescent="0.25">
      <c r="B113558" s="76"/>
      <c r="C113558" s="75"/>
    </row>
    <row r="113559" spans="2:3" x14ac:dyDescent="0.25">
      <c r="B113559" s="76"/>
      <c r="C113559" s="75"/>
    </row>
    <row r="113560" spans="2:3" x14ac:dyDescent="0.25">
      <c r="B113560" s="76"/>
      <c r="C113560" s="75"/>
    </row>
    <row r="113561" spans="2:3" x14ac:dyDescent="0.25">
      <c r="B113561" s="76"/>
      <c r="C113561" s="75"/>
    </row>
    <row r="113562" spans="2:3" x14ac:dyDescent="0.25">
      <c r="B113562" s="76"/>
      <c r="C113562" s="75"/>
    </row>
    <row r="113563" spans="2:3" x14ac:dyDescent="0.25">
      <c r="B113563" s="76"/>
      <c r="C113563" s="75"/>
    </row>
    <row r="113564" spans="2:3" x14ac:dyDescent="0.25">
      <c r="B113564" s="76"/>
      <c r="C113564" s="75"/>
    </row>
    <row r="113565" spans="2:3" x14ac:dyDescent="0.25">
      <c r="B113565" s="76"/>
      <c r="C113565" s="75"/>
    </row>
    <row r="113675" spans="2:3" x14ac:dyDescent="0.25">
      <c r="B113675" s="76"/>
      <c r="C113675" s="75"/>
    </row>
    <row r="113676" spans="2:3" x14ac:dyDescent="0.25">
      <c r="B113676" s="76"/>
      <c r="C113676" s="75"/>
    </row>
    <row r="113677" spans="2:3" x14ac:dyDescent="0.25">
      <c r="B113677" s="76"/>
      <c r="C113677" s="75"/>
    </row>
    <row r="113678" spans="2:3" x14ac:dyDescent="0.25">
      <c r="B113678" s="76"/>
      <c r="C113678" s="75"/>
    </row>
    <row r="113679" spans="2:3" x14ac:dyDescent="0.25">
      <c r="B113679" s="76"/>
      <c r="C113679" s="75"/>
    </row>
    <row r="113680" spans="2:3" x14ac:dyDescent="0.25">
      <c r="B113680" s="76"/>
      <c r="C113680" s="75"/>
    </row>
    <row r="113681" spans="2:3" x14ac:dyDescent="0.25">
      <c r="B113681" s="76"/>
      <c r="C113681" s="75"/>
    </row>
    <row r="113682" spans="2:3" x14ac:dyDescent="0.25">
      <c r="B113682" s="76"/>
      <c r="C113682" s="75"/>
    </row>
    <row r="113683" spans="2:3" x14ac:dyDescent="0.25">
      <c r="B113683" s="76"/>
      <c r="C113683" s="75"/>
    </row>
    <row r="113684" spans="2:3" x14ac:dyDescent="0.25">
      <c r="B113684" s="76"/>
      <c r="C113684" s="75"/>
    </row>
    <row r="113685" spans="2:3" x14ac:dyDescent="0.25">
      <c r="B113685" s="76"/>
      <c r="C113685" s="75"/>
    </row>
    <row r="113686" spans="2:3" x14ac:dyDescent="0.25">
      <c r="B113686" s="76"/>
      <c r="C113686" s="75"/>
    </row>
    <row r="113687" spans="2:3" x14ac:dyDescent="0.25">
      <c r="B113687" s="76"/>
      <c r="C113687" s="75"/>
    </row>
    <row r="113797" spans="2:3" x14ac:dyDescent="0.25">
      <c r="B113797" s="76"/>
      <c r="C113797" s="75"/>
    </row>
    <row r="113798" spans="2:3" x14ac:dyDescent="0.25">
      <c r="B113798" s="76"/>
      <c r="C113798" s="75"/>
    </row>
    <row r="113799" spans="2:3" x14ac:dyDescent="0.25">
      <c r="B113799" s="76"/>
      <c r="C113799" s="75"/>
    </row>
    <row r="113800" spans="2:3" x14ac:dyDescent="0.25">
      <c r="B113800" s="76"/>
      <c r="C113800" s="75"/>
    </row>
    <row r="113801" spans="2:3" x14ac:dyDescent="0.25">
      <c r="B113801" s="76"/>
      <c r="C113801" s="75"/>
    </row>
    <row r="113802" spans="2:3" x14ac:dyDescent="0.25">
      <c r="B113802" s="76"/>
      <c r="C113802" s="75"/>
    </row>
    <row r="113803" spans="2:3" x14ac:dyDescent="0.25">
      <c r="B113803" s="76"/>
      <c r="C113803" s="75"/>
    </row>
    <row r="113804" spans="2:3" x14ac:dyDescent="0.25">
      <c r="B113804" s="76"/>
      <c r="C113804" s="75"/>
    </row>
    <row r="113805" spans="2:3" x14ac:dyDescent="0.25">
      <c r="B113805" s="76"/>
      <c r="C113805" s="75"/>
    </row>
    <row r="113806" spans="2:3" x14ac:dyDescent="0.25">
      <c r="B113806" s="76"/>
      <c r="C113806" s="75"/>
    </row>
    <row r="113807" spans="2:3" x14ac:dyDescent="0.25">
      <c r="B113807" s="76"/>
      <c r="C113807" s="75"/>
    </row>
    <row r="113808" spans="2:3" x14ac:dyDescent="0.25">
      <c r="B113808" s="76"/>
      <c r="C113808" s="75"/>
    </row>
    <row r="113809" spans="2:3" x14ac:dyDescent="0.25">
      <c r="B113809" s="76"/>
      <c r="C113809" s="75"/>
    </row>
    <row r="113919" spans="2:3" x14ac:dyDescent="0.25">
      <c r="B113919" s="76"/>
      <c r="C113919" s="75"/>
    </row>
    <row r="113920" spans="2:3" x14ac:dyDescent="0.25">
      <c r="B113920" s="76"/>
      <c r="C113920" s="75"/>
    </row>
    <row r="113921" spans="2:3" x14ac:dyDescent="0.25">
      <c r="B113921" s="76"/>
      <c r="C113921" s="75"/>
    </row>
    <row r="113922" spans="2:3" x14ac:dyDescent="0.25">
      <c r="B113922" s="76"/>
      <c r="C113922" s="75"/>
    </row>
    <row r="113923" spans="2:3" x14ac:dyDescent="0.25">
      <c r="B113923" s="76"/>
      <c r="C113923" s="75"/>
    </row>
    <row r="113924" spans="2:3" x14ac:dyDescent="0.25">
      <c r="B113924" s="76"/>
      <c r="C113924" s="75"/>
    </row>
    <row r="113925" spans="2:3" x14ac:dyDescent="0.25">
      <c r="B113925" s="76"/>
      <c r="C113925" s="75"/>
    </row>
    <row r="113926" spans="2:3" x14ac:dyDescent="0.25">
      <c r="B113926" s="76"/>
      <c r="C113926" s="75"/>
    </row>
    <row r="113927" spans="2:3" x14ac:dyDescent="0.25">
      <c r="B113927" s="76"/>
      <c r="C113927" s="75"/>
    </row>
    <row r="113928" spans="2:3" x14ac:dyDescent="0.25">
      <c r="B113928" s="76"/>
      <c r="C113928" s="75"/>
    </row>
    <row r="113929" spans="2:3" x14ac:dyDescent="0.25">
      <c r="B113929" s="76"/>
      <c r="C113929" s="75"/>
    </row>
    <row r="113930" spans="2:3" x14ac:dyDescent="0.25">
      <c r="B113930" s="76"/>
      <c r="C113930" s="75"/>
    </row>
    <row r="113931" spans="2:3" x14ac:dyDescent="0.25">
      <c r="B113931" s="76"/>
      <c r="C113931" s="75"/>
    </row>
    <row r="114041" spans="2:3" x14ac:dyDescent="0.25">
      <c r="B114041" s="76"/>
      <c r="C114041" s="75"/>
    </row>
    <row r="114042" spans="2:3" x14ac:dyDescent="0.25">
      <c r="B114042" s="76"/>
      <c r="C114042" s="75"/>
    </row>
    <row r="114043" spans="2:3" x14ac:dyDescent="0.25">
      <c r="B114043" s="76"/>
      <c r="C114043" s="75"/>
    </row>
    <row r="114044" spans="2:3" x14ac:dyDescent="0.25">
      <c r="B114044" s="76"/>
      <c r="C114044" s="75"/>
    </row>
    <row r="114045" spans="2:3" x14ac:dyDescent="0.25">
      <c r="B114045" s="76"/>
      <c r="C114045" s="75"/>
    </row>
    <row r="114046" spans="2:3" x14ac:dyDescent="0.25">
      <c r="B114046" s="76"/>
      <c r="C114046" s="75"/>
    </row>
    <row r="114047" spans="2:3" x14ac:dyDescent="0.25">
      <c r="B114047" s="76"/>
      <c r="C114047" s="75"/>
    </row>
    <row r="114048" spans="2:3" x14ac:dyDescent="0.25">
      <c r="B114048" s="76"/>
      <c r="C114048" s="75"/>
    </row>
    <row r="114049" spans="2:3" x14ac:dyDescent="0.25">
      <c r="B114049" s="76"/>
      <c r="C114049" s="75"/>
    </row>
    <row r="114050" spans="2:3" x14ac:dyDescent="0.25">
      <c r="B114050" s="76"/>
      <c r="C114050" s="75"/>
    </row>
    <row r="114051" spans="2:3" x14ac:dyDescent="0.25">
      <c r="B114051" s="76"/>
      <c r="C114051" s="75"/>
    </row>
    <row r="114052" spans="2:3" x14ac:dyDescent="0.25">
      <c r="B114052" s="76"/>
      <c r="C114052" s="75"/>
    </row>
    <row r="114053" spans="2:3" x14ac:dyDescent="0.25">
      <c r="B114053" s="76"/>
      <c r="C114053" s="75"/>
    </row>
    <row r="114163" spans="2:3" x14ac:dyDescent="0.25">
      <c r="B114163" s="76"/>
      <c r="C114163" s="75"/>
    </row>
    <row r="114164" spans="2:3" x14ac:dyDescent="0.25">
      <c r="B114164" s="76"/>
      <c r="C114164" s="75"/>
    </row>
    <row r="114165" spans="2:3" x14ac:dyDescent="0.25">
      <c r="B114165" s="76"/>
      <c r="C114165" s="75"/>
    </row>
    <row r="114166" spans="2:3" x14ac:dyDescent="0.25">
      <c r="B114166" s="76"/>
      <c r="C114166" s="75"/>
    </row>
    <row r="114167" spans="2:3" x14ac:dyDescent="0.25">
      <c r="B114167" s="76"/>
      <c r="C114167" s="75"/>
    </row>
    <row r="114168" spans="2:3" x14ac:dyDescent="0.25">
      <c r="B114168" s="76"/>
      <c r="C114168" s="75"/>
    </row>
    <row r="114169" spans="2:3" x14ac:dyDescent="0.25">
      <c r="B114169" s="76"/>
      <c r="C114169" s="75"/>
    </row>
    <row r="114170" spans="2:3" x14ac:dyDescent="0.25">
      <c r="B114170" s="76"/>
      <c r="C114170" s="75"/>
    </row>
    <row r="114171" spans="2:3" x14ac:dyDescent="0.25">
      <c r="B114171" s="76"/>
      <c r="C114171" s="75"/>
    </row>
    <row r="114172" spans="2:3" x14ac:dyDescent="0.25">
      <c r="B114172" s="76"/>
      <c r="C114172" s="75"/>
    </row>
    <row r="114173" spans="2:3" x14ac:dyDescent="0.25">
      <c r="B114173" s="76"/>
      <c r="C114173" s="75"/>
    </row>
    <row r="114174" spans="2:3" x14ac:dyDescent="0.25">
      <c r="B114174" s="76"/>
      <c r="C114174" s="75"/>
    </row>
    <row r="114175" spans="2:3" x14ac:dyDescent="0.25">
      <c r="B114175" s="76"/>
      <c r="C114175" s="75"/>
    </row>
    <row r="114285" spans="2:3" x14ac:dyDescent="0.25">
      <c r="B114285" s="76"/>
      <c r="C114285" s="75"/>
    </row>
    <row r="114286" spans="2:3" x14ac:dyDescent="0.25">
      <c r="B114286" s="76"/>
      <c r="C114286" s="75"/>
    </row>
    <row r="114287" spans="2:3" x14ac:dyDescent="0.25">
      <c r="B114287" s="76"/>
      <c r="C114287" s="75"/>
    </row>
    <row r="114288" spans="2:3" x14ac:dyDescent="0.25">
      <c r="B114288" s="76"/>
      <c r="C114288" s="75"/>
    </row>
    <row r="114289" spans="2:3" x14ac:dyDescent="0.25">
      <c r="B114289" s="76"/>
      <c r="C114289" s="75"/>
    </row>
    <row r="114290" spans="2:3" x14ac:dyDescent="0.25">
      <c r="B114290" s="76"/>
      <c r="C114290" s="75"/>
    </row>
    <row r="114291" spans="2:3" x14ac:dyDescent="0.25">
      <c r="B114291" s="76"/>
      <c r="C114291" s="75"/>
    </row>
    <row r="114292" spans="2:3" x14ac:dyDescent="0.25">
      <c r="B114292" s="76"/>
      <c r="C114292" s="75"/>
    </row>
    <row r="114293" spans="2:3" x14ac:dyDescent="0.25">
      <c r="B114293" s="76"/>
      <c r="C114293" s="75"/>
    </row>
    <row r="114294" spans="2:3" x14ac:dyDescent="0.25">
      <c r="B114294" s="76"/>
      <c r="C114294" s="75"/>
    </row>
    <row r="114295" spans="2:3" x14ac:dyDescent="0.25">
      <c r="B114295" s="76"/>
      <c r="C114295" s="75"/>
    </row>
    <row r="114296" spans="2:3" x14ac:dyDescent="0.25">
      <c r="B114296" s="76"/>
      <c r="C114296" s="75"/>
    </row>
    <row r="114297" spans="2:3" x14ac:dyDescent="0.25">
      <c r="B114297" s="76"/>
      <c r="C114297" s="75"/>
    </row>
    <row r="114407" spans="2:3" x14ac:dyDescent="0.25">
      <c r="B114407" s="76"/>
      <c r="C114407" s="75"/>
    </row>
    <row r="114408" spans="2:3" x14ac:dyDescent="0.25">
      <c r="B114408" s="76"/>
      <c r="C114408" s="75"/>
    </row>
    <row r="114409" spans="2:3" x14ac:dyDescent="0.25">
      <c r="B114409" s="76"/>
      <c r="C114409" s="75"/>
    </row>
    <row r="114410" spans="2:3" x14ac:dyDescent="0.25">
      <c r="B114410" s="76"/>
      <c r="C114410" s="75"/>
    </row>
    <row r="114411" spans="2:3" x14ac:dyDescent="0.25">
      <c r="B114411" s="76"/>
      <c r="C114411" s="75"/>
    </row>
    <row r="114412" spans="2:3" x14ac:dyDescent="0.25">
      <c r="B114412" s="76"/>
      <c r="C114412" s="75"/>
    </row>
    <row r="114413" spans="2:3" x14ac:dyDescent="0.25">
      <c r="B114413" s="76"/>
      <c r="C114413" s="75"/>
    </row>
    <row r="114414" spans="2:3" x14ac:dyDescent="0.25">
      <c r="B114414" s="76"/>
      <c r="C114414" s="75"/>
    </row>
    <row r="114415" spans="2:3" x14ac:dyDescent="0.25">
      <c r="B114415" s="76"/>
      <c r="C114415" s="75"/>
    </row>
    <row r="114416" spans="2:3" x14ac:dyDescent="0.25">
      <c r="B114416" s="76"/>
      <c r="C114416" s="75"/>
    </row>
    <row r="114417" spans="2:3" x14ac:dyDescent="0.25">
      <c r="B114417" s="76"/>
      <c r="C114417" s="75"/>
    </row>
    <row r="114418" spans="2:3" x14ac:dyDescent="0.25">
      <c r="B114418" s="76"/>
      <c r="C114418" s="75"/>
    </row>
    <row r="114419" spans="2:3" x14ac:dyDescent="0.25">
      <c r="B114419" s="76"/>
      <c r="C114419" s="75"/>
    </row>
    <row r="114529" spans="2:3" x14ac:dyDescent="0.25">
      <c r="B114529" s="76"/>
      <c r="C114529" s="75"/>
    </row>
    <row r="114530" spans="2:3" x14ac:dyDescent="0.25">
      <c r="B114530" s="76"/>
      <c r="C114530" s="75"/>
    </row>
    <row r="114531" spans="2:3" x14ac:dyDescent="0.25">
      <c r="B114531" s="76"/>
      <c r="C114531" s="75"/>
    </row>
    <row r="114532" spans="2:3" x14ac:dyDescent="0.25">
      <c r="B114532" s="76"/>
      <c r="C114532" s="75"/>
    </row>
    <row r="114533" spans="2:3" x14ac:dyDescent="0.25">
      <c r="B114533" s="76"/>
      <c r="C114533" s="75"/>
    </row>
    <row r="114534" spans="2:3" x14ac:dyDescent="0.25">
      <c r="B114534" s="76"/>
      <c r="C114534" s="75"/>
    </row>
    <row r="114535" spans="2:3" x14ac:dyDescent="0.25">
      <c r="B114535" s="76"/>
      <c r="C114535" s="75"/>
    </row>
    <row r="114536" spans="2:3" x14ac:dyDescent="0.25">
      <c r="B114536" s="76"/>
      <c r="C114536" s="75"/>
    </row>
    <row r="114537" spans="2:3" x14ac:dyDescent="0.25">
      <c r="B114537" s="76"/>
      <c r="C114537" s="75"/>
    </row>
    <row r="114538" spans="2:3" x14ac:dyDescent="0.25">
      <c r="B114538" s="76"/>
      <c r="C114538" s="75"/>
    </row>
    <row r="114539" spans="2:3" x14ac:dyDescent="0.25">
      <c r="B114539" s="76"/>
      <c r="C114539" s="75"/>
    </row>
    <row r="114540" spans="2:3" x14ac:dyDescent="0.25">
      <c r="B114540" s="76"/>
      <c r="C114540" s="75"/>
    </row>
    <row r="114541" spans="2:3" x14ac:dyDescent="0.25">
      <c r="B114541" s="76"/>
      <c r="C114541" s="75"/>
    </row>
    <row r="114651" spans="2:3" x14ac:dyDescent="0.25">
      <c r="B114651" s="76"/>
      <c r="C114651" s="75"/>
    </row>
    <row r="114652" spans="2:3" x14ac:dyDescent="0.25">
      <c r="B114652" s="76"/>
      <c r="C114652" s="75"/>
    </row>
    <row r="114653" spans="2:3" x14ac:dyDescent="0.25">
      <c r="B114653" s="76"/>
      <c r="C114653" s="75"/>
    </row>
    <row r="114654" spans="2:3" x14ac:dyDescent="0.25">
      <c r="B114654" s="76"/>
      <c r="C114654" s="75"/>
    </row>
    <row r="114655" spans="2:3" x14ac:dyDescent="0.25">
      <c r="B114655" s="76"/>
      <c r="C114655" s="75"/>
    </row>
    <row r="114656" spans="2:3" x14ac:dyDescent="0.25">
      <c r="B114656" s="76"/>
      <c r="C114656" s="75"/>
    </row>
    <row r="114657" spans="2:3" x14ac:dyDescent="0.25">
      <c r="B114657" s="76"/>
      <c r="C114657" s="75"/>
    </row>
    <row r="114658" spans="2:3" x14ac:dyDescent="0.25">
      <c r="B114658" s="76"/>
      <c r="C114658" s="75"/>
    </row>
    <row r="114659" spans="2:3" x14ac:dyDescent="0.25">
      <c r="B114659" s="76"/>
      <c r="C114659" s="75"/>
    </row>
    <row r="114660" spans="2:3" x14ac:dyDescent="0.25">
      <c r="B114660" s="76"/>
      <c r="C114660" s="75"/>
    </row>
    <row r="114661" spans="2:3" x14ac:dyDescent="0.25">
      <c r="B114661" s="76"/>
      <c r="C114661" s="75"/>
    </row>
    <row r="114662" spans="2:3" x14ac:dyDescent="0.25">
      <c r="B114662" s="76"/>
      <c r="C114662" s="75"/>
    </row>
    <row r="114663" spans="2:3" x14ac:dyDescent="0.25">
      <c r="B114663" s="76"/>
      <c r="C114663" s="75"/>
    </row>
    <row r="114773" spans="2:3" x14ac:dyDescent="0.25">
      <c r="B114773" s="76"/>
      <c r="C114773" s="75"/>
    </row>
    <row r="114774" spans="2:3" x14ac:dyDescent="0.25">
      <c r="B114774" s="76"/>
      <c r="C114774" s="75"/>
    </row>
    <row r="114775" spans="2:3" x14ac:dyDescent="0.25">
      <c r="B114775" s="76"/>
      <c r="C114775" s="75"/>
    </row>
    <row r="114776" spans="2:3" x14ac:dyDescent="0.25">
      <c r="B114776" s="76"/>
      <c r="C114776" s="75"/>
    </row>
    <row r="114777" spans="2:3" x14ac:dyDescent="0.25">
      <c r="B114777" s="76"/>
      <c r="C114777" s="75"/>
    </row>
    <row r="114778" spans="2:3" x14ac:dyDescent="0.25">
      <c r="B114778" s="76"/>
      <c r="C114778" s="75"/>
    </row>
    <row r="114779" spans="2:3" x14ac:dyDescent="0.25">
      <c r="B114779" s="76"/>
      <c r="C114779" s="75"/>
    </row>
    <row r="114780" spans="2:3" x14ac:dyDescent="0.25">
      <c r="B114780" s="76"/>
      <c r="C114780" s="75"/>
    </row>
    <row r="114781" spans="2:3" x14ac:dyDescent="0.25">
      <c r="B114781" s="76"/>
      <c r="C114781" s="75"/>
    </row>
    <row r="114782" spans="2:3" x14ac:dyDescent="0.25">
      <c r="B114782" s="76"/>
      <c r="C114782" s="75"/>
    </row>
    <row r="114783" spans="2:3" x14ac:dyDescent="0.25">
      <c r="B114783" s="76"/>
      <c r="C114783" s="75"/>
    </row>
    <row r="114784" spans="2:3" x14ac:dyDescent="0.25">
      <c r="B114784" s="76"/>
      <c r="C114784" s="75"/>
    </row>
    <row r="114785" spans="2:3" x14ac:dyDescent="0.25">
      <c r="B114785" s="76"/>
      <c r="C114785" s="75"/>
    </row>
    <row r="114895" spans="2:3" x14ac:dyDescent="0.25">
      <c r="B114895" s="76"/>
      <c r="C114895" s="75"/>
    </row>
    <row r="114896" spans="2:3" x14ac:dyDescent="0.25">
      <c r="B114896" s="76"/>
      <c r="C114896" s="75"/>
    </row>
    <row r="114897" spans="2:3" x14ac:dyDescent="0.25">
      <c r="B114897" s="76"/>
      <c r="C114897" s="75"/>
    </row>
    <row r="114898" spans="2:3" x14ac:dyDescent="0.25">
      <c r="B114898" s="76"/>
      <c r="C114898" s="75"/>
    </row>
    <row r="114899" spans="2:3" x14ac:dyDescent="0.25">
      <c r="B114899" s="76"/>
      <c r="C114899" s="75"/>
    </row>
    <row r="114900" spans="2:3" x14ac:dyDescent="0.25">
      <c r="B114900" s="76"/>
      <c r="C114900" s="75"/>
    </row>
    <row r="114901" spans="2:3" x14ac:dyDescent="0.25">
      <c r="B114901" s="76"/>
      <c r="C114901" s="75"/>
    </row>
    <row r="114902" spans="2:3" x14ac:dyDescent="0.25">
      <c r="B114902" s="76"/>
      <c r="C114902" s="75"/>
    </row>
    <row r="114903" spans="2:3" x14ac:dyDescent="0.25">
      <c r="B114903" s="76"/>
      <c r="C114903" s="75"/>
    </row>
    <row r="114904" spans="2:3" x14ac:dyDescent="0.25">
      <c r="B114904" s="76"/>
      <c r="C114904" s="75"/>
    </row>
    <row r="114905" spans="2:3" x14ac:dyDescent="0.25">
      <c r="B114905" s="76"/>
      <c r="C114905" s="75"/>
    </row>
    <row r="114906" spans="2:3" x14ac:dyDescent="0.25">
      <c r="B114906" s="76"/>
      <c r="C114906" s="75"/>
    </row>
    <row r="114907" spans="2:3" x14ac:dyDescent="0.25">
      <c r="B114907" s="76"/>
      <c r="C114907" s="75"/>
    </row>
    <row r="115017" spans="2:3" x14ac:dyDescent="0.25">
      <c r="B115017" s="76"/>
      <c r="C115017" s="75"/>
    </row>
    <row r="115018" spans="2:3" x14ac:dyDescent="0.25">
      <c r="B115018" s="76"/>
      <c r="C115018" s="75"/>
    </row>
    <row r="115019" spans="2:3" x14ac:dyDescent="0.25">
      <c r="B115019" s="76"/>
      <c r="C115019" s="75"/>
    </row>
    <row r="115020" spans="2:3" x14ac:dyDescent="0.25">
      <c r="B115020" s="76"/>
      <c r="C115020" s="75"/>
    </row>
    <row r="115021" spans="2:3" x14ac:dyDescent="0.25">
      <c r="B115021" s="76"/>
      <c r="C115021" s="75"/>
    </row>
    <row r="115022" spans="2:3" x14ac:dyDescent="0.25">
      <c r="B115022" s="76"/>
      <c r="C115022" s="75"/>
    </row>
    <row r="115023" spans="2:3" x14ac:dyDescent="0.25">
      <c r="B115023" s="76"/>
      <c r="C115023" s="75"/>
    </row>
    <row r="115024" spans="2:3" x14ac:dyDescent="0.25">
      <c r="B115024" s="76"/>
      <c r="C115024" s="75"/>
    </row>
    <row r="115025" spans="2:3" x14ac:dyDescent="0.25">
      <c r="B115025" s="76"/>
      <c r="C115025" s="75"/>
    </row>
    <row r="115026" spans="2:3" x14ac:dyDescent="0.25">
      <c r="B115026" s="76"/>
      <c r="C115026" s="75"/>
    </row>
    <row r="115027" spans="2:3" x14ac:dyDescent="0.25">
      <c r="B115027" s="76"/>
      <c r="C115027" s="75"/>
    </row>
    <row r="115028" spans="2:3" x14ac:dyDescent="0.25">
      <c r="B115028" s="76"/>
      <c r="C115028" s="75"/>
    </row>
    <row r="115029" spans="2:3" x14ac:dyDescent="0.25">
      <c r="B115029" s="76"/>
      <c r="C115029" s="75"/>
    </row>
    <row r="115139" spans="2:3" x14ac:dyDescent="0.25">
      <c r="B115139" s="76"/>
      <c r="C115139" s="75"/>
    </row>
    <row r="115140" spans="2:3" x14ac:dyDescent="0.25">
      <c r="B115140" s="76"/>
      <c r="C115140" s="75"/>
    </row>
    <row r="115141" spans="2:3" x14ac:dyDescent="0.25">
      <c r="B115141" s="76"/>
      <c r="C115141" s="75"/>
    </row>
    <row r="115142" spans="2:3" x14ac:dyDescent="0.25">
      <c r="B115142" s="76"/>
      <c r="C115142" s="75"/>
    </row>
    <row r="115143" spans="2:3" x14ac:dyDescent="0.25">
      <c r="B115143" s="76"/>
      <c r="C115143" s="75"/>
    </row>
    <row r="115144" spans="2:3" x14ac:dyDescent="0.25">
      <c r="B115144" s="76"/>
      <c r="C115144" s="75"/>
    </row>
    <row r="115145" spans="2:3" x14ac:dyDescent="0.25">
      <c r="B115145" s="76"/>
      <c r="C115145" s="75"/>
    </row>
    <row r="115146" spans="2:3" x14ac:dyDescent="0.25">
      <c r="B115146" s="76"/>
      <c r="C115146" s="75"/>
    </row>
    <row r="115147" spans="2:3" x14ac:dyDescent="0.25">
      <c r="B115147" s="76"/>
      <c r="C115147" s="75"/>
    </row>
    <row r="115148" spans="2:3" x14ac:dyDescent="0.25">
      <c r="B115148" s="76"/>
      <c r="C115148" s="75"/>
    </row>
    <row r="115149" spans="2:3" x14ac:dyDescent="0.25">
      <c r="B115149" s="76"/>
      <c r="C115149" s="75"/>
    </row>
    <row r="115150" spans="2:3" x14ac:dyDescent="0.25">
      <c r="B115150" s="76"/>
      <c r="C115150" s="75"/>
    </row>
    <row r="115151" spans="2:3" x14ac:dyDescent="0.25">
      <c r="B115151" s="76"/>
      <c r="C115151" s="75"/>
    </row>
    <row r="115261" spans="2:3" x14ac:dyDescent="0.25">
      <c r="B115261" s="76"/>
      <c r="C115261" s="75"/>
    </row>
    <row r="115262" spans="2:3" x14ac:dyDescent="0.25">
      <c r="B115262" s="76"/>
      <c r="C115262" s="75"/>
    </row>
    <row r="115263" spans="2:3" x14ac:dyDescent="0.25">
      <c r="B115263" s="76"/>
      <c r="C115263" s="75"/>
    </row>
    <row r="115264" spans="2:3" x14ac:dyDescent="0.25">
      <c r="B115264" s="76"/>
      <c r="C115264" s="75"/>
    </row>
    <row r="115265" spans="2:3" x14ac:dyDescent="0.25">
      <c r="B115265" s="76"/>
      <c r="C115265" s="75"/>
    </row>
    <row r="115266" spans="2:3" x14ac:dyDescent="0.25">
      <c r="B115266" s="76"/>
      <c r="C115266" s="75"/>
    </row>
    <row r="115267" spans="2:3" x14ac:dyDescent="0.25">
      <c r="B115267" s="76"/>
      <c r="C115267" s="75"/>
    </row>
    <row r="115268" spans="2:3" x14ac:dyDescent="0.25">
      <c r="B115268" s="76"/>
      <c r="C115268" s="75"/>
    </row>
    <row r="115269" spans="2:3" x14ac:dyDescent="0.25">
      <c r="B115269" s="76"/>
      <c r="C115269" s="75"/>
    </row>
    <row r="115270" spans="2:3" x14ac:dyDescent="0.25">
      <c r="B115270" s="76"/>
      <c r="C115270" s="75"/>
    </row>
    <row r="115271" spans="2:3" x14ac:dyDescent="0.25">
      <c r="B115271" s="76"/>
      <c r="C115271" s="75"/>
    </row>
    <row r="115272" spans="2:3" x14ac:dyDescent="0.25">
      <c r="B115272" s="76"/>
      <c r="C115272" s="75"/>
    </row>
    <row r="115273" spans="2:3" x14ac:dyDescent="0.25">
      <c r="B115273" s="76"/>
      <c r="C115273" s="75"/>
    </row>
    <row r="115383" spans="2:3" x14ac:dyDescent="0.25">
      <c r="B115383" s="76"/>
      <c r="C115383" s="75"/>
    </row>
    <row r="115384" spans="2:3" x14ac:dyDescent="0.25">
      <c r="B115384" s="76"/>
      <c r="C115384" s="75"/>
    </row>
    <row r="115385" spans="2:3" x14ac:dyDescent="0.25">
      <c r="B115385" s="76"/>
      <c r="C115385" s="75"/>
    </row>
    <row r="115386" spans="2:3" x14ac:dyDescent="0.25">
      <c r="B115386" s="76"/>
      <c r="C115386" s="75"/>
    </row>
    <row r="115387" spans="2:3" x14ac:dyDescent="0.25">
      <c r="B115387" s="76"/>
      <c r="C115387" s="75"/>
    </row>
    <row r="115388" spans="2:3" x14ac:dyDescent="0.25">
      <c r="B115388" s="76"/>
      <c r="C115388" s="75"/>
    </row>
    <row r="115389" spans="2:3" x14ac:dyDescent="0.25">
      <c r="B115389" s="76"/>
      <c r="C115389" s="75"/>
    </row>
    <row r="115390" spans="2:3" x14ac:dyDescent="0.25">
      <c r="B115390" s="76"/>
      <c r="C115390" s="75"/>
    </row>
    <row r="115391" spans="2:3" x14ac:dyDescent="0.25">
      <c r="B115391" s="76"/>
      <c r="C115391" s="75"/>
    </row>
    <row r="115392" spans="2:3" x14ac:dyDescent="0.25">
      <c r="B115392" s="76"/>
      <c r="C115392" s="75"/>
    </row>
    <row r="115393" spans="2:3" x14ac:dyDescent="0.25">
      <c r="B115393" s="76"/>
      <c r="C115393" s="75"/>
    </row>
    <row r="115394" spans="2:3" x14ac:dyDescent="0.25">
      <c r="B115394" s="76"/>
      <c r="C115394" s="75"/>
    </row>
    <row r="115395" spans="2:3" x14ac:dyDescent="0.25">
      <c r="B115395" s="76"/>
      <c r="C115395" s="75"/>
    </row>
    <row r="115505" spans="2:3" x14ac:dyDescent="0.25">
      <c r="B115505" s="76"/>
      <c r="C115505" s="75"/>
    </row>
    <row r="115506" spans="2:3" x14ac:dyDescent="0.25">
      <c r="B115506" s="76"/>
      <c r="C115506" s="75"/>
    </row>
    <row r="115507" spans="2:3" x14ac:dyDescent="0.25">
      <c r="B115507" s="76"/>
      <c r="C115507" s="75"/>
    </row>
    <row r="115508" spans="2:3" x14ac:dyDescent="0.25">
      <c r="B115508" s="76"/>
      <c r="C115508" s="75"/>
    </row>
    <row r="115509" spans="2:3" x14ac:dyDescent="0.25">
      <c r="B115509" s="76"/>
      <c r="C115509" s="75"/>
    </row>
    <row r="115510" spans="2:3" x14ac:dyDescent="0.25">
      <c r="B115510" s="76"/>
      <c r="C115510" s="75"/>
    </row>
    <row r="115511" spans="2:3" x14ac:dyDescent="0.25">
      <c r="B115511" s="76"/>
      <c r="C115511" s="75"/>
    </row>
    <row r="115512" spans="2:3" x14ac:dyDescent="0.25">
      <c r="B115512" s="76"/>
      <c r="C115512" s="75"/>
    </row>
    <row r="115513" spans="2:3" x14ac:dyDescent="0.25">
      <c r="B115513" s="76"/>
      <c r="C115513" s="75"/>
    </row>
    <row r="115514" spans="2:3" x14ac:dyDescent="0.25">
      <c r="B115514" s="76"/>
      <c r="C115514" s="75"/>
    </row>
    <row r="115515" spans="2:3" x14ac:dyDescent="0.25">
      <c r="B115515" s="76"/>
      <c r="C115515" s="75"/>
    </row>
    <row r="115516" spans="2:3" x14ac:dyDescent="0.25">
      <c r="B115516" s="76"/>
      <c r="C115516" s="75"/>
    </row>
    <row r="115517" spans="2:3" x14ac:dyDescent="0.25">
      <c r="B115517" s="76"/>
      <c r="C115517" s="75"/>
    </row>
    <row r="115627" spans="2:3" x14ac:dyDescent="0.25">
      <c r="B115627" s="76"/>
      <c r="C115627" s="75"/>
    </row>
    <row r="115628" spans="2:3" x14ac:dyDescent="0.25">
      <c r="B115628" s="76"/>
      <c r="C115628" s="75"/>
    </row>
    <row r="115629" spans="2:3" x14ac:dyDescent="0.25">
      <c r="B115629" s="76"/>
      <c r="C115629" s="75"/>
    </row>
    <row r="115630" spans="2:3" x14ac:dyDescent="0.25">
      <c r="B115630" s="76"/>
      <c r="C115630" s="75"/>
    </row>
    <row r="115631" spans="2:3" x14ac:dyDescent="0.25">
      <c r="B115631" s="76"/>
      <c r="C115631" s="75"/>
    </row>
    <row r="115632" spans="2:3" x14ac:dyDescent="0.25">
      <c r="B115632" s="76"/>
      <c r="C115632" s="75"/>
    </row>
    <row r="115633" spans="2:3" x14ac:dyDescent="0.25">
      <c r="B115633" s="76"/>
      <c r="C115633" s="75"/>
    </row>
    <row r="115634" spans="2:3" x14ac:dyDescent="0.25">
      <c r="B115634" s="76"/>
      <c r="C115634" s="75"/>
    </row>
    <row r="115635" spans="2:3" x14ac:dyDescent="0.25">
      <c r="B115635" s="76"/>
      <c r="C115635" s="75"/>
    </row>
    <row r="115636" spans="2:3" x14ac:dyDescent="0.25">
      <c r="B115636" s="76"/>
      <c r="C115636" s="75"/>
    </row>
    <row r="115637" spans="2:3" x14ac:dyDescent="0.25">
      <c r="B115637" s="76"/>
      <c r="C115637" s="75"/>
    </row>
    <row r="115638" spans="2:3" x14ac:dyDescent="0.25">
      <c r="B115638" s="76"/>
      <c r="C115638" s="75"/>
    </row>
    <row r="115639" spans="2:3" x14ac:dyDescent="0.25">
      <c r="B115639" s="76"/>
      <c r="C115639" s="75"/>
    </row>
    <row r="115749" spans="2:3" x14ac:dyDescent="0.25">
      <c r="B115749" s="76"/>
      <c r="C115749" s="75"/>
    </row>
    <row r="115750" spans="2:3" x14ac:dyDescent="0.25">
      <c r="B115750" s="76"/>
      <c r="C115750" s="75"/>
    </row>
    <row r="115751" spans="2:3" x14ac:dyDescent="0.25">
      <c r="B115751" s="76"/>
      <c r="C115751" s="75"/>
    </row>
    <row r="115752" spans="2:3" x14ac:dyDescent="0.25">
      <c r="B115752" s="76"/>
      <c r="C115752" s="75"/>
    </row>
    <row r="115753" spans="2:3" x14ac:dyDescent="0.25">
      <c r="B115753" s="76"/>
      <c r="C115753" s="75"/>
    </row>
    <row r="115754" spans="2:3" x14ac:dyDescent="0.25">
      <c r="B115754" s="76"/>
      <c r="C115754" s="75"/>
    </row>
    <row r="115755" spans="2:3" x14ac:dyDescent="0.25">
      <c r="B115755" s="76"/>
      <c r="C115755" s="75"/>
    </row>
    <row r="115756" spans="2:3" x14ac:dyDescent="0.25">
      <c r="B115756" s="76"/>
      <c r="C115756" s="75"/>
    </row>
    <row r="115757" spans="2:3" x14ac:dyDescent="0.25">
      <c r="B115757" s="76"/>
      <c r="C115757" s="75"/>
    </row>
    <row r="115758" spans="2:3" x14ac:dyDescent="0.25">
      <c r="B115758" s="76"/>
      <c r="C115758" s="75"/>
    </row>
    <row r="115759" spans="2:3" x14ac:dyDescent="0.25">
      <c r="B115759" s="76"/>
      <c r="C115759" s="75"/>
    </row>
    <row r="115760" spans="2:3" x14ac:dyDescent="0.25">
      <c r="B115760" s="76"/>
      <c r="C115760" s="75"/>
    </row>
    <row r="115761" spans="2:3" x14ac:dyDescent="0.25">
      <c r="B115761" s="76"/>
      <c r="C115761" s="75"/>
    </row>
    <row r="115871" spans="2:3" x14ac:dyDescent="0.25">
      <c r="B115871" s="76"/>
      <c r="C115871" s="75"/>
    </row>
    <row r="115872" spans="2:3" x14ac:dyDescent="0.25">
      <c r="B115872" s="76"/>
      <c r="C115872" s="75"/>
    </row>
    <row r="115873" spans="2:3" x14ac:dyDescent="0.25">
      <c r="B115873" s="76"/>
      <c r="C115873" s="75"/>
    </row>
    <row r="115874" spans="2:3" x14ac:dyDescent="0.25">
      <c r="B115874" s="76"/>
      <c r="C115874" s="75"/>
    </row>
    <row r="115875" spans="2:3" x14ac:dyDescent="0.25">
      <c r="B115875" s="76"/>
      <c r="C115875" s="75"/>
    </row>
    <row r="115876" spans="2:3" x14ac:dyDescent="0.25">
      <c r="B115876" s="76"/>
      <c r="C115876" s="75"/>
    </row>
    <row r="115877" spans="2:3" x14ac:dyDescent="0.25">
      <c r="B115877" s="76"/>
      <c r="C115877" s="75"/>
    </row>
    <row r="115878" spans="2:3" x14ac:dyDescent="0.25">
      <c r="B115878" s="76"/>
      <c r="C115878" s="75"/>
    </row>
    <row r="115879" spans="2:3" x14ac:dyDescent="0.25">
      <c r="B115879" s="76"/>
      <c r="C115879" s="75"/>
    </row>
    <row r="115880" spans="2:3" x14ac:dyDescent="0.25">
      <c r="B115880" s="76"/>
      <c r="C115880" s="75"/>
    </row>
    <row r="115881" spans="2:3" x14ac:dyDescent="0.25">
      <c r="B115881" s="76"/>
      <c r="C115881" s="75"/>
    </row>
    <row r="115882" spans="2:3" x14ac:dyDescent="0.25">
      <c r="B115882" s="76"/>
      <c r="C115882" s="75"/>
    </row>
    <row r="115883" spans="2:3" x14ac:dyDescent="0.25">
      <c r="B115883" s="76"/>
      <c r="C115883" s="75"/>
    </row>
    <row r="115993" spans="2:3" x14ac:dyDescent="0.25">
      <c r="B115993" s="76"/>
      <c r="C115993" s="75"/>
    </row>
    <row r="115994" spans="2:3" x14ac:dyDescent="0.25">
      <c r="B115994" s="76"/>
      <c r="C115994" s="75"/>
    </row>
    <row r="115995" spans="2:3" x14ac:dyDescent="0.25">
      <c r="B115995" s="76"/>
      <c r="C115995" s="75"/>
    </row>
    <row r="115996" spans="2:3" x14ac:dyDescent="0.25">
      <c r="B115996" s="76"/>
      <c r="C115996" s="75"/>
    </row>
    <row r="115997" spans="2:3" x14ac:dyDescent="0.25">
      <c r="B115997" s="76"/>
      <c r="C115997" s="75"/>
    </row>
    <row r="115998" spans="2:3" x14ac:dyDescent="0.25">
      <c r="B115998" s="76"/>
      <c r="C115998" s="75"/>
    </row>
    <row r="115999" spans="2:3" x14ac:dyDescent="0.25">
      <c r="B115999" s="76"/>
      <c r="C115999" s="75"/>
    </row>
    <row r="116000" spans="2:3" x14ac:dyDescent="0.25">
      <c r="B116000" s="76"/>
      <c r="C116000" s="75"/>
    </row>
    <row r="116001" spans="2:3" x14ac:dyDescent="0.25">
      <c r="B116001" s="76"/>
      <c r="C116001" s="75"/>
    </row>
    <row r="116002" spans="2:3" x14ac:dyDescent="0.25">
      <c r="B116002" s="76"/>
      <c r="C116002" s="75"/>
    </row>
    <row r="116003" spans="2:3" x14ac:dyDescent="0.25">
      <c r="B116003" s="76"/>
      <c r="C116003" s="75"/>
    </row>
    <row r="116004" spans="2:3" x14ac:dyDescent="0.25">
      <c r="B116004" s="76"/>
      <c r="C116004" s="75"/>
    </row>
    <row r="116005" spans="2:3" x14ac:dyDescent="0.25">
      <c r="B116005" s="76"/>
      <c r="C116005" s="75"/>
    </row>
    <row r="116115" spans="2:3" x14ac:dyDescent="0.25">
      <c r="B116115" s="76"/>
      <c r="C116115" s="75"/>
    </row>
    <row r="116116" spans="2:3" x14ac:dyDescent="0.25">
      <c r="B116116" s="76"/>
      <c r="C116116" s="75"/>
    </row>
    <row r="116117" spans="2:3" x14ac:dyDescent="0.25">
      <c r="B116117" s="76"/>
      <c r="C116117" s="75"/>
    </row>
    <row r="116118" spans="2:3" x14ac:dyDescent="0.25">
      <c r="B116118" s="76"/>
      <c r="C116118" s="75"/>
    </row>
    <row r="116119" spans="2:3" x14ac:dyDescent="0.25">
      <c r="B116119" s="76"/>
      <c r="C116119" s="75"/>
    </row>
    <row r="116120" spans="2:3" x14ac:dyDescent="0.25">
      <c r="B116120" s="76"/>
      <c r="C116120" s="75"/>
    </row>
    <row r="116121" spans="2:3" x14ac:dyDescent="0.25">
      <c r="B116121" s="76"/>
      <c r="C116121" s="75"/>
    </row>
    <row r="116122" spans="2:3" x14ac:dyDescent="0.25">
      <c r="B116122" s="76"/>
      <c r="C116122" s="75"/>
    </row>
    <row r="116123" spans="2:3" x14ac:dyDescent="0.25">
      <c r="B116123" s="76"/>
      <c r="C116123" s="75"/>
    </row>
    <row r="116124" spans="2:3" x14ac:dyDescent="0.25">
      <c r="B116124" s="76"/>
      <c r="C116124" s="75"/>
    </row>
    <row r="116125" spans="2:3" x14ac:dyDescent="0.25">
      <c r="B116125" s="76"/>
      <c r="C116125" s="75"/>
    </row>
    <row r="116126" spans="2:3" x14ac:dyDescent="0.25">
      <c r="B116126" s="76"/>
      <c r="C116126" s="75"/>
    </row>
    <row r="116127" spans="2:3" x14ac:dyDescent="0.25">
      <c r="B116127" s="76"/>
      <c r="C116127" s="75"/>
    </row>
    <row r="116237" spans="2:3" x14ac:dyDescent="0.25">
      <c r="B116237" s="76"/>
      <c r="C116237" s="75"/>
    </row>
    <row r="116238" spans="2:3" x14ac:dyDescent="0.25">
      <c r="B116238" s="76"/>
      <c r="C116238" s="75"/>
    </row>
    <row r="116239" spans="2:3" x14ac:dyDescent="0.25">
      <c r="B116239" s="76"/>
      <c r="C116239" s="75"/>
    </row>
    <row r="116240" spans="2:3" x14ac:dyDescent="0.25">
      <c r="B116240" s="76"/>
      <c r="C116240" s="75"/>
    </row>
    <row r="116241" spans="2:3" x14ac:dyDescent="0.25">
      <c r="B116241" s="76"/>
      <c r="C116241" s="75"/>
    </row>
    <row r="116242" spans="2:3" x14ac:dyDescent="0.25">
      <c r="B116242" s="76"/>
      <c r="C116242" s="75"/>
    </row>
    <row r="116243" spans="2:3" x14ac:dyDescent="0.25">
      <c r="B116243" s="76"/>
      <c r="C116243" s="75"/>
    </row>
    <row r="116244" spans="2:3" x14ac:dyDescent="0.25">
      <c r="B116244" s="76"/>
      <c r="C116244" s="75"/>
    </row>
    <row r="116245" spans="2:3" x14ac:dyDescent="0.25">
      <c r="B116245" s="76"/>
      <c r="C116245" s="75"/>
    </row>
    <row r="116246" spans="2:3" x14ac:dyDescent="0.25">
      <c r="B116246" s="76"/>
      <c r="C116246" s="75"/>
    </row>
    <row r="116247" spans="2:3" x14ac:dyDescent="0.25">
      <c r="B116247" s="76"/>
      <c r="C116247" s="75"/>
    </row>
    <row r="116248" spans="2:3" x14ac:dyDescent="0.25">
      <c r="B116248" s="76"/>
      <c r="C116248" s="75"/>
    </row>
    <row r="116249" spans="2:3" x14ac:dyDescent="0.25">
      <c r="B116249" s="76"/>
      <c r="C116249" s="75"/>
    </row>
    <row r="116359" spans="2:3" x14ac:dyDescent="0.25">
      <c r="B116359" s="76"/>
      <c r="C116359" s="75"/>
    </row>
    <row r="116360" spans="2:3" x14ac:dyDescent="0.25">
      <c r="B116360" s="76"/>
      <c r="C116360" s="75"/>
    </row>
    <row r="116361" spans="2:3" x14ac:dyDescent="0.25">
      <c r="B116361" s="76"/>
      <c r="C116361" s="75"/>
    </row>
    <row r="116362" spans="2:3" x14ac:dyDescent="0.25">
      <c r="B116362" s="76"/>
      <c r="C116362" s="75"/>
    </row>
    <row r="116363" spans="2:3" x14ac:dyDescent="0.25">
      <c r="B116363" s="76"/>
      <c r="C116363" s="75"/>
    </row>
    <row r="116364" spans="2:3" x14ac:dyDescent="0.25">
      <c r="B116364" s="76"/>
      <c r="C116364" s="75"/>
    </row>
    <row r="116365" spans="2:3" x14ac:dyDescent="0.25">
      <c r="B116365" s="76"/>
      <c r="C116365" s="75"/>
    </row>
    <row r="116366" spans="2:3" x14ac:dyDescent="0.25">
      <c r="B116366" s="76"/>
      <c r="C116366" s="75"/>
    </row>
    <row r="116367" spans="2:3" x14ac:dyDescent="0.25">
      <c r="B116367" s="76"/>
      <c r="C116367" s="75"/>
    </row>
    <row r="116368" spans="2:3" x14ac:dyDescent="0.25">
      <c r="B116368" s="76"/>
      <c r="C116368" s="75"/>
    </row>
    <row r="116369" spans="2:3" x14ac:dyDescent="0.25">
      <c r="B116369" s="76"/>
      <c r="C116369" s="75"/>
    </row>
    <row r="116370" spans="2:3" x14ac:dyDescent="0.25">
      <c r="B116370" s="76"/>
      <c r="C116370" s="75"/>
    </row>
    <row r="116371" spans="2:3" x14ac:dyDescent="0.25">
      <c r="B116371" s="76"/>
      <c r="C116371" s="75"/>
    </row>
    <row r="116481" spans="2:3" x14ac:dyDescent="0.25">
      <c r="B116481" s="76"/>
      <c r="C116481" s="75"/>
    </row>
    <row r="116482" spans="2:3" x14ac:dyDescent="0.25">
      <c r="B116482" s="76"/>
      <c r="C116482" s="75"/>
    </row>
    <row r="116483" spans="2:3" x14ac:dyDescent="0.25">
      <c r="B116483" s="76"/>
      <c r="C116483" s="75"/>
    </row>
    <row r="116484" spans="2:3" x14ac:dyDescent="0.25">
      <c r="B116484" s="76"/>
      <c r="C116484" s="75"/>
    </row>
    <row r="116485" spans="2:3" x14ac:dyDescent="0.25">
      <c r="B116485" s="76"/>
      <c r="C116485" s="75"/>
    </row>
    <row r="116486" spans="2:3" x14ac:dyDescent="0.25">
      <c r="B116486" s="76"/>
      <c r="C116486" s="75"/>
    </row>
    <row r="116487" spans="2:3" x14ac:dyDescent="0.25">
      <c r="B116487" s="76"/>
      <c r="C116487" s="75"/>
    </row>
    <row r="116488" spans="2:3" x14ac:dyDescent="0.25">
      <c r="B116488" s="76"/>
      <c r="C116488" s="75"/>
    </row>
    <row r="116489" spans="2:3" x14ac:dyDescent="0.25">
      <c r="B116489" s="76"/>
      <c r="C116489" s="75"/>
    </row>
    <row r="116490" spans="2:3" x14ac:dyDescent="0.25">
      <c r="B116490" s="76"/>
      <c r="C116490" s="75"/>
    </row>
    <row r="116491" spans="2:3" x14ac:dyDescent="0.25">
      <c r="B116491" s="76"/>
      <c r="C116491" s="75"/>
    </row>
    <row r="116492" spans="2:3" x14ac:dyDescent="0.25">
      <c r="B116492" s="76"/>
      <c r="C116492" s="75"/>
    </row>
    <row r="116493" spans="2:3" x14ac:dyDescent="0.25">
      <c r="B116493" s="76"/>
      <c r="C116493" s="75"/>
    </row>
    <row r="116603" spans="2:3" x14ac:dyDescent="0.25">
      <c r="B116603" s="76"/>
      <c r="C116603" s="75"/>
    </row>
    <row r="116604" spans="2:3" x14ac:dyDescent="0.25">
      <c r="B116604" s="76"/>
      <c r="C116604" s="75"/>
    </row>
    <row r="116605" spans="2:3" x14ac:dyDescent="0.25">
      <c r="B116605" s="76"/>
      <c r="C116605" s="75"/>
    </row>
    <row r="116606" spans="2:3" x14ac:dyDescent="0.25">
      <c r="B116606" s="76"/>
      <c r="C116606" s="75"/>
    </row>
    <row r="116607" spans="2:3" x14ac:dyDescent="0.25">
      <c r="B116607" s="76"/>
      <c r="C116607" s="75"/>
    </row>
    <row r="116608" spans="2:3" x14ac:dyDescent="0.25">
      <c r="B116608" s="76"/>
      <c r="C116608" s="75"/>
    </row>
    <row r="116609" spans="2:3" x14ac:dyDescent="0.25">
      <c r="B116609" s="76"/>
      <c r="C116609" s="75"/>
    </row>
    <row r="116610" spans="2:3" x14ac:dyDescent="0.25">
      <c r="B116610" s="76"/>
      <c r="C116610" s="75"/>
    </row>
    <row r="116611" spans="2:3" x14ac:dyDescent="0.25">
      <c r="B116611" s="76"/>
      <c r="C116611" s="75"/>
    </row>
    <row r="116612" spans="2:3" x14ac:dyDescent="0.25">
      <c r="B116612" s="76"/>
      <c r="C116612" s="75"/>
    </row>
    <row r="116613" spans="2:3" x14ac:dyDescent="0.25">
      <c r="B116613" s="76"/>
      <c r="C116613" s="75"/>
    </row>
    <row r="116614" spans="2:3" x14ac:dyDescent="0.25">
      <c r="B116614" s="76"/>
      <c r="C116614" s="75"/>
    </row>
    <row r="116615" spans="2:3" x14ac:dyDescent="0.25">
      <c r="B116615" s="76"/>
      <c r="C116615" s="75"/>
    </row>
    <row r="116725" spans="2:3" x14ac:dyDescent="0.25">
      <c r="B116725" s="76"/>
      <c r="C116725" s="75"/>
    </row>
    <row r="116726" spans="2:3" x14ac:dyDescent="0.25">
      <c r="B116726" s="76"/>
      <c r="C116726" s="75"/>
    </row>
    <row r="116727" spans="2:3" x14ac:dyDescent="0.25">
      <c r="B116727" s="76"/>
      <c r="C116727" s="75"/>
    </row>
    <row r="116728" spans="2:3" x14ac:dyDescent="0.25">
      <c r="B116728" s="76"/>
      <c r="C116728" s="75"/>
    </row>
    <row r="116729" spans="2:3" x14ac:dyDescent="0.25">
      <c r="B116729" s="76"/>
      <c r="C116729" s="75"/>
    </row>
    <row r="116730" spans="2:3" x14ac:dyDescent="0.25">
      <c r="B116730" s="76"/>
      <c r="C116730" s="75"/>
    </row>
    <row r="116731" spans="2:3" x14ac:dyDescent="0.25">
      <c r="B116731" s="76"/>
      <c r="C116731" s="75"/>
    </row>
    <row r="116732" spans="2:3" x14ac:dyDescent="0.25">
      <c r="B116732" s="76"/>
      <c r="C116732" s="75"/>
    </row>
    <row r="116733" spans="2:3" x14ac:dyDescent="0.25">
      <c r="B116733" s="76"/>
      <c r="C116733" s="75"/>
    </row>
    <row r="116734" spans="2:3" x14ac:dyDescent="0.25">
      <c r="B116734" s="76"/>
      <c r="C116734" s="75"/>
    </row>
    <row r="116735" spans="2:3" x14ac:dyDescent="0.25">
      <c r="B116735" s="76"/>
      <c r="C116735" s="75"/>
    </row>
    <row r="116736" spans="2:3" x14ac:dyDescent="0.25">
      <c r="B116736" s="76"/>
      <c r="C116736" s="75"/>
    </row>
    <row r="116737" spans="2:3" x14ac:dyDescent="0.25">
      <c r="B116737" s="76"/>
      <c r="C116737" s="75"/>
    </row>
    <row r="116847" spans="2:3" x14ac:dyDescent="0.25">
      <c r="B116847" s="76"/>
      <c r="C116847" s="75"/>
    </row>
    <row r="116848" spans="2:3" x14ac:dyDescent="0.25">
      <c r="B116848" s="76"/>
      <c r="C116848" s="75"/>
    </row>
    <row r="116849" spans="2:3" x14ac:dyDescent="0.25">
      <c r="B116849" s="76"/>
      <c r="C116849" s="75"/>
    </row>
    <row r="116850" spans="2:3" x14ac:dyDescent="0.25">
      <c r="B116850" s="76"/>
      <c r="C116850" s="75"/>
    </row>
    <row r="116851" spans="2:3" x14ac:dyDescent="0.25">
      <c r="B116851" s="76"/>
      <c r="C116851" s="75"/>
    </row>
    <row r="116852" spans="2:3" x14ac:dyDescent="0.25">
      <c r="B116852" s="76"/>
      <c r="C116852" s="75"/>
    </row>
    <row r="116853" spans="2:3" x14ac:dyDescent="0.25">
      <c r="B116853" s="76"/>
      <c r="C116853" s="75"/>
    </row>
    <row r="116854" spans="2:3" x14ac:dyDescent="0.25">
      <c r="B116854" s="76"/>
      <c r="C116854" s="75"/>
    </row>
    <row r="116855" spans="2:3" x14ac:dyDescent="0.25">
      <c r="B116855" s="76"/>
      <c r="C116855" s="75"/>
    </row>
    <row r="116856" spans="2:3" x14ac:dyDescent="0.25">
      <c r="B116856" s="76"/>
      <c r="C116856" s="75"/>
    </row>
    <row r="116857" spans="2:3" x14ac:dyDescent="0.25">
      <c r="B116857" s="76"/>
      <c r="C116857" s="75"/>
    </row>
    <row r="116858" spans="2:3" x14ac:dyDescent="0.25">
      <c r="B116858" s="76"/>
      <c r="C116858" s="75"/>
    </row>
    <row r="116859" spans="2:3" x14ac:dyDescent="0.25">
      <c r="B116859" s="76"/>
      <c r="C116859" s="75"/>
    </row>
    <row r="116969" spans="2:3" x14ac:dyDescent="0.25">
      <c r="B116969" s="76"/>
      <c r="C116969" s="75"/>
    </row>
    <row r="116970" spans="2:3" x14ac:dyDescent="0.25">
      <c r="B116970" s="76"/>
      <c r="C116970" s="75"/>
    </row>
    <row r="116971" spans="2:3" x14ac:dyDescent="0.25">
      <c r="B116971" s="76"/>
      <c r="C116971" s="75"/>
    </row>
    <row r="116972" spans="2:3" x14ac:dyDescent="0.25">
      <c r="B116972" s="76"/>
      <c r="C116972" s="75"/>
    </row>
    <row r="116973" spans="2:3" x14ac:dyDescent="0.25">
      <c r="B116973" s="76"/>
      <c r="C116973" s="75"/>
    </row>
    <row r="116974" spans="2:3" x14ac:dyDescent="0.25">
      <c r="B116974" s="76"/>
      <c r="C116974" s="75"/>
    </row>
    <row r="116975" spans="2:3" x14ac:dyDescent="0.25">
      <c r="B116975" s="76"/>
      <c r="C116975" s="75"/>
    </row>
    <row r="116976" spans="2:3" x14ac:dyDescent="0.25">
      <c r="B116976" s="76"/>
      <c r="C116976" s="75"/>
    </row>
    <row r="116977" spans="2:3" x14ac:dyDescent="0.25">
      <c r="B116977" s="76"/>
      <c r="C116977" s="75"/>
    </row>
    <row r="116978" spans="2:3" x14ac:dyDescent="0.25">
      <c r="B116978" s="76"/>
      <c r="C116978" s="75"/>
    </row>
    <row r="116979" spans="2:3" x14ac:dyDescent="0.25">
      <c r="B116979" s="76"/>
      <c r="C116979" s="75"/>
    </row>
    <row r="116980" spans="2:3" x14ac:dyDescent="0.25">
      <c r="B116980" s="76"/>
      <c r="C116980" s="75"/>
    </row>
    <row r="116981" spans="2:3" x14ac:dyDescent="0.25">
      <c r="B116981" s="76"/>
      <c r="C116981" s="75"/>
    </row>
    <row r="117091" spans="2:3" x14ac:dyDescent="0.25">
      <c r="B117091" s="76"/>
      <c r="C117091" s="75"/>
    </row>
    <row r="117092" spans="2:3" x14ac:dyDescent="0.25">
      <c r="B117092" s="76"/>
      <c r="C117092" s="75"/>
    </row>
    <row r="117093" spans="2:3" x14ac:dyDescent="0.25">
      <c r="B117093" s="76"/>
      <c r="C117093" s="75"/>
    </row>
    <row r="117094" spans="2:3" x14ac:dyDescent="0.25">
      <c r="B117094" s="76"/>
      <c r="C117094" s="75"/>
    </row>
    <row r="117095" spans="2:3" x14ac:dyDescent="0.25">
      <c r="B117095" s="76"/>
      <c r="C117095" s="75"/>
    </row>
    <row r="117096" spans="2:3" x14ac:dyDescent="0.25">
      <c r="B117096" s="76"/>
      <c r="C117096" s="75"/>
    </row>
    <row r="117097" spans="2:3" x14ac:dyDescent="0.25">
      <c r="B117097" s="76"/>
      <c r="C117097" s="75"/>
    </row>
    <row r="117098" spans="2:3" x14ac:dyDescent="0.25">
      <c r="B117098" s="76"/>
      <c r="C117098" s="75"/>
    </row>
    <row r="117099" spans="2:3" x14ac:dyDescent="0.25">
      <c r="B117099" s="76"/>
      <c r="C117099" s="75"/>
    </row>
    <row r="117100" spans="2:3" x14ac:dyDescent="0.25">
      <c r="B117100" s="76"/>
      <c r="C117100" s="75"/>
    </row>
    <row r="117101" spans="2:3" x14ac:dyDescent="0.25">
      <c r="B117101" s="76"/>
      <c r="C117101" s="75"/>
    </row>
    <row r="117102" spans="2:3" x14ac:dyDescent="0.25">
      <c r="B117102" s="76"/>
      <c r="C117102" s="75"/>
    </row>
    <row r="117103" spans="2:3" x14ac:dyDescent="0.25">
      <c r="B117103" s="76"/>
      <c r="C117103" s="75"/>
    </row>
    <row r="117213" spans="2:3" x14ac:dyDescent="0.25">
      <c r="B117213" s="76"/>
      <c r="C117213" s="75"/>
    </row>
    <row r="117214" spans="2:3" x14ac:dyDescent="0.25">
      <c r="B117214" s="76"/>
      <c r="C117214" s="75"/>
    </row>
    <row r="117215" spans="2:3" x14ac:dyDescent="0.25">
      <c r="B117215" s="76"/>
      <c r="C117215" s="75"/>
    </row>
    <row r="117216" spans="2:3" x14ac:dyDescent="0.25">
      <c r="B117216" s="76"/>
      <c r="C117216" s="75"/>
    </row>
    <row r="117217" spans="2:3" x14ac:dyDescent="0.25">
      <c r="B117217" s="76"/>
      <c r="C117217" s="75"/>
    </row>
    <row r="117218" spans="2:3" x14ac:dyDescent="0.25">
      <c r="B117218" s="76"/>
      <c r="C117218" s="75"/>
    </row>
    <row r="117219" spans="2:3" x14ac:dyDescent="0.25">
      <c r="B117219" s="76"/>
      <c r="C117219" s="75"/>
    </row>
    <row r="117220" spans="2:3" x14ac:dyDescent="0.25">
      <c r="B117220" s="76"/>
      <c r="C117220" s="75"/>
    </row>
    <row r="117221" spans="2:3" x14ac:dyDescent="0.25">
      <c r="B117221" s="76"/>
      <c r="C117221" s="75"/>
    </row>
    <row r="117222" spans="2:3" x14ac:dyDescent="0.25">
      <c r="B117222" s="76"/>
      <c r="C117222" s="75"/>
    </row>
    <row r="117223" spans="2:3" x14ac:dyDescent="0.25">
      <c r="B117223" s="76"/>
      <c r="C117223" s="75"/>
    </row>
    <row r="117224" spans="2:3" x14ac:dyDescent="0.25">
      <c r="B117224" s="76"/>
      <c r="C117224" s="75"/>
    </row>
    <row r="117225" spans="2:3" x14ac:dyDescent="0.25">
      <c r="B117225" s="76"/>
      <c r="C117225" s="75"/>
    </row>
    <row r="117335" spans="2:3" x14ac:dyDescent="0.25">
      <c r="B117335" s="76"/>
      <c r="C117335" s="75"/>
    </row>
    <row r="117336" spans="2:3" x14ac:dyDescent="0.25">
      <c r="B117336" s="76"/>
      <c r="C117336" s="75"/>
    </row>
    <row r="117337" spans="2:3" x14ac:dyDescent="0.25">
      <c r="B117337" s="76"/>
      <c r="C117337" s="75"/>
    </row>
    <row r="117338" spans="2:3" x14ac:dyDescent="0.25">
      <c r="B117338" s="76"/>
      <c r="C117338" s="75"/>
    </row>
    <row r="117339" spans="2:3" x14ac:dyDescent="0.25">
      <c r="B117339" s="76"/>
      <c r="C117339" s="75"/>
    </row>
    <row r="117340" spans="2:3" x14ac:dyDescent="0.25">
      <c r="B117340" s="76"/>
      <c r="C117340" s="75"/>
    </row>
    <row r="117341" spans="2:3" x14ac:dyDescent="0.25">
      <c r="B117341" s="76"/>
      <c r="C117341" s="75"/>
    </row>
    <row r="117342" spans="2:3" x14ac:dyDescent="0.25">
      <c r="B117342" s="76"/>
      <c r="C117342" s="75"/>
    </row>
    <row r="117343" spans="2:3" x14ac:dyDescent="0.25">
      <c r="B117343" s="76"/>
      <c r="C117343" s="75"/>
    </row>
    <row r="117344" spans="2:3" x14ac:dyDescent="0.25">
      <c r="B117344" s="76"/>
      <c r="C117344" s="75"/>
    </row>
    <row r="117345" spans="2:3" x14ac:dyDescent="0.25">
      <c r="B117345" s="76"/>
      <c r="C117345" s="75"/>
    </row>
    <row r="117346" spans="2:3" x14ac:dyDescent="0.25">
      <c r="B117346" s="76"/>
      <c r="C117346" s="75"/>
    </row>
    <row r="117347" spans="2:3" x14ac:dyDescent="0.25">
      <c r="B117347" s="76"/>
      <c r="C117347" s="75"/>
    </row>
    <row r="117457" spans="2:3" x14ac:dyDescent="0.25">
      <c r="B117457" s="76"/>
      <c r="C117457" s="75"/>
    </row>
    <row r="117458" spans="2:3" x14ac:dyDescent="0.25">
      <c r="B117458" s="76"/>
      <c r="C117458" s="75"/>
    </row>
    <row r="117459" spans="2:3" x14ac:dyDescent="0.25">
      <c r="B117459" s="76"/>
      <c r="C117459" s="75"/>
    </row>
    <row r="117460" spans="2:3" x14ac:dyDescent="0.25">
      <c r="B117460" s="76"/>
      <c r="C117460" s="75"/>
    </row>
    <row r="117461" spans="2:3" x14ac:dyDescent="0.25">
      <c r="B117461" s="76"/>
      <c r="C117461" s="75"/>
    </row>
    <row r="117462" spans="2:3" x14ac:dyDescent="0.25">
      <c r="B117462" s="76"/>
      <c r="C117462" s="75"/>
    </row>
    <row r="117463" spans="2:3" x14ac:dyDescent="0.25">
      <c r="B117463" s="76"/>
      <c r="C117463" s="75"/>
    </row>
    <row r="117464" spans="2:3" x14ac:dyDescent="0.25">
      <c r="B117464" s="76"/>
      <c r="C117464" s="75"/>
    </row>
    <row r="117465" spans="2:3" x14ac:dyDescent="0.25">
      <c r="B117465" s="76"/>
      <c r="C117465" s="75"/>
    </row>
    <row r="117466" spans="2:3" x14ac:dyDescent="0.25">
      <c r="B117466" s="76"/>
      <c r="C117466" s="75"/>
    </row>
    <row r="117467" spans="2:3" x14ac:dyDescent="0.25">
      <c r="B117467" s="76"/>
      <c r="C117467" s="75"/>
    </row>
    <row r="117468" spans="2:3" x14ac:dyDescent="0.25">
      <c r="B117468" s="76"/>
      <c r="C117468" s="75"/>
    </row>
    <row r="117469" spans="2:3" x14ac:dyDescent="0.25">
      <c r="B117469" s="76"/>
      <c r="C117469" s="75"/>
    </row>
    <row r="117579" spans="2:3" x14ac:dyDescent="0.25">
      <c r="B117579" s="76"/>
      <c r="C117579" s="75"/>
    </row>
    <row r="117580" spans="2:3" x14ac:dyDescent="0.25">
      <c r="B117580" s="76"/>
      <c r="C117580" s="75"/>
    </row>
    <row r="117581" spans="2:3" x14ac:dyDescent="0.25">
      <c r="B117581" s="76"/>
      <c r="C117581" s="75"/>
    </row>
    <row r="117582" spans="2:3" x14ac:dyDescent="0.25">
      <c r="B117582" s="76"/>
      <c r="C117582" s="75"/>
    </row>
    <row r="117583" spans="2:3" x14ac:dyDescent="0.25">
      <c r="B117583" s="76"/>
      <c r="C117583" s="75"/>
    </row>
    <row r="117584" spans="2:3" x14ac:dyDescent="0.25">
      <c r="B117584" s="76"/>
      <c r="C117584" s="75"/>
    </row>
    <row r="117585" spans="2:3" x14ac:dyDescent="0.25">
      <c r="B117585" s="76"/>
      <c r="C117585" s="75"/>
    </row>
    <row r="117586" spans="2:3" x14ac:dyDescent="0.25">
      <c r="B117586" s="76"/>
      <c r="C117586" s="75"/>
    </row>
    <row r="117587" spans="2:3" x14ac:dyDescent="0.25">
      <c r="B117587" s="76"/>
      <c r="C117587" s="75"/>
    </row>
    <row r="117588" spans="2:3" x14ac:dyDescent="0.25">
      <c r="B117588" s="76"/>
      <c r="C117588" s="75"/>
    </row>
    <row r="117589" spans="2:3" x14ac:dyDescent="0.25">
      <c r="B117589" s="76"/>
      <c r="C117589" s="75"/>
    </row>
    <row r="117590" spans="2:3" x14ac:dyDescent="0.25">
      <c r="B117590" s="76"/>
      <c r="C117590" s="75"/>
    </row>
    <row r="117591" spans="2:3" x14ac:dyDescent="0.25">
      <c r="B117591" s="76"/>
      <c r="C117591" s="75"/>
    </row>
    <row r="117701" spans="2:3" x14ac:dyDescent="0.25">
      <c r="B117701" s="76"/>
      <c r="C117701" s="75"/>
    </row>
    <row r="117702" spans="2:3" x14ac:dyDescent="0.25">
      <c r="B117702" s="76"/>
      <c r="C117702" s="75"/>
    </row>
    <row r="117703" spans="2:3" x14ac:dyDescent="0.25">
      <c r="B117703" s="76"/>
      <c r="C117703" s="75"/>
    </row>
    <row r="117704" spans="2:3" x14ac:dyDescent="0.25">
      <c r="B117704" s="76"/>
      <c r="C117704" s="75"/>
    </row>
    <row r="117705" spans="2:3" x14ac:dyDescent="0.25">
      <c r="B117705" s="76"/>
      <c r="C117705" s="75"/>
    </row>
    <row r="117706" spans="2:3" x14ac:dyDescent="0.25">
      <c r="B117706" s="76"/>
      <c r="C117706" s="75"/>
    </row>
    <row r="117707" spans="2:3" x14ac:dyDescent="0.25">
      <c r="B117707" s="76"/>
      <c r="C117707" s="75"/>
    </row>
    <row r="117708" spans="2:3" x14ac:dyDescent="0.25">
      <c r="B117708" s="76"/>
      <c r="C117708" s="75"/>
    </row>
    <row r="117709" spans="2:3" x14ac:dyDescent="0.25">
      <c r="B117709" s="76"/>
      <c r="C117709" s="75"/>
    </row>
    <row r="117710" spans="2:3" x14ac:dyDescent="0.25">
      <c r="B117710" s="76"/>
      <c r="C117710" s="75"/>
    </row>
    <row r="117711" spans="2:3" x14ac:dyDescent="0.25">
      <c r="B117711" s="76"/>
      <c r="C117711" s="75"/>
    </row>
    <row r="117712" spans="2:3" x14ac:dyDescent="0.25">
      <c r="B117712" s="76"/>
      <c r="C117712" s="75"/>
    </row>
    <row r="117713" spans="2:3" x14ac:dyDescent="0.25">
      <c r="B117713" s="76"/>
      <c r="C117713" s="75"/>
    </row>
    <row r="117823" spans="2:3" x14ac:dyDescent="0.25">
      <c r="B117823" s="76"/>
      <c r="C117823" s="75"/>
    </row>
    <row r="117824" spans="2:3" x14ac:dyDescent="0.25">
      <c r="B117824" s="76"/>
      <c r="C117824" s="75"/>
    </row>
    <row r="117825" spans="2:3" x14ac:dyDescent="0.25">
      <c r="B117825" s="76"/>
      <c r="C117825" s="75"/>
    </row>
    <row r="117826" spans="2:3" x14ac:dyDescent="0.25">
      <c r="B117826" s="76"/>
      <c r="C117826" s="75"/>
    </row>
    <row r="117827" spans="2:3" x14ac:dyDescent="0.25">
      <c r="B117827" s="76"/>
      <c r="C117827" s="75"/>
    </row>
    <row r="117828" spans="2:3" x14ac:dyDescent="0.25">
      <c r="B117828" s="76"/>
      <c r="C117828" s="75"/>
    </row>
    <row r="117829" spans="2:3" x14ac:dyDescent="0.25">
      <c r="B117829" s="76"/>
      <c r="C117829" s="75"/>
    </row>
    <row r="117830" spans="2:3" x14ac:dyDescent="0.25">
      <c r="B117830" s="76"/>
      <c r="C117830" s="75"/>
    </row>
    <row r="117831" spans="2:3" x14ac:dyDescent="0.25">
      <c r="B117831" s="76"/>
      <c r="C117831" s="75"/>
    </row>
    <row r="117832" spans="2:3" x14ac:dyDescent="0.25">
      <c r="B117832" s="76"/>
      <c r="C117832" s="75"/>
    </row>
    <row r="117833" spans="2:3" x14ac:dyDescent="0.25">
      <c r="B117833" s="76"/>
      <c r="C117833" s="75"/>
    </row>
    <row r="117834" spans="2:3" x14ac:dyDescent="0.25">
      <c r="B117834" s="76"/>
      <c r="C117834" s="75"/>
    </row>
    <row r="117835" spans="2:3" x14ac:dyDescent="0.25">
      <c r="B117835" s="76"/>
      <c r="C117835" s="75"/>
    </row>
    <row r="117945" spans="2:3" x14ac:dyDescent="0.25">
      <c r="B117945" s="76"/>
      <c r="C117945" s="75"/>
    </row>
    <row r="117946" spans="2:3" x14ac:dyDescent="0.25">
      <c r="B117946" s="76"/>
      <c r="C117946" s="75"/>
    </row>
    <row r="117947" spans="2:3" x14ac:dyDescent="0.25">
      <c r="B117947" s="76"/>
      <c r="C117947" s="75"/>
    </row>
    <row r="117948" spans="2:3" x14ac:dyDescent="0.25">
      <c r="B117948" s="76"/>
      <c r="C117948" s="75"/>
    </row>
    <row r="117949" spans="2:3" x14ac:dyDescent="0.25">
      <c r="B117949" s="76"/>
      <c r="C117949" s="75"/>
    </row>
    <row r="117950" spans="2:3" x14ac:dyDescent="0.25">
      <c r="B117950" s="76"/>
      <c r="C117950" s="75"/>
    </row>
    <row r="117951" spans="2:3" x14ac:dyDescent="0.25">
      <c r="B117951" s="76"/>
      <c r="C117951" s="75"/>
    </row>
    <row r="117952" spans="2:3" x14ac:dyDescent="0.25">
      <c r="B117952" s="76"/>
      <c r="C117952" s="75"/>
    </row>
    <row r="117953" spans="2:3" x14ac:dyDescent="0.25">
      <c r="B117953" s="76"/>
      <c r="C117953" s="75"/>
    </row>
    <row r="117954" spans="2:3" x14ac:dyDescent="0.25">
      <c r="B117954" s="76"/>
      <c r="C117954" s="75"/>
    </row>
    <row r="117955" spans="2:3" x14ac:dyDescent="0.25">
      <c r="B117955" s="76"/>
      <c r="C117955" s="75"/>
    </row>
    <row r="117956" spans="2:3" x14ac:dyDescent="0.25">
      <c r="B117956" s="76"/>
      <c r="C117956" s="75"/>
    </row>
    <row r="117957" spans="2:3" x14ac:dyDescent="0.25">
      <c r="B117957" s="76"/>
      <c r="C117957" s="75"/>
    </row>
    <row r="118067" spans="2:3" x14ac:dyDescent="0.25">
      <c r="B118067" s="76"/>
      <c r="C118067" s="75"/>
    </row>
    <row r="118068" spans="2:3" x14ac:dyDescent="0.25">
      <c r="B118068" s="76"/>
      <c r="C118068" s="75"/>
    </row>
    <row r="118069" spans="2:3" x14ac:dyDescent="0.25">
      <c r="B118069" s="76"/>
      <c r="C118069" s="75"/>
    </row>
    <row r="118070" spans="2:3" x14ac:dyDescent="0.25">
      <c r="B118070" s="76"/>
      <c r="C118070" s="75"/>
    </row>
    <row r="118071" spans="2:3" x14ac:dyDescent="0.25">
      <c r="B118071" s="76"/>
      <c r="C118071" s="75"/>
    </row>
    <row r="118072" spans="2:3" x14ac:dyDescent="0.25">
      <c r="B118072" s="76"/>
      <c r="C118072" s="75"/>
    </row>
    <row r="118073" spans="2:3" x14ac:dyDescent="0.25">
      <c r="B118073" s="76"/>
      <c r="C118073" s="75"/>
    </row>
    <row r="118074" spans="2:3" x14ac:dyDescent="0.25">
      <c r="B118074" s="76"/>
      <c r="C118074" s="75"/>
    </row>
    <row r="118075" spans="2:3" x14ac:dyDescent="0.25">
      <c r="B118075" s="76"/>
      <c r="C118075" s="75"/>
    </row>
    <row r="118076" spans="2:3" x14ac:dyDescent="0.25">
      <c r="B118076" s="76"/>
      <c r="C118076" s="75"/>
    </row>
    <row r="118077" spans="2:3" x14ac:dyDescent="0.25">
      <c r="B118077" s="76"/>
      <c r="C118077" s="75"/>
    </row>
    <row r="118078" spans="2:3" x14ac:dyDescent="0.25">
      <c r="B118078" s="76"/>
      <c r="C118078" s="75"/>
    </row>
    <row r="118079" spans="2:3" x14ac:dyDescent="0.25">
      <c r="B118079" s="76"/>
      <c r="C118079" s="75"/>
    </row>
    <row r="118189" spans="2:3" x14ac:dyDescent="0.25">
      <c r="B118189" s="76"/>
      <c r="C118189" s="75"/>
    </row>
    <row r="118190" spans="2:3" x14ac:dyDescent="0.25">
      <c r="B118190" s="76"/>
      <c r="C118190" s="75"/>
    </row>
    <row r="118191" spans="2:3" x14ac:dyDescent="0.25">
      <c r="B118191" s="76"/>
      <c r="C118191" s="75"/>
    </row>
    <row r="118192" spans="2:3" x14ac:dyDescent="0.25">
      <c r="B118192" s="76"/>
      <c r="C118192" s="75"/>
    </row>
    <row r="118193" spans="2:3" x14ac:dyDescent="0.25">
      <c r="B118193" s="76"/>
      <c r="C118193" s="75"/>
    </row>
    <row r="118194" spans="2:3" x14ac:dyDescent="0.25">
      <c r="B118194" s="76"/>
      <c r="C118194" s="75"/>
    </row>
    <row r="118195" spans="2:3" x14ac:dyDescent="0.25">
      <c r="B118195" s="76"/>
      <c r="C118195" s="75"/>
    </row>
    <row r="118196" spans="2:3" x14ac:dyDescent="0.25">
      <c r="B118196" s="76"/>
      <c r="C118196" s="75"/>
    </row>
    <row r="118197" spans="2:3" x14ac:dyDescent="0.25">
      <c r="B118197" s="76"/>
      <c r="C118197" s="75"/>
    </row>
    <row r="118198" spans="2:3" x14ac:dyDescent="0.25">
      <c r="B118198" s="76"/>
      <c r="C118198" s="75"/>
    </row>
    <row r="118199" spans="2:3" x14ac:dyDescent="0.25">
      <c r="B118199" s="76"/>
      <c r="C118199" s="75"/>
    </row>
    <row r="118200" spans="2:3" x14ac:dyDescent="0.25">
      <c r="B118200" s="76"/>
      <c r="C118200" s="75"/>
    </row>
    <row r="118201" spans="2:3" x14ac:dyDescent="0.25">
      <c r="B118201" s="76"/>
      <c r="C118201" s="75"/>
    </row>
    <row r="118311" spans="2:3" x14ac:dyDescent="0.25">
      <c r="B118311" s="76"/>
      <c r="C118311" s="75"/>
    </row>
    <row r="118312" spans="2:3" x14ac:dyDescent="0.25">
      <c r="B118312" s="76"/>
      <c r="C118312" s="75"/>
    </row>
    <row r="118313" spans="2:3" x14ac:dyDescent="0.25">
      <c r="B118313" s="76"/>
      <c r="C118313" s="75"/>
    </row>
    <row r="118314" spans="2:3" x14ac:dyDescent="0.25">
      <c r="B118314" s="76"/>
      <c r="C118314" s="75"/>
    </row>
    <row r="118315" spans="2:3" x14ac:dyDescent="0.25">
      <c r="B118315" s="76"/>
      <c r="C118315" s="75"/>
    </row>
    <row r="118316" spans="2:3" x14ac:dyDescent="0.25">
      <c r="B118316" s="76"/>
      <c r="C118316" s="75"/>
    </row>
    <row r="118317" spans="2:3" x14ac:dyDescent="0.25">
      <c r="B118317" s="76"/>
      <c r="C118317" s="75"/>
    </row>
    <row r="118318" spans="2:3" x14ac:dyDescent="0.25">
      <c r="B118318" s="76"/>
      <c r="C118318" s="75"/>
    </row>
    <row r="118319" spans="2:3" x14ac:dyDescent="0.25">
      <c r="B118319" s="76"/>
      <c r="C118319" s="75"/>
    </row>
    <row r="118320" spans="2:3" x14ac:dyDescent="0.25">
      <c r="B118320" s="76"/>
      <c r="C118320" s="75"/>
    </row>
    <row r="118321" spans="2:3" x14ac:dyDescent="0.25">
      <c r="B118321" s="76"/>
      <c r="C118321" s="75"/>
    </row>
    <row r="118322" spans="2:3" x14ac:dyDescent="0.25">
      <c r="B118322" s="76"/>
      <c r="C118322" s="75"/>
    </row>
    <row r="118323" spans="2:3" x14ac:dyDescent="0.25">
      <c r="B118323" s="76"/>
      <c r="C118323" s="75"/>
    </row>
    <row r="118433" spans="2:3" x14ac:dyDescent="0.25">
      <c r="B118433" s="76"/>
      <c r="C118433" s="75"/>
    </row>
    <row r="118434" spans="2:3" x14ac:dyDescent="0.25">
      <c r="B118434" s="76"/>
      <c r="C118434" s="75"/>
    </row>
    <row r="118435" spans="2:3" x14ac:dyDescent="0.25">
      <c r="B118435" s="76"/>
      <c r="C118435" s="75"/>
    </row>
    <row r="118436" spans="2:3" x14ac:dyDescent="0.25">
      <c r="B118436" s="76"/>
      <c r="C118436" s="75"/>
    </row>
    <row r="118437" spans="2:3" x14ac:dyDescent="0.25">
      <c r="B118437" s="76"/>
      <c r="C118437" s="75"/>
    </row>
    <row r="118438" spans="2:3" x14ac:dyDescent="0.25">
      <c r="B118438" s="76"/>
      <c r="C118438" s="75"/>
    </row>
    <row r="118439" spans="2:3" x14ac:dyDescent="0.25">
      <c r="B118439" s="76"/>
      <c r="C118439" s="75"/>
    </row>
    <row r="118440" spans="2:3" x14ac:dyDescent="0.25">
      <c r="B118440" s="76"/>
      <c r="C118440" s="75"/>
    </row>
    <row r="118441" spans="2:3" x14ac:dyDescent="0.25">
      <c r="B118441" s="76"/>
      <c r="C118441" s="75"/>
    </row>
    <row r="118442" spans="2:3" x14ac:dyDescent="0.25">
      <c r="B118442" s="76"/>
      <c r="C118442" s="75"/>
    </row>
    <row r="118443" spans="2:3" x14ac:dyDescent="0.25">
      <c r="B118443" s="76"/>
      <c r="C118443" s="75"/>
    </row>
    <row r="118444" spans="2:3" x14ac:dyDescent="0.25">
      <c r="B118444" s="76"/>
      <c r="C118444" s="75"/>
    </row>
    <row r="118445" spans="2:3" x14ac:dyDescent="0.25">
      <c r="B118445" s="76"/>
      <c r="C118445" s="75"/>
    </row>
    <row r="118555" spans="2:3" x14ac:dyDescent="0.25">
      <c r="B118555" s="76"/>
      <c r="C118555" s="75"/>
    </row>
    <row r="118556" spans="2:3" x14ac:dyDescent="0.25">
      <c r="B118556" s="76"/>
      <c r="C118556" s="75"/>
    </row>
    <row r="118557" spans="2:3" x14ac:dyDescent="0.25">
      <c r="B118557" s="76"/>
      <c r="C118557" s="75"/>
    </row>
    <row r="118558" spans="2:3" x14ac:dyDescent="0.25">
      <c r="B118558" s="76"/>
      <c r="C118558" s="75"/>
    </row>
    <row r="118559" spans="2:3" x14ac:dyDescent="0.25">
      <c r="B118559" s="76"/>
      <c r="C118559" s="75"/>
    </row>
    <row r="118560" spans="2:3" x14ac:dyDescent="0.25">
      <c r="B118560" s="76"/>
      <c r="C118560" s="75"/>
    </row>
    <row r="118561" spans="2:3" x14ac:dyDescent="0.25">
      <c r="B118561" s="76"/>
      <c r="C118561" s="75"/>
    </row>
    <row r="118562" spans="2:3" x14ac:dyDescent="0.25">
      <c r="B118562" s="76"/>
      <c r="C118562" s="75"/>
    </row>
    <row r="118563" spans="2:3" x14ac:dyDescent="0.25">
      <c r="B118563" s="76"/>
      <c r="C118563" s="75"/>
    </row>
    <row r="118564" spans="2:3" x14ac:dyDescent="0.25">
      <c r="B118564" s="76"/>
      <c r="C118564" s="75"/>
    </row>
    <row r="118565" spans="2:3" x14ac:dyDescent="0.25">
      <c r="B118565" s="76"/>
      <c r="C118565" s="75"/>
    </row>
    <row r="118566" spans="2:3" x14ac:dyDescent="0.25">
      <c r="B118566" s="76"/>
      <c r="C118566" s="75"/>
    </row>
    <row r="118567" spans="2:3" x14ac:dyDescent="0.25">
      <c r="B118567" s="76"/>
      <c r="C118567" s="75"/>
    </row>
    <row r="118677" spans="2:3" x14ac:dyDescent="0.25">
      <c r="B118677" s="76"/>
      <c r="C118677" s="75"/>
    </row>
    <row r="118678" spans="2:3" x14ac:dyDescent="0.25">
      <c r="B118678" s="76"/>
      <c r="C118678" s="75"/>
    </row>
    <row r="118679" spans="2:3" x14ac:dyDescent="0.25">
      <c r="B118679" s="76"/>
      <c r="C118679" s="75"/>
    </row>
    <row r="118680" spans="2:3" x14ac:dyDescent="0.25">
      <c r="B118680" s="76"/>
      <c r="C118680" s="75"/>
    </row>
    <row r="118681" spans="2:3" x14ac:dyDescent="0.25">
      <c r="B118681" s="76"/>
      <c r="C118681" s="75"/>
    </row>
    <row r="118682" spans="2:3" x14ac:dyDescent="0.25">
      <c r="B118682" s="76"/>
      <c r="C118682" s="75"/>
    </row>
    <row r="118683" spans="2:3" x14ac:dyDescent="0.25">
      <c r="B118683" s="76"/>
      <c r="C118683" s="75"/>
    </row>
    <row r="118684" spans="2:3" x14ac:dyDescent="0.25">
      <c r="B118684" s="76"/>
      <c r="C118684" s="75"/>
    </row>
    <row r="118685" spans="2:3" x14ac:dyDescent="0.25">
      <c r="B118685" s="76"/>
      <c r="C118685" s="75"/>
    </row>
    <row r="118686" spans="2:3" x14ac:dyDescent="0.25">
      <c r="B118686" s="76"/>
      <c r="C118686" s="75"/>
    </row>
    <row r="118687" spans="2:3" x14ac:dyDescent="0.25">
      <c r="B118687" s="76"/>
      <c r="C118687" s="75"/>
    </row>
    <row r="118688" spans="2:3" x14ac:dyDescent="0.25">
      <c r="B118688" s="76"/>
      <c r="C118688" s="75"/>
    </row>
    <row r="118689" spans="2:3" x14ac:dyDescent="0.25">
      <c r="B118689" s="76"/>
      <c r="C118689" s="75"/>
    </row>
    <row r="118799" spans="2:3" x14ac:dyDescent="0.25">
      <c r="B118799" s="76"/>
      <c r="C118799" s="75"/>
    </row>
    <row r="118800" spans="2:3" x14ac:dyDescent="0.25">
      <c r="B118800" s="76"/>
      <c r="C118800" s="75"/>
    </row>
    <row r="118801" spans="2:3" x14ac:dyDescent="0.25">
      <c r="B118801" s="76"/>
      <c r="C118801" s="75"/>
    </row>
    <row r="118802" spans="2:3" x14ac:dyDescent="0.25">
      <c r="B118802" s="76"/>
      <c r="C118802" s="75"/>
    </row>
    <row r="118803" spans="2:3" x14ac:dyDescent="0.25">
      <c r="B118803" s="76"/>
      <c r="C118803" s="75"/>
    </row>
    <row r="118804" spans="2:3" x14ac:dyDescent="0.25">
      <c r="B118804" s="76"/>
      <c r="C118804" s="75"/>
    </row>
    <row r="118805" spans="2:3" x14ac:dyDescent="0.25">
      <c r="B118805" s="76"/>
      <c r="C118805" s="75"/>
    </row>
    <row r="118806" spans="2:3" x14ac:dyDescent="0.25">
      <c r="B118806" s="76"/>
      <c r="C118806" s="75"/>
    </row>
    <row r="118807" spans="2:3" x14ac:dyDescent="0.25">
      <c r="B118807" s="76"/>
      <c r="C118807" s="75"/>
    </row>
    <row r="118808" spans="2:3" x14ac:dyDescent="0.25">
      <c r="B118808" s="76"/>
      <c r="C118808" s="75"/>
    </row>
    <row r="118809" spans="2:3" x14ac:dyDescent="0.25">
      <c r="B118809" s="76"/>
      <c r="C118809" s="75"/>
    </row>
    <row r="118810" spans="2:3" x14ac:dyDescent="0.25">
      <c r="B118810" s="76"/>
      <c r="C118810" s="75"/>
    </row>
    <row r="118811" spans="2:3" x14ac:dyDescent="0.25">
      <c r="B118811" s="76"/>
      <c r="C118811" s="75"/>
    </row>
    <row r="118921" spans="2:3" x14ac:dyDescent="0.25">
      <c r="B118921" s="76"/>
      <c r="C118921" s="75"/>
    </row>
    <row r="118922" spans="2:3" x14ac:dyDescent="0.25">
      <c r="B118922" s="76"/>
      <c r="C118922" s="75"/>
    </row>
    <row r="118923" spans="2:3" x14ac:dyDescent="0.25">
      <c r="B118923" s="76"/>
      <c r="C118923" s="75"/>
    </row>
    <row r="118924" spans="2:3" x14ac:dyDescent="0.25">
      <c r="B118924" s="76"/>
      <c r="C118924" s="75"/>
    </row>
    <row r="118925" spans="2:3" x14ac:dyDescent="0.25">
      <c r="B118925" s="76"/>
      <c r="C118925" s="75"/>
    </row>
    <row r="118926" spans="2:3" x14ac:dyDescent="0.25">
      <c r="B118926" s="76"/>
      <c r="C118926" s="75"/>
    </row>
    <row r="118927" spans="2:3" x14ac:dyDescent="0.25">
      <c r="B118927" s="76"/>
      <c r="C118927" s="75"/>
    </row>
    <row r="118928" spans="2:3" x14ac:dyDescent="0.25">
      <c r="B118928" s="76"/>
      <c r="C118928" s="75"/>
    </row>
    <row r="118929" spans="2:3" x14ac:dyDescent="0.25">
      <c r="B118929" s="76"/>
      <c r="C118929" s="75"/>
    </row>
    <row r="118930" spans="2:3" x14ac:dyDescent="0.25">
      <c r="B118930" s="76"/>
      <c r="C118930" s="75"/>
    </row>
    <row r="118931" spans="2:3" x14ac:dyDescent="0.25">
      <c r="B118931" s="76"/>
      <c r="C118931" s="75"/>
    </row>
    <row r="118932" spans="2:3" x14ac:dyDescent="0.25">
      <c r="B118932" s="76"/>
      <c r="C118932" s="75"/>
    </row>
    <row r="118933" spans="2:3" x14ac:dyDescent="0.25">
      <c r="B118933" s="76"/>
      <c r="C118933" s="75"/>
    </row>
    <row r="119043" spans="2:3" x14ac:dyDescent="0.25">
      <c r="B119043" s="76"/>
      <c r="C119043" s="75"/>
    </row>
    <row r="119044" spans="2:3" x14ac:dyDescent="0.25">
      <c r="B119044" s="76"/>
      <c r="C119044" s="75"/>
    </row>
    <row r="119045" spans="2:3" x14ac:dyDescent="0.25">
      <c r="B119045" s="76"/>
      <c r="C119045" s="75"/>
    </row>
    <row r="119046" spans="2:3" x14ac:dyDescent="0.25">
      <c r="B119046" s="76"/>
      <c r="C119046" s="75"/>
    </row>
    <row r="119047" spans="2:3" x14ac:dyDescent="0.25">
      <c r="B119047" s="76"/>
      <c r="C119047" s="75"/>
    </row>
    <row r="119048" spans="2:3" x14ac:dyDescent="0.25">
      <c r="B119048" s="76"/>
      <c r="C119048" s="75"/>
    </row>
    <row r="119049" spans="2:3" x14ac:dyDescent="0.25">
      <c r="B119049" s="76"/>
      <c r="C119049" s="75"/>
    </row>
    <row r="119050" spans="2:3" x14ac:dyDescent="0.25">
      <c r="B119050" s="76"/>
      <c r="C119050" s="75"/>
    </row>
    <row r="119051" spans="2:3" x14ac:dyDescent="0.25">
      <c r="B119051" s="76"/>
      <c r="C119051" s="75"/>
    </row>
    <row r="119052" spans="2:3" x14ac:dyDescent="0.25">
      <c r="B119052" s="76"/>
      <c r="C119052" s="75"/>
    </row>
    <row r="119053" spans="2:3" x14ac:dyDescent="0.25">
      <c r="B119053" s="76"/>
      <c r="C119053" s="75"/>
    </row>
    <row r="119054" spans="2:3" x14ac:dyDescent="0.25">
      <c r="B119054" s="76"/>
      <c r="C119054" s="75"/>
    </row>
    <row r="119055" spans="2:3" x14ac:dyDescent="0.25">
      <c r="B119055" s="76"/>
      <c r="C119055" s="75"/>
    </row>
    <row r="119165" spans="2:3" x14ac:dyDescent="0.25">
      <c r="B119165" s="76"/>
      <c r="C119165" s="75"/>
    </row>
    <row r="119166" spans="2:3" x14ac:dyDescent="0.25">
      <c r="B119166" s="76"/>
      <c r="C119166" s="75"/>
    </row>
    <row r="119167" spans="2:3" x14ac:dyDescent="0.25">
      <c r="B119167" s="76"/>
      <c r="C119167" s="75"/>
    </row>
    <row r="119168" spans="2:3" x14ac:dyDescent="0.25">
      <c r="B119168" s="76"/>
      <c r="C119168" s="75"/>
    </row>
    <row r="119169" spans="2:3" x14ac:dyDescent="0.25">
      <c r="B119169" s="76"/>
      <c r="C119169" s="75"/>
    </row>
    <row r="119170" spans="2:3" x14ac:dyDescent="0.25">
      <c r="B119170" s="76"/>
      <c r="C119170" s="75"/>
    </row>
    <row r="119171" spans="2:3" x14ac:dyDescent="0.25">
      <c r="B119171" s="76"/>
      <c r="C119171" s="75"/>
    </row>
    <row r="119172" spans="2:3" x14ac:dyDescent="0.25">
      <c r="B119172" s="76"/>
      <c r="C119172" s="75"/>
    </row>
    <row r="119173" spans="2:3" x14ac:dyDescent="0.25">
      <c r="B119173" s="76"/>
      <c r="C119173" s="75"/>
    </row>
    <row r="119174" spans="2:3" x14ac:dyDescent="0.25">
      <c r="B119174" s="76"/>
      <c r="C119174" s="75"/>
    </row>
    <row r="119175" spans="2:3" x14ac:dyDescent="0.25">
      <c r="B119175" s="76"/>
      <c r="C119175" s="75"/>
    </row>
    <row r="119176" spans="2:3" x14ac:dyDescent="0.25">
      <c r="B119176" s="76"/>
      <c r="C119176" s="75"/>
    </row>
    <row r="119177" spans="2:3" x14ac:dyDescent="0.25">
      <c r="B119177" s="76"/>
      <c r="C119177" s="75"/>
    </row>
    <row r="119287" spans="2:3" x14ac:dyDescent="0.25">
      <c r="B119287" s="76"/>
      <c r="C119287" s="75"/>
    </row>
    <row r="119288" spans="2:3" x14ac:dyDescent="0.25">
      <c r="B119288" s="76"/>
      <c r="C119288" s="75"/>
    </row>
    <row r="119289" spans="2:3" x14ac:dyDescent="0.25">
      <c r="B119289" s="76"/>
      <c r="C119289" s="75"/>
    </row>
    <row r="119290" spans="2:3" x14ac:dyDescent="0.25">
      <c r="B119290" s="76"/>
      <c r="C119290" s="75"/>
    </row>
    <row r="119291" spans="2:3" x14ac:dyDescent="0.25">
      <c r="B119291" s="76"/>
      <c r="C119291" s="75"/>
    </row>
    <row r="119292" spans="2:3" x14ac:dyDescent="0.25">
      <c r="B119292" s="76"/>
      <c r="C119292" s="75"/>
    </row>
    <row r="119293" spans="2:3" x14ac:dyDescent="0.25">
      <c r="B119293" s="76"/>
      <c r="C119293" s="75"/>
    </row>
    <row r="119294" spans="2:3" x14ac:dyDescent="0.25">
      <c r="B119294" s="76"/>
      <c r="C119294" s="75"/>
    </row>
    <row r="119295" spans="2:3" x14ac:dyDescent="0.25">
      <c r="B119295" s="76"/>
      <c r="C119295" s="75"/>
    </row>
    <row r="119296" spans="2:3" x14ac:dyDescent="0.25">
      <c r="B119296" s="76"/>
      <c r="C119296" s="75"/>
    </row>
    <row r="119297" spans="2:3" x14ac:dyDescent="0.25">
      <c r="B119297" s="76"/>
      <c r="C119297" s="75"/>
    </row>
    <row r="119298" spans="2:3" x14ac:dyDescent="0.25">
      <c r="B119298" s="76"/>
      <c r="C119298" s="75"/>
    </row>
    <row r="119299" spans="2:3" x14ac:dyDescent="0.25">
      <c r="B119299" s="76"/>
      <c r="C119299" s="75"/>
    </row>
    <row r="119409" spans="2:3" x14ac:dyDescent="0.25">
      <c r="B119409" s="76"/>
      <c r="C119409" s="75"/>
    </row>
    <row r="119410" spans="2:3" x14ac:dyDescent="0.25">
      <c r="B119410" s="76"/>
      <c r="C119410" s="75"/>
    </row>
    <row r="119411" spans="2:3" x14ac:dyDescent="0.25">
      <c r="B119411" s="76"/>
      <c r="C119411" s="75"/>
    </row>
    <row r="119412" spans="2:3" x14ac:dyDescent="0.25">
      <c r="B119412" s="76"/>
      <c r="C119412" s="75"/>
    </row>
    <row r="119413" spans="2:3" x14ac:dyDescent="0.25">
      <c r="B119413" s="76"/>
      <c r="C119413" s="75"/>
    </row>
    <row r="119414" spans="2:3" x14ac:dyDescent="0.25">
      <c r="B119414" s="76"/>
      <c r="C119414" s="75"/>
    </row>
    <row r="119415" spans="2:3" x14ac:dyDescent="0.25">
      <c r="B119415" s="76"/>
      <c r="C119415" s="75"/>
    </row>
    <row r="119416" spans="2:3" x14ac:dyDescent="0.25">
      <c r="B119416" s="76"/>
      <c r="C119416" s="75"/>
    </row>
    <row r="119417" spans="2:3" x14ac:dyDescent="0.25">
      <c r="B119417" s="76"/>
      <c r="C119417" s="75"/>
    </row>
    <row r="119418" spans="2:3" x14ac:dyDescent="0.25">
      <c r="B119418" s="76"/>
      <c r="C119418" s="75"/>
    </row>
    <row r="119419" spans="2:3" x14ac:dyDescent="0.25">
      <c r="B119419" s="76"/>
      <c r="C119419" s="75"/>
    </row>
    <row r="119420" spans="2:3" x14ac:dyDescent="0.25">
      <c r="B119420" s="76"/>
      <c r="C119420" s="75"/>
    </row>
    <row r="119421" spans="2:3" x14ac:dyDescent="0.25">
      <c r="B119421" s="76"/>
      <c r="C119421" s="75"/>
    </row>
    <row r="119531" spans="2:3" x14ac:dyDescent="0.25">
      <c r="B119531" s="76"/>
      <c r="C119531" s="75"/>
    </row>
    <row r="119532" spans="2:3" x14ac:dyDescent="0.25">
      <c r="B119532" s="76"/>
      <c r="C119532" s="75"/>
    </row>
    <row r="119533" spans="2:3" x14ac:dyDescent="0.25">
      <c r="B119533" s="76"/>
      <c r="C119533" s="75"/>
    </row>
    <row r="119534" spans="2:3" x14ac:dyDescent="0.25">
      <c r="B119534" s="76"/>
      <c r="C119534" s="75"/>
    </row>
    <row r="119535" spans="2:3" x14ac:dyDescent="0.25">
      <c r="B119535" s="76"/>
      <c r="C119535" s="75"/>
    </row>
    <row r="119536" spans="2:3" x14ac:dyDescent="0.25">
      <c r="B119536" s="76"/>
      <c r="C119536" s="75"/>
    </row>
    <row r="119537" spans="2:3" x14ac:dyDescent="0.25">
      <c r="B119537" s="76"/>
      <c r="C119537" s="75"/>
    </row>
    <row r="119538" spans="2:3" x14ac:dyDescent="0.25">
      <c r="B119538" s="76"/>
      <c r="C119538" s="75"/>
    </row>
    <row r="119539" spans="2:3" x14ac:dyDescent="0.25">
      <c r="B119539" s="76"/>
      <c r="C119539" s="75"/>
    </row>
    <row r="119540" spans="2:3" x14ac:dyDescent="0.25">
      <c r="B119540" s="76"/>
      <c r="C119540" s="75"/>
    </row>
    <row r="119541" spans="2:3" x14ac:dyDescent="0.25">
      <c r="B119541" s="76"/>
      <c r="C119541" s="75"/>
    </row>
    <row r="119542" spans="2:3" x14ac:dyDescent="0.25">
      <c r="B119542" s="76"/>
      <c r="C119542" s="75"/>
    </row>
    <row r="119543" spans="2:3" x14ac:dyDescent="0.25">
      <c r="B119543" s="76"/>
      <c r="C119543" s="75"/>
    </row>
    <row r="119653" spans="2:3" x14ac:dyDescent="0.25">
      <c r="B119653" s="76"/>
      <c r="C119653" s="75"/>
    </row>
    <row r="119654" spans="2:3" x14ac:dyDescent="0.25">
      <c r="B119654" s="76"/>
      <c r="C119654" s="75"/>
    </row>
    <row r="119655" spans="2:3" x14ac:dyDescent="0.25">
      <c r="B119655" s="76"/>
      <c r="C119655" s="75"/>
    </row>
    <row r="119656" spans="2:3" x14ac:dyDescent="0.25">
      <c r="B119656" s="76"/>
      <c r="C119656" s="75"/>
    </row>
    <row r="119657" spans="2:3" x14ac:dyDescent="0.25">
      <c r="B119657" s="76"/>
      <c r="C119657" s="75"/>
    </row>
    <row r="119658" spans="2:3" x14ac:dyDescent="0.25">
      <c r="B119658" s="76"/>
      <c r="C119658" s="75"/>
    </row>
    <row r="119659" spans="2:3" x14ac:dyDescent="0.25">
      <c r="B119659" s="76"/>
      <c r="C119659" s="75"/>
    </row>
    <row r="119660" spans="2:3" x14ac:dyDescent="0.25">
      <c r="B119660" s="76"/>
      <c r="C119660" s="75"/>
    </row>
    <row r="119661" spans="2:3" x14ac:dyDescent="0.25">
      <c r="B119661" s="76"/>
      <c r="C119661" s="75"/>
    </row>
    <row r="119662" spans="2:3" x14ac:dyDescent="0.25">
      <c r="B119662" s="76"/>
      <c r="C119662" s="75"/>
    </row>
    <row r="119663" spans="2:3" x14ac:dyDescent="0.25">
      <c r="B119663" s="76"/>
      <c r="C119663" s="75"/>
    </row>
    <row r="119664" spans="2:3" x14ac:dyDescent="0.25">
      <c r="B119664" s="76"/>
      <c r="C119664" s="75"/>
    </row>
    <row r="119665" spans="2:3" x14ac:dyDescent="0.25">
      <c r="B119665" s="76"/>
      <c r="C119665" s="75"/>
    </row>
    <row r="119775" spans="2:3" x14ac:dyDescent="0.25">
      <c r="B119775" s="76"/>
      <c r="C119775" s="75"/>
    </row>
    <row r="119776" spans="2:3" x14ac:dyDescent="0.25">
      <c r="B119776" s="76"/>
      <c r="C119776" s="75"/>
    </row>
    <row r="119777" spans="2:3" x14ac:dyDescent="0.25">
      <c r="B119777" s="76"/>
      <c r="C119777" s="75"/>
    </row>
    <row r="119778" spans="2:3" x14ac:dyDescent="0.25">
      <c r="B119778" s="76"/>
      <c r="C119778" s="75"/>
    </row>
    <row r="119779" spans="2:3" x14ac:dyDescent="0.25">
      <c r="B119779" s="76"/>
      <c r="C119779" s="75"/>
    </row>
    <row r="119780" spans="2:3" x14ac:dyDescent="0.25">
      <c r="B119780" s="76"/>
      <c r="C119780" s="75"/>
    </row>
    <row r="119781" spans="2:3" x14ac:dyDescent="0.25">
      <c r="B119781" s="76"/>
      <c r="C119781" s="75"/>
    </row>
    <row r="119782" spans="2:3" x14ac:dyDescent="0.25">
      <c r="B119782" s="76"/>
      <c r="C119782" s="75"/>
    </row>
    <row r="119783" spans="2:3" x14ac:dyDescent="0.25">
      <c r="B119783" s="76"/>
      <c r="C119783" s="75"/>
    </row>
    <row r="119784" spans="2:3" x14ac:dyDescent="0.25">
      <c r="B119784" s="76"/>
      <c r="C119784" s="75"/>
    </row>
    <row r="119785" spans="2:3" x14ac:dyDescent="0.25">
      <c r="B119785" s="76"/>
      <c r="C119785" s="75"/>
    </row>
    <row r="119786" spans="2:3" x14ac:dyDescent="0.25">
      <c r="B119786" s="76"/>
      <c r="C119786" s="75"/>
    </row>
    <row r="119787" spans="2:3" x14ac:dyDescent="0.25">
      <c r="B119787" s="76"/>
      <c r="C119787" s="75"/>
    </row>
    <row r="119897" spans="2:3" x14ac:dyDescent="0.25">
      <c r="B119897" s="76"/>
      <c r="C119897" s="75"/>
    </row>
    <row r="119898" spans="2:3" x14ac:dyDescent="0.25">
      <c r="B119898" s="76"/>
      <c r="C119898" s="75"/>
    </row>
    <row r="119899" spans="2:3" x14ac:dyDescent="0.25">
      <c r="B119899" s="76"/>
      <c r="C119899" s="75"/>
    </row>
    <row r="119900" spans="2:3" x14ac:dyDescent="0.25">
      <c r="B119900" s="76"/>
      <c r="C119900" s="75"/>
    </row>
    <row r="119901" spans="2:3" x14ac:dyDescent="0.25">
      <c r="B119901" s="76"/>
      <c r="C119901" s="75"/>
    </row>
    <row r="119902" spans="2:3" x14ac:dyDescent="0.25">
      <c r="B119902" s="76"/>
      <c r="C119902" s="75"/>
    </row>
    <row r="119903" spans="2:3" x14ac:dyDescent="0.25">
      <c r="B119903" s="76"/>
      <c r="C119903" s="75"/>
    </row>
    <row r="119904" spans="2:3" x14ac:dyDescent="0.25">
      <c r="B119904" s="76"/>
      <c r="C119904" s="75"/>
    </row>
    <row r="119905" spans="2:3" x14ac:dyDescent="0.25">
      <c r="B119905" s="76"/>
      <c r="C119905" s="75"/>
    </row>
    <row r="119906" spans="2:3" x14ac:dyDescent="0.25">
      <c r="B119906" s="76"/>
      <c r="C119906" s="75"/>
    </row>
    <row r="119907" spans="2:3" x14ac:dyDescent="0.25">
      <c r="B119907" s="76"/>
      <c r="C119907" s="75"/>
    </row>
    <row r="119908" spans="2:3" x14ac:dyDescent="0.25">
      <c r="B119908" s="76"/>
      <c r="C119908" s="75"/>
    </row>
    <row r="119909" spans="2:3" x14ac:dyDescent="0.25">
      <c r="B119909" s="76"/>
      <c r="C119909" s="75"/>
    </row>
    <row r="120019" spans="2:3" x14ac:dyDescent="0.25">
      <c r="B120019" s="76"/>
      <c r="C120019" s="75"/>
    </row>
    <row r="120020" spans="2:3" x14ac:dyDescent="0.25">
      <c r="B120020" s="76"/>
      <c r="C120020" s="75"/>
    </row>
    <row r="120021" spans="2:3" x14ac:dyDescent="0.25">
      <c r="B120021" s="76"/>
      <c r="C120021" s="75"/>
    </row>
    <row r="120022" spans="2:3" x14ac:dyDescent="0.25">
      <c r="B120022" s="76"/>
      <c r="C120022" s="75"/>
    </row>
    <row r="120023" spans="2:3" x14ac:dyDescent="0.25">
      <c r="B120023" s="76"/>
      <c r="C120023" s="75"/>
    </row>
    <row r="120024" spans="2:3" x14ac:dyDescent="0.25">
      <c r="B120024" s="76"/>
      <c r="C120024" s="75"/>
    </row>
    <row r="120025" spans="2:3" x14ac:dyDescent="0.25">
      <c r="B120025" s="76"/>
      <c r="C120025" s="75"/>
    </row>
    <row r="120026" spans="2:3" x14ac:dyDescent="0.25">
      <c r="B120026" s="76"/>
      <c r="C120026" s="75"/>
    </row>
    <row r="120027" spans="2:3" x14ac:dyDescent="0.25">
      <c r="B120027" s="76"/>
      <c r="C120027" s="75"/>
    </row>
    <row r="120028" spans="2:3" x14ac:dyDescent="0.25">
      <c r="B120028" s="76"/>
      <c r="C120028" s="75"/>
    </row>
    <row r="120029" spans="2:3" x14ac:dyDescent="0.25">
      <c r="B120029" s="76"/>
      <c r="C120029" s="75"/>
    </row>
    <row r="120030" spans="2:3" x14ac:dyDescent="0.25">
      <c r="B120030" s="76"/>
      <c r="C120030" s="75"/>
    </row>
    <row r="120031" spans="2:3" x14ac:dyDescent="0.25">
      <c r="B120031" s="76"/>
      <c r="C120031" s="75"/>
    </row>
    <row r="120141" spans="2:3" x14ac:dyDescent="0.25">
      <c r="B120141" s="76"/>
      <c r="C120141" s="75"/>
    </row>
    <row r="120142" spans="2:3" x14ac:dyDescent="0.25">
      <c r="B120142" s="76"/>
      <c r="C120142" s="75"/>
    </row>
    <row r="120143" spans="2:3" x14ac:dyDescent="0.25">
      <c r="B120143" s="76"/>
      <c r="C120143" s="75"/>
    </row>
    <row r="120144" spans="2:3" x14ac:dyDescent="0.25">
      <c r="B120144" s="76"/>
      <c r="C120144" s="75"/>
    </row>
    <row r="120145" spans="2:3" x14ac:dyDescent="0.25">
      <c r="B120145" s="76"/>
      <c r="C120145" s="75"/>
    </row>
    <row r="120146" spans="2:3" x14ac:dyDescent="0.25">
      <c r="B120146" s="76"/>
      <c r="C120146" s="75"/>
    </row>
    <row r="120147" spans="2:3" x14ac:dyDescent="0.25">
      <c r="B120147" s="76"/>
      <c r="C120147" s="75"/>
    </row>
    <row r="120148" spans="2:3" x14ac:dyDescent="0.25">
      <c r="B120148" s="76"/>
      <c r="C120148" s="75"/>
    </row>
    <row r="120149" spans="2:3" x14ac:dyDescent="0.25">
      <c r="B120149" s="76"/>
      <c r="C120149" s="75"/>
    </row>
    <row r="120150" spans="2:3" x14ac:dyDescent="0.25">
      <c r="B120150" s="76"/>
      <c r="C120150" s="75"/>
    </row>
    <row r="120151" spans="2:3" x14ac:dyDescent="0.25">
      <c r="B120151" s="76"/>
      <c r="C120151" s="75"/>
    </row>
    <row r="120152" spans="2:3" x14ac:dyDescent="0.25">
      <c r="B120152" s="76"/>
      <c r="C120152" s="75"/>
    </row>
    <row r="120153" spans="2:3" x14ac:dyDescent="0.25">
      <c r="B120153" s="76"/>
      <c r="C120153" s="75"/>
    </row>
    <row r="120263" spans="2:3" x14ac:dyDescent="0.25">
      <c r="B120263" s="76"/>
      <c r="C120263" s="75"/>
    </row>
    <row r="120264" spans="2:3" x14ac:dyDescent="0.25">
      <c r="B120264" s="76"/>
      <c r="C120264" s="75"/>
    </row>
    <row r="120265" spans="2:3" x14ac:dyDescent="0.25">
      <c r="B120265" s="76"/>
      <c r="C120265" s="75"/>
    </row>
    <row r="120266" spans="2:3" x14ac:dyDescent="0.25">
      <c r="B120266" s="76"/>
      <c r="C120266" s="75"/>
    </row>
    <row r="120267" spans="2:3" x14ac:dyDescent="0.25">
      <c r="B120267" s="76"/>
      <c r="C120267" s="75"/>
    </row>
    <row r="120268" spans="2:3" x14ac:dyDescent="0.25">
      <c r="B120268" s="76"/>
      <c r="C120268" s="75"/>
    </row>
    <row r="120269" spans="2:3" x14ac:dyDescent="0.25">
      <c r="B120269" s="76"/>
      <c r="C120269" s="75"/>
    </row>
    <row r="120270" spans="2:3" x14ac:dyDescent="0.25">
      <c r="B120270" s="76"/>
      <c r="C120270" s="75"/>
    </row>
    <row r="120271" spans="2:3" x14ac:dyDescent="0.25">
      <c r="B120271" s="76"/>
      <c r="C120271" s="75"/>
    </row>
    <row r="120272" spans="2:3" x14ac:dyDescent="0.25">
      <c r="B120272" s="76"/>
      <c r="C120272" s="75"/>
    </row>
    <row r="120273" spans="2:3" x14ac:dyDescent="0.25">
      <c r="B120273" s="76"/>
      <c r="C120273" s="75"/>
    </row>
    <row r="120274" spans="2:3" x14ac:dyDescent="0.25">
      <c r="B120274" s="76"/>
      <c r="C120274" s="75"/>
    </row>
    <row r="120275" spans="2:3" x14ac:dyDescent="0.25">
      <c r="B120275" s="76"/>
      <c r="C120275" s="75"/>
    </row>
    <row r="120385" spans="2:3" x14ac:dyDescent="0.25">
      <c r="B120385" s="76"/>
      <c r="C120385" s="75"/>
    </row>
    <row r="120386" spans="2:3" x14ac:dyDescent="0.25">
      <c r="B120386" s="76"/>
      <c r="C120386" s="75"/>
    </row>
    <row r="120387" spans="2:3" x14ac:dyDescent="0.25">
      <c r="B120387" s="76"/>
      <c r="C120387" s="75"/>
    </row>
    <row r="120388" spans="2:3" x14ac:dyDescent="0.25">
      <c r="B120388" s="76"/>
      <c r="C120388" s="75"/>
    </row>
    <row r="120389" spans="2:3" x14ac:dyDescent="0.25">
      <c r="B120389" s="76"/>
      <c r="C120389" s="75"/>
    </row>
    <row r="120390" spans="2:3" x14ac:dyDescent="0.25">
      <c r="B120390" s="76"/>
      <c r="C120390" s="75"/>
    </row>
    <row r="120391" spans="2:3" x14ac:dyDescent="0.25">
      <c r="B120391" s="76"/>
      <c r="C120391" s="75"/>
    </row>
    <row r="120392" spans="2:3" x14ac:dyDescent="0.25">
      <c r="B120392" s="76"/>
      <c r="C120392" s="75"/>
    </row>
    <row r="120393" spans="2:3" x14ac:dyDescent="0.25">
      <c r="B120393" s="76"/>
      <c r="C120393" s="75"/>
    </row>
    <row r="120394" spans="2:3" x14ac:dyDescent="0.25">
      <c r="B120394" s="76"/>
      <c r="C120394" s="75"/>
    </row>
    <row r="120395" spans="2:3" x14ac:dyDescent="0.25">
      <c r="B120395" s="76"/>
      <c r="C120395" s="75"/>
    </row>
    <row r="120396" spans="2:3" x14ac:dyDescent="0.25">
      <c r="B120396" s="76"/>
      <c r="C120396" s="75"/>
    </row>
    <row r="120397" spans="2:3" x14ac:dyDescent="0.25">
      <c r="B120397" s="76"/>
      <c r="C120397" s="75"/>
    </row>
    <row r="120507" spans="2:3" x14ac:dyDescent="0.25">
      <c r="B120507" s="76"/>
      <c r="C120507" s="75"/>
    </row>
    <row r="120508" spans="2:3" x14ac:dyDescent="0.25">
      <c r="B120508" s="76"/>
      <c r="C120508" s="75"/>
    </row>
    <row r="120509" spans="2:3" x14ac:dyDescent="0.25">
      <c r="B120509" s="76"/>
      <c r="C120509" s="75"/>
    </row>
    <row r="120510" spans="2:3" x14ac:dyDescent="0.25">
      <c r="B120510" s="76"/>
      <c r="C120510" s="75"/>
    </row>
    <row r="120511" spans="2:3" x14ac:dyDescent="0.25">
      <c r="B120511" s="76"/>
      <c r="C120511" s="75"/>
    </row>
    <row r="120512" spans="2:3" x14ac:dyDescent="0.25">
      <c r="B120512" s="76"/>
      <c r="C120512" s="75"/>
    </row>
    <row r="120513" spans="2:3" x14ac:dyDescent="0.25">
      <c r="B120513" s="76"/>
      <c r="C120513" s="75"/>
    </row>
    <row r="120514" spans="2:3" x14ac:dyDescent="0.25">
      <c r="B120514" s="76"/>
      <c r="C120514" s="75"/>
    </row>
    <row r="120515" spans="2:3" x14ac:dyDescent="0.25">
      <c r="B120515" s="76"/>
      <c r="C120515" s="75"/>
    </row>
    <row r="120516" spans="2:3" x14ac:dyDescent="0.25">
      <c r="B120516" s="76"/>
      <c r="C120516" s="75"/>
    </row>
    <row r="120517" spans="2:3" x14ac:dyDescent="0.25">
      <c r="B120517" s="76"/>
      <c r="C120517" s="75"/>
    </row>
    <row r="120518" spans="2:3" x14ac:dyDescent="0.25">
      <c r="B120518" s="76"/>
      <c r="C120518" s="75"/>
    </row>
    <row r="120519" spans="2:3" x14ac:dyDescent="0.25">
      <c r="B120519" s="76"/>
      <c r="C120519" s="75"/>
    </row>
    <row r="120629" spans="2:3" x14ac:dyDescent="0.25">
      <c r="B120629" s="76"/>
      <c r="C120629" s="75"/>
    </row>
    <row r="120630" spans="2:3" x14ac:dyDescent="0.25">
      <c r="B120630" s="76"/>
      <c r="C120630" s="75"/>
    </row>
    <row r="120631" spans="2:3" x14ac:dyDescent="0.25">
      <c r="B120631" s="76"/>
      <c r="C120631" s="75"/>
    </row>
    <row r="120632" spans="2:3" x14ac:dyDescent="0.25">
      <c r="B120632" s="76"/>
      <c r="C120632" s="75"/>
    </row>
    <row r="120633" spans="2:3" x14ac:dyDescent="0.25">
      <c r="B120633" s="76"/>
      <c r="C120633" s="75"/>
    </row>
    <row r="120634" spans="2:3" x14ac:dyDescent="0.25">
      <c r="B120634" s="76"/>
      <c r="C120634" s="75"/>
    </row>
    <row r="120635" spans="2:3" x14ac:dyDescent="0.25">
      <c r="B120635" s="76"/>
      <c r="C120635" s="75"/>
    </row>
    <row r="120636" spans="2:3" x14ac:dyDescent="0.25">
      <c r="B120636" s="76"/>
      <c r="C120636" s="75"/>
    </row>
    <row r="120637" spans="2:3" x14ac:dyDescent="0.25">
      <c r="B120637" s="76"/>
      <c r="C120637" s="75"/>
    </row>
    <row r="120638" spans="2:3" x14ac:dyDescent="0.25">
      <c r="B120638" s="76"/>
      <c r="C120638" s="75"/>
    </row>
    <row r="120639" spans="2:3" x14ac:dyDescent="0.25">
      <c r="B120639" s="76"/>
      <c r="C120639" s="75"/>
    </row>
    <row r="120640" spans="2:3" x14ac:dyDescent="0.25">
      <c r="B120640" s="76"/>
      <c r="C120640" s="75"/>
    </row>
    <row r="120641" spans="2:3" x14ac:dyDescent="0.25">
      <c r="B120641" s="76"/>
      <c r="C120641" s="75"/>
    </row>
    <row r="120751" spans="2:3" x14ac:dyDescent="0.25">
      <c r="B120751" s="76"/>
      <c r="C120751" s="75"/>
    </row>
    <row r="120752" spans="2:3" x14ac:dyDescent="0.25">
      <c r="B120752" s="76"/>
      <c r="C120752" s="75"/>
    </row>
    <row r="120753" spans="2:3" x14ac:dyDescent="0.25">
      <c r="B120753" s="76"/>
      <c r="C120753" s="75"/>
    </row>
    <row r="120754" spans="2:3" x14ac:dyDescent="0.25">
      <c r="B120754" s="76"/>
      <c r="C120754" s="75"/>
    </row>
    <row r="120755" spans="2:3" x14ac:dyDescent="0.25">
      <c r="B120755" s="76"/>
      <c r="C120755" s="75"/>
    </row>
    <row r="120756" spans="2:3" x14ac:dyDescent="0.25">
      <c r="B120756" s="76"/>
      <c r="C120756" s="75"/>
    </row>
    <row r="120757" spans="2:3" x14ac:dyDescent="0.25">
      <c r="B120757" s="76"/>
      <c r="C120757" s="75"/>
    </row>
    <row r="120758" spans="2:3" x14ac:dyDescent="0.25">
      <c r="B120758" s="76"/>
      <c r="C120758" s="75"/>
    </row>
    <row r="120759" spans="2:3" x14ac:dyDescent="0.25">
      <c r="B120759" s="76"/>
      <c r="C120759" s="75"/>
    </row>
    <row r="120760" spans="2:3" x14ac:dyDescent="0.25">
      <c r="B120760" s="76"/>
      <c r="C120760" s="75"/>
    </row>
    <row r="120761" spans="2:3" x14ac:dyDescent="0.25">
      <c r="B120761" s="76"/>
      <c r="C120761" s="75"/>
    </row>
    <row r="120762" spans="2:3" x14ac:dyDescent="0.25">
      <c r="B120762" s="76"/>
      <c r="C120762" s="75"/>
    </row>
    <row r="120763" spans="2:3" x14ac:dyDescent="0.25">
      <c r="B120763" s="76"/>
      <c r="C120763" s="75"/>
    </row>
    <row r="120873" spans="2:3" x14ac:dyDescent="0.25">
      <c r="B120873" s="76"/>
      <c r="C120873" s="75"/>
    </row>
    <row r="120874" spans="2:3" x14ac:dyDescent="0.25">
      <c r="B120874" s="76"/>
      <c r="C120874" s="75"/>
    </row>
    <row r="120875" spans="2:3" x14ac:dyDescent="0.25">
      <c r="B120875" s="76"/>
      <c r="C120875" s="75"/>
    </row>
    <row r="120876" spans="2:3" x14ac:dyDescent="0.25">
      <c r="B120876" s="76"/>
      <c r="C120876" s="75"/>
    </row>
    <row r="120877" spans="2:3" x14ac:dyDescent="0.25">
      <c r="B120877" s="76"/>
      <c r="C120877" s="75"/>
    </row>
    <row r="120878" spans="2:3" x14ac:dyDescent="0.25">
      <c r="B120878" s="76"/>
      <c r="C120878" s="75"/>
    </row>
    <row r="120879" spans="2:3" x14ac:dyDescent="0.25">
      <c r="B120879" s="76"/>
      <c r="C120879" s="75"/>
    </row>
    <row r="120880" spans="2:3" x14ac:dyDescent="0.25">
      <c r="B120880" s="76"/>
      <c r="C120880" s="75"/>
    </row>
    <row r="120881" spans="2:3" x14ac:dyDescent="0.25">
      <c r="B120881" s="76"/>
      <c r="C120881" s="75"/>
    </row>
    <row r="120882" spans="2:3" x14ac:dyDescent="0.25">
      <c r="B120882" s="76"/>
      <c r="C120882" s="75"/>
    </row>
    <row r="120883" spans="2:3" x14ac:dyDescent="0.25">
      <c r="B120883" s="76"/>
      <c r="C120883" s="75"/>
    </row>
    <row r="120884" spans="2:3" x14ac:dyDescent="0.25">
      <c r="B120884" s="76"/>
      <c r="C120884" s="75"/>
    </row>
    <row r="120885" spans="2:3" x14ac:dyDescent="0.25">
      <c r="B120885" s="76"/>
      <c r="C120885" s="75"/>
    </row>
    <row r="120995" spans="2:3" x14ac:dyDescent="0.25">
      <c r="B120995" s="76"/>
      <c r="C120995" s="75"/>
    </row>
    <row r="120996" spans="2:3" x14ac:dyDescent="0.25">
      <c r="B120996" s="76"/>
      <c r="C120996" s="75"/>
    </row>
    <row r="120997" spans="2:3" x14ac:dyDescent="0.25">
      <c r="B120997" s="76"/>
      <c r="C120997" s="75"/>
    </row>
    <row r="120998" spans="2:3" x14ac:dyDescent="0.25">
      <c r="B120998" s="76"/>
      <c r="C120998" s="75"/>
    </row>
    <row r="120999" spans="2:3" x14ac:dyDescent="0.25">
      <c r="B120999" s="76"/>
      <c r="C120999" s="75"/>
    </row>
    <row r="121000" spans="2:3" x14ac:dyDescent="0.25">
      <c r="B121000" s="76"/>
      <c r="C121000" s="75"/>
    </row>
    <row r="121001" spans="2:3" x14ac:dyDescent="0.25">
      <c r="B121001" s="76"/>
      <c r="C121001" s="75"/>
    </row>
    <row r="121002" spans="2:3" x14ac:dyDescent="0.25">
      <c r="B121002" s="76"/>
      <c r="C121002" s="75"/>
    </row>
    <row r="121003" spans="2:3" x14ac:dyDescent="0.25">
      <c r="B121003" s="76"/>
      <c r="C121003" s="75"/>
    </row>
    <row r="121004" spans="2:3" x14ac:dyDescent="0.25">
      <c r="B121004" s="76"/>
      <c r="C121004" s="75"/>
    </row>
    <row r="121005" spans="2:3" x14ac:dyDescent="0.25">
      <c r="B121005" s="76"/>
      <c r="C121005" s="75"/>
    </row>
    <row r="121006" spans="2:3" x14ac:dyDescent="0.25">
      <c r="B121006" s="76"/>
      <c r="C121006" s="75"/>
    </row>
    <row r="121007" spans="2:3" x14ac:dyDescent="0.25">
      <c r="B121007" s="76"/>
      <c r="C121007" s="75"/>
    </row>
    <row r="121117" spans="2:3" x14ac:dyDescent="0.25">
      <c r="B121117" s="76"/>
      <c r="C121117" s="75"/>
    </row>
    <row r="121118" spans="2:3" x14ac:dyDescent="0.25">
      <c r="B121118" s="76"/>
      <c r="C121118" s="75"/>
    </row>
    <row r="121119" spans="2:3" x14ac:dyDescent="0.25">
      <c r="B121119" s="76"/>
      <c r="C121119" s="75"/>
    </row>
    <row r="121120" spans="2:3" x14ac:dyDescent="0.25">
      <c r="B121120" s="76"/>
      <c r="C121120" s="75"/>
    </row>
    <row r="121121" spans="2:3" x14ac:dyDescent="0.25">
      <c r="B121121" s="76"/>
      <c r="C121121" s="75"/>
    </row>
    <row r="121122" spans="2:3" x14ac:dyDescent="0.25">
      <c r="B121122" s="76"/>
      <c r="C121122" s="75"/>
    </row>
    <row r="121123" spans="2:3" x14ac:dyDescent="0.25">
      <c r="B121123" s="76"/>
      <c r="C121123" s="75"/>
    </row>
    <row r="121124" spans="2:3" x14ac:dyDescent="0.25">
      <c r="B121124" s="76"/>
      <c r="C121124" s="75"/>
    </row>
    <row r="121125" spans="2:3" x14ac:dyDescent="0.25">
      <c r="B121125" s="76"/>
      <c r="C121125" s="75"/>
    </row>
    <row r="121126" spans="2:3" x14ac:dyDescent="0.25">
      <c r="B121126" s="76"/>
      <c r="C121126" s="75"/>
    </row>
    <row r="121127" spans="2:3" x14ac:dyDescent="0.25">
      <c r="B121127" s="76"/>
      <c r="C121127" s="75"/>
    </row>
    <row r="121128" spans="2:3" x14ac:dyDescent="0.25">
      <c r="B121128" s="76"/>
      <c r="C121128" s="75"/>
    </row>
    <row r="121129" spans="2:3" x14ac:dyDescent="0.25">
      <c r="B121129" s="76"/>
      <c r="C121129" s="75"/>
    </row>
    <row r="121239" spans="2:3" x14ac:dyDescent="0.25">
      <c r="B121239" s="76"/>
      <c r="C121239" s="75"/>
    </row>
    <row r="121240" spans="2:3" x14ac:dyDescent="0.25">
      <c r="B121240" s="76"/>
      <c r="C121240" s="75"/>
    </row>
    <row r="121241" spans="2:3" x14ac:dyDescent="0.25">
      <c r="B121241" s="76"/>
      <c r="C121241" s="75"/>
    </row>
    <row r="121242" spans="2:3" x14ac:dyDescent="0.25">
      <c r="B121242" s="76"/>
      <c r="C121242" s="75"/>
    </row>
    <row r="121243" spans="2:3" x14ac:dyDescent="0.25">
      <c r="B121243" s="76"/>
      <c r="C121243" s="75"/>
    </row>
    <row r="121244" spans="2:3" x14ac:dyDescent="0.25">
      <c r="B121244" s="76"/>
      <c r="C121244" s="75"/>
    </row>
    <row r="121245" spans="2:3" x14ac:dyDescent="0.25">
      <c r="B121245" s="76"/>
      <c r="C121245" s="75"/>
    </row>
    <row r="121246" spans="2:3" x14ac:dyDescent="0.25">
      <c r="B121246" s="76"/>
      <c r="C121246" s="75"/>
    </row>
    <row r="121247" spans="2:3" x14ac:dyDescent="0.25">
      <c r="B121247" s="76"/>
      <c r="C121247" s="75"/>
    </row>
    <row r="121248" spans="2:3" x14ac:dyDescent="0.25">
      <c r="B121248" s="76"/>
      <c r="C121248" s="75"/>
    </row>
    <row r="121249" spans="2:3" x14ac:dyDescent="0.25">
      <c r="B121249" s="76"/>
      <c r="C121249" s="75"/>
    </row>
    <row r="121250" spans="2:3" x14ac:dyDescent="0.25">
      <c r="B121250" s="76"/>
      <c r="C121250" s="75"/>
    </row>
    <row r="121251" spans="2:3" x14ac:dyDescent="0.25">
      <c r="B121251" s="76"/>
      <c r="C121251" s="75"/>
    </row>
    <row r="121361" spans="2:3" x14ac:dyDescent="0.25">
      <c r="B121361" s="76"/>
      <c r="C121361" s="75"/>
    </row>
    <row r="121362" spans="2:3" x14ac:dyDescent="0.25">
      <c r="B121362" s="76"/>
      <c r="C121362" s="75"/>
    </row>
    <row r="121363" spans="2:3" x14ac:dyDescent="0.25">
      <c r="B121363" s="76"/>
      <c r="C121363" s="75"/>
    </row>
    <row r="121364" spans="2:3" x14ac:dyDescent="0.25">
      <c r="B121364" s="76"/>
      <c r="C121364" s="75"/>
    </row>
    <row r="121365" spans="2:3" x14ac:dyDescent="0.25">
      <c r="B121365" s="76"/>
      <c r="C121365" s="75"/>
    </row>
    <row r="121366" spans="2:3" x14ac:dyDescent="0.25">
      <c r="B121366" s="76"/>
      <c r="C121366" s="75"/>
    </row>
    <row r="121367" spans="2:3" x14ac:dyDescent="0.25">
      <c r="B121367" s="76"/>
      <c r="C121367" s="75"/>
    </row>
    <row r="121368" spans="2:3" x14ac:dyDescent="0.25">
      <c r="B121368" s="76"/>
      <c r="C121368" s="75"/>
    </row>
    <row r="121369" spans="2:3" x14ac:dyDescent="0.25">
      <c r="B121369" s="76"/>
      <c r="C121369" s="75"/>
    </row>
    <row r="121370" spans="2:3" x14ac:dyDescent="0.25">
      <c r="B121370" s="76"/>
      <c r="C121370" s="75"/>
    </row>
    <row r="121371" spans="2:3" x14ac:dyDescent="0.25">
      <c r="B121371" s="76"/>
      <c r="C121371" s="75"/>
    </row>
    <row r="121372" spans="2:3" x14ac:dyDescent="0.25">
      <c r="B121372" s="76"/>
      <c r="C121372" s="75"/>
    </row>
    <row r="121373" spans="2:3" x14ac:dyDescent="0.25">
      <c r="B121373" s="76"/>
      <c r="C121373" s="75"/>
    </row>
    <row r="121483" spans="2:3" x14ac:dyDescent="0.25">
      <c r="B121483" s="76"/>
      <c r="C121483" s="75"/>
    </row>
    <row r="121484" spans="2:3" x14ac:dyDescent="0.25">
      <c r="B121484" s="76"/>
      <c r="C121484" s="75"/>
    </row>
    <row r="121485" spans="2:3" x14ac:dyDescent="0.25">
      <c r="B121485" s="76"/>
      <c r="C121485" s="75"/>
    </row>
    <row r="121486" spans="2:3" x14ac:dyDescent="0.25">
      <c r="B121486" s="76"/>
      <c r="C121486" s="75"/>
    </row>
    <row r="121487" spans="2:3" x14ac:dyDescent="0.25">
      <c r="B121487" s="76"/>
      <c r="C121487" s="75"/>
    </row>
    <row r="121488" spans="2:3" x14ac:dyDescent="0.25">
      <c r="B121488" s="76"/>
      <c r="C121488" s="75"/>
    </row>
    <row r="121489" spans="2:3" x14ac:dyDescent="0.25">
      <c r="B121489" s="76"/>
      <c r="C121489" s="75"/>
    </row>
    <row r="121490" spans="2:3" x14ac:dyDescent="0.25">
      <c r="B121490" s="76"/>
      <c r="C121490" s="75"/>
    </row>
    <row r="121491" spans="2:3" x14ac:dyDescent="0.25">
      <c r="B121491" s="76"/>
      <c r="C121491" s="75"/>
    </row>
    <row r="121492" spans="2:3" x14ac:dyDescent="0.25">
      <c r="B121492" s="76"/>
      <c r="C121492" s="75"/>
    </row>
    <row r="121493" spans="2:3" x14ac:dyDescent="0.25">
      <c r="B121493" s="76"/>
      <c r="C121493" s="75"/>
    </row>
    <row r="121494" spans="2:3" x14ac:dyDescent="0.25">
      <c r="B121494" s="76"/>
      <c r="C121494" s="75"/>
    </row>
    <row r="121495" spans="2:3" x14ac:dyDescent="0.25">
      <c r="B121495" s="76"/>
      <c r="C121495" s="75"/>
    </row>
    <row r="121605" spans="2:3" x14ac:dyDescent="0.25">
      <c r="B121605" s="76"/>
      <c r="C121605" s="75"/>
    </row>
    <row r="121606" spans="2:3" x14ac:dyDescent="0.25">
      <c r="B121606" s="76"/>
      <c r="C121606" s="75"/>
    </row>
    <row r="121607" spans="2:3" x14ac:dyDescent="0.25">
      <c r="B121607" s="76"/>
      <c r="C121607" s="75"/>
    </row>
    <row r="121608" spans="2:3" x14ac:dyDescent="0.25">
      <c r="B121608" s="76"/>
      <c r="C121608" s="75"/>
    </row>
    <row r="121609" spans="2:3" x14ac:dyDescent="0.25">
      <c r="B121609" s="76"/>
      <c r="C121609" s="75"/>
    </row>
    <row r="121610" spans="2:3" x14ac:dyDescent="0.25">
      <c r="B121610" s="76"/>
      <c r="C121610" s="75"/>
    </row>
    <row r="121611" spans="2:3" x14ac:dyDescent="0.25">
      <c r="B121611" s="76"/>
      <c r="C121611" s="75"/>
    </row>
    <row r="121612" spans="2:3" x14ac:dyDescent="0.25">
      <c r="B121612" s="76"/>
      <c r="C121612" s="75"/>
    </row>
    <row r="121613" spans="2:3" x14ac:dyDescent="0.25">
      <c r="B121613" s="76"/>
      <c r="C121613" s="75"/>
    </row>
    <row r="121614" spans="2:3" x14ac:dyDescent="0.25">
      <c r="B121614" s="76"/>
      <c r="C121614" s="75"/>
    </row>
    <row r="121615" spans="2:3" x14ac:dyDescent="0.25">
      <c r="B121615" s="76"/>
      <c r="C121615" s="75"/>
    </row>
    <row r="121616" spans="2:3" x14ac:dyDescent="0.25">
      <c r="B121616" s="76"/>
      <c r="C121616" s="75"/>
    </row>
    <row r="121617" spans="2:3" x14ac:dyDescent="0.25">
      <c r="B121617" s="76"/>
      <c r="C121617" s="75"/>
    </row>
    <row r="121727" spans="2:3" x14ac:dyDescent="0.25">
      <c r="B121727" s="76"/>
      <c r="C121727" s="75"/>
    </row>
    <row r="121728" spans="2:3" x14ac:dyDescent="0.25">
      <c r="B121728" s="76"/>
      <c r="C121728" s="75"/>
    </row>
    <row r="121729" spans="2:3" x14ac:dyDescent="0.25">
      <c r="B121729" s="76"/>
      <c r="C121729" s="75"/>
    </row>
    <row r="121730" spans="2:3" x14ac:dyDescent="0.25">
      <c r="B121730" s="76"/>
      <c r="C121730" s="75"/>
    </row>
    <row r="121731" spans="2:3" x14ac:dyDescent="0.25">
      <c r="B121731" s="76"/>
      <c r="C121731" s="75"/>
    </row>
    <row r="121732" spans="2:3" x14ac:dyDescent="0.25">
      <c r="B121732" s="76"/>
      <c r="C121732" s="75"/>
    </row>
    <row r="121733" spans="2:3" x14ac:dyDescent="0.25">
      <c r="B121733" s="76"/>
      <c r="C121733" s="75"/>
    </row>
    <row r="121734" spans="2:3" x14ac:dyDescent="0.25">
      <c r="B121734" s="76"/>
      <c r="C121734" s="75"/>
    </row>
    <row r="121735" spans="2:3" x14ac:dyDescent="0.25">
      <c r="B121735" s="76"/>
      <c r="C121735" s="75"/>
    </row>
    <row r="121736" spans="2:3" x14ac:dyDescent="0.25">
      <c r="B121736" s="76"/>
      <c r="C121736" s="75"/>
    </row>
    <row r="121737" spans="2:3" x14ac:dyDescent="0.25">
      <c r="B121737" s="76"/>
      <c r="C121737" s="75"/>
    </row>
    <row r="121738" spans="2:3" x14ac:dyDescent="0.25">
      <c r="B121738" s="76"/>
      <c r="C121738" s="75"/>
    </row>
    <row r="121739" spans="2:3" x14ac:dyDescent="0.25">
      <c r="B121739" s="76"/>
      <c r="C121739" s="75"/>
    </row>
    <row r="121849" spans="2:3" x14ac:dyDescent="0.25">
      <c r="B121849" s="76"/>
      <c r="C121849" s="75"/>
    </row>
    <row r="121850" spans="2:3" x14ac:dyDescent="0.25">
      <c r="B121850" s="76"/>
      <c r="C121850" s="75"/>
    </row>
    <row r="121851" spans="2:3" x14ac:dyDescent="0.25">
      <c r="B121851" s="76"/>
      <c r="C121851" s="75"/>
    </row>
    <row r="121852" spans="2:3" x14ac:dyDescent="0.25">
      <c r="B121852" s="76"/>
      <c r="C121852" s="75"/>
    </row>
    <row r="121853" spans="2:3" x14ac:dyDescent="0.25">
      <c r="B121853" s="76"/>
      <c r="C121853" s="75"/>
    </row>
    <row r="121854" spans="2:3" x14ac:dyDescent="0.25">
      <c r="B121854" s="76"/>
      <c r="C121854" s="75"/>
    </row>
    <row r="121855" spans="2:3" x14ac:dyDescent="0.25">
      <c r="B121855" s="76"/>
      <c r="C121855" s="75"/>
    </row>
    <row r="121856" spans="2:3" x14ac:dyDescent="0.25">
      <c r="B121856" s="76"/>
      <c r="C121856" s="75"/>
    </row>
    <row r="121857" spans="2:3" x14ac:dyDescent="0.25">
      <c r="B121857" s="76"/>
      <c r="C121857" s="75"/>
    </row>
    <row r="121858" spans="2:3" x14ac:dyDescent="0.25">
      <c r="B121858" s="76"/>
      <c r="C121858" s="75"/>
    </row>
    <row r="121859" spans="2:3" x14ac:dyDescent="0.25">
      <c r="B121859" s="76"/>
      <c r="C121859" s="75"/>
    </row>
    <row r="121860" spans="2:3" x14ac:dyDescent="0.25">
      <c r="B121860" s="76"/>
      <c r="C121860" s="75"/>
    </row>
    <row r="121861" spans="2:3" x14ac:dyDescent="0.25">
      <c r="B121861" s="76"/>
      <c r="C121861" s="75"/>
    </row>
    <row r="121971" spans="2:3" x14ac:dyDescent="0.25">
      <c r="B121971" s="76"/>
      <c r="C121971" s="75"/>
    </row>
    <row r="121972" spans="2:3" x14ac:dyDescent="0.25">
      <c r="B121972" s="76"/>
      <c r="C121972" s="75"/>
    </row>
    <row r="121973" spans="2:3" x14ac:dyDescent="0.25">
      <c r="B121973" s="76"/>
      <c r="C121973" s="75"/>
    </row>
    <row r="121974" spans="2:3" x14ac:dyDescent="0.25">
      <c r="B121974" s="76"/>
      <c r="C121974" s="75"/>
    </row>
    <row r="121975" spans="2:3" x14ac:dyDescent="0.25">
      <c r="B121975" s="76"/>
      <c r="C121975" s="75"/>
    </row>
    <row r="121976" spans="2:3" x14ac:dyDescent="0.25">
      <c r="B121976" s="76"/>
      <c r="C121976" s="75"/>
    </row>
    <row r="121977" spans="2:3" x14ac:dyDescent="0.25">
      <c r="B121977" s="76"/>
      <c r="C121977" s="75"/>
    </row>
    <row r="121978" spans="2:3" x14ac:dyDescent="0.25">
      <c r="B121978" s="76"/>
      <c r="C121978" s="75"/>
    </row>
    <row r="121979" spans="2:3" x14ac:dyDescent="0.25">
      <c r="B121979" s="76"/>
      <c r="C121979" s="75"/>
    </row>
    <row r="121980" spans="2:3" x14ac:dyDescent="0.25">
      <c r="B121980" s="76"/>
      <c r="C121980" s="75"/>
    </row>
    <row r="121981" spans="2:3" x14ac:dyDescent="0.25">
      <c r="B121981" s="76"/>
      <c r="C121981" s="75"/>
    </row>
    <row r="121982" spans="2:3" x14ac:dyDescent="0.25">
      <c r="B121982" s="76"/>
      <c r="C121982" s="75"/>
    </row>
    <row r="121983" spans="2:3" x14ac:dyDescent="0.25">
      <c r="B121983" s="76"/>
      <c r="C121983" s="75"/>
    </row>
    <row r="122093" spans="2:3" x14ac:dyDescent="0.25">
      <c r="B122093" s="76"/>
      <c r="C122093" s="75"/>
    </row>
    <row r="122094" spans="2:3" x14ac:dyDescent="0.25">
      <c r="B122094" s="76"/>
      <c r="C122094" s="75"/>
    </row>
    <row r="122095" spans="2:3" x14ac:dyDescent="0.25">
      <c r="B122095" s="76"/>
      <c r="C122095" s="75"/>
    </row>
    <row r="122096" spans="2:3" x14ac:dyDescent="0.25">
      <c r="B122096" s="76"/>
      <c r="C122096" s="75"/>
    </row>
    <row r="122097" spans="2:3" x14ac:dyDescent="0.25">
      <c r="B122097" s="76"/>
      <c r="C122097" s="75"/>
    </row>
    <row r="122098" spans="2:3" x14ac:dyDescent="0.25">
      <c r="B122098" s="76"/>
      <c r="C122098" s="75"/>
    </row>
    <row r="122099" spans="2:3" x14ac:dyDescent="0.25">
      <c r="B122099" s="76"/>
      <c r="C122099" s="75"/>
    </row>
    <row r="122100" spans="2:3" x14ac:dyDescent="0.25">
      <c r="B122100" s="76"/>
      <c r="C122100" s="75"/>
    </row>
    <row r="122101" spans="2:3" x14ac:dyDescent="0.25">
      <c r="B122101" s="76"/>
      <c r="C122101" s="75"/>
    </row>
    <row r="122102" spans="2:3" x14ac:dyDescent="0.25">
      <c r="B122102" s="76"/>
      <c r="C122102" s="75"/>
    </row>
    <row r="122103" spans="2:3" x14ac:dyDescent="0.25">
      <c r="B122103" s="76"/>
      <c r="C122103" s="75"/>
    </row>
    <row r="122104" spans="2:3" x14ac:dyDescent="0.25">
      <c r="B122104" s="76"/>
      <c r="C122104" s="75"/>
    </row>
    <row r="122105" spans="2:3" x14ac:dyDescent="0.25">
      <c r="B122105" s="76"/>
      <c r="C122105" s="75"/>
    </row>
    <row r="122215" spans="2:3" x14ac:dyDescent="0.25">
      <c r="B122215" s="76"/>
      <c r="C122215" s="75"/>
    </row>
    <row r="122216" spans="2:3" x14ac:dyDescent="0.25">
      <c r="B122216" s="76"/>
      <c r="C122216" s="75"/>
    </row>
    <row r="122217" spans="2:3" x14ac:dyDescent="0.25">
      <c r="B122217" s="76"/>
      <c r="C122217" s="75"/>
    </row>
    <row r="122218" spans="2:3" x14ac:dyDescent="0.25">
      <c r="B122218" s="76"/>
      <c r="C122218" s="75"/>
    </row>
    <row r="122219" spans="2:3" x14ac:dyDescent="0.25">
      <c r="B122219" s="76"/>
      <c r="C122219" s="75"/>
    </row>
    <row r="122220" spans="2:3" x14ac:dyDescent="0.25">
      <c r="B122220" s="76"/>
      <c r="C122220" s="75"/>
    </row>
    <row r="122221" spans="2:3" x14ac:dyDescent="0.25">
      <c r="B122221" s="76"/>
      <c r="C122221" s="75"/>
    </row>
    <row r="122222" spans="2:3" x14ac:dyDescent="0.25">
      <c r="B122222" s="76"/>
      <c r="C122222" s="75"/>
    </row>
    <row r="122223" spans="2:3" x14ac:dyDescent="0.25">
      <c r="B122223" s="76"/>
      <c r="C122223" s="75"/>
    </row>
    <row r="122224" spans="2:3" x14ac:dyDescent="0.25">
      <c r="B122224" s="76"/>
      <c r="C122224" s="75"/>
    </row>
    <row r="122225" spans="2:3" x14ac:dyDescent="0.25">
      <c r="B122225" s="76"/>
      <c r="C122225" s="75"/>
    </row>
    <row r="122226" spans="2:3" x14ac:dyDescent="0.25">
      <c r="B122226" s="76"/>
      <c r="C122226" s="75"/>
    </row>
    <row r="122227" spans="2:3" x14ac:dyDescent="0.25">
      <c r="B122227" s="76"/>
      <c r="C122227" s="75"/>
    </row>
    <row r="122337" spans="2:3" x14ac:dyDescent="0.25">
      <c r="B122337" s="76"/>
      <c r="C122337" s="75"/>
    </row>
    <row r="122338" spans="2:3" x14ac:dyDescent="0.25">
      <c r="B122338" s="76"/>
      <c r="C122338" s="75"/>
    </row>
    <row r="122339" spans="2:3" x14ac:dyDescent="0.25">
      <c r="B122339" s="76"/>
      <c r="C122339" s="75"/>
    </row>
    <row r="122340" spans="2:3" x14ac:dyDescent="0.25">
      <c r="B122340" s="76"/>
      <c r="C122340" s="75"/>
    </row>
    <row r="122341" spans="2:3" x14ac:dyDescent="0.25">
      <c r="B122341" s="76"/>
      <c r="C122341" s="75"/>
    </row>
    <row r="122342" spans="2:3" x14ac:dyDescent="0.25">
      <c r="B122342" s="76"/>
      <c r="C122342" s="75"/>
    </row>
    <row r="122343" spans="2:3" x14ac:dyDescent="0.25">
      <c r="B122343" s="76"/>
      <c r="C122343" s="75"/>
    </row>
    <row r="122344" spans="2:3" x14ac:dyDescent="0.25">
      <c r="B122344" s="76"/>
      <c r="C122344" s="75"/>
    </row>
    <row r="122345" spans="2:3" x14ac:dyDescent="0.25">
      <c r="B122345" s="76"/>
      <c r="C122345" s="75"/>
    </row>
    <row r="122346" spans="2:3" x14ac:dyDescent="0.25">
      <c r="B122346" s="76"/>
      <c r="C122346" s="75"/>
    </row>
    <row r="122347" spans="2:3" x14ac:dyDescent="0.25">
      <c r="B122347" s="76"/>
      <c r="C122347" s="75"/>
    </row>
    <row r="122348" spans="2:3" x14ac:dyDescent="0.25">
      <c r="B122348" s="76"/>
      <c r="C122348" s="75"/>
    </row>
    <row r="122349" spans="2:3" x14ac:dyDescent="0.25">
      <c r="B122349" s="76"/>
      <c r="C122349" s="75"/>
    </row>
    <row r="122459" spans="2:3" x14ac:dyDescent="0.25">
      <c r="B122459" s="76"/>
      <c r="C122459" s="75"/>
    </row>
    <row r="122460" spans="2:3" x14ac:dyDescent="0.25">
      <c r="B122460" s="76"/>
      <c r="C122460" s="75"/>
    </row>
    <row r="122461" spans="2:3" x14ac:dyDescent="0.25">
      <c r="B122461" s="76"/>
      <c r="C122461" s="75"/>
    </row>
    <row r="122462" spans="2:3" x14ac:dyDescent="0.25">
      <c r="B122462" s="76"/>
      <c r="C122462" s="75"/>
    </row>
    <row r="122463" spans="2:3" x14ac:dyDescent="0.25">
      <c r="B122463" s="76"/>
      <c r="C122463" s="75"/>
    </row>
    <row r="122464" spans="2:3" x14ac:dyDescent="0.25">
      <c r="B122464" s="76"/>
      <c r="C122464" s="75"/>
    </row>
    <row r="122465" spans="2:3" x14ac:dyDescent="0.25">
      <c r="B122465" s="76"/>
      <c r="C122465" s="75"/>
    </row>
    <row r="122466" spans="2:3" x14ac:dyDescent="0.25">
      <c r="B122466" s="76"/>
      <c r="C122466" s="75"/>
    </row>
    <row r="122467" spans="2:3" x14ac:dyDescent="0.25">
      <c r="B122467" s="76"/>
      <c r="C122467" s="75"/>
    </row>
    <row r="122468" spans="2:3" x14ac:dyDescent="0.25">
      <c r="B122468" s="76"/>
      <c r="C122468" s="75"/>
    </row>
    <row r="122469" spans="2:3" x14ac:dyDescent="0.25">
      <c r="B122469" s="76"/>
      <c r="C122469" s="75"/>
    </row>
    <row r="122470" spans="2:3" x14ac:dyDescent="0.25">
      <c r="B122470" s="76"/>
      <c r="C122470" s="75"/>
    </row>
    <row r="122471" spans="2:3" x14ac:dyDescent="0.25">
      <c r="B122471" s="76"/>
      <c r="C122471" s="75"/>
    </row>
    <row r="122581" spans="2:3" x14ac:dyDescent="0.25">
      <c r="B122581" s="76"/>
      <c r="C122581" s="75"/>
    </row>
    <row r="122582" spans="2:3" x14ac:dyDescent="0.25">
      <c r="B122582" s="76"/>
      <c r="C122582" s="75"/>
    </row>
    <row r="122583" spans="2:3" x14ac:dyDescent="0.25">
      <c r="B122583" s="76"/>
      <c r="C122583" s="75"/>
    </row>
    <row r="122584" spans="2:3" x14ac:dyDescent="0.25">
      <c r="B122584" s="76"/>
      <c r="C122584" s="75"/>
    </row>
    <row r="122585" spans="2:3" x14ac:dyDescent="0.25">
      <c r="B122585" s="76"/>
      <c r="C122585" s="75"/>
    </row>
    <row r="122586" spans="2:3" x14ac:dyDescent="0.25">
      <c r="B122586" s="76"/>
      <c r="C122586" s="75"/>
    </row>
    <row r="122587" spans="2:3" x14ac:dyDescent="0.25">
      <c r="B122587" s="76"/>
      <c r="C122587" s="75"/>
    </row>
    <row r="122588" spans="2:3" x14ac:dyDescent="0.25">
      <c r="B122588" s="76"/>
      <c r="C122588" s="75"/>
    </row>
    <row r="122589" spans="2:3" x14ac:dyDescent="0.25">
      <c r="B122589" s="76"/>
      <c r="C122589" s="75"/>
    </row>
    <row r="122590" spans="2:3" x14ac:dyDescent="0.25">
      <c r="B122590" s="76"/>
      <c r="C122590" s="75"/>
    </row>
    <row r="122591" spans="2:3" x14ac:dyDescent="0.25">
      <c r="B122591" s="76"/>
      <c r="C122591" s="75"/>
    </row>
    <row r="122592" spans="2:3" x14ac:dyDescent="0.25">
      <c r="B122592" s="76"/>
      <c r="C122592" s="75"/>
    </row>
    <row r="122593" spans="2:3" x14ac:dyDescent="0.25">
      <c r="B122593" s="76"/>
      <c r="C122593" s="75"/>
    </row>
    <row r="122703" spans="2:3" x14ac:dyDescent="0.25">
      <c r="B122703" s="76"/>
      <c r="C122703" s="75"/>
    </row>
    <row r="122704" spans="2:3" x14ac:dyDescent="0.25">
      <c r="B122704" s="76"/>
      <c r="C122704" s="75"/>
    </row>
    <row r="122705" spans="2:3" x14ac:dyDescent="0.25">
      <c r="B122705" s="76"/>
      <c r="C122705" s="75"/>
    </row>
    <row r="122706" spans="2:3" x14ac:dyDescent="0.25">
      <c r="B122706" s="76"/>
      <c r="C122706" s="75"/>
    </row>
    <row r="122707" spans="2:3" x14ac:dyDescent="0.25">
      <c r="B122707" s="76"/>
      <c r="C122707" s="75"/>
    </row>
    <row r="122708" spans="2:3" x14ac:dyDescent="0.25">
      <c r="B122708" s="76"/>
      <c r="C122708" s="75"/>
    </row>
    <row r="122709" spans="2:3" x14ac:dyDescent="0.25">
      <c r="B122709" s="76"/>
      <c r="C122709" s="75"/>
    </row>
    <row r="122710" spans="2:3" x14ac:dyDescent="0.25">
      <c r="B122710" s="76"/>
      <c r="C122710" s="75"/>
    </row>
    <row r="122711" spans="2:3" x14ac:dyDescent="0.25">
      <c r="B122711" s="76"/>
      <c r="C122711" s="75"/>
    </row>
    <row r="122712" spans="2:3" x14ac:dyDescent="0.25">
      <c r="B122712" s="76"/>
      <c r="C122712" s="75"/>
    </row>
    <row r="122713" spans="2:3" x14ac:dyDescent="0.25">
      <c r="B122713" s="76"/>
      <c r="C122713" s="75"/>
    </row>
    <row r="122714" spans="2:3" x14ac:dyDescent="0.25">
      <c r="B122714" s="76"/>
      <c r="C122714" s="75"/>
    </row>
    <row r="122715" spans="2:3" x14ac:dyDescent="0.25">
      <c r="B122715" s="76"/>
      <c r="C122715" s="75"/>
    </row>
    <row r="122825" spans="2:3" x14ac:dyDescent="0.25">
      <c r="B122825" s="76"/>
      <c r="C122825" s="75"/>
    </row>
    <row r="122826" spans="2:3" x14ac:dyDescent="0.25">
      <c r="B122826" s="76"/>
      <c r="C122826" s="75"/>
    </row>
    <row r="122827" spans="2:3" x14ac:dyDescent="0.25">
      <c r="B122827" s="76"/>
      <c r="C122827" s="75"/>
    </row>
    <row r="122828" spans="2:3" x14ac:dyDescent="0.25">
      <c r="B122828" s="76"/>
      <c r="C122828" s="75"/>
    </row>
    <row r="122829" spans="2:3" x14ac:dyDescent="0.25">
      <c r="B122829" s="76"/>
      <c r="C122829" s="75"/>
    </row>
    <row r="122830" spans="2:3" x14ac:dyDescent="0.25">
      <c r="B122830" s="76"/>
      <c r="C122830" s="75"/>
    </row>
    <row r="122831" spans="2:3" x14ac:dyDescent="0.25">
      <c r="B122831" s="76"/>
      <c r="C122831" s="75"/>
    </row>
    <row r="122832" spans="2:3" x14ac:dyDescent="0.25">
      <c r="B122832" s="76"/>
      <c r="C122832" s="75"/>
    </row>
    <row r="122833" spans="2:3" x14ac:dyDescent="0.25">
      <c r="B122833" s="76"/>
      <c r="C122833" s="75"/>
    </row>
    <row r="122834" spans="2:3" x14ac:dyDescent="0.25">
      <c r="B122834" s="76"/>
      <c r="C122834" s="75"/>
    </row>
    <row r="122835" spans="2:3" x14ac:dyDescent="0.25">
      <c r="B122835" s="76"/>
      <c r="C122835" s="75"/>
    </row>
    <row r="122836" spans="2:3" x14ac:dyDescent="0.25">
      <c r="B122836" s="76"/>
      <c r="C122836" s="75"/>
    </row>
    <row r="122837" spans="2:3" x14ac:dyDescent="0.25">
      <c r="B122837" s="76"/>
      <c r="C122837" s="75"/>
    </row>
    <row r="122947" spans="2:3" x14ac:dyDescent="0.25">
      <c r="B122947" s="76"/>
      <c r="C122947" s="75"/>
    </row>
    <row r="122948" spans="2:3" x14ac:dyDescent="0.25">
      <c r="B122948" s="76"/>
      <c r="C122948" s="75"/>
    </row>
    <row r="122949" spans="2:3" x14ac:dyDescent="0.25">
      <c r="B122949" s="76"/>
      <c r="C122949" s="75"/>
    </row>
    <row r="122950" spans="2:3" x14ac:dyDescent="0.25">
      <c r="B122950" s="76"/>
      <c r="C122950" s="75"/>
    </row>
    <row r="122951" spans="2:3" x14ac:dyDescent="0.25">
      <c r="B122951" s="76"/>
      <c r="C122951" s="75"/>
    </row>
    <row r="122952" spans="2:3" x14ac:dyDescent="0.25">
      <c r="B122952" s="76"/>
      <c r="C122952" s="75"/>
    </row>
    <row r="122953" spans="2:3" x14ac:dyDescent="0.25">
      <c r="B122953" s="76"/>
      <c r="C122953" s="75"/>
    </row>
    <row r="122954" spans="2:3" x14ac:dyDescent="0.25">
      <c r="B122954" s="76"/>
      <c r="C122954" s="75"/>
    </row>
    <row r="122955" spans="2:3" x14ac:dyDescent="0.25">
      <c r="B122955" s="76"/>
      <c r="C122955" s="75"/>
    </row>
    <row r="122956" spans="2:3" x14ac:dyDescent="0.25">
      <c r="B122956" s="76"/>
      <c r="C122956" s="75"/>
    </row>
    <row r="122957" spans="2:3" x14ac:dyDescent="0.25">
      <c r="B122957" s="76"/>
      <c r="C122957" s="75"/>
    </row>
    <row r="122958" spans="2:3" x14ac:dyDescent="0.25">
      <c r="B122958" s="76"/>
      <c r="C122958" s="75"/>
    </row>
    <row r="122959" spans="2:3" x14ac:dyDescent="0.25">
      <c r="B122959" s="76"/>
      <c r="C122959" s="75"/>
    </row>
    <row r="123069" spans="2:3" x14ac:dyDescent="0.25">
      <c r="B123069" s="76"/>
      <c r="C123069" s="75"/>
    </row>
    <row r="123070" spans="2:3" x14ac:dyDescent="0.25">
      <c r="B123070" s="76"/>
      <c r="C123070" s="75"/>
    </row>
    <row r="123071" spans="2:3" x14ac:dyDescent="0.25">
      <c r="B123071" s="76"/>
      <c r="C123071" s="75"/>
    </row>
    <row r="123072" spans="2:3" x14ac:dyDescent="0.25">
      <c r="B123072" s="76"/>
      <c r="C123072" s="75"/>
    </row>
    <row r="123073" spans="2:3" x14ac:dyDescent="0.25">
      <c r="B123073" s="76"/>
      <c r="C123073" s="75"/>
    </row>
    <row r="123074" spans="2:3" x14ac:dyDescent="0.25">
      <c r="B123074" s="76"/>
      <c r="C123074" s="75"/>
    </row>
    <row r="123075" spans="2:3" x14ac:dyDescent="0.25">
      <c r="B123075" s="76"/>
      <c r="C123075" s="75"/>
    </row>
    <row r="123076" spans="2:3" x14ac:dyDescent="0.25">
      <c r="B123076" s="76"/>
      <c r="C123076" s="75"/>
    </row>
    <row r="123077" spans="2:3" x14ac:dyDescent="0.25">
      <c r="B123077" s="76"/>
      <c r="C123077" s="75"/>
    </row>
    <row r="123078" spans="2:3" x14ac:dyDescent="0.25">
      <c r="B123078" s="76"/>
      <c r="C123078" s="75"/>
    </row>
    <row r="123079" spans="2:3" x14ac:dyDescent="0.25">
      <c r="B123079" s="76"/>
      <c r="C123079" s="75"/>
    </row>
    <row r="123080" spans="2:3" x14ac:dyDescent="0.25">
      <c r="B123080" s="76"/>
      <c r="C123080" s="75"/>
    </row>
    <row r="123081" spans="2:3" x14ac:dyDescent="0.25">
      <c r="B123081" s="76"/>
      <c r="C123081" s="75"/>
    </row>
    <row r="123191" spans="2:3" x14ac:dyDescent="0.25">
      <c r="B123191" s="76"/>
      <c r="C123191" s="75"/>
    </row>
    <row r="123192" spans="2:3" x14ac:dyDescent="0.25">
      <c r="B123192" s="76"/>
      <c r="C123192" s="75"/>
    </row>
    <row r="123193" spans="2:3" x14ac:dyDescent="0.25">
      <c r="B123193" s="76"/>
      <c r="C123193" s="75"/>
    </row>
    <row r="123194" spans="2:3" x14ac:dyDescent="0.25">
      <c r="B123194" s="76"/>
      <c r="C123194" s="75"/>
    </row>
    <row r="123195" spans="2:3" x14ac:dyDescent="0.25">
      <c r="B123195" s="76"/>
      <c r="C123195" s="75"/>
    </row>
    <row r="123196" spans="2:3" x14ac:dyDescent="0.25">
      <c r="B123196" s="76"/>
      <c r="C123196" s="75"/>
    </row>
    <row r="123197" spans="2:3" x14ac:dyDescent="0.25">
      <c r="B123197" s="76"/>
      <c r="C123197" s="75"/>
    </row>
    <row r="123198" spans="2:3" x14ac:dyDescent="0.25">
      <c r="B123198" s="76"/>
      <c r="C123198" s="75"/>
    </row>
    <row r="123199" spans="2:3" x14ac:dyDescent="0.25">
      <c r="B123199" s="76"/>
      <c r="C123199" s="75"/>
    </row>
    <row r="123200" spans="2:3" x14ac:dyDescent="0.25">
      <c r="B123200" s="76"/>
      <c r="C123200" s="75"/>
    </row>
    <row r="123201" spans="2:3" x14ac:dyDescent="0.25">
      <c r="B123201" s="76"/>
      <c r="C123201" s="75"/>
    </row>
    <row r="123202" spans="2:3" x14ac:dyDescent="0.25">
      <c r="B123202" s="76"/>
      <c r="C123202" s="75"/>
    </row>
    <row r="123203" spans="2:3" x14ac:dyDescent="0.25">
      <c r="B123203" s="76"/>
      <c r="C123203" s="75"/>
    </row>
    <row r="123313" spans="2:3" x14ac:dyDescent="0.25">
      <c r="B123313" s="76"/>
      <c r="C123313" s="75"/>
    </row>
    <row r="123314" spans="2:3" x14ac:dyDescent="0.25">
      <c r="B123314" s="76"/>
      <c r="C123314" s="75"/>
    </row>
    <row r="123315" spans="2:3" x14ac:dyDescent="0.25">
      <c r="B123315" s="76"/>
      <c r="C123315" s="75"/>
    </row>
    <row r="123316" spans="2:3" x14ac:dyDescent="0.25">
      <c r="B123316" s="76"/>
      <c r="C123316" s="75"/>
    </row>
    <row r="123317" spans="2:3" x14ac:dyDescent="0.25">
      <c r="B123317" s="76"/>
      <c r="C123317" s="75"/>
    </row>
    <row r="123318" spans="2:3" x14ac:dyDescent="0.25">
      <c r="B123318" s="76"/>
      <c r="C123318" s="75"/>
    </row>
    <row r="123319" spans="2:3" x14ac:dyDescent="0.25">
      <c r="B123319" s="76"/>
      <c r="C123319" s="75"/>
    </row>
    <row r="123320" spans="2:3" x14ac:dyDescent="0.25">
      <c r="B123320" s="76"/>
      <c r="C123320" s="75"/>
    </row>
    <row r="123321" spans="2:3" x14ac:dyDescent="0.25">
      <c r="B123321" s="76"/>
      <c r="C123321" s="75"/>
    </row>
    <row r="123322" spans="2:3" x14ac:dyDescent="0.25">
      <c r="B123322" s="76"/>
      <c r="C123322" s="75"/>
    </row>
    <row r="123323" spans="2:3" x14ac:dyDescent="0.25">
      <c r="B123323" s="76"/>
      <c r="C123323" s="75"/>
    </row>
    <row r="123324" spans="2:3" x14ac:dyDescent="0.25">
      <c r="B123324" s="76"/>
      <c r="C123324" s="75"/>
    </row>
    <row r="123325" spans="2:3" x14ac:dyDescent="0.25">
      <c r="B123325" s="76"/>
      <c r="C123325" s="75"/>
    </row>
    <row r="123435" spans="2:3" x14ac:dyDescent="0.25">
      <c r="B123435" s="76"/>
      <c r="C123435" s="75"/>
    </row>
    <row r="123436" spans="2:3" x14ac:dyDescent="0.25">
      <c r="B123436" s="76"/>
      <c r="C123436" s="75"/>
    </row>
    <row r="123437" spans="2:3" x14ac:dyDescent="0.25">
      <c r="B123437" s="76"/>
      <c r="C123437" s="75"/>
    </row>
    <row r="123438" spans="2:3" x14ac:dyDescent="0.25">
      <c r="B123438" s="76"/>
      <c r="C123438" s="75"/>
    </row>
    <row r="123439" spans="2:3" x14ac:dyDescent="0.25">
      <c r="B123439" s="76"/>
      <c r="C123439" s="75"/>
    </row>
    <row r="123440" spans="2:3" x14ac:dyDescent="0.25">
      <c r="B123440" s="76"/>
      <c r="C123440" s="75"/>
    </row>
    <row r="123441" spans="2:3" x14ac:dyDescent="0.25">
      <c r="B123441" s="76"/>
      <c r="C123441" s="75"/>
    </row>
    <row r="123442" spans="2:3" x14ac:dyDescent="0.25">
      <c r="B123442" s="76"/>
      <c r="C123442" s="75"/>
    </row>
    <row r="123443" spans="2:3" x14ac:dyDescent="0.25">
      <c r="B123443" s="76"/>
      <c r="C123443" s="75"/>
    </row>
    <row r="123444" spans="2:3" x14ac:dyDescent="0.25">
      <c r="B123444" s="76"/>
      <c r="C123444" s="75"/>
    </row>
    <row r="123445" spans="2:3" x14ac:dyDescent="0.25">
      <c r="B123445" s="76"/>
      <c r="C123445" s="75"/>
    </row>
    <row r="123446" spans="2:3" x14ac:dyDescent="0.25">
      <c r="B123446" s="76"/>
      <c r="C123446" s="75"/>
    </row>
    <row r="123447" spans="2:3" x14ac:dyDescent="0.25">
      <c r="B123447" s="76"/>
      <c r="C123447" s="75"/>
    </row>
    <row r="123557" spans="2:3" x14ac:dyDescent="0.25">
      <c r="B123557" s="76"/>
      <c r="C123557" s="75"/>
    </row>
    <row r="123558" spans="2:3" x14ac:dyDescent="0.25">
      <c r="B123558" s="76"/>
      <c r="C123558" s="75"/>
    </row>
    <row r="123559" spans="2:3" x14ac:dyDescent="0.25">
      <c r="B123559" s="76"/>
      <c r="C123559" s="75"/>
    </row>
    <row r="123560" spans="2:3" x14ac:dyDescent="0.25">
      <c r="B123560" s="76"/>
      <c r="C123560" s="75"/>
    </row>
    <row r="123561" spans="2:3" x14ac:dyDescent="0.25">
      <c r="B123561" s="76"/>
      <c r="C123561" s="75"/>
    </row>
    <row r="123562" spans="2:3" x14ac:dyDescent="0.25">
      <c r="B123562" s="76"/>
      <c r="C123562" s="75"/>
    </row>
    <row r="123563" spans="2:3" x14ac:dyDescent="0.25">
      <c r="B123563" s="76"/>
      <c r="C123563" s="75"/>
    </row>
    <row r="123564" spans="2:3" x14ac:dyDescent="0.25">
      <c r="B123564" s="76"/>
      <c r="C123564" s="75"/>
    </row>
    <row r="123565" spans="2:3" x14ac:dyDescent="0.25">
      <c r="B123565" s="76"/>
      <c r="C123565" s="75"/>
    </row>
    <row r="123566" spans="2:3" x14ac:dyDescent="0.25">
      <c r="B123566" s="76"/>
      <c r="C123566" s="75"/>
    </row>
    <row r="123567" spans="2:3" x14ac:dyDescent="0.25">
      <c r="B123567" s="76"/>
      <c r="C123567" s="75"/>
    </row>
    <row r="123568" spans="2:3" x14ac:dyDescent="0.25">
      <c r="B123568" s="76"/>
      <c r="C123568" s="75"/>
    </row>
    <row r="123569" spans="2:3" x14ac:dyDescent="0.25">
      <c r="B123569" s="76"/>
      <c r="C123569" s="75"/>
    </row>
    <row r="123679" spans="2:3" x14ac:dyDescent="0.25">
      <c r="B123679" s="76"/>
      <c r="C123679" s="75"/>
    </row>
    <row r="123680" spans="2:3" x14ac:dyDescent="0.25">
      <c r="B123680" s="76"/>
      <c r="C123680" s="75"/>
    </row>
    <row r="123681" spans="2:3" x14ac:dyDescent="0.25">
      <c r="B123681" s="76"/>
      <c r="C123681" s="75"/>
    </row>
    <row r="123682" spans="2:3" x14ac:dyDescent="0.25">
      <c r="B123682" s="76"/>
      <c r="C123682" s="75"/>
    </row>
    <row r="123683" spans="2:3" x14ac:dyDescent="0.25">
      <c r="B123683" s="76"/>
      <c r="C123683" s="75"/>
    </row>
    <row r="123684" spans="2:3" x14ac:dyDescent="0.25">
      <c r="B123684" s="76"/>
      <c r="C123684" s="75"/>
    </row>
    <row r="123685" spans="2:3" x14ac:dyDescent="0.25">
      <c r="B123685" s="76"/>
      <c r="C123685" s="75"/>
    </row>
    <row r="123686" spans="2:3" x14ac:dyDescent="0.25">
      <c r="B123686" s="76"/>
      <c r="C123686" s="75"/>
    </row>
    <row r="123687" spans="2:3" x14ac:dyDescent="0.25">
      <c r="B123687" s="76"/>
      <c r="C123687" s="75"/>
    </row>
    <row r="123688" spans="2:3" x14ac:dyDescent="0.25">
      <c r="B123688" s="76"/>
      <c r="C123688" s="75"/>
    </row>
    <row r="123689" spans="2:3" x14ac:dyDescent="0.25">
      <c r="B123689" s="76"/>
      <c r="C123689" s="75"/>
    </row>
    <row r="123690" spans="2:3" x14ac:dyDescent="0.25">
      <c r="B123690" s="76"/>
      <c r="C123690" s="75"/>
    </row>
    <row r="123691" spans="2:3" x14ac:dyDescent="0.25">
      <c r="B123691" s="76"/>
      <c r="C123691" s="75"/>
    </row>
    <row r="123801" spans="2:3" x14ac:dyDescent="0.25">
      <c r="B123801" s="76"/>
      <c r="C123801" s="75"/>
    </row>
    <row r="123802" spans="2:3" x14ac:dyDescent="0.25">
      <c r="B123802" s="76"/>
      <c r="C123802" s="75"/>
    </row>
    <row r="123803" spans="2:3" x14ac:dyDescent="0.25">
      <c r="B123803" s="76"/>
      <c r="C123803" s="75"/>
    </row>
    <row r="123804" spans="2:3" x14ac:dyDescent="0.25">
      <c r="B123804" s="76"/>
      <c r="C123804" s="75"/>
    </row>
    <row r="123805" spans="2:3" x14ac:dyDescent="0.25">
      <c r="B123805" s="76"/>
      <c r="C123805" s="75"/>
    </row>
    <row r="123806" spans="2:3" x14ac:dyDescent="0.25">
      <c r="B123806" s="76"/>
      <c r="C123806" s="75"/>
    </row>
    <row r="123807" spans="2:3" x14ac:dyDescent="0.25">
      <c r="B123807" s="76"/>
      <c r="C123807" s="75"/>
    </row>
    <row r="123808" spans="2:3" x14ac:dyDescent="0.25">
      <c r="B123808" s="76"/>
      <c r="C123808" s="75"/>
    </row>
    <row r="123809" spans="2:3" x14ac:dyDescent="0.25">
      <c r="B123809" s="76"/>
      <c r="C123809" s="75"/>
    </row>
    <row r="123810" spans="2:3" x14ac:dyDescent="0.25">
      <c r="B123810" s="76"/>
      <c r="C123810" s="75"/>
    </row>
    <row r="123811" spans="2:3" x14ac:dyDescent="0.25">
      <c r="B123811" s="76"/>
      <c r="C123811" s="75"/>
    </row>
    <row r="123812" spans="2:3" x14ac:dyDescent="0.25">
      <c r="B123812" s="76"/>
      <c r="C123812" s="75"/>
    </row>
    <row r="123813" spans="2:3" x14ac:dyDescent="0.25">
      <c r="B123813" s="76"/>
      <c r="C123813" s="75"/>
    </row>
    <row r="123923" spans="2:3" x14ac:dyDescent="0.25">
      <c r="B123923" s="76"/>
      <c r="C123923" s="75"/>
    </row>
    <row r="123924" spans="2:3" x14ac:dyDescent="0.25">
      <c r="B123924" s="76"/>
      <c r="C123924" s="75"/>
    </row>
    <row r="123925" spans="2:3" x14ac:dyDescent="0.25">
      <c r="B123925" s="76"/>
      <c r="C123925" s="75"/>
    </row>
    <row r="123926" spans="2:3" x14ac:dyDescent="0.25">
      <c r="B123926" s="76"/>
      <c r="C123926" s="75"/>
    </row>
    <row r="123927" spans="2:3" x14ac:dyDescent="0.25">
      <c r="B123927" s="76"/>
      <c r="C123927" s="75"/>
    </row>
    <row r="123928" spans="2:3" x14ac:dyDescent="0.25">
      <c r="B123928" s="76"/>
      <c r="C123928" s="75"/>
    </row>
    <row r="123929" spans="2:3" x14ac:dyDescent="0.25">
      <c r="B123929" s="76"/>
      <c r="C123929" s="75"/>
    </row>
    <row r="123930" spans="2:3" x14ac:dyDescent="0.25">
      <c r="B123930" s="76"/>
      <c r="C123930" s="75"/>
    </row>
    <row r="123931" spans="2:3" x14ac:dyDescent="0.25">
      <c r="B123931" s="76"/>
      <c r="C123931" s="75"/>
    </row>
    <row r="123932" spans="2:3" x14ac:dyDescent="0.25">
      <c r="B123932" s="76"/>
      <c r="C123932" s="75"/>
    </row>
    <row r="123933" spans="2:3" x14ac:dyDescent="0.25">
      <c r="B123933" s="76"/>
      <c r="C123933" s="75"/>
    </row>
    <row r="123934" spans="2:3" x14ac:dyDescent="0.25">
      <c r="B123934" s="76"/>
      <c r="C123934" s="75"/>
    </row>
    <row r="123935" spans="2:3" x14ac:dyDescent="0.25">
      <c r="B123935" s="76"/>
      <c r="C123935" s="75"/>
    </row>
    <row r="124045" spans="2:3" x14ac:dyDescent="0.25">
      <c r="B124045" s="76"/>
      <c r="C124045" s="75"/>
    </row>
    <row r="124046" spans="2:3" x14ac:dyDescent="0.25">
      <c r="B124046" s="76"/>
      <c r="C124046" s="75"/>
    </row>
    <row r="124047" spans="2:3" x14ac:dyDescent="0.25">
      <c r="B124047" s="76"/>
      <c r="C124047" s="75"/>
    </row>
    <row r="124048" spans="2:3" x14ac:dyDescent="0.25">
      <c r="B124048" s="76"/>
      <c r="C124048" s="75"/>
    </row>
    <row r="124049" spans="2:3" x14ac:dyDescent="0.25">
      <c r="B124049" s="76"/>
      <c r="C124049" s="75"/>
    </row>
    <row r="124050" spans="2:3" x14ac:dyDescent="0.25">
      <c r="B124050" s="76"/>
      <c r="C124050" s="75"/>
    </row>
    <row r="124051" spans="2:3" x14ac:dyDescent="0.25">
      <c r="B124051" s="76"/>
      <c r="C124051" s="75"/>
    </row>
    <row r="124052" spans="2:3" x14ac:dyDescent="0.25">
      <c r="B124052" s="76"/>
      <c r="C124052" s="75"/>
    </row>
    <row r="124053" spans="2:3" x14ac:dyDescent="0.25">
      <c r="B124053" s="76"/>
      <c r="C124053" s="75"/>
    </row>
    <row r="124054" spans="2:3" x14ac:dyDescent="0.25">
      <c r="B124054" s="76"/>
      <c r="C124054" s="75"/>
    </row>
    <row r="124055" spans="2:3" x14ac:dyDescent="0.25">
      <c r="B124055" s="76"/>
      <c r="C124055" s="75"/>
    </row>
    <row r="124056" spans="2:3" x14ac:dyDescent="0.25">
      <c r="B124056" s="76"/>
      <c r="C124056" s="75"/>
    </row>
    <row r="124057" spans="2:3" x14ac:dyDescent="0.25">
      <c r="B124057" s="76"/>
      <c r="C124057" s="75"/>
    </row>
    <row r="124167" spans="2:3" x14ac:dyDescent="0.25">
      <c r="B124167" s="76"/>
      <c r="C124167" s="75"/>
    </row>
    <row r="124168" spans="2:3" x14ac:dyDescent="0.25">
      <c r="B124168" s="76"/>
      <c r="C124168" s="75"/>
    </row>
    <row r="124169" spans="2:3" x14ac:dyDescent="0.25">
      <c r="B124169" s="76"/>
      <c r="C124169" s="75"/>
    </row>
    <row r="124170" spans="2:3" x14ac:dyDescent="0.25">
      <c r="B124170" s="76"/>
      <c r="C124170" s="75"/>
    </row>
    <row r="124171" spans="2:3" x14ac:dyDescent="0.25">
      <c r="B124171" s="76"/>
      <c r="C124171" s="75"/>
    </row>
    <row r="124172" spans="2:3" x14ac:dyDescent="0.25">
      <c r="B124172" s="76"/>
      <c r="C124172" s="75"/>
    </row>
    <row r="124173" spans="2:3" x14ac:dyDescent="0.25">
      <c r="B124173" s="76"/>
      <c r="C124173" s="75"/>
    </row>
    <row r="124174" spans="2:3" x14ac:dyDescent="0.25">
      <c r="B124174" s="76"/>
      <c r="C124174" s="75"/>
    </row>
    <row r="124175" spans="2:3" x14ac:dyDescent="0.25">
      <c r="B124175" s="76"/>
      <c r="C124175" s="75"/>
    </row>
    <row r="124176" spans="2:3" x14ac:dyDescent="0.25">
      <c r="B124176" s="76"/>
      <c r="C124176" s="75"/>
    </row>
    <row r="124177" spans="2:3" x14ac:dyDescent="0.25">
      <c r="B124177" s="76"/>
      <c r="C124177" s="75"/>
    </row>
    <row r="124178" spans="2:3" x14ac:dyDescent="0.25">
      <c r="B124178" s="76"/>
      <c r="C124178" s="75"/>
    </row>
    <row r="124179" spans="2:3" x14ac:dyDescent="0.25">
      <c r="B124179" s="76"/>
      <c r="C124179" s="75"/>
    </row>
    <row r="124289" spans="2:3" x14ac:dyDescent="0.25">
      <c r="B124289" s="76"/>
      <c r="C124289" s="75"/>
    </row>
    <row r="124290" spans="2:3" x14ac:dyDescent="0.25">
      <c r="B124290" s="76"/>
      <c r="C124290" s="75"/>
    </row>
    <row r="124291" spans="2:3" x14ac:dyDescent="0.25">
      <c r="B124291" s="76"/>
      <c r="C124291" s="75"/>
    </row>
    <row r="124292" spans="2:3" x14ac:dyDescent="0.25">
      <c r="B124292" s="76"/>
      <c r="C124292" s="75"/>
    </row>
    <row r="124293" spans="2:3" x14ac:dyDescent="0.25">
      <c r="B124293" s="76"/>
      <c r="C124293" s="75"/>
    </row>
    <row r="124294" spans="2:3" x14ac:dyDescent="0.25">
      <c r="B124294" s="76"/>
      <c r="C124294" s="75"/>
    </row>
    <row r="124295" spans="2:3" x14ac:dyDescent="0.25">
      <c r="B124295" s="76"/>
      <c r="C124295" s="75"/>
    </row>
    <row r="124296" spans="2:3" x14ac:dyDescent="0.25">
      <c r="B124296" s="76"/>
      <c r="C124296" s="75"/>
    </row>
    <row r="124297" spans="2:3" x14ac:dyDescent="0.25">
      <c r="B124297" s="76"/>
      <c r="C124297" s="75"/>
    </row>
    <row r="124298" spans="2:3" x14ac:dyDescent="0.25">
      <c r="B124298" s="76"/>
      <c r="C124298" s="75"/>
    </row>
    <row r="124299" spans="2:3" x14ac:dyDescent="0.25">
      <c r="B124299" s="76"/>
      <c r="C124299" s="75"/>
    </row>
    <row r="124300" spans="2:3" x14ac:dyDescent="0.25">
      <c r="B124300" s="76"/>
      <c r="C124300" s="75"/>
    </row>
    <row r="124301" spans="2:3" x14ac:dyDescent="0.25">
      <c r="B124301" s="76"/>
      <c r="C124301" s="75"/>
    </row>
    <row r="124411" spans="2:3" x14ac:dyDescent="0.25">
      <c r="B124411" s="76"/>
      <c r="C124411" s="75"/>
    </row>
    <row r="124412" spans="2:3" x14ac:dyDescent="0.25">
      <c r="B124412" s="76"/>
      <c r="C124412" s="75"/>
    </row>
    <row r="124413" spans="2:3" x14ac:dyDescent="0.25">
      <c r="B124413" s="76"/>
      <c r="C124413" s="75"/>
    </row>
    <row r="124414" spans="2:3" x14ac:dyDescent="0.25">
      <c r="B124414" s="76"/>
      <c r="C124414" s="75"/>
    </row>
    <row r="124415" spans="2:3" x14ac:dyDescent="0.25">
      <c r="B124415" s="76"/>
      <c r="C124415" s="75"/>
    </row>
    <row r="124416" spans="2:3" x14ac:dyDescent="0.25">
      <c r="B124416" s="76"/>
      <c r="C124416" s="75"/>
    </row>
    <row r="124417" spans="2:3" x14ac:dyDescent="0.25">
      <c r="B124417" s="76"/>
      <c r="C124417" s="75"/>
    </row>
    <row r="124418" spans="2:3" x14ac:dyDescent="0.25">
      <c r="B124418" s="76"/>
      <c r="C124418" s="75"/>
    </row>
    <row r="124419" spans="2:3" x14ac:dyDescent="0.25">
      <c r="B124419" s="76"/>
      <c r="C124419" s="75"/>
    </row>
    <row r="124420" spans="2:3" x14ac:dyDescent="0.25">
      <c r="B124420" s="76"/>
      <c r="C124420" s="75"/>
    </row>
    <row r="124421" spans="2:3" x14ac:dyDescent="0.25">
      <c r="B124421" s="76"/>
      <c r="C124421" s="75"/>
    </row>
    <row r="124422" spans="2:3" x14ac:dyDescent="0.25">
      <c r="B124422" s="76"/>
      <c r="C124422" s="75"/>
    </row>
    <row r="124423" spans="2:3" x14ac:dyDescent="0.25">
      <c r="B124423" s="76"/>
      <c r="C124423" s="75"/>
    </row>
    <row r="124533" spans="2:3" x14ac:dyDescent="0.25">
      <c r="B124533" s="76"/>
      <c r="C124533" s="75"/>
    </row>
    <row r="124534" spans="2:3" x14ac:dyDescent="0.25">
      <c r="B124534" s="76"/>
      <c r="C124534" s="75"/>
    </row>
    <row r="124535" spans="2:3" x14ac:dyDescent="0.25">
      <c r="B124535" s="76"/>
      <c r="C124535" s="75"/>
    </row>
    <row r="124536" spans="2:3" x14ac:dyDescent="0.25">
      <c r="B124536" s="76"/>
      <c r="C124536" s="75"/>
    </row>
    <row r="124537" spans="2:3" x14ac:dyDescent="0.25">
      <c r="B124537" s="76"/>
      <c r="C124537" s="75"/>
    </row>
    <row r="124538" spans="2:3" x14ac:dyDescent="0.25">
      <c r="B124538" s="76"/>
      <c r="C124538" s="75"/>
    </row>
    <row r="124539" spans="2:3" x14ac:dyDescent="0.25">
      <c r="B124539" s="76"/>
      <c r="C124539" s="75"/>
    </row>
    <row r="124540" spans="2:3" x14ac:dyDescent="0.25">
      <c r="B124540" s="76"/>
      <c r="C124540" s="75"/>
    </row>
    <row r="124541" spans="2:3" x14ac:dyDescent="0.25">
      <c r="B124541" s="76"/>
      <c r="C124541" s="75"/>
    </row>
    <row r="124542" spans="2:3" x14ac:dyDescent="0.25">
      <c r="B124542" s="76"/>
      <c r="C124542" s="75"/>
    </row>
    <row r="124543" spans="2:3" x14ac:dyDescent="0.25">
      <c r="B124543" s="76"/>
      <c r="C124543" s="75"/>
    </row>
    <row r="124544" spans="2:3" x14ac:dyDescent="0.25">
      <c r="B124544" s="76"/>
      <c r="C124544" s="75"/>
    </row>
    <row r="124545" spans="2:3" x14ac:dyDescent="0.25">
      <c r="B124545" s="76"/>
      <c r="C124545" s="75"/>
    </row>
    <row r="124655" spans="2:3" x14ac:dyDescent="0.25">
      <c r="B124655" s="76"/>
      <c r="C124655" s="75"/>
    </row>
    <row r="124656" spans="2:3" x14ac:dyDescent="0.25">
      <c r="B124656" s="76"/>
      <c r="C124656" s="75"/>
    </row>
    <row r="124657" spans="2:3" x14ac:dyDescent="0.25">
      <c r="B124657" s="76"/>
      <c r="C124657" s="75"/>
    </row>
    <row r="124658" spans="2:3" x14ac:dyDescent="0.25">
      <c r="B124658" s="76"/>
      <c r="C124658" s="75"/>
    </row>
    <row r="124659" spans="2:3" x14ac:dyDescent="0.25">
      <c r="B124659" s="76"/>
      <c r="C124659" s="75"/>
    </row>
    <row r="124660" spans="2:3" x14ac:dyDescent="0.25">
      <c r="B124660" s="76"/>
      <c r="C124660" s="75"/>
    </row>
    <row r="124661" spans="2:3" x14ac:dyDescent="0.25">
      <c r="B124661" s="76"/>
      <c r="C124661" s="75"/>
    </row>
    <row r="124662" spans="2:3" x14ac:dyDescent="0.25">
      <c r="B124662" s="76"/>
      <c r="C124662" s="75"/>
    </row>
    <row r="124663" spans="2:3" x14ac:dyDescent="0.25">
      <c r="B124663" s="76"/>
      <c r="C124663" s="75"/>
    </row>
    <row r="124664" spans="2:3" x14ac:dyDescent="0.25">
      <c r="B124664" s="76"/>
      <c r="C124664" s="75"/>
    </row>
    <row r="124665" spans="2:3" x14ac:dyDescent="0.25">
      <c r="B124665" s="76"/>
      <c r="C124665" s="75"/>
    </row>
    <row r="124666" spans="2:3" x14ac:dyDescent="0.25">
      <c r="B124666" s="76"/>
      <c r="C124666" s="75"/>
    </row>
    <row r="124667" spans="2:3" x14ac:dyDescent="0.25">
      <c r="B124667" s="76"/>
      <c r="C124667" s="75"/>
    </row>
    <row r="124777" spans="2:3" x14ac:dyDescent="0.25">
      <c r="B124777" s="76"/>
      <c r="C124777" s="75"/>
    </row>
    <row r="124778" spans="2:3" x14ac:dyDescent="0.25">
      <c r="B124778" s="76"/>
      <c r="C124778" s="75"/>
    </row>
    <row r="124779" spans="2:3" x14ac:dyDescent="0.25">
      <c r="B124779" s="76"/>
      <c r="C124779" s="75"/>
    </row>
    <row r="124780" spans="2:3" x14ac:dyDescent="0.25">
      <c r="B124780" s="76"/>
      <c r="C124780" s="75"/>
    </row>
    <row r="124781" spans="2:3" x14ac:dyDescent="0.25">
      <c r="B124781" s="76"/>
      <c r="C124781" s="75"/>
    </row>
    <row r="124782" spans="2:3" x14ac:dyDescent="0.25">
      <c r="B124782" s="76"/>
      <c r="C124782" s="75"/>
    </row>
    <row r="124783" spans="2:3" x14ac:dyDescent="0.25">
      <c r="B124783" s="76"/>
      <c r="C124783" s="75"/>
    </row>
    <row r="124784" spans="2:3" x14ac:dyDescent="0.25">
      <c r="B124784" s="76"/>
      <c r="C124784" s="75"/>
    </row>
    <row r="124785" spans="2:3" x14ac:dyDescent="0.25">
      <c r="B124785" s="76"/>
      <c r="C124785" s="75"/>
    </row>
    <row r="124786" spans="2:3" x14ac:dyDescent="0.25">
      <c r="B124786" s="76"/>
      <c r="C124786" s="75"/>
    </row>
    <row r="124787" spans="2:3" x14ac:dyDescent="0.25">
      <c r="B124787" s="76"/>
      <c r="C124787" s="75"/>
    </row>
    <row r="124788" spans="2:3" x14ac:dyDescent="0.25">
      <c r="B124788" s="76"/>
      <c r="C124788" s="75"/>
    </row>
    <row r="124789" spans="2:3" x14ac:dyDescent="0.25">
      <c r="B124789" s="76"/>
      <c r="C124789" s="75"/>
    </row>
    <row r="124899" spans="2:3" x14ac:dyDescent="0.25">
      <c r="B124899" s="76"/>
      <c r="C124899" s="75"/>
    </row>
    <row r="124900" spans="2:3" x14ac:dyDescent="0.25">
      <c r="B124900" s="76"/>
      <c r="C124900" s="75"/>
    </row>
    <row r="124901" spans="2:3" x14ac:dyDescent="0.25">
      <c r="B124901" s="76"/>
      <c r="C124901" s="75"/>
    </row>
    <row r="124902" spans="2:3" x14ac:dyDescent="0.25">
      <c r="B124902" s="76"/>
      <c r="C124902" s="75"/>
    </row>
    <row r="124903" spans="2:3" x14ac:dyDescent="0.25">
      <c r="B124903" s="76"/>
      <c r="C124903" s="75"/>
    </row>
    <row r="124904" spans="2:3" x14ac:dyDescent="0.25">
      <c r="B124904" s="76"/>
      <c r="C124904" s="75"/>
    </row>
    <row r="124905" spans="2:3" x14ac:dyDescent="0.25">
      <c r="B124905" s="76"/>
      <c r="C124905" s="75"/>
    </row>
    <row r="124906" spans="2:3" x14ac:dyDescent="0.25">
      <c r="B124906" s="76"/>
      <c r="C124906" s="75"/>
    </row>
    <row r="124907" spans="2:3" x14ac:dyDescent="0.25">
      <c r="B124907" s="76"/>
      <c r="C124907" s="75"/>
    </row>
    <row r="124908" spans="2:3" x14ac:dyDescent="0.25">
      <c r="B124908" s="76"/>
      <c r="C124908" s="75"/>
    </row>
    <row r="124909" spans="2:3" x14ac:dyDescent="0.25">
      <c r="B124909" s="76"/>
      <c r="C124909" s="75"/>
    </row>
    <row r="124910" spans="2:3" x14ac:dyDescent="0.25">
      <c r="B124910" s="76"/>
      <c r="C124910" s="75"/>
    </row>
    <row r="124911" spans="2:3" x14ac:dyDescent="0.25">
      <c r="B124911" s="76"/>
      <c r="C124911" s="75"/>
    </row>
    <row r="125021" spans="2:3" x14ac:dyDescent="0.25">
      <c r="B125021" s="76"/>
      <c r="C125021" s="75"/>
    </row>
    <row r="125022" spans="2:3" x14ac:dyDescent="0.25">
      <c r="B125022" s="76"/>
      <c r="C125022" s="75"/>
    </row>
    <row r="125023" spans="2:3" x14ac:dyDescent="0.25">
      <c r="B125023" s="76"/>
      <c r="C125023" s="75"/>
    </row>
    <row r="125024" spans="2:3" x14ac:dyDescent="0.25">
      <c r="B125024" s="76"/>
      <c r="C125024" s="75"/>
    </row>
    <row r="125025" spans="2:3" x14ac:dyDescent="0.25">
      <c r="B125025" s="76"/>
      <c r="C125025" s="75"/>
    </row>
    <row r="125026" spans="2:3" x14ac:dyDescent="0.25">
      <c r="B125026" s="76"/>
      <c r="C125026" s="75"/>
    </row>
    <row r="125027" spans="2:3" x14ac:dyDescent="0.25">
      <c r="B125027" s="76"/>
      <c r="C125027" s="75"/>
    </row>
    <row r="125028" spans="2:3" x14ac:dyDescent="0.25">
      <c r="B125028" s="76"/>
      <c r="C125028" s="75"/>
    </row>
    <row r="125029" spans="2:3" x14ac:dyDescent="0.25">
      <c r="B125029" s="76"/>
      <c r="C125029" s="75"/>
    </row>
    <row r="125030" spans="2:3" x14ac:dyDescent="0.25">
      <c r="B125030" s="76"/>
      <c r="C125030" s="75"/>
    </row>
    <row r="125031" spans="2:3" x14ac:dyDescent="0.25">
      <c r="B125031" s="76"/>
      <c r="C125031" s="75"/>
    </row>
    <row r="125032" spans="2:3" x14ac:dyDescent="0.25">
      <c r="B125032" s="76"/>
      <c r="C125032" s="75"/>
    </row>
    <row r="125033" spans="2:3" x14ac:dyDescent="0.25">
      <c r="B125033" s="76"/>
      <c r="C125033" s="75"/>
    </row>
    <row r="125143" spans="2:3" x14ac:dyDescent="0.25">
      <c r="B125143" s="76"/>
      <c r="C125143" s="75"/>
    </row>
    <row r="125144" spans="2:3" x14ac:dyDescent="0.25">
      <c r="B125144" s="76"/>
      <c r="C125144" s="75"/>
    </row>
    <row r="125145" spans="2:3" x14ac:dyDescent="0.25">
      <c r="B125145" s="76"/>
      <c r="C125145" s="75"/>
    </row>
    <row r="125146" spans="2:3" x14ac:dyDescent="0.25">
      <c r="B125146" s="76"/>
      <c r="C125146" s="75"/>
    </row>
    <row r="125147" spans="2:3" x14ac:dyDescent="0.25">
      <c r="B125147" s="76"/>
      <c r="C125147" s="75"/>
    </row>
    <row r="125148" spans="2:3" x14ac:dyDescent="0.25">
      <c r="B125148" s="76"/>
      <c r="C125148" s="75"/>
    </row>
    <row r="125149" spans="2:3" x14ac:dyDescent="0.25">
      <c r="B125149" s="76"/>
      <c r="C125149" s="75"/>
    </row>
    <row r="125150" spans="2:3" x14ac:dyDescent="0.25">
      <c r="B125150" s="76"/>
      <c r="C125150" s="75"/>
    </row>
    <row r="125151" spans="2:3" x14ac:dyDescent="0.25">
      <c r="B125151" s="76"/>
      <c r="C125151" s="75"/>
    </row>
    <row r="125152" spans="2:3" x14ac:dyDescent="0.25">
      <c r="B125152" s="76"/>
      <c r="C125152" s="75"/>
    </row>
    <row r="125153" spans="2:3" x14ac:dyDescent="0.25">
      <c r="B125153" s="76"/>
      <c r="C125153" s="75"/>
    </row>
    <row r="125154" spans="2:3" x14ac:dyDescent="0.25">
      <c r="B125154" s="76"/>
      <c r="C125154" s="75"/>
    </row>
    <row r="125155" spans="2:3" x14ac:dyDescent="0.25">
      <c r="B125155" s="76"/>
      <c r="C125155" s="75"/>
    </row>
    <row r="125265" spans="2:3" x14ac:dyDescent="0.25">
      <c r="B125265" s="76"/>
      <c r="C125265" s="75"/>
    </row>
    <row r="125266" spans="2:3" x14ac:dyDescent="0.25">
      <c r="B125266" s="76"/>
      <c r="C125266" s="75"/>
    </row>
    <row r="125267" spans="2:3" x14ac:dyDescent="0.25">
      <c r="B125267" s="76"/>
      <c r="C125267" s="75"/>
    </row>
    <row r="125268" spans="2:3" x14ac:dyDescent="0.25">
      <c r="B125268" s="76"/>
      <c r="C125268" s="75"/>
    </row>
    <row r="125269" spans="2:3" x14ac:dyDescent="0.25">
      <c r="B125269" s="76"/>
      <c r="C125269" s="75"/>
    </row>
    <row r="125270" spans="2:3" x14ac:dyDescent="0.25">
      <c r="B125270" s="76"/>
      <c r="C125270" s="75"/>
    </row>
    <row r="125271" spans="2:3" x14ac:dyDescent="0.25">
      <c r="B125271" s="76"/>
      <c r="C125271" s="75"/>
    </row>
    <row r="125272" spans="2:3" x14ac:dyDescent="0.25">
      <c r="B125272" s="76"/>
      <c r="C125272" s="75"/>
    </row>
    <row r="125273" spans="2:3" x14ac:dyDescent="0.25">
      <c r="B125273" s="76"/>
      <c r="C125273" s="75"/>
    </row>
    <row r="125274" spans="2:3" x14ac:dyDescent="0.25">
      <c r="B125274" s="76"/>
      <c r="C125274" s="75"/>
    </row>
    <row r="125275" spans="2:3" x14ac:dyDescent="0.25">
      <c r="B125275" s="76"/>
      <c r="C125275" s="75"/>
    </row>
    <row r="125276" spans="2:3" x14ac:dyDescent="0.25">
      <c r="B125276" s="76"/>
      <c r="C125276" s="75"/>
    </row>
    <row r="125277" spans="2:3" x14ac:dyDescent="0.25">
      <c r="B125277" s="76"/>
      <c r="C125277" s="75"/>
    </row>
    <row r="125387" spans="2:3" x14ac:dyDescent="0.25">
      <c r="B125387" s="76"/>
      <c r="C125387" s="75"/>
    </row>
    <row r="125388" spans="2:3" x14ac:dyDescent="0.25">
      <c r="B125388" s="76"/>
      <c r="C125388" s="75"/>
    </row>
    <row r="125389" spans="2:3" x14ac:dyDescent="0.25">
      <c r="B125389" s="76"/>
      <c r="C125389" s="75"/>
    </row>
    <row r="125390" spans="2:3" x14ac:dyDescent="0.25">
      <c r="B125390" s="76"/>
      <c r="C125390" s="75"/>
    </row>
    <row r="125391" spans="2:3" x14ac:dyDescent="0.25">
      <c r="B125391" s="76"/>
      <c r="C125391" s="75"/>
    </row>
    <row r="125392" spans="2:3" x14ac:dyDescent="0.25">
      <c r="B125392" s="76"/>
      <c r="C125392" s="75"/>
    </row>
    <row r="125393" spans="2:3" x14ac:dyDescent="0.25">
      <c r="B125393" s="76"/>
      <c r="C125393" s="75"/>
    </row>
    <row r="125394" spans="2:3" x14ac:dyDescent="0.25">
      <c r="B125394" s="76"/>
      <c r="C125394" s="75"/>
    </row>
    <row r="125395" spans="2:3" x14ac:dyDescent="0.25">
      <c r="B125395" s="76"/>
      <c r="C125395" s="75"/>
    </row>
    <row r="125396" spans="2:3" x14ac:dyDescent="0.25">
      <c r="B125396" s="76"/>
      <c r="C125396" s="75"/>
    </row>
    <row r="125397" spans="2:3" x14ac:dyDescent="0.25">
      <c r="B125397" s="76"/>
      <c r="C125397" s="75"/>
    </row>
    <row r="125398" spans="2:3" x14ac:dyDescent="0.25">
      <c r="B125398" s="76"/>
      <c r="C125398" s="75"/>
    </row>
    <row r="125399" spans="2:3" x14ac:dyDescent="0.25">
      <c r="B125399" s="76"/>
      <c r="C125399" s="75"/>
    </row>
    <row r="125509" spans="2:3" x14ac:dyDescent="0.25">
      <c r="B125509" s="76"/>
      <c r="C125509" s="75"/>
    </row>
    <row r="125510" spans="2:3" x14ac:dyDescent="0.25">
      <c r="B125510" s="76"/>
      <c r="C125510" s="75"/>
    </row>
    <row r="125511" spans="2:3" x14ac:dyDescent="0.25">
      <c r="B125511" s="76"/>
      <c r="C125511" s="75"/>
    </row>
    <row r="125512" spans="2:3" x14ac:dyDescent="0.25">
      <c r="B125512" s="76"/>
      <c r="C125512" s="75"/>
    </row>
    <row r="125513" spans="2:3" x14ac:dyDescent="0.25">
      <c r="B125513" s="76"/>
      <c r="C125513" s="75"/>
    </row>
    <row r="125514" spans="2:3" x14ac:dyDescent="0.25">
      <c r="B125514" s="76"/>
      <c r="C125514" s="75"/>
    </row>
    <row r="125515" spans="2:3" x14ac:dyDescent="0.25">
      <c r="B125515" s="76"/>
      <c r="C125515" s="75"/>
    </row>
    <row r="125516" spans="2:3" x14ac:dyDescent="0.25">
      <c r="B125516" s="76"/>
      <c r="C125516" s="75"/>
    </row>
    <row r="125517" spans="2:3" x14ac:dyDescent="0.25">
      <c r="B125517" s="76"/>
      <c r="C125517" s="75"/>
    </row>
    <row r="125518" spans="2:3" x14ac:dyDescent="0.25">
      <c r="B125518" s="76"/>
      <c r="C125518" s="75"/>
    </row>
    <row r="125519" spans="2:3" x14ac:dyDescent="0.25">
      <c r="B125519" s="76"/>
      <c r="C125519" s="75"/>
    </row>
    <row r="125520" spans="2:3" x14ac:dyDescent="0.25">
      <c r="B125520" s="76"/>
      <c r="C125520" s="75"/>
    </row>
    <row r="125521" spans="2:3" x14ac:dyDescent="0.25">
      <c r="B125521" s="76"/>
      <c r="C125521" s="75"/>
    </row>
    <row r="125631" spans="2:3" x14ac:dyDescent="0.25">
      <c r="B125631" s="76"/>
      <c r="C125631" s="75"/>
    </row>
    <row r="125632" spans="2:3" x14ac:dyDescent="0.25">
      <c r="B125632" s="76"/>
      <c r="C125632" s="75"/>
    </row>
    <row r="125633" spans="2:3" x14ac:dyDescent="0.25">
      <c r="B125633" s="76"/>
      <c r="C125633" s="75"/>
    </row>
    <row r="125634" spans="2:3" x14ac:dyDescent="0.25">
      <c r="B125634" s="76"/>
      <c r="C125634" s="75"/>
    </row>
    <row r="125635" spans="2:3" x14ac:dyDescent="0.25">
      <c r="B125635" s="76"/>
      <c r="C125635" s="75"/>
    </row>
    <row r="125636" spans="2:3" x14ac:dyDescent="0.25">
      <c r="B125636" s="76"/>
      <c r="C125636" s="75"/>
    </row>
    <row r="125637" spans="2:3" x14ac:dyDescent="0.25">
      <c r="B125637" s="76"/>
      <c r="C125637" s="75"/>
    </row>
    <row r="125638" spans="2:3" x14ac:dyDescent="0.25">
      <c r="B125638" s="76"/>
      <c r="C125638" s="75"/>
    </row>
    <row r="125639" spans="2:3" x14ac:dyDescent="0.25">
      <c r="B125639" s="76"/>
      <c r="C125639" s="75"/>
    </row>
    <row r="125640" spans="2:3" x14ac:dyDescent="0.25">
      <c r="B125640" s="76"/>
      <c r="C125640" s="75"/>
    </row>
    <row r="125641" spans="2:3" x14ac:dyDescent="0.25">
      <c r="B125641" s="76"/>
      <c r="C125641" s="75"/>
    </row>
    <row r="125642" spans="2:3" x14ac:dyDescent="0.25">
      <c r="B125642" s="76"/>
      <c r="C125642" s="75"/>
    </row>
    <row r="125643" spans="2:3" x14ac:dyDescent="0.25">
      <c r="B125643" s="76"/>
      <c r="C125643" s="75"/>
    </row>
    <row r="125753" spans="2:3" x14ac:dyDescent="0.25">
      <c r="B125753" s="76"/>
      <c r="C125753" s="75"/>
    </row>
    <row r="125754" spans="2:3" x14ac:dyDescent="0.25">
      <c r="B125754" s="76"/>
      <c r="C125754" s="75"/>
    </row>
    <row r="125755" spans="2:3" x14ac:dyDescent="0.25">
      <c r="B125755" s="76"/>
      <c r="C125755" s="75"/>
    </row>
    <row r="125756" spans="2:3" x14ac:dyDescent="0.25">
      <c r="B125756" s="76"/>
      <c r="C125756" s="75"/>
    </row>
    <row r="125757" spans="2:3" x14ac:dyDescent="0.25">
      <c r="B125757" s="76"/>
      <c r="C125757" s="75"/>
    </row>
    <row r="125758" spans="2:3" x14ac:dyDescent="0.25">
      <c r="B125758" s="76"/>
      <c r="C125758" s="75"/>
    </row>
    <row r="125759" spans="2:3" x14ac:dyDescent="0.25">
      <c r="B125759" s="76"/>
      <c r="C125759" s="75"/>
    </row>
    <row r="125760" spans="2:3" x14ac:dyDescent="0.25">
      <c r="B125760" s="76"/>
      <c r="C125760" s="75"/>
    </row>
    <row r="125761" spans="2:3" x14ac:dyDescent="0.25">
      <c r="B125761" s="76"/>
      <c r="C125761" s="75"/>
    </row>
    <row r="125762" spans="2:3" x14ac:dyDescent="0.25">
      <c r="B125762" s="76"/>
      <c r="C125762" s="75"/>
    </row>
    <row r="125763" spans="2:3" x14ac:dyDescent="0.25">
      <c r="B125763" s="76"/>
      <c r="C125763" s="75"/>
    </row>
    <row r="125764" spans="2:3" x14ac:dyDescent="0.25">
      <c r="B125764" s="76"/>
      <c r="C125764" s="75"/>
    </row>
    <row r="125765" spans="2:3" x14ac:dyDescent="0.25">
      <c r="B125765" s="76"/>
      <c r="C125765" s="75"/>
    </row>
    <row r="125875" spans="2:3" x14ac:dyDescent="0.25">
      <c r="B125875" s="76"/>
      <c r="C125875" s="75"/>
    </row>
    <row r="125876" spans="2:3" x14ac:dyDescent="0.25">
      <c r="B125876" s="76"/>
      <c r="C125876" s="75"/>
    </row>
    <row r="125877" spans="2:3" x14ac:dyDescent="0.25">
      <c r="B125877" s="76"/>
      <c r="C125877" s="75"/>
    </row>
    <row r="125878" spans="2:3" x14ac:dyDescent="0.25">
      <c r="B125878" s="76"/>
      <c r="C125878" s="75"/>
    </row>
    <row r="125879" spans="2:3" x14ac:dyDescent="0.25">
      <c r="B125879" s="76"/>
      <c r="C125879" s="75"/>
    </row>
    <row r="125880" spans="2:3" x14ac:dyDescent="0.25">
      <c r="B125880" s="76"/>
      <c r="C125880" s="75"/>
    </row>
    <row r="125881" spans="2:3" x14ac:dyDescent="0.25">
      <c r="B125881" s="76"/>
      <c r="C125881" s="75"/>
    </row>
    <row r="125882" spans="2:3" x14ac:dyDescent="0.25">
      <c r="B125882" s="76"/>
      <c r="C125882" s="75"/>
    </row>
    <row r="125883" spans="2:3" x14ac:dyDescent="0.25">
      <c r="B125883" s="76"/>
      <c r="C125883" s="75"/>
    </row>
    <row r="125884" spans="2:3" x14ac:dyDescent="0.25">
      <c r="B125884" s="76"/>
      <c r="C125884" s="75"/>
    </row>
    <row r="125885" spans="2:3" x14ac:dyDescent="0.25">
      <c r="B125885" s="76"/>
      <c r="C125885" s="75"/>
    </row>
    <row r="125886" spans="2:3" x14ac:dyDescent="0.25">
      <c r="B125886" s="76"/>
      <c r="C125886" s="75"/>
    </row>
    <row r="125887" spans="2:3" x14ac:dyDescent="0.25">
      <c r="B125887" s="76"/>
      <c r="C125887" s="75"/>
    </row>
    <row r="125997" spans="2:3" x14ac:dyDescent="0.25">
      <c r="B125997" s="76"/>
      <c r="C125997" s="75"/>
    </row>
    <row r="125998" spans="2:3" x14ac:dyDescent="0.25">
      <c r="B125998" s="76"/>
      <c r="C125998" s="75"/>
    </row>
    <row r="125999" spans="2:3" x14ac:dyDescent="0.25">
      <c r="B125999" s="76"/>
      <c r="C125999" s="75"/>
    </row>
    <row r="126000" spans="2:3" x14ac:dyDescent="0.25">
      <c r="B126000" s="76"/>
      <c r="C126000" s="75"/>
    </row>
    <row r="126001" spans="2:3" x14ac:dyDescent="0.25">
      <c r="B126001" s="76"/>
      <c r="C126001" s="75"/>
    </row>
    <row r="126002" spans="2:3" x14ac:dyDescent="0.25">
      <c r="B126002" s="76"/>
      <c r="C126002" s="75"/>
    </row>
    <row r="126003" spans="2:3" x14ac:dyDescent="0.25">
      <c r="B126003" s="76"/>
      <c r="C126003" s="75"/>
    </row>
    <row r="126004" spans="2:3" x14ac:dyDescent="0.25">
      <c r="B126004" s="76"/>
      <c r="C126004" s="75"/>
    </row>
    <row r="126005" spans="2:3" x14ac:dyDescent="0.25">
      <c r="B126005" s="76"/>
      <c r="C126005" s="75"/>
    </row>
    <row r="126006" spans="2:3" x14ac:dyDescent="0.25">
      <c r="B126006" s="76"/>
      <c r="C126006" s="75"/>
    </row>
    <row r="126007" spans="2:3" x14ac:dyDescent="0.25">
      <c r="B126007" s="76"/>
      <c r="C126007" s="75"/>
    </row>
    <row r="126008" spans="2:3" x14ac:dyDescent="0.25">
      <c r="B126008" s="76"/>
      <c r="C126008" s="75"/>
    </row>
    <row r="126009" spans="2:3" x14ac:dyDescent="0.25">
      <c r="B126009" s="76"/>
      <c r="C126009" s="75"/>
    </row>
    <row r="126119" spans="2:3" x14ac:dyDescent="0.25">
      <c r="B126119" s="76"/>
      <c r="C126119" s="75"/>
    </row>
    <row r="126120" spans="2:3" x14ac:dyDescent="0.25">
      <c r="B126120" s="76"/>
      <c r="C126120" s="75"/>
    </row>
    <row r="126121" spans="2:3" x14ac:dyDescent="0.25">
      <c r="B126121" s="76"/>
      <c r="C126121" s="75"/>
    </row>
    <row r="126122" spans="2:3" x14ac:dyDescent="0.25">
      <c r="B126122" s="76"/>
      <c r="C126122" s="75"/>
    </row>
    <row r="126123" spans="2:3" x14ac:dyDescent="0.25">
      <c r="B126123" s="76"/>
      <c r="C126123" s="75"/>
    </row>
    <row r="126124" spans="2:3" x14ac:dyDescent="0.25">
      <c r="B126124" s="76"/>
      <c r="C126124" s="75"/>
    </row>
    <row r="126125" spans="2:3" x14ac:dyDescent="0.25">
      <c r="B126125" s="76"/>
      <c r="C126125" s="75"/>
    </row>
    <row r="126126" spans="2:3" x14ac:dyDescent="0.25">
      <c r="B126126" s="76"/>
      <c r="C126126" s="75"/>
    </row>
    <row r="126127" spans="2:3" x14ac:dyDescent="0.25">
      <c r="B126127" s="76"/>
      <c r="C126127" s="75"/>
    </row>
    <row r="126128" spans="2:3" x14ac:dyDescent="0.25">
      <c r="B126128" s="76"/>
      <c r="C126128" s="75"/>
    </row>
    <row r="126129" spans="2:3" x14ac:dyDescent="0.25">
      <c r="B126129" s="76"/>
      <c r="C126129" s="75"/>
    </row>
    <row r="126130" spans="2:3" x14ac:dyDescent="0.25">
      <c r="B126130" s="76"/>
      <c r="C126130" s="75"/>
    </row>
    <row r="126131" spans="2:3" x14ac:dyDescent="0.25">
      <c r="B126131" s="76"/>
      <c r="C126131" s="75"/>
    </row>
    <row r="126241" spans="2:3" x14ac:dyDescent="0.25">
      <c r="B126241" s="76"/>
      <c r="C126241" s="75"/>
    </row>
    <row r="126242" spans="2:3" x14ac:dyDescent="0.25">
      <c r="B126242" s="76"/>
      <c r="C126242" s="75"/>
    </row>
    <row r="126243" spans="2:3" x14ac:dyDescent="0.25">
      <c r="B126243" s="76"/>
      <c r="C126243" s="75"/>
    </row>
    <row r="126244" spans="2:3" x14ac:dyDescent="0.25">
      <c r="B126244" s="76"/>
      <c r="C126244" s="75"/>
    </row>
    <row r="126245" spans="2:3" x14ac:dyDescent="0.25">
      <c r="B126245" s="76"/>
      <c r="C126245" s="75"/>
    </row>
    <row r="126246" spans="2:3" x14ac:dyDescent="0.25">
      <c r="B126246" s="76"/>
      <c r="C126246" s="75"/>
    </row>
    <row r="126247" spans="2:3" x14ac:dyDescent="0.25">
      <c r="B126247" s="76"/>
      <c r="C126247" s="75"/>
    </row>
    <row r="126248" spans="2:3" x14ac:dyDescent="0.25">
      <c r="B126248" s="76"/>
      <c r="C126248" s="75"/>
    </row>
    <row r="126249" spans="2:3" x14ac:dyDescent="0.25">
      <c r="B126249" s="76"/>
      <c r="C126249" s="75"/>
    </row>
    <row r="126250" spans="2:3" x14ac:dyDescent="0.25">
      <c r="B126250" s="76"/>
      <c r="C126250" s="75"/>
    </row>
    <row r="126251" spans="2:3" x14ac:dyDescent="0.25">
      <c r="B126251" s="76"/>
      <c r="C126251" s="75"/>
    </row>
    <row r="126252" spans="2:3" x14ac:dyDescent="0.25">
      <c r="B126252" s="76"/>
      <c r="C126252" s="75"/>
    </row>
    <row r="126253" spans="2:3" x14ac:dyDescent="0.25">
      <c r="B126253" s="76"/>
      <c r="C126253" s="75"/>
    </row>
    <row r="126363" spans="2:3" x14ac:dyDescent="0.25">
      <c r="B126363" s="76"/>
      <c r="C126363" s="75"/>
    </row>
    <row r="126364" spans="2:3" x14ac:dyDescent="0.25">
      <c r="B126364" s="76"/>
      <c r="C126364" s="75"/>
    </row>
    <row r="126365" spans="2:3" x14ac:dyDescent="0.25">
      <c r="B126365" s="76"/>
      <c r="C126365" s="75"/>
    </row>
    <row r="126366" spans="2:3" x14ac:dyDescent="0.25">
      <c r="B126366" s="76"/>
      <c r="C126366" s="75"/>
    </row>
    <row r="126367" spans="2:3" x14ac:dyDescent="0.25">
      <c r="B126367" s="76"/>
      <c r="C126367" s="75"/>
    </row>
    <row r="126368" spans="2:3" x14ac:dyDescent="0.25">
      <c r="B126368" s="76"/>
      <c r="C126368" s="75"/>
    </row>
    <row r="126369" spans="2:3" x14ac:dyDescent="0.25">
      <c r="B126369" s="76"/>
      <c r="C126369" s="75"/>
    </row>
    <row r="126370" spans="2:3" x14ac:dyDescent="0.25">
      <c r="B126370" s="76"/>
      <c r="C126370" s="75"/>
    </row>
    <row r="126371" spans="2:3" x14ac:dyDescent="0.25">
      <c r="B126371" s="76"/>
      <c r="C126371" s="75"/>
    </row>
    <row r="126372" spans="2:3" x14ac:dyDescent="0.25">
      <c r="B126372" s="76"/>
      <c r="C126372" s="75"/>
    </row>
    <row r="126373" spans="2:3" x14ac:dyDescent="0.25">
      <c r="B126373" s="76"/>
      <c r="C126373" s="75"/>
    </row>
    <row r="126374" spans="2:3" x14ac:dyDescent="0.25">
      <c r="B126374" s="76"/>
      <c r="C126374" s="75"/>
    </row>
    <row r="126375" spans="2:3" x14ac:dyDescent="0.25">
      <c r="B126375" s="76"/>
      <c r="C126375" s="75"/>
    </row>
    <row r="126485" spans="2:3" x14ac:dyDescent="0.25">
      <c r="B126485" s="76"/>
      <c r="C126485" s="75"/>
    </row>
    <row r="126486" spans="2:3" x14ac:dyDescent="0.25">
      <c r="B126486" s="76"/>
      <c r="C126486" s="75"/>
    </row>
    <row r="126487" spans="2:3" x14ac:dyDescent="0.25">
      <c r="B126487" s="76"/>
      <c r="C126487" s="75"/>
    </row>
    <row r="126488" spans="2:3" x14ac:dyDescent="0.25">
      <c r="B126488" s="76"/>
      <c r="C126488" s="75"/>
    </row>
    <row r="126489" spans="2:3" x14ac:dyDescent="0.25">
      <c r="B126489" s="76"/>
      <c r="C126489" s="75"/>
    </row>
    <row r="126490" spans="2:3" x14ac:dyDescent="0.25">
      <c r="B126490" s="76"/>
      <c r="C126490" s="75"/>
    </row>
    <row r="126491" spans="2:3" x14ac:dyDescent="0.25">
      <c r="B126491" s="76"/>
      <c r="C126491" s="75"/>
    </row>
    <row r="126492" spans="2:3" x14ac:dyDescent="0.25">
      <c r="B126492" s="76"/>
      <c r="C126492" s="75"/>
    </row>
    <row r="126493" spans="2:3" x14ac:dyDescent="0.25">
      <c r="B126493" s="76"/>
      <c r="C126493" s="75"/>
    </row>
    <row r="126494" spans="2:3" x14ac:dyDescent="0.25">
      <c r="B126494" s="76"/>
      <c r="C126494" s="75"/>
    </row>
    <row r="126495" spans="2:3" x14ac:dyDescent="0.25">
      <c r="B126495" s="76"/>
      <c r="C126495" s="75"/>
    </row>
    <row r="126496" spans="2:3" x14ac:dyDescent="0.25">
      <c r="B126496" s="76"/>
      <c r="C126496" s="75"/>
    </row>
    <row r="126497" spans="2:3" x14ac:dyDescent="0.25">
      <c r="B126497" s="76"/>
      <c r="C126497" s="75"/>
    </row>
    <row r="126607" spans="2:3" x14ac:dyDescent="0.25">
      <c r="B126607" s="76"/>
      <c r="C126607" s="75"/>
    </row>
    <row r="126608" spans="2:3" x14ac:dyDescent="0.25">
      <c r="B126608" s="76"/>
      <c r="C126608" s="75"/>
    </row>
    <row r="126609" spans="2:3" x14ac:dyDescent="0.25">
      <c r="B126609" s="76"/>
      <c r="C126609" s="75"/>
    </row>
    <row r="126610" spans="2:3" x14ac:dyDescent="0.25">
      <c r="B126610" s="76"/>
      <c r="C126610" s="75"/>
    </row>
    <row r="126611" spans="2:3" x14ac:dyDescent="0.25">
      <c r="B126611" s="76"/>
      <c r="C126611" s="75"/>
    </row>
    <row r="126612" spans="2:3" x14ac:dyDescent="0.25">
      <c r="B126612" s="76"/>
      <c r="C126612" s="75"/>
    </row>
    <row r="126613" spans="2:3" x14ac:dyDescent="0.25">
      <c r="B126613" s="76"/>
      <c r="C126613" s="75"/>
    </row>
    <row r="126614" spans="2:3" x14ac:dyDescent="0.25">
      <c r="B126614" s="76"/>
      <c r="C126614" s="75"/>
    </row>
    <row r="126615" spans="2:3" x14ac:dyDescent="0.25">
      <c r="B126615" s="76"/>
      <c r="C126615" s="75"/>
    </row>
    <row r="126616" spans="2:3" x14ac:dyDescent="0.25">
      <c r="B126616" s="76"/>
      <c r="C126616" s="75"/>
    </row>
    <row r="126617" spans="2:3" x14ac:dyDescent="0.25">
      <c r="B126617" s="76"/>
      <c r="C126617" s="75"/>
    </row>
    <row r="126618" spans="2:3" x14ac:dyDescent="0.25">
      <c r="B126618" s="76"/>
      <c r="C126618" s="75"/>
    </row>
    <row r="126619" spans="2:3" x14ac:dyDescent="0.25">
      <c r="B126619" s="76"/>
      <c r="C126619" s="75"/>
    </row>
    <row r="126729" spans="2:3" x14ac:dyDescent="0.25">
      <c r="B126729" s="76"/>
      <c r="C126729" s="75"/>
    </row>
    <row r="126730" spans="2:3" x14ac:dyDescent="0.25">
      <c r="B126730" s="76"/>
      <c r="C126730" s="75"/>
    </row>
    <row r="126731" spans="2:3" x14ac:dyDescent="0.25">
      <c r="B126731" s="76"/>
      <c r="C126731" s="75"/>
    </row>
    <row r="126732" spans="2:3" x14ac:dyDescent="0.25">
      <c r="B126732" s="76"/>
      <c r="C126732" s="75"/>
    </row>
    <row r="126733" spans="2:3" x14ac:dyDescent="0.25">
      <c r="B126733" s="76"/>
      <c r="C126733" s="75"/>
    </row>
    <row r="126734" spans="2:3" x14ac:dyDescent="0.25">
      <c r="B126734" s="76"/>
      <c r="C126734" s="75"/>
    </row>
    <row r="126735" spans="2:3" x14ac:dyDescent="0.25">
      <c r="B126735" s="76"/>
      <c r="C126735" s="75"/>
    </row>
    <row r="126736" spans="2:3" x14ac:dyDescent="0.25">
      <c r="B126736" s="76"/>
      <c r="C126736" s="75"/>
    </row>
    <row r="126737" spans="2:3" x14ac:dyDescent="0.25">
      <c r="B126737" s="76"/>
      <c r="C126737" s="75"/>
    </row>
    <row r="126738" spans="2:3" x14ac:dyDescent="0.25">
      <c r="B126738" s="76"/>
      <c r="C126738" s="75"/>
    </row>
    <row r="126739" spans="2:3" x14ac:dyDescent="0.25">
      <c r="B126739" s="76"/>
      <c r="C126739" s="75"/>
    </row>
    <row r="126740" spans="2:3" x14ac:dyDescent="0.25">
      <c r="B126740" s="76"/>
      <c r="C126740" s="75"/>
    </row>
    <row r="126741" spans="2:3" x14ac:dyDescent="0.25">
      <c r="B126741" s="76"/>
      <c r="C126741" s="75"/>
    </row>
    <row r="126851" spans="2:3" x14ac:dyDescent="0.25">
      <c r="B126851" s="76"/>
      <c r="C126851" s="75"/>
    </row>
    <row r="126852" spans="2:3" x14ac:dyDescent="0.25">
      <c r="B126852" s="76"/>
      <c r="C126852" s="75"/>
    </row>
    <row r="126853" spans="2:3" x14ac:dyDescent="0.25">
      <c r="B126853" s="76"/>
      <c r="C126853" s="75"/>
    </row>
    <row r="126854" spans="2:3" x14ac:dyDescent="0.25">
      <c r="B126854" s="76"/>
      <c r="C126854" s="75"/>
    </row>
    <row r="126855" spans="2:3" x14ac:dyDescent="0.25">
      <c r="B126855" s="76"/>
      <c r="C126855" s="75"/>
    </row>
    <row r="126856" spans="2:3" x14ac:dyDescent="0.25">
      <c r="B126856" s="76"/>
      <c r="C126856" s="75"/>
    </row>
    <row r="126857" spans="2:3" x14ac:dyDescent="0.25">
      <c r="B126857" s="76"/>
      <c r="C126857" s="75"/>
    </row>
    <row r="126858" spans="2:3" x14ac:dyDescent="0.25">
      <c r="B126858" s="76"/>
      <c r="C126858" s="75"/>
    </row>
    <row r="126859" spans="2:3" x14ac:dyDescent="0.25">
      <c r="B126859" s="76"/>
      <c r="C126859" s="75"/>
    </row>
    <row r="126860" spans="2:3" x14ac:dyDescent="0.25">
      <c r="B126860" s="76"/>
      <c r="C126860" s="75"/>
    </row>
    <row r="126861" spans="2:3" x14ac:dyDescent="0.25">
      <c r="B126861" s="76"/>
      <c r="C126861" s="75"/>
    </row>
    <row r="126862" spans="2:3" x14ac:dyDescent="0.25">
      <c r="B126862" s="76"/>
      <c r="C126862" s="75"/>
    </row>
    <row r="126863" spans="2:3" x14ac:dyDescent="0.25">
      <c r="B126863" s="76"/>
      <c r="C126863" s="75"/>
    </row>
    <row r="126973" spans="2:3" x14ac:dyDescent="0.25">
      <c r="B126973" s="76"/>
      <c r="C126973" s="75"/>
    </row>
    <row r="126974" spans="2:3" x14ac:dyDescent="0.25">
      <c r="B126974" s="76"/>
      <c r="C126974" s="75"/>
    </row>
    <row r="126975" spans="2:3" x14ac:dyDescent="0.25">
      <c r="B126975" s="76"/>
      <c r="C126975" s="75"/>
    </row>
    <row r="126976" spans="2:3" x14ac:dyDescent="0.25">
      <c r="B126976" s="76"/>
      <c r="C126976" s="75"/>
    </row>
    <row r="126977" spans="2:3" x14ac:dyDescent="0.25">
      <c r="B126977" s="76"/>
      <c r="C126977" s="75"/>
    </row>
    <row r="126978" spans="2:3" x14ac:dyDescent="0.25">
      <c r="B126978" s="76"/>
      <c r="C126978" s="75"/>
    </row>
    <row r="126979" spans="2:3" x14ac:dyDescent="0.25">
      <c r="B126979" s="76"/>
      <c r="C126979" s="75"/>
    </row>
    <row r="126980" spans="2:3" x14ac:dyDescent="0.25">
      <c r="B126980" s="76"/>
      <c r="C126980" s="75"/>
    </row>
    <row r="126981" spans="2:3" x14ac:dyDescent="0.25">
      <c r="B126981" s="76"/>
      <c r="C126981" s="75"/>
    </row>
    <row r="126982" spans="2:3" x14ac:dyDescent="0.25">
      <c r="B126982" s="76"/>
      <c r="C126982" s="75"/>
    </row>
    <row r="126983" spans="2:3" x14ac:dyDescent="0.25">
      <c r="B126983" s="76"/>
      <c r="C126983" s="75"/>
    </row>
    <row r="126984" spans="2:3" x14ac:dyDescent="0.25">
      <c r="B126984" s="76"/>
      <c r="C126984" s="75"/>
    </row>
    <row r="126985" spans="2:3" x14ac:dyDescent="0.25">
      <c r="B126985" s="76"/>
      <c r="C126985" s="75"/>
    </row>
    <row r="127095" spans="2:3" x14ac:dyDescent="0.25">
      <c r="B127095" s="76"/>
      <c r="C127095" s="75"/>
    </row>
    <row r="127096" spans="2:3" x14ac:dyDescent="0.25">
      <c r="B127096" s="76"/>
      <c r="C127096" s="75"/>
    </row>
    <row r="127097" spans="2:3" x14ac:dyDescent="0.25">
      <c r="B127097" s="76"/>
      <c r="C127097" s="75"/>
    </row>
    <row r="127098" spans="2:3" x14ac:dyDescent="0.25">
      <c r="B127098" s="76"/>
      <c r="C127098" s="75"/>
    </row>
    <row r="127099" spans="2:3" x14ac:dyDescent="0.25">
      <c r="B127099" s="76"/>
      <c r="C127099" s="75"/>
    </row>
    <row r="127100" spans="2:3" x14ac:dyDescent="0.25">
      <c r="B127100" s="76"/>
      <c r="C127100" s="75"/>
    </row>
    <row r="127101" spans="2:3" x14ac:dyDescent="0.25">
      <c r="B127101" s="76"/>
      <c r="C127101" s="75"/>
    </row>
    <row r="127102" spans="2:3" x14ac:dyDescent="0.25">
      <c r="B127102" s="76"/>
      <c r="C127102" s="75"/>
    </row>
    <row r="127103" spans="2:3" x14ac:dyDescent="0.25">
      <c r="B127103" s="76"/>
      <c r="C127103" s="75"/>
    </row>
    <row r="127104" spans="2:3" x14ac:dyDescent="0.25">
      <c r="B127104" s="76"/>
      <c r="C127104" s="75"/>
    </row>
    <row r="127105" spans="2:3" x14ac:dyDescent="0.25">
      <c r="B127105" s="76"/>
      <c r="C127105" s="75"/>
    </row>
    <row r="127106" spans="2:3" x14ac:dyDescent="0.25">
      <c r="B127106" s="76"/>
      <c r="C127106" s="75"/>
    </row>
    <row r="127107" spans="2:3" x14ac:dyDescent="0.25">
      <c r="B127107" s="76"/>
      <c r="C127107" s="75"/>
    </row>
    <row r="127217" spans="2:3" x14ac:dyDescent="0.25">
      <c r="B127217" s="76"/>
      <c r="C127217" s="75"/>
    </row>
    <row r="127218" spans="2:3" x14ac:dyDescent="0.25">
      <c r="B127218" s="76"/>
      <c r="C127218" s="75"/>
    </row>
    <row r="127219" spans="2:3" x14ac:dyDescent="0.25">
      <c r="B127219" s="76"/>
      <c r="C127219" s="75"/>
    </row>
    <row r="127220" spans="2:3" x14ac:dyDescent="0.25">
      <c r="B127220" s="76"/>
      <c r="C127220" s="75"/>
    </row>
    <row r="127221" spans="2:3" x14ac:dyDescent="0.25">
      <c r="B127221" s="76"/>
      <c r="C127221" s="75"/>
    </row>
    <row r="127222" spans="2:3" x14ac:dyDescent="0.25">
      <c r="B127222" s="76"/>
      <c r="C127222" s="75"/>
    </row>
    <row r="127223" spans="2:3" x14ac:dyDescent="0.25">
      <c r="B127223" s="76"/>
      <c r="C127223" s="75"/>
    </row>
    <row r="127224" spans="2:3" x14ac:dyDescent="0.25">
      <c r="B127224" s="76"/>
      <c r="C127224" s="75"/>
    </row>
    <row r="127225" spans="2:3" x14ac:dyDescent="0.25">
      <c r="B127225" s="76"/>
      <c r="C127225" s="75"/>
    </row>
    <row r="127226" spans="2:3" x14ac:dyDescent="0.25">
      <c r="B127226" s="76"/>
      <c r="C127226" s="75"/>
    </row>
    <row r="127227" spans="2:3" x14ac:dyDescent="0.25">
      <c r="B127227" s="76"/>
      <c r="C127227" s="75"/>
    </row>
    <row r="127228" spans="2:3" x14ac:dyDescent="0.25">
      <c r="B127228" s="76"/>
      <c r="C127228" s="75"/>
    </row>
    <row r="127229" spans="2:3" x14ac:dyDescent="0.25">
      <c r="B127229" s="76"/>
      <c r="C127229" s="75"/>
    </row>
    <row r="127339" spans="2:3" x14ac:dyDescent="0.25">
      <c r="B127339" s="76"/>
      <c r="C127339" s="75"/>
    </row>
    <row r="127340" spans="2:3" x14ac:dyDescent="0.25">
      <c r="B127340" s="76"/>
      <c r="C127340" s="75"/>
    </row>
    <row r="127341" spans="2:3" x14ac:dyDescent="0.25">
      <c r="B127341" s="76"/>
      <c r="C127341" s="75"/>
    </row>
    <row r="127342" spans="2:3" x14ac:dyDescent="0.25">
      <c r="B127342" s="76"/>
      <c r="C127342" s="75"/>
    </row>
    <row r="127343" spans="2:3" x14ac:dyDescent="0.25">
      <c r="B127343" s="76"/>
      <c r="C127343" s="75"/>
    </row>
    <row r="127344" spans="2:3" x14ac:dyDescent="0.25">
      <c r="B127344" s="76"/>
      <c r="C127344" s="75"/>
    </row>
    <row r="127345" spans="2:3" x14ac:dyDescent="0.25">
      <c r="B127345" s="76"/>
      <c r="C127345" s="75"/>
    </row>
    <row r="127346" spans="2:3" x14ac:dyDescent="0.25">
      <c r="B127346" s="76"/>
      <c r="C127346" s="75"/>
    </row>
    <row r="127347" spans="2:3" x14ac:dyDescent="0.25">
      <c r="B127347" s="76"/>
      <c r="C127347" s="75"/>
    </row>
    <row r="127348" spans="2:3" x14ac:dyDescent="0.25">
      <c r="B127348" s="76"/>
      <c r="C127348" s="75"/>
    </row>
    <row r="127349" spans="2:3" x14ac:dyDescent="0.25">
      <c r="B127349" s="76"/>
      <c r="C127349" s="75"/>
    </row>
    <row r="127350" spans="2:3" x14ac:dyDescent="0.25">
      <c r="B127350" s="76"/>
      <c r="C127350" s="75"/>
    </row>
    <row r="127351" spans="2:3" x14ac:dyDescent="0.25">
      <c r="B127351" s="76"/>
      <c r="C127351" s="75"/>
    </row>
    <row r="127461" spans="2:3" x14ac:dyDescent="0.25">
      <c r="B127461" s="76"/>
      <c r="C127461" s="75"/>
    </row>
    <row r="127462" spans="2:3" x14ac:dyDescent="0.25">
      <c r="B127462" s="76"/>
      <c r="C127462" s="75"/>
    </row>
    <row r="127463" spans="2:3" x14ac:dyDescent="0.25">
      <c r="B127463" s="76"/>
      <c r="C127463" s="75"/>
    </row>
    <row r="127464" spans="2:3" x14ac:dyDescent="0.25">
      <c r="B127464" s="76"/>
      <c r="C127464" s="75"/>
    </row>
    <row r="127465" spans="2:3" x14ac:dyDescent="0.25">
      <c r="B127465" s="76"/>
      <c r="C127465" s="75"/>
    </row>
    <row r="127466" spans="2:3" x14ac:dyDescent="0.25">
      <c r="B127466" s="76"/>
      <c r="C127466" s="75"/>
    </row>
    <row r="127467" spans="2:3" x14ac:dyDescent="0.25">
      <c r="B127467" s="76"/>
      <c r="C127467" s="75"/>
    </row>
    <row r="127468" spans="2:3" x14ac:dyDescent="0.25">
      <c r="B127468" s="76"/>
      <c r="C127468" s="75"/>
    </row>
    <row r="127469" spans="2:3" x14ac:dyDescent="0.25">
      <c r="B127469" s="76"/>
      <c r="C127469" s="75"/>
    </row>
    <row r="127470" spans="2:3" x14ac:dyDescent="0.25">
      <c r="B127470" s="76"/>
      <c r="C127470" s="75"/>
    </row>
    <row r="127471" spans="2:3" x14ac:dyDescent="0.25">
      <c r="B127471" s="76"/>
      <c r="C127471" s="75"/>
    </row>
    <row r="127472" spans="2:3" x14ac:dyDescent="0.25">
      <c r="B127472" s="76"/>
      <c r="C127472" s="75"/>
    </row>
    <row r="127473" spans="2:3" x14ac:dyDescent="0.25">
      <c r="B127473" s="76"/>
      <c r="C127473" s="75"/>
    </row>
    <row r="127583" spans="2:3" x14ac:dyDescent="0.25">
      <c r="B127583" s="76"/>
      <c r="C127583" s="75"/>
    </row>
    <row r="127584" spans="2:3" x14ac:dyDescent="0.25">
      <c r="B127584" s="76"/>
      <c r="C127584" s="75"/>
    </row>
    <row r="127585" spans="2:3" x14ac:dyDescent="0.25">
      <c r="B127585" s="76"/>
      <c r="C127585" s="75"/>
    </row>
    <row r="127586" spans="2:3" x14ac:dyDescent="0.25">
      <c r="B127586" s="76"/>
      <c r="C127586" s="75"/>
    </row>
    <row r="127587" spans="2:3" x14ac:dyDescent="0.25">
      <c r="B127587" s="76"/>
      <c r="C127587" s="75"/>
    </row>
    <row r="127588" spans="2:3" x14ac:dyDescent="0.25">
      <c r="B127588" s="76"/>
      <c r="C127588" s="75"/>
    </row>
    <row r="127589" spans="2:3" x14ac:dyDescent="0.25">
      <c r="B127589" s="76"/>
      <c r="C127589" s="75"/>
    </row>
    <row r="127590" spans="2:3" x14ac:dyDescent="0.25">
      <c r="B127590" s="76"/>
      <c r="C127590" s="75"/>
    </row>
    <row r="127591" spans="2:3" x14ac:dyDescent="0.25">
      <c r="B127591" s="76"/>
      <c r="C127591" s="75"/>
    </row>
    <row r="127592" spans="2:3" x14ac:dyDescent="0.25">
      <c r="B127592" s="76"/>
      <c r="C127592" s="75"/>
    </row>
    <row r="127593" spans="2:3" x14ac:dyDescent="0.25">
      <c r="B127593" s="76"/>
      <c r="C127593" s="75"/>
    </row>
    <row r="127594" spans="2:3" x14ac:dyDescent="0.25">
      <c r="B127594" s="76"/>
      <c r="C127594" s="75"/>
    </row>
    <row r="127595" spans="2:3" x14ac:dyDescent="0.25">
      <c r="B127595" s="76"/>
      <c r="C127595" s="75"/>
    </row>
    <row r="127705" spans="2:3" x14ac:dyDescent="0.25">
      <c r="B127705" s="76"/>
      <c r="C127705" s="75"/>
    </row>
    <row r="127706" spans="2:3" x14ac:dyDescent="0.25">
      <c r="B127706" s="76"/>
      <c r="C127706" s="75"/>
    </row>
    <row r="127707" spans="2:3" x14ac:dyDescent="0.25">
      <c r="B127707" s="76"/>
      <c r="C127707" s="75"/>
    </row>
    <row r="127708" spans="2:3" x14ac:dyDescent="0.25">
      <c r="B127708" s="76"/>
      <c r="C127708" s="75"/>
    </row>
    <row r="127709" spans="2:3" x14ac:dyDescent="0.25">
      <c r="B127709" s="76"/>
      <c r="C127709" s="75"/>
    </row>
    <row r="127710" spans="2:3" x14ac:dyDescent="0.25">
      <c r="B127710" s="76"/>
      <c r="C127710" s="75"/>
    </row>
    <row r="127711" spans="2:3" x14ac:dyDescent="0.25">
      <c r="B127711" s="76"/>
      <c r="C127711" s="75"/>
    </row>
    <row r="127712" spans="2:3" x14ac:dyDescent="0.25">
      <c r="B127712" s="76"/>
      <c r="C127712" s="75"/>
    </row>
    <row r="127713" spans="2:3" x14ac:dyDescent="0.25">
      <c r="B127713" s="76"/>
      <c r="C127713" s="75"/>
    </row>
    <row r="127714" spans="2:3" x14ac:dyDescent="0.25">
      <c r="B127714" s="76"/>
      <c r="C127714" s="75"/>
    </row>
    <row r="127715" spans="2:3" x14ac:dyDescent="0.25">
      <c r="B127715" s="76"/>
      <c r="C127715" s="75"/>
    </row>
    <row r="127716" spans="2:3" x14ac:dyDescent="0.25">
      <c r="B127716" s="76"/>
      <c r="C127716" s="75"/>
    </row>
    <row r="127717" spans="2:3" x14ac:dyDescent="0.25">
      <c r="B127717" s="76"/>
      <c r="C127717" s="75"/>
    </row>
    <row r="127827" spans="2:3" x14ac:dyDescent="0.25">
      <c r="B127827" s="76"/>
      <c r="C127827" s="75"/>
    </row>
    <row r="127828" spans="2:3" x14ac:dyDescent="0.25">
      <c r="B127828" s="76"/>
      <c r="C127828" s="75"/>
    </row>
    <row r="127829" spans="2:3" x14ac:dyDescent="0.25">
      <c r="B127829" s="76"/>
      <c r="C127829" s="75"/>
    </row>
    <row r="127830" spans="2:3" x14ac:dyDescent="0.25">
      <c r="B127830" s="76"/>
      <c r="C127830" s="75"/>
    </row>
    <row r="127831" spans="2:3" x14ac:dyDescent="0.25">
      <c r="B127831" s="76"/>
      <c r="C127831" s="75"/>
    </row>
    <row r="127832" spans="2:3" x14ac:dyDescent="0.25">
      <c r="B127832" s="76"/>
      <c r="C127832" s="75"/>
    </row>
    <row r="127833" spans="2:3" x14ac:dyDescent="0.25">
      <c r="B127833" s="76"/>
      <c r="C127833" s="75"/>
    </row>
    <row r="127834" spans="2:3" x14ac:dyDescent="0.25">
      <c r="B127834" s="76"/>
      <c r="C127834" s="75"/>
    </row>
    <row r="127835" spans="2:3" x14ac:dyDescent="0.25">
      <c r="B127835" s="76"/>
      <c r="C127835" s="75"/>
    </row>
    <row r="127836" spans="2:3" x14ac:dyDescent="0.25">
      <c r="B127836" s="76"/>
      <c r="C127836" s="75"/>
    </row>
    <row r="127837" spans="2:3" x14ac:dyDescent="0.25">
      <c r="B127837" s="76"/>
      <c r="C127837" s="75"/>
    </row>
    <row r="127838" spans="2:3" x14ac:dyDescent="0.25">
      <c r="B127838" s="76"/>
      <c r="C127838" s="75"/>
    </row>
    <row r="127839" spans="2:3" x14ac:dyDescent="0.25">
      <c r="B127839" s="76"/>
      <c r="C127839" s="75"/>
    </row>
    <row r="127949" spans="2:3" x14ac:dyDescent="0.25">
      <c r="B127949" s="76"/>
      <c r="C127949" s="75"/>
    </row>
    <row r="127950" spans="2:3" x14ac:dyDescent="0.25">
      <c r="B127950" s="76"/>
      <c r="C127950" s="75"/>
    </row>
    <row r="127951" spans="2:3" x14ac:dyDescent="0.25">
      <c r="B127951" s="76"/>
      <c r="C127951" s="75"/>
    </row>
    <row r="127952" spans="2:3" x14ac:dyDescent="0.25">
      <c r="B127952" s="76"/>
      <c r="C127952" s="75"/>
    </row>
    <row r="127953" spans="2:3" x14ac:dyDescent="0.25">
      <c r="B127953" s="76"/>
      <c r="C127953" s="75"/>
    </row>
    <row r="127954" spans="2:3" x14ac:dyDescent="0.25">
      <c r="B127954" s="76"/>
      <c r="C127954" s="75"/>
    </row>
    <row r="127955" spans="2:3" x14ac:dyDescent="0.25">
      <c r="B127955" s="76"/>
      <c r="C127955" s="75"/>
    </row>
    <row r="127956" spans="2:3" x14ac:dyDescent="0.25">
      <c r="B127956" s="76"/>
      <c r="C127956" s="75"/>
    </row>
    <row r="127957" spans="2:3" x14ac:dyDescent="0.25">
      <c r="B127957" s="76"/>
      <c r="C127957" s="75"/>
    </row>
    <row r="127958" spans="2:3" x14ac:dyDescent="0.25">
      <c r="B127958" s="76"/>
      <c r="C127958" s="75"/>
    </row>
    <row r="127959" spans="2:3" x14ac:dyDescent="0.25">
      <c r="B127959" s="76"/>
      <c r="C127959" s="75"/>
    </row>
    <row r="127960" spans="2:3" x14ac:dyDescent="0.25">
      <c r="B127960" s="76"/>
      <c r="C127960" s="75"/>
    </row>
    <row r="127961" spans="2:3" x14ac:dyDescent="0.25">
      <c r="B127961" s="76"/>
      <c r="C127961" s="75"/>
    </row>
    <row r="128071" spans="2:3" x14ac:dyDescent="0.25">
      <c r="B128071" s="76"/>
      <c r="C128071" s="75"/>
    </row>
    <row r="128072" spans="2:3" x14ac:dyDescent="0.25">
      <c r="B128072" s="76"/>
      <c r="C128072" s="75"/>
    </row>
    <row r="128073" spans="2:3" x14ac:dyDescent="0.25">
      <c r="B128073" s="76"/>
      <c r="C128073" s="75"/>
    </row>
    <row r="128074" spans="2:3" x14ac:dyDescent="0.25">
      <c r="B128074" s="76"/>
      <c r="C128074" s="75"/>
    </row>
    <row r="128075" spans="2:3" x14ac:dyDescent="0.25">
      <c r="B128075" s="76"/>
      <c r="C128075" s="75"/>
    </row>
    <row r="128076" spans="2:3" x14ac:dyDescent="0.25">
      <c r="B128076" s="76"/>
      <c r="C128076" s="75"/>
    </row>
    <row r="128077" spans="2:3" x14ac:dyDescent="0.25">
      <c r="B128077" s="76"/>
      <c r="C128077" s="75"/>
    </row>
    <row r="128078" spans="2:3" x14ac:dyDescent="0.25">
      <c r="B128078" s="76"/>
      <c r="C128078" s="75"/>
    </row>
    <row r="128079" spans="2:3" x14ac:dyDescent="0.25">
      <c r="B128079" s="76"/>
      <c r="C128079" s="75"/>
    </row>
    <row r="128080" spans="2:3" x14ac:dyDescent="0.25">
      <c r="B128080" s="76"/>
      <c r="C128080" s="75"/>
    </row>
    <row r="128081" spans="2:3" x14ac:dyDescent="0.25">
      <c r="B128081" s="76"/>
      <c r="C128081" s="75"/>
    </row>
    <row r="128082" spans="2:3" x14ac:dyDescent="0.25">
      <c r="B128082" s="76"/>
      <c r="C128082" s="75"/>
    </row>
    <row r="128083" spans="2:3" x14ac:dyDescent="0.25">
      <c r="B128083" s="76"/>
      <c r="C128083" s="75"/>
    </row>
    <row r="128193" spans="2:3" x14ac:dyDescent="0.25">
      <c r="B128193" s="76"/>
      <c r="C128193" s="75"/>
    </row>
    <row r="128194" spans="2:3" x14ac:dyDescent="0.25">
      <c r="B128194" s="76"/>
      <c r="C128194" s="75"/>
    </row>
    <row r="128195" spans="2:3" x14ac:dyDescent="0.25">
      <c r="B128195" s="76"/>
      <c r="C128195" s="75"/>
    </row>
    <row r="128196" spans="2:3" x14ac:dyDescent="0.25">
      <c r="B128196" s="76"/>
      <c r="C128196" s="75"/>
    </row>
    <row r="128197" spans="2:3" x14ac:dyDescent="0.25">
      <c r="B128197" s="76"/>
      <c r="C128197" s="75"/>
    </row>
    <row r="128198" spans="2:3" x14ac:dyDescent="0.25">
      <c r="B128198" s="76"/>
      <c r="C128198" s="75"/>
    </row>
    <row r="128199" spans="2:3" x14ac:dyDescent="0.25">
      <c r="B128199" s="76"/>
      <c r="C128199" s="75"/>
    </row>
    <row r="128200" spans="2:3" x14ac:dyDescent="0.25">
      <c r="B128200" s="76"/>
      <c r="C128200" s="75"/>
    </row>
    <row r="128201" spans="2:3" x14ac:dyDescent="0.25">
      <c r="B128201" s="76"/>
      <c r="C128201" s="75"/>
    </row>
    <row r="128202" spans="2:3" x14ac:dyDescent="0.25">
      <c r="B128202" s="76"/>
      <c r="C128202" s="75"/>
    </row>
    <row r="128203" spans="2:3" x14ac:dyDescent="0.25">
      <c r="B128203" s="76"/>
      <c r="C128203" s="75"/>
    </row>
    <row r="128204" spans="2:3" x14ac:dyDescent="0.25">
      <c r="B128204" s="76"/>
      <c r="C128204" s="75"/>
    </row>
    <row r="128205" spans="2:3" x14ac:dyDescent="0.25">
      <c r="B128205" s="76"/>
      <c r="C128205" s="75"/>
    </row>
    <row r="128315" spans="2:3" x14ac:dyDescent="0.25">
      <c r="B128315" s="76"/>
      <c r="C128315" s="75"/>
    </row>
    <row r="128316" spans="2:3" x14ac:dyDescent="0.25">
      <c r="B128316" s="76"/>
      <c r="C128316" s="75"/>
    </row>
    <row r="128317" spans="2:3" x14ac:dyDescent="0.25">
      <c r="B128317" s="76"/>
      <c r="C128317" s="75"/>
    </row>
    <row r="128318" spans="2:3" x14ac:dyDescent="0.25">
      <c r="B128318" s="76"/>
      <c r="C128318" s="75"/>
    </row>
    <row r="128319" spans="2:3" x14ac:dyDescent="0.25">
      <c r="B128319" s="76"/>
      <c r="C128319" s="75"/>
    </row>
    <row r="128320" spans="2:3" x14ac:dyDescent="0.25">
      <c r="B128320" s="76"/>
      <c r="C128320" s="75"/>
    </row>
    <row r="128321" spans="2:3" x14ac:dyDescent="0.25">
      <c r="B128321" s="76"/>
      <c r="C128321" s="75"/>
    </row>
    <row r="128322" spans="2:3" x14ac:dyDescent="0.25">
      <c r="B128322" s="76"/>
      <c r="C128322" s="75"/>
    </row>
    <row r="128323" spans="2:3" x14ac:dyDescent="0.25">
      <c r="B128323" s="76"/>
      <c r="C128323" s="75"/>
    </row>
    <row r="128324" spans="2:3" x14ac:dyDescent="0.25">
      <c r="B128324" s="76"/>
      <c r="C128324" s="75"/>
    </row>
    <row r="128325" spans="2:3" x14ac:dyDescent="0.25">
      <c r="B128325" s="76"/>
      <c r="C128325" s="75"/>
    </row>
    <row r="128326" spans="2:3" x14ac:dyDescent="0.25">
      <c r="B128326" s="76"/>
      <c r="C128326" s="75"/>
    </row>
    <row r="128327" spans="2:3" x14ac:dyDescent="0.25">
      <c r="B128327" s="76"/>
      <c r="C128327" s="75"/>
    </row>
    <row r="128437" spans="2:3" x14ac:dyDescent="0.25">
      <c r="B128437" s="76"/>
      <c r="C128437" s="75"/>
    </row>
    <row r="128438" spans="2:3" x14ac:dyDescent="0.25">
      <c r="B128438" s="76"/>
      <c r="C128438" s="75"/>
    </row>
    <row r="128439" spans="2:3" x14ac:dyDescent="0.25">
      <c r="B128439" s="76"/>
      <c r="C128439" s="75"/>
    </row>
    <row r="128440" spans="2:3" x14ac:dyDescent="0.25">
      <c r="B128440" s="76"/>
      <c r="C128440" s="75"/>
    </row>
    <row r="128441" spans="2:3" x14ac:dyDescent="0.25">
      <c r="B128441" s="76"/>
      <c r="C128441" s="75"/>
    </row>
    <row r="128442" spans="2:3" x14ac:dyDescent="0.25">
      <c r="B128442" s="76"/>
      <c r="C128442" s="75"/>
    </row>
    <row r="128443" spans="2:3" x14ac:dyDescent="0.25">
      <c r="B128443" s="76"/>
      <c r="C128443" s="75"/>
    </row>
    <row r="128444" spans="2:3" x14ac:dyDescent="0.25">
      <c r="B128444" s="76"/>
      <c r="C128444" s="75"/>
    </row>
    <row r="128445" spans="2:3" x14ac:dyDescent="0.25">
      <c r="B128445" s="76"/>
      <c r="C128445" s="75"/>
    </row>
    <row r="128446" spans="2:3" x14ac:dyDescent="0.25">
      <c r="B128446" s="76"/>
      <c r="C128446" s="75"/>
    </row>
    <row r="128447" spans="2:3" x14ac:dyDescent="0.25">
      <c r="B128447" s="76"/>
      <c r="C128447" s="75"/>
    </row>
    <row r="128448" spans="2:3" x14ac:dyDescent="0.25">
      <c r="B128448" s="76"/>
      <c r="C128448" s="75"/>
    </row>
    <row r="128449" spans="2:3" x14ac:dyDescent="0.25">
      <c r="B128449" s="76"/>
      <c r="C128449" s="75"/>
    </row>
    <row r="128559" spans="2:3" x14ac:dyDescent="0.25">
      <c r="B128559" s="76"/>
      <c r="C128559" s="75"/>
    </row>
    <row r="128560" spans="2:3" x14ac:dyDescent="0.25">
      <c r="B128560" s="76"/>
      <c r="C128560" s="75"/>
    </row>
    <row r="128561" spans="2:3" x14ac:dyDescent="0.25">
      <c r="B128561" s="76"/>
      <c r="C128561" s="75"/>
    </row>
    <row r="128562" spans="2:3" x14ac:dyDescent="0.25">
      <c r="B128562" s="76"/>
      <c r="C128562" s="75"/>
    </row>
    <row r="128563" spans="2:3" x14ac:dyDescent="0.25">
      <c r="B128563" s="76"/>
      <c r="C128563" s="75"/>
    </row>
    <row r="128564" spans="2:3" x14ac:dyDescent="0.25">
      <c r="B128564" s="76"/>
      <c r="C128564" s="75"/>
    </row>
    <row r="128565" spans="2:3" x14ac:dyDescent="0.25">
      <c r="B128565" s="76"/>
      <c r="C128565" s="75"/>
    </row>
    <row r="128566" spans="2:3" x14ac:dyDescent="0.25">
      <c r="B128566" s="76"/>
      <c r="C128566" s="75"/>
    </row>
    <row r="128567" spans="2:3" x14ac:dyDescent="0.25">
      <c r="B128567" s="76"/>
      <c r="C128567" s="75"/>
    </row>
    <row r="128568" spans="2:3" x14ac:dyDescent="0.25">
      <c r="B128568" s="76"/>
      <c r="C128568" s="75"/>
    </row>
    <row r="128569" spans="2:3" x14ac:dyDescent="0.25">
      <c r="B128569" s="76"/>
      <c r="C128569" s="75"/>
    </row>
    <row r="128570" spans="2:3" x14ac:dyDescent="0.25">
      <c r="B128570" s="76"/>
      <c r="C128570" s="75"/>
    </row>
    <row r="128571" spans="2:3" x14ac:dyDescent="0.25">
      <c r="B128571" s="76"/>
      <c r="C128571" s="75"/>
    </row>
    <row r="128681" spans="2:3" x14ac:dyDescent="0.25">
      <c r="B128681" s="76"/>
      <c r="C128681" s="75"/>
    </row>
    <row r="128682" spans="2:3" x14ac:dyDescent="0.25">
      <c r="B128682" s="76"/>
      <c r="C128682" s="75"/>
    </row>
    <row r="128683" spans="2:3" x14ac:dyDescent="0.25">
      <c r="B128683" s="76"/>
      <c r="C128683" s="75"/>
    </row>
    <row r="128684" spans="2:3" x14ac:dyDescent="0.25">
      <c r="B128684" s="76"/>
      <c r="C128684" s="75"/>
    </row>
    <row r="128685" spans="2:3" x14ac:dyDescent="0.25">
      <c r="B128685" s="76"/>
      <c r="C128685" s="75"/>
    </row>
    <row r="128686" spans="2:3" x14ac:dyDescent="0.25">
      <c r="B128686" s="76"/>
      <c r="C128686" s="75"/>
    </row>
    <row r="128687" spans="2:3" x14ac:dyDescent="0.25">
      <c r="B128687" s="76"/>
      <c r="C128687" s="75"/>
    </row>
    <row r="128688" spans="2:3" x14ac:dyDescent="0.25">
      <c r="B128688" s="76"/>
      <c r="C128688" s="75"/>
    </row>
    <row r="128689" spans="2:3" x14ac:dyDescent="0.25">
      <c r="B128689" s="76"/>
      <c r="C128689" s="75"/>
    </row>
    <row r="128690" spans="2:3" x14ac:dyDescent="0.25">
      <c r="B128690" s="76"/>
      <c r="C128690" s="75"/>
    </row>
    <row r="128691" spans="2:3" x14ac:dyDescent="0.25">
      <c r="B128691" s="76"/>
      <c r="C128691" s="75"/>
    </row>
    <row r="128692" spans="2:3" x14ac:dyDescent="0.25">
      <c r="B128692" s="76"/>
      <c r="C128692" s="75"/>
    </row>
    <row r="128693" spans="2:3" x14ac:dyDescent="0.25">
      <c r="B128693" s="76"/>
      <c r="C128693" s="75"/>
    </row>
    <row r="128803" spans="2:3" x14ac:dyDescent="0.25">
      <c r="B128803" s="76"/>
      <c r="C128803" s="75"/>
    </row>
    <row r="128804" spans="2:3" x14ac:dyDescent="0.25">
      <c r="B128804" s="76"/>
      <c r="C128804" s="75"/>
    </row>
    <row r="128805" spans="2:3" x14ac:dyDescent="0.25">
      <c r="B128805" s="76"/>
      <c r="C128805" s="75"/>
    </row>
    <row r="128806" spans="2:3" x14ac:dyDescent="0.25">
      <c r="B128806" s="76"/>
      <c r="C128806" s="75"/>
    </row>
    <row r="128807" spans="2:3" x14ac:dyDescent="0.25">
      <c r="B128807" s="76"/>
      <c r="C128807" s="75"/>
    </row>
    <row r="128808" spans="2:3" x14ac:dyDescent="0.25">
      <c r="B128808" s="76"/>
      <c r="C128808" s="75"/>
    </row>
    <row r="128809" spans="2:3" x14ac:dyDescent="0.25">
      <c r="B128809" s="76"/>
      <c r="C128809" s="75"/>
    </row>
    <row r="128810" spans="2:3" x14ac:dyDescent="0.25">
      <c r="B128810" s="76"/>
      <c r="C128810" s="75"/>
    </row>
    <row r="128811" spans="2:3" x14ac:dyDescent="0.25">
      <c r="B128811" s="76"/>
      <c r="C128811" s="75"/>
    </row>
    <row r="128812" spans="2:3" x14ac:dyDescent="0.25">
      <c r="B128812" s="76"/>
      <c r="C128812" s="75"/>
    </row>
    <row r="128813" spans="2:3" x14ac:dyDescent="0.25">
      <c r="B128813" s="76"/>
      <c r="C128813" s="75"/>
    </row>
    <row r="128814" spans="2:3" x14ac:dyDescent="0.25">
      <c r="B128814" s="76"/>
      <c r="C128814" s="75"/>
    </row>
    <row r="128815" spans="2:3" x14ac:dyDescent="0.25">
      <c r="B128815" s="76"/>
      <c r="C128815" s="75"/>
    </row>
    <row r="128925" spans="2:3" x14ac:dyDescent="0.25">
      <c r="B128925" s="76"/>
      <c r="C128925" s="75"/>
    </row>
    <row r="128926" spans="2:3" x14ac:dyDescent="0.25">
      <c r="B128926" s="76"/>
      <c r="C128926" s="75"/>
    </row>
    <row r="128927" spans="2:3" x14ac:dyDescent="0.25">
      <c r="B128927" s="76"/>
      <c r="C128927" s="75"/>
    </row>
    <row r="128928" spans="2:3" x14ac:dyDescent="0.25">
      <c r="B128928" s="76"/>
      <c r="C128928" s="75"/>
    </row>
    <row r="128929" spans="2:3" x14ac:dyDescent="0.25">
      <c r="B128929" s="76"/>
      <c r="C128929" s="75"/>
    </row>
    <row r="128930" spans="2:3" x14ac:dyDescent="0.25">
      <c r="B128930" s="76"/>
      <c r="C128930" s="75"/>
    </row>
    <row r="128931" spans="2:3" x14ac:dyDescent="0.25">
      <c r="B128931" s="76"/>
      <c r="C128931" s="75"/>
    </row>
    <row r="128932" spans="2:3" x14ac:dyDescent="0.25">
      <c r="B128932" s="76"/>
      <c r="C128932" s="75"/>
    </row>
    <row r="128933" spans="2:3" x14ac:dyDescent="0.25">
      <c r="B128933" s="76"/>
      <c r="C128933" s="75"/>
    </row>
    <row r="128934" spans="2:3" x14ac:dyDescent="0.25">
      <c r="B128934" s="76"/>
      <c r="C128934" s="75"/>
    </row>
    <row r="128935" spans="2:3" x14ac:dyDescent="0.25">
      <c r="B128935" s="76"/>
      <c r="C128935" s="75"/>
    </row>
    <row r="128936" spans="2:3" x14ac:dyDescent="0.25">
      <c r="B128936" s="76"/>
      <c r="C128936" s="75"/>
    </row>
    <row r="128937" spans="2:3" x14ac:dyDescent="0.25">
      <c r="B128937" s="76"/>
      <c r="C128937" s="75"/>
    </row>
    <row r="129047" spans="2:3" x14ac:dyDescent="0.25">
      <c r="B129047" s="76"/>
      <c r="C129047" s="75"/>
    </row>
    <row r="129048" spans="2:3" x14ac:dyDescent="0.25">
      <c r="B129048" s="76"/>
      <c r="C129048" s="75"/>
    </row>
    <row r="129049" spans="2:3" x14ac:dyDescent="0.25">
      <c r="B129049" s="76"/>
      <c r="C129049" s="75"/>
    </row>
    <row r="129050" spans="2:3" x14ac:dyDescent="0.25">
      <c r="B129050" s="76"/>
      <c r="C129050" s="75"/>
    </row>
    <row r="129051" spans="2:3" x14ac:dyDescent="0.25">
      <c r="B129051" s="76"/>
      <c r="C129051" s="75"/>
    </row>
    <row r="129052" spans="2:3" x14ac:dyDescent="0.25">
      <c r="B129052" s="76"/>
      <c r="C129052" s="75"/>
    </row>
    <row r="129053" spans="2:3" x14ac:dyDescent="0.25">
      <c r="B129053" s="76"/>
      <c r="C129053" s="75"/>
    </row>
    <row r="129054" spans="2:3" x14ac:dyDescent="0.25">
      <c r="B129054" s="76"/>
      <c r="C129054" s="75"/>
    </row>
    <row r="129055" spans="2:3" x14ac:dyDescent="0.25">
      <c r="B129055" s="76"/>
      <c r="C129055" s="75"/>
    </row>
    <row r="129056" spans="2:3" x14ac:dyDescent="0.25">
      <c r="B129056" s="76"/>
      <c r="C129056" s="75"/>
    </row>
    <row r="129057" spans="2:3" x14ac:dyDescent="0.25">
      <c r="B129057" s="76"/>
      <c r="C129057" s="75"/>
    </row>
    <row r="129058" spans="2:3" x14ac:dyDescent="0.25">
      <c r="B129058" s="76"/>
      <c r="C129058" s="75"/>
    </row>
    <row r="129059" spans="2:3" x14ac:dyDescent="0.25">
      <c r="B129059" s="76"/>
      <c r="C129059" s="75"/>
    </row>
    <row r="129169" spans="2:3" x14ac:dyDescent="0.25">
      <c r="B129169" s="76"/>
      <c r="C129169" s="75"/>
    </row>
    <row r="129170" spans="2:3" x14ac:dyDescent="0.25">
      <c r="B129170" s="76"/>
      <c r="C129170" s="75"/>
    </row>
    <row r="129171" spans="2:3" x14ac:dyDescent="0.25">
      <c r="B129171" s="76"/>
      <c r="C129171" s="75"/>
    </row>
    <row r="129172" spans="2:3" x14ac:dyDescent="0.25">
      <c r="B129172" s="76"/>
      <c r="C129172" s="75"/>
    </row>
    <row r="129173" spans="2:3" x14ac:dyDescent="0.25">
      <c r="B129173" s="76"/>
      <c r="C129173" s="75"/>
    </row>
    <row r="129174" spans="2:3" x14ac:dyDescent="0.25">
      <c r="B129174" s="76"/>
      <c r="C129174" s="75"/>
    </row>
    <row r="129175" spans="2:3" x14ac:dyDescent="0.25">
      <c r="B129175" s="76"/>
      <c r="C129175" s="75"/>
    </row>
    <row r="129176" spans="2:3" x14ac:dyDescent="0.25">
      <c r="B129176" s="76"/>
      <c r="C129176" s="75"/>
    </row>
    <row r="129177" spans="2:3" x14ac:dyDescent="0.25">
      <c r="B129177" s="76"/>
      <c r="C129177" s="75"/>
    </row>
    <row r="129178" spans="2:3" x14ac:dyDescent="0.25">
      <c r="B129178" s="76"/>
      <c r="C129178" s="75"/>
    </row>
    <row r="129179" spans="2:3" x14ac:dyDescent="0.25">
      <c r="B129179" s="76"/>
      <c r="C129179" s="75"/>
    </row>
    <row r="129180" spans="2:3" x14ac:dyDescent="0.25">
      <c r="B129180" s="76"/>
      <c r="C129180" s="75"/>
    </row>
    <row r="129181" spans="2:3" x14ac:dyDescent="0.25">
      <c r="B129181" s="76"/>
      <c r="C129181" s="75"/>
    </row>
    <row r="129291" spans="2:3" x14ac:dyDescent="0.25">
      <c r="B129291" s="76"/>
      <c r="C129291" s="75"/>
    </row>
    <row r="129292" spans="2:3" x14ac:dyDescent="0.25">
      <c r="B129292" s="76"/>
      <c r="C129292" s="75"/>
    </row>
    <row r="129293" spans="2:3" x14ac:dyDescent="0.25">
      <c r="B129293" s="76"/>
      <c r="C129293" s="75"/>
    </row>
    <row r="129294" spans="2:3" x14ac:dyDescent="0.25">
      <c r="B129294" s="76"/>
      <c r="C129294" s="75"/>
    </row>
    <row r="129295" spans="2:3" x14ac:dyDescent="0.25">
      <c r="B129295" s="76"/>
      <c r="C129295" s="75"/>
    </row>
    <row r="129296" spans="2:3" x14ac:dyDescent="0.25">
      <c r="B129296" s="76"/>
      <c r="C129296" s="75"/>
    </row>
    <row r="129297" spans="2:3" x14ac:dyDescent="0.25">
      <c r="B129297" s="76"/>
      <c r="C129297" s="75"/>
    </row>
    <row r="129298" spans="2:3" x14ac:dyDescent="0.25">
      <c r="B129298" s="76"/>
      <c r="C129298" s="75"/>
    </row>
    <row r="129299" spans="2:3" x14ac:dyDescent="0.25">
      <c r="B129299" s="76"/>
      <c r="C129299" s="75"/>
    </row>
    <row r="129300" spans="2:3" x14ac:dyDescent="0.25">
      <c r="B129300" s="76"/>
      <c r="C129300" s="75"/>
    </row>
    <row r="129301" spans="2:3" x14ac:dyDescent="0.25">
      <c r="B129301" s="76"/>
      <c r="C129301" s="75"/>
    </row>
    <row r="129302" spans="2:3" x14ac:dyDescent="0.25">
      <c r="B129302" s="76"/>
      <c r="C129302" s="75"/>
    </row>
    <row r="129303" spans="2:3" x14ac:dyDescent="0.25">
      <c r="B129303" s="76"/>
      <c r="C129303" s="75"/>
    </row>
    <row r="129413" spans="2:3" x14ac:dyDescent="0.25">
      <c r="B129413" s="76"/>
      <c r="C129413" s="75"/>
    </row>
    <row r="129414" spans="2:3" x14ac:dyDescent="0.25">
      <c r="B129414" s="76"/>
      <c r="C129414" s="75"/>
    </row>
    <row r="129415" spans="2:3" x14ac:dyDescent="0.25">
      <c r="B129415" s="76"/>
      <c r="C129415" s="75"/>
    </row>
    <row r="129416" spans="2:3" x14ac:dyDescent="0.25">
      <c r="B129416" s="76"/>
      <c r="C129416" s="75"/>
    </row>
    <row r="129417" spans="2:3" x14ac:dyDescent="0.25">
      <c r="B129417" s="76"/>
      <c r="C129417" s="75"/>
    </row>
    <row r="129418" spans="2:3" x14ac:dyDescent="0.25">
      <c r="B129418" s="76"/>
      <c r="C129418" s="75"/>
    </row>
    <row r="129419" spans="2:3" x14ac:dyDescent="0.25">
      <c r="B129419" s="76"/>
      <c r="C129419" s="75"/>
    </row>
    <row r="129420" spans="2:3" x14ac:dyDescent="0.25">
      <c r="B129420" s="76"/>
      <c r="C129420" s="75"/>
    </row>
    <row r="129421" spans="2:3" x14ac:dyDescent="0.25">
      <c r="B129421" s="76"/>
      <c r="C129421" s="75"/>
    </row>
    <row r="129422" spans="2:3" x14ac:dyDescent="0.25">
      <c r="B129422" s="76"/>
      <c r="C129422" s="75"/>
    </row>
    <row r="129423" spans="2:3" x14ac:dyDescent="0.25">
      <c r="B129423" s="76"/>
      <c r="C129423" s="75"/>
    </row>
    <row r="129424" spans="2:3" x14ac:dyDescent="0.25">
      <c r="B129424" s="76"/>
      <c r="C129424" s="75"/>
    </row>
    <row r="129425" spans="2:3" x14ac:dyDescent="0.25">
      <c r="B129425" s="76"/>
      <c r="C129425" s="75"/>
    </row>
    <row r="129535" spans="2:3" x14ac:dyDescent="0.25">
      <c r="B129535" s="76"/>
      <c r="C129535" s="75"/>
    </row>
    <row r="129536" spans="2:3" x14ac:dyDescent="0.25">
      <c r="B129536" s="76"/>
      <c r="C129536" s="75"/>
    </row>
    <row r="129537" spans="2:3" x14ac:dyDescent="0.25">
      <c r="B129537" s="76"/>
      <c r="C129537" s="75"/>
    </row>
    <row r="129538" spans="2:3" x14ac:dyDescent="0.25">
      <c r="B129538" s="76"/>
      <c r="C129538" s="75"/>
    </row>
    <row r="129539" spans="2:3" x14ac:dyDescent="0.25">
      <c r="B129539" s="76"/>
      <c r="C129539" s="75"/>
    </row>
    <row r="129540" spans="2:3" x14ac:dyDescent="0.25">
      <c r="B129540" s="76"/>
      <c r="C129540" s="75"/>
    </row>
    <row r="129541" spans="2:3" x14ac:dyDescent="0.25">
      <c r="B129541" s="76"/>
      <c r="C129541" s="75"/>
    </row>
    <row r="129542" spans="2:3" x14ac:dyDescent="0.25">
      <c r="B129542" s="76"/>
      <c r="C129542" s="75"/>
    </row>
    <row r="129543" spans="2:3" x14ac:dyDescent="0.25">
      <c r="B129543" s="76"/>
      <c r="C129543" s="75"/>
    </row>
    <row r="129544" spans="2:3" x14ac:dyDescent="0.25">
      <c r="B129544" s="76"/>
      <c r="C129544" s="75"/>
    </row>
    <row r="129545" spans="2:3" x14ac:dyDescent="0.25">
      <c r="B129545" s="76"/>
      <c r="C129545" s="75"/>
    </row>
    <row r="129546" spans="2:3" x14ac:dyDescent="0.25">
      <c r="B129546" s="76"/>
      <c r="C129546" s="75"/>
    </row>
    <row r="129547" spans="2:3" x14ac:dyDescent="0.25">
      <c r="B129547" s="76"/>
      <c r="C129547" s="75"/>
    </row>
    <row r="129657" spans="2:3" x14ac:dyDescent="0.25">
      <c r="B129657" s="76"/>
      <c r="C129657" s="75"/>
    </row>
    <row r="129658" spans="2:3" x14ac:dyDescent="0.25">
      <c r="B129658" s="76"/>
      <c r="C129658" s="75"/>
    </row>
    <row r="129659" spans="2:3" x14ac:dyDescent="0.25">
      <c r="B129659" s="76"/>
      <c r="C129659" s="75"/>
    </row>
    <row r="129660" spans="2:3" x14ac:dyDescent="0.25">
      <c r="B129660" s="76"/>
      <c r="C129660" s="75"/>
    </row>
    <row r="129661" spans="2:3" x14ac:dyDescent="0.25">
      <c r="B129661" s="76"/>
      <c r="C129661" s="75"/>
    </row>
    <row r="129662" spans="2:3" x14ac:dyDescent="0.25">
      <c r="B129662" s="76"/>
      <c r="C129662" s="75"/>
    </row>
    <row r="129663" spans="2:3" x14ac:dyDescent="0.25">
      <c r="B129663" s="76"/>
      <c r="C129663" s="75"/>
    </row>
    <row r="129664" spans="2:3" x14ac:dyDescent="0.25">
      <c r="B129664" s="76"/>
      <c r="C129664" s="75"/>
    </row>
    <row r="129665" spans="2:3" x14ac:dyDescent="0.25">
      <c r="B129665" s="76"/>
      <c r="C129665" s="75"/>
    </row>
    <row r="129666" spans="2:3" x14ac:dyDescent="0.25">
      <c r="B129666" s="76"/>
      <c r="C129666" s="75"/>
    </row>
    <row r="129667" spans="2:3" x14ac:dyDescent="0.25">
      <c r="B129667" s="76"/>
      <c r="C129667" s="75"/>
    </row>
    <row r="129668" spans="2:3" x14ac:dyDescent="0.25">
      <c r="B129668" s="76"/>
      <c r="C129668" s="75"/>
    </row>
    <row r="129669" spans="2:3" x14ac:dyDescent="0.25">
      <c r="B129669" s="76"/>
      <c r="C129669" s="75"/>
    </row>
    <row r="129779" spans="2:3" x14ac:dyDescent="0.25">
      <c r="B129779" s="76"/>
      <c r="C129779" s="75"/>
    </row>
    <row r="129780" spans="2:3" x14ac:dyDescent="0.25">
      <c r="B129780" s="76"/>
      <c r="C129780" s="75"/>
    </row>
    <row r="129781" spans="2:3" x14ac:dyDescent="0.25">
      <c r="B129781" s="76"/>
      <c r="C129781" s="75"/>
    </row>
    <row r="129782" spans="2:3" x14ac:dyDescent="0.25">
      <c r="B129782" s="76"/>
      <c r="C129782" s="75"/>
    </row>
    <row r="129783" spans="2:3" x14ac:dyDescent="0.25">
      <c r="B129783" s="76"/>
      <c r="C129783" s="75"/>
    </row>
    <row r="129784" spans="2:3" x14ac:dyDescent="0.25">
      <c r="B129784" s="76"/>
      <c r="C129784" s="75"/>
    </row>
    <row r="129785" spans="2:3" x14ac:dyDescent="0.25">
      <c r="B129785" s="76"/>
      <c r="C129785" s="75"/>
    </row>
    <row r="129786" spans="2:3" x14ac:dyDescent="0.25">
      <c r="B129786" s="76"/>
      <c r="C129786" s="75"/>
    </row>
    <row r="129787" spans="2:3" x14ac:dyDescent="0.25">
      <c r="B129787" s="76"/>
      <c r="C129787" s="75"/>
    </row>
    <row r="129788" spans="2:3" x14ac:dyDescent="0.25">
      <c r="B129788" s="76"/>
      <c r="C129788" s="75"/>
    </row>
    <row r="129789" spans="2:3" x14ac:dyDescent="0.25">
      <c r="B129789" s="76"/>
      <c r="C129789" s="75"/>
    </row>
    <row r="129790" spans="2:3" x14ac:dyDescent="0.25">
      <c r="B129790" s="76"/>
      <c r="C129790" s="75"/>
    </row>
    <row r="129791" spans="2:3" x14ac:dyDescent="0.25">
      <c r="B129791" s="76"/>
      <c r="C129791" s="75"/>
    </row>
    <row r="129901" spans="2:3" x14ac:dyDescent="0.25">
      <c r="B129901" s="76"/>
      <c r="C129901" s="75"/>
    </row>
    <row r="129902" spans="2:3" x14ac:dyDescent="0.25">
      <c r="B129902" s="76"/>
      <c r="C129902" s="75"/>
    </row>
    <row r="129903" spans="2:3" x14ac:dyDescent="0.25">
      <c r="B129903" s="76"/>
      <c r="C129903" s="75"/>
    </row>
    <row r="129904" spans="2:3" x14ac:dyDescent="0.25">
      <c r="B129904" s="76"/>
      <c r="C129904" s="75"/>
    </row>
    <row r="129905" spans="2:3" x14ac:dyDescent="0.25">
      <c r="B129905" s="76"/>
      <c r="C129905" s="75"/>
    </row>
    <row r="129906" spans="2:3" x14ac:dyDescent="0.25">
      <c r="B129906" s="76"/>
      <c r="C129906" s="75"/>
    </row>
    <row r="129907" spans="2:3" x14ac:dyDescent="0.25">
      <c r="B129907" s="76"/>
      <c r="C129907" s="75"/>
    </row>
    <row r="129908" spans="2:3" x14ac:dyDescent="0.25">
      <c r="B129908" s="76"/>
      <c r="C129908" s="75"/>
    </row>
    <row r="129909" spans="2:3" x14ac:dyDescent="0.25">
      <c r="B129909" s="76"/>
      <c r="C129909" s="75"/>
    </row>
    <row r="129910" spans="2:3" x14ac:dyDescent="0.25">
      <c r="B129910" s="76"/>
      <c r="C129910" s="75"/>
    </row>
    <row r="129911" spans="2:3" x14ac:dyDescent="0.25">
      <c r="B129911" s="76"/>
      <c r="C129911" s="75"/>
    </row>
    <row r="129912" spans="2:3" x14ac:dyDescent="0.25">
      <c r="B129912" s="76"/>
      <c r="C129912" s="75"/>
    </row>
    <row r="129913" spans="2:3" x14ac:dyDescent="0.25">
      <c r="B129913" s="76"/>
      <c r="C129913" s="75"/>
    </row>
    <row r="130023" spans="2:3" x14ac:dyDescent="0.25">
      <c r="B130023" s="76"/>
      <c r="C130023" s="75"/>
    </row>
    <row r="130024" spans="2:3" x14ac:dyDescent="0.25">
      <c r="B130024" s="76"/>
      <c r="C130024" s="75"/>
    </row>
    <row r="130025" spans="2:3" x14ac:dyDescent="0.25">
      <c r="B130025" s="76"/>
      <c r="C130025" s="75"/>
    </row>
    <row r="130026" spans="2:3" x14ac:dyDescent="0.25">
      <c r="B130026" s="76"/>
      <c r="C130026" s="75"/>
    </row>
    <row r="130027" spans="2:3" x14ac:dyDescent="0.25">
      <c r="B130027" s="76"/>
      <c r="C130027" s="75"/>
    </row>
    <row r="130028" spans="2:3" x14ac:dyDescent="0.25">
      <c r="B130028" s="76"/>
      <c r="C130028" s="75"/>
    </row>
    <row r="130029" spans="2:3" x14ac:dyDescent="0.25">
      <c r="B130029" s="76"/>
      <c r="C130029" s="75"/>
    </row>
    <row r="130030" spans="2:3" x14ac:dyDescent="0.25">
      <c r="B130030" s="76"/>
      <c r="C130030" s="75"/>
    </row>
    <row r="130031" spans="2:3" x14ac:dyDescent="0.25">
      <c r="B130031" s="76"/>
      <c r="C130031" s="75"/>
    </row>
    <row r="130032" spans="2:3" x14ac:dyDescent="0.25">
      <c r="B130032" s="76"/>
      <c r="C130032" s="75"/>
    </row>
    <row r="130033" spans="2:3" x14ac:dyDescent="0.25">
      <c r="B130033" s="76"/>
      <c r="C130033" s="75"/>
    </row>
    <row r="130034" spans="2:3" x14ac:dyDescent="0.25">
      <c r="B130034" s="76"/>
      <c r="C130034" s="75"/>
    </row>
    <row r="130035" spans="2:3" x14ac:dyDescent="0.25">
      <c r="B130035" s="76"/>
      <c r="C130035" s="75"/>
    </row>
    <row r="130145" spans="2:3" x14ac:dyDescent="0.25">
      <c r="B130145" s="76"/>
      <c r="C130145" s="75"/>
    </row>
    <row r="130146" spans="2:3" x14ac:dyDescent="0.25">
      <c r="B130146" s="76"/>
      <c r="C130146" s="75"/>
    </row>
    <row r="130147" spans="2:3" x14ac:dyDescent="0.25">
      <c r="B130147" s="76"/>
      <c r="C130147" s="75"/>
    </row>
    <row r="130148" spans="2:3" x14ac:dyDescent="0.25">
      <c r="B130148" s="76"/>
      <c r="C130148" s="75"/>
    </row>
    <row r="130149" spans="2:3" x14ac:dyDescent="0.25">
      <c r="B130149" s="76"/>
      <c r="C130149" s="75"/>
    </row>
    <row r="130150" spans="2:3" x14ac:dyDescent="0.25">
      <c r="B130150" s="76"/>
      <c r="C130150" s="75"/>
    </row>
    <row r="130151" spans="2:3" x14ac:dyDescent="0.25">
      <c r="B130151" s="76"/>
      <c r="C130151" s="75"/>
    </row>
    <row r="130152" spans="2:3" x14ac:dyDescent="0.25">
      <c r="B130152" s="76"/>
      <c r="C130152" s="75"/>
    </row>
    <row r="130153" spans="2:3" x14ac:dyDescent="0.25">
      <c r="B130153" s="76"/>
      <c r="C130153" s="75"/>
    </row>
    <row r="130154" spans="2:3" x14ac:dyDescent="0.25">
      <c r="B130154" s="76"/>
      <c r="C130154" s="75"/>
    </row>
    <row r="130155" spans="2:3" x14ac:dyDescent="0.25">
      <c r="B130155" s="76"/>
      <c r="C130155" s="75"/>
    </row>
    <row r="130156" spans="2:3" x14ac:dyDescent="0.25">
      <c r="B130156" s="76"/>
      <c r="C130156" s="75"/>
    </row>
    <row r="130157" spans="2:3" x14ac:dyDescent="0.25">
      <c r="B130157" s="76"/>
      <c r="C130157" s="75"/>
    </row>
    <row r="130267" spans="2:3" x14ac:dyDescent="0.25">
      <c r="B130267" s="76"/>
      <c r="C130267" s="75"/>
    </row>
    <row r="130268" spans="2:3" x14ac:dyDescent="0.25">
      <c r="B130268" s="76"/>
      <c r="C130268" s="75"/>
    </row>
    <row r="130269" spans="2:3" x14ac:dyDescent="0.25">
      <c r="B130269" s="76"/>
      <c r="C130269" s="75"/>
    </row>
    <row r="130270" spans="2:3" x14ac:dyDescent="0.25">
      <c r="B130270" s="76"/>
      <c r="C130270" s="75"/>
    </row>
    <row r="130271" spans="2:3" x14ac:dyDescent="0.25">
      <c r="B130271" s="76"/>
      <c r="C130271" s="75"/>
    </row>
    <row r="130272" spans="2:3" x14ac:dyDescent="0.25">
      <c r="B130272" s="76"/>
      <c r="C130272" s="75"/>
    </row>
    <row r="130273" spans="2:3" x14ac:dyDescent="0.25">
      <c r="B130273" s="76"/>
      <c r="C130273" s="75"/>
    </row>
    <row r="130274" spans="2:3" x14ac:dyDescent="0.25">
      <c r="B130274" s="76"/>
      <c r="C130274" s="75"/>
    </row>
    <row r="130275" spans="2:3" x14ac:dyDescent="0.25">
      <c r="B130275" s="76"/>
      <c r="C130275" s="75"/>
    </row>
    <row r="130276" spans="2:3" x14ac:dyDescent="0.25">
      <c r="B130276" s="76"/>
      <c r="C130276" s="75"/>
    </row>
    <row r="130277" spans="2:3" x14ac:dyDescent="0.25">
      <c r="B130277" s="76"/>
      <c r="C130277" s="75"/>
    </row>
    <row r="130278" spans="2:3" x14ac:dyDescent="0.25">
      <c r="B130278" s="76"/>
      <c r="C130278" s="75"/>
    </row>
    <row r="130279" spans="2:3" x14ac:dyDescent="0.25">
      <c r="B130279" s="76"/>
      <c r="C130279" s="75"/>
    </row>
    <row r="130389" spans="2:3" x14ac:dyDescent="0.25">
      <c r="B130389" s="76"/>
      <c r="C130389" s="75"/>
    </row>
    <row r="130390" spans="2:3" x14ac:dyDescent="0.25">
      <c r="B130390" s="76"/>
      <c r="C130390" s="75"/>
    </row>
    <row r="130391" spans="2:3" x14ac:dyDescent="0.25">
      <c r="B130391" s="76"/>
      <c r="C130391" s="75"/>
    </row>
    <row r="130392" spans="2:3" x14ac:dyDescent="0.25">
      <c r="B130392" s="76"/>
      <c r="C130392" s="75"/>
    </row>
    <row r="130393" spans="2:3" x14ac:dyDescent="0.25">
      <c r="B130393" s="76"/>
      <c r="C130393" s="75"/>
    </row>
    <row r="130394" spans="2:3" x14ac:dyDescent="0.25">
      <c r="B130394" s="76"/>
      <c r="C130394" s="75"/>
    </row>
    <row r="130395" spans="2:3" x14ac:dyDescent="0.25">
      <c r="B130395" s="76"/>
      <c r="C130395" s="75"/>
    </row>
    <row r="130396" spans="2:3" x14ac:dyDescent="0.25">
      <c r="B130396" s="76"/>
      <c r="C130396" s="75"/>
    </row>
    <row r="130397" spans="2:3" x14ac:dyDescent="0.25">
      <c r="B130397" s="76"/>
      <c r="C130397" s="75"/>
    </row>
    <row r="130398" spans="2:3" x14ac:dyDescent="0.25">
      <c r="B130398" s="76"/>
      <c r="C130398" s="75"/>
    </row>
    <row r="130399" spans="2:3" x14ac:dyDescent="0.25">
      <c r="B130399" s="76"/>
      <c r="C130399" s="75"/>
    </row>
    <row r="130400" spans="2:3" x14ac:dyDescent="0.25">
      <c r="B130400" s="76"/>
      <c r="C130400" s="75"/>
    </row>
    <row r="130401" spans="2:3" x14ac:dyDescent="0.25">
      <c r="B130401" s="76"/>
      <c r="C130401" s="75"/>
    </row>
    <row r="130511" spans="2:3" x14ac:dyDescent="0.25">
      <c r="B130511" s="76"/>
      <c r="C130511" s="75"/>
    </row>
    <row r="130512" spans="2:3" x14ac:dyDescent="0.25">
      <c r="B130512" s="76"/>
      <c r="C130512" s="75"/>
    </row>
    <row r="130513" spa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0.25">
      <c r="B130515" s="76"/>
      <c r="C130515" s="75"/>
    </row>
    <row r="130516" spans="2:3" x14ac:dyDescent="0.25">
      <c r="B130516" s="76"/>
      <c r="C130516" s="75"/>
    </row>
    <row r="130517" spans="2:3" x14ac:dyDescent="0.25">
      <c r="B130517" s="76"/>
      <c r="C130517" s="75"/>
    </row>
    <row r="130518" spans="2:3" x14ac:dyDescent="0.25">
      <c r="B130518" s="76"/>
      <c r="C130518" s="75"/>
    </row>
    <row r="130519" spans="2:3" x14ac:dyDescent="0.25">
      <c r="B130519" s="76"/>
      <c r="C130519" s="75"/>
    </row>
    <row r="130520" spans="2:3" x14ac:dyDescent="0.25">
      <c r="B130520" s="76"/>
      <c r="C130520" s="75"/>
    </row>
    <row r="130521" spans="2:3" x14ac:dyDescent="0.25">
      <c r="B130521" s="76"/>
      <c r="C130521" s="75"/>
    </row>
    <row r="130522" spans="2:3" x14ac:dyDescent="0.25">
      <c r="B130522" s="76"/>
      <c r="C130522" s="75"/>
    </row>
    <row r="130523" spans="2:3" x14ac:dyDescent="0.25">
      <c r="B130523" s="76"/>
      <c r="C130523" s="75"/>
    </row>
    <row r="130633" spans="2:3" x14ac:dyDescent="0.25">
      <c r="B130633" s="76"/>
      <c r="C130633" s="75"/>
    </row>
    <row r="130634" spans="2:3" x14ac:dyDescent="0.25">
      <c r="B130634" s="76"/>
      <c r="C130634" s="75"/>
    </row>
    <row r="130635" spans="2:3" x14ac:dyDescent="0.25">
      <c r="B130635" s="76"/>
      <c r="C130635" s="75"/>
    </row>
    <row r="130636" spans="2:3" x14ac:dyDescent="0.25">
      <c r="B130636" s="76"/>
      <c r="C130636" s="75"/>
    </row>
    <row r="130637" spans="2:3" x14ac:dyDescent="0.25">
      <c r="B130637" s="76"/>
      <c r="C130637" s="75"/>
    </row>
    <row r="130638" spans="2:3" x14ac:dyDescent="0.25">
      <c r="B130638" s="76"/>
      <c r="C130638" s="75"/>
    </row>
    <row r="130639" spans="2:3" x14ac:dyDescent="0.25">
      <c r="B130639" s="76"/>
      <c r="C130639" s="75"/>
    </row>
    <row r="130640" spans="2:3" x14ac:dyDescent="0.25">
      <c r="B130640" s="76"/>
      <c r="C130640" s="75"/>
    </row>
    <row r="130641" spans="2:3" x14ac:dyDescent="0.25">
      <c r="B130641" s="76"/>
      <c r="C130641" s="75"/>
    </row>
    <row r="130642" spans="2:3" x14ac:dyDescent="0.25">
      <c r="B130642" s="76"/>
      <c r="C130642" s="75"/>
    </row>
    <row r="130643" spans="2:3" x14ac:dyDescent="0.25">
      <c r="B130643" s="76"/>
      <c r="C130643" s="75"/>
    </row>
    <row r="130644" spans="2:3" x14ac:dyDescent="0.25">
      <c r="B130644" s="76"/>
      <c r="C130644" s="75"/>
    </row>
    <row r="130645" spans="2:3" x14ac:dyDescent="0.25">
      <c r="B130645" s="76"/>
      <c r="C130645" s="75"/>
    </row>
    <row r="130755" spans="2:3" x14ac:dyDescent="0.25">
      <c r="B130755" s="76"/>
      <c r="C130755" s="75"/>
    </row>
    <row r="130756" spans="2:3" x14ac:dyDescent="0.25">
      <c r="B130756" s="76"/>
      <c r="C130756" s="75"/>
    </row>
    <row r="130757" spans="2:3" x14ac:dyDescent="0.25">
      <c r="B130757" s="76"/>
      <c r="C130757" s="75"/>
    </row>
    <row r="130758" spans="2:3" x14ac:dyDescent="0.25">
      <c r="B130758" s="76"/>
      <c r="C130758" s="75"/>
    </row>
    <row r="130759" spans="2:3" x14ac:dyDescent="0.25">
      <c r="B130759" s="76"/>
      <c r="C130759" s="75"/>
    </row>
    <row r="130760" spans="2:3" x14ac:dyDescent="0.25">
      <c r="B130760" s="76"/>
      <c r="C130760" s="75"/>
    </row>
    <row r="130761" spans="2:3" x14ac:dyDescent="0.25">
      <c r="B130761" s="76"/>
      <c r="C130761" s="75"/>
    </row>
    <row r="130762" spans="2:3" x14ac:dyDescent="0.25">
      <c r="B130762" s="76"/>
      <c r="C130762" s="75"/>
    </row>
    <row r="130763" spans="2:3" x14ac:dyDescent="0.25">
      <c r="B130763" s="76"/>
      <c r="C130763" s="75"/>
    </row>
    <row r="130764" spans="2:3" x14ac:dyDescent="0.25">
      <c r="B130764" s="76"/>
      <c r="C130764" s="75"/>
    </row>
    <row r="130765" spans="2:3" x14ac:dyDescent="0.25">
      <c r="B130765" s="76"/>
      <c r="C130765" s="75"/>
    </row>
    <row r="130766" spans="2:3" x14ac:dyDescent="0.25">
      <c r="B130766" s="76"/>
      <c r="C130766" s="75"/>
    </row>
    <row r="130767" spans="2:3" x14ac:dyDescent="0.25">
      <c r="B130767" s="76"/>
      <c r="C130767" s="75"/>
    </row>
    <row r="130877" spans="2:3" x14ac:dyDescent="0.25">
      <c r="B130877" s="76"/>
      <c r="C130877" s="75"/>
    </row>
    <row r="130878" spans="2:3" x14ac:dyDescent="0.25">
      <c r="B130878" s="76"/>
      <c r="C130878" s="75"/>
    </row>
    <row r="130879" spans="2:3" x14ac:dyDescent="0.25">
      <c r="B130879" s="76"/>
      <c r="C130879" s="75"/>
    </row>
    <row r="130880" spans="2:3" x14ac:dyDescent="0.25">
      <c r="B130880" s="76"/>
      <c r="C130880" s="75"/>
    </row>
    <row r="130881" spans="2:3" x14ac:dyDescent="0.25">
      <c r="B130881" s="76"/>
      <c r="C130881" s="75"/>
    </row>
    <row r="130882" spans="2:3" x14ac:dyDescent="0.25">
      <c r="B130882" s="76"/>
      <c r="C130882" s="75"/>
    </row>
    <row r="130883" spans="2:3" x14ac:dyDescent="0.25">
      <c r="B130883" s="76"/>
      <c r="C130883" s="75"/>
    </row>
    <row r="130884" spans="2:3" x14ac:dyDescent="0.25">
      <c r="B130884" s="76"/>
      <c r="C130884" s="75"/>
    </row>
    <row r="130885" spans="2:3" x14ac:dyDescent="0.25">
      <c r="B130885" s="76"/>
      <c r="C130885" s="75"/>
    </row>
    <row r="130886" spans="2:3" x14ac:dyDescent="0.25">
      <c r="B130886" s="76"/>
      <c r="C130886" s="75"/>
    </row>
    <row r="130887" spans="2:3" x14ac:dyDescent="0.25">
      <c r="B130887" s="76"/>
      <c r="C130887" s="75"/>
    </row>
    <row r="130888" spans="2:3" x14ac:dyDescent="0.25">
      <c r="B130888" s="76"/>
      <c r="C130888" s="75"/>
    </row>
    <row r="130889" spans="2:3" x14ac:dyDescent="0.25">
      <c r="B130889" s="76"/>
      <c r="C130889" s="75"/>
    </row>
    <row r="130999" spans="2:3" x14ac:dyDescent="0.25">
      <c r="B130999" s="76"/>
      <c r="C130999" s="75"/>
    </row>
    <row r="131000" spans="2:3" x14ac:dyDescent="0.25">
      <c r="B131000" s="76"/>
      <c r="C131000" s="75"/>
    </row>
    <row r="131001" spans="2:3" x14ac:dyDescent="0.25">
      <c r="B131001" s="76"/>
      <c r="C131001" s="75"/>
    </row>
    <row r="131002" spans="2:3" x14ac:dyDescent="0.25">
      <c r="B131002" s="76"/>
      <c r="C131002" s="75"/>
    </row>
    <row r="131003" spans="2:3" x14ac:dyDescent="0.25">
      <c r="B131003" s="76"/>
      <c r="C131003" s="75"/>
    </row>
    <row r="131004" spans="2:3" x14ac:dyDescent="0.25">
      <c r="B131004" s="76"/>
      <c r="C131004" s="75"/>
    </row>
    <row r="131005" spans="2:3" x14ac:dyDescent="0.25">
      <c r="B131005" s="76"/>
      <c r="C131005" s="75"/>
    </row>
    <row r="131006" spans="2:3" x14ac:dyDescent="0.25">
      <c r="B131006" s="76"/>
      <c r="C131006" s="75"/>
    </row>
    <row r="131007" spans="2:3" x14ac:dyDescent="0.25">
      <c r="B131007" s="76"/>
      <c r="C131007" s="75"/>
    </row>
    <row r="131008" spans="2:3" x14ac:dyDescent="0.25">
      <c r="B131008" s="76"/>
      <c r="C131008" s="75"/>
    </row>
    <row r="131009" spans="2:3" x14ac:dyDescent="0.25">
      <c r="B131009" s="76"/>
      <c r="C131009" s="75"/>
    </row>
    <row r="131010" spans="2:3" x14ac:dyDescent="0.25">
      <c r="B131010" s="76"/>
      <c r="C131010" s="75"/>
    </row>
    <row r="131011" spans="2:3" x14ac:dyDescent="0.25">
      <c r="B131011" s="76"/>
      <c r="C131011" s="75"/>
    </row>
    <row r="131121" spans="2:3" x14ac:dyDescent="0.25">
      <c r="B131121" s="76"/>
      <c r="C131121" s="75"/>
    </row>
    <row r="131122" spans="2:3" x14ac:dyDescent="0.25">
      <c r="B131122" s="76"/>
      <c r="C131122" s="75"/>
    </row>
    <row r="131123" spans="2:3" x14ac:dyDescent="0.25">
      <c r="B131123" s="76"/>
      <c r="C131123" s="75"/>
    </row>
    <row r="131124" spans="2:3" x14ac:dyDescent="0.25">
      <c r="B131124" s="76"/>
      <c r="C131124" s="75"/>
    </row>
    <row r="131125" spans="2:3" x14ac:dyDescent="0.25">
      <c r="B131125" s="76"/>
      <c r="C131125" s="75"/>
    </row>
    <row r="131126" spans="2:3" x14ac:dyDescent="0.25">
      <c r="B131126" s="76"/>
      <c r="C131126" s="75"/>
    </row>
    <row r="131127" spans="2:3" x14ac:dyDescent="0.25">
      <c r="B131127" s="76"/>
      <c r="C131127" s="75"/>
    </row>
    <row r="131128" spans="2:3" x14ac:dyDescent="0.25">
      <c r="B131128" s="76"/>
      <c r="C131128" s="75"/>
    </row>
    <row r="131129" spans="2:3" x14ac:dyDescent="0.25">
      <c r="B131129" s="76"/>
      <c r="C131129" s="75"/>
    </row>
    <row r="131130" spans="2:3" x14ac:dyDescent="0.25">
      <c r="B131130" s="76"/>
      <c r="C131130" s="75"/>
    </row>
    <row r="131131" spans="2:3" x14ac:dyDescent="0.25">
      <c r="B131131" s="76"/>
      <c r="C131131" s="75"/>
    </row>
    <row r="131132" spans="2:3" x14ac:dyDescent="0.25">
      <c r="B131132" s="76"/>
      <c r="C131132" s="75"/>
    </row>
    <row r="131133" spans="2:3" x14ac:dyDescent="0.25">
      <c r="B131133" s="76"/>
      <c r="C131133" s="75"/>
    </row>
    <row r="131243" spans="2:3" x14ac:dyDescent="0.25">
      <c r="B131243" s="76"/>
      <c r="C131243" s="75"/>
    </row>
    <row r="131244" spans="2:3" x14ac:dyDescent="0.25">
      <c r="B131244" s="76"/>
      <c r="C131244" s="75"/>
    </row>
    <row r="131245" spans="2:3" x14ac:dyDescent="0.25">
      <c r="B131245" s="76"/>
      <c r="C131245" s="75"/>
    </row>
    <row r="131246" spans="2:3" x14ac:dyDescent="0.25">
      <c r="B131246" s="76"/>
      <c r="C131246" s="75"/>
    </row>
    <row r="131247" spans="2:3" x14ac:dyDescent="0.25">
      <c r="B131247" s="76"/>
      <c r="C131247" s="75"/>
    </row>
    <row r="131248" spans="2:3" x14ac:dyDescent="0.25">
      <c r="B131248" s="76"/>
      <c r="C131248" s="75"/>
    </row>
    <row r="131249" spans="2:3" x14ac:dyDescent="0.25">
      <c r="B131249" s="76"/>
      <c r="C131249" s="75"/>
    </row>
    <row r="131250" spans="2:3" x14ac:dyDescent="0.25">
      <c r="B131250" s="76"/>
      <c r="C131250" s="75"/>
    </row>
    <row r="131251" spans="2:3" x14ac:dyDescent="0.25">
      <c r="B131251" s="76"/>
      <c r="C131251" s="75"/>
    </row>
    <row r="131252" spans="2:3" x14ac:dyDescent="0.25">
      <c r="B131252" s="76"/>
      <c r="C131252" s="75"/>
    </row>
    <row r="131253" spans="2:3" x14ac:dyDescent="0.25">
      <c r="B131253" s="76"/>
      <c r="C131253" s="75"/>
    </row>
    <row r="131254" spans="2:3" x14ac:dyDescent="0.25">
      <c r="B131254" s="76"/>
      <c r="C131254" s="75"/>
    </row>
    <row r="131255" spans="2:3" x14ac:dyDescent="0.25">
      <c r="B131255" s="76"/>
      <c r="C131255" s="75"/>
    </row>
    <row r="131365" spans="2:3" x14ac:dyDescent="0.25">
      <c r="B131365" s="76"/>
      <c r="C131365" s="75"/>
    </row>
    <row r="131366" spans="2:3" x14ac:dyDescent="0.25">
      <c r="B131366" s="76"/>
      <c r="C131366" s="75"/>
    </row>
    <row r="131367" spans="2:3" x14ac:dyDescent="0.25">
      <c r="B131367" s="76"/>
      <c r="C131367" s="75"/>
    </row>
    <row r="131368" spans="2:3" x14ac:dyDescent="0.25">
      <c r="B131368" s="76"/>
      <c r="C131368" s="75"/>
    </row>
    <row r="131369" spans="2:3" x14ac:dyDescent="0.25">
      <c r="B131369" s="76"/>
      <c r="C131369" s="75"/>
    </row>
    <row r="131370" spans="2:3" x14ac:dyDescent="0.25">
      <c r="B131370" s="76"/>
      <c r="C131370" s="75"/>
    </row>
    <row r="131371" spans="2:3" x14ac:dyDescent="0.25">
      <c r="B131371" s="76"/>
      <c r="C131371" s="75"/>
    </row>
    <row r="131372" spans="2:3" x14ac:dyDescent="0.25">
      <c r="B131372" s="76"/>
      <c r="C131372" s="75"/>
    </row>
    <row r="131373" spans="2:3" x14ac:dyDescent="0.25">
      <c r="B131373" s="76"/>
      <c r="C131373" s="75"/>
    </row>
    <row r="131374" spans="2:3" x14ac:dyDescent="0.25">
      <c r="B131374" s="76"/>
      <c r="C131374" s="75"/>
    </row>
    <row r="131375" spans="2:3" x14ac:dyDescent="0.25">
      <c r="B131375" s="76"/>
      <c r="C131375" s="75"/>
    </row>
    <row r="131376" spans="2:3" x14ac:dyDescent="0.25">
      <c r="B131376" s="76"/>
      <c r="C131376" s="75"/>
    </row>
    <row r="131377" spans="2:3" x14ac:dyDescent="0.25">
      <c r="B131377" s="76"/>
      <c r="C131377" s="75"/>
    </row>
    <row r="131487" spans="2:3" x14ac:dyDescent="0.25">
      <c r="B131487" s="76"/>
      <c r="C131487" s="75"/>
    </row>
    <row r="131488" spans="2:3" x14ac:dyDescent="0.25">
      <c r="B131488" s="76"/>
      <c r="C131488" s="75"/>
    </row>
    <row r="131489" spans="2:3" x14ac:dyDescent="0.25">
      <c r="B131489" s="76"/>
      <c r="C131489" s="75"/>
    </row>
    <row r="131490" spans="2:3" x14ac:dyDescent="0.25">
      <c r="B131490" s="76"/>
      <c r="C131490" s="75"/>
    </row>
    <row r="131491" spans="2:3" x14ac:dyDescent="0.25">
      <c r="B131491" s="76"/>
      <c r="C131491" s="75"/>
    </row>
    <row r="131492" spans="2:3" x14ac:dyDescent="0.25">
      <c r="B131492" s="76"/>
      <c r="C131492" s="75"/>
    </row>
    <row r="131493" spans="2:3" x14ac:dyDescent="0.25">
      <c r="B131493" s="76"/>
      <c r="C131493" s="75"/>
    </row>
    <row r="131494" spans="2:3" x14ac:dyDescent="0.25">
      <c r="B131494" s="76"/>
      <c r="C131494" s="75"/>
    </row>
    <row r="131495" spans="2:3" x14ac:dyDescent="0.25">
      <c r="B131495" s="76"/>
      <c r="C131495" s="75"/>
    </row>
    <row r="131496" spans="2:3" x14ac:dyDescent="0.25">
      <c r="B131496" s="76"/>
      <c r="C131496" s="75"/>
    </row>
    <row r="131497" spans="2:3" x14ac:dyDescent="0.25">
      <c r="B131497" s="76"/>
      <c r="C131497" s="75"/>
    </row>
    <row r="131498" spans="2:3" x14ac:dyDescent="0.25">
      <c r="B131498" s="76"/>
      <c r="C131498" s="75"/>
    </row>
    <row r="131499" spans="2:3" x14ac:dyDescent="0.25">
      <c r="B131499" s="76"/>
      <c r="C131499" s="75"/>
    </row>
    <row r="131609" spans="2:3" x14ac:dyDescent="0.25">
      <c r="B131609" s="76"/>
      <c r="C131609" s="75"/>
    </row>
    <row r="131610" spans="2:3" x14ac:dyDescent="0.25">
      <c r="B131610" s="76"/>
      <c r="C131610" s="75"/>
    </row>
    <row r="131611" spans="2:3" x14ac:dyDescent="0.25">
      <c r="B131611" s="76"/>
      <c r="C131611" s="75"/>
    </row>
    <row r="131612" spans="2:3" x14ac:dyDescent="0.25">
      <c r="B131612" s="76"/>
      <c r="C131612" s="75"/>
    </row>
    <row r="131613" spans="2:3" x14ac:dyDescent="0.25">
      <c r="B131613" s="76"/>
      <c r="C131613" s="75"/>
    </row>
    <row r="131614" spans="2:3" x14ac:dyDescent="0.25">
      <c r="B131614" s="76"/>
      <c r="C131614" s="75"/>
    </row>
    <row r="131615" spans="2:3" x14ac:dyDescent="0.25">
      <c r="B131615" s="76"/>
      <c r="C131615" s="75"/>
    </row>
    <row r="131616" spans="2:3" x14ac:dyDescent="0.25">
      <c r="B131616" s="76"/>
      <c r="C131616" s="75"/>
    </row>
    <row r="131617" spans="2:3" x14ac:dyDescent="0.25">
      <c r="B131617" s="76"/>
      <c r="C131617" s="75"/>
    </row>
    <row r="131618" spans="2:3" x14ac:dyDescent="0.25">
      <c r="B131618" s="76"/>
      <c r="C131618" s="75"/>
    </row>
    <row r="131619" spans="2:3" x14ac:dyDescent="0.25">
      <c r="B131619" s="76"/>
      <c r="C131619" s="75"/>
    </row>
    <row r="131620" spans="2:3" x14ac:dyDescent="0.25">
      <c r="B131620" s="76"/>
      <c r="C131620" s="75"/>
    </row>
    <row r="131621" spans="2:3" x14ac:dyDescent="0.25">
      <c r="B131621" s="76"/>
      <c r="C131621" s="75"/>
    </row>
    <row r="131731" spans="2:3" x14ac:dyDescent="0.25">
      <c r="B131731" s="76"/>
      <c r="C131731" s="75"/>
    </row>
    <row r="131732" spans="2:3" x14ac:dyDescent="0.25">
      <c r="B131732" s="76"/>
      <c r="C131732" s="75"/>
    </row>
    <row r="131733" spans="2:3" x14ac:dyDescent="0.25">
      <c r="B131733" s="76"/>
      <c r="C131733" s="75"/>
    </row>
    <row r="131734" spans="2:3" x14ac:dyDescent="0.25">
      <c r="B131734" s="76"/>
      <c r="C131734" s="75"/>
    </row>
    <row r="131735" spans="2:3" x14ac:dyDescent="0.25">
      <c r="B131735" s="76"/>
      <c r="C131735" s="75"/>
    </row>
    <row r="131736" spans="2:3" x14ac:dyDescent="0.25">
      <c r="B131736" s="76"/>
      <c r="C131736" s="75"/>
    </row>
    <row r="131737" spans="2:3" x14ac:dyDescent="0.25">
      <c r="B131737" s="76"/>
      <c r="C131737" s="75"/>
    </row>
    <row r="131738" spans="2:3" x14ac:dyDescent="0.25">
      <c r="B131738" s="76"/>
      <c r="C131738" s="75"/>
    </row>
    <row r="131739" spans="2:3" x14ac:dyDescent="0.25">
      <c r="B131739" s="76"/>
      <c r="C131739" s="75"/>
    </row>
    <row r="131740" spans="2:3" x14ac:dyDescent="0.25">
      <c r="B131740" s="76"/>
      <c r="C131740" s="75"/>
    </row>
    <row r="131741" spans="2:3" x14ac:dyDescent="0.25">
      <c r="B131741" s="76"/>
      <c r="C131741" s="75"/>
    </row>
    <row r="131742" spans="2:3" x14ac:dyDescent="0.25">
      <c r="B131742" s="76"/>
      <c r="C131742" s="75"/>
    </row>
    <row r="131743" spans="2:3" x14ac:dyDescent="0.25">
      <c r="B131743" s="76"/>
      <c r="C131743" s="75"/>
    </row>
    <row r="131853" spans="2:3" x14ac:dyDescent="0.25">
      <c r="B131853" s="76"/>
      <c r="C131853" s="75"/>
    </row>
    <row r="131854" spans="2:3" x14ac:dyDescent="0.25">
      <c r="B131854" s="76"/>
      <c r="C131854" s="75"/>
    </row>
    <row r="131855" spans="2:3" x14ac:dyDescent="0.25">
      <c r="B131855" s="76"/>
      <c r="C131855" s="75"/>
    </row>
    <row r="131856" spans="2:3" x14ac:dyDescent="0.25">
      <c r="B131856" s="76"/>
      <c r="C131856" s="75"/>
    </row>
    <row r="131857" spans="2:3" x14ac:dyDescent="0.25">
      <c r="B131857" s="76"/>
      <c r="C131857" s="75"/>
    </row>
    <row r="131858" spans="2:3" x14ac:dyDescent="0.25">
      <c r="B131858" s="76"/>
      <c r="C131858" s="75"/>
    </row>
    <row r="131859" spans="2:3" x14ac:dyDescent="0.25">
      <c r="B131859" s="76"/>
      <c r="C131859" s="75"/>
    </row>
    <row r="131860" spans="2:3" x14ac:dyDescent="0.25">
      <c r="B131860" s="76"/>
      <c r="C131860" s="75"/>
    </row>
    <row r="131861" spans="2:3" x14ac:dyDescent="0.25">
      <c r="B131861" s="76"/>
      <c r="C131861" s="75"/>
    </row>
    <row r="131862" spans="2:3" x14ac:dyDescent="0.25">
      <c r="B131862" s="76"/>
      <c r="C131862" s="75"/>
    </row>
    <row r="131863" spans="2:3" x14ac:dyDescent="0.25">
      <c r="B131863" s="76"/>
      <c r="C131863" s="75"/>
    </row>
    <row r="131864" spans="2:3" x14ac:dyDescent="0.25">
      <c r="B131864" s="76"/>
      <c r="C131864" s="75"/>
    </row>
    <row r="131865" spans="2:3" x14ac:dyDescent="0.25">
      <c r="B131865" s="76"/>
      <c r="C131865" s="75"/>
    </row>
    <row r="131975" spans="2:3" x14ac:dyDescent="0.25">
      <c r="B131975" s="76"/>
      <c r="C131975" s="75"/>
    </row>
    <row r="131976" spans="2:3" x14ac:dyDescent="0.25">
      <c r="B131976" s="76"/>
      <c r="C131976" s="75"/>
    </row>
    <row r="131977" spans="2:3" x14ac:dyDescent="0.25">
      <c r="B131977" s="76"/>
      <c r="C131977" s="75"/>
    </row>
    <row r="131978" spans="2:3" x14ac:dyDescent="0.25">
      <c r="B131978" s="76"/>
      <c r="C131978" s="75"/>
    </row>
    <row r="131979" spans="2:3" x14ac:dyDescent="0.25">
      <c r="B131979" s="76"/>
      <c r="C131979" s="75"/>
    </row>
    <row r="131980" spans="2:3" x14ac:dyDescent="0.25">
      <c r="B131980" s="76"/>
      <c r="C131980" s="75"/>
    </row>
    <row r="131981" spans="2:3" x14ac:dyDescent="0.25">
      <c r="B131981" s="76"/>
      <c r="C131981" s="75"/>
    </row>
    <row r="131982" spans="2:3" x14ac:dyDescent="0.25">
      <c r="B131982" s="76"/>
      <c r="C131982" s="75"/>
    </row>
    <row r="131983" spans="2:3" x14ac:dyDescent="0.25">
      <c r="B131983" s="76"/>
      <c r="C131983" s="75"/>
    </row>
    <row r="131984" spans="2:3" x14ac:dyDescent="0.25">
      <c r="B131984" s="76"/>
      <c r="C131984" s="75"/>
    </row>
    <row r="131985" spans="2:3" x14ac:dyDescent="0.25">
      <c r="B131985" s="76"/>
      <c r="C131985" s="75"/>
    </row>
    <row r="131986" spans="2:3" x14ac:dyDescent="0.25">
      <c r="B131986" s="76"/>
      <c r="C131986" s="75"/>
    </row>
    <row r="131987" spans="2:3" x14ac:dyDescent="0.25">
      <c r="B131987" s="76"/>
      <c r="C131987" s="75"/>
    </row>
    <row r="132097" spans="2:3" x14ac:dyDescent="0.25">
      <c r="B132097" s="76"/>
      <c r="C132097" s="75"/>
    </row>
    <row r="132098" spans="2:3" x14ac:dyDescent="0.25">
      <c r="B132098" s="76"/>
      <c r="C132098" s="75"/>
    </row>
    <row r="132099" spans="2:3" x14ac:dyDescent="0.25">
      <c r="B132099" s="76"/>
      <c r="C132099" s="75"/>
    </row>
    <row r="132100" spans="2:3" x14ac:dyDescent="0.25">
      <c r="B132100" s="76"/>
      <c r="C132100" s="75"/>
    </row>
    <row r="132101" spans="2:3" x14ac:dyDescent="0.25">
      <c r="B132101" s="76"/>
      <c r="C132101" s="75"/>
    </row>
    <row r="132102" spans="2:3" x14ac:dyDescent="0.25">
      <c r="B132102" s="76"/>
      <c r="C132102" s="75"/>
    </row>
    <row r="132103" spans="2:3" x14ac:dyDescent="0.25">
      <c r="B132103" s="76"/>
      <c r="C132103" s="75"/>
    </row>
    <row r="132104" spans="2:3" x14ac:dyDescent="0.25">
      <c r="B132104" s="76"/>
      <c r="C132104" s="75"/>
    </row>
    <row r="132105" spans="2:3" x14ac:dyDescent="0.25">
      <c r="B132105" s="76"/>
      <c r="C132105" s="75"/>
    </row>
    <row r="132106" spans="2:3" x14ac:dyDescent="0.25">
      <c r="B132106" s="76"/>
      <c r="C132106" s="75"/>
    </row>
    <row r="132107" spans="2:3" x14ac:dyDescent="0.25">
      <c r="B132107" s="76"/>
      <c r="C132107" s="75"/>
    </row>
    <row r="132108" spans="2:3" x14ac:dyDescent="0.25">
      <c r="B132108" s="76"/>
      <c r="C132108" s="75"/>
    </row>
    <row r="132109" spans="2:3" x14ac:dyDescent="0.25">
      <c r="B132109" s="76"/>
      <c r="C132109" s="75"/>
    </row>
    <row r="132219" spans="2:3" x14ac:dyDescent="0.25">
      <c r="B132219" s="76"/>
      <c r="C132219" s="75"/>
    </row>
    <row r="132220" spans="2:3" x14ac:dyDescent="0.25">
      <c r="B132220" s="76"/>
      <c r="C132220" s="75"/>
    </row>
    <row r="132221" spans="2:3" x14ac:dyDescent="0.25">
      <c r="B132221" s="76"/>
      <c r="C132221" s="75"/>
    </row>
    <row r="132222" spans="2:3" x14ac:dyDescent="0.25">
      <c r="B132222" s="76"/>
      <c r="C132222" s="75"/>
    </row>
    <row r="132223" spans="2:3" x14ac:dyDescent="0.25">
      <c r="B132223" s="76"/>
      <c r="C132223" s="75"/>
    </row>
    <row r="132224" spans="2:3" x14ac:dyDescent="0.25">
      <c r="B132224" s="76"/>
      <c r="C132224" s="75"/>
    </row>
    <row r="132225" spans="2:3" x14ac:dyDescent="0.25">
      <c r="B132225" s="76"/>
      <c r="C132225" s="75"/>
    </row>
    <row r="132226" spans="2:3" x14ac:dyDescent="0.25">
      <c r="B132226" s="76"/>
      <c r="C132226" s="75"/>
    </row>
    <row r="132227" spans="2:3" x14ac:dyDescent="0.25">
      <c r="B132227" s="76"/>
      <c r="C132227" s="75"/>
    </row>
    <row r="132228" spans="2:3" x14ac:dyDescent="0.25">
      <c r="B132228" s="76"/>
      <c r="C132228" s="75"/>
    </row>
    <row r="132229" spans="2:3" x14ac:dyDescent="0.25">
      <c r="B132229" s="76"/>
      <c r="C132229" s="75"/>
    </row>
    <row r="132230" spans="2:3" x14ac:dyDescent="0.25">
      <c r="B132230" s="76"/>
      <c r="C132230" s="75"/>
    </row>
    <row r="132231" spans="2:3" x14ac:dyDescent="0.25">
      <c r="B132231" s="76"/>
      <c r="C132231" s="75"/>
    </row>
    <row r="132341" spans="2:3" x14ac:dyDescent="0.25">
      <c r="B132341" s="76"/>
      <c r="C132341" s="75"/>
    </row>
    <row r="132342" spans="2:3" x14ac:dyDescent="0.25">
      <c r="B132342" s="76"/>
      <c r="C132342" s="75"/>
    </row>
    <row r="132343" spans="2:3" x14ac:dyDescent="0.25">
      <c r="B132343" s="76"/>
      <c r="C132343" s="75"/>
    </row>
    <row r="132344" spans="2:3" x14ac:dyDescent="0.25">
      <c r="B132344" s="76"/>
      <c r="C132344" s="75"/>
    </row>
    <row r="132345" spans="2:3" x14ac:dyDescent="0.25">
      <c r="B132345" s="76"/>
      <c r="C132345" s="75"/>
    </row>
    <row r="132346" spans="2:3" x14ac:dyDescent="0.25">
      <c r="B132346" s="76"/>
      <c r="C132346" s="75"/>
    </row>
    <row r="132347" spans="2:3" x14ac:dyDescent="0.25">
      <c r="B132347" s="76"/>
      <c r="C132347" s="75"/>
    </row>
    <row r="132348" spans="2:3" x14ac:dyDescent="0.25">
      <c r="B132348" s="76"/>
      <c r="C132348" s="75"/>
    </row>
    <row r="132349" spans="2:3" x14ac:dyDescent="0.25">
      <c r="B132349" s="76"/>
      <c r="C132349" s="75"/>
    </row>
    <row r="132350" spans="2:3" x14ac:dyDescent="0.25">
      <c r="B132350" s="76"/>
      <c r="C132350" s="75"/>
    </row>
    <row r="132351" spans="2:3" x14ac:dyDescent="0.25">
      <c r="B132351" s="76"/>
      <c r="C132351" s="75"/>
    </row>
    <row r="132352" spans="2:3" x14ac:dyDescent="0.25">
      <c r="B132352" s="76"/>
      <c r="C132352" s="75"/>
    </row>
    <row r="132353" spans="2:3" x14ac:dyDescent="0.25">
      <c r="B132353" s="76"/>
      <c r="C132353" s="75"/>
    </row>
    <row r="132463" spans="2:3" x14ac:dyDescent="0.25">
      <c r="B132463" s="76"/>
      <c r="C132463" s="75"/>
    </row>
    <row r="132464" spans="2:3" x14ac:dyDescent="0.25">
      <c r="B132464" s="76"/>
      <c r="C132464" s="75"/>
    </row>
    <row r="132465" spans="2:3" x14ac:dyDescent="0.25">
      <c r="B132465" s="76"/>
      <c r="C132465" s="75"/>
    </row>
    <row r="132466" spans="2:3" x14ac:dyDescent="0.25">
      <c r="B132466" s="76"/>
      <c r="C132466" s="75"/>
    </row>
    <row r="132467" spans="2:3" x14ac:dyDescent="0.25">
      <c r="B132467" s="76"/>
      <c r="C132467" s="75"/>
    </row>
    <row r="132468" spans="2:3" x14ac:dyDescent="0.25">
      <c r="B132468" s="76"/>
      <c r="C132468" s="75"/>
    </row>
    <row r="132469" spans="2:3" x14ac:dyDescent="0.25">
      <c r="B132469" s="76"/>
      <c r="C132469" s="75"/>
    </row>
    <row r="132470" spans="2:3" x14ac:dyDescent="0.25">
      <c r="B132470" s="76"/>
      <c r="C132470" s="75"/>
    </row>
    <row r="132471" spans="2:3" x14ac:dyDescent="0.25">
      <c r="B132471" s="76"/>
      <c r="C132471" s="75"/>
    </row>
    <row r="132472" spans="2:3" x14ac:dyDescent="0.25">
      <c r="B132472" s="76"/>
      <c r="C132472" s="75"/>
    </row>
    <row r="132473" spans="2:3" x14ac:dyDescent="0.25">
      <c r="B132473" s="76"/>
      <c r="C132473" s="75"/>
    </row>
    <row r="132474" spans="2:3" x14ac:dyDescent="0.25">
      <c r="B132474" s="76"/>
      <c r="C132474" s="75"/>
    </row>
    <row r="132475" spans="2:3" x14ac:dyDescent="0.25">
      <c r="B132475" s="76"/>
      <c r="C132475" s="75"/>
    </row>
    <row r="132585" spans="2:3" x14ac:dyDescent="0.25">
      <c r="B132585" s="76"/>
      <c r="C132585" s="75"/>
    </row>
    <row r="132586" spans="2:3" x14ac:dyDescent="0.25">
      <c r="B132586" s="76"/>
      <c r="C132586" s="75"/>
    </row>
    <row r="132587" spans="2:3" x14ac:dyDescent="0.25">
      <c r="B132587" s="76"/>
      <c r="C132587" s="75"/>
    </row>
    <row r="132588" spans="2:3" x14ac:dyDescent="0.25">
      <c r="B132588" s="76"/>
      <c r="C132588" s="75"/>
    </row>
    <row r="132589" spans="2:3" x14ac:dyDescent="0.25">
      <c r="B132589" s="76"/>
      <c r="C132589" s="75"/>
    </row>
    <row r="132590" spans="2:3" x14ac:dyDescent="0.25">
      <c r="B132590" s="76"/>
      <c r="C132590" s="75"/>
    </row>
    <row r="132591" spans="2:3" x14ac:dyDescent="0.25">
      <c r="B132591" s="76"/>
      <c r="C132591" s="75"/>
    </row>
    <row r="132592" spans="2:3" x14ac:dyDescent="0.25">
      <c r="B132592" s="76"/>
      <c r="C132592" s="75"/>
    </row>
    <row r="132593" spans="2:3" x14ac:dyDescent="0.25">
      <c r="B132593" s="76"/>
      <c r="C132593" s="75"/>
    </row>
    <row r="132594" spans="2:3" x14ac:dyDescent="0.25">
      <c r="B132594" s="76"/>
      <c r="C132594" s="75"/>
    </row>
    <row r="132595" spans="2:3" x14ac:dyDescent="0.25">
      <c r="B132595" s="76"/>
      <c r="C132595" s="75"/>
    </row>
    <row r="132596" spans="2:3" x14ac:dyDescent="0.25">
      <c r="B132596" s="76"/>
      <c r="C132596" s="75"/>
    </row>
    <row r="132597" spans="2:3" x14ac:dyDescent="0.25">
      <c r="B132597" s="76"/>
      <c r="C132597" s="75"/>
    </row>
    <row r="132707" spans="2:3" x14ac:dyDescent="0.25">
      <c r="B132707" s="76"/>
      <c r="C132707" s="75"/>
    </row>
    <row r="132708" spans="2:3" x14ac:dyDescent="0.25">
      <c r="B132708" s="76"/>
      <c r="C132708" s="75"/>
    </row>
    <row r="132709" spans="2:3" x14ac:dyDescent="0.25">
      <c r="B132709" s="76"/>
      <c r="C132709" s="75"/>
    </row>
    <row r="132710" spans="2:3" x14ac:dyDescent="0.25">
      <c r="B132710" s="76"/>
      <c r="C132710" s="75"/>
    </row>
    <row r="132711" spans="2:3" x14ac:dyDescent="0.25">
      <c r="B132711" s="76"/>
      <c r="C132711" s="75"/>
    </row>
    <row r="132712" spans="2:3" x14ac:dyDescent="0.25">
      <c r="B132712" s="76"/>
      <c r="C132712" s="75"/>
    </row>
    <row r="132713" spans="2:3" x14ac:dyDescent="0.25">
      <c r="B132713" s="76"/>
      <c r="C132713" s="75"/>
    </row>
    <row r="132714" spans="2:3" x14ac:dyDescent="0.25">
      <c r="B132714" s="76"/>
      <c r="C132714" s="75"/>
    </row>
    <row r="132715" spans="2:3" x14ac:dyDescent="0.25">
      <c r="B132715" s="76"/>
      <c r="C132715" s="75"/>
    </row>
    <row r="132716" spans="2:3" x14ac:dyDescent="0.25">
      <c r="B132716" s="76"/>
      <c r="C132716" s="75"/>
    </row>
    <row r="132717" spans="2:3" x14ac:dyDescent="0.25">
      <c r="B132717" s="76"/>
      <c r="C132717" s="75"/>
    </row>
    <row r="132718" spans="2:3" x14ac:dyDescent="0.25">
      <c r="B132718" s="76"/>
      <c r="C132718" s="75"/>
    </row>
    <row r="132719" spans="2:3" x14ac:dyDescent="0.25">
      <c r="B132719" s="76"/>
      <c r="C132719" s="75"/>
    </row>
    <row r="132829" spans="2:3" x14ac:dyDescent="0.25">
      <c r="B132829" s="76"/>
      <c r="C132829" s="75"/>
    </row>
    <row r="132830" spans="2:3" x14ac:dyDescent="0.25">
      <c r="B132830" s="76"/>
      <c r="C132830" s="75"/>
    </row>
    <row r="132831" spans="2:3" x14ac:dyDescent="0.25">
      <c r="B132831" s="76"/>
      <c r="C132831" s="75"/>
    </row>
    <row r="132832" spans="2:3" x14ac:dyDescent="0.25">
      <c r="B132832" s="76"/>
      <c r="C132832" s="75"/>
    </row>
    <row r="132833" spans="2:3" x14ac:dyDescent="0.25">
      <c r="B132833" s="76"/>
      <c r="C132833" s="75"/>
    </row>
    <row r="132834" spans="2:3" x14ac:dyDescent="0.25">
      <c r="B132834" s="76"/>
      <c r="C132834" s="75"/>
    </row>
    <row r="132835" spans="2:3" x14ac:dyDescent="0.25">
      <c r="B132835" s="76"/>
      <c r="C132835" s="75"/>
    </row>
    <row r="132836" spans="2:3" x14ac:dyDescent="0.25">
      <c r="B132836" s="76"/>
      <c r="C132836" s="75"/>
    </row>
    <row r="132837" spans="2:3" x14ac:dyDescent="0.25">
      <c r="B132837" s="76"/>
      <c r="C132837" s="75"/>
    </row>
    <row r="132838" spans="2:3" x14ac:dyDescent="0.25">
      <c r="B132838" s="76"/>
      <c r="C132838" s="75"/>
    </row>
    <row r="132839" spans="2:3" x14ac:dyDescent="0.25">
      <c r="B132839" s="76"/>
      <c r="C132839" s="75"/>
    </row>
    <row r="132840" spans="2:3" x14ac:dyDescent="0.25">
      <c r="B132840" s="76"/>
      <c r="C132840" s="75"/>
    </row>
    <row r="132841" spans="2:3" x14ac:dyDescent="0.25">
      <c r="B132841" s="76"/>
      <c r="C132841" s="75"/>
    </row>
    <row r="132951" spans="2:3" x14ac:dyDescent="0.25">
      <c r="B132951" s="76"/>
      <c r="C132951" s="75"/>
    </row>
    <row r="132952" spans="2:3" x14ac:dyDescent="0.25">
      <c r="B132952" s="76"/>
      <c r="C132952" s="75"/>
    </row>
    <row r="132953" spans="2:3" x14ac:dyDescent="0.25">
      <c r="B132953" s="76"/>
      <c r="C132953" s="75"/>
    </row>
    <row r="132954" spans="2:3" x14ac:dyDescent="0.25">
      <c r="B132954" s="76"/>
      <c r="C132954" s="75"/>
    </row>
    <row r="132955" spans="2:3" x14ac:dyDescent="0.25">
      <c r="B132955" s="76"/>
      <c r="C132955" s="75"/>
    </row>
    <row r="132956" spans="2:3" x14ac:dyDescent="0.25">
      <c r="B132956" s="76"/>
      <c r="C132956" s="75"/>
    </row>
    <row r="132957" spans="2:3" x14ac:dyDescent="0.25">
      <c r="B132957" s="76"/>
      <c r="C132957" s="75"/>
    </row>
    <row r="132958" spans="2:3" x14ac:dyDescent="0.25">
      <c r="B132958" s="76"/>
      <c r="C132958" s="75"/>
    </row>
    <row r="132959" spans="2:3" x14ac:dyDescent="0.25">
      <c r="B132959" s="76"/>
      <c r="C132959" s="75"/>
    </row>
    <row r="132960" spans="2:3" x14ac:dyDescent="0.25">
      <c r="B132960" s="76"/>
      <c r="C132960" s="75"/>
    </row>
    <row r="132961" spans="2:3" x14ac:dyDescent="0.25">
      <c r="B132961" s="76"/>
      <c r="C132961" s="75"/>
    </row>
    <row r="132962" spans="2:3" x14ac:dyDescent="0.25">
      <c r="B132962" s="76"/>
      <c r="C132962" s="75"/>
    </row>
    <row r="132963" spans="2:3" x14ac:dyDescent="0.25">
      <c r="B132963" s="76"/>
      <c r="C132963" s="75"/>
    </row>
    <row r="133073" spans="2:3" x14ac:dyDescent="0.25">
      <c r="B133073" s="76"/>
      <c r="C133073" s="75"/>
    </row>
    <row r="133074" spans="2:3" x14ac:dyDescent="0.25">
      <c r="B133074" s="76"/>
      <c r="C133074" s="75"/>
    </row>
    <row r="133075" spans="2:3" x14ac:dyDescent="0.25">
      <c r="B133075" s="76"/>
      <c r="C133075" s="75"/>
    </row>
    <row r="133076" spans="2:3" x14ac:dyDescent="0.25">
      <c r="B133076" s="76"/>
      <c r="C133076" s="75"/>
    </row>
    <row r="133077" spans="2:3" x14ac:dyDescent="0.25">
      <c r="B133077" s="76"/>
      <c r="C133077" s="75"/>
    </row>
    <row r="133078" spans="2:3" x14ac:dyDescent="0.25">
      <c r="B133078" s="76"/>
      <c r="C133078" s="75"/>
    </row>
    <row r="133079" spans="2:3" x14ac:dyDescent="0.25">
      <c r="B133079" s="76"/>
      <c r="C133079" s="75"/>
    </row>
    <row r="133080" spans="2:3" x14ac:dyDescent="0.25">
      <c r="B133080" s="76"/>
      <c r="C133080" s="75"/>
    </row>
    <row r="133081" spans="2:3" x14ac:dyDescent="0.25">
      <c r="B133081" s="76"/>
      <c r="C133081" s="75"/>
    </row>
    <row r="133082" spans="2:3" x14ac:dyDescent="0.25">
      <c r="B133082" s="76"/>
      <c r="C133082" s="75"/>
    </row>
    <row r="133083" spans="2:3" x14ac:dyDescent="0.25">
      <c r="B133083" s="76"/>
      <c r="C133083" s="75"/>
    </row>
    <row r="133084" spans="2:3" x14ac:dyDescent="0.25">
      <c r="B133084" s="76"/>
      <c r="C133084" s="75"/>
    </row>
    <row r="133085" spans="2:3" x14ac:dyDescent="0.25">
      <c r="B133085" s="76"/>
      <c r="C133085" s="75"/>
    </row>
    <row r="133195" spans="2:3" x14ac:dyDescent="0.25">
      <c r="B133195" s="76"/>
      <c r="C133195" s="75"/>
    </row>
    <row r="133196" spans="2:3" x14ac:dyDescent="0.25">
      <c r="B133196" s="76"/>
      <c r="C133196" s="75"/>
    </row>
    <row r="133197" spans="2:3" x14ac:dyDescent="0.25">
      <c r="B133197" s="76"/>
      <c r="C133197" s="75"/>
    </row>
    <row r="133198" spans="2:3" x14ac:dyDescent="0.25">
      <c r="B133198" s="76"/>
      <c r="C133198" s="75"/>
    </row>
    <row r="133199" spans="2:3" x14ac:dyDescent="0.25">
      <c r="B133199" s="76"/>
      <c r="C133199" s="75"/>
    </row>
    <row r="133200" spans="2:3" x14ac:dyDescent="0.25">
      <c r="B133200" s="76"/>
      <c r="C133200" s="75"/>
    </row>
    <row r="133201" spans="2:3" x14ac:dyDescent="0.25">
      <c r="B133201" s="76"/>
      <c r="C133201" s="75"/>
    </row>
    <row r="133202" spans="2:3" x14ac:dyDescent="0.25">
      <c r="B133202" s="76"/>
      <c r="C133202" s="75"/>
    </row>
    <row r="133203" spans="2:3" x14ac:dyDescent="0.25">
      <c r="B133203" s="76"/>
      <c r="C133203" s="75"/>
    </row>
    <row r="133204" spans="2:3" x14ac:dyDescent="0.25">
      <c r="B133204" s="76"/>
      <c r="C133204" s="75"/>
    </row>
    <row r="133205" spans="2:3" x14ac:dyDescent="0.25">
      <c r="B133205" s="76"/>
      <c r="C133205" s="75"/>
    </row>
    <row r="133206" spans="2:3" x14ac:dyDescent="0.25">
      <c r="B133206" s="76"/>
      <c r="C133206" s="75"/>
    </row>
    <row r="133207" spans="2:3" x14ac:dyDescent="0.25">
      <c r="B133207" s="76"/>
      <c r="C133207" s="75"/>
    </row>
    <row r="133317" spans="2:3" x14ac:dyDescent="0.25">
      <c r="B133317" s="76"/>
      <c r="C133317" s="75"/>
    </row>
    <row r="133318" spans="2:3" x14ac:dyDescent="0.25">
      <c r="B133318" s="76"/>
      <c r="C133318" s="75"/>
    </row>
    <row r="133319" spans="2:3" x14ac:dyDescent="0.25">
      <c r="B133319" s="76"/>
      <c r="C133319" s="75"/>
    </row>
    <row r="133320" spans="2:3" x14ac:dyDescent="0.25">
      <c r="B133320" s="76"/>
      <c r="C133320" s="75"/>
    </row>
    <row r="133321" spans="2:3" x14ac:dyDescent="0.25">
      <c r="B133321" s="76"/>
      <c r="C133321" s="75"/>
    </row>
    <row r="133322" spans="2:3" x14ac:dyDescent="0.25">
      <c r="B133322" s="76"/>
      <c r="C133322" s="75"/>
    </row>
    <row r="133323" spans="2:3" x14ac:dyDescent="0.25">
      <c r="B133323" s="76"/>
      <c r="C133323" s="75"/>
    </row>
    <row r="133324" spans="2:3" x14ac:dyDescent="0.25">
      <c r="B133324" s="76"/>
      <c r="C133324" s="75"/>
    </row>
    <row r="133325" spans="2:3" x14ac:dyDescent="0.25">
      <c r="B133325" s="76"/>
      <c r="C133325" s="75"/>
    </row>
    <row r="133326" spans="2:3" x14ac:dyDescent="0.25">
      <c r="B133326" s="76"/>
      <c r="C133326" s="75"/>
    </row>
    <row r="133327" spans="2:3" x14ac:dyDescent="0.25">
      <c r="B133327" s="76"/>
      <c r="C133327" s="75"/>
    </row>
    <row r="133328" spans="2:3" x14ac:dyDescent="0.25">
      <c r="B133328" s="76"/>
      <c r="C133328" s="75"/>
    </row>
    <row r="133329" spans="2:3" x14ac:dyDescent="0.25">
      <c r="B133329" s="76"/>
      <c r="C133329" s="75"/>
    </row>
    <row r="133439" spans="2:3" x14ac:dyDescent="0.25">
      <c r="B133439" s="76"/>
      <c r="C133439" s="75"/>
    </row>
    <row r="133440" spans="2:3" x14ac:dyDescent="0.25">
      <c r="B133440" s="76"/>
      <c r="C133440" s="75"/>
    </row>
    <row r="133441" spans="2:3" x14ac:dyDescent="0.25">
      <c r="B133441" s="76"/>
      <c r="C133441" s="75"/>
    </row>
    <row r="133442" spans="2:3" x14ac:dyDescent="0.25">
      <c r="B133442" s="76"/>
      <c r="C133442" s="75"/>
    </row>
    <row r="133443" spans="2:3" x14ac:dyDescent="0.25">
      <c r="B133443" s="76"/>
      <c r="C133443" s="75"/>
    </row>
    <row r="133444" spans="2:3" x14ac:dyDescent="0.25">
      <c r="B133444" s="76"/>
      <c r="C133444" s="75"/>
    </row>
    <row r="133445" spans="2:3" x14ac:dyDescent="0.25">
      <c r="B133445" s="76"/>
      <c r="C133445" s="75"/>
    </row>
    <row r="133446" spans="2:3" x14ac:dyDescent="0.25">
      <c r="B133446" s="76"/>
      <c r="C133446" s="75"/>
    </row>
    <row r="133447" spans="2:3" x14ac:dyDescent="0.25">
      <c r="B133447" s="76"/>
      <c r="C133447" s="75"/>
    </row>
    <row r="133448" spans="2:3" x14ac:dyDescent="0.25">
      <c r="B133448" s="76"/>
      <c r="C133448" s="75"/>
    </row>
    <row r="133449" spans="2:3" x14ac:dyDescent="0.25">
      <c r="B133449" s="76"/>
      <c r="C133449" s="75"/>
    </row>
    <row r="133450" spans="2:3" x14ac:dyDescent="0.25">
      <c r="B133450" s="76"/>
      <c r="C133450" s="75"/>
    </row>
    <row r="133451" spans="2:3" x14ac:dyDescent="0.25">
      <c r="B133451" s="76"/>
      <c r="C133451" s="75"/>
    </row>
    <row r="133561" spans="2:3" x14ac:dyDescent="0.25">
      <c r="B133561" s="76"/>
      <c r="C133561" s="75"/>
    </row>
    <row r="133562" spans="2:3" x14ac:dyDescent="0.25">
      <c r="B133562" s="76"/>
      <c r="C133562" s="75"/>
    </row>
    <row r="133563" spans="2:3" x14ac:dyDescent="0.25">
      <c r="B133563" s="76"/>
      <c r="C133563" s="75"/>
    </row>
    <row r="133564" spans="2:3" x14ac:dyDescent="0.25">
      <c r="B133564" s="76"/>
      <c r="C133564" s="75"/>
    </row>
    <row r="133565" spans="2:3" x14ac:dyDescent="0.25">
      <c r="B133565" s="76"/>
      <c r="C133565" s="75"/>
    </row>
    <row r="133566" spans="2:3" x14ac:dyDescent="0.25">
      <c r="B133566" s="76"/>
      <c r="C133566" s="75"/>
    </row>
    <row r="133567" spans="2:3" x14ac:dyDescent="0.25">
      <c r="B133567" s="76"/>
      <c r="C133567" s="75"/>
    </row>
    <row r="133568" spans="2:3" x14ac:dyDescent="0.25">
      <c r="B133568" s="76"/>
      <c r="C133568" s="75"/>
    </row>
    <row r="133569" spans="2:3" x14ac:dyDescent="0.25">
      <c r="B133569" s="76"/>
      <c r="C133569" s="75"/>
    </row>
    <row r="133570" spans="2:3" x14ac:dyDescent="0.25">
      <c r="B133570" s="76"/>
      <c r="C133570" s="75"/>
    </row>
    <row r="133571" spans="2:3" x14ac:dyDescent="0.25">
      <c r="B133571" s="76"/>
      <c r="C133571" s="75"/>
    </row>
    <row r="133572" spans="2:3" x14ac:dyDescent="0.25">
      <c r="B133572" s="76"/>
      <c r="C133572" s="75"/>
    </row>
    <row r="133573" spans="2:3" x14ac:dyDescent="0.25">
      <c r="B133573" s="76"/>
      <c r="C133573" s="75"/>
    </row>
    <row r="133683" spans="2:3" x14ac:dyDescent="0.25">
      <c r="B133683" s="76"/>
      <c r="C133683" s="75"/>
    </row>
    <row r="133684" spans="2:3" x14ac:dyDescent="0.25">
      <c r="B133684" s="76"/>
      <c r="C133684" s="75"/>
    </row>
    <row r="133685" spans="2:3" x14ac:dyDescent="0.25">
      <c r="B133685" s="76"/>
      <c r="C133685" s="75"/>
    </row>
    <row r="133686" spans="2:3" x14ac:dyDescent="0.25">
      <c r="B133686" s="76"/>
      <c r="C133686" s="75"/>
    </row>
    <row r="133687" spans="2:3" x14ac:dyDescent="0.25">
      <c r="B133687" s="76"/>
      <c r="C133687" s="75"/>
    </row>
    <row r="133688" spans="2:3" x14ac:dyDescent="0.25">
      <c r="B133688" s="76"/>
      <c r="C133688" s="75"/>
    </row>
    <row r="133689" spans="2:3" x14ac:dyDescent="0.25">
      <c r="B133689" s="76"/>
      <c r="C133689" s="75"/>
    </row>
    <row r="133690" spans="2:3" x14ac:dyDescent="0.25">
      <c r="B133690" s="76"/>
      <c r="C133690" s="75"/>
    </row>
    <row r="133691" spans="2:3" x14ac:dyDescent="0.25">
      <c r="B133691" s="76"/>
      <c r="C133691" s="75"/>
    </row>
    <row r="133692" spans="2:3" x14ac:dyDescent="0.25">
      <c r="B133692" s="76"/>
      <c r="C133692" s="75"/>
    </row>
    <row r="133693" spans="2:3" x14ac:dyDescent="0.25">
      <c r="B133693" s="76"/>
      <c r="C133693" s="75"/>
    </row>
    <row r="133694" spans="2:3" x14ac:dyDescent="0.25">
      <c r="B133694" s="76"/>
      <c r="C133694" s="75"/>
    </row>
    <row r="133695" spans="2:3" x14ac:dyDescent="0.25">
      <c r="B133695" s="76"/>
      <c r="C133695" s="75"/>
    </row>
    <row r="133805" spans="2:3" x14ac:dyDescent="0.25">
      <c r="B133805" s="76"/>
      <c r="C133805" s="75"/>
    </row>
    <row r="133806" spans="2:3" x14ac:dyDescent="0.25">
      <c r="B133806" s="76"/>
      <c r="C133806" s="75"/>
    </row>
    <row r="133807" spans="2:3" x14ac:dyDescent="0.25">
      <c r="B133807" s="76"/>
      <c r="C133807" s="75"/>
    </row>
    <row r="133808" spans="2:3" x14ac:dyDescent="0.25">
      <c r="B133808" s="76"/>
      <c r="C133808" s="75"/>
    </row>
    <row r="133809" spans="2:3" x14ac:dyDescent="0.25">
      <c r="B133809" s="76"/>
      <c r="C133809" s="75"/>
    </row>
    <row r="133810" spans="2:3" x14ac:dyDescent="0.25">
      <c r="B133810" s="76"/>
      <c r="C133810" s="75"/>
    </row>
    <row r="133811" spans="2:3" x14ac:dyDescent="0.25">
      <c r="B133811" s="76"/>
      <c r="C133811" s="75"/>
    </row>
    <row r="133812" spans="2:3" x14ac:dyDescent="0.25">
      <c r="B133812" s="76"/>
      <c r="C133812" s="75"/>
    </row>
    <row r="133813" spans="2:3" x14ac:dyDescent="0.25">
      <c r="B133813" s="76"/>
      <c r="C133813" s="75"/>
    </row>
    <row r="133814" spans="2:3" x14ac:dyDescent="0.25">
      <c r="B133814" s="76"/>
      <c r="C133814" s="75"/>
    </row>
    <row r="133815" spans="2:3" x14ac:dyDescent="0.25">
      <c r="B133815" s="76"/>
      <c r="C133815" s="75"/>
    </row>
    <row r="133816" spans="2:3" x14ac:dyDescent="0.25">
      <c r="B133816" s="76"/>
      <c r="C133816" s="75"/>
    </row>
    <row r="133817" spans="2:3" x14ac:dyDescent="0.25">
      <c r="B133817" s="76"/>
      <c r="C133817" s="75"/>
    </row>
    <row r="133927" spans="2:3" x14ac:dyDescent="0.25">
      <c r="B133927" s="76"/>
      <c r="C133927" s="75"/>
    </row>
    <row r="133928" spans="2:3" x14ac:dyDescent="0.25">
      <c r="B133928" s="76"/>
      <c r="C133928" s="75"/>
    </row>
    <row r="133929" spans="2:3" x14ac:dyDescent="0.25">
      <c r="B133929" s="76"/>
      <c r="C133929" s="75"/>
    </row>
    <row r="133930" spans="2:3" x14ac:dyDescent="0.25">
      <c r="B133930" s="76"/>
      <c r="C133930" s="75"/>
    </row>
    <row r="133931" spans="2:3" x14ac:dyDescent="0.25">
      <c r="B133931" s="76"/>
      <c r="C133931" s="75"/>
    </row>
    <row r="133932" spans="2:3" x14ac:dyDescent="0.25">
      <c r="B133932" s="76"/>
      <c r="C133932" s="75"/>
    </row>
    <row r="133933" spans="2:3" x14ac:dyDescent="0.25">
      <c r="B133933" s="76"/>
      <c r="C133933" s="75"/>
    </row>
    <row r="133934" spans="2:3" x14ac:dyDescent="0.25">
      <c r="B133934" s="76"/>
      <c r="C133934" s="75"/>
    </row>
    <row r="133935" spans="2:3" x14ac:dyDescent="0.25">
      <c r="B133935" s="76"/>
      <c r="C133935" s="75"/>
    </row>
    <row r="133936" spans="2:3" x14ac:dyDescent="0.25">
      <c r="B133936" s="76"/>
      <c r="C133936" s="75"/>
    </row>
    <row r="133937" spans="2:3" x14ac:dyDescent="0.25">
      <c r="B133937" s="76"/>
      <c r="C133937" s="75"/>
    </row>
    <row r="133938" spans="2:3" x14ac:dyDescent="0.25">
      <c r="B133938" s="76"/>
      <c r="C133938" s="75"/>
    </row>
    <row r="133939" spans="2:3" x14ac:dyDescent="0.25">
      <c r="B133939" s="76"/>
      <c r="C133939" s="75"/>
    </row>
    <row r="134049" spans="2:3" x14ac:dyDescent="0.25">
      <c r="B134049" s="76"/>
      <c r="C134049" s="75"/>
    </row>
    <row r="134050" spans="2:3" x14ac:dyDescent="0.25">
      <c r="B134050" s="76"/>
      <c r="C134050" s="75"/>
    </row>
    <row r="134051" spans="2:3" x14ac:dyDescent="0.25">
      <c r="B134051" s="76"/>
      <c r="C134051" s="75"/>
    </row>
    <row r="134052" spans="2:3" x14ac:dyDescent="0.25">
      <c r="B134052" s="76"/>
      <c r="C134052" s="75"/>
    </row>
    <row r="134053" spans="2:3" x14ac:dyDescent="0.25">
      <c r="B134053" s="76"/>
      <c r="C134053" s="75"/>
    </row>
    <row r="134054" spans="2:3" x14ac:dyDescent="0.25">
      <c r="B134054" s="76"/>
      <c r="C134054" s="75"/>
    </row>
    <row r="134055" spans="2:3" x14ac:dyDescent="0.25">
      <c r="B134055" s="76"/>
      <c r="C134055" s="75"/>
    </row>
    <row r="134056" spans="2:3" x14ac:dyDescent="0.25">
      <c r="B134056" s="76"/>
      <c r="C134056" s="75"/>
    </row>
    <row r="134057" spans="2:3" x14ac:dyDescent="0.25">
      <c r="B134057" s="76"/>
      <c r="C134057" s="75"/>
    </row>
    <row r="134058" spans="2:3" x14ac:dyDescent="0.25">
      <c r="B134058" s="76"/>
      <c r="C134058" s="75"/>
    </row>
    <row r="134059" spans="2:3" x14ac:dyDescent="0.25">
      <c r="B134059" s="76"/>
      <c r="C134059" s="75"/>
    </row>
    <row r="134060" spans="2:3" x14ac:dyDescent="0.25">
      <c r="B134060" s="76"/>
      <c r="C134060" s="75"/>
    </row>
    <row r="134061" spans="2:3" x14ac:dyDescent="0.25">
      <c r="B134061" s="76"/>
      <c r="C134061" s="75"/>
    </row>
    <row r="134171" spans="2:3" x14ac:dyDescent="0.25">
      <c r="B134171" s="76"/>
      <c r="C134171" s="75"/>
    </row>
    <row r="134172" spans="2:3" x14ac:dyDescent="0.25">
      <c r="B134172" s="76"/>
      <c r="C134172" s="75"/>
    </row>
    <row r="134173" spans="2:3" x14ac:dyDescent="0.25">
      <c r="B134173" s="76"/>
      <c r="C134173" s="75"/>
    </row>
    <row r="134174" spans="2:3" x14ac:dyDescent="0.25">
      <c r="B134174" s="76"/>
      <c r="C134174" s="75"/>
    </row>
    <row r="134175" spans="2:3" x14ac:dyDescent="0.25">
      <c r="B134175" s="76"/>
      <c r="C134175" s="75"/>
    </row>
    <row r="134176" spans="2:3" x14ac:dyDescent="0.25">
      <c r="B134176" s="76"/>
      <c r="C134176" s="75"/>
    </row>
    <row r="134177" spans="2:3" x14ac:dyDescent="0.25">
      <c r="B134177" s="76"/>
      <c r="C134177" s="75"/>
    </row>
    <row r="134178" spans="2:3" x14ac:dyDescent="0.25">
      <c r="B134178" s="76"/>
      <c r="C134178" s="75"/>
    </row>
    <row r="134179" spans="2:3" x14ac:dyDescent="0.25">
      <c r="B134179" s="76"/>
      <c r="C134179" s="75"/>
    </row>
    <row r="134180" spans="2:3" x14ac:dyDescent="0.25">
      <c r="B134180" s="76"/>
      <c r="C134180" s="75"/>
    </row>
    <row r="134181" spans="2:3" x14ac:dyDescent="0.25">
      <c r="B134181" s="76"/>
      <c r="C134181" s="75"/>
    </row>
    <row r="134182" spans="2:3" x14ac:dyDescent="0.25">
      <c r="B134182" s="76"/>
      <c r="C134182" s="75"/>
    </row>
    <row r="134183" spans="2:3" x14ac:dyDescent="0.25">
      <c r="B134183" s="76"/>
      <c r="C134183" s="75"/>
    </row>
    <row r="134293" spans="2:3" x14ac:dyDescent="0.25">
      <c r="B134293" s="76"/>
      <c r="C134293" s="75"/>
    </row>
    <row r="134294" spans="2:3" x14ac:dyDescent="0.25">
      <c r="B134294" s="76"/>
      <c r="C134294" s="75"/>
    </row>
    <row r="134295" spans="2:3" x14ac:dyDescent="0.25">
      <c r="B134295" s="76"/>
      <c r="C134295" s="75"/>
    </row>
    <row r="134296" spans="2:3" x14ac:dyDescent="0.25">
      <c r="B134296" s="76"/>
      <c r="C134296" s="75"/>
    </row>
    <row r="134297" spans="2:3" x14ac:dyDescent="0.25">
      <c r="B134297" s="76"/>
      <c r="C134297" s="75"/>
    </row>
    <row r="134298" spans="2:3" x14ac:dyDescent="0.25">
      <c r="B134298" s="76"/>
      <c r="C134298" s="75"/>
    </row>
    <row r="134299" spans="2:3" x14ac:dyDescent="0.25">
      <c r="B134299" s="76"/>
      <c r="C134299" s="75"/>
    </row>
    <row r="134300" spans="2:3" x14ac:dyDescent="0.25">
      <c r="B134300" s="76"/>
      <c r="C134300" s="75"/>
    </row>
    <row r="134301" spans="2:3" x14ac:dyDescent="0.25">
      <c r="B134301" s="76"/>
      <c r="C134301" s="75"/>
    </row>
    <row r="134302" spans="2:3" x14ac:dyDescent="0.25">
      <c r="B134302" s="76"/>
      <c r="C134302" s="75"/>
    </row>
    <row r="134303" spans="2:3" x14ac:dyDescent="0.25">
      <c r="B134303" s="76"/>
      <c r="C134303" s="75"/>
    </row>
    <row r="134304" spans="2:3" x14ac:dyDescent="0.25">
      <c r="B134304" s="76"/>
      <c r="C134304" s="75"/>
    </row>
    <row r="134305" spans="2:3" x14ac:dyDescent="0.25">
      <c r="B134305" s="76"/>
      <c r="C134305" s="75"/>
    </row>
    <row r="134415" spans="2:3" x14ac:dyDescent="0.25">
      <c r="B134415" s="76"/>
      <c r="C134415" s="75"/>
    </row>
    <row r="134416" spans="2:3" x14ac:dyDescent="0.25">
      <c r="B134416" s="76"/>
      <c r="C134416" s="75"/>
    </row>
    <row r="134417" spans="2:3" x14ac:dyDescent="0.25">
      <c r="B134417" s="76"/>
      <c r="C134417" s="75"/>
    </row>
    <row r="134418" spans="2:3" x14ac:dyDescent="0.25">
      <c r="B134418" s="76"/>
      <c r="C134418" s="75"/>
    </row>
    <row r="134419" spans="2:3" x14ac:dyDescent="0.25">
      <c r="B134419" s="76"/>
      <c r="C134419" s="75"/>
    </row>
    <row r="134420" spans="2:3" x14ac:dyDescent="0.25">
      <c r="B134420" s="76"/>
      <c r="C134420" s="75"/>
    </row>
    <row r="134421" spans="2:3" x14ac:dyDescent="0.25">
      <c r="B134421" s="76"/>
      <c r="C134421" s="75"/>
    </row>
    <row r="134422" spans="2:3" x14ac:dyDescent="0.25">
      <c r="B134422" s="76"/>
      <c r="C134422" s="75"/>
    </row>
    <row r="134423" spans="2:3" x14ac:dyDescent="0.25">
      <c r="B134423" s="76"/>
      <c r="C134423" s="75"/>
    </row>
    <row r="134424" spans="2:3" x14ac:dyDescent="0.25">
      <c r="B134424" s="76"/>
      <c r="C134424" s="75"/>
    </row>
    <row r="134425" spans="2:3" x14ac:dyDescent="0.25">
      <c r="B134425" s="76"/>
      <c r="C134425" s="75"/>
    </row>
    <row r="134426" spans="2:3" x14ac:dyDescent="0.25">
      <c r="B134426" s="76"/>
      <c r="C134426" s="75"/>
    </row>
    <row r="134427" spans="2:3" x14ac:dyDescent="0.25">
      <c r="B134427" s="76"/>
      <c r="C134427" s="75"/>
    </row>
    <row r="134537" spans="2:3" x14ac:dyDescent="0.25">
      <c r="B134537" s="76"/>
      <c r="C134537" s="75"/>
    </row>
    <row r="134538" spans="2:3" x14ac:dyDescent="0.25">
      <c r="B134538" s="76"/>
      <c r="C134538" s="75"/>
    </row>
    <row r="134539" spans="2:3" x14ac:dyDescent="0.25">
      <c r="B134539" s="76"/>
      <c r="C134539" s="75"/>
    </row>
    <row r="134540" spans="2:3" x14ac:dyDescent="0.25">
      <c r="B134540" s="76"/>
      <c r="C134540" s="75"/>
    </row>
    <row r="134541" spans="2:3" x14ac:dyDescent="0.25">
      <c r="B134541" s="76"/>
      <c r="C134541" s="75"/>
    </row>
    <row r="134542" spans="2:3" x14ac:dyDescent="0.25">
      <c r="B134542" s="76"/>
      <c r="C134542" s="75"/>
    </row>
    <row r="134543" spans="2:3" x14ac:dyDescent="0.25">
      <c r="B134543" s="76"/>
      <c r="C134543" s="75"/>
    </row>
    <row r="134544" spans="2:3" x14ac:dyDescent="0.25">
      <c r="B134544" s="76"/>
      <c r="C134544" s="75"/>
    </row>
    <row r="134545" spans="2:3" x14ac:dyDescent="0.25">
      <c r="B134545" s="76"/>
      <c r="C134545" s="75"/>
    </row>
    <row r="134546" spans="2:3" x14ac:dyDescent="0.25">
      <c r="B134546" s="76"/>
      <c r="C134546" s="75"/>
    </row>
    <row r="134547" spans="2:3" x14ac:dyDescent="0.25">
      <c r="B134547" s="76"/>
      <c r="C134547" s="75"/>
    </row>
    <row r="134548" spans="2:3" x14ac:dyDescent="0.25">
      <c r="B134548" s="76"/>
      <c r="C134548" s="75"/>
    </row>
    <row r="134549" spans="2:3" x14ac:dyDescent="0.25">
      <c r="B134549" s="76"/>
      <c r="C134549" s="75"/>
    </row>
    <row r="134659" spans="2:3" x14ac:dyDescent="0.25">
      <c r="B134659" s="76"/>
      <c r="C134659" s="75"/>
    </row>
    <row r="134660" spans="2:3" x14ac:dyDescent="0.25">
      <c r="B134660" s="76"/>
      <c r="C134660" s="75"/>
    </row>
    <row r="134661" spans="2:3" x14ac:dyDescent="0.25">
      <c r="B134661" s="76"/>
      <c r="C134661" s="75"/>
    </row>
    <row r="134662" spans="2:3" x14ac:dyDescent="0.25">
      <c r="B134662" s="76"/>
      <c r="C134662" s="75"/>
    </row>
    <row r="134663" spans="2:3" x14ac:dyDescent="0.25">
      <c r="B134663" s="76"/>
      <c r="C134663" s="75"/>
    </row>
    <row r="134664" spans="2:3" x14ac:dyDescent="0.25">
      <c r="B134664" s="76"/>
      <c r="C134664" s="75"/>
    </row>
    <row r="134665" spans="2:3" x14ac:dyDescent="0.25">
      <c r="B134665" s="76"/>
      <c r="C134665" s="75"/>
    </row>
    <row r="134666" spans="2:3" x14ac:dyDescent="0.25">
      <c r="B134666" s="76"/>
      <c r="C134666" s="75"/>
    </row>
    <row r="134667" spans="2:3" x14ac:dyDescent="0.25">
      <c r="B134667" s="76"/>
      <c r="C134667" s="75"/>
    </row>
    <row r="134668" spans="2:3" x14ac:dyDescent="0.25">
      <c r="B134668" s="76"/>
      <c r="C134668" s="75"/>
    </row>
    <row r="134669" spans="2:3" x14ac:dyDescent="0.25">
      <c r="B134669" s="76"/>
      <c r="C134669" s="75"/>
    </row>
    <row r="134670" spans="2:3" x14ac:dyDescent="0.25">
      <c r="B134670" s="76"/>
      <c r="C134670" s="75"/>
    </row>
    <row r="134671" spans="2:3" x14ac:dyDescent="0.25">
      <c r="B134671" s="76"/>
      <c r="C134671" s="75"/>
    </row>
    <row r="134781" spans="2:3" x14ac:dyDescent="0.25">
      <c r="B134781" s="76"/>
      <c r="C134781" s="75"/>
    </row>
    <row r="134782" spans="2:3" x14ac:dyDescent="0.25">
      <c r="B134782" s="76"/>
      <c r="C134782" s="75"/>
    </row>
    <row r="134783" spans="2:3" x14ac:dyDescent="0.25">
      <c r="B134783" s="76"/>
      <c r="C134783" s="75"/>
    </row>
    <row r="134784" spans="2:3" x14ac:dyDescent="0.25">
      <c r="B134784" s="76"/>
      <c r="C134784" s="75"/>
    </row>
    <row r="134785" spans="2:3" x14ac:dyDescent="0.25">
      <c r="B134785" s="76"/>
      <c r="C134785" s="75"/>
    </row>
    <row r="134786" spans="2:3" x14ac:dyDescent="0.25">
      <c r="B134786" s="76"/>
      <c r="C134786" s="75"/>
    </row>
    <row r="134787" spans="2:3" x14ac:dyDescent="0.25">
      <c r="B134787" s="76"/>
      <c r="C134787" s="75"/>
    </row>
    <row r="134788" spans="2:3" x14ac:dyDescent="0.25">
      <c r="B134788" s="76"/>
      <c r="C134788" s="75"/>
    </row>
    <row r="134789" spans="2:3" x14ac:dyDescent="0.25">
      <c r="B134789" s="76"/>
      <c r="C134789" s="75"/>
    </row>
    <row r="134790" spans="2:3" x14ac:dyDescent="0.25">
      <c r="B134790" s="76"/>
      <c r="C134790" s="75"/>
    </row>
    <row r="134791" spans="2:3" x14ac:dyDescent="0.25">
      <c r="B134791" s="76"/>
      <c r="C134791" s="75"/>
    </row>
    <row r="134792" spans="2:3" x14ac:dyDescent="0.25">
      <c r="B134792" s="76"/>
      <c r="C134792" s="75"/>
    </row>
    <row r="134793" spans="2:3" x14ac:dyDescent="0.25">
      <c r="B134793" s="76"/>
      <c r="C134793" s="75"/>
    </row>
    <row r="134903" spans="2:3" x14ac:dyDescent="0.25">
      <c r="B134903" s="76"/>
      <c r="C134903" s="75"/>
    </row>
    <row r="134904" spans="2:3" x14ac:dyDescent="0.25">
      <c r="B134904" s="76"/>
      <c r="C134904" s="75"/>
    </row>
    <row r="134905" spans="2:3" x14ac:dyDescent="0.25">
      <c r="B134905" s="76"/>
      <c r="C134905" s="75"/>
    </row>
    <row r="134906" spans="2:3" x14ac:dyDescent="0.25">
      <c r="B134906" s="76"/>
      <c r="C134906" s="75"/>
    </row>
    <row r="134907" spans="2:3" x14ac:dyDescent="0.25">
      <c r="B134907" s="76"/>
      <c r="C134907" s="75"/>
    </row>
    <row r="134908" spans="2:3" x14ac:dyDescent="0.25">
      <c r="B134908" s="76"/>
      <c r="C134908" s="75"/>
    </row>
    <row r="134909" spans="2:3" x14ac:dyDescent="0.25">
      <c r="B134909" s="76"/>
      <c r="C134909" s="75"/>
    </row>
    <row r="134910" spans="2:3" x14ac:dyDescent="0.25">
      <c r="B134910" s="76"/>
      <c r="C134910" s="75"/>
    </row>
    <row r="134911" spans="2:3" x14ac:dyDescent="0.25">
      <c r="B134911" s="76"/>
      <c r="C134911" s="75"/>
    </row>
    <row r="134912" spans="2:3" x14ac:dyDescent="0.25">
      <c r="B134912" s="76"/>
      <c r="C134912" s="75"/>
    </row>
    <row r="134913" spans="2:3" x14ac:dyDescent="0.25">
      <c r="B134913" s="76"/>
      <c r="C134913" s="75"/>
    </row>
    <row r="134914" spans="2:3" x14ac:dyDescent="0.25">
      <c r="B134914" s="76"/>
      <c r="C134914" s="75"/>
    </row>
    <row r="134915" spans="2:3" x14ac:dyDescent="0.25">
      <c r="B134915" s="76"/>
      <c r="C134915" s="75"/>
    </row>
    <row r="135025" spans="2:3" x14ac:dyDescent="0.25">
      <c r="B135025" s="76"/>
      <c r="C135025" s="75"/>
    </row>
    <row r="135026" spans="2:3" x14ac:dyDescent="0.25">
      <c r="B135026" s="76"/>
      <c r="C135026" s="75"/>
    </row>
    <row r="135027" spans="2:3" x14ac:dyDescent="0.25">
      <c r="B135027" s="76"/>
      <c r="C135027" s="75"/>
    </row>
    <row r="135028" spans="2:3" x14ac:dyDescent="0.25">
      <c r="B135028" s="76"/>
      <c r="C135028" s="75"/>
    </row>
    <row r="135029" spans="2:3" x14ac:dyDescent="0.25">
      <c r="B135029" s="76"/>
      <c r="C135029" s="75"/>
    </row>
    <row r="135030" spans="2:3" x14ac:dyDescent="0.25">
      <c r="B135030" s="76"/>
      <c r="C135030" s="75"/>
    </row>
    <row r="135031" spans="2:3" x14ac:dyDescent="0.25">
      <c r="B135031" s="76"/>
      <c r="C135031" s="75"/>
    </row>
    <row r="135032" spans="2:3" x14ac:dyDescent="0.25">
      <c r="B135032" s="76"/>
      <c r="C135032" s="75"/>
    </row>
    <row r="135033" spans="2:3" x14ac:dyDescent="0.25">
      <c r="B135033" s="76"/>
      <c r="C135033" s="75"/>
    </row>
    <row r="135034" spans="2:3" x14ac:dyDescent="0.25">
      <c r="B135034" s="76"/>
      <c r="C135034" s="75"/>
    </row>
    <row r="135035" spans="2:3" x14ac:dyDescent="0.25">
      <c r="B135035" s="76"/>
      <c r="C135035" s="75"/>
    </row>
    <row r="135036" spans="2:3" x14ac:dyDescent="0.25">
      <c r="B135036" s="76"/>
      <c r="C135036" s="75"/>
    </row>
    <row r="135037" spans="2:3" x14ac:dyDescent="0.25">
      <c r="B135037" s="76"/>
      <c r="C135037" s="75"/>
    </row>
    <row r="135147" spans="2:3" x14ac:dyDescent="0.25">
      <c r="B135147" s="76"/>
      <c r="C135147" s="75"/>
    </row>
    <row r="135148" spans="2:3" x14ac:dyDescent="0.25">
      <c r="B135148" s="76"/>
      <c r="C135148" s="75"/>
    </row>
    <row r="135149" spans="2:3" x14ac:dyDescent="0.25">
      <c r="B135149" s="76"/>
      <c r="C135149" s="75"/>
    </row>
    <row r="135150" spans="2:3" x14ac:dyDescent="0.25">
      <c r="B135150" s="76"/>
      <c r="C135150" s="75"/>
    </row>
    <row r="135151" spans="2:3" x14ac:dyDescent="0.25">
      <c r="B135151" s="76"/>
      <c r="C135151" s="75"/>
    </row>
    <row r="135152" spans="2:3" x14ac:dyDescent="0.25">
      <c r="B135152" s="76"/>
      <c r="C135152" s="75"/>
    </row>
    <row r="135153" spans="2:3" x14ac:dyDescent="0.25">
      <c r="B135153" s="76"/>
      <c r="C135153" s="75"/>
    </row>
    <row r="135154" spans="2:3" x14ac:dyDescent="0.25">
      <c r="B135154" s="76"/>
      <c r="C135154" s="75"/>
    </row>
    <row r="135155" spans="2:3" x14ac:dyDescent="0.25">
      <c r="B135155" s="76"/>
      <c r="C135155" s="75"/>
    </row>
    <row r="135156" spans="2:3" x14ac:dyDescent="0.25">
      <c r="B135156" s="76"/>
      <c r="C135156" s="75"/>
    </row>
    <row r="135157" spans="2:3" x14ac:dyDescent="0.25">
      <c r="B135157" s="76"/>
      <c r="C135157" s="75"/>
    </row>
    <row r="135158" spans="2:3" x14ac:dyDescent="0.25">
      <c r="B135158" s="76"/>
      <c r="C135158" s="75"/>
    </row>
    <row r="135159" spans="2:3" x14ac:dyDescent="0.25">
      <c r="B135159" s="76"/>
      <c r="C135159" s="75"/>
    </row>
    <row r="135269" spans="2:3" x14ac:dyDescent="0.25">
      <c r="B135269" s="76"/>
      <c r="C135269" s="75"/>
    </row>
    <row r="135270" spans="2:3" x14ac:dyDescent="0.25">
      <c r="B135270" s="76"/>
      <c r="C135270" s="75"/>
    </row>
    <row r="135271" spans="2:3" x14ac:dyDescent="0.25">
      <c r="B135271" s="76"/>
      <c r="C135271" s="75"/>
    </row>
    <row r="135272" spans="2:3" x14ac:dyDescent="0.25">
      <c r="B135272" s="76"/>
      <c r="C135272" s="75"/>
    </row>
    <row r="135273" spans="2:3" x14ac:dyDescent="0.25">
      <c r="B135273" s="76"/>
      <c r="C135273" s="75"/>
    </row>
    <row r="135274" spans="2:3" x14ac:dyDescent="0.25">
      <c r="B135274" s="76"/>
      <c r="C135274" s="75"/>
    </row>
    <row r="135275" spans="2:3" x14ac:dyDescent="0.25">
      <c r="B135275" s="76"/>
      <c r="C135275" s="75"/>
    </row>
    <row r="135276" spans="2:3" x14ac:dyDescent="0.25">
      <c r="B135276" s="76"/>
      <c r="C135276" s="75"/>
    </row>
    <row r="135277" spans="2:3" x14ac:dyDescent="0.25">
      <c r="B135277" s="76"/>
      <c r="C135277" s="75"/>
    </row>
    <row r="135278" spans="2:3" x14ac:dyDescent="0.25">
      <c r="B135278" s="76"/>
      <c r="C135278" s="75"/>
    </row>
    <row r="135279" spans="2:3" x14ac:dyDescent="0.25">
      <c r="B135279" s="76"/>
      <c r="C135279" s="75"/>
    </row>
    <row r="135280" spans="2:3" x14ac:dyDescent="0.25">
      <c r="B135280" s="76"/>
      <c r="C135280" s="75"/>
    </row>
    <row r="135281" spans="2:3" x14ac:dyDescent="0.25">
      <c r="B135281" s="76"/>
      <c r="C135281" s="75"/>
    </row>
    <row r="135391" spans="2:3" x14ac:dyDescent="0.25">
      <c r="B135391" s="76"/>
      <c r="C135391" s="75"/>
    </row>
    <row r="135392" spans="2:3" x14ac:dyDescent="0.25">
      <c r="B135392" s="76"/>
      <c r="C135392" s="75"/>
    </row>
    <row r="135393" spans="2:3" x14ac:dyDescent="0.25">
      <c r="B135393" s="76"/>
      <c r="C135393" s="75"/>
    </row>
    <row r="135394" spans="2:3" x14ac:dyDescent="0.25">
      <c r="B135394" s="76"/>
      <c r="C135394" s="75"/>
    </row>
    <row r="135395" spans="2:3" x14ac:dyDescent="0.25">
      <c r="B135395" s="76"/>
      <c r="C135395" s="75"/>
    </row>
    <row r="135396" spans="2:3" x14ac:dyDescent="0.25">
      <c r="B135396" s="76"/>
      <c r="C135396" s="75"/>
    </row>
    <row r="135397" spans="2:3" x14ac:dyDescent="0.25">
      <c r="B135397" s="76"/>
      <c r="C135397" s="75"/>
    </row>
    <row r="135398" spans="2:3" x14ac:dyDescent="0.25">
      <c r="B135398" s="76"/>
      <c r="C135398" s="75"/>
    </row>
    <row r="135399" spans="2:3" x14ac:dyDescent="0.25">
      <c r="B135399" s="76"/>
      <c r="C135399" s="75"/>
    </row>
    <row r="135400" spans="2:3" x14ac:dyDescent="0.25">
      <c r="B135400" s="76"/>
      <c r="C135400" s="75"/>
    </row>
    <row r="135401" spans="2:3" x14ac:dyDescent="0.25">
      <c r="B135401" s="76"/>
      <c r="C135401" s="75"/>
    </row>
    <row r="135402" spans="2:3" x14ac:dyDescent="0.25">
      <c r="B135402" s="76"/>
      <c r="C135402" s="75"/>
    </row>
    <row r="135403" spans="2:3" x14ac:dyDescent="0.25">
      <c r="B135403" s="76"/>
      <c r="C135403" s="75"/>
    </row>
    <row r="135513" spans="2:3" x14ac:dyDescent="0.25">
      <c r="B135513" s="76"/>
      <c r="C135513" s="75"/>
    </row>
    <row r="135514" spans="2:3" x14ac:dyDescent="0.25">
      <c r="B135514" s="76"/>
      <c r="C135514" s="75"/>
    </row>
    <row r="135515" spans="2:3" x14ac:dyDescent="0.25">
      <c r="B135515" s="76"/>
      <c r="C135515" s="75"/>
    </row>
    <row r="135516" spans="2:3" x14ac:dyDescent="0.25">
      <c r="B135516" s="76"/>
      <c r="C135516" s="75"/>
    </row>
    <row r="135517" spans="2:3" x14ac:dyDescent="0.25">
      <c r="B135517" s="76"/>
      <c r="C135517" s="75"/>
    </row>
    <row r="135518" spans="2:3" x14ac:dyDescent="0.25">
      <c r="B135518" s="76"/>
      <c r="C135518" s="75"/>
    </row>
    <row r="135519" spans="2:3" x14ac:dyDescent="0.25">
      <c r="B135519" s="76"/>
      <c r="C135519" s="75"/>
    </row>
    <row r="135520" spans="2:3" x14ac:dyDescent="0.25">
      <c r="B135520" s="76"/>
      <c r="C135520" s="75"/>
    </row>
    <row r="135521" spans="2:3" x14ac:dyDescent="0.25">
      <c r="B135521" s="76"/>
      <c r="C135521" s="75"/>
    </row>
    <row r="135522" spans="2:3" x14ac:dyDescent="0.25">
      <c r="B135522" s="76"/>
      <c r="C135522" s="75"/>
    </row>
    <row r="135523" spans="2:3" x14ac:dyDescent="0.25">
      <c r="B135523" s="76"/>
      <c r="C135523" s="75"/>
    </row>
    <row r="135524" spans="2:3" x14ac:dyDescent="0.25">
      <c r="B135524" s="76"/>
      <c r="C135524" s="75"/>
    </row>
    <row r="135525" spans="2:3" x14ac:dyDescent="0.25">
      <c r="B135525" s="76"/>
      <c r="C135525" s="75"/>
    </row>
    <row r="135635" spans="2:3" x14ac:dyDescent="0.25">
      <c r="B135635" s="76"/>
      <c r="C135635" s="75"/>
    </row>
    <row r="135636" spans="2:3" x14ac:dyDescent="0.25">
      <c r="B135636" s="76"/>
      <c r="C135636" s="75"/>
    </row>
    <row r="135637" spans="2:3" x14ac:dyDescent="0.25">
      <c r="B135637" s="76"/>
      <c r="C135637" s="75"/>
    </row>
    <row r="135638" spans="2:3" x14ac:dyDescent="0.25">
      <c r="B135638" s="76"/>
      <c r="C135638" s="75"/>
    </row>
    <row r="135639" spans="2:3" x14ac:dyDescent="0.25">
      <c r="B135639" s="76"/>
      <c r="C135639" s="75"/>
    </row>
    <row r="135640" spans="2:3" x14ac:dyDescent="0.25">
      <c r="B135640" s="76"/>
      <c r="C135640" s="75"/>
    </row>
    <row r="135641" spans="2:3" x14ac:dyDescent="0.25">
      <c r="B135641" s="76"/>
      <c r="C135641" s="75"/>
    </row>
    <row r="135642" spans="2:3" x14ac:dyDescent="0.25">
      <c r="B135642" s="76"/>
      <c r="C135642" s="75"/>
    </row>
    <row r="135643" spans="2:3" x14ac:dyDescent="0.25">
      <c r="B135643" s="76"/>
      <c r="C135643" s="75"/>
    </row>
    <row r="135644" spans="2:3" x14ac:dyDescent="0.25">
      <c r="B135644" s="76"/>
      <c r="C135644" s="75"/>
    </row>
    <row r="135645" spans="2:3" x14ac:dyDescent="0.25">
      <c r="B135645" s="76"/>
      <c r="C135645" s="75"/>
    </row>
    <row r="135646" spans="2:3" x14ac:dyDescent="0.25">
      <c r="B135646" s="76"/>
      <c r="C135646" s="75"/>
    </row>
    <row r="135647" spans="2:3" x14ac:dyDescent="0.25">
      <c r="B135647" s="76"/>
      <c r="C135647" s="75"/>
    </row>
    <row r="135757" spans="2:3" x14ac:dyDescent="0.25">
      <c r="B135757" s="76"/>
      <c r="C135757" s="75"/>
    </row>
    <row r="135758" spans="2:3" x14ac:dyDescent="0.25">
      <c r="B135758" s="76"/>
      <c r="C135758" s="75"/>
    </row>
    <row r="135759" spans="2:3" x14ac:dyDescent="0.25">
      <c r="B135759" s="76"/>
      <c r="C135759" s="75"/>
    </row>
    <row r="135760" spans="2:3" x14ac:dyDescent="0.25">
      <c r="B135760" s="76"/>
      <c r="C135760" s="75"/>
    </row>
    <row r="135761" spans="2:3" x14ac:dyDescent="0.25">
      <c r="B135761" s="76"/>
      <c r="C135761" s="75"/>
    </row>
    <row r="135762" spans="2:3" x14ac:dyDescent="0.25">
      <c r="B135762" s="76"/>
      <c r="C135762" s="75"/>
    </row>
    <row r="135763" spans="2:3" x14ac:dyDescent="0.25">
      <c r="B135763" s="76"/>
      <c r="C135763" s="75"/>
    </row>
    <row r="135764" spans="2:3" x14ac:dyDescent="0.25">
      <c r="B135764" s="76"/>
      <c r="C135764" s="75"/>
    </row>
    <row r="135765" spans="2:3" x14ac:dyDescent="0.25">
      <c r="B135765" s="76"/>
      <c r="C135765" s="75"/>
    </row>
    <row r="135766" spans="2:3" x14ac:dyDescent="0.25">
      <c r="B135766" s="76"/>
      <c r="C135766" s="75"/>
    </row>
    <row r="135767" spans="2:3" x14ac:dyDescent="0.25">
      <c r="B135767" s="76"/>
      <c r="C135767" s="75"/>
    </row>
    <row r="135768" spans="2:3" x14ac:dyDescent="0.25">
      <c r="B135768" s="76"/>
      <c r="C135768" s="75"/>
    </row>
    <row r="135769" spans="2:3" x14ac:dyDescent="0.25">
      <c r="B135769" s="76"/>
      <c r="C135769" s="75"/>
    </row>
    <row r="135879" spans="2:3" x14ac:dyDescent="0.25">
      <c r="B135879" s="76"/>
      <c r="C135879" s="75"/>
    </row>
    <row r="135880" spans="2:3" x14ac:dyDescent="0.25">
      <c r="B135880" s="76"/>
      <c r="C135880" s="75"/>
    </row>
    <row r="135881" spans="2:3" x14ac:dyDescent="0.25">
      <c r="B135881" s="76"/>
      <c r="C135881" s="75"/>
    </row>
    <row r="135882" spans="2:3" x14ac:dyDescent="0.25">
      <c r="B135882" s="76"/>
      <c r="C135882" s="75"/>
    </row>
    <row r="135883" spans="2:3" x14ac:dyDescent="0.25">
      <c r="B135883" s="76"/>
      <c r="C135883" s="75"/>
    </row>
    <row r="135884" spans="2:3" x14ac:dyDescent="0.25">
      <c r="B135884" s="76"/>
      <c r="C135884" s="75"/>
    </row>
    <row r="135885" spans="2:3" x14ac:dyDescent="0.25">
      <c r="B135885" s="76"/>
      <c r="C135885" s="75"/>
    </row>
    <row r="135886" spans="2:3" x14ac:dyDescent="0.25">
      <c r="B135886" s="76"/>
      <c r="C135886" s="75"/>
    </row>
    <row r="135887" spans="2:3" x14ac:dyDescent="0.25">
      <c r="B135887" s="76"/>
      <c r="C135887" s="75"/>
    </row>
    <row r="135888" spans="2:3" x14ac:dyDescent="0.25">
      <c r="B135888" s="76"/>
      <c r="C135888" s="75"/>
    </row>
    <row r="135889" spans="2:3" x14ac:dyDescent="0.25">
      <c r="B135889" s="76"/>
      <c r="C135889" s="75"/>
    </row>
    <row r="135890" spans="2:3" x14ac:dyDescent="0.25">
      <c r="B135890" s="76"/>
      <c r="C135890" s="75"/>
    </row>
    <row r="135891" spans="2:3" x14ac:dyDescent="0.25">
      <c r="B135891" s="76"/>
      <c r="C135891" s="75"/>
    </row>
    <row r="136001" spans="2:3" x14ac:dyDescent="0.25">
      <c r="B136001" s="76"/>
      <c r="C136001" s="75"/>
    </row>
    <row r="136002" spans="2:3" x14ac:dyDescent="0.25">
      <c r="B136002" s="76"/>
      <c r="C136002" s="75"/>
    </row>
    <row r="136003" spans="2:3" x14ac:dyDescent="0.25">
      <c r="B136003" s="76"/>
      <c r="C136003" s="75"/>
    </row>
    <row r="136004" spans="2:3" x14ac:dyDescent="0.25">
      <c r="B136004" s="76"/>
      <c r="C136004" s="75"/>
    </row>
    <row r="136005" spans="2:3" x14ac:dyDescent="0.25">
      <c r="B136005" s="76"/>
      <c r="C136005" s="75"/>
    </row>
    <row r="136006" spans="2:3" x14ac:dyDescent="0.25">
      <c r="B136006" s="76"/>
      <c r="C136006" s="75"/>
    </row>
    <row r="136007" spans="2:3" x14ac:dyDescent="0.25">
      <c r="B136007" s="76"/>
      <c r="C136007" s="75"/>
    </row>
    <row r="136008" spans="2:3" x14ac:dyDescent="0.25">
      <c r="B136008" s="76"/>
      <c r="C136008" s="75"/>
    </row>
    <row r="136009" spans="2:3" x14ac:dyDescent="0.25">
      <c r="B136009" s="76"/>
      <c r="C136009" s="75"/>
    </row>
    <row r="136010" spans="2:3" x14ac:dyDescent="0.25">
      <c r="B136010" s="76"/>
      <c r="C136010" s="75"/>
    </row>
    <row r="136011" spans="2:3" x14ac:dyDescent="0.25">
      <c r="B136011" s="76"/>
      <c r="C136011" s="75"/>
    </row>
    <row r="136012" spans="2:3" x14ac:dyDescent="0.25">
      <c r="B136012" s="76"/>
      <c r="C136012" s="75"/>
    </row>
    <row r="136013" spans="2:3" x14ac:dyDescent="0.25">
      <c r="B136013" s="76"/>
      <c r="C136013" s="75"/>
    </row>
    <row r="136123" spans="2:3" x14ac:dyDescent="0.25">
      <c r="B136123" s="76"/>
      <c r="C136123" s="75"/>
    </row>
    <row r="136124" spans="2:3" x14ac:dyDescent="0.25">
      <c r="B136124" s="76"/>
      <c r="C136124" s="75"/>
    </row>
    <row r="136125" spans="2:3" x14ac:dyDescent="0.25">
      <c r="B136125" s="76"/>
      <c r="C136125" s="75"/>
    </row>
    <row r="136126" spans="2:3" x14ac:dyDescent="0.25">
      <c r="B136126" s="76"/>
      <c r="C136126" s="75"/>
    </row>
    <row r="136127" spans="2:3" x14ac:dyDescent="0.25">
      <c r="B136127" s="76"/>
      <c r="C136127" s="75"/>
    </row>
    <row r="136128" spans="2:3" x14ac:dyDescent="0.25">
      <c r="B136128" s="76"/>
      <c r="C136128" s="75"/>
    </row>
    <row r="136129" spans="2:3" x14ac:dyDescent="0.25">
      <c r="B136129" s="76"/>
      <c r="C136129" s="75"/>
    </row>
    <row r="136130" spans="2:3" x14ac:dyDescent="0.25">
      <c r="B136130" s="76"/>
      <c r="C136130" s="75"/>
    </row>
    <row r="136131" spans="2:3" x14ac:dyDescent="0.25">
      <c r="B136131" s="76"/>
      <c r="C136131" s="75"/>
    </row>
    <row r="136132" spans="2:3" x14ac:dyDescent="0.25">
      <c r="B136132" s="76"/>
      <c r="C136132" s="75"/>
    </row>
    <row r="136133" spans="2:3" x14ac:dyDescent="0.25">
      <c r="B136133" s="76"/>
      <c r="C136133" s="75"/>
    </row>
    <row r="136134" spans="2:3" x14ac:dyDescent="0.25">
      <c r="B136134" s="76"/>
      <c r="C136134" s="75"/>
    </row>
    <row r="136135" spans="2:3" x14ac:dyDescent="0.25">
      <c r="B136135" s="76"/>
      <c r="C136135" s="75"/>
    </row>
    <row r="136245" spans="2:3" x14ac:dyDescent="0.25">
      <c r="B136245" s="76"/>
      <c r="C136245" s="75"/>
    </row>
    <row r="136246" spans="2:3" x14ac:dyDescent="0.25">
      <c r="B136246" s="76"/>
      <c r="C136246" s="75"/>
    </row>
    <row r="136247" spans="2:3" x14ac:dyDescent="0.25">
      <c r="B136247" s="76"/>
      <c r="C136247" s="75"/>
    </row>
    <row r="136248" spans="2:3" x14ac:dyDescent="0.25">
      <c r="B136248" s="76"/>
      <c r="C136248" s="75"/>
    </row>
    <row r="136249" spans="2:3" x14ac:dyDescent="0.25">
      <c r="B136249" s="76"/>
      <c r="C136249" s="75"/>
    </row>
    <row r="136250" spans="2:3" x14ac:dyDescent="0.25">
      <c r="B136250" s="76"/>
      <c r="C136250" s="75"/>
    </row>
    <row r="136251" spans="2:3" x14ac:dyDescent="0.25">
      <c r="B136251" s="76"/>
      <c r="C136251" s="75"/>
    </row>
    <row r="136252" spans="2:3" x14ac:dyDescent="0.25">
      <c r="B136252" s="76"/>
      <c r="C136252" s="75"/>
    </row>
    <row r="136253" spans="2:3" x14ac:dyDescent="0.25">
      <c r="B136253" s="76"/>
      <c r="C136253" s="75"/>
    </row>
    <row r="136254" spans="2:3" x14ac:dyDescent="0.25">
      <c r="B136254" s="76"/>
      <c r="C136254" s="75"/>
    </row>
    <row r="136255" spans="2:3" x14ac:dyDescent="0.25">
      <c r="B136255" s="76"/>
      <c r="C136255" s="75"/>
    </row>
    <row r="136256" spans="2:3" x14ac:dyDescent="0.25">
      <c r="B136256" s="76"/>
      <c r="C136256" s="75"/>
    </row>
    <row r="136257" spans="2:3" x14ac:dyDescent="0.25">
      <c r="B136257" s="76"/>
      <c r="C136257" s="75"/>
    </row>
    <row r="136367" spans="2:3" x14ac:dyDescent="0.25">
      <c r="B136367" s="76"/>
      <c r="C136367" s="75"/>
    </row>
    <row r="136368" spans="2:3" x14ac:dyDescent="0.25">
      <c r="B136368" s="76"/>
      <c r="C136368" s="75"/>
    </row>
    <row r="136369" spans="2:3" x14ac:dyDescent="0.25">
      <c r="B136369" s="76"/>
      <c r="C136369" s="75"/>
    </row>
    <row r="136370" spans="2:3" x14ac:dyDescent="0.25">
      <c r="B136370" s="76"/>
      <c r="C136370" s="75"/>
    </row>
    <row r="136371" spans="2:3" x14ac:dyDescent="0.25">
      <c r="B136371" s="76"/>
      <c r="C136371" s="75"/>
    </row>
    <row r="136372" spans="2:3" x14ac:dyDescent="0.25">
      <c r="B136372" s="76"/>
      <c r="C136372" s="75"/>
    </row>
    <row r="136373" spans="2:3" x14ac:dyDescent="0.25">
      <c r="B136373" s="76"/>
      <c r="C136373" s="75"/>
    </row>
    <row r="136374" spans="2:3" x14ac:dyDescent="0.25">
      <c r="B136374" s="76"/>
      <c r="C136374" s="75"/>
    </row>
    <row r="136375" spans="2:3" x14ac:dyDescent="0.25">
      <c r="B136375" s="76"/>
      <c r="C136375" s="75"/>
    </row>
    <row r="136376" spans="2:3" x14ac:dyDescent="0.25">
      <c r="B136376" s="76"/>
      <c r="C136376" s="75"/>
    </row>
    <row r="136377" spans="2:3" x14ac:dyDescent="0.25">
      <c r="B136377" s="76"/>
      <c r="C136377" s="75"/>
    </row>
    <row r="136378" spans="2:3" x14ac:dyDescent="0.25">
      <c r="B136378" s="76"/>
      <c r="C136378" s="75"/>
    </row>
    <row r="136379" spans="2:3" x14ac:dyDescent="0.25">
      <c r="B136379" s="76"/>
      <c r="C136379" s="75"/>
    </row>
    <row r="136489" spans="2:3" x14ac:dyDescent="0.25">
      <c r="B136489" s="76"/>
      <c r="C136489" s="75"/>
    </row>
    <row r="136490" spans="2:3" x14ac:dyDescent="0.25">
      <c r="B136490" s="76"/>
      <c r="C136490" s="75"/>
    </row>
    <row r="136491" spans="2:3" x14ac:dyDescent="0.25">
      <c r="B136491" s="76"/>
      <c r="C136491" s="75"/>
    </row>
    <row r="136492" spans="2:3" x14ac:dyDescent="0.25">
      <c r="B136492" s="76"/>
      <c r="C136492" s="75"/>
    </row>
    <row r="136493" spans="2:3" x14ac:dyDescent="0.25">
      <c r="B136493" s="76"/>
      <c r="C136493" s="75"/>
    </row>
    <row r="136494" spans="2:3" x14ac:dyDescent="0.25">
      <c r="B136494" s="76"/>
      <c r="C136494" s="75"/>
    </row>
    <row r="136495" spans="2:3" x14ac:dyDescent="0.25">
      <c r="B136495" s="76"/>
      <c r="C136495" s="75"/>
    </row>
    <row r="136496" spans="2:3" x14ac:dyDescent="0.25">
      <c r="B136496" s="76"/>
      <c r="C136496" s="75"/>
    </row>
    <row r="136497" spans="2:3" x14ac:dyDescent="0.25">
      <c r="B136497" s="76"/>
      <c r="C136497" s="75"/>
    </row>
    <row r="136498" spans="2:3" x14ac:dyDescent="0.25">
      <c r="B136498" s="76"/>
      <c r="C136498" s="75"/>
    </row>
    <row r="136499" spans="2:3" x14ac:dyDescent="0.25">
      <c r="B136499" s="76"/>
      <c r="C136499" s="75"/>
    </row>
    <row r="136500" spans="2:3" x14ac:dyDescent="0.25">
      <c r="B136500" s="76"/>
      <c r="C136500" s="75"/>
    </row>
    <row r="136501" spans="2:3" x14ac:dyDescent="0.25">
      <c r="B136501" s="76"/>
      <c r="C136501" s="75"/>
    </row>
    <row r="136611" spans="2:3" x14ac:dyDescent="0.25">
      <c r="B136611" s="76"/>
      <c r="C136611" s="75"/>
    </row>
    <row r="136612" spans="2:3" x14ac:dyDescent="0.25">
      <c r="B136612" s="76"/>
      <c r="C136612" s="75"/>
    </row>
    <row r="136613" spans="2:3" x14ac:dyDescent="0.25">
      <c r="B136613" s="76"/>
      <c r="C136613" s="75"/>
    </row>
    <row r="136614" spans="2:3" x14ac:dyDescent="0.25">
      <c r="B136614" s="76"/>
      <c r="C136614" s="75"/>
    </row>
    <row r="136615" spans="2:3" x14ac:dyDescent="0.25">
      <c r="B136615" s="76"/>
      <c r="C136615" s="75"/>
    </row>
    <row r="136616" spans="2:3" x14ac:dyDescent="0.25">
      <c r="B136616" s="76"/>
      <c r="C136616" s="75"/>
    </row>
    <row r="136617" spans="2:3" x14ac:dyDescent="0.25">
      <c r="B136617" s="76"/>
      <c r="C136617" s="75"/>
    </row>
    <row r="136618" spans="2:3" x14ac:dyDescent="0.25">
      <c r="B136618" s="76"/>
      <c r="C136618" s="75"/>
    </row>
    <row r="136619" spans="2:3" x14ac:dyDescent="0.25">
      <c r="B136619" s="76"/>
      <c r="C136619" s="75"/>
    </row>
    <row r="136620" spans="2:3" x14ac:dyDescent="0.25">
      <c r="B136620" s="76"/>
      <c r="C136620" s="75"/>
    </row>
    <row r="136621" spans="2:3" x14ac:dyDescent="0.25">
      <c r="B136621" s="76"/>
      <c r="C136621" s="75"/>
    </row>
    <row r="136622" spans="2:3" x14ac:dyDescent="0.25">
      <c r="B136622" s="76"/>
      <c r="C136622" s="75"/>
    </row>
    <row r="136623" spans="2:3" x14ac:dyDescent="0.25">
      <c r="B136623" s="76"/>
      <c r="C136623" s="75"/>
    </row>
    <row r="136733" spans="2:3" x14ac:dyDescent="0.25">
      <c r="B136733" s="76"/>
      <c r="C136733" s="75"/>
    </row>
    <row r="136734" spans="2:3" x14ac:dyDescent="0.25">
      <c r="B136734" s="76"/>
      <c r="C136734" s="75"/>
    </row>
    <row r="136735" spans="2:3" x14ac:dyDescent="0.25">
      <c r="B136735" s="76"/>
      <c r="C136735" s="75"/>
    </row>
    <row r="136736" spans="2:3" x14ac:dyDescent="0.25">
      <c r="B136736" s="76"/>
      <c r="C136736" s="75"/>
    </row>
    <row r="136737" spans="2:3" x14ac:dyDescent="0.25">
      <c r="B136737" s="76"/>
      <c r="C136737" s="75"/>
    </row>
    <row r="136738" spans="2:3" x14ac:dyDescent="0.25">
      <c r="B136738" s="76"/>
      <c r="C136738" s="75"/>
    </row>
    <row r="136739" spans="2:3" x14ac:dyDescent="0.25">
      <c r="B136739" s="76"/>
      <c r="C136739" s="75"/>
    </row>
    <row r="136740" spans="2:3" x14ac:dyDescent="0.25">
      <c r="B136740" s="76"/>
      <c r="C136740" s="75"/>
    </row>
    <row r="136741" spans="2:3" x14ac:dyDescent="0.25">
      <c r="B136741" s="76"/>
      <c r="C136741" s="75"/>
    </row>
    <row r="136742" spans="2:3" x14ac:dyDescent="0.25">
      <c r="B136742" s="76"/>
      <c r="C136742" s="75"/>
    </row>
    <row r="136743" spans="2:3" x14ac:dyDescent="0.25">
      <c r="B136743" s="76"/>
      <c r="C136743" s="75"/>
    </row>
    <row r="136744" spans="2:3" x14ac:dyDescent="0.25">
      <c r="B136744" s="76"/>
      <c r="C136744" s="75"/>
    </row>
    <row r="136745" spans="2:3" x14ac:dyDescent="0.25">
      <c r="B136745" s="76"/>
      <c r="C136745" s="75"/>
    </row>
    <row r="136855" spans="2:3" x14ac:dyDescent="0.25">
      <c r="B136855" s="76"/>
      <c r="C136855" s="75"/>
    </row>
    <row r="136856" spans="2:3" x14ac:dyDescent="0.25">
      <c r="B136856" s="76"/>
      <c r="C136856" s="75"/>
    </row>
    <row r="136857" spans="2:3" x14ac:dyDescent="0.25">
      <c r="B136857" s="76"/>
      <c r="C136857" s="75"/>
    </row>
    <row r="136858" spans="2:3" x14ac:dyDescent="0.25">
      <c r="B136858" s="76"/>
      <c r="C136858" s="75"/>
    </row>
    <row r="136859" spans="2:3" x14ac:dyDescent="0.25">
      <c r="B136859" s="76"/>
      <c r="C136859" s="75"/>
    </row>
    <row r="136860" spans="2:3" x14ac:dyDescent="0.25">
      <c r="B136860" s="76"/>
      <c r="C136860" s="75"/>
    </row>
    <row r="136861" spans="2:3" x14ac:dyDescent="0.25">
      <c r="B136861" s="76"/>
      <c r="C136861" s="75"/>
    </row>
    <row r="136862" spans="2:3" x14ac:dyDescent="0.25">
      <c r="B136862" s="76"/>
      <c r="C136862" s="75"/>
    </row>
    <row r="136863" spans="2:3" x14ac:dyDescent="0.25">
      <c r="B136863" s="76"/>
      <c r="C136863" s="75"/>
    </row>
    <row r="136864" spans="2:3" x14ac:dyDescent="0.25">
      <c r="B136864" s="76"/>
      <c r="C136864" s="75"/>
    </row>
    <row r="136865" spans="2:3" x14ac:dyDescent="0.25">
      <c r="B136865" s="76"/>
      <c r="C136865" s="75"/>
    </row>
    <row r="136866" spans="2:3" x14ac:dyDescent="0.25">
      <c r="B136866" s="76"/>
      <c r="C136866" s="75"/>
    </row>
    <row r="136867" spans="2:3" x14ac:dyDescent="0.25">
      <c r="B136867" s="76"/>
      <c r="C136867" s="75"/>
    </row>
    <row r="136977" spans="2:3" x14ac:dyDescent="0.25">
      <c r="B136977" s="76"/>
      <c r="C136977" s="75"/>
    </row>
    <row r="136978" spans="2:3" x14ac:dyDescent="0.25">
      <c r="B136978" s="76"/>
      <c r="C136978" s="75"/>
    </row>
    <row r="136979" spans="2:3" x14ac:dyDescent="0.25">
      <c r="B136979" s="76"/>
      <c r="C136979" s="75"/>
    </row>
    <row r="136980" spans="2:3" x14ac:dyDescent="0.25">
      <c r="B136980" s="76"/>
      <c r="C136980" s="75"/>
    </row>
    <row r="136981" spans="2:3" x14ac:dyDescent="0.25">
      <c r="B136981" s="76"/>
      <c r="C136981" s="75"/>
    </row>
    <row r="136982" spans="2:3" x14ac:dyDescent="0.25">
      <c r="B136982" s="76"/>
      <c r="C136982" s="75"/>
    </row>
    <row r="136983" spans="2:3" x14ac:dyDescent="0.25">
      <c r="B136983" s="76"/>
      <c r="C136983" s="75"/>
    </row>
    <row r="136984" spans="2:3" x14ac:dyDescent="0.25">
      <c r="B136984" s="76"/>
      <c r="C136984" s="75"/>
    </row>
    <row r="136985" spans="2:3" x14ac:dyDescent="0.25">
      <c r="B136985" s="76"/>
      <c r="C136985" s="75"/>
    </row>
    <row r="136986" spans="2:3" x14ac:dyDescent="0.25">
      <c r="B136986" s="76"/>
      <c r="C136986" s="75"/>
    </row>
    <row r="136987" spans="2:3" x14ac:dyDescent="0.25">
      <c r="B136987" s="76"/>
      <c r="C136987" s="75"/>
    </row>
    <row r="136988" spans="2:3" x14ac:dyDescent="0.25">
      <c r="B136988" s="76"/>
      <c r="C136988" s="75"/>
    </row>
    <row r="136989" spans="2:3" x14ac:dyDescent="0.25">
      <c r="B136989" s="76"/>
      <c r="C136989" s="75"/>
    </row>
    <row r="137099" spans="2:3" x14ac:dyDescent="0.25">
      <c r="B137099" s="76"/>
      <c r="C137099" s="75"/>
    </row>
    <row r="137100" spans="2:3" x14ac:dyDescent="0.25">
      <c r="B137100" s="76"/>
      <c r="C137100" s="75"/>
    </row>
    <row r="137101" spans="2:3" x14ac:dyDescent="0.25">
      <c r="B137101" s="76"/>
      <c r="C137101" s="75"/>
    </row>
    <row r="137102" spans="2:3" x14ac:dyDescent="0.25">
      <c r="B137102" s="76"/>
      <c r="C137102" s="75"/>
    </row>
    <row r="137103" spans="2:3" x14ac:dyDescent="0.25">
      <c r="B137103" s="76"/>
      <c r="C137103" s="75"/>
    </row>
    <row r="137104" spans="2:3" x14ac:dyDescent="0.25">
      <c r="B137104" s="76"/>
      <c r="C137104" s="75"/>
    </row>
    <row r="137105" spans="2:3" x14ac:dyDescent="0.25">
      <c r="B137105" s="76"/>
      <c r="C137105" s="75"/>
    </row>
    <row r="137106" spans="2:3" x14ac:dyDescent="0.25">
      <c r="B137106" s="76"/>
      <c r="C137106" s="75"/>
    </row>
    <row r="137107" spans="2:3" x14ac:dyDescent="0.25">
      <c r="B137107" s="76"/>
      <c r="C137107" s="75"/>
    </row>
    <row r="137108" spans="2:3" x14ac:dyDescent="0.25">
      <c r="B137108" s="76"/>
      <c r="C137108" s="75"/>
    </row>
    <row r="137109" spans="2:3" x14ac:dyDescent="0.25">
      <c r="B137109" s="76"/>
      <c r="C137109" s="75"/>
    </row>
    <row r="137110" spans="2:3" x14ac:dyDescent="0.25">
      <c r="B137110" s="76"/>
      <c r="C137110" s="75"/>
    </row>
    <row r="137111" spans="2:3" x14ac:dyDescent="0.25">
      <c r="B137111" s="76"/>
      <c r="C137111" s="75"/>
    </row>
    <row r="137221" spans="2:3" x14ac:dyDescent="0.25">
      <c r="B137221" s="76"/>
      <c r="C137221" s="75"/>
    </row>
    <row r="137222" spans="2:3" x14ac:dyDescent="0.25">
      <c r="B137222" s="76"/>
      <c r="C137222" s="75"/>
    </row>
    <row r="137223" spans="2:3" x14ac:dyDescent="0.25">
      <c r="B137223" s="76"/>
      <c r="C137223" s="75"/>
    </row>
    <row r="137224" spans="2:3" x14ac:dyDescent="0.25">
      <c r="B137224" s="76"/>
      <c r="C137224" s="75"/>
    </row>
    <row r="137225" spans="2:3" x14ac:dyDescent="0.25">
      <c r="B137225" s="76"/>
      <c r="C137225" s="75"/>
    </row>
    <row r="137226" spans="2:3" x14ac:dyDescent="0.25">
      <c r="B137226" s="76"/>
      <c r="C137226" s="75"/>
    </row>
    <row r="137227" spans="2:3" x14ac:dyDescent="0.25">
      <c r="B137227" s="76"/>
      <c r="C137227" s="75"/>
    </row>
    <row r="137228" spans="2:3" x14ac:dyDescent="0.25">
      <c r="B137228" s="76"/>
      <c r="C137228" s="75"/>
    </row>
    <row r="137229" spans="2:3" x14ac:dyDescent="0.25">
      <c r="B137229" s="76"/>
      <c r="C137229" s="75"/>
    </row>
    <row r="137230" spans="2:3" x14ac:dyDescent="0.25">
      <c r="B137230" s="76"/>
      <c r="C137230" s="75"/>
    </row>
    <row r="137231" spans="2:3" x14ac:dyDescent="0.25">
      <c r="B137231" s="76"/>
      <c r="C137231" s="75"/>
    </row>
    <row r="137232" spans="2:3" x14ac:dyDescent="0.25">
      <c r="B137232" s="76"/>
      <c r="C137232" s="75"/>
    </row>
    <row r="137233" spans="2:3" x14ac:dyDescent="0.25">
      <c r="B137233" s="76"/>
      <c r="C137233" s="75"/>
    </row>
    <row r="137343" spans="2:3" x14ac:dyDescent="0.25">
      <c r="B137343" s="76"/>
      <c r="C137343" s="75"/>
    </row>
    <row r="137344" spans="2:3" x14ac:dyDescent="0.25">
      <c r="B137344" s="76"/>
      <c r="C137344" s="75"/>
    </row>
    <row r="137345" spans="2:3" x14ac:dyDescent="0.25">
      <c r="B137345" s="76"/>
      <c r="C137345" s="75"/>
    </row>
    <row r="137346" spans="2:3" x14ac:dyDescent="0.25">
      <c r="B137346" s="76"/>
      <c r="C137346" s="75"/>
    </row>
    <row r="137347" spans="2:3" x14ac:dyDescent="0.25">
      <c r="B137347" s="76"/>
      <c r="C137347" s="75"/>
    </row>
    <row r="137348" spans="2:3" x14ac:dyDescent="0.25">
      <c r="B137348" s="76"/>
      <c r="C137348" s="75"/>
    </row>
    <row r="137349" spans="2:3" x14ac:dyDescent="0.25">
      <c r="B137349" s="76"/>
      <c r="C137349" s="75"/>
    </row>
    <row r="137350" spans="2:3" x14ac:dyDescent="0.25">
      <c r="B137350" s="76"/>
      <c r="C137350" s="75"/>
    </row>
    <row r="137351" spans="2:3" x14ac:dyDescent="0.25">
      <c r="B137351" s="76"/>
      <c r="C137351" s="75"/>
    </row>
    <row r="137352" spans="2:3" x14ac:dyDescent="0.25">
      <c r="B137352" s="76"/>
      <c r="C137352" s="75"/>
    </row>
    <row r="137353" spans="2:3" x14ac:dyDescent="0.25">
      <c r="B137353" s="76"/>
      <c r="C137353" s="75"/>
    </row>
    <row r="137354" spans="2:3" x14ac:dyDescent="0.25">
      <c r="B137354" s="76"/>
      <c r="C137354" s="75"/>
    </row>
    <row r="137355" spans="2:3" x14ac:dyDescent="0.25">
      <c r="B137355" s="76"/>
      <c r="C137355" s="75"/>
    </row>
    <row r="137465" spans="2:3" x14ac:dyDescent="0.25">
      <c r="B137465" s="76"/>
      <c r="C137465" s="75"/>
    </row>
    <row r="137466" spans="2:3" x14ac:dyDescent="0.25">
      <c r="B137466" s="76"/>
      <c r="C137466" s="75"/>
    </row>
    <row r="137467" spans="2:3" x14ac:dyDescent="0.25">
      <c r="B137467" s="76"/>
      <c r="C137467" s="75"/>
    </row>
    <row r="137468" spans="2:3" x14ac:dyDescent="0.25">
      <c r="B137468" s="76"/>
      <c r="C137468" s="75"/>
    </row>
    <row r="137469" spans="2:3" x14ac:dyDescent="0.25">
      <c r="B137469" s="76"/>
      <c r="C137469" s="75"/>
    </row>
    <row r="137470" spans="2:3" x14ac:dyDescent="0.25">
      <c r="B137470" s="76"/>
      <c r="C137470" s="75"/>
    </row>
    <row r="137471" spans="2:3" x14ac:dyDescent="0.25">
      <c r="B137471" s="76"/>
      <c r="C137471" s="75"/>
    </row>
    <row r="137472" spans="2:3" x14ac:dyDescent="0.25">
      <c r="B137472" s="76"/>
      <c r="C137472" s="75"/>
    </row>
    <row r="137473" spans="2:3" x14ac:dyDescent="0.25">
      <c r="B137473" s="76"/>
      <c r="C137473" s="75"/>
    </row>
    <row r="137474" spans="2:3" x14ac:dyDescent="0.25">
      <c r="B137474" s="76"/>
      <c r="C137474" s="75"/>
    </row>
    <row r="137475" spans="2:3" x14ac:dyDescent="0.25">
      <c r="B137475" s="76"/>
      <c r="C137475" s="75"/>
    </row>
    <row r="137476" spans="2:3" x14ac:dyDescent="0.25">
      <c r="B137476" s="76"/>
      <c r="C137476" s="75"/>
    </row>
    <row r="137477" spans="2:3" x14ac:dyDescent="0.25">
      <c r="B137477" s="76"/>
      <c r="C137477" s="75"/>
    </row>
    <row r="137587" spans="2:3" x14ac:dyDescent="0.25">
      <c r="B137587" s="76"/>
      <c r="C137587" s="75"/>
    </row>
    <row r="137588" spans="2:3" x14ac:dyDescent="0.25">
      <c r="B137588" s="76"/>
      <c r="C137588" s="75"/>
    </row>
    <row r="137589" spans="2:3" x14ac:dyDescent="0.25">
      <c r="B137589" s="76"/>
      <c r="C137589" s="75"/>
    </row>
    <row r="137590" spans="2:3" x14ac:dyDescent="0.25">
      <c r="B137590" s="76"/>
      <c r="C137590" s="75"/>
    </row>
    <row r="137591" spans="2:3" x14ac:dyDescent="0.25">
      <c r="B137591" s="76"/>
      <c r="C137591" s="75"/>
    </row>
    <row r="137592" spans="2:3" x14ac:dyDescent="0.25">
      <c r="B137592" s="76"/>
      <c r="C137592" s="75"/>
    </row>
    <row r="137593" spans="2:3" x14ac:dyDescent="0.25">
      <c r="B137593" s="76"/>
      <c r="C137593" s="75"/>
    </row>
    <row r="137594" spans="2:3" x14ac:dyDescent="0.25">
      <c r="B137594" s="76"/>
      <c r="C137594" s="75"/>
    </row>
    <row r="137595" spans="2:3" x14ac:dyDescent="0.25">
      <c r="B137595" s="76"/>
      <c r="C137595" s="75"/>
    </row>
    <row r="137596" spans="2:3" x14ac:dyDescent="0.25">
      <c r="B137596" s="76"/>
      <c r="C137596" s="75"/>
    </row>
    <row r="137597" spans="2:3" x14ac:dyDescent="0.25">
      <c r="B137597" s="76"/>
      <c r="C137597" s="75"/>
    </row>
    <row r="137598" spans="2:3" x14ac:dyDescent="0.25">
      <c r="B137598" s="76"/>
      <c r="C137598" s="75"/>
    </row>
    <row r="137599" spans="2:3" x14ac:dyDescent="0.25">
      <c r="B137599" s="76"/>
      <c r="C137599" s="75"/>
    </row>
    <row r="137709" spans="2:3" x14ac:dyDescent="0.25">
      <c r="B137709" s="76"/>
      <c r="C137709" s="75"/>
    </row>
    <row r="137710" spans="2:3" x14ac:dyDescent="0.25">
      <c r="B137710" s="76"/>
      <c r="C137710" s="75"/>
    </row>
    <row r="137711" spans="2:3" x14ac:dyDescent="0.25">
      <c r="B137711" s="76"/>
      <c r="C137711" s="75"/>
    </row>
    <row r="137712" spans="2:3" x14ac:dyDescent="0.25">
      <c r="B137712" s="76"/>
      <c r="C137712" s="75"/>
    </row>
    <row r="137713" spans="2:3" x14ac:dyDescent="0.25">
      <c r="B137713" s="76"/>
      <c r="C137713" s="75"/>
    </row>
    <row r="137714" spans="2:3" x14ac:dyDescent="0.25">
      <c r="B137714" s="76"/>
      <c r="C137714" s="75"/>
    </row>
    <row r="137715" spans="2:3" x14ac:dyDescent="0.25">
      <c r="B137715" s="76"/>
      <c r="C137715" s="75"/>
    </row>
    <row r="137716" spans="2:3" x14ac:dyDescent="0.25">
      <c r="B137716" s="76"/>
      <c r="C137716" s="75"/>
    </row>
    <row r="137717" spans="2:3" x14ac:dyDescent="0.25">
      <c r="B137717" s="76"/>
      <c r="C137717" s="75"/>
    </row>
    <row r="137718" spans="2:3" x14ac:dyDescent="0.25">
      <c r="B137718" s="76"/>
      <c r="C137718" s="75"/>
    </row>
    <row r="137719" spans="2:3" x14ac:dyDescent="0.25">
      <c r="B137719" s="76"/>
      <c r="C137719" s="75"/>
    </row>
    <row r="137720" spans="2:3" x14ac:dyDescent="0.25">
      <c r="B137720" s="76"/>
      <c r="C137720" s="75"/>
    </row>
    <row r="137721" spans="2:3" x14ac:dyDescent="0.25">
      <c r="B137721" s="76"/>
      <c r="C137721" s="75"/>
    </row>
    <row r="137831" spans="2:3" x14ac:dyDescent="0.25">
      <c r="B137831" s="76"/>
      <c r="C137831" s="75"/>
    </row>
    <row r="137832" spans="2:3" x14ac:dyDescent="0.25">
      <c r="B137832" s="76"/>
      <c r="C137832" s="75"/>
    </row>
    <row r="137833" spans="2:3" x14ac:dyDescent="0.25">
      <c r="B137833" s="76"/>
      <c r="C137833" s="75"/>
    </row>
    <row r="137834" spans="2:3" x14ac:dyDescent="0.25">
      <c r="B137834" s="76"/>
      <c r="C137834" s="75"/>
    </row>
    <row r="137835" spans="2:3" x14ac:dyDescent="0.25">
      <c r="B137835" s="76"/>
      <c r="C137835" s="75"/>
    </row>
    <row r="137836" spans="2:3" x14ac:dyDescent="0.25">
      <c r="B137836" s="76"/>
      <c r="C137836" s="75"/>
    </row>
    <row r="137837" spans="2:3" x14ac:dyDescent="0.25">
      <c r="B137837" s="76"/>
      <c r="C137837" s="75"/>
    </row>
    <row r="137838" spans="2:3" x14ac:dyDescent="0.25">
      <c r="B137838" s="76"/>
      <c r="C137838" s="75"/>
    </row>
    <row r="137839" spans="2:3" x14ac:dyDescent="0.25">
      <c r="B137839" s="76"/>
      <c r="C137839" s="75"/>
    </row>
    <row r="137840" spans="2:3" x14ac:dyDescent="0.25">
      <c r="B137840" s="76"/>
      <c r="C137840" s="75"/>
    </row>
    <row r="137841" spans="2:3" x14ac:dyDescent="0.25">
      <c r="B137841" s="76"/>
      <c r="C137841" s="75"/>
    </row>
    <row r="137842" spans="2:3" x14ac:dyDescent="0.25">
      <c r="B137842" s="76"/>
      <c r="C137842" s="75"/>
    </row>
    <row r="137843" spans="2:3" x14ac:dyDescent="0.25">
      <c r="B137843" s="76"/>
      <c r="C137843" s="75"/>
    </row>
    <row r="137953" spans="2:3" x14ac:dyDescent="0.25">
      <c r="B137953" s="76"/>
      <c r="C137953" s="75"/>
    </row>
    <row r="137954" spans="2:3" x14ac:dyDescent="0.25">
      <c r="B137954" s="76"/>
      <c r="C137954" s="75"/>
    </row>
    <row r="137955" spans="2:3" x14ac:dyDescent="0.25">
      <c r="B137955" s="76"/>
      <c r="C137955" s="75"/>
    </row>
    <row r="137956" spans="2:3" x14ac:dyDescent="0.25">
      <c r="B137956" s="76"/>
      <c r="C137956" s="75"/>
    </row>
    <row r="137957" spans="2:3" x14ac:dyDescent="0.25">
      <c r="B137957" s="76"/>
      <c r="C137957" s="75"/>
    </row>
    <row r="137958" spans="2:3" x14ac:dyDescent="0.25">
      <c r="B137958" s="76"/>
      <c r="C137958" s="75"/>
    </row>
    <row r="137959" spans="2:3" x14ac:dyDescent="0.25">
      <c r="B137959" s="76"/>
      <c r="C137959" s="75"/>
    </row>
    <row r="137960" spans="2:3" x14ac:dyDescent="0.25">
      <c r="B137960" s="76"/>
      <c r="C137960" s="75"/>
    </row>
    <row r="137961" spans="2:3" x14ac:dyDescent="0.25">
      <c r="B137961" s="76"/>
      <c r="C137961" s="75"/>
    </row>
    <row r="137962" spans="2:3" x14ac:dyDescent="0.25">
      <c r="B137962" s="76"/>
      <c r="C137962" s="75"/>
    </row>
    <row r="137963" spans="2:3" x14ac:dyDescent="0.25">
      <c r="B137963" s="76"/>
      <c r="C137963" s="75"/>
    </row>
    <row r="137964" spans="2:3" x14ac:dyDescent="0.25">
      <c r="B137964" s="76"/>
      <c r="C137964" s="75"/>
    </row>
    <row r="137965" spans="2:3" x14ac:dyDescent="0.25">
      <c r="B137965" s="76"/>
      <c r="C137965" s="75"/>
    </row>
    <row r="138075" spans="2:3" x14ac:dyDescent="0.25">
      <c r="B138075" s="76"/>
      <c r="C138075" s="75"/>
    </row>
    <row r="138076" spans="2:3" x14ac:dyDescent="0.25">
      <c r="B138076" s="76"/>
      <c r="C138076" s="75"/>
    </row>
    <row r="138077" spans="2:3" x14ac:dyDescent="0.25">
      <c r="B138077" s="76"/>
      <c r="C138077" s="75"/>
    </row>
    <row r="138078" spans="2:3" x14ac:dyDescent="0.25">
      <c r="B138078" s="76"/>
      <c r="C138078" s="75"/>
    </row>
    <row r="138079" spans="2:3" x14ac:dyDescent="0.25">
      <c r="B138079" s="76"/>
      <c r="C138079" s="75"/>
    </row>
    <row r="138080" spans="2:3" x14ac:dyDescent="0.25">
      <c r="B138080" s="76"/>
      <c r="C138080" s="75"/>
    </row>
    <row r="138081" spans="2:3" x14ac:dyDescent="0.25">
      <c r="B138081" s="76"/>
      <c r="C138081" s="75"/>
    </row>
    <row r="138082" spans="2:3" x14ac:dyDescent="0.25">
      <c r="B138082" s="76"/>
      <c r="C138082" s="75"/>
    </row>
    <row r="138083" spans="2:3" x14ac:dyDescent="0.25">
      <c r="B138083" s="76"/>
      <c r="C138083" s="75"/>
    </row>
    <row r="138084" spans="2:3" x14ac:dyDescent="0.25">
      <c r="B138084" s="76"/>
      <c r="C138084" s="75"/>
    </row>
    <row r="138085" spans="2:3" x14ac:dyDescent="0.25">
      <c r="B138085" s="76"/>
      <c r="C138085" s="75"/>
    </row>
    <row r="138086" spans="2:3" x14ac:dyDescent="0.25">
      <c r="B138086" s="76"/>
      <c r="C138086" s="75"/>
    </row>
    <row r="138087" spans="2:3" x14ac:dyDescent="0.25">
      <c r="B138087" s="76"/>
      <c r="C138087" s="75"/>
    </row>
    <row r="138197" spans="2:3" x14ac:dyDescent="0.25">
      <c r="B138197" s="76"/>
      <c r="C138197" s="75"/>
    </row>
    <row r="138198" spans="2:3" x14ac:dyDescent="0.25">
      <c r="B138198" s="76"/>
      <c r="C138198" s="75"/>
    </row>
    <row r="138199" spans="2:3" x14ac:dyDescent="0.25">
      <c r="B138199" s="76"/>
      <c r="C138199" s="75"/>
    </row>
    <row r="138200" spans="2:3" x14ac:dyDescent="0.25">
      <c r="B138200" s="76"/>
      <c r="C138200" s="75"/>
    </row>
    <row r="138201" spans="2:3" x14ac:dyDescent="0.25">
      <c r="B138201" s="76"/>
      <c r="C138201" s="75"/>
    </row>
    <row r="138202" spans="2:3" x14ac:dyDescent="0.25">
      <c r="B138202" s="76"/>
      <c r="C138202" s="75"/>
    </row>
    <row r="138203" spans="2:3" x14ac:dyDescent="0.25">
      <c r="B138203" s="76"/>
      <c r="C138203" s="75"/>
    </row>
    <row r="138204" spans="2:3" x14ac:dyDescent="0.25">
      <c r="B138204" s="76"/>
      <c r="C138204" s="75"/>
    </row>
    <row r="138205" spans="2:3" x14ac:dyDescent="0.25">
      <c r="B138205" s="76"/>
      <c r="C138205" s="75"/>
    </row>
    <row r="138206" spans="2:3" x14ac:dyDescent="0.25">
      <c r="B138206" s="76"/>
      <c r="C138206" s="75"/>
    </row>
    <row r="138207" spans="2:3" x14ac:dyDescent="0.25">
      <c r="B138207" s="76"/>
      <c r="C138207" s="75"/>
    </row>
    <row r="138208" spans="2:3" x14ac:dyDescent="0.25">
      <c r="B138208" s="76"/>
      <c r="C138208" s="75"/>
    </row>
    <row r="138209" spans="2:3" x14ac:dyDescent="0.25">
      <c r="B138209" s="76"/>
      <c r="C138209" s="75"/>
    </row>
    <row r="138319" spans="2:3" x14ac:dyDescent="0.25">
      <c r="B138319" s="76"/>
      <c r="C138319" s="75"/>
    </row>
    <row r="138320" spans="2:3" x14ac:dyDescent="0.25">
      <c r="B138320" s="76"/>
      <c r="C138320" s="75"/>
    </row>
    <row r="138321" spans="2:3" x14ac:dyDescent="0.25">
      <c r="B138321" s="76"/>
      <c r="C138321" s="75"/>
    </row>
    <row r="138322" spans="2:3" x14ac:dyDescent="0.25">
      <c r="B138322" s="76"/>
      <c r="C138322" s="75"/>
    </row>
    <row r="138323" spans="2:3" x14ac:dyDescent="0.25">
      <c r="B138323" s="76"/>
      <c r="C138323" s="75"/>
    </row>
    <row r="138324" spans="2:3" x14ac:dyDescent="0.25">
      <c r="B138324" s="76"/>
      <c r="C138324" s="75"/>
    </row>
    <row r="138325" spans="2:3" x14ac:dyDescent="0.25">
      <c r="B138325" s="76"/>
      <c r="C138325" s="75"/>
    </row>
    <row r="138326" spans="2:3" x14ac:dyDescent="0.25">
      <c r="B138326" s="76"/>
      <c r="C138326" s="75"/>
    </row>
    <row r="138327" spans="2:3" x14ac:dyDescent="0.25">
      <c r="B138327" s="76"/>
      <c r="C138327" s="75"/>
    </row>
    <row r="138328" spans="2:3" x14ac:dyDescent="0.25">
      <c r="B138328" s="76"/>
      <c r="C138328" s="75"/>
    </row>
    <row r="138329" spans="2:3" x14ac:dyDescent="0.25">
      <c r="B138329" s="76"/>
      <c r="C138329" s="75"/>
    </row>
    <row r="138330" spans="2:3" x14ac:dyDescent="0.25">
      <c r="B138330" s="76"/>
      <c r="C138330" s="75"/>
    </row>
    <row r="138331" spans="2:3" x14ac:dyDescent="0.25">
      <c r="B138331" s="76"/>
      <c r="C138331" s="75"/>
    </row>
    <row r="138441" spans="2:3" x14ac:dyDescent="0.25">
      <c r="B138441" s="76"/>
      <c r="C138441" s="75"/>
    </row>
    <row r="138442" spans="2:3" x14ac:dyDescent="0.25">
      <c r="B138442" s="76"/>
      <c r="C138442" s="75"/>
    </row>
    <row r="138443" spans="2:3" x14ac:dyDescent="0.25">
      <c r="B138443" s="76"/>
      <c r="C138443" s="75"/>
    </row>
    <row r="138444" spans="2:3" x14ac:dyDescent="0.25">
      <c r="B138444" s="76"/>
      <c r="C138444" s="75"/>
    </row>
    <row r="138445" spans="2:3" x14ac:dyDescent="0.25">
      <c r="B138445" s="76"/>
      <c r="C138445" s="75"/>
    </row>
    <row r="138446" spans="2:3" x14ac:dyDescent="0.25">
      <c r="B138446" s="76"/>
      <c r="C138446" s="75"/>
    </row>
    <row r="138447" spans="2:3" x14ac:dyDescent="0.25">
      <c r="B138447" s="76"/>
      <c r="C138447" s="75"/>
    </row>
    <row r="138448" spans="2:3" x14ac:dyDescent="0.25">
      <c r="B138448" s="76"/>
      <c r="C138448" s="75"/>
    </row>
    <row r="138449" spans="2:3" x14ac:dyDescent="0.25">
      <c r="B138449" s="76"/>
      <c r="C138449" s="75"/>
    </row>
    <row r="138450" spans="2:3" x14ac:dyDescent="0.25">
      <c r="B138450" s="76"/>
      <c r="C138450" s="75"/>
    </row>
    <row r="138451" spans="2:3" x14ac:dyDescent="0.25">
      <c r="B138451" s="76"/>
      <c r="C138451" s="75"/>
    </row>
    <row r="138452" spans="2:3" x14ac:dyDescent="0.25">
      <c r="B138452" s="76"/>
      <c r="C138452" s="75"/>
    </row>
    <row r="138453" spans="2:3" x14ac:dyDescent="0.25">
      <c r="B138453" s="76"/>
      <c r="C138453" s="75"/>
    </row>
    <row r="138563" spans="2:3" x14ac:dyDescent="0.25">
      <c r="B138563" s="76"/>
      <c r="C138563" s="75"/>
    </row>
    <row r="138564" spans="2:3" x14ac:dyDescent="0.25">
      <c r="B138564" s="76"/>
      <c r="C138564" s="75"/>
    </row>
    <row r="138565" spans="2:3" x14ac:dyDescent="0.25">
      <c r="B138565" s="76"/>
      <c r="C138565" s="75"/>
    </row>
    <row r="138566" spans="2:3" x14ac:dyDescent="0.25">
      <c r="B138566" s="76"/>
      <c r="C138566" s="75"/>
    </row>
    <row r="138567" spans="2:3" x14ac:dyDescent="0.25">
      <c r="B138567" s="76"/>
      <c r="C138567" s="75"/>
    </row>
    <row r="138568" spans="2:3" x14ac:dyDescent="0.25">
      <c r="B138568" s="76"/>
      <c r="C138568" s="75"/>
    </row>
    <row r="138569" spans="2:3" x14ac:dyDescent="0.25">
      <c r="B138569" s="76"/>
      <c r="C138569" s="75"/>
    </row>
    <row r="138570" spans="2:3" x14ac:dyDescent="0.25">
      <c r="B138570" s="76"/>
      <c r="C138570" s="75"/>
    </row>
    <row r="138571" spans="2:3" x14ac:dyDescent="0.25">
      <c r="B138571" s="76"/>
      <c r="C138571" s="75"/>
    </row>
    <row r="138572" spans="2:3" x14ac:dyDescent="0.25">
      <c r="B138572" s="76"/>
      <c r="C138572" s="75"/>
    </row>
    <row r="138573" spans="2:3" x14ac:dyDescent="0.25">
      <c r="B138573" s="76"/>
      <c r="C138573" s="75"/>
    </row>
    <row r="138574" spans="2:3" x14ac:dyDescent="0.25">
      <c r="B138574" s="76"/>
      <c r="C138574" s="75"/>
    </row>
    <row r="138575" spans="2:3" x14ac:dyDescent="0.25">
      <c r="B138575" s="76"/>
      <c r="C138575" s="75"/>
    </row>
    <row r="138685" spans="2:3" x14ac:dyDescent="0.25">
      <c r="B138685" s="76"/>
      <c r="C138685" s="75"/>
    </row>
    <row r="138686" spans="2:3" x14ac:dyDescent="0.25">
      <c r="B138686" s="76"/>
      <c r="C138686" s="75"/>
    </row>
    <row r="138687" spans="2:3" x14ac:dyDescent="0.25">
      <c r="B138687" s="76"/>
      <c r="C138687" s="75"/>
    </row>
    <row r="138688" spans="2:3" x14ac:dyDescent="0.25">
      <c r="B138688" s="76"/>
      <c r="C138688" s="75"/>
    </row>
    <row r="138689" spans="2:3" x14ac:dyDescent="0.25">
      <c r="B138689" s="76"/>
      <c r="C138689" s="75"/>
    </row>
    <row r="138690" spans="2:3" x14ac:dyDescent="0.25">
      <c r="B138690" s="76"/>
      <c r="C138690" s="75"/>
    </row>
    <row r="138691" spans="2:3" x14ac:dyDescent="0.25">
      <c r="B138691" s="76"/>
      <c r="C138691" s="75"/>
    </row>
    <row r="138692" spans="2:3" x14ac:dyDescent="0.25">
      <c r="B138692" s="76"/>
      <c r="C138692" s="75"/>
    </row>
    <row r="138693" spans="2:3" x14ac:dyDescent="0.25">
      <c r="B138693" s="76"/>
      <c r="C138693" s="75"/>
    </row>
    <row r="138694" spans="2:3" x14ac:dyDescent="0.25">
      <c r="B138694" s="76"/>
      <c r="C138694" s="75"/>
    </row>
    <row r="138695" spans="2:3" x14ac:dyDescent="0.25">
      <c r="B138695" s="76"/>
      <c r="C138695" s="75"/>
    </row>
    <row r="138696" spans="2:3" x14ac:dyDescent="0.25">
      <c r="B138696" s="76"/>
      <c r="C138696" s="75"/>
    </row>
    <row r="138697" spans="2:3" x14ac:dyDescent="0.25">
      <c r="B138697" s="76"/>
      <c r="C138697" s="75"/>
    </row>
    <row r="138807" spans="2:3" x14ac:dyDescent="0.25">
      <c r="B138807" s="76"/>
      <c r="C138807" s="75"/>
    </row>
    <row r="138808" spans="2:3" x14ac:dyDescent="0.25">
      <c r="B138808" s="76"/>
      <c r="C138808" s="75"/>
    </row>
    <row r="138809" spans="2:3" x14ac:dyDescent="0.25">
      <c r="B138809" s="76"/>
      <c r="C138809" s="75"/>
    </row>
    <row r="138810" spans="2:3" x14ac:dyDescent="0.25">
      <c r="B138810" s="76"/>
      <c r="C138810" s="75"/>
    </row>
    <row r="138811" spans="2:3" x14ac:dyDescent="0.25">
      <c r="B138811" s="76"/>
      <c r="C138811" s="75"/>
    </row>
    <row r="138812" spans="2:3" x14ac:dyDescent="0.25">
      <c r="B138812" s="76"/>
      <c r="C138812" s="75"/>
    </row>
    <row r="138813" spans="2:3" x14ac:dyDescent="0.25">
      <c r="B138813" s="76"/>
      <c r="C138813" s="75"/>
    </row>
    <row r="138814" spans="2:3" x14ac:dyDescent="0.25">
      <c r="B138814" s="76"/>
      <c r="C138814" s="75"/>
    </row>
    <row r="138815" spans="2:3" x14ac:dyDescent="0.25">
      <c r="B138815" s="76"/>
      <c r="C138815" s="75"/>
    </row>
    <row r="138816" spans="2:3" x14ac:dyDescent="0.25">
      <c r="B138816" s="76"/>
      <c r="C138816" s="75"/>
    </row>
    <row r="138817" spans="2:3" x14ac:dyDescent="0.25">
      <c r="B138817" s="76"/>
      <c r="C138817" s="75"/>
    </row>
    <row r="138818" spans="2:3" x14ac:dyDescent="0.25">
      <c r="B138818" s="76"/>
      <c r="C138818" s="75"/>
    </row>
    <row r="138819" spans="2:3" x14ac:dyDescent="0.25">
      <c r="B138819" s="76"/>
      <c r="C138819" s="75"/>
    </row>
    <row r="138929" spans="2:3" x14ac:dyDescent="0.25">
      <c r="B138929" s="76"/>
      <c r="C138929" s="75"/>
    </row>
    <row r="138930" spans="2:3" x14ac:dyDescent="0.25">
      <c r="B138930" s="76"/>
      <c r="C138930" s="75"/>
    </row>
    <row r="138931" spans="2:3" x14ac:dyDescent="0.25">
      <c r="B138931" s="76"/>
      <c r="C138931" s="75"/>
    </row>
    <row r="138932" spans="2:3" x14ac:dyDescent="0.25">
      <c r="B138932" s="76"/>
      <c r="C138932" s="75"/>
    </row>
    <row r="138933" spans="2:3" x14ac:dyDescent="0.25">
      <c r="B138933" s="76"/>
      <c r="C138933" s="75"/>
    </row>
    <row r="138934" spans="2:3" x14ac:dyDescent="0.25">
      <c r="B138934" s="76"/>
      <c r="C138934" s="75"/>
    </row>
    <row r="138935" spans="2:3" x14ac:dyDescent="0.25">
      <c r="B138935" s="76"/>
      <c r="C138935" s="75"/>
    </row>
    <row r="138936" spans="2:3" x14ac:dyDescent="0.25">
      <c r="B138936" s="76"/>
      <c r="C138936" s="75"/>
    </row>
    <row r="138937" spans="2:3" x14ac:dyDescent="0.25">
      <c r="B138937" s="76"/>
      <c r="C138937" s="75"/>
    </row>
    <row r="138938" spans="2:3" x14ac:dyDescent="0.25">
      <c r="B138938" s="76"/>
      <c r="C138938" s="75"/>
    </row>
    <row r="138939" spans="2:3" x14ac:dyDescent="0.25">
      <c r="B138939" s="76"/>
      <c r="C138939" s="75"/>
    </row>
    <row r="138940" spans="2:3" x14ac:dyDescent="0.25">
      <c r="B138940" s="76"/>
      <c r="C138940" s="75"/>
    </row>
    <row r="138941" spans="2:3" x14ac:dyDescent="0.25">
      <c r="B138941" s="76"/>
      <c r="C138941" s="75"/>
    </row>
    <row r="139051" spans="2:3" x14ac:dyDescent="0.25">
      <c r="B139051" s="76"/>
      <c r="C139051" s="75"/>
    </row>
    <row r="139052" spans="2:3" x14ac:dyDescent="0.25">
      <c r="B139052" s="76"/>
      <c r="C139052" s="75"/>
    </row>
    <row r="139053" spans="2:3" x14ac:dyDescent="0.25">
      <c r="B139053" s="76"/>
      <c r="C139053" s="75"/>
    </row>
    <row r="139054" spans="2:3" x14ac:dyDescent="0.25">
      <c r="B139054" s="76"/>
      <c r="C139054" s="75"/>
    </row>
    <row r="139055" spans="2:3" x14ac:dyDescent="0.25">
      <c r="B139055" s="76"/>
      <c r="C139055" s="75"/>
    </row>
    <row r="139056" spans="2:3" x14ac:dyDescent="0.25">
      <c r="B139056" s="76"/>
      <c r="C139056" s="75"/>
    </row>
    <row r="139057" spans="2:3" x14ac:dyDescent="0.25">
      <c r="B139057" s="76"/>
      <c r="C139057" s="75"/>
    </row>
    <row r="139058" spans="2:3" x14ac:dyDescent="0.25">
      <c r="B139058" s="76"/>
      <c r="C139058" s="75"/>
    </row>
    <row r="139059" spans="2:3" x14ac:dyDescent="0.25">
      <c r="B139059" s="76"/>
      <c r="C139059" s="75"/>
    </row>
    <row r="139060" spans="2:3" x14ac:dyDescent="0.25">
      <c r="B139060" s="76"/>
      <c r="C139060" s="75"/>
    </row>
    <row r="139061" spans="2:3" x14ac:dyDescent="0.25">
      <c r="B139061" s="76"/>
      <c r="C139061" s="75"/>
    </row>
    <row r="139062" spans="2:3" x14ac:dyDescent="0.25">
      <c r="B139062" s="76"/>
      <c r="C139062" s="75"/>
    </row>
    <row r="139063" spans="2:3" x14ac:dyDescent="0.25">
      <c r="B139063" s="76"/>
      <c r="C139063" s="75"/>
    </row>
    <row r="139173" spans="2:3" x14ac:dyDescent="0.25">
      <c r="B139173" s="76"/>
      <c r="C139173" s="75"/>
    </row>
    <row r="139174" spans="2:3" x14ac:dyDescent="0.25">
      <c r="B139174" s="76"/>
      <c r="C139174" s="75"/>
    </row>
    <row r="139175" spans="2:3" x14ac:dyDescent="0.25">
      <c r="B139175" s="76"/>
      <c r="C139175" s="75"/>
    </row>
    <row r="139176" spans="2:3" x14ac:dyDescent="0.25">
      <c r="B139176" s="76"/>
      <c r="C139176" s="75"/>
    </row>
    <row r="139177" spans="2:3" x14ac:dyDescent="0.25">
      <c r="B139177" s="76"/>
      <c r="C139177" s="75"/>
    </row>
    <row r="139178" spans="2:3" x14ac:dyDescent="0.25">
      <c r="B139178" s="76"/>
      <c r="C139178" s="75"/>
    </row>
    <row r="139179" spans="2:3" x14ac:dyDescent="0.25">
      <c r="B139179" s="76"/>
      <c r="C139179" s="75"/>
    </row>
    <row r="139180" spans="2:3" x14ac:dyDescent="0.25">
      <c r="B139180" s="76"/>
      <c r="C139180" s="75"/>
    </row>
    <row r="139181" spans="2:3" x14ac:dyDescent="0.25">
      <c r="B139181" s="76"/>
      <c r="C139181" s="75"/>
    </row>
    <row r="139182" spans="2:3" x14ac:dyDescent="0.25">
      <c r="B139182" s="76"/>
      <c r="C139182" s="75"/>
    </row>
    <row r="139183" spans="2:3" x14ac:dyDescent="0.25">
      <c r="B139183" s="76"/>
      <c r="C139183" s="75"/>
    </row>
    <row r="139184" spans="2:3" x14ac:dyDescent="0.25">
      <c r="B139184" s="76"/>
      <c r="C139184" s="75"/>
    </row>
    <row r="139185" spans="2:3" x14ac:dyDescent="0.25">
      <c r="B139185" s="76"/>
      <c r="C139185" s="75"/>
    </row>
    <row r="139295" spans="2:3" x14ac:dyDescent="0.25">
      <c r="B139295" s="76"/>
      <c r="C139295" s="75"/>
    </row>
    <row r="139296" spans="2:3" x14ac:dyDescent="0.25">
      <c r="B139296" s="76"/>
      <c r="C139296" s="75"/>
    </row>
    <row r="139297" spans="2:3" x14ac:dyDescent="0.25">
      <c r="B139297" s="76"/>
      <c r="C139297" s="75"/>
    </row>
    <row r="139298" spans="2:3" x14ac:dyDescent="0.25">
      <c r="B139298" s="76"/>
      <c r="C139298" s="75"/>
    </row>
    <row r="139299" spans="2:3" x14ac:dyDescent="0.25">
      <c r="B139299" s="76"/>
      <c r="C139299" s="75"/>
    </row>
    <row r="139300" spans="2:3" x14ac:dyDescent="0.25">
      <c r="B139300" s="76"/>
      <c r="C139300" s="75"/>
    </row>
    <row r="139301" spans="2:3" x14ac:dyDescent="0.25">
      <c r="B139301" s="76"/>
      <c r="C139301" s="75"/>
    </row>
    <row r="139302" spans="2:3" x14ac:dyDescent="0.25">
      <c r="B139302" s="76"/>
      <c r="C139302" s="75"/>
    </row>
    <row r="139303" spans="2:3" x14ac:dyDescent="0.25">
      <c r="B139303" s="76"/>
      <c r="C139303" s="75"/>
    </row>
    <row r="139304" spans="2:3" x14ac:dyDescent="0.25">
      <c r="B139304" s="76"/>
      <c r="C139304" s="75"/>
    </row>
    <row r="139305" spans="2:3" x14ac:dyDescent="0.25">
      <c r="B139305" s="76"/>
      <c r="C139305" s="75"/>
    </row>
    <row r="139306" spans="2:3" x14ac:dyDescent="0.25">
      <c r="B139306" s="76"/>
      <c r="C139306" s="75"/>
    </row>
    <row r="139307" spans="2:3" x14ac:dyDescent="0.25">
      <c r="B139307" s="76"/>
      <c r="C139307" s="75"/>
    </row>
    <row r="139417" spans="2:3" x14ac:dyDescent="0.25">
      <c r="B139417" s="76"/>
      <c r="C139417" s="75"/>
    </row>
    <row r="139418" spans="2:3" x14ac:dyDescent="0.25">
      <c r="B139418" s="76"/>
      <c r="C139418" s="75"/>
    </row>
    <row r="139419" spans="2:3" x14ac:dyDescent="0.25">
      <c r="B139419" s="76"/>
      <c r="C139419" s="75"/>
    </row>
    <row r="139420" spans="2:3" x14ac:dyDescent="0.25">
      <c r="B139420" s="76"/>
      <c r="C139420" s="75"/>
    </row>
    <row r="139421" spans="2:3" x14ac:dyDescent="0.25">
      <c r="B139421" s="76"/>
      <c r="C139421" s="75"/>
    </row>
    <row r="139422" spans="2:3" x14ac:dyDescent="0.25">
      <c r="B139422" s="76"/>
      <c r="C139422" s="75"/>
    </row>
    <row r="139423" spans="2:3" x14ac:dyDescent="0.25">
      <c r="B139423" s="76"/>
      <c r="C139423" s="75"/>
    </row>
    <row r="139424" spans="2:3" x14ac:dyDescent="0.25">
      <c r="B139424" s="76"/>
      <c r="C139424" s="75"/>
    </row>
    <row r="139425" spans="2:3" x14ac:dyDescent="0.25">
      <c r="B139425" s="76"/>
      <c r="C139425" s="75"/>
    </row>
    <row r="139426" spans="2:3" x14ac:dyDescent="0.25">
      <c r="B139426" s="76"/>
      <c r="C139426" s="75"/>
    </row>
    <row r="139427" spans="2:3" x14ac:dyDescent="0.25">
      <c r="B139427" s="76"/>
      <c r="C139427" s="75"/>
    </row>
    <row r="139428" spans="2:3" x14ac:dyDescent="0.25">
      <c r="B139428" s="76"/>
      <c r="C139428" s="75"/>
    </row>
    <row r="139429" spans="2:3" x14ac:dyDescent="0.25">
      <c r="B139429" s="76"/>
      <c r="C139429" s="75"/>
    </row>
    <row r="139539" spans="2:3" x14ac:dyDescent="0.25">
      <c r="B139539" s="76"/>
      <c r="C139539" s="75"/>
    </row>
    <row r="139540" spans="2:3" x14ac:dyDescent="0.25">
      <c r="B139540" s="76"/>
      <c r="C139540" s="75"/>
    </row>
    <row r="139541" spans="2:3" x14ac:dyDescent="0.25">
      <c r="B139541" s="76"/>
      <c r="C139541" s="75"/>
    </row>
    <row r="139542" spans="2:3" x14ac:dyDescent="0.25">
      <c r="B139542" s="76"/>
      <c r="C139542" s="75"/>
    </row>
    <row r="139543" spans="2:3" x14ac:dyDescent="0.25">
      <c r="B139543" s="76"/>
      <c r="C139543" s="75"/>
    </row>
    <row r="139544" spans="2:3" x14ac:dyDescent="0.25">
      <c r="B139544" s="76"/>
      <c r="C139544" s="75"/>
    </row>
    <row r="139545" spans="2:3" x14ac:dyDescent="0.25">
      <c r="B139545" s="76"/>
      <c r="C139545" s="75"/>
    </row>
    <row r="139546" spans="2:3" x14ac:dyDescent="0.25">
      <c r="B139546" s="76"/>
      <c r="C139546" s="75"/>
    </row>
    <row r="139547" spans="2:3" x14ac:dyDescent="0.25">
      <c r="B139547" s="76"/>
      <c r="C139547" s="75"/>
    </row>
    <row r="139548" spans="2:3" x14ac:dyDescent="0.25">
      <c r="B139548" s="76"/>
      <c r="C139548" s="75"/>
    </row>
    <row r="139549" spans="2:3" x14ac:dyDescent="0.25">
      <c r="B139549" s="76"/>
      <c r="C139549" s="75"/>
    </row>
    <row r="139550" spans="2:3" x14ac:dyDescent="0.25">
      <c r="B139550" s="76"/>
      <c r="C139550" s="75"/>
    </row>
    <row r="139551" spans="2:3" x14ac:dyDescent="0.25">
      <c r="B139551" s="76"/>
      <c r="C139551" s="75"/>
    </row>
    <row r="139661" spans="2:3" x14ac:dyDescent="0.25">
      <c r="B139661" s="76"/>
      <c r="C139661" s="75"/>
    </row>
    <row r="139662" spans="2:3" x14ac:dyDescent="0.25">
      <c r="B139662" s="76"/>
      <c r="C139662" s="75"/>
    </row>
    <row r="139663" spans="2:3" x14ac:dyDescent="0.25">
      <c r="B139663" s="76"/>
      <c r="C139663" s="75"/>
    </row>
    <row r="139664" spans="2:3" x14ac:dyDescent="0.25">
      <c r="B139664" s="76"/>
      <c r="C139664" s="75"/>
    </row>
    <row r="139665" spans="2:3" x14ac:dyDescent="0.25">
      <c r="B139665" s="76"/>
      <c r="C139665" s="75"/>
    </row>
    <row r="139666" spans="2:3" x14ac:dyDescent="0.25">
      <c r="B139666" s="76"/>
      <c r="C139666" s="75"/>
    </row>
    <row r="139667" spans="2:3" x14ac:dyDescent="0.25">
      <c r="B139667" s="76"/>
      <c r="C139667" s="75"/>
    </row>
    <row r="139668" spans="2:3" x14ac:dyDescent="0.25">
      <c r="B139668" s="76"/>
      <c r="C139668" s="75"/>
    </row>
    <row r="139669" spans="2:3" x14ac:dyDescent="0.25">
      <c r="B139669" s="76"/>
      <c r="C139669" s="75"/>
    </row>
    <row r="139670" spans="2:3" x14ac:dyDescent="0.25">
      <c r="B139670" s="76"/>
      <c r="C139670" s="75"/>
    </row>
    <row r="139671" spans="2:3" x14ac:dyDescent="0.25">
      <c r="B139671" s="76"/>
      <c r="C139671" s="75"/>
    </row>
    <row r="139672" spans="2:3" x14ac:dyDescent="0.25">
      <c r="B139672" s="76"/>
      <c r="C139672" s="75"/>
    </row>
    <row r="139673" spans="2:3" x14ac:dyDescent="0.25">
      <c r="B139673" s="76"/>
      <c r="C139673" s="75"/>
    </row>
    <row r="139783" spans="2:3" x14ac:dyDescent="0.25">
      <c r="B139783" s="76"/>
      <c r="C139783" s="75"/>
    </row>
    <row r="139784" spans="2:3" x14ac:dyDescent="0.25">
      <c r="B139784" s="76"/>
      <c r="C139784" s="75"/>
    </row>
    <row r="139785" spans="2:3" x14ac:dyDescent="0.25">
      <c r="B139785" s="76"/>
      <c r="C139785" s="75"/>
    </row>
    <row r="139786" spans="2:3" x14ac:dyDescent="0.25">
      <c r="B139786" s="76"/>
      <c r="C139786" s="75"/>
    </row>
    <row r="139787" spans="2:3" x14ac:dyDescent="0.25">
      <c r="B139787" s="76"/>
      <c r="C139787" s="75"/>
    </row>
    <row r="139788" spans="2:3" x14ac:dyDescent="0.25">
      <c r="B139788" s="76"/>
      <c r="C139788" s="75"/>
    </row>
    <row r="139789" spans="2:3" x14ac:dyDescent="0.25">
      <c r="B139789" s="76"/>
      <c r="C139789" s="75"/>
    </row>
    <row r="139790" spans="2:3" x14ac:dyDescent="0.25">
      <c r="B139790" s="76"/>
      <c r="C139790" s="75"/>
    </row>
    <row r="139791" spans="2:3" x14ac:dyDescent="0.25">
      <c r="B139791" s="76"/>
      <c r="C139791" s="75"/>
    </row>
    <row r="139792" spans="2:3" x14ac:dyDescent="0.25">
      <c r="B139792" s="76"/>
      <c r="C139792" s="75"/>
    </row>
    <row r="139793" spans="2:3" x14ac:dyDescent="0.25">
      <c r="B139793" s="76"/>
      <c r="C139793" s="75"/>
    </row>
    <row r="139794" spans="2:3" x14ac:dyDescent="0.25">
      <c r="B139794" s="76"/>
      <c r="C139794" s="75"/>
    </row>
    <row r="139795" spans="2:3" x14ac:dyDescent="0.25">
      <c r="B139795" s="76"/>
      <c r="C139795" s="75"/>
    </row>
    <row r="139905" spans="2:3" x14ac:dyDescent="0.25">
      <c r="B139905" s="76"/>
      <c r="C139905" s="75"/>
    </row>
    <row r="139906" spans="2:3" x14ac:dyDescent="0.25">
      <c r="B139906" s="76"/>
      <c r="C139906" s="75"/>
    </row>
    <row r="139907" spans="2:3" x14ac:dyDescent="0.25">
      <c r="B139907" s="76"/>
      <c r="C139907" s="75"/>
    </row>
    <row r="139908" spans="2:3" x14ac:dyDescent="0.25">
      <c r="B139908" s="76"/>
      <c r="C139908" s="75"/>
    </row>
    <row r="139909" spans="2:3" x14ac:dyDescent="0.25">
      <c r="B139909" s="76"/>
      <c r="C139909" s="75"/>
    </row>
    <row r="139910" spans="2:3" x14ac:dyDescent="0.25">
      <c r="B139910" s="76"/>
      <c r="C139910" s="75"/>
    </row>
    <row r="139911" spans="2:3" x14ac:dyDescent="0.25">
      <c r="B139911" s="76"/>
      <c r="C139911" s="75"/>
    </row>
    <row r="139912" spans="2:3" x14ac:dyDescent="0.25">
      <c r="B139912" s="76"/>
      <c r="C139912" s="75"/>
    </row>
    <row r="139913" spans="2:3" x14ac:dyDescent="0.25">
      <c r="B139913" s="76"/>
      <c r="C139913" s="75"/>
    </row>
    <row r="139914" spans="2:3" x14ac:dyDescent="0.25">
      <c r="B139914" s="76"/>
      <c r="C139914" s="75"/>
    </row>
    <row r="139915" spans="2:3" x14ac:dyDescent="0.25">
      <c r="B139915" s="76"/>
      <c r="C139915" s="75"/>
    </row>
    <row r="139916" spans="2:3" x14ac:dyDescent="0.25">
      <c r="B139916" s="76"/>
      <c r="C139916" s="75"/>
    </row>
    <row r="139917" spans="2:3" x14ac:dyDescent="0.25">
      <c r="B139917" s="76"/>
      <c r="C139917" s="75"/>
    </row>
    <row r="140027" spans="2:3" x14ac:dyDescent="0.25">
      <c r="B140027" s="76"/>
      <c r="C140027" s="75"/>
    </row>
    <row r="140028" spans="2:3" x14ac:dyDescent="0.25">
      <c r="B140028" s="76"/>
      <c r="C140028" s="75"/>
    </row>
    <row r="140029" spans="2:3" x14ac:dyDescent="0.25">
      <c r="B140029" s="76"/>
      <c r="C140029" s="75"/>
    </row>
    <row r="140030" spans="2:3" x14ac:dyDescent="0.25">
      <c r="B140030" s="76"/>
      <c r="C140030" s="75"/>
    </row>
    <row r="140031" spans="2:3" x14ac:dyDescent="0.25">
      <c r="B140031" s="76"/>
      <c r="C140031" s="75"/>
    </row>
    <row r="140032" spans="2:3" x14ac:dyDescent="0.25">
      <c r="B140032" s="76"/>
      <c r="C140032" s="75"/>
    </row>
    <row r="140033" spans="2:3" x14ac:dyDescent="0.25">
      <c r="B140033" s="76"/>
      <c r="C140033" s="75"/>
    </row>
    <row r="140034" spans="2:3" x14ac:dyDescent="0.25">
      <c r="B140034" s="76"/>
      <c r="C140034" s="75"/>
    </row>
    <row r="140035" spans="2:3" x14ac:dyDescent="0.25">
      <c r="B140035" s="76"/>
      <c r="C140035" s="75"/>
    </row>
    <row r="140036" spans="2:3" x14ac:dyDescent="0.25">
      <c r="B140036" s="76"/>
      <c r="C140036" s="75"/>
    </row>
    <row r="140037" spans="2:3" x14ac:dyDescent="0.25">
      <c r="B140037" s="76"/>
      <c r="C140037" s="75"/>
    </row>
    <row r="140038" spans="2:3" x14ac:dyDescent="0.25">
      <c r="B140038" s="76"/>
      <c r="C140038" s="75"/>
    </row>
    <row r="140039" spans="2:3" x14ac:dyDescent="0.25">
      <c r="B140039" s="76"/>
      <c r="C140039" s="75"/>
    </row>
    <row r="140149" spans="2:3" x14ac:dyDescent="0.25">
      <c r="B140149" s="76"/>
      <c r="C140149" s="75"/>
    </row>
    <row r="140150" spans="2:3" x14ac:dyDescent="0.25">
      <c r="B140150" s="76"/>
      <c r="C140150" s="75"/>
    </row>
    <row r="140151" spans="2:3" x14ac:dyDescent="0.25">
      <c r="B140151" s="76"/>
      <c r="C140151" s="75"/>
    </row>
    <row r="140152" spans="2:3" x14ac:dyDescent="0.25">
      <c r="B140152" s="76"/>
      <c r="C140152" s="75"/>
    </row>
    <row r="140153" spans="2:3" x14ac:dyDescent="0.25">
      <c r="B140153" s="76"/>
      <c r="C140153" s="75"/>
    </row>
    <row r="140154" spans="2:3" x14ac:dyDescent="0.25">
      <c r="B140154" s="76"/>
      <c r="C140154" s="75"/>
    </row>
    <row r="140155" spans="2:3" x14ac:dyDescent="0.25">
      <c r="B140155" s="76"/>
      <c r="C140155" s="75"/>
    </row>
    <row r="140156" spans="2:3" x14ac:dyDescent="0.25">
      <c r="B140156" s="76"/>
      <c r="C140156" s="75"/>
    </row>
    <row r="140157" spans="2:3" x14ac:dyDescent="0.25">
      <c r="B140157" s="76"/>
      <c r="C140157" s="75"/>
    </row>
    <row r="140158" spans="2:3" x14ac:dyDescent="0.25">
      <c r="B140158" s="76"/>
      <c r="C140158" s="75"/>
    </row>
    <row r="140159" spans="2:3" x14ac:dyDescent="0.25">
      <c r="B140159" s="76"/>
      <c r="C140159" s="75"/>
    </row>
    <row r="140160" spans="2:3" x14ac:dyDescent="0.25">
      <c r="B140160" s="76"/>
      <c r="C140160" s="75"/>
    </row>
    <row r="140161" spans="2:3" x14ac:dyDescent="0.25">
      <c r="B140161" s="76"/>
      <c r="C140161" s="75"/>
    </row>
    <row r="140271" spans="2:3" x14ac:dyDescent="0.25">
      <c r="B140271" s="76"/>
      <c r="C140271" s="75"/>
    </row>
    <row r="140272" spans="2:3" x14ac:dyDescent="0.25">
      <c r="B140272" s="76"/>
      <c r="C140272" s="75"/>
    </row>
    <row r="140273" spans="2:3" x14ac:dyDescent="0.25">
      <c r="B140273" s="76"/>
      <c r="C140273" s="75"/>
    </row>
    <row r="140274" spans="2:3" x14ac:dyDescent="0.25">
      <c r="B140274" s="76"/>
      <c r="C140274" s="75"/>
    </row>
    <row r="140275" spans="2:3" x14ac:dyDescent="0.25">
      <c r="B140275" s="76"/>
      <c r="C140275" s="75"/>
    </row>
    <row r="140276" spans="2:3" x14ac:dyDescent="0.25">
      <c r="B140276" s="76"/>
      <c r="C140276" s="75"/>
    </row>
    <row r="140277" spans="2:3" x14ac:dyDescent="0.25">
      <c r="B140277" s="76"/>
      <c r="C140277" s="75"/>
    </row>
    <row r="140278" spans="2:3" x14ac:dyDescent="0.25">
      <c r="B140278" s="76"/>
      <c r="C140278" s="75"/>
    </row>
    <row r="140279" spans="2:3" x14ac:dyDescent="0.25">
      <c r="B140279" s="76"/>
      <c r="C140279" s="75"/>
    </row>
    <row r="140280" spans="2:3" x14ac:dyDescent="0.25">
      <c r="B140280" s="76"/>
      <c r="C140280" s="75"/>
    </row>
    <row r="140281" spans="2:3" x14ac:dyDescent="0.25">
      <c r="B140281" s="76"/>
      <c r="C140281" s="75"/>
    </row>
    <row r="140282" spans="2:3" x14ac:dyDescent="0.25">
      <c r="B140282" s="76"/>
      <c r="C140282" s="75"/>
    </row>
    <row r="140283" spans="2:3" x14ac:dyDescent="0.25">
      <c r="B140283" s="76"/>
      <c r="C140283" s="75"/>
    </row>
    <row r="140393" spans="2:3" x14ac:dyDescent="0.25">
      <c r="B140393" s="76"/>
      <c r="C140393" s="75"/>
    </row>
    <row r="140394" spans="2:3" x14ac:dyDescent="0.25">
      <c r="B140394" s="76"/>
      <c r="C140394" s="75"/>
    </row>
    <row r="140395" spans="2:3" x14ac:dyDescent="0.25">
      <c r="B140395" s="76"/>
      <c r="C140395" s="75"/>
    </row>
    <row r="140396" spans="2:3" x14ac:dyDescent="0.25">
      <c r="B140396" s="76"/>
      <c r="C140396" s="75"/>
    </row>
    <row r="140397" spans="2:3" x14ac:dyDescent="0.25">
      <c r="B140397" s="76"/>
      <c r="C140397" s="75"/>
    </row>
    <row r="140398" spans="2:3" x14ac:dyDescent="0.25">
      <c r="B140398" s="76"/>
      <c r="C140398" s="75"/>
    </row>
    <row r="140399" spans="2:3" x14ac:dyDescent="0.25">
      <c r="B140399" s="76"/>
      <c r="C140399" s="75"/>
    </row>
    <row r="140400" spans="2:3" x14ac:dyDescent="0.25">
      <c r="B140400" s="76"/>
      <c r="C140400" s="75"/>
    </row>
    <row r="140401" spans="2:3" x14ac:dyDescent="0.25">
      <c r="B140401" s="76"/>
      <c r="C140401" s="75"/>
    </row>
    <row r="140402" spans="2:3" x14ac:dyDescent="0.25">
      <c r="B140402" s="76"/>
      <c r="C140402" s="75"/>
    </row>
    <row r="140403" spans="2:3" x14ac:dyDescent="0.25">
      <c r="B140403" s="76"/>
      <c r="C140403" s="75"/>
    </row>
    <row r="140404" spans="2:3" x14ac:dyDescent="0.25">
      <c r="B140404" s="76"/>
      <c r="C140404" s="75"/>
    </row>
    <row r="140405" spans="2:3" x14ac:dyDescent="0.25">
      <c r="B140405" s="76"/>
      <c r="C140405" s="75"/>
    </row>
    <row r="140515" spans="2:3" x14ac:dyDescent="0.25">
      <c r="B140515" s="76"/>
      <c r="C140515" s="75"/>
    </row>
    <row r="140516" spans="2:3" x14ac:dyDescent="0.25">
      <c r="B140516" s="76"/>
      <c r="C140516" s="75"/>
    </row>
    <row r="140517" spans="2:3" x14ac:dyDescent="0.25">
      <c r="B140517" s="76"/>
      <c r="C140517" s="75"/>
    </row>
    <row r="140518" spans="2:3" x14ac:dyDescent="0.25">
      <c r="B140518" s="76"/>
      <c r="C140518" s="75"/>
    </row>
    <row r="140519" spans="2:3" x14ac:dyDescent="0.25">
      <c r="B140519" s="76"/>
      <c r="C140519" s="75"/>
    </row>
    <row r="140520" spans="2:3" x14ac:dyDescent="0.25">
      <c r="B140520" s="76"/>
      <c r="C140520" s="75"/>
    </row>
    <row r="140521" spans="2:3" x14ac:dyDescent="0.25">
      <c r="B140521" s="76"/>
      <c r="C140521" s="75"/>
    </row>
    <row r="140522" spans="2:3" x14ac:dyDescent="0.25">
      <c r="B140522" s="76"/>
      <c r="C140522" s="75"/>
    </row>
    <row r="140523" spans="2:3" x14ac:dyDescent="0.25">
      <c r="B140523" s="76"/>
      <c r="C140523" s="75"/>
    </row>
    <row r="140524" spans="2:3" x14ac:dyDescent="0.25">
      <c r="B140524" s="76"/>
      <c r="C140524" s="75"/>
    </row>
    <row r="140525" spans="2:3" x14ac:dyDescent="0.25">
      <c r="B140525" s="76"/>
      <c r="C140525" s="75"/>
    </row>
    <row r="140526" spans="2:3" x14ac:dyDescent="0.25">
      <c r="B140526" s="76"/>
      <c r="C140526" s="75"/>
    </row>
    <row r="140527" spans="2:3" x14ac:dyDescent="0.25">
      <c r="B140527" s="76"/>
      <c r="C140527" s="75"/>
    </row>
    <row r="140637" spans="2:3" x14ac:dyDescent="0.25">
      <c r="B140637" s="76"/>
      <c r="C140637" s="75"/>
    </row>
    <row r="140638" spans="2:3" x14ac:dyDescent="0.25">
      <c r="B140638" s="76"/>
      <c r="C140638" s="75"/>
    </row>
    <row r="140639" spans="2:3" x14ac:dyDescent="0.25">
      <c r="B140639" s="76"/>
      <c r="C140639" s="75"/>
    </row>
    <row r="140640" spans="2:3" x14ac:dyDescent="0.25">
      <c r="B140640" s="76"/>
      <c r="C140640" s="75"/>
    </row>
    <row r="140641" spans="2:3" x14ac:dyDescent="0.25">
      <c r="B140641" s="76"/>
      <c r="C140641" s="75"/>
    </row>
    <row r="140642" spans="2:3" x14ac:dyDescent="0.25">
      <c r="B140642" s="76"/>
      <c r="C140642" s="75"/>
    </row>
    <row r="140643" spans="2:3" x14ac:dyDescent="0.25">
      <c r="B140643" s="76"/>
      <c r="C140643" s="75"/>
    </row>
    <row r="140644" spans="2:3" x14ac:dyDescent="0.25">
      <c r="B140644" s="76"/>
      <c r="C140644" s="75"/>
    </row>
    <row r="140645" spans="2:3" x14ac:dyDescent="0.25">
      <c r="B140645" s="76"/>
      <c r="C140645" s="75"/>
    </row>
    <row r="140646" spans="2:3" x14ac:dyDescent="0.25">
      <c r="B140646" s="76"/>
      <c r="C140646" s="75"/>
    </row>
    <row r="140647" spans="2:3" x14ac:dyDescent="0.25">
      <c r="B140647" s="76"/>
      <c r="C140647" s="75"/>
    </row>
    <row r="140648" spans="2:3" x14ac:dyDescent="0.25">
      <c r="B140648" s="76"/>
      <c r="C140648" s="75"/>
    </row>
    <row r="140649" spans="2:3" x14ac:dyDescent="0.25">
      <c r="B140649" s="76"/>
      <c r="C140649" s="75"/>
    </row>
    <row r="140759" spans="2:3" x14ac:dyDescent="0.25">
      <c r="B140759" s="76"/>
      <c r="C140759" s="75"/>
    </row>
    <row r="140760" spans="2:3" x14ac:dyDescent="0.25">
      <c r="B140760" s="76"/>
      <c r="C140760" s="75"/>
    </row>
    <row r="140761" spans="2:3" x14ac:dyDescent="0.25">
      <c r="B140761" s="76"/>
      <c r="C140761" s="75"/>
    </row>
    <row r="140762" spans="2:3" x14ac:dyDescent="0.25">
      <c r="B140762" s="76"/>
      <c r="C140762" s="75"/>
    </row>
    <row r="140763" spans="2:3" x14ac:dyDescent="0.25">
      <c r="B140763" s="76"/>
      <c r="C140763" s="75"/>
    </row>
    <row r="140764" spans="2:3" x14ac:dyDescent="0.25">
      <c r="B140764" s="76"/>
      <c r="C140764" s="75"/>
    </row>
    <row r="140765" spans="2:3" x14ac:dyDescent="0.25">
      <c r="B140765" s="76"/>
      <c r="C140765" s="75"/>
    </row>
    <row r="140766" spans="2:3" x14ac:dyDescent="0.25">
      <c r="B140766" s="76"/>
      <c r="C140766" s="75"/>
    </row>
    <row r="140767" spans="2:3" x14ac:dyDescent="0.25">
      <c r="B140767" s="76"/>
      <c r="C140767" s="75"/>
    </row>
    <row r="140768" spans="2:3" x14ac:dyDescent="0.25">
      <c r="B140768" s="76"/>
      <c r="C140768" s="75"/>
    </row>
    <row r="140769" spans="2:3" x14ac:dyDescent="0.25">
      <c r="B140769" s="76"/>
      <c r="C140769" s="75"/>
    </row>
    <row r="140770" spans="2:3" x14ac:dyDescent="0.25">
      <c r="B140770" s="76"/>
      <c r="C140770" s="75"/>
    </row>
    <row r="140771" spans="2:3" x14ac:dyDescent="0.25">
      <c r="B140771" s="76"/>
      <c r="C140771" s="75"/>
    </row>
    <row r="140881" spans="2:3" x14ac:dyDescent="0.25">
      <c r="B140881" s="76"/>
      <c r="C140881" s="75"/>
    </row>
    <row r="140882" spans="2:3" x14ac:dyDescent="0.25">
      <c r="B140882" s="76"/>
      <c r="C140882" s="75"/>
    </row>
    <row r="140883" spans="2:3" x14ac:dyDescent="0.25">
      <c r="B140883" s="76"/>
      <c r="C140883" s="75"/>
    </row>
    <row r="140884" spans="2:3" x14ac:dyDescent="0.25">
      <c r="B140884" s="76"/>
      <c r="C140884" s="75"/>
    </row>
    <row r="140885" spans="2:3" x14ac:dyDescent="0.25">
      <c r="B140885" s="76"/>
      <c r="C140885" s="75"/>
    </row>
    <row r="140886" spans="2:3" x14ac:dyDescent="0.25">
      <c r="B140886" s="76"/>
      <c r="C140886" s="75"/>
    </row>
    <row r="140887" spans="2:3" x14ac:dyDescent="0.25">
      <c r="B140887" s="76"/>
      <c r="C140887" s="75"/>
    </row>
    <row r="140888" spans="2:3" x14ac:dyDescent="0.25">
      <c r="B140888" s="76"/>
      <c r="C140888" s="75"/>
    </row>
    <row r="140889" spans="2:3" x14ac:dyDescent="0.25">
      <c r="B140889" s="76"/>
      <c r="C140889" s="75"/>
    </row>
    <row r="140890" spans="2:3" x14ac:dyDescent="0.25">
      <c r="B140890" s="76"/>
      <c r="C140890" s="75"/>
    </row>
    <row r="140891" spans="2:3" x14ac:dyDescent="0.25">
      <c r="B140891" s="76"/>
      <c r="C140891" s="75"/>
    </row>
    <row r="140892" spans="2:3" x14ac:dyDescent="0.25">
      <c r="B140892" s="76"/>
      <c r="C140892" s="75"/>
    </row>
    <row r="140893" spans="2:3" x14ac:dyDescent="0.25">
      <c r="B140893" s="76"/>
      <c r="C140893" s="75"/>
    </row>
    <row r="141003" spans="2:3" x14ac:dyDescent="0.25">
      <c r="B141003" s="76"/>
      <c r="C141003" s="75"/>
    </row>
    <row r="141004" spans="2:3" x14ac:dyDescent="0.25">
      <c r="B141004" s="76"/>
      <c r="C141004" s="75"/>
    </row>
    <row r="141005" spans="2:3" x14ac:dyDescent="0.25">
      <c r="B141005" s="76"/>
      <c r="C141005" s="75"/>
    </row>
    <row r="141006" spans="2:3" x14ac:dyDescent="0.25">
      <c r="B141006" s="76"/>
      <c r="C141006" s="75"/>
    </row>
    <row r="141007" spans="2:3" x14ac:dyDescent="0.25">
      <c r="B141007" s="76"/>
      <c r="C141007" s="75"/>
    </row>
    <row r="141008" spans="2:3" x14ac:dyDescent="0.25">
      <c r="B141008" s="76"/>
      <c r="C141008" s="75"/>
    </row>
    <row r="141009" spans="2:3" x14ac:dyDescent="0.25">
      <c r="B141009" s="76"/>
      <c r="C141009" s="75"/>
    </row>
    <row r="141010" spans="2:3" x14ac:dyDescent="0.25">
      <c r="B141010" s="76"/>
      <c r="C141010" s="75"/>
    </row>
    <row r="141011" spans="2:3" x14ac:dyDescent="0.25">
      <c r="B141011" s="76"/>
      <c r="C141011" s="75"/>
    </row>
    <row r="141012" spans="2:3" x14ac:dyDescent="0.25">
      <c r="B141012" s="76"/>
      <c r="C141012" s="75"/>
    </row>
    <row r="141013" spans="2:3" x14ac:dyDescent="0.25">
      <c r="B141013" s="76"/>
      <c r="C141013" s="75"/>
    </row>
    <row r="141014" spans="2:3" x14ac:dyDescent="0.25">
      <c r="B141014" s="76"/>
      <c r="C141014" s="75"/>
    </row>
    <row r="141015" spans="2:3" x14ac:dyDescent="0.25">
      <c r="B141015" s="76"/>
      <c r="C141015" s="75"/>
    </row>
    <row r="141125" spans="2:3" x14ac:dyDescent="0.25">
      <c r="B141125" s="76"/>
      <c r="C141125" s="75"/>
    </row>
    <row r="141126" spans="2:3" x14ac:dyDescent="0.25">
      <c r="B141126" s="76"/>
      <c r="C141126" s="75"/>
    </row>
    <row r="141127" spans="2:3" x14ac:dyDescent="0.25">
      <c r="B141127" s="76"/>
      <c r="C141127" s="75"/>
    </row>
    <row r="141128" spans="2:3" x14ac:dyDescent="0.25">
      <c r="B141128" s="76"/>
      <c r="C141128" s="75"/>
    </row>
    <row r="141129" spans="2:3" x14ac:dyDescent="0.25">
      <c r="B141129" s="76"/>
      <c r="C141129" s="75"/>
    </row>
    <row r="141130" spans="2:3" x14ac:dyDescent="0.25">
      <c r="B141130" s="76"/>
      <c r="C141130" s="75"/>
    </row>
    <row r="141131" spans="2:3" x14ac:dyDescent="0.25">
      <c r="B141131" s="76"/>
      <c r="C141131" s="75"/>
    </row>
    <row r="141132" spans="2:3" x14ac:dyDescent="0.25">
      <c r="B141132" s="76"/>
      <c r="C141132" s="75"/>
    </row>
    <row r="141133" spans="2:3" x14ac:dyDescent="0.25">
      <c r="B141133" s="76"/>
      <c r="C141133" s="75"/>
    </row>
    <row r="141134" spans="2:3" x14ac:dyDescent="0.25">
      <c r="B141134" s="76"/>
      <c r="C141134" s="75"/>
    </row>
    <row r="141135" spans="2:3" x14ac:dyDescent="0.25">
      <c r="B141135" s="76"/>
      <c r="C141135" s="75"/>
    </row>
    <row r="141136" spans="2:3" x14ac:dyDescent="0.25">
      <c r="B141136" s="76"/>
      <c r="C141136" s="75"/>
    </row>
    <row r="141137" spans="2:3" x14ac:dyDescent="0.25">
      <c r="B141137" s="76"/>
      <c r="C141137" s="75"/>
    </row>
    <row r="141247" spans="2:3" x14ac:dyDescent="0.25">
      <c r="B141247" s="76"/>
      <c r="C141247" s="75"/>
    </row>
    <row r="141248" spans="2:3" x14ac:dyDescent="0.25">
      <c r="B141248" s="76"/>
      <c r="C141248" s="75"/>
    </row>
    <row r="141249" spans="2:3" x14ac:dyDescent="0.25">
      <c r="B141249" s="76"/>
      <c r="C141249" s="75"/>
    </row>
    <row r="141250" spans="2:3" x14ac:dyDescent="0.25">
      <c r="B141250" s="76"/>
      <c r="C141250" s="75"/>
    </row>
    <row r="141251" spans="2:3" x14ac:dyDescent="0.25">
      <c r="B141251" s="76"/>
      <c r="C141251" s="75"/>
    </row>
    <row r="141252" spans="2:3" x14ac:dyDescent="0.25">
      <c r="B141252" s="76"/>
      <c r="C141252" s="75"/>
    </row>
    <row r="141253" spans="2:3" x14ac:dyDescent="0.25">
      <c r="B141253" s="76"/>
      <c r="C141253" s="75"/>
    </row>
    <row r="141254" spans="2:3" x14ac:dyDescent="0.25">
      <c r="B141254" s="76"/>
      <c r="C141254" s="75"/>
    </row>
    <row r="141255" spans="2:3" x14ac:dyDescent="0.25">
      <c r="B141255" s="76"/>
      <c r="C141255" s="75"/>
    </row>
    <row r="141256" spans="2:3" x14ac:dyDescent="0.25">
      <c r="B141256" s="76"/>
      <c r="C141256" s="75"/>
    </row>
    <row r="141257" spans="2:3" x14ac:dyDescent="0.25">
      <c r="B141257" s="76"/>
      <c r="C141257" s="75"/>
    </row>
    <row r="141258" spans="2:3" x14ac:dyDescent="0.25">
      <c r="B141258" s="76"/>
      <c r="C141258" s="75"/>
    </row>
    <row r="141259" spans="2:3" x14ac:dyDescent="0.25">
      <c r="B141259" s="76"/>
      <c r="C141259" s="75"/>
    </row>
    <row r="141369" spans="2:3" x14ac:dyDescent="0.25">
      <c r="B141369" s="76"/>
      <c r="C141369" s="75"/>
    </row>
    <row r="141370" spans="2:3" x14ac:dyDescent="0.25">
      <c r="B141370" s="76"/>
      <c r="C141370" s="75"/>
    </row>
    <row r="141371" spans="2:3" x14ac:dyDescent="0.25">
      <c r="B141371" s="76"/>
      <c r="C141371" s="75"/>
    </row>
    <row r="141372" spans="2:3" x14ac:dyDescent="0.25">
      <c r="B141372" s="76"/>
      <c r="C141372" s="75"/>
    </row>
    <row r="141373" spans="2:3" x14ac:dyDescent="0.25">
      <c r="B141373" s="76"/>
      <c r="C141373" s="75"/>
    </row>
    <row r="141374" spans="2:3" x14ac:dyDescent="0.25">
      <c r="B141374" s="76"/>
      <c r="C141374" s="75"/>
    </row>
    <row r="141375" spans="2:3" x14ac:dyDescent="0.25">
      <c r="B141375" s="76"/>
      <c r="C141375" s="75"/>
    </row>
    <row r="141376" spans="2:3" x14ac:dyDescent="0.25">
      <c r="B141376" s="76"/>
      <c r="C141376" s="75"/>
    </row>
    <row r="141377" spans="2:3" x14ac:dyDescent="0.25">
      <c r="B141377" s="76"/>
      <c r="C141377" s="75"/>
    </row>
    <row r="141378" spans="2:3" x14ac:dyDescent="0.25">
      <c r="B141378" s="76"/>
      <c r="C141378" s="75"/>
    </row>
    <row r="141379" spans="2:3" x14ac:dyDescent="0.25">
      <c r="B141379" s="76"/>
      <c r="C141379" s="75"/>
    </row>
    <row r="141380" spans="2:3" x14ac:dyDescent="0.25">
      <c r="B141380" s="76"/>
      <c r="C141380" s="75"/>
    </row>
    <row r="141381" spans="2:3" x14ac:dyDescent="0.25">
      <c r="B141381" s="76"/>
      <c r="C141381" s="75"/>
    </row>
    <row r="141491" spans="2:3" x14ac:dyDescent="0.25">
      <c r="B141491" s="76"/>
      <c r="C141491" s="75"/>
    </row>
    <row r="141492" spans="2:3" x14ac:dyDescent="0.25">
      <c r="B141492" s="76"/>
      <c r="C141492" s="75"/>
    </row>
    <row r="141493" spans="2:3" x14ac:dyDescent="0.25">
      <c r="B141493" s="76"/>
      <c r="C141493" s="75"/>
    </row>
    <row r="141494" spans="2:3" x14ac:dyDescent="0.25">
      <c r="B141494" s="76"/>
      <c r="C141494" s="75"/>
    </row>
    <row r="141495" spans="2:3" x14ac:dyDescent="0.25">
      <c r="B141495" s="76"/>
      <c r="C141495" s="75"/>
    </row>
    <row r="141496" spans="2:3" x14ac:dyDescent="0.25">
      <c r="B141496" s="76"/>
      <c r="C141496" s="75"/>
    </row>
    <row r="141497" spans="2:3" x14ac:dyDescent="0.25">
      <c r="B141497" s="76"/>
      <c r="C141497" s="75"/>
    </row>
    <row r="141498" spans="2:3" x14ac:dyDescent="0.25">
      <c r="B141498" s="76"/>
      <c r="C141498" s="75"/>
    </row>
    <row r="141499" spans="2:3" x14ac:dyDescent="0.25">
      <c r="B141499" s="76"/>
      <c r="C141499" s="75"/>
    </row>
    <row r="141500" spans="2:3" x14ac:dyDescent="0.25">
      <c r="B141500" s="76"/>
      <c r="C141500" s="75"/>
    </row>
    <row r="141501" spans="2:3" x14ac:dyDescent="0.25">
      <c r="B141501" s="76"/>
      <c r="C141501" s="75"/>
    </row>
    <row r="141502" spans="2:3" x14ac:dyDescent="0.25">
      <c r="B141502" s="76"/>
      <c r="C141502" s="75"/>
    </row>
    <row r="141503" spans="2:3" x14ac:dyDescent="0.25">
      <c r="B141503" s="76"/>
      <c r="C141503" s="75"/>
    </row>
    <row r="141613" spans="2:3" x14ac:dyDescent="0.25">
      <c r="B141613" s="76"/>
      <c r="C141613" s="75"/>
    </row>
    <row r="141614" spans="2:3" x14ac:dyDescent="0.25">
      <c r="B141614" s="76"/>
      <c r="C141614" s="75"/>
    </row>
    <row r="141615" spans="2:3" x14ac:dyDescent="0.25">
      <c r="B141615" s="76"/>
      <c r="C141615" s="75"/>
    </row>
    <row r="141616" spans="2:3" x14ac:dyDescent="0.25">
      <c r="B141616" s="76"/>
      <c r="C141616" s="75"/>
    </row>
    <row r="141617" spans="2:3" x14ac:dyDescent="0.25">
      <c r="B141617" s="76"/>
      <c r="C141617" s="75"/>
    </row>
    <row r="141618" spans="2:3" x14ac:dyDescent="0.25">
      <c r="B141618" s="76"/>
      <c r="C141618" s="75"/>
    </row>
    <row r="141619" spans="2:3" x14ac:dyDescent="0.25">
      <c r="B141619" s="76"/>
      <c r="C141619" s="75"/>
    </row>
    <row r="141620" spans="2:3" x14ac:dyDescent="0.25">
      <c r="B141620" s="76"/>
      <c r="C141620" s="75"/>
    </row>
    <row r="141621" spans="2:3" x14ac:dyDescent="0.25">
      <c r="B141621" s="76"/>
      <c r="C141621" s="75"/>
    </row>
    <row r="141622" spans="2:3" x14ac:dyDescent="0.25">
      <c r="B141622" s="76"/>
      <c r="C141622" s="75"/>
    </row>
    <row r="141623" spans="2:3" x14ac:dyDescent="0.25">
      <c r="B141623" s="76"/>
      <c r="C141623" s="75"/>
    </row>
    <row r="141624" spans="2:3" x14ac:dyDescent="0.25">
      <c r="B141624" s="76"/>
      <c r="C141624" s="75"/>
    </row>
    <row r="141625" spans="2:3" x14ac:dyDescent="0.25">
      <c r="B141625" s="76"/>
      <c r="C141625" s="75"/>
    </row>
    <row r="141735" spans="2:3" x14ac:dyDescent="0.25">
      <c r="B141735" s="76"/>
      <c r="C141735" s="75"/>
    </row>
    <row r="141736" spans="2:3" x14ac:dyDescent="0.25">
      <c r="B141736" s="76"/>
      <c r="C141736" s="75"/>
    </row>
    <row r="141737" spans="2:3" x14ac:dyDescent="0.25">
      <c r="B141737" s="76"/>
      <c r="C141737" s="75"/>
    </row>
    <row r="141738" spans="2:3" x14ac:dyDescent="0.25">
      <c r="B141738" s="76"/>
      <c r="C141738" s="75"/>
    </row>
    <row r="141739" spans="2:3" x14ac:dyDescent="0.25">
      <c r="B141739" s="76"/>
      <c r="C141739" s="75"/>
    </row>
    <row r="141740" spans="2:3" x14ac:dyDescent="0.25">
      <c r="B141740" s="76"/>
      <c r="C141740" s="75"/>
    </row>
    <row r="141741" spans="2:3" x14ac:dyDescent="0.25">
      <c r="B141741" s="76"/>
      <c r="C141741" s="75"/>
    </row>
    <row r="141742" spans="2:3" x14ac:dyDescent="0.25">
      <c r="B141742" s="76"/>
      <c r="C141742" s="75"/>
    </row>
    <row r="141743" spans="2:3" x14ac:dyDescent="0.25">
      <c r="B141743" s="76"/>
      <c r="C141743" s="75"/>
    </row>
    <row r="141744" spans="2:3" x14ac:dyDescent="0.25">
      <c r="B141744" s="76"/>
      <c r="C141744" s="75"/>
    </row>
    <row r="141745" spans="2:3" x14ac:dyDescent="0.25">
      <c r="B141745" s="76"/>
      <c r="C141745" s="75"/>
    </row>
    <row r="141746" spans="2:3" x14ac:dyDescent="0.25">
      <c r="B141746" s="76"/>
      <c r="C141746" s="75"/>
    </row>
    <row r="141747" spans="2:3" x14ac:dyDescent="0.25">
      <c r="B141747" s="76"/>
      <c r="C141747" s="75"/>
    </row>
    <row r="141857" spans="2:3" x14ac:dyDescent="0.25">
      <c r="B141857" s="76"/>
      <c r="C141857" s="75"/>
    </row>
    <row r="141858" spans="2:3" x14ac:dyDescent="0.25">
      <c r="B141858" s="76"/>
      <c r="C141858" s="75"/>
    </row>
    <row r="141859" spans="2:3" x14ac:dyDescent="0.25">
      <c r="B141859" s="76"/>
      <c r="C141859" s="75"/>
    </row>
    <row r="141860" spans="2:3" x14ac:dyDescent="0.25">
      <c r="B141860" s="76"/>
      <c r="C141860" s="75"/>
    </row>
    <row r="141861" spans="2:3" x14ac:dyDescent="0.25">
      <c r="B141861" s="76"/>
      <c r="C141861" s="75"/>
    </row>
    <row r="141862" spans="2:3" x14ac:dyDescent="0.25">
      <c r="B141862" s="76"/>
      <c r="C141862" s="75"/>
    </row>
    <row r="141863" spans="2:3" x14ac:dyDescent="0.25">
      <c r="B141863" s="76"/>
      <c r="C141863" s="75"/>
    </row>
    <row r="141864" spans="2:3" x14ac:dyDescent="0.25">
      <c r="B141864" s="76"/>
      <c r="C141864" s="75"/>
    </row>
    <row r="141865" spans="2:3" x14ac:dyDescent="0.25">
      <c r="B141865" s="76"/>
      <c r="C141865" s="75"/>
    </row>
    <row r="141866" spans="2:3" x14ac:dyDescent="0.25">
      <c r="B141866" s="76"/>
      <c r="C141866" s="75"/>
    </row>
    <row r="141867" spans="2:3" x14ac:dyDescent="0.25">
      <c r="B141867" s="76"/>
      <c r="C141867" s="75"/>
    </row>
    <row r="141868" spans="2:3" x14ac:dyDescent="0.25">
      <c r="B141868" s="76"/>
      <c r="C141868" s="75"/>
    </row>
    <row r="141869" spans="2:3" x14ac:dyDescent="0.25">
      <c r="B141869" s="76"/>
      <c r="C141869" s="75"/>
    </row>
    <row r="141979" spans="2:3" x14ac:dyDescent="0.25">
      <c r="B141979" s="76"/>
      <c r="C141979" s="75"/>
    </row>
    <row r="141980" spans="2:3" x14ac:dyDescent="0.25">
      <c r="B141980" s="76"/>
      <c r="C141980" s="75"/>
    </row>
    <row r="141981" spans="2:3" x14ac:dyDescent="0.25">
      <c r="B141981" s="76"/>
      <c r="C141981" s="75"/>
    </row>
    <row r="141982" spans="2:3" x14ac:dyDescent="0.25">
      <c r="B141982" s="76"/>
      <c r="C141982" s="75"/>
    </row>
    <row r="141983" spans="2:3" x14ac:dyDescent="0.25">
      <c r="B141983" s="76"/>
      <c r="C141983" s="75"/>
    </row>
    <row r="141984" spans="2:3" x14ac:dyDescent="0.25">
      <c r="B141984" s="76"/>
      <c r="C141984" s="75"/>
    </row>
    <row r="141985" spans="2:3" x14ac:dyDescent="0.25">
      <c r="B141985" s="76"/>
      <c r="C141985" s="75"/>
    </row>
    <row r="141986" spans="2:3" x14ac:dyDescent="0.25">
      <c r="B141986" s="76"/>
      <c r="C141986" s="75"/>
    </row>
    <row r="141987" spans="2:3" x14ac:dyDescent="0.25">
      <c r="B141987" s="76"/>
      <c r="C141987" s="75"/>
    </row>
    <row r="141988" spans="2:3" x14ac:dyDescent="0.25">
      <c r="B141988" s="76"/>
      <c r="C141988" s="75"/>
    </row>
    <row r="141989" spans="2:3" x14ac:dyDescent="0.25">
      <c r="B141989" s="76"/>
      <c r="C141989" s="75"/>
    </row>
    <row r="141990" spans="2:3" x14ac:dyDescent="0.25">
      <c r="B141990" s="76"/>
      <c r="C141990" s="75"/>
    </row>
    <row r="141991" spans="2:3" x14ac:dyDescent="0.25">
      <c r="B141991" s="76"/>
      <c r="C141991" s="75"/>
    </row>
    <row r="142101" spans="2:3" x14ac:dyDescent="0.25">
      <c r="B142101" s="76"/>
      <c r="C142101" s="75"/>
    </row>
    <row r="142102" spans="2:3" x14ac:dyDescent="0.25">
      <c r="B142102" s="76"/>
      <c r="C142102" s="75"/>
    </row>
    <row r="142103" spans="2:3" x14ac:dyDescent="0.25">
      <c r="B142103" s="76"/>
      <c r="C142103" s="75"/>
    </row>
    <row r="142104" spans="2:3" x14ac:dyDescent="0.25">
      <c r="B142104" s="76"/>
      <c r="C142104" s="75"/>
    </row>
    <row r="142105" spans="2:3" x14ac:dyDescent="0.25">
      <c r="B142105" s="76"/>
      <c r="C142105" s="75"/>
    </row>
    <row r="142106" spans="2:3" x14ac:dyDescent="0.25">
      <c r="B142106" s="76"/>
      <c r="C142106" s="75"/>
    </row>
    <row r="142107" spans="2:3" x14ac:dyDescent="0.25">
      <c r="B142107" s="76"/>
      <c r="C142107" s="75"/>
    </row>
    <row r="142108" spans="2:3" x14ac:dyDescent="0.25">
      <c r="B142108" s="76"/>
      <c r="C142108" s="75"/>
    </row>
    <row r="142109" spans="2:3" x14ac:dyDescent="0.25">
      <c r="B142109" s="76"/>
      <c r="C142109" s="75"/>
    </row>
    <row r="142110" spans="2:3" x14ac:dyDescent="0.25">
      <c r="B142110" s="76"/>
      <c r="C142110" s="75"/>
    </row>
    <row r="142111" spans="2:3" x14ac:dyDescent="0.25">
      <c r="B142111" s="76"/>
      <c r="C142111" s="75"/>
    </row>
    <row r="142112" spans="2:3" x14ac:dyDescent="0.25">
      <c r="B142112" s="76"/>
      <c r="C142112" s="75"/>
    </row>
    <row r="142113" spans="2:3" x14ac:dyDescent="0.25">
      <c r="B142113" s="76"/>
      <c r="C142113" s="75"/>
    </row>
    <row r="142223" spans="2:3" x14ac:dyDescent="0.25">
      <c r="B142223" s="76"/>
      <c r="C142223" s="75"/>
    </row>
    <row r="142224" spans="2:3" x14ac:dyDescent="0.25">
      <c r="B142224" s="76"/>
      <c r="C142224" s="75"/>
    </row>
    <row r="142225" spans="2:3" x14ac:dyDescent="0.25">
      <c r="B142225" s="76"/>
      <c r="C142225" s="75"/>
    </row>
    <row r="142226" spans="2:3" x14ac:dyDescent="0.25">
      <c r="B142226" s="76"/>
      <c r="C142226" s="75"/>
    </row>
    <row r="142227" spans="2:3" x14ac:dyDescent="0.25">
      <c r="B142227" s="76"/>
      <c r="C142227" s="75"/>
    </row>
    <row r="142228" spans="2:3" x14ac:dyDescent="0.25">
      <c r="B142228" s="76"/>
      <c r="C142228" s="75"/>
    </row>
    <row r="142229" spans="2:3" x14ac:dyDescent="0.25">
      <c r="B142229" s="76"/>
      <c r="C142229" s="75"/>
    </row>
    <row r="142230" spans="2:3" x14ac:dyDescent="0.25">
      <c r="B142230" s="76"/>
      <c r="C142230" s="75"/>
    </row>
    <row r="142231" spans="2:3" x14ac:dyDescent="0.25">
      <c r="B142231" s="76"/>
      <c r="C142231" s="75"/>
    </row>
    <row r="142232" spans="2:3" x14ac:dyDescent="0.25">
      <c r="B142232" s="76"/>
      <c r="C142232" s="75"/>
    </row>
    <row r="142233" spans="2:3" x14ac:dyDescent="0.25">
      <c r="B142233" s="76"/>
      <c r="C142233" s="75"/>
    </row>
    <row r="142234" spans="2:3" x14ac:dyDescent="0.25">
      <c r="B142234" s="76"/>
      <c r="C142234" s="75"/>
    </row>
    <row r="142235" spans="2:3" x14ac:dyDescent="0.25">
      <c r="B142235" s="76"/>
      <c r="C142235" s="75"/>
    </row>
    <row r="142345" spans="2:3" x14ac:dyDescent="0.25">
      <c r="B142345" s="76"/>
      <c r="C142345" s="75"/>
    </row>
    <row r="142346" spans="2:3" x14ac:dyDescent="0.25">
      <c r="B142346" s="76"/>
      <c r="C142346" s="75"/>
    </row>
    <row r="142347" spans="2:3" x14ac:dyDescent="0.25">
      <c r="B142347" s="76"/>
      <c r="C142347" s="75"/>
    </row>
    <row r="142348" spans="2:3" x14ac:dyDescent="0.25">
      <c r="B142348" s="76"/>
      <c r="C142348" s="75"/>
    </row>
    <row r="142349" spans="2:3" x14ac:dyDescent="0.25">
      <c r="B142349" s="76"/>
      <c r="C142349" s="75"/>
    </row>
    <row r="142350" spans="2:3" x14ac:dyDescent="0.25">
      <c r="B142350" s="76"/>
      <c r="C142350" s="75"/>
    </row>
    <row r="142351" spans="2:3" x14ac:dyDescent="0.25">
      <c r="B142351" s="76"/>
      <c r="C142351" s="75"/>
    </row>
    <row r="142352" spans="2:3" x14ac:dyDescent="0.25">
      <c r="B142352" s="76"/>
      <c r="C142352" s="75"/>
    </row>
    <row r="142353" spans="2:3" x14ac:dyDescent="0.25">
      <c r="B142353" s="76"/>
      <c r="C142353" s="75"/>
    </row>
    <row r="142354" spans="2:3" x14ac:dyDescent="0.25">
      <c r="B142354" s="76"/>
      <c r="C142354" s="75"/>
    </row>
    <row r="142355" spans="2:3" x14ac:dyDescent="0.25">
      <c r="B142355" s="76"/>
      <c r="C142355" s="75"/>
    </row>
    <row r="142356" spans="2:3" x14ac:dyDescent="0.25">
      <c r="B142356" s="76"/>
      <c r="C142356" s="75"/>
    </row>
    <row r="142357" spans="2:3" x14ac:dyDescent="0.25">
      <c r="B142357" s="76"/>
      <c r="C142357" s="75"/>
    </row>
    <row r="142467" spans="2:3" x14ac:dyDescent="0.25">
      <c r="B142467" s="76"/>
      <c r="C142467" s="75"/>
    </row>
    <row r="142468" spans="2:3" x14ac:dyDescent="0.25">
      <c r="B142468" s="76"/>
      <c r="C142468" s="75"/>
    </row>
    <row r="142469" spans="2:3" x14ac:dyDescent="0.25">
      <c r="B142469" s="76"/>
      <c r="C142469" s="75"/>
    </row>
    <row r="142470" spans="2:3" x14ac:dyDescent="0.25">
      <c r="B142470" s="76"/>
      <c r="C142470" s="75"/>
    </row>
    <row r="142471" spans="2:3" x14ac:dyDescent="0.25">
      <c r="B142471" s="76"/>
      <c r="C142471" s="75"/>
    </row>
    <row r="142472" spans="2:3" x14ac:dyDescent="0.25">
      <c r="B142472" s="76"/>
      <c r="C142472" s="75"/>
    </row>
    <row r="142473" spans="2:3" x14ac:dyDescent="0.25">
      <c r="B142473" s="76"/>
      <c r="C142473" s="75"/>
    </row>
    <row r="142474" spans="2:3" x14ac:dyDescent="0.25">
      <c r="B142474" s="76"/>
      <c r="C142474" s="75"/>
    </row>
    <row r="142475" spans="2:3" x14ac:dyDescent="0.25">
      <c r="B142475" s="76"/>
      <c r="C142475" s="75"/>
    </row>
    <row r="142476" spans="2:3" x14ac:dyDescent="0.25">
      <c r="B142476" s="76"/>
      <c r="C142476" s="75"/>
    </row>
    <row r="142477" spans="2:3" x14ac:dyDescent="0.25">
      <c r="B142477" s="76"/>
      <c r="C142477" s="75"/>
    </row>
    <row r="142478" spans="2:3" x14ac:dyDescent="0.25">
      <c r="B142478" s="76"/>
      <c r="C142478" s="75"/>
    </row>
    <row r="142479" spans="2:3" x14ac:dyDescent="0.25">
      <c r="B142479" s="76"/>
      <c r="C142479" s="75"/>
    </row>
    <row r="142589" spans="2:3" x14ac:dyDescent="0.25">
      <c r="B142589" s="76"/>
      <c r="C142589" s="75"/>
    </row>
    <row r="142590" spans="2:3" x14ac:dyDescent="0.25">
      <c r="B142590" s="76"/>
      <c r="C142590" s="75"/>
    </row>
    <row r="142591" spans="2:3" x14ac:dyDescent="0.25">
      <c r="B142591" s="76"/>
      <c r="C142591" s="75"/>
    </row>
    <row r="142592" spans="2:3" x14ac:dyDescent="0.25">
      <c r="B142592" s="76"/>
      <c r="C142592" s="75"/>
    </row>
    <row r="142593" spans="2:3" x14ac:dyDescent="0.25">
      <c r="B142593" s="76"/>
      <c r="C142593" s="75"/>
    </row>
    <row r="142594" spans="2:3" x14ac:dyDescent="0.25">
      <c r="B142594" s="76"/>
      <c r="C142594" s="75"/>
    </row>
    <row r="142595" spans="2:3" x14ac:dyDescent="0.25">
      <c r="B142595" s="76"/>
      <c r="C142595" s="75"/>
    </row>
    <row r="142596" spans="2:3" x14ac:dyDescent="0.25">
      <c r="B142596" s="76"/>
      <c r="C142596" s="75"/>
    </row>
    <row r="142597" spans="2:3" x14ac:dyDescent="0.25">
      <c r="B142597" s="76"/>
      <c r="C142597" s="75"/>
    </row>
    <row r="142598" spans="2:3" x14ac:dyDescent="0.25">
      <c r="B142598" s="76"/>
      <c r="C142598" s="75"/>
    </row>
    <row r="142599" spans="2:3" x14ac:dyDescent="0.25">
      <c r="B142599" s="76"/>
      <c r="C142599" s="75"/>
    </row>
    <row r="142600" spans="2:3" x14ac:dyDescent="0.25">
      <c r="B142600" s="76"/>
      <c r="C142600" s="75"/>
    </row>
    <row r="142601" spans="2:3" x14ac:dyDescent="0.25">
      <c r="B142601" s="76"/>
      <c r="C142601" s="75"/>
    </row>
    <row r="142711" spans="2:3" x14ac:dyDescent="0.25">
      <c r="B142711" s="76"/>
      <c r="C142711" s="75"/>
    </row>
    <row r="142712" spans="2:3" x14ac:dyDescent="0.25">
      <c r="B142712" s="76"/>
      <c r="C142712" s="75"/>
    </row>
    <row r="142713" spans="2:3" x14ac:dyDescent="0.25">
      <c r="B142713" s="76"/>
      <c r="C142713" s="75"/>
    </row>
    <row r="142714" spans="2:3" x14ac:dyDescent="0.25">
      <c r="B142714" s="76"/>
      <c r="C142714" s="75"/>
    </row>
    <row r="142715" spans="2:3" x14ac:dyDescent="0.25">
      <c r="B142715" s="76"/>
      <c r="C142715" s="75"/>
    </row>
    <row r="142716" spans="2:3" x14ac:dyDescent="0.25">
      <c r="B142716" s="76"/>
      <c r="C142716" s="75"/>
    </row>
    <row r="142717" spans="2:3" x14ac:dyDescent="0.25">
      <c r="B142717" s="76"/>
      <c r="C142717" s="75"/>
    </row>
    <row r="142718" spans="2:3" x14ac:dyDescent="0.25">
      <c r="B142718" s="76"/>
      <c r="C142718" s="75"/>
    </row>
    <row r="142719" spans="2:3" x14ac:dyDescent="0.25">
      <c r="B142719" s="76"/>
      <c r="C142719" s="75"/>
    </row>
    <row r="142720" spans="2:3" x14ac:dyDescent="0.25">
      <c r="B142720" s="76"/>
      <c r="C142720" s="75"/>
    </row>
    <row r="142721" spans="2:3" x14ac:dyDescent="0.25">
      <c r="B142721" s="76"/>
      <c r="C142721" s="75"/>
    </row>
    <row r="142722" spans="2:3" x14ac:dyDescent="0.25">
      <c r="B142722" s="76"/>
      <c r="C142722" s="75"/>
    </row>
    <row r="142723" spans="2:3" x14ac:dyDescent="0.25">
      <c r="B142723" s="76"/>
      <c r="C142723" s="75"/>
    </row>
    <row r="142833" spans="2:3" x14ac:dyDescent="0.25">
      <c r="B142833" s="76"/>
      <c r="C142833" s="75"/>
    </row>
    <row r="142834" spans="2:3" x14ac:dyDescent="0.25">
      <c r="B142834" s="76"/>
      <c r="C142834" s="75"/>
    </row>
    <row r="142835" spans="2:3" x14ac:dyDescent="0.25">
      <c r="B142835" s="76"/>
      <c r="C142835" s="75"/>
    </row>
    <row r="142836" spans="2:3" x14ac:dyDescent="0.25">
      <c r="B142836" s="76"/>
      <c r="C142836" s="75"/>
    </row>
    <row r="142837" spans="2:3" x14ac:dyDescent="0.25">
      <c r="B142837" s="76"/>
      <c r="C142837" s="75"/>
    </row>
    <row r="142838" spans="2:3" x14ac:dyDescent="0.25">
      <c r="B142838" s="76"/>
      <c r="C142838" s="75"/>
    </row>
    <row r="142839" spans="2:3" x14ac:dyDescent="0.25">
      <c r="B142839" s="76"/>
      <c r="C142839" s="75"/>
    </row>
    <row r="142840" spans="2:3" x14ac:dyDescent="0.25">
      <c r="B142840" s="76"/>
      <c r="C142840" s="75"/>
    </row>
    <row r="142841" spans="2:3" x14ac:dyDescent="0.25">
      <c r="B142841" s="76"/>
      <c r="C142841" s="75"/>
    </row>
    <row r="142842" spans="2:3" x14ac:dyDescent="0.25">
      <c r="B142842" s="76"/>
      <c r="C142842" s="75"/>
    </row>
    <row r="142843" spans="2:3" x14ac:dyDescent="0.25">
      <c r="B142843" s="76"/>
      <c r="C142843" s="75"/>
    </row>
    <row r="142844" spans="2:3" x14ac:dyDescent="0.25">
      <c r="B142844" s="76"/>
      <c r="C142844" s="75"/>
    </row>
    <row r="142845" spans="2:3" x14ac:dyDescent="0.25">
      <c r="B142845" s="76"/>
      <c r="C142845" s="75"/>
    </row>
    <row r="142955" spans="2:3" x14ac:dyDescent="0.25">
      <c r="B142955" s="76"/>
      <c r="C142955" s="75"/>
    </row>
    <row r="142956" spans="2:3" x14ac:dyDescent="0.25">
      <c r="B142956" s="76"/>
      <c r="C142956" s="75"/>
    </row>
    <row r="142957" spans="2:3" x14ac:dyDescent="0.25">
      <c r="B142957" s="76"/>
      <c r="C142957" s="75"/>
    </row>
    <row r="142958" spans="2:3" x14ac:dyDescent="0.25">
      <c r="B142958" s="76"/>
      <c r="C142958" s="75"/>
    </row>
    <row r="142959" spans="2:3" x14ac:dyDescent="0.25">
      <c r="B142959" s="76"/>
      <c r="C142959" s="75"/>
    </row>
    <row r="142960" spans="2:3" x14ac:dyDescent="0.25">
      <c r="B142960" s="76"/>
      <c r="C142960" s="75"/>
    </row>
    <row r="142961" spans="2:3" x14ac:dyDescent="0.25">
      <c r="B142961" s="76"/>
      <c r="C142961" s="75"/>
    </row>
    <row r="142962" spans="2:3" x14ac:dyDescent="0.25">
      <c r="B142962" s="76"/>
      <c r="C142962" s="75"/>
    </row>
    <row r="142963" spans="2:3" x14ac:dyDescent="0.25">
      <c r="B142963" s="76"/>
      <c r="C142963" s="75"/>
    </row>
    <row r="142964" spans="2:3" x14ac:dyDescent="0.25">
      <c r="B142964" s="76"/>
      <c r="C142964" s="75"/>
    </row>
    <row r="142965" spans="2:3" x14ac:dyDescent="0.25">
      <c r="B142965" s="76"/>
      <c r="C142965" s="75"/>
    </row>
    <row r="142966" spans="2:3" x14ac:dyDescent="0.25">
      <c r="B142966" s="76"/>
      <c r="C142966" s="75"/>
    </row>
    <row r="142967" spans="2:3" x14ac:dyDescent="0.25">
      <c r="B142967" s="76"/>
      <c r="C142967" s="75"/>
    </row>
    <row r="143077" spans="2:3" x14ac:dyDescent="0.25">
      <c r="B143077" s="76"/>
      <c r="C143077" s="75"/>
    </row>
    <row r="143078" spans="2:3" x14ac:dyDescent="0.25">
      <c r="B143078" s="76"/>
      <c r="C143078" s="75"/>
    </row>
    <row r="143079" spans="2:3" x14ac:dyDescent="0.25">
      <c r="B143079" s="76"/>
      <c r="C143079" s="75"/>
    </row>
    <row r="143080" spans="2:3" x14ac:dyDescent="0.25">
      <c r="B143080" s="76"/>
      <c r="C143080" s="75"/>
    </row>
    <row r="143081" spans="2:3" x14ac:dyDescent="0.25">
      <c r="B143081" s="76"/>
      <c r="C143081" s="75"/>
    </row>
    <row r="143082" spans="2:3" x14ac:dyDescent="0.25">
      <c r="B143082" s="76"/>
      <c r="C143082" s="75"/>
    </row>
    <row r="143083" spans="2:3" x14ac:dyDescent="0.25">
      <c r="B143083" s="76"/>
      <c r="C143083" s="75"/>
    </row>
    <row r="143084" spans="2:3" x14ac:dyDescent="0.25">
      <c r="B143084" s="76"/>
      <c r="C143084" s="75"/>
    </row>
    <row r="143085" spans="2:3" x14ac:dyDescent="0.25">
      <c r="B143085" s="76"/>
      <c r="C143085" s="75"/>
    </row>
    <row r="143086" spans="2:3" x14ac:dyDescent="0.25">
      <c r="B143086" s="76"/>
      <c r="C143086" s="75"/>
    </row>
    <row r="143087" spans="2:3" x14ac:dyDescent="0.25">
      <c r="B143087" s="76"/>
      <c r="C143087" s="75"/>
    </row>
    <row r="143088" spans="2:3" x14ac:dyDescent="0.25">
      <c r="B143088" s="76"/>
      <c r="C143088" s="75"/>
    </row>
    <row r="143089" spans="2:3" x14ac:dyDescent="0.25">
      <c r="B143089" s="76"/>
      <c r="C143089" s="75"/>
    </row>
    <row r="143199" spans="2:3" x14ac:dyDescent="0.25">
      <c r="B143199" s="76"/>
      <c r="C143199" s="75"/>
    </row>
    <row r="143200" spans="2:3" x14ac:dyDescent="0.25">
      <c r="B143200" s="76"/>
      <c r="C143200" s="75"/>
    </row>
    <row r="143201" spans="2:3" x14ac:dyDescent="0.25">
      <c r="B143201" s="76"/>
      <c r="C143201" s="75"/>
    </row>
    <row r="143202" spans="2:3" x14ac:dyDescent="0.25">
      <c r="B143202" s="76"/>
      <c r="C143202" s="75"/>
    </row>
    <row r="143203" spans="2:3" x14ac:dyDescent="0.25">
      <c r="B143203" s="76"/>
      <c r="C143203" s="75"/>
    </row>
    <row r="143204" spans="2:3" x14ac:dyDescent="0.25">
      <c r="B143204" s="76"/>
      <c r="C143204" s="75"/>
    </row>
    <row r="143205" spans="2:3" x14ac:dyDescent="0.25">
      <c r="B143205" s="76"/>
      <c r="C143205" s="75"/>
    </row>
    <row r="143206" spans="2:3" x14ac:dyDescent="0.25">
      <c r="B143206" s="76"/>
      <c r="C143206" s="75"/>
    </row>
    <row r="143207" spans="2:3" x14ac:dyDescent="0.25">
      <c r="B143207" s="76"/>
      <c r="C143207" s="75"/>
    </row>
    <row r="143208" spans="2:3" x14ac:dyDescent="0.25">
      <c r="B143208" s="76"/>
      <c r="C143208" s="75"/>
    </row>
    <row r="143209" spans="2:3" x14ac:dyDescent="0.25">
      <c r="B143209" s="76"/>
      <c r="C143209" s="75"/>
    </row>
    <row r="143210" spans="2:3" x14ac:dyDescent="0.25">
      <c r="B143210" s="76"/>
      <c r="C143210" s="75"/>
    </row>
    <row r="143211" spans="2:3" x14ac:dyDescent="0.25">
      <c r="B143211" s="76"/>
      <c r="C143211" s="75"/>
    </row>
    <row r="143321" spans="2:3" x14ac:dyDescent="0.25">
      <c r="B143321" s="76"/>
      <c r="C143321" s="75"/>
    </row>
    <row r="143322" spans="2:3" x14ac:dyDescent="0.25">
      <c r="B143322" s="76"/>
      <c r="C143322" s="75"/>
    </row>
    <row r="143323" spans="2:3" x14ac:dyDescent="0.25">
      <c r="B143323" s="76"/>
      <c r="C143323" s="75"/>
    </row>
    <row r="143324" spans="2:3" x14ac:dyDescent="0.25">
      <c r="B143324" s="76"/>
      <c r="C143324" s="75"/>
    </row>
    <row r="143325" spans="2:3" x14ac:dyDescent="0.25">
      <c r="B143325" s="76"/>
      <c r="C143325" s="75"/>
    </row>
    <row r="143326" spans="2:3" x14ac:dyDescent="0.25">
      <c r="B143326" s="76"/>
      <c r="C143326" s="75"/>
    </row>
    <row r="143327" spans="2:3" x14ac:dyDescent="0.25">
      <c r="B143327" s="76"/>
      <c r="C143327" s="75"/>
    </row>
    <row r="143328" spans="2:3" x14ac:dyDescent="0.25">
      <c r="B143328" s="76"/>
      <c r="C143328" s="75"/>
    </row>
    <row r="143329" spans="2:3" x14ac:dyDescent="0.25">
      <c r="B143329" s="76"/>
      <c r="C143329" s="75"/>
    </row>
    <row r="143330" spans="2:3" x14ac:dyDescent="0.25">
      <c r="B143330" s="76"/>
      <c r="C143330" s="75"/>
    </row>
    <row r="143331" spans="2:3" x14ac:dyDescent="0.25">
      <c r="B143331" s="76"/>
      <c r="C143331" s="75"/>
    </row>
    <row r="143332" spans="2:3" x14ac:dyDescent="0.25">
      <c r="B143332" s="76"/>
      <c r="C143332" s="75"/>
    </row>
    <row r="143333" spans="2:3" x14ac:dyDescent="0.25">
      <c r="B143333" s="76"/>
      <c r="C143333" s="75"/>
    </row>
    <row r="143443" spans="2:3" x14ac:dyDescent="0.25">
      <c r="B143443" s="76"/>
      <c r="C143443" s="75"/>
    </row>
    <row r="143444" spans="2:3" x14ac:dyDescent="0.25">
      <c r="B143444" s="76"/>
      <c r="C143444" s="75"/>
    </row>
    <row r="143445" spans="2:3" x14ac:dyDescent="0.25">
      <c r="B143445" s="76"/>
      <c r="C143445" s="75"/>
    </row>
    <row r="143446" spans="2:3" x14ac:dyDescent="0.25">
      <c r="B143446" s="76"/>
      <c r="C143446" s="75"/>
    </row>
    <row r="143447" spans="2:3" x14ac:dyDescent="0.25">
      <c r="B143447" s="76"/>
      <c r="C143447" s="75"/>
    </row>
    <row r="143448" spans="2:3" x14ac:dyDescent="0.25">
      <c r="B143448" s="76"/>
      <c r="C143448" s="75"/>
    </row>
    <row r="143449" spans="2:3" x14ac:dyDescent="0.25">
      <c r="B143449" s="76"/>
      <c r="C143449" s="75"/>
    </row>
    <row r="143450" spans="2:3" x14ac:dyDescent="0.25">
      <c r="B143450" s="76"/>
      <c r="C143450" s="75"/>
    </row>
    <row r="143451" spans="2:3" x14ac:dyDescent="0.25">
      <c r="B143451" s="76"/>
      <c r="C143451" s="75"/>
    </row>
    <row r="143452" spans="2:3" x14ac:dyDescent="0.25">
      <c r="B143452" s="76"/>
      <c r="C143452" s="75"/>
    </row>
    <row r="143453" spans="2:3" x14ac:dyDescent="0.25">
      <c r="B143453" s="76"/>
      <c r="C143453" s="75"/>
    </row>
    <row r="143454" spans="2:3" x14ac:dyDescent="0.25">
      <c r="B143454" s="76"/>
      <c r="C143454" s="75"/>
    </row>
    <row r="143455" spans="2:3" x14ac:dyDescent="0.25">
      <c r="B143455" s="76"/>
      <c r="C143455" s="75"/>
    </row>
    <row r="143565" spans="2:3" x14ac:dyDescent="0.25">
      <c r="B143565" s="76"/>
      <c r="C143565" s="75"/>
    </row>
    <row r="143566" spans="2:3" x14ac:dyDescent="0.25">
      <c r="B143566" s="76"/>
      <c r="C143566" s="75"/>
    </row>
    <row r="143567" spans="2:3" x14ac:dyDescent="0.25">
      <c r="B143567" s="76"/>
      <c r="C143567" s="75"/>
    </row>
    <row r="143568" spans="2:3" x14ac:dyDescent="0.25">
      <c r="B143568" s="76"/>
      <c r="C143568" s="75"/>
    </row>
    <row r="143569" spans="2:3" x14ac:dyDescent="0.25">
      <c r="B143569" s="76"/>
      <c r="C143569" s="75"/>
    </row>
    <row r="143570" spans="2:3" x14ac:dyDescent="0.25">
      <c r="B143570" s="76"/>
      <c r="C143570" s="75"/>
    </row>
    <row r="143571" spans="2:3" x14ac:dyDescent="0.25">
      <c r="B143571" s="76"/>
      <c r="C143571" s="75"/>
    </row>
    <row r="143572" spans="2:3" x14ac:dyDescent="0.25">
      <c r="B143572" s="76"/>
      <c r="C143572" s="75"/>
    </row>
    <row r="143573" spans="2:3" x14ac:dyDescent="0.25">
      <c r="B143573" s="76"/>
      <c r="C143573" s="75"/>
    </row>
    <row r="143574" spans="2:3" x14ac:dyDescent="0.25">
      <c r="B143574" s="76"/>
      <c r="C143574" s="75"/>
    </row>
    <row r="143575" spans="2:3" x14ac:dyDescent="0.25">
      <c r="B143575" s="76"/>
      <c r="C143575" s="75"/>
    </row>
    <row r="143576" spans="2:3" x14ac:dyDescent="0.25">
      <c r="B143576" s="76"/>
      <c r="C143576" s="75"/>
    </row>
    <row r="143577" spans="2:3" x14ac:dyDescent="0.25">
      <c r="B143577" s="76"/>
      <c r="C143577" s="75"/>
    </row>
    <row r="143687" spans="2:3" x14ac:dyDescent="0.25">
      <c r="B143687" s="76"/>
      <c r="C143687" s="75"/>
    </row>
    <row r="143688" spans="2:3" x14ac:dyDescent="0.25">
      <c r="B143688" s="76"/>
      <c r="C143688" s="75"/>
    </row>
    <row r="143689" spans="2:3" x14ac:dyDescent="0.25">
      <c r="B143689" s="76"/>
      <c r="C143689" s="75"/>
    </row>
    <row r="143690" spans="2:3" x14ac:dyDescent="0.25">
      <c r="B143690" s="76"/>
      <c r="C143690" s="75"/>
    </row>
    <row r="143691" spans="2:3" x14ac:dyDescent="0.25">
      <c r="B143691" s="76"/>
      <c r="C143691" s="75"/>
    </row>
    <row r="143692" spans="2:3" x14ac:dyDescent="0.25">
      <c r="B143692" s="76"/>
      <c r="C143692" s="75"/>
    </row>
    <row r="143693" spans="2:3" x14ac:dyDescent="0.25">
      <c r="B143693" s="76"/>
      <c r="C143693" s="75"/>
    </row>
    <row r="143694" spans="2:3" x14ac:dyDescent="0.25">
      <c r="B143694" s="76"/>
      <c r="C143694" s="75"/>
    </row>
    <row r="143695" spans="2:3" x14ac:dyDescent="0.25">
      <c r="B143695" s="76"/>
      <c r="C143695" s="75"/>
    </row>
    <row r="143696" spans="2:3" x14ac:dyDescent="0.25">
      <c r="B143696" s="76"/>
      <c r="C143696" s="75"/>
    </row>
    <row r="143697" spans="2:3" x14ac:dyDescent="0.25">
      <c r="B143697" s="76"/>
      <c r="C143697" s="75"/>
    </row>
    <row r="143698" spans="2:3" x14ac:dyDescent="0.25">
      <c r="B143698" s="76"/>
      <c r="C143698" s="75"/>
    </row>
    <row r="143699" spans="2:3" x14ac:dyDescent="0.25">
      <c r="B143699" s="76"/>
      <c r="C143699" s="75"/>
    </row>
    <row r="143809" spans="2:3" x14ac:dyDescent="0.25">
      <c r="B143809" s="76"/>
      <c r="C143809" s="75"/>
    </row>
    <row r="143810" spans="2:3" x14ac:dyDescent="0.25">
      <c r="B143810" s="76"/>
      <c r="C143810" s="75"/>
    </row>
    <row r="143811" spans="2:3" x14ac:dyDescent="0.25">
      <c r="B143811" s="76"/>
      <c r="C143811" s="75"/>
    </row>
    <row r="143812" spans="2:3" x14ac:dyDescent="0.25">
      <c r="B143812" s="76"/>
      <c r="C143812" s="75"/>
    </row>
    <row r="143813" spans="2:3" x14ac:dyDescent="0.25">
      <c r="B143813" s="76"/>
      <c r="C143813" s="75"/>
    </row>
    <row r="143814" spans="2:3" x14ac:dyDescent="0.25">
      <c r="B143814" s="76"/>
      <c r="C143814" s="75"/>
    </row>
    <row r="143815" spans="2:3" x14ac:dyDescent="0.25">
      <c r="B143815" s="76"/>
      <c r="C143815" s="75"/>
    </row>
    <row r="143816" spans="2:3" x14ac:dyDescent="0.25">
      <c r="B143816" s="76"/>
      <c r="C143816" s="75"/>
    </row>
    <row r="143817" spans="2:3" x14ac:dyDescent="0.25">
      <c r="B143817" s="76"/>
      <c r="C143817" s="75"/>
    </row>
    <row r="143818" spans="2:3" x14ac:dyDescent="0.25">
      <c r="B143818" s="76"/>
      <c r="C143818" s="75"/>
    </row>
    <row r="143819" spans="2:3" x14ac:dyDescent="0.25">
      <c r="B143819" s="76"/>
      <c r="C143819" s="75"/>
    </row>
    <row r="143820" spans="2:3" x14ac:dyDescent="0.25">
      <c r="B143820" s="76"/>
      <c r="C143820" s="75"/>
    </row>
    <row r="143821" spans="2:3" x14ac:dyDescent="0.25">
      <c r="B143821" s="76"/>
      <c r="C143821" s="75"/>
    </row>
    <row r="143931" spans="2:3" x14ac:dyDescent="0.25">
      <c r="B143931" s="76"/>
      <c r="C143931" s="75"/>
    </row>
    <row r="143932" spans="2:3" x14ac:dyDescent="0.25">
      <c r="B143932" s="76"/>
      <c r="C143932" s="75"/>
    </row>
    <row r="143933" spans="2:3" x14ac:dyDescent="0.25">
      <c r="B143933" s="76"/>
      <c r="C143933" s="75"/>
    </row>
    <row r="143934" spans="2:3" x14ac:dyDescent="0.25">
      <c r="B143934" s="76"/>
      <c r="C143934" s="75"/>
    </row>
    <row r="143935" spans="2:3" x14ac:dyDescent="0.25">
      <c r="B143935" s="76"/>
      <c r="C143935" s="75"/>
    </row>
    <row r="143936" spans="2:3" x14ac:dyDescent="0.25">
      <c r="B143936" s="76"/>
      <c r="C143936" s="75"/>
    </row>
    <row r="143937" spans="2:3" x14ac:dyDescent="0.25">
      <c r="B143937" s="76"/>
      <c r="C143937" s="75"/>
    </row>
    <row r="143938" spans="2:3" x14ac:dyDescent="0.25">
      <c r="B143938" s="76"/>
      <c r="C143938" s="75"/>
    </row>
    <row r="143939" spans="2:3" x14ac:dyDescent="0.25">
      <c r="B143939" s="76"/>
      <c r="C143939" s="75"/>
    </row>
    <row r="143940" spans="2:3" x14ac:dyDescent="0.25">
      <c r="B143940" s="76"/>
      <c r="C143940" s="75"/>
    </row>
    <row r="143941" spans="2:3" x14ac:dyDescent="0.25">
      <c r="B143941" s="76"/>
      <c r="C143941" s="75"/>
    </row>
    <row r="143942" spans="2:3" x14ac:dyDescent="0.25">
      <c r="B143942" s="76"/>
      <c r="C143942" s="75"/>
    </row>
    <row r="143943" spans="2:3" x14ac:dyDescent="0.25">
      <c r="B143943" s="76"/>
      <c r="C143943" s="75"/>
    </row>
    <row r="144053" spans="2:3" x14ac:dyDescent="0.25">
      <c r="B144053" s="76"/>
      <c r="C144053" s="75"/>
    </row>
    <row r="144054" spans="2:3" x14ac:dyDescent="0.25">
      <c r="B144054" s="76"/>
      <c r="C144054" s="75"/>
    </row>
    <row r="144055" spans="2:3" x14ac:dyDescent="0.25">
      <c r="B144055" s="76"/>
      <c r="C144055" s="75"/>
    </row>
    <row r="144056" spans="2:3" x14ac:dyDescent="0.25">
      <c r="B144056" s="76"/>
      <c r="C144056" s="75"/>
    </row>
    <row r="144057" spans="2:3" x14ac:dyDescent="0.25">
      <c r="B144057" s="76"/>
      <c r="C144057" s="75"/>
    </row>
    <row r="144058" spans="2:3" x14ac:dyDescent="0.25">
      <c r="B144058" s="76"/>
      <c r="C144058" s="75"/>
    </row>
    <row r="144059" spans="2:3" x14ac:dyDescent="0.25">
      <c r="B144059" s="76"/>
      <c r="C144059" s="75"/>
    </row>
    <row r="144060" spans="2:3" x14ac:dyDescent="0.25">
      <c r="B144060" s="76"/>
      <c r="C144060" s="75"/>
    </row>
    <row r="144061" spans="2:3" x14ac:dyDescent="0.25">
      <c r="B144061" s="76"/>
      <c r="C144061" s="75"/>
    </row>
    <row r="144062" spans="2:3" x14ac:dyDescent="0.25">
      <c r="B144062" s="76"/>
      <c r="C144062" s="75"/>
    </row>
    <row r="144063" spans="2:3" x14ac:dyDescent="0.25">
      <c r="B144063" s="76"/>
      <c r="C144063" s="75"/>
    </row>
    <row r="144064" spans="2:3" x14ac:dyDescent="0.25">
      <c r="B144064" s="76"/>
      <c r="C144064" s="75"/>
    </row>
    <row r="144065" spans="2:3" x14ac:dyDescent="0.25">
      <c r="B144065" s="76"/>
      <c r="C144065" s="75"/>
    </row>
    <row r="144175" spans="2:3" x14ac:dyDescent="0.25">
      <c r="B144175" s="76"/>
      <c r="C144175" s="75"/>
    </row>
    <row r="144176" spans="2:3" x14ac:dyDescent="0.25">
      <c r="B144176" s="76"/>
      <c r="C144176" s="75"/>
    </row>
    <row r="144177" spans="2:3" x14ac:dyDescent="0.25">
      <c r="B144177" s="76"/>
      <c r="C144177" s="75"/>
    </row>
    <row r="144178" spans="2:3" x14ac:dyDescent="0.25">
      <c r="B144178" s="76"/>
      <c r="C144178" s="75"/>
    </row>
    <row r="144179" spans="2:3" x14ac:dyDescent="0.25">
      <c r="B144179" s="76"/>
      <c r="C144179" s="75"/>
    </row>
    <row r="144180" spans="2:3" x14ac:dyDescent="0.25">
      <c r="B144180" s="76"/>
      <c r="C144180" s="75"/>
    </row>
    <row r="144181" spans="2:3" x14ac:dyDescent="0.25">
      <c r="B144181" s="76"/>
      <c r="C144181" s="75"/>
    </row>
    <row r="144182" spans="2:3" x14ac:dyDescent="0.25">
      <c r="B144182" s="76"/>
      <c r="C144182" s="75"/>
    </row>
    <row r="144183" spans="2:3" x14ac:dyDescent="0.25">
      <c r="B144183" s="76"/>
      <c r="C144183" s="75"/>
    </row>
    <row r="144184" spans="2:3" x14ac:dyDescent="0.25">
      <c r="B144184" s="76"/>
      <c r="C144184" s="75"/>
    </row>
    <row r="144185" spans="2:3" x14ac:dyDescent="0.25">
      <c r="B144185" s="76"/>
      <c r="C144185" s="75"/>
    </row>
    <row r="144186" spans="2:3" x14ac:dyDescent="0.25">
      <c r="B144186" s="76"/>
      <c r="C144186" s="75"/>
    </row>
    <row r="144187" spans="2:3" x14ac:dyDescent="0.25">
      <c r="B144187" s="76"/>
      <c r="C144187" s="75"/>
    </row>
    <row r="144297" spans="2:3" x14ac:dyDescent="0.25">
      <c r="B144297" s="76"/>
      <c r="C144297" s="75"/>
    </row>
    <row r="144298" spans="2:3" x14ac:dyDescent="0.25">
      <c r="B144298" s="76"/>
      <c r="C144298" s="75"/>
    </row>
    <row r="144299" spans="2:3" x14ac:dyDescent="0.25">
      <c r="B144299" s="76"/>
      <c r="C144299" s="75"/>
    </row>
    <row r="144300" spans="2:3" x14ac:dyDescent="0.25">
      <c r="B144300" s="76"/>
      <c r="C144300" s="75"/>
    </row>
    <row r="144301" spans="2:3" x14ac:dyDescent="0.25">
      <c r="B144301" s="76"/>
      <c r="C144301" s="75"/>
    </row>
    <row r="144302" spans="2:3" x14ac:dyDescent="0.25">
      <c r="B144302" s="76"/>
      <c r="C144302" s="75"/>
    </row>
    <row r="144303" spans="2:3" x14ac:dyDescent="0.25">
      <c r="B144303" s="76"/>
      <c r="C144303" s="75"/>
    </row>
    <row r="144304" spans="2:3" x14ac:dyDescent="0.25">
      <c r="B144304" s="76"/>
      <c r="C144304" s="75"/>
    </row>
    <row r="144305" spans="2:3" x14ac:dyDescent="0.25">
      <c r="B144305" s="76"/>
      <c r="C144305" s="75"/>
    </row>
    <row r="144306" spans="2:3" x14ac:dyDescent="0.25">
      <c r="B144306" s="76"/>
      <c r="C144306" s="75"/>
    </row>
    <row r="144307" spans="2:3" x14ac:dyDescent="0.25">
      <c r="B144307" s="76"/>
      <c r="C144307" s="75"/>
    </row>
    <row r="144308" spans="2:3" x14ac:dyDescent="0.25">
      <c r="B144308" s="76"/>
      <c r="C144308" s="75"/>
    </row>
    <row r="144309" spans="2:3" x14ac:dyDescent="0.25">
      <c r="B144309" s="76"/>
      <c r="C144309" s="75"/>
    </row>
    <row r="144419" spans="2:3" x14ac:dyDescent="0.25">
      <c r="B144419" s="76"/>
      <c r="C144419" s="75"/>
    </row>
    <row r="144420" spans="2:3" x14ac:dyDescent="0.25">
      <c r="B144420" s="76"/>
      <c r="C144420" s="75"/>
    </row>
    <row r="144421" spans="2:3" x14ac:dyDescent="0.25">
      <c r="B144421" s="76"/>
      <c r="C144421" s="75"/>
    </row>
    <row r="144422" spans="2:3" x14ac:dyDescent="0.25">
      <c r="B144422" s="76"/>
      <c r="C144422" s="75"/>
    </row>
    <row r="144423" spans="2:3" x14ac:dyDescent="0.25">
      <c r="B144423" s="76"/>
      <c r="C144423" s="75"/>
    </row>
    <row r="144424" spans="2:3" x14ac:dyDescent="0.25">
      <c r="B144424" s="76"/>
      <c r="C144424" s="75"/>
    </row>
    <row r="144425" spans="2:3" x14ac:dyDescent="0.25">
      <c r="B144425" s="76"/>
      <c r="C144425" s="75"/>
    </row>
    <row r="144426" spans="2:3" x14ac:dyDescent="0.25">
      <c r="B144426" s="76"/>
      <c r="C144426" s="75"/>
    </row>
    <row r="144427" spans="2:3" x14ac:dyDescent="0.25">
      <c r="B144427" s="76"/>
      <c r="C144427" s="75"/>
    </row>
    <row r="144428" spans="2:3" x14ac:dyDescent="0.25">
      <c r="B144428" s="76"/>
      <c r="C144428" s="75"/>
    </row>
    <row r="144429" spans="2:3" x14ac:dyDescent="0.25">
      <c r="B144429" s="76"/>
      <c r="C144429" s="75"/>
    </row>
    <row r="144430" spans="2:3" x14ac:dyDescent="0.25">
      <c r="B144430" s="76"/>
      <c r="C144430" s="75"/>
    </row>
    <row r="144431" spans="2:3" x14ac:dyDescent="0.25">
      <c r="B144431" s="76"/>
      <c r="C144431" s="75"/>
    </row>
    <row r="144541" spans="2:3" x14ac:dyDescent="0.25">
      <c r="B144541" s="76"/>
      <c r="C144541" s="75"/>
    </row>
    <row r="144542" spans="2:3" x14ac:dyDescent="0.25">
      <c r="B144542" s="76"/>
      <c r="C144542" s="75"/>
    </row>
    <row r="144543" spans="2:3" x14ac:dyDescent="0.25">
      <c r="B144543" s="76"/>
      <c r="C144543" s="75"/>
    </row>
    <row r="144544" spans="2:3" x14ac:dyDescent="0.25">
      <c r="B144544" s="76"/>
      <c r="C144544" s="75"/>
    </row>
    <row r="144545" spans="2:3" x14ac:dyDescent="0.25">
      <c r="B144545" s="76"/>
      <c r="C144545" s="75"/>
    </row>
    <row r="144546" spans="2:3" x14ac:dyDescent="0.25">
      <c r="B144546" s="76"/>
      <c r="C144546" s="75"/>
    </row>
    <row r="144547" spans="2:3" x14ac:dyDescent="0.25">
      <c r="B144547" s="76"/>
      <c r="C144547" s="75"/>
    </row>
    <row r="144548" spans="2:3" x14ac:dyDescent="0.25">
      <c r="B144548" s="76"/>
      <c r="C144548" s="75"/>
    </row>
    <row r="144549" spans="2:3" x14ac:dyDescent="0.25">
      <c r="B144549" s="76"/>
      <c r="C144549" s="75"/>
    </row>
    <row r="144550" spans="2:3" x14ac:dyDescent="0.25">
      <c r="B144550" s="76"/>
      <c r="C144550" s="75"/>
    </row>
    <row r="144551" spans="2:3" x14ac:dyDescent="0.25">
      <c r="B144551" s="76"/>
      <c r="C144551" s="75"/>
    </row>
    <row r="144552" spans="2:3" x14ac:dyDescent="0.25">
      <c r="B144552" s="76"/>
      <c r="C144552" s="75"/>
    </row>
    <row r="144553" spans="2:3" x14ac:dyDescent="0.25">
      <c r="B144553" s="76"/>
      <c r="C144553" s="75"/>
    </row>
    <row r="144663" spans="2:3" x14ac:dyDescent="0.25">
      <c r="B144663" s="76"/>
      <c r="C144663" s="75"/>
    </row>
    <row r="144664" spans="2:3" x14ac:dyDescent="0.25">
      <c r="B144664" s="76"/>
      <c r="C144664" s="75"/>
    </row>
    <row r="144665" spans="2:3" x14ac:dyDescent="0.25">
      <c r="B144665" s="76"/>
      <c r="C144665" s="75"/>
    </row>
    <row r="144666" spans="2:3" x14ac:dyDescent="0.25">
      <c r="B144666" s="76"/>
      <c r="C144666" s="75"/>
    </row>
    <row r="144667" spans="2:3" x14ac:dyDescent="0.25">
      <c r="B144667" s="76"/>
      <c r="C144667" s="75"/>
    </row>
    <row r="144668" spans="2:3" x14ac:dyDescent="0.25">
      <c r="B144668" s="76"/>
      <c r="C144668" s="75"/>
    </row>
    <row r="144669" spans="2:3" x14ac:dyDescent="0.25">
      <c r="B144669" s="76"/>
      <c r="C144669" s="75"/>
    </row>
    <row r="144670" spans="2:3" x14ac:dyDescent="0.25">
      <c r="B144670" s="76"/>
      <c r="C144670" s="75"/>
    </row>
    <row r="144671" spans="2:3" x14ac:dyDescent="0.25">
      <c r="B144671" s="76"/>
      <c r="C144671" s="75"/>
    </row>
    <row r="144672" spans="2:3" x14ac:dyDescent="0.25">
      <c r="B144672" s="76"/>
      <c r="C144672" s="75"/>
    </row>
    <row r="144673" spans="2:3" x14ac:dyDescent="0.25">
      <c r="B144673" s="76"/>
      <c r="C144673" s="75"/>
    </row>
    <row r="144674" spans="2:3" x14ac:dyDescent="0.25">
      <c r="B144674" s="76"/>
      <c r="C144674" s="75"/>
    </row>
    <row r="144675" spans="2:3" x14ac:dyDescent="0.25">
      <c r="B144675" s="76"/>
      <c r="C144675" s="75"/>
    </row>
    <row r="144785" spans="2:3" x14ac:dyDescent="0.25">
      <c r="B144785" s="76"/>
      <c r="C144785" s="75"/>
    </row>
    <row r="144786" spans="2:3" x14ac:dyDescent="0.25">
      <c r="B144786" s="76"/>
      <c r="C144786" s="75"/>
    </row>
    <row r="144787" spans="2:3" x14ac:dyDescent="0.25">
      <c r="B144787" s="76"/>
      <c r="C144787" s="75"/>
    </row>
    <row r="144788" spans="2:3" x14ac:dyDescent="0.25">
      <c r="B144788" s="76"/>
      <c r="C144788" s="75"/>
    </row>
    <row r="144789" spans="2:3" x14ac:dyDescent="0.25">
      <c r="B144789" s="76"/>
      <c r="C144789" s="75"/>
    </row>
    <row r="144790" spans="2:3" x14ac:dyDescent="0.25">
      <c r="B144790" s="76"/>
      <c r="C144790" s="75"/>
    </row>
    <row r="144791" spans="2:3" x14ac:dyDescent="0.25">
      <c r="B144791" s="76"/>
      <c r="C144791" s="75"/>
    </row>
    <row r="144792" spans="2:3" x14ac:dyDescent="0.25">
      <c r="B144792" s="76"/>
      <c r="C144792" s="75"/>
    </row>
    <row r="144793" spans="2:3" x14ac:dyDescent="0.25">
      <c r="B144793" s="76"/>
      <c r="C144793" s="75"/>
    </row>
    <row r="144794" spans="2:3" x14ac:dyDescent="0.25">
      <c r="B144794" s="76"/>
      <c r="C144794" s="75"/>
    </row>
    <row r="144795" spans="2:3" x14ac:dyDescent="0.25">
      <c r="B144795" s="76"/>
      <c r="C144795" s="75"/>
    </row>
    <row r="144796" spans="2:3" x14ac:dyDescent="0.25">
      <c r="B144796" s="76"/>
      <c r="C144796" s="75"/>
    </row>
    <row r="144797" spans="2:3" x14ac:dyDescent="0.25">
      <c r="B144797" s="76"/>
      <c r="C144797" s="75"/>
    </row>
    <row r="144907" spans="2:3" x14ac:dyDescent="0.25">
      <c r="B144907" s="76"/>
      <c r="C144907" s="75"/>
    </row>
    <row r="144908" spans="2:3" x14ac:dyDescent="0.25">
      <c r="B144908" s="76"/>
      <c r="C144908" s="75"/>
    </row>
    <row r="144909" spans="2:3" x14ac:dyDescent="0.25">
      <c r="B144909" s="76"/>
      <c r="C144909" s="75"/>
    </row>
    <row r="144910" spans="2:3" x14ac:dyDescent="0.25">
      <c r="B144910" s="76"/>
      <c r="C144910" s="75"/>
    </row>
    <row r="144911" spans="2:3" x14ac:dyDescent="0.25">
      <c r="B144911" s="76"/>
      <c r="C144911" s="75"/>
    </row>
    <row r="144912" spans="2:3" x14ac:dyDescent="0.25">
      <c r="B144912" s="76"/>
      <c r="C144912" s="75"/>
    </row>
    <row r="144913" spans="2:3" x14ac:dyDescent="0.25">
      <c r="B144913" s="76"/>
      <c r="C144913" s="75"/>
    </row>
    <row r="144914" spans="2:3" x14ac:dyDescent="0.25">
      <c r="B144914" s="76"/>
      <c r="C144914" s="75"/>
    </row>
    <row r="144915" spans="2:3" x14ac:dyDescent="0.25">
      <c r="B144915" s="76"/>
      <c r="C144915" s="75"/>
    </row>
    <row r="144916" spans="2:3" x14ac:dyDescent="0.25">
      <c r="B144916" s="76"/>
      <c r="C144916" s="75"/>
    </row>
    <row r="144917" spans="2:3" x14ac:dyDescent="0.25">
      <c r="B144917" s="76"/>
      <c r="C144917" s="75"/>
    </row>
    <row r="144918" spans="2:3" x14ac:dyDescent="0.25">
      <c r="B144918" s="76"/>
      <c r="C144918" s="75"/>
    </row>
    <row r="144919" spans="2:3" x14ac:dyDescent="0.25">
      <c r="B144919" s="76"/>
      <c r="C144919" s="75"/>
    </row>
    <row r="145029" spans="2:3" x14ac:dyDescent="0.25">
      <c r="B145029" s="76"/>
      <c r="C145029" s="75"/>
    </row>
    <row r="145030" spans="2:3" x14ac:dyDescent="0.25">
      <c r="B145030" s="76"/>
      <c r="C145030" s="75"/>
    </row>
    <row r="145031" spans="2:3" x14ac:dyDescent="0.25">
      <c r="B145031" s="76"/>
      <c r="C145031" s="75"/>
    </row>
    <row r="145032" spans="2:3" x14ac:dyDescent="0.25">
      <c r="B145032" s="76"/>
      <c r="C145032" s="75"/>
    </row>
    <row r="145033" spans="2:3" x14ac:dyDescent="0.25">
      <c r="B145033" s="76"/>
      <c r="C145033" s="75"/>
    </row>
    <row r="145034" spans="2:3" x14ac:dyDescent="0.25">
      <c r="B145034" s="76"/>
      <c r="C145034" s="75"/>
    </row>
    <row r="145035" spans="2:3" x14ac:dyDescent="0.25">
      <c r="B145035" s="76"/>
      <c r="C145035" s="75"/>
    </row>
    <row r="145036" spans="2:3" x14ac:dyDescent="0.25">
      <c r="B145036" s="76"/>
      <c r="C145036" s="75"/>
    </row>
    <row r="145037" spans="2:3" x14ac:dyDescent="0.25">
      <c r="B145037" s="76"/>
      <c r="C145037" s="75"/>
    </row>
    <row r="145038" spans="2:3" x14ac:dyDescent="0.25">
      <c r="B145038" s="76"/>
      <c r="C145038" s="75"/>
    </row>
    <row r="145039" spans="2:3" x14ac:dyDescent="0.25">
      <c r="B145039" s="76"/>
      <c r="C145039" s="75"/>
    </row>
    <row r="145040" spans="2:3" x14ac:dyDescent="0.25">
      <c r="B145040" s="76"/>
      <c r="C145040" s="75"/>
    </row>
    <row r="145041" spans="2:3" x14ac:dyDescent="0.25">
      <c r="B145041" s="76"/>
      <c r="C145041" s="75"/>
    </row>
    <row r="145151" spans="2:3" x14ac:dyDescent="0.25">
      <c r="B145151" s="76"/>
      <c r="C145151" s="75"/>
    </row>
    <row r="145152" spans="2:3" x14ac:dyDescent="0.25">
      <c r="B145152" s="76"/>
      <c r="C145152" s="75"/>
    </row>
    <row r="145153" spans="2:3" x14ac:dyDescent="0.25">
      <c r="B145153" s="76"/>
      <c r="C145153" s="75"/>
    </row>
    <row r="145154" spans="2:3" x14ac:dyDescent="0.25">
      <c r="B145154" s="76"/>
      <c r="C145154" s="75"/>
    </row>
    <row r="145155" spans="2:3" x14ac:dyDescent="0.25">
      <c r="B145155" s="76"/>
      <c r="C145155" s="75"/>
    </row>
    <row r="145156" spans="2:3" x14ac:dyDescent="0.25">
      <c r="B145156" s="76"/>
      <c r="C145156" s="75"/>
    </row>
    <row r="145157" spans="2:3" x14ac:dyDescent="0.25">
      <c r="B145157" s="76"/>
      <c r="C145157" s="75"/>
    </row>
    <row r="145158" spans="2:3" x14ac:dyDescent="0.25">
      <c r="B145158" s="76"/>
      <c r="C145158" s="75"/>
    </row>
    <row r="145159" spans="2:3" x14ac:dyDescent="0.25">
      <c r="B145159" s="76"/>
      <c r="C145159" s="75"/>
    </row>
    <row r="145160" spans="2:3" x14ac:dyDescent="0.25">
      <c r="B145160" s="76"/>
      <c r="C145160" s="75"/>
    </row>
    <row r="145161" spans="2:3" x14ac:dyDescent="0.25">
      <c r="B145161" s="76"/>
      <c r="C145161" s="75"/>
    </row>
    <row r="145162" spans="2:3" x14ac:dyDescent="0.25">
      <c r="B145162" s="76"/>
      <c r="C145162" s="75"/>
    </row>
    <row r="145163" spans="2:3" x14ac:dyDescent="0.25">
      <c r="B145163" s="76"/>
      <c r="C145163" s="75"/>
    </row>
    <row r="145273" spans="2:3" x14ac:dyDescent="0.25">
      <c r="B145273" s="76"/>
      <c r="C145273" s="75"/>
    </row>
    <row r="145274" spans="2:3" x14ac:dyDescent="0.25">
      <c r="B145274" s="76"/>
      <c r="C145274" s="75"/>
    </row>
    <row r="145275" spans="2:3" x14ac:dyDescent="0.25">
      <c r="B145275" s="76"/>
      <c r="C145275" s="75"/>
    </row>
    <row r="145276" spans="2:3" x14ac:dyDescent="0.25">
      <c r="B145276" s="76"/>
      <c r="C145276" s="75"/>
    </row>
    <row r="145277" spans="2:3" x14ac:dyDescent="0.25">
      <c r="B145277" s="76"/>
      <c r="C145277" s="75"/>
    </row>
    <row r="145278" spans="2:3" x14ac:dyDescent="0.25">
      <c r="B145278" s="76"/>
      <c r="C145278" s="75"/>
    </row>
    <row r="145279" spans="2:3" x14ac:dyDescent="0.25">
      <c r="B145279" s="76"/>
      <c r="C145279" s="75"/>
    </row>
    <row r="145280" spans="2:3" x14ac:dyDescent="0.25">
      <c r="B145280" s="76"/>
      <c r="C145280" s="75"/>
    </row>
    <row r="145281" spans="2:3" x14ac:dyDescent="0.25">
      <c r="B145281" s="76"/>
      <c r="C145281" s="75"/>
    </row>
    <row r="145282" spans="2:3" x14ac:dyDescent="0.25">
      <c r="B145282" s="76"/>
      <c r="C145282" s="75"/>
    </row>
    <row r="145283" spans="2:3" x14ac:dyDescent="0.25">
      <c r="B145283" s="76"/>
      <c r="C145283" s="75"/>
    </row>
    <row r="145284" spans="2:3" x14ac:dyDescent="0.25">
      <c r="B145284" s="76"/>
      <c r="C145284" s="75"/>
    </row>
    <row r="145285" spans="2:3" x14ac:dyDescent="0.25">
      <c r="B145285" s="76"/>
      <c r="C145285" s="75"/>
    </row>
    <row r="145395" spans="2:3" x14ac:dyDescent="0.25">
      <c r="B145395" s="76"/>
      <c r="C145395" s="75"/>
    </row>
    <row r="145396" spans="2:3" x14ac:dyDescent="0.25">
      <c r="B145396" s="76"/>
      <c r="C145396" s="75"/>
    </row>
    <row r="145397" spans="2:3" x14ac:dyDescent="0.25">
      <c r="B145397" s="76"/>
      <c r="C145397" s="75"/>
    </row>
    <row r="145398" spans="2:3" x14ac:dyDescent="0.25">
      <c r="B145398" s="76"/>
      <c r="C145398" s="75"/>
    </row>
    <row r="145399" spans="2:3" x14ac:dyDescent="0.25">
      <c r="B145399" s="76"/>
      <c r="C145399" s="75"/>
    </row>
    <row r="145400" spans="2:3" x14ac:dyDescent="0.25">
      <c r="B145400" s="76"/>
      <c r="C145400" s="75"/>
    </row>
    <row r="145401" spans="2:3" x14ac:dyDescent="0.25">
      <c r="B145401" s="76"/>
      <c r="C145401" s="75"/>
    </row>
    <row r="145402" spans="2:3" x14ac:dyDescent="0.25">
      <c r="B145402" s="76"/>
      <c r="C145402" s="75"/>
    </row>
    <row r="145403" spans="2:3" x14ac:dyDescent="0.25">
      <c r="B145403" s="76"/>
      <c r="C145403" s="75"/>
    </row>
    <row r="145404" spans="2:3" x14ac:dyDescent="0.25">
      <c r="B145404" s="76"/>
      <c r="C145404" s="75"/>
    </row>
    <row r="145405" spans="2:3" x14ac:dyDescent="0.25">
      <c r="B145405" s="76"/>
      <c r="C145405" s="75"/>
    </row>
    <row r="145406" spans="2:3" x14ac:dyDescent="0.25">
      <c r="B145406" s="76"/>
      <c r="C145406" s="75"/>
    </row>
    <row r="145407" spans="2:3" x14ac:dyDescent="0.25">
      <c r="B145407" s="76"/>
      <c r="C145407" s="75"/>
    </row>
    <row r="145517" spans="2:3" x14ac:dyDescent="0.25">
      <c r="B145517" s="76"/>
      <c r="C145517" s="75"/>
    </row>
    <row r="145518" spans="2:3" x14ac:dyDescent="0.25">
      <c r="B145518" s="76"/>
      <c r="C145518" s="75"/>
    </row>
    <row r="145519" spans="2:3" x14ac:dyDescent="0.25">
      <c r="B145519" s="76"/>
      <c r="C145519" s="75"/>
    </row>
    <row r="145520" spans="2:3" x14ac:dyDescent="0.25">
      <c r="B145520" s="76"/>
      <c r="C145520" s="75"/>
    </row>
    <row r="145521" spans="2:3" x14ac:dyDescent="0.25">
      <c r="B145521" s="76"/>
      <c r="C145521" s="75"/>
    </row>
    <row r="145522" spans="2:3" x14ac:dyDescent="0.25">
      <c r="B145522" s="76"/>
      <c r="C145522" s="75"/>
    </row>
    <row r="145523" spans="2:3" x14ac:dyDescent="0.25">
      <c r="B145523" s="76"/>
      <c r="C145523" s="75"/>
    </row>
    <row r="145524" spans="2:3" x14ac:dyDescent="0.25">
      <c r="B145524" s="76"/>
      <c r="C145524" s="75"/>
    </row>
    <row r="145525" spans="2:3" x14ac:dyDescent="0.25">
      <c r="B145525" s="76"/>
      <c r="C145525" s="75"/>
    </row>
    <row r="145526" spans="2:3" x14ac:dyDescent="0.25">
      <c r="B145526" s="76"/>
      <c r="C145526" s="75"/>
    </row>
    <row r="145527" spans="2:3" x14ac:dyDescent="0.25">
      <c r="B145527" s="76"/>
      <c r="C145527" s="75"/>
    </row>
    <row r="145528" spans="2:3" x14ac:dyDescent="0.25">
      <c r="B145528" s="76"/>
      <c r="C145528" s="75"/>
    </row>
    <row r="145529" spans="2:3" x14ac:dyDescent="0.25">
      <c r="B145529" s="76"/>
      <c r="C145529" s="75"/>
    </row>
    <row r="145639" spans="2:3" x14ac:dyDescent="0.25">
      <c r="B145639" s="76"/>
      <c r="C145639" s="75"/>
    </row>
    <row r="145640" spans="2:3" x14ac:dyDescent="0.25">
      <c r="B145640" s="76"/>
      <c r="C145640" s="75"/>
    </row>
    <row r="145641" spans="2:3" x14ac:dyDescent="0.25">
      <c r="B145641" s="76"/>
      <c r="C145641" s="75"/>
    </row>
    <row r="145642" spans="2:3" x14ac:dyDescent="0.25">
      <c r="B145642" s="76"/>
      <c r="C145642" s="75"/>
    </row>
    <row r="145643" spans="2:3" x14ac:dyDescent="0.25">
      <c r="B145643" s="76"/>
      <c r="C145643" s="75"/>
    </row>
    <row r="145644" spans="2:3" x14ac:dyDescent="0.25">
      <c r="B145644" s="76"/>
      <c r="C145644" s="75"/>
    </row>
    <row r="145645" spans="2:3" x14ac:dyDescent="0.25">
      <c r="B145645" s="76"/>
      <c r="C145645" s="75"/>
    </row>
    <row r="145646" spans="2:3" x14ac:dyDescent="0.25">
      <c r="B145646" s="76"/>
      <c r="C145646" s="75"/>
    </row>
    <row r="145647" spans="2:3" x14ac:dyDescent="0.25">
      <c r="B145647" s="76"/>
      <c r="C145647" s="75"/>
    </row>
    <row r="145648" spans="2:3" x14ac:dyDescent="0.25">
      <c r="B145648" s="76"/>
      <c r="C145648" s="75"/>
    </row>
    <row r="145649" spans="2:3" x14ac:dyDescent="0.25">
      <c r="B145649" s="76"/>
      <c r="C145649" s="75"/>
    </row>
    <row r="145650" spans="2:3" x14ac:dyDescent="0.25">
      <c r="B145650" s="76"/>
      <c r="C145650" s="75"/>
    </row>
    <row r="145651" spans="2:3" x14ac:dyDescent="0.25">
      <c r="B145651" s="76"/>
      <c r="C145651" s="75"/>
    </row>
    <row r="145761" spans="2:3" x14ac:dyDescent="0.25">
      <c r="B145761" s="76"/>
      <c r="C145761" s="75"/>
    </row>
    <row r="145762" spans="2:3" x14ac:dyDescent="0.25">
      <c r="B145762" s="76"/>
      <c r="C145762" s="75"/>
    </row>
    <row r="145763" spans="2:3" x14ac:dyDescent="0.25">
      <c r="B145763" s="76"/>
      <c r="C145763" s="75"/>
    </row>
    <row r="145764" spans="2:3" x14ac:dyDescent="0.25">
      <c r="B145764" s="76"/>
      <c r="C145764" s="75"/>
    </row>
    <row r="145765" spans="2:3" x14ac:dyDescent="0.25">
      <c r="B145765" s="76"/>
      <c r="C145765" s="75"/>
    </row>
    <row r="145766" spans="2:3" x14ac:dyDescent="0.25">
      <c r="B145766" s="76"/>
      <c r="C145766" s="75"/>
    </row>
    <row r="145767" spans="2:3" x14ac:dyDescent="0.25">
      <c r="B145767" s="76"/>
      <c r="C145767" s="75"/>
    </row>
    <row r="145768" spans="2:3" x14ac:dyDescent="0.25">
      <c r="B145768" s="76"/>
      <c r="C145768" s="75"/>
    </row>
    <row r="145769" spans="2:3" x14ac:dyDescent="0.25">
      <c r="B145769" s="76"/>
      <c r="C145769" s="75"/>
    </row>
    <row r="145770" spans="2:3" x14ac:dyDescent="0.25">
      <c r="B145770" s="76"/>
      <c r="C145770" s="75"/>
    </row>
    <row r="145771" spans="2:3" x14ac:dyDescent="0.25">
      <c r="B145771" s="76"/>
      <c r="C145771" s="75"/>
    </row>
    <row r="145772" spans="2:3" x14ac:dyDescent="0.25">
      <c r="B145772" s="76"/>
      <c r="C145772" s="75"/>
    </row>
    <row r="145773" spans="2:3" x14ac:dyDescent="0.25">
      <c r="B145773" s="76"/>
      <c r="C145773" s="75"/>
    </row>
    <row r="145883" spans="2:3" x14ac:dyDescent="0.25">
      <c r="B145883" s="76"/>
      <c r="C145883" s="75"/>
    </row>
    <row r="145884" spans="2:3" x14ac:dyDescent="0.25">
      <c r="B145884" s="76"/>
      <c r="C145884" s="75"/>
    </row>
    <row r="145885" spans="2:3" x14ac:dyDescent="0.25">
      <c r="B145885" s="76"/>
      <c r="C145885" s="75"/>
    </row>
    <row r="145886" spans="2:3" x14ac:dyDescent="0.25">
      <c r="B145886" s="76"/>
      <c r="C145886" s="75"/>
    </row>
    <row r="145887" spans="2:3" x14ac:dyDescent="0.25">
      <c r="B145887" s="76"/>
      <c r="C145887" s="75"/>
    </row>
    <row r="145888" spans="2:3" x14ac:dyDescent="0.25">
      <c r="B145888" s="76"/>
      <c r="C145888" s="75"/>
    </row>
    <row r="145889" spans="2:3" x14ac:dyDescent="0.25">
      <c r="B145889" s="76"/>
      <c r="C145889" s="75"/>
    </row>
    <row r="145890" spans="2:3" x14ac:dyDescent="0.25">
      <c r="B145890" s="76"/>
      <c r="C145890" s="75"/>
    </row>
    <row r="145891" spans="2:3" x14ac:dyDescent="0.25">
      <c r="B145891" s="76"/>
      <c r="C145891" s="75"/>
    </row>
    <row r="145892" spans="2:3" x14ac:dyDescent="0.25">
      <c r="B145892" s="76"/>
      <c r="C145892" s="75"/>
    </row>
    <row r="145893" spans="2:3" x14ac:dyDescent="0.25">
      <c r="B145893" s="76"/>
      <c r="C145893" s="75"/>
    </row>
    <row r="145894" spans="2:3" x14ac:dyDescent="0.25">
      <c r="B145894" s="76"/>
      <c r="C145894" s="75"/>
    </row>
    <row r="145895" spans="2:3" x14ac:dyDescent="0.25">
      <c r="B145895" s="76"/>
      <c r="C145895" s="75"/>
    </row>
    <row r="146005" spans="2:3" x14ac:dyDescent="0.25">
      <c r="B146005" s="76"/>
      <c r="C146005" s="75"/>
    </row>
    <row r="146006" spans="2:3" x14ac:dyDescent="0.25">
      <c r="B146006" s="76"/>
      <c r="C146006" s="75"/>
    </row>
    <row r="146007" spans="2:3" x14ac:dyDescent="0.25">
      <c r="B146007" s="76"/>
      <c r="C146007" s="75"/>
    </row>
    <row r="146008" spans="2:3" x14ac:dyDescent="0.25">
      <c r="B146008" s="76"/>
      <c r="C146008" s="75"/>
    </row>
    <row r="146009" spans="2:3" x14ac:dyDescent="0.25">
      <c r="B146009" s="76"/>
      <c r="C146009" s="75"/>
    </row>
    <row r="146010" spans="2:3" x14ac:dyDescent="0.25">
      <c r="B146010" s="76"/>
      <c r="C146010" s="75"/>
    </row>
    <row r="146011" spans="2:3" x14ac:dyDescent="0.25">
      <c r="B146011" s="76"/>
      <c r="C146011" s="75"/>
    </row>
    <row r="146012" spans="2:3" x14ac:dyDescent="0.25">
      <c r="B146012" s="76"/>
      <c r="C146012" s="75"/>
    </row>
    <row r="146013" spans="2:3" x14ac:dyDescent="0.25">
      <c r="B146013" s="76"/>
      <c r="C146013" s="75"/>
    </row>
    <row r="146014" spans="2:3" x14ac:dyDescent="0.25">
      <c r="B146014" s="76"/>
      <c r="C146014" s="75"/>
    </row>
    <row r="146015" spans="2:3" x14ac:dyDescent="0.25">
      <c r="B146015" s="76"/>
      <c r="C146015" s="75"/>
    </row>
    <row r="146016" spans="2:3" x14ac:dyDescent="0.25">
      <c r="B146016" s="76"/>
      <c r="C146016" s="75"/>
    </row>
    <row r="146017" spans="2:3" x14ac:dyDescent="0.25">
      <c r="B146017" s="76"/>
      <c r="C146017" s="75"/>
    </row>
    <row r="146127" spans="2:3" x14ac:dyDescent="0.25">
      <c r="B146127" s="76"/>
      <c r="C146127" s="75"/>
    </row>
    <row r="146128" spans="2:3" x14ac:dyDescent="0.25">
      <c r="B146128" s="76"/>
      <c r="C146128" s="75"/>
    </row>
    <row r="146129" spans="2:3" x14ac:dyDescent="0.25">
      <c r="B146129" s="76"/>
      <c r="C146129" s="75"/>
    </row>
    <row r="146130" spans="2:3" x14ac:dyDescent="0.25">
      <c r="B146130" s="76"/>
      <c r="C146130" s="75"/>
    </row>
    <row r="146131" spans="2:3" x14ac:dyDescent="0.25">
      <c r="B146131" s="76"/>
      <c r="C146131" s="75"/>
    </row>
    <row r="146132" spans="2:3" x14ac:dyDescent="0.25">
      <c r="B146132" s="76"/>
      <c r="C146132" s="75"/>
    </row>
    <row r="146133" spans="2:3" x14ac:dyDescent="0.25">
      <c r="B146133" s="76"/>
      <c r="C146133" s="75"/>
    </row>
    <row r="146134" spans="2:3" x14ac:dyDescent="0.25">
      <c r="B146134" s="76"/>
      <c r="C146134" s="75"/>
    </row>
    <row r="146135" spans="2:3" x14ac:dyDescent="0.25">
      <c r="B146135" s="76"/>
      <c r="C146135" s="75"/>
    </row>
    <row r="146136" spans="2:3" x14ac:dyDescent="0.25">
      <c r="B146136" s="76"/>
      <c r="C146136" s="75"/>
    </row>
    <row r="146137" spans="2:3" x14ac:dyDescent="0.25">
      <c r="B146137" s="76"/>
      <c r="C146137" s="75"/>
    </row>
    <row r="146138" spans="2:3" x14ac:dyDescent="0.25">
      <c r="B146138" s="76"/>
      <c r="C146138" s="75"/>
    </row>
    <row r="146139" spans="2:3" x14ac:dyDescent="0.25">
      <c r="B146139" s="76"/>
      <c r="C146139" s="75"/>
    </row>
    <row r="146249" spans="2:3" x14ac:dyDescent="0.25">
      <c r="B146249" s="76"/>
      <c r="C146249" s="75"/>
    </row>
    <row r="146250" spans="2:3" x14ac:dyDescent="0.25">
      <c r="B146250" s="76"/>
      <c r="C146250" s="75"/>
    </row>
    <row r="146251" spans="2:3" x14ac:dyDescent="0.25">
      <c r="B146251" s="76"/>
      <c r="C146251" s="75"/>
    </row>
    <row r="146252" spans="2:3" x14ac:dyDescent="0.25">
      <c r="B146252" s="76"/>
      <c r="C146252" s="75"/>
    </row>
    <row r="146253" spans="2:3" x14ac:dyDescent="0.25">
      <c r="B146253" s="76"/>
      <c r="C146253" s="75"/>
    </row>
    <row r="146254" spans="2:3" x14ac:dyDescent="0.25">
      <c r="B146254" s="76"/>
      <c r="C146254" s="75"/>
    </row>
    <row r="146255" spans="2:3" x14ac:dyDescent="0.25">
      <c r="B146255" s="76"/>
      <c r="C146255" s="75"/>
    </row>
    <row r="146256" spans="2:3" x14ac:dyDescent="0.25">
      <c r="B146256" s="76"/>
      <c r="C146256" s="75"/>
    </row>
    <row r="146257" spans="2:3" x14ac:dyDescent="0.25">
      <c r="B146257" s="76"/>
      <c r="C146257" s="75"/>
    </row>
    <row r="146258" spans="2:3" x14ac:dyDescent="0.25">
      <c r="B146258" s="76"/>
      <c r="C146258" s="75"/>
    </row>
    <row r="146259" spans="2:3" x14ac:dyDescent="0.25">
      <c r="B146259" s="76"/>
      <c r="C146259" s="75"/>
    </row>
    <row r="146260" spans="2:3" x14ac:dyDescent="0.25">
      <c r="B146260" s="76"/>
      <c r="C146260" s="75"/>
    </row>
    <row r="146261" spans="2:3" x14ac:dyDescent="0.25">
      <c r="B146261" s="76"/>
      <c r="C146261" s="75"/>
    </row>
    <row r="146371" spans="2:3" x14ac:dyDescent="0.25">
      <c r="B146371" s="76"/>
      <c r="C146371" s="75"/>
    </row>
    <row r="146372" spans="2:3" x14ac:dyDescent="0.25">
      <c r="B146372" s="76"/>
      <c r="C146372" s="75"/>
    </row>
    <row r="146373" spans="2:3" x14ac:dyDescent="0.25">
      <c r="B146373" s="76"/>
      <c r="C146373" s="75"/>
    </row>
    <row r="146374" spans="2:3" x14ac:dyDescent="0.25">
      <c r="B146374" s="76"/>
      <c r="C146374" s="75"/>
    </row>
    <row r="146375" spans="2:3" x14ac:dyDescent="0.25">
      <c r="B146375" s="76"/>
      <c r="C146375" s="75"/>
    </row>
    <row r="146376" spans="2:3" x14ac:dyDescent="0.25">
      <c r="B146376" s="76"/>
      <c r="C146376" s="75"/>
    </row>
    <row r="146377" spans="2:3" x14ac:dyDescent="0.25">
      <c r="B146377" s="76"/>
      <c r="C146377" s="75"/>
    </row>
    <row r="146378" spans="2:3" x14ac:dyDescent="0.25">
      <c r="B146378" s="76"/>
      <c r="C146378" s="75"/>
    </row>
    <row r="146379" spans="2:3" x14ac:dyDescent="0.25">
      <c r="B146379" s="76"/>
      <c r="C146379" s="75"/>
    </row>
    <row r="146380" spans="2:3" x14ac:dyDescent="0.25">
      <c r="B146380" s="76"/>
      <c r="C146380" s="75"/>
    </row>
    <row r="146381" spans="2:3" x14ac:dyDescent="0.25">
      <c r="B146381" s="76"/>
      <c r="C146381" s="75"/>
    </row>
    <row r="146382" spans="2:3" x14ac:dyDescent="0.25">
      <c r="B146382" s="76"/>
      <c r="C146382" s="75"/>
    </row>
    <row r="146383" spans="2:3" x14ac:dyDescent="0.25">
      <c r="B146383" s="76"/>
      <c r="C146383" s="75"/>
    </row>
    <row r="146493" spans="2:3" x14ac:dyDescent="0.25">
      <c r="B146493" s="76"/>
      <c r="C146493" s="75"/>
    </row>
    <row r="146494" spans="2:3" x14ac:dyDescent="0.25">
      <c r="B146494" s="76"/>
      <c r="C146494" s="75"/>
    </row>
    <row r="146495" spans="2:3" x14ac:dyDescent="0.25">
      <c r="B146495" s="76"/>
      <c r="C146495" s="75"/>
    </row>
    <row r="146496" spans="2:3" x14ac:dyDescent="0.25">
      <c r="B146496" s="76"/>
      <c r="C146496" s="75"/>
    </row>
    <row r="146497" spans="2:3" x14ac:dyDescent="0.25">
      <c r="B146497" s="76"/>
      <c r="C146497" s="75"/>
    </row>
    <row r="146498" spans="2:3" x14ac:dyDescent="0.25">
      <c r="B146498" s="76"/>
      <c r="C146498" s="75"/>
    </row>
    <row r="146499" spans="2:3" x14ac:dyDescent="0.25">
      <c r="B146499" s="76"/>
      <c r="C146499" s="75"/>
    </row>
    <row r="146500" spans="2:3" x14ac:dyDescent="0.25">
      <c r="B146500" s="76"/>
      <c r="C146500" s="75"/>
    </row>
    <row r="146501" spans="2:3" x14ac:dyDescent="0.25">
      <c r="B146501" s="76"/>
      <c r="C146501" s="75"/>
    </row>
    <row r="146502" spans="2:3" x14ac:dyDescent="0.25">
      <c r="B146502" s="76"/>
      <c r="C146502" s="75"/>
    </row>
    <row r="146503" spans="2:3" x14ac:dyDescent="0.25">
      <c r="B146503" s="76"/>
      <c r="C146503" s="75"/>
    </row>
    <row r="146504" spans="2:3" x14ac:dyDescent="0.25">
      <c r="B146504" s="76"/>
      <c r="C146504" s="75"/>
    </row>
    <row r="146505" spans="2:3" x14ac:dyDescent="0.25">
      <c r="B146505" s="76"/>
      <c r="C146505" s="75"/>
    </row>
    <row r="146615" spans="2:3" x14ac:dyDescent="0.25">
      <c r="B146615" s="76"/>
      <c r="C146615" s="75"/>
    </row>
    <row r="146616" spans="2:3" x14ac:dyDescent="0.25">
      <c r="B146616" s="76"/>
      <c r="C146616" s="75"/>
    </row>
    <row r="146617" spans="2:3" x14ac:dyDescent="0.25">
      <c r="B146617" s="76"/>
      <c r="C146617" s="75"/>
    </row>
    <row r="146618" spans="2:3" x14ac:dyDescent="0.25">
      <c r="B146618" s="76"/>
      <c r="C146618" s="75"/>
    </row>
    <row r="146619" spans="2:3" x14ac:dyDescent="0.25">
      <c r="B146619" s="76"/>
      <c r="C146619" s="75"/>
    </row>
    <row r="146620" spans="2:3" x14ac:dyDescent="0.25">
      <c r="B146620" s="76"/>
      <c r="C146620" s="75"/>
    </row>
    <row r="146621" spans="2:3" x14ac:dyDescent="0.25">
      <c r="B146621" s="76"/>
      <c r="C146621" s="75"/>
    </row>
    <row r="146622" spans="2:3" x14ac:dyDescent="0.25">
      <c r="B146622" s="76"/>
      <c r="C146622" s="75"/>
    </row>
    <row r="146623" spans="2:3" x14ac:dyDescent="0.25">
      <c r="B146623" s="76"/>
      <c r="C146623" s="75"/>
    </row>
    <row r="146624" spans="2:3" x14ac:dyDescent="0.25">
      <c r="B146624" s="76"/>
      <c r="C146624" s="75"/>
    </row>
    <row r="146625" spans="2:3" x14ac:dyDescent="0.25">
      <c r="B146625" s="76"/>
      <c r="C146625" s="75"/>
    </row>
    <row r="146626" spans="2:3" x14ac:dyDescent="0.25">
      <c r="B146626" s="76"/>
      <c r="C146626" s="75"/>
    </row>
    <row r="146627" spans="2:3" x14ac:dyDescent="0.25">
      <c r="B146627" s="76"/>
      <c r="C146627" s="75"/>
    </row>
    <row r="146737" spans="2:3" x14ac:dyDescent="0.25">
      <c r="B146737" s="76"/>
      <c r="C146737" s="75"/>
    </row>
    <row r="146738" spans="2:3" x14ac:dyDescent="0.25">
      <c r="B146738" s="76"/>
      <c r="C146738" s="75"/>
    </row>
    <row r="146739" spans="2:3" x14ac:dyDescent="0.25">
      <c r="B146739" s="76"/>
      <c r="C146739" s="75"/>
    </row>
    <row r="146740" spans="2:3" x14ac:dyDescent="0.25">
      <c r="B146740" s="76"/>
      <c r="C146740" s="75"/>
    </row>
    <row r="146741" spans="2:3" x14ac:dyDescent="0.25">
      <c r="B146741" s="76"/>
      <c r="C146741" s="75"/>
    </row>
    <row r="146742" spans="2:3" x14ac:dyDescent="0.25">
      <c r="B146742" s="76"/>
      <c r="C146742" s="75"/>
    </row>
    <row r="146743" spans="2:3" x14ac:dyDescent="0.25">
      <c r="B146743" s="76"/>
      <c r="C146743" s="75"/>
    </row>
    <row r="146744" spans="2:3" x14ac:dyDescent="0.25">
      <c r="B146744" s="76"/>
      <c r="C146744" s="75"/>
    </row>
    <row r="146745" spans="2:3" x14ac:dyDescent="0.25">
      <c r="B146745" s="76"/>
      <c r="C146745" s="75"/>
    </row>
    <row r="146746" spans="2:3" x14ac:dyDescent="0.25">
      <c r="B146746" s="76"/>
      <c r="C146746" s="75"/>
    </row>
    <row r="146747" spans="2:3" x14ac:dyDescent="0.25">
      <c r="B146747" s="76"/>
      <c r="C146747" s="75"/>
    </row>
    <row r="146748" spans="2:3" x14ac:dyDescent="0.25">
      <c r="B146748" s="76"/>
      <c r="C146748" s="75"/>
    </row>
    <row r="146749" spans="2:3" x14ac:dyDescent="0.25">
      <c r="B146749" s="76"/>
      <c r="C146749" s="75"/>
    </row>
    <row r="146859" spans="2:3" x14ac:dyDescent="0.25">
      <c r="B146859" s="76"/>
      <c r="C146859" s="75"/>
    </row>
    <row r="146860" spans="2:3" x14ac:dyDescent="0.25">
      <c r="B146860" s="76"/>
      <c r="C146860" s="75"/>
    </row>
    <row r="146861" spans="2:3" x14ac:dyDescent="0.25">
      <c r="B146861" s="76"/>
      <c r="C146861" s="75"/>
    </row>
    <row r="146862" spans="2:3" x14ac:dyDescent="0.25">
      <c r="B146862" s="76"/>
      <c r="C146862" s="75"/>
    </row>
    <row r="146863" spans="2:3" x14ac:dyDescent="0.25">
      <c r="B146863" s="76"/>
      <c r="C146863" s="75"/>
    </row>
    <row r="146864" spans="2:3" x14ac:dyDescent="0.25">
      <c r="B146864" s="76"/>
      <c r="C146864" s="75"/>
    </row>
    <row r="146865" spans="2:3" x14ac:dyDescent="0.25">
      <c r="B146865" s="76"/>
      <c r="C146865" s="75"/>
    </row>
    <row r="146866" spans="2:3" x14ac:dyDescent="0.25">
      <c r="B146866" s="76"/>
      <c r="C146866" s="75"/>
    </row>
    <row r="146867" spans="2:3" x14ac:dyDescent="0.25">
      <c r="B146867" s="76"/>
      <c r="C146867" s="75"/>
    </row>
    <row r="146868" spans="2:3" x14ac:dyDescent="0.25">
      <c r="B146868" s="76"/>
      <c r="C146868" s="75"/>
    </row>
    <row r="146869" spans="2:3" x14ac:dyDescent="0.25">
      <c r="B146869" s="76"/>
      <c r="C146869" s="75"/>
    </row>
    <row r="146870" spans="2:3" x14ac:dyDescent="0.25">
      <c r="B146870" s="76"/>
      <c r="C146870" s="75"/>
    </row>
    <row r="146871" spans="2:3" x14ac:dyDescent="0.25">
      <c r="B146871" s="76"/>
      <c r="C146871" s="75"/>
    </row>
    <row r="146981" spans="2:3" x14ac:dyDescent="0.25">
      <c r="B146981" s="76"/>
      <c r="C146981" s="75"/>
    </row>
    <row r="146982" spans="2:3" x14ac:dyDescent="0.25">
      <c r="B146982" s="76"/>
      <c r="C146982" s="75"/>
    </row>
    <row r="146983" spans="2:3" x14ac:dyDescent="0.25">
      <c r="B146983" s="76"/>
      <c r="C146983" s="75"/>
    </row>
    <row r="146984" spans="2:3" x14ac:dyDescent="0.25">
      <c r="B146984" s="76"/>
      <c r="C146984" s="75"/>
    </row>
    <row r="146985" spans="2:3" x14ac:dyDescent="0.25">
      <c r="B146985" s="76"/>
      <c r="C146985" s="75"/>
    </row>
    <row r="146986" spans="2:3" x14ac:dyDescent="0.25">
      <c r="B146986" s="76"/>
      <c r="C146986" s="75"/>
    </row>
    <row r="146987" spans="2:3" x14ac:dyDescent="0.25">
      <c r="B146987" s="76"/>
      <c r="C146987" s="75"/>
    </row>
    <row r="146988" spans="2:3" x14ac:dyDescent="0.25">
      <c r="B146988" s="76"/>
      <c r="C146988" s="75"/>
    </row>
    <row r="146989" spans="2:3" x14ac:dyDescent="0.25">
      <c r="B146989" s="76"/>
      <c r="C146989" s="75"/>
    </row>
    <row r="146990" spans="2:3" x14ac:dyDescent="0.25">
      <c r="B146990" s="76"/>
      <c r="C146990" s="75"/>
    </row>
    <row r="146991" spans="2:3" x14ac:dyDescent="0.25">
      <c r="B146991" s="76"/>
      <c r="C146991" s="75"/>
    </row>
    <row r="146992" spans="2:3" x14ac:dyDescent="0.25">
      <c r="B146992" s="76"/>
      <c r="C146992" s="75"/>
    </row>
    <row r="146993" spans="2:3" x14ac:dyDescent="0.25">
      <c r="B146993" s="76"/>
      <c r="C146993" s="75"/>
    </row>
    <row r="147103" spans="2:3" x14ac:dyDescent="0.25">
      <c r="B147103" s="76"/>
      <c r="C147103" s="75"/>
    </row>
    <row r="147104" spans="2:3" x14ac:dyDescent="0.25">
      <c r="B147104" s="76"/>
      <c r="C147104" s="75"/>
    </row>
    <row r="147105" spans="2:3" x14ac:dyDescent="0.25">
      <c r="B147105" s="76"/>
      <c r="C147105" s="75"/>
    </row>
    <row r="147106" spans="2:3" x14ac:dyDescent="0.25">
      <c r="B147106" s="76"/>
      <c r="C147106" s="75"/>
    </row>
    <row r="147107" spans="2:3" x14ac:dyDescent="0.25">
      <c r="B147107" s="76"/>
      <c r="C147107" s="75"/>
    </row>
    <row r="147108" spans="2:3" x14ac:dyDescent="0.25">
      <c r="B147108" s="76"/>
      <c r="C147108" s="75"/>
    </row>
    <row r="147109" spans="2:3" x14ac:dyDescent="0.25">
      <c r="B147109" s="76"/>
      <c r="C147109" s="75"/>
    </row>
    <row r="147110" spans="2:3" x14ac:dyDescent="0.25">
      <c r="B147110" s="76"/>
      <c r="C147110" s="75"/>
    </row>
    <row r="147111" spans="2:3" x14ac:dyDescent="0.25">
      <c r="B147111" s="76"/>
      <c r="C147111" s="75"/>
    </row>
    <row r="147112" spans="2:3" x14ac:dyDescent="0.25">
      <c r="B147112" s="76"/>
      <c r="C147112" s="75"/>
    </row>
    <row r="147113" spans="2:3" x14ac:dyDescent="0.25">
      <c r="B147113" s="76"/>
      <c r="C147113" s="75"/>
    </row>
    <row r="147114" spans="2:3" x14ac:dyDescent="0.25">
      <c r="B147114" s="76"/>
      <c r="C147114" s="75"/>
    </row>
    <row r="147115" spans="2:3" x14ac:dyDescent="0.25">
      <c r="B147115" s="76"/>
      <c r="C147115" s="75"/>
    </row>
    <row r="147225" spans="2:3" x14ac:dyDescent="0.25">
      <c r="B147225" s="76"/>
      <c r="C147225" s="75"/>
    </row>
    <row r="147226" spans="2:3" x14ac:dyDescent="0.25">
      <c r="B147226" s="76"/>
      <c r="C147226" s="75"/>
    </row>
    <row r="147227" spans="2:3" x14ac:dyDescent="0.25">
      <c r="B147227" s="76"/>
      <c r="C147227" s="75"/>
    </row>
    <row r="147228" spans="2:3" x14ac:dyDescent="0.25">
      <c r="B147228" s="76"/>
      <c r="C147228" s="75"/>
    </row>
    <row r="147229" spans="2:3" x14ac:dyDescent="0.25">
      <c r="B147229" s="76"/>
      <c r="C147229" s="75"/>
    </row>
    <row r="147230" spans="2:3" x14ac:dyDescent="0.25">
      <c r="B147230" s="76"/>
      <c r="C147230" s="75"/>
    </row>
    <row r="147231" spans="2:3" x14ac:dyDescent="0.25">
      <c r="B147231" s="76"/>
      <c r="C147231" s="75"/>
    </row>
    <row r="147232" spans="2:3" x14ac:dyDescent="0.25">
      <c r="B147232" s="76"/>
      <c r="C147232" s="75"/>
    </row>
    <row r="147233" spans="2:3" x14ac:dyDescent="0.25">
      <c r="B147233" s="76"/>
      <c r="C147233" s="75"/>
    </row>
    <row r="147234" spans="2:3" x14ac:dyDescent="0.25">
      <c r="B147234" s="76"/>
      <c r="C147234" s="75"/>
    </row>
    <row r="147235" spans="2:3" x14ac:dyDescent="0.25">
      <c r="B147235" s="76"/>
      <c r="C147235" s="75"/>
    </row>
    <row r="147236" spans="2:3" x14ac:dyDescent="0.25">
      <c r="B147236" s="76"/>
      <c r="C147236" s="75"/>
    </row>
    <row r="147237" spans="2:3" x14ac:dyDescent="0.25">
      <c r="B147237" s="76"/>
      <c r="C147237" s="75"/>
    </row>
    <row r="147347" spans="2:3" x14ac:dyDescent="0.25">
      <c r="B147347" s="76"/>
      <c r="C147347" s="75"/>
    </row>
    <row r="147348" spans="2:3" x14ac:dyDescent="0.25">
      <c r="B147348" s="76"/>
      <c r="C147348" s="75"/>
    </row>
    <row r="147349" spans="2:3" x14ac:dyDescent="0.25">
      <c r="B147349" s="76"/>
      <c r="C147349" s="75"/>
    </row>
    <row r="147350" spans="2:3" x14ac:dyDescent="0.25">
      <c r="B147350" s="76"/>
      <c r="C147350" s="75"/>
    </row>
    <row r="147351" spans="2:3" x14ac:dyDescent="0.25">
      <c r="B147351" s="76"/>
      <c r="C147351" s="75"/>
    </row>
    <row r="147352" spans="2:3" x14ac:dyDescent="0.25">
      <c r="B147352" s="76"/>
      <c r="C147352" s="75"/>
    </row>
    <row r="147353" spans="2:3" x14ac:dyDescent="0.25">
      <c r="B147353" s="76"/>
      <c r="C147353" s="75"/>
    </row>
    <row r="147354" spans="2:3" x14ac:dyDescent="0.25">
      <c r="B147354" s="76"/>
      <c r="C147354" s="75"/>
    </row>
    <row r="147355" spans="2:3" x14ac:dyDescent="0.25">
      <c r="B147355" s="76"/>
      <c r="C147355" s="75"/>
    </row>
    <row r="147356" spans="2:3" x14ac:dyDescent="0.25">
      <c r="B147356" s="76"/>
      <c r="C147356" s="75"/>
    </row>
    <row r="147357" spans="2:3" x14ac:dyDescent="0.25">
      <c r="B147357" s="76"/>
      <c r="C147357" s="75"/>
    </row>
    <row r="147358" spans="2:3" x14ac:dyDescent="0.25">
      <c r="B147358" s="76"/>
      <c r="C147358" s="75"/>
    </row>
    <row r="147359" spans="2:3" x14ac:dyDescent="0.25">
      <c r="B147359" s="76"/>
      <c r="C147359" s="75"/>
    </row>
    <row r="147469" spans="2:3" x14ac:dyDescent="0.25">
      <c r="B147469" s="76"/>
      <c r="C147469" s="75"/>
    </row>
    <row r="147470" spans="2:3" x14ac:dyDescent="0.25">
      <c r="B147470" s="76"/>
      <c r="C147470" s="75"/>
    </row>
    <row r="147471" spans="2:3" x14ac:dyDescent="0.25">
      <c r="B147471" s="76"/>
      <c r="C147471" s="75"/>
    </row>
    <row r="147472" spans="2:3" x14ac:dyDescent="0.25">
      <c r="B147472" s="76"/>
      <c r="C147472" s="75"/>
    </row>
    <row r="147473" spans="2:3" x14ac:dyDescent="0.25">
      <c r="B147473" s="76"/>
      <c r="C147473" s="75"/>
    </row>
    <row r="147474" spans="2:3" x14ac:dyDescent="0.25">
      <c r="B147474" s="76"/>
      <c r="C147474" s="75"/>
    </row>
    <row r="147475" spans="2:3" x14ac:dyDescent="0.25">
      <c r="B147475" s="76"/>
      <c r="C147475" s="75"/>
    </row>
    <row r="147476" spans="2:3" x14ac:dyDescent="0.25">
      <c r="B147476" s="76"/>
      <c r="C147476" s="75"/>
    </row>
    <row r="147477" spans="2:3" x14ac:dyDescent="0.25">
      <c r="B147477" s="76"/>
      <c r="C147477" s="75"/>
    </row>
    <row r="147478" spans="2:3" x14ac:dyDescent="0.25">
      <c r="B147478" s="76"/>
      <c r="C147478" s="75"/>
    </row>
    <row r="147479" spans="2:3" x14ac:dyDescent="0.25">
      <c r="B147479" s="76"/>
      <c r="C147479" s="75"/>
    </row>
    <row r="147480" spans="2:3" x14ac:dyDescent="0.25">
      <c r="B147480" s="76"/>
      <c r="C147480" s="75"/>
    </row>
    <row r="147481" spans="2:3" x14ac:dyDescent="0.25">
      <c r="B147481" s="76"/>
      <c r="C147481" s="75"/>
    </row>
    <row r="147591" spans="2:3" x14ac:dyDescent="0.25">
      <c r="B147591" s="76"/>
      <c r="C147591" s="75"/>
    </row>
    <row r="147592" spans="2:3" x14ac:dyDescent="0.25">
      <c r="B147592" s="76"/>
      <c r="C147592" s="75"/>
    </row>
    <row r="147593" spans="2:3" x14ac:dyDescent="0.25">
      <c r="B147593" s="76"/>
      <c r="C147593" s="75"/>
    </row>
    <row r="147594" spans="2:3" x14ac:dyDescent="0.25">
      <c r="B147594" s="76"/>
      <c r="C147594" s="75"/>
    </row>
    <row r="147595" spans="2:3" x14ac:dyDescent="0.25">
      <c r="B147595" s="76"/>
      <c r="C147595" s="75"/>
    </row>
    <row r="147596" spans="2:3" x14ac:dyDescent="0.25">
      <c r="B147596" s="76"/>
      <c r="C147596" s="75"/>
    </row>
    <row r="147597" spans="2:3" x14ac:dyDescent="0.25">
      <c r="B147597" s="76"/>
      <c r="C147597" s="75"/>
    </row>
    <row r="147598" spans="2:3" x14ac:dyDescent="0.25">
      <c r="B147598" s="76"/>
      <c r="C147598" s="75"/>
    </row>
    <row r="147599" spans="2:3" x14ac:dyDescent="0.25">
      <c r="B147599" s="76"/>
      <c r="C147599" s="75"/>
    </row>
    <row r="147600" spans="2:3" x14ac:dyDescent="0.25">
      <c r="B147600" s="76"/>
      <c r="C147600" s="75"/>
    </row>
    <row r="147601" spans="2:3" x14ac:dyDescent="0.25">
      <c r="B147601" s="76"/>
      <c r="C147601" s="75"/>
    </row>
    <row r="147602" spans="2:3" x14ac:dyDescent="0.25">
      <c r="B147602" s="76"/>
      <c r="C147602" s="75"/>
    </row>
    <row r="147603" spans="2:3" x14ac:dyDescent="0.25">
      <c r="B147603" s="76"/>
      <c r="C147603" s="75"/>
    </row>
    <row r="147713" spans="2:3" x14ac:dyDescent="0.25">
      <c r="B147713" s="76"/>
      <c r="C147713" s="75"/>
    </row>
    <row r="147714" spans="2:3" x14ac:dyDescent="0.25">
      <c r="B147714" s="76"/>
      <c r="C147714" s="75"/>
    </row>
    <row r="147715" spans="2:3" x14ac:dyDescent="0.25">
      <c r="B147715" s="76"/>
      <c r="C147715" s="75"/>
    </row>
    <row r="147716" spans="2:3" x14ac:dyDescent="0.25">
      <c r="B147716" s="76"/>
      <c r="C147716" s="75"/>
    </row>
    <row r="147717" spans="2:3" x14ac:dyDescent="0.25">
      <c r="B147717" s="76"/>
      <c r="C147717" s="75"/>
    </row>
    <row r="147718" spans="2:3" x14ac:dyDescent="0.25">
      <c r="B147718" s="76"/>
      <c r="C147718" s="75"/>
    </row>
    <row r="147719" spans="2:3" x14ac:dyDescent="0.25">
      <c r="B147719" s="76"/>
      <c r="C147719" s="75"/>
    </row>
    <row r="147720" spans="2:3" x14ac:dyDescent="0.25">
      <c r="B147720" s="76"/>
      <c r="C147720" s="75"/>
    </row>
    <row r="147721" spans="2:3" x14ac:dyDescent="0.25">
      <c r="B147721" s="76"/>
      <c r="C147721" s="75"/>
    </row>
    <row r="147722" spans="2:3" x14ac:dyDescent="0.25">
      <c r="B147722" s="76"/>
      <c r="C147722" s="75"/>
    </row>
    <row r="147723" spans="2:3" x14ac:dyDescent="0.25">
      <c r="B147723" s="76"/>
      <c r="C147723" s="75"/>
    </row>
    <row r="147724" spans="2:3" x14ac:dyDescent="0.25">
      <c r="B147724" s="76"/>
      <c r="C147724" s="75"/>
    </row>
    <row r="147725" spans="2:3" x14ac:dyDescent="0.25">
      <c r="B147725" s="76"/>
      <c r="C147725" s="75"/>
    </row>
    <row r="147835" spans="2:3" x14ac:dyDescent="0.25">
      <c r="B147835" s="76"/>
      <c r="C147835" s="75"/>
    </row>
    <row r="147836" spans="2:3" x14ac:dyDescent="0.25">
      <c r="B147836" s="76"/>
      <c r="C147836" s="75"/>
    </row>
    <row r="147837" spans="2:3" x14ac:dyDescent="0.25">
      <c r="B147837" s="76"/>
      <c r="C147837" s="75"/>
    </row>
    <row r="147838" spans="2:3" x14ac:dyDescent="0.25">
      <c r="B147838" s="76"/>
      <c r="C147838" s="75"/>
    </row>
    <row r="147839" spans="2:3" x14ac:dyDescent="0.25">
      <c r="B147839" s="76"/>
      <c r="C147839" s="75"/>
    </row>
    <row r="147840" spans="2:3" x14ac:dyDescent="0.25">
      <c r="B147840" s="76"/>
      <c r="C147840" s="75"/>
    </row>
    <row r="147841" spans="2:3" x14ac:dyDescent="0.25">
      <c r="B147841" s="76"/>
      <c r="C147841" s="75"/>
    </row>
    <row r="147842" spans="2:3" x14ac:dyDescent="0.25">
      <c r="B147842" s="76"/>
      <c r="C147842" s="75"/>
    </row>
    <row r="147843" spans="2:3" x14ac:dyDescent="0.25">
      <c r="B147843" s="76"/>
      <c r="C147843" s="75"/>
    </row>
    <row r="147844" spans="2:3" x14ac:dyDescent="0.25">
      <c r="B147844" s="76"/>
      <c r="C147844" s="75"/>
    </row>
    <row r="147845" spans="2:3" x14ac:dyDescent="0.25">
      <c r="B147845" s="76"/>
      <c r="C147845" s="75"/>
    </row>
    <row r="147846" spans="2:3" x14ac:dyDescent="0.25">
      <c r="B147846" s="76"/>
      <c r="C147846" s="75"/>
    </row>
    <row r="147847" spans="2:3" x14ac:dyDescent="0.25">
      <c r="B147847" s="76"/>
      <c r="C147847" s="75"/>
    </row>
    <row r="147957" spans="2:3" x14ac:dyDescent="0.25">
      <c r="B147957" s="76"/>
      <c r="C147957" s="75"/>
    </row>
    <row r="147958" spans="2:3" x14ac:dyDescent="0.25">
      <c r="B147958" s="76"/>
      <c r="C147958" s="75"/>
    </row>
    <row r="147959" spans="2:3" x14ac:dyDescent="0.25">
      <c r="B147959" s="76"/>
      <c r="C147959" s="75"/>
    </row>
    <row r="147960" spans="2:3" x14ac:dyDescent="0.25">
      <c r="B147960" s="76"/>
      <c r="C147960" s="75"/>
    </row>
    <row r="147961" spans="2:3" x14ac:dyDescent="0.25">
      <c r="B147961" s="76"/>
      <c r="C147961" s="75"/>
    </row>
    <row r="147962" spans="2:3" x14ac:dyDescent="0.25">
      <c r="B147962" s="76"/>
      <c r="C147962" s="75"/>
    </row>
    <row r="147963" spans="2:3" x14ac:dyDescent="0.25">
      <c r="B147963" s="76"/>
      <c r="C147963" s="75"/>
    </row>
    <row r="147964" spans="2:3" x14ac:dyDescent="0.25">
      <c r="B147964" s="76"/>
      <c r="C147964" s="75"/>
    </row>
    <row r="147965" spans="2:3" x14ac:dyDescent="0.25">
      <c r="B147965" s="76"/>
      <c r="C147965" s="75"/>
    </row>
    <row r="147966" spans="2:3" x14ac:dyDescent="0.25">
      <c r="B147966" s="76"/>
      <c r="C147966" s="75"/>
    </row>
    <row r="147967" spans="2:3" x14ac:dyDescent="0.25">
      <c r="B147967" s="76"/>
      <c r="C147967" s="75"/>
    </row>
    <row r="147968" spans="2:3" x14ac:dyDescent="0.25">
      <c r="B147968" s="76"/>
      <c r="C147968" s="75"/>
    </row>
    <row r="147969" spans="2:3" x14ac:dyDescent="0.25">
      <c r="B147969" s="76"/>
      <c r="C147969" s="75"/>
    </row>
    <row r="148079" spans="2:3" x14ac:dyDescent="0.25">
      <c r="B148079" s="76"/>
      <c r="C148079" s="75"/>
    </row>
    <row r="148080" spans="2:3" x14ac:dyDescent="0.25">
      <c r="B148080" s="76"/>
      <c r="C148080" s="75"/>
    </row>
    <row r="148081" spans="2:3" x14ac:dyDescent="0.25">
      <c r="B148081" s="76"/>
      <c r="C148081" s="75"/>
    </row>
    <row r="148082" spans="2:3" x14ac:dyDescent="0.25">
      <c r="B148082" s="76"/>
      <c r="C148082" s="75"/>
    </row>
    <row r="148083" spans="2:3" x14ac:dyDescent="0.25">
      <c r="B148083" s="76"/>
      <c r="C148083" s="75"/>
    </row>
    <row r="148084" spans="2:3" x14ac:dyDescent="0.25">
      <c r="B148084" s="76"/>
      <c r="C148084" s="75"/>
    </row>
    <row r="148085" spans="2:3" x14ac:dyDescent="0.25">
      <c r="B148085" s="76"/>
      <c r="C148085" s="75"/>
    </row>
    <row r="148086" spans="2:3" x14ac:dyDescent="0.25">
      <c r="B148086" s="76"/>
      <c r="C148086" s="75"/>
    </row>
    <row r="148087" spans="2:3" x14ac:dyDescent="0.25">
      <c r="B148087" s="76"/>
      <c r="C148087" s="75"/>
    </row>
    <row r="148088" spans="2:3" x14ac:dyDescent="0.25">
      <c r="B148088" s="76"/>
      <c r="C148088" s="75"/>
    </row>
    <row r="148089" spans="2:3" x14ac:dyDescent="0.25">
      <c r="B148089" s="76"/>
      <c r="C148089" s="75"/>
    </row>
    <row r="148090" spans="2:3" x14ac:dyDescent="0.25">
      <c r="B148090" s="76"/>
      <c r="C148090" s="75"/>
    </row>
    <row r="148091" spans="2:3" x14ac:dyDescent="0.25">
      <c r="B148091" s="76"/>
      <c r="C148091" s="75"/>
    </row>
    <row r="148201" spans="2:3" x14ac:dyDescent="0.25">
      <c r="B148201" s="76"/>
      <c r="C148201" s="75"/>
    </row>
    <row r="148202" spans="2:3" x14ac:dyDescent="0.25">
      <c r="B148202" s="76"/>
      <c r="C148202" s="75"/>
    </row>
    <row r="148203" spans="2:3" x14ac:dyDescent="0.25">
      <c r="B148203" s="76"/>
      <c r="C148203" s="75"/>
    </row>
    <row r="148204" spans="2:3" x14ac:dyDescent="0.25">
      <c r="B148204" s="76"/>
      <c r="C148204" s="75"/>
    </row>
    <row r="148205" spans="2:3" x14ac:dyDescent="0.25">
      <c r="B148205" s="76"/>
      <c r="C148205" s="75"/>
    </row>
    <row r="148206" spans="2:3" x14ac:dyDescent="0.25">
      <c r="B148206" s="76"/>
      <c r="C148206" s="75"/>
    </row>
    <row r="148207" spans="2:3" x14ac:dyDescent="0.25">
      <c r="B148207" s="76"/>
      <c r="C148207" s="75"/>
    </row>
    <row r="148208" spans="2:3" x14ac:dyDescent="0.25">
      <c r="B148208" s="76"/>
      <c r="C148208" s="75"/>
    </row>
    <row r="148209" spans="2:3" x14ac:dyDescent="0.25">
      <c r="B148209" s="76"/>
      <c r="C148209" s="75"/>
    </row>
    <row r="148210" spans="2:3" x14ac:dyDescent="0.25">
      <c r="B148210" s="76"/>
      <c r="C148210" s="75"/>
    </row>
    <row r="148211" spans="2:3" x14ac:dyDescent="0.25">
      <c r="B148211" s="76"/>
      <c r="C148211" s="75"/>
    </row>
    <row r="148212" spans="2:3" x14ac:dyDescent="0.25">
      <c r="B148212" s="76"/>
      <c r="C148212" s="75"/>
    </row>
    <row r="148213" spans="2:3" x14ac:dyDescent="0.25">
      <c r="B148213" s="76"/>
      <c r="C148213" s="75"/>
    </row>
    <row r="148323" spans="2:3" x14ac:dyDescent="0.25">
      <c r="B148323" s="76"/>
      <c r="C148323" s="75"/>
    </row>
    <row r="148324" spans="2:3" x14ac:dyDescent="0.25">
      <c r="B148324" s="76"/>
      <c r="C148324" s="75"/>
    </row>
    <row r="148325" spans="2:3" x14ac:dyDescent="0.25">
      <c r="B148325" s="76"/>
      <c r="C148325" s="75"/>
    </row>
    <row r="148326" spans="2:3" x14ac:dyDescent="0.25">
      <c r="B148326" s="76"/>
      <c r="C148326" s="75"/>
    </row>
    <row r="148327" spans="2:3" x14ac:dyDescent="0.25">
      <c r="B148327" s="76"/>
      <c r="C148327" s="75"/>
    </row>
    <row r="148328" spans="2:3" x14ac:dyDescent="0.25">
      <c r="B148328" s="76"/>
      <c r="C148328" s="75"/>
    </row>
    <row r="148329" spans="2:3" x14ac:dyDescent="0.25">
      <c r="B148329" s="76"/>
      <c r="C148329" s="75"/>
    </row>
    <row r="148330" spans="2:3" x14ac:dyDescent="0.25">
      <c r="B148330" s="76"/>
      <c r="C148330" s="75"/>
    </row>
    <row r="148331" spans="2:3" x14ac:dyDescent="0.25">
      <c r="B148331" s="76"/>
      <c r="C148331" s="75"/>
    </row>
    <row r="148332" spans="2:3" x14ac:dyDescent="0.25">
      <c r="B148332" s="76"/>
      <c r="C148332" s="75"/>
    </row>
    <row r="148333" spans="2:3" x14ac:dyDescent="0.25">
      <c r="B148333" s="76"/>
      <c r="C148333" s="75"/>
    </row>
    <row r="148334" spans="2:3" x14ac:dyDescent="0.25">
      <c r="B148334" s="76"/>
      <c r="C148334" s="75"/>
    </row>
    <row r="148335" spans="2:3" x14ac:dyDescent="0.25">
      <c r="B148335" s="76"/>
      <c r="C148335" s="75"/>
    </row>
    <row r="148445" spans="2:3" x14ac:dyDescent="0.25">
      <c r="B148445" s="76"/>
      <c r="C148445" s="75"/>
    </row>
    <row r="148446" spans="2:3" x14ac:dyDescent="0.25">
      <c r="B148446" s="76"/>
      <c r="C148446" s="75"/>
    </row>
    <row r="148447" spans="2:3" x14ac:dyDescent="0.25">
      <c r="B148447" s="76"/>
      <c r="C148447" s="75"/>
    </row>
    <row r="148448" spans="2:3" x14ac:dyDescent="0.25">
      <c r="B148448" s="76"/>
      <c r="C148448" s="75"/>
    </row>
    <row r="148449" spans="2:3" x14ac:dyDescent="0.25">
      <c r="B148449" s="76"/>
      <c r="C148449" s="75"/>
    </row>
    <row r="148450" spans="2:3" x14ac:dyDescent="0.25">
      <c r="B148450" s="76"/>
      <c r="C148450" s="75"/>
    </row>
    <row r="148451" spans="2:3" x14ac:dyDescent="0.25">
      <c r="B148451" s="76"/>
      <c r="C148451" s="75"/>
    </row>
    <row r="148452" spans="2:3" x14ac:dyDescent="0.25">
      <c r="B148452" s="76"/>
      <c r="C148452" s="75"/>
    </row>
    <row r="148453" spans="2:3" x14ac:dyDescent="0.25">
      <c r="B148453" s="76"/>
      <c r="C148453" s="75"/>
    </row>
    <row r="148454" spans="2:3" x14ac:dyDescent="0.25">
      <c r="B148454" s="76"/>
      <c r="C148454" s="75"/>
    </row>
    <row r="148455" spans="2:3" x14ac:dyDescent="0.25">
      <c r="B148455" s="76"/>
      <c r="C148455" s="75"/>
    </row>
    <row r="148456" spans="2:3" x14ac:dyDescent="0.25">
      <c r="B148456" s="76"/>
      <c r="C148456" s="75"/>
    </row>
    <row r="148457" spans="2:3" x14ac:dyDescent="0.25">
      <c r="B148457" s="76"/>
      <c r="C148457" s="75"/>
    </row>
    <row r="148567" spans="2:3" x14ac:dyDescent="0.25">
      <c r="B148567" s="76"/>
      <c r="C148567" s="75"/>
    </row>
    <row r="148568" spans="2:3" x14ac:dyDescent="0.25">
      <c r="B148568" s="76"/>
      <c r="C148568" s="75"/>
    </row>
    <row r="148569" spans="2:3" x14ac:dyDescent="0.25">
      <c r="B148569" s="76"/>
      <c r="C148569" s="75"/>
    </row>
    <row r="148570" spans="2:3" x14ac:dyDescent="0.25">
      <c r="B148570" s="76"/>
      <c r="C148570" s="75"/>
    </row>
    <row r="148571" spans="2:3" x14ac:dyDescent="0.25">
      <c r="B148571" s="76"/>
      <c r="C148571" s="75"/>
    </row>
    <row r="148572" spans="2:3" x14ac:dyDescent="0.25">
      <c r="B148572" s="76"/>
      <c r="C148572" s="75"/>
    </row>
    <row r="148573" spans="2:3" x14ac:dyDescent="0.25">
      <c r="B148573" s="76"/>
      <c r="C148573" s="75"/>
    </row>
    <row r="148574" spans="2:3" x14ac:dyDescent="0.25">
      <c r="B148574" s="76"/>
      <c r="C148574" s="75"/>
    </row>
    <row r="148575" spans="2:3" x14ac:dyDescent="0.25">
      <c r="B148575" s="76"/>
      <c r="C148575" s="75"/>
    </row>
    <row r="148576" spans="2:3" x14ac:dyDescent="0.25">
      <c r="B148576" s="76"/>
      <c r="C148576" s="75"/>
    </row>
    <row r="148577" spans="2:3" x14ac:dyDescent="0.25">
      <c r="B148577" s="76"/>
      <c r="C148577" s="75"/>
    </row>
    <row r="148578" spans="2:3" x14ac:dyDescent="0.25">
      <c r="B148578" s="76"/>
      <c r="C148578" s="75"/>
    </row>
    <row r="148579" spans="2:3" x14ac:dyDescent="0.25">
      <c r="B148579" s="76"/>
      <c r="C148579" s="75"/>
    </row>
    <row r="148689" spans="2:3" x14ac:dyDescent="0.25">
      <c r="B148689" s="76"/>
      <c r="C148689" s="75"/>
    </row>
    <row r="148690" spans="2:3" x14ac:dyDescent="0.25">
      <c r="B148690" s="76"/>
      <c r="C148690" s="75"/>
    </row>
    <row r="148691" spans="2:3" x14ac:dyDescent="0.25">
      <c r="B148691" s="76"/>
      <c r="C148691" s="75"/>
    </row>
    <row r="148692" spans="2:3" x14ac:dyDescent="0.25">
      <c r="B148692" s="76"/>
      <c r="C148692" s="75"/>
    </row>
    <row r="148693" spans="2:3" x14ac:dyDescent="0.25">
      <c r="B148693" s="76"/>
      <c r="C148693" s="75"/>
    </row>
    <row r="148694" spans="2:3" x14ac:dyDescent="0.25">
      <c r="B148694" s="76"/>
      <c r="C148694" s="75"/>
    </row>
    <row r="148695" spans="2:3" x14ac:dyDescent="0.25">
      <c r="B148695" s="76"/>
      <c r="C148695" s="75"/>
    </row>
    <row r="148696" spans="2:3" x14ac:dyDescent="0.25">
      <c r="B148696" s="76"/>
      <c r="C148696" s="75"/>
    </row>
    <row r="148697" spans="2:3" x14ac:dyDescent="0.25">
      <c r="B148697" s="76"/>
      <c r="C148697" s="75"/>
    </row>
    <row r="148698" spans="2:3" x14ac:dyDescent="0.25">
      <c r="B148698" s="76"/>
      <c r="C148698" s="75"/>
    </row>
    <row r="148699" spans="2:3" x14ac:dyDescent="0.25">
      <c r="B148699" s="76"/>
      <c r="C148699" s="75"/>
    </row>
    <row r="148700" spans="2:3" x14ac:dyDescent="0.25">
      <c r="B148700" s="76"/>
      <c r="C148700" s="75"/>
    </row>
    <row r="148701" spans="2:3" x14ac:dyDescent="0.25">
      <c r="B148701" s="76"/>
      <c r="C148701" s="75"/>
    </row>
    <row r="148811" spans="2:3" x14ac:dyDescent="0.25">
      <c r="B148811" s="76"/>
      <c r="C148811" s="75"/>
    </row>
    <row r="148812" spans="2:3" x14ac:dyDescent="0.25">
      <c r="B148812" s="76"/>
      <c r="C148812" s="75"/>
    </row>
    <row r="148813" spans="2:3" x14ac:dyDescent="0.25">
      <c r="B148813" s="76"/>
      <c r="C148813" s="75"/>
    </row>
    <row r="148814" spans="2:3" x14ac:dyDescent="0.25">
      <c r="B148814" s="76"/>
      <c r="C148814" s="75"/>
    </row>
    <row r="148815" spans="2:3" x14ac:dyDescent="0.25">
      <c r="B148815" s="76"/>
      <c r="C148815" s="75"/>
    </row>
    <row r="148816" spans="2:3" x14ac:dyDescent="0.25">
      <c r="B148816" s="76"/>
      <c r="C148816" s="75"/>
    </row>
    <row r="148817" spans="2:3" x14ac:dyDescent="0.25">
      <c r="B148817" s="76"/>
      <c r="C148817" s="75"/>
    </row>
    <row r="148818" spans="2:3" x14ac:dyDescent="0.25">
      <c r="B148818" s="76"/>
      <c r="C148818" s="75"/>
    </row>
    <row r="148819" spans="2:3" x14ac:dyDescent="0.25">
      <c r="B148819" s="76"/>
      <c r="C148819" s="75"/>
    </row>
    <row r="148820" spans="2:3" x14ac:dyDescent="0.25">
      <c r="B148820" s="76"/>
      <c r="C148820" s="75"/>
    </row>
    <row r="148821" spans="2:3" x14ac:dyDescent="0.25">
      <c r="B148821" s="76"/>
      <c r="C148821" s="75"/>
    </row>
    <row r="148822" spans="2:3" x14ac:dyDescent="0.25">
      <c r="B148822" s="76"/>
      <c r="C148822" s="75"/>
    </row>
    <row r="148823" spans="2:3" x14ac:dyDescent="0.25">
      <c r="B148823" s="76"/>
      <c r="C148823" s="75"/>
    </row>
    <row r="148933" spans="2:3" x14ac:dyDescent="0.25">
      <c r="B148933" s="76"/>
      <c r="C148933" s="75"/>
    </row>
    <row r="148934" spans="2:3" x14ac:dyDescent="0.25">
      <c r="B148934" s="76"/>
      <c r="C148934" s="75"/>
    </row>
    <row r="148935" spans="2:3" x14ac:dyDescent="0.25">
      <c r="B148935" s="76"/>
      <c r="C148935" s="75"/>
    </row>
    <row r="148936" spans="2:3" x14ac:dyDescent="0.25">
      <c r="B148936" s="76"/>
      <c r="C148936" s="75"/>
    </row>
    <row r="148937" spans="2:3" x14ac:dyDescent="0.25">
      <c r="B148937" s="76"/>
      <c r="C148937" s="75"/>
    </row>
    <row r="148938" spans="2:3" x14ac:dyDescent="0.25">
      <c r="B148938" s="76"/>
      <c r="C148938" s="75"/>
    </row>
    <row r="148939" spans="2:3" x14ac:dyDescent="0.25">
      <c r="B148939" s="76"/>
      <c r="C148939" s="75"/>
    </row>
    <row r="148940" spans="2:3" x14ac:dyDescent="0.25">
      <c r="B148940" s="76"/>
      <c r="C148940" s="75"/>
    </row>
    <row r="148941" spans="2:3" x14ac:dyDescent="0.25">
      <c r="B148941" s="76"/>
      <c r="C148941" s="75"/>
    </row>
    <row r="148942" spans="2:3" x14ac:dyDescent="0.25">
      <c r="B148942" s="76"/>
      <c r="C148942" s="75"/>
    </row>
    <row r="148943" spans="2:3" x14ac:dyDescent="0.25">
      <c r="B148943" s="76"/>
      <c r="C148943" s="75"/>
    </row>
    <row r="148944" spans="2:3" x14ac:dyDescent="0.25">
      <c r="B148944" s="76"/>
      <c r="C148944" s="75"/>
    </row>
    <row r="148945" spans="2:3" x14ac:dyDescent="0.25">
      <c r="B148945" s="76"/>
      <c r="C148945" s="75"/>
    </row>
    <row r="149055" spans="2:3" x14ac:dyDescent="0.25">
      <c r="B149055" s="76"/>
      <c r="C149055" s="75"/>
    </row>
    <row r="149056" spans="2:3" x14ac:dyDescent="0.25">
      <c r="B149056" s="76"/>
      <c r="C149056" s="75"/>
    </row>
    <row r="149057" spans="2:3" x14ac:dyDescent="0.25">
      <c r="B149057" s="76"/>
      <c r="C149057" s="75"/>
    </row>
    <row r="149058" spans="2:3" x14ac:dyDescent="0.25">
      <c r="B149058" s="76"/>
      <c r="C149058" s="75"/>
    </row>
    <row r="149059" spans="2:3" x14ac:dyDescent="0.25">
      <c r="B149059" s="76"/>
      <c r="C149059" s="75"/>
    </row>
    <row r="149060" spans="2:3" x14ac:dyDescent="0.25">
      <c r="B149060" s="76"/>
      <c r="C149060" s="75"/>
    </row>
    <row r="149061" spans="2:3" x14ac:dyDescent="0.25">
      <c r="B149061" s="76"/>
      <c r="C149061" s="75"/>
    </row>
    <row r="149062" spans="2:3" x14ac:dyDescent="0.25">
      <c r="B149062" s="76"/>
      <c r="C149062" s="75"/>
    </row>
    <row r="149063" spans="2:3" x14ac:dyDescent="0.25">
      <c r="B149063" s="76"/>
      <c r="C149063" s="75"/>
    </row>
    <row r="149064" spans="2:3" x14ac:dyDescent="0.25">
      <c r="B149064" s="76"/>
      <c r="C149064" s="75"/>
    </row>
    <row r="149065" spans="2:3" x14ac:dyDescent="0.25">
      <c r="B149065" s="76"/>
      <c r="C149065" s="75"/>
    </row>
    <row r="149066" spans="2:3" x14ac:dyDescent="0.25">
      <c r="B149066" s="76"/>
      <c r="C149066" s="75"/>
    </row>
    <row r="149067" spans="2:3" x14ac:dyDescent="0.25">
      <c r="B149067" s="76"/>
      <c r="C149067" s="75"/>
    </row>
    <row r="149177" spans="2:3" x14ac:dyDescent="0.25">
      <c r="B149177" s="76"/>
      <c r="C149177" s="75"/>
    </row>
    <row r="149178" spans="2:3" x14ac:dyDescent="0.25">
      <c r="B149178" s="76"/>
      <c r="C149178" s="75"/>
    </row>
    <row r="149179" spans="2:3" x14ac:dyDescent="0.25">
      <c r="B149179" s="76"/>
      <c r="C149179" s="75"/>
    </row>
    <row r="149180" spans="2:3" x14ac:dyDescent="0.25">
      <c r="B149180" s="76"/>
      <c r="C149180" s="75"/>
    </row>
    <row r="149181" spans="2:3" x14ac:dyDescent="0.25">
      <c r="B149181" s="76"/>
      <c r="C149181" s="75"/>
    </row>
    <row r="149182" spans="2:3" x14ac:dyDescent="0.25">
      <c r="B149182" s="76"/>
      <c r="C149182" s="75"/>
    </row>
    <row r="149183" spans="2:3" x14ac:dyDescent="0.25">
      <c r="B149183" s="76"/>
      <c r="C149183" s="75"/>
    </row>
    <row r="149184" spans="2:3" x14ac:dyDescent="0.25">
      <c r="B149184" s="76"/>
      <c r="C149184" s="75"/>
    </row>
    <row r="149185" spans="2:3" x14ac:dyDescent="0.25">
      <c r="B149185" s="76"/>
      <c r="C149185" s="75"/>
    </row>
    <row r="149186" spans="2:3" x14ac:dyDescent="0.25">
      <c r="B149186" s="76"/>
      <c r="C149186" s="75"/>
    </row>
    <row r="149187" spans="2:3" x14ac:dyDescent="0.25">
      <c r="B149187" s="76"/>
      <c r="C149187" s="75"/>
    </row>
    <row r="149188" spans="2:3" x14ac:dyDescent="0.25">
      <c r="B149188" s="76"/>
      <c r="C149188" s="75"/>
    </row>
    <row r="149189" spans="2:3" x14ac:dyDescent="0.25">
      <c r="B149189" s="76"/>
      <c r="C149189" s="75"/>
    </row>
    <row r="149299" spans="2:3" x14ac:dyDescent="0.25">
      <c r="B149299" s="76"/>
      <c r="C149299" s="75"/>
    </row>
    <row r="149300" spans="2:3" x14ac:dyDescent="0.25">
      <c r="B149300" s="76"/>
      <c r="C149300" s="75"/>
    </row>
    <row r="149301" spans="2:3" x14ac:dyDescent="0.25">
      <c r="B149301" s="76"/>
      <c r="C149301" s="75"/>
    </row>
    <row r="149302" spans="2:3" x14ac:dyDescent="0.25">
      <c r="B149302" s="76"/>
      <c r="C149302" s="75"/>
    </row>
    <row r="149303" spans="2:3" x14ac:dyDescent="0.25">
      <c r="B149303" s="76"/>
      <c r="C149303" s="75"/>
    </row>
    <row r="149304" spans="2:3" x14ac:dyDescent="0.25">
      <c r="B149304" s="76"/>
      <c r="C149304" s="75"/>
    </row>
    <row r="149305" spans="2:3" x14ac:dyDescent="0.25">
      <c r="B149305" s="76"/>
      <c r="C149305" s="75"/>
    </row>
    <row r="149306" spans="2:3" x14ac:dyDescent="0.25">
      <c r="B149306" s="76"/>
      <c r="C149306" s="75"/>
    </row>
    <row r="149307" spans="2:3" x14ac:dyDescent="0.25">
      <c r="B149307" s="76"/>
      <c r="C149307" s="75"/>
    </row>
    <row r="149308" spans="2:3" x14ac:dyDescent="0.25">
      <c r="B149308" s="76"/>
      <c r="C149308" s="75"/>
    </row>
    <row r="149309" spans="2:3" x14ac:dyDescent="0.25">
      <c r="B149309" s="76"/>
      <c r="C149309" s="75"/>
    </row>
    <row r="149310" spans="2:3" x14ac:dyDescent="0.25">
      <c r="B149310" s="76"/>
      <c r="C149310" s="75"/>
    </row>
    <row r="149311" spans="2:3" x14ac:dyDescent="0.25">
      <c r="B149311" s="76"/>
      <c r="C149311" s="75"/>
    </row>
    <row r="149421" spans="2:3" x14ac:dyDescent="0.25">
      <c r="B149421" s="76"/>
      <c r="C149421" s="75"/>
    </row>
    <row r="149422" spans="2:3" x14ac:dyDescent="0.25">
      <c r="B149422" s="76"/>
      <c r="C149422" s="75"/>
    </row>
    <row r="149423" spans="2:3" x14ac:dyDescent="0.25">
      <c r="B149423" s="76"/>
      <c r="C149423" s="75"/>
    </row>
    <row r="149424" spans="2:3" x14ac:dyDescent="0.25">
      <c r="B149424" s="76"/>
      <c r="C149424" s="75"/>
    </row>
    <row r="149425" spans="2:3" x14ac:dyDescent="0.25">
      <c r="B149425" s="76"/>
      <c r="C149425" s="75"/>
    </row>
    <row r="149426" spans="2:3" x14ac:dyDescent="0.25">
      <c r="B149426" s="76"/>
      <c r="C149426" s="75"/>
    </row>
    <row r="149427" spans="2:3" x14ac:dyDescent="0.25">
      <c r="B149427" s="76"/>
      <c r="C149427" s="75"/>
    </row>
    <row r="149428" spans="2:3" x14ac:dyDescent="0.25">
      <c r="B149428" s="76"/>
      <c r="C149428" s="75"/>
    </row>
    <row r="149429" spans="2:3" x14ac:dyDescent="0.25">
      <c r="B149429" s="76"/>
      <c r="C149429" s="75"/>
    </row>
    <row r="149430" spans="2:3" x14ac:dyDescent="0.25">
      <c r="B149430" s="76"/>
      <c r="C149430" s="75"/>
    </row>
    <row r="149431" spans="2:3" x14ac:dyDescent="0.25">
      <c r="B149431" s="76"/>
      <c r="C149431" s="75"/>
    </row>
    <row r="149432" spans="2:3" x14ac:dyDescent="0.25">
      <c r="B149432" s="76"/>
      <c r="C149432" s="75"/>
    </row>
    <row r="149433" spans="2:3" x14ac:dyDescent="0.25">
      <c r="B149433" s="76"/>
      <c r="C149433" s="75"/>
    </row>
    <row r="149543" spans="2:3" x14ac:dyDescent="0.25">
      <c r="B149543" s="76"/>
      <c r="C149543" s="75"/>
    </row>
    <row r="149544" spans="2:3" x14ac:dyDescent="0.25">
      <c r="B149544" s="76"/>
      <c r="C149544" s="75"/>
    </row>
    <row r="149545" spans="2:3" x14ac:dyDescent="0.25">
      <c r="B149545" s="76"/>
      <c r="C149545" s="75"/>
    </row>
    <row r="149546" spans="2:3" x14ac:dyDescent="0.25">
      <c r="B149546" s="76"/>
      <c r="C149546" s="75"/>
    </row>
    <row r="149547" spans="2:3" x14ac:dyDescent="0.25">
      <c r="B149547" s="76"/>
      <c r="C149547" s="75"/>
    </row>
    <row r="149548" spans="2:3" x14ac:dyDescent="0.25">
      <c r="B149548" s="76"/>
      <c r="C149548" s="75"/>
    </row>
    <row r="149549" spans="2:3" x14ac:dyDescent="0.25">
      <c r="B149549" s="76"/>
      <c r="C149549" s="75"/>
    </row>
    <row r="149550" spans="2:3" x14ac:dyDescent="0.25">
      <c r="B149550" s="76"/>
      <c r="C149550" s="75"/>
    </row>
    <row r="149551" spans="2:3" x14ac:dyDescent="0.25">
      <c r="B149551" s="76"/>
      <c r="C149551" s="75"/>
    </row>
    <row r="149552" spans="2:3" x14ac:dyDescent="0.25">
      <c r="B149552" s="76"/>
      <c r="C149552" s="75"/>
    </row>
    <row r="149553" spans="2:3" x14ac:dyDescent="0.25">
      <c r="B149553" s="76"/>
      <c r="C149553" s="75"/>
    </row>
    <row r="149554" spans="2:3" x14ac:dyDescent="0.25">
      <c r="B149554" s="76"/>
      <c r="C149554" s="75"/>
    </row>
    <row r="149555" spans="2:3" x14ac:dyDescent="0.25">
      <c r="B149555" s="76"/>
      <c r="C149555" s="75"/>
    </row>
    <row r="149665" spans="2:3" x14ac:dyDescent="0.25">
      <c r="B149665" s="76"/>
      <c r="C149665" s="75"/>
    </row>
    <row r="149666" spans="2:3" x14ac:dyDescent="0.25">
      <c r="B149666" s="76"/>
      <c r="C149666" s="75"/>
    </row>
    <row r="149667" spans="2:3" x14ac:dyDescent="0.25">
      <c r="B149667" s="76"/>
      <c r="C149667" s="75"/>
    </row>
    <row r="149668" spans="2:3" x14ac:dyDescent="0.25">
      <c r="B149668" s="76"/>
      <c r="C149668" s="75"/>
    </row>
    <row r="149669" spans="2:3" x14ac:dyDescent="0.25">
      <c r="B149669" s="76"/>
      <c r="C149669" s="75"/>
    </row>
    <row r="149670" spans="2:3" x14ac:dyDescent="0.25">
      <c r="B149670" s="76"/>
      <c r="C149670" s="75"/>
    </row>
    <row r="149671" spans="2:3" x14ac:dyDescent="0.25">
      <c r="B149671" s="76"/>
      <c r="C149671" s="75"/>
    </row>
    <row r="149672" spans="2:3" x14ac:dyDescent="0.25">
      <c r="B149672" s="76"/>
      <c r="C149672" s="75"/>
    </row>
    <row r="149673" spans="2:3" x14ac:dyDescent="0.25">
      <c r="B149673" s="76"/>
      <c r="C149673" s="75"/>
    </row>
    <row r="149674" spans="2:3" x14ac:dyDescent="0.25">
      <c r="B149674" s="76"/>
      <c r="C149674" s="75"/>
    </row>
    <row r="149675" spans="2:3" x14ac:dyDescent="0.25">
      <c r="B149675" s="76"/>
      <c r="C149675" s="75"/>
    </row>
    <row r="149676" spans="2:3" x14ac:dyDescent="0.25">
      <c r="B149676" s="76"/>
      <c r="C149676" s="75"/>
    </row>
    <row r="149677" spans="2:3" x14ac:dyDescent="0.25">
      <c r="B149677" s="76"/>
      <c r="C149677" s="75"/>
    </row>
    <row r="149787" spans="2:3" x14ac:dyDescent="0.25">
      <c r="B149787" s="76"/>
      <c r="C149787" s="75"/>
    </row>
    <row r="149788" spans="2:3" x14ac:dyDescent="0.25">
      <c r="B149788" s="76"/>
      <c r="C149788" s="75"/>
    </row>
    <row r="149789" spans="2:3" x14ac:dyDescent="0.25">
      <c r="B149789" s="76"/>
      <c r="C149789" s="75"/>
    </row>
    <row r="149790" spans="2:3" x14ac:dyDescent="0.25">
      <c r="B149790" s="76"/>
      <c r="C149790" s="75"/>
    </row>
    <row r="149791" spans="2:3" x14ac:dyDescent="0.25">
      <c r="B149791" s="76"/>
      <c r="C149791" s="75"/>
    </row>
    <row r="149792" spans="2:3" x14ac:dyDescent="0.25">
      <c r="B149792" s="76"/>
      <c r="C149792" s="75"/>
    </row>
    <row r="149793" spans="2:3" x14ac:dyDescent="0.25">
      <c r="B149793" s="76"/>
      <c r="C149793" s="75"/>
    </row>
    <row r="149794" spans="2:3" x14ac:dyDescent="0.25">
      <c r="B149794" s="76"/>
      <c r="C149794" s="75"/>
    </row>
    <row r="149795" spans="2:3" x14ac:dyDescent="0.25">
      <c r="B149795" s="76"/>
      <c r="C149795" s="75"/>
    </row>
    <row r="149796" spans="2:3" x14ac:dyDescent="0.25">
      <c r="B149796" s="76"/>
      <c r="C149796" s="75"/>
    </row>
    <row r="149797" spans="2:3" x14ac:dyDescent="0.25">
      <c r="B149797" s="76"/>
      <c r="C149797" s="75"/>
    </row>
    <row r="149798" spans="2:3" x14ac:dyDescent="0.25">
      <c r="B149798" s="76"/>
      <c r="C149798" s="75"/>
    </row>
    <row r="149799" spans="2:3" x14ac:dyDescent="0.25">
      <c r="B149799" s="76"/>
      <c r="C149799" s="75"/>
    </row>
    <row r="149909" spans="2:3" x14ac:dyDescent="0.25">
      <c r="B149909" s="76"/>
      <c r="C149909" s="75"/>
    </row>
    <row r="149910" spans="2:3" x14ac:dyDescent="0.25">
      <c r="B149910" s="76"/>
      <c r="C149910" s="75"/>
    </row>
    <row r="149911" spans="2:3" x14ac:dyDescent="0.25">
      <c r="B149911" s="76"/>
      <c r="C149911" s="75"/>
    </row>
    <row r="149912" spans="2:3" x14ac:dyDescent="0.25">
      <c r="B149912" s="76"/>
      <c r="C149912" s="75"/>
    </row>
    <row r="149913" spans="2:3" x14ac:dyDescent="0.25">
      <c r="B149913" s="76"/>
      <c r="C149913" s="75"/>
    </row>
    <row r="149914" spans="2:3" x14ac:dyDescent="0.25">
      <c r="B149914" s="76"/>
      <c r="C149914" s="75"/>
    </row>
    <row r="149915" spans="2:3" x14ac:dyDescent="0.25">
      <c r="B149915" s="76"/>
      <c r="C149915" s="75"/>
    </row>
    <row r="149916" spans="2:3" x14ac:dyDescent="0.25">
      <c r="B149916" s="76"/>
      <c r="C149916" s="75"/>
    </row>
    <row r="149917" spans="2:3" x14ac:dyDescent="0.25">
      <c r="B149917" s="76"/>
      <c r="C149917" s="75"/>
    </row>
    <row r="149918" spans="2:3" x14ac:dyDescent="0.25">
      <c r="B149918" s="76"/>
      <c r="C149918" s="75"/>
    </row>
    <row r="149919" spans="2:3" x14ac:dyDescent="0.25">
      <c r="B149919" s="76"/>
      <c r="C149919" s="75"/>
    </row>
    <row r="149920" spans="2:3" x14ac:dyDescent="0.25">
      <c r="B149920" s="76"/>
      <c r="C149920" s="75"/>
    </row>
    <row r="149921" spans="2:3" x14ac:dyDescent="0.25">
      <c r="B149921" s="76"/>
      <c r="C149921" s="75"/>
    </row>
    <row r="150031" spans="2:3" x14ac:dyDescent="0.25">
      <c r="B150031" s="76"/>
      <c r="C150031" s="75"/>
    </row>
    <row r="150032" spans="2:3" x14ac:dyDescent="0.25">
      <c r="B150032" s="76"/>
      <c r="C150032" s="75"/>
    </row>
    <row r="150033" spans="2:3" x14ac:dyDescent="0.25">
      <c r="B150033" s="76"/>
      <c r="C150033" s="75"/>
    </row>
    <row r="150034" spans="2:3" x14ac:dyDescent="0.25">
      <c r="B150034" s="76"/>
      <c r="C150034" s="75"/>
    </row>
    <row r="150035" spans="2:3" x14ac:dyDescent="0.25">
      <c r="B150035" s="76"/>
      <c r="C150035" s="75"/>
    </row>
    <row r="150036" spans="2:3" x14ac:dyDescent="0.25">
      <c r="B150036" s="76"/>
      <c r="C150036" s="75"/>
    </row>
    <row r="150037" spans="2:3" x14ac:dyDescent="0.25">
      <c r="B150037" s="76"/>
      <c r="C150037" s="75"/>
    </row>
    <row r="150038" spans="2:3" x14ac:dyDescent="0.25">
      <c r="B150038" s="76"/>
      <c r="C150038" s="75"/>
    </row>
    <row r="150039" spans="2:3" x14ac:dyDescent="0.25">
      <c r="B150039" s="76"/>
      <c r="C150039" s="75"/>
    </row>
    <row r="150040" spans="2:3" x14ac:dyDescent="0.25">
      <c r="B150040" s="76"/>
      <c r="C150040" s="75"/>
    </row>
    <row r="150041" spans="2:3" x14ac:dyDescent="0.25">
      <c r="B150041" s="76"/>
      <c r="C150041" s="75"/>
    </row>
    <row r="150042" spans="2:3" x14ac:dyDescent="0.25">
      <c r="B150042" s="76"/>
      <c r="C150042" s="75"/>
    </row>
    <row r="150043" spans="2:3" x14ac:dyDescent="0.25">
      <c r="B150043" s="76"/>
      <c r="C150043" s="75"/>
    </row>
    <row r="150153" spans="2:3" x14ac:dyDescent="0.25">
      <c r="B150153" s="76"/>
      <c r="C150153" s="75"/>
    </row>
    <row r="150154" spans="2:3" x14ac:dyDescent="0.25">
      <c r="B150154" s="76"/>
      <c r="C150154" s="75"/>
    </row>
    <row r="150155" spans="2:3" x14ac:dyDescent="0.25">
      <c r="B150155" s="76"/>
      <c r="C150155" s="75"/>
    </row>
    <row r="150156" spans="2:3" x14ac:dyDescent="0.25">
      <c r="B150156" s="76"/>
      <c r="C150156" s="75"/>
    </row>
    <row r="150157" spans="2:3" x14ac:dyDescent="0.25">
      <c r="B150157" s="76"/>
      <c r="C150157" s="75"/>
    </row>
    <row r="150158" spans="2:3" x14ac:dyDescent="0.25">
      <c r="B150158" s="76"/>
      <c r="C150158" s="75"/>
    </row>
    <row r="150159" spans="2:3" x14ac:dyDescent="0.25">
      <c r="B150159" s="76"/>
      <c r="C150159" s="75"/>
    </row>
    <row r="150160" spans="2:3" x14ac:dyDescent="0.25">
      <c r="B150160" s="76"/>
      <c r="C150160" s="75"/>
    </row>
    <row r="150161" spans="2:3" x14ac:dyDescent="0.25">
      <c r="B150161" s="76"/>
      <c r="C150161" s="75"/>
    </row>
    <row r="150162" spans="2:3" x14ac:dyDescent="0.25">
      <c r="B150162" s="76"/>
      <c r="C150162" s="75"/>
    </row>
    <row r="150163" spans="2:3" x14ac:dyDescent="0.25">
      <c r="B150163" s="76"/>
      <c r="C150163" s="75"/>
    </row>
    <row r="150164" spans="2:3" x14ac:dyDescent="0.25">
      <c r="B150164" s="76"/>
      <c r="C150164" s="75"/>
    </row>
    <row r="150165" spans="2:3" x14ac:dyDescent="0.25">
      <c r="B150165" s="76"/>
      <c r="C150165" s="75"/>
    </row>
    <row r="150275" spans="2:3" x14ac:dyDescent="0.25">
      <c r="B150275" s="76"/>
      <c r="C150275" s="75"/>
    </row>
    <row r="150276" spans="2:3" x14ac:dyDescent="0.25">
      <c r="B150276" s="76"/>
      <c r="C150276" s="75"/>
    </row>
    <row r="150277" spans="2:3" x14ac:dyDescent="0.25">
      <c r="B150277" s="76"/>
      <c r="C150277" s="75"/>
    </row>
    <row r="150278" spans="2:3" x14ac:dyDescent="0.25">
      <c r="B150278" s="76"/>
      <c r="C150278" s="75"/>
    </row>
    <row r="150279" spans="2:3" x14ac:dyDescent="0.25">
      <c r="B150279" s="76"/>
      <c r="C150279" s="75"/>
    </row>
    <row r="150280" spans="2:3" x14ac:dyDescent="0.25">
      <c r="B150280" s="76"/>
      <c r="C150280" s="75"/>
    </row>
    <row r="150281" spans="2:3" x14ac:dyDescent="0.25">
      <c r="B150281" s="76"/>
      <c r="C150281" s="75"/>
    </row>
    <row r="150282" spans="2:3" x14ac:dyDescent="0.25">
      <c r="B150282" s="76"/>
      <c r="C150282" s="75"/>
    </row>
    <row r="150283" spans="2:3" x14ac:dyDescent="0.25">
      <c r="B150283" s="76"/>
      <c r="C150283" s="75"/>
    </row>
    <row r="150284" spans="2:3" x14ac:dyDescent="0.25">
      <c r="B150284" s="76"/>
      <c r="C150284" s="75"/>
    </row>
    <row r="150285" spans="2:3" x14ac:dyDescent="0.25">
      <c r="B150285" s="76"/>
      <c r="C150285" s="75"/>
    </row>
    <row r="150286" spans="2:3" x14ac:dyDescent="0.25">
      <c r="B150286" s="76"/>
      <c r="C150286" s="75"/>
    </row>
    <row r="150287" spans="2:3" x14ac:dyDescent="0.25">
      <c r="B150287" s="76"/>
      <c r="C150287" s="75"/>
    </row>
    <row r="150397" spans="2:3" x14ac:dyDescent="0.25">
      <c r="B150397" s="76"/>
      <c r="C150397" s="75"/>
    </row>
    <row r="150398" spans="2:3" x14ac:dyDescent="0.25">
      <c r="B150398" s="76"/>
      <c r="C150398" s="75"/>
    </row>
    <row r="150399" spans="2:3" x14ac:dyDescent="0.25">
      <c r="B150399" s="76"/>
      <c r="C150399" s="75"/>
    </row>
    <row r="150400" spans="2:3" x14ac:dyDescent="0.25">
      <c r="B150400" s="76"/>
      <c r="C150400" s="75"/>
    </row>
    <row r="150401" spans="2:3" x14ac:dyDescent="0.25">
      <c r="B150401" s="76"/>
      <c r="C150401" s="75"/>
    </row>
    <row r="150402" spans="2:3" x14ac:dyDescent="0.25">
      <c r="B150402" s="76"/>
      <c r="C150402" s="75"/>
    </row>
    <row r="150403" spans="2:3" x14ac:dyDescent="0.25">
      <c r="B150403" s="76"/>
      <c r="C150403" s="75"/>
    </row>
    <row r="150404" spans="2:3" x14ac:dyDescent="0.25">
      <c r="B150404" s="76"/>
      <c r="C150404" s="75"/>
    </row>
    <row r="150405" spans="2:3" x14ac:dyDescent="0.25">
      <c r="B150405" s="76"/>
      <c r="C150405" s="75"/>
    </row>
    <row r="150406" spans="2:3" x14ac:dyDescent="0.25">
      <c r="B150406" s="76"/>
      <c r="C150406" s="75"/>
    </row>
    <row r="150407" spans="2:3" x14ac:dyDescent="0.25">
      <c r="B150407" s="76"/>
      <c r="C150407" s="75"/>
    </row>
    <row r="150408" spans="2:3" x14ac:dyDescent="0.25">
      <c r="B150408" s="76"/>
      <c r="C150408" s="75"/>
    </row>
    <row r="150409" spans="2:3" x14ac:dyDescent="0.25">
      <c r="B150409" s="76"/>
      <c r="C150409" s="75"/>
    </row>
    <row r="150519" spans="2:3" x14ac:dyDescent="0.25">
      <c r="B150519" s="76"/>
      <c r="C150519" s="75"/>
    </row>
    <row r="150520" spans="2:3" x14ac:dyDescent="0.25">
      <c r="B150520" s="76"/>
      <c r="C150520" s="75"/>
    </row>
    <row r="150521" spans="2:3" x14ac:dyDescent="0.25">
      <c r="B150521" s="76"/>
      <c r="C150521" s="75"/>
    </row>
    <row r="150522" spans="2:3" x14ac:dyDescent="0.25">
      <c r="B150522" s="76"/>
      <c r="C150522" s="75"/>
    </row>
    <row r="150523" spans="2:3" x14ac:dyDescent="0.25">
      <c r="B150523" s="76"/>
      <c r="C150523" s="75"/>
    </row>
    <row r="150524" spans="2:3" x14ac:dyDescent="0.25">
      <c r="B150524" s="76"/>
      <c r="C150524" s="75"/>
    </row>
    <row r="150525" spans="2:3" x14ac:dyDescent="0.25">
      <c r="B150525" s="76"/>
      <c r="C150525" s="75"/>
    </row>
    <row r="150526" spans="2:3" x14ac:dyDescent="0.25">
      <c r="B150526" s="76"/>
      <c r="C150526" s="75"/>
    </row>
    <row r="150527" spans="2:3" x14ac:dyDescent="0.25">
      <c r="B150527" s="76"/>
      <c r="C150527" s="75"/>
    </row>
    <row r="150528" spans="2:3" x14ac:dyDescent="0.25">
      <c r="B150528" s="76"/>
      <c r="C150528" s="75"/>
    </row>
    <row r="150529" spans="2:3" x14ac:dyDescent="0.25">
      <c r="B150529" s="76"/>
      <c r="C150529" s="75"/>
    </row>
    <row r="150530" spans="2:3" x14ac:dyDescent="0.25">
      <c r="B150530" s="76"/>
      <c r="C150530" s="75"/>
    </row>
    <row r="150531" spans="2:3" x14ac:dyDescent="0.25">
      <c r="B150531" s="76"/>
      <c r="C150531" s="75"/>
    </row>
    <row r="150641" spans="2:3" x14ac:dyDescent="0.25">
      <c r="B150641" s="76"/>
      <c r="C150641" s="75"/>
    </row>
    <row r="150642" spans="2:3" x14ac:dyDescent="0.25">
      <c r="B150642" s="76"/>
      <c r="C150642" s="75"/>
    </row>
    <row r="150643" spans="2:3" x14ac:dyDescent="0.25">
      <c r="B150643" s="76"/>
      <c r="C150643" s="75"/>
    </row>
    <row r="150644" spans="2:3" x14ac:dyDescent="0.25">
      <c r="B150644" s="76"/>
      <c r="C150644" s="75"/>
    </row>
    <row r="150645" spans="2:3" x14ac:dyDescent="0.25">
      <c r="B150645" s="76"/>
      <c r="C150645" s="75"/>
    </row>
    <row r="150646" spans="2:3" x14ac:dyDescent="0.25">
      <c r="B150646" s="76"/>
      <c r="C150646" s="75"/>
    </row>
    <row r="150647" spans="2:3" x14ac:dyDescent="0.25">
      <c r="B150647" s="76"/>
      <c r="C150647" s="75"/>
    </row>
    <row r="150648" spans="2:3" x14ac:dyDescent="0.25">
      <c r="B150648" s="76"/>
      <c r="C150648" s="75"/>
    </row>
    <row r="150649" spans="2:3" x14ac:dyDescent="0.25">
      <c r="B150649" s="76"/>
      <c r="C150649" s="75"/>
    </row>
    <row r="150650" spans="2:3" x14ac:dyDescent="0.25">
      <c r="B150650" s="76"/>
      <c r="C150650" s="75"/>
    </row>
    <row r="150651" spans="2:3" x14ac:dyDescent="0.25">
      <c r="B150651" s="76"/>
      <c r="C150651" s="75"/>
    </row>
    <row r="150652" spans="2:3" x14ac:dyDescent="0.25">
      <c r="B150652" s="76"/>
      <c r="C150652" s="75"/>
    </row>
    <row r="150653" spans="2:3" x14ac:dyDescent="0.25">
      <c r="B150653" s="76"/>
      <c r="C150653" s="75"/>
    </row>
    <row r="150763" spans="2:3" x14ac:dyDescent="0.25">
      <c r="B150763" s="76"/>
      <c r="C150763" s="75"/>
    </row>
    <row r="150764" spans="2:3" x14ac:dyDescent="0.25">
      <c r="B150764" s="76"/>
      <c r="C150764" s="75"/>
    </row>
    <row r="150765" spans="2:3" x14ac:dyDescent="0.25">
      <c r="B150765" s="76"/>
      <c r="C150765" s="75"/>
    </row>
    <row r="150766" spans="2:3" x14ac:dyDescent="0.25">
      <c r="B150766" s="76"/>
      <c r="C150766" s="75"/>
    </row>
    <row r="150767" spans="2:3" x14ac:dyDescent="0.25">
      <c r="B150767" s="76"/>
      <c r="C150767" s="75"/>
    </row>
    <row r="150768" spans="2:3" x14ac:dyDescent="0.25">
      <c r="B150768" s="76"/>
      <c r="C150768" s="75"/>
    </row>
    <row r="150769" spans="2:3" x14ac:dyDescent="0.25">
      <c r="B150769" s="76"/>
      <c r="C150769" s="75"/>
    </row>
    <row r="150770" spans="2:3" x14ac:dyDescent="0.25">
      <c r="B150770" s="76"/>
      <c r="C150770" s="75"/>
    </row>
    <row r="150771" spans="2:3" x14ac:dyDescent="0.25">
      <c r="B150771" s="76"/>
      <c r="C150771" s="75"/>
    </row>
    <row r="150772" spans="2:3" x14ac:dyDescent="0.25">
      <c r="B150772" s="76"/>
      <c r="C150772" s="75"/>
    </row>
    <row r="150773" spans="2:3" x14ac:dyDescent="0.25">
      <c r="B150773" s="76"/>
      <c r="C150773" s="75"/>
    </row>
    <row r="150774" spans="2:3" x14ac:dyDescent="0.25">
      <c r="B150774" s="76"/>
      <c r="C150774" s="75"/>
    </row>
    <row r="150775" spans="2:3" x14ac:dyDescent="0.25">
      <c r="B150775" s="76"/>
      <c r="C150775" s="75"/>
    </row>
    <row r="150885" spans="2:3" x14ac:dyDescent="0.25">
      <c r="B150885" s="76"/>
      <c r="C150885" s="75"/>
    </row>
    <row r="150886" spans="2:3" x14ac:dyDescent="0.25">
      <c r="B150886" s="76"/>
      <c r="C150886" s="75"/>
    </row>
    <row r="150887" spans="2:3" x14ac:dyDescent="0.25">
      <c r="B150887" s="76"/>
      <c r="C150887" s="75"/>
    </row>
    <row r="150888" spans="2:3" x14ac:dyDescent="0.25">
      <c r="B150888" s="76"/>
      <c r="C150888" s="75"/>
    </row>
    <row r="150889" spans="2:3" x14ac:dyDescent="0.25">
      <c r="B150889" s="76"/>
      <c r="C150889" s="75"/>
    </row>
    <row r="150890" spans="2:3" x14ac:dyDescent="0.25">
      <c r="B150890" s="76"/>
      <c r="C150890" s="75"/>
    </row>
    <row r="150891" spans="2:3" x14ac:dyDescent="0.25">
      <c r="B150891" s="76"/>
      <c r="C150891" s="75"/>
    </row>
    <row r="150892" spans="2:3" x14ac:dyDescent="0.25">
      <c r="B150892" s="76"/>
      <c r="C150892" s="75"/>
    </row>
    <row r="150893" spans="2:3" x14ac:dyDescent="0.25">
      <c r="B150893" s="76"/>
      <c r="C150893" s="75"/>
    </row>
    <row r="150894" spans="2:3" x14ac:dyDescent="0.25">
      <c r="B150894" s="76"/>
      <c r="C150894" s="75"/>
    </row>
    <row r="150895" spans="2:3" x14ac:dyDescent="0.25">
      <c r="B150895" s="76"/>
      <c r="C150895" s="75"/>
    </row>
    <row r="150896" spans="2:3" x14ac:dyDescent="0.25">
      <c r="B150896" s="76"/>
      <c r="C150896" s="75"/>
    </row>
    <row r="150897" spans="2:3" x14ac:dyDescent="0.25">
      <c r="B150897" s="76"/>
      <c r="C150897" s="75"/>
    </row>
    <row r="151007" spans="2:3" x14ac:dyDescent="0.25">
      <c r="B151007" s="76"/>
      <c r="C151007" s="75"/>
    </row>
    <row r="151008" spans="2:3" x14ac:dyDescent="0.25">
      <c r="B151008" s="76"/>
      <c r="C151008" s="75"/>
    </row>
    <row r="151009" spans="2:3" x14ac:dyDescent="0.25">
      <c r="B151009" s="76"/>
      <c r="C151009" s="75"/>
    </row>
    <row r="151010" spans="2:3" x14ac:dyDescent="0.25">
      <c r="B151010" s="76"/>
      <c r="C151010" s="75"/>
    </row>
    <row r="151011" spans="2:3" x14ac:dyDescent="0.25">
      <c r="B151011" s="76"/>
      <c r="C151011" s="75"/>
    </row>
    <row r="151012" spans="2:3" x14ac:dyDescent="0.25">
      <c r="B151012" s="76"/>
      <c r="C151012" s="75"/>
    </row>
    <row r="151013" spans="2:3" x14ac:dyDescent="0.25">
      <c r="B151013" s="76"/>
      <c r="C151013" s="75"/>
    </row>
    <row r="151014" spans="2:3" x14ac:dyDescent="0.25">
      <c r="B151014" s="76"/>
      <c r="C151014" s="75"/>
    </row>
    <row r="151015" spans="2:3" x14ac:dyDescent="0.25">
      <c r="B151015" s="76"/>
      <c r="C151015" s="75"/>
    </row>
    <row r="151016" spans="2:3" x14ac:dyDescent="0.25">
      <c r="B151016" s="76"/>
      <c r="C151016" s="75"/>
    </row>
    <row r="151017" spans="2:3" x14ac:dyDescent="0.25">
      <c r="B151017" s="76"/>
      <c r="C151017" s="75"/>
    </row>
    <row r="151018" spans="2:3" x14ac:dyDescent="0.25">
      <c r="B151018" s="76"/>
      <c r="C151018" s="75"/>
    </row>
    <row r="151019" spans="2:3" x14ac:dyDescent="0.25">
      <c r="B151019" s="76"/>
      <c r="C151019" s="75"/>
    </row>
    <row r="151129" spans="2:3" x14ac:dyDescent="0.25">
      <c r="B151129" s="76"/>
      <c r="C151129" s="75"/>
    </row>
    <row r="151130" spans="2:3" x14ac:dyDescent="0.25">
      <c r="B151130" s="76"/>
      <c r="C151130" s="75"/>
    </row>
    <row r="151131" spans="2:3" x14ac:dyDescent="0.25">
      <c r="B151131" s="76"/>
      <c r="C151131" s="75"/>
    </row>
    <row r="151132" spans="2:3" x14ac:dyDescent="0.25">
      <c r="B151132" s="76"/>
      <c r="C151132" s="75"/>
    </row>
    <row r="151133" spans="2:3" x14ac:dyDescent="0.25">
      <c r="B151133" s="76"/>
      <c r="C151133" s="75"/>
    </row>
    <row r="151134" spans="2:3" x14ac:dyDescent="0.25">
      <c r="B151134" s="76"/>
      <c r="C151134" s="75"/>
    </row>
    <row r="151135" spans="2:3" x14ac:dyDescent="0.25">
      <c r="B151135" s="76"/>
      <c r="C151135" s="75"/>
    </row>
    <row r="151136" spans="2:3" x14ac:dyDescent="0.25">
      <c r="B151136" s="76"/>
      <c r="C151136" s="75"/>
    </row>
    <row r="151137" spans="2:3" x14ac:dyDescent="0.25">
      <c r="B151137" s="76"/>
      <c r="C151137" s="75"/>
    </row>
    <row r="151138" spans="2:3" x14ac:dyDescent="0.25">
      <c r="B151138" s="76"/>
      <c r="C151138" s="75"/>
    </row>
    <row r="151139" spans="2:3" x14ac:dyDescent="0.25">
      <c r="B151139" s="76"/>
      <c r="C151139" s="75"/>
    </row>
    <row r="151140" spans="2:3" x14ac:dyDescent="0.25">
      <c r="B151140" s="76"/>
      <c r="C151140" s="75"/>
    </row>
    <row r="151141" spans="2:3" x14ac:dyDescent="0.25">
      <c r="B151141" s="76"/>
      <c r="C151141" s="75"/>
    </row>
    <row r="151251" spans="2:3" x14ac:dyDescent="0.25">
      <c r="B151251" s="76"/>
      <c r="C151251" s="75"/>
    </row>
    <row r="151252" spans="2:3" x14ac:dyDescent="0.25">
      <c r="B151252" s="76"/>
      <c r="C151252" s="75"/>
    </row>
    <row r="151253" spans="2:3" x14ac:dyDescent="0.25">
      <c r="B151253" s="76"/>
      <c r="C151253" s="75"/>
    </row>
    <row r="151254" spans="2:3" x14ac:dyDescent="0.25">
      <c r="B151254" s="76"/>
      <c r="C151254" s="75"/>
    </row>
    <row r="151255" spans="2:3" x14ac:dyDescent="0.25">
      <c r="B151255" s="76"/>
      <c r="C151255" s="75"/>
    </row>
    <row r="151256" spans="2:3" x14ac:dyDescent="0.25">
      <c r="B151256" s="76"/>
      <c r="C151256" s="75"/>
    </row>
    <row r="151257" spans="2:3" x14ac:dyDescent="0.25">
      <c r="B151257" s="76"/>
      <c r="C151257" s="75"/>
    </row>
    <row r="151258" spans="2:3" x14ac:dyDescent="0.25">
      <c r="B151258" s="76"/>
      <c r="C151258" s="75"/>
    </row>
    <row r="151259" spans="2:3" x14ac:dyDescent="0.25">
      <c r="B151259" s="76"/>
      <c r="C151259" s="75"/>
    </row>
    <row r="151260" spans="2:3" x14ac:dyDescent="0.25">
      <c r="B151260" s="76"/>
      <c r="C151260" s="75"/>
    </row>
    <row r="151261" spans="2:3" x14ac:dyDescent="0.25">
      <c r="B151261" s="76"/>
      <c r="C151261" s="75"/>
    </row>
    <row r="151262" spans="2:3" x14ac:dyDescent="0.25">
      <c r="B151262" s="76"/>
      <c r="C151262" s="75"/>
    </row>
    <row r="151263" spans="2:3" x14ac:dyDescent="0.25">
      <c r="B151263" s="76"/>
      <c r="C151263" s="75"/>
    </row>
    <row r="151373" spans="2:3" x14ac:dyDescent="0.25">
      <c r="B151373" s="76"/>
      <c r="C151373" s="75"/>
    </row>
    <row r="151374" spans="2:3" x14ac:dyDescent="0.25">
      <c r="B151374" s="76"/>
      <c r="C151374" s="75"/>
    </row>
    <row r="151375" spans="2:3" x14ac:dyDescent="0.25">
      <c r="B151375" s="76"/>
      <c r="C151375" s="75"/>
    </row>
    <row r="151376" spans="2:3" x14ac:dyDescent="0.25">
      <c r="B151376" s="76"/>
      <c r="C151376" s="75"/>
    </row>
    <row r="151377" spans="2:3" x14ac:dyDescent="0.25">
      <c r="B151377" s="76"/>
      <c r="C151377" s="75"/>
    </row>
    <row r="151378" spans="2:3" x14ac:dyDescent="0.25">
      <c r="B151378" s="76"/>
      <c r="C151378" s="75"/>
    </row>
    <row r="151379" spans="2:3" x14ac:dyDescent="0.25">
      <c r="B151379" s="76"/>
      <c r="C151379" s="75"/>
    </row>
    <row r="151380" spans="2:3" x14ac:dyDescent="0.25">
      <c r="B151380" s="76"/>
      <c r="C151380" s="75"/>
    </row>
    <row r="151381" spans="2:3" x14ac:dyDescent="0.25">
      <c r="B151381" s="76"/>
      <c r="C151381" s="75"/>
    </row>
    <row r="151382" spans="2:3" x14ac:dyDescent="0.25">
      <c r="B151382" s="76"/>
      <c r="C151382" s="75"/>
    </row>
    <row r="151383" spans="2:3" x14ac:dyDescent="0.25">
      <c r="B151383" s="76"/>
      <c r="C151383" s="75"/>
    </row>
    <row r="151384" spans="2:3" x14ac:dyDescent="0.25">
      <c r="B151384" s="76"/>
      <c r="C151384" s="75"/>
    </row>
    <row r="151385" spans="2:3" x14ac:dyDescent="0.25">
      <c r="B151385" s="76"/>
      <c r="C151385" s="75"/>
    </row>
    <row r="151495" spans="2:3" x14ac:dyDescent="0.25">
      <c r="B151495" s="76"/>
      <c r="C151495" s="75"/>
    </row>
    <row r="151496" spans="2:3" x14ac:dyDescent="0.25">
      <c r="B151496" s="76"/>
      <c r="C151496" s="75"/>
    </row>
    <row r="151497" spans="2:3" x14ac:dyDescent="0.25">
      <c r="B151497" s="76"/>
      <c r="C151497" s="75"/>
    </row>
    <row r="151498" spans="2:3" x14ac:dyDescent="0.25">
      <c r="B151498" s="76"/>
      <c r="C151498" s="75"/>
    </row>
    <row r="151499" spans="2:3" x14ac:dyDescent="0.25">
      <c r="B151499" s="76"/>
      <c r="C151499" s="75"/>
    </row>
    <row r="151500" spans="2:3" x14ac:dyDescent="0.25">
      <c r="B151500" s="76"/>
      <c r="C151500" s="75"/>
    </row>
    <row r="151501" spans="2:3" x14ac:dyDescent="0.25">
      <c r="B151501" s="76"/>
      <c r="C151501" s="75"/>
    </row>
    <row r="151502" spans="2:3" x14ac:dyDescent="0.25">
      <c r="B151502" s="76"/>
      <c r="C151502" s="75"/>
    </row>
    <row r="151503" spans="2:3" x14ac:dyDescent="0.25">
      <c r="B151503" s="76"/>
      <c r="C151503" s="75"/>
    </row>
    <row r="151504" spans="2:3" x14ac:dyDescent="0.25">
      <c r="B151504" s="76"/>
      <c r="C151504" s="75"/>
    </row>
    <row r="151505" spans="2:3" x14ac:dyDescent="0.25">
      <c r="B151505" s="76"/>
      <c r="C151505" s="75"/>
    </row>
    <row r="151506" spans="2:3" x14ac:dyDescent="0.25">
      <c r="B151506" s="76"/>
      <c r="C151506" s="75"/>
    </row>
    <row r="151507" spans="2:3" x14ac:dyDescent="0.25">
      <c r="B151507" s="76"/>
      <c r="C151507" s="75"/>
    </row>
    <row r="151617" spans="2:3" x14ac:dyDescent="0.25">
      <c r="B151617" s="76"/>
      <c r="C151617" s="75"/>
    </row>
    <row r="151618" spans="2:3" x14ac:dyDescent="0.25">
      <c r="B151618" s="76"/>
      <c r="C151618" s="75"/>
    </row>
    <row r="151619" spans="2:3" x14ac:dyDescent="0.25">
      <c r="B151619" s="76"/>
      <c r="C151619" s="75"/>
    </row>
    <row r="151620" spans="2:3" x14ac:dyDescent="0.25">
      <c r="B151620" s="76"/>
      <c r="C151620" s="75"/>
    </row>
    <row r="151621" spans="2:3" x14ac:dyDescent="0.25">
      <c r="B151621" s="76"/>
      <c r="C151621" s="75"/>
    </row>
    <row r="151622" spans="2:3" x14ac:dyDescent="0.25">
      <c r="B151622" s="76"/>
      <c r="C151622" s="75"/>
    </row>
    <row r="151623" spans="2:3" x14ac:dyDescent="0.25">
      <c r="B151623" s="76"/>
      <c r="C151623" s="75"/>
    </row>
    <row r="151624" spans="2:3" x14ac:dyDescent="0.25">
      <c r="B151624" s="76"/>
      <c r="C151624" s="75"/>
    </row>
    <row r="151625" spans="2:3" x14ac:dyDescent="0.25">
      <c r="B151625" s="76"/>
      <c r="C151625" s="75"/>
    </row>
    <row r="151626" spans="2:3" x14ac:dyDescent="0.25">
      <c r="B151626" s="76"/>
      <c r="C151626" s="75"/>
    </row>
    <row r="151627" spans="2:3" x14ac:dyDescent="0.25">
      <c r="B151627" s="76"/>
      <c r="C151627" s="75"/>
    </row>
    <row r="151628" spans="2:3" x14ac:dyDescent="0.25">
      <c r="B151628" s="76"/>
      <c r="C151628" s="75"/>
    </row>
    <row r="151629" spans="2:3" x14ac:dyDescent="0.25">
      <c r="B151629" s="76"/>
      <c r="C151629" s="75"/>
    </row>
    <row r="151739" spans="2:3" x14ac:dyDescent="0.25">
      <c r="B151739" s="76"/>
      <c r="C151739" s="75"/>
    </row>
    <row r="151740" spans="2:3" x14ac:dyDescent="0.25">
      <c r="B151740" s="76"/>
      <c r="C151740" s="75"/>
    </row>
    <row r="151741" spans="2:3" x14ac:dyDescent="0.25">
      <c r="B151741" s="76"/>
      <c r="C151741" s="75"/>
    </row>
    <row r="151742" spans="2:3" x14ac:dyDescent="0.25">
      <c r="B151742" s="76"/>
      <c r="C151742" s="75"/>
    </row>
    <row r="151743" spans="2:3" x14ac:dyDescent="0.25">
      <c r="B151743" s="76"/>
      <c r="C151743" s="75"/>
    </row>
    <row r="151744" spans="2:3" x14ac:dyDescent="0.25">
      <c r="B151744" s="76"/>
      <c r="C151744" s="75"/>
    </row>
    <row r="151745" spans="2:3" x14ac:dyDescent="0.25">
      <c r="B151745" s="76"/>
      <c r="C151745" s="75"/>
    </row>
    <row r="151746" spans="2:3" x14ac:dyDescent="0.25">
      <c r="B151746" s="76"/>
      <c r="C151746" s="75"/>
    </row>
    <row r="151747" spans="2:3" x14ac:dyDescent="0.25">
      <c r="B151747" s="76"/>
      <c r="C151747" s="75"/>
    </row>
    <row r="151748" spans="2:3" x14ac:dyDescent="0.25">
      <c r="B151748" s="76"/>
      <c r="C151748" s="75"/>
    </row>
    <row r="151749" spans="2:3" x14ac:dyDescent="0.25">
      <c r="B151749" s="76"/>
      <c r="C151749" s="75"/>
    </row>
    <row r="151750" spans="2:3" x14ac:dyDescent="0.25">
      <c r="B151750" s="76"/>
      <c r="C151750" s="75"/>
    </row>
    <row r="151751" spans="2:3" x14ac:dyDescent="0.25">
      <c r="B151751" s="76"/>
      <c r="C151751" s="75"/>
    </row>
    <row r="151861" spans="2:3" x14ac:dyDescent="0.25">
      <c r="B151861" s="76"/>
      <c r="C151861" s="75"/>
    </row>
    <row r="151862" spans="2:3" x14ac:dyDescent="0.25">
      <c r="B151862" s="76"/>
      <c r="C151862" s="75"/>
    </row>
    <row r="151863" spans="2:3" x14ac:dyDescent="0.25">
      <c r="B151863" s="76"/>
      <c r="C151863" s="75"/>
    </row>
    <row r="151864" spans="2:3" x14ac:dyDescent="0.25">
      <c r="B151864" s="76"/>
      <c r="C151864" s="75"/>
    </row>
    <row r="151865" spans="2:3" x14ac:dyDescent="0.25">
      <c r="B151865" s="76"/>
      <c r="C151865" s="75"/>
    </row>
    <row r="151866" spans="2:3" x14ac:dyDescent="0.25">
      <c r="B151866" s="76"/>
      <c r="C151866" s="75"/>
    </row>
    <row r="151867" spans="2:3" x14ac:dyDescent="0.25">
      <c r="B151867" s="76"/>
      <c r="C151867" s="75"/>
    </row>
    <row r="151868" spans="2:3" x14ac:dyDescent="0.25">
      <c r="B151868" s="76"/>
      <c r="C151868" s="75"/>
    </row>
    <row r="151869" spans="2:3" x14ac:dyDescent="0.25">
      <c r="B151869" s="76"/>
      <c r="C151869" s="75"/>
    </row>
    <row r="151870" spans="2:3" x14ac:dyDescent="0.25">
      <c r="B151870" s="76"/>
      <c r="C151870" s="75"/>
    </row>
    <row r="151871" spans="2:3" x14ac:dyDescent="0.25">
      <c r="B151871" s="76"/>
      <c r="C151871" s="75"/>
    </row>
    <row r="151872" spans="2:3" x14ac:dyDescent="0.25">
      <c r="B151872" s="76"/>
      <c r="C151872" s="75"/>
    </row>
    <row r="151873" spans="2:3" x14ac:dyDescent="0.25">
      <c r="B151873" s="76"/>
      <c r="C151873" s="75"/>
    </row>
    <row r="151983" spans="2:3" x14ac:dyDescent="0.25">
      <c r="B151983" s="76"/>
      <c r="C151983" s="75"/>
    </row>
    <row r="151984" spans="2:3" x14ac:dyDescent="0.25">
      <c r="B151984" s="76"/>
      <c r="C151984" s="75"/>
    </row>
    <row r="151985" spans="2:3" x14ac:dyDescent="0.25">
      <c r="B151985" s="76"/>
      <c r="C151985" s="75"/>
    </row>
    <row r="151986" spans="2:3" x14ac:dyDescent="0.25">
      <c r="B151986" s="76"/>
      <c r="C151986" s="75"/>
    </row>
    <row r="151987" spans="2:3" x14ac:dyDescent="0.25">
      <c r="B151987" s="76"/>
      <c r="C151987" s="75"/>
    </row>
    <row r="151988" spans="2:3" x14ac:dyDescent="0.25">
      <c r="B151988" s="76"/>
      <c r="C151988" s="75"/>
    </row>
    <row r="151989" spans="2:3" x14ac:dyDescent="0.25">
      <c r="B151989" s="76"/>
      <c r="C151989" s="75"/>
    </row>
    <row r="151990" spans="2:3" x14ac:dyDescent="0.25">
      <c r="B151990" s="76"/>
      <c r="C151990" s="75"/>
    </row>
    <row r="151991" spans="2:3" x14ac:dyDescent="0.25">
      <c r="B151991" s="76"/>
      <c r="C151991" s="75"/>
    </row>
    <row r="151992" spans="2:3" x14ac:dyDescent="0.25">
      <c r="B151992" s="76"/>
      <c r="C151992" s="75"/>
    </row>
    <row r="151993" spans="2:3" x14ac:dyDescent="0.25">
      <c r="B151993" s="76"/>
      <c r="C151993" s="75"/>
    </row>
    <row r="151994" spans="2:3" x14ac:dyDescent="0.25">
      <c r="B151994" s="76"/>
      <c r="C151994" s="75"/>
    </row>
    <row r="151995" spans="2:3" x14ac:dyDescent="0.25">
      <c r="B151995" s="76"/>
      <c r="C151995" s="75"/>
    </row>
    <row r="152105" spans="2:3" x14ac:dyDescent="0.25">
      <c r="B152105" s="76"/>
      <c r="C152105" s="75"/>
    </row>
    <row r="152106" spans="2:3" x14ac:dyDescent="0.25">
      <c r="B152106" s="76"/>
      <c r="C152106" s="75"/>
    </row>
    <row r="152107" spans="2:3" x14ac:dyDescent="0.25">
      <c r="B152107" s="76"/>
      <c r="C152107" s="75"/>
    </row>
    <row r="152108" spans="2:3" x14ac:dyDescent="0.25">
      <c r="B152108" s="76"/>
      <c r="C152108" s="75"/>
    </row>
    <row r="152109" spans="2:3" x14ac:dyDescent="0.25">
      <c r="B152109" s="76"/>
      <c r="C152109" s="75"/>
    </row>
    <row r="152110" spans="2:3" x14ac:dyDescent="0.25">
      <c r="B152110" s="76"/>
      <c r="C152110" s="75"/>
    </row>
    <row r="152111" spans="2:3" x14ac:dyDescent="0.25">
      <c r="B152111" s="76"/>
      <c r="C152111" s="75"/>
    </row>
    <row r="152112" spans="2:3" x14ac:dyDescent="0.25">
      <c r="B152112" s="76"/>
      <c r="C152112" s="75"/>
    </row>
    <row r="152113" spans="2:3" x14ac:dyDescent="0.25">
      <c r="B152113" s="76"/>
      <c r="C152113" s="75"/>
    </row>
    <row r="152114" spans="2:3" x14ac:dyDescent="0.25">
      <c r="B152114" s="76"/>
      <c r="C152114" s="75"/>
    </row>
    <row r="152115" spans="2:3" x14ac:dyDescent="0.25">
      <c r="B152115" s="76"/>
      <c r="C152115" s="75"/>
    </row>
    <row r="152116" spans="2:3" x14ac:dyDescent="0.25">
      <c r="B152116" s="76"/>
      <c r="C152116" s="75"/>
    </row>
    <row r="152117" spans="2:3" x14ac:dyDescent="0.25">
      <c r="B152117" s="76"/>
      <c r="C152117" s="75"/>
    </row>
    <row r="152227" spans="2:3" x14ac:dyDescent="0.25">
      <c r="B152227" s="76"/>
      <c r="C152227" s="75"/>
    </row>
    <row r="152228" spans="2:3" x14ac:dyDescent="0.25">
      <c r="B152228" s="76"/>
      <c r="C152228" s="75"/>
    </row>
    <row r="152229" spans="2:3" x14ac:dyDescent="0.25">
      <c r="B152229" s="76"/>
      <c r="C152229" s="75"/>
    </row>
    <row r="152230" spans="2:3" x14ac:dyDescent="0.25">
      <c r="B152230" s="76"/>
      <c r="C152230" s="75"/>
    </row>
    <row r="152231" spans="2:3" x14ac:dyDescent="0.25">
      <c r="B152231" s="76"/>
      <c r="C152231" s="75"/>
    </row>
    <row r="152232" spans="2:3" x14ac:dyDescent="0.25">
      <c r="B152232" s="76"/>
      <c r="C152232" s="75"/>
    </row>
    <row r="152233" spans="2:3" x14ac:dyDescent="0.25">
      <c r="B152233" s="76"/>
      <c r="C152233" s="75"/>
    </row>
    <row r="152234" spans="2:3" x14ac:dyDescent="0.25">
      <c r="B152234" s="76"/>
      <c r="C152234" s="75"/>
    </row>
    <row r="152235" spans="2:3" x14ac:dyDescent="0.25">
      <c r="B152235" s="76"/>
      <c r="C152235" s="75"/>
    </row>
    <row r="152236" spans="2:3" x14ac:dyDescent="0.25">
      <c r="B152236" s="76"/>
      <c r="C152236" s="75"/>
    </row>
    <row r="152237" spans="2:3" x14ac:dyDescent="0.25">
      <c r="B152237" s="76"/>
      <c r="C152237" s="75"/>
    </row>
    <row r="152238" spans="2:3" x14ac:dyDescent="0.25">
      <c r="B152238" s="76"/>
      <c r="C152238" s="75"/>
    </row>
    <row r="152239" spans="2:3" x14ac:dyDescent="0.25">
      <c r="B152239" s="76"/>
      <c r="C152239" s="75"/>
    </row>
    <row r="152349" spans="2:3" x14ac:dyDescent="0.25">
      <c r="B152349" s="76"/>
      <c r="C152349" s="75"/>
    </row>
    <row r="152350" spans="2:3" x14ac:dyDescent="0.25">
      <c r="B152350" s="76"/>
      <c r="C152350" s="75"/>
    </row>
    <row r="152351" spans="2:3" x14ac:dyDescent="0.25">
      <c r="B152351" s="76"/>
      <c r="C152351" s="75"/>
    </row>
    <row r="152352" spans="2:3" x14ac:dyDescent="0.25">
      <c r="B152352" s="76"/>
      <c r="C152352" s="75"/>
    </row>
    <row r="152353" spans="2:3" x14ac:dyDescent="0.25">
      <c r="B152353" s="76"/>
      <c r="C152353" s="75"/>
    </row>
    <row r="152354" spans="2:3" x14ac:dyDescent="0.25">
      <c r="B152354" s="76"/>
      <c r="C152354" s="75"/>
    </row>
    <row r="152355" spans="2:3" x14ac:dyDescent="0.25">
      <c r="B152355" s="76"/>
      <c r="C152355" s="75"/>
    </row>
    <row r="152356" spans="2:3" x14ac:dyDescent="0.25">
      <c r="B152356" s="76"/>
      <c r="C152356" s="75"/>
    </row>
    <row r="152357" spans="2:3" x14ac:dyDescent="0.25">
      <c r="B152357" s="76"/>
      <c r="C152357" s="75"/>
    </row>
    <row r="152358" spans="2:3" x14ac:dyDescent="0.25">
      <c r="B152358" s="76"/>
      <c r="C152358" s="75"/>
    </row>
    <row r="152359" spans="2:3" x14ac:dyDescent="0.25">
      <c r="B152359" s="76"/>
      <c r="C152359" s="75"/>
    </row>
    <row r="152360" spans="2:3" x14ac:dyDescent="0.25">
      <c r="B152360" s="76"/>
      <c r="C152360" s="75"/>
    </row>
    <row r="152361" spans="2:3" x14ac:dyDescent="0.25">
      <c r="B152361" s="76"/>
      <c r="C152361" s="75"/>
    </row>
    <row r="152471" spans="2:3" x14ac:dyDescent="0.25">
      <c r="B152471" s="76"/>
      <c r="C152471" s="75"/>
    </row>
    <row r="152472" spans="2:3" x14ac:dyDescent="0.25">
      <c r="B152472" s="76"/>
      <c r="C152472" s="75"/>
    </row>
    <row r="152473" spans="2:3" x14ac:dyDescent="0.25">
      <c r="B152473" s="76"/>
      <c r="C152473" s="75"/>
    </row>
    <row r="152474" spans="2:3" x14ac:dyDescent="0.25">
      <c r="B152474" s="76"/>
      <c r="C152474" s="75"/>
    </row>
    <row r="152475" spans="2:3" x14ac:dyDescent="0.25">
      <c r="B152475" s="76"/>
      <c r="C152475" s="75"/>
    </row>
    <row r="152476" spans="2:3" x14ac:dyDescent="0.25">
      <c r="B152476" s="76"/>
      <c r="C152476" s="75"/>
    </row>
    <row r="152477" spans="2:3" x14ac:dyDescent="0.25">
      <c r="B152477" s="76"/>
      <c r="C152477" s="75"/>
    </row>
    <row r="152478" spans="2:3" x14ac:dyDescent="0.25">
      <c r="B152478" s="76"/>
      <c r="C152478" s="75"/>
    </row>
    <row r="152479" spans="2:3" x14ac:dyDescent="0.25">
      <c r="B152479" s="76"/>
      <c r="C152479" s="75"/>
    </row>
    <row r="152480" spans="2:3" x14ac:dyDescent="0.25">
      <c r="B152480" s="76"/>
      <c r="C152480" s="75"/>
    </row>
    <row r="152481" spans="2:3" x14ac:dyDescent="0.25">
      <c r="B152481" s="76"/>
      <c r="C152481" s="75"/>
    </row>
    <row r="152482" spans="2:3" x14ac:dyDescent="0.25">
      <c r="B152482" s="76"/>
      <c r="C152482" s="75"/>
    </row>
    <row r="152483" spans="2:3" x14ac:dyDescent="0.25">
      <c r="B152483" s="76"/>
      <c r="C152483" s="75"/>
    </row>
    <row r="152593" spans="2:3" x14ac:dyDescent="0.25">
      <c r="B152593" s="76"/>
      <c r="C152593" s="75"/>
    </row>
    <row r="152594" spans="2:3" x14ac:dyDescent="0.25">
      <c r="B152594" s="76"/>
      <c r="C152594" s="75"/>
    </row>
    <row r="152595" spans="2:3" x14ac:dyDescent="0.25">
      <c r="B152595" s="76"/>
      <c r="C152595" s="75"/>
    </row>
    <row r="152596" spans="2:3" x14ac:dyDescent="0.25">
      <c r="B152596" s="76"/>
      <c r="C152596" s="75"/>
    </row>
    <row r="152597" spans="2:3" x14ac:dyDescent="0.25">
      <c r="B152597" s="76"/>
      <c r="C152597" s="75"/>
    </row>
    <row r="152598" spans="2:3" x14ac:dyDescent="0.25">
      <c r="B152598" s="76"/>
      <c r="C152598" s="75"/>
    </row>
    <row r="152599" spans="2:3" x14ac:dyDescent="0.25">
      <c r="B152599" s="76"/>
      <c r="C152599" s="75"/>
    </row>
    <row r="152600" spans="2:3" x14ac:dyDescent="0.25">
      <c r="B152600" s="76"/>
      <c r="C152600" s="75"/>
    </row>
    <row r="152601" spans="2:3" x14ac:dyDescent="0.25">
      <c r="B152601" s="76"/>
      <c r="C152601" s="75"/>
    </row>
    <row r="152602" spans="2:3" x14ac:dyDescent="0.25">
      <c r="B152602" s="76"/>
      <c r="C152602" s="75"/>
    </row>
    <row r="152603" spans="2:3" x14ac:dyDescent="0.25">
      <c r="B152603" s="76"/>
      <c r="C152603" s="75"/>
    </row>
    <row r="152604" spans="2:3" x14ac:dyDescent="0.25">
      <c r="B152604" s="76"/>
      <c r="C152604" s="75"/>
    </row>
    <row r="152605" spans="2:3" x14ac:dyDescent="0.25">
      <c r="B152605" s="76"/>
      <c r="C152605" s="75"/>
    </row>
    <row r="152715" spans="2:3" x14ac:dyDescent="0.25">
      <c r="B152715" s="76"/>
      <c r="C152715" s="75"/>
    </row>
    <row r="152716" spans="2:3" x14ac:dyDescent="0.25">
      <c r="B152716" s="76"/>
      <c r="C152716" s="75"/>
    </row>
    <row r="152717" spans="2:3" x14ac:dyDescent="0.25">
      <c r="B152717" s="76"/>
      <c r="C152717" s="75"/>
    </row>
    <row r="152718" spans="2:3" x14ac:dyDescent="0.25">
      <c r="B152718" s="76"/>
      <c r="C152718" s="75"/>
    </row>
    <row r="152719" spans="2:3" x14ac:dyDescent="0.25">
      <c r="B152719" s="76"/>
      <c r="C152719" s="75"/>
    </row>
    <row r="152720" spans="2:3" x14ac:dyDescent="0.25">
      <c r="B152720" s="76"/>
      <c r="C152720" s="75"/>
    </row>
    <row r="152721" spans="2:3" x14ac:dyDescent="0.25">
      <c r="B152721" s="76"/>
      <c r="C152721" s="75"/>
    </row>
    <row r="152722" spans="2:3" x14ac:dyDescent="0.25">
      <c r="B152722" s="76"/>
      <c r="C152722" s="75"/>
    </row>
    <row r="152723" spans="2:3" x14ac:dyDescent="0.25">
      <c r="B152723" s="76"/>
      <c r="C152723" s="75"/>
    </row>
    <row r="152724" spans="2:3" x14ac:dyDescent="0.25">
      <c r="B152724" s="76"/>
      <c r="C152724" s="75"/>
    </row>
    <row r="152725" spans="2:3" x14ac:dyDescent="0.25">
      <c r="B152725" s="76"/>
      <c r="C152725" s="75"/>
    </row>
    <row r="152726" spans="2:3" x14ac:dyDescent="0.25">
      <c r="B152726" s="76"/>
      <c r="C152726" s="75"/>
    </row>
    <row r="152727" spans="2:3" x14ac:dyDescent="0.25">
      <c r="B152727" s="76"/>
      <c r="C152727" s="75"/>
    </row>
    <row r="152837" spans="2:3" x14ac:dyDescent="0.25">
      <c r="B152837" s="76"/>
      <c r="C152837" s="75"/>
    </row>
    <row r="152838" spans="2:3" x14ac:dyDescent="0.25">
      <c r="B152838" s="76"/>
      <c r="C152838" s="75"/>
    </row>
    <row r="152839" spans="2:3" x14ac:dyDescent="0.25">
      <c r="B152839" s="76"/>
      <c r="C152839" s="75"/>
    </row>
    <row r="152840" spans="2:3" x14ac:dyDescent="0.25">
      <c r="B152840" s="76"/>
      <c r="C152840" s="75"/>
    </row>
    <row r="152841" spans="2:3" x14ac:dyDescent="0.25">
      <c r="B152841" s="76"/>
      <c r="C152841" s="75"/>
    </row>
    <row r="152842" spans="2:3" x14ac:dyDescent="0.25">
      <c r="B152842" s="76"/>
      <c r="C152842" s="75"/>
    </row>
    <row r="152843" spans="2:3" x14ac:dyDescent="0.25">
      <c r="B152843" s="76"/>
      <c r="C152843" s="75"/>
    </row>
    <row r="152844" spans="2:3" x14ac:dyDescent="0.25">
      <c r="B152844" s="76"/>
      <c r="C152844" s="75"/>
    </row>
    <row r="152845" spans="2:3" x14ac:dyDescent="0.25">
      <c r="B152845" s="76"/>
      <c r="C152845" s="75"/>
    </row>
    <row r="152846" spans="2:3" x14ac:dyDescent="0.25">
      <c r="B152846" s="76"/>
      <c r="C152846" s="75"/>
    </row>
    <row r="152847" spans="2:3" x14ac:dyDescent="0.25">
      <c r="B152847" s="76"/>
      <c r="C152847" s="75"/>
    </row>
    <row r="152848" spans="2:3" x14ac:dyDescent="0.25">
      <c r="B152848" s="76"/>
      <c r="C152848" s="75"/>
    </row>
    <row r="152849" spans="2:3" x14ac:dyDescent="0.25">
      <c r="B152849" s="76"/>
      <c r="C152849" s="75"/>
    </row>
    <row r="152959" spans="2:3" x14ac:dyDescent="0.25">
      <c r="B152959" s="76"/>
      <c r="C152959" s="75"/>
    </row>
    <row r="152960" spans="2:3" x14ac:dyDescent="0.25">
      <c r="B152960" s="76"/>
      <c r="C152960" s="75"/>
    </row>
    <row r="152961" spans="2:3" x14ac:dyDescent="0.25">
      <c r="B152961" s="76"/>
      <c r="C152961" s="75"/>
    </row>
    <row r="152962" spans="2:3" x14ac:dyDescent="0.25">
      <c r="B152962" s="76"/>
      <c r="C152962" s="75"/>
    </row>
    <row r="152963" spans="2:3" x14ac:dyDescent="0.25">
      <c r="B152963" s="76"/>
      <c r="C152963" s="75"/>
    </row>
    <row r="152964" spans="2:3" x14ac:dyDescent="0.25">
      <c r="B152964" s="76"/>
      <c r="C152964" s="75"/>
    </row>
    <row r="152965" spans="2:3" x14ac:dyDescent="0.25">
      <c r="B152965" s="76"/>
      <c r="C152965" s="75"/>
    </row>
    <row r="152966" spans="2:3" x14ac:dyDescent="0.25">
      <c r="B152966" s="76"/>
      <c r="C152966" s="75"/>
    </row>
    <row r="152967" spans="2:3" x14ac:dyDescent="0.25">
      <c r="B152967" s="76"/>
      <c r="C152967" s="75"/>
    </row>
    <row r="152968" spans="2:3" x14ac:dyDescent="0.25">
      <c r="B152968" s="76"/>
      <c r="C152968" s="75"/>
    </row>
    <row r="152969" spans="2:3" x14ac:dyDescent="0.25">
      <c r="B152969" s="76"/>
      <c r="C152969" s="75"/>
    </row>
    <row r="152970" spans="2:3" x14ac:dyDescent="0.25">
      <c r="B152970" s="76"/>
      <c r="C152970" s="75"/>
    </row>
    <row r="152971" spans="2:3" x14ac:dyDescent="0.25">
      <c r="B152971" s="76"/>
      <c r="C152971" s="75"/>
    </row>
    <row r="153081" spans="2:3" x14ac:dyDescent="0.25">
      <c r="B153081" s="76"/>
      <c r="C153081" s="75"/>
    </row>
    <row r="153082" spans="2:3" x14ac:dyDescent="0.25">
      <c r="B153082" s="76"/>
      <c r="C153082" s="75"/>
    </row>
    <row r="153083" spans="2:3" x14ac:dyDescent="0.25">
      <c r="B153083" s="76"/>
      <c r="C153083" s="75"/>
    </row>
    <row r="153084" spans="2:3" x14ac:dyDescent="0.25">
      <c r="B153084" s="76"/>
      <c r="C153084" s="75"/>
    </row>
    <row r="153085" spans="2:3" x14ac:dyDescent="0.25">
      <c r="B153085" s="76"/>
      <c r="C153085" s="75"/>
    </row>
    <row r="153086" spans="2:3" x14ac:dyDescent="0.25">
      <c r="B153086" s="76"/>
      <c r="C153086" s="75"/>
    </row>
    <row r="153087" spans="2:3" x14ac:dyDescent="0.25">
      <c r="B153087" s="76"/>
      <c r="C153087" s="75"/>
    </row>
    <row r="153088" spans="2:3" x14ac:dyDescent="0.25">
      <c r="B153088" s="76"/>
      <c r="C153088" s="75"/>
    </row>
    <row r="153089" spans="2:3" x14ac:dyDescent="0.25">
      <c r="B153089" s="76"/>
      <c r="C153089" s="75"/>
    </row>
    <row r="153090" spans="2:3" x14ac:dyDescent="0.25">
      <c r="B153090" s="76"/>
      <c r="C153090" s="75"/>
    </row>
    <row r="153091" spans="2:3" x14ac:dyDescent="0.25">
      <c r="B153091" s="76"/>
      <c r="C153091" s="75"/>
    </row>
    <row r="153092" spans="2:3" x14ac:dyDescent="0.25">
      <c r="B153092" s="76"/>
      <c r="C153092" s="75"/>
    </row>
    <row r="153093" spans="2:3" x14ac:dyDescent="0.25">
      <c r="B153093" s="76"/>
      <c r="C153093" s="75"/>
    </row>
    <row r="153203" spans="2:3" x14ac:dyDescent="0.25">
      <c r="B153203" s="76"/>
      <c r="C153203" s="75"/>
    </row>
    <row r="153204" spans="2:3" x14ac:dyDescent="0.25">
      <c r="B153204" s="76"/>
      <c r="C153204" s="75"/>
    </row>
    <row r="153205" spans="2:3" x14ac:dyDescent="0.25">
      <c r="B153205" s="76"/>
      <c r="C153205" s="75"/>
    </row>
    <row r="153206" spans="2:3" x14ac:dyDescent="0.25">
      <c r="B153206" s="76"/>
      <c r="C153206" s="75"/>
    </row>
    <row r="153207" spans="2:3" x14ac:dyDescent="0.25">
      <c r="B153207" s="76"/>
      <c r="C153207" s="75"/>
    </row>
    <row r="153208" spans="2:3" x14ac:dyDescent="0.25">
      <c r="B153208" s="76"/>
      <c r="C153208" s="75"/>
    </row>
    <row r="153209" spans="2:3" x14ac:dyDescent="0.25">
      <c r="B153209" s="76"/>
      <c r="C153209" s="75"/>
    </row>
    <row r="153210" spans="2:3" x14ac:dyDescent="0.25">
      <c r="B153210" s="76"/>
      <c r="C153210" s="75"/>
    </row>
    <row r="153211" spans="2:3" x14ac:dyDescent="0.25">
      <c r="B153211" s="76"/>
      <c r="C153211" s="75"/>
    </row>
    <row r="153212" spans="2:3" x14ac:dyDescent="0.25">
      <c r="B153212" s="76"/>
      <c r="C153212" s="75"/>
    </row>
    <row r="153213" spans="2:3" x14ac:dyDescent="0.25">
      <c r="B153213" s="76"/>
      <c r="C153213" s="75"/>
    </row>
    <row r="153214" spans="2:3" x14ac:dyDescent="0.25">
      <c r="B153214" s="76"/>
      <c r="C153214" s="75"/>
    </row>
    <row r="153215" spans="2:3" x14ac:dyDescent="0.25">
      <c r="B153215" s="76"/>
      <c r="C153215" s="75"/>
    </row>
    <row r="153325" spans="2:3" x14ac:dyDescent="0.25">
      <c r="B153325" s="76"/>
      <c r="C153325" s="75"/>
    </row>
    <row r="153326" spans="2:3" x14ac:dyDescent="0.25">
      <c r="B153326" s="76"/>
      <c r="C153326" s="75"/>
    </row>
    <row r="153327" spans="2:3" x14ac:dyDescent="0.25">
      <c r="B153327" s="76"/>
      <c r="C153327" s="75"/>
    </row>
    <row r="153328" spans="2:3" x14ac:dyDescent="0.25">
      <c r="B153328" s="76"/>
      <c r="C153328" s="75"/>
    </row>
    <row r="153329" spans="2:3" x14ac:dyDescent="0.25">
      <c r="B153329" s="76"/>
      <c r="C153329" s="75"/>
    </row>
    <row r="153330" spans="2:3" x14ac:dyDescent="0.25">
      <c r="B153330" s="76"/>
      <c r="C153330" s="75"/>
    </row>
    <row r="153331" spans="2:3" x14ac:dyDescent="0.25">
      <c r="B153331" s="76"/>
      <c r="C153331" s="75"/>
    </row>
    <row r="153332" spans="2:3" x14ac:dyDescent="0.25">
      <c r="B153332" s="76"/>
      <c r="C153332" s="75"/>
    </row>
    <row r="153333" spans="2:3" x14ac:dyDescent="0.25">
      <c r="B153333" s="76"/>
      <c r="C153333" s="75"/>
    </row>
    <row r="153334" spans="2:3" x14ac:dyDescent="0.25">
      <c r="B153334" s="76"/>
      <c r="C153334" s="75"/>
    </row>
    <row r="153335" spans="2:3" x14ac:dyDescent="0.25">
      <c r="B153335" s="76"/>
      <c r="C153335" s="75"/>
    </row>
    <row r="153336" spans="2:3" x14ac:dyDescent="0.25">
      <c r="B153336" s="76"/>
      <c r="C153336" s="75"/>
    </row>
    <row r="153337" spans="2:3" x14ac:dyDescent="0.25">
      <c r="B153337" s="76"/>
      <c r="C153337" s="75"/>
    </row>
    <row r="153447" spans="2:3" x14ac:dyDescent="0.25">
      <c r="B153447" s="76"/>
      <c r="C153447" s="75"/>
    </row>
    <row r="153448" spans="2:3" x14ac:dyDescent="0.25">
      <c r="B153448" s="76"/>
      <c r="C153448" s="75"/>
    </row>
    <row r="153449" spans="2:3" x14ac:dyDescent="0.25">
      <c r="B153449" s="76"/>
      <c r="C153449" s="75"/>
    </row>
    <row r="153450" spans="2:3" x14ac:dyDescent="0.25">
      <c r="B153450" s="76"/>
      <c r="C153450" s="75"/>
    </row>
    <row r="153451" spans="2:3" x14ac:dyDescent="0.25">
      <c r="B153451" s="76"/>
      <c r="C153451" s="75"/>
    </row>
    <row r="153452" spans="2:3" x14ac:dyDescent="0.25">
      <c r="B153452" s="76"/>
      <c r="C153452" s="75"/>
    </row>
    <row r="153453" spans="2:3" x14ac:dyDescent="0.25">
      <c r="B153453" s="76"/>
      <c r="C153453" s="75"/>
    </row>
    <row r="153454" spans="2:3" x14ac:dyDescent="0.25">
      <c r="B153454" s="76"/>
      <c r="C153454" s="75"/>
    </row>
    <row r="153455" spans="2:3" x14ac:dyDescent="0.25">
      <c r="B153455" s="76"/>
      <c r="C153455" s="75"/>
    </row>
    <row r="153456" spans="2:3" x14ac:dyDescent="0.25">
      <c r="B153456" s="76"/>
      <c r="C153456" s="75"/>
    </row>
    <row r="153457" spans="2:3" x14ac:dyDescent="0.25">
      <c r="B153457" s="76"/>
      <c r="C153457" s="75"/>
    </row>
    <row r="153458" spans="2:3" x14ac:dyDescent="0.25">
      <c r="B153458" s="76"/>
      <c r="C153458" s="75"/>
    </row>
    <row r="153459" spans="2:3" x14ac:dyDescent="0.25">
      <c r="B153459" s="76"/>
      <c r="C153459" s="75"/>
    </row>
    <row r="153569" spans="2:3" x14ac:dyDescent="0.25">
      <c r="B153569" s="76"/>
      <c r="C153569" s="75"/>
    </row>
    <row r="153570" spans="2:3" x14ac:dyDescent="0.25">
      <c r="B153570" s="76"/>
      <c r="C153570" s="75"/>
    </row>
    <row r="153571" spans="2:3" x14ac:dyDescent="0.25">
      <c r="B153571" s="76"/>
      <c r="C153571" s="75"/>
    </row>
    <row r="153572" spans="2:3" x14ac:dyDescent="0.25">
      <c r="B153572" s="76"/>
      <c r="C153572" s="75"/>
    </row>
    <row r="153573" spans="2:3" x14ac:dyDescent="0.25">
      <c r="B153573" s="76"/>
      <c r="C153573" s="75"/>
    </row>
    <row r="153574" spans="2:3" x14ac:dyDescent="0.25">
      <c r="B153574" s="76"/>
      <c r="C153574" s="75"/>
    </row>
    <row r="153575" spans="2:3" x14ac:dyDescent="0.25">
      <c r="B153575" s="76"/>
      <c r="C153575" s="75"/>
    </row>
    <row r="153576" spans="2:3" x14ac:dyDescent="0.25">
      <c r="B153576" s="76"/>
      <c r="C153576" s="75"/>
    </row>
    <row r="153577" spans="2:3" x14ac:dyDescent="0.25">
      <c r="B153577" s="76"/>
      <c r="C153577" s="75"/>
    </row>
    <row r="153578" spans="2:3" x14ac:dyDescent="0.25">
      <c r="B153578" s="76"/>
      <c r="C153578" s="75"/>
    </row>
    <row r="153579" spans="2:3" x14ac:dyDescent="0.25">
      <c r="B153579" s="76"/>
      <c r="C153579" s="75"/>
    </row>
    <row r="153580" spans="2:3" x14ac:dyDescent="0.25">
      <c r="B153580" s="76"/>
      <c r="C153580" s="75"/>
    </row>
    <row r="153581" spans="2:3" x14ac:dyDescent="0.25">
      <c r="B153581" s="76"/>
      <c r="C153581" s="75"/>
    </row>
    <row r="153691" spans="2:3" x14ac:dyDescent="0.25">
      <c r="B153691" s="76"/>
      <c r="C153691" s="75"/>
    </row>
    <row r="153692" spans="2:3" x14ac:dyDescent="0.25">
      <c r="B153692" s="76"/>
      <c r="C153692" s="75"/>
    </row>
    <row r="153693" spans="2:3" x14ac:dyDescent="0.25">
      <c r="B153693" s="76"/>
      <c r="C153693" s="75"/>
    </row>
    <row r="153694" spans="2:3" x14ac:dyDescent="0.25">
      <c r="B153694" s="76"/>
      <c r="C153694" s="75"/>
    </row>
    <row r="153695" spans="2:3" x14ac:dyDescent="0.25">
      <c r="B153695" s="76"/>
      <c r="C153695" s="75"/>
    </row>
    <row r="153696" spans="2:3" x14ac:dyDescent="0.25">
      <c r="B153696" s="76"/>
      <c r="C153696" s="75"/>
    </row>
    <row r="153697" spans="2:3" x14ac:dyDescent="0.25">
      <c r="B153697" s="76"/>
      <c r="C153697" s="75"/>
    </row>
    <row r="153698" spans="2:3" x14ac:dyDescent="0.25">
      <c r="B153698" s="76"/>
      <c r="C153698" s="75"/>
    </row>
    <row r="153699" spans="2:3" x14ac:dyDescent="0.25">
      <c r="B153699" s="76"/>
      <c r="C153699" s="75"/>
    </row>
    <row r="153700" spans="2:3" x14ac:dyDescent="0.25">
      <c r="B153700" s="76"/>
      <c r="C153700" s="75"/>
    </row>
    <row r="153701" spans="2:3" x14ac:dyDescent="0.25">
      <c r="B153701" s="76"/>
      <c r="C153701" s="75"/>
    </row>
    <row r="153702" spans="2:3" x14ac:dyDescent="0.25">
      <c r="B153702" s="76"/>
      <c r="C153702" s="75"/>
    </row>
    <row r="153703" spans="2:3" x14ac:dyDescent="0.25">
      <c r="B153703" s="76"/>
      <c r="C153703" s="75"/>
    </row>
    <row r="153813" spans="2:3" x14ac:dyDescent="0.25">
      <c r="B153813" s="76"/>
      <c r="C153813" s="75"/>
    </row>
    <row r="153814" spans="2:3" x14ac:dyDescent="0.25">
      <c r="B153814" s="76"/>
      <c r="C153814" s="75"/>
    </row>
    <row r="153815" spans="2:3" x14ac:dyDescent="0.25">
      <c r="B153815" s="76"/>
      <c r="C153815" s="75"/>
    </row>
    <row r="153816" spans="2:3" x14ac:dyDescent="0.25">
      <c r="B153816" s="76"/>
      <c r="C153816" s="75"/>
    </row>
    <row r="153817" spans="2:3" x14ac:dyDescent="0.25">
      <c r="B153817" s="76"/>
      <c r="C153817" s="75"/>
    </row>
    <row r="153818" spans="2:3" x14ac:dyDescent="0.25">
      <c r="B153818" s="76"/>
      <c r="C153818" s="75"/>
    </row>
    <row r="153819" spans="2:3" x14ac:dyDescent="0.25">
      <c r="B153819" s="76"/>
      <c r="C153819" s="75"/>
    </row>
    <row r="153820" spans="2:3" x14ac:dyDescent="0.25">
      <c r="B153820" s="76"/>
      <c r="C153820" s="75"/>
    </row>
    <row r="153821" spans="2:3" x14ac:dyDescent="0.25">
      <c r="B153821" s="76"/>
      <c r="C153821" s="75"/>
    </row>
    <row r="153822" spans="2:3" x14ac:dyDescent="0.25">
      <c r="B153822" s="76"/>
      <c r="C153822" s="75"/>
    </row>
    <row r="153823" spans="2:3" x14ac:dyDescent="0.25">
      <c r="B153823" s="76"/>
      <c r="C153823" s="75"/>
    </row>
    <row r="153824" spans="2:3" x14ac:dyDescent="0.25">
      <c r="B153824" s="76"/>
      <c r="C153824" s="75"/>
    </row>
    <row r="153825" spans="2:3" x14ac:dyDescent="0.25">
      <c r="B153825" s="76"/>
      <c r="C153825" s="75"/>
    </row>
    <row r="153935" spans="2:3" x14ac:dyDescent="0.25">
      <c r="B153935" s="76"/>
      <c r="C153935" s="75"/>
    </row>
    <row r="153936" spans="2:3" x14ac:dyDescent="0.25">
      <c r="B153936" s="76"/>
      <c r="C153936" s="75"/>
    </row>
    <row r="153937" spans="2:3" x14ac:dyDescent="0.25">
      <c r="B153937" s="76"/>
      <c r="C153937" s="75"/>
    </row>
    <row r="153938" spans="2:3" x14ac:dyDescent="0.25">
      <c r="B153938" s="76"/>
      <c r="C153938" s="75"/>
    </row>
    <row r="153939" spans="2:3" x14ac:dyDescent="0.25">
      <c r="B153939" s="76"/>
      <c r="C153939" s="75"/>
    </row>
    <row r="153940" spans="2:3" x14ac:dyDescent="0.25">
      <c r="B153940" s="76"/>
      <c r="C153940" s="75"/>
    </row>
    <row r="153941" spans="2:3" x14ac:dyDescent="0.25">
      <c r="B153941" s="76"/>
      <c r="C153941" s="75"/>
    </row>
    <row r="153942" spans="2:3" x14ac:dyDescent="0.25">
      <c r="B153942" s="76"/>
      <c r="C153942" s="75"/>
    </row>
    <row r="153943" spans="2:3" x14ac:dyDescent="0.25">
      <c r="B153943" s="76"/>
      <c r="C153943" s="75"/>
    </row>
    <row r="153944" spans="2:3" x14ac:dyDescent="0.25">
      <c r="B153944" s="76"/>
      <c r="C153944" s="75"/>
    </row>
    <row r="153945" spans="2:3" x14ac:dyDescent="0.25">
      <c r="B153945" s="76"/>
      <c r="C153945" s="75"/>
    </row>
    <row r="153946" spans="2:3" x14ac:dyDescent="0.25">
      <c r="B153946" s="76"/>
      <c r="C153946" s="75"/>
    </row>
    <row r="153947" spans="2:3" x14ac:dyDescent="0.25">
      <c r="B153947" s="76"/>
      <c r="C153947" s="75"/>
    </row>
    <row r="154057" spans="2:3" x14ac:dyDescent="0.25">
      <c r="B154057" s="76"/>
      <c r="C154057" s="75"/>
    </row>
    <row r="154058" spans="2:3" x14ac:dyDescent="0.25">
      <c r="B154058" s="76"/>
      <c r="C154058" s="75"/>
    </row>
    <row r="154059" spans="2:3" x14ac:dyDescent="0.25">
      <c r="B154059" s="76"/>
      <c r="C154059" s="75"/>
    </row>
    <row r="154060" spans="2:3" x14ac:dyDescent="0.25">
      <c r="B154060" s="76"/>
      <c r="C154060" s="75"/>
    </row>
    <row r="154061" spans="2:3" x14ac:dyDescent="0.25">
      <c r="B154061" s="76"/>
      <c r="C154061" s="75"/>
    </row>
    <row r="154062" spans="2:3" x14ac:dyDescent="0.25">
      <c r="B154062" s="76"/>
      <c r="C154062" s="75"/>
    </row>
    <row r="154063" spans="2:3" x14ac:dyDescent="0.25">
      <c r="B154063" s="76"/>
      <c r="C154063" s="75"/>
    </row>
    <row r="154064" spans="2:3" x14ac:dyDescent="0.25">
      <c r="B154064" s="76"/>
      <c r="C154064" s="75"/>
    </row>
    <row r="154065" spans="2:3" x14ac:dyDescent="0.25">
      <c r="B154065" s="76"/>
      <c r="C154065" s="75"/>
    </row>
    <row r="154066" spans="2:3" x14ac:dyDescent="0.25">
      <c r="B154066" s="76"/>
      <c r="C154066" s="75"/>
    </row>
    <row r="154067" spans="2:3" x14ac:dyDescent="0.25">
      <c r="B154067" s="76"/>
      <c r="C154067" s="75"/>
    </row>
    <row r="154068" spans="2:3" x14ac:dyDescent="0.25">
      <c r="B154068" s="76"/>
      <c r="C154068" s="75"/>
    </row>
    <row r="154069" spans="2:3" x14ac:dyDescent="0.25">
      <c r="B154069" s="76"/>
      <c r="C154069" s="75"/>
    </row>
    <row r="154179" spans="2:3" x14ac:dyDescent="0.25">
      <c r="B154179" s="76"/>
      <c r="C154179" s="75"/>
    </row>
    <row r="154180" spans="2:3" x14ac:dyDescent="0.25">
      <c r="B154180" s="76"/>
      <c r="C154180" s="75"/>
    </row>
    <row r="154181" spans="2:3" x14ac:dyDescent="0.25">
      <c r="B154181" s="76"/>
      <c r="C154181" s="75"/>
    </row>
    <row r="154182" spans="2:3" x14ac:dyDescent="0.25">
      <c r="B154182" s="76"/>
      <c r="C154182" s="75"/>
    </row>
    <row r="154183" spans="2:3" x14ac:dyDescent="0.25">
      <c r="B154183" s="76"/>
      <c r="C154183" s="75"/>
    </row>
    <row r="154184" spans="2:3" x14ac:dyDescent="0.25">
      <c r="B154184" s="76"/>
      <c r="C154184" s="75"/>
    </row>
    <row r="154185" spans="2:3" x14ac:dyDescent="0.25">
      <c r="B154185" s="76"/>
      <c r="C154185" s="75"/>
    </row>
    <row r="154186" spans="2:3" x14ac:dyDescent="0.25">
      <c r="B154186" s="76"/>
      <c r="C154186" s="75"/>
    </row>
    <row r="154187" spans="2:3" x14ac:dyDescent="0.25">
      <c r="B154187" s="76"/>
      <c r="C154187" s="75"/>
    </row>
    <row r="154188" spans="2:3" x14ac:dyDescent="0.25">
      <c r="B154188" s="76"/>
      <c r="C154188" s="75"/>
    </row>
    <row r="154189" spans="2:3" x14ac:dyDescent="0.25">
      <c r="B154189" s="76"/>
      <c r="C154189" s="75"/>
    </row>
    <row r="154190" spans="2:3" x14ac:dyDescent="0.25">
      <c r="B154190" s="76"/>
      <c r="C154190" s="75"/>
    </row>
    <row r="154191" spans="2:3" x14ac:dyDescent="0.25">
      <c r="B154191" s="76"/>
      <c r="C154191" s="75"/>
    </row>
    <row r="154301" spans="2:3" x14ac:dyDescent="0.25">
      <c r="B154301" s="76"/>
      <c r="C154301" s="75"/>
    </row>
    <row r="154302" spans="2:3" x14ac:dyDescent="0.25">
      <c r="B154302" s="76"/>
      <c r="C154302" s="75"/>
    </row>
    <row r="154303" spans="2:3" x14ac:dyDescent="0.25">
      <c r="B154303" s="76"/>
      <c r="C154303" s="75"/>
    </row>
    <row r="154304" spans="2:3" x14ac:dyDescent="0.25">
      <c r="B154304" s="76"/>
      <c r="C154304" s="75"/>
    </row>
    <row r="154305" spans="2:3" x14ac:dyDescent="0.25">
      <c r="B154305" s="76"/>
      <c r="C154305" s="75"/>
    </row>
    <row r="154306" spans="2:3" x14ac:dyDescent="0.25">
      <c r="B154306" s="76"/>
      <c r="C154306" s="75"/>
    </row>
    <row r="154307" spans="2:3" x14ac:dyDescent="0.25">
      <c r="B154307" s="76"/>
      <c r="C154307" s="75"/>
    </row>
    <row r="154308" spans="2:3" x14ac:dyDescent="0.25">
      <c r="B154308" s="76"/>
      <c r="C154308" s="75"/>
    </row>
    <row r="154309" spans="2:3" x14ac:dyDescent="0.25">
      <c r="B154309" s="76"/>
      <c r="C154309" s="75"/>
    </row>
    <row r="154310" spans="2:3" x14ac:dyDescent="0.25">
      <c r="B154310" s="76"/>
      <c r="C154310" s="75"/>
    </row>
    <row r="154311" spans="2:3" x14ac:dyDescent="0.25">
      <c r="B154311" s="76"/>
      <c r="C154311" s="75"/>
    </row>
    <row r="154312" spans="2:3" x14ac:dyDescent="0.25">
      <c r="B154312" s="76"/>
      <c r="C154312" s="75"/>
    </row>
    <row r="154313" spans="2:3" x14ac:dyDescent="0.25">
      <c r="B154313" s="76"/>
      <c r="C154313" s="75"/>
    </row>
    <row r="154423" spans="2:3" x14ac:dyDescent="0.25">
      <c r="B154423" s="76"/>
      <c r="C154423" s="75"/>
    </row>
    <row r="154424" spans="2:3" x14ac:dyDescent="0.25">
      <c r="B154424" s="76"/>
      <c r="C154424" s="75"/>
    </row>
    <row r="154425" spans="2:3" x14ac:dyDescent="0.25">
      <c r="B154425" s="76"/>
      <c r="C154425" s="75"/>
    </row>
    <row r="154426" spans="2:3" x14ac:dyDescent="0.25">
      <c r="B154426" s="76"/>
      <c r="C154426" s="75"/>
    </row>
    <row r="154427" spans="2:3" x14ac:dyDescent="0.25">
      <c r="B154427" s="76"/>
      <c r="C154427" s="75"/>
    </row>
    <row r="154428" spans="2:3" x14ac:dyDescent="0.25">
      <c r="B154428" s="76"/>
      <c r="C154428" s="75"/>
    </row>
    <row r="154429" spans="2:3" x14ac:dyDescent="0.25">
      <c r="B154429" s="76"/>
      <c r="C154429" s="75"/>
    </row>
    <row r="154430" spans="2:3" x14ac:dyDescent="0.25">
      <c r="B154430" s="76"/>
      <c r="C154430" s="75"/>
    </row>
    <row r="154431" spans="2:3" x14ac:dyDescent="0.25">
      <c r="B154431" s="76"/>
      <c r="C154431" s="75"/>
    </row>
    <row r="154432" spans="2:3" x14ac:dyDescent="0.25">
      <c r="B154432" s="76"/>
      <c r="C154432" s="75"/>
    </row>
    <row r="154433" spans="2:3" x14ac:dyDescent="0.25">
      <c r="B154433" s="76"/>
      <c r="C154433" s="75"/>
    </row>
    <row r="154434" spans="2:3" x14ac:dyDescent="0.25">
      <c r="B154434" s="76"/>
      <c r="C154434" s="75"/>
    </row>
    <row r="154435" spans="2:3" x14ac:dyDescent="0.25">
      <c r="B154435" s="76"/>
      <c r="C154435" s="75"/>
    </row>
    <row r="154545" spans="2:3" x14ac:dyDescent="0.25">
      <c r="B154545" s="76"/>
      <c r="C154545" s="75"/>
    </row>
    <row r="154546" spans="2:3" x14ac:dyDescent="0.25">
      <c r="B154546" s="76"/>
      <c r="C154546" s="75"/>
    </row>
    <row r="154547" spans="2:3" x14ac:dyDescent="0.25">
      <c r="B154547" s="76"/>
      <c r="C154547" s="75"/>
    </row>
    <row r="154548" spans="2:3" x14ac:dyDescent="0.25">
      <c r="B154548" s="76"/>
      <c r="C154548" s="75"/>
    </row>
    <row r="154549" spans="2:3" x14ac:dyDescent="0.25">
      <c r="B154549" s="76"/>
      <c r="C154549" s="75"/>
    </row>
    <row r="154550" spans="2:3" x14ac:dyDescent="0.25">
      <c r="B154550" s="76"/>
      <c r="C154550" s="75"/>
    </row>
    <row r="154551" spans="2:3" x14ac:dyDescent="0.25">
      <c r="B154551" s="76"/>
      <c r="C154551" s="75"/>
    </row>
    <row r="154552" spans="2:3" x14ac:dyDescent="0.25">
      <c r="B154552" s="76"/>
      <c r="C154552" s="75"/>
    </row>
    <row r="154553" spans="2:3" x14ac:dyDescent="0.25">
      <c r="B154553" s="76"/>
      <c r="C154553" s="75"/>
    </row>
    <row r="154554" spans="2:3" x14ac:dyDescent="0.25">
      <c r="B154554" s="76"/>
      <c r="C154554" s="75"/>
    </row>
    <row r="154555" spans="2:3" x14ac:dyDescent="0.25">
      <c r="B154555" s="76"/>
      <c r="C154555" s="75"/>
    </row>
    <row r="154556" spans="2:3" x14ac:dyDescent="0.25">
      <c r="B154556" s="76"/>
      <c r="C154556" s="75"/>
    </row>
    <row r="154557" spans="2:3" x14ac:dyDescent="0.25">
      <c r="B154557" s="76"/>
      <c r="C154557" s="75"/>
    </row>
    <row r="154667" spans="2:3" x14ac:dyDescent="0.25">
      <c r="B154667" s="76"/>
      <c r="C154667" s="75"/>
    </row>
    <row r="154668" spans="2:3" x14ac:dyDescent="0.25">
      <c r="B154668" s="76"/>
      <c r="C154668" s="75"/>
    </row>
    <row r="154669" spans="2:3" x14ac:dyDescent="0.25">
      <c r="B154669" s="76"/>
      <c r="C154669" s="75"/>
    </row>
    <row r="154670" spans="2:3" x14ac:dyDescent="0.25">
      <c r="B154670" s="76"/>
      <c r="C154670" s="75"/>
    </row>
    <row r="154671" spans="2:3" x14ac:dyDescent="0.25">
      <c r="B154671" s="76"/>
      <c r="C154671" s="75"/>
    </row>
    <row r="154672" spans="2:3" x14ac:dyDescent="0.25">
      <c r="B154672" s="76"/>
      <c r="C154672" s="75"/>
    </row>
    <row r="154673" spans="2:3" x14ac:dyDescent="0.25">
      <c r="B154673" s="76"/>
      <c r="C154673" s="75"/>
    </row>
    <row r="154674" spans="2:3" x14ac:dyDescent="0.25">
      <c r="B154674" s="76"/>
      <c r="C154674" s="75"/>
    </row>
    <row r="154675" spans="2:3" x14ac:dyDescent="0.25">
      <c r="B154675" s="76"/>
      <c r="C154675" s="75"/>
    </row>
    <row r="154676" spans="2:3" x14ac:dyDescent="0.25">
      <c r="B154676" s="76"/>
      <c r="C154676" s="75"/>
    </row>
    <row r="154677" spans="2:3" x14ac:dyDescent="0.25">
      <c r="B154677" s="76"/>
      <c r="C154677" s="75"/>
    </row>
    <row r="154678" spans="2:3" x14ac:dyDescent="0.25">
      <c r="B154678" s="76"/>
      <c r="C154678" s="75"/>
    </row>
    <row r="154679" spans="2:3" x14ac:dyDescent="0.25">
      <c r="B154679" s="76"/>
      <c r="C154679" s="75"/>
    </row>
    <row r="154789" spans="2:3" x14ac:dyDescent="0.25">
      <c r="B154789" s="76"/>
      <c r="C154789" s="75"/>
    </row>
    <row r="154790" spans="2:3" x14ac:dyDescent="0.25">
      <c r="B154790" s="76"/>
      <c r="C154790" s="75"/>
    </row>
    <row r="154791" spans="2:3" x14ac:dyDescent="0.25">
      <c r="B154791" s="76"/>
      <c r="C154791" s="75"/>
    </row>
    <row r="154792" spans="2:3" x14ac:dyDescent="0.25">
      <c r="B154792" s="76"/>
      <c r="C154792" s="75"/>
    </row>
    <row r="154793" spans="2:3" x14ac:dyDescent="0.25">
      <c r="B154793" s="76"/>
      <c r="C154793" s="75"/>
    </row>
    <row r="154794" spans="2:3" x14ac:dyDescent="0.25">
      <c r="B154794" s="76"/>
      <c r="C154794" s="75"/>
    </row>
    <row r="154795" spans="2:3" x14ac:dyDescent="0.25">
      <c r="B154795" s="76"/>
      <c r="C154795" s="75"/>
    </row>
    <row r="154796" spans="2:3" x14ac:dyDescent="0.25">
      <c r="B154796" s="76"/>
      <c r="C154796" s="75"/>
    </row>
    <row r="154797" spans="2:3" x14ac:dyDescent="0.25">
      <c r="B154797" s="76"/>
      <c r="C154797" s="75"/>
    </row>
    <row r="154798" spans="2:3" x14ac:dyDescent="0.25">
      <c r="B154798" s="76"/>
      <c r="C154798" s="75"/>
    </row>
    <row r="154799" spans="2:3" x14ac:dyDescent="0.25">
      <c r="B154799" s="76"/>
      <c r="C154799" s="75"/>
    </row>
    <row r="154800" spans="2:3" x14ac:dyDescent="0.25">
      <c r="B154800" s="76"/>
      <c r="C154800" s="75"/>
    </row>
    <row r="154801" spans="2:3" x14ac:dyDescent="0.25">
      <c r="B154801" s="76"/>
      <c r="C154801" s="75"/>
    </row>
    <row r="154911" spans="2:3" x14ac:dyDescent="0.25">
      <c r="B154911" s="76"/>
      <c r="C154911" s="75"/>
    </row>
    <row r="154912" spans="2:3" x14ac:dyDescent="0.25">
      <c r="B154912" s="76"/>
      <c r="C154912" s="75"/>
    </row>
    <row r="154913" spans="2:3" x14ac:dyDescent="0.25">
      <c r="B154913" s="76"/>
      <c r="C154913" s="75"/>
    </row>
    <row r="154914" spans="2:3" x14ac:dyDescent="0.25">
      <c r="B154914" s="76"/>
      <c r="C154914" s="75"/>
    </row>
    <row r="154915" spans="2:3" x14ac:dyDescent="0.25">
      <c r="B154915" s="76"/>
      <c r="C154915" s="75"/>
    </row>
    <row r="154916" spans="2:3" x14ac:dyDescent="0.25">
      <c r="B154916" s="76"/>
      <c r="C154916" s="75"/>
    </row>
    <row r="154917" spans="2:3" x14ac:dyDescent="0.25">
      <c r="B154917" s="76"/>
      <c r="C154917" s="75"/>
    </row>
    <row r="154918" spans="2:3" x14ac:dyDescent="0.25">
      <c r="B154918" s="76"/>
      <c r="C154918" s="75"/>
    </row>
    <row r="154919" spans="2:3" x14ac:dyDescent="0.25">
      <c r="B154919" s="76"/>
      <c r="C154919" s="75"/>
    </row>
    <row r="154920" spans="2:3" x14ac:dyDescent="0.25">
      <c r="B154920" s="76"/>
      <c r="C154920" s="75"/>
    </row>
    <row r="154921" spans="2:3" x14ac:dyDescent="0.25">
      <c r="B154921" s="76"/>
      <c r="C154921" s="75"/>
    </row>
    <row r="154922" spans="2:3" x14ac:dyDescent="0.25">
      <c r="B154922" s="76"/>
      <c r="C154922" s="75"/>
    </row>
    <row r="154923" spans="2:3" x14ac:dyDescent="0.25">
      <c r="B154923" s="76"/>
      <c r="C154923" s="75"/>
    </row>
    <row r="155033" spans="2:3" x14ac:dyDescent="0.25">
      <c r="B155033" s="76"/>
      <c r="C155033" s="75"/>
    </row>
    <row r="155034" spans="2:3" x14ac:dyDescent="0.25">
      <c r="B155034" s="76"/>
      <c r="C155034" s="75"/>
    </row>
    <row r="155035" spans="2:3" x14ac:dyDescent="0.25">
      <c r="B155035" s="76"/>
      <c r="C155035" s="75"/>
    </row>
    <row r="155036" spans="2:3" x14ac:dyDescent="0.25">
      <c r="B155036" s="76"/>
      <c r="C155036" s="75"/>
    </row>
    <row r="155037" spans="2:3" x14ac:dyDescent="0.25">
      <c r="B155037" s="76"/>
      <c r="C155037" s="75"/>
    </row>
    <row r="155038" spans="2:3" x14ac:dyDescent="0.25">
      <c r="B155038" s="76"/>
      <c r="C155038" s="75"/>
    </row>
    <row r="155039" spans="2:3" x14ac:dyDescent="0.25">
      <c r="B155039" s="76"/>
      <c r="C155039" s="75"/>
    </row>
    <row r="155040" spans="2:3" x14ac:dyDescent="0.25">
      <c r="B155040" s="76"/>
      <c r="C155040" s="75"/>
    </row>
    <row r="155041" spans="2:3" x14ac:dyDescent="0.25">
      <c r="B155041" s="76"/>
      <c r="C155041" s="75"/>
    </row>
    <row r="155042" spans="2:3" x14ac:dyDescent="0.25">
      <c r="B155042" s="76"/>
      <c r="C155042" s="75"/>
    </row>
    <row r="155043" spans="2:3" x14ac:dyDescent="0.25">
      <c r="B155043" s="76"/>
      <c r="C155043" s="75"/>
    </row>
    <row r="155044" spans="2:3" x14ac:dyDescent="0.25">
      <c r="B155044" s="76"/>
      <c r="C155044" s="75"/>
    </row>
    <row r="155045" spans="2:3" x14ac:dyDescent="0.25">
      <c r="B155045" s="76"/>
      <c r="C155045" s="75"/>
    </row>
    <row r="155155" spans="2:3" x14ac:dyDescent="0.25">
      <c r="B155155" s="76"/>
      <c r="C155155" s="75"/>
    </row>
    <row r="155156" spans="2:3" x14ac:dyDescent="0.25">
      <c r="B155156" s="76"/>
      <c r="C155156" s="75"/>
    </row>
    <row r="155157" spans="2:3" x14ac:dyDescent="0.25">
      <c r="B155157" s="76"/>
      <c r="C155157" s="75"/>
    </row>
    <row r="155158" spans="2:3" x14ac:dyDescent="0.25">
      <c r="B155158" s="76"/>
      <c r="C155158" s="75"/>
    </row>
    <row r="155159" spans="2:3" x14ac:dyDescent="0.25">
      <c r="B155159" s="76"/>
      <c r="C155159" s="75"/>
    </row>
    <row r="155160" spans="2:3" x14ac:dyDescent="0.25">
      <c r="B155160" s="76"/>
      <c r="C155160" s="75"/>
    </row>
    <row r="155161" spans="2:3" x14ac:dyDescent="0.25">
      <c r="B155161" s="76"/>
      <c r="C155161" s="75"/>
    </row>
    <row r="155162" spans="2:3" x14ac:dyDescent="0.25">
      <c r="B155162" s="76"/>
      <c r="C155162" s="75"/>
    </row>
    <row r="155163" spans="2:3" x14ac:dyDescent="0.25">
      <c r="B155163" s="76"/>
      <c r="C155163" s="75"/>
    </row>
    <row r="155164" spans="2:3" x14ac:dyDescent="0.25">
      <c r="B155164" s="76"/>
      <c r="C155164" s="75"/>
    </row>
    <row r="155165" spans="2:3" x14ac:dyDescent="0.25">
      <c r="B155165" s="76"/>
      <c r="C155165" s="75"/>
    </row>
    <row r="155166" spans="2:3" x14ac:dyDescent="0.25">
      <c r="B155166" s="76"/>
      <c r="C155166" s="75"/>
    </row>
    <row r="155167" spans="2:3" x14ac:dyDescent="0.25">
      <c r="B155167" s="76"/>
      <c r="C155167" s="75"/>
    </row>
    <row r="155277" spans="2:3" x14ac:dyDescent="0.25">
      <c r="B155277" s="76"/>
      <c r="C155277" s="75"/>
    </row>
    <row r="155278" spans="2:3" x14ac:dyDescent="0.25">
      <c r="B155278" s="76"/>
      <c r="C155278" s="75"/>
    </row>
    <row r="155279" spans="2:3" x14ac:dyDescent="0.25">
      <c r="B155279" s="76"/>
      <c r="C155279" s="75"/>
    </row>
    <row r="155280" spans="2:3" x14ac:dyDescent="0.25">
      <c r="B155280" s="76"/>
      <c r="C155280" s="75"/>
    </row>
    <row r="155281" spans="2:3" x14ac:dyDescent="0.25">
      <c r="B155281" s="76"/>
      <c r="C155281" s="75"/>
    </row>
    <row r="155282" spans="2:3" x14ac:dyDescent="0.25">
      <c r="B155282" s="76"/>
      <c r="C155282" s="75"/>
    </row>
    <row r="155283" spans="2:3" x14ac:dyDescent="0.25">
      <c r="B155283" s="76"/>
      <c r="C155283" s="75"/>
    </row>
    <row r="155284" spans="2:3" x14ac:dyDescent="0.25">
      <c r="B155284" s="76"/>
      <c r="C155284" s="75"/>
    </row>
    <row r="155285" spans="2:3" x14ac:dyDescent="0.25">
      <c r="B155285" s="76"/>
      <c r="C155285" s="75"/>
    </row>
    <row r="155286" spans="2:3" x14ac:dyDescent="0.25">
      <c r="B155286" s="76"/>
      <c r="C155286" s="75"/>
    </row>
    <row r="155287" spans="2:3" x14ac:dyDescent="0.25">
      <c r="B155287" s="76"/>
      <c r="C155287" s="75"/>
    </row>
    <row r="155288" spans="2:3" x14ac:dyDescent="0.25">
      <c r="B155288" s="76"/>
      <c r="C155288" s="75"/>
    </row>
    <row r="155289" spans="2:3" x14ac:dyDescent="0.25">
      <c r="B155289" s="76"/>
      <c r="C155289" s="75"/>
    </row>
    <row r="155399" spans="2:3" x14ac:dyDescent="0.25">
      <c r="B155399" s="76"/>
      <c r="C155399" s="75"/>
    </row>
    <row r="155400" spans="2:3" x14ac:dyDescent="0.25">
      <c r="B155400" s="76"/>
      <c r="C155400" s="75"/>
    </row>
    <row r="155401" spans="2:3" x14ac:dyDescent="0.25">
      <c r="B155401" s="76"/>
      <c r="C155401" s="75"/>
    </row>
    <row r="155402" spans="2:3" x14ac:dyDescent="0.25">
      <c r="B155402" s="76"/>
      <c r="C155402" s="75"/>
    </row>
    <row r="155403" spans="2:3" x14ac:dyDescent="0.25">
      <c r="B155403" s="76"/>
      <c r="C155403" s="75"/>
    </row>
    <row r="155404" spans="2:3" x14ac:dyDescent="0.25">
      <c r="B155404" s="76"/>
      <c r="C155404" s="75"/>
    </row>
    <row r="155405" spans="2:3" x14ac:dyDescent="0.25">
      <c r="B155405" s="76"/>
      <c r="C155405" s="75"/>
    </row>
    <row r="155406" spans="2:3" x14ac:dyDescent="0.25">
      <c r="B155406" s="76"/>
      <c r="C155406" s="75"/>
    </row>
    <row r="155407" spans="2:3" x14ac:dyDescent="0.25">
      <c r="B155407" s="76"/>
      <c r="C155407" s="75"/>
    </row>
    <row r="155408" spans="2:3" x14ac:dyDescent="0.25">
      <c r="B155408" s="76"/>
      <c r="C155408" s="75"/>
    </row>
    <row r="155409" spans="2:3" x14ac:dyDescent="0.25">
      <c r="B155409" s="76"/>
      <c r="C155409" s="75"/>
    </row>
    <row r="155410" spans="2:3" x14ac:dyDescent="0.25">
      <c r="B155410" s="76"/>
      <c r="C155410" s="75"/>
    </row>
    <row r="155411" spans="2:3" x14ac:dyDescent="0.25">
      <c r="B155411" s="76"/>
      <c r="C155411" s="75"/>
    </row>
    <row r="155521" spans="2:3" x14ac:dyDescent="0.25">
      <c r="B155521" s="76"/>
      <c r="C155521" s="75"/>
    </row>
    <row r="155522" spans="2:3" x14ac:dyDescent="0.25">
      <c r="B155522" s="76"/>
      <c r="C155522" s="75"/>
    </row>
    <row r="155523" spans="2:3" x14ac:dyDescent="0.25">
      <c r="B155523" s="76"/>
      <c r="C155523" s="75"/>
    </row>
    <row r="155524" spans="2:3" x14ac:dyDescent="0.25">
      <c r="B155524" s="76"/>
      <c r="C155524" s="75"/>
    </row>
    <row r="155525" spans="2:3" x14ac:dyDescent="0.25">
      <c r="B155525" s="76"/>
      <c r="C155525" s="75"/>
    </row>
    <row r="155526" spans="2:3" x14ac:dyDescent="0.25">
      <c r="B155526" s="76"/>
      <c r="C155526" s="75"/>
    </row>
    <row r="155527" spans="2:3" x14ac:dyDescent="0.25">
      <c r="B155527" s="76"/>
      <c r="C155527" s="75"/>
    </row>
    <row r="155528" spans="2:3" x14ac:dyDescent="0.25">
      <c r="B155528" s="76"/>
      <c r="C155528" s="75"/>
    </row>
    <row r="155529" spans="2:3" x14ac:dyDescent="0.25">
      <c r="B155529" s="76"/>
      <c r="C155529" s="75"/>
    </row>
    <row r="155530" spans="2:3" x14ac:dyDescent="0.25">
      <c r="B155530" s="76"/>
      <c r="C155530" s="75"/>
    </row>
    <row r="155531" spans="2:3" x14ac:dyDescent="0.25">
      <c r="B155531" s="76"/>
      <c r="C155531" s="75"/>
    </row>
    <row r="155532" spans="2:3" x14ac:dyDescent="0.25">
      <c r="B155532" s="76"/>
      <c r="C155532" s="75"/>
    </row>
    <row r="155533" spans="2:3" x14ac:dyDescent="0.25">
      <c r="B155533" s="76"/>
      <c r="C155533" s="75"/>
    </row>
    <row r="155643" spans="2:3" x14ac:dyDescent="0.25">
      <c r="B155643" s="76"/>
      <c r="C155643" s="75"/>
    </row>
    <row r="155644" spans="2:3" x14ac:dyDescent="0.25">
      <c r="B155644" s="76"/>
      <c r="C155644" s="75"/>
    </row>
    <row r="155645" spans="2:3" x14ac:dyDescent="0.25">
      <c r="B155645" s="76"/>
      <c r="C155645" s="75"/>
    </row>
    <row r="155646" spans="2:3" x14ac:dyDescent="0.25">
      <c r="B155646" s="76"/>
      <c r="C155646" s="75"/>
    </row>
    <row r="155647" spans="2:3" x14ac:dyDescent="0.25">
      <c r="B155647" s="76"/>
      <c r="C155647" s="75"/>
    </row>
    <row r="155648" spans="2:3" x14ac:dyDescent="0.25">
      <c r="B155648" s="76"/>
      <c r="C155648" s="75"/>
    </row>
    <row r="155649" spans="2:3" x14ac:dyDescent="0.25">
      <c r="B155649" s="76"/>
      <c r="C155649" s="75"/>
    </row>
    <row r="155650" spans="2:3" x14ac:dyDescent="0.25">
      <c r="B155650" s="76"/>
      <c r="C155650" s="75"/>
    </row>
    <row r="155651" spans="2:3" x14ac:dyDescent="0.25">
      <c r="B155651" s="76"/>
      <c r="C155651" s="75"/>
    </row>
    <row r="155652" spans="2:3" x14ac:dyDescent="0.25">
      <c r="B155652" s="76"/>
      <c r="C155652" s="75"/>
    </row>
    <row r="155653" spans="2:3" x14ac:dyDescent="0.25">
      <c r="B155653" s="76"/>
      <c r="C155653" s="75"/>
    </row>
    <row r="155654" spans="2:3" x14ac:dyDescent="0.25">
      <c r="B155654" s="76"/>
      <c r="C155654" s="75"/>
    </row>
    <row r="155655" spans="2:3" x14ac:dyDescent="0.25">
      <c r="B155655" s="76"/>
      <c r="C155655" s="75"/>
    </row>
    <row r="155765" spans="2:3" x14ac:dyDescent="0.25">
      <c r="B155765" s="76"/>
      <c r="C155765" s="75"/>
    </row>
    <row r="155766" spans="2:3" x14ac:dyDescent="0.25">
      <c r="B155766" s="76"/>
      <c r="C155766" s="75"/>
    </row>
    <row r="155767" spans="2:3" x14ac:dyDescent="0.25">
      <c r="B155767" s="76"/>
      <c r="C155767" s="75"/>
    </row>
    <row r="155768" spans="2:3" x14ac:dyDescent="0.25">
      <c r="B155768" s="76"/>
      <c r="C155768" s="75"/>
    </row>
    <row r="155769" spans="2:3" x14ac:dyDescent="0.25">
      <c r="B155769" s="76"/>
      <c r="C155769" s="75"/>
    </row>
    <row r="155770" spans="2:3" x14ac:dyDescent="0.25">
      <c r="B155770" s="76"/>
      <c r="C155770" s="75"/>
    </row>
    <row r="155771" spans="2:3" x14ac:dyDescent="0.25">
      <c r="B155771" s="76"/>
      <c r="C155771" s="75"/>
    </row>
    <row r="155772" spans="2:3" x14ac:dyDescent="0.25">
      <c r="B155772" s="76"/>
      <c r="C155772" s="75"/>
    </row>
    <row r="155773" spans="2:3" x14ac:dyDescent="0.25">
      <c r="B155773" s="76"/>
      <c r="C155773" s="75"/>
    </row>
    <row r="155774" spans="2:3" x14ac:dyDescent="0.25">
      <c r="B155774" s="76"/>
      <c r="C155774" s="75"/>
    </row>
    <row r="155775" spans="2:3" x14ac:dyDescent="0.25">
      <c r="B155775" s="76"/>
      <c r="C155775" s="75"/>
    </row>
    <row r="155776" spans="2:3" x14ac:dyDescent="0.25">
      <c r="B155776" s="76"/>
      <c r="C155776" s="75"/>
    </row>
    <row r="155777" spans="2:3" x14ac:dyDescent="0.25">
      <c r="B155777" s="76"/>
      <c r="C155777" s="75"/>
    </row>
    <row r="155887" spans="2:3" x14ac:dyDescent="0.25">
      <c r="B155887" s="76"/>
      <c r="C155887" s="75"/>
    </row>
    <row r="155888" spans="2:3" x14ac:dyDescent="0.25">
      <c r="B155888" s="76"/>
      <c r="C155888" s="75"/>
    </row>
    <row r="155889" spans="2:3" x14ac:dyDescent="0.25">
      <c r="B155889" s="76"/>
      <c r="C155889" s="75"/>
    </row>
    <row r="155890" spans="2:3" x14ac:dyDescent="0.25">
      <c r="B155890" s="76"/>
      <c r="C155890" s="75"/>
    </row>
    <row r="155891" spans="2:3" x14ac:dyDescent="0.25">
      <c r="B155891" s="76"/>
      <c r="C155891" s="75"/>
    </row>
    <row r="155892" spans="2:3" x14ac:dyDescent="0.25">
      <c r="B155892" s="76"/>
      <c r="C155892" s="75"/>
    </row>
    <row r="155893" spans="2:3" x14ac:dyDescent="0.25">
      <c r="B155893" s="76"/>
      <c r="C155893" s="75"/>
    </row>
    <row r="155894" spans="2:3" x14ac:dyDescent="0.25">
      <c r="B155894" s="76"/>
      <c r="C155894" s="75"/>
    </row>
    <row r="155895" spans="2:3" x14ac:dyDescent="0.25">
      <c r="B155895" s="76"/>
      <c r="C155895" s="75"/>
    </row>
    <row r="155896" spans="2:3" x14ac:dyDescent="0.25">
      <c r="B155896" s="76"/>
      <c r="C155896" s="75"/>
    </row>
    <row r="155897" spans="2:3" x14ac:dyDescent="0.25">
      <c r="B155897" s="76"/>
      <c r="C155897" s="75"/>
    </row>
    <row r="155898" spans="2:3" x14ac:dyDescent="0.25">
      <c r="B155898" s="76"/>
      <c r="C155898" s="75"/>
    </row>
    <row r="155899" spans="2:3" x14ac:dyDescent="0.25">
      <c r="B155899" s="76"/>
      <c r="C155899" s="75"/>
    </row>
    <row r="156009" spans="2:3" x14ac:dyDescent="0.25">
      <c r="B156009" s="76"/>
      <c r="C156009" s="75"/>
    </row>
    <row r="156010" spans="2:3" x14ac:dyDescent="0.25">
      <c r="B156010" s="76"/>
      <c r="C156010" s="75"/>
    </row>
    <row r="156011" spans="2:3" x14ac:dyDescent="0.25">
      <c r="B156011" s="76"/>
      <c r="C156011" s="75"/>
    </row>
    <row r="156012" spans="2:3" x14ac:dyDescent="0.25">
      <c r="B156012" s="76"/>
      <c r="C156012" s="75"/>
    </row>
    <row r="156013" spans="2:3" x14ac:dyDescent="0.25">
      <c r="B156013" s="76"/>
      <c r="C156013" s="75"/>
    </row>
    <row r="156014" spans="2:3" x14ac:dyDescent="0.25">
      <c r="B156014" s="76"/>
      <c r="C156014" s="75"/>
    </row>
    <row r="156015" spans="2:3" x14ac:dyDescent="0.25">
      <c r="B156015" s="76"/>
      <c r="C156015" s="75"/>
    </row>
    <row r="156016" spans="2:3" x14ac:dyDescent="0.25">
      <c r="B156016" s="76"/>
      <c r="C156016" s="75"/>
    </row>
    <row r="156017" spans="2:3" x14ac:dyDescent="0.25">
      <c r="B156017" s="76"/>
      <c r="C156017" s="75"/>
    </row>
    <row r="156018" spans="2:3" x14ac:dyDescent="0.25">
      <c r="B156018" s="76"/>
      <c r="C156018" s="75"/>
    </row>
    <row r="156019" spans="2:3" x14ac:dyDescent="0.25">
      <c r="B156019" s="76"/>
      <c r="C156019" s="75"/>
    </row>
    <row r="156020" spans="2:3" x14ac:dyDescent="0.25">
      <c r="B156020" s="76"/>
      <c r="C156020" s="75"/>
    </row>
    <row r="156021" spans="2:3" x14ac:dyDescent="0.25">
      <c r="B156021" s="76"/>
      <c r="C156021" s="75"/>
    </row>
    <row r="156131" spans="2:3" x14ac:dyDescent="0.25">
      <c r="B156131" s="76"/>
      <c r="C156131" s="75"/>
    </row>
    <row r="156132" spans="2:3" x14ac:dyDescent="0.25">
      <c r="B156132" s="76"/>
      <c r="C156132" s="75"/>
    </row>
    <row r="156133" spans="2:3" x14ac:dyDescent="0.25">
      <c r="B156133" s="76"/>
      <c r="C156133" s="75"/>
    </row>
    <row r="156134" spans="2:3" x14ac:dyDescent="0.25">
      <c r="B156134" s="76"/>
      <c r="C156134" s="75"/>
    </row>
    <row r="156135" spans="2:3" x14ac:dyDescent="0.25">
      <c r="B156135" s="76"/>
      <c r="C156135" s="75"/>
    </row>
    <row r="156136" spans="2:3" x14ac:dyDescent="0.25">
      <c r="B156136" s="76"/>
      <c r="C156136" s="75"/>
    </row>
    <row r="156137" spans="2:3" x14ac:dyDescent="0.25">
      <c r="B156137" s="76"/>
      <c r="C156137" s="75"/>
    </row>
    <row r="156138" spans="2:3" x14ac:dyDescent="0.25">
      <c r="B156138" s="76"/>
      <c r="C156138" s="75"/>
    </row>
    <row r="156139" spans="2:3" x14ac:dyDescent="0.25">
      <c r="B156139" s="76"/>
      <c r="C156139" s="75"/>
    </row>
    <row r="156140" spans="2:3" x14ac:dyDescent="0.25">
      <c r="B156140" s="76"/>
      <c r="C156140" s="75"/>
    </row>
    <row r="156141" spans="2:3" x14ac:dyDescent="0.25">
      <c r="B156141" s="76"/>
      <c r="C156141" s="75"/>
    </row>
    <row r="156142" spans="2:3" x14ac:dyDescent="0.25">
      <c r="B156142" s="76"/>
      <c r="C156142" s="75"/>
    </row>
    <row r="156143" spans="2:3" x14ac:dyDescent="0.25">
      <c r="B156143" s="76"/>
      <c r="C156143" s="75"/>
    </row>
    <row r="156253" spans="2:3" x14ac:dyDescent="0.25">
      <c r="B156253" s="76"/>
      <c r="C156253" s="75"/>
    </row>
    <row r="156254" spans="2:3" x14ac:dyDescent="0.25">
      <c r="B156254" s="76"/>
      <c r="C156254" s="75"/>
    </row>
    <row r="156255" spans="2:3" x14ac:dyDescent="0.25">
      <c r="B156255" s="76"/>
      <c r="C156255" s="75"/>
    </row>
    <row r="156256" spans="2:3" x14ac:dyDescent="0.25">
      <c r="B156256" s="76"/>
      <c r="C156256" s="75"/>
    </row>
    <row r="156257" spans="2:3" x14ac:dyDescent="0.25">
      <c r="B156257" s="76"/>
      <c r="C156257" s="75"/>
    </row>
    <row r="156258" spans="2:3" x14ac:dyDescent="0.25">
      <c r="B156258" s="76"/>
      <c r="C156258" s="75"/>
    </row>
    <row r="156259" spans="2:3" x14ac:dyDescent="0.25">
      <c r="B156259" s="76"/>
      <c r="C156259" s="75"/>
    </row>
    <row r="156260" spans="2:3" x14ac:dyDescent="0.25">
      <c r="B156260" s="76"/>
      <c r="C156260" s="75"/>
    </row>
    <row r="156261" spans="2:3" x14ac:dyDescent="0.25">
      <c r="B156261" s="76"/>
      <c r="C156261" s="75"/>
    </row>
    <row r="156262" spans="2:3" x14ac:dyDescent="0.25">
      <c r="B156262" s="76"/>
      <c r="C156262" s="75"/>
    </row>
    <row r="156263" spans="2:3" x14ac:dyDescent="0.25">
      <c r="B156263" s="76"/>
      <c r="C156263" s="75"/>
    </row>
    <row r="156264" spans="2:3" x14ac:dyDescent="0.25">
      <c r="B156264" s="76"/>
      <c r="C156264" s="75"/>
    </row>
    <row r="156265" spans="2:3" x14ac:dyDescent="0.25">
      <c r="B156265" s="76"/>
      <c r="C156265" s="75"/>
    </row>
    <row r="156375" spans="2:3" x14ac:dyDescent="0.25">
      <c r="B156375" s="76"/>
      <c r="C156375" s="75"/>
    </row>
    <row r="156376" spans="2:3" x14ac:dyDescent="0.25">
      <c r="B156376" s="76"/>
      <c r="C156376" s="75"/>
    </row>
    <row r="156377" spans="2:3" x14ac:dyDescent="0.25">
      <c r="B156377" s="76"/>
      <c r="C156377" s="75"/>
    </row>
    <row r="156378" spans="2:3" x14ac:dyDescent="0.25">
      <c r="B156378" s="76"/>
      <c r="C156378" s="75"/>
    </row>
    <row r="156379" spans="2:3" x14ac:dyDescent="0.25">
      <c r="B156379" s="76"/>
      <c r="C156379" s="75"/>
    </row>
    <row r="156380" spans="2:3" x14ac:dyDescent="0.25">
      <c r="B156380" s="76"/>
      <c r="C156380" s="75"/>
    </row>
    <row r="156381" spans="2:3" x14ac:dyDescent="0.25">
      <c r="B156381" s="76"/>
      <c r="C156381" s="75"/>
    </row>
    <row r="156382" spans="2:3" x14ac:dyDescent="0.25">
      <c r="B156382" s="76"/>
      <c r="C156382" s="75"/>
    </row>
    <row r="156383" spans="2:3" x14ac:dyDescent="0.25">
      <c r="B156383" s="76"/>
      <c r="C156383" s="75"/>
    </row>
    <row r="156384" spans="2:3" x14ac:dyDescent="0.25">
      <c r="B156384" s="76"/>
      <c r="C156384" s="75"/>
    </row>
    <row r="156385" spans="2:3" x14ac:dyDescent="0.25">
      <c r="B156385" s="76"/>
      <c r="C156385" s="75"/>
    </row>
    <row r="156386" spans="2:3" x14ac:dyDescent="0.25">
      <c r="B156386" s="76"/>
      <c r="C156386" s="75"/>
    </row>
    <row r="156387" spans="2:3" x14ac:dyDescent="0.25">
      <c r="B156387" s="76"/>
      <c r="C156387" s="75"/>
    </row>
    <row r="156497" spans="2:3" x14ac:dyDescent="0.25">
      <c r="B156497" s="76"/>
      <c r="C156497" s="75"/>
    </row>
    <row r="156498" spans="2:3" x14ac:dyDescent="0.25">
      <c r="B156498" s="76"/>
      <c r="C156498" s="75"/>
    </row>
    <row r="156499" spans="2:3" x14ac:dyDescent="0.25">
      <c r="B156499" s="76"/>
      <c r="C156499" s="75"/>
    </row>
    <row r="156500" spans="2:3" x14ac:dyDescent="0.25">
      <c r="B156500" s="76"/>
      <c r="C156500" s="75"/>
    </row>
    <row r="156501" spans="2:3" x14ac:dyDescent="0.25">
      <c r="B156501" s="76"/>
      <c r="C156501" s="75"/>
    </row>
    <row r="156502" spans="2:3" x14ac:dyDescent="0.25">
      <c r="B156502" s="76"/>
      <c r="C156502" s="75"/>
    </row>
    <row r="156503" spans="2:3" x14ac:dyDescent="0.25">
      <c r="B156503" s="76"/>
      <c r="C156503" s="75"/>
    </row>
    <row r="156504" spans="2:3" x14ac:dyDescent="0.25">
      <c r="B156504" s="76"/>
      <c r="C156504" s="75"/>
    </row>
    <row r="156505" spans="2:3" x14ac:dyDescent="0.25">
      <c r="B156505" s="76"/>
      <c r="C156505" s="75"/>
    </row>
    <row r="156506" spans="2:3" x14ac:dyDescent="0.25">
      <c r="B156506" s="76"/>
      <c r="C156506" s="75"/>
    </row>
    <row r="156507" spans="2:3" x14ac:dyDescent="0.25">
      <c r="B156507" s="76"/>
      <c r="C156507" s="75"/>
    </row>
    <row r="156508" spans="2:3" x14ac:dyDescent="0.25">
      <c r="B156508" s="76"/>
      <c r="C156508" s="75"/>
    </row>
    <row r="156509" spans="2:3" x14ac:dyDescent="0.25">
      <c r="B156509" s="76"/>
      <c r="C156509" s="75"/>
    </row>
    <row r="156619" spans="2:3" x14ac:dyDescent="0.25">
      <c r="B156619" s="76"/>
      <c r="C156619" s="75"/>
    </row>
    <row r="156620" spans="2:3" x14ac:dyDescent="0.25">
      <c r="B156620" s="76"/>
      <c r="C156620" s="75"/>
    </row>
    <row r="156621" spans="2:3" x14ac:dyDescent="0.25">
      <c r="B156621" s="76"/>
      <c r="C156621" s="75"/>
    </row>
    <row r="156622" spans="2:3" x14ac:dyDescent="0.25">
      <c r="B156622" s="76"/>
      <c r="C156622" s="75"/>
    </row>
    <row r="156623" spans="2:3" x14ac:dyDescent="0.25">
      <c r="B156623" s="76"/>
      <c r="C156623" s="75"/>
    </row>
    <row r="156624" spans="2:3" x14ac:dyDescent="0.25">
      <c r="B156624" s="76"/>
      <c r="C156624" s="75"/>
    </row>
    <row r="156625" spans="2:3" x14ac:dyDescent="0.25">
      <c r="B156625" s="76"/>
      <c r="C156625" s="75"/>
    </row>
    <row r="156626" spans="2:3" x14ac:dyDescent="0.25">
      <c r="B156626" s="76"/>
      <c r="C156626" s="75"/>
    </row>
    <row r="156627" spans="2:3" x14ac:dyDescent="0.25">
      <c r="B156627" s="76"/>
      <c r="C156627" s="75"/>
    </row>
    <row r="156628" spans="2:3" x14ac:dyDescent="0.25">
      <c r="B156628" s="76"/>
      <c r="C156628" s="75"/>
    </row>
    <row r="156629" spans="2:3" x14ac:dyDescent="0.25">
      <c r="B156629" s="76"/>
      <c r="C156629" s="75"/>
    </row>
    <row r="156630" spans="2:3" x14ac:dyDescent="0.25">
      <c r="B156630" s="76"/>
      <c r="C156630" s="75"/>
    </row>
    <row r="156631" spans="2:3" x14ac:dyDescent="0.25">
      <c r="B156631" s="76"/>
      <c r="C156631" s="75"/>
    </row>
    <row r="156741" spans="2:3" x14ac:dyDescent="0.25">
      <c r="B156741" s="76"/>
      <c r="C156741" s="75"/>
    </row>
    <row r="156742" spans="2:3" x14ac:dyDescent="0.25">
      <c r="B156742" s="76"/>
      <c r="C156742" s="75"/>
    </row>
    <row r="156743" spans="2:3" x14ac:dyDescent="0.25">
      <c r="B156743" s="76"/>
      <c r="C156743" s="75"/>
    </row>
    <row r="156744" spans="2:3" x14ac:dyDescent="0.25">
      <c r="B156744" s="76"/>
      <c r="C156744" s="75"/>
    </row>
    <row r="156745" spans="2:3" x14ac:dyDescent="0.25">
      <c r="B156745" s="76"/>
      <c r="C156745" s="75"/>
    </row>
    <row r="156746" spans="2:3" x14ac:dyDescent="0.25">
      <c r="B156746" s="76"/>
      <c r="C156746" s="75"/>
    </row>
    <row r="156747" spans="2:3" x14ac:dyDescent="0.25">
      <c r="B156747" s="76"/>
      <c r="C156747" s="75"/>
    </row>
    <row r="156748" spans="2:3" x14ac:dyDescent="0.25">
      <c r="B156748" s="76"/>
      <c r="C156748" s="75"/>
    </row>
    <row r="156749" spans="2:3" x14ac:dyDescent="0.25">
      <c r="B156749" s="76"/>
      <c r="C156749" s="75"/>
    </row>
    <row r="156750" spans="2:3" x14ac:dyDescent="0.25">
      <c r="B156750" s="76"/>
      <c r="C156750" s="75"/>
    </row>
    <row r="156751" spans="2:3" x14ac:dyDescent="0.25">
      <c r="B156751" s="76"/>
      <c r="C156751" s="75"/>
    </row>
    <row r="156752" spans="2:3" x14ac:dyDescent="0.25">
      <c r="B156752" s="76"/>
      <c r="C156752" s="75"/>
    </row>
    <row r="156753" spans="2:3" x14ac:dyDescent="0.25">
      <c r="B156753" s="76"/>
      <c r="C156753" s="75"/>
    </row>
    <row r="156863" spans="2:3" x14ac:dyDescent="0.25">
      <c r="B156863" s="76"/>
      <c r="C156863" s="75"/>
    </row>
    <row r="156864" spans="2:3" x14ac:dyDescent="0.25">
      <c r="B156864" s="76"/>
      <c r="C156864" s="75"/>
    </row>
    <row r="156865" spans="2:3" x14ac:dyDescent="0.25">
      <c r="B156865" s="76"/>
      <c r="C156865" s="75"/>
    </row>
    <row r="156866" spans="2:3" x14ac:dyDescent="0.25">
      <c r="B156866" s="76"/>
      <c r="C156866" s="75"/>
    </row>
    <row r="156867" spans="2:3" x14ac:dyDescent="0.25">
      <c r="B156867" s="76"/>
      <c r="C156867" s="75"/>
    </row>
    <row r="156868" spans="2:3" x14ac:dyDescent="0.25">
      <c r="B156868" s="76"/>
      <c r="C156868" s="75"/>
    </row>
    <row r="156869" spans="2:3" x14ac:dyDescent="0.25">
      <c r="B156869" s="76"/>
      <c r="C156869" s="75"/>
    </row>
    <row r="156870" spans="2:3" x14ac:dyDescent="0.25">
      <c r="B156870" s="76"/>
      <c r="C156870" s="75"/>
    </row>
    <row r="156871" spans="2:3" x14ac:dyDescent="0.25">
      <c r="B156871" s="76"/>
      <c r="C156871" s="75"/>
    </row>
    <row r="156872" spans="2:3" x14ac:dyDescent="0.25">
      <c r="B156872" s="76"/>
      <c r="C156872" s="75"/>
    </row>
    <row r="156873" spans="2:3" x14ac:dyDescent="0.25">
      <c r="B156873" s="76"/>
      <c r="C156873" s="75"/>
    </row>
    <row r="156874" spans="2:3" x14ac:dyDescent="0.25">
      <c r="B156874" s="76"/>
      <c r="C156874" s="75"/>
    </row>
    <row r="156875" spans="2:3" x14ac:dyDescent="0.25">
      <c r="B156875" s="76"/>
      <c r="C156875" s="75"/>
    </row>
    <row r="156985" spans="2:3" x14ac:dyDescent="0.25">
      <c r="B156985" s="76"/>
      <c r="C156985" s="75"/>
    </row>
    <row r="156986" spans="2:3" x14ac:dyDescent="0.25">
      <c r="B156986" s="76"/>
      <c r="C156986" s="75"/>
    </row>
    <row r="156987" spans="2:3" x14ac:dyDescent="0.25">
      <c r="B156987" s="76"/>
      <c r="C156987" s="75"/>
    </row>
    <row r="156988" spans="2:3" x14ac:dyDescent="0.25">
      <c r="B156988" s="76"/>
      <c r="C156988" s="75"/>
    </row>
    <row r="156989" spans="2:3" x14ac:dyDescent="0.25">
      <c r="B156989" s="76"/>
      <c r="C156989" s="75"/>
    </row>
    <row r="156990" spans="2:3" x14ac:dyDescent="0.25">
      <c r="B156990" s="76"/>
      <c r="C156990" s="75"/>
    </row>
    <row r="156991" spans="2:3" x14ac:dyDescent="0.25">
      <c r="B156991" s="76"/>
      <c r="C156991" s="75"/>
    </row>
    <row r="156992" spans="2:3" x14ac:dyDescent="0.25">
      <c r="B156992" s="76"/>
      <c r="C156992" s="75"/>
    </row>
    <row r="156993" spans="2:3" x14ac:dyDescent="0.25">
      <c r="B156993" s="76"/>
      <c r="C156993" s="75"/>
    </row>
    <row r="156994" spans="2:3" x14ac:dyDescent="0.25">
      <c r="B156994" s="76"/>
      <c r="C156994" s="75"/>
    </row>
    <row r="156995" spans="2:3" x14ac:dyDescent="0.25">
      <c r="B156995" s="76"/>
      <c r="C156995" s="75"/>
    </row>
    <row r="156996" spans="2:3" x14ac:dyDescent="0.25">
      <c r="B156996" s="76"/>
      <c r="C156996" s="75"/>
    </row>
    <row r="156997" spans="2:3" x14ac:dyDescent="0.25">
      <c r="B156997" s="76"/>
      <c r="C156997" s="75"/>
    </row>
    <row r="157107" spans="2:3" x14ac:dyDescent="0.25">
      <c r="B157107" s="76"/>
      <c r="C157107" s="75"/>
    </row>
    <row r="157108" spans="2:3" x14ac:dyDescent="0.25">
      <c r="B157108" s="76"/>
      <c r="C157108" s="75"/>
    </row>
    <row r="157109" spans="2:3" x14ac:dyDescent="0.25">
      <c r="B157109" s="76"/>
      <c r="C157109" s="75"/>
    </row>
    <row r="157110" spans="2:3" x14ac:dyDescent="0.25">
      <c r="B157110" s="76"/>
      <c r="C157110" s="75"/>
    </row>
    <row r="157111" spans="2:3" x14ac:dyDescent="0.25">
      <c r="B157111" s="76"/>
      <c r="C157111" s="75"/>
    </row>
    <row r="157112" spans="2:3" x14ac:dyDescent="0.25">
      <c r="B157112" s="76"/>
      <c r="C157112" s="75"/>
    </row>
    <row r="157113" spans="2:3" x14ac:dyDescent="0.25">
      <c r="B157113" s="76"/>
      <c r="C157113" s="75"/>
    </row>
    <row r="157114" spans="2:3" x14ac:dyDescent="0.25">
      <c r="B157114" s="76"/>
      <c r="C157114" s="75"/>
    </row>
    <row r="157115" spans="2:3" x14ac:dyDescent="0.25">
      <c r="B157115" s="76"/>
      <c r="C157115" s="75"/>
    </row>
    <row r="157116" spans="2:3" x14ac:dyDescent="0.25">
      <c r="B157116" s="76"/>
      <c r="C157116" s="75"/>
    </row>
    <row r="157117" spans="2:3" x14ac:dyDescent="0.25">
      <c r="B157117" s="76"/>
      <c r="C157117" s="75"/>
    </row>
    <row r="157118" spans="2:3" x14ac:dyDescent="0.25">
      <c r="B157118" s="76"/>
      <c r="C157118" s="75"/>
    </row>
    <row r="157119" spans="2:3" x14ac:dyDescent="0.25">
      <c r="B157119" s="76"/>
      <c r="C157119" s="75"/>
    </row>
    <row r="157229" spans="2:3" x14ac:dyDescent="0.25">
      <c r="B157229" s="76"/>
      <c r="C157229" s="75"/>
    </row>
    <row r="157230" spans="2:3" x14ac:dyDescent="0.25">
      <c r="B157230" s="76"/>
      <c r="C157230" s="75"/>
    </row>
    <row r="157231" spans="2:3" x14ac:dyDescent="0.25">
      <c r="B157231" s="76"/>
      <c r="C157231" s="75"/>
    </row>
    <row r="157232" spans="2:3" x14ac:dyDescent="0.25">
      <c r="B157232" s="76"/>
      <c r="C157232" s="75"/>
    </row>
    <row r="157233" spans="2:3" x14ac:dyDescent="0.25">
      <c r="B157233" s="76"/>
      <c r="C157233" s="75"/>
    </row>
    <row r="157234" spans="2:3" x14ac:dyDescent="0.25">
      <c r="B157234" s="76"/>
      <c r="C157234" s="75"/>
    </row>
    <row r="157235" spans="2:3" x14ac:dyDescent="0.25">
      <c r="B157235" s="76"/>
      <c r="C157235" s="75"/>
    </row>
    <row r="157236" spans="2:3" x14ac:dyDescent="0.25">
      <c r="B157236" s="76"/>
      <c r="C157236" s="75"/>
    </row>
    <row r="157237" spans="2:3" x14ac:dyDescent="0.25">
      <c r="B157237" s="76"/>
      <c r="C157237" s="75"/>
    </row>
    <row r="157238" spans="2:3" x14ac:dyDescent="0.25">
      <c r="B157238" s="76"/>
      <c r="C157238" s="75"/>
    </row>
    <row r="157239" spans="2:3" x14ac:dyDescent="0.25">
      <c r="B157239" s="76"/>
      <c r="C157239" s="75"/>
    </row>
    <row r="157240" spans="2:3" x14ac:dyDescent="0.25">
      <c r="B157240" s="76"/>
      <c r="C157240" s="75"/>
    </row>
    <row r="157241" spans="2:3" x14ac:dyDescent="0.25">
      <c r="B157241" s="76"/>
      <c r="C157241" s="75"/>
    </row>
    <row r="157351" spans="2:3" x14ac:dyDescent="0.25">
      <c r="B157351" s="76"/>
      <c r="C157351" s="75"/>
    </row>
    <row r="157352" spans="2:3" x14ac:dyDescent="0.25">
      <c r="B157352" s="76"/>
      <c r="C157352" s="75"/>
    </row>
    <row r="157353" spans="2:3" x14ac:dyDescent="0.25">
      <c r="B157353" s="76"/>
      <c r="C157353" s="75"/>
    </row>
    <row r="157354" spans="2:3" x14ac:dyDescent="0.25">
      <c r="B157354" s="76"/>
      <c r="C157354" s="75"/>
    </row>
    <row r="157355" spans="2:3" x14ac:dyDescent="0.25">
      <c r="B157355" s="76"/>
      <c r="C157355" s="75"/>
    </row>
    <row r="157356" spans="2:3" x14ac:dyDescent="0.25">
      <c r="B157356" s="76"/>
      <c r="C157356" s="75"/>
    </row>
    <row r="157357" spans="2:3" x14ac:dyDescent="0.25">
      <c r="B157357" s="76"/>
      <c r="C157357" s="75"/>
    </row>
    <row r="157358" spans="2:3" x14ac:dyDescent="0.25">
      <c r="B157358" s="76"/>
      <c r="C157358" s="75"/>
    </row>
    <row r="157359" spans="2:3" x14ac:dyDescent="0.25">
      <c r="B157359" s="76"/>
      <c r="C157359" s="75"/>
    </row>
    <row r="157360" spans="2:3" x14ac:dyDescent="0.25">
      <c r="B157360" s="76"/>
      <c r="C157360" s="75"/>
    </row>
    <row r="157361" spans="2:3" x14ac:dyDescent="0.25">
      <c r="B157361" s="76"/>
      <c r="C157361" s="75"/>
    </row>
    <row r="157362" spans="2:3" x14ac:dyDescent="0.25">
      <c r="B157362" s="76"/>
      <c r="C157362" s="75"/>
    </row>
    <row r="157363" spans="2:3" x14ac:dyDescent="0.25">
      <c r="B157363" s="76"/>
      <c r="C157363" s="75"/>
    </row>
    <row r="157473" spans="2:3" x14ac:dyDescent="0.25">
      <c r="B157473" s="76"/>
      <c r="C157473" s="75"/>
    </row>
    <row r="157474" spans="2:3" x14ac:dyDescent="0.25">
      <c r="B157474" s="76"/>
      <c r="C157474" s="75"/>
    </row>
    <row r="157475" spans="2:3" x14ac:dyDescent="0.25">
      <c r="B157475" s="76"/>
      <c r="C157475" s="75"/>
    </row>
    <row r="157476" spans="2:3" x14ac:dyDescent="0.25">
      <c r="B157476" s="76"/>
      <c r="C157476" s="75"/>
    </row>
    <row r="157477" spans="2:3" x14ac:dyDescent="0.25">
      <c r="B157477" s="76"/>
      <c r="C157477" s="75"/>
    </row>
    <row r="157478" spans="2:3" x14ac:dyDescent="0.25">
      <c r="B157478" s="76"/>
      <c r="C157478" s="75"/>
    </row>
    <row r="157479" spans="2:3" x14ac:dyDescent="0.25">
      <c r="B157479" s="76"/>
      <c r="C157479" s="75"/>
    </row>
    <row r="157480" spans="2:3" x14ac:dyDescent="0.25">
      <c r="B157480" s="76"/>
      <c r="C157480" s="75"/>
    </row>
    <row r="157481" spans="2:3" x14ac:dyDescent="0.25">
      <c r="B157481" s="76"/>
      <c r="C157481" s="75"/>
    </row>
    <row r="157482" spans="2:3" x14ac:dyDescent="0.25">
      <c r="B157482" s="76"/>
      <c r="C157482" s="75"/>
    </row>
    <row r="157483" spans="2:3" x14ac:dyDescent="0.25">
      <c r="B157483" s="76"/>
      <c r="C157483" s="75"/>
    </row>
    <row r="157484" spans="2:3" x14ac:dyDescent="0.25">
      <c r="B157484" s="76"/>
      <c r="C157484" s="75"/>
    </row>
    <row r="157485" spans="2:3" x14ac:dyDescent="0.25">
      <c r="B157485" s="76"/>
      <c r="C157485" s="75"/>
    </row>
    <row r="157595" spans="2:3" x14ac:dyDescent="0.25">
      <c r="B157595" s="76"/>
      <c r="C157595" s="75"/>
    </row>
    <row r="157596" spans="2:3" x14ac:dyDescent="0.25">
      <c r="B157596" s="76"/>
      <c r="C157596" s="75"/>
    </row>
    <row r="157597" spans="2:3" x14ac:dyDescent="0.25">
      <c r="B157597" s="76"/>
      <c r="C157597" s="75"/>
    </row>
    <row r="157598" spans="2:3" x14ac:dyDescent="0.25">
      <c r="B157598" s="76"/>
      <c r="C157598" s="75"/>
    </row>
    <row r="157599" spans="2:3" x14ac:dyDescent="0.25">
      <c r="B157599" s="76"/>
      <c r="C157599" s="75"/>
    </row>
    <row r="157600" spans="2:3" x14ac:dyDescent="0.25">
      <c r="B157600" s="76"/>
      <c r="C157600" s="75"/>
    </row>
    <row r="157601" spans="2:3" x14ac:dyDescent="0.25">
      <c r="B157601" s="76"/>
      <c r="C157601" s="75"/>
    </row>
    <row r="157602" spans="2:3" x14ac:dyDescent="0.25">
      <c r="B157602" s="76"/>
      <c r="C157602" s="75"/>
    </row>
    <row r="157603" spans="2:3" x14ac:dyDescent="0.25">
      <c r="B157603" s="76"/>
      <c r="C157603" s="75"/>
    </row>
    <row r="157604" spans="2:3" x14ac:dyDescent="0.25">
      <c r="B157604" s="76"/>
      <c r="C157604" s="75"/>
    </row>
    <row r="157605" spans="2:3" x14ac:dyDescent="0.25">
      <c r="B157605" s="76"/>
      <c r="C157605" s="75"/>
    </row>
    <row r="157606" spans="2:3" x14ac:dyDescent="0.25">
      <c r="B157606" s="76"/>
      <c r="C157606" s="75"/>
    </row>
    <row r="157607" spans="2:3" x14ac:dyDescent="0.25">
      <c r="B157607" s="76"/>
      <c r="C157607" s="75"/>
    </row>
    <row r="157717" spans="2:3" x14ac:dyDescent="0.25">
      <c r="B157717" s="76"/>
      <c r="C157717" s="75"/>
    </row>
    <row r="157718" spans="2:3" x14ac:dyDescent="0.25">
      <c r="B157718" s="76"/>
      <c r="C157718" s="75"/>
    </row>
    <row r="157719" spans="2:3" x14ac:dyDescent="0.25">
      <c r="B157719" s="76"/>
      <c r="C157719" s="75"/>
    </row>
    <row r="157720" spans="2:3" x14ac:dyDescent="0.25">
      <c r="B157720" s="76"/>
      <c r="C157720" s="75"/>
    </row>
    <row r="157721" spans="2:3" x14ac:dyDescent="0.25">
      <c r="B157721" s="76"/>
      <c r="C157721" s="75"/>
    </row>
    <row r="157722" spans="2:3" x14ac:dyDescent="0.25">
      <c r="B157722" s="76"/>
      <c r="C157722" s="75"/>
    </row>
    <row r="157723" spans="2:3" x14ac:dyDescent="0.25">
      <c r="B157723" s="76"/>
      <c r="C157723" s="75"/>
    </row>
    <row r="157724" spans="2:3" x14ac:dyDescent="0.25">
      <c r="B157724" s="76"/>
      <c r="C157724" s="75"/>
    </row>
    <row r="157725" spans="2:3" x14ac:dyDescent="0.25">
      <c r="B157725" s="76"/>
      <c r="C157725" s="75"/>
    </row>
    <row r="157726" spans="2:3" x14ac:dyDescent="0.25">
      <c r="B157726" s="76"/>
      <c r="C157726" s="75"/>
    </row>
    <row r="157727" spans="2:3" x14ac:dyDescent="0.25">
      <c r="B157727" s="76"/>
      <c r="C157727" s="75"/>
    </row>
    <row r="157728" spans="2:3" x14ac:dyDescent="0.25">
      <c r="B157728" s="76"/>
      <c r="C157728" s="75"/>
    </row>
    <row r="157729" spans="2:3" x14ac:dyDescent="0.25">
      <c r="B157729" s="76"/>
      <c r="C157729" s="75"/>
    </row>
    <row r="157839" spans="2:3" x14ac:dyDescent="0.25">
      <c r="B157839" s="76"/>
      <c r="C157839" s="75"/>
    </row>
    <row r="157840" spans="2:3" x14ac:dyDescent="0.25">
      <c r="B157840" s="76"/>
      <c r="C157840" s="75"/>
    </row>
    <row r="157841" spans="2:3" x14ac:dyDescent="0.25">
      <c r="B157841" s="76"/>
      <c r="C157841" s="75"/>
    </row>
    <row r="157842" spans="2:3" x14ac:dyDescent="0.25">
      <c r="B157842" s="76"/>
      <c r="C157842" s="75"/>
    </row>
    <row r="157843" spans="2:3" x14ac:dyDescent="0.25">
      <c r="B157843" s="76"/>
      <c r="C157843" s="75"/>
    </row>
    <row r="157844" spans="2:3" x14ac:dyDescent="0.25">
      <c r="B157844" s="76"/>
      <c r="C157844" s="75"/>
    </row>
    <row r="157845" spans="2:3" x14ac:dyDescent="0.25">
      <c r="B157845" s="76"/>
      <c r="C157845" s="75"/>
    </row>
    <row r="157846" spans="2:3" x14ac:dyDescent="0.25">
      <c r="B157846" s="76"/>
      <c r="C157846" s="75"/>
    </row>
    <row r="157847" spans="2:3" x14ac:dyDescent="0.25">
      <c r="B157847" s="76"/>
      <c r="C157847" s="75"/>
    </row>
    <row r="157848" spans="2:3" x14ac:dyDescent="0.25">
      <c r="B157848" s="76"/>
      <c r="C157848" s="75"/>
    </row>
    <row r="157849" spans="2:3" x14ac:dyDescent="0.25">
      <c r="B157849" s="76"/>
      <c r="C157849" s="75"/>
    </row>
    <row r="157850" spans="2:3" x14ac:dyDescent="0.25">
      <c r="B157850" s="76"/>
      <c r="C157850" s="75"/>
    </row>
    <row r="157851" spans="2:3" x14ac:dyDescent="0.25">
      <c r="B157851" s="76"/>
      <c r="C157851" s="75"/>
    </row>
    <row r="157961" spans="2:3" x14ac:dyDescent="0.25">
      <c r="B157961" s="76"/>
      <c r="C157961" s="75"/>
    </row>
    <row r="157962" spans="2:3" x14ac:dyDescent="0.25">
      <c r="B157962" s="76"/>
      <c r="C157962" s="75"/>
    </row>
    <row r="157963" spans="2:3" x14ac:dyDescent="0.25">
      <c r="B157963" s="76"/>
      <c r="C157963" s="75"/>
    </row>
    <row r="157964" spans="2:3" x14ac:dyDescent="0.25">
      <c r="B157964" s="76"/>
      <c r="C157964" s="75"/>
    </row>
    <row r="157965" spans="2:3" x14ac:dyDescent="0.25">
      <c r="B157965" s="76"/>
      <c r="C157965" s="75"/>
    </row>
    <row r="157966" spans="2:3" x14ac:dyDescent="0.25">
      <c r="B157966" s="76"/>
      <c r="C157966" s="75"/>
    </row>
    <row r="157967" spans="2:3" x14ac:dyDescent="0.25">
      <c r="B157967" s="76"/>
      <c r="C157967" s="75"/>
    </row>
    <row r="157968" spans="2:3" x14ac:dyDescent="0.25">
      <c r="B157968" s="76"/>
      <c r="C157968" s="75"/>
    </row>
    <row r="157969" spans="2:3" x14ac:dyDescent="0.25">
      <c r="B157969" s="76"/>
      <c r="C157969" s="75"/>
    </row>
    <row r="157970" spans="2:3" x14ac:dyDescent="0.25">
      <c r="B157970" s="76"/>
      <c r="C157970" s="75"/>
    </row>
    <row r="157971" spans="2:3" x14ac:dyDescent="0.25">
      <c r="B157971" s="76"/>
      <c r="C157971" s="75"/>
    </row>
    <row r="157972" spans="2:3" x14ac:dyDescent="0.25">
      <c r="B157972" s="76"/>
      <c r="C157972" s="75"/>
    </row>
    <row r="157973" spans="2:3" x14ac:dyDescent="0.25">
      <c r="B157973" s="76"/>
      <c r="C157973" s="75"/>
    </row>
    <row r="158083" spans="2:3" x14ac:dyDescent="0.25">
      <c r="B158083" s="76"/>
      <c r="C158083" s="75"/>
    </row>
    <row r="158084" spans="2:3" x14ac:dyDescent="0.25">
      <c r="B158084" s="76"/>
      <c r="C158084" s="75"/>
    </row>
    <row r="158085" spans="2:3" x14ac:dyDescent="0.25">
      <c r="B158085" s="76"/>
      <c r="C158085" s="75"/>
    </row>
    <row r="158086" spans="2:3" x14ac:dyDescent="0.25">
      <c r="B158086" s="76"/>
      <c r="C158086" s="75"/>
    </row>
    <row r="158087" spans="2:3" x14ac:dyDescent="0.25">
      <c r="B158087" s="76"/>
      <c r="C158087" s="75"/>
    </row>
    <row r="158088" spans="2:3" x14ac:dyDescent="0.25">
      <c r="B158088" s="76"/>
      <c r="C158088" s="75"/>
    </row>
    <row r="158089" spans="2:3" x14ac:dyDescent="0.25">
      <c r="B158089" s="76"/>
      <c r="C158089" s="75"/>
    </row>
    <row r="158090" spans="2:3" x14ac:dyDescent="0.25">
      <c r="B158090" s="76"/>
      <c r="C158090" s="75"/>
    </row>
    <row r="158091" spans="2:3" x14ac:dyDescent="0.25">
      <c r="B158091" s="76"/>
      <c r="C158091" s="75"/>
    </row>
    <row r="158092" spans="2:3" x14ac:dyDescent="0.25">
      <c r="B158092" s="76"/>
      <c r="C158092" s="75"/>
    </row>
    <row r="158093" spans="2:3" x14ac:dyDescent="0.25">
      <c r="B158093" s="76"/>
      <c r="C158093" s="75"/>
    </row>
    <row r="158094" spans="2:3" x14ac:dyDescent="0.25">
      <c r="B158094" s="76"/>
      <c r="C158094" s="75"/>
    </row>
    <row r="158095" spans="2:3" x14ac:dyDescent="0.25">
      <c r="B158095" s="76"/>
      <c r="C158095" s="75"/>
    </row>
    <row r="158205" spans="2:3" x14ac:dyDescent="0.25">
      <c r="B158205" s="76"/>
      <c r="C158205" s="75"/>
    </row>
    <row r="158206" spans="2:3" x14ac:dyDescent="0.25">
      <c r="B158206" s="76"/>
      <c r="C158206" s="75"/>
    </row>
    <row r="158207" spans="2:3" x14ac:dyDescent="0.25">
      <c r="B158207" s="76"/>
      <c r="C158207" s="75"/>
    </row>
    <row r="158208" spans="2:3" x14ac:dyDescent="0.25">
      <c r="B158208" s="76"/>
      <c r="C158208" s="75"/>
    </row>
    <row r="158209" spans="2:3" x14ac:dyDescent="0.25">
      <c r="B158209" s="76"/>
      <c r="C158209" s="75"/>
    </row>
    <row r="158210" spans="2:3" x14ac:dyDescent="0.25">
      <c r="B158210" s="76"/>
      <c r="C158210" s="75"/>
    </row>
    <row r="158211" spans="2:3" x14ac:dyDescent="0.25">
      <c r="B158211" s="76"/>
      <c r="C158211" s="75"/>
    </row>
    <row r="158212" spans="2:3" x14ac:dyDescent="0.25">
      <c r="B158212" s="76"/>
      <c r="C158212" s="75"/>
    </row>
    <row r="158213" spans="2:3" x14ac:dyDescent="0.25">
      <c r="B158213" s="76"/>
      <c r="C158213" s="75"/>
    </row>
    <row r="158214" spans="2:3" x14ac:dyDescent="0.25">
      <c r="B158214" s="76"/>
      <c r="C158214" s="75"/>
    </row>
    <row r="158215" spans="2:3" x14ac:dyDescent="0.25">
      <c r="B158215" s="76"/>
      <c r="C158215" s="75"/>
    </row>
    <row r="158216" spans="2:3" x14ac:dyDescent="0.25">
      <c r="B158216" s="76"/>
      <c r="C158216" s="75"/>
    </row>
    <row r="158217" spans="2:3" x14ac:dyDescent="0.25">
      <c r="B158217" s="76"/>
      <c r="C158217" s="75"/>
    </row>
    <row r="158327" spans="2:3" x14ac:dyDescent="0.25">
      <c r="B158327" s="76"/>
      <c r="C158327" s="75"/>
    </row>
    <row r="158328" spans="2:3" x14ac:dyDescent="0.25">
      <c r="B158328" s="76"/>
      <c r="C158328" s="75"/>
    </row>
    <row r="158329" spans="2:3" x14ac:dyDescent="0.25">
      <c r="B158329" s="76"/>
      <c r="C158329" s="75"/>
    </row>
    <row r="158330" spans="2:3" x14ac:dyDescent="0.25">
      <c r="B158330" s="76"/>
      <c r="C158330" s="75"/>
    </row>
    <row r="158331" spans="2:3" x14ac:dyDescent="0.25">
      <c r="B158331" s="76"/>
      <c r="C158331" s="75"/>
    </row>
    <row r="158332" spans="2:3" x14ac:dyDescent="0.25">
      <c r="B158332" s="76"/>
      <c r="C158332" s="75"/>
    </row>
    <row r="158333" spans="2:3" x14ac:dyDescent="0.25">
      <c r="B158333" s="76"/>
      <c r="C158333" s="75"/>
    </row>
    <row r="158334" spans="2:3" x14ac:dyDescent="0.25">
      <c r="B158334" s="76"/>
      <c r="C158334" s="75"/>
    </row>
    <row r="158335" spans="2:3" x14ac:dyDescent="0.25">
      <c r="B158335" s="76"/>
      <c r="C158335" s="75"/>
    </row>
    <row r="158336" spans="2:3" x14ac:dyDescent="0.25">
      <c r="B158336" s="76"/>
      <c r="C158336" s="75"/>
    </row>
    <row r="158337" spans="2:3" x14ac:dyDescent="0.25">
      <c r="B158337" s="76"/>
      <c r="C158337" s="75"/>
    </row>
    <row r="158338" spans="2:3" x14ac:dyDescent="0.25">
      <c r="B158338" s="76"/>
      <c r="C158338" s="75"/>
    </row>
    <row r="158339" spans="2:3" x14ac:dyDescent="0.25">
      <c r="B158339" s="76"/>
      <c r="C158339" s="75"/>
    </row>
    <row r="158449" spans="2:3" x14ac:dyDescent="0.25">
      <c r="B158449" s="76"/>
      <c r="C158449" s="75"/>
    </row>
    <row r="158450" spans="2:3" x14ac:dyDescent="0.25">
      <c r="B158450" s="76"/>
      <c r="C158450" s="75"/>
    </row>
    <row r="158451" spans="2:3" x14ac:dyDescent="0.25">
      <c r="B158451" s="76"/>
      <c r="C158451" s="75"/>
    </row>
    <row r="158452" spans="2:3" x14ac:dyDescent="0.25">
      <c r="B158452" s="76"/>
      <c r="C158452" s="75"/>
    </row>
    <row r="158453" spans="2:3" x14ac:dyDescent="0.25">
      <c r="B158453" s="76"/>
      <c r="C158453" s="75"/>
    </row>
    <row r="158454" spans="2:3" x14ac:dyDescent="0.25">
      <c r="B158454" s="76"/>
      <c r="C158454" s="75"/>
    </row>
    <row r="158455" spans="2:3" x14ac:dyDescent="0.25">
      <c r="B158455" s="76"/>
      <c r="C158455" s="75"/>
    </row>
    <row r="158456" spans="2:3" x14ac:dyDescent="0.25">
      <c r="B158456" s="76"/>
      <c r="C158456" s="75"/>
    </row>
    <row r="158457" spans="2:3" x14ac:dyDescent="0.25">
      <c r="B158457" s="76"/>
      <c r="C158457" s="75"/>
    </row>
    <row r="158458" spans="2:3" x14ac:dyDescent="0.25">
      <c r="B158458" s="76"/>
      <c r="C158458" s="75"/>
    </row>
    <row r="158459" spans="2:3" x14ac:dyDescent="0.25">
      <c r="B158459" s="76"/>
      <c r="C158459" s="75"/>
    </row>
    <row r="158460" spans="2:3" x14ac:dyDescent="0.25">
      <c r="B158460" s="76"/>
      <c r="C158460" s="75"/>
    </row>
    <row r="158461" spans="2:3" x14ac:dyDescent="0.25">
      <c r="B158461" s="76"/>
      <c r="C158461" s="75"/>
    </row>
    <row r="158571" spans="2:3" x14ac:dyDescent="0.25">
      <c r="B158571" s="76"/>
      <c r="C158571" s="75"/>
    </row>
    <row r="158572" spans="2:3" x14ac:dyDescent="0.25">
      <c r="B158572" s="76"/>
      <c r="C158572" s="75"/>
    </row>
    <row r="158573" spans="2:3" x14ac:dyDescent="0.25">
      <c r="B158573" s="76"/>
      <c r="C158573" s="75"/>
    </row>
    <row r="158574" spans="2:3" x14ac:dyDescent="0.25">
      <c r="B158574" s="76"/>
      <c r="C158574" s="75"/>
    </row>
    <row r="158575" spans="2:3" x14ac:dyDescent="0.25">
      <c r="B158575" s="76"/>
      <c r="C158575" s="75"/>
    </row>
    <row r="158576" spans="2:3" x14ac:dyDescent="0.25">
      <c r="B158576" s="76"/>
      <c r="C158576" s="75"/>
    </row>
    <row r="158577" spans="2:3" x14ac:dyDescent="0.25">
      <c r="B158577" s="76"/>
      <c r="C158577" s="75"/>
    </row>
    <row r="158578" spans="2:3" x14ac:dyDescent="0.25">
      <c r="B158578" s="76"/>
      <c r="C158578" s="75"/>
    </row>
    <row r="158579" spans="2:3" x14ac:dyDescent="0.25">
      <c r="B158579" s="76"/>
      <c r="C158579" s="75"/>
    </row>
    <row r="158580" spans="2:3" x14ac:dyDescent="0.25">
      <c r="B158580" s="76"/>
      <c r="C158580" s="75"/>
    </row>
    <row r="158581" spans="2:3" x14ac:dyDescent="0.25">
      <c r="B158581" s="76"/>
      <c r="C158581" s="75"/>
    </row>
    <row r="158582" spans="2:3" x14ac:dyDescent="0.25">
      <c r="B158582" s="76"/>
      <c r="C158582" s="75"/>
    </row>
    <row r="158583" spans="2:3" x14ac:dyDescent="0.25">
      <c r="B158583" s="76"/>
      <c r="C158583" s="75"/>
    </row>
    <row r="158693" spans="2:3" x14ac:dyDescent="0.25">
      <c r="B158693" s="76"/>
      <c r="C158693" s="75"/>
    </row>
    <row r="158694" spans="2:3" x14ac:dyDescent="0.25">
      <c r="B158694" s="76"/>
      <c r="C158694" s="75"/>
    </row>
    <row r="158695" spans="2:3" x14ac:dyDescent="0.25">
      <c r="B158695" s="76"/>
      <c r="C158695" s="75"/>
    </row>
    <row r="158696" spans="2:3" x14ac:dyDescent="0.25">
      <c r="B158696" s="76"/>
      <c r="C158696" s="75"/>
    </row>
    <row r="158697" spans="2:3" x14ac:dyDescent="0.25">
      <c r="B158697" s="76"/>
      <c r="C158697" s="75"/>
    </row>
    <row r="158698" spans="2:3" x14ac:dyDescent="0.25">
      <c r="B158698" s="76"/>
      <c r="C158698" s="75"/>
    </row>
    <row r="158699" spans="2:3" x14ac:dyDescent="0.25">
      <c r="B158699" s="76"/>
      <c r="C158699" s="75"/>
    </row>
    <row r="158700" spans="2:3" x14ac:dyDescent="0.25">
      <c r="B158700" s="76"/>
      <c r="C158700" s="75"/>
    </row>
    <row r="158701" spans="2:3" x14ac:dyDescent="0.25">
      <c r="B158701" s="76"/>
      <c r="C158701" s="75"/>
    </row>
    <row r="158702" spans="2:3" x14ac:dyDescent="0.25">
      <c r="B158702" s="76"/>
      <c r="C158702" s="75"/>
    </row>
    <row r="158703" spans="2:3" x14ac:dyDescent="0.25">
      <c r="B158703" s="76"/>
      <c r="C158703" s="75"/>
    </row>
    <row r="158704" spans="2:3" x14ac:dyDescent="0.25">
      <c r="B158704" s="76"/>
      <c r="C158704" s="75"/>
    </row>
    <row r="158705" spans="2:3" x14ac:dyDescent="0.25">
      <c r="B158705" s="76"/>
      <c r="C158705" s="75"/>
    </row>
    <row r="158815" spans="2:3" x14ac:dyDescent="0.25">
      <c r="B158815" s="76"/>
      <c r="C158815" s="75"/>
    </row>
    <row r="158816" spans="2:3" x14ac:dyDescent="0.25">
      <c r="B158816" s="76"/>
      <c r="C158816" s="75"/>
    </row>
    <row r="158817" spans="2:3" x14ac:dyDescent="0.25">
      <c r="B158817" s="76"/>
      <c r="C158817" s="75"/>
    </row>
    <row r="158818" spans="2:3" x14ac:dyDescent="0.25">
      <c r="B158818" s="76"/>
      <c r="C158818" s="75"/>
    </row>
    <row r="158819" spans="2:3" x14ac:dyDescent="0.25">
      <c r="B158819" s="76"/>
      <c r="C158819" s="75"/>
    </row>
    <row r="158820" spans="2:3" x14ac:dyDescent="0.25">
      <c r="B158820" s="76"/>
      <c r="C158820" s="75"/>
    </row>
    <row r="158821" spans="2:3" x14ac:dyDescent="0.25">
      <c r="B158821" s="76"/>
      <c r="C158821" s="75"/>
    </row>
    <row r="158822" spans="2:3" x14ac:dyDescent="0.25">
      <c r="B158822" s="76"/>
      <c r="C158822" s="75"/>
    </row>
    <row r="158823" spans="2:3" x14ac:dyDescent="0.25">
      <c r="B158823" s="76"/>
      <c r="C158823" s="75"/>
    </row>
    <row r="158824" spans="2:3" x14ac:dyDescent="0.25">
      <c r="B158824" s="76"/>
      <c r="C158824" s="75"/>
    </row>
    <row r="158825" spans="2:3" x14ac:dyDescent="0.25">
      <c r="B158825" s="76"/>
      <c r="C158825" s="75"/>
    </row>
    <row r="158826" spans="2:3" x14ac:dyDescent="0.25">
      <c r="B158826" s="76"/>
      <c r="C158826" s="75"/>
    </row>
    <row r="158827" spans="2:3" x14ac:dyDescent="0.25">
      <c r="B158827" s="76"/>
      <c r="C158827" s="75"/>
    </row>
    <row r="158937" spans="2:3" x14ac:dyDescent="0.25">
      <c r="B158937" s="76"/>
      <c r="C158937" s="75"/>
    </row>
    <row r="158938" spans="2:3" x14ac:dyDescent="0.25">
      <c r="B158938" s="76"/>
      <c r="C158938" s="75"/>
    </row>
    <row r="158939" spans="2:3" x14ac:dyDescent="0.25">
      <c r="B158939" s="76"/>
      <c r="C158939" s="75"/>
    </row>
    <row r="158940" spans="2:3" x14ac:dyDescent="0.25">
      <c r="B158940" s="76"/>
      <c r="C158940" s="75"/>
    </row>
    <row r="158941" spans="2:3" x14ac:dyDescent="0.25">
      <c r="B158941" s="76"/>
      <c r="C158941" s="75"/>
    </row>
    <row r="158942" spans="2:3" x14ac:dyDescent="0.25">
      <c r="B158942" s="76"/>
      <c r="C158942" s="75"/>
    </row>
    <row r="158943" spans="2:3" x14ac:dyDescent="0.25">
      <c r="B158943" s="76"/>
      <c r="C158943" s="75"/>
    </row>
    <row r="158944" spans="2:3" x14ac:dyDescent="0.25">
      <c r="B158944" s="76"/>
      <c r="C158944" s="75"/>
    </row>
    <row r="158945" spans="2:3" x14ac:dyDescent="0.25">
      <c r="B158945" s="76"/>
      <c r="C158945" s="75"/>
    </row>
    <row r="158946" spans="2:3" x14ac:dyDescent="0.25">
      <c r="B158946" s="76"/>
      <c r="C158946" s="75"/>
    </row>
    <row r="158947" spans="2:3" x14ac:dyDescent="0.25">
      <c r="B158947" s="76"/>
      <c r="C158947" s="75"/>
    </row>
    <row r="158948" spans="2:3" x14ac:dyDescent="0.25">
      <c r="B158948" s="76"/>
      <c r="C158948" s="75"/>
    </row>
    <row r="158949" spans="2:3" x14ac:dyDescent="0.25">
      <c r="B158949" s="76"/>
      <c r="C158949" s="75"/>
    </row>
    <row r="159059" spans="2:3" x14ac:dyDescent="0.25">
      <c r="B159059" s="76"/>
      <c r="C159059" s="75"/>
    </row>
    <row r="159060" spans="2:3" x14ac:dyDescent="0.25">
      <c r="B159060" s="76"/>
      <c r="C159060" s="75"/>
    </row>
    <row r="159061" spans="2:3" x14ac:dyDescent="0.25">
      <c r="B159061" s="76"/>
      <c r="C159061" s="75"/>
    </row>
    <row r="159062" spans="2:3" x14ac:dyDescent="0.25">
      <c r="B159062" s="76"/>
      <c r="C159062" s="75"/>
    </row>
    <row r="159063" spans="2:3" x14ac:dyDescent="0.25">
      <c r="B159063" s="76"/>
      <c r="C159063" s="75"/>
    </row>
    <row r="159064" spans="2:3" x14ac:dyDescent="0.25">
      <c r="B159064" s="76"/>
      <c r="C159064" s="75"/>
    </row>
    <row r="159065" spans="2:3" x14ac:dyDescent="0.25">
      <c r="B159065" s="76"/>
      <c r="C159065" s="75"/>
    </row>
    <row r="159066" spans="2:3" x14ac:dyDescent="0.25">
      <c r="B159066" s="76"/>
      <c r="C159066" s="75"/>
    </row>
    <row r="159067" spans="2:3" x14ac:dyDescent="0.25">
      <c r="B159067" s="76"/>
      <c r="C159067" s="75"/>
    </row>
    <row r="159068" spans="2:3" x14ac:dyDescent="0.25">
      <c r="B159068" s="76"/>
      <c r="C159068" s="75"/>
    </row>
    <row r="159069" spans="2:3" x14ac:dyDescent="0.25">
      <c r="B159069" s="76"/>
      <c r="C159069" s="75"/>
    </row>
    <row r="159070" spans="2:3" x14ac:dyDescent="0.25">
      <c r="B159070" s="76"/>
      <c r="C159070" s="75"/>
    </row>
    <row r="159071" spans="2:3" x14ac:dyDescent="0.25">
      <c r="B159071" s="76"/>
      <c r="C159071" s="75"/>
    </row>
    <row r="159181" spans="2:3" x14ac:dyDescent="0.25">
      <c r="B159181" s="76"/>
      <c r="C159181" s="75"/>
    </row>
    <row r="159182" spans="2:3" x14ac:dyDescent="0.25">
      <c r="B159182" s="76"/>
      <c r="C159182" s="75"/>
    </row>
    <row r="159183" spans="2:3" x14ac:dyDescent="0.25">
      <c r="B159183" s="76"/>
      <c r="C159183" s="75"/>
    </row>
    <row r="159184" spans="2:3" x14ac:dyDescent="0.25">
      <c r="B159184" s="76"/>
      <c r="C159184" s="75"/>
    </row>
    <row r="159185" spans="2:3" x14ac:dyDescent="0.25">
      <c r="B159185" s="76"/>
      <c r="C159185" s="75"/>
    </row>
    <row r="159186" spans="2:3" x14ac:dyDescent="0.25">
      <c r="B159186" s="76"/>
      <c r="C159186" s="75"/>
    </row>
    <row r="159187" spans="2:3" x14ac:dyDescent="0.25">
      <c r="B159187" s="76"/>
      <c r="C159187" s="75"/>
    </row>
    <row r="159188" spans="2:3" x14ac:dyDescent="0.25">
      <c r="B159188" s="76"/>
      <c r="C159188" s="75"/>
    </row>
    <row r="159189" spans="2:3" x14ac:dyDescent="0.25">
      <c r="B159189" s="76"/>
      <c r="C159189" s="75"/>
    </row>
    <row r="159190" spans="2:3" x14ac:dyDescent="0.25">
      <c r="B159190" s="76"/>
      <c r="C159190" s="75"/>
    </row>
    <row r="159191" spans="2:3" x14ac:dyDescent="0.25">
      <c r="B159191" s="76"/>
      <c r="C159191" s="75"/>
    </row>
    <row r="159192" spans="2:3" x14ac:dyDescent="0.25">
      <c r="B159192" s="76"/>
      <c r="C159192" s="75"/>
    </row>
    <row r="159193" spans="2:3" x14ac:dyDescent="0.25">
      <c r="B159193" s="76"/>
      <c r="C159193" s="75"/>
    </row>
    <row r="159303" spans="2:3" x14ac:dyDescent="0.25">
      <c r="B159303" s="76"/>
      <c r="C159303" s="75"/>
    </row>
    <row r="159304" spans="2:3" x14ac:dyDescent="0.25">
      <c r="B159304" s="76"/>
      <c r="C159304" s="75"/>
    </row>
    <row r="159305" spans="2:3" x14ac:dyDescent="0.25">
      <c r="B159305" s="76"/>
      <c r="C159305" s="75"/>
    </row>
    <row r="159306" spans="2:3" x14ac:dyDescent="0.25">
      <c r="B159306" s="76"/>
      <c r="C159306" s="75"/>
    </row>
    <row r="159307" spans="2:3" x14ac:dyDescent="0.25">
      <c r="B159307" s="76"/>
      <c r="C159307" s="75"/>
    </row>
    <row r="159308" spans="2:3" x14ac:dyDescent="0.25">
      <c r="B159308" s="76"/>
      <c r="C159308" s="75"/>
    </row>
    <row r="159309" spans="2:3" x14ac:dyDescent="0.25">
      <c r="B159309" s="76"/>
      <c r="C159309" s="75"/>
    </row>
    <row r="159310" spans="2:3" x14ac:dyDescent="0.25">
      <c r="B159310" s="76"/>
      <c r="C159310" s="75"/>
    </row>
    <row r="159311" spans="2:3" x14ac:dyDescent="0.25">
      <c r="B159311" s="76"/>
      <c r="C159311" s="75"/>
    </row>
    <row r="159312" spans="2:3" x14ac:dyDescent="0.25">
      <c r="B159312" s="76"/>
      <c r="C159312" s="75"/>
    </row>
    <row r="159313" spans="2:3" x14ac:dyDescent="0.25">
      <c r="B159313" s="76"/>
      <c r="C159313" s="75"/>
    </row>
    <row r="159314" spans="2:3" x14ac:dyDescent="0.25">
      <c r="B159314" s="76"/>
      <c r="C159314" s="75"/>
    </row>
    <row r="159315" spans="2:3" x14ac:dyDescent="0.25">
      <c r="B159315" s="76"/>
      <c r="C159315" s="75"/>
    </row>
    <row r="159425" spans="2:3" x14ac:dyDescent="0.25">
      <c r="B159425" s="76"/>
      <c r="C159425" s="75"/>
    </row>
    <row r="159426" spans="2:3" x14ac:dyDescent="0.25">
      <c r="B159426" s="76"/>
      <c r="C159426" s="75"/>
    </row>
    <row r="159427" spans="2:3" x14ac:dyDescent="0.25">
      <c r="B159427" s="76"/>
      <c r="C159427" s="75"/>
    </row>
    <row r="159428" spans="2:3" x14ac:dyDescent="0.25">
      <c r="B159428" s="76"/>
      <c r="C159428" s="75"/>
    </row>
    <row r="159429" spans="2:3" x14ac:dyDescent="0.25">
      <c r="B159429" s="76"/>
      <c r="C159429" s="75"/>
    </row>
    <row r="159430" spans="2:3" x14ac:dyDescent="0.25">
      <c r="B159430" s="76"/>
      <c r="C159430" s="75"/>
    </row>
    <row r="159431" spans="2:3" x14ac:dyDescent="0.25">
      <c r="B159431" s="76"/>
      <c r="C159431" s="75"/>
    </row>
    <row r="159432" spans="2:3" x14ac:dyDescent="0.25">
      <c r="B159432" s="76"/>
      <c r="C159432" s="75"/>
    </row>
    <row r="159433" spans="2:3" x14ac:dyDescent="0.25">
      <c r="B159433" s="76"/>
      <c r="C159433" s="75"/>
    </row>
    <row r="159434" spans="2:3" x14ac:dyDescent="0.25">
      <c r="B159434" s="76"/>
      <c r="C159434" s="75"/>
    </row>
    <row r="159435" spans="2:3" x14ac:dyDescent="0.25">
      <c r="B159435" s="76"/>
      <c r="C159435" s="75"/>
    </row>
    <row r="159436" spans="2:3" x14ac:dyDescent="0.25">
      <c r="B159436" s="76"/>
      <c r="C159436" s="75"/>
    </row>
    <row r="159437" spans="2:3" x14ac:dyDescent="0.25">
      <c r="B159437" s="76"/>
      <c r="C159437" s="75"/>
    </row>
    <row r="159547" spans="2:3" x14ac:dyDescent="0.25">
      <c r="B159547" s="76"/>
      <c r="C159547" s="75"/>
    </row>
    <row r="159548" spans="2:3" x14ac:dyDescent="0.25">
      <c r="B159548" s="76"/>
      <c r="C159548" s="75"/>
    </row>
    <row r="159549" spans="2:3" x14ac:dyDescent="0.25">
      <c r="B159549" s="76"/>
      <c r="C159549" s="75"/>
    </row>
    <row r="159550" spans="2:3" x14ac:dyDescent="0.25">
      <c r="B159550" s="76"/>
      <c r="C159550" s="75"/>
    </row>
    <row r="159551" spans="2:3" x14ac:dyDescent="0.25">
      <c r="B159551" s="76"/>
      <c r="C159551" s="75"/>
    </row>
    <row r="159552" spans="2:3" x14ac:dyDescent="0.25">
      <c r="B159552" s="76"/>
      <c r="C159552" s="75"/>
    </row>
    <row r="159553" spans="2:3" x14ac:dyDescent="0.25">
      <c r="B159553" s="76"/>
      <c r="C159553" s="75"/>
    </row>
    <row r="159554" spans="2:3" x14ac:dyDescent="0.25">
      <c r="B159554" s="76"/>
      <c r="C159554" s="75"/>
    </row>
    <row r="159555" spans="2:3" x14ac:dyDescent="0.25">
      <c r="B159555" s="76"/>
      <c r="C159555" s="75"/>
    </row>
    <row r="159556" spans="2:3" x14ac:dyDescent="0.25">
      <c r="B159556" s="76"/>
      <c r="C159556" s="75"/>
    </row>
    <row r="159557" spans="2:3" x14ac:dyDescent="0.25">
      <c r="B159557" s="76"/>
      <c r="C159557" s="75"/>
    </row>
    <row r="159558" spans="2:3" x14ac:dyDescent="0.25">
      <c r="B159558" s="76"/>
      <c r="C159558" s="75"/>
    </row>
    <row r="159559" spans="2:3" x14ac:dyDescent="0.25">
      <c r="B159559" s="76"/>
      <c r="C159559" s="75"/>
    </row>
    <row r="159669" spans="2:3" x14ac:dyDescent="0.25">
      <c r="B159669" s="76"/>
      <c r="C159669" s="75"/>
    </row>
    <row r="159670" spans="2:3" x14ac:dyDescent="0.25">
      <c r="B159670" s="76"/>
      <c r="C159670" s="75"/>
    </row>
    <row r="159671" spans="2:3" x14ac:dyDescent="0.25">
      <c r="B159671" s="76"/>
      <c r="C159671" s="75"/>
    </row>
    <row r="159672" spans="2:3" x14ac:dyDescent="0.25">
      <c r="B159672" s="76"/>
      <c r="C159672" s="75"/>
    </row>
    <row r="159673" spans="2:3" x14ac:dyDescent="0.25">
      <c r="B159673" s="76"/>
      <c r="C159673" s="75"/>
    </row>
    <row r="159674" spans="2:3" x14ac:dyDescent="0.25">
      <c r="B159674" s="76"/>
      <c r="C159674" s="75"/>
    </row>
    <row r="159675" spans="2:3" x14ac:dyDescent="0.25">
      <c r="B159675" s="76"/>
      <c r="C159675" s="75"/>
    </row>
    <row r="159676" spans="2:3" x14ac:dyDescent="0.25">
      <c r="B159676" s="76"/>
      <c r="C159676" s="75"/>
    </row>
    <row r="159677" spans="2:3" x14ac:dyDescent="0.25">
      <c r="B159677" s="76"/>
      <c r="C159677" s="75"/>
    </row>
    <row r="159678" spans="2:3" x14ac:dyDescent="0.25">
      <c r="B159678" s="76"/>
      <c r="C159678" s="75"/>
    </row>
    <row r="159679" spans="2:3" x14ac:dyDescent="0.25">
      <c r="B159679" s="76"/>
      <c r="C159679" s="75"/>
    </row>
    <row r="159680" spans="2:3" x14ac:dyDescent="0.25">
      <c r="B159680" s="76"/>
      <c r="C159680" s="75"/>
    </row>
    <row r="159681" spans="2:3" x14ac:dyDescent="0.25">
      <c r="B159681" s="76"/>
      <c r="C159681" s="75"/>
    </row>
    <row r="159791" spans="2:3" x14ac:dyDescent="0.25">
      <c r="B159791" s="76"/>
      <c r="C159791" s="75"/>
    </row>
    <row r="159792" spans="2:3" x14ac:dyDescent="0.25">
      <c r="B159792" s="76"/>
      <c r="C159792" s="75"/>
    </row>
    <row r="159793" spans="2:3" x14ac:dyDescent="0.25">
      <c r="B159793" s="76"/>
      <c r="C159793" s="75"/>
    </row>
    <row r="159794" spans="2:3" x14ac:dyDescent="0.25">
      <c r="B159794" s="76"/>
      <c r="C159794" s="75"/>
    </row>
    <row r="159795" spans="2:3" x14ac:dyDescent="0.25">
      <c r="B159795" s="76"/>
      <c r="C159795" s="75"/>
    </row>
    <row r="159796" spans="2:3" x14ac:dyDescent="0.25">
      <c r="B159796" s="76"/>
      <c r="C159796" s="75"/>
    </row>
    <row r="159797" spans="2:3" x14ac:dyDescent="0.25">
      <c r="B159797" s="76"/>
      <c r="C159797" s="75"/>
    </row>
    <row r="159798" spans="2:3" x14ac:dyDescent="0.25">
      <c r="B159798" s="76"/>
      <c r="C159798" s="75"/>
    </row>
    <row r="159799" spans="2:3" x14ac:dyDescent="0.25">
      <c r="B159799" s="76"/>
      <c r="C159799" s="75"/>
    </row>
    <row r="159800" spans="2:3" x14ac:dyDescent="0.25">
      <c r="B159800" s="76"/>
      <c r="C159800" s="75"/>
    </row>
    <row r="159801" spans="2:3" x14ac:dyDescent="0.25">
      <c r="B159801" s="76"/>
      <c r="C159801" s="75"/>
    </row>
    <row r="159802" spans="2:3" x14ac:dyDescent="0.25">
      <c r="B159802" s="76"/>
      <c r="C159802" s="75"/>
    </row>
    <row r="159803" spans="2:3" x14ac:dyDescent="0.25">
      <c r="B159803" s="76"/>
      <c r="C159803" s="75"/>
    </row>
    <row r="159913" spans="2:3" x14ac:dyDescent="0.25">
      <c r="B159913" s="76"/>
      <c r="C159913" s="75"/>
    </row>
    <row r="159914" spans="2:3" x14ac:dyDescent="0.25">
      <c r="B159914" s="76"/>
      <c r="C159914" s="75"/>
    </row>
    <row r="159915" spans="2:3" x14ac:dyDescent="0.25">
      <c r="B159915" s="76"/>
      <c r="C159915" s="75"/>
    </row>
    <row r="159916" spans="2:3" x14ac:dyDescent="0.25">
      <c r="B159916" s="76"/>
      <c r="C159916" s="75"/>
    </row>
    <row r="159917" spans="2:3" x14ac:dyDescent="0.25">
      <c r="B159917" s="76"/>
      <c r="C159917" s="75"/>
    </row>
    <row r="159918" spans="2:3" x14ac:dyDescent="0.25">
      <c r="B159918" s="76"/>
      <c r="C159918" s="75"/>
    </row>
    <row r="159919" spans="2:3" x14ac:dyDescent="0.25">
      <c r="B159919" s="76"/>
      <c r="C159919" s="75"/>
    </row>
    <row r="159920" spans="2:3" x14ac:dyDescent="0.25">
      <c r="B159920" s="76"/>
      <c r="C159920" s="75"/>
    </row>
    <row r="159921" spans="2:3" x14ac:dyDescent="0.25">
      <c r="B159921" s="76"/>
      <c r="C159921" s="75"/>
    </row>
    <row r="159922" spans="2:3" x14ac:dyDescent="0.25">
      <c r="B159922" s="76"/>
      <c r="C159922" s="75"/>
    </row>
    <row r="159923" spans="2:3" x14ac:dyDescent="0.25">
      <c r="B159923" s="76"/>
      <c r="C159923" s="75"/>
    </row>
    <row r="159924" spans="2:3" x14ac:dyDescent="0.25">
      <c r="B159924" s="76"/>
      <c r="C159924" s="75"/>
    </row>
    <row r="159925" spans="2:3" x14ac:dyDescent="0.25">
      <c r="B159925" s="76"/>
      <c r="C159925" s="75"/>
    </row>
    <row r="160035" spans="2:3" x14ac:dyDescent="0.25">
      <c r="B160035" s="76"/>
      <c r="C160035" s="75"/>
    </row>
    <row r="160036" spans="2:3" x14ac:dyDescent="0.25">
      <c r="B160036" s="76"/>
      <c r="C160036" s="75"/>
    </row>
    <row r="160037" spans="2:3" x14ac:dyDescent="0.25">
      <c r="B160037" s="76"/>
      <c r="C160037" s="75"/>
    </row>
    <row r="160038" spans="2:3" x14ac:dyDescent="0.25">
      <c r="B160038" s="76"/>
      <c r="C160038" s="75"/>
    </row>
    <row r="160039" spans="2:3" x14ac:dyDescent="0.25">
      <c r="B160039" s="76"/>
      <c r="C160039" s="75"/>
    </row>
    <row r="160040" spans="2:3" x14ac:dyDescent="0.25">
      <c r="B160040" s="76"/>
      <c r="C160040" s="75"/>
    </row>
    <row r="160041" spans="2:3" x14ac:dyDescent="0.25">
      <c r="B160041" s="76"/>
      <c r="C160041" s="75"/>
    </row>
    <row r="160042" spans="2:3" x14ac:dyDescent="0.25">
      <c r="B160042" s="76"/>
      <c r="C160042" s="75"/>
    </row>
    <row r="160043" spans="2:3" x14ac:dyDescent="0.25">
      <c r="B160043" s="76"/>
      <c r="C160043" s="75"/>
    </row>
    <row r="160044" spans="2:3" x14ac:dyDescent="0.25">
      <c r="B160044" s="76"/>
      <c r="C160044" s="75"/>
    </row>
    <row r="160045" spans="2:3" x14ac:dyDescent="0.25">
      <c r="B160045" s="76"/>
      <c r="C160045" s="75"/>
    </row>
    <row r="160046" spans="2:3" x14ac:dyDescent="0.25">
      <c r="B160046" s="76"/>
      <c r="C160046" s="75"/>
    </row>
    <row r="160047" spans="2:3" x14ac:dyDescent="0.25">
      <c r="B160047" s="76"/>
      <c r="C160047" s="75"/>
    </row>
    <row r="160157" spans="2:3" x14ac:dyDescent="0.25">
      <c r="B160157" s="76"/>
      <c r="C160157" s="75"/>
    </row>
    <row r="160158" spans="2:3" x14ac:dyDescent="0.25">
      <c r="B160158" s="76"/>
      <c r="C160158" s="75"/>
    </row>
    <row r="160159" spans="2:3" x14ac:dyDescent="0.25">
      <c r="B160159" s="76"/>
      <c r="C160159" s="75"/>
    </row>
    <row r="160160" spans="2:3" x14ac:dyDescent="0.25">
      <c r="B160160" s="76"/>
      <c r="C160160" s="75"/>
    </row>
    <row r="160161" spans="2:3" x14ac:dyDescent="0.25">
      <c r="B160161" s="76"/>
      <c r="C160161" s="75"/>
    </row>
    <row r="160162" spans="2:3" x14ac:dyDescent="0.25">
      <c r="B160162" s="76"/>
      <c r="C160162" s="75"/>
    </row>
    <row r="160163" spans="2:3" x14ac:dyDescent="0.25">
      <c r="B160163" s="76"/>
      <c r="C160163" s="75"/>
    </row>
    <row r="160164" spans="2:3" x14ac:dyDescent="0.25">
      <c r="B160164" s="76"/>
      <c r="C160164" s="75"/>
    </row>
    <row r="160165" spans="2:3" x14ac:dyDescent="0.25">
      <c r="B160165" s="76"/>
      <c r="C160165" s="75"/>
    </row>
    <row r="160166" spans="2:3" x14ac:dyDescent="0.25">
      <c r="B160166" s="76"/>
      <c r="C160166" s="75"/>
    </row>
    <row r="160167" spans="2:3" x14ac:dyDescent="0.25">
      <c r="B160167" s="76"/>
      <c r="C160167" s="75"/>
    </row>
    <row r="160168" spans="2:3" x14ac:dyDescent="0.25">
      <c r="B160168" s="76"/>
      <c r="C160168" s="75"/>
    </row>
    <row r="160169" spans="2:3" x14ac:dyDescent="0.25">
      <c r="B160169" s="76"/>
      <c r="C160169" s="75"/>
    </row>
    <row r="160279" spans="2:3" x14ac:dyDescent="0.25">
      <c r="B160279" s="76"/>
      <c r="C160279" s="75"/>
    </row>
    <row r="160280" spans="2:3" x14ac:dyDescent="0.25">
      <c r="B160280" s="76"/>
      <c r="C160280" s="75"/>
    </row>
    <row r="160281" spans="2:3" x14ac:dyDescent="0.25">
      <c r="B160281" s="76"/>
      <c r="C160281" s="75"/>
    </row>
    <row r="160282" spans="2:3" x14ac:dyDescent="0.25">
      <c r="B160282" s="76"/>
      <c r="C160282" s="75"/>
    </row>
    <row r="160283" spans="2:3" x14ac:dyDescent="0.25">
      <c r="B160283" s="76"/>
      <c r="C160283" s="75"/>
    </row>
    <row r="160284" spans="2:3" x14ac:dyDescent="0.25">
      <c r="B160284" s="76"/>
      <c r="C160284" s="75"/>
    </row>
    <row r="160285" spans="2:3" x14ac:dyDescent="0.25">
      <c r="B160285" s="76"/>
      <c r="C160285" s="75"/>
    </row>
    <row r="160286" spans="2:3" x14ac:dyDescent="0.25">
      <c r="B160286" s="76"/>
      <c r="C160286" s="75"/>
    </row>
    <row r="160287" spans="2:3" x14ac:dyDescent="0.25">
      <c r="B160287" s="76"/>
      <c r="C160287" s="75"/>
    </row>
    <row r="160288" spans="2:3" x14ac:dyDescent="0.25">
      <c r="B160288" s="76"/>
      <c r="C160288" s="75"/>
    </row>
    <row r="160289" spans="2:3" x14ac:dyDescent="0.25">
      <c r="B160289" s="76"/>
      <c r="C160289" s="75"/>
    </row>
    <row r="160290" spans="2:3" x14ac:dyDescent="0.25">
      <c r="B160290" s="76"/>
      <c r="C160290" s="75"/>
    </row>
    <row r="160291" spans="2:3" x14ac:dyDescent="0.25">
      <c r="B160291" s="76"/>
      <c r="C160291" s="75"/>
    </row>
    <row r="160401" spans="2:3" x14ac:dyDescent="0.25">
      <c r="B160401" s="76"/>
      <c r="C160401" s="75"/>
    </row>
    <row r="160402" spans="2:3" x14ac:dyDescent="0.25">
      <c r="B160402" s="76"/>
      <c r="C160402" s="75"/>
    </row>
    <row r="160403" spans="2:3" x14ac:dyDescent="0.25">
      <c r="B160403" s="76"/>
      <c r="C160403" s="75"/>
    </row>
    <row r="160404" spans="2:3" x14ac:dyDescent="0.25">
      <c r="B160404" s="76"/>
      <c r="C160404" s="75"/>
    </row>
    <row r="160405" spans="2:3" x14ac:dyDescent="0.25">
      <c r="B160405" s="76"/>
      <c r="C160405" s="75"/>
    </row>
    <row r="160406" spans="2:3" x14ac:dyDescent="0.25">
      <c r="B160406" s="76"/>
      <c r="C160406" s="75"/>
    </row>
    <row r="160407" spans="2:3" x14ac:dyDescent="0.25">
      <c r="B160407" s="76"/>
      <c r="C160407" s="75"/>
    </row>
    <row r="160408" spans="2:3" x14ac:dyDescent="0.25">
      <c r="B160408" s="76"/>
      <c r="C160408" s="75"/>
    </row>
    <row r="160409" spans="2:3" x14ac:dyDescent="0.25">
      <c r="B160409" s="76"/>
      <c r="C160409" s="75"/>
    </row>
    <row r="160410" spans="2:3" x14ac:dyDescent="0.25">
      <c r="B160410" s="76"/>
      <c r="C160410" s="75"/>
    </row>
    <row r="160411" spans="2:3" x14ac:dyDescent="0.25">
      <c r="B160411" s="76"/>
      <c r="C160411" s="75"/>
    </row>
    <row r="160412" spans="2:3" x14ac:dyDescent="0.25">
      <c r="B160412" s="76"/>
      <c r="C160412" s="75"/>
    </row>
    <row r="160413" spans="2:3" x14ac:dyDescent="0.25">
      <c r="B160413" s="76"/>
      <c r="C160413" s="75"/>
    </row>
    <row r="160523" spans="2:3" x14ac:dyDescent="0.25">
      <c r="B160523" s="76"/>
      <c r="C160523" s="75"/>
    </row>
    <row r="160524" spans="2:3" x14ac:dyDescent="0.25">
      <c r="B160524" s="76"/>
      <c r="C160524" s="75"/>
    </row>
    <row r="160525" spans="2:3" x14ac:dyDescent="0.25">
      <c r="B160525" s="76"/>
      <c r="C160525" s="75"/>
    </row>
    <row r="160526" spans="2:3" x14ac:dyDescent="0.25">
      <c r="B160526" s="76"/>
      <c r="C160526" s="75"/>
    </row>
    <row r="160527" spans="2:3" x14ac:dyDescent="0.25">
      <c r="B160527" s="76"/>
      <c r="C160527" s="75"/>
    </row>
    <row r="160528" spans="2:3" x14ac:dyDescent="0.25">
      <c r="B160528" s="76"/>
      <c r="C160528" s="75"/>
    </row>
    <row r="160529" spans="2:3" x14ac:dyDescent="0.25">
      <c r="B160529" s="76"/>
      <c r="C160529" s="75"/>
    </row>
    <row r="160530" spans="2:3" x14ac:dyDescent="0.25">
      <c r="B160530" s="76"/>
      <c r="C160530" s="75"/>
    </row>
    <row r="160531" spans="2:3" x14ac:dyDescent="0.25">
      <c r="B160531" s="76"/>
      <c r="C160531" s="75"/>
    </row>
    <row r="160532" spans="2:3" x14ac:dyDescent="0.25">
      <c r="B160532" s="76"/>
      <c r="C160532" s="75"/>
    </row>
    <row r="160533" spans="2:3" x14ac:dyDescent="0.25">
      <c r="B160533" s="76"/>
      <c r="C160533" s="75"/>
    </row>
    <row r="160534" spans="2:3" x14ac:dyDescent="0.25">
      <c r="B160534" s="76"/>
      <c r="C160534" s="75"/>
    </row>
    <row r="160535" spans="2:3" x14ac:dyDescent="0.25">
      <c r="B160535" s="76"/>
      <c r="C160535" s="75"/>
    </row>
    <row r="160645" spans="2:3" x14ac:dyDescent="0.25">
      <c r="B160645" s="76"/>
      <c r="C160645" s="75"/>
    </row>
    <row r="160646" spans="2:3" x14ac:dyDescent="0.25">
      <c r="B160646" s="76"/>
      <c r="C160646" s="75"/>
    </row>
    <row r="160647" spans="2:3" x14ac:dyDescent="0.25">
      <c r="B160647" s="76"/>
      <c r="C160647" s="75"/>
    </row>
    <row r="160648" spans="2:3" x14ac:dyDescent="0.25">
      <c r="B160648" s="76"/>
      <c r="C160648" s="75"/>
    </row>
    <row r="160649" spans="2:3" x14ac:dyDescent="0.25">
      <c r="B160649" s="76"/>
      <c r="C160649" s="75"/>
    </row>
    <row r="160650" spans="2:3" x14ac:dyDescent="0.25">
      <c r="B160650" s="76"/>
      <c r="C160650" s="75"/>
    </row>
    <row r="160651" spans="2:3" x14ac:dyDescent="0.25">
      <c r="B160651" s="76"/>
      <c r="C160651" s="75"/>
    </row>
    <row r="160652" spans="2:3" x14ac:dyDescent="0.25">
      <c r="B160652" s="76"/>
      <c r="C160652" s="75"/>
    </row>
    <row r="160653" spans="2:3" x14ac:dyDescent="0.25">
      <c r="B160653" s="76"/>
      <c r="C160653" s="75"/>
    </row>
    <row r="160654" spans="2:3" x14ac:dyDescent="0.25">
      <c r="B160654" s="76"/>
      <c r="C160654" s="75"/>
    </row>
    <row r="160655" spans="2:3" x14ac:dyDescent="0.25">
      <c r="B160655" s="76"/>
      <c r="C160655" s="75"/>
    </row>
    <row r="160656" spans="2:3" x14ac:dyDescent="0.25">
      <c r="B160656" s="76"/>
      <c r="C160656" s="75"/>
    </row>
    <row r="160657" spans="2:3" x14ac:dyDescent="0.25">
      <c r="B160657" s="76"/>
      <c r="C160657" s="75"/>
    </row>
    <row r="160767" spans="2:3" x14ac:dyDescent="0.25">
      <c r="B160767" s="76"/>
      <c r="C160767" s="75"/>
    </row>
    <row r="160768" spans="2:3" x14ac:dyDescent="0.25">
      <c r="B160768" s="76"/>
      <c r="C160768" s="75"/>
    </row>
    <row r="160769" spans="2:3" x14ac:dyDescent="0.25">
      <c r="B160769" s="76"/>
      <c r="C160769" s="75"/>
    </row>
    <row r="160770" spans="2:3" x14ac:dyDescent="0.25">
      <c r="B160770" s="76"/>
      <c r="C160770" s="75"/>
    </row>
    <row r="160771" spans="2:3" x14ac:dyDescent="0.25">
      <c r="B160771" s="76"/>
      <c r="C160771" s="75"/>
    </row>
    <row r="160772" spans="2:3" x14ac:dyDescent="0.25">
      <c r="B160772" s="76"/>
      <c r="C160772" s="75"/>
    </row>
    <row r="160773" spans="2:3" x14ac:dyDescent="0.25">
      <c r="B160773" s="76"/>
      <c r="C160773" s="75"/>
    </row>
    <row r="160774" spans="2:3" x14ac:dyDescent="0.25">
      <c r="B160774" s="76"/>
      <c r="C160774" s="75"/>
    </row>
    <row r="160775" spans="2:3" x14ac:dyDescent="0.25">
      <c r="B160775" s="76"/>
      <c r="C160775" s="75"/>
    </row>
    <row r="160776" spans="2:3" x14ac:dyDescent="0.25">
      <c r="B160776" s="76"/>
      <c r="C160776" s="75"/>
    </row>
    <row r="160777" spans="2:3" x14ac:dyDescent="0.25">
      <c r="B160777" s="76"/>
      <c r="C160777" s="75"/>
    </row>
    <row r="160778" spans="2:3" x14ac:dyDescent="0.25">
      <c r="B160778" s="76"/>
      <c r="C160778" s="75"/>
    </row>
    <row r="160779" spans="2:3" x14ac:dyDescent="0.25">
      <c r="B160779" s="76"/>
      <c r="C160779" s="75"/>
    </row>
    <row r="160889" spans="2:3" x14ac:dyDescent="0.25">
      <c r="B160889" s="76"/>
      <c r="C160889" s="75"/>
    </row>
    <row r="160890" spans="2:3" x14ac:dyDescent="0.25">
      <c r="B160890" s="76"/>
      <c r="C160890" s="75"/>
    </row>
    <row r="160891" spans="2:3" x14ac:dyDescent="0.25">
      <c r="B160891" s="76"/>
      <c r="C160891" s="75"/>
    </row>
    <row r="160892" spans="2:3" x14ac:dyDescent="0.25">
      <c r="B160892" s="76"/>
      <c r="C160892" s="75"/>
    </row>
    <row r="160893" spans="2:3" x14ac:dyDescent="0.25">
      <c r="B160893" s="76"/>
      <c r="C160893" s="75"/>
    </row>
    <row r="160894" spans="2:3" x14ac:dyDescent="0.25">
      <c r="B160894" s="76"/>
      <c r="C160894" s="75"/>
    </row>
    <row r="160895" spans="2:3" x14ac:dyDescent="0.25">
      <c r="B160895" s="76"/>
      <c r="C160895" s="75"/>
    </row>
    <row r="160896" spans="2:3" x14ac:dyDescent="0.25">
      <c r="B160896" s="76"/>
      <c r="C160896" s="75"/>
    </row>
    <row r="160897" spans="2:3" x14ac:dyDescent="0.25">
      <c r="B160897" s="76"/>
      <c r="C160897" s="75"/>
    </row>
    <row r="160898" spans="2:3" x14ac:dyDescent="0.25">
      <c r="B160898" s="76"/>
      <c r="C160898" s="75"/>
    </row>
    <row r="160899" spans="2:3" x14ac:dyDescent="0.25">
      <c r="B160899" s="76"/>
      <c r="C160899" s="75"/>
    </row>
    <row r="160900" spans="2:3" x14ac:dyDescent="0.25">
      <c r="B160900" s="76"/>
      <c r="C160900" s="75"/>
    </row>
    <row r="160901" spans="2:3" x14ac:dyDescent="0.25">
      <c r="B160901" s="76"/>
      <c r="C160901" s="75"/>
    </row>
    <row r="161011" spans="2:3" x14ac:dyDescent="0.25">
      <c r="B161011" s="76"/>
      <c r="C161011" s="75"/>
    </row>
    <row r="161012" spans="2:3" x14ac:dyDescent="0.25">
      <c r="B161012" s="76"/>
      <c r="C161012" s="75"/>
    </row>
    <row r="161013" spans="2:3" x14ac:dyDescent="0.25">
      <c r="B161013" s="76"/>
      <c r="C161013" s="75"/>
    </row>
    <row r="161014" spans="2:3" x14ac:dyDescent="0.25">
      <c r="B161014" s="76"/>
      <c r="C161014" s="75"/>
    </row>
    <row r="161015" spans="2:3" x14ac:dyDescent="0.25">
      <c r="B161015" s="76"/>
      <c r="C161015" s="75"/>
    </row>
    <row r="161016" spans="2:3" x14ac:dyDescent="0.25">
      <c r="B161016" s="76"/>
      <c r="C161016" s="75"/>
    </row>
    <row r="161017" spans="2:3" x14ac:dyDescent="0.25">
      <c r="B161017" s="76"/>
      <c r="C161017" s="75"/>
    </row>
    <row r="161018" spans="2:3" x14ac:dyDescent="0.25">
      <c r="B161018" s="76"/>
      <c r="C161018" s="75"/>
    </row>
    <row r="161019" spans="2:3" x14ac:dyDescent="0.25">
      <c r="B161019" s="76"/>
      <c r="C161019" s="75"/>
    </row>
    <row r="161020" spans="2:3" x14ac:dyDescent="0.25">
      <c r="B161020" s="76"/>
      <c r="C161020" s="75"/>
    </row>
    <row r="161021" spans="2:3" x14ac:dyDescent="0.25">
      <c r="B161021" s="76"/>
      <c r="C161021" s="75"/>
    </row>
    <row r="161022" spans="2:3" x14ac:dyDescent="0.25">
      <c r="B161022" s="76"/>
      <c r="C161022" s="75"/>
    </row>
    <row r="161023" spans="2:3" x14ac:dyDescent="0.25">
      <c r="B161023" s="76"/>
      <c r="C161023" s="75"/>
    </row>
    <row r="161133" spans="2:3" x14ac:dyDescent="0.25">
      <c r="B161133" s="76"/>
      <c r="C161133" s="75"/>
    </row>
    <row r="161134" spans="2:3" x14ac:dyDescent="0.25">
      <c r="B161134" s="76"/>
      <c r="C161134" s="75"/>
    </row>
    <row r="161135" spans="2:3" x14ac:dyDescent="0.25">
      <c r="B161135" s="76"/>
      <c r="C161135" s="75"/>
    </row>
    <row r="161136" spans="2:3" x14ac:dyDescent="0.25">
      <c r="B161136" s="76"/>
      <c r="C161136" s="75"/>
    </row>
    <row r="161137" spans="2:3" x14ac:dyDescent="0.25">
      <c r="B161137" s="76"/>
      <c r="C161137" s="75"/>
    </row>
    <row r="161138" spans="2:3" x14ac:dyDescent="0.25">
      <c r="B161138" s="76"/>
      <c r="C161138" s="75"/>
    </row>
    <row r="161139" spans="2:3" x14ac:dyDescent="0.25">
      <c r="B161139" s="76"/>
      <c r="C161139" s="75"/>
    </row>
    <row r="161140" spans="2:3" x14ac:dyDescent="0.25">
      <c r="B161140" s="76"/>
      <c r="C161140" s="75"/>
    </row>
    <row r="161141" spans="2:3" x14ac:dyDescent="0.25">
      <c r="B161141" s="76"/>
      <c r="C161141" s="75"/>
    </row>
    <row r="161142" spans="2:3" x14ac:dyDescent="0.25">
      <c r="B161142" s="76"/>
      <c r="C161142" s="75"/>
    </row>
    <row r="161143" spans="2:3" x14ac:dyDescent="0.25">
      <c r="B161143" s="76"/>
      <c r="C161143" s="75"/>
    </row>
    <row r="161144" spans="2:3" x14ac:dyDescent="0.25">
      <c r="B161144" s="76"/>
      <c r="C161144" s="75"/>
    </row>
    <row r="161145" spans="2:3" x14ac:dyDescent="0.25">
      <c r="B161145" s="76"/>
      <c r="C161145" s="75"/>
    </row>
    <row r="161255" spans="2:3" x14ac:dyDescent="0.25">
      <c r="B161255" s="76"/>
      <c r="C161255" s="75"/>
    </row>
    <row r="161256" spans="2:3" x14ac:dyDescent="0.25">
      <c r="B161256" s="76"/>
      <c r="C161256" s="75"/>
    </row>
    <row r="161257" spans="2:3" x14ac:dyDescent="0.25">
      <c r="B161257" s="76"/>
      <c r="C161257" s="75"/>
    </row>
    <row r="161258" spans="2:3" x14ac:dyDescent="0.25">
      <c r="B161258" s="76"/>
      <c r="C161258" s="75"/>
    </row>
    <row r="161259" spans="2:3" x14ac:dyDescent="0.25">
      <c r="B161259" s="76"/>
      <c r="C161259" s="75"/>
    </row>
    <row r="161260" spans="2:3" x14ac:dyDescent="0.25">
      <c r="B161260" s="76"/>
      <c r="C161260" s="75"/>
    </row>
    <row r="161261" spans="2:3" x14ac:dyDescent="0.25">
      <c r="B161261" s="76"/>
      <c r="C161261" s="75"/>
    </row>
    <row r="161262" spans="2:3" x14ac:dyDescent="0.25">
      <c r="B161262" s="76"/>
      <c r="C161262" s="75"/>
    </row>
    <row r="161263" spans="2:3" x14ac:dyDescent="0.25">
      <c r="B161263" s="76"/>
      <c r="C161263" s="75"/>
    </row>
    <row r="161264" spans="2:3" x14ac:dyDescent="0.25">
      <c r="B161264" s="76"/>
      <c r="C161264" s="75"/>
    </row>
    <row r="161265" spans="2:3" x14ac:dyDescent="0.25">
      <c r="B161265" s="76"/>
      <c r="C161265" s="75"/>
    </row>
    <row r="161266" spans="2:3" x14ac:dyDescent="0.25">
      <c r="B161266" s="76"/>
      <c r="C161266" s="75"/>
    </row>
    <row r="161267" spans="2:3" x14ac:dyDescent="0.25">
      <c r="B161267" s="76"/>
      <c r="C161267" s="75"/>
    </row>
    <row r="161377" spans="2:3" x14ac:dyDescent="0.25">
      <c r="B161377" s="76"/>
      <c r="C161377" s="75"/>
    </row>
    <row r="161378" spans="2:3" x14ac:dyDescent="0.25">
      <c r="B161378" s="76"/>
      <c r="C161378" s="75"/>
    </row>
    <row r="161379" spans="2:3" x14ac:dyDescent="0.25">
      <c r="B161379" s="76"/>
      <c r="C161379" s="75"/>
    </row>
    <row r="161380" spans="2:3" x14ac:dyDescent="0.25">
      <c r="B161380" s="76"/>
      <c r="C161380" s="75"/>
    </row>
    <row r="161381" spans="2:3" x14ac:dyDescent="0.25">
      <c r="B161381" s="76"/>
      <c r="C161381" s="75"/>
    </row>
    <row r="161382" spans="2:3" x14ac:dyDescent="0.25">
      <c r="B161382" s="76"/>
      <c r="C161382" s="75"/>
    </row>
    <row r="161383" spans="2:3" x14ac:dyDescent="0.25">
      <c r="B161383" s="76"/>
      <c r="C161383" s="75"/>
    </row>
    <row r="161384" spans="2:3" x14ac:dyDescent="0.25">
      <c r="B161384" s="76"/>
      <c r="C161384" s="75"/>
    </row>
    <row r="161385" spans="2:3" x14ac:dyDescent="0.25">
      <c r="B161385" s="76"/>
      <c r="C161385" s="75"/>
    </row>
    <row r="161386" spans="2:3" x14ac:dyDescent="0.25">
      <c r="B161386" s="76"/>
      <c r="C161386" s="75"/>
    </row>
    <row r="161387" spans="2:3" x14ac:dyDescent="0.25">
      <c r="B161387" s="76"/>
      <c r="C161387" s="75"/>
    </row>
    <row r="161388" spans="2:3" x14ac:dyDescent="0.25">
      <c r="B161388" s="76"/>
      <c r="C161388" s="75"/>
    </row>
    <row r="161389" spans="2:3" x14ac:dyDescent="0.25">
      <c r="B161389" s="76"/>
      <c r="C161389" s="75"/>
    </row>
    <row r="161499" spans="2:3" x14ac:dyDescent="0.25">
      <c r="B161499" s="76"/>
      <c r="C161499" s="75"/>
    </row>
    <row r="161500" spans="2:3" x14ac:dyDescent="0.25">
      <c r="B161500" s="76"/>
      <c r="C161500" s="75"/>
    </row>
    <row r="161501" spans="2:3" x14ac:dyDescent="0.25">
      <c r="B161501" s="76"/>
      <c r="C161501" s="75"/>
    </row>
    <row r="161502" spans="2:3" x14ac:dyDescent="0.25">
      <c r="B161502" s="76"/>
      <c r="C161502" s="75"/>
    </row>
    <row r="161503" spans="2:3" x14ac:dyDescent="0.25">
      <c r="B161503" s="76"/>
      <c r="C161503" s="75"/>
    </row>
    <row r="161504" spans="2:3" x14ac:dyDescent="0.25">
      <c r="B161504" s="76"/>
      <c r="C161504" s="75"/>
    </row>
    <row r="161505" spans="2:3" x14ac:dyDescent="0.25">
      <c r="B161505" s="76"/>
      <c r="C161505" s="75"/>
    </row>
    <row r="161506" spans="2:3" x14ac:dyDescent="0.25">
      <c r="B161506" s="76"/>
      <c r="C161506" s="75"/>
    </row>
    <row r="161507" spans="2:3" x14ac:dyDescent="0.25">
      <c r="B161507" s="76"/>
      <c r="C161507" s="75"/>
    </row>
    <row r="161508" spans="2:3" x14ac:dyDescent="0.25">
      <c r="B161508" s="76"/>
      <c r="C161508" s="75"/>
    </row>
    <row r="161509" spans="2:3" x14ac:dyDescent="0.25">
      <c r="B161509" s="76"/>
      <c r="C161509" s="75"/>
    </row>
    <row r="161510" spans="2:3" x14ac:dyDescent="0.25">
      <c r="B161510" s="76"/>
      <c r="C161510" s="75"/>
    </row>
    <row r="161511" spans="2:3" x14ac:dyDescent="0.25">
      <c r="B161511" s="76"/>
      <c r="C161511" s="75"/>
    </row>
    <row r="161621" spans="2:3" x14ac:dyDescent="0.25">
      <c r="B161621" s="76"/>
      <c r="C161621" s="75"/>
    </row>
    <row r="161622" spans="2:3" x14ac:dyDescent="0.25">
      <c r="B161622" s="76"/>
      <c r="C161622" s="75"/>
    </row>
    <row r="161623" spans="2:3" x14ac:dyDescent="0.25">
      <c r="B161623" s="76"/>
      <c r="C161623" s="75"/>
    </row>
    <row r="161624" spans="2:3" x14ac:dyDescent="0.25">
      <c r="B161624" s="76"/>
      <c r="C161624" s="75"/>
    </row>
    <row r="161625" spans="2:3" x14ac:dyDescent="0.25">
      <c r="B161625" s="76"/>
      <c r="C161625" s="75"/>
    </row>
    <row r="161626" spans="2:3" x14ac:dyDescent="0.25">
      <c r="B161626" s="76"/>
      <c r="C161626" s="75"/>
    </row>
    <row r="161627" spans="2:3" x14ac:dyDescent="0.25">
      <c r="B161627" s="76"/>
      <c r="C161627" s="75"/>
    </row>
    <row r="161628" spans="2:3" x14ac:dyDescent="0.25">
      <c r="B161628" s="76"/>
      <c r="C161628" s="75"/>
    </row>
    <row r="161629" spans="2:3" x14ac:dyDescent="0.25">
      <c r="B161629" s="76"/>
      <c r="C161629" s="75"/>
    </row>
    <row r="161630" spans="2:3" x14ac:dyDescent="0.25">
      <c r="B161630" s="76"/>
      <c r="C161630" s="75"/>
    </row>
    <row r="161631" spans="2:3" x14ac:dyDescent="0.25">
      <c r="B161631" s="76"/>
      <c r="C161631" s="75"/>
    </row>
    <row r="161632" spans="2:3" x14ac:dyDescent="0.25">
      <c r="B161632" s="76"/>
      <c r="C161632" s="75"/>
    </row>
    <row r="161633" spans="2:3" x14ac:dyDescent="0.25">
      <c r="B161633" s="76"/>
      <c r="C161633" s="75"/>
    </row>
    <row r="161743" spans="2:3" x14ac:dyDescent="0.25">
      <c r="B161743" s="76"/>
      <c r="C161743" s="75"/>
    </row>
    <row r="161744" spans="2:3" x14ac:dyDescent="0.25">
      <c r="B161744" s="76"/>
      <c r="C161744" s="75"/>
    </row>
    <row r="161745" spans="2:3" x14ac:dyDescent="0.25">
      <c r="B161745" s="76"/>
      <c r="C161745" s="75"/>
    </row>
    <row r="161746" spans="2:3" x14ac:dyDescent="0.25">
      <c r="B161746" s="76"/>
      <c r="C161746" s="75"/>
    </row>
    <row r="161747" spans="2:3" x14ac:dyDescent="0.25">
      <c r="B161747" s="76"/>
      <c r="C161747" s="75"/>
    </row>
    <row r="161748" spans="2:3" x14ac:dyDescent="0.25">
      <c r="B161748" s="76"/>
      <c r="C161748" s="75"/>
    </row>
    <row r="161749" spans="2:3" x14ac:dyDescent="0.25">
      <c r="B161749" s="76"/>
      <c r="C161749" s="75"/>
    </row>
    <row r="161750" spans="2:3" x14ac:dyDescent="0.25">
      <c r="B161750" s="76"/>
      <c r="C161750" s="75"/>
    </row>
    <row r="161751" spans="2:3" x14ac:dyDescent="0.25">
      <c r="B161751" s="76"/>
      <c r="C161751" s="75"/>
    </row>
    <row r="161752" spans="2:3" x14ac:dyDescent="0.25">
      <c r="B161752" s="76"/>
      <c r="C161752" s="75"/>
    </row>
    <row r="161753" spans="2:3" x14ac:dyDescent="0.25">
      <c r="B161753" s="76"/>
      <c r="C161753" s="75"/>
    </row>
    <row r="161754" spans="2:3" x14ac:dyDescent="0.25">
      <c r="B161754" s="76"/>
      <c r="C161754" s="75"/>
    </row>
    <row r="161755" spans="2:3" x14ac:dyDescent="0.25">
      <c r="B161755" s="76"/>
      <c r="C161755" s="75"/>
    </row>
    <row r="161865" spans="2:3" x14ac:dyDescent="0.25">
      <c r="B161865" s="76"/>
      <c r="C161865" s="75"/>
    </row>
    <row r="161866" spans="2:3" x14ac:dyDescent="0.25">
      <c r="B161866" s="76"/>
      <c r="C161866" s="75"/>
    </row>
    <row r="161867" spans="2:3" x14ac:dyDescent="0.25">
      <c r="B161867" s="76"/>
      <c r="C161867" s="75"/>
    </row>
    <row r="161868" spans="2:3" x14ac:dyDescent="0.25">
      <c r="B161868" s="76"/>
      <c r="C161868" s="75"/>
    </row>
    <row r="161869" spans="2:3" x14ac:dyDescent="0.25">
      <c r="B161869" s="76"/>
      <c r="C161869" s="75"/>
    </row>
    <row r="161870" spans="2:3" x14ac:dyDescent="0.25">
      <c r="B161870" s="76"/>
      <c r="C161870" s="75"/>
    </row>
    <row r="161871" spans="2:3" x14ac:dyDescent="0.25">
      <c r="B161871" s="76"/>
      <c r="C161871" s="75"/>
    </row>
    <row r="161872" spans="2:3" x14ac:dyDescent="0.25">
      <c r="B161872" s="76"/>
      <c r="C161872" s="75"/>
    </row>
    <row r="161873" spans="2:3" x14ac:dyDescent="0.25">
      <c r="B161873" s="76"/>
      <c r="C161873" s="75"/>
    </row>
    <row r="161874" spans="2:3" x14ac:dyDescent="0.25">
      <c r="B161874" s="76"/>
      <c r="C161874" s="75"/>
    </row>
    <row r="161875" spans="2:3" x14ac:dyDescent="0.25">
      <c r="B161875" s="76"/>
      <c r="C161875" s="75"/>
    </row>
    <row r="161876" spans="2:3" x14ac:dyDescent="0.25">
      <c r="B161876" s="76"/>
      <c r="C161876" s="75"/>
    </row>
    <row r="161877" spans="2:3" x14ac:dyDescent="0.25">
      <c r="B161877" s="76"/>
      <c r="C161877" s="75"/>
    </row>
    <row r="161987" spans="2:3" x14ac:dyDescent="0.25">
      <c r="B161987" s="76"/>
      <c r="C161987" s="75"/>
    </row>
    <row r="161988" spans="2:3" x14ac:dyDescent="0.25">
      <c r="B161988" s="76"/>
      <c r="C161988" s="75"/>
    </row>
    <row r="161989" spans="2:3" x14ac:dyDescent="0.25">
      <c r="B161989" s="76"/>
      <c r="C161989" s="75"/>
    </row>
    <row r="161990" spans="2:3" x14ac:dyDescent="0.25">
      <c r="B161990" s="76"/>
      <c r="C161990" s="75"/>
    </row>
    <row r="161991" spans="2:3" x14ac:dyDescent="0.25">
      <c r="B161991" s="76"/>
      <c r="C161991" s="75"/>
    </row>
    <row r="161992" spans="2:3" x14ac:dyDescent="0.25">
      <c r="B161992" s="76"/>
      <c r="C161992" s="75"/>
    </row>
    <row r="161993" spans="2:3" x14ac:dyDescent="0.25">
      <c r="B161993" s="76"/>
      <c r="C161993" s="75"/>
    </row>
    <row r="161994" spans="2:3" x14ac:dyDescent="0.25">
      <c r="B161994" s="76"/>
      <c r="C161994" s="75"/>
    </row>
    <row r="161995" spans="2:3" x14ac:dyDescent="0.25">
      <c r="B161995" s="76"/>
      <c r="C161995" s="75"/>
    </row>
    <row r="161996" spans="2:3" x14ac:dyDescent="0.25">
      <c r="B161996" s="76"/>
      <c r="C161996" s="75"/>
    </row>
    <row r="161997" spans="2:3" x14ac:dyDescent="0.25">
      <c r="B161997" s="76"/>
      <c r="C161997" s="75"/>
    </row>
    <row r="161998" spans="2:3" x14ac:dyDescent="0.25">
      <c r="B161998" s="76"/>
      <c r="C161998" s="75"/>
    </row>
    <row r="161999" spans="2:3" x14ac:dyDescent="0.25">
      <c r="B161999" s="76"/>
      <c r="C161999" s="75"/>
    </row>
    <row r="162109" spans="2:3" x14ac:dyDescent="0.25">
      <c r="B162109" s="76"/>
      <c r="C162109" s="75"/>
    </row>
    <row r="162110" spans="2:3" x14ac:dyDescent="0.25">
      <c r="B162110" s="76"/>
      <c r="C162110" s="75"/>
    </row>
    <row r="162111" spans="2:3" x14ac:dyDescent="0.25">
      <c r="B162111" s="76"/>
      <c r="C162111" s="75"/>
    </row>
    <row r="162112" spans="2:3" x14ac:dyDescent="0.25">
      <c r="B162112" s="76"/>
      <c r="C162112" s="75"/>
    </row>
    <row r="162113" spans="2:3" x14ac:dyDescent="0.25">
      <c r="B162113" s="76"/>
      <c r="C162113" s="75"/>
    </row>
    <row r="162114" spans="2:3" x14ac:dyDescent="0.25">
      <c r="B162114" s="76"/>
      <c r="C162114" s="75"/>
    </row>
    <row r="162115" spans="2:3" x14ac:dyDescent="0.25">
      <c r="B162115" s="76"/>
      <c r="C162115" s="75"/>
    </row>
    <row r="162116" spans="2:3" x14ac:dyDescent="0.25">
      <c r="B162116" s="76"/>
      <c r="C162116" s="75"/>
    </row>
    <row r="162117" spans="2:3" x14ac:dyDescent="0.25">
      <c r="B162117" s="76"/>
      <c r="C162117" s="75"/>
    </row>
    <row r="162118" spans="2:3" x14ac:dyDescent="0.25">
      <c r="B162118" s="76"/>
      <c r="C162118" s="75"/>
    </row>
    <row r="162119" spans="2:3" x14ac:dyDescent="0.25">
      <c r="B162119" s="76"/>
      <c r="C162119" s="75"/>
    </row>
    <row r="162120" spans="2:3" x14ac:dyDescent="0.25">
      <c r="B162120" s="76"/>
      <c r="C162120" s="75"/>
    </row>
    <row r="162121" spans="2:3" x14ac:dyDescent="0.25">
      <c r="B162121" s="76"/>
      <c r="C162121" s="75"/>
    </row>
    <row r="162231" spans="2:3" x14ac:dyDescent="0.25">
      <c r="B162231" s="76"/>
      <c r="C162231" s="75"/>
    </row>
    <row r="162232" spans="2:3" x14ac:dyDescent="0.25">
      <c r="B162232" s="76"/>
      <c r="C162232" s="75"/>
    </row>
    <row r="162233" spans="2:3" x14ac:dyDescent="0.25">
      <c r="B162233" s="76"/>
      <c r="C162233" s="75"/>
    </row>
    <row r="162234" spans="2:3" x14ac:dyDescent="0.25">
      <c r="B162234" s="76"/>
      <c r="C162234" s="75"/>
    </row>
    <row r="162235" spans="2:3" x14ac:dyDescent="0.25">
      <c r="B162235" s="76"/>
      <c r="C162235" s="75"/>
    </row>
    <row r="162236" spans="2:3" x14ac:dyDescent="0.25">
      <c r="B162236" s="76"/>
      <c r="C162236" s="75"/>
    </row>
    <row r="162237" spans="2:3" x14ac:dyDescent="0.25">
      <c r="B162237" s="76"/>
      <c r="C162237" s="75"/>
    </row>
    <row r="162238" spans="2:3" x14ac:dyDescent="0.25">
      <c r="B162238" s="76"/>
      <c r="C162238" s="75"/>
    </row>
    <row r="162239" spans="2:3" x14ac:dyDescent="0.25">
      <c r="B162239" s="76"/>
      <c r="C162239" s="75"/>
    </row>
    <row r="162240" spans="2:3" x14ac:dyDescent="0.25">
      <c r="B162240" s="76"/>
      <c r="C162240" s="75"/>
    </row>
    <row r="162241" spans="2:3" x14ac:dyDescent="0.25">
      <c r="B162241" s="76"/>
      <c r="C162241" s="75"/>
    </row>
    <row r="162242" spans="2:3" x14ac:dyDescent="0.25">
      <c r="B162242" s="76"/>
      <c r="C162242" s="75"/>
    </row>
    <row r="162243" spans="2:3" x14ac:dyDescent="0.25">
      <c r="B162243" s="76"/>
      <c r="C162243" s="75"/>
    </row>
    <row r="162353" spans="2:3" x14ac:dyDescent="0.25">
      <c r="B162353" s="76"/>
      <c r="C162353" s="75"/>
    </row>
    <row r="162354" spans="2:3" x14ac:dyDescent="0.25">
      <c r="B162354" s="76"/>
      <c r="C162354" s="75"/>
    </row>
    <row r="162355" spans="2:3" x14ac:dyDescent="0.25">
      <c r="B162355" s="76"/>
      <c r="C162355" s="75"/>
    </row>
    <row r="162356" spans="2:3" x14ac:dyDescent="0.25">
      <c r="B162356" s="76"/>
      <c r="C162356" s="75"/>
    </row>
    <row r="162357" spans="2:3" x14ac:dyDescent="0.25">
      <c r="B162357" s="76"/>
      <c r="C162357" s="75"/>
    </row>
    <row r="162358" spans="2:3" x14ac:dyDescent="0.25">
      <c r="B162358" s="76"/>
      <c r="C162358" s="75"/>
    </row>
    <row r="162359" spans="2:3" x14ac:dyDescent="0.25">
      <c r="B162359" s="76"/>
      <c r="C162359" s="75"/>
    </row>
    <row r="162360" spans="2:3" x14ac:dyDescent="0.25">
      <c r="B162360" s="76"/>
      <c r="C162360" s="75"/>
    </row>
    <row r="162361" spans="2:3" x14ac:dyDescent="0.25">
      <c r="B162361" s="76"/>
      <c r="C162361" s="75"/>
    </row>
    <row r="162362" spans="2:3" x14ac:dyDescent="0.25">
      <c r="B162362" s="76"/>
      <c r="C162362" s="75"/>
    </row>
    <row r="162363" spans="2:3" x14ac:dyDescent="0.25">
      <c r="B162363" s="76"/>
      <c r="C162363" s="75"/>
    </row>
    <row r="162364" spans="2:3" x14ac:dyDescent="0.25">
      <c r="B162364" s="76"/>
      <c r="C162364" s="75"/>
    </row>
    <row r="162365" spans="2:3" x14ac:dyDescent="0.25">
      <c r="B162365" s="76"/>
      <c r="C162365" s="75"/>
    </row>
    <row r="162475" spans="2:3" x14ac:dyDescent="0.25">
      <c r="B162475" s="76"/>
      <c r="C162475" s="75"/>
    </row>
    <row r="162476" spans="2:3" x14ac:dyDescent="0.25">
      <c r="B162476" s="76"/>
      <c r="C162476" s="75"/>
    </row>
    <row r="162477" spans="2:3" x14ac:dyDescent="0.25">
      <c r="B162477" s="76"/>
      <c r="C162477" s="75"/>
    </row>
    <row r="162478" spans="2:3" x14ac:dyDescent="0.25">
      <c r="B162478" s="76"/>
      <c r="C162478" s="75"/>
    </row>
    <row r="162479" spans="2:3" x14ac:dyDescent="0.25">
      <c r="B162479" s="76"/>
      <c r="C162479" s="75"/>
    </row>
    <row r="162480" spans="2:3" x14ac:dyDescent="0.25">
      <c r="B162480" s="76"/>
      <c r="C162480" s="75"/>
    </row>
    <row r="162481" spans="2:3" x14ac:dyDescent="0.25">
      <c r="B162481" s="76"/>
      <c r="C162481" s="75"/>
    </row>
    <row r="162482" spans="2:3" x14ac:dyDescent="0.25">
      <c r="B162482" s="76"/>
      <c r="C162482" s="75"/>
    </row>
    <row r="162483" spans="2:3" x14ac:dyDescent="0.25">
      <c r="B162483" s="76"/>
      <c r="C162483" s="75"/>
    </row>
    <row r="162484" spans="2:3" x14ac:dyDescent="0.25">
      <c r="B162484" s="76"/>
      <c r="C162484" s="75"/>
    </row>
    <row r="162485" spans="2:3" x14ac:dyDescent="0.25">
      <c r="B162485" s="76"/>
      <c r="C162485" s="75"/>
    </row>
    <row r="162486" spans="2:3" x14ac:dyDescent="0.25">
      <c r="B162486" s="76"/>
      <c r="C162486" s="75"/>
    </row>
    <row r="162487" spans="2:3" x14ac:dyDescent="0.25">
      <c r="B162487" s="76"/>
      <c r="C162487" s="75"/>
    </row>
    <row r="162597" spans="2:3" x14ac:dyDescent="0.25">
      <c r="B162597" s="76"/>
      <c r="C162597" s="75"/>
    </row>
    <row r="162598" spans="2:3" x14ac:dyDescent="0.25">
      <c r="B162598" s="76"/>
      <c r="C162598" s="75"/>
    </row>
    <row r="162599" spans="2:3" x14ac:dyDescent="0.25">
      <c r="B162599" s="76"/>
      <c r="C162599" s="75"/>
    </row>
    <row r="162600" spans="2:3" x14ac:dyDescent="0.25">
      <c r="B162600" s="76"/>
      <c r="C162600" s="75"/>
    </row>
    <row r="162601" spans="2:3" x14ac:dyDescent="0.25">
      <c r="B162601" s="76"/>
      <c r="C162601" s="75"/>
    </row>
    <row r="162602" spans="2:3" x14ac:dyDescent="0.25">
      <c r="B162602" s="76"/>
      <c r="C162602" s="75"/>
    </row>
    <row r="162603" spans="2:3" x14ac:dyDescent="0.25">
      <c r="B162603" s="76"/>
      <c r="C162603" s="75"/>
    </row>
    <row r="162604" spans="2:3" x14ac:dyDescent="0.25">
      <c r="B162604" s="76"/>
      <c r="C162604" s="75"/>
    </row>
    <row r="162605" spans="2:3" x14ac:dyDescent="0.25">
      <c r="B162605" s="76"/>
      <c r="C162605" s="75"/>
    </row>
    <row r="162606" spans="2:3" x14ac:dyDescent="0.25">
      <c r="B162606" s="76"/>
      <c r="C162606" s="75"/>
    </row>
    <row r="162607" spans="2:3" x14ac:dyDescent="0.25">
      <c r="B162607" s="76"/>
      <c r="C162607" s="75"/>
    </row>
    <row r="162608" spans="2:3" x14ac:dyDescent="0.25">
      <c r="B162608" s="76"/>
      <c r="C162608" s="75"/>
    </row>
    <row r="162609" spans="2:3" x14ac:dyDescent="0.25">
      <c r="B162609" s="76"/>
      <c r="C162609" s="75"/>
    </row>
    <row r="162719" spans="2:3" x14ac:dyDescent="0.25">
      <c r="B162719" s="76"/>
      <c r="C162719" s="75"/>
    </row>
    <row r="162720" spans="2:3" x14ac:dyDescent="0.25">
      <c r="B162720" s="76"/>
      <c r="C162720" s="75"/>
    </row>
    <row r="162721" spans="2:3" x14ac:dyDescent="0.25">
      <c r="B162721" s="76"/>
      <c r="C162721" s="75"/>
    </row>
    <row r="162722" spans="2:3" x14ac:dyDescent="0.25">
      <c r="B162722" s="76"/>
      <c r="C162722" s="75"/>
    </row>
    <row r="162723" spans="2:3" x14ac:dyDescent="0.25">
      <c r="B162723" s="76"/>
      <c r="C162723" s="75"/>
    </row>
    <row r="162724" spans="2:3" x14ac:dyDescent="0.25">
      <c r="B162724" s="76"/>
      <c r="C162724" s="75"/>
    </row>
    <row r="162725" spans="2:3" x14ac:dyDescent="0.25">
      <c r="B162725" s="76"/>
      <c r="C162725" s="75"/>
    </row>
    <row r="162726" spans="2:3" x14ac:dyDescent="0.25">
      <c r="B162726" s="76"/>
      <c r="C162726" s="75"/>
    </row>
    <row r="162727" spans="2:3" x14ac:dyDescent="0.25">
      <c r="B162727" s="76"/>
      <c r="C162727" s="75"/>
    </row>
    <row r="162728" spans="2:3" x14ac:dyDescent="0.25">
      <c r="B162728" s="76"/>
      <c r="C162728" s="75"/>
    </row>
    <row r="162729" spans="2:3" x14ac:dyDescent="0.25">
      <c r="B162729" s="76"/>
      <c r="C162729" s="75"/>
    </row>
    <row r="162730" spans="2:3" x14ac:dyDescent="0.25">
      <c r="B162730" s="76"/>
      <c r="C162730" s="75"/>
    </row>
    <row r="162731" spans="2:3" x14ac:dyDescent="0.25">
      <c r="B162731" s="76"/>
      <c r="C162731" s="75"/>
    </row>
    <row r="162841" spans="2:3" x14ac:dyDescent="0.25">
      <c r="B162841" s="76"/>
      <c r="C162841" s="75"/>
    </row>
    <row r="162842" spans="2:3" x14ac:dyDescent="0.25">
      <c r="B162842" s="76"/>
      <c r="C162842" s="75"/>
    </row>
    <row r="162843" spans="2:3" x14ac:dyDescent="0.25">
      <c r="B162843" s="76"/>
      <c r="C162843" s="75"/>
    </row>
    <row r="162844" spans="2:3" x14ac:dyDescent="0.25">
      <c r="B162844" s="76"/>
      <c r="C162844" s="75"/>
    </row>
    <row r="162845" spans="2:3" x14ac:dyDescent="0.25">
      <c r="B162845" s="76"/>
      <c r="C162845" s="75"/>
    </row>
    <row r="162846" spans="2:3" x14ac:dyDescent="0.25">
      <c r="B162846" s="76"/>
      <c r="C162846" s="75"/>
    </row>
    <row r="162847" spans="2:3" x14ac:dyDescent="0.25">
      <c r="B162847" s="76"/>
      <c r="C162847" s="75"/>
    </row>
    <row r="162848" spans="2:3" x14ac:dyDescent="0.25">
      <c r="B162848" s="76"/>
      <c r="C162848" s="75"/>
    </row>
    <row r="162849" spans="2:3" x14ac:dyDescent="0.25">
      <c r="B162849" s="76"/>
      <c r="C162849" s="75"/>
    </row>
    <row r="162850" spans="2:3" x14ac:dyDescent="0.25">
      <c r="B162850" s="76"/>
      <c r="C162850" s="75"/>
    </row>
    <row r="162851" spans="2:3" x14ac:dyDescent="0.25">
      <c r="B162851" s="76"/>
      <c r="C162851" s="75"/>
    </row>
    <row r="162852" spans="2:3" x14ac:dyDescent="0.25">
      <c r="B162852" s="76"/>
      <c r="C162852" s="75"/>
    </row>
    <row r="162853" spans="2:3" x14ac:dyDescent="0.25">
      <c r="B162853" s="76"/>
      <c r="C162853" s="75"/>
    </row>
    <row r="162963" spans="2:3" x14ac:dyDescent="0.25">
      <c r="B162963" s="76"/>
      <c r="C162963" s="75"/>
    </row>
    <row r="162964" spans="2:3" x14ac:dyDescent="0.25">
      <c r="B162964" s="76"/>
      <c r="C162964" s="75"/>
    </row>
    <row r="162965" spans="2:3" x14ac:dyDescent="0.25">
      <c r="B162965" s="76"/>
      <c r="C162965" s="75"/>
    </row>
    <row r="162966" spans="2:3" x14ac:dyDescent="0.25">
      <c r="B162966" s="76"/>
      <c r="C162966" s="75"/>
    </row>
    <row r="162967" spans="2:3" x14ac:dyDescent="0.25">
      <c r="B162967" s="76"/>
      <c r="C162967" s="75"/>
    </row>
    <row r="162968" spans="2:3" x14ac:dyDescent="0.25">
      <c r="B162968" s="76"/>
      <c r="C162968" s="75"/>
    </row>
    <row r="162969" spans="2:3" x14ac:dyDescent="0.25">
      <c r="B162969" s="76"/>
      <c r="C162969" s="75"/>
    </row>
    <row r="162970" spans="2:3" x14ac:dyDescent="0.25">
      <c r="B162970" s="76"/>
      <c r="C162970" s="75"/>
    </row>
    <row r="162971" spans="2:3" x14ac:dyDescent="0.25">
      <c r="B162971" s="76"/>
      <c r="C162971" s="75"/>
    </row>
    <row r="162972" spans="2:3" x14ac:dyDescent="0.25">
      <c r="B162972" s="76"/>
      <c r="C162972" s="75"/>
    </row>
    <row r="162973" spans="2:3" x14ac:dyDescent="0.25">
      <c r="B162973" s="76"/>
      <c r="C162973" s="75"/>
    </row>
    <row r="162974" spans="2:3" x14ac:dyDescent="0.25">
      <c r="B162974" s="76"/>
      <c r="C162974" s="75"/>
    </row>
    <row r="162975" spans="2:3" x14ac:dyDescent="0.25">
      <c r="B162975" s="76"/>
      <c r="C162975" s="75"/>
    </row>
    <row r="163085" spans="2:3" x14ac:dyDescent="0.25">
      <c r="B163085" s="76"/>
      <c r="C163085" s="75"/>
    </row>
    <row r="163086" spans="2:3" x14ac:dyDescent="0.25">
      <c r="B163086" s="76"/>
      <c r="C163086" s="75"/>
    </row>
    <row r="163087" spans="2:3" x14ac:dyDescent="0.25">
      <c r="B163087" s="76"/>
      <c r="C163087" s="75"/>
    </row>
    <row r="163088" spans="2:3" x14ac:dyDescent="0.25">
      <c r="B163088" s="76"/>
      <c r="C163088" s="75"/>
    </row>
    <row r="163089" spans="2:3" x14ac:dyDescent="0.25">
      <c r="B163089" s="76"/>
      <c r="C163089" s="75"/>
    </row>
    <row r="163090" spans="2:3" x14ac:dyDescent="0.25">
      <c r="B163090" s="76"/>
      <c r="C163090" s="75"/>
    </row>
    <row r="163091" spans="2:3" x14ac:dyDescent="0.25">
      <c r="B163091" s="76"/>
      <c r="C163091" s="75"/>
    </row>
    <row r="163092" spans="2:3" x14ac:dyDescent="0.25">
      <c r="B163092" s="76"/>
      <c r="C163092" s="75"/>
    </row>
    <row r="163093" spans="2:3" x14ac:dyDescent="0.25">
      <c r="B163093" s="76"/>
      <c r="C163093" s="75"/>
    </row>
    <row r="163094" spans="2:3" x14ac:dyDescent="0.25">
      <c r="B163094" s="76"/>
      <c r="C163094" s="75"/>
    </row>
    <row r="163095" spans="2:3" x14ac:dyDescent="0.25">
      <c r="B163095" s="76"/>
      <c r="C163095" s="75"/>
    </row>
    <row r="163096" spans="2:3" x14ac:dyDescent="0.25">
      <c r="B163096" s="76"/>
      <c r="C163096" s="75"/>
    </row>
    <row r="163097" spans="2:3" x14ac:dyDescent="0.25">
      <c r="B163097" s="76"/>
      <c r="C163097" s="75"/>
    </row>
    <row r="163207" spans="2:3" x14ac:dyDescent="0.25">
      <c r="B163207" s="76"/>
      <c r="C163207" s="75"/>
    </row>
    <row r="163208" spans="2:3" x14ac:dyDescent="0.25">
      <c r="B163208" s="76"/>
      <c r="C163208" s="75"/>
    </row>
    <row r="163209" spans="2:3" x14ac:dyDescent="0.25">
      <c r="B163209" s="76"/>
      <c r="C163209" s="75"/>
    </row>
    <row r="163210" spans="2:3" x14ac:dyDescent="0.25">
      <c r="B163210" s="76"/>
      <c r="C163210" s="75"/>
    </row>
    <row r="163211" spans="2:3" x14ac:dyDescent="0.25">
      <c r="B163211" s="76"/>
      <c r="C163211" s="75"/>
    </row>
    <row r="163212" spans="2:3" x14ac:dyDescent="0.25">
      <c r="B163212" s="76"/>
      <c r="C163212" s="75"/>
    </row>
    <row r="163213" spans="2:3" x14ac:dyDescent="0.25">
      <c r="B163213" s="76"/>
      <c r="C163213" s="75"/>
    </row>
    <row r="163214" spans="2:3" x14ac:dyDescent="0.25">
      <c r="B163214" s="76"/>
      <c r="C163214" s="75"/>
    </row>
    <row r="163215" spans="2:3" x14ac:dyDescent="0.25">
      <c r="B163215" s="76"/>
      <c r="C163215" s="75"/>
    </row>
    <row r="163216" spans="2:3" x14ac:dyDescent="0.25">
      <c r="B163216" s="76"/>
      <c r="C163216" s="75"/>
    </row>
    <row r="163217" spans="2:3" x14ac:dyDescent="0.25">
      <c r="B163217" s="76"/>
      <c r="C163217" s="75"/>
    </row>
    <row r="163218" spans="2:3" x14ac:dyDescent="0.25">
      <c r="B163218" s="76"/>
      <c r="C163218" s="75"/>
    </row>
    <row r="163219" spans="2:3" x14ac:dyDescent="0.25">
      <c r="B163219" s="76"/>
      <c r="C163219" s="75"/>
    </row>
    <row r="163329" spans="2:3" x14ac:dyDescent="0.25">
      <c r="B163329" s="76"/>
      <c r="C163329" s="75"/>
    </row>
    <row r="163330" spans="2:3" x14ac:dyDescent="0.25">
      <c r="B163330" s="76"/>
      <c r="C163330" s="75"/>
    </row>
    <row r="163331" spans="2:3" x14ac:dyDescent="0.25">
      <c r="B163331" s="76"/>
      <c r="C163331" s="75"/>
    </row>
    <row r="163332" spans="2:3" x14ac:dyDescent="0.25">
      <c r="B163332" s="76"/>
      <c r="C163332" s="75"/>
    </row>
    <row r="163333" spans="2:3" x14ac:dyDescent="0.25">
      <c r="B163333" s="76"/>
      <c r="C163333" s="75"/>
    </row>
    <row r="163334" spans="2:3" x14ac:dyDescent="0.25">
      <c r="B163334" s="76"/>
      <c r="C163334" s="75"/>
    </row>
    <row r="163335" spans="2:3" x14ac:dyDescent="0.25">
      <c r="B163335" s="76"/>
      <c r="C163335" s="75"/>
    </row>
    <row r="163336" spans="2:3" x14ac:dyDescent="0.25">
      <c r="B163336" s="76"/>
      <c r="C163336" s="75"/>
    </row>
    <row r="163337" spans="2:3" x14ac:dyDescent="0.25">
      <c r="B163337" s="76"/>
      <c r="C163337" s="75"/>
    </row>
    <row r="163338" spans="2:3" x14ac:dyDescent="0.25">
      <c r="B163338" s="76"/>
      <c r="C163338" s="75"/>
    </row>
    <row r="163339" spans="2:3" x14ac:dyDescent="0.25">
      <c r="B163339" s="76"/>
      <c r="C163339" s="75"/>
    </row>
    <row r="163340" spans="2:3" x14ac:dyDescent="0.25">
      <c r="B163340" s="76"/>
      <c r="C163340" s="75"/>
    </row>
    <row r="163341" spans="2:3" x14ac:dyDescent="0.25">
      <c r="B163341" s="76"/>
      <c r="C163341" s="75"/>
    </row>
    <row r="163451" spans="2:3" x14ac:dyDescent="0.25">
      <c r="B163451" s="76"/>
      <c r="C163451" s="75"/>
    </row>
    <row r="163452" spans="2:3" x14ac:dyDescent="0.25">
      <c r="B163452" s="76"/>
      <c r="C163452" s="75"/>
    </row>
    <row r="163453" spans="2:3" x14ac:dyDescent="0.25">
      <c r="B163453" s="76"/>
      <c r="C163453" s="75"/>
    </row>
    <row r="163454" spans="2:3" x14ac:dyDescent="0.25">
      <c r="B163454" s="76"/>
      <c r="C163454" s="75"/>
    </row>
    <row r="163455" spans="2:3" x14ac:dyDescent="0.25">
      <c r="B163455" s="76"/>
      <c r="C163455" s="75"/>
    </row>
    <row r="163456" spans="2:3" x14ac:dyDescent="0.25">
      <c r="B163456" s="76"/>
      <c r="C163456" s="75"/>
    </row>
    <row r="163457" spans="2:3" x14ac:dyDescent="0.25">
      <c r="B163457" s="76"/>
      <c r="C163457" s="75"/>
    </row>
    <row r="163458" spans="2:3" x14ac:dyDescent="0.25">
      <c r="B163458" s="76"/>
      <c r="C163458" s="75"/>
    </row>
    <row r="163459" spans="2:3" x14ac:dyDescent="0.25">
      <c r="B163459" s="76"/>
      <c r="C163459" s="75"/>
    </row>
    <row r="163460" spans="2:3" x14ac:dyDescent="0.25">
      <c r="B163460" s="76"/>
      <c r="C163460" s="75"/>
    </row>
    <row r="163461" spans="2:3" x14ac:dyDescent="0.25">
      <c r="B163461" s="76"/>
      <c r="C163461" s="75"/>
    </row>
    <row r="163462" spans="2:3" x14ac:dyDescent="0.25">
      <c r="B163462" s="76"/>
      <c r="C163462" s="75"/>
    </row>
    <row r="163463" spans="2:3" x14ac:dyDescent="0.25">
      <c r="B163463" s="76"/>
      <c r="C163463" s="75"/>
    </row>
    <row r="163573" spans="2:3" x14ac:dyDescent="0.25">
      <c r="B163573" s="76"/>
      <c r="C163573" s="75"/>
    </row>
    <row r="163574" spans="2:3" x14ac:dyDescent="0.25">
      <c r="B163574" s="76"/>
      <c r="C163574" s="75"/>
    </row>
    <row r="163575" spans="2:3" x14ac:dyDescent="0.25">
      <c r="B163575" s="76"/>
      <c r="C163575" s="75"/>
    </row>
    <row r="163576" spans="2:3" x14ac:dyDescent="0.25">
      <c r="B163576" s="76"/>
      <c r="C163576" s="75"/>
    </row>
    <row r="163577" spans="2:3" x14ac:dyDescent="0.25">
      <c r="B163577" s="76"/>
      <c r="C163577" s="75"/>
    </row>
    <row r="163578" spans="2:3" x14ac:dyDescent="0.25">
      <c r="B163578" s="76"/>
      <c r="C163578" s="75"/>
    </row>
    <row r="163579" spans="2:3" x14ac:dyDescent="0.25">
      <c r="B163579" s="76"/>
      <c r="C163579" s="75"/>
    </row>
    <row r="163580" spans="2:3" x14ac:dyDescent="0.25">
      <c r="B163580" s="76"/>
      <c r="C163580" s="75"/>
    </row>
    <row r="163581" spans="2:3" x14ac:dyDescent="0.25">
      <c r="B163581" s="76"/>
      <c r="C163581" s="75"/>
    </row>
    <row r="163582" spans="2:3" x14ac:dyDescent="0.25">
      <c r="B163582" s="76"/>
      <c r="C163582" s="75"/>
    </row>
    <row r="163583" spans="2:3" x14ac:dyDescent="0.25">
      <c r="B163583" s="76"/>
      <c r="C163583" s="75"/>
    </row>
    <row r="163584" spans="2:3" x14ac:dyDescent="0.25">
      <c r="B163584" s="76"/>
      <c r="C163584" s="75"/>
    </row>
    <row r="163585" spans="2:3" x14ac:dyDescent="0.25">
      <c r="B163585" s="76"/>
      <c r="C163585" s="75"/>
    </row>
    <row r="163695" spans="2:3" x14ac:dyDescent="0.25">
      <c r="B163695" s="76"/>
      <c r="C163695" s="75"/>
    </row>
    <row r="163696" spans="2:3" x14ac:dyDescent="0.25">
      <c r="B163696" s="76"/>
      <c r="C163696" s="75"/>
    </row>
    <row r="163697" spans="2:3" x14ac:dyDescent="0.25">
      <c r="B163697" s="76"/>
      <c r="C163697" s="75"/>
    </row>
    <row r="163698" spans="2:3" x14ac:dyDescent="0.25">
      <c r="B163698" s="76"/>
      <c r="C163698" s="75"/>
    </row>
    <row r="163699" spans="2:3" x14ac:dyDescent="0.25">
      <c r="B163699" s="76"/>
      <c r="C163699" s="75"/>
    </row>
    <row r="163700" spans="2:3" x14ac:dyDescent="0.25">
      <c r="B163700" s="76"/>
      <c r="C163700" s="75"/>
    </row>
    <row r="163701" spans="2:3" x14ac:dyDescent="0.25">
      <c r="B163701" s="76"/>
      <c r="C163701" s="75"/>
    </row>
    <row r="163702" spans="2:3" x14ac:dyDescent="0.25">
      <c r="B163702" s="76"/>
      <c r="C163702" s="75"/>
    </row>
    <row r="163703" spans="2:3" x14ac:dyDescent="0.25">
      <c r="B163703" s="76"/>
      <c r="C163703" s="75"/>
    </row>
    <row r="163704" spans="2:3" x14ac:dyDescent="0.25">
      <c r="B163704" s="76"/>
      <c r="C163704" s="75"/>
    </row>
    <row r="163705" spans="2:3" x14ac:dyDescent="0.25">
      <c r="B163705" s="76"/>
      <c r="C163705" s="75"/>
    </row>
    <row r="163706" spans="2:3" x14ac:dyDescent="0.25">
      <c r="B163706" s="76"/>
      <c r="C163706" s="75"/>
    </row>
    <row r="163707" spans="2:3" x14ac:dyDescent="0.25">
      <c r="B163707" s="76"/>
      <c r="C163707" s="75"/>
    </row>
    <row r="163817" spans="2:3" x14ac:dyDescent="0.25">
      <c r="B163817" s="76"/>
      <c r="C163817" s="75"/>
    </row>
    <row r="163818" spans="2:3" x14ac:dyDescent="0.25">
      <c r="B163818" s="76"/>
      <c r="C163818" s="75"/>
    </row>
    <row r="163819" spans="2:3" x14ac:dyDescent="0.25">
      <c r="B163819" s="76"/>
      <c r="C163819" s="75"/>
    </row>
    <row r="163820" spans="2:3" x14ac:dyDescent="0.25">
      <c r="B163820" s="76"/>
      <c r="C163820" s="75"/>
    </row>
    <row r="163821" spans="2:3" x14ac:dyDescent="0.25">
      <c r="B163821" s="76"/>
      <c r="C163821" s="75"/>
    </row>
    <row r="163822" spans="2:3" x14ac:dyDescent="0.25">
      <c r="B163822" s="76"/>
      <c r="C163822" s="75"/>
    </row>
    <row r="163823" spans="2:3" x14ac:dyDescent="0.25">
      <c r="B163823" s="76"/>
      <c r="C163823" s="75"/>
    </row>
    <row r="163824" spans="2:3" x14ac:dyDescent="0.25">
      <c r="B163824" s="76"/>
      <c r="C163824" s="75"/>
    </row>
    <row r="163825" spans="2:3" x14ac:dyDescent="0.25">
      <c r="B163825" s="76"/>
      <c r="C163825" s="75"/>
    </row>
    <row r="163826" spans="2:3" x14ac:dyDescent="0.25">
      <c r="B163826" s="76"/>
      <c r="C163826" s="75"/>
    </row>
    <row r="163827" spans="2:3" x14ac:dyDescent="0.25">
      <c r="B163827" s="76"/>
      <c r="C163827" s="75"/>
    </row>
    <row r="163828" spans="2:3" x14ac:dyDescent="0.25">
      <c r="B163828" s="76"/>
      <c r="C163828" s="75"/>
    </row>
    <row r="163829" spans="2:3" x14ac:dyDescent="0.25">
      <c r="B163829" s="76"/>
      <c r="C163829" s="75"/>
    </row>
    <row r="163939" spans="2:3" x14ac:dyDescent="0.25">
      <c r="B163939" s="76"/>
      <c r="C163939" s="75"/>
    </row>
    <row r="163940" spans="2:3" x14ac:dyDescent="0.25">
      <c r="B163940" s="76"/>
      <c r="C163940" s="75"/>
    </row>
    <row r="163941" spans="2:3" x14ac:dyDescent="0.25">
      <c r="B163941" s="76"/>
      <c r="C163941" s="75"/>
    </row>
    <row r="163942" spans="2:3" x14ac:dyDescent="0.25">
      <c r="B163942" s="76"/>
      <c r="C163942" s="75"/>
    </row>
    <row r="163943" spans="2:3" x14ac:dyDescent="0.25">
      <c r="B163943" s="76"/>
      <c r="C163943" s="75"/>
    </row>
    <row r="163944" spans="2:3" x14ac:dyDescent="0.25">
      <c r="B163944" s="76"/>
      <c r="C163944" s="75"/>
    </row>
    <row r="163945" spans="2:3" x14ac:dyDescent="0.25">
      <c r="B163945" s="76"/>
      <c r="C163945" s="75"/>
    </row>
    <row r="163946" spans="2:3" x14ac:dyDescent="0.25">
      <c r="B163946" s="76"/>
      <c r="C163946" s="75"/>
    </row>
    <row r="163947" spans="2:3" x14ac:dyDescent="0.25">
      <c r="B163947" s="76"/>
      <c r="C163947" s="75"/>
    </row>
    <row r="163948" spans="2:3" x14ac:dyDescent="0.25">
      <c r="B163948" s="76"/>
      <c r="C163948" s="75"/>
    </row>
    <row r="163949" spans="2:3" x14ac:dyDescent="0.25">
      <c r="B163949" s="76"/>
      <c r="C163949" s="75"/>
    </row>
    <row r="163950" spans="2:3" x14ac:dyDescent="0.25">
      <c r="B163950" s="76"/>
      <c r="C163950" s="75"/>
    </row>
    <row r="163951" spans="2:3" x14ac:dyDescent="0.25">
      <c r="B163951" s="76"/>
      <c r="C163951" s="75"/>
    </row>
    <row r="164061" spans="2:3" x14ac:dyDescent="0.25">
      <c r="B164061" s="76"/>
      <c r="C164061" s="75"/>
    </row>
    <row r="164062" spans="2:3" x14ac:dyDescent="0.25">
      <c r="B164062" s="76"/>
      <c r="C164062" s="75"/>
    </row>
    <row r="164063" spans="2:3" x14ac:dyDescent="0.25">
      <c r="B164063" s="76"/>
      <c r="C164063" s="75"/>
    </row>
    <row r="164064" spans="2:3" x14ac:dyDescent="0.25">
      <c r="B164064" s="76"/>
      <c r="C164064" s="75"/>
    </row>
    <row r="164065" spans="2:3" x14ac:dyDescent="0.25">
      <c r="B164065" s="76"/>
      <c r="C164065" s="75"/>
    </row>
    <row r="164066" spans="2:3" x14ac:dyDescent="0.25">
      <c r="B164066" s="76"/>
      <c r="C164066" s="75"/>
    </row>
    <row r="164067" spans="2:3" x14ac:dyDescent="0.25">
      <c r="B164067" s="76"/>
      <c r="C164067" s="75"/>
    </row>
    <row r="164068" spans="2:3" x14ac:dyDescent="0.25">
      <c r="B164068" s="76"/>
      <c r="C164068" s="75"/>
    </row>
    <row r="164069" spans="2:3" x14ac:dyDescent="0.25">
      <c r="B164069" s="76"/>
      <c r="C164069" s="75"/>
    </row>
    <row r="164070" spans="2:3" x14ac:dyDescent="0.25">
      <c r="B164070" s="76"/>
      <c r="C164070" s="75"/>
    </row>
    <row r="164071" spans="2:3" x14ac:dyDescent="0.25">
      <c r="B164071" s="76"/>
      <c r="C164071" s="75"/>
    </row>
    <row r="164072" spans="2:3" x14ac:dyDescent="0.25">
      <c r="B164072" s="76"/>
      <c r="C164072" s="75"/>
    </row>
    <row r="164073" spans="2:3" x14ac:dyDescent="0.25">
      <c r="B164073" s="76"/>
      <c r="C164073" s="75"/>
    </row>
    <row r="164183" spans="2:3" x14ac:dyDescent="0.25">
      <c r="B164183" s="76"/>
      <c r="C164183" s="75"/>
    </row>
    <row r="164184" spans="2:3" x14ac:dyDescent="0.25">
      <c r="B164184" s="76"/>
      <c r="C164184" s="75"/>
    </row>
    <row r="164185" spans="2:3" x14ac:dyDescent="0.25">
      <c r="B164185" s="76"/>
      <c r="C164185" s="75"/>
    </row>
    <row r="164186" spans="2:3" x14ac:dyDescent="0.25">
      <c r="B164186" s="76"/>
      <c r="C164186" s="75"/>
    </row>
    <row r="164187" spans="2:3" x14ac:dyDescent="0.25">
      <c r="B164187" s="76"/>
      <c r="C164187" s="75"/>
    </row>
    <row r="164188" spans="2:3" x14ac:dyDescent="0.25">
      <c r="B164188" s="76"/>
      <c r="C164188" s="75"/>
    </row>
    <row r="164189" spans="2:3" x14ac:dyDescent="0.25">
      <c r="B164189" s="76"/>
      <c r="C164189" s="75"/>
    </row>
    <row r="164190" spans="2:3" x14ac:dyDescent="0.25">
      <c r="B164190" s="76"/>
      <c r="C164190" s="75"/>
    </row>
    <row r="164191" spans="2:3" x14ac:dyDescent="0.25">
      <c r="B164191" s="76"/>
      <c r="C164191" s="75"/>
    </row>
    <row r="164192" spans="2:3" x14ac:dyDescent="0.25">
      <c r="B164192" s="76"/>
      <c r="C164192" s="75"/>
    </row>
    <row r="164193" spans="2:3" x14ac:dyDescent="0.25">
      <c r="B164193" s="76"/>
      <c r="C164193" s="75"/>
    </row>
    <row r="164194" spans="2:3" x14ac:dyDescent="0.25">
      <c r="B164194" s="76"/>
      <c r="C164194" s="75"/>
    </row>
    <row r="164195" spans="2:3" x14ac:dyDescent="0.25">
      <c r="B164195" s="76"/>
      <c r="C164195" s="75"/>
    </row>
    <row r="164305" spans="2:3" x14ac:dyDescent="0.25">
      <c r="B164305" s="76"/>
      <c r="C164305" s="75"/>
    </row>
    <row r="164306" spans="2:3" x14ac:dyDescent="0.25">
      <c r="B164306" s="76"/>
      <c r="C164306" s="75"/>
    </row>
    <row r="164307" spans="2:3" x14ac:dyDescent="0.25">
      <c r="B164307" s="76"/>
      <c r="C164307" s="75"/>
    </row>
    <row r="164308" spans="2:3" x14ac:dyDescent="0.25">
      <c r="B164308" s="76"/>
      <c r="C164308" s="75"/>
    </row>
    <row r="164309" spans="2:3" x14ac:dyDescent="0.25">
      <c r="B164309" s="76"/>
      <c r="C164309" s="75"/>
    </row>
    <row r="164310" spans="2:3" x14ac:dyDescent="0.25">
      <c r="B164310" s="76"/>
      <c r="C164310" s="75"/>
    </row>
    <row r="164311" spans="2:3" x14ac:dyDescent="0.25">
      <c r="B164311" s="76"/>
      <c r="C164311" s="75"/>
    </row>
    <row r="164312" spans="2:3" x14ac:dyDescent="0.25">
      <c r="B164312" s="76"/>
      <c r="C164312" s="75"/>
    </row>
    <row r="164313" spans="2:3" x14ac:dyDescent="0.25">
      <c r="B164313" s="76"/>
      <c r="C164313" s="75"/>
    </row>
    <row r="164314" spans="2:3" x14ac:dyDescent="0.25">
      <c r="B164314" s="76"/>
      <c r="C164314" s="75"/>
    </row>
    <row r="164315" spans="2:3" x14ac:dyDescent="0.25">
      <c r="B164315" s="76"/>
      <c r="C164315" s="75"/>
    </row>
    <row r="164316" spans="2:3" x14ac:dyDescent="0.25">
      <c r="B164316" s="76"/>
      <c r="C164316" s="75"/>
    </row>
    <row r="164317" spans="2:3" x14ac:dyDescent="0.25">
      <c r="B164317" s="76"/>
      <c r="C164317" s="75"/>
    </row>
    <row r="164427" spans="2:3" x14ac:dyDescent="0.25">
      <c r="B164427" s="76"/>
      <c r="C164427" s="75"/>
    </row>
    <row r="164428" spans="2:3" x14ac:dyDescent="0.25">
      <c r="B164428" s="76"/>
      <c r="C164428" s="75"/>
    </row>
    <row r="164429" spans="2:3" x14ac:dyDescent="0.25">
      <c r="B164429" s="76"/>
      <c r="C164429" s="75"/>
    </row>
    <row r="164430" spans="2:3" x14ac:dyDescent="0.25">
      <c r="B164430" s="76"/>
      <c r="C164430" s="75"/>
    </row>
    <row r="164431" spans="2:3" x14ac:dyDescent="0.25">
      <c r="B164431" s="76"/>
      <c r="C164431" s="75"/>
    </row>
    <row r="164432" spans="2:3" x14ac:dyDescent="0.25">
      <c r="B164432" s="76"/>
      <c r="C164432" s="75"/>
    </row>
    <row r="164433" spans="2:3" x14ac:dyDescent="0.25">
      <c r="B164433" s="76"/>
      <c r="C164433" s="75"/>
    </row>
    <row r="164434" spans="2:3" x14ac:dyDescent="0.25">
      <c r="B164434" s="76"/>
      <c r="C164434" s="75"/>
    </row>
    <row r="164435" spans="2:3" x14ac:dyDescent="0.25">
      <c r="B164435" s="76"/>
      <c r="C164435" s="75"/>
    </row>
    <row r="164436" spans="2:3" x14ac:dyDescent="0.25">
      <c r="B164436" s="76"/>
      <c r="C164436" s="75"/>
    </row>
    <row r="164437" spans="2:3" x14ac:dyDescent="0.25">
      <c r="B164437" s="76"/>
      <c r="C164437" s="75"/>
    </row>
    <row r="164438" spans="2:3" x14ac:dyDescent="0.25">
      <c r="B164438" s="76"/>
      <c r="C164438" s="75"/>
    </row>
    <row r="164439" spans="2:3" x14ac:dyDescent="0.25">
      <c r="B164439" s="76"/>
      <c r="C164439" s="75"/>
    </row>
    <row r="164549" spans="2:3" x14ac:dyDescent="0.25">
      <c r="B164549" s="76"/>
      <c r="C164549" s="75"/>
    </row>
    <row r="164550" spans="2:3" x14ac:dyDescent="0.25">
      <c r="B164550" s="76"/>
      <c r="C164550" s="75"/>
    </row>
    <row r="164551" spans="2:3" x14ac:dyDescent="0.25">
      <c r="B164551" s="76"/>
      <c r="C164551" s="75"/>
    </row>
    <row r="164552" spans="2:3" x14ac:dyDescent="0.25">
      <c r="B164552" s="76"/>
      <c r="C164552" s="75"/>
    </row>
    <row r="164553" spans="2:3" x14ac:dyDescent="0.25">
      <c r="B164553" s="76"/>
      <c r="C164553" s="75"/>
    </row>
    <row r="164554" spans="2:3" x14ac:dyDescent="0.25">
      <c r="B164554" s="76"/>
      <c r="C164554" s="75"/>
    </row>
    <row r="164555" spans="2:3" x14ac:dyDescent="0.25">
      <c r="B164555" s="76"/>
      <c r="C164555" s="75"/>
    </row>
    <row r="164556" spans="2:3" x14ac:dyDescent="0.25">
      <c r="B164556" s="76"/>
      <c r="C164556" s="75"/>
    </row>
    <row r="164557" spans="2:3" x14ac:dyDescent="0.25">
      <c r="B164557" s="76"/>
      <c r="C164557" s="75"/>
    </row>
    <row r="164558" spans="2:3" x14ac:dyDescent="0.25">
      <c r="B164558" s="76"/>
      <c r="C164558" s="75"/>
    </row>
    <row r="164559" spans="2:3" x14ac:dyDescent="0.25">
      <c r="B164559" s="76"/>
      <c r="C164559" s="75"/>
    </row>
    <row r="164560" spans="2:3" x14ac:dyDescent="0.25">
      <c r="B164560" s="76"/>
      <c r="C164560" s="75"/>
    </row>
    <row r="164561" spans="2:3" x14ac:dyDescent="0.25">
      <c r="B164561" s="76"/>
      <c r="C164561" s="75"/>
    </row>
    <row r="164671" spans="2:3" x14ac:dyDescent="0.25">
      <c r="B164671" s="76"/>
      <c r="C164671" s="75"/>
    </row>
    <row r="164672" spans="2:3" x14ac:dyDescent="0.25">
      <c r="B164672" s="76"/>
      <c r="C164672" s="75"/>
    </row>
    <row r="164673" spans="2:3" x14ac:dyDescent="0.25">
      <c r="B164673" s="76"/>
      <c r="C164673" s="75"/>
    </row>
    <row r="164674" spans="2:3" x14ac:dyDescent="0.25">
      <c r="B164674" s="76"/>
      <c r="C164674" s="75"/>
    </row>
    <row r="164675" spans="2:3" x14ac:dyDescent="0.25">
      <c r="B164675" s="76"/>
      <c r="C164675" s="75"/>
    </row>
    <row r="164676" spans="2:3" x14ac:dyDescent="0.25">
      <c r="B164676" s="76"/>
      <c r="C164676" s="75"/>
    </row>
    <row r="164677" spans="2:3" x14ac:dyDescent="0.25">
      <c r="B164677" s="76"/>
      <c r="C164677" s="75"/>
    </row>
    <row r="164678" spans="2:3" x14ac:dyDescent="0.25">
      <c r="B164678" s="76"/>
      <c r="C164678" s="75"/>
    </row>
    <row r="164679" spans="2:3" x14ac:dyDescent="0.25">
      <c r="B164679" s="76"/>
      <c r="C164679" s="75"/>
    </row>
    <row r="164680" spans="2:3" x14ac:dyDescent="0.25">
      <c r="B164680" s="76"/>
      <c r="C164680" s="75"/>
    </row>
    <row r="164681" spans="2:3" x14ac:dyDescent="0.25">
      <c r="B164681" s="76"/>
      <c r="C164681" s="75"/>
    </row>
    <row r="164682" spans="2:3" x14ac:dyDescent="0.25">
      <c r="B164682" s="76"/>
      <c r="C164682" s="75"/>
    </row>
    <row r="164683" spans="2:3" x14ac:dyDescent="0.25">
      <c r="B164683" s="76"/>
      <c r="C164683" s="75"/>
    </row>
    <row r="164793" spans="2:3" x14ac:dyDescent="0.25">
      <c r="B164793" s="76"/>
      <c r="C164793" s="75"/>
    </row>
    <row r="164794" spans="2:3" x14ac:dyDescent="0.25">
      <c r="B164794" s="76"/>
      <c r="C164794" s="75"/>
    </row>
    <row r="164795" spans="2:3" x14ac:dyDescent="0.25">
      <c r="B164795" s="76"/>
      <c r="C164795" s="75"/>
    </row>
    <row r="164796" spans="2:3" x14ac:dyDescent="0.25">
      <c r="B164796" s="76"/>
      <c r="C164796" s="75"/>
    </row>
    <row r="164797" spans="2:3" x14ac:dyDescent="0.25">
      <c r="B164797" s="76"/>
      <c r="C164797" s="75"/>
    </row>
    <row r="164798" spans="2:3" x14ac:dyDescent="0.25">
      <c r="B164798" s="76"/>
      <c r="C164798" s="75"/>
    </row>
    <row r="164799" spans="2:3" x14ac:dyDescent="0.25">
      <c r="B164799" s="76"/>
      <c r="C164799" s="75"/>
    </row>
    <row r="164800" spans="2:3" x14ac:dyDescent="0.25">
      <c r="B164800" s="76"/>
      <c r="C164800" s="75"/>
    </row>
    <row r="164801" spans="2:3" x14ac:dyDescent="0.25">
      <c r="B164801" s="76"/>
      <c r="C164801" s="75"/>
    </row>
    <row r="164802" spans="2:3" x14ac:dyDescent="0.25">
      <c r="B164802" s="76"/>
      <c r="C164802" s="75"/>
    </row>
    <row r="164803" spans="2:3" x14ac:dyDescent="0.25">
      <c r="B164803" s="76"/>
      <c r="C164803" s="75"/>
    </row>
    <row r="164804" spans="2:3" x14ac:dyDescent="0.25">
      <c r="B164804" s="76"/>
      <c r="C164804" s="75"/>
    </row>
    <row r="164805" spans="2:3" x14ac:dyDescent="0.25">
      <c r="B164805" s="76"/>
      <c r="C164805" s="75"/>
    </row>
    <row r="164915" spans="2:3" x14ac:dyDescent="0.25">
      <c r="B164915" s="76"/>
      <c r="C164915" s="75"/>
    </row>
    <row r="164916" spans="2:3" x14ac:dyDescent="0.25">
      <c r="B164916" s="76"/>
      <c r="C164916" s="75"/>
    </row>
    <row r="164917" spans="2:3" x14ac:dyDescent="0.25">
      <c r="B164917" s="76"/>
      <c r="C164917" s="75"/>
    </row>
    <row r="164918" spans="2:3" x14ac:dyDescent="0.25">
      <c r="B164918" s="76"/>
      <c r="C164918" s="75"/>
    </row>
    <row r="164919" spans="2:3" x14ac:dyDescent="0.25">
      <c r="B164919" s="76"/>
      <c r="C164919" s="75"/>
    </row>
    <row r="164920" spans="2:3" x14ac:dyDescent="0.25">
      <c r="B164920" s="76"/>
      <c r="C164920" s="75"/>
    </row>
    <row r="164921" spans="2:3" x14ac:dyDescent="0.25">
      <c r="B164921" s="76"/>
      <c r="C164921" s="75"/>
    </row>
    <row r="164922" spans="2:3" x14ac:dyDescent="0.25">
      <c r="B164922" s="76"/>
      <c r="C164922" s="75"/>
    </row>
    <row r="164923" spans="2:3" x14ac:dyDescent="0.25">
      <c r="B164923" s="76"/>
      <c r="C164923" s="75"/>
    </row>
    <row r="164924" spans="2:3" x14ac:dyDescent="0.25">
      <c r="B164924" s="76"/>
      <c r="C164924" s="75"/>
    </row>
    <row r="164925" spans="2:3" x14ac:dyDescent="0.25">
      <c r="B164925" s="76"/>
      <c r="C164925" s="75"/>
    </row>
    <row r="164926" spans="2:3" x14ac:dyDescent="0.25">
      <c r="B164926" s="76"/>
      <c r="C164926" s="75"/>
    </row>
    <row r="164927" spans="2:3" x14ac:dyDescent="0.25">
      <c r="B164927" s="76"/>
      <c r="C164927" s="75"/>
    </row>
    <row r="165037" spans="2:3" x14ac:dyDescent="0.25">
      <c r="B165037" s="76"/>
      <c r="C165037" s="75"/>
    </row>
    <row r="165038" spans="2:3" x14ac:dyDescent="0.25">
      <c r="B165038" s="76"/>
      <c r="C165038" s="75"/>
    </row>
    <row r="165039" spans="2:3" x14ac:dyDescent="0.25">
      <c r="B165039" s="76"/>
      <c r="C165039" s="75"/>
    </row>
    <row r="165040" spans="2:3" x14ac:dyDescent="0.25">
      <c r="B165040" s="76"/>
      <c r="C165040" s="75"/>
    </row>
    <row r="165041" spans="2:3" x14ac:dyDescent="0.25">
      <c r="B165041" s="76"/>
      <c r="C165041" s="75"/>
    </row>
    <row r="165042" spans="2:3" x14ac:dyDescent="0.25">
      <c r="B165042" s="76"/>
      <c r="C165042" s="75"/>
    </row>
    <row r="165043" spans="2:3" x14ac:dyDescent="0.25">
      <c r="B165043" s="76"/>
      <c r="C165043" s="75"/>
    </row>
    <row r="165044" spans="2:3" x14ac:dyDescent="0.25">
      <c r="B165044" s="76"/>
      <c r="C165044" s="75"/>
    </row>
    <row r="165045" spans="2:3" x14ac:dyDescent="0.25">
      <c r="B165045" s="76"/>
      <c r="C165045" s="75"/>
    </row>
    <row r="165046" spans="2:3" x14ac:dyDescent="0.25">
      <c r="B165046" s="76"/>
      <c r="C165046" s="75"/>
    </row>
    <row r="165047" spans="2:3" x14ac:dyDescent="0.25">
      <c r="B165047" s="76"/>
      <c r="C165047" s="75"/>
    </row>
    <row r="165048" spans="2:3" x14ac:dyDescent="0.25">
      <c r="B165048" s="76"/>
      <c r="C165048" s="75"/>
    </row>
    <row r="165049" spans="2:3" x14ac:dyDescent="0.25">
      <c r="B165049" s="76"/>
      <c r="C165049" s="75"/>
    </row>
    <row r="165159" spans="2:3" x14ac:dyDescent="0.25">
      <c r="B165159" s="76"/>
      <c r="C165159" s="75"/>
    </row>
    <row r="165160" spans="2:3" x14ac:dyDescent="0.25">
      <c r="B165160" s="76"/>
      <c r="C165160" s="75"/>
    </row>
    <row r="165161" spans="2:3" x14ac:dyDescent="0.25">
      <c r="B165161" s="76"/>
      <c r="C165161" s="75"/>
    </row>
    <row r="165162" spans="2:3" x14ac:dyDescent="0.25">
      <c r="B165162" s="76"/>
      <c r="C165162" s="75"/>
    </row>
    <row r="165163" spans="2:3" x14ac:dyDescent="0.25">
      <c r="B165163" s="76"/>
      <c r="C165163" s="75"/>
    </row>
    <row r="165164" spans="2:3" x14ac:dyDescent="0.25">
      <c r="B165164" s="76"/>
      <c r="C165164" s="75"/>
    </row>
    <row r="165165" spans="2:3" x14ac:dyDescent="0.25">
      <c r="B165165" s="76"/>
      <c r="C165165" s="75"/>
    </row>
    <row r="165166" spans="2:3" x14ac:dyDescent="0.25">
      <c r="B165166" s="76"/>
      <c r="C165166" s="75"/>
    </row>
    <row r="165167" spans="2:3" x14ac:dyDescent="0.25">
      <c r="B165167" s="76"/>
      <c r="C165167" s="75"/>
    </row>
    <row r="165168" spans="2:3" x14ac:dyDescent="0.25">
      <c r="B165168" s="76"/>
      <c r="C165168" s="75"/>
    </row>
    <row r="165169" spans="2:3" x14ac:dyDescent="0.25">
      <c r="B165169" s="76"/>
      <c r="C165169" s="75"/>
    </row>
    <row r="165170" spans="2:3" x14ac:dyDescent="0.25">
      <c r="B165170" s="76"/>
      <c r="C165170" s="75"/>
    </row>
    <row r="165171" spans="2:3" x14ac:dyDescent="0.25">
      <c r="B165171" s="76"/>
      <c r="C165171" s="75"/>
    </row>
    <row r="165281" spans="2:3" x14ac:dyDescent="0.25">
      <c r="B165281" s="76"/>
      <c r="C165281" s="75"/>
    </row>
    <row r="165282" spans="2:3" x14ac:dyDescent="0.25">
      <c r="B165282" s="76"/>
      <c r="C165282" s="75"/>
    </row>
    <row r="165283" spans="2:3" x14ac:dyDescent="0.25">
      <c r="B165283" s="76"/>
      <c r="C165283" s="75"/>
    </row>
    <row r="165284" spans="2:3" x14ac:dyDescent="0.25">
      <c r="B165284" s="76"/>
      <c r="C165284" s="75"/>
    </row>
    <row r="165285" spans="2:3" x14ac:dyDescent="0.25">
      <c r="B165285" s="76"/>
      <c r="C165285" s="75"/>
    </row>
    <row r="165286" spans="2:3" x14ac:dyDescent="0.25">
      <c r="B165286" s="76"/>
      <c r="C165286" s="75"/>
    </row>
    <row r="165287" spans="2:3" x14ac:dyDescent="0.25">
      <c r="B165287" s="76"/>
      <c r="C165287" s="75"/>
    </row>
    <row r="165288" spans="2:3" x14ac:dyDescent="0.25">
      <c r="B165288" s="76"/>
      <c r="C165288" s="75"/>
    </row>
    <row r="165289" spans="2:3" x14ac:dyDescent="0.25">
      <c r="B165289" s="76"/>
      <c r="C165289" s="75"/>
    </row>
    <row r="165290" spans="2:3" x14ac:dyDescent="0.25">
      <c r="B165290" s="76"/>
      <c r="C165290" s="75"/>
    </row>
    <row r="165291" spans="2:3" x14ac:dyDescent="0.25">
      <c r="B165291" s="76"/>
      <c r="C165291" s="75"/>
    </row>
    <row r="165292" spans="2:3" x14ac:dyDescent="0.25">
      <c r="B165292" s="76"/>
      <c r="C165292" s="75"/>
    </row>
    <row r="165293" spans="2:3" x14ac:dyDescent="0.25">
      <c r="B165293" s="76"/>
      <c r="C165293" s="75"/>
    </row>
    <row r="165403" spans="2:3" x14ac:dyDescent="0.25">
      <c r="B165403" s="76"/>
      <c r="C165403" s="75"/>
    </row>
    <row r="165404" spans="2:3" x14ac:dyDescent="0.25">
      <c r="B165404" s="76"/>
      <c r="C165404" s="75"/>
    </row>
    <row r="165405" spans="2:3" x14ac:dyDescent="0.25">
      <c r="B165405" s="76"/>
      <c r="C165405" s="75"/>
    </row>
    <row r="165406" spans="2:3" x14ac:dyDescent="0.25">
      <c r="B165406" s="76"/>
      <c r="C165406" s="75"/>
    </row>
    <row r="165407" spans="2:3" x14ac:dyDescent="0.25">
      <c r="B165407" s="76"/>
      <c r="C165407" s="75"/>
    </row>
    <row r="165408" spans="2:3" x14ac:dyDescent="0.25">
      <c r="B165408" s="76"/>
      <c r="C165408" s="75"/>
    </row>
    <row r="165409" spans="2:3" x14ac:dyDescent="0.25">
      <c r="B165409" s="76"/>
      <c r="C165409" s="75"/>
    </row>
    <row r="165410" spans="2:3" x14ac:dyDescent="0.25">
      <c r="B165410" s="76"/>
      <c r="C165410" s="75"/>
    </row>
    <row r="165411" spans="2:3" x14ac:dyDescent="0.25">
      <c r="B165411" s="76"/>
      <c r="C165411" s="75"/>
    </row>
    <row r="165412" spans="2:3" x14ac:dyDescent="0.25">
      <c r="B165412" s="76"/>
      <c r="C165412" s="75"/>
    </row>
    <row r="165413" spans="2:3" x14ac:dyDescent="0.25">
      <c r="B165413" s="76"/>
      <c r="C165413" s="75"/>
    </row>
    <row r="165414" spans="2:3" x14ac:dyDescent="0.25">
      <c r="B165414" s="76"/>
      <c r="C165414" s="75"/>
    </row>
    <row r="165415" spans="2:3" x14ac:dyDescent="0.25">
      <c r="B165415" s="76"/>
      <c r="C165415" s="75"/>
    </row>
    <row r="165525" spans="2:3" x14ac:dyDescent="0.25">
      <c r="B165525" s="76"/>
      <c r="C165525" s="75"/>
    </row>
    <row r="165526" spans="2:3" x14ac:dyDescent="0.25">
      <c r="B165526" s="76"/>
      <c r="C165526" s="75"/>
    </row>
    <row r="165527" spans="2:3" x14ac:dyDescent="0.25">
      <c r="B165527" s="76"/>
      <c r="C165527" s="75"/>
    </row>
    <row r="165528" spans="2:3" x14ac:dyDescent="0.25">
      <c r="B165528" s="76"/>
      <c r="C165528" s="75"/>
    </row>
    <row r="165529" spans="2:3" x14ac:dyDescent="0.25">
      <c r="B165529" s="76"/>
      <c r="C165529" s="75"/>
    </row>
    <row r="165530" spans="2:3" x14ac:dyDescent="0.25">
      <c r="B165530" s="76"/>
      <c r="C165530" s="75"/>
    </row>
    <row r="165531" spans="2:3" x14ac:dyDescent="0.25">
      <c r="B165531" s="76"/>
      <c r="C165531" s="75"/>
    </row>
    <row r="165532" spans="2:3" x14ac:dyDescent="0.25">
      <c r="B165532" s="76"/>
      <c r="C165532" s="75"/>
    </row>
    <row r="165533" spans="2:3" x14ac:dyDescent="0.25">
      <c r="B165533" s="76"/>
      <c r="C165533" s="75"/>
    </row>
    <row r="165534" spans="2:3" x14ac:dyDescent="0.25">
      <c r="B165534" s="76"/>
      <c r="C165534" s="75"/>
    </row>
    <row r="165535" spans="2:3" x14ac:dyDescent="0.25">
      <c r="B165535" s="76"/>
      <c r="C165535" s="75"/>
    </row>
    <row r="165536" spans="2:3" x14ac:dyDescent="0.25">
      <c r="B165536" s="76"/>
      <c r="C165536" s="75"/>
    </row>
    <row r="165537" spans="2:3" x14ac:dyDescent="0.25">
      <c r="B165537" s="76"/>
      <c r="C165537" s="75"/>
    </row>
    <row r="165647" spans="2:3" x14ac:dyDescent="0.25">
      <c r="B165647" s="76"/>
      <c r="C165647" s="75"/>
    </row>
    <row r="165648" spans="2:3" x14ac:dyDescent="0.25">
      <c r="B165648" s="76"/>
      <c r="C165648" s="75"/>
    </row>
    <row r="165649" spans="2:3" x14ac:dyDescent="0.25">
      <c r="B165649" s="76"/>
      <c r="C165649" s="75"/>
    </row>
    <row r="165650" spans="2:3" x14ac:dyDescent="0.25">
      <c r="B165650" s="76"/>
      <c r="C165650" s="75"/>
    </row>
    <row r="165651" spans="2:3" x14ac:dyDescent="0.25">
      <c r="B165651" s="76"/>
      <c r="C165651" s="75"/>
    </row>
    <row r="165652" spans="2:3" x14ac:dyDescent="0.25">
      <c r="B165652" s="76"/>
      <c r="C165652" s="75"/>
    </row>
    <row r="165653" spans="2:3" x14ac:dyDescent="0.25">
      <c r="B165653" s="76"/>
      <c r="C165653" s="75"/>
    </row>
    <row r="165654" spans="2:3" x14ac:dyDescent="0.25">
      <c r="B165654" s="76"/>
      <c r="C165654" s="75"/>
    </row>
    <row r="165655" spans="2:3" x14ac:dyDescent="0.25">
      <c r="B165655" s="76"/>
      <c r="C165655" s="75"/>
    </row>
    <row r="165656" spans="2:3" x14ac:dyDescent="0.25">
      <c r="B165656" s="76"/>
      <c r="C165656" s="75"/>
    </row>
    <row r="165657" spans="2:3" x14ac:dyDescent="0.25">
      <c r="B165657" s="76"/>
      <c r="C165657" s="75"/>
    </row>
    <row r="165658" spans="2:3" x14ac:dyDescent="0.25">
      <c r="B165658" s="76"/>
      <c r="C165658" s="75"/>
    </row>
    <row r="165659" spans="2:3" x14ac:dyDescent="0.25">
      <c r="B165659" s="76"/>
      <c r="C165659" s="75"/>
    </row>
    <row r="165769" spans="2:3" x14ac:dyDescent="0.25">
      <c r="B165769" s="76"/>
      <c r="C165769" s="75"/>
    </row>
    <row r="165770" spans="2:3" x14ac:dyDescent="0.25">
      <c r="B165770" s="76"/>
      <c r="C165770" s="75"/>
    </row>
    <row r="165771" spans="2:3" x14ac:dyDescent="0.25">
      <c r="B165771" s="76"/>
      <c r="C165771" s="75"/>
    </row>
    <row r="165772" spans="2:3" x14ac:dyDescent="0.25">
      <c r="B165772" s="76"/>
      <c r="C165772" s="75"/>
    </row>
    <row r="165773" spans="2:3" x14ac:dyDescent="0.25">
      <c r="B165773" s="76"/>
      <c r="C165773" s="75"/>
    </row>
    <row r="165774" spans="2:3" x14ac:dyDescent="0.25">
      <c r="B165774" s="76"/>
      <c r="C165774" s="75"/>
    </row>
    <row r="165775" spans="2:3" x14ac:dyDescent="0.25">
      <c r="B165775" s="76"/>
      <c r="C165775" s="75"/>
    </row>
    <row r="165776" spans="2:3" x14ac:dyDescent="0.25">
      <c r="B165776" s="76"/>
      <c r="C165776" s="75"/>
    </row>
    <row r="165777" spans="2:3" x14ac:dyDescent="0.25">
      <c r="B165777" s="76"/>
      <c r="C165777" s="75"/>
    </row>
    <row r="165778" spans="2:3" x14ac:dyDescent="0.25">
      <c r="B165778" s="76"/>
      <c r="C165778" s="75"/>
    </row>
    <row r="165779" spans="2:3" x14ac:dyDescent="0.25">
      <c r="B165779" s="76"/>
      <c r="C165779" s="75"/>
    </row>
    <row r="165780" spans="2:3" x14ac:dyDescent="0.25">
      <c r="B165780" s="76"/>
      <c r="C165780" s="75"/>
    </row>
    <row r="165781" spans="2:3" x14ac:dyDescent="0.25">
      <c r="B165781" s="76"/>
      <c r="C165781" s="75"/>
    </row>
    <row r="165891" spans="2:3" x14ac:dyDescent="0.25">
      <c r="B165891" s="76"/>
      <c r="C165891" s="75"/>
    </row>
    <row r="165892" spans="2:3" x14ac:dyDescent="0.25">
      <c r="B165892" s="76"/>
      <c r="C165892" s="75"/>
    </row>
    <row r="165893" spans="2:3" x14ac:dyDescent="0.25">
      <c r="B165893" s="76"/>
      <c r="C165893" s="75"/>
    </row>
    <row r="165894" spans="2:3" x14ac:dyDescent="0.25">
      <c r="B165894" s="76"/>
      <c r="C165894" s="75"/>
    </row>
    <row r="165895" spans="2:3" x14ac:dyDescent="0.25">
      <c r="B165895" s="76"/>
      <c r="C165895" s="75"/>
    </row>
    <row r="165896" spans="2:3" x14ac:dyDescent="0.25">
      <c r="B165896" s="76"/>
      <c r="C165896" s="75"/>
    </row>
    <row r="165897" spans="2:3" x14ac:dyDescent="0.25">
      <c r="B165897" s="76"/>
      <c r="C165897" s="75"/>
    </row>
    <row r="165898" spans="2:3" x14ac:dyDescent="0.25">
      <c r="B165898" s="76"/>
      <c r="C165898" s="75"/>
    </row>
    <row r="165899" spans="2:3" x14ac:dyDescent="0.25">
      <c r="B165899" s="76"/>
      <c r="C165899" s="75"/>
    </row>
    <row r="165900" spans="2:3" x14ac:dyDescent="0.25">
      <c r="B165900" s="76"/>
      <c r="C165900" s="75"/>
    </row>
    <row r="165901" spans="2:3" x14ac:dyDescent="0.25">
      <c r="B165901" s="76"/>
      <c r="C165901" s="75"/>
    </row>
    <row r="165902" spans="2:3" x14ac:dyDescent="0.25">
      <c r="B165902" s="76"/>
      <c r="C165902" s="75"/>
    </row>
    <row r="165903" spans="2:3" x14ac:dyDescent="0.25">
      <c r="B165903" s="76"/>
      <c r="C165903" s="75"/>
    </row>
    <row r="166013" spans="2:3" x14ac:dyDescent="0.25">
      <c r="B166013" s="76"/>
      <c r="C166013" s="75"/>
    </row>
    <row r="166014" spans="2:3" x14ac:dyDescent="0.25">
      <c r="B166014" s="76"/>
      <c r="C166014" s="75"/>
    </row>
    <row r="166015" spans="2:3" x14ac:dyDescent="0.25">
      <c r="B166015" s="76"/>
      <c r="C166015" s="75"/>
    </row>
    <row r="166016" spans="2:3" x14ac:dyDescent="0.25">
      <c r="B166016" s="76"/>
      <c r="C166016" s="75"/>
    </row>
    <row r="166017" spans="2:3" x14ac:dyDescent="0.25">
      <c r="B166017" s="76"/>
      <c r="C166017" s="75"/>
    </row>
    <row r="166018" spans="2:3" x14ac:dyDescent="0.25">
      <c r="B166018" s="76"/>
      <c r="C166018" s="75"/>
    </row>
    <row r="166019" spans="2:3" x14ac:dyDescent="0.25">
      <c r="B166019" s="76"/>
      <c r="C166019" s="75"/>
    </row>
    <row r="166020" spans="2:3" x14ac:dyDescent="0.25">
      <c r="B166020" s="76"/>
      <c r="C166020" s="75"/>
    </row>
    <row r="166021" spans="2:3" x14ac:dyDescent="0.25">
      <c r="B166021" s="76"/>
      <c r="C166021" s="75"/>
    </row>
    <row r="166022" spans="2:3" x14ac:dyDescent="0.25">
      <c r="B166022" s="76"/>
      <c r="C166022" s="75"/>
    </row>
    <row r="166023" spans="2:3" x14ac:dyDescent="0.25">
      <c r="B166023" s="76"/>
      <c r="C166023" s="75"/>
    </row>
    <row r="166024" spans="2:3" x14ac:dyDescent="0.25">
      <c r="B166024" s="76"/>
      <c r="C166024" s="75"/>
    </row>
    <row r="166025" spans="2:3" x14ac:dyDescent="0.25">
      <c r="B166025" s="76"/>
      <c r="C166025" s="75"/>
    </row>
    <row r="166135" spans="2:3" x14ac:dyDescent="0.25">
      <c r="B166135" s="76"/>
      <c r="C166135" s="75"/>
    </row>
    <row r="166136" spans="2:3" x14ac:dyDescent="0.25">
      <c r="B166136" s="76"/>
      <c r="C166136" s="75"/>
    </row>
    <row r="166137" spans="2:3" x14ac:dyDescent="0.25">
      <c r="B166137" s="76"/>
      <c r="C166137" s="75"/>
    </row>
    <row r="166138" spans="2:3" x14ac:dyDescent="0.25">
      <c r="B166138" s="76"/>
      <c r="C166138" s="75"/>
    </row>
    <row r="166139" spans="2:3" x14ac:dyDescent="0.25">
      <c r="B166139" s="76"/>
      <c r="C166139" s="75"/>
    </row>
    <row r="166140" spans="2:3" x14ac:dyDescent="0.25">
      <c r="B166140" s="76"/>
      <c r="C166140" s="75"/>
    </row>
    <row r="166141" spans="2:3" x14ac:dyDescent="0.25">
      <c r="B166141" s="76"/>
      <c r="C166141" s="75"/>
    </row>
    <row r="166142" spans="2:3" x14ac:dyDescent="0.25">
      <c r="B166142" s="76"/>
      <c r="C166142" s="75"/>
    </row>
    <row r="166143" spans="2:3" x14ac:dyDescent="0.25">
      <c r="B166143" s="76"/>
      <c r="C166143" s="75"/>
    </row>
    <row r="166144" spans="2:3" x14ac:dyDescent="0.25">
      <c r="B166144" s="76"/>
      <c r="C166144" s="75"/>
    </row>
    <row r="166145" spans="2:3" x14ac:dyDescent="0.25">
      <c r="B166145" s="76"/>
      <c r="C166145" s="75"/>
    </row>
    <row r="166146" spans="2:3" x14ac:dyDescent="0.25">
      <c r="B166146" s="76"/>
      <c r="C166146" s="75"/>
    </row>
    <row r="166147" spans="2:3" x14ac:dyDescent="0.25">
      <c r="B166147" s="76"/>
      <c r="C166147" s="75"/>
    </row>
    <row r="166257" spans="2:3" x14ac:dyDescent="0.25">
      <c r="B166257" s="76"/>
      <c r="C166257" s="75"/>
    </row>
    <row r="166258" spans="2:3" x14ac:dyDescent="0.25">
      <c r="B166258" s="76"/>
      <c r="C166258" s="75"/>
    </row>
    <row r="166259" spans="2:3" x14ac:dyDescent="0.25">
      <c r="B166259" s="76"/>
      <c r="C166259" s="75"/>
    </row>
    <row r="166260" spans="2:3" x14ac:dyDescent="0.25">
      <c r="B166260" s="76"/>
      <c r="C166260" s="75"/>
    </row>
    <row r="166261" spans="2:3" x14ac:dyDescent="0.25">
      <c r="B166261" s="76"/>
      <c r="C166261" s="75"/>
    </row>
    <row r="166262" spans="2:3" x14ac:dyDescent="0.25">
      <c r="B166262" s="76"/>
      <c r="C166262" s="75"/>
    </row>
    <row r="166263" spans="2:3" x14ac:dyDescent="0.25">
      <c r="B166263" s="76"/>
      <c r="C166263" s="75"/>
    </row>
    <row r="166264" spans="2:3" x14ac:dyDescent="0.25">
      <c r="B166264" s="76"/>
      <c r="C166264" s="75"/>
    </row>
    <row r="166265" spans="2:3" x14ac:dyDescent="0.25">
      <c r="B166265" s="76"/>
      <c r="C166265" s="75"/>
    </row>
    <row r="166266" spans="2:3" x14ac:dyDescent="0.25">
      <c r="B166266" s="76"/>
      <c r="C166266" s="75"/>
    </row>
    <row r="166267" spans="2:3" x14ac:dyDescent="0.25">
      <c r="B166267" s="76"/>
      <c r="C166267" s="75"/>
    </row>
    <row r="166268" spans="2:3" x14ac:dyDescent="0.25">
      <c r="B166268" s="76"/>
      <c r="C166268" s="75"/>
    </row>
    <row r="166269" spans="2:3" x14ac:dyDescent="0.25">
      <c r="B166269" s="76"/>
      <c r="C166269" s="75"/>
    </row>
    <row r="166379" spans="2:3" x14ac:dyDescent="0.25">
      <c r="B166379" s="76"/>
      <c r="C166379" s="75"/>
    </row>
    <row r="166380" spans="2:3" x14ac:dyDescent="0.25">
      <c r="B166380" s="76"/>
      <c r="C166380" s="75"/>
    </row>
    <row r="166381" spans="2:3" x14ac:dyDescent="0.25">
      <c r="B166381" s="76"/>
      <c r="C166381" s="75"/>
    </row>
    <row r="166382" spans="2:3" x14ac:dyDescent="0.25">
      <c r="B166382" s="76"/>
      <c r="C166382" s="75"/>
    </row>
    <row r="166383" spans="2:3" x14ac:dyDescent="0.25">
      <c r="B166383" s="76"/>
      <c r="C166383" s="75"/>
    </row>
    <row r="166384" spans="2:3" x14ac:dyDescent="0.25">
      <c r="B166384" s="76"/>
      <c r="C166384" s="75"/>
    </row>
    <row r="166385" spans="2:3" x14ac:dyDescent="0.25">
      <c r="B166385" s="76"/>
      <c r="C166385" s="75"/>
    </row>
    <row r="166386" spans="2:3" x14ac:dyDescent="0.25">
      <c r="B166386" s="76"/>
      <c r="C166386" s="75"/>
    </row>
    <row r="166387" spans="2:3" x14ac:dyDescent="0.25">
      <c r="B166387" s="76"/>
      <c r="C166387" s="75"/>
    </row>
    <row r="166388" spans="2:3" x14ac:dyDescent="0.25">
      <c r="B166388" s="76"/>
      <c r="C166388" s="75"/>
    </row>
    <row r="166389" spans="2:3" x14ac:dyDescent="0.25">
      <c r="B166389" s="76"/>
      <c r="C166389" s="75"/>
    </row>
    <row r="166390" spans="2:3" x14ac:dyDescent="0.25">
      <c r="B166390" s="76"/>
      <c r="C166390" s="75"/>
    </row>
    <row r="166391" spans="2:3" x14ac:dyDescent="0.25">
      <c r="B166391" s="76"/>
      <c r="C166391" s="75"/>
    </row>
    <row r="166501" spans="2:3" x14ac:dyDescent="0.25">
      <c r="B166501" s="76"/>
      <c r="C166501" s="75"/>
    </row>
    <row r="166502" spans="2:3" x14ac:dyDescent="0.25">
      <c r="B166502" s="76"/>
      <c r="C166502" s="75"/>
    </row>
    <row r="166503" spans="2:3" x14ac:dyDescent="0.25">
      <c r="B166503" s="76"/>
      <c r="C166503" s="75"/>
    </row>
    <row r="166504" spans="2:3" x14ac:dyDescent="0.25">
      <c r="B166504" s="76"/>
      <c r="C166504" s="75"/>
    </row>
    <row r="166505" spans="2:3" x14ac:dyDescent="0.25">
      <c r="B166505" s="76"/>
      <c r="C166505" s="75"/>
    </row>
    <row r="166506" spans="2:3" x14ac:dyDescent="0.25">
      <c r="B166506" s="76"/>
      <c r="C166506" s="75"/>
    </row>
    <row r="166507" spans="2:3" x14ac:dyDescent="0.25">
      <c r="B166507" s="76"/>
      <c r="C166507" s="75"/>
    </row>
    <row r="166508" spans="2:3" x14ac:dyDescent="0.25">
      <c r="B166508" s="76"/>
      <c r="C166508" s="75"/>
    </row>
    <row r="166509" spans="2:3" x14ac:dyDescent="0.25">
      <c r="B166509" s="76"/>
      <c r="C166509" s="75"/>
    </row>
    <row r="166510" spans="2:3" x14ac:dyDescent="0.25">
      <c r="B166510" s="76"/>
      <c r="C166510" s="75"/>
    </row>
    <row r="166511" spans="2:3" x14ac:dyDescent="0.25">
      <c r="B166511" s="76"/>
      <c r="C166511" s="75"/>
    </row>
    <row r="166512" spans="2:3" x14ac:dyDescent="0.25">
      <c r="B166512" s="76"/>
      <c r="C166512" s="75"/>
    </row>
    <row r="166513" spans="2:3" x14ac:dyDescent="0.25">
      <c r="B166513" s="76"/>
      <c r="C166513" s="75"/>
    </row>
    <row r="166623" spans="2:3" x14ac:dyDescent="0.25">
      <c r="B166623" s="76"/>
      <c r="C166623" s="75"/>
    </row>
    <row r="166624" spans="2:3" x14ac:dyDescent="0.25">
      <c r="B166624" s="76"/>
      <c r="C166624" s="75"/>
    </row>
    <row r="166625" spans="2:3" x14ac:dyDescent="0.25">
      <c r="B166625" s="76"/>
      <c r="C166625" s="75"/>
    </row>
    <row r="166626" spans="2:3" x14ac:dyDescent="0.25">
      <c r="B166626" s="76"/>
      <c r="C166626" s="75"/>
    </row>
    <row r="166627" spans="2:3" x14ac:dyDescent="0.25">
      <c r="B166627" s="76"/>
      <c r="C166627" s="75"/>
    </row>
    <row r="166628" spans="2:3" x14ac:dyDescent="0.25">
      <c r="B166628" s="76"/>
      <c r="C166628" s="75"/>
    </row>
    <row r="166629" spans="2:3" x14ac:dyDescent="0.25">
      <c r="B166629" s="76"/>
      <c r="C166629" s="75"/>
    </row>
    <row r="166630" spans="2:3" x14ac:dyDescent="0.25">
      <c r="B166630" s="76"/>
      <c r="C166630" s="75"/>
    </row>
    <row r="166631" spans="2:3" x14ac:dyDescent="0.25">
      <c r="B166631" s="76"/>
      <c r="C166631" s="75"/>
    </row>
    <row r="166632" spans="2:3" x14ac:dyDescent="0.25">
      <c r="B166632" s="76"/>
      <c r="C166632" s="75"/>
    </row>
    <row r="166633" spans="2:3" x14ac:dyDescent="0.25">
      <c r="B166633" s="76"/>
      <c r="C166633" s="75"/>
    </row>
    <row r="166634" spans="2:3" x14ac:dyDescent="0.25">
      <c r="B166634" s="76"/>
      <c r="C166634" s="75"/>
    </row>
    <row r="166635" spans="2:3" x14ac:dyDescent="0.25">
      <c r="B166635" s="76"/>
      <c r="C166635" s="75"/>
    </row>
    <row r="166745" spans="2:3" x14ac:dyDescent="0.25">
      <c r="B166745" s="76"/>
      <c r="C166745" s="75"/>
    </row>
    <row r="166746" spans="2:3" x14ac:dyDescent="0.25">
      <c r="B166746" s="76"/>
      <c r="C166746" s="75"/>
    </row>
    <row r="166747" spans="2:3" x14ac:dyDescent="0.25">
      <c r="B166747" s="76"/>
      <c r="C166747" s="75"/>
    </row>
    <row r="166748" spans="2:3" x14ac:dyDescent="0.25">
      <c r="B166748" s="76"/>
      <c r="C166748" s="75"/>
    </row>
    <row r="166749" spans="2:3" x14ac:dyDescent="0.25">
      <c r="B166749" s="76"/>
      <c r="C166749" s="75"/>
    </row>
    <row r="166750" spans="2:3" x14ac:dyDescent="0.25">
      <c r="B166750" s="76"/>
      <c r="C166750" s="75"/>
    </row>
    <row r="166751" spans="2:3" x14ac:dyDescent="0.25">
      <c r="B166751" s="76"/>
      <c r="C166751" s="75"/>
    </row>
    <row r="166752" spans="2:3" x14ac:dyDescent="0.25">
      <c r="B166752" s="76"/>
      <c r="C166752" s="75"/>
    </row>
    <row r="166753" spans="2:3" x14ac:dyDescent="0.25">
      <c r="B166753" s="76"/>
      <c r="C166753" s="75"/>
    </row>
    <row r="166754" spans="2:3" x14ac:dyDescent="0.25">
      <c r="B166754" s="76"/>
      <c r="C166754" s="75"/>
    </row>
    <row r="166755" spans="2:3" x14ac:dyDescent="0.25">
      <c r="B166755" s="76"/>
      <c r="C166755" s="75"/>
    </row>
    <row r="166756" spans="2:3" x14ac:dyDescent="0.25">
      <c r="B166756" s="76"/>
      <c r="C166756" s="75"/>
    </row>
    <row r="166757" spans="2:3" x14ac:dyDescent="0.25">
      <c r="B166757" s="76"/>
      <c r="C166757" s="75"/>
    </row>
    <row r="166867" spans="2:3" x14ac:dyDescent="0.25">
      <c r="B166867" s="76"/>
      <c r="C166867" s="75"/>
    </row>
    <row r="166868" spans="2:3" x14ac:dyDescent="0.25">
      <c r="B166868" s="76"/>
      <c r="C166868" s="75"/>
    </row>
    <row r="166869" spans="2:3" x14ac:dyDescent="0.25">
      <c r="B166869" s="76"/>
      <c r="C166869" s="75"/>
    </row>
    <row r="166870" spans="2:3" x14ac:dyDescent="0.25">
      <c r="B166870" s="76"/>
      <c r="C166870" s="75"/>
    </row>
    <row r="166871" spans="2:3" x14ac:dyDescent="0.25">
      <c r="B166871" s="76"/>
      <c r="C166871" s="75"/>
    </row>
    <row r="166872" spans="2:3" x14ac:dyDescent="0.25">
      <c r="B166872" s="76"/>
      <c r="C166872" s="75"/>
    </row>
    <row r="166873" spans="2:3" x14ac:dyDescent="0.25">
      <c r="B166873" s="76"/>
      <c r="C166873" s="75"/>
    </row>
    <row r="166874" spans="2:3" x14ac:dyDescent="0.25">
      <c r="B166874" s="76"/>
      <c r="C166874" s="75"/>
    </row>
    <row r="166875" spans="2:3" x14ac:dyDescent="0.25">
      <c r="B166875" s="76"/>
      <c r="C166875" s="75"/>
    </row>
    <row r="166876" spans="2:3" x14ac:dyDescent="0.25">
      <c r="B166876" s="76"/>
      <c r="C166876" s="75"/>
    </row>
    <row r="166877" spans="2:3" x14ac:dyDescent="0.25">
      <c r="B166877" s="76"/>
      <c r="C166877" s="75"/>
    </row>
    <row r="166878" spans="2:3" x14ac:dyDescent="0.25">
      <c r="B166878" s="76"/>
      <c r="C166878" s="75"/>
    </row>
    <row r="166879" spans="2:3" x14ac:dyDescent="0.25">
      <c r="B166879" s="76"/>
      <c r="C166879" s="75"/>
    </row>
    <row r="166989" spans="2:3" x14ac:dyDescent="0.25">
      <c r="B166989" s="76"/>
      <c r="C166989" s="75"/>
    </row>
    <row r="166990" spans="2:3" x14ac:dyDescent="0.25">
      <c r="B166990" s="76"/>
      <c r="C166990" s="75"/>
    </row>
    <row r="166991" spans="2:3" x14ac:dyDescent="0.25">
      <c r="B166991" s="76"/>
      <c r="C166991" s="75"/>
    </row>
    <row r="166992" spans="2:3" x14ac:dyDescent="0.25">
      <c r="B166992" s="76"/>
      <c r="C166992" s="75"/>
    </row>
    <row r="166993" spans="2:3" x14ac:dyDescent="0.25">
      <c r="B166993" s="76"/>
      <c r="C166993" s="75"/>
    </row>
    <row r="166994" spans="2:3" x14ac:dyDescent="0.25">
      <c r="B166994" s="76"/>
      <c r="C166994" s="75"/>
    </row>
    <row r="166995" spans="2:3" x14ac:dyDescent="0.25">
      <c r="B166995" s="76"/>
      <c r="C166995" s="75"/>
    </row>
    <row r="166996" spans="2:3" x14ac:dyDescent="0.25">
      <c r="B166996" s="76"/>
      <c r="C166996" s="75"/>
    </row>
    <row r="166997" spans="2:3" x14ac:dyDescent="0.25">
      <c r="B166997" s="76"/>
      <c r="C166997" s="75"/>
    </row>
    <row r="166998" spans="2:3" x14ac:dyDescent="0.25">
      <c r="B166998" s="76"/>
      <c r="C166998" s="75"/>
    </row>
    <row r="166999" spans="2:3" x14ac:dyDescent="0.25">
      <c r="B166999" s="76"/>
      <c r="C166999" s="75"/>
    </row>
    <row r="167000" spans="2:3" x14ac:dyDescent="0.25">
      <c r="B167000" s="76"/>
      <c r="C167000" s="75"/>
    </row>
    <row r="167001" spans="2:3" x14ac:dyDescent="0.25">
      <c r="B167001" s="76"/>
      <c r="C167001" s="75"/>
    </row>
    <row r="167111" spans="2:3" x14ac:dyDescent="0.25">
      <c r="B167111" s="76"/>
      <c r="C167111" s="75"/>
    </row>
    <row r="167112" spans="2:3" x14ac:dyDescent="0.25">
      <c r="B167112" s="76"/>
      <c r="C167112" s="75"/>
    </row>
    <row r="167113" spans="2:3" x14ac:dyDescent="0.25">
      <c r="B167113" s="76"/>
      <c r="C167113" s="75"/>
    </row>
    <row r="167114" spans="2:3" x14ac:dyDescent="0.25">
      <c r="B167114" s="76"/>
      <c r="C167114" s="75"/>
    </row>
    <row r="167115" spans="2:3" x14ac:dyDescent="0.25">
      <c r="B167115" s="76"/>
      <c r="C167115" s="75"/>
    </row>
    <row r="167116" spans="2:3" x14ac:dyDescent="0.25">
      <c r="B167116" s="76"/>
      <c r="C167116" s="75"/>
    </row>
    <row r="167117" spans="2:3" x14ac:dyDescent="0.25">
      <c r="B167117" s="76"/>
      <c r="C167117" s="75"/>
    </row>
    <row r="167118" spans="2:3" x14ac:dyDescent="0.25">
      <c r="B167118" s="76"/>
      <c r="C167118" s="75"/>
    </row>
    <row r="167119" spans="2:3" x14ac:dyDescent="0.25">
      <c r="B167119" s="76"/>
      <c r="C167119" s="75"/>
    </row>
    <row r="167120" spans="2:3" x14ac:dyDescent="0.25">
      <c r="B167120" s="76"/>
      <c r="C167120" s="75"/>
    </row>
    <row r="167121" spans="2:3" x14ac:dyDescent="0.25">
      <c r="B167121" s="76"/>
      <c r="C167121" s="75"/>
    </row>
    <row r="167122" spans="2:3" x14ac:dyDescent="0.25">
      <c r="B167122" s="76"/>
      <c r="C167122" s="75"/>
    </row>
    <row r="167123" spans="2:3" x14ac:dyDescent="0.25">
      <c r="B167123" s="76"/>
      <c r="C167123" s="75"/>
    </row>
    <row r="167233" spans="2:3" x14ac:dyDescent="0.25">
      <c r="B167233" s="76"/>
      <c r="C167233" s="75"/>
    </row>
    <row r="167234" spans="2:3" x14ac:dyDescent="0.25">
      <c r="B167234" s="76"/>
      <c r="C167234" s="75"/>
    </row>
    <row r="167235" spans="2:3" x14ac:dyDescent="0.25">
      <c r="B167235" s="76"/>
      <c r="C167235" s="75"/>
    </row>
    <row r="167236" spans="2:3" x14ac:dyDescent="0.25">
      <c r="B167236" s="76"/>
      <c r="C167236" s="75"/>
    </row>
    <row r="167237" spans="2:3" x14ac:dyDescent="0.25">
      <c r="B167237" s="76"/>
      <c r="C167237" s="75"/>
    </row>
    <row r="167238" spans="2:3" x14ac:dyDescent="0.25">
      <c r="B167238" s="76"/>
      <c r="C167238" s="75"/>
    </row>
    <row r="167239" spans="2:3" x14ac:dyDescent="0.25">
      <c r="B167239" s="76"/>
      <c r="C167239" s="75"/>
    </row>
    <row r="167240" spans="2:3" x14ac:dyDescent="0.25">
      <c r="B167240" s="76"/>
      <c r="C167240" s="75"/>
    </row>
    <row r="167241" spans="2:3" x14ac:dyDescent="0.25">
      <c r="B167241" s="76"/>
      <c r="C167241" s="75"/>
    </row>
    <row r="167242" spans="2:3" x14ac:dyDescent="0.25">
      <c r="B167242" s="76"/>
      <c r="C167242" s="75"/>
    </row>
    <row r="167243" spans="2:3" x14ac:dyDescent="0.25">
      <c r="B167243" s="76"/>
      <c r="C167243" s="75"/>
    </row>
    <row r="167244" spans="2:3" x14ac:dyDescent="0.25">
      <c r="B167244" s="76"/>
      <c r="C167244" s="75"/>
    </row>
    <row r="167245" spans="2:3" x14ac:dyDescent="0.25">
      <c r="B167245" s="76"/>
      <c r="C167245" s="75"/>
    </row>
    <row r="167355" spans="2:3" x14ac:dyDescent="0.25">
      <c r="B167355" s="76"/>
      <c r="C167355" s="75"/>
    </row>
    <row r="167356" spans="2:3" x14ac:dyDescent="0.25">
      <c r="B167356" s="76"/>
      <c r="C167356" s="75"/>
    </row>
    <row r="167357" spans="2:3" x14ac:dyDescent="0.25">
      <c r="B167357" s="76"/>
      <c r="C167357" s="75"/>
    </row>
    <row r="167358" spans="2:3" x14ac:dyDescent="0.25">
      <c r="B167358" s="76"/>
      <c r="C167358" s="75"/>
    </row>
    <row r="167359" spans="2:3" x14ac:dyDescent="0.25">
      <c r="B167359" s="76"/>
      <c r="C167359" s="75"/>
    </row>
    <row r="167360" spans="2:3" x14ac:dyDescent="0.25">
      <c r="B167360" s="76"/>
      <c r="C167360" s="75"/>
    </row>
    <row r="167361" spans="2:3" x14ac:dyDescent="0.25">
      <c r="B167361" s="76"/>
      <c r="C167361" s="75"/>
    </row>
    <row r="167362" spans="2:3" x14ac:dyDescent="0.25">
      <c r="B167362" s="76"/>
      <c r="C167362" s="75"/>
    </row>
    <row r="167363" spans="2:3" x14ac:dyDescent="0.25">
      <c r="B167363" s="76"/>
      <c r="C167363" s="75"/>
    </row>
    <row r="167364" spans="2:3" x14ac:dyDescent="0.25">
      <c r="B167364" s="76"/>
      <c r="C167364" s="75"/>
    </row>
    <row r="167365" spans="2:3" x14ac:dyDescent="0.25">
      <c r="B167365" s="76"/>
      <c r="C167365" s="75"/>
    </row>
    <row r="167366" spans="2:3" x14ac:dyDescent="0.25">
      <c r="B167366" s="76"/>
      <c r="C167366" s="75"/>
    </row>
    <row r="167367" spans="2:3" x14ac:dyDescent="0.25">
      <c r="B167367" s="76"/>
      <c r="C167367" s="75"/>
    </row>
    <row r="167477" spans="2:3" x14ac:dyDescent="0.25">
      <c r="B167477" s="76"/>
      <c r="C167477" s="75"/>
    </row>
    <row r="167478" spans="2:3" x14ac:dyDescent="0.25">
      <c r="B167478" s="76"/>
      <c r="C167478" s="75"/>
    </row>
    <row r="167479" spans="2:3" x14ac:dyDescent="0.25">
      <c r="B167479" s="76"/>
      <c r="C167479" s="75"/>
    </row>
    <row r="167480" spans="2:3" x14ac:dyDescent="0.25">
      <c r="B167480" s="76"/>
      <c r="C167480" s="75"/>
    </row>
    <row r="167481" spans="2:3" x14ac:dyDescent="0.25">
      <c r="B167481" s="76"/>
      <c r="C167481" s="75"/>
    </row>
    <row r="167482" spans="2:3" x14ac:dyDescent="0.25">
      <c r="B167482" s="76"/>
      <c r="C167482" s="75"/>
    </row>
    <row r="167483" spans="2:3" x14ac:dyDescent="0.25">
      <c r="B167483" s="76"/>
      <c r="C167483" s="75"/>
    </row>
    <row r="167484" spans="2:3" x14ac:dyDescent="0.25">
      <c r="B167484" s="76"/>
      <c r="C167484" s="75"/>
    </row>
    <row r="167485" spans="2:3" x14ac:dyDescent="0.25">
      <c r="B167485" s="76"/>
      <c r="C167485" s="75"/>
    </row>
    <row r="167486" spans="2:3" x14ac:dyDescent="0.25">
      <c r="B167486" s="76"/>
      <c r="C167486" s="75"/>
    </row>
    <row r="167487" spans="2:3" x14ac:dyDescent="0.25">
      <c r="B167487" s="76"/>
      <c r="C167487" s="75"/>
    </row>
    <row r="167488" spans="2:3" x14ac:dyDescent="0.25">
      <c r="B167488" s="76"/>
      <c r="C167488" s="75"/>
    </row>
    <row r="167489" spans="2:3" x14ac:dyDescent="0.25">
      <c r="B167489" s="76"/>
      <c r="C167489" s="75"/>
    </row>
    <row r="167599" spans="2:3" x14ac:dyDescent="0.25">
      <c r="B167599" s="76"/>
      <c r="C167599" s="75"/>
    </row>
    <row r="167600" spans="2:3" x14ac:dyDescent="0.25">
      <c r="B167600" s="76"/>
      <c r="C167600" s="75"/>
    </row>
    <row r="167601" spans="2:3" x14ac:dyDescent="0.25">
      <c r="B167601" s="76"/>
      <c r="C167601" s="75"/>
    </row>
    <row r="167602" spans="2:3" x14ac:dyDescent="0.25">
      <c r="B167602" s="76"/>
      <c r="C167602" s="75"/>
    </row>
    <row r="167603" spans="2:3" x14ac:dyDescent="0.25">
      <c r="B167603" s="76"/>
      <c r="C167603" s="75"/>
    </row>
    <row r="167604" spans="2:3" x14ac:dyDescent="0.25">
      <c r="B167604" s="76"/>
      <c r="C167604" s="75"/>
    </row>
    <row r="167605" spans="2:3" x14ac:dyDescent="0.25">
      <c r="B167605" s="76"/>
      <c r="C167605" s="75"/>
    </row>
    <row r="167606" spans="2:3" x14ac:dyDescent="0.25">
      <c r="B167606" s="76"/>
      <c r="C167606" s="75"/>
    </row>
    <row r="167607" spans="2:3" x14ac:dyDescent="0.25">
      <c r="B167607" s="76"/>
      <c r="C167607" s="75"/>
    </row>
    <row r="167608" spans="2:3" x14ac:dyDescent="0.25">
      <c r="B167608" s="76"/>
      <c r="C167608" s="75"/>
    </row>
    <row r="167609" spans="2:3" x14ac:dyDescent="0.25">
      <c r="B167609" s="76"/>
      <c r="C167609" s="75"/>
    </row>
    <row r="167610" spans="2:3" x14ac:dyDescent="0.25">
      <c r="B167610" s="76"/>
      <c r="C167610" s="75"/>
    </row>
    <row r="167611" spans="2:3" x14ac:dyDescent="0.25">
      <c r="B167611" s="76"/>
      <c r="C167611" s="75"/>
    </row>
    <row r="167721" spans="2:3" x14ac:dyDescent="0.25">
      <c r="B167721" s="76"/>
      <c r="C167721" s="75"/>
    </row>
    <row r="167722" spans="2:3" x14ac:dyDescent="0.25">
      <c r="B167722" s="76"/>
      <c r="C167722" s="75"/>
    </row>
    <row r="167723" spans="2:3" x14ac:dyDescent="0.25">
      <c r="B167723" s="76"/>
      <c r="C167723" s="75"/>
    </row>
    <row r="167724" spans="2:3" x14ac:dyDescent="0.25">
      <c r="B167724" s="76"/>
      <c r="C167724" s="75"/>
    </row>
    <row r="167725" spans="2:3" x14ac:dyDescent="0.25">
      <c r="B167725" s="76"/>
      <c r="C167725" s="75"/>
    </row>
    <row r="167726" spans="2:3" x14ac:dyDescent="0.25">
      <c r="B167726" s="76"/>
      <c r="C167726" s="75"/>
    </row>
    <row r="167727" spans="2:3" x14ac:dyDescent="0.25">
      <c r="B167727" s="76"/>
      <c r="C167727" s="75"/>
    </row>
    <row r="167728" spans="2:3" x14ac:dyDescent="0.25">
      <c r="B167728" s="76"/>
      <c r="C167728" s="75"/>
    </row>
    <row r="167729" spans="2:3" x14ac:dyDescent="0.25">
      <c r="B167729" s="76"/>
      <c r="C167729" s="75"/>
    </row>
    <row r="167730" spans="2:3" x14ac:dyDescent="0.25">
      <c r="B167730" s="76"/>
      <c r="C167730" s="75"/>
    </row>
    <row r="167731" spans="2:3" x14ac:dyDescent="0.25">
      <c r="B167731" s="76"/>
      <c r="C167731" s="75"/>
    </row>
    <row r="167732" spans="2:3" x14ac:dyDescent="0.25">
      <c r="B167732" s="76"/>
      <c r="C167732" s="75"/>
    </row>
    <row r="167733" spans="2:3" x14ac:dyDescent="0.25">
      <c r="B167733" s="76"/>
      <c r="C167733" s="75"/>
    </row>
    <row r="167843" spans="2:3" x14ac:dyDescent="0.25">
      <c r="B167843" s="76"/>
      <c r="C167843" s="75"/>
    </row>
    <row r="167844" spans="2:3" x14ac:dyDescent="0.25">
      <c r="B167844" s="76"/>
      <c r="C167844" s="75"/>
    </row>
    <row r="167845" spans="2:3" x14ac:dyDescent="0.25">
      <c r="B167845" s="76"/>
      <c r="C167845" s="75"/>
    </row>
    <row r="167846" spans="2:3" x14ac:dyDescent="0.25">
      <c r="B167846" s="76"/>
      <c r="C167846" s="75"/>
    </row>
    <row r="167847" spans="2:3" x14ac:dyDescent="0.25">
      <c r="B167847" s="76"/>
      <c r="C167847" s="75"/>
    </row>
    <row r="167848" spans="2:3" x14ac:dyDescent="0.25">
      <c r="B167848" s="76"/>
      <c r="C167848" s="75"/>
    </row>
    <row r="167849" spans="2:3" x14ac:dyDescent="0.25">
      <c r="B167849" s="76"/>
      <c r="C167849" s="75"/>
    </row>
    <row r="167850" spans="2:3" x14ac:dyDescent="0.25">
      <c r="B167850" s="76"/>
      <c r="C167850" s="75"/>
    </row>
    <row r="167851" spans="2:3" x14ac:dyDescent="0.25">
      <c r="B167851" s="76"/>
      <c r="C167851" s="75"/>
    </row>
    <row r="167852" spans="2:3" x14ac:dyDescent="0.25">
      <c r="B167852" s="76"/>
      <c r="C167852" s="75"/>
    </row>
    <row r="167853" spans="2:3" x14ac:dyDescent="0.25">
      <c r="B167853" s="76"/>
      <c r="C167853" s="75"/>
    </row>
    <row r="167854" spans="2:3" x14ac:dyDescent="0.25">
      <c r="B167854" s="76"/>
      <c r="C167854" s="75"/>
    </row>
    <row r="167855" spans="2:3" x14ac:dyDescent="0.25">
      <c r="B167855" s="76"/>
      <c r="C167855" s="75"/>
    </row>
    <row r="167965" spans="2:3" x14ac:dyDescent="0.25">
      <c r="B167965" s="76"/>
      <c r="C167965" s="75"/>
    </row>
    <row r="167966" spans="2:3" x14ac:dyDescent="0.25">
      <c r="B167966" s="76"/>
      <c r="C167966" s="75"/>
    </row>
    <row r="167967" spans="2:3" x14ac:dyDescent="0.25">
      <c r="B167967" s="76"/>
      <c r="C167967" s="75"/>
    </row>
    <row r="167968" spans="2:3" x14ac:dyDescent="0.25">
      <c r="B167968" s="76"/>
      <c r="C167968" s="75"/>
    </row>
    <row r="167969" spans="2:3" x14ac:dyDescent="0.25">
      <c r="B167969" s="76"/>
      <c r="C167969" s="75"/>
    </row>
    <row r="167970" spans="2:3" x14ac:dyDescent="0.25">
      <c r="B167970" s="76"/>
      <c r="C167970" s="75"/>
    </row>
    <row r="167971" spans="2:3" x14ac:dyDescent="0.25">
      <c r="B167971" s="76"/>
      <c r="C167971" s="75"/>
    </row>
    <row r="167972" spans="2:3" x14ac:dyDescent="0.25">
      <c r="B167972" s="76"/>
      <c r="C167972" s="75"/>
    </row>
    <row r="167973" spans="2:3" x14ac:dyDescent="0.25">
      <c r="B167973" s="76"/>
      <c r="C167973" s="75"/>
    </row>
    <row r="167974" spans="2:3" x14ac:dyDescent="0.25">
      <c r="B167974" s="76"/>
      <c r="C167974" s="75"/>
    </row>
    <row r="167975" spans="2:3" x14ac:dyDescent="0.25">
      <c r="B167975" s="76"/>
      <c r="C167975" s="75"/>
    </row>
    <row r="167976" spans="2:3" x14ac:dyDescent="0.25">
      <c r="B167976" s="76"/>
      <c r="C167976" s="75"/>
    </row>
    <row r="167977" spans="2:3" x14ac:dyDescent="0.25">
      <c r="B167977" s="76"/>
      <c r="C167977" s="75"/>
    </row>
    <row r="168087" spans="2:3" x14ac:dyDescent="0.25">
      <c r="B168087" s="76"/>
      <c r="C168087" s="75"/>
    </row>
    <row r="168088" spans="2:3" x14ac:dyDescent="0.25">
      <c r="B168088" s="76"/>
      <c r="C168088" s="75"/>
    </row>
    <row r="168089" spans="2:3" x14ac:dyDescent="0.25">
      <c r="B168089" s="76"/>
      <c r="C168089" s="75"/>
    </row>
    <row r="168090" spans="2:3" x14ac:dyDescent="0.25">
      <c r="B168090" s="76"/>
      <c r="C168090" s="75"/>
    </row>
    <row r="168091" spans="2:3" x14ac:dyDescent="0.25">
      <c r="B168091" s="76"/>
      <c r="C168091" s="75"/>
    </row>
    <row r="168092" spans="2:3" x14ac:dyDescent="0.25">
      <c r="B168092" s="76"/>
      <c r="C168092" s="75"/>
    </row>
    <row r="168093" spans="2:3" x14ac:dyDescent="0.25">
      <c r="B168093" s="76"/>
      <c r="C168093" s="75"/>
    </row>
    <row r="168094" spans="2:3" x14ac:dyDescent="0.25">
      <c r="B168094" s="76"/>
      <c r="C168094" s="75"/>
    </row>
    <row r="168095" spans="2:3" x14ac:dyDescent="0.25">
      <c r="B168095" s="76"/>
      <c r="C168095" s="75"/>
    </row>
    <row r="168096" spans="2:3" x14ac:dyDescent="0.25">
      <c r="B168096" s="76"/>
      <c r="C168096" s="75"/>
    </row>
    <row r="168097" spans="2:3" x14ac:dyDescent="0.25">
      <c r="B168097" s="76"/>
      <c r="C168097" s="75"/>
    </row>
    <row r="168098" spans="2:3" x14ac:dyDescent="0.25">
      <c r="B168098" s="76"/>
      <c r="C168098" s="75"/>
    </row>
    <row r="168099" spans="2:3" x14ac:dyDescent="0.25">
      <c r="B168099" s="76"/>
      <c r="C168099" s="75"/>
    </row>
    <row r="168209" spans="2:3" x14ac:dyDescent="0.25">
      <c r="B168209" s="76"/>
      <c r="C168209" s="75"/>
    </row>
    <row r="168210" spans="2:3" x14ac:dyDescent="0.25">
      <c r="B168210" s="76"/>
      <c r="C168210" s="75"/>
    </row>
    <row r="168211" spans="2:3" x14ac:dyDescent="0.25">
      <c r="B168211" s="76"/>
      <c r="C168211" s="75"/>
    </row>
    <row r="168212" spans="2:3" x14ac:dyDescent="0.25">
      <c r="B168212" s="76"/>
      <c r="C168212" s="75"/>
    </row>
    <row r="168213" spans="2:3" x14ac:dyDescent="0.25">
      <c r="B168213" s="76"/>
      <c r="C168213" s="75"/>
    </row>
    <row r="168214" spans="2:3" x14ac:dyDescent="0.25">
      <c r="B168214" s="76"/>
      <c r="C168214" s="75"/>
    </row>
    <row r="168215" spans="2:3" x14ac:dyDescent="0.25">
      <c r="B168215" s="76"/>
      <c r="C168215" s="75"/>
    </row>
    <row r="168216" spans="2:3" x14ac:dyDescent="0.25">
      <c r="B168216" s="76"/>
      <c r="C168216" s="75"/>
    </row>
    <row r="168217" spans="2:3" x14ac:dyDescent="0.25">
      <c r="B168217" s="76"/>
      <c r="C168217" s="75"/>
    </row>
    <row r="168218" spans="2:3" x14ac:dyDescent="0.25">
      <c r="B168218" s="76"/>
      <c r="C168218" s="75"/>
    </row>
    <row r="168219" spans="2:3" x14ac:dyDescent="0.25">
      <c r="B168219" s="76"/>
      <c r="C168219" s="75"/>
    </row>
    <row r="168220" spans="2:3" x14ac:dyDescent="0.25">
      <c r="B168220" s="76"/>
      <c r="C168220" s="75"/>
    </row>
    <row r="168221" spans="2:3" x14ac:dyDescent="0.25">
      <c r="B168221" s="76"/>
      <c r="C168221" s="75"/>
    </row>
    <row r="168331" spans="2:3" x14ac:dyDescent="0.25">
      <c r="B168331" s="76"/>
      <c r="C168331" s="75"/>
    </row>
    <row r="168332" spans="2:3" x14ac:dyDescent="0.25">
      <c r="B168332" s="76"/>
      <c r="C168332" s="75"/>
    </row>
    <row r="168333" spans="2:3" x14ac:dyDescent="0.25">
      <c r="B168333" s="76"/>
      <c r="C168333" s="75"/>
    </row>
    <row r="168334" spans="2:3" x14ac:dyDescent="0.25">
      <c r="B168334" s="76"/>
      <c r="C168334" s="75"/>
    </row>
    <row r="168335" spans="2:3" x14ac:dyDescent="0.25">
      <c r="B168335" s="76"/>
      <c r="C168335" s="75"/>
    </row>
    <row r="168336" spans="2:3" x14ac:dyDescent="0.25">
      <c r="B168336" s="76"/>
      <c r="C168336" s="75"/>
    </row>
    <row r="168337" spans="2:3" x14ac:dyDescent="0.25">
      <c r="B168337" s="76"/>
      <c r="C168337" s="75"/>
    </row>
    <row r="168338" spans="2:3" x14ac:dyDescent="0.25">
      <c r="B168338" s="76"/>
      <c r="C168338" s="75"/>
    </row>
    <row r="168339" spans="2:3" x14ac:dyDescent="0.25">
      <c r="B168339" s="76"/>
      <c r="C168339" s="75"/>
    </row>
    <row r="168340" spans="2:3" x14ac:dyDescent="0.25">
      <c r="B168340" s="76"/>
      <c r="C168340" s="75"/>
    </row>
    <row r="168341" spans="2:3" x14ac:dyDescent="0.25">
      <c r="B168341" s="76"/>
      <c r="C168341" s="75"/>
    </row>
    <row r="168342" spans="2:3" x14ac:dyDescent="0.25">
      <c r="B168342" s="76"/>
      <c r="C168342" s="75"/>
    </row>
    <row r="168343" spans="2:3" x14ac:dyDescent="0.25">
      <c r="B168343" s="76"/>
      <c r="C168343" s="75"/>
    </row>
    <row r="168453" spans="2:3" x14ac:dyDescent="0.25">
      <c r="B168453" s="76"/>
      <c r="C168453" s="75"/>
    </row>
    <row r="168454" spans="2:3" x14ac:dyDescent="0.25">
      <c r="B168454" s="76"/>
      <c r="C168454" s="75"/>
    </row>
    <row r="168455" spans="2:3" x14ac:dyDescent="0.25">
      <c r="B168455" s="76"/>
      <c r="C168455" s="75"/>
    </row>
    <row r="168456" spans="2:3" x14ac:dyDescent="0.25">
      <c r="B168456" s="76"/>
      <c r="C168456" s="75"/>
    </row>
    <row r="168457" spans="2:3" x14ac:dyDescent="0.25">
      <c r="B168457" s="76"/>
      <c r="C168457" s="75"/>
    </row>
    <row r="168458" spans="2:3" x14ac:dyDescent="0.25">
      <c r="B168458" s="76"/>
      <c r="C168458" s="75"/>
    </row>
    <row r="168459" spans="2:3" x14ac:dyDescent="0.25">
      <c r="B168459" s="76"/>
      <c r="C168459" s="75"/>
    </row>
    <row r="168460" spans="2:3" x14ac:dyDescent="0.25">
      <c r="B168460" s="76"/>
      <c r="C168460" s="75"/>
    </row>
    <row r="168461" spans="2:3" x14ac:dyDescent="0.25">
      <c r="B168461" s="76"/>
      <c r="C168461" s="75"/>
    </row>
    <row r="168462" spans="2:3" x14ac:dyDescent="0.25">
      <c r="B168462" s="76"/>
      <c r="C168462" s="75"/>
    </row>
    <row r="168463" spans="2:3" x14ac:dyDescent="0.25">
      <c r="B168463" s="76"/>
      <c r="C168463" s="75"/>
    </row>
    <row r="168464" spans="2:3" x14ac:dyDescent="0.25">
      <c r="B168464" s="76"/>
      <c r="C168464" s="75"/>
    </row>
    <row r="168465" spans="2:3" x14ac:dyDescent="0.25">
      <c r="B168465" s="76"/>
      <c r="C168465" s="75"/>
    </row>
    <row r="168575" spans="2:3" x14ac:dyDescent="0.25">
      <c r="B168575" s="76"/>
      <c r="C168575" s="75"/>
    </row>
    <row r="168576" spans="2:3" x14ac:dyDescent="0.25">
      <c r="B168576" s="76"/>
      <c r="C168576" s="75"/>
    </row>
    <row r="168577" spans="2:3" x14ac:dyDescent="0.25">
      <c r="B168577" s="76"/>
      <c r="C168577" s="75"/>
    </row>
    <row r="168578" spans="2:3" x14ac:dyDescent="0.25">
      <c r="B168578" s="76"/>
      <c r="C168578" s="75"/>
    </row>
    <row r="168579" spans="2:3" x14ac:dyDescent="0.25">
      <c r="B168579" s="76"/>
      <c r="C168579" s="75"/>
    </row>
    <row r="168580" spans="2:3" x14ac:dyDescent="0.25">
      <c r="B168580" s="76"/>
      <c r="C168580" s="75"/>
    </row>
    <row r="168581" spans="2:3" x14ac:dyDescent="0.25">
      <c r="B168581" s="76"/>
      <c r="C168581" s="75"/>
    </row>
    <row r="168582" spans="2:3" x14ac:dyDescent="0.25">
      <c r="B168582" s="76"/>
      <c r="C168582" s="75"/>
    </row>
    <row r="168583" spans="2:3" x14ac:dyDescent="0.25">
      <c r="B168583" s="76"/>
      <c r="C168583" s="75"/>
    </row>
    <row r="168584" spans="2:3" x14ac:dyDescent="0.25">
      <c r="B168584" s="76"/>
      <c r="C168584" s="75"/>
    </row>
    <row r="168585" spans="2:3" x14ac:dyDescent="0.25">
      <c r="B168585" s="76"/>
      <c r="C168585" s="75"/>
    </row>
    <row r="168586" spans="2:3" x14ac:dyDescent="0.25">
      <c r="B168586" s="76"/>
      <c r="C168586" s="75"/>
    </row>
    <row r="168587" spans="2:3" x14ac:dyDescent="0.25">
      <c r="B168587" s="76"/>
      <c r="C168587" s="75"/>
    </row>
    <row r="168697" spans="2:3" x14ac:dyDescent="0.25">
      <c r="B168697" s="76"/>
      <c r="C168697" s="75"/>
    </row>
    <row r="168698" spans="2:3" x14ac:dyDescent="0.25">
      <c r="B168698" s="76"/>
      <c r="C168698" s="75"/>
    </row>
    <row r="168699" spans="2:3" x14ac:dyDescent="0.25">
      <c r="B168699" s="76"/>
      <c r="C168699" s="75"/>
    </row>
    <row r="168700" spans="2:3" x14ac:dyDescent="0.25">
      <c r="B168700" s="76"/>
      <c r="C168700" s="75"/>
    </row>
    <row r="168701" spans="2:3" x14ac:dyDescent="0.25">
      <c r="B168701" s="76"/>
      <c r="C168701" s="75"/>
    </row>
    <row r="168702" spans="2:3" x14ac:dyDescent="0.25">
      <c r="B168702" s="76"/>
      <c r="C168702" s="75"/>
    </row>
    <row r="168703" spans="2:3" x14ac:dyDescent="0.25">
      <c r="B168703" s="76"/>
      <c r="C168703" s="75"/>
    </row>
    <row r="168704" spans="2:3" x14ac:dyDescent="0.25">
      <c r="B168704" s="76"/>
      <c r="C168704" s="75"/>
    </row>
    <row r="168705" spans="2:3" x14ac:dyDescent="0.25">
      <c r="B168705" s="76"/>
      <c r="C168705" s="75"/>
    </row>
    <row r="168706" spans="2:3" x14ac:dyDescent="0.25">
      <c r="B168706" s="76"/>
      <c r="C168706" s="75"/>
    </row>
    <row r="168707" spans="2:3" x14ac:dyDescent="0.25">
      <c r="B168707" s="76"/>
      <c r="C168707" s="75"/>
    </row>
    <row r="168708" spans="2:3" x14ac:dyDescent="0.25">
      <c r="B168708" s="76"/>
      <c r="C168708" s="75"/>
    </row>
    <row r="168709" spans="2:3" x14ac:dyDescent="0.25">
      <c r="B168709" s="76"/>
      <c r="C168709" s="75"/>
    </row>
    <row r="168819" spans="2:3" x14ac:dyDescent="0.25">
      <c r="B168819" s="76"/>
      <c r="C168819" s="75"/>
    </row>
    <row r="168820" spans="2:3" x14ac:dyDescent="0.25">
      <c r="B168820" s="76"/>
      <c r="C168820" s="75"/>
    </row>
    <row r="168821" spans="2:3" x14ac:dyDescent="0.25">
      <c r="B168821" s="76"/>
      <c r="C168821" s="75"/>
    </row>
    <row r="168822" spans="2:3" x14ac:dyDescent="0.25">
      <c r="B168822" s="76"/>
      <c r="C168822" s="75"/>
    </row>
    <row r="168823" spans="2:3" x14ac:dyDescent="0.25">
      <c r="B168823" s="76"/>
      <c r="C168823" s="75"/>
    </row>
    <row r="168824" spans="2:3" x14ac:dyDescent="0.25">
      <c r="B168824" s="76"/>
      <c r="C168824" s="75"/>
    </row>
    <row r="168825" spans="2:3" x14ac:dyDescent="0.25">
      <c r="B168825" s="76"/>
      <c r="C168825" s="75"/>
    </row>
    <row r="168826" spans="2:3" x14ac:dyDescent="0.25">
      <c r="B168826" s="76"/>
      <c r="C168826" s="75"/>
    </row>
    <row r="168827" spans="2:3" x14ac:dyDescent="0.25">
      <c r="B168827" s="76"/>
      <c r="C168827" s="75"/>
    </row>
    <row r="168828" spans="2:3" x14ac:dyDescent="0.25">
      <c r="B168828" s="76"/>
      <c r="C168828" s="75"/>
    </row>
    <row r="168829" spans="2:3" x14ac:dyDescent="0.25">
      <c r="B168829" s="76"/>
      <c r="C168829" s="75"/>
    </row>
    <row r="168830" spans="2:3" x14ac:dyDescent="0.25">
      <c r="B168830" s="76"/>
      <c r="C168830" s="75"/>
    </row>
    <row r="168831" spans="2:3" x14ac:dyDescent="0.25">
      <c r="B168831" s="76"/>
      <c r="C168831" s="75"/>
    </row>
    <row r="168941" spans="2:3" x14ac:dyDescent="0.25">
      <c r="B168941" s="76"/>
      <c r="C168941" s="75"/>
    </row>
    <row r="168942" spans="2:3" x14ac:dyDescent="0.25">
      <c r="B168942" s="76"/>
      <c r="C168942" s="75"/>
    </row>
    <row r="168943" spans="2:3" x14ac:dyDescent="0.25">
      <c r="B168943" s="76"/>
      <c r="C168943" s="75"/>
    </row>
    <row r="168944" spans="2:3" x14ac:dyDescent="0.25">
      <c r="B168944" s="76"/>
      <c r="C168944" s="75"/>
    </row>
    <row r="168945" spans="2:3" x14ac:dyDescent="0.25">
      <c r="B168945" s="76"/>
      <c r="C168945" s="75"/>
    </row>
    <row r="168946" spans="2:3" x14ac:dyDescent="0.25">
      <c r="B168946" s="76"/>
      <c r="C168946" s="75"/>
    </row>
    <row r="168947" spans="2:3" x14ac:dyDescent="0.25">
      <c r="B168947" s="76"/>
      <c r="C168947" s="75"/>
    </row>
    <row r="168948" spans="2:3" x14ac:dyDescent="0.25">
      <c r="B168948" s="76"/>
      <c r="C168948" s="75"/>
    </row>
    <row r="168949" spans="2:3" x14ac:dyDescent="0.25">
      <c r="B168949" s="76"/>
      <c r="C168949" s="75"/>
    </row>
    <row r="168950" spans="2:3" x14ac:dyDescent="0.25">
      <c r="B168950" s="76"/>
      <c r="C168950" s="75"/>
    </row>
    <row r="168951" spans="2:3" x14ac:dyDescent="0.25">
      <c r="B168951" s="76"/>
      <c r="C168951" s="75"/>
    </row>
    <row r="168952" spans="2:3" x14ac:dyDescent="0.25">
      <c r="B168952" s="76"/>
      <c r="C168952" s="75"/>
    </row>
    <row r="168953" spans="2:3" x14ac:dyDescent="0.25">
      <c r="B168953" s="76"/>
      <c r="C168953" s="75"/>
    </row>
    <row r="169063" spans="2:3" x14ac:dyDescent="0.25">
      <c r="B169063" s="76"/>
      <c r="C169063" s="75"/>
    </row>
    <row r="169064" spans="2:3" x14ac:dyDescent="0.25">
      <c r="B169064" s="76"/>
      <c r="C169064" s="75"/>
    </row>
    <row r="169065" spans="2:3" x14ac:dyDescent="0.25">
      <c r="B169065" s="76"/>
      <c r="C169065" s="75"/>
    </row>
    <row r="169066" spans="2:3" x14ac:dyDescent="0.25">
      <c r="B169066" s="76"/>
      <c r="C169066" s="75"/>
    </row>
    <row r="169067" spans="2:3" x14ac:dyDescent="0.25">
      <c r="B169067" s="76"/>
      <c r="C169067" s="75"/>
    </row>
    <row r="169068" spans="2:3" x14ac:dyDescent="0.25">
      <c r="B169068" s="76"/>
      <c r="C169068" s="75"/>
    </row>
    <row r="169069" spans="2:3" x14ac:dyDescent="0.25">
      <c r="B169069" s="76"/>
      <c r="C169069" s="75"/>
    </row>
    <row r="169070" spans="2:3" x14ac:dyDescent="0.25">
      <c r="B169070" s="76"/>
      <c r="C169070" s="75"/>
    </row>
    <row r="169071" spans="2:3" x14ac:dyDescent="0.25">
      <c r="B169071" s="76"/>
      <c r="C169071" s="75"/>
    </row>
    <row r="169072" spans="2:3" x14ac:dyDescent="0.25">
      <c r="B169072" s="76"/>
      <c r="C169072" s="75"/>
    </row>
    <row r="169073" spans="2:3" x14ac:dyDescent="0.25">
      <c r="B169073" s="76"/>
      <c r="C169073" s="75"/>
    </row>
    <row r="169074" spans="2:3" x14ac:dyDescent="0.25">
      <c r="B169074" s="76"/>
      <c r="C169074" s="75"/>
    </row>
    <row r="169075" spans="2:3" x14ac:dyDescent="0.25">
      <c r="B169075" s="76"/>
      <c r="C169075" s="75"/>
    </row>
    <row r="169185" spans="2:3" x14ac:dyDescent="0.25">
      <c r="B169185" s="76"/>
      <c r="C169185" s="75"/>
    </row>
    <row r="169186" spans="2:3" x14ac:dyDescent="0.25">
      <c r="B169186" s="76"/>
      <c r="C169186" s="75"/>
    </row>
    <row r="169187" spans="2:3" x14ac:dyDescent="0.25">
      <c r="B169187" s="76"/>
      <c r="C169187" s="75"/>
    </row>
    <row r="169188" spans="2:3" x14ac:dyDescent="0.25">
      <c r="B169188" s="76"/>
      <c r="C169188" s="75"/>
    </row>
    <row r="169189" spans="2:3" x14ac:dyDescent="0.25">
      <c r="B169189" s="76"/>
      <c r="C169189" s="75"/>
    </row>
    <row r="169190" spans="2:3" x14ac:dyDescent="0.25">
      <c r="B169190" s="76"/>
      <c r="C169190" s="75"/>
    </row>
    <row r="169191" spans="2:3" x14ac:dyDescent="0.25">
      <c r="B169191" s="76"/>
      <c r="C169191" s="75"/>
    </row>
    <row r="169192" spans="2:3" x14ac:dyDescent="0.25">
      <c r="B169192" s="76"/>
      <c r="C169192" s="75"/>
    </row>
    <row r="169193" spans="2:3" x14ac:dyDescent="0.25">
      <c r="B169193" s="76"/>
      <c r="C169193" s="75"/>
    </row>
    <row r="169194" spans="2:3" x14ac:dyDescent="0.25">
      <c r="B169194" s="76"/>
      <c r="C169194" s="75"/>
    </row>
    <row r="169195" spans="2:3" x14ac:dyDescent="0.25">
      <c r="B169195" s="76"/>
      <c r="C169195" s="75"/>
    </row>
    <row r="169196" spans="2:3" x14ac:dyDescent="0.25">
      <c r="B169196" s="76"/>
      <c r="C169196" s="75"/>
    </row>
    <row r="169197" spans="2:3" x14ac:dyDescent="0.25">
      <c r="B169197" s="76"/>
      <c r="C169197" s="75"/>
    </row>
    <row r="169307" spans="2:3" x14ac:dyDescent="0.25">
      <c r="B169307" s="76"/>
      <c r="C169307" s="75"/>
    </row>
    <row r="169308" spans="2:3" x14ac:dyDescent="0.25">
      <c r="B169308" s="76"/>
      <c r="C169308" s="75"/>
    </row>
    <row r="169309" spans="2:3" x14ac:dyDescent="0.25">
      <c r="B169309" s="76"/>
      <c r="C169309" s="75"/>
    </row>
    <row r="169310" spans="2:3" x14ac:dyDescent="0.25">
      <c r="B169310" s="76"/>
      <c r="C169310" s="75"/>
    </row>
    <row r="169311" spans="2:3" x14ac:dyDescent="0.25">
      <c r="B169311" s="76"/>
      <c r="C169311" s="75"/>
    </row>
    <row r="169312" spans="2:3" x14ac:dyDescent="0.25">
      <c r="B169312" s="76"/>
      <c r="C169312" s="75"/>
    </row>
    <row r="169313" spans="2:3" x14ac:dyDescent="0.25">
      <c r="B169313" s="76"/>
      <c r="C169313" s="75"/>
    </row>
    <row r="169314" spans="2:3" x14ac:dyDescent="0.25">
      <c r="B169314" s="76"/>
      <c r="C169314" s="75"/>
    </row>
    <row r="169315" spans="2:3" x14ac:dyDescent="0.25">
      <c r="B169315" s="76"/>
      <c r="C169315" s="75"/>
    </row>
    <row r="169316" spans="2:3" x14ac:dyDescent="0.25">
      <c r="B169316" s="76"/>
      <c r="C169316" s="75"/>
    </row>
    <row r="169317" spans="2:3" x14ac:dyDescent="0.25">
      <c r="B169317" s="76"/>
      <c r="C169317" s="75"/>
    </row>
    <row r="169318" spans="2:3" x14ac:dyDescent="0.25">
      <c r="B169318" s="76"/>
      <c r="C169318" s="75"/>
    </row>
    <row r="169319" spans="2:3" x14ac:dyDescent="0.25">
      <c r="B169319" s="76"/>
      <c r="C169319" s="75"/>
    </row>
    <row r="169429" spans="2:3" x14ac:dyDescent="0.25">
      <c r="B169429" s="76"/>
      <c r="C169429" s="75"/>
    </row>
    <row r="169430" spans="2:3" x14ac:dyDescent="0.25">
      <c r="B169430" s="76"/>
      <c r="C169430" s="75"/>
    </row>
    <row r="169431" spans="2:3" x14ac:dyDescent="0.25">
      <c r="B169431" s="76"/>
      <c r="C169431" s="75"/>
    </row>
    <row r="169432" spans="2:3" x14ac:dyDescent="0.25">
      <c r="B169432" s="76"/>
      <c r="C169432" s="75"/>
    </row>
    <row r="169433" spans="2:3" x14ac:dyDescent="0.25">
      <c r="B169433" s="76"/>
      <c r="C169433" s="75"/>
    </row>
    <row r="169434" spans="2:3" x14ac:dyDescent="0.25">
      <c r="B169434" s="76"/>
      <c r="C169434" s="75"/>
    </row>
    <row r="169435" spans="2:3" x14ac:dyDescent="0.25">
      <c r="B169435" s="76"/>
      <c r="C169435" s="75"/>
    </row>
    <row r="169436" spans="2:3" x14ac:dyDescent="0.25">
      <c r="B169436" s="76"/>
      <c r="C169436" s="75"/>
    </row>
    <row r="169437" spans="2:3" x14ac:dyDescent="0.25">
      <c r="B169437" s="76"/>
      <c r="C169437" s="75"/>
    </row>
    <row r="169438" spans="2:3" x14ac:dyDescent="0.25">
      <c r="B169438" s="76"/>
      <c r="C169438" s="75"/>
    </row>
    <row r="169439" spans="2:3" x14ac:dyDescent="0.25">
      <c r="B169439" s="76"/>
      <c r="C169439" s="75"/>
    </row>
    <row r="169440" spans="2:3" x14ac:dyDescent="0.25">
      <c r="B169440" s="76"/>
      <c r="C169440" s="75"/>
    </row>
    <row r="169441" spans="2:3" x14ac:dyDescent="0.25">
      <c r="B169441" s="76"/>
      <c r="C169441" s="75"/>
    </row>
    <row r="169551" spans="2:3" x14ac:dyDescent="0.25">
      <c r="B169551" s="76"/>
      <c r="C169551" s="75"/>
    </row>
    <row r="169552" spans="2:3" x14ac:dyDescent="0.25">
      <c r="B169552" s="76"/>
      <c r="C169552" s="75"/>
    </row>
    <row r="169553" spans="2:3" x14ac:dyDescent="0.25">
      <c r="B169553" s="76"/>
      <c r="C169553" s="75"/>
    </row>
    <row r="169554" spans="2:3" x14ac:dyDescent="0.25">
      <c r="B169554" s="76"/>
      <c r="C169554" s="75"/>
    </row>
    <row r="169555" spans="2:3" x14ac:dyDescent="0.25">
      <c r="B169555" s="76"/>
      <c r="C169555" s="75"/>
    </row>
    <row r="169556" spans="2:3" x14ac:dyDescent="0.25">
      <c r="B169556" s="76"/>
      <c r="C169556" s="75"/>
    </row>
    <row r="169557" spans="2:3" x14ac:dyDescent="0.25">
      <c r="B169557" s="76"/>
      <c r="C169557" s="75"/>
    </row>
    <row r="169558" spans="2:3" x14ac:dyDescent="0.25">
      <c r="B169558" s="76"/>
      <c r="C169558" s="75"/>
    </row>
    <row r="169559" spans="2:3" x14ac:dyDescent="0.25">
      <c r="B169559" s="76"/>
      <c r="C169559" s="75"/>
    </row>
    <row r="169560" spans="2:3" x14ac:dyDescent="0.25">
      <c r="B169560" s="76"/>
      <c r="C169560" s="75"/>
    </row>
    <row r="169561" spans="2:3" x14ac:dyDescent="0.25">
      <c r="B169561" s="76"/>
      <c r="C169561" s="75"/>
    </row>
    <row r="169562" spans="2:3" x14ac:dyDescent="0.25">
      <c r="B169562" s="76"/>
      <c r="C169562" s="75"/>
    </row>
    <row r="169563" spans="2:3" x14ac:dyDescent="0.25">
      <c r="B169563" s="76"/>
      <c r="C169563" s="75"/>
    </row>
    <row r="169673" spans="2:3" x14ac:dyDescent="0.25">
      <c r="B169673" s="76"/>
      <c r="C169673" s="75"/>
    </row>
    <row r="169674" spans="2:3" x14ac:dyDescent="0.25">
      <c r="B169674" s="76"/>
      <c r="C169674" s="75"/>
    </row>
    <row r="169675" spans="2:3" x14ac:dyDescent="0.25">
      <c r="B169675" s="76"/>
      <c r="C169675" s="75"/>
    </row>
    <row r="169676" spans="2:3" x14ac:dyDescent="0.25">
      <c r="B169676" s="76"/>
      <c r="C169676" s="75"/>
    </row>
    <row r="169677" spans="2:3" x14ac:dyDescent="0.25">
      <c r="B169677" s="76"/>
      <c r="C169677" s="75"/>
    </row>
    <row r="169678" spans="2:3" x14ac:dyDescent="0.25">
      <c r="B169678" s="76"/>
      <c r="C169678" s="75"/>
    </row>
    <row r="169679" spans="2:3" x14ac:dyDescent="0.25">
      <c r="B169679" s="76"/>
      <c r="C169679" s="75"/>
    </row>
    <row r="169680" spans="2:3" x14ac:dyDescent="0.25">
      <c r="B169680" s="76"/>
      <c r="C169680" s="75"/>
    </row>
    <row r="169681" spans="2:3" x14ac:dyDescent="0.25">
      <c r="B169681" s="76"/>
      <c r="C169681" s="75"/>
    </row>
    <row r="169682" spans="2:3" x14ac:dyDescent="0.25">
      <c r="B169682" s="76"/>
      <c r="C169682" s="75"/>
    </row>
    <row r="169683" spans="2:3" x14ac:dyDescent="0.25">
      <c r="B169683" s="76"/>
      <c r="C169683" s="75"/>
    </row>
    <row r="169684" spans="2:3" x14ac:dyDescent="0.25">
      <c r="B169684" s="76"/>
      <c r="C169684" s="75"/>
    </row>
    <row r="169685" spans="2:3" x14ac:dyDescent="0.25">
      <c r="B169685" s="76"/>
      <c r="C169685" s="75"/>
    </row>
    <row r="169795" spans="2:3" x14ac:dyDescent="0.25">
      <c r="B169795" s="76"/>
      <c r="C169795" s="75"/>
    </row>
    <row r="169796" spans="2:3" x14ac:dyDescent="0.25">
      <c r="B169796" s="76"/>
      <c r="C169796" s="75"/>
    </row>
    <row r="169797" spans="2:3" x14ac:dyDescent="0.25">
      <c r="B169797" s="76"/>
      <c r="C169797" s="75"/>
    </row>
    <row r="169798" spans="2:3" x14ac:dyDescent="0.25">
      <c r="B169798" s="76"/>
      <c r="C169798" s="75"/>
    </row>
    <row r="169799" spans="2:3" x14ac:dyDescent="0.25">
      <c r="B169799" s="76"/>
      <c r="C169799" s="75"/>
    </row>
    <row r="169800" spans="2:3" x14ac:dyDescent="0.25">
      <c r="B169800" s="76"/>
      <c r="C169800" s="75"/>
    </row>
    <row r="169801" spans="2:3" x14ac:dyDescent="0.25">
      <c r="B169801" s="76"/>
      <c r="C169801" s="75"/>
    </row>
    <row r="169802" spans="2:3" x14ac:dyDescent="0.25">
      <c r="B169802" s="76"/>
      <c r="C169802" s="75"/>
    </row>
    <row r="169803" spans="2:3" x14ac:dyDescent="0.25">
      <c r="B169803" s="76"/>
      <c r="C169803" s="75"/>
    </row>
    <row r="169804" spans="2:3" x14ac:dyDescent="0.25">
      <c r="B169804" s="76"/>
      <c r="C169804" s="75"/>
    </row>
    <row r="169805" spans="2:3" x14ac:dyDescent="0.25">
      <c r="B169805" s="76"/>
      <c r="C169805" s="75"/>
    </row>
    <row r="169806" spans="2:3" x14ac:dyDescent="0.25">
      <c r="B169806" s="76"/>
      <c r="C169806" s="75"/>
    </row>
    <row r="169807" spans="2:3" x14ac:dyDescent="0.25">
      <c r="B169807" s="76"/>
      <c r="C169807" s="75"/>
    </row>
    <row r="169917" spans="2:3" x14ac:dyDescent="0.25">
      <c r="B169917" s="76"/>
      <c r="C169917" s="75"/>
    </row>
    <row r="169918" spans="2:3" x14ac:dyDescent="0.25">
      <c r="B169918" s="76"/>
      <c r="C169918" s="75"/>
    </row>
    <row r="169919" spans="2:3" x14ac:dyDescent="0.25">
      <c r="B169919" s="76"/>
      <c r="C169919" s="75"/>
    </row>
    <row r="169920" spans="2:3" x14ac:dyDescent="0.25">
      <c r="B169920" s="76"/>
      <c r="C169920" s="75"/>
    </row>
    <row r="169921" spans="2:3" x14ac:dyDescent="0.25">
      <c r="B169921" s="76"/>
      <c r="C169921" s="75"/>
    </row>
    <row r="169922" spans="2:3" x14ac:dyDescent="0.25">
      <c r="B169922" s="76"/>
      <c r="C169922" s="75"/>
    </row>
    <row r="169923" spans="2:3" x14ac:dyDescent="0.25">
      <c r="B169923" s="76"/>
      <c r="C169923" s="75"/>
    </row>
    <row r="169924" spans="2:3" x14ac:dyDescent="0.25">
      <c r="B169924" s="76"/>
      <c r="C169924" s="75"/>
    </row>
    <row r="169925" spans="2:3" x14ac:dyDescent="0.25">
      <c r="B169925" s="76"/>
      <c r="C169925" s="75"/>
    </row>
    <row r="169926" spans="2:3" x14ac:dyDescent="0.25">
      <c r="B169926" s="76"/>
      <c r="C169926" s="75"/>
    </row>
    <row r="169927" spans="2:3" x14ac:dyDescent="0.25">
      <c r="B169927" s="76"/>
      <c r="C169927" s="75"/>
    </row>
    <row r="169928" spans="2:3" x14ac:dyDescent="0.25">
      <c r="B169928" s="76"/>
      <c r="C169928" s="75"/>
    </row>
    <row r="169929" spans="2:3" x14ac:dyDescent="0.25">
      <c r="B169929" s="76"/>
      <c r="C169929" s="75"/>
    </row>
    <row r="170039" spans="2:3" x14ac:dyDescent="0.25">
      <c r="B170039" s="76"/>
      <c r="C170039" s="75"/>
    </row>
    <row r="170040" spans="2:3" x14ac:dyDescent="0.25">
      <c r="B170040" s="76"/>
      <c r="C170040" s="75"/>
    </row>
    <row r="170041" spans="2:3" x14ac:dyDescent="0.25">
      <c r="B170041" s="76"/>
      <c r="C170041" s="75"/>
    </row>
    <row r="170042" spans="2:3" x14ac:dyDescent="0.25">
      <c r="B170042" s="76"/>
      <c r="C170042" s="75"/>
    </row>
    <row r="170043" spans="2:3" x14ac:dyDescent="0.25">
      <c r="B170043" s="76"/>
      <c r="C170043" s="75"/>
    </row>
    <row r="170044" spans="2:3" x14ac:dyDescent="0.25">
      <c r="B170044" s="76"/>
      <c r="C170044" s="75"/>
    </row>
    <row r="170045" spans="2:3" x14ac:dyDescent="0.25">
      <c r="B170045" s="76"/>
      <c r="C170045" s="75"/>
    </row>
    <row r="170046" spans="2:3" x14ac:dyDescent="0.25">
      <c r="B170046" s="76"/>
      <c r="C170046" s="75"/>
    </row>
    <row r="170047" spans="2:3" x14ac:dyDescent="0.25">
      <c r="B170047" s="76"/>
      <c r="C170047" s="75"/>
    </row>
    <row r="170048" spans="2:3" x14ac:dyDescent="0.25">
      <c r="B170048" s="76"/>
      <c r="C170048" s="75"/>
    </row>
    <row r="170049" spans="2:3" x14ac:dyDescent="0.25">
      <c r="B170049" s="76"/>
      <c r="C170049" s="75"/>
    </row>
    <row r="170050" spans="2:3" x14ac:dyDescent="0.25">
      <c r="B170050" s="76"/>
      <c r="C170050" s="75"/>
    </row>
    <row r="170051" spans="2:3" x14ac:dyDescent="0.25">
      <c r="B170051" s="76"/>
      <c r="C170051" s="75"/>
    </row>
    <row r="170161" spans="2:3" x14ac:dyDescent="0.25">
      <c r="B170161" s="76"/>
      <c r="C170161" s="75"/>
    </row>
    <row r="170162" spans="2:3" x14ac:dyDescent="0.25">
      <c r="B170162" s="76"/>
      <c r="C170162" s="75"/>
    </row>
    <row r="170163" spans="2:3" x14ac:dyDescent="0.25">
      <c r="B170163" s="76"/>
      <c r="C170163" s="75"/>
    </row>
    <row r="170164" spans="2:3" x14ac:dyDescent="0.25">
      <c r="B170164" s="76"/>
      <c r="C170164" s="75"/>
    </row>
    <row r="170165" spans="2:3" x14ac:dyDescent="0.25">
      <c r="B170165" s="76"/>
      <c r="C170165" s="75"/>
    </row>
    <row r="170166" spans="2:3" x14ac:dyDescent="0.25">
      <c r="B170166" s="76"/>
      <c r="C170166" s="75"/>
    </row>
    <row r="170167" spans="2:3" x14ac:dyDescent="0.25">
      <c r="B170167" s="76"/>
      <c r="C170167" s="75"/>
    </row>
    <row r="170168" spans="2:3" x14ac:dyDescent="0.25">
      <c r="B170168" s="76"/>
      <c r="C170168" s="75"/>
    </row>
    <row r="170169" spans="2:3" x14ac:dyDescent="0.25">
      <c r="B170169" s="76"/>
      <c r="C170169" s="75"/>
    </row>
    <row r="170170" spans="2:3" x14ac:dyDescent="0.25">
      <c r="B170170" s="76"/>
      <c r="C170170" s="75"/>
    </row>
    <row r="170171" spans="2:3" x14ac:dyDescent="0.25">
      <c r="B170171" s="76"/>
      <c r="C170171" s="75"/>
    </row>
    <row r="170172" spans="2:3" x14ac:dyDescent="0.25">
      <c r="B170172" s="76"/>
      <c r="C170172" s="75"/>
    </row>
    <row r="170173" spans="2:3" x14ac:dyDescent="0.25">
      <c r="B170173" s="76"/>
      <c r="C170173" s="75"/>
    </row>
    <row r="170283" spans="2:3" x14ac:dyDescent="0.25">
      <c r="B170283" s="76"/>
      <c r="C170283" s="75"/>
    </row>
    <row r="170284" spans="2:3" x14ac:dyDescent="0.25">
      <c r="B170284" s="76"/>
      <c r="C170284" s="75"/>
    </row>
    <row r="170285" spans="2:3" x14ac:dyDescent="0.25">
      <c r="B170285" s="76"/>
      <c r="C170285" s="75"/>
    </row>
    <row r="170286" spans="2:3" x14ac:dyDescent="0.25">
      <c r="B170286" s="76"/>
      <c r="C170286" s="75"/>
    </row>
    <row r="170287" spans="2:3" x14ac:dyDescent="0.25">
      <c r="B170287" s="76"/>
      <c r="C170287" s="75"/>
    </row>
    <row r="170288" spans="2:3" x14ac:dyDescent="0.25">
      <c r="B170288" s="76"/>
      <c r="C170288" s="75"/>
    </row>
    <row r="170289" spans="2:3" x14ac:dyDescent="0.25">
      <c r="B170289" s="76"/>
      <c r="C170289" s="75"/>
    </row>
    <row r="170290" spans="2:3" x14ac:dyDescent="0.25">
      <c r="B170290" s="76"/>
      <c r="C170290" s="75"/>
    </row>
    <row r="170291" spans="2:3" x14ac:dyDescent="0.25">
      <c r="B170291" s="76"/>
      <c r="C170291" s="75"/>
    </row>
    <row r="170292" spans="2:3" x14ac:dyDescent="0.25">
      <c r="B170292" s="76"/>
      <c r="C170292" s="75"/>
    </row>
    <row r="170293" spans="2:3" x14ac:dyDescent="0.25">
      <c r="B170293" s="76"/>
      <c r="C170293" s="75"/>
    </row>
    <row r="170294" spans="2:3" x14ac:dyDescent="0.25">
      <c r="B170294" s="76"/>
      <c r="C170294" s="75"/>
    </row>
    <row r="170295" spans="2:3" x14ac:dyDescent="0.25">
      <c r="B170295" s="76"/>
      <c r="C170295" s="75"/>
    </row>
    <row r="170405" spans="2:3" x14ac:dyDescent="0.25">
      <c r="B170405" s="76"/>
      <c r="C170405" s="75"/>
    </row>
    <row r="170406" spans="2:3" x14ac:dyDescent="0.25">
      <c r="B170406" s="76"/>
      <c r="C170406" s="75"/>
    </row>
    <row r="170407" spans="2:3" x14ac:dyDescent="0.25">
      <c r="B170407" s="76"/>
      <c r="C170407" s="75"/>
    </row>
    <row r="170408" spans="2:3" x14ac:dyDescent="0.25">
      <c r="B170408" s="76"/>
      <c r="C170408" s="75"/>
    </row>
    <row r="170409" spans="2:3" x14ac:dyDescent="0.25">
      <c r="B170409" s="76"/>
      <c r="C170409" s="75"/>
    </row>
    <row r="170410" spans="2:3" x14ac:dyDescent="0.25">
      <c r="B170410" s="76"/>
      <c r="C170410" s="75"/>
    </row>
    <row r="170411" spans="2:3" x14ac:dyDescent="0.25">
      <c r="B170411" s="76"/>
      <c r="C170411" s="75"/>
    </row>
    <row r="170412" spans="2:3" x14ac:dyDescent="0.25">
      <c r="B170412" s="76"/>
      <c r="C170412" s="75"/>
    </row>
    <row r="170413" spans="2:3" x14ac:dyDescent="0.25">
      <c r="B170413" s="76"/>
      <c r="C170413" s="75"/>
    </row>
    <row r="170414" spans="2:3" x14ac:dyDescent="0.25">
      <c r="B170414" s="76"/>
      <c r="C170414" s="75"/>
    </row>
    <row r="170415" spans="2:3" x14ac:dyDescent="0.25">
      <c r="B170415" s="76"/>
      <c r="C170415" s="75"/>
    </row>
    <row r="170416" spans="2:3" x14ac:dyDescent="0.25">
      <c r="B170416" s="76"/>
      <c r="C170416" s="75"/>
    </row>
    <row r="170417" spans="2:3" x14ac:dyDescent="0.25">
      <c r="B170417" s="76"/>
      <c r="C170417" s="75"/>
    </row>
    <row r="170527" spans="2:3" x14ac:dyDescent="0.25">
      <c r="B170527" s="76"/>
      <c r="C170527" s="75"/>
    </row>
    <row r="170528" spans="2:3" x14ac:dyDescent="0.25">
      <c r="B170528" s="76"/>
      <c r="C170528" s="75"/>
    </row>
    <row r="170529" spans="2:3" x14ac:dyDescent="0.25">
      <c r="B170529" s="76"/>
      <c r="C170529" s="75"/>
    </row>
    <row r="170530" spans="2:3" x14ac:dyDescent="0.25">
      <c r="B170530" s="76"/>
      <c r="C170530" s="75"/>
    </row>
    <row r="170531" spans="2:3" x14ac:dyDescent="0.25">
      <c r="B170531" s="76"/>
      <c r="C170531" s="75"/>
    </row>
    <row r="170532" spans="2:3" x14ac:dyDescent="0.25">
      <c r="B170532" s="76"/>
      <c r="C170532" s="75"/>
    </row>
    <row r="170533" spans="2:3" x14ac:dyDescent="0.25">
      <c r="B170533" s="76"/>
      <c r="C170533" s="75"/>
    </row>
    <row r="170534" spans="2:3" x14ac:dyDescent="0.25">
      <c r="B170534" s="76"/>
      <c r="C170534" s="75"/>
    </row>
    <row r="170535" spans="2:3" x14ac:dyDescent="0.25">
      <c r="B170535" s="76"/>
      <c r="C170535" s="75"/>
    </row>
    <row r="170536" spans="2:3" x14ac:dyDescent="0.25">
      <c r="B170536" s="76"/>
      <c r="C170536" s="75"/>
    </row>
    <row r="170537" spans="2:3" x14ac:dyDescent="0.25">
      <c r="B170537" s="76"/>
      <c r="C170537" s="75"/>
    </row>
    <row r="170538" spans="2:3" x14ac:dyDescent="0.25">
      <c r="B170538" s="76"/>
      <c r="C170538" s="75"/>
    </row>
    <row r="170539" spans="2:3" x14ac:dyDescent="0.25">
      <c r="B170539" s="76"/>
      <c r="C170539" s="75"/>
    </row>
    <row r="170649" spans="2:3" x14ac:dyDescent="0.25">
      <c r="B170649" s="76"/>
      <c r="C170649" s="75"/>
    </row>
    <row r="170650" spans="2:3" x14ac:dyDescent="0.25">
      <c r="B170650" s="76"/>
      <c r="C170650" s="75"/>
    </row>
    <row r="170651" spans="2:3" x14ac:dyDescent="0.25">
      <c r="B170651" s="76"/>
      <c r="C170651" s="75"/>
    </row>
    <row r="170652" spans="2:3" x14ac:dyDescent="0.25">
      <c r="B170652" s="76"/>
      <c r="C170652" s="75"/>
    </row>
    <row r="170653" spans="2:3" x14ac:dyDescent="0.25">
      <c r="B170653" s="76"/>
      <c r="C170653" s="75"/>
    </row>
    <row r="170654" spans="2:3" x14ac:dyDescent="0.25">
      <c r="B170654" s="76"/>
      <c r="C170654" s="75"/>
    </row>
    <row r="170655" spans="2:3" x14ac:dyDescent="0.25">
      <c r="B170655" s="76"/>
      <c r="C170655" s="75"/>
    </row>
    <row r="170656" spans="2:3" x14ac:dyDescent="0.25">
      <c r="B170656" s="76"/>
      <c r="C170656" s="75"/>
    </row>
    <row r="170657" spans="2:3" x14ac:dyDescent="0.25">
      <c r="B170657" s="76"/>
      <c r="C170657" s="75"/>
    </row>
    <row r="170658" spans="2:3" x14ac:dyDescent="0.25">
      <c r="B170658" s="76"/>
      <c r="C170658" s="75"/>
    </row>
    <row r="170659" spans="2:3" x14ac:dyDescent="0.25">
      <c r="B170659" s="76"/>
      <c r="C170659" s="75"/>
    </row>
    <row r="170660" spans="2:3" x14ac:dyDescent="0.25">
      <c r="B170660" s="76"/>
      <c r="C170660" s="75"/>
    </row>
    <row r="170661" spans="2:3" x14ac:dyDescent="0.25">
      <c r="B170661" s="76"/>
      <c r="C170661" s="75"/>
    </row>
    <row r="170771" spans="2:3" x14ac:dyDescent="0.25">
      <c r="B170771" s="76"/>
      <c r="C170771" s="75"/>
    </row>
    <row r="170772" spans="2:3" x14ac:dyDescent="0.25">
      <c r="B170772" s="76"/>
      <c r="C170772" s="75"/>
    </row>
    <row r="170773" spans="2:3" x14ac:dyDescent="0.25">
      <c r="B170773" s="76"/>
      <c r="C170773" s="75"/>
    </row>
    <row r="170774" spans="2:3" x14ac:dyDescent="0.25">
      <c r="B170774" s="76"/>
      <c r="C170774" s="75"/>
    </row>
    <row r="170775" spans="2:3" x14ac:dyDescent="0.25">
      <c r="B170775" s="76"/>
      <c r="C170775" s="75"/>
    </row>
    <row r="170776" spans="2:3" x14ac:dyDescent="0.25">
      <c r="B170776" s="76"/>
      <c r="C170776" s="75"/>
    </row>
    <row r="170777" spans="2:3" x14ac:dyDescent="0.25">
      <c r="B170777" s="76"/>
      <c r="C170777" s="75"/>
    </row>
    <row r="170778" spans="2:3" x14ac:dyDescent="0.25">
      <c r="B170778" s="76"/>
      <c r="C170778" s="75"/>
    </row>
    <row r="170779" spans="2:3" x14ac:dyDescent="0.25">
      <c r="B170779" s="76"/>
      <c r="C170779" s="75"/>
    </row>
    <row r="170780" spans="2:3" x14ac:dyDescent="0.25">
      <c r="B170780" s="76"/>
      <c r="C170780" s="75"/>
    </row>
    <row r="170781" spans="2:3" x14ac:dyDescent="0.25">
      <c r="B170781" s="76"/>
      <c r="C170781" s="75"/>
    </row>
    <row r="170782" spans="2:3" x14ac:dyDescent="0.25">
      <c r="B170782" s="76"/>
      <c r="C170782" s="75"/>
    </row>
    <row r="170783" spans="2:3" x14ac:dyDescent="0.25">
      <c r="B170783" s="76"/>
      <c r="C170783" s="75"/>
    </row>
    <row r="170893" spans="2:3" x14ac:dyDescent="0.25">
      <c r="B170893" s="76"/>
      <c r="C170893" s="75"/>
    </row>
    <row r="170894" spans="2:3" x14ac:dyDescent="0.25">
      <c r="B170894" s="76"/>
      <c r="C170894" s="75"/>
    </row>
    <row r="170895" spans="2:3" x14ac:dyDescent="0.25">
      <c r="B170895" s="76"/>
      <c r="C170895" s="75"/>
    </row>
    <row r="170896" spans="2:3" x14ac:dyDescent="0.25">
      <c r="B170896" s="76"/>
      <c r="C170896" s="75"/>
    </row>
    <row r="170897" spans="2:3" x14ac:dyDescent="0.25">
      <c r="B170897" s="76"/>
      <c r="C170897" s="75"/>
    </row>
    <row r="170898" spans="2:3" x14ac:dyDescent="0.25">
      <c r="B170898" s="76"/>
      <c r="C170898" s="75"/>
    </row>
    <row r="170899" spans="2:3" x14ac:dyDescent="0.25">
      <c r="B170899" s="76"/>
      <c r="C170899" s="75"/>
    </row>
    <row r="170900" spans="2:3" x14ac:dyDescent="0.25">
      <c r="B170900" s="76"/>
      <c r="C170900" s="75"/>
    </row>
    <row r="170901" spans="2:3" x14ac:dyDescent="0.25">
      <c r="B170901" s="76"/>
      <c r="C170901" s="75"/>
    </row>
    <row r="170902" spans="2:3" x14ac:dyDescent="0.25">
      <c r="B170902" s="76"/>
      <c r="C170902" s="75"/>
    </row>
    <row r="170903" spans="2:3" x14ac:dyDescent="0.25">
      <c r="B170903" s="76"/>
      <c r="C170903" s="75"/>
    </row>
    <row r="170904" spans="2:3" x14ac:dyDescent="0.25">
      <c r="B170904" s="76"/>
      <c r="C170904" s="75"/>
    </row>
    <row r="170905" spans="2:3" x14ac:dyDescent="0.25">
      <c r="B170905" s="76"/>
      <c r="C170905" s="75"/>
    </row>
    <row r="171015" spans="2:3" x14ac:dyDescent="0.25">
      <c r="B171015" s="76"/>
      <c r="C171015" s="75"/>
    </row>
    <row r="171016" spans="2:3" x14ac:dyDescent="0.25">
      <c r="B171016" s="76"/>
      <c r="C171016" s="75"/>
    </row>
    <row r="171017" spans="2:3" x14ac:dyDescent="0.25">
      <c r="B171017" s="76"/>
      <c r="C171017" s="75"/>
    </row>
    <row r="171018" spans="2:3" x14ac:dyDescent="0.25">
      <c r="B171018" s="76"/>
      <c r="C171018" s="75"/>
    </row>
    <row r="171019" spans="2:3" x14ac:dyDescent="0.25">
      <c r="B171019" s="76"/>
      <c r="C171019" s="75"/>
    </row>
    <row r="171020" spans="2:3" x14ac:dyDescent="0.25">
      <c r="B171020" s="76"/>
      <c r="C171020" s="75"/>
    </row>
    <row r="171021" spans="2:3" x14ac:dyDescent="0.25">
      <c r="B171021" s="76"/>
      <c r="C171021" s="75"/>
    </row>
    <row r="171022" spans="2:3" x14ac:dyDescent="0.25">
      <c r="B171022" s="76"/>
      <c r="C171022" s="75"/>
    </row>
    <row r="171023" spans="2:3" x14ac:dyDescent="0.25">
      <c r="B171023" s="76"/>
      <c r="C171023" s="75"/>
    </row>
    <row r="171024" spans="2:3" x14ac:dyDescent="0.25">
      <c r="B171024" s="76"/>
      <c r="C171024" s="75"/>
    </row>
    <row r="171025" spans="2:3" x14ac:dyDescent="0.25">
      <c r="B171025" s="76"/>
      <c r="C171025" s="75"/>
    </row>
    <row r="171026" spans="2:3" x14ac:dyDescent="0.25">
      <c r="B171026" s="76"/>
      <c r="C171026" s="75"/>
    </row>
    <row r="171027" spans="2:3" x14ac:dyDescent="0.25">
      <c r="B171027" s="76"/>
      <c r="C171027" s="75"/>
    </row>
    <row r="171137" spans="2:3" x14ac:dyDescent="0.25">
      <c r="B171137" s="76"/>
      <c r="C171137" s="75"/>
    </row>
    <row r="171138" spans="2:3" x14ac:dyDescent="0.25">
      <c r="B171138" s="76"/>
      <c r="C171138" s="75"/>
    </row>
    <row r="171139" spans="2:3" x14ac:dyDescent="0.25">
      <c r="B171139" s="76"/>
      <c r="C171139" s="75"/>
    </row>
    <row r="171140" spans="2:3" x14ac:dyDescent="0.25">
      <c r="B171140" s="76"/>
      <c r="C171140" s="75"/>
    </row>
    <row r="171141" spans="2:3" x14ac:dyDescent="0.25">
      <c r="B171141" s="76"/>
      <c r="C171141" s="75"/>
    </row>
    <row r="171142" spans="2:3" x14ac:dyDescent="0.25">
      <c r="B171142" s="76"/>
      <c r="C171142" s="75"/>
    </row>
    <row r="171143" spans="2:3" x14ac:dyDescent="0.25">
      <c r="B171143" s="76"/>
      <c r="C171143" s="75"/>
    </row>
    <row r="171144" spans="2:3" x14ac:dyDescent="0.25">
      <c r="B171144" s="76"/>
      <c r="C171144" s="75"/>
    </row>
    <row r="171145" spans="2:3" x14ac:dyDescent="0.25">
      <c r="B171145" s="76"/>
      <c r="C171145" s="75"/>
    </row>
    <row r="171146" spans="2:3" x14ac:dyDescent="0.25">
      <c r="B171146" s="76"/>
      <c r="C171146" s="75"/>
    </row>
    <row r="171147" spans="2:3" x14ac:dyDescent="0.25">
      <c r="B171147" s="76"/>
      <c r="C171147" s="75"/>
    </row>
    <row r="171148" spans="2:3" x14ac:dyDescent="0.25">
      <c r="B171148" s="76"/>
      <c r="C171148" s="75"/>
    </row>
    <row r="171149" spans="2:3" x14ac:dyDescent="0.25">
      <c r="B171149" s="76"/>
      <c r="C171149" s="75"/>
    </row>
    <row r="171259" spans="2:3" x14ac:dyDescent="0.25">
      <c r="B171259" s="76"/>
      <c r="C171259" s="75"/>
    </row>
    <row r="171260" spans="2:3" x14ac:dyDescent="0.25">
      <c r="B171260" s="76"/>
      <c r="C171260" s="75"/>
    </row>
    <row r="171261" spans="2:3" x14ac:dyDescent="0.25">
      <c r="B171261" s="76"/>
      <c r="C171261" s="75"/>
    </row>
    <row r="171262" spans="2:3" x14ac:dyDescent="0.25">
      <c r="B171262" s="76"/>
      <c r="C171262" s="75"/>
    </row>
    <row r="171263" spans="2:3" x14ac:dyDescent="0.25">
      <c r="B171263" s="76"/>
      <c r="C171263" s="75"/>
    </row>
    <row r="171264" spans="2:3" x14ac:dyDescent="0.25">
      <c r="B171264" s="76"/>
      <c r="C171264" s="75"/>
    </row>
    <row r="171265" spans="2:3" x14ac:dyDescent="0.25">
      <c r="B171265" s="76"/>
      <c r="C171265" s="75"/>
    </row>
    <row r="171266" spans="2:3" x14ac:dyDescent="0.25">
      <c r="B171266" s="76"/>
      <c r="C171266" s="75"/>
    </row>
    <row r="171267" spans="2:3" x14ac:dyDescent="0.25">
      <c r="B171267" s="76"/>
      <c r="C171267" s="75"/>
    </row>
    <row r="171268" spans="2:3" x14ac:dyDescent="0.25">
      <c r="B171268" s="76"/>
      <c r="C171268" s="75"/>
    </row>
    <row r="171269" spans="2:3" x14ac:dyDescent="0.25">
      <c r="B171269" s="76"/>
      <c r="C171269" s="75"/>
    </row>
    <row r="171270" spans="2:3" x14ac:dyDescent="0.25">
      <c r="B171270" s="76"/>
      <c r="C171270" s="75"/>
    </row>
    <row r="171271" spans="2:3" x14ac:dyDescent="0.25">
      <c r="B171271" s="76"/>
      <c r="C171271" s="75"/>
    </row>
    <row r="171381" spans="2:3" x14ac:dyDescent="0.25">
      <c r="B171381" s="76"/>
      <c r="C171381" s="75"/>
    </row>
    <row r="171382" spans="2:3" x14ac:dyDescent="0.25">
      <c r="B171382" s="76"/>
      <c r="C171382" s="75"/>
    </row>
    <row r="171383" spans="2:3" x14ac:dyDescent="0.25">
      <c r="B171383" s="76"/>
      <c r="C171383" s="75"/>
    </row>
    <row r="171384" spans="2:3" x14ac:dyDescent="0.25">
      <c r="B171384" s="76"/>
      <c r="C171384" s="75"/>
    </row>
    <row r="171385" spans="2:3" x14ac:dyDescent="0.25">
      <c r="B171385" s="76"/>
      <c r="C171385" s="75"/>
    </row>
    <row r="171386" spans="2:3" x14ac:dyDescent="0.25">
      <c r="B171386" s="76"/>
      <c r="C171386" s="75"/>
    </row>
    <row r="171387" spans="2:3" x14ac:dyDescent="0.25">
      <c r="B171387" s="76"/>
      <c r="C171387" s="75"/>
    </row>
    <row r="171388" spans="2:3" x14ac:dyDescent="0.25">
      <c r="B171388" s="76"/>
      <c r="C171388" s="75"/>
    </row>
    <row r="171389" spans="2:3" x14ac:dyDescent="0.25">
      <c r="B171389" s="76"/>
      <c r="C171389" s="75"/>
    </row>
    <row r="171390" spans="2:3" x14ac:dyDescent="0.25">
      <c r="B171390" s="76"/>
      <c r="C171390" s="75"/>
    </row>
    <row r="171391" spans="2:3" x14ac:dyDescent="0.25">
      <c r="B171391" s="76"/>
      <c r="C171391" s="75"/>
    </row>
    <row r="171392" spans="2:3" x14ac:dyDescent="0.25">
      <c r="B171392" s="76"/>
      <c r="C171392" s="75"/>
    </row>
    <row r="171393" spans="2:3" x14ac:dyDescent="0.25">
      <c r="B171393" s="76"/>
      <c r="C171393" s="75"/>
    </row>
    <row r="171503" spans="2:3" x14ac:dyDescent="0.25">
      <c r="B171503" s="76"/>
      <c r="C171503" s="75"/>
    </row>
    <row r="171504" spans="2:3" x14ac:dyDescent="0.25">
      <c r="B171504" s="76"/>
      <c r="C171504" s="75"/>
    </row>
    <row r="171505" spans="2:3" x14ac:dyDescent="0.25">
      <c r="B171505" s="76"/>
      <c r="C171505" s="75"/>
    </row>
    <row r="171506" spans="2:3" x14ac:dyDescent="0.25">
      <c r="B171506" s="76"/>
      <c r="C171506" s="75"/>
    </row>
    <row r="171507" spans="2:3" x14ac:dyDescent="0.25">
      <c r="B171507" s="76"/>
      <c r="C171507" s="75"/>
    </row>
    <row r="171508" spans="2:3" x14ac:dyDescent="0.25">
      <c r="B171508" s="76"/>
      <c r="C171508" s="75"/>
    </row>
    <row r="171509" spans="2:3" x14ac:dyDescent="0.25">
      <c r="B171509" s="76"/>
      <c r="C171509" s="75"/>
    </row>
    <row r="171510" spans="2:3" x14ac:dyDescent="0.25">
      <c r="B171510" s="76"/>
      <c r="C171510" s="75"/>
    </row>
    <row r="171511" spans="2:3" x14ac:dyDescent="0.25">
      <c r="B171511" s="76"/>
      <c r="C171511" s="75"/>
    </row>
    <row r="171512" spans="2:3" x14ac:dyDescent="0.25">
      <c r="B171512" s="76"/>
      <c r="C171512" s="75"/>
    </row>
    <row r="171513" spans="2:3" x14ac:dyDescent="0.25">
      <c r="B171513" s="76"/>
      <c r="C171513" s="75"/>
    </row>
    <row r="171514" spans="2:3" x14ac:dyDescent="0.25">
      <c r="B171514" s="76"/>
      <c r="C171514" s="75"/>
    </row>
    <row r="171515" spans="2:3" x14ac:dyDescent="0.25">
      <c r="B171515" s="76"/>
      <c r="C171515" s="75"/>
    </row>
    <row r="171625" spans="2:3" x14ac:dyDescent="0.25">
      <c r="B171625" s="76"/>
      <c r="C171625" s="75"/>
    </row>
    <row r="171626" spans="2:3" x14ac:dyDescent="0.25">
      <c r="B171626" s="76"/>
      <c r="C171626" s="75"/>
    </row>
    <row r="171627" spans="2:3" x14ac:dyDescent="0.25">
      <c r="B171627" s="76"/>
      <c r="C171627" s="75"/>
    </row>
    <row r="171628" spans="2:3" x14ac:dyDescent="0.25">
      <c r="B171628" s="76"/>
      <c r="C171628" s="75"/>
    </row>
    <row r="171629" spans="2:3" x14ac:dyDescent="0.25">
      <c r="B171629" s="76"/>
      <c r="C171629" s="75"/>
    </row>
    <row r="171630" spans="2:3" x14ac:dyDescent="0.25">
      <c r="B171630" s="76"/>
      <c r="C171630" s="75"/>
    </row>
    <row r="171631" spans="2:3" x14ac:dyDescent="0.25">
      <c r="B171631" s="76"/>
      <c r="C171631" s="75"/>
    </row>
    <row r="171632" spans="2:3" x14ac:dyDescent="0.25">
      <c r="B171632" s="76"/>
      <c r="C171632" s="75"/>
    </row>
    <row r="171633" spans="2:3" x14ac:dyDescent="0.25">
      <c r="B171633" s="76"/>
      <c r="C171633" s="75"/>
    </row>
    <row r="171634" spans="2:3" x14ac:dyDescent="0.25">
      <c r="B171634" s="76"/>
      <c r="C171634" s="75"/>
    </row>
    <row r="171635" spans="2:3" x14ac:dyDescent="0.25">
      <c r="B171635" s="76"/>
      <c r="C171635" s="75"/>
    </row>
    <row r="171636" spans="2:3" x14ac:dyDescent="0.25">
      <c r="B171636" s="76"/>
      <c r="C171636" s="75"/>
    </row>
    <row r="171637" spans="2:3" x14ac:dyDescent="0.25">
      <c r="B171637" s="76"/>
      <c r="C171637" s="75"/>
    </row>
    <row r="171747" spans="2:3" x14ac:dyDescent="0.25">
      <c r="B171747" s="76"/>
      <c r="C171747" s="75"/>
    </row>
    <row r="171748" spans="2:3" x14ac:dyDescent="0.25">
      <c r="B171748" s="76"/>
      <c r="C171748" s="75"/>
    </row>
    <row r="171749" spans="2:3" x14ac:dyDescent="0.25">
      <c r="B171749" s="76"/>
      <c r="C171749" s="75"/>
    </row>
    <row r="171750" spans="2:3" x14ac:dyDescent="0.25">
      <c r="B171750" s="76"/>
      <c r="C171750" s="75"/>
    </row>
    <row r="171751" spans="2:3" x14ac:dyDescent="0.25">
      <c r="B171751" s="76"/>
      <c r="C171751" s="75"/>
    </row>
    <row r="171752" spans="2:3" x14ac:dyDescent="0.25">
      <c r="B171752" s="76"/>
      <c r="C171752" s="75"/>
    </row>
    <row r="171753" spans="2:3" x14ac:dyDescent="0.25">
      <c r="B171753" s="76"/>
      <c r="C171753" s="75"/>
    </row>
    <row r="171754" spans="2:3" x14ac:dyDescent="0.25">
      <c r="B171754" s="76"/>
      <c r="C171754" s="75"/>
    </row>
    <row r="171755" spans="2:3" x14ac:dyDescent="0.25">
      <c r="B171755" s="76"/>
      <c r="C171755" s="75"/>
    </row>
    <row r="171756" spans="2:3" x14ac:dyDescent="0.25">
      <c r="B171756" s="76"/>
      <c r="C171756" s="75"/>
    </row>
    <row r="171757" spans="2:3" x14ac:dyDescent="0.25">
      <c r="B171757" s="76"/>
      <c r="C171757" s="75"/>
    </row>
    <row r="171758" spans="2:3" x14ac:dyDescent="0.25">
      <c r="B171758" s="76"/>
      <c r="C171758" s="75"/>
    </row>
    <row r="171759" spans="2:3" x14ac:dyDescent="0.25">
      <c r="B171759" s="76"/>
      <c r="C171759" s="75"/>
    </row>
    <row r="171869" spans="2:3" x14ac:dyDescent="0.25">
      <c r="B171869" s="76"/>
      <c r="C171869" s="75"/>
    </row>
    <row r="171870" spans="2:3" x14ac:dyDescent="0.25">
      <c r="B171870" s="76"/>
      <c r="C171870" s="75"/>
    </row>
    <row r="171871" spans="2:3" x14ac:dyDescent="0.25">
      <c r="B171871" s="76"/>
      <c r="C171871" s="75"/>
    </row>
    <row r="171872" spans="2:3" x14ac:dyDescent="0.25">
      <c r="B171872" s="76"/>
      <c r="C171872" s="75"/>
    </row>
    <row r="171873" spans="2:3" x14ac:dyDescent="0.25">
      <c r="B171873" s="76"/>
      <c r="C171873" s="75"/>
    </row>
    <row r="171874" spans="2:3" x14ac:dyDescent="0.25">
      <c r="B171874" s="76"/>
      <c r="C171874" s="75"/>
    </row>
    <row r="171875" spans="2:3" x14ac:dyDescent="0.25">
      <c r="B171875" s="76"/>
      <c r="C171875" s="75"/>
    </row>
    <row r="171876" spans="2:3" x14ac:dyDescent="0.25">
      <c r="B171876" s="76"/>
      <c r="C171876" s="75"/>
    </row>
    <row r="171877" spans="2:3" x14ac:dyDescent="0.25">
      <c r="B171877" s="76"/>
      <c r="C171877" s="75"/>
    </row>
    <row r="171878" spans="2:3" x14ac:dyDescent="0.25">
      <c r="B171878" s="76"/>
      <c r="C171878" s="75"/>
    </row>
    <row r="171879" spans="2:3" x14ac:dyDescent="0.25">
      <c r="B171879" s="76"/>
      <c r="C171879" s="75"/>
    </row>
    <row r="171880" spans="2:3" x14ac:dyDescent="0.25">
      <c r="B171880" s="76"/>
      <c r="C171880" s="75"/>
    </row>
    <row r="171881" spans="2:3" x14ac:dyDescent="0.25">
      <c r="B171881" s="76"/>
      <c r="C171881" s="75"/>
    </row>
    <row r="171991" spans="2:3" x14ac:dyDescent="0.25">
      <c r="B171991" s="76"/>
      <c r="C171991" s="75"/>
    </row>
    <row r="171992" spans="2:3" x14ac:dyDescent="0.25">
      <c r="B171992" s="76"/>
      <c r="C171992" s="75"/>
    </row>
    <row r="171993" spans="2:3" x14ac:dyDescent="0.25">
      <c r="B171993" s="76"/>
      <c r="C171993" s="75"/>
    </row>
    <row r="171994" spans="2:3" x14ac:dyDescent="0.25">
      <c r="B171994" s="76"/>
      <c r="C171994" s="75"/>
    </row>
    <row r="171995" spans="2:3" x14ac:dyDescent="0.25">
      <c r="B171995" s="76"/>
      <c r="C171995" s="75"/>
    </row>
    <row r="171996" spans="2:3" x14ac:dyDescent="0.25">
      <c r="B171996" s="76"/>
      <c r="C171996" s="75"/>
    </row>
    <row r="171997" spans="2:3" x14ac:dyDescent="0.25">
      <c r="B171997" s="76"/>
      <c r="C171997" s="75"/>
    </row>
    <row r="171998" spans="2:3" x14ac:dyDescent="0.25">
      <c r="B171998" s="76"/>
      <c r="C171998" s="75"/>
    </row>
    <row r="171999" spans="2:3" x14ac:dyDescent="0.25">
      <c r="B171999" s="76"/>
      <c r="C171999" s="75"/>
    </row>
    <row r="172000" spans="2:3" x14ac:dyDescent="0.25">
      <c r="B172000" s="76"/>
      <c r="C172000" s="75"/>
    </row>
    <row r="172001" spans="2:3" x14ac:dyDescent="0.25">
      <c r="B172001" s="76"/>
      <c r="C172001" s="75"/>
    </row>
    <row r="172002" spans="2:3" x14ac:dyDescent="0.25">
      <c r="B172002" s="76"/>
      <c r="C172002" s="75"/>
    </row>
    <row r="172003" spans="2:3" x14ac:dyDescent="0.25">
      <c r="B172003" s="76"/>
      <c r="C172003" s="75"/>
    </row>
    <row r="172113" spans="2:3" x14ac:dyDescent="0.25">
      <c r="B172113" s="76"/>
      <c r="C172113" s="75"/>
    </row>
    <row r="172114" spans="2:3" x14ac:dyDescent="0.25">
      <c r="B172114" s="76"/>
      <c r="C172114" s="75"/>
    </row>
    <row r="172115" spans="2:3" x14ac:dyDescent="0.25">
      <c r="B172115" s="76"/>
      <c r="C172115" s="75"/>
    </row>
    <row r="172116" spans="2:3" x14ac:dyDescent="0.25">
      <c r="B172116" s="76"/>
      <c r="C172116" s="75"/>
    </row>
    <row r="172117" spans="2:3" x14ac:dyDescent="0.25">
      <c r="B172117" s="76"/>
      <c r="C172117" s="75"/>
    </row>
    <row r="172118" spans="2:3" x14ac:dyDescent="0.25">
      <c r="B172118" s="76"/>
      <c r="C172118" s="75"/>
    </row>
    <row r="172119" spans="2:3" x14ac:dyDescent="0.25">
      <c r="B172119" s="76"/>
      <c r="C172119" s="75"/>
    </row>
    <row r="172120" spans="2:3" x14ac:dyDescent="0.25">
      <c r="B172120" s="76"/>
      <c r="C172120" s="75"/>
    </row>
    <row r="172121" spans="2:3" x14ac:dyDescent="0.25">
      <c r="B172121" s="76"/>
      <c r="C172121" s="75"/>
    </row>
    <row r="172122" spans="2:3" x14ac:dyDescent="0.25">
      <c r="B172122" s="76"/>
      <c r="C172122" s="75"/>
    </row>
    <row r="172123" spans="2:3" x14ac:dyDescent="0.25">
      <c r="B172123" s="76"/>
      <c r="C172123" s="75"/>
    </row>
    <row r="172124" spans="2:3" x14ac:dyDescent="0.25">
      <c r="B172124" s="76"/>
      <c r="C172124" s="75"/>
    </row>
    <row r="172125" spans="2:3" x14ac:dyDescent="0.25">
      <c r="B172125" s="76"/>
      <c r="C172125" s="75"/>
    </row>
    <row r="172235" spans="2:3" x14ac:dyDescent="0.25">
      <c r="B172235" s="76"/>
      <c r="C172235" s="75"/>
    </row>
    <row r="172236" spans="2:3" x14ac:dyDescent="0.25">
      <c r="B172236" s="76"/>
      <c r="C172236" s="75"/>
    </row>
    <row r="172237" spans="2:3" x14ac:dyDescent="0.25">
      <c r="B172237" s="76"/>
      <c r="C172237" s="75"/>
    </row>
    <row r="172238" spans="2:3" x14ac:dyDescent="0.25">
      <c r="B172238" s="76"/>
      <c r="C172238" s="75"/>
    </row>
    <row r="172239" spans="2:3" x14ac:dyDescent="0.25">
      <c r="B172239" s="76"/>
      <c r="C172239" s="75"/>
    </row>
    <row r="172240" spans="2:3" x14ac:dyDescent="0.25">
      <c r="B172240" s="76"/>
      <c r="C172240" s="75"/>
    </row>
    <row r="172241" spans="2:3" x14ac:dyDescent="0.25">
      <c r="B172241" s="76"/>
      <c r="C172241" s="75"/>
    </row>
    <row r="172242" spans="2:3" x14ac:dyDescent="0.25">
      <c r="B172242" s="76"/>
      <c r="C172242" s="75"/>
    </row>
    <row r="172243" spans="2:3" x14ac:dyDescent="0.25">
      <c r="B172243" s="76"/>
      <c r="C172243" s="75"/>
    </row>
    <row r="172244" spans="2:3" x14ac:dyDescent="0.25">
      <c r="B172244" s="76"/>
      <c r="C172244" s="75"/>
    </row>
    <row r="172245" spans="2:3" x14ac:dyDescent="0.25">
      <c r="B172245" s="76"/>
      <c r="C172245" s="75"/>
    </row>
    <row r="172246" spans="2:3" x14ac:dyDescent="0.25">
      <c r="B172246" s="76"/>
      <c r="C172246" s="75"/>
    </row>
    <row r="172247" spans="2:3" x14ac:dyDescent="0.25">
      <c r="B172247" s="76"/>
      <c r="C172247" s="75"/>
    </row>
    <row r="172357" spans="2:3" x14ac:dyDescent="0.25">
      <c r="B172357" s="76"/>
      <c r="C172357" s="75"/>
    </row>
    <row r="172358" spans="2:3" x14ac:dyDescent="0.25">
      <c r="B172358" s="76"/>
      <c r="C172358" s="75"/>
    </row>
    <row r="172359" spans="2:3" x14ac:dyDescent="0.25">
      <c r="B172359" s="76"/>
      <c r="C172359" s="75"/>
    </row>
    <row r="172360" spans="2:3" x14ac:dyDescent="0.25">
      <c r="B172360" s="76"/>
      <c r="C172360" s="75"/>
    </row>
    <row r="172361" spans="2:3" x14ac:dyDescent="0.25">
      <c r="B172361" s="76"/>
      <c r="C172361" s="75"/>
    </row>
    <row r="172362" spans="2:3" x14ac:dyDescent="0.25">
      <c r="B172362" s="76"/>
      <c r="C172362" s="75"/>
    </row>
    <row r="172363" spans="2:3" x14ac:dyDescent="0.25">
      <c r="B172363" s="76"/>
      <c r="C172363" s="75"/>
    </row>
    <row r="172364" spans="2:3" x14ac:dyDescent="0.25">
      <c r="B172364" s="76"/>
      <c r="C172364" s="75"/>
    </row>
    <row r="172365" spans="2:3" x14ac:dyDescent="0.25">
      <c r="B172365" s="76"/>
      <c r="C172365" s="75"/>
    </row>
    <row r="172366" spans="2:3" x14ac:dyDescent="0.25">
      <c r="B172366" s="76"/>
      <c r="C172366" s="75"/>
    </row>
    <row r="172367" spans="2:3" x14ac:dyDescent="0.25">
      <c r="B172367" s="76"/>
      <c r="C172367" s="75"/>
    </row>
    <row r="172368" spans="2:3" x14ac:dyDescent="0.25">
      <c r="B172368" s="76"/>
      <c r="C172368" s="75"/>
    </row>
    <row r="172369" spans="2:3" x14ac:dyDescent="0.25">
      <c r="B172369" s="76"/>
      <c r="C172369" s="75"/>
    </row>
    <row r="172479" spans="2:3" x14ac:dyDescent="0.25">
      <c r="B172479" s="76"/>
      <c r="C172479" s="75"/>
    </row>
    <row r="172480" spans="2:3" x14ac:dyDescent="0.25">
      <c r="B172480" s="76"/>
      <c r="C172480" s="75"/>
    </row>
    <row r="172481" spans="2:3" x14ac:dyDescent="0.25">
      <c r="B172481" s="76"/>
      <c r="C172481" s="75"/>
    </row>
    <row r="172482" spans="2:3" x14ac:dyDescent="0.25">
      <c r="B172482" s="76"/>
      <c r="C172482" s="75"/>
    </row>
    <row r="172483" spans="2:3" x14ac:dyDescent="0.25">
      <c r="B172483" s="76"/>
      <c r="C172483" s="75"/>
    </row>
    <row r="172484" spans="2:3" x14ac:dyDescent="0.25">
      <c r="B172484" s="76"/>
      <c r="C172484" s="75"/>
    </row>
    <row r="172485" spans="2:3" x14ac:dyDescent="0.25">
      <c r="B172485" s="76"/>
      <c r="C172485" s="75"/>
    </row>
    <row r="172486" spans="2:3" x14ac:dyDescent="0.25">
      <c r="B172486" s="76"/>
      <c r="C172486" s="75"/>
    </row>
    <row r="172487" spans="2:3" x14ac:dyDescent="0.25">
      <c r="B172487" s="76"/>
      <c r="C172487" s="75"/>
    </row>
    <row r="172488" spans="2:3" x14ac:dyDescent="0.25">
      <c r="B172488" s="76"/>
      <c r="C172488" s="75"/>
    </row>
    <row r="172489" spans="2:3" x14ac:dyDescent="0.25">
      <c r="B172489" s="76"/>
      <c r="C172489" s="75"/>
    </row>
    <row r="172490" spans="2:3" x14ac:dyDescent="0.25">
      <c r="B172490" s="76"/>
      <c r="C172490" s="75"/>
    </row>
    <row r="172491" spans="2:3" x14ac:dyDescent="0.25">
      <c r="B172491" s="76"/>
      <c r="C172491" s="75"/>
    </row>
    <row r="172601" spans="2:3" x14ac:dyDescent="0.25">
      <c r="B172601" s="76"/>
      <c r="C172601" s="75"/>
    </row>
    <row r="172602" spans="2:3" x14ac:dyDescent="0.25">
      <c r="B172602" s="76"/>
      <c r="C172602" s="75"/>
    </row>
    <row r="172603" spans="2:3" x14ac:dyDescent="0.25">
      <c r="B172603" s="76"/>
      <c r="C172603" s="75"/>
    </row>
    <row r="172604" spans="2:3" x14ac:dyDescent="0.25">
      <c r="B172604" s="76"/>
      <c r="C172604" s="75"/>
    </row>
    <row r="172605" spans="2:3" x14ac:dyDescent="0.25">
      <c r="B172605" s="76"/>
      <c r="C172605" s="75"/>
    </row>
    <row r="172606" spans="2:3" x14ac:dyDescent="0.25">
      <c r="B172606" s="76"/>
      <c r="C172606" s="75"/>
    </row>
    <row r="172607" spans="2:3" x14ac:dyDescent="0.25">
      <c r="B172607" s="76"/>
      <c r="C172607" s="75"/>
    </row>
    <row r="172608" spans="2:3" x14ac:dyDescent="0.25">
      <c r="B172608" s="76"/>
      <c r="C172608" s="75"/>
    </row>
    <row r="172609" spans="2:3" x14ac:dyDescent="0.25">
      <c r="B172609" s="76"/>
      <c r="C172609" s="75"/>
    </row>
    <row r="172610" spans="2:3" x14ac:dyDescent="0.25">
      <c r="B172610" s="76"/>
      <c r="C172610" s="75"/>
    </row>
    <row r="172611" spans="2:3" x14ac:dyDescent="0.25">
      <c r="B172611" s="76"/>
      <c r="C172611" s="75"/>
    </row>
    <row r="172612" spans="2:3" x14ac:dyDescent="0.25">
      <c r="B172612" s="76"/>
      <c r="C172612" s="75"/>
    </row>
    <row r="172613" spans="2:3" x14ac:dyDescent="0.25">
      <c r="B172613" s="76"/>
      <c r="C172613" s="75"/>
    </row>
    <row r="172723" spans="2:3" x14ac:dyDescent="0.25">
      <c r="B172723" s="76"/>
      <c r="C172723" s="75"/>
    </row>
    <row r="172724" spans="2:3" x14ac:dyDescent="0.25">
      <c r="B172724" s="76"/>
      <c r="C172724" s="75"/>
    </row>
    <row r="172725" spans="2:3" x14ac:dyDescent="0.25">
      <c r="B172725" s="76"/>
      <c r="C172725" s="75"/>
    </row>
    <row r="172726" spans="2:3" x14ac:dyDescent="0.25">
      <c r="B172726" s="76"/>
      <c r="C172726" s="75"/>
    </row>
    <row r="172727" spans="2:3" x14ac:dyDescent="0.25">
      <c r="B172727" s="76"/>
      <c r="C172727" s="75"/>
    </row>
    <row r="172728" spans="2:3" x14ac:dyDescent="0.25">
      <c r="B172728" s="76"/>
      <c r="C172728" s="75"/>
    </row>
    <row r="172729" spans="2:3" x14ac:dyDescent="0.25">
      <c r="B172729" s="76"/>
      <c r="C172729" s="75"/>
    </row>
    <row r="172730" spans="2:3" x14ac:dyDescent="0.25">
      <c r="B172730" s="76"/>
      <c r="C172730" s="75"/>
    </row>
    <row r="172731" spans="2:3" x14ac:dyDescent="0.25">
      <c r="B172731" s="76"/>
      <c r="C172731" s="75"/>
    </row>
    <row r="172732" spans="2:3" x14ac:dyDescent="0.25">
      <c r="B172732" s="76"/>
      <c r="C172732" s="75"/>
    </row>
    <row r="172733" spans="2:3" x14ac:dyDescent="0.25">
      <c r="B172733" s="76"/>
      <c r="C172733" s="75"/>
    </row>
    <row r="172734" spans="2:3" x14ac:dyDescent="0.25">
      <c r="B172734" s="76"/>
      <c r="C172734" s="75"/>
    </row>
    <row r="172735" spans="2:3" x14ac:dyDescent="0.25">
      <c r="B172735" s="76"/>
      <c r="C172735" s="75"/>
    </row>
    <row r="172845" spans="2:3" x14ac:dyDescent="0.25">
      <c r="B172845" s="76"/>
      <c r="C172845" s="75"/>
    </row>
    <row r="172846" spans="2:3" x14ac:dyDescent="0.25">
      <c r="B172846" s="76"/>
      <c r="C172846" s="75"/>
    </row>
    <row r="172847" spans="2:3" x14ac:dyDescent="0.25">
      <c r="B172847" s="76"/>
      <c r="C172847" s="75"/>
    </row>
    <row r="172848" spans="2:3" x14ac:dyDescent="0.25">
      <c r="B172848" s="76"/>
      <c r="C172848" s="75"/>
    </row>
    <row r="172849" spans="2:3" x14ac:dyDescent="0.25">
      <c r="B172849" s="76"/>
      <c r="C172849" s="75"/>
    </row>
    <row r="172850" spans="2:3" x14ac:dyDescent="0.25">
      <c r="B172850" s="76"/>
      <c r="C172850" s="75"/>
    </row>
    <row r="172851" spans="2:3" x14ac:dyDescent="0.25">
      <c r="B172851" s="76"/>
      <c r="C172851" s="75"/>
    </row>
    <row r="172852" spans="2:3" x14ac:dyDescent="0.25">
      <c r="B172852" s="76"/>
      <c r="C172852" s="75"/>
    </row>
    <row r="172853" spans="2:3" x14ac:dyDescent="0.25">
      <c r="B172853" s="76"/>
      <c r="C172853" s="75"/>
    </row>
    <row r="172854" spans="2:3" x14ac:dyDescent="0.25">
      <c r="B172854" s="76"/>
      <c r="C172854" s="75"/>
    </row>
    <row r="172855" spans="2:3" x14ac:dyDescent="0.25">
      <c r="B172855" s="76"/>
      <c r="C172855" s="75"/>
    </row>
    <row r="172856" spans="2:3" x14ac:dyDescent="0.25">
      <c r="B172856" s="76"/>
      <c r="C172856" s="75"/>
    </row>
    <row r="172857" spans="2:3" x14ac:dyDescent="0.25">
      <c r="B172857" s="76"/>
      <c r="C172857" s="75"/>
    </row>
    <row r="172967" spans="2:3" x14ac:dyDescent="0.25">
      <c r="B172967" s="76"/>
      <c r="C172967" s="75"/>
    </row>
    <row r="172968" spans="2:3" x14ac:dyDescent="0.25">
      <c r="B172968" s="76"/>
      <c r="C172968" s="75"/>
    </row>
    <row r="172969" spans="2:3" x14ac:dyDescent="0.25">
      <c r="B172969" s="76"/>
      <c r="C172969" s="75"/>
    </row>
    <row r="172970" spans="2:3" x14ac:dyDescent="0.25">
      <c r="B172970" s="76"/>
      <c r="C172970" s="75"/>
    </row>
    <row r="172971" spans="2:3" x14ac:dyDescent="0.25">
      <c r="B172971" s="76"/>
      <c r="C172971" s="75"/>
    </row>
    <row r="172972" spans="2:3" x14ac:dyDescent="0.25">
      <c r="B172972" s="76"/>
      <c r="C172972" s="75"/>
    </row>
    <row r="172973" spans="2:3" x14ac:dyDescent="0.25">
      <c r="B172973" s="76"/>
      <c r="C172973" s="75"/>
    </row>
    <row r="172974" spans="2:3" x14ac:dyDescent="0.25">
      <c r="B172974" s="76"/>
      <c r="C172974" s="75"/>
    </row>
    <row r="172975" spans="2:3" x14ac:dyDescent="0.25">
      <c r="B172975" s="76"/>
      <c r="C172975" s="75"/>
    </row>
    <row r="172976" spans="2:3" x14ac:dyDescent="0.25">
      <c r="B172976" s="76"/>
      <c r="C172976" s="75"/>
    </row>
    <row r="172977" spans="2:3" x14ac:dyDescent="0.25">
      <c r="B172977" s="76"/>
      <c r="C172977" s="75"/>
    </row>
    <row r="172978" spans="2:3" x14ac:dyDescent="0.25">
      <c r="B172978" s="76"/>
      <c r="C172978" s="75"/>
    </row>
    <row r="172979" spans="2:3" x14ac:dyDescent="0.25">
      <c r="B172979" s="76"/>
      <c r="C172979" s="75"/>
    </row>
    <row r="173089" spans="2:3" x14ac:dyDescent="0.25">
      <c r="B173089" s="76"/>
      <c r="C173089" s="75"/>
    </row>
    <row r="173090" spans="2:3" x14ac:dyDescent="0.25">
      <c r="B173090" s="76"/>
      <c r="C173090" s="75"/>
    </row>
    <row r="173091" spans="2:3" x14ac:dyDescent="0.25">
      <c r="B173091" s="76"/>
      <c r="C173091" s="75"/>
    </row>
    <row r="173092" spans="2:3" x14ac:dyDescent="0.25">
      <c r="B173092" s="76"/>
      <c r="C173092" s="75"/>
    </row>
    <row r="173093" spans="2:3" x14ac:dyDescent="0.25">
      <c r="B173093" s="76"/>
      <c r="C173093" s="75"/>
    </row>
    <row r="173094" spans="2:3" x14ac:dyDescent="0.25">
      <c r="B173094" s="76"/>
      <c r="C173094" s="75"/>
    </row>
    <row r="173095" spans="2:3" x14ac:dyDescent="0.25">
      <c r="B173095" s="76"/>
      <c r="C173095" s="75"/>
    </row>
    <row r="173096" spans="2:3" x14ac:dyDescent="0.25">
      <c r="B173096" s="76"/>
      <c r="C173096" s="75"/>
    </row>
    <row r="173097" spans="2:3" x14ac:dyDescent="0.25">
      <c r="B173097" s="76"/>
      <c r="C173097" s="75"/>
    </row>
    <row r="173098" spans="2:3" x14ac:dyDescent="0.25">
      <c r="B173098" s="76"/>
      <c r="C173098" s="75"/>
    </row>
    <row r="173099" spans="2:3" x14ac:dyDescent="0.25">
      <c r="B173099" s="76"/>
      <c r="C173099" s="75"/>
    </row>
    <row r="173100" spans="2:3" x14ac:dyDescent="0.25">
      <c r="B173100" s="76"/>
      <c r="C173100" s="75"/>
    </row>
    <row r="173101" spans="2:3" x14ac:dyDescent="0.25">
      <c r="B173101" s="76"/>
      <c r="C173101" s="75"/>
    </row>
    <row r="173211" spans="2:3" x14ac:dyDescent="0.25">
      <c r="B173211" s="76"/>
      <c r="C173211" s="75"/>
    </row>
    <row r="173212" spans="2:3" x14ac:dyDescent="0.25">
      <c r="B173212" s="76"/>
      <c r="C173212" s="75"/>
    </row>
    <row r="173213" spans="2:3" x14ac:dyDescent="0.25">
      <c r="B173213" s="76"/>
      <c r="C173213" s="75"/>
    </row>
    <row r="173214" spans="2:3" x14ac:dyDescent="0.25">
      <c r="B173214" s="76"/>
      <c r="C173214" s="75"/>
    </row>
    <row r="173215" spans="2:3" x14ac:dyDescent="0.25">
      <c r="B173215" s="76"/>
      <c r="C173215" s="75"/>
    </row>
    <row r="173216" spans="2:3" x14ac:dyDescent="0.25">
      <c r="B173216" s="76"/>
      <c r="C173216" s="75"/>
    </row>
    <row r="173217" spans="2:3" x14ac:dyDescent="0.25">
      <c r="B173217" s="76"/>
      <c r="C173217" s="75"/>
    </row>
    <row r="173218" spans="2:3" x14ac:dyDescent="0.25">
      <c r="B173218" s="76"/>
      <c r="C173218" s="75"/>
    </row>
    <row r="173219" spans="2:3" x14ac:dyDescent="0.25">
      <c r="B173219" s="76"/>
      <c r="C173219" s="75"/>
    </row>
    <row r="173220" spans="2:3" x14ac:dyDescent="0.25">
      <c r="B173220" s="76"/>
      <c r="C173220" s="75"/>
    </row>
    <row r="173221" spans="2:3" x14ac:dyDescent="0.25">
      <c r="B173221" s="76"/>
      <c r="C173221" s="75"/>
    </row>
    <row r="173222" spans="2:3" x14ac:dyDescent="0.25">
      <c r="B173222" s="76"/>
      <c r="C173222" s="75"/>
    </row>
    <row r="173223" spans="2:3" x14ac:dyDescent="0.25">
      <c r="B173223" s="76"/>
      <c r="C173223" s="75"/>
    </row>
    <row r="173333" spans="2:3" x14ac:dyDescent="0.25">
      <c r="B173333" s="76"/>
      <c r="C173333" s="75"/>
    </row>
    <row r="173334" spans="2:3" x14ac:dyDescent="0.25">
      <c r="B173334" s="76"/>
      <c r="C173334" s="75"/>
    </row>
    <row r="173335" spans="2:3" x14ac:dyDescent="0.25">
      <c r="B173335" s="76"/>
      <c r="C173335" s="75"/>
    </row>
    <row r="173336" spans="2:3" x14ac:dyDescent="0.25">
      <c r="B173336" s="76"/>
      <c r="C173336" s="75"/>
    </row>
    <row r="173337" spans="2:3" x14ac:dyDescent="0.25">
      <c r="B173337" s="76"/>
      <c r="C173337" s="75"/>
    </row>
    <row r="173338" spans="2:3" x14ac:dyDescent="0.25">
      <c r="B173338" s="76"/>
      <c r="C173338" s="75"/>
    </row>
    <row r="173339" spans="2:3" x14ac:dyDescent="0.25">
      <c r="B173339" s="76"/>
      <c r="C173339" s="75"/>
    </row>
    <row r="173340" spans="2:3" x14ac:dyDescent="0.25">
      <c r="B173340" s="76"/>
      <c r="C173340" s="75"/>
    </row>
    <row r="173341" spans="2:3" x14ac:dyDescent="0.25">
      <c r="B173341" s="76"/>
      <c r="C173341" s="75"/>
    </row>
    <row r="173342" spans="2:3" x14ac:dyDescent="0.25">
      <c r="B173342" s="76"/>
      <c r="C173342" s="75"/>
    </row>
    <row r="173343" spans="2:3" x14ac:dyDescent="0.25">
      <c r="B173343" s="76"/>
      <c r="C173343" s="75"/>
    </row>
    <row r="173344" spans="2:3" x14ac:dyDescent="0.25">
      <c r="B173344" s="76"/>
      <c r="C173344" s="75"/>
    </row>
    <row r="173345" spans="2:3" x14ac:dyDescent="0.25">
      <c r="B173345" s="76"/>
      <c r="C173345" s="75"/>
    </row>
    <row r="173455" spans="2:3" x14ac:dyDescent="0.25">
      <c r="B173455" s="76"/>
      <c r="C173455" s="75"/>
    </row>
    <row r="173456" spans="2:3" x14ac:dyDescent="0.25">
      <c r="B173456" s="76"/>
      <c r="C173456" s="75"/>
    </row>
    <row r="173457" spans="2:3" x14ac:dyDescent="0.25">
      <c r="B173457" s="76"/>
      <c r="C173457" s="75"/>
    </row>
    <row r="173458" spans="2:3" x14ac:dyDescent="0.25">
      <c r="B173458" s="76"/>
      <c r="C173458" s="75"/>
    </row>
    <row r="173459" spans="2:3" x14ac:dyDescent="0.25">
      <c r="B173459" s="76"/>
      <c r="C173459" s="75"/>
    </row>
    <row r="173460" spans="2:3" x14ac:dyDescent="0.25">
      <c r="B173460" s="76"/>
      <c r="C173460" s="75"/>
    </row>
    <row r="173461" spans="2:3" x14ac:dyDescent="0.25">
      <c r="B173461" s="76"/>
      <c r="C173461" s="75"/>
    </row>
    <row r="173462" spans="2:3" x14ac:dyDescent="0.25">
      <c r="B173462" s="76"/>
      <c r="C173462" s="75"/>
    </row>
    <row r="173463" spans="2:3" x14ac:dyDescent="0.25">
      <c r="B173463" s="76"/>
      <c r="C173463" s="75"/>
    </row>
    <row r="173464" spans="2:3" x14ac:dyDescent="0.25">
      <c r="B173464" s="76"/>
      <c r="C173464" s="75"/>
    </row>
    <row r="173465" spans="2:3" x14ac:dyDescent="0.25">
      <c r="B173465" s="76"/>
      <c r="C173465" s="75"/>
    </row>
    <row r="173466" spans="2:3" x14ac:dyDescent="0.25">
      <c r="B173466" s="76"/>
      <c r="C173466" s="75"/>
    </row>
    <row r="173467" spans="2:3" x14ac:dyDescent="0.25">
      <c r="B173467" s="76"/>
      <c r="C173467" s="75"/>
    </row>
    <row r="173577" spans="2:3" x14ac:dyDescent="0.25">
      <c r="B173577" s="76"/>
      <c r="C173577" s="75"/>
    </row>
    <row r="173578" spans="2:3" x14ac:dyDescent="0.25">
      <c r="B173578" s="76"/>
      <c r="C173578" s="75"/>
    </row>
    <row r="173579" spans="2:3" x14ac:dyDescent="0.25">
      <c r="B173579" s="76"/>
      <c r="C173579" s="75"/>
    </row>
    <row r="173580" spans="2:3" x14ac:dyDescent="0.25">
      <c r="B173580" s="76"/>
      <c r="C173580" s="75"/>
    </row>
    <row r="173581" spans="2:3" x14ac:dyDescent="0.25">
      <c r="B173581" s="76"/>
      <c r="C173581" s="75"/>
    </row>
    <row r="173582" spans="2:3" x14ac:dyDescent="0.25">
      <c r="B173582" s="76"/>
      <c r="C173582" s="75"/>
    </row>
    <row r="173583" spans="2:3" x14ac:dyDescent="0.25">
      <c r="B173583" s="76"/>
      <c r="C173583" s="75"/>
    </row>
    <row r="173584" spans="2:3" x14ac:dyDescent="0.25">
      <c r="B173584" s="76"/>
      <c r="C173584" s="75"/>
    </row>
    <row r="173585" spans="2:3" x14ac:dyDescent="0.25">
      <c r="B173585" s="76"/>
      <c r="C173585" s="75"/>
    </row>
    <row r="173586" spans="2:3" x14ac:dyDescent="0.25">
      <c r="B173586" s="76"/>
      <c r="C173586" s="75"/>
    </row>
    <row r="173587" spans="2:3" x14ac:dyDescent="0.25">
      <c r="B173587" s="76"/>
      <c r="C173587" s="75"/>
    </row>
    <row r="173588" spans="2:3" x14ac:dyDescent="0.25">
      <c r="B173588" s="76"/>
      <c r="C173588" s="75"/>
    </row>
    <row r="173589" spans="2:3" x14ac:dyDescent="0.25">
      <c r="B173589" s="76"/>
      <c r="C173589" s="75"/>
    </row>
    <row r="173699" spans="2:3" x14ac:dyDescent="0.25">
      <c r="B173699" s="76"/>
      <c r="C173699" s="75"/>
    </row>
    <row r="173700" spans="2:3" x14ac:dyDescent="0.25">
      <c r="B173700" s="76"/>
      <c r="C173700" s="75"/>
    </row>
    <row r="173701" spans="2:3" x14ac:dyDescent="0.25">
      <c r="B173701" s="76"/>
      <c r="C173701" s="75"/>
    </row>
    <row r="173702" spans="2:3" x14ac:dyDescent="0.25">
      <c r="B173702" s="76"/>
      <c r="C173702" s="75"/>
    </row>
    <row r="173703" spans="2:3" x14ac:dyDescent="0.25">
      <c r="B173703" s="76"/>
      <c r="C173703" s="75"/>
    </row>
    <row r="173704" spans="2:3" x14ac:dyDescent="0.25">
      <c r="B173704" s="76"/>
      <c r="C173704" s="75"/>
    </row>
    <row r="173705" spans="2:3" x14ac:dyDescent="0.25">
      <c r="B173705" s="76"/>
      <c r="C173705" s="75"/>
    </row>
    <row r="173706" spans="2:3" x14ac:dyDescent="0.25">
      <c r="B173706" s="76"/>
      <c r="C173706" s="75"/>
    </row>
    <row r="173707" spans="2:3" x14ac:dyDescent="0.25">
      <c r="B173707" s="76"/>
      <c r="C173707" s="75"/>
    </row>
    <row r="173708" spans="2:3" x14ac:dyDescent="0.25">
      <c r="B173708" s="76"/>
      <c r="C173708" s="75"/>
    </row>
    <row r="173709" spans="2:3" x14ac:dyDescent="0.25">
      <c r="B173709" s="76"/>
      <c r="C173709" s="75"/>
    </row>
    <row r="173710" spans="2:3" x14ac:dyDescent="0.25">
      <c r="B173710" s="76"/>
      <c r="C173710" s="75"/>
    </row>
    <row r="173711" spans="2:3" x14ac:dyDescent="0.25">
      <c r="B173711" s="76"/>
      <c r="C173711" s="75"/>
    </row>
    <row r="173821" spans="2:3" x14ac:dyDescent="0.25">
      <c r="B173821" s="76"/>
      <c r="C173821" s="75"/>
    </row>
    <row r="173822" spans="2:3" x14ac:dyDescent="0.25">
      <c r="B173822" s="76"/>
      <c r="C173822" s="75"/>
    </row>
    <row r="173823" spans="2:3" x14ac:dyDescent="0.25">
      <c r="B173823" s="76"/>
      <c r="C173823" s="75"/>
    </row>
    <row r="173824" spans="2:3" x14ac:dyDescent="0.25">
      <c r="B173824" s="76"/>
      <c r="C173824" s="75"/>
    </row>
    <row r="173825" spans="2:3" x14ac:dyDescent="0.25">
      <c r="B173825" s="76"/>
      <c r="C173825" s="75"/>
    </row>
    <row r="173826" spans="2:3" x14ac:dyDescent="0.25">
      <c r="B173826" s="76"/>
      <c r="C173826" s="75"/>
    </row>
    <row r="173827" spans="2:3" x14ac:dyDescent="0.25">
      <c r="B173827" s="76"/>
      <c r="C173827" s="75"/>
    </row>
    <row r="173828" spans="2:3" x14ac:dyDescent="0.25">
      <c r="B173828" s="76"/>
      <c r="C173828" s="75"/>
    </row>
    <row r="173829" spans="2:3" x14ac:dyDescent="0.25">
      <c r="B173829" s="76"/>
      <c r="C173829" s="75"/>
    </row>
    <row r="173830" spans="2:3" x14ac:dyDescent="0.25">
      <c r="B173830" s="76"/>
      <c r="C173830" s="75"/>
    </row>
    <row r="173831" spans="2:3" x14ac:dyDescent="0.25">
      <c r="B173831" s="76"/>
      <c r="C173831" s="75"/>
    </row>
    <row r="173832" spans="2:3" x14ac:dyDescent="0.25">
      <c r="B173832" s="76"/>
      <c r="C173832" s="75"/>
    </row>
    <row r="173833" spans="2:3" x14ac:dyDescent="0.25">
      <c r="B173833" s="76"/>
      <c r="C173833" s="75"/>
    </row>
    <row r="173943" spans="2:3" x14ac:dyDescent="0.25">
      <c r="B173943" s="76"/>
      <c r="C173943" s="75"/>
    </row>
    <row r="173944" spans="2:3" x14ac:dyDescent="0.25">
      <c r="B173944" s="76"/>
      <c r="C173944" s="75"/>
    </row>
    <row r="173945" spans="2:3" x14ac:dyDescent="0.25">
      <c r="B173945" s="76"/>
      <c r="C173945" s="75"/>
    </row>
    <row r="173946" spans="2:3" x14ac:dyDescent="0.25">
      <c r="B173946" s="76"/>
      <c r="C173946" s="75"/>
    </row>
    <row r="173947" spans="2:3" x14ac:dyDescent="0.25">
      <c r="B173947" s="76"/>
      <c r="C173947" s="75"/>
    </row>
    <row r="173948" spans="2:3" x14ac:dyDescent="0.25">
      <c r="B173948" s="76"/>
      <c r="C173948" s="75"/>
    </row>
    <row r="173949" spans="2:3" x14ac:dyDescent="0.25">
      <c r="B173949" s="76"/>
      <c r="C173949" s="75"/>
    </row>
    <row r="173950" spans="2:3" x14ac:dyDescent="0.25">
      <c r="B173950" s="76"/>
      <c r="C173950" s="75"/>
    </row>
    <row r="173951" spans="2:3" x14ac:dyDescent="0.25">
      <c r="B173951" s="76"/>
      <c r="C173951" s="75"/>
    </row>
    <row r="173952" spans="2:3" x14ac:dyDescent="0.25">
      <c r="B173952" s="76"/>
      <c r="C173952" s="75"/>
    </row>
    <row r="173953" spans="2:3" x14ac:dyDescent="0.25">
      <c r="B173953" s="76"/>
      <c r="C173953" s="75"/>
    </row>
    <row r="173954" spans="2:3" x14ac:dyDescent="0.25">
      <c r="B173954" s="76"/>
      <c r="C173954" s="75"/>
    </row>
    <row r="173955" spans="2:3" x14ac:dyDescent="0.25">
      <c r="B173955" s="76"/>
      <c r="C173955" s="75"/>
    </row>
    <row r="174065" spans="2:3" x14ac:dyDescent="0.25">
      <c r="B174065" s="76"/>
      <c r="C174065" s="75"/>
    </row>
    <row r="174066" spans="2:3" x14ac:dyDescent="0.25">
      <c r="B174066" s="76"/>
      <c r="C174066" s="75"/>
    </row>
    <row r="174067" spans="2:3" x14ac:dyDescent="0.25">
      <c r="B174067" s="76"/>
      <c r="C174067" s="75"/>
    </row>
    <row r="174068" spans="2:3" x14ac:dyDescent="0.25">
      <c r="B174068" s="76"/>
      <c r="C174068" s="75"/>
    </row>
    <row r="174069" spans="2:3" x14ac:dyDescent="0.25">
      <c r="B174069" s="76"/>
      <c r="C174069" s="75"/>
    </row>
    <row r="174070" spans="2:3" x14ac:dyDescent="0.25">
      <c r="B174070" s="76"/>
      <c r="C174070" s="75"/>
    </row>
    <row r="174071" spans="2:3" x14ac:dyDescent="0.25">
      <c r="B174071" s="76"/>
      <c r="C174071" s="75"/>
    </row>
    <row r="174072" spans="2:3" x14ac:dyDescent="0.25">
      <c r="B174072" s="76"/>
      <c r="C174072" s="75"/>
    </row>
    <row r="174073" spans="2:3" x14ac:dyDescent="0.25">
      <c r="B174073" s="76"/>
      <c r="C174073" s="75"/>
    </row>
    <row r="174074" spans="2:3" x14ac:dyDescent="0.25">
      <c r="B174074" s="76"/>
      <c r="C174074" s="75"/>
    </row>
    <row r="174075" spans="2:3" x14ac:dyDescent="0.25">
      <c r="B174075" s="76"/>
      <c r="C174075" s="75"/>
    </row>
    <row r="174076" spans="2:3" x14ac:dyDescent="0.25">
      <c r="B174076" s="76"/>
      <c r="C174076" s="75"/>
    </row>
    <row r="174077" spans="2:3" x14ac:dyDescent="0.25">
      <c r="B174077" s="76"/>
      <c r="C174077" s="75"/>
    </row>
    <row r="174187" spans="2:3" x14ac:dyDescent="0.25">
      <c r="B174187" s="76"/>
      <c r="C174187" s="75"/>
    </row>
    <row r="174188" spans="2:3" x14ac:dyDescent="0.25">
      <c r="B174188" s="76"/>
      <c r="C174188" s="75"/>
    </row>
    <row r="174189" spans="2:3" x14ac:dyDescent="0.25">
      <c r="B174189" s="76"/>
      <c r="C174189" s="75"/>
    </row>
    <row r="174190" spans="2:3" x14ac:dyDescent="0.25">
      <c r="B174190" s="76"/>
      <c r="C174190" s="75"/>
    </row>
    <row r="174191" spans="2:3" x14ac:dyDescent="0.25">
      <c r="B174191" s="76"/>
      <c r="C174191" s="75"/>
    </row>
    <row r="174192" spans="2:3" x14ac:dyDescent="0.25">
      <c r="B174192" s="76"/>
      <c r="C174192" s="75"/>
    </row>
    <row r="174193" spans="2:3" x14ac:dyDescent="0.25">
      <c r="B174193" s="76"/>
      <c r="C174193" s="75"/>
    </row>
    <row r="174194" spans="2:3" x14ac:dyDescent="0.25">
      <c r="B174194" s="76"/>
      <c r="C174194" s="75"/>
    </row>
    <row r="174195" spans="2:3" x14ac:dyDescent="0.25">
      <c r="B174195" s="76"/>
      <c r="C174195" s="75"/>
    </row>
    <row r="174196" spans="2:3" x14ac:dyDescent="0.25">
      <c r="B174196" s="76"/>
      <c r="C174196" s="75"/>
    </row>
    <row r="174197" spans="2:3" x14ac:dyDescent="0.25">
      <c r="B174197" s="76"/>
      <c r="C174197" s="75"/>
    </row>
    <row r="174198" spans="2:3" x14ac:dyDescent="0.25">
      <c r="B174198" s="76"/>
      <c r="C174198" s="75"/>
    </row>
    <row r="174199" spans="2:3" x14ac:dyDescent="0.25">
      <c r="B174199" s="76"/>
      <c r="C174199" s="75"/>
    </row>
    <row r="174309" spans="2:3" x14ac:dyDescent="0.25">
      <c r="B174309" s="76"/>
      <c r="C174309" s="75"/>
    </row>
    <row r="174310" spans="2:3" x14ac:dyDescent="0.25">
      <c r="B174310" s="76"/>
      <c r="C174310" s="75"/>
    </row>
    <row r="174311" spans="2:3" x14ac:dyDescent="0.25">
      <c r="B174311" s="76"/>
      <c r="C174311" s="75"/>
    </row>
    <row r="174312" spans="2:3" x14ac:dyDescent="0.25">
      <c r="B174312" s="76"/>
      <c r="C174312" s="75"/>
    </row>
    <row r="174313" spans="2:3" x14ac:dyDescent="0.25">
      <c r="B174313" s="76"/>
      <c r="C174313" s="75"/>
    </row>
    <row r="174314" spans="2:3" x14ac:dyDescent="0.25">
      <c r="B174314" s="76"/>
      <c r="C174314" s="75"/>
    </row>
    <row r="174315" spans="2:3" x14ac:dyDescent="0.25">
      <c r="B174315" s="76"/>
      <c r="C174315" s="75"/>
    </row>
    <row r="174316" spans="2:3" x14ac:dyDescent="0.25">
      <c r="B174316" s="76"/>
      <c r="C174316" s="75"/>
    </row>
    <row r="174317" spans="2:3" x14ac:dyDescent="0.25">
      <c r="B174317" s="76"/>
      <c r="C174317" s="75"/>
    </row>
    <row r="174318" spans="2:3" x14ac:dyDescent="0.25">
      <c r="B174318" s="76"/>
      <c r="C174318" s="75"/>
    </row>
    <row r="174319" spans="2:3" x14ac:dyDescent="0.25">
      <c r="B174319" s="76"/>
      <c r="C174319" s="75"/>
    </row>
    <row r="174320" spans="2:3" x14ac:dyDescent="0.25">
      <c r="B174320" s="76"/>
      <c r="C174320" s="75"/>
    </row>
    <row r="174321" spans="2:3" x14ac:dyDescent="0.25">
      <c r="B174321" s="76"/>
      <c r="C174321" s="75"/>
    </row>
    <row r="174431" spans="2:3" x14ac:dyDescent="0.25">
      <c r="B174431" s="76"/>
      <c r="C174431" s="75"/>
    </row>
    <row r="174432" spans="2:3" x14ac:dyDescent="0.25">
      <c r="B174432" s="76"/>
      <c r="C174432" s="75"/>
    </row>
    <row r="174433" spans="2:3" x14ac:dyDescent="0.25">
      <c r="B174433" s="76"/>
      <c r="C174433" s="75"/>
    </row>
    <row r="174434" spans="2:3" x14ac:dyDescent="0.25">
      <c r="B174434" s="76"/>
      <c r="C174434" s="75"/>
    </row>
    <row r="174435" spans="2:3" x14ac:dyDescent="0.25">
      <c r="B174435" s="76"/>
      <c r="C174435" s="75"/>
    </row>
    <row r="174436" spans="2:3" x14ac:dyDescent="0.25">
      <c r="B174436" s="76"/>
      <c r="C174436" s="75"/>
    </row>
    <row r="174437" spans="2:3" x14ac:dyDescent="0.25">
      <c r="B174437" s="76"/>
      <c r="C174437" s="75"/>
    </row>
    <row r="174438" spans="2:3" x14ac:dyDescent="0.25">
      <c r="B174438" s="76"/>
      <c r="C174438" s="75"/>
    </row>
    <row r="174439" spans="2:3" x14ac:dyDescent="0.25">
      <c r="B174439" s="76"/>
      <c r="C174439" s="75"/>
    </row>
    <row r="174440" spans="2:3" x14ac:dyDescent="0.25">
      <c r="B174440" s="76"/>
      <c r="C174440" s="75"/>
    </row>
    <row r="174441" spans="2:3" x14ac:dyDescent="0.25">
      <c r="B174441" s="76"/>
      <c r="C174441" s="75"/>
    </row>
    <row r="174442" spans="2:3" x14ac:dyDescent="0.25">
      <c r="B174442" s="76"/>
      <c r="C174442" s="75"/>
    </row>
    <row r="174443" spans="2:3" x14ac:dyDescent="0.25">
      <c r="B174443" s="76"/>
      <c r="C174443" s="75"/>
    </row>
    <row r="174553" spans="2:3" x14ac:dyDescent="0.25">
      <c r="B174553" s="76"/>
      <c r="C174553" s="75"/>
    </row>
    <row r="174554" spans="2:3" x14ac:dyDescent="0.25">
      <c r="B174554" s="76"/>
      <c r="C174554" s="75"/>
    </row>
    <row r="174555" spans="2:3" x14ac:dyDescent="0.25">
      <c r="B174555" s="76"/>
      <c r="C174555" s="75"/>
    </row>
    <row r="174556" spans="2:3" x14ac:dyDescent="0.25">
      <c r="B174556" s="76"/>
      <c r="C174556" s="75"/>
    </row>
    <row r="174557" spans="2:3" x14ac:dyDescent="0.25">
      <c r="B174557" s="76"/>
      <c r="C174557" s="75"/>
    </row>
    <row r="174558" spans="2:3" x14ac:dyDescent="0.25">
      <c r="B174558" s="76"/>
      <c r="C174558" s="75"/>
    </row>
    <row r="174559" spans="2:3" x14ac:dyDescent="0.25">
      <c r="B174559" s="76"/>
      <c r="C174559" s="75"/>
    </row>
    <row r="174560" spans="2:3" x14ac:dyDescent="0.25">
      <c r="B174560" s="76"/>
      <c r="C174560" s="75"/>
    </row>
    <row r="174561" spans="2:3" x14ac:dyDescent="0.25">
      <c r="B174561" s="76"/>
      <c r="C174561" s="75"/>
    </row>
    <row r="174562" spans="2:3" x14ac:dyDescent="0.25">
      <c r="B174562" s="76"/>
      <c r="C174562" s="75"/>
    </row>
    <row r="174563" spans="2:3" x14ac:dyDescent="0.25">
      <c r="B174563" s="76"/>
      <c r="C174563" s="75"/>
    </row>
    <row r="174564" spans="2:3" x14ac:dyDescent="0.25">
      <c r="B174564" s="76"/>
      <c r="C174564" s="75"/>
    </row>
    <row r="174565" spans="2:3" x14ac:dyDescent="0.25">
      <c r="B174565" s="76"/>
      <c r="C174565" s="75"/>
    </row>
    <row r="174675" spans="2:3" x14ac:dyDescent="0.25">
      <c r="B174675" s="76"/>
      <c r="C174675" s="75"/>
    </row>
    <row r="174676" spans="2:3" x14ac:dyDescent="0.25">
      <c r="B174676" s="76"/>
      <c r="C174676" s="75"/>
    </row>
    <row r="174677" spans="2:3" x14ac:dyDescent="0.25">
      <c r="B174677" s="76"/>
      <c r="C174677" s="75"/>
    </row>
    <row r="174678" spans="2:3" x14ac:dyDescent="0.25">
      <c r="B174678" s="76"/>
      <c r="C174678" s="75"/>
    </row>
    <row r="174679" spans="2:3" x14ac:dyDescent="0.25">
      <c r="B174679" s="76"/>
      <c r="C174679" s="75"/>
    </row>
    <row r="174680" spans="2:3" x14ac:dyDescent="0.25">
      <c r="B174680" s="76"/>
      <c r="C174680" s="75"/>
    </row>
    <row r="174681" spans="2:3" x14ac:dyDescent="0.25">
      <c r="B174681" s="76"/>
      <c r="C174681" s="75"/>
    </row>
    <row r="174682" spans="2:3" x14ac:dyDescent="0.25">
      <c r="B174682" s="76"/>
      <c r="C174682" s="75"/>
    </row>
    <row r="174683" spans="2:3" x14ac:dyDescent="0.25">
      <c r="B174683" s="76"/>
      <c r="C174683" s="75"/>
    </row>
    <row r="174684" spans="2:3" x14ac:dyDescent="0.25">
      <c r="B174684" s="76"/>
      <c r="C174684" s="75"/>
    </row>
    <row r="174685" spans="2:3" x14ac:dyDescent="0.25">
      <c r="B174685" s="76"/>
      <c r="C174685" s="75"/>
    </row>
    <row r="174686" spans="2:3" x14ac:dyDescent="0.25">
      <c r="B174686" s="76"/>
      <c r="C174686" s="75"/>
    </row>
    <row r="174687" spans="2:3" x14ac:dyDescent="0.25">
      <c r="B174687" s="76"/>
      <c r="C174687" s="75"/>
    </row>
    <row r="174797" spans="2:3" x14ac:dyDescent="0.25">
      <c r="B174797" s="76"/>
      <c r="C174797" s="75"/>
    </row>
    <row r="174798" spans="2:3" x14ac:dyDescent="0.25">
      <c r="B174798" s="76"/>
      <c r="C174798" s="75"/>
    </row>
    <row r="174799" spans="2:3" x14ac:dyDescent="0.25">
      <c r="B174799" s="76"/>
      <c r="C174799" s="75"/>
    </row>
    <row r="174800" spans="2:3" x14ac:dyDescent="0.25">
      <c r="B174800" s="76"/>
      <c r="C174800" s="75"/>
    </row>
    <row r="174801" spans="2:3" x14ac:dyDescent="0.25">
      <c r="B174801" s="76"/>
      <c r="C174801" s="75"/>
    </row>
    <row r="174802" spans="2:3" x14ac:dyDescent="0.25">
      <c r="B174802" s="76"/>
      <c r="C174802" s="75"/>
    </row>
    <row r="174803" spans="2:3" x14ac:dyDescent="0.25">
      <c r="B174803" s="76"/>
      <c r="C174803" s="75"/>
    </row>
    <row r="174804" spans="2:3" x14ac:dyDescent="0.25">
      <c r="B174804" s="76"/>
      <c r="C174804" s="75"/>
    </row>
    <row r="174805" spans="2:3" x14ac:dyDescent="0.25">
      <c r="B174805" s="76"/>
      <c r="C174805" s="75"/>
    </row>
    <row r="174806" spans="2:3" x14ac:dyDescent="0.25">
      <c r="B174806" s="76"/>
      <c r="C174806" s="75"/>
    </row>
    <row r="174807" spans="2:3" x14ac:dyDescent="0.25">
      <c r="B174807" s="76"/>
      <c r="C174807" s="75"/>
    </row>
    <row r="174808" spans="2:3" x14ac:dyDescent="0.25">
      <c r="B174808" s="76"/>
      <c r="C174808" s="75"/>
    </row>
    <row r="174809" spans="2:3" x14ac:dyDescent="0.25">
      <c r="B174809" s="76"/>
      <c r="C174809" s="75"/>
    </row>
    <row r="174919" spans="2:3" x14ac:dyDescent="0.25">
      <c r="B174919" s="76"/>
      <c r="C174919" s="75"/>
    </row>
    <row r="174920" spans="2:3" x14ac:dyDescent="0.25">
      <c r="B174920" s="76"/>
      <c r="C174920" s="75"/>
    </row>
    <row r="174921" spans="2:3" x14ac:dyDescent="0.25">
      <c r="B174921" s="76"/>
      <c r="C174921" s="75"/>
    </row>
    <row r="174922" spans="2:3" x14ac:dyDescent="0.25">
      <c r="B174922" s="76"/>
      <c r="C174922" s="75"/>
    </row>
    <row r="174923" spans="2:3" x14ac:dyDescent="0.25">
      <c r="B174923" s="76"/>
      <c r="C174923" s="75"/>
    </row>
    <row r="174924" spans="2:3" x14ac:dyDescent="0.25">
      <c r="B174924" s="76"/>
      <c r="C174924" s="75"/>
    </row>
    <row r="174925" spans="2:3" x14ac:dyDescent="0.25">
      <c r="B174925" s="76"/>
      <c r="C174925" s="75"/>
    </row>
    <row r="174926" spans="2:3" x14ac:dyDescent="0.25">
      <c r="B174926" s="76"/>
      <c r="C174926" s="75"/>
    </row>
    <row r="174927" spans="2:3" x14ac:dyDescent="0.25">
      <c r="B174927" s="76"/>
      <c r="C174927" s="75"/>
    </row>
    <row r="174928" spans="2:3" x14ac:dyDescent="0.25">
      <c r="B174928" s="76"/>
      <c r="C174928" s="75"/>
    </row>
    <row r="174929" spans="2:3" x14ac:dyDescent="0.25">
      <c r="B174929" s="76"/>
      <c r="C174929" s="75"/>
    </row>
    <row r="174930" spans="2:3" x14ac:dyDescent="0.25">
      <c r="B174930" s="76"/>
      <c r="C174930" s="75"/>
    </row>
    <row r="174931" spans="2:3" x14ac:dyDescent="0.25">
      <c r="B174931" s="76"/>
      <c r="C174931" s="75"/>
    </row>
    <row r="175041" spans="2:3" x14ac:dyDescent="0.25">
      <c r="B175041" s="76"/>
      <c r="C175041" s="75"/>
    </row>
    <row r="175042" spans="2:3" x14ac:dyDescent="0.25">
      <c r="B175042" s="76"/>
      <c r="C175042" s="75"/>
    </row>
    <row r="175043" spans="2:3" x14ac:dyDescent="0.25">
      <c r="B175043" s="76"/>
      <c r="C175043" s="75"/>
    </row>
    <row r="175044" spans="2:3" x14ac:dyDescent="0.25">
      <c r="B175044" s="76"/>
      <c r="C175044" s="75"/>
    </row>
    <row r="175045" spans="2:3" x14ac:dyDescent="0.25">
      <c r="B175045" s="76"/>
      <c r="C175045" s="75"/>
    </row>
    <row r="175046" spans="2:3" x14ac:dyDescent="0.25">
      <c r="B175046" s="76"/>
      <c r="C175046" s="75"/>
    </row>
    <row r="175047" spans="2:3" x14ac:dyDescent="0.25">
      <c r="B175047" s="76"/>
      <c r="C175047" s="75"/>
    </row>
    <row r="175048" spans="2:3" x14ac:dyDescent="0.25">
      <c r="B175048" s="76"/>
      <c r="C175048" s="75"/>
    </row>
    <row r="175049" spans="2:3" x14ac:dyDescent="0.25">
      <c r="B175049" s="76"/>
      <c r="C175049" s="75"/>
    </row>
    <row r="175050" spans="2:3" x14ac:dyDescent="0.25">
      <c r="B175050" s="76"/>
      <c r="C175050" s="75"/>
    </row>
    <row r="175051" spans="2:3" x14ac:dyDescent="0.25">
      <c r="B175051" s="76"/>
      <c r="C175051" s="75"/>
    </row>
    <row r="175052" spans="2:3" x14ac:dyDescent="0.25">
      <c r="B175052" s="76"/>
      <c r="C175052" s="75"/>
    </row>
    <row r="175053" spans="2:3" x14ac:dyDescent="0.25">
      <c r="B175053" s="76"/>
      <c r="C175053" s="75"/>
    </row>
    <row r="175163" spans="2:3" x14ac:dyDescent="0.25">
      <c r="B175163" s="76"/>
      <c r="C175163" s="75"/>
    </row>
    <row r="175164" spans="2:3" x14ac:dyDescent="0.25">
      <c r="B175164" s="76"/>
      <c r="C175164" s="75"/>
    </row>
    <row r="175165" spans="2:3" x14ac:dyDescent="0.25">
      <c r="B175165" s="76"/>
      <c r="C175165" s="75"/>
    </row>
    <row r="175166" spans="2:3" x14ac:dyDescent="0.25">
      <c r="B175166" s="76"/>
      <c r="C175166" s="75"/>
    </row>
    <row r="175167" spans="2:3" x14ac:dyDescent="0.25">
      <c r="B175167" s="76"/>
      <c r="C175167" s="75"/>
    </row>
    <row r="175168" spans="2:3" x14ac:dyDescent="0.25">
      <c r="B175168" s="76"/>
      <c r="C175168" s="75"/>
    </row>
    <row r="175169" spans="2:3" x14ac:dyDescent="0.25">
      <c r="B175169" s="76"/>
      <c r="C175169" s="75"/>
    </row>
    <row r="175170" spans="2:3" x14ac:dyDescent="0.25">
      <c r="B175170" s="76"/>
      <c r="C175170" s="75"/>
    </row>
    <row r="175171" spans="2:3" x14ac:dyDescent="0.25">
      <c r="B175171" s="76"/>
      <c r="C175171" s="75"/>
    </row>
    <row r="175172" spans="2:3" x14ac:dyDescent="0.25">
      <c r="B175172" s="76"/>
      <c r="C175172" s="75"/>
    </row>
    <row r="175173" spans="2:3" x14ac:dyDescent="0.25">
      <c r="B175173" s="76"/>
      <c r="C175173" s="75"/>
    </row>
    <row r="175174" spans="2:3" x14ac:dyDescent="0.25">
      <c r="B175174" s="76"/>
      <c r="C175174" s="75"/>
    </row>
    <row r="175175" spans="2:3" x14ac:dyDescent="0.25">
      <c r="B175175" s="76"/>
      <c r="C175175" s="75"/>
    </row>
    <row r="175285" spans="2:3" x14ac:dyDescent="0.25">
      <c r="B175285" s="76"/>
      <c r="C175285" s="75"/>
    </row>
    <row r="175286" spans="2:3" x14ac:dyDescent="0.25">
      <c r="B175286" s="76"/>
      <c r="C175286" s="75"/>
    </row>
    <row r="175287" spans="2:3" x14ac:dyDescent="0.25">
      <c r="B175287" s="76"/>
      <c r="C175287" s="75"/>
    </row>
    <row r="175288" spans="2:3" x14ac:dyDescent="0.25">
      <c r="B175288" s="76"/>
      <c r="C175288" s="75"/>
    </row>
    <row r="175289" spans="2:3" x14ac:dyDescent="0.25">
      <c r="B175289" s="76"/>
      <c r="C175289" s="75"/>
    </row>
    <row r="175290" spans="2:3" x14ac:dyDescent="0.25">
      <c r="B175290" s="76"/>
      <c r="C175290" s="75"/>
    </row>
    <row r="175291" spans="2:3" x14ac:dyDescent="0.25">
      <c r="B175291" s="76"/>
      <c r="C175291" s="75"/>
    </row>
    <row r="175292" spans="2:3" x14ac:dyDescent="0.25">
      <c r="B175292" s="76"/>
      <c r="C175292" s="75"/>
    </row>
    <row r="175293" spans="2:3" x14ac:dyDescent="0.25">
      <c r="B175293" s="76"/>
      <c r="C175293" s="75"/>
    </row>
    <row r="175294" spans="2:3" x14ac:dyDescent="0.25">
      <c r="B175294" s="76"/>
      <c r="C175294" s="75"/>
    </row>
    <row r="175295" spans="2:3" x14ac:dyDescent="0.25">
      <c r="B175295" s="76"/>
      <c r="C175295" s="75"/>
    </row>
    <row r="175296" spans="2:3" x14ac:dyDescent="0.25">
      <c r="B175296" s="76"/>
      <c r="C175296" s="75"/>
    </row>
    <row r="175297" spans="2:3" x14ac:dyDescent="0.25">
      <c r="B175297" s="76"/>
      <c r="C175297" s="75"/>
    </row>
    <row r="175407" spans="2:3" x14ac:dyDescent="0.25">
      <c r="B175407" s="76"/>
      <c r="C175407" s="75"/>
    </row>
    <row r="175408" spans="2:3" x14ac:dyDescent="0.25">
      <c r="B175408" s="76"/>
      <c r="C175408" s="75"/>
    </row>
    <row r="175409" spans="2:3" x14ac:dyDescent="0.25">
      <c r="B175409" s="76"/>
      <c r="C175409" s="75"/>
    </row>
    <row r="175410" spans="2:3" x14ac:dyDescent="0.25">
      <c r="B175410" s="76"/>
      <c r="C175410" s="75"/>
    </row>
    <row r="175411" spans="2:3" x14ac:dyDescent="0.25">
      <c r="B175411" s="76"/>
      <c r="C175411" s="75"/>
    </row>
    <row r="175412" spans="2:3" x14ac:dyDescent="0.25">
      <c r="B175412" s="76"/>
      <c r="C175412" s="75"/>
    </row>
    <row r="175413" spans="2:3" x14ac:dyDescent="0.25">
      <c r="B175413" s="76"/>
      <c r="C175413" s="75"/>
    </row>
    <row r="175414" spans="2:3" x14ac:dyDescent="0.25">
      <c r="B175414" s="76"/>
      <c r="C175414" s="75"/>
    </row>
    <row r="175415" spans="2:3" x14ac:dyDescent="0.25">
      <c r="B175415" s="76"/>
      <c r="C175415" s="75"/>
    </row>
    <row r="175416" spans="2:3" x14ac:dyDescent="0.25">
      <c r="B175416" s="76"/>
      <c r="C175416" s="75"/>
    </row>
    <row r="175417" spans="2:3" x14ac:dyDescent="0.25">
      <c r="B175417" s="76"/>
      <c r="C175417" s="75"/>
    </row>
    <row r="175418" spans="2:3" x14ac:dyDescent="0.25">
      <c r="B175418" s="76"/>
      <c r="C175418" s="75"/>
    </row>
    <row r="175419" spans="2:3" x14ac:dyDescent="0.25">
      <c r="B175419" s="76"/>
      <c r="C175419" s="75"/>
    </row>
    <row r="175529" spans="2:3" x14ac:dyDescent="0.25">
      <c r="B175529" s="76"/>
      <c r="C175529" s="75"/>
    </row>
    <row r="175530" spans="2:3" x14ac:dyDescent="0.25">
      <c r="B175530" s="76"/>
      <c r="C175530" s="75"/>
    </row>
    <row r="175531" spans="2:3" x14ac:dyDescent="0.25">
      <c r="B175531" s="76"/>
      <c r="C175531" s="75"/>
    </row>
    <row r="175532" spans="2:3" x14ac:dyDescent="0.25">
      <c r="B175532" s="76"/>
      <c r="C175532" s="75"/>
    </row>
    <row r="175533" spans="2:3" x14ac:dyDescent="0.25">
      <c r="B175533" s="76"/>
      <c r="C175533" s="75"/>
    </row>
    <row r="175534" spans="2:3" x14ac:dyDescent="0.25">
      <c r="B175534" s="76"/>
      <c r="C175534" s="75"/>
    </row>
    <row r="175535" spans="2:3" x14ac:dyDescent="0.25">
      <c r="B175535" s="76"/>
      <c r="C175535" s="75"/>
    </row>
    <row r="175536" spans="2:3" x14ac:dyDescent="0.25">
      <c r="B175536" s="76"/>
      <c r="C175536" s="75"/>
    </row>
    <row r="175537" spans="2:3" x14ac:dyDescent="0.25">
      <c r="B175537" s="76"/>
      <c r="C175537" s="75"/>
    </row>
    <row r="175538" spans="2:3" x14ac:dyDescent="0.25">
      <c r="B175538" s="76"/>
      <c r="C175538" s="75"/>
    </row>
    <row r="175539" spans="2:3" x14ac:dyDescent="0.25">
      <c r="B175539" s="76"/>
      <c r="C175539" s="75"/>
    </row>
    <row r="175540" spans="2:3" x14ac:dyDescent="0.25">
      <c r="B175540" s="76"/>
      <c r="C175540" s="75"/>
    </row>
    <row r="175541" spans="2:3" x14ac:dyDescent="0.25">
      <c r="B175541" s="76"/>
      <c r="C175541" s="75"/>
    </row>
    <row r="175651" spans="2:3" x14ac:dyDescent="0.25">
      <c r="B175651" s="76"/>
      <c r="C175651" s="75"/>
    </row>
    <row r="175652" spans="2:3" x14ac:dyDescent="0.25">
      <c r="B175652" s="76"/>
      <c r="C175652" s="75"/>
    </row>
    <row r="175653" spans="2:3" x14ac:dyDescent="0.25">
      <c r="B175653" s="76"/>
      <c r="C175653" s="75"/>
    </row>
    <row r="175654" spans="2:3" x14ac:dyDescent="0.25">
      <c r="B175654" s="76"/>
      <c r="C175654" s="75"/>
    </row>
    <row r="175655" spans="2:3" x14ac:dyDescent="0.25">
      <c r="B175655" s="76"/>
      <c r="C175655" s="75"/>
    </row>
    <row r="175656" spans="2:3" x14ac:dyDescent="0.25">
      <c r="B175656" s="76"/>
      <c r="C175656" s="75"/>
    </row>
    <row r="175657" spans="2:3" x14ac:dyDescent="0.25">
      <c r="B175657" s="76"/>
      <c r="C175657" s="75"/>
    </row>
    <row r="175658" spans="2:3" x14ac:dyDescent="0.25">
      <c r="B175658" s="76"/>
      <c r="C175658" s="75"/>
    </row>
    <row r="175659" spans="2:3" x14ac:dyDescent="0.25">
      <c r="B175659" s="76"/>
      <c r="C175659" s="75"/>
    </row>
    <row r="175660" spans="2:3" x14ac:dyDescent="0.25">
      <c r="B175660" s="76"/>
      <c r="C175660" s="75"/>
    </row>
    <row r="175661" spans="2:3" x14ac:dyDescent="0.25">
      <c r="B175661" s="76"/>
      <c r="C175661" s="75"/>
    </row>
    <row r="175662" spans="2:3" x14ac:dyDescent="0.25">
      <c r="B175662" s="76"/>
      <c r="C175662" s="75"/>
    </row>
    <row r="175663" spans="2:3" x14ac:dyDescent="0.25">
      <c r="B175663" s="76"/>
      <c r="C175663" s="75"/>
    </row>
    <row r="175773" spans="2:3" x14ac:dyDescent="0.25">
      <c r="B175773" s="76"/>
      <c r="C175773" s="75"/>
    </row>
    <row r="175774" spans="2:3" x14ac:dyDescent="0.25">
      <c r="B175774" s="76"/>
      <c r="C175774" s="75"/>
    </row>
    <row r="175775" spans="2:3" x14ac:dyDescent="0.25">
      <c r="B175775" s="76"/>
      <c r="C175775" s="75"/>
    </row>
    <row r="175776" spans="2:3" x14ac:dyDescent="0.25">
      <c r="B175776" s="76"/>
      <c r="C175776" s="75"/>
    </row>
    <row r="175777" spans="2:3" x14ac:dyDescent="0.25">
      <c r="B175777" s="76"/>
      <c r="C175777" s="75"/>
    </row>
    <row r="175778" spans="2:3" x14ac:dyDescent="0.25">
      <c r="B175778" s="76"/>
      <c r="C175778" s="75"/>
    </row>
    <row r="175779" spans="2:3" x14ac:dyDescent="0.25">
      <c r="B175779" s="76"/>
      <c r="C175779" s="75"/>
    </row>
    <row r="175780" spans="2:3" x14ac:dyDescent="0.25">
      <c r="B175780" s="76"/>
      <c r="C175780" s="75"/>
    </row>
    <row r="175781" spans="2:3" x14ac:dyDescent="0.25">
      <c r="B175781" s="76"/>
      <c r="C175781" s="75"/>
    </row>
    <row r="175782" spans="2:3" x14ac:dyDescent="0.25">
      <c r="B175782" s="76"/>
      <c r="C175782" s="75"/>
    </row>
    <row r="175783" spans="2:3" x14ac:dyDescent="0.25">
      <c r="B175783" s="76"/>
      <c r="C175783" s="75"/>
    </row>
    <row r="175784" spans="2:3" x14ac:dyDescent="0.25">
      <c r="B175784" s="76"/>
      <c r="C175784" s="75"/>
    </row>
    <row r="175785" spans="2:3" x14ac:dyDescent="0.25">
      <c r="B175785" s="76"/>
      <c r="C175785" s="75"/>
    </row>
    <row r="175895" spans="2:3" x14ac:dyDescent="0.25">
      <c r="B175895" s="76"/>
      <c r="C175895" s="75"/>
    </row>
    <row r="175896" spans="2:3" x14ac:dyDescent="0.25">
      <c r="B175896" s="76"/>
      <c r="C175896" s="75"/>
    </row>
    <row r="175897" spans="2:3" x14ac:dyDescent="0.25">
      <c r="B175897" s="76"/>
      <c r="C175897" s="75"/>
    </row>
    <row r="175898" spans="2:3" x14ac:dyDescent="0.25">
      <c r="B175898" s="76"/>
      <c r="C175898" s="75"/>
    </row>
    <row r="175899" spans="2:3" x14ac:dyDescent="0.25">
      <c r="B175899" s="76"/>
      <c r="C175899" s="75"/>
    </row>
    <row r="175900" spans="2:3" x14ac:dyDescent="0.25">
      <c r="B175900" s="76"/>
      <c r="C175900" s="75"/>
    </row>
    <row r="175901" spans="2:3" x14ac:dyDescent="0.25">
      <c r="B175901" s="76"/>
      <c r="C175901" s="75"/>
    </row>
    <row r="175902" spans="2:3" x14ac:dyDescent="0.25">
      <c r="B175902" s="76"/>
      <c r="C175902" s="75"/>
    </row>
    <row r="175903" spans="2:3" x14ac:dyDescent="0.25">
      <c r="B175903" s="76"/>
      <c r="C175903" s="75"/>
    </row>
    <row r="175904" spans="2:3" x14ac:dyDescent="0.25">
      <c r="B175904" s="76"/>
      <c r="C175904" s="75"/>
    </row>
    <row r="175905" spans="2:3" x14ac:dyDescent="0.25">
      <c r="B175905" s="76"/>
      <c r="C175905" s="75"/>
    </row>
    <row r="175906" spans="2:3" x14ac:dyDescent="0.25">
      <c r="B175906" s="76"/>
      <c r="C175906" s="75"/>
    </row>
    <row r="175907" spans="2:3" x14ac:dyDescent="0.25">
      <c r="B175907" s="76"/>
      <c r="C175907" s="75"/>
    </row>
    <row r="176017" spans="2:3" x14ac:dyDescent="0.25">
      <c r="B176017" s="76"/>
      <c r="C176017" s="75"/>
    </row>
    <row r="176018" spans="2:3" x14ac:dyDescent="0.25">
      <c r="B176018" s="76"/>
      <c r="C176018" s="75"/>
    </row>
    <row r="176019" spans="2:3" x14ac:dyDescent="0.25">
      <c r="B176019" s="76"/>
      <c r="C176019" s="75"/>
    </row>
    <row r="176020" spans="2:3" x14ac:dyDescent="0.25">
      <c r="B176020" s="76"/>
      <c r="C176020" s="75"/>
    </row>
    <row r="176021" spans="2:3" x14ac:dyDescent="0.25">
      <c r="B176021" s="76"/>
      <c r="C176021" s="75"/>
    </row>
    <row r="176022" spans="2:3" x14ac:dyDescent="0.25">
      <c r="B176022" s="76"/>
      <c r="C176022" s="75"/>
    </row>
    <row r="176023" spans="2:3" x14ac:dyDescent="0.25">
      <c r="B176023" s="76"/>
      <c r="C176023" s="75"/>
    </row>
    <row r="176024" spans="2:3" x14ac:dyDescent="0.25">
      <c r="B176024" s="76"/>
      <c r="C176024" s="75"/>
    </row>
    <row r="176025" spans="2:3" x14ac:dyDescent="0.25">
      <c r="B176025" s="76"/>
      <c r="C176025" s="75"/>
    </row>
    <row r="176026" spans="2:3" x14ac:dyDescent="0.25">
      <c r="B176026" s="76"/>
      <c r="C176026" s="75"/>
    </row>
    <row r="176027" spans="2:3" x14ac:dyDescent="0.25">
      <c r="B176027" s="76"/>
      <c r="C176027" s="75"/>
    </row>
    <row r="176028" spans="2:3" x14ac:dyDescent="0.25">
      <c r="B176028" s="76"/>
      <c r="C176028" s="75"/>
    </row>
    <row r="176029" spans="2:3" x14ac:dyDescent="0.25">
      <c r="B176029" s="76"/>
      <c r="C176029" s="75"/>
    </row>
    <row r="176139" spans="2:3" x14ac:dyDescent="0.25">
      <c r="B176139" s="76"/>
      <c r="C176139" s="75"/>
    </row>
    <row r="176140" spans="2:3" x14ac:dyDescent="0.25">
      <c r="B176140" s="76"/>
      <c r="C176140" s="75"/>
    </row>
    <row r="176141" spans="2:3" x14ac:dyDescent="0.25">
      <c r="B176141" s="76"/>
      <c r="C176141" s="75"/>
    </row>
    <row r="176142" spans="2:3" x14ac:dyDescent="0.25">
      <c r="B176142" s="76"/>
      <c r="C176142" s="75"/>
    </row>
    <row r="176143" spans="2:3" x14ac:dyDescent="0.25">
      <c r="B176143" s="76"/>
      <c r="C176143" s="75"/>
    </row>
    <row r="176144" spans="2:3" x14ac:dyDescent="0.25">
      <c r="B176144" s="76"/>
      <c r="C176144" s="75"/>
    </row>
    <row r="176145" spans="2:3" x14ac:dyDescent="0.25">
      <c r="B176145" s="76"/>
      <c r="C176145" s="75"/>
    </row>
    <row r="176146" spans="2:3" x14ac:dyDescent="0.25">
      <c r="B176146" s="76"/>
      <c r="C176146" s="75"/>
    </row>
    <row r="176147" spans="2:3" x14ac:dyDescent="0.25">
      <c r="B176147" s="76"/>
      <c r="C176147" s="75"/>
    </row>
    <row r="176148" spans="2:3" x14ac:dyDescent="0.25">
      <c r="B176148" s="76"/>
      <c r="C176148" s="75"/>
    </row>
    <row r="176149" spans="2:3" x14ac:dyDescent="0.25">
      <c r="B176149" s="76"/>
      <c r="C176149" s="75"/>
    </row>
    <row r="176150" spans="2:3" x14ac:dyDescent="0.25">
      <c r="B176150" s="76"/>
      <c r="C176150" s="75"/>
    </row>
    <row r="176151" spans="2:3" x14ac:dyDescent="0.25">
      <c r="B176151" s="76"/>
      <c r="C176151" s="75"/>
    </row>
    <row r="176261" spans="2:3" x14ac:dyDescent="0.25">
      <c r="B176261" s="76"/>
      <c r="C176261" s="75"/>
    </row>
    <row r="176262" spans="2:3" x14ac:dyDescent="0.25">
      <c r="B176262" s="76"/>
      <c r="C176262" s="75"/>
    </row>
    <row r="176263" spans="2:3" x14ac:dyDescent="0.25">
      <c r="B176263" s="76"/>
      <c r="C176263" s="75"/>
    </row>
    <row r="176264" spans="2:3" x14ac:dyDescent="0.25">
      <c r="B176264" s="76"/>
      <c r="C176264" s="75"/>
    </row>
    <row r="176265" spans="2:3" x14ac:dyDescent="0.25">
      <c r="B176265" s="76"/>
      <c r="C176265" s="75"/>
    </row>
    <row r="176266" spans="2:3" x14ac:dyDescent="0.25">
      <c r="B176266" s="76"/>
      <c r="C176266" s="75"/>
    </row>
    <row r="176267" spans="2:3" x14ac:dyDescent="0.25">
      <c r="B176267" s="76"/>
      <c r="C176267" s="75"/>
    </row>
    <row r="176268" spans="2:3" x14ac:dyDescent="0.25">
      <c r="B176268" s="76"/>
      <c r="C176268" s="75"/>
    </row>
    <row r="176269" spans="2:3" x14ac:dyDescent="0.25">
      <c r="B176269" s="76"/>
      <c r="C176269" s="75"/>
    </row>
    <row r="176270" spans="2:3" x14ac:dyDescent="0.25">
      <c r="B176270" s="76"/>
      <c r="C176270" s="75"/>
    </row>
    <row r="176271" spans="2:3" x14ac:dyDescent="0.25">
      <c r="B176271" s="76"/>
      <c r="C176271" s="75"/>
    </row>
    <row r="176272" spans="2:3" x14ac:dyDescent="0.25">
      <c r="B176272" s="76"/>
      <c r="C176272" s="75"/>
    </row>
    <row r="176273" spans="2:3" x14ac:dyDescent="0.25">
      <c r="B176273" s="76"/>
      <c r="C176273" s="75"/>
    </row>
    <row r="176383" spans="2:3" x14ac:dyDescent="0.25">
      <c r="B176383" s="76"/>
      <c r="C176383" s="75"/>
    </row>
    <row r="176384" spans="2:3" x14ac:dyDescent="0.25">
      <c r="B176384" s="76"/>
      <c r="C176384" s="75"/>
    </row>
    <row r="176385" spans="2:3" x14ac:dyDescent="0.25">
      <c r="B176385" s="76"/>
      <c r="C176385" s="75"/>
    </row>
    <row r="176386" spans="2:3" x14ac:dyDescent="0.25">
      <c r="B176386" s="76"/>
      <c r="C176386" s="75"/>
    </row>
    <row r="176387" spans="2:3" x14ac:dyDescent="0.25">
      <c r="B176387" s="76"/>
      <c r="C176387" s="75"/>
    </row>
    <row r="176388" spans="2:3" x14ac:dyDescent="0.25">
      <c r="B176388" s="76"/>
      <c r="C176388" s="75"/>
    </row>
    <row r="176389" spans="2:3" x14ac:dyDescent="0.25">
      <c r="B176389" s="76"/>
      <c r="C176389" s="75"/>
    </row>
    <row r="176390" spans="2:3" x14ac:dyDescent="0.25">
      <c r="B176390" s="76"/>
      <c r="C176390" s="75"/>
    </row>
    <row r="176391" spans="2:3" x14ac:dyDescent="0.25">
      <c r="B176391" s="76"/>
      <c r="C176391" s="75"/>
    </row>
    <row r="176392" spans="2:3" x14ac:dyDescent="0.25">
      <c r="B176392" s="76"/>
      <c r="C176392" s="75"/>
    </row>
    <row r="176393" spans="2:3" x14ac:dyDescent="0.25">
      <c r="B176393" s="76"/>
      <c r="C176393" s="75"/>
    </row>
    <row r="176394" spans="2:3" x14ac:dyDescent="0.25">
      <c r="B176394" s="76"/>
      <c r="C176394" s="75"/>
    </row>
    <row r="176395" spans="2:3" x14ac:dyDescent="0.25">
      <c r="B176395" s="76"/>
      <c r="C176395" s="75"/>
    </row>
    <row r="176505" spans="2:3" x14ac:dyDescent="0.25">
      <c r="B176505" s="76"/>
      <c r="C176505" s="75"/>
    </row>
    <row r="176506" spans="2:3" x14ac:dyDescent="0.25">
      <c r="B176506" s="76"/>
      <c r="C176506" s="75"/>
    </row>
    <row r="176507" spans="2:3" x14ac:dyDescent="0.25">
      <c r="B176507" s="76"/>
      <c r="C176507" s="75"/>
    </row>
    <row r="176508" spans="2:3" x14ac:dyDescent="0.25">
      <c r="B176508" s="76"/>
      <c r="C176508" s="75"/>
    </row>
    <row r="176509" spans="2:3" x14ac:dyDescent="0.25">
      <c r="B176509" s="76"/>
      <c r="C176509" s="75"/>
    </row>
    <row r="176510" spans="2:3" x14ac:dyDescent="0.25">
      <c r="B176510" s="76"/>
      <c r="C176510" s="75"/>
    </row>
    <row r="176511" spans="2:3" x14ac:dyDescent="0.25">
      <c r="B176511" s="76"/>
      <c r="C176511" s="75"/>
    </row>
    <row r="176512" spans="2:3" x14ac:dyDescent="0.25">
      <c r="B176512" s="76"/>
      <c r="C176512" s="75"/>
    </row>
    <row r="176513" spans="2:3" x14ac:dyDescent="0.25">
      <c r="B176513" s="76"/>
      <c r="C176513" s="75"/>
    </row>
    <row r="176514" spans="2:3" x14ac:dyDescent="0.25">
      <c r="B176514" s="76"/>
      <c r="C176514" s="75"/>
    </row>
    <row r="176515" spans="2:3" x14ac:dyDescent="0.25">
      <c r="B176515" s="76"/>
      <c r="C176515" s="75"/>
    </row>
    <row r="176516" spans="2:3" x14ac:dyDescent="0.25">
      <c r="B176516" s="76"/>
      <c r="C176516" s="75"/>
    </row>
    <row r="176517" spans="2:3" x14ac:dyDescent="0.25">
      <c r="B176517" s="76"/>
      <c r="C176517" s="75"/>
    </row>
    <row r="176627" spans="2:3" x14ac:dyDescent="0.25">
      <c r="B176627" s="76"/>
      <c r="C176627" s="75"/>
    </row>
    <row r="176628" spans="2:3" x14ac:dyDescent="0.25">
      <c r="B176628" s="76"/>
      <c r="C176628" s="75"/>
    </row>
    <row r="176629" spans="2:3" x14ac:dyDescent="0.25">
      <c r="B176629" s="76"/>
      <c r="C176629" s="75"/>
    </row>
    <row r="176630" spans="2:3" x14ac:dyDescent="0.25">
      <c r="B176630" s="76"/>
      <c r="C176630" s="75"/>
    </row>
    <row r="176631" spans="2:3" x14ac:dyDescent="0.25">
      <c r="B176631" s="76"/>
      <c r="C176631" s="75"/>
    </row>
    <row r="176632" spans="2:3" x14ac:dyDescent="0.25">
      <c r="B176632" s="76"/>
      <c r="C176632" s="75"/>
    </row>
    <row r="176633" spans="2:3" x14ac:dyDescent="0.25">
      <c r="B176633" s="76"/>
      <c r="C176633" s="75"/>
    </row>
    <row r="176634" spans="2:3" x14ac:dyDescent="0.25">
      <c r="B176634" s="76"/>
      <c r="C176634" s="75"/>
    </row>
    <row r="176635" spans="2:3" x14ac:dyDescent="0.25">
      <c r="B176635" s="76"/>
      <c r="C176635" s="75"/>
    </row>
    <row r="176636" spans="2:3" x14ac:dyDescent="0.25">
      <c r="B176636" s="76"/>
      <c r="C176636" s="75"/>
    </row>
    <row r="176637" spans="2:3" x14ac:dyDescent="0.25">
      <c r="B176637" s="76"/>
      <c r="C176637" s="75"/>
    </row>
    <row r="176638" spans="2:3" x14ac:dyDescent="0.25">
      <c r="B176638" s="76"/>
      <c r="C176638" s="75"/>
    </row>
    <row r="176639" spans="2:3" x14ac:dyDescent="0.25">
      <c r="B176639" s="76"/>
      <c r="C176639" s="75"/>
    </row>
    <row r="176749" spans="2:3" x14ac:dyDescent="0.25">
      <c r="B176749" s="76"/>
      <c r="C176749" s="75"/>
    </row>
    <row r="176750" spans="2:3" x14ac:dyDescent="0.25">
      <c r="B176750" s="76"/>
      <c r="C176750" s="75"/>
    </row>
    <row r="176751" spans="2:3" x14ac:dyDescent="0.25">
      <c r="B176751" s="76"/>
      <c r="C176751" s="75"/>
    </row>
    <row r="176752" spans="2:3" x14ac:dyDescent="0.25">
      <c r="B176752" s="76"/>
      <c r="C176752" s="75"/>
    </row>
    <row r="176753" spans="2:3" x14ac:dyDescent="0.25">
      <c r="B176753" s="76"/>
      <c r="C176753" s="75"/>
    </row>
    <row r="176754" spans="2:3" x14ac:dyDescent="0.25">
      <c r="B176754" s="76"/>
      <c r="C176754" s="75"/>
    </row>
    <row r="176755" spans="2:3" x14ac:dyDescent="0.25">
      <c r="B176755" s="76"/>
      <c r="C176755" s="75"/>
    </row>
    <row r="176756" spans="2:3" x14ac:dyDescent="0.25">
      <c r="B176756" s="76"/>
      <c r="C176756" s="75"/>
    </row>
    <row r="176757" spans="2:3" x14ac:dyDescent="0.25">
      <c r="B176757" s="76"/>
      <c r="C176757" s="75"/>
    </row>
    <row r="176758" spans="2:3" x14ac:dyDescent="0.25">
      <c r="B176758" s="76"/>
      <c r="C176758" s="75"/>
    </row>
    <row r="176759" spans="2:3" x14ac:dyDescent="0.25">
      <c r="B176759" s="76"/>
      <c r="C176759" s="75"/>
    </row>
    <row r="176760" spans="2:3" x14ac:dyDescent="0.25">
      <c r="B176760" s="76"/>
      <c r="C176760" s="75"/>
    </row>
    <row r="176761" spans="2:3" x14ac:dyDescent="0.25">
      <c r="B176761" s="76"/>
      <c r="C176761" s="75"/>
    </row>
    <row r="176871" spans="2:3" x14ac:dyDescent="0.25">
      <c r="B176871" s="76"/>
      <c r="C176871" s="75"/>
    </row>
    <row r="176872" spans="2:3" x14ac:dyDescent="0.25">
      <c r="B176872" s="76"/>
      <c r="C176872" s="75"/>
    </row>
    <row r="176873" spans="2:3" x14ac:dyDescent="0.25">
      <c r="B176873" s="76"/>
      <c r="C176873" s="75"/>
    </row>
    <row r="176874" spans="2:3" x14ac:dyDescent="0.25">
      <c r="B176874" s="76"/>
      <c r="C176874" s="75"/>
    </row>
    <row r="176875" spans="2:3" x14ac:dyDescent="0.25">
      <c r="B176875" s="76"/>
      <c r="C176875" s="75"/>
    </row>
    <row r="176876" spans="2:3" x14ac:dyDescent="0.25">
      <c r="B176876" s="76"/>
      <c r="C176876" s="75"/>
    </row>
    <row r="176877" spans="2:3" x14ac:dyDescent="0.25">
      <c r="B176877" s="76"/>
      <c r="C176877" s="75"/>
    </row>
    <row r="176878" spans="2:3" x14ac:dyDescent="0.25">
      <c r="B176878" s="76"/>
      <c r="C176878" s="75"/>
    </row>
    <row r="176879" spans="2:3" x14ac:dyDescent="0.25">
      <c r="B176879" s="76"/>
      <c r="C176879" s="75"/>
    </row>
    <row r="176880" spans="2:3" x14ac:dyDescent="0.25">
      <c r="B176880" s="76"/>
      <c r="C176880" s="75"/>
    </row>
    <row r="176881" spans="2:3" x14ac:dyDescent="0.25">
      <c r="B176881" s="76"/>
      <c r="C176881" s="75"/>
    </row>
    <row r="176882" spans="2:3" x14ac:dyDescent="0.25">
      <c r="B176882" s="76"/>
      <c r="C176882" s="75"/>
    </row>
    <row r="176883" spans="2:3" x14ac:dyDescent="0.25">
      <c r="B176883" s="76"/>
      <c r="C176883" s="75"/>
    </row>
    <row r="176993" spans="2:3" x14ac:dyDescent="0.25">
      <c r="B176993" s="76"/>
      <c r="C176993" s="75"/>
    </row>
    <row r="176994" spans="2:3" x14ac:dyDescent="0.25">
      <c r="B176994" s="76"/>
      <c r="C176994" s="75"/>
    </row>
    <row r="176995" spans="2:3" x14ac:dyDescent="0.25">
      <c r="B176995" s="76"/>
      <c r="C176995" s="75"/>
    </row>
    <row r="176996" spans="2:3" x14ac:dyDescent="0.25">
      <c r="B176996" s="76"/>
      <c r="C176996" s="75"/>
    </row>
    <row r="176997" spans="2:3" x14ac:dyDescent="0.25">
      <c r="B176997" s="76"/>
      <c r="C176997" s="75"/>
    </row>
    <row r="176998" spans="2:3" x14ac:dyDescent="0.25">
      <c r="B176998" s="76"/>
      <c r="C176998" s="75"/>
    </row>
    <row r="176999" spans="2:3" x14ac:dyDescent="0.25">
      <c r="B176999" s="76"/>
      <c r="C176999" s="75"/>
    </row>
    <row r="177000" spans="2:3" x14ac:dyDescent="0.25">
      <c r="B177000" s="76"/>
      <c r="C177000" s="75"/>
    </row>
    <row r="177001" spans="2:3" x14ac:dyDescent="0.25">
      <c r="B177001" s="76"/>
      <c r="C177001" s="75"/>
    </row>
    <row r="177002" spans="2:3" x14ac:dyDescent="0.25">
      <c r="B177002" s="76"/>
      <c r="C177002" s="75"/>
    </row>
    <row r="177003" spans="2:3" x14ac:dyDescent="0.25">
      <c r="B177003" s="76"/>
      <c r="C177003" s="75"/>
    </row>
    <row r="177004" spans="2:3" x14ac:dyDescent="0.25">
      <c r="B177004" s="76"/>
      <c r="C177004" s="75"/>
    </row>
    <row r="177005" spans="2:3" x14ac:dyDescent="0.25">
      <c r="B177005" s="76"/>
      <c r="C177005" s="75"/>
    </row>
    <row r="177115" spans="2:3" x14ac:dyDescent="0.25">
      <c r="B177115" s="76"/>
      <c r="C177115" s="75"/>
    </row>
    <row r="177116" spans="2:3" x14ac:dyDescent="0.25">
      <c r="B177116" s="76"/>
      <c r="C177116" s="75"/>
    </row>
    <row r="177117" spans="2:3" x14ac:dyDescent="0.25">
      <c r="B177117" s="76"/>
      <c r="C177117" s="75"/>
    </row>
    <row r="177118" spans="2:3" x14ac:dyDescent="0.25">
      <c r="B177118" s="76"/>
      <c r="C177118" s="75"/>
    </row>
    <row r="177119" spans="2:3" x14ac:dyDescent="0.25">
      <c r="B177119" s="76"/>
      <c r="C177119" s="75"/>
    </row>
    <row r="177120" spans="2:3" x14ac:dyDescent="0.25">
      <c r="B177120" s="76"/>
      <c r="C177120" s="75"/>
    </row>
    <row r="177121" spans="2:3" x14ac:dyDescent="0.25">
      <c r="B177121" s="76"/>
      <c r="C177121" s="75"/>
    </row>
    <row r="177122" spans="2:3" x14ac:dyDescent="0.25">
      <c r="B177122" s="76"/>
      <c r="C177122" s="75"/>
    </row>
    <row r="177123" spans="2:3" x14ac:dyDescent="0.25">
      <c r="B177123" s="76"/>
      <c r="C177123" s="75"/>
    </row>
    <row r="177124" spans="2:3" x14ac:dyDescent="0.25">
      <c r="B177124" s="76"/>
      <c r="C177124" s="75"/>
    </row>
    <row r="177125" spans="2:3" x14ac:dyDescent="0.25">
      <c r="B177125" s="76"/>
      <c r="C177125" s="75"/>
    </row>
    <row r="177126" spans="2:3" x14ac:dyDescent="0.25">
      <c r="B177126" s="76"/>
      <c r="C177126" s="75"/>
    </row>
    <row r="177127" spans="2:3" x14ac:dyDescent="0.25">
      <c r="B177127" s="76"/>
      <c r="C177127" s="75"/>
    </row>
    <row r="177237" spans="2:3" x14ac:dyDescent="0.25">
      <c r="B177237" s="76"/>
      <c r="C177237" s="75"/>
    </row>
    <row r="177238" spans="2:3" x14ac:dyDescent="0.25">
      <c r="B177238" s="76"/>
      <c r="C177238" s="75"/>
    </row>
    <row r="177239" spans="2:3" x14ac:dyDescent="0.25">
      <c r="B177239" s="76"/>
      <c r="C177239" s="75"/>
    </row>
    <row r="177240" spans="2:3" x14ac:dyDescent="0.25">
      <c r="B177240" s="76"/>
      <c r="C177240" s="75"/>
    </row>
    <row r="177241" spans="2:3" x14ac:dyDescent="0.25">
      <c r="B177241" s="76"/>
      <c r="C177241" s="75"/>
    </row>
    <row r="177242" spans="2:3" x14ac:dyDescent="0.25">
      <c r="B177242" s="76"/>
      <c r="C177242" s="75"/>
    </row>
    <row r="177243" spans="2:3" x14ac:dyDescent="0.25">
      <c r="B177243" s="76"/>
      <c r="C177243" s="75"/>
    </row>
    <row r="177244" spans="2:3" x14ac:dyDescent="0.25">
      <c r="B177244" s="76"/>
      <c r="C177244" s="75"/>
    </row>
    <row r="177245" spans="2:3" x14ac:dyDescent="0.25">
      <c r="B177245" s="76"/>
      <c r="C177245" s="75"/>
    </row>
    <row r="177246" spans="2:3" x14ac:dyDescent="0.25">
      <c r="B177246" s="76"/>
      <c r="C177246" s="75"/>
    </row>
    <row r="177247" spans="2:3" x14ac:dyDescent="0.25">
      <c r="B177247" s="76"/>
      <c r="C177247" s="75"/>
    </row>
    <row r="177248" spans="2:3" x14ac:dyDescent="0.25">
      <c r="B177248" s="76"/>
      <c r="C177248" s="75"/>
    </row>
    <row r="177249" spans="2:3" x14ac:dyDescent="0.25">
      <c r="B177249" s="76"/>
      <c r="C177249" s="75"/>
    </row>
    <row r="177359" spans="2:3" x14ac:dyDescent="0.25">
      <c r="B177359" s="76"/>
      <c r="C177359" s="75"/>
    </row>
    <row r="177360" spans="2:3" x14ac:dyDescent="0.25">
      <c r="B177360" s="76"/>
      <c r="C177360" s="75"/>
    </row>
    <row r="177361" spans="2:3" x14ac:dyDescent="0.25">
      <c r="B177361" s="76"/>
      <c r="C177361" s="75"/>
    </row>
    <row r="177362" spans="2:3" x14ac:dyDescent="0.25">
      <c r="B177362" s="76"/>
      <c r="C177362" s="75"/>
    </row>
    <row r="177363" spans="2:3" x14ac:dyDescent="0.25">
      <c r="B177363" s="76"/>
      <c r="C177363" s="75"/>
    </row>
    <row r="177364" spans="2:3" x14ac:dyDescent="0.25">
      <c r="B177364" s="76"/>
      <c r="C177364" s="75"/>
    </row>
    <row r="177365" spans="2:3" x14ac:dyDescent="0.25">
      <c r="B177365" s="76"/>
      <c r="C177365" s="75"/>
    </row>
    <row r="177366" spans="2:3" x14ac:dyDescent="0.25">
      <c r="B177366" s="76"/>
      <c r="C177366" s="75"/>
    </row>
    <row r="177367" spans="2:3" x14ac:dyDescent="0.25">
      <c r="B177367" s="76"/>
      <c r="C177367" s="75"/>
    </row>
    <row r="177368" spans="2:3" x14ac:dyDescent="0.25">
      <c r="B177368" s="76"/>
      <c r="C177368" s="75"/>
    </row>
    <row r="177369" spans="2:3" x14ac:dyDescent="0.25">
      <c r="B177369" s="76"/>
      <c r="C177369" s="75"/>
    </row>
    <row r="177370" spans="2:3" x14ac:dyDescent="0.25">
      <c r="B177370" s="76"/>
      <c r="C177370" s="75"/>
    </row>
    <row r="177371" spans="2:3" x14ac:dyDescent="0.25">
      <c r="B177371" s="76"/>
      <c r="C177371" s="75"/>
    </row>
    <row r="177481" spans="2:3" x14ac:dyDescent="0.25">
      <c r="B177481" s="76"/>
      <c r="C177481" s="75"/>
    </row>
    <row r="177482" spans="2:3" x14ac:dyDescent="0.25">
      <c r="B177482" s="76"/>
      <c r="C177482" s="75"/>
    </row>
    <row r="177483" spans="2:3" x14ac:dyDescent="0.25">
      <c r="B177483" s="76"/>
      <c r="C177483" s="75"/>
    </row>
    <row r="177484" spans="2:3" x14ac:dyDescent="0.25">
      <c r="B177484" s="76"/>
      <c r="C177484" s="75"/>
    </row>
    <row r="177485" spans="2:3" x14ac:dyDescent="0.25">
      <c r="B177485" s="76"/>
      <c r="C177485" s="75"/>
    </row>
    <row r="177486" spans="2:3" x14ac:dyDescent="0.25">
      <c r="B177486" s="76"/>
      <c r="C177486" s="75"/>
    </row>
    <row r="177487" spans="2:3" x14ac:dyDescent="0.25">
      <c r="B177487" s="76"/>
      <c r="C177487" s="75"/>
    </row>
    <row r="177488" spans="2:3" x14ac:dyDescent="0.25">
      <c r="B177488" s="76"/>
      <c r="C177488" s="75"/>
    </row>
    <row r="177489" spans="2:3" x14ac:dyDescent="0.25">
      <c r="B177489" s="76"/>
      <c r="C177489" s="75"/>
    </row>
    <row r="177490" spans="2:3" x14ac:dyDescent="0.25">
      <c r="B177490" s="76"/>
      <c r="C177490" s="75"/>
    </row>
    <row r="177491" spans="2:3" x14ac:dyDescent="0.25">
      <c r="B177491" s="76"/>
      <c r="C177491" s="75"/>
    </row>
    <row r="177492" spans="2:3" x14ac:dyDescent="0.25">
      <c r="B177492" s="76"/>
      <c r="C177492" s="75"/>
    </row>
    <row r="177493" spans="2:3" x14ac:dyDescent="0.25">
      <c r="B177493" s="76"/>
      <c r="C177493" s="75"/>
    </row>
    <row r="177603" spans="2:3" x14ac:dyDescent="0.25">
      <c r="B177603" s="76"/>
      <c r="C177603" s="75"/>
    </row>
    <row r="177604" spans="2:3" x14ac:dyDescent="0.25">
      <c r="B177604" s="76"/>
      <c r="C177604" s="75"/>
    </row>
    <row r="177605" spans="2:3" x14ac:dyDescent="0.25">
      <c r="B177605" s="76"/>
      <c r="C177605" s="75"/>
    </row>
    <row r="177606" spans="2:3" x14ac:dyDescent="0.25">
      <c r="B177606" s="76"/>
      <c r="C177606" s="75"/>
    </row>
    <row r="177607" spans="2:3" x14ac:dyDescent="0.25">
      <c r="B177607" s="76"/>
      <c r="C177607" s="75"/>
    </row>
    <row r="177608" spans="2:3" x14ac:dyDescent="0.25">
      <c r="B177608" s="76"/>
      <c r="C177608" s="75"/>
    </row>
    <row r="177609" spans="2:3" x14ac:dyDescent="0.25">
      <c r="B177609" s="76"/>
      <c r="C177609" s="75"/>
    </row>
    <row r="177610" spans="2:3" x14ac:dyDescent="0.25">
      <c r="B177610" s="76"/>
      <c r="C177610" s="75"/>
    </row>
    <row r="177611" spans="2:3" x14ac:dyDescent="0.25">
      <c r="B177611" s="76"/>
      <c r="C177611" s="75"/>
    </row>
    <row r="177612" spans="2:3" x14ac:dyDescent="0.25">
      <c r="B177612" s="76"/>
      <c r="C177612" s="75"/>
    </row>
    <row r="177613" spans="2:3" x14ac:dyDescent="0.25">
      <c r="B177613" s="76"/>
      <c r="C177613" s="75"/>
    </row>
    <row r="177614" spans="2:3" x14ac:dyDescent="0.25">
      <c r="B177614" s="76"/>
      <c r="C177614" s="75"/>
    </row>
    <row r="177615" spans="2:3" x14ac:dyDescent="0.25">
      <c r="B177615" s="76"/>
      <c r="C177615" s="75"/>
    </row>
    <row r="177725" spans="2:3" x14ac:dyDescent="0.25">
      <c r="B177725" s="76"/>
      <c r="C177725" s="75"/>
    </row>
    <row r="177726" spans="2:3" x14ac:dyDescent="0.25">
      <c r="B177726" s="76"/>
      <c r="C177726" s="75"/>
    </row>
    <row r="177727" spans="2:3" x14ac:dyDescent="0.25">
      <c r="B177727" s="76"/>
      <c r="C177727" s="75"/>
    </row>
    <row r="177728" spans="2:3" x14ac:dyDescent="0.25">
      <c r="B177728" s="76"/>
      <c r="C177728" s="75"/>
    </row>
    <row r="177729" spans="2:3" x14ac:dyDescent="0.25">
      <c r="B177729" s="76"/>
      <c r="C177729" s="75"/>
    </row>
    <row r="177730" spans="2:3" x14ac:dyDescent="0.25">
      <c r="B177730" s="76"/>
      <c r="C177730" s="75"/>
    </row>
    <row r="177731" spans="2:3" x14ac:dyDescent="0.25">
      <c r="B177731" s="76"/>
      <c r="C177731" s="75"/>
    </row>
    <row r="177732" spans="2:3" x14ac:dyDescent="0.25">
      <c r="B177732" s="76"/>
      <c r="C177732" s="75"/>
    </row>
    <row r="177733" spans="2:3" x14ac:dyDescent="0.25">
      <c r="B177733" s="76"/>
      <c r="C177733" s="75"/>
    </row>
    <row r="177734" spans="2:3" x14ac:dyDescent="0.25">
      <c r="B177734" s="76"/>
      <c r="C177734" s="75"/>
    </row>
    <row r="177735" spans="2:3" x14ac:dyDescent="0.25">
      <c r="B177735" s="76"/>
      <c r="C177735" s="75"/>
    </row>
    <row r="177736" spans="2:3" x14ac:dyDescent="0.25">
      <c r="B177736" s="76"/>
      <c r="C177736" s="75"/>
    </row>
    <row r="177737" spans="2:3" x14ac:dyDescent="0.25">
      <c r="B177737" s="76"/>
      <c r="C177737" s="75"/>
    </row>
    <row r="177847" spans="2:3" x14ac:dyDescent="0.25">
      <c r="B177847" s="76"/>
      <c r="C177847" s="75"/>
    </row>
    <row r="177848" spans="2:3" x14ac:dyDescent="0.25">
      <c r="B177848" s="76"/>
      <c r="C177848" s="75"/>
    </row>
    <row r="177849" spans="2:3" x14ac:dyDescent="0.25">
      <c r="B177849" s="76"/>
      <c r="C177849" s="75"/>
    </row>
    <row r="177850" spans="2:3" x14ac:dyDescent="0.25">
      <c r="B177850" s="76"/>
      <c r="C177850" s="75"/>
    </row>
    <row r="177851" spans="2:3" x14ac:dyDescent="0.25">
      <c r="B177851" s="76"/>
      <c r="C177851" s="75"/>
    </row>
    <row r="177852" spans="2:3" x14ac:dyDescent="0.25">
      <c r="B177852" s="76"/>
      <c r="C177852" s="75"/>
    </row>
    <row r="177853" spans="2:3" x14ac:dyDescent="0.25">
      <c r="B177853" s="76"/>
      <c r="C177853" s="75"/>
    </row>
    <row r="177854" spans="2:3" x14ac:dyDescent="0.25">
      <c r="B177854" s="76"/>
      <c r="C177854" s="75"/>
    </row>
    <row r="177855" spans="2:3" x14ac:dyDescent="0.25">
      <c r="B177855" s="76"/>
      <c r="C177855" s="75"/>
    </row>
    <row r="177856" spans="2:3" x14ac:dyDescent="0.25">
      <c r="B177856" s="76"/>
      <c r="C177856" s="75"/>
    </row>
    <row r="177857" spans="2:3" x14ac:dyDescent="0.25">
      <c r="B177857" s="76"/>
      <c r="C177857" s="75"/>
    </row>
    <row r="177858" spans="2:3" x14ac:dyDescent="0.25">
      <c r="B177858" s="76"/>
      <c r="C177858" s="75"/>
    </row>
    <row r="177859" spans="2:3" x14ac:dyDescent="0.25">
      <c r="B177859" s="76"/>
      <c r="C177859" s="75"/>
    </row>
    <row r="177969" spans="2:3" x14ac:dyDescent="0.25">
      <c r="B177969" s="76"/>
      <c r="C177969" s="75"/>
    </row>
    <row r="177970" spans="2:3" x14ac:dyDescent="0.25">
      <c r="B177970" s="76"/>
      <c r="C177970" s="75"/>
    </row>
    <row r="177971" spans="2:3" x14ac:dyDescent="0.25">
      <c r="B177971" s="76"/>
      <c r="C177971" s="75"/>
    </row>
    <row r="177972" spans="2:3" x14ac:dyDescent="0.25">
      <c r="B177972" s="76"/>
      <c r="C177972" s="75"/>
    </row>
    <row r="177973" spans="2:3" x14ac:dyDescent="0.25">
      <c r="B177973" s="76"/>
      <c r="C177973" s="75"/>
    </row>
    <row r="177974" spans="2:3" x14ac:dyDescent="0.25">
      <c r="B177974" s="76"/>
      <c r="C177974" s="75"/>
    </row>
    <row r="177975" spans="2:3" x14ac:dyDescent="0.25">
      <c r="B177975" s="76"/>
      <c r="C177975" s="75"/>
    </row>
    <row r="177976" spans="2:3" x14ac:dyDescent="0.25">
      <c r="B177976" s="76"/>
      <c r="C177976" s="75"/>
    </row>
    <row r="177977" spans="2:3" x14ac:dyDescent="0.25">
      <c r="B177977" s="76"/>
      <c r="C177977" s="75"/>
    </row>
    <row r="177978" spans="2:3" x14ac:dyDescent="0.25">
      <c r="B177978" s="76"/>
      <c r="C177978" s="75"/>
    </row>
    <row r="177979" spans="2:3" x14ac:dyDescent="0.25">
      <c r="B177979" s="76"/>
      <c r="C177979" s="75"/>
    </row>
    <row r="177980" spans="2:3" x14ac:dyDescent="0.25">
      <c r="B177980" s="76"/>
      <c r="C177980" s="75"/>
    </row>
    <row r="177981" spans="2:3" x14ac:dyDescent="0.25">
      <c r="B177981" s="76"/>
      <c r="C177981" s="75"/>
    </row>
    <row r="178091" spans="2:3" x14ac:dyDescent="0.25">
      <c r="B178091" s="76"/>
      <c r="C178091" s="75"/>
    </row>
    <row r="178092" spans="2:3" x14ac:dyDescent="0.25">
      <c r="B178092" s="76"/>
      <c r="C178092" s="75"/>
    </row>
    <row r="178093" spans="2:3" x14ac:dyDescent="0.25">
      <c r="B178093" s="76"/>
      <c r="C178093" s="75"/>
    </row>
    <row r="178094" spans="2:3" x14ac:dyDescent="0.25">
      <c r="B178094" s="76"/>
      <c r="C178094" s="75"/>
    </row>
    <row r="178095" spans="2:3" x14ac:dyDescent="0.25">
      <c r="B178095" s="76"/>
      <c r="C178095" s="75"/>
    </row>
    <row r="178096" spans="2:3" x14ac:dyDescent="0.25">
      <c r="B178096" s="76"/>
      <c r="C178096" s="75"/>
    </row>
    <row r="178097" spans="2:3" x14ac:dyDescent="0.25">
      <c r="B178097" s="76"/>
      <c r="C178097" s="75"/>
    </row>
    <row r="178098" spans="2:3" x14ac:dyDescent="0.25">
      <c r="B178098" s="76"/>
      <c r="C178098" s="75"/>
    </row>
    <row r="178099" spans="2:3" x14ac:dyDescent="0.25">
      <c r="B178099" s="76"/>
      <c r="C178099" s="75"/>
    </row>
    <row r="178100" spans="2:3" x14ac:dyDescent="0.25">
      <c r="B178100" s="76"/>
      <c r="C178100" s="75"/>
    </row>
    <row r="178101" spans="2:3" x14ac:dyDescent="0.25">
      <c r="B178101" s="76"/>
      <c r="C178101" s="75"/>
    </row>
    <row r="178102" spans="2:3" x14ac:dyDescent="0.25">
      <c r="B178102" s="76"/>
      <c r="C178102" s="75"/>
    </row>
    <row r="178103" spans="2:3" x14ac:dyDescent="0.25">
      <c r="B178103" s="76"/>
      <c r="C178103" s="75"/>
    </row>
    <row r="178213" spans="2:3" x14ac:dyDescent="0.25">
      <c r="B178213" s="76"/>
      <c r="C178213" s="75"/>
    </row>
    <row r="178214" spans="2:3" x14ac:dyDescent="0.25">
      <c r="B178214" s="76"/>
      <c r="C178214" s="75"/>
    </row>
    <row r="178215" spans="2:3" x14ac:dyDescent="0.25">
      <c r="B178215" s="76"/>
      <c r="C178215" s="75"/>
    </row>
    <row r="178216" spans="2:3" x14ac:dyDescent="0.25">
      <c r="B178216" s="76"/>
      <c r="C178216" s="75"/>
    </row>
    <row r="178217" spans="2:3" x14ac:dyDescent="0.25">
      <c r="B178217" s="76"/>
      <c r="C178217" s="75"/>
    </row>
    <row r="178218" spans="2:3" x14ac:dyDescent="0.25">
      <c r="B178218" s="76"/>
      <c r="C178218" s="75"/>
    </row>
    <row r="178219" spans="2:3" x14ac:dyDescent="0.25">
      <c r="B178219" s="76"/>
      <c r="C178219" s="75"/>
    </row>
    <row r="178220" spans="2:3" x14ac:dyDescent="0.25">
      <c r="B178220" s="76"/>
      <c r="C178220" s="75"/>
    </row>
    <row r="178221" spans="2:3" x14ac:dyDescent="0.25">
      <c r="B178221" s="76"/>
      <c r="C178221" s="75"/>
    </row>
    <row r="178222" spans="2:3" x14ac:dyDescent="0.25">
      <c r="B178222" s="76"/>
      <c r="C178222" s="75"/>
    </row>
    <row r="178223" spans="2:3" x14ac:dyDescent="0.25">
      <c r="B178223" s="76"/>
      <c r="C178223" s="75"/>
    </row>
    <row r="178224" spans="2:3" x14ac:dyDescent="0.25">
      <c r="B178224" s="76"/>
      <c r="C178224" s="75"/>
    </row>
    <row r="178225" spans="2:3" x14ac:dyDescent="0.25">
      <c r="B178225" s="76"/>
      <c r="C178225" s="75"/>
    </row>
    <row r="178335" spans="2:3" x14ac:dyDescent="0.25">
      <c r="B178335" s="76"/>
      <c r="C178335" s="75"/>
    </row>
    <row r="178336" spans="2:3" x14ac:dyDescent="0.25">
      <c r="B178336" s="76"/>
      <c r="C178336" s="75"/>
    </row>
    <row r="178337" spans="2:3" x14ac:dyDescent="0.25">
      <c r="B178337" s="76"/>
      <c r="C178337" s="75"/>
    </row>
    <row r="178338" spans="2:3" x14ac:dyDescent="0.25">
      <c r="B178338" s="76"/>
      <c r="C178338" s="75"/>
    </row>
    <row r="178339" spans="2:3" x14ac:dyDescent="0.25">
      <c r="B178339" s="76"/>
      <c r="C178339" s="75"/>
    </row>
    <row r="178340" spans="2:3" x14ac:dyDescent="0.25">
      <c r="B178340" s="76"/>
      <c r="C178340" s="75"/>
    </row>
    <row r="178341" spans="2:3" x14ac:dyDescent="0.25">
      <c r="B178341" s="76"/>
      <c r="C178341" s="75"/>
    </row>
    <row r="178342" spans="2:3" x14ac:dyDescent="0.25">
      <c r="B178342" s="76"/>
      <c r="C178342" s="75"/>
    </row>
    <row r="178343" spans="2:3" x14ac:dyDescent="0.25">
      <c r="B178343" s="76"/>
      <c r="C178343" s="75"/>
    </row>
    <row r="178344" spans="2:3" x14ac:dyDescent="0.25">
      <c r="B178344" s="76"/>
      <c r="C178344" s="75"/>
    </row>
    <row r="178345" spans="2:3" x14ac:dyDescent="0.25">
      <c r="B178345" s="76"/>
      <c r="C178345" s="75"/>
    </row>
    <row r="178346" spans="2:3" x14ac:dyDescent="0.25">
      <c r="B178346" s="76"/>
      <c r="C178346" s="75"/>
    </row>
    <row r="178347" spans="2:3" x14ac:dyDescent="0.25">
      <c r="B178347" s="76"/>
      <c r="C178347" s="75"/>
    </row>
    <row r="178457" spans="2:3" x14ac:dyDescent="0.25">
      <c r="B178457" s="76"/>
      <c r="C178457" s="75"/>
    </row>
    <row r="178458" spans="2:3" x14ac:dyDescent="0.25">
      <c r="B178458" s="76"/>
      <c r="C178458" s="75"/>
    </row>
    <row r="178459" spans="2:3" x14ac:dyDescent="0.25">
      <c r="B178459" s="76"/>
      <c r="C178459" s="75"/>
    </row>
    <row r="178460" spans="2:3" x14ac:dyDescent="0.25">
      <c r="B178460" s="76"/>
      <c r="C178460" s="75"/>
    </row>
    <row r="178461" spans="2:3" x14ac:dyDescent="0.25">
      <c r="B178461" s="76"/>
      <c r="C178461" s="75"/>
    </row>
    <row r="178462" spans="2:3" x14ac:dyDescent="0.25">
      <c r="B178462" s="76"/>
      <c r="C178462" s="75"/>
    </row>
    <row r="178463" spans="2:3" x14ac:dyDescent="0.25">
      <c r="B178463" s="76"/>
      <c r="C178463" s="75"/>
    </row>
    <row r="178464" spans="2:3" x14ac:dyDescent="0.25">
      <c r="B178464" s="76"/>
      <c r="C178464" s="75"/>
    </row>
    <row r="178465" spans="2:3" x14ac:dyDescent="0.25">
      <c r="B178465" s="76"/>
      <c r="C178465" s="75"/>
    </row>
    <row r="178466" spans="2:3" x14ac:dyDescent="0.25">
      <c r="B178466" s="76"/>
      <c r="C178466" s="75"/>
    </row>
    <row r="178467" spans="2:3" x14ac:dyDescent="0.25">
      <c r="B178467" s="76"/>
      <c r="C178467" s="75"/>
    </row>
    <row r="178468" spans="2:3" x14ac:dyDescent="0.25">
      <c r="B178468" s="76"/>
      <c r="C178468" s="75"/>
    </row>
    <row r="178469" spans="2:3" x14ac:dyDescent="0.25">
      <c r="B178469" s="76"/>
      <c r="C178469" s="75"/>
    </row>
    <row r="178579" spans="2:3" x14ac:dyDescent="0.25">
      <c r="B178579" s="76"/>
      <c r="C178579" s="75"/>
    </row>
    <row r="178580" spans="2:3" x14ac:dyDescent="0.25">
      <c r="B178580" s="76"/>
      <c r="C178580" s="75"/>
    </row>
    <row r="178581" spans="2:3" x14ac:dyDescent="0.25">
      <c r="B178581" s="76"/>
      <c r="C178581" s="75"/>
    </row>
    <row r="178582" spans="2:3" x14ac:dyDescent="0.25">
      <c r="B178582" s="76"/>
      <c r="C178582" s="75"/>
    </row>
    <row r="178583" spans="2:3" x14ac:dyDescent="0.25">
      <c r="B178583" s="76"/>
      <c r="C178583" s="75"/>
    </row>
    <row r="178584" spans="2:3" x14ac:dyDescent="0.25">
      <c r="B178584" s="76"/>
      <c r="C178584" s="75"/>
    </row>
    <row r="178585" spans="2:3" x14ac:dyDescent="0.25">
      <c r="B178585" s="76"/>
      <c r="C178585" s="75"/>
    </row>
    <row r="178586" spans="2:3" x14ac:dyDescent="0.25">
      <c r="B178586" s="76"/>
      <c r="C178586" s="75"/>
    </row>
    <row r="178587" spans="2:3" x14ac:dyDescent="0.25">
      <c r="B178587" s="76"/>
      <c r="C178587" s="75"/>
    </row>
    <row r="178588" spans="2:3" x14ac:dyDescent="0.25">
      <c r="B178588" s="76"/>
      <c r="C178588" s="75"/>
    </row>
    <row r="178589" spans="2:3" x14ac:dyDescent="0.25">
      <c r="B178589" s="76"/>
      <c r="C178589" s="75"/>
    </row>
    <row r="178590" spans="2:3" x14ac:dyDescent="0.25">
      <c r="B178590" s="76"/>
      <c r="C178590" s="75"/>
    </row>
    <row r="178591" spans="2:3" x14ac:dyDescent="0.25">
      <c r="B178591" s="76"/>
      <c r="C178591" s="75"/>
    </row>
    <row r="178701" spans="2:3" x14ac:dyDescent="0.25">
      <c r="B178701" s="76"/>
      <c r="C178701" s="75"/>
    </row>
    <row r="178702" spans="2:3" x14ac:dyDescent="0.25">
      <c r="B178702" s="76"/>
      <c r="C178702" s="75"/>
    </row>
    <row r="178703" spans="2:3" x14ac:dyDescent="0.25">
      <c r="B178703" s="76"/>
      <c r="C178703" s="75"/>
    </row>
    <row r="178704" spans="2:3" x14ac:dyDescent="0.25">
      <c r="B178704" s="76"/>
      <c r="C178704" s="75"/>
    </row>
    <row r="178705" spans="2:3" x14ac:dyDescent="0.25">
      <c r="B178705" s="76"/>
      <c r="C178705" s="75"/>
    </row>
    <row r="178706" spans="2:3" x14ac:dyDescent="0.25">
      <c r="B178706" s="76"/>
      <c r="C178706" s="75"/>
    </row>
    <row r="178707" spans="2:3" x14ac:dyDescent="0.25">
      <c r="B178707" s="76"/>
      <c r="C178707" s="75"/>
    </row>
    <row r="178708" spans="2:3" x14ac:dyDescent="0.25">
      <c r="B178708" s="76"/>
      <c r="C178708" s="75"/>
    </row>
    <row r="178709" spans="2:3" x14ac:dyDescent="0.25">
      <c r="B178709" s="76"/>
      <c r="C178709" s="75"/>
    </row>
    <row r="178710" spans="2:3" x14ac:dyDescent="0.25">
      <c r="B178710" s="76"/>
      <c r="C178710" s="75"/>
    </row>
    <row r="178711" spans="2:3" x14ac:dyDescent="0.25">
      <c r="B178711" s="76"/>
      <c r="C178711" s="75"/>
    </row>
    <row r="178712" spans="2:3" x14ac:dyDescent="0.25">
      <c r="B178712" s="76"/>
      <c r="C178712" s="75"/>
    </row>
    <row r="178713" spans="2:3" x14ac:dyDescent="0.25">
      <c r="B178713" s="76"/>
      <c r="C178713" s="75"/>
    </row>
    <row r="178823" spans="2:3" x14ac:dyDescent="0.25">
      <c r="B178823" s="76"/>
      <c r="C178823" s="75"/>
    </row>
    <row r="178824" spans="2:3" x14ac:dyDescent="0.25">
      <c r="B178824" s="76"/>
      <c r="C178824" s="75"/>
    </row>
    <row r="178825" spans="2:3" x14ac:dyDescent="0.25">
      <c r="B178825" s="76"/>
      <c r="C178825" s="75"/>
    </row>
    <row r="178826" spans="2:3" x14ac:dyDescent="0.25">
      <c r="B178826" s="76"/>
      <c r="C178826" s="75"/>
    </row>
    <row r="178827" spans="2:3" x14ac:dyDescent="0.25">
      <c r="B178827" s="76"/>
      <c r="C178827" s="75"/>
    </row>
    <row r="178828" spans="2:3" x14ac:dyDescent="0.25">
      <c r="B178828" s="76"/>
      <c r="C178828" s="75"/>
    </row>
    <row r="178829" spans="2:3" x14ac:dyDescent="0.25">
      <c r="B178829" s="76"/>
      <c r="C178829" s="75"/>
    </row>
    <row r="178830" spans="2:3" x14ac:dyDescent="0.25">
      <c r="B178830" s="76"/>
      <c r="C178830" s="75"/>
    </row>
    <row r="178831" spans="2:3" x14ac:dyDescent="0.25">
      <c r="B178831" s="76"/>
      <c r="C178831" s="75"/>
    </row>
    <row r="178832" spans="2:3" x14ac:dyDescent="0.25">
      <c r="B178832" s="76"/>
      <c r="C178832" s="75"/>
    </row>
    <row r="178833" spans="2:3" x14ac:dyDescent="0.25">
      <c r="B178833" s="76"/>
      <c r="C178833" s="75"/>
    </row>
    <row r="178834" spans="2:3" x14ac:dyDescent="0.25">
      <c r="B178834" s="76"/>
      <c r="C178834" s="75"/>
    </row>
    <row r="178835" spans="2:3" x14ac:dyDescent="0.25">
      <c r="B178835" s="76"/>
      <c r="C178835" s="75"/>
    </row>
    <row r="178945" spans="2:3" x14ac:dyDescent="0.25">
      <c r="B178945" s="76"/>
      <c r="C178945" s="75"/>
    </row>
    <row r="178946" spans="2:3" x14ac:dyDescent="0.25">
      <c r="B178946" s="76"/>
      <c r="C178946" s="75"/>
    </row>
    <row r="178947" spans="2:3" x14ac:dyDescent="0.25">
      <c r="B178947" s="76"/>
      <c r="C178947" s="75"/>
    </row>
    <row r="178948" spans="2:3" x14ac:dyDescent="0.25">
      <c r="B178948" s="76"/>
      <c r="C178948" s="75"/>
    </row>
    <row r="178949" spans="2:3" x14ac:dyDescent="0.25">
      <c r="B178949" s="76"/>
      <c r="C178949" s="75"/>
    </row>
    <row r="178950" spans="2:3" x14ac:dyDescent="0.25">
      <c r="B178950" s="76"/>
      <c r="C178950" s="75"/>
    </row>
    <row r="178951" spans="2:3" x14ac:dyDescent="0.25">
      <c r="B178951" s="76"/>
      <c r="C178951" s="75"/>
    </row>
    <row r="178952" spans="2:3" x14ac:dyDescent="0.25">
      <c r="B178952" s="76"/>
      <c r="C178952" s="75"/>
    </row>
    <row r="178953" spans="2:3" x14ac:dyDescent="0.25">
      <c r="B178953" s="76"/>
      <c r="C178953" s="75"/>
    </row>
    <row r="178954" spans="2:3" x14ac:dyDescent="0.25">
      <c r="B178954" s="76"/>
      <c r="C178954" s="75"/>
    </row>
    <row r="178955" spans="2:3" x14ac:dyDescent="0.25">
      <c r="B178955" s="76"/>
      <c r="C178955" s="75"/>
    </row>
    <row r="178956" spans="2:3" x14ac:dyDescent="0.25">
      <c r="B178956" s="76"/>
      <c r="C178956" s="75"/>
    </row>
    <row r="178957" spans="2:3" x14ac:dyDescent="0.25">
      <c r="B178957" s="76"/>
      <c r="C178957" s="75"/>
    </row>
    <row r="179067" spans="2:3" x14ac:dyDescent="0.25">
      <c r="B179067" s="76"/>
      <c r="C179067" s="75"/>
    </row>
    <row r="179068" spans="2:3" x14ac:dyDescent="0.25">
      <c r="B179068" s="76"/>
      <c r="C179068" s="75"/>
    </row>
    <row r="179069" spans="2:3" x14ac:dyDescent="0.25">
      <c r="B179069" s="76"/>
      <c r="C179069" s="75"/>
    </row>
    <row r="179070" spans="2:3" x14ac:dyDescent="0.25">
      <c r="B179070" s="76"/>
      <c r="C179070" s="75"/>
    </row>
    <row r="179071" spans="2:3" x14ac:dyDescent="0.25">
      <c r="B179071" s="76"/>
      <c r="C179071" s="75"/>
    </row>
    <row r="179072" spans="2:3" x14ac:dyDescent="0.25">
      <c r="B179072" s="76"/>
      <c r="C179072" s="75"/>
    </row>
    <row r="179073" spans="2:3" x14ac:dyDescent="0.25">
      <c r="B179073" s="76"/>
      <c r="C179073" s="75"/>
    </row>
    <row r="179074" spans="2:3" x14ac:dyDescent="0.25">
      <c r="B179074" s="76"/>
      <c r="C179074" s="75"/>
    </row>
    <row r="179075" spans="2:3" x14ac:dyDescent="0.25">
      <c r="B179075" s="76"/>
      <c r="C179075" s="75"/>
    </row>
    <row r="179076" spans="2:3" x14ac:dyDescent="0.25">
      <c r="B179076" s="76"/>
      <c r="C179076" s="75"/>
    </row>
    <row r="179077" spans="2:3" x14ac:dyDescent="0.25">
      <c r="B179077" s="76"/>
      <c r="C179077" s="75"/>
    </row>
    <row r="179078" spans="2:3" x14ac:dyDescent="0.25">
      <c r="B179078" s="76"/>
      <c r="C179078" s="75"/>
    </row>
    <row r="179079" spans="2:3" x14ac:dyDescent="0.25">
      <c r="B179079" s="76"/>
      <c r="C179079" s="75"/>
    </row>
    <row r="179189" spans="2:3" x14ac:dyDescent="0.25">
      <c r="B179189" s="76"/>
      <c r="C179189" s="75"/>
    </row>
    <row r="179190" spans="2:3" x14ac:dyDescent="0.25">
      <c r="B179190" s="76"/>
      <c r="C179190" s="75"/>
    </row>
    <row r="179191" spans="2:3" x14ac:dyDescent="0.25">
      <c r="B179191" s="76"/>
      <c r="C179191" s="75"/>
    </row>
    <row r="179192" spans="2:3" x14ac:dyDescent="0.25">
      <c r="B179192" s="76"/>
      <c r="C179192" s="75"/>
    </row>
    <row r="179193" spans="2:3" x14ac:dyDescent="0.25">
      <c r="B179193" s="76"/>
      <c r="C179193" s="75"/>
    </row>
    <row r="179194" spans="2:3" x14ac:dyDescent="0.25">
      <c r="B179194" s="76"/>
      <c r="C179194" s="75"/>
    </row>
    <row r="179195" spans="2:3" x14ac:dyDescent="0.25">
      <c r="B179195" s="76"/>
      <c r="C179195" s="75"/>
    </row>
    <row r="179196" spans="2:3" x14ac:dyDescent="0.25">
      <c r="B179196" s="76"/>
      <c r="C179196" s="75"/>
    </row>
    <row r="179197" spans="2:3" x14ac:dyDescent="0.25">
      <c r="B179197" s="76"/>
      <c r="C179197" s="75"/>
    </row>
    <row r="179198" spans="2:3" x14ac:dyDescent="0.25">
      <c r="B179198" s="76"/>
      <c r="C179198" s="75"/>
    </row>
    <row r="179199" spans="2:3" x14ac:dyDescent="0.25">
      <c r="B179199" s="76"/>
      <c r="C179199" s="75"/>
    </row>
    <row r="179200" spans="2:3" x14ac:dyDescent="0.25">
      <c r="B179200" s="76"/>
      <c r="C179200" s="75"/>
    </row>
    <row r="179201" spans="2:3" x14ac:dyDescent="0.25">
      <c r="B179201" s="76"/>
      <c r="C179201" s="75"/>
    </row>
    <row r="179311" spans="2:3" x14ac:dyDescent="0.25">
      <c r="B179311" s="76"/>
      <c r="C179311" s="75"/>
    </row>
    <row r="179312" spans="2:3" x14ac:dyDescent="0.25">
      <c r="B179312" s="76"/>
      <c r="C179312" s="75"/>
    </row>
    <row r="179313" spans="2:3" x14ac:dyDescent="0.25">
      <c r="B179313" s="76"/>
      <c r="C179313" s="75"/>
    </row>
    <row r="179314" spans="2:3" x14ac:dyDescent="0.25">
      <c r="B179314" s="76"/>
      <c r="C179314" s="75"/>
    </row>
    <row r="179315" spans="2:3" x14ac:dyDescent="0.25">
      <c r="B179315" s="76"/>
      <c r="C179315" s="75"/>
    </row>
    <row r="179316" spans="2:3" x14ac:dyDescent="0.25">
      <c r="B179316" s="76"/>
      <c r="C179316" s="75"/>
    </row>
    <row r="179317" spans="2:3" x14ac:dyDescent="0.25">
      <c r="B179317" s="76"/>
      <c r="C179317" s="75"/>
    </row>
    <row r="179318" spans="2:3" x14ac:dyDescent="0.25">
      <c r="B179318" s="76"/>
      <c r="C179318" s="75"/>
    </row>
    <row r="179319" spans="2:3" x14ac:dyDescent="0.25">
      <c r="B179319" s="76"/>
      <c r="C179319" s="75"/>
    </row>
    <row r="179320" spans="2:3" x14ac:dyDescent="0.25">
      <c r="B179320" s="76"/>
      <c r="C179320" s="75"/>
    </row>
    <row r="179321" spans="2:3" x14ac:dyDescent="0.25">
      <c r="B179321" s="76"/>
      <c r="C179321" s="75"/>
    </row>
    <row r="179322" spans="2:3" x14ac:dyDescent="0.25">
      <c r="B179322" s="76"/>
      <c r="C179322" s="75"/>
    </row>
    <row r="179323" spans="2:3" x14ac:dyDescent="0.25">
      <c r="B179323" s="76"/>
      <c r="C179323" s="75"/>
    </row>
    <row r="179433" spans="2:3" x14ac:dyDescent="0.25">
      <c r="B179433" s="76"/>
      <c r="C179433" s="75"/>
    </row>
    <row r="179434" spans="2:3" x14ac:dyDescent="0.25">
      <c r="B179434" s="76"/>
      <c r="C179434" s="75"/>
    </row>
    <row r="179435" spans="2:3" x14ac:dyDescent="0.25">
      <c r="B179435" s="76"/>
      <c r="C179435" s="75"/>
    </row>
    <row r="179436" spans="2:3" x14ac:dyDescent="0.25">
      <c r="B179436" s="76"/>
      <c r="C179436" s="75"/>
    </row>
    <row r="179437" spans="2:3" x14ac:dyDescent="0.25">
      <c r="B179437" s="76"/>
      <c r="C179437" s="75"/>
    </row>
    <row r="179438" spans="2:3" x14ac:dyDescent="0.25">
      <c r="B179438" s="76"/>
      <c r="C179438" s="75"/>
    </row>
    <row r="179439" spans="2:3" x14ac:dyDescent="0.25">
      <c r="B179439" s="76"/>
      <c r="C179439" s="75"/>
    </row>
    <row r="179440" spans="2:3" x14ac:dyDescent="0.25">
      <c r="B179440" s="76"/>
      <c r="C179440" s="75"/>
    </row>
    <row r="179441" spans="2:3" x14ac:dyDescent="0.25">
      <c r="B179441" s="76"/>
      <c r="C179441" s="75"/>
    </row>
    <row r="179442" spans="2:3" x14ac:dyDescent="0.25">
      <c r="B179442" s="76"/>
      <c r="C179442" s="75"/>
    </row>
    <row r="179443" spans="2:3" x14ac:dyDescent="0.25">
      <c r="B179443" s="76"/>
      <c r="C179443" s="75"/>
    </row>
    <row r="179444" spans="2:3" x14ac:dyDescent="0.25">
      <c r="B179444" s="76"/>
      <c r="C179444" s="75"/>
    </row>
    <row r="179445" spans="2:3" x14ac:dyDescent="0.25">
      <c r="B179445" s="76"/>
      <c r="C179445" s="75"/>
    </row>
    <row r="179555" spans="2:3" x14ac:dyDescent="0.25">
      <c r="B179555" s="76"/>
      <c r="C179555" s="75"/>
    </row>
    <row r="179556" spans="2:3" x14ac:dyDescent="0.25">
      <c r="B179556" s="76"/>
      <c r="C179556" s="75"/>
    </row>
    <row r="179557" spans="2:3" x14ac:dyDescent="0.25">
      <c r="B179557" s="76"/>
      <c r="C179557" s="75"/>
    </row>
    <row r="179558" spans="2:3" x14ac:dyDescent="0.25">
      <c r="B179558" s="76"/>
      <c r="C179558" s="75"/>
    </row>
    <row r="179559" spans="2:3" x14ac:dyDescent="0.25">
      <c r="B179559" s="76"/>
      <c r="C179559" s="75"/>
    </row>
    <row r="179560" spans="2:3" x14ac:dyDescent="0.25">
      <c r="B179560" s="76"/>
      <c r="C179560" s="75"/>
    </row>
    <row r="179561" spans="2:3" x14ac:dyDescent="0.25">
      <c r="B179561" s="76"/>
      <c r="C179561" s="75"/>
    </row>
    <row r="179562" spans="2:3" x14ac:dyDescent="0.25">
      <c r="B179562" s="76"/>
      <c r="C179562" s="75"/>
    </row>
    <row r="179563" spans="2:3" x14ac:dyDescent="0.25">
      <c r="B179563" s="76"/>
      <c r="C179563" s="75"/>
    </row>
    <row r="179564" spans="2:3" x14ac:dyDescent="0.25">
      <c r="B179564" s="76"/>
      <c r="C179564" s="75"/>
    </row>
    <row r="179565" spans="2:3" x14ac:dyDescent="0.25">
      <c r="B179565" s="76"/>
      <c r="C179565" s="75"/>
    </row>
    <row r="179566" spans="2:3" x14ac:dyDescent="0.25">
      <c r="B179566" s="76"/>
      <c r="C179566" s="75"/>
    </row>
    <row r="179567" spans="2:3" x14ac:dyDescent="0.25">
      <c r="B179567" s="76"/>
      <c r="C179567" s="75"/>
    </row>
    <row r="179677" spans="2:3" x14ac:dyDescent="0.25">
      <c r="B179677" s="76"/>
      <c r="C179677" s="75"/>
    </row>
    <row r="179678" spans="2:3" x14ac:dyDescent="0.25">
      <c r="B179678" s="76"/>
      <c r="C179678" s="75"/>
    </row>
    <row r="179679" spans="2:3" x14ac:dyDescent="0.25">
      <c r="B179679" s="76"/>
      <c r="C179679" s="75"/>
    </row>
    <row r="179680" spans="2:3" x14ac:dyDescent="0.25">
      <c r="B179680" s="76"/>
      <c r="C179680" s="75"/>
    </row>
    <row r="179681" spans="2:3" x14ac:dyDescent="0.25">
      <c r="B179681" s="76"/>
      <c r="C179681" s="75"/>
    </row>
    <row r="179682" spans="2:3" x14ac:dyDescent="0.25">
      <c r="B179682" s="76"/>
      <c r="C179682" s="75"/>
    </row>
    <row r="179683" spans="2:3" x14ac:dyDescent="0.25">
      <c r="B179683" s="76"/>
      <c r="C179683" s="75"/>
    </row>
    <row r="179684" spans="2:3" x14ac:dyDescent="0.25">
      <c r="B179684" s="76"/>
      <c r="C179684" s="75"/>
    </row>
    <row r="179685" spans="2:3" x14ac:dyDescent="0.25">
      <c r="B179685" s="76"/>
      <c r="C179685" s="75"/>
    </row>
    <row r="179686" spans="2:3" x14ac:dyDescent="0.25">
      <c r="B179686" s="76"/>
      <c r="C179686" s="75"/>
    </row>
    <row r="179687" spans="2:3" x14ac:dyDescent="0.25">
      <c r="B179687" s="76"/>
      <c r="C179687" s="75"/>
    </row>
    <row r="179688" spans="2:3" x14ac:dyDescent="0.25">
      <c r="B179688" s="76"/>
      <c r="C179688" s="75"/>
    </row>
    <row r="179689" spans="2:3" x14ac:dyDescent="0.25">
      <c r="B179689" s="76"/>
      <c r="C179689" s="75"/>
    </row>
    <row r="179799" spans="2:3" x14ac:dyDescent="0.25">
      <c r="B179799" s="76"/>
      <c r="C179799" s="75"/>
    </row>
    <row r="179800" spans="2:3" x14ac:dyDescent="0.25">
      <c r="B179800" s="76"/>
      <c r="C179800" s="75"/>
    </row>
    <row r="179801" spans="2:3" x14ac:dyDescent="0.25">
      <c r="B179801" s="76"/>
      <c r="C179801" s="75"/>
    </row>
    <row r="179802" spans="2:3" x14ac:dyDescent="0.25">
      <c r="B179802" s="76"/>
      <c r="C179802" s="75"/>
    </row>
    <row r="179803" spans="2:3" x14ac:dyDescent="0.25">
      <c r="B179803" s="76"/>
      <c r="C179803" s="75"/>
    </row>
    <row r="179804" spans="2:3" x14ac:dyDescent="0.25">
      <c r="B179804" s="76"/>
      <c r="C179804" s="75"/>
    </row>
    <row r="179805" spans="2:3" x14ac:dyDescent="0.25">
      <c r="B179805" s="76"/>
      <c r="C179805" s="75"/>
    </row>
    <row r="179806" spans="2:3" x14ac:dyDescent="0.25">
      <c r="B179806" s="76"/>
      <c r="C179806" s="75"/>
    </row>
    <row r="179807" spans="2:3" x14ac:dyDescent="0.25">
      <c r="B179807" s="76"/>
      <c r="C179807" s="75"/>
    </row>
    <row r="179808" spans="2:3" x14ac:dyDescent="0.25">
      <c r="B179808" s="76"/>
      <c r="C179808" s="75"/>
    </row>
    <row r="179809" spans="2:3" x14ac:dyDescent="0.25">
      <c r="B179809" s="76"/>
      <c r="C179809" s="75"/>
    </row>
    <row r="179810" spans="2:3" x14ac:dyDescent="0.25">
      <c r="B179810" s="76"/>
      <c r="C179810" s="75"/>
    </row>
    <row r="179811" spans="2:3" x14ac:dyDescent="0.25">
      <c r="B179811" s="76"/>
      <c r="C179811" s="75"/>
    </row>
    <row r="179921" spans="2:3" x14ac:dyDescent="0.25">
      <c r="B179921" s="76"/>
      <c r="C179921" s="75"/>
    </row>
    <row r="179922" spans="2:3" x14ac:dyDescent="0.25">
      <c r="B179922" s="76"/>
      <c r="C179922" s="75"/>
    </row>
    <row r="179923" spans="2:3" x14ac:dyDescent="0.25">
      <c r="B179923" s="76"/>
      <c r="C179923" s="75"/>
    </row>
    <row r="179924" spans="2:3" x14ac:dyDescent="0.25">
      <c r="B179924" s="76"/>
      <c r="C179924" s="75"/>
    </row>
    <row r="179925" spans="2:3" x14ac:dyDescent="0.25">
      <c r="B179925" s="76"/>
      <c r="C179925" s="75"/>
    </row>
    <row r="179926" spans="2:3" x14ac:dyDescent="0.25">
      <c r="B179926" s="76"/>
      <c r="C179926" s="75"/>
    </row>
    <row r="179927" spans="2:3" x14ac:dyDescent="0.25">
      <c r="B179927" s="76"/>
      <c r="C179927" s="75"/>
    </row>
    <row r="179928" spans="2:3" x14ac:dyDescent="0.25">
      <c r="B179928" s="76"/>
      <c r="C179928" s="75"/>
    </row>
    <row r="179929" spans="2:3" x14ac:dyDescent="0.25">
      <c r="B179929" s="76"/>
      <c r="C179929" s="75"/>
    </row>
    <row r="179930" spans="2:3" x14ac:dyDescent="0.25">
      <c r="B179930" s="76"/>
      <c r="C179930" s="75"/>
    </row>
    <row r="179931" spans="2:3" x14ac:dyDescent="0.25">
      <c r="B179931" s="76"/>
      <c r="C179931" s="75"/>
    </row>
    <row r="179932" spans="2:3" x14ac:dyDescent="0.25">
      <c r="B179932" s="76"/>
      <c r="C179932" s="75"/>
    </row>
    <row r="179933" spans="2:3" x14ac:dyDescent="0.25">
      <c r="B179933" s="76"/>
      <c r="C179933" s="75"/>
    </row>
    <row r="180043" spans="2:3" x14ac:dyDescent="0.25">
      <c r="B180043" s="76"/>
      <c r="C180043" s="75"/>
    </row>
    <row r="180044" spans="2:3" x14ac:dyDescent="0.25">
      <c r="B180044" s="76"/>
      <c r="C180044" s="75"/>
    </row>
    <row r="180045" spans="2:3" x14ac:dyDescent="0.25">
      <c r="B180045" s="76"/>
      <c r="C180045" s="75"/>
    </row>
    <row r="180046" spans="2:3" x14ac:dyDescent="0.25">
      <c r="B180046" s="76"/>
      <c r="C180046" s="75"/>
    </row>
    <row r="180047" spans="2:3" x14ac:dyDescent="0.25">
      <c r="B180047" s="76"/>
      <c r="C180047" s="75"/>
    </row>
    <row r="180048" spans="2:3" x14ac:dyDescent="0.25">
      <c r="B180048" s="76"/>
      <c r="C180048" s="75"/>
    </row>
    <row r="180049" spans="2:3" x14ac:dyDescent="0.25">
      <c r="B180049" s="76"/>
      <c r="C180049" s="75"/>
    </row>
    <row r="180050" spans="2:3" x14ac:dyDescent="0.25">
      <c r="B180050" s="76"/>
      <c r="C180050" s="75"/>
    </row>
    <row r="180051" spans="2:3" x14ac:dyDescent="0.25">
      <c r="B180051" s="76"/>
      <c r="C180051" s="75"/>
    </row>
    <row r="180052" spans="2:3" x14ac:dyDescent="0.25">
      <c r="B180052" s="76"/>
      <c r="C180052" s="75"/>
    </row>
    <row r="180053" spans="2:3" x14ac:dyDescent="0.25">
      <c r="B180053" s="76"/>
      <c r="C180053" s="75"/>
    </row>
    <row r="180054" spans="2:3" x14ac:dyDescent="0.25">
      <c r="B180054" s="76"/>
      <c r="C180054" s="75"/>
    </row>
    <row r="180055" spans="2:3" x14ac:dyDescent="0.25">
      <c r="B180055" s="76"/>
      <c r="C180055" s="75"/>
    </row>
    <row r="180165" spans="2:3" x14ac:dyDescent="0.25">
      <c r="B180165" s="76"/>
      <c r="C180165" s="75"/>
    </row>
    <row r="180166" spans="2:3" x14ac:dyDescent="0.25">
      <c r="B180166" s="76"/>
      <c r="C180166" s="75"/>
    </row>
    <row r="180167" spans="2:3" x14ac:dyDescent="0.25">
      <c r="B180167" s="76"/>
      <c r="C180167" s="75"/>
    </row>
    <row r="180168" spans="2:3" x14ac:dyDescent="0.25">
      <c r="B180168" s="76"/>
      <c r="C180168" s="75"/>
    </row>
    <row r="180169" spans="2:3" x14ac:dyDescent="0.25">
      <c r="B180169" s="76"/>
      <c r="C180169" s="75"/>
    </row>
    <row r="180170" spans="2:3" x14ac:dyDescent="0.25">
      <c r="B180170" s="76"/>
      <c r="C180170" s="75"/>
    </row>
    <row r="180171" spans="2:3" x14ac:dyDescent="0.25">
      <c r="B180171" s="76"/>
      <c r="C180171" s="75"/>
    </row>
    <row r="180172" spans="2:3" x14ac:dyDescent="0.25">
      <c r="B180172" s="76"/>
      <c r="C180172" s="75"/>
    </row>
    <row r="180173" spans="2:3" x14ac:dyDescent="0.25">
      <c r="B180173" s="76"/>
      <c r="C180173" s="75"/>
    </row>
    <row r="180174" spans="2:3" x14ac:dyDescent="0.25">
      <c r="B180174" s="76"/>
      <c r="C180174" s="75"/>
    </row>
    <row r="180175" spans="2:3" x14ac:dyDescent="0.25">
      <c r="B180175" s="76"/>
      <c r="C180175" s="75"/>
    </row>
    <row r="180176" spans="2:3" x14ac:dyDescent="0.25">
      <c r="B180176" s="76"/>
      <c r="C180176" s="75"/>
    </row>
    <row r="180177" spans="2:3" x14ac:dyDescent="0.25">
      <c r="B180177" s="76"/>
      <c r="C180177" s="75"/>
    </row>
    <row r="180287" spans="2:3" x14ac:dyDescent="0.25">
      <c r="B180287" s="76"/>
      <c r="C180287" s="75"/>
    </row>
    <row r="180288" spans="2:3" x14ac:dyDescent="0.25">
      <c r="B180288" s="76"/>
      <c r="C180288" s="75"/>
    </row>
    <row r="180289" spans="2:3" x14ac:dyDescent="0.25">
      <c r="B180289" s="76"/>
      <c r="C180289" s="75"/>
    </row>
    <row r="180290" spans="2:3" x14ac:dyDescent="0.25">
      <c r="B180290" s="76"/>
      <c r="C180290" s="75"/>
    </row>
    <row r="180291" spans="2:3" x14ac:dyDescent="0.25">
      <c r="B180291" s="76"/>
      <c r="C180291" s="75"/>
    </row>
    <row r="180292" spans="2:3" x14ac:dyDescent="0.25">
      <c r="B180292" s="76"/>
      <c r="C180292" s="75"/>
    </row>
    <row r="180293" spans="2:3" x14ac:dyDescent="0.25">
      <c r="B180293" s="76"/>
      <c r="C180293" s="75"/>
    </row>
    <row r="180294" spans="2:3" x14ac:dyDescent="0.25">
      <c r="B180294" s="76"/>
      <c r="C180294" s="75"/>
    </row>
    <row r="180295" spans="2:3" x14ac:dyDescent="0.25">
      <c r="B180295" s="76"/>
      <c r="C180295" s="75"/>
    </row>
    <row r="180296" spans="2:3" x14ac:dyDescent="0.25">
      <c r="B180296" s="76"/>
      <c r="C180296" s="75"/>
    </row>
    <row r="180297" spans="2:3" x14ac:dyDescent="0.25">
      <c r="B180297" s="76"/>
      <c r="C180297" s="75"/>
    </row>
    <row r="180298" spans="2:3" x14ac:dyDescent="0.25">
      <c r="B180298" s="76"/>
      <c r="C180298" s="75"/>
    </row>
    <row r="180299" spans="2:3" x14ac:dyDescent="0.25">
      <c r="B180299" s="76"/>
      <c r="C180299" s="75"/>
    </row>
    <row r="180409" spans="2:3" x14ac:dyDescent="0.25">
      <c r="B180409" s="76"/>
      <c r="C180409" s="75"/>
    </row>
    <row r="180410" spans="2:3" x14ac:dyDescent="0.25">
      <c r="B180410" s="76"/>
      <c r="C180410" s="75"/>
    </row>
    <row r="180411" spans="2:3" x14ac:dyDescent="0.25">
      <c r="B180411" s="76"/>
      <c r="C180411" s="75"/>
    </row>
    <row r="180412" spans="2:3" x14ac:dyDescent="0.25">
      <c r="B180412" s="76"/>
      <c r="C180412" s="75"/>
    </row>
    <row r="180413" spans="2:3" x14ac:dyDescent="0.25">
      <c r="B180413" s="76"/>
      <c r="C180413" s="75"/>
    </row>
    <row r="180414" spans="2:3" x14ac:dyDescent="0.25">
      <c r="B180414" s="76"/>
      <c r="C180414" s="75"/>
    </row>
    <row r="180415" spans="2:3" x14ac:dyDescent="0.25">
      <c r="B180415" s="76"/>
      <c r="C180415" s="75"/>
    </row>
    <row r="180416" spans="2:3" x14ac:dyDescent="0.25">
      <c r="B180416" s="76"/>
      <c r="C180416" s="75"/>
    </row>
    <row r="180417" spans="2:3" x14ac:dyDescent="0.25">
      <c r="B180417" s="76"/>
      <c r="C180417" s="75"/>
    </row>
    <row r="180418" spans="2:3" x14ac:dyDescent="0.25">
      <c r="B180418" s="76"/>
      <c r="C180418" s="75"/>
    </row>
    <row r="180419" spans="2:3" x14ac:dyDescent="0.25">
      <c r="B180419" s="76"/>
      <c r="C180419" s="75"/>
    </row>
    <row r="180420" spans="2:3" x14ac:dyDescent="0.25">
      <c r="B180420" s="76"/>
      <c r="C180420" s="75"/>
    </row>
    <row r="180421" spans="2:3" x14ac:dyDescent="0.25">
      <c r="B180421" s="76"/>
      <c r="C180421" s="75"/>
    </row>
    <row r="180531" spans="2:3" x14ac:dyDescent="0.25">
      <c r="B180531" s="76"/>
      <c r="C180531" s="75"/>
    </row>
    <row r="180532" spans="2:3" x14ac:dyDescent="0.25">
      <c r="B180532" s="76"/>
      <c r="C180532" s="75"/>
    </row>
    <row r="180533" spans="2:3" x14ac:dyDescent="0.25">
      <c r="B180533" s="76"/>
      <c r="C180533" s="75"/>
    </row>
    <row r="180534" spans="2:3" x14ac:dyDescent="0.25">
      <c r="B180534" s="76"/>
      <c r="C180534" s="75"/>
    </row>
    <row r="180535" spans="2:3" x14ac:dyDescent="0.25">
      <c r="B180535" s="76"/>
      <c r="C180535" s="75"/>
    </row>
    <row r="180536" spans="2:3" x14ac:dyDescent="0.25">
      <c r="B180536" s="76"/>
      <c r="C180536" s="75"/>
    </row>
    <row r="180537" spans="2:3" x14ac:dyDescent="0.25">
      <c r="B180537" s="76"/>
      <c r="C180537" s="75"/>
    </row>
    <row r="180538" spans="2:3" x14ac:dyDescent="0.25">
      <c r="B180538" s="76"/>
      <c r="C180538" s="75"/>
    </row>
    <row r="180539" spans="2:3" x14ac:dyDescent="0.25">
      <c r="B180539" s="76"/>
      <c r="C180539" s="75"/>
    </row>
    <row r="180540" spans="2:3" x14ac:dyDescent="0.25">
      <c r="B180540" s="76"/>
      <c r="C180540" s="75"/>
    </row>
    <row r="180541" spans="2:3" x14ac:dyDescent="0.25">
      <c r="B180541" s="76"/>
      <c r="C180541" s="75"/>
    </row>
    <row r="180542" spans="2:3" x14ac:dyDescent="0.25">
      <c r="B180542" s="76"/>
      <c r="C180542" s="75"/>
    </row>
    <row r="180543" spans="2:3" x14ac:dyDescent="0.25">
      <c r="B180543" s="76"/>
      <c r="C180543" s="75"/>
    </row>
    <row r="180653" spans="2:3" x14ac:dyDescent="0.25">
      <c r="B180653" s="76"/>
      <c r="C180653" s="75"/>
    </row>
    <row r="180654" spans="2:3" x14ac:dyDescent="0.25">
      <c r="B180654" s="76"/>
      <c r="C180654" s="75"/>
    </row>
    <row r="180655" spans="2:3" x14ac:dyDescent="0.25">
      <c r="B180655" s="76"/>
      <c r="C180655" s="75"/>
    </row>
    <row r="180656" spans="2:3" x14ac:dyDescent="0.25">
      <c r="B180656" s="76"/>
      <c r="C180656" s="75"/>
    </row>
    <row r="180657" spans="2:3" x14ac:dyDescent="0.25">
      <c r="B180657" s="76"/>
      <c r="C180657" s="75"/>
    </row>
    <row r="180658" spans="2:3" x14ac:dyDescent="0.25">
      <c r="B180658" s="76"/>
      <c r="C180658" s="75"/>
    </row>
    <row r="180659" spans="2:3" x14ac:dyDescent="0.25">
      <c r="B180659" s="76"/>
      <c r="C180659" s="75"/>
    </row>
    <row r="180660" spans="2:3" x14ac:dyDescent="0.25">
      <c r="B180660" s="76"/>
      <c r="C180660" s="75"/>
    </row>
    <row r="180661" spans="2:3" x14ac:dyDescent="0.25">
      <c r="B180661" s="76"/>
      <c r="C180661" s="75"/>
    </row>
    <row r="180662" spans="2:3" x14ac:dyDescent="0.25">
      <c r="B180662" s="76"/>
      <c r="C180662" s="75"/>
    </row>
    <row r="180663" spans="2:3" x14ac:dyDescent="0.25">
      <c r="B180663" s="76"/>
      <c r="C180663" s="75"/>
    </row>
    <row r="180664" spans="2:3" x14ac:dyDescent="0.25">
      <c r="B180664" s="76"/>
      <c r="C180664" s="75"/>
    </row>
    <row r="180665" spans="2:3" x14ac:dyDescent="0.25">
      <c r="B180665" s="76"/>
      <c r="C180665" s="75"/>
    </row>
    <row r="180775" spans="2:3" x14ac:dyDescent="0.25">
      <c r="B180775" s="76"/>
      <c r="C180775" s="75"/>
    </row>
    <row r="180776" spans="2:3" x14ac:dyDescent="0.25">
      <c r="B180776" s="76"/>
      <c r="C180776" s="75"/>
    </row>
    <row r="180777" spans="2:3" x14ac:dyDescent="0.25">
      <c r="B180777" s="76"/>
      <c r="C180777" s="75"/>
    </row>
    <row r="180778" spans="2:3" x14ac:dyDescent="0.25">
      <c r="B180778" s="76"/>
      <c r="C180778" s="75"/>
    </row>
    <row r="180779" spans="2:3" x14ac:dyDescent="0.25">
      <c r="B180779" s="76"/>
      <c r="C180779" s="75"/>
    </row>
    <row r="180780" spans="2:3" x14ac:dyDescent="0.25">
      <c r="B180780" s="76"/>
      <c r="C180780" s="75"/>
    </row>
    <row r="180781" spans="2:3" x14ac:dyDescent="0.25">
      <c r="B180781" s="76"/>
      <c r="C180781" s="75"/>
    </row>
    <row r="180782" spans="2:3" x14ac:dyDescent="0.25">
      <c r="B180782" s="76"/>
      <c r="C180782" s="75"/>
    </row>
    <row r="180783" spans="2:3" x14ac:dyDescent="0.25">
      <c r="B180783" s="76"/>
      <c r="C180783" s="75"/>
    </row>
    <row r="180784" spans="2:3" x14ac:dyDescent="0.25">
      <c r="B180784" s="76"/>
      <c r="C180784" s="75"/>
    </row>
    <row r="180785" spans="2:3" x14ac:dyDescent="0.25">
      <c r="B180785" s="76"/>
      <c r="C180785" s="75"/>
    </row>
    <row r="180786" spans="2:3" x14ac:dyDescent="0.25">
      <c r="B180786" s="76"/>
      <c r="C180786" s="75"/>
    </row>
    <row r="180787" spans="2:3" x14ac:dyDescent="0.25">
      <c r="B180787" s="76"/>
      <c r="C180787" s="75"/>
    </row>
    <row r="180897" spans="2:3" x14ac:dyDescent="0.25">
      <c r="B180897" s="76"/>
      <c r="C180897" s="75"/>
    </row>
    <row r="180898" spans="2:3" x14ac:dyDescent="0.25">
      <c r="B180898" s="76"/>
      <c r="C180898" s="75"/>
    </row>
    <row r="180899" spans="2:3" x14ac:dyDescent="0.25">
      <c r="B180899" s="76"/>
      <c r="C180899" s="75"/>
    </row>
    <row r="180900" spans="2:3" x14ac:dyDescent="0.25">
      <c r="B180900" s="76"/>
      <c r="C180900" s="75"/>
    </row>
    <row r="180901" spans="2:3" x14ac:dyDescent="0.25">
      <c r="B180901" s="76"/>
      <c r="C180901" s="75"/>
    </row>
    <row r="180902" spans="2:3" x14ac:dyDescent="0.25">
      <c r="B180902" s="76"/>
      <c r="C180902" s="75"/>
    </row>
    <row r="180903" spans="2:3" x14ac:dyDescent="0.25">
      <c r="B180903" s="76"/>
      <c r="C180903" s="75"/>
    </row>
    <row r="180904" spans="2:3" x14ac:dyDescent="0.25">
      <c r="B180904" s="76"/>
      <c r="C180904" s="75"/>
    </row>
    <row r="180905" spans="2:3" x14ac:dyDescent="0.25">
      <c r="B180905" s="76"/>
      <c r="C180905" s="75"/>
    </row>
    <row r="180906" spans="2:3" x14ac:dyDescent="0.25">
      <c r="B180906" s="76"/>
      <c r="C180906" s="75"/>
    </row>
    <row r="180907" spans="2:3" x14ac:dyDescent="0.25">
      <c r="B180907" s="76"/>
      <c r="C180907" s="75"/>
    </row>
    <row r="180908" spans="2:3" x14ac:dyDescent="0.25">
      <c r="B180908" s="76"/>
      <c r="C180908" s="75"/>
    </row>
    <row r="180909" spans="2:3" x14ac:dyDescent="0.25">
      <c r="B180909" s="76"/>
      <c r="C180909" s="75"/>
    </row>
    <row r="181019" spans="2:3" x14ac:dyDescent="0.25">
      <c r="B181019" s="76"/>
      <c r="C181019" s="75"/>
    </row>
    <row r="181020" spans="2:3" x14ac:dyDescent="0.25">
      <c r="B181020" s="76"/>
      <c r="C181020" s="75"/>
    </row>
    <row r="181021" spans="2:3" x14ac:dyDescent="0.25">
      <c r="B181021" s="76"/>
      <c r="C181021" s="75"/>
    </row>
    <row r="181022" spans="2:3" x14ac:dyDescent="0.25">
      <c r="B181022" s="76"/>
      <c r="C181022" s="75"/>
    </row>
    <row r="181023" spans="2:3" x14ac:dyDescent="0.25">
      <c r="B181023" s="76"/>
      <c r="C181023" s="75"/>
    </row>
    <row r="181024" spans="2:3" x14ac:dyDescent="0.25">
      <c r="B181024" s="76"/>
      <c r="C181024" s="75"/>
    </row>
    <row r="181025" spans="2:3" x14ac:dyDescent="0.25">
      <c r="B181025" s="76"/>
      <c r="C181025" s="75"/>
    </row>
    <row r="181026" spans="2:3" x14ac:dyDescent="0.25">
      <c r="B181026" s="76"/>
      <c r="C181026" s="75"/>
    </row>
    <row r="181027" spans="2:3" x14ac:dyDescent="0.25">
      <c r="B181027" s="76"/>
      <c r="C181027" s="75"/>
    </row>
    <row r="181028" spans="2:3" x14ac:dyDescent="0.25">
      <c r="B181028" s="76"/>
      <c r="C181028" s="75"/>
    </row>
    <row r="181029" spans="2:3" x14ac:dyDescent="0.25">
      <c r="B181029" s="76"/>
      <c r="C181029" s="75"/>
    </row>
    <row r="181030" spans="2:3" x14ac:dyDescent="0.25">
      <c r="B181030" s="76"/>
      <c r="C181030" s="75"/>
    </row>
    <row r="181031" spans="2:3" x14ac:dyDescent="0.25">
      <c r="B181031" s="76"/>
      <c r="C181031" s="75"/>
    </row>
    <row r="181141" spans="2:3" x14ac:dyDescent="0.25">
      <c r="B181141" s="76"/>
      <c r="C181141" s="75"/>
    </row>
    <row r="181142" spans="2:3" x14ac:dyDescent="0.25">
      <c r="B181142" s="76"/>
      <c r="C181142" s="75"/>
    </row>
    <row r="181143" spans="2:3" x14ac:dyDescent="0.25">
      <c r="B181143" s="76"/>
      <c r="C181143" s="75"/>
    </row>
    <row r="181144" spans="2:3" x14ac:dyDescent="0.25">
      <c r="B181144" s="76"/>
      <c r="C181144" s="75"/>
    </row>
    <row r="181145" spans="2:3" x14ac:dyDescent="0.25">
      <c r="B181145" s="76"/>
      <c r="C181145" s="75"/>
    </row>
    <row r="181146" spans="2:3" x14ac:dyDescent="0.25">
      <c r="B181146" s="76"/>
      <c r="C181146" s="75"/>
    </row>
    <row r="181147" spans="2:3" x14ac:dyDescent="0.25">
      <c r="B181147" s="76"/>
      <c r="C181147" s="75"/>
    </row>
    <row r="181148" spans="2:3" x14ac:dyDescent="0.25">
      <c r="B181148" s="76"/>
      <c r="C181148" s="75"/>
    </row>
    <row r="181149" spans="2:3" x14ac:dyDescent="0.25">
      <c r="B181149" s="76"/>
      <c r="C181149" s="75"/>
    </row>
    <row r="181150" spans="2:3" x14ac:dyDescent="0.25">
      <c r="B181150" s="76"/>
      <c r="C181150" s="75"/>
    </row>
    <row r="181151" spans="2:3" x14ac:dyDescent="0.25">
      <c r="B181151" s="76"/>
      <c r="C181151" s="75"/>
    </row>
    <row r="181152" spans="2:3" x14ac:dyDescent="0.25">
      <c r="B181152" s="76"/>
      <c r="C181152" s="75"/>
    </row>
    <row r="181153" spans="2:3" x14ac:dyDescent="0.25">
      <c r="B181153" s="76"/>
      <c r="C181153" s="75"/>
    </row>
    <row r="181263" spans="2:3" x14ac:dyDescent="0.25">
      <c r="B181263" s="76"/>
      <c r="C181263" s="75"/>
    </row>
    <row r="181264" spans="2:3" x14ac:dyDescent="0.25">
      <c r="B181264" s="76"/>
      <c r="C181264" s="75"/>
    </row>
    <row r="181265" spans="2:3" x14ac:dyDescent="0.25">
      <c r="B181265" s="76"/>
      <c r="C181265" s="75"/>
    </row>
    <row r="181266" spans="2:3" x14ac:dyDescent="0.25">
      <c r="B181266" s="76"/>
      <c r="C181266" s="75"/>
    </row>
    <row r="181267" spans="2:3" x14ac:dyDescent="0.25">
      <c r="B181267" s="76"/>
      <c r="C181267" s="75"/>
    </row>
    <row r="181268" spans="2:3" x14ac:dyDescent="0.25">
      <c r="B181268" s="76"/>
      <c r="C181268" s="75"/>
    </row>
    <row r="181269" spans="2:3" x14ac:dyDescent="0.25">
      <c r="B181269" s="76"/>
      <c r="C181269" s="75"/>
    </row>
    <row r="181270" spans="2:3" x14ac:dyDescent="0.25">
      <c r="B181270" s="76"/>
      <c r="C181270" s="75"/>
    </row>
    <row r="181271" spans="2:3" x14ac:dyDescent="0.25">
      <c r="B181271" s="76"/>
      <c r="C181271" s="75"/>
    </row>
    <row r="181272" spans="2:3" x14ac:dyDescent="0.25">
      <c r="B181272" s="76"/>
      <c r="C181272" s="75"/>
    </row>
    <row r="181273" spans="2:3" x14ac:dyDescent="0.25">
      <c r="B181273" s="76"/>
      <c r="C181273" s="75"/>
    </row>
    <row r="181274" spans="2:3" x14ac:dyDescent="0.25">
      <c r="B181274" s="76"/>
      <c r="C181274" s="75"/>
    </row>
    <row r="181275" spans="2:3" x14ac:dyDescent="0.25">
      <c r="B181275" s="76"/>
      <c r="C181275" s="75"/>
    </row>
    <row r="181385" spans="2:3" x14ac:dyDescent="0.25">
      <c r="B181385" s="76"/>
      <c r="C181385" s="75"/>
    </row>
    <row r="181386" spans="2:3" x14ac:dyDescent="0.25">
      <c r="B181386" s="76"/>
      <c r="C181386" s="75"/>
    </row>
    <row r="181387" spans="2:3" x14ac:dyDescent="0.25">
      <c r="B181387" s="76"/>
      <c r="C181387" s="75"/>
    </row>
    <row r="181388" spans="2:3" x14ac:dyDescent="0.25">
      <c r="B181388" s="76"/>
      <c r="C181388" s="75"/>
    </row>
    <row r="181389" spans="2:3" x14ac:dyDescent="0.25">
      <c r="B181389" s="76"/>
      <c r="C181389" s="75"/>
    </row>
    <row r="181390" spans="2:3" x14ac:dyDescent="0.25">
      <c r="B181390" s="76"/>
      <c r="C181390" s="75"/>
    </row>
    <row r="181391" spans="2:3" x14ac:dyDescent="0.25">
      <c r="B181391" s="76"/>
      <c r="C181391" s="75"/>
    </row>
    <row r="181392" spans="2:3" x14ac:dyDescent="0.25">
      <c r="B181392" s="76"/>
      <c r="C181392" s="75"/>
    </row>
    <row r="181393" spans="2:3" x14ac:dyDescent="0.25">
      <c r="B181393" s="76"/>
      <c r="C181393" s="75"/>
    </row>
    <row r="181394" spans="2:3" x14ac:dyDescent="0.25">
      <c r="B181394" s="76"/>
      <c r="C181394" s="75"/>
    </row>
    <row r="181395" spans="2:3" x14ac:dyDescent="0.25">
      <c r="B181395" s="76"/>
      <c r="C181395" s="75"/>
    </row>
    <row r="181396" spans="2:3" x14ac:dyDescent="0.25">
      <c r="B181396" s="76"/>
      <c r="C181396" s="75"/>
    </row>
    <row r="181397" spans="2:3" x14ac:dyDescent="0.25">
      <c r="B181397" s="76"/>
      <c r="C181397" s="75"/>
    </row>
    <row r="181507" spans="2:3" x14ac:dyDescent="0.25">
      <c r="B181507" s="76"/>
      <c r="C181507" s="75"/>
    </row>
    <row r="181508" spans="2:3" x14ac:dyDescent="0.25">
      <c r="B181508" s="76"/>
      <c r="C181508" s="75"/>
    </row>
    <row r="181509" spans="2:3" x14ac:dyDescent="0.25">
      <c r="B181509" s="76"/>
      <c r="C181509" s="75"/>
    </row>
    <row r="181510" spans="2:3" x14ac:dyDescent="0.25">
      <c r="B181510" s="76"/>
      <c r="C181510" s="75"/>
    </row>
    <row r="181511" spans="2:3" x14ac:dyDescent="0.25">
      <c r="B181511" s="76"/>
      <c r="C181511" s="75"/>
    </row>
    <row r="181512" spans="2:3" x14ac:dyDescent="0.25">
      <c r="B181512" s="76"/>
      <c r="C181512" s="75"/>
    </row>
    <row r="181513" spans="2:3" x14ac:dyDescent="0.25">
      <c r="B181513" s="76"/>
      <c r="C181513" s="75"/>
    </row>
    <row r="181514" spans="2:3" x14ac:dyDescent="0.25">
      <c r="B181514" s="76"/>
      <c r="C181514" s="75"/>
    </row>
    <row r="181515" spans="2:3" x14ac:dyDescent="0.25">
      <c r="B181515" s="76"/>
      <c r="C181515" s="75"/>
    </row>
    <row r="181516" spans="2:3" x14ac:dyDescent="0.25">
      <c r="B181516" s="76"/>
      <c r="C181516" s="75"/>
    </row>
    <row r="181517" spans="2:3" x14ac:dyDescent="0.25">
      <c r="B181517" s="76"/>
      <c r="C181517" s="75"/>
    </row>
    <row r="181518" spans="2:3" x14ac:dyDescent="0.25">
      <c r="B181518" s="76"/>
      <c r="C181518" s="75"/>
    </row>
    <row r="181519" spans="2:3" x14ac:dyDescent="0.25">
      <c r="B181519" s="76"/>
      <c r="C181519" s="75"/>
    </row>
    <row r="181629" spans="2:3" x14ac:dyDescent="0.25">
      <c r="B181629" s="76"/>
      <c r="C181629" s="75"/>
    </row>
    <row r="181630" spans="2:3" x14ac:dyDescent="0.25">
      <c r="B181630" s="76"/>
      <c r="C181630" s="75"/>
    </row>
    <row r="181631" spans="2:3" x14ac:dyDescent="0.25">
      <c r="B181631" s="76"/>
      <c r="C181631" s="75"/>
    </row>
    <row r="181632" spans="2:3" x14ac:dyDescent="0.25">
      <c r="B181632" s="76"/>
      <c r="C181632" s="75"/>
    </row>
    <row r="181633" spans="2:3" x14ac:dyDescent="0.25">
      <c r="B181633" s="76"/>
      <c r="C181633" s="75"/>
    </row>
    <row r="181634" spans="2:3" x14ac:dyDescent="0.25">
      <c r="B181634" s="76"/>
      <c r="C181634" s="75"/>
    </row>
    <row r="181635" spans="2:3" x14ac:dyDescent="0.25">
      <c r="B181635" s="76"/>
      <c r="C181635" s="75"/>
    </row>
    <row r="181636" spans="2:3" x14ac:dyDescent="0.25">
      <c r="B181636" s="76"/>
      <c r="C181636" s="75"/>
    </row>
    <row r="181637" spans="2:3" x14ac:dyDescent="0.25">
      <c r="B181637" s="76"/>
      <c r="C181637" s="75"/>
    </row>
    <row r="181638" spans="2:3" x14ac:dyDescent="0.25">
      <c r="B181638" s="76"/>
      <c r="C181638" s="75"/>
    </row>
    <row r="181639" spans="2:3" x14ac:dyDescent="0.25">
      <c r="B181639" s="76"/>
      <c r="C181639" s="75"/>
    </row>
    <row r="181640" spans="2:3" x14ac:dyDescent="0.25">
      <c r="B181640" s="76"/>
      <c r="C181640" s="75"/>
    </row>
    <row r="181641" spans="2:3" x14ac:dyDescent="0.25">
      <c r="B181641" s="76"/>
      <c r="C181641" s="75"/>
    </row>
    <row r="181751" spans="2:3" x14ac:dyDescent="0.25">
      <c r="B181751" s="76"/>
      <c r="C181751" s="75"/>
    </row>
    <row r="181752" spans="2:3" x14ac:dyDescent="0.25">
      <c r="B181752" s="76"/>
      <c r="C181752" s="75"/>
    </row>
    <row r="181753" spans="2:3" x14ac:dyDescent="0.25">
      <c r="B181753" s="76"/>
      <c r="C181753" s="75"/>
    </row>
    <row r="181754" spans="2:3" x14ac:dyDescent="0.25">
      <c r="B181754" s="76"/>
      <c r="C181754" s="75"/>
    </row>
    <row r="181755" spans="2:3" x14ac:dyDescent="0.25">
      <c r="B181755" s="76"/>
      <c r="C181755" s="75"/>
    </row>
    <row r="181756" spans="2:3" x14ac:dyDescent="0.25">
      <c r="B181756" s="76"/>
      <c r="C181756" s="75"/>
    </row>
    <row r="181757" spans="2:3" x14ac:dyDescent="0.25">
      <c r="B181757" s="76"/>
      <c r="C181757" s="75"/>
    </row>
    <row r="181758" spans="2:3" x14ac:dyDescent="0.25">
      <c r="B181758" s="76"/>
      <c r="C181758" s="75"/>
    </row>
    <row r="181759" spans="2:3" x14ac:dyDescent="0.25">
      <c r="B181759" s="76"/>
      <c r="C181759" s="75"/>
    </row>
    <row r="181760" spans="2:3" x14ac:dyDescent="0.25">
      <c r="B181760" s="76"/>
      <c r="C181760" s="75"/>
    </row>
    <row r="181761" spans="2:3" x14ac:dyDescent="0.25">
      <c r="B181761" s="76"/>
      <c r="C181761" s="75"/>
    </row>
    <row r="181762" spans="2:3" x14ac:dyDescent="0.25">
      <c r="B181762" s="76"/>
      <c r="C181762" s="75"/>
    </row>
    <row r="181763" spans="2:3" x14ac:dyDescent="0.25">
      <c r="B181763" s="76"/>
      <c r="C181763" s="75"/>
    </row>
    <row r="181873" spans="2:3" x14ac:dyDescent="0.25">
      <c r="B181873" s="76"/>
      <c r="C181873" s="75"/>
    </row>
    <row r="181874" spans="2:3" x14ac:dyDescent="0.25">
      <c r="B181874" s="76"/>
      <c r="C181874" s="75"/>
    </row>
    <row r="181875" spans="2:3" x14ac:dyDescent="0.25">
      <c r="B181875" s="76"/>
      <c r="C181875" s="75"/>
    </row>
    <row r="181876" spans="2:3" x14ac:dyDescent="0.25">
      <c r="B181876" s="76"/>
      <c r="C181876" s="75"/>
    </row>
    <row r="181877" spans="2:3" x14ac:dyDescent="0.25">
      <c r="B181877" s="76"/>
      <c r="C181877" s="75"/>
    </row>
    <row r="181878" spans="2:3" x14ac:dyDescent="0.25">
      <c r="B181878" s="76"/>
      <c r="C181878" s="75"/>
    </row>
    <row r="181879" spans="2:3" x14ac:dyDescent="0.25">
      <c r="B181879" s="76"/>
      <c r="C181879" s="75"/>
    </row>
    <row r="181880" spans="2:3" x14ac:dyDescent="0.25">
      <c r="B181880" s="76"/>
      <c r="C181880" s="75"/>
    </row>
    <row r="181881" spans="2:3" x14ac:dyDescent="0.25">
      <c r="B181881" s="76"/>
      <c r="C181881" s="75"/>
    </row>
    <row r="181882" spans="2:3" x14ac:dyDescent="0.25">
      <c r="B181882" s="76"/>
      <c r="C181882" s="75"/>
    </row>
    <row r="181883" spans="2:3" x14ac:dyDescent="0.25">
      <c r="B181883" s="76"/>
      <c r="C181883" s="75"/>
    </row>
    <row r="181884" spans="2:3" x14ac:dyDescent="0.25">
      <c r="B181884" s="76"/>
      <c r="C181884" s="75"/>
    </row>
    <row r="181885" spans="2:3" x14ac:dyDescent="0.25">
      <c r="B181885" s="76"/>
      <c r="C181885" s="75"/>
    </row>
    <row r="181995" spans="2:3" x14ac:dyDescent="0.25">
      <c r="B181995" s="76"/>
      <c r="C181995" s="75"/>
    </row>
    <row r="181996" spans="2:3" x14ac:dyDescent="0.25">
      <c r="B181996" s="76"/>
      <c r="C181996" s="75"/>
    </row>
    <row r="181997" spans="2:3" x14ac:dyDescent="0.25">
      <c r="B181997" s="76"/>
      <c r="C181997" s="75"/>
    </row>
    <row r="181998" spans="2:3" x14ac:dyDescent="0.25">
      <c r="B181998" s="76"/>
      <c r="C181998" s="75"/>
    </row>
    <row r="181999" spans="2:3" x14ac:dyDescent="0.25">
      <c r="B181999" s="76"/>
      <c r="C181999" s="75"/>
    </row>
    <row r="182000" spans="2:3" x14ac:dyDescent="0.25">
      <c r="B182000" s="76"/>
      <c r="C182000" s="75"/>
    </row>
    <row r="182001" spans="2:3" x14ac:dyDescent="0.25">
      <c r="B182001" s="76"/>
      <c r="C182001" s="75"/>
    </row>
    <row r="182002" spans="2:3" x14ac:dyDescent="0.25">
      <c r="B182002" s="76"/>
      <c r="C182002" s="75"/>
    </row>
    <row r="182003" spans="2:3" x14ac:dyDescent="0.25">
      <c r="B182003" s="76"/>
      <c r="C182003" s="75"/>
    </row>
    <row r="182004" spans="2:3" x14ac:dyDescent="0.25">
      <c r="B182004" s="76"/>
      <c r="C182004" s="75"/>
    </row>
    <row r="182005" spans="2:3" x14ac:dyDescent="0.25">
      <c r="B182005" s="76"/>
      <c r="C182005" s="75"/>
    </row>
    <row r="182006" spans="2:3" x14ac:dyDescent="0.25">
      <c r="B182006" s="76"/>
      <c r="C182006" s="75"/>
    </row>
    <row r="182007" spans="2:3" x14ac:dyDescent="0.25">
      <c r="B182007" s="76"/>
      <c r="C182007" s="75"/>
    </row>
    <row r="182117" spans="2:3" x14ac:dyDescent="0.25">
      <c r="B182117" s="76"/>
      <c r="C182117" s="75"/>
    </row>
    <row r="182118" spans="2:3" x14ac:dyDescent="0.25">
      <c r="B182118" s="76"/>
      <c r="C182118" s="75"/>
    </row>
    <row r="182119" spans="2:3" x14ac:dyDescent="0.25">
      <c r="B182119" s="76"/>
      <c r="C182119" s="75"/>
    </row>
    <row r="182120" spans="2:3" x14ac:dyDescent="0.25">
      <c r="B182120" s="76"/>
      <c r="C182120" s="75"/>
    </row>
    <row r="182121" spans="2:3" x14ac:dyDescent="0.25">
      <c r="B182121" s="76"/>
      <c r="C182121" s="75"/>
    </row>
    <row r="182122" spans="2:3" x14ac:dyDescent="0.25">
      <c r="B182122" s="76"/>
      <c r="C182122" s="75"/>
    </row>
    <row r="182123" spans="2:3" x14ac:dyDescent="0.25">
      <c r="B182123" s="76"/>
      <c r="C182123" s="75"/>
    </row>
    <row r="182124" spans="2:3" x14ac:dyDescent="0.25">
      <c r="B182124" s="76"/>
      <c r="C182124" s="75"/>
    </row>
    <row r="182125" spans="2:3" x14ac:dyDescent="0.25">
      <c r="B182125" s="76"/>
      <c r="C182125" s="75"/>
    </row>
    <row r="182126" spans="2:3" x14ac:dyDescent="0.25">
      <c r="B182126" s="76"/>
      <c r="C182126" s="75"/>
    </row>
    <row r="182127" spans="2:3" x14ac:dyDescent="0.25">
      <c r="B182127" s="76"/>
      <c r="C182127" s="75"/>
    </row>
    <row r="182128" spans="2:3" x14ac:dyDescent="0.25">
      <c r="B182128" s="76"/>
      <c r="C182128" s="75"/>
    </row>
    <row r="182129" spans="2:3" x14ac:dyDescent="0.25">
      <c r="B182129" s="76"/>
      <c r="C182129" s="75"/>
    </row>
    <row r="182239" spans="2:3" x14ac:dyDescent="0.25">
      <c r="B182239" s="76"/>
      <c r="C182239" s="75"/>
    </row>
    <row r="182240" spans="2:3" x14ac:dyDescent="0.25">
      <c r="B182240" s="76"/>
      <c r="C182240" s="75"/>
    </row>
    <row r="182241" spans="2:3" x14ac:dyDescent="0.25">
      <c r="B182241" s="76"/>
      <c r="C182241" s="75"/>
    </row>
    <row r="182242" spans="2:3" x14ac:dyDescent="0.25">
      <c r="B182242" s="76"/>
      <c r="C182242" s="75"/>
    </row>
    <row r="182243" spans="2:3" x14ac:dyDescent="0.25">
      <c r="B182243" s="76"/>
      <c r="C182243" s="75"/>
    </row>
    <row r="182244" spans="2:3" x14ac:dyDescent="0.25">
      <c r="B182244" s="76"/>
      <c r="C182244" s="75"/>
    </row>
    <row r="182245" spans="2:3" x14ac:dyDescent="0.25">
      <c r="B182245" s="76"/>
      <c r="C182245" s="75"/>
    </row>
    <row r="182246" spans="2:3" x14ac:dyDescent="0.25">
      <c r="B182246" s="76"/>
      <c r="C182246" s="75"/>
    </row>
    <row r="182247" spans="2:3" x14ac:dyDescent="0.25">
      <c r="B182247" s="76"/>
      <c r="C182247" s="75"/>
    </row>
    <row r="182248" spans="2:3" x14ac:dyDescent="0.25">
      <c r="B182248" s="76"/>
      <c r="C182248" s="75"/>
    </row>
    <row r="182249" spans="2:3" x14ac:dyDescent="0.25">
      <c r="B182249" s="76"/>
      <c r="C182249" s="75"/>
    </row>
    <row r="182250" spans="2:3" x14ac:dyDescent="0.25">
      <c r="B182250" s="76"/>
      <c r="C182250" s="75"/>
    </row>
    <row r="182251" spans="2:3" x14ac:dyDescent="0.25">
      <c r="B182251" s="76"/>
      <c r="C182251" s="75"/>
    </row>
    <row r="182361" spans="2:3" x14ac:dyDescent="0.25">
      <c r="B182361" s="76"/>
      <c r="C182361" s="75"/>
    </row>
    <row r="182362" spans="2:3" x14ac:dyDescent="0.25">
      <c r="B182362" s="76"/>
      <c r="C182362" s="75"/>
    </row>
    <row r="182363" spans="2:3" x14ac:dyDescent="0.25">
      <c r="B182363" s="76"/>
      <c r="C182363" s="75"/>
    </row>
    <row r="182364" spans="2:3" x14ac:dyDescent="0.25">
      <c r="B182364" s="76"/>
      <c r="C182364" s="75"/>
    </row>
    <row r="182365" spans="2:3" x14ac:dyDescent="0.25">
      <c r="B182365" s="76"/>
      <c r="C182365" s="75"/>
    </row>
    <row r="182366" spans="2:3" x14ac:dyDescent="0.25">
      <c r="B182366" s="76"/>
      <c r="C182366" s="75"/>
    </row>
    <row r="182367" spans="2:3" x14ac:dyDescent="0.25">
      <c r="B182367" s="76"/>
      <c r="C182367" s="75"/>
    </row>
    <row r="182368" spans="2:3" x14ac:dyDescent="0.25">
      <c r="B182368" s="76"/>
      <c r="C182368" s="75"/>
    </row>
    <row r="182369" spans="2:3" x14ac:dyDescent="0.25">
      <c r="B182369" s="76"/>
      <c r="C182369" s="75"/>
    </row>
    <row r="182370" spans="2:3" x14ac:dyDescent="0.25">
      <c r="B182370" s="76"/>
      <c r="C182370" s="75"/>
    </row>
    <row r="182371" spans="2:3" x14ac:dyDescent="0.25">
      <c r="B182371" s="76"/>
      <c r="C182371" s="75"/>
    </row>
    <row r="182372" spans="2:3" x14ac:dyDescent="0.25">
      <c r="B182372" s="76"/>
      <c r="C182372" s="75"/>
    </row>
    <row r="182373" spans="2:3" x14ac:dyDescent="0.25">
      <c r="B182373" s="76"/>
      <c r="C182373" s="75"/>
    </row>
    <row r="182483" spans="2:3" x14ac:dyDescent="0.25">
      <c r="B182483" s="76"/>
      <c r="C182483" s="75"/>
    </row>
    <row r="182484" spans="2:3" x14ac:dyDescent="0.25">
      <c r="B182484" s="76"/>
      <c r="C182484" s="75"/>
    </row>
    <row r="182485" spans="2:3" x14ac:dyDescent="0.25">
      <c r="B182485" s="76"/>
      <c r="C182485" s="75"/>
    </row>
    <row r="182486" spans="2:3" x14ac:dyDescent="0.25">
      <c r="B182486" s="76"/>
      <c r="C182486" s="75"/>
    </row>
    <row r="182487" spans="2:3" x14ac:dyDescent="0.25">
      <c r="B182487" s="76"/>
      <c r="C182487" s="75"/>
    </row>
    <row r="182488" spans="2:3" x14ac:dyDescent="0.25">
      <c r="B182488" s="76"/>
      <c r="C182488" s="75"/>
    </row>
    <row r="182489" spans="2:3" x14ac:dyDescent="0.25">
      <c r="B182489" s="76"/>
      <c r="C182489" s="75"/>
    </row>
    <row r="182490" spans="2:3" x14ac:dyDescent="0.25">
      <c r="B182490" s="76"/>
      <c r="C182490" s="75"/>
    </row>
    <row r="182491" spans="2:3" x14ac:dyDescent="0.25">
      <c r="B182491" s="76"/>
      <c r="C182491" s="75"/>
    </row>
    <row r="182492" spans="2:3" x14ac:dyDescent="0.25">
      <c r="B182492" s="76"/>
      <c r="C182492" s="75"/>
    </row>
    <row r="182493" spans="2:3" x14ac:dyDescent="0.25">
      <c r="B182493" s="76"/>
      <c r="C182493" s="75"/>
    </row>
    <row r="182494" spans="2:3" x14ac:dyDescent="0.25">
      <c r="B182494" s="76"/>
      <c r="C182494" s="75"/>
    </row>
    <row r="182495" spans="2:3" x14ac:dyDescent="0.25">
      <c r="B182495" s="76"/>
      <c r="C182495" s="75"/>
    </row>
    <row r="182605" spans="2:3" x14ac:dyDescent="0.25">
      <c r="B182605" s="76"/>
      <c r="C182605" s="75"/>
    </row>
    <row r="182606" spans="2:3" x14ac:dyDescent="0.25">
      <c r="B182606" s="76"/>
      <c r="C182606" s="75"/>
    </row>
    <row r="182607" spans="2:3" x14ac:dyDescent="0.25">
      <c r="B182607" s="76"/>
      <c r="C182607" s="75"/>
    </row>
    <row r="182608" spans="2:3" x14ac:dyDescent="0.25">
      <c r="B182608" s="76"/>
      <c r="C182608" s="75"/>
    </row>
    <row r="182609" spans="2:3" x14ac:dyDescent="0.25">
      <c r="B182609" s="76"/>
      <c r="C182609" s="75"/>
    </row>
    <row r="182610" spans="2:3" x14ac:dyDescent="0.25">
      <c r="B182610" s="76"/>
      <c r="C182610" s="75"/>
    </row>
    <row r="182611" spans="2:3" x14ac:dyDescent="0.25">
      <c r="B182611" s="76"/>
      <c r="C182611" s="75"/>
    </row>
    <row r="182612" spans="2:3" x14ac:dyDescent="0.25">
      <c r="B182612" s="76"/>
      <c r="C182612" s="75"/>
    </row>
    <row r="182613" spans="2:3" x14ac:dyDescent="0.25">
      <c r="B182613" s="76"/>
      <c r="C182613" s="75"/>
    </row>
    <row r="182614" spans="2:3" x14ac:dyDescent="0.25">
      <c r="B182614" s="76"/>
      <c r="C182614" s="75"/>
    </row>
    <row r="182615" spans="2:3" x14ac:dyDescent="0.25">
      <c r="B182615" s="76"/>
      <c r="C182615" s="75"/>
    </row>
    <row r="182616" spans="2:3" x14ac:dyDescent="0.25">
      <c r="B182616" s="76"/>
      <c r="C182616" s="75"/>
    </row>
    <row r="182617" spans="2:3" x14ac:dyDescent="0.25">
      <c r="B182617" s="76"/>
      <c r="C182617" s="75"/>
    </row>
    <row r="182727" spans="2:3" x14ac:dyDescent="0.25">
      <c r="B182727" s="76"/>
      <c r="C182727" s="75"/>
    </row>
    <row r="182728" spans="2:3" x14ac:dyDescent="0.25">
      <c r="B182728" s="76"/>
      <c r="C182728" s="75"/>
    </row>
    <row r="182729" spans="2:3" x14ac:dyDescent="0.25">
      <c r="B182729" s="76"/>
      <c r="C182729" s="75"/>
    </row>
    <row r="182730" spans="2:3" x14ac:dyDescent="0.25">
      <c r="B182730" s="76"/>
      <c r="C182730" s="75"/>
    </row>
    <row r="182731" spans="2:3" x14ac:dyDescent="0.25">
      <c r="B182731" s="76"/>
      <c r="C182731" s="75"/>
    </row>
    <row r="182732" spans="2:3" x14ac:dyDescent="0.25">
      <c r="B182732" s="76"/>
      <c r="C182732" s="75"/>
    </row>
    <row r="182733" spans="2:3" x14ac:dyDescent="0.25">
      <c r="B182733" s="76"/>
      <c r="C182733" s="75"/>
    </row>
    <row r="182734" spans="2:3" x14ac:dyDescent="0.25">
      <c r="B182734" s="76"/>
      <c r="C182734" s="75"/>
    </row>
    <row r="182735" spans="2:3" x14ac:dyDescent="0.25">
      <c r="B182735" s="76"/>
      <c r="C182735" s="75"/>
    </row>
    <row r="182736" spans="2:3" x14ac:dyDescent="0.25">
      <c r="B182736" s="76"/>
      <c r="C182736" s="75"/>
    </row>
    <row r="182737" spans="2:3" x14ac:dyDescent="0.25">
      <c r="B182737" s="76"/>
      <c r="C182737" s="75"/>
    </row>
    <row r="182738" spans="2:3" x14ac:dyDescent="0.25">
      <c r="B182738" s="76"/>
      <c r="C182738" s="75"/>
    </row>
    <row r="182739" spans="2:3" x14ac:dyDescent="0.25">
      <c r="B182739" s="76"/>
      <c r="C182739" s="75"/>
    </row>
    <row r="182849" spans="2:3" x14ac:dyDescent="0.25">
      <c r="B182849" s="76"/>
      <c r="C182849" s="75"/>
    </row>
    <row r="182850" spans="2:3" x14ac:dyDescent="0.25">
      <c r="B182850" s="76"/>
      <c r="C182850" s="75"/>
    </row>
    <row r="182851" spans="2:3" x14ac:dyDescent="0.25">
      <c r="B182851" s="76"/>
      <c r="C182851" s="75"/>
    </row>
    <row r="182852" spans="2:3" x14ac:dyDescent="0.25">
      <c r="B182852" s="76"/>
      <c r="C182852" s="75"/>
    </row>
    <row r="182853" spans="2:3" x14ac:dyDescent="0.25">
      <c r="B182853" s="76"/>
      <c r="C182853" s="75"/>
    </row>
    <row r="182854" spans="2:3" x14ac:dyDescent="0.25">
      <c r="B182854" s="76"/>
      <c r="C182854" s="75"/>
    </row>
    <row r="182855" spans="2:3" x14ac:dyDescent="0.25">
      <c r="B182855" s="76"/>
      <c r="C182855" s="75"/>
    </row>
    <row r="182856" spans="2:3" x14ac:dyDescent="0.25">
      <c r="B182856" s="76"/>
      <c r="C182856" s="75"/>
    </row>
    <row r="182857" spans="2:3" x14ac:dyDescent="0.25">
      <c r="B182857" s="76"/>
      <c r="C182857" s="75"/>
    </row>
    <row r="182858" spans="2:3" x14ac:dyDescent="0.25">
      <c r="B182858" s="76"/>
      <c r="C182858" s="75"/>
    </row>
    <row r="182859" spans="2:3" x14ac:dyDescent="0.25">
      <c r="B182859" s="76"/>
      <c r="C182859" s="75"/>
    </row>
    <row r="182860" spans="2:3" x14ac:dyDescent="0.25">
      <c r="B182860" s="76"/>
      <c r="C182860" s="75"/>
    </row>
    <row r="182861" spans="2:3" x14ac:dyDescent="0.25">
      <c r="B182861" s="76"/>
      <c r="C182861" s="75"/>
    </row>
    <row r="182971" spans="2:3" x14ac:dyDescent="0.25">
      <c r="B182971" s="76"/>
      <c r="C182971" s="75"/>
    </row>
    <row r="182972" spans="2:3" x14ac:dyDescent="0.25">
      <c r="B182972" s="76"/>
      <c r="C182972" s="75"/>
    </row>
    <row r="182973" spans="2:3" x14ac:dyDescent="0.25">
      <c r="B182973" s="76"/>
      <c r="C182973" s="75"/>
    </row>
    <row r="182974" spans="2:3" x14ac:dyDescent="0.25">
      <c r="B182974" s="76"/>
      <c r="C182974" s="75"/>
    </row>
    <row r="182975" spans="2:3" x14ac:dyDescent="0.25">
      <c r="B182975" s="76"/>
      <c r="C182975" s="75"/>
    </row>
    <row r="182976" spans="2:3" x14ac:dyDescent="0.25">
      <c r="B182976" s="76"/>
      <c r="C182976" s="75"/>
    </row>
    <row r="182977" spans="2:3" x14ac:dyDescent="0.25">
      <c r="B182977" s="76"/>
      <c r="C182977" s="75"/>
    </row>
    <row r="182978" spans="2:3" x14ac:dyDescent="0.25">
      <c r="B182978" s="76"/>
      <c r="C182978" s="75"/>
    </row>
    <row r="182979" spans="2:3" x14ac:dyDescent="0.25">
      <c r="B182979" s="76"/>
      <c r="C182979" s="75"/>
    </row>
    <row r="182980" spans="2:3" x14ac:dyDescent="0.25">
      <c r="B182980" s="76"/>
      <c r="C182980" s="75"/>
    </row>
    <row r="182981" spans="2:3" x14ac:dyDescent="0.25">
      <c r="B182981" s="76"/>
      <c r="C182981" s="75"/>
    </row>
    <row r="182982" spans="2:3" x14ac:dyDescent="0.25">
      <c r="B182982" s="76"/>
      <c r="C182982" s="75"/>
    </row>
    <row r="182983" spans="2:3" x14ac:dyDescent="0.25">
      <c r="B182983" s="76"/>
      <c r="C182983" s="75"/>
    </row>
    <row r="183093" spans="2:3" x14ac:dyDescent="0.25">
      <c r="B183093" s="76"/>
      <c r="C183093" s="75"/>
    </row>
    <row r="183094" spans="2:3" x14ac:dyDescent="0.25">
      <c r="B183094" s="76"/>
      <c r="C183094" s="75"/>
    </row>
    <row r="183095" spans="2:3" x14ac:dyDescent="0.25">
      <c r="B183095" s="76"/>
      <c r="C183095" s="75"/>
    </row>
    <row r="183096" spans="2:3" x14ac:dyDescent="0.25">
      <c r="B183096" s="76"/>
      <c r="C183096" s="75"/>
    </row>
    <row r="183097" spans="2:3" x14ac:dyDescent="0.25">
      <c r="B183097" s="76"/>
      <c r="C183097" s="75"/>
    </row>
    <row r="183098" spans="2:3" x14ac:dyDescent="0.25">
      <c r="B183098" s="76"/>
      <c r="C183098" s="75"/>
    </row>
    <row r="183099" spans="2:3" x14ac:dyDescent="0.25">
      <c r="B183099" s="76"/>
      <c r="C183099" s="75"/>
    </row>
    <row r="183100" spans="2:3" x14ac:dyDescent="0.25">
      <c r="B183100" s="76"/>
      <c r="C183100" s="75"/>
    </row>
    <row r="183101" spans="2:3" x14ac:dyDescent="0.25">
      <c r="B183101" s="76"/>
      <c r="C183101" s="75"/>
    </row>
    <row r="183102" spans="2:3" x14ac:dyDescent="0.25">
      <c r="B183102" s="76"/>
      <c r="C183102" s="75"/>
    </row>
    <row r="183103" spans="2:3" x14ac:dyDescent="0.25">
      <c r="B183103" s="76"/>
      <c r="C183103" s="75"/>
    </row>
    <row r="183104" spans="2:3" x14ac:dyDescent="0.25">
      <c r="B183104" s="76"/>
      <c r="C183104" s="75"/>
    </row>
    <row r="183105" spans="2:3" x14ac:dyDescent="0.25">
      <c r="B183105" s="76"/>
      <c r="C183105" s="75"/>
    </row>
    <row r="183215" spans="2:3" x14ac:dyDescent="0.25">
      <c r="B183215" s="76"/>
      <c r="C183215" s="75"/>
    </row>
    <row r="183216" spans="2:3" x14ac:dyDescent="0.25">
      <c r="B183216" s="76"/>
      <c r="C183216" s="75"/>
    </row>
    <row r="183217" spans="2:3" x14ac:dyDescent="0.25">
      <c r="B183217" s="76"/>
      <c r="C183217" s="75"/>
    </row>
    <row r="183218" spans="2:3" x14ac:dyDescent="0.25">
      <c r="B183218" s="76"/>
      <c r="C183218" s="75"/>
    </row>
    <row r="183219" spans="2:3" x14ac:dyDescent="0.25">
      <c r="B183219" s="76"/>
      <c r="C183219" s="75"/>
    </row>
    <row r="183220" spans="2:3" x14ac:dyDescent="0.25">
      <c r="B183220" s="76"/>
      <c r="C183220" s="75"/>
    </row>
    <row r="183221" spans="2:3" x14ac:dyDescent="0.25">
      <c r="B183221" s="76"/>
      <c r="C183221" s="75"/>
    </row>
    <row r="183222" spans="2:3" x14ac:dyDescent="0.25">
      <c r="B183222" s="76"/>
      <c r="C183222" s="75"/>
    </row>
    <row r="183223" spans="2:3" x14ac:dyDescent="0.25">
      <c r="B183223" s="76"/>
      <c r="C183223" s="75"/>
    </row>
    <row r="183224" spans="2:3" x14ac:dyDescent="0.25">
      <c r="B183224" s="76"/>
      <c r="C183224" s="75"/>
    </row>
    <row r="183225" spans="2:3" x14ac:dyDescent="0.25">
      <c r="B183225" s="76"/>
      <c r="C183225" s="75"/>
    </row>
    <row r="183226" spans="2:3" x14ac:dyDescent="0.25">
      <c r="B183226" s="76"/>
      <c r="C183226" s="75"/>
    </row>
    <row r="183227" spans="2:3" x14ac:dyDescent="0.25">
      <c r="B183227" s="76"/>
      <c r="C183227" s="75"/>
    </row>
    <row r="183337" spans="2:3" x14ac:dyDescent="0.25">
      <c r="B183337" s="76"/>
      <c r="C183337" s="75"/>
    </row>
    <row r="183338" spans="2:3" x14ac:dyDescent="0.25">
      <c r="B183338" s="76"/>
      <c r="C183338" s="75"/>
    </row>
    <row r="183339" spans="2:3" x14ac:dyDescent="0.25">
      <c r="B183339" s="76"/>
      <c r="C183339" s="75"/>
    </row>
    <row r="183340" spans="2:3" x14ac:dyDescent="0.25">
      <c r="B183340" s="76"/>
      <c r="C183340" s="75"/>
    </row>
    <row r="183341" spans="2:3" x14ac:dyDescent="0.25">
      <c r="B183341" s="76"/>
      <c r="C183341" s="75"/>
    </row>
    <row r="183342" spans="2:3" x14ac:dyDescent="0.25">
      <c r="B183342" s="76"/>
      <c r="C183342" s="75"/>
    </row>
    <row r="183343" spans="2:3" x14ac:dyDescent="0.25">
      <c r="B183343" s="76"/>
      <c r="C183343" s="75"/>
    </row>
    <row r="183344" spans="2:3" x14ac:dyDescent="0.25">
      <c r="B183344" s="76"/>
      <c r="C183344" s="75"/>
    </row>
    <row r="183345" spans="2:3" x14ac:dyDescent="0.25">
      <c r="B183345" s="76"/>
      <c r="C183345" s="75"/>
    </row>
    <row r="183346" spans="2:3" x14ac:dyDescent="0.25">
      <c r="B183346" s="76"/>
      <c r="C183346" s="75"/>
    </row>
    <row r="183347" spans="2:3" x14ac:dyDescent="0.25">
      <c r="B183347" s="76"/>
      <c r="C183347" s="75"/>
    </row>
    <row r="183348" spans="2:3" x14ac:dyDescent="0.25">
      <c r="B183348" s="76"/>
      <c r="C183348" s="75"/>
    </row>
    <row r="183349" spans="2:3" x14ac:dyDescent="0.25">
      <c r="B183349" s="76"/>
      <c r="C183349" s="75"/>
    </row>
    <row r="183459" spans="2:3" x14ac:dyDescent="0.25">
      <c r="B183459" s="76"/>
      <c r="C183459" s="75"/>
    </row>
    <row r="183460" spans="2:3" x14ac:dyDescent="0.25">
      <c r="B183460" s="76"/>
      <c r="C183460" s="75"/>
    </row>
    <row r="183461" spans="2:3" x14ac:dyDescent="0.25">
      <c r="B183461" s="76"/>
      <c r="C183461" s="75"/>
    </row>
    <row r="183462" spans="2:3" x14ac:dyDescent="0.25">
      <c r="B183462" s="76"/>
      <c r="C183462" s="75"/>
    </row>
    <row r="183463" spans="2:3" x14ac:dyDescent="0.25">
      <c r="B183463" s="76"/>
      <c r="C183463" s="75"/>
    </row>
    <row r="183464" spans="2:3" x14ac:dyDescent="0.25">
      <c r="B183464" s="76"/>
      <c r="C183464" s="75"/>
    </row>
    <row r="183465" spans="2:3" x14ac:dyDescent="0.25">
      <c r="B183465" s="76"/>
      <c r="C183465" s="75"/>
    </row>
    <row r="183466" spans="2:3" x14ac:dyDescent="0.25">
      <c r="B183466" s="76"/>
      <c r="C183466" s="75"/>
    </row>
    <row r="183467" spans="2:3" x14ac:dyDescent="0.25">
      <c r="B183467" s="76"/>
      <c r="C183467" s="75"/>
    </row>
    <row r="183468" spans="2:3" x14ac:dyDescent="0.25">
      <c r="B183468" s="76"/>
      <c r="C183468" s="75"/>
    </row>
    <row r="183469" spans="2:3" x14ac:dyDescent="0.25">
      <c r="B183469" s="76"/>
      <c r="C183469" s="75"/>
    </row>
    <row r="183470" spans="2:3" x14ac:dyDescent="0.25">
      <c r="B183470" s="76"/>
      <c r="C183470" s="75"/>
    </row>
    <row r="183471" spans="2:3" x14ac:dyDescent="0.25">
      <c r="B183471" s="76"/>
      <c r="C183471" s="75"/>
    </row>
    <row r="183581" spans="2:3" x14ac:dyDescent="0.25">
      <c r="B183581" s="76"/>
      <c r="C183581" s="75"/>
    </row>
    <row r="183582" spans="2:3" x14ac:dyDescent="0.25">
      <c r="B183582" s="76"/>
      <c r="C183582" s="75"/>
    </row>
    <row r="183583" spans="2:3" x14ac:dyDescent="0.25">
      <c r="B183583" s="76"/>
      <c r="C183583" s="75"/>
    </row>
    <row r="183584" spans="2:3" x14ac:dyDescent="0.25">
      <c r="B183584" s="76"/>
      <c r="C183584" s="75"/>
    </row>
    <row r="183585" spans="2:3" x14ac:dyDescent="0.25">
      <c r="B183585" s="76"/>
      <c r="C183585" s="75"/>
    </row>
    <row r="183586" spans="2:3" x14ac:dyDescent="0.25">
      <c r="B183586" s="76"/>
      <c r="C183586" s="75"/>
    </row>
    <row r="183587" spans="2:3" x14ac:dyDescent="0.25">
      <c r="B183587" s="76"/>
      <c r="C183587" s="75"/>
    </row>
    <row r="183588" spans="2:3" x14ac:dyDescent="0.25">
      <c r="B183588" s="76"/>
      <c r="C183588" s="75"/>
    </row>
    <row r="183589" spans="2:3" x14ac:dyDescent="0.25">
      <c r="B183589" s="76"/>
      <c r="C183589" s="75"/>
    </row>
    <row r="183590" spans="2:3" x14ac:dyDescent="0.25">
      <c r="B183590" s="76"/>
      <c r="C183590" s="75"/>
    </row>
    <row r="183591" spans="2:3" x14ac:dyDescent="0.25">
      <c r="B183591" s="76"/>
      <c r="C183591" s="75"/>
    </row>
    <row r="183592" spans="2:3" x14ac:dyDescent="0.25">
      <c r="B183592" s="76"/>
      <c r="C183592" s="75"/>
    </row>
    <row r="183593" spans="2:3" x14ac:dyDescent="0.25">
      <c r="B183593" s="76"/>
      <c r="C183593" s="75"/>
    </row>
    <row r="183703" spans="2:3" x14ac:dyDescent="0.25">
      <c r="B183703" s="76"/>
      <c r="C183703" s="75"/>
    </row>
    <row r="183704" spans="2:3" x14ac:dyDescent="0.25">
      <c r="B183704" s="76"/>
      <c r="C183704" s="75"/>
    </row>
    <row r="183705" spans="2:3" x14ac:dyDescent="0.25">
      <c r="B183705" s="76"/>
      <c r="C183705" s="75"/>
    </row>
    <row r="183706" spans="2:3" x14ac:dyDescent="0.25">
      <c r="B183706" s="76"/>
      <c r="C183706" s="75"/>
    </row>
    <row r="183707" spans="2:3" x14ac:dyDescent="0.25">
      <c r="B183707" s="76"/>
      <c r="C183707" s="75"/>
    </row>
    <row r="183708" spans="2:3" x14ac:dyDescent="0.25">
      <c r="B183708" s="76"/>
      <c r="C183708" s="75"/>
    </row>
    <row r="183709" spans="2:3" x14ac:dyDescent="0.25">
      <c r="B183709" s="76"/>
      <c r="C183709" s="75"/>
    </row>
    <row r="183710" spans="2:3" x14ac:dyDescent="0.25">
      <c r="B183710" s="76"/>
      <c r="C183710" s="75"/>
    </row>
    <row r="183711" spans="2:3" x14ac:dyDescent="0.25">
      <c r="B183711" s="76"/>
      <c r="C183711" s="75"/>
    </row>
    <row r="183712" spans="2:3" x14ac:dyDescent="0.25">
      <c r="B183712" s="76"/>
      <c r="C183712" s="75"/>
    </row>
    <row r="183713" spans="2:3" x14ac:dyDescent="0.25">
      <c r="B183713" s="76"/>
      <c r="C183713" s="75"/>
    </row>
    <row r="183714" spans="2:3" x14ac:dyDescent="0.25">
      <c r="B183714" s="76"/>
      <c r="C183714" s="75"/>
    </row>
    <row r="183715" spans="2:3" x14ac:dyDescent="0.25">
      <c r="B183715" s="76"/>
      <c r="C183715" s="75"/>
    </row>
    <row r="183825" spans="2:3" x14ac:dyDescent="0.25">
      <c r="B183825" s="76"/>
      <c r="C183825" s="75"/>
    </row>
    <row r="183826" spans="2:3" x14ac:dyDescent="0.25">
      <c r="B183826" s="76"/>
      <c r="C183826" s="75"/>
    </row>
    <row r="183827" spans="2:3" x14ac:dyDescent="0.25">
      <c r="B183827" s="76"/>
      <c r="C183827" s="75"/>
    </row>
    <row r="183828" spans="2:3" x14ac:dyDescent="0.25">
      <c r="B183828" s="76"/>
      <c r="C183828" s="75"/>
    </row>
    <row r="183829" spans="2:3" x14ac:dyDescent="0.25">
      <c r="B183829" s="76"/>
      <c r="C183829" s="75"/>
    </row>
    <row r="183830" spans="2:3" x14ac:dyDescent="0.25">
      <c r="B183830" s="76"/>
      <c r="C183830" s="75"/>
    </row>
    <row r="183831" spans="2:3" x14ac:dyDescent="0.25">
      <c r="B183831" s="76"/>
      <c r="C183831" s="75"/>
    </row>
    <row r="183832" spans="2:3" x14ac:dyDescent="0.25">
      <c r="B183832" s="76"/>
      <c r="C183832" s="75"/>
    </row>
    <row r="183833" spans="2:3" x14ac:dyDescent="0.25">
      <c r="B183833" s="76"/>
      <c r="C183833" s="75"/>
    </row>
    <row r="183834" spans="2:3" x14ac:dyDescent="0.25">
      <c r="B183834" s="76"/>
      <c r="C183834" s="75"/>
    </row>
    <row r="183835" spans="2:3" x14ac:dyDescent="0.25">
      <c r="B183835" s="76"/>
      <c r="C183835" s="75"/>
    </row>
    <row r="183836" spans="2:3" x14ac:dyDescent="0.25">
      <c r="B183836" s="76"/>
      <c r="C183836" s="75"/>
    </row>
    <row r="183837" spans="2:3" x14ac:dyDescent="0.25">
      <c r="B183837" s="76"/>
      <c r="C183837" s="75"/>
    </row>
    <row r="183947" spans="2:3" x14ac:dyDescent="0.25">
      <c r="B183947" s="76"/>
      <c r="C183947" s="75"/>
    </row>
    <row r="183948" spans="2:3" x14ac:dyDescent="0.25">
      <c r="B183948" s="76"/>
      <c r="C183948" s="75"/>
    </row>
    <row r="183949" spans="2:3" x14ac:dyDescent="0.25">
      <c r="B183949" s="76"/>
      <c r="C183949" s="75"/>
    </row>
    <row r="183950" spans="2:3" x14ac:dyDescent="0.25">
      <c r="B183950" s="76"/>
      <c r="C183950" s="75"/>
    </row>
    <row r="183951" spans="2:3" x14ac:dyDescent="0.25">
      <c r="B183951" s="76"/>
      <c r="C183951" s="75"/>
    </row>
    <row r="183952" spans="2:3" x14ac:dyDescent="0.25">
      <c r="B183952" s="76"/>
      <c r="C183952" s="75"/>
    </row>
    <row r="183953" spans="2:3" x14ac:dyDescent="0.25">
      <c r="B183953" s="76"/>
      <c r="C183953" s="75"/>
    </row>
    <row r="183954" spans="2:3" x14ac:dyDescent="0.25">
      <c r="B183954" s="76"/>
      <c r="C183954" s="75"/>
    </row>
    <row r="183955" spans="2:3" x14ac:dyDescent="0.25">
      <c r="B183955" s="76"/>
      <c r="C183955" s="75"/>
    </row>
    <row r="183956" spans="2:3" x14ac:dyDescent="0.25">
      <c r="B183956" s="76"/>
      <c r="C183956" s="75"/>
    </row>
    <row r="183957" spans="2:3" x14ac:dyDescent="0.25">
      <c r="B183957" s="76"/>
      <c r="C183957" s="75"/>
    </row>
    <row r="183958" spans="2:3" x14ac:dyDescent="0.25">
      <c r="B183958" s="76"/>
      <c r="C183958" s="75"/>
    </row>
    <row r="183959" spans="2:3" x14ac:dyDescent="0.25">
      <c r="B183959" s="76"/>
      <c r="C183959" s="75"/>
    </row>
    <row r="184069" spans="2:3" x14ac:dyDescent="0.25">
      <c r="B184069" s="76"/>
      <c r="C184069" s="75"/>
    </row>
    <row r="184070" spans="2:3" x14ac:dyDescent="0.25">
      <c r="B184070" s="76"/>
      <c r="C184070" s="75"/>
    </row>
    <row r="184071" spans="2:3" x14ac:dyDescent="0.25">
      <c r="B184071" s="76"/>
      <c r="C184071" s="75"/>
    </row>
    <row r="184072" spans="2:3" x14ac:dyDescent="0.25">
      <c r="B184072" s="76"/>
      <c r="C184072" s="75"/>
    </row>
    <row r="184073" spans="2:3" x14ac:dyDescent="0.25">
      <c r="B184073" s="76"/>
      <c r="C184073" s="75"/>
    </row>
    <row r="184074" spans="2:3" x14ac:dyDescent="0.25">
      <c r="B184074" s="76"/>
      <c r="C184074" s="75"/>
    </row>
    <row r="184075" spans="2:3" x14ac:dyDescent="0.25">
      <c r="B184075" s="76"/>
      <c r="C184075" s="75"/>
    </row>
    <row r="184076" spans="2:3" x14ac:dyDescent="0.25">
      <c r="B184076" s="76"/>
      <c r="C184076" s="75"/>
    </row>
    <row r="184077" spans="2:3" x14ac:dyDescent="0.25">
      <c r="B184077" s="76"/>
      <c r="C184077" s="75"/>
    </row>
    <row r="184078" spans="2:3" x14ac:dyDescent="0.25">
      <c r="B184078" s="76"/>
      <c r="C184078" s="75"/>
    </row>
    <row r="184079" spans="2:3" x14ac:dyDescent="0.25">
      <c r="B184079" s="76"/>
      <c r="C184079" s="75"/>
    </row>
    <row r="184080" spans="2:3" x14ac:dyDescent="0.25">
      <c r="B184080" s="76"/>
      <c r="C184080" s="75"/>
    </row>
    <row r="184081" spans="2:3" x14ac:dyDescent="0.25">
      <c r="B184081" s="76"/>
      <c r="C184081" s="75"/>
    </row>
    <row r="184191" spans="2:3" x14ac:dyDescent="0.25">
      <c r="B184191" s="76"/>
      <c r="C184191" s="75"/>
    </row>
    <row r="184192" spans="2:3" x14ac:dyDescent="0.25">
      <c r="B184192" s="76"/>
      <c r="C184192" s="75"/>
    </row>
    <row r="184193" spans="2:3" x14ac:dyDescent="0.25">
      <c r="B184193" s="76"/>
      <c r="C184193" s="75"/>
    </row>
    <row r="184194" spans="2:3" x14ac:dyDescent="0.25">
      <c r="B184194" s="76"/>
      <c r="C184194" s="75"/>
    </row>
    <row r="184195" spans="2:3" x14ac:dyDescent="0.25">
      <c r="B184195" s="76"/>
      <c r="C184195" s="75"/>
    </row>
    <row r="184196" spans="2:3" x14ac:dyDescent="0.25">
      <c r="B184196" s="76"/>
      <c r="C184196" s="75"/>
    </row>
    <row r="184197" spans="2:3" x14ac:dyDescent="0.25">
      <c r="B184197" s="76"/>
      <c r="C184197" s="75"/>
    </row>
    <row r="184198" spans="2:3" x14ac:dyDescent="0.25">
      <c r="B184198" s="76"/>
      <c r="C184198" s="75"/>
    </row>
    <row r="184199" spans="2:3" x14ac:dyDescent="0.25">
      <c r="B184199" s="76"/>
      <c r="C184199" s="75"/>
    </row>
    <row r="184200" spans="2:3" x14ac:dyDescent="0.25">
      <c r="B184200" s="76"/>
      <c r="C184200" s="75"/>
    </row>
    <row r="184201" spans="2:3" x14ac:dyDescent="0.25">
      <c r="B184201" s="76"/>
      <c r="C184201" s="75"/>
    </row>
    <row r="184202" spans="2:3" x14ac:dyDescent="0.25">
      <c r="B184202" s="76"/>
      <c r="C184202" s="75"/>
    </row>
    <row r="184203" spans="2:3" x14ac:dyDescent="0.25">
      <c r="B184203" s="76"/>
      <c r="C184203" s="75"/>
    </row>
    <row r="184313" spans="2:3" x14ac:dyDescent="0.25">
      <c r="B184313" s="76"/>
      <c r="C184313" s="75"/>
    </row>
    <row r="184314" spans="2:3" x14ac:dyDescent="0.25">
      <c r="B184314" s="76"/>
      <c r="C184314" s="75"/>
    </row>
    <row r="184315" spans="2:3" x14ac:dyDescent="0.25">
      <c r="B184315" s="76"/>
      <c r="C184315" s="75"/>
    </row>
    <row r="184316" spans="2:3" x14ac:dyDescent="0.25">
      <c r="B184316" s="76"/>
      <c r="C184316" s="75"/>
    </row>
    <row r="184317" spans="2:3" x14ac:dyDescent="0.25">
      <c r="B184317" s="76"/>
      <c r="C184317" s="75"/>
    </row>
    <row r="184318" spans="2:3" x14ac:dyDescent="0.25">
      <c r="B184318" s="76"/>
      <c r="C184318" s="75"/>
    </row>
    <row r="184319" spans="2:3" x14ac:dyDescent="0.25">
      <c r="B184319" s="76"/>
      <c r="C184319" s="75"/>
    </row>
    <row r="184320" spans="2:3" x14ac:dyDescent="0.25">
      <c r="B184320" s="76"/>
      <c r="C184320" s="75"/>
    </row>
    <row r="184321" spans="2:3" x14ac:dyDescent="0.25">
      <c r="B184321" s="76"/>
      <c r="C184321" s="75"/>
    </row>
    <row r="184322" spans="2:3" x14ac:dyDescent="0.25">
      <c r="B184322" s="76"/>
      <c r="C184322" s="75"/>
    </row>
    <row r="184323" spans="2:3" x14ac:dyDescent="0.25">
      <c r="B184323" s="76"/>
      <c r="C184323" s="75"/>
    </row>
    <row r="184324" spans="2:3" x14ac:dyDescent="0.25">
      <c r="B184324" s="76"/>
      <c r="C184324" s="75"/>
    </row>
    <row r="184325" spans="2:3" x14ac:dyDescent="0.25">
      <c r="B184325" s="76"/>
      <c r="C184325" s="75"/>
    </row>
    <row r="184435" spans="2:3" x14ac:dyDescent="0.25">
      <c r="B184435" s="76"/>
      <c r="C184435" s="75"/>
    </row>
    <row r="184436" spans="2:3" x14ac:dyDescent="0.25">
      <c r="B184436" s="76"/>
      <c r="C184436" s="75"/>
    </row>
    <row r="184437" spans="2:3" x14ac:dyDescent="0.25">
      <c r="B184437" s="76"/>
      <c r="C184437" s="75"/>
    </row>
    <row r="184438" spans="2:3" x14ac:dyDescent="0.25">
      <c r="B184438" s="76"/>
      <c r="C184438" s="75"/>
    </row>
    <row r="184439" spans="2:3" x14ac:dyDescent="0.25">
      <c r="B184439" s="76"/>
      <c r="C184439" s="75"/>
    </row>
    <row r="184440" spans="2:3" x14ac:dyDescent="0.25">
      <c r="B184440" s="76"/>
      <c r="C184440" s="75"/>
    </row>
    <row r="184441" spans="2:3" x14ac:dyDescent="0.25">
      <c r="B184441" s="76"/>
      <c r="C184441" s="75"/>
    </row>
    <row r="184442" spans="2:3" x14ac:dyDescent="0.25">
      <c r="B184442" s="76"/>
      <c r="C184442" s="75"/>
    </row>
    <row r="184443" spans="2:3" x14ac:dyDescent="0.25">
      <c r="B184443" s="76"/>
      <c r="C184443" s="75"/>
    </row>
    <row r="184444" spans="2:3" x14ac:dyDescent="0.25">
      <c r="B184444" s="76"/>
      <c r="C184444" s="75"/>
    </row>
    <row r="184445" spans="2:3" x14ac:dyDescent="0.25">
      <c r="B184445" s="76"/>
      <c r="C184445" s="75"/>
    </row>
    <row r="184446" spans="2:3" x14ac:dyDescent="0.25">
      <c r="B184446" s="76"/>
      <c r="C184446" s="75"/>
    </row>
    <row r="184447" spans="2:3" x14ac:dyDescent="0.25">
      <c r="B184447" s="76"/>
      <c r="C184447" s="75"/>
    </row>
    <row r="184557" spans="2:3" x14ac:dyDescent="0.25">
      <c r="B184557" s="76"/>
      <c r="C184557" s="75"/>
    </row>
    <row r="184558" spans="2:3" x14ac:dyDescent="0.25">
      <c r="B184558" s="76"/>
      <c r="C184558" s="75"/>
    </row>
    <row r="184559" spans="2:3" x14ac:dyDescent="0.25">
      <c r="B184559" s="76"/>
      <c r="C184559" s="75"/>
    </row>
    <row r="184560" spans="2:3" x14ac:dyDescent="0.25">
      <c r="B184560" s="76"/>
      <c r="C184560" s="75"/>
    </row>
    <row r="184561" spans="2:3" x14ac:dyDescent="0.25">
      <c r="B184561" s="76"/>
      <c r="C184561" s="75"/>
    </row>
    <row r="184562" spans="2:3" x14ac:dyDescent="0.25">
      <c r="B184562" s="76"/>
      <c r="C184562" s="75"/>
    </row>
    <row r="184563" spans="2:3" x14ac:dyDescent="0.25">
      <c r="B184563" s="76"/>
      <c r="C184563" s="75"/>
    </row>
    <row r="184564" spans="2:3" x14ac:dyDescent="0.25">
      <c r="B184564" s="76"/>
      <c r="C184564" s="75"/>
    </row>
    <row r="184565" spans="2:3" x14ac:dyDescent="0.25">
      <c r="B184565" s="76"/>
      <c r="C184565" s="75"/>
    </row>
    <row r="184566" spans="2:3" x14ac:dyDescent="0.25">
      <c r="B184566" s="76"/>
      <c r="C184566" s="75"/>
    </row>
    <row r="184567" spans="2:3" x14ac:dyDescent="0.25">
      <c r="B184567" s="76"/>
      <c r="C184567" s="75"/>
    </row>
    <row r="184568" spans="2:3" x14ac:dyDescent="0.25">
      <c r="B184568" s="76"/>
      <c r="C184568" s="75"/>
    </row>
    <row r="184569" spans="2:3" x14ac:dyDescent="0.25">
      <c r="B184569" s="76"/>
      <c r="C184569" s="75"/>
    </row>
    <row r="184679" spans="2:3" x14ac:dyDescent="0.25">
      <c r="B184679" s="76"/>
      <c r="C184679" s="75"/>
    </row>
    <row r="184680" spans="2:3" x14ac:dyDescent="0.25">
      <c r="B184680" s="76"/>
      <c r="C184680" s="75"/>
    </row>
    <row r="184681" spans="2:3" x14ac:dyDescent="0.25">
      <c r="B184681" s="76"/>
      <c r="C184681" s="75"/>
    </row>
    <row r="184682" spans="2:3" x14ac:dyDescent="0.25">
      <c r="B184682" s="76"/>
      <c r="C184682" s="75"/>
    </row>
    <row r="184683" spans="2:3" x14ac:dyDescent="0.25">
      <c r="B184683" s="76"/>
      <c r="C184683" s="75"/>
    </row>
    <row r="184684" spans="2:3" x14ac:dyDescent="0.25">
      <c r="B184684" s="76"/>
      <c r="C184684" s="75"/>
    </row>
    <row r="184685" spans="2:3" x14ac:dyDescent="0.25">
      <c r="B184685" s="76"/>
      <c r="C184685" s="75"/>
    </row>
    <row r="184686" spans="2:3" x14ac:dyDescent="0.25">
      <c r="B184686" s="76"/>
      <c r="C184686" s="75"/>
    </row>
    <row r="184687" spans="2:3" x14ac:dyDescent="0.25">
      <c r="B184687" s="76"/>
      <c r="C184687" s="75"/>
    </row>
    <row r="184688" spans="2:3" x14ac:dyDescent="0.25">
      <c r="B184688" s="76"/>
      <c r="C184688" s="75"/>
    </row>
    <row r="184689" spans="2:3" x14ac:dyDescent="0.25">
      <c r="B184689" s="76"/>
      <c r="C184689" s="75"/>
    </row>
    <row r="184690" spans="2:3" x14ac:dyDescent="0.25">
      <c r="B184690" s="76"/>
      <c r="C184690" s="75"/>
    </row>
    <row r="184691" spans="2:3" x14ac:dyDescent="0.25">
      <c r="B184691" s="76"/>
      <c r="C184691" s="75"/>
    </row>
    <row r="184801" spans="2:3" x14ac:dyDescent="0.25">
      <c r="B184801" s="76"/>
      <c r="C184801" s="75"/>
    </row>
    <row r="184802" spans="2:3" x14ac:dyDescent="0.25">
      <c r="B184802" s="76"/>
      <c r="C184802" s="75"/>
    </row>
    <row r="184803" spans="2:3" x14ac:dyDescent="0.25">
      <c r="B184803" s="76"/>
      <c r="C184803" s="75"/>
    </row>
    <row r="184804" spans="2:3" x14ac:dyDescent="0.25">
      <c r="B184804" s="76"/>
      <c r="C184804" s="75"/>
    </row>
    <row r="184805" spans="2:3" x14ac:dyDescent="0.25">
      <c r="B184805" s="76"/>
      <c r="C184805" s="75"/>
    </row>
    <row r="184806" spans="2:3" x14ac:dyDescent="0.25">
      <c r="B184806" s="76"/>
      <c r="C184806" s="75"/>
    </row>
    <row r="184807" spans="2:3" x14ac:dyDescent="0.25">
      <c r="B184807" s="76"/>
      <c r="C184807" s="75"/>
    </row>
    <row r="184808" spans="2:3" x14ac:dyDescent="0.25">
      <c r="B184808" s="76"/>
      <c r="C184808" s="75"/>
    </row>
    <row r="184809" spans="2:3" x14ac:dyDescent="0.25">
      <c r="B184809" s="76"/>
      <c r="C184809" s="75"/>
    </row>
    <row r="184810" spans="2:3" x14ac:dyDescent="0.25">
      <c r="B184810" s="76"/>
      <c r="C184810" s="75"/>
    </row>
    <row r="184811" spans="2:3" x14ac:dyDescent="0.25">
      <c r="B184811" s="76"/>
      <c r="C184811" s="75"/>
    </row>
    <row r="184812" spans="2:3" x14ac:dyDescent="0.25">
      <c r="B184812" s="76"/>
      <c r="C184812" s="75"/>
    </row>
    <row r="184813" spans="2:3" x14ac:dyDescent="0.25">
      <c r="B184813" s="76"/>
      <c r="C184813" s="75"/>
    </row>
    <row r="184923" spans="2:3" x14ac:dyDescent="0.25">
      <c r="B184923" s="76"/>
      <c r="C184923" s="75"/>
    </row>
    <row r="184924" spans="2:3" x14ac:dyDescent="0.25">
      <c r="B184924" s="76"/>
      <c r="C184924" s="75"/>
    </row>
    <row r="184925" spans="2:3" x14ac:dyDescent="0.25">
      <c r="B184925" s="76"/>
      <c r="C184925" s="75"/>
    </row>
    <row r="184926" spans="2:3" x14ac:dyDescent="0.25">
      <c r="B184926" s="76"/>
      <c r="C184926" s="75"/>
    </row>
    <row r="184927" spans="2:3" x14ac:dyDescent="0.25">
      <c r="B184927" s="76"/>
      <c r="C184927" s="75"/>
    </row>
    <row r="184928" spans="2:3" x14ac:dyDescent="0.25">
      <c r="B184928" s="76"/>
      <c r="C184928" s="75"/>
    </row>
    <row r="184929" spans="2:3" x14ac:dyDescent="0.25">
      <c r="B184929" s="76"/>
      <c r="C184929" s="75"/>
    </row>
    <row r="184930" spans="2:3" x14ac:dyDescent="0.25">
      <c r="B184930" s="76"/>
      <c r="C184930" s="75"/>
    </row>
    <row r="184931" spans="2:3" x14ac:dyDescent="0.25">
      <c r="B184931" s="76"/>
      <c r="C184931" s="75"/>
    </row>
    <row r="184932" spans="2:3" x14ac:dyDescent="0.25">
      <c r="B184932" s="76"/>
      <c r="C184932" s="75"/>
    </row>
    <row r="184933" spans="2:3" x14ac:dyDescent="0.25">
      <c r="B184933" s="76"/>
      <c r="C184933" s="75"/>
    </row>
    <row r="184934" spans="2:3" x14ac:dyDescent="0.25">
      <c r="B184934" s="76"/>
      <c r="C184934" s="75"/>
    </row>
    <row r="184935" spans="2:3" x14ac:dyDescent="0.25">
      <c r="B184935" s="76"/>
      <c r="C184935" s="75"/>
    </row>
    <row r="185045" spans="2:3" x14ac:dyDescent="0.25">
      <c r="B185045" s="76"/>
      <c r="C185045" s="75"/>
    </row>
    <row r="185046" spans="2:3" x14ac:dyDescent="0.25">
      <c r="B185046" s="76"/>
      <c r="C185046" s="75"/>
    </row>
    <row r="185047" spans="2:3" x14ac:dyDescent="0.25">
      <c r="B185047" s="76"/>
      <c r="C185047" s="75"/>
    </row>
    <row r="185048" spans="2:3" x14ac:dyDescent="0.25">
      <c r="B185048" s="76"/>
      <c r="C185048" s="75"/>
    </row>
    <row r="185049" spans="2:3" x14ac:dyDescent="0.25">
      <c r="B185049" s="76"/>
      <c r="C185049" s="75"/>
    </row>
    <row r="185050" spans="2:3" x14ac:dyDescent="0.25">
      <c r="B185050" s="76"/>
      <c r="C185050" s="75"/>
    </row>
    <row r="185051" spans="2:3" x14ac:dyDescent="0.25">
      <c r="B185051" s="76"/>
      <c r="C185051" s="75"/>
    </row>
    <row r="185052" spans="2:3" x14ac:dyDescent="0.25">
      <c r="B185052" s="76"/>
      <c r="C185052" s="75"/>
    </row>
    <row r="185053" spans="2:3" x14ac:dyDescent="0.25">
      <c r="B185053" s="76"/>
      <c r="C185053" s="75"/>
    </row>
    <row r="185054" spans="2:3" x14ac:dyDescent="0.25">
      <c r="B185054" s="76"/>
      <c r="C185054" s="75"/>
    </row>
    <row r="185055" spans="2:3" x14ac:dyDescent="0.25">
      <c r="B185055" s="76"/>
      <c r="C185055" s="75"/>
    </row>
    <row r="185056" spans="2:3" x14ac:dyDescent="0.25">
      <c r="B185056" s="76"/>
      <c r="C185056" s="75"/>
    </row>
    <row r="185057" spans="2:3" x14ac:dyDescent="0.25">
      <c r="B185057" s="76"/>
      <c r="C185057" s="75"/>
    </row>
    <row r="185167" spans="2:3" x14ac:dyDescent="0.25">
      <c r="B185167" s="76"/>
      <c r="C185167" s="75"/>
    </row>
    <row r="185168" spans="2:3" x14ac:dyDescent="0.25">
      <c r="B185168" s="76"/>
      <c r="C185168" s="75"/>
    </row>
    <row r="185169" spans="2:3" x14ac:dyDescent="0.25">
      <c r="B185169" s="76"/>
      <c r="C185169" s="75"/>
    </row>
    <row r="185170" spans="2:3" x14ac:dyDescent="0.25">
      <c r="B185170" s="76"/>
      <c r="C185170" s="75"/>
    </row>
    <row r="185171" spans="2:3" x14ac:dyDescent="0.25">
      <c r="B185171" s="76"/>
      <c r="C185171" s="75"/>
    </row>
    <row r="185172" spans="2:3" x14ac:dyDescent="0.25">
      <c r="B185172" s="76"/>
      <c r="C185172" s="75"/>
    </row>
    <row r="185173" spans="2:3" x14ac:dyDescent="0.25">
      <c r="B185173" s="76"/>
      <c r="C185173" s="75"/>
    </row>
    <row r="185174" spans="2:3" x14ac:dyDescent="0.25">
      <c r="B185174" s="76"/>
      <c r="C185174" s="75"/>
    </row>
    <row r="185175" spans="2:3" x14ac:dyDescent="0.25">
      <c r="B185175" s="76"/>
      <c r="C185175" s="75"/>
    </row>
    <row r="185176" spans="2:3" x14ac:dyDescent="0.25">
      <c r="B185176" s="76"/>
      <c r="C185176" s="75"/>
    </row>
    <row r="185177" spans="2:3" x14ac:dyDescent="0.25">
      <c r="B185177" s="76"/>
      <c r="C185177" s="75"/>
    </row>
    <row r="185178" spans="2:3" x14ac:dyDescent="0.25">
      <c r="B185178" s="76"/>
      <c r="C185178" s="75"/>
    </row>
    <row r="185179" spans="2:3" x14ac:dyDescent="0.25">
      <c r="B185179" s="76"/>
      <c r="C185179" s="75"/>
    </row>
    <row r="185289" spans="2:3" x14ac:dyDescent="0.25">
      <c r="B185289" s="76"/>
      <c r="C185289" s="75"/>
    </row>
    <row r="185290" spans="2:3" x14ac:dyDescent="0.25">
      <c r="B185290" s="76"/>
      <c r="C185290" s="75"/>
    </row>
    <row r="185291" spans="2:3" x14ac:dyDescent="0.25">
      <c r="B185291" s="76"/>
      <c r="C185291" s="75"/>
    </row>
    <row r="185292" spans="2:3" x14ac:dyDescent="0.25">
      <c r="B185292" s="76"/>
      <c r="C185292" s="75"/>
    </row>
    <row r="185293" spans="2:3" x14ac:dyDescent="0.25">
      <c r="B185293" s="76"/>
      <c r="C185293" s="75"/>
    </row>
    <row r="185294" spans="2:3" x14ac:dyDescent="0.25">
      <c r="B185294" s="76"/>
      <c r="C185294" s="75"/>
    </row>
    <row r="185295" spans="2:3" x14ac:dyDescent="0.25">
      <c r="B185295" s="76"/>
      <c r="C185295" s="75"/>
    </row>
    <row r="185296" spans="2:3" x14ac:dyDescent="0.25">
      <c r="B185296" s="76"/>
      <c r="C185296" s="75"/>
    </row>
    <row r="185297" spans="2:3" x14ac:dyDescent="0.25">
      <c r="B185297" s="76"/>
      <c r="C185297" s="75"/>
    </row>
    <row r="185298" spans="2:3" x14ac:dyDescent="0.25">
      <c r="B185298" s="76"/>
      <c r="C185298" s="75"/>
    </row>
    <row r="185299" spans="2:3" x14ac:dyDescent="0.25">
      <c r="B185299" s="76"/>
      <c r="C185299" s="75"/>
    </row>
    <row r="185300" spans="2:3" x14ac:dyDescent="0.25">
      <c r="B185300" s="76"/>
      <c r="C185300" s="75"/>
    </row>
    <row r="185301" spans="2:3" x14ac:dyDescent="0.25">
      <c r="B185301" s="76"/>
      <c r="C185301" s="75"/>
    </row>
    <row r="185411" spans="2:3" x14ac:dyDescent="0.25">
      <c r="B185411" s="76"/>
      <c r="C185411" s="75"/>
    </row>
    <row r="185412" spans="2:3" x14ac:dyDescent="0.25">
      <c r="B185412" s="76"/>
      <c r="C185412" s="75"/>
    </row>
    <row r="185413" spans="2:3" x14ac:dyDescent="0.25">
      <c r="B185413" s="76"/>
      <c r="C185413" s="75"/>
    </row>
    <row r="185414" spans="2:3" x14ac:dyDescent="0.25">
      <c r="B185414" s="76"/>
      <c r="C185414" s="75"/>
    </row>
    <row r="185415" spans="2:3" x14ac:dyDescent="0.25">
      <c r="B185415" s="76"/>
      <c r="C185415" s="75"/>
    </row>
    <row r="185416" spans="2:3" x14ac:dyDescent="0.25">
      <c r="B185416" s="76"/>
      <c r="C185416" s="75"/>
    </row>
    <row r="185417" spans="2:3" x14ac:dyDescent="0.25">
      <c r="B185417" s="76"/>
      <c r="C185417" s="75"/>
    </row>
    <row r="185418" spans="2:3" x14ac:dyDescent="0.25">
      <c r="B185418" s="76"/>
      <c r="C185418" s="75"/>
    </row>
    <row r="185419" spans="2:3" x14ac:dyDescent="0.25">
      <c r="B185419" s="76"/>
      <c r="C185419" s="75"/>
    </row>
    <row r="185420" spans="2:3" x14ac:dyDescent="0.25">
      <c r="B185420" s="76"/>
      <c r="C185420" s="75"/>
    </row>
    <row r="185421" spans="2:3" x14ac:dyDescent="0.25">
      <c r="B185421" s="76"/>
      <c r="C185421" s="75"/>
    </row>
    <row r="185422" spans="2:3" x14ac:dyDescent="0.25">
      <c r="B185422" s="76"/>
      <c r="C185422" s="75"/>
    </row>
    <row r="185423" spans="2:3" x14ac:dyDescent="0.25">
      <c r="B185423" s="76"/>
      <c r="C185423" s="75"/>
    </row>
    <row r="185533" spans="2:3" x14ac:dyDescent="0.25">
      <c r="B185533" s="76"/>
      <c r="C185533" s="75"/>
    </row>
    <row r="185534" spans="2:3" x14ac:dyDescent="0.25">
      <c r="B185534" s="76"/>
      <c r="C185534" s="75"/>
    </row>
    <row r="185535" spans="2:3" x14ac:dyDescent="0.25">
      <c r="B185535" s="76"/>
      <c r="C185535" s="75"/>
    </row>
    <row r="185536" spans="2:3" x14ac:dyDescent="0.25">
      <c r="B185536" s="76"/>
      <c r="C185536" s="75"/>
    </row>
    <row r="185537" spans="2:3" x14ac:dyDescent="0.25">
      <c r="B185537" s="76"/>
      <c r="C185537" s="75"/>
    </row>
    <row r="185538" spans="2:3" x14ac:dyDescent="0.25">
      <c r="B185538" s="76"/>
      <c r="C185538" s="75"/>
    </row>
    <row r="185539" spans="2:3" x14ac:dyDescent="0.25">
      <c r="B185539" s="76"/>
      <c r="C185539" s="75"/>
    </row>
    <row r="185540" spans="2:3" x14ac:dyDescent="0.25">
      <c r="B185540" s="76"/>
      <c r="C185540" s="75"/>
    </row>
    <row r="185541" spans="2:3" x14ac:dyDescent="0.25">
      <c r="B185541" s="76"/>
      <c r="C185541" s="75"/>
    </row>
    <row r="185542" spans="2:3" x14ac:dyDescent="0.25">
      <c r="B185542" s="76"/>
      <c r="C185542" s="75"/>
    </row>
    <row r="185543" spans="2:3" x14ac:dyDescent="0.25">
      <c r="B185543" s="76"/>
      <c r="C185543" s="75"/>
    </row>
    <row r="185544" spans="2:3" x14ac:dyDescent="0.25">
      <c r="B185544" s="76"/>
      <c r="C185544" s="75"/>
    </row>
    <row r="185545" spans="2:3" x14ac:dyDescent="0.25">
      <c r="B185545" s="76"/>
      <c r="C185545" s="75"/>
    </row>
    <row r="185655" spans="2:3" x14ac:dyDescent="0.25">
      <c r="B185655" s="76"/>
      <c r="C185655" s="75"/>
    </row>
    <row r="185656" spans="2:3" x14ac:dyDescent="0.25">
      <c r="B185656" s="76"/>
      <c r="C185656" s="75"/>
    </row>
    <row r="185657" spans="2:3" x14ac:dyDescent="0.25">
      <c r="B185657" s="76"/>
      <c r="C185657" s="75"/>
    </row>
    <row r="185658" spans="2:3" x14ac:dyDescent="0.25">
      <c r="B185658" s="76"/>
      <c r="C185658" s="75"/>
    </row>
    <row r="185659" spans="2:3" x14ac:dyDescent="0.25">
      <c r="B185659" s="76"/>
      <c r="C185659" s="75"/>
    </row>
    <row r="185660" spans="2:3" x14ac:dyDescent="0.25">
      <c r="B185660" s="76"/>
      <c r="C185660" s="75"/>
    </row>
    <row r="185661" spans="2:3" x14ac:dyDescent="0.25">
      <c r="B185661" s="76"/>
      <c r="C185661" s="75"/>
    </row>
    <row r="185662" spans="2:3" x14ac:dyDescent="0.25">
      <c r="B185662" s="76"/>
      <c r="C185662" s="75"/>
    </row>
    <row r="185663" spans="2:3" x14ac:dyDescent="0.25">
      <c r="B185663" s="76"/>
      <c r="C185663" s="75"/>
    </row>
    <row r="185664" spans="2:3" x14ac:dyDescent="0.25">
      <c r="B185664" s="76"/>
      <c r="C185664" s="75"/>
    </row>
    <row r="185665" spans="2:3" x14ac:dyDescent="0.25">
      <c r="B185665" s="76"/>
      <c r="C185665" s="75"/>
    </row>
    <row r="185666" spans="2:3" x14ac:dyDescent="0.25">
      <c r="B185666" s="76"/>
      <c r="C185666" s="75"/>
    </row>
    <row r="185667" spans="2:3" x14ac:dyDescent="0.25">
      <c r="B185667" s="76"/>
      <c r="C185667" s="75"/>
    </row>
    <row r="185777" spans="2:3" x14ac:dyDescent="0.25">
      <c r="B185777" s="76"/>
      <c r="C185777" s="75"/>
    </row>
    <row r="185778" spans="2:3" x14ac:dyDescent="0.25">
      <c r="B185778" s="76"/>
      <c r="C185778" s="75"/>
    </row>
    <row r="185779" spans="2:3" x14ac:dyDescent="0.25">
      <c r="B185779" s="76"/>
      <c r="C185779" s="75"/>
    </row>
    <row r="185780" spans="2:3" x14ac:dyDescent="0.25">
      <c r="B185780" s="76"/>
      <c r="C185780" s="75"/>
    </row>
    <row r="185781" spans="2:3" x14ac:dyDescent="0.25">
      <c r="B185781" s="76"/>
      <c r="C185781" s="75"/>
    </row>
    <row r="185782" spans="2:3" x14ac:dyDescent="0.25">
      <c r="B185782" s="76"/>
      <c r="C185782" s="75"/>
    </row>
    <row r="185783" spans="2:3" x14ac:dyDescent="0.25">
      <c r="B185783" s="76"/>
      <c r="C185783" s="75"/>
    </row>
    <row r="185784" spans="2:3" x14ac:dyDescent="0.25">
      <c r="B185784" s="76"/>
      <c r="C185784" s="75"/>
    </row>
    <row r="185785" spans="2:3" x14ac:dyDescent="0.25">
      <c r="B185785" s="76"/>
      <c r="C185785" s="75"/>
    </row>
    <row r="185786" spans="2:3" x14ac:dyDescent="0.25">
      <c r="B185786" s="76"/>
      <c r="C185786" s="75"/>
    </row>
    <row r="185787" spans="2:3" x14ac:dyDescent="0.25">
      <c r="B185787" s="76"/>
      <c r="C185787" s="75"/>
    </row>
    <row r="185788" spans="2:3" x14ac:dyDescent="0.25">
      <c r="B185788" s="76"/>
      <c r="C185788" s="75"/>
    </row>
    <row r="185789" spans="2:3" x14ac:dyDescent="0.25">
      <c r="B185789" s="76"/>
      <c r="C185789" s="75"/>
    </row>
    <row r="185899" spans="2:3" x14ac:dyDescent="0.25">
      <c r="B185899" s="76"/>
      <c r="C185899" s="75"/>
    </row>
    <row r="185900" spans="2:3" x14ac:dyDescent="0.25">
      <c r="B185900" s="76"/>
      <c r="C185900" s="75"/>
    </row>
    <row r="185901" spans="2:3" x14ac:dyDescent="0.25">
      <c r="B185901" s="76"/>
      <c r="C185901" s="75"/>
    </row>
    <row r="185902" spans="2:3" x14ac:dyDescent="0.25">
      <c r="B185902" s="76"/>
      <c r="C185902" s="75"/>
    </row>
    <row r="185903" spans="2:3" x14ac:dyDescent="0.25">
      <c r="B185903" s="76"/>
      <c r="C185903" s="75"/>
    </row>
    <row r="185904" spans="2:3" x14ac:dyDescent="0.25">
      <c r="B185904" s="76"/>
      <c r="C185904" s="75"/>
    </row>
    <row r="185905" spans="2:3" x14ac:dyDescent="0.25">
      <c r="B185905" s="76"/>
      <c r="C185905" s="75"/>
    </row>
    <row r="185906" spans="2:3" x14ac:dyDescent="0.25">
      <c r="B185906" s="76"/>
      <c r="C185906" s="75"/>
    </row>
    <row r="185907" spans="2:3" x14ac:dyDescent="0.25">
      <c r="B185907" s="76"/>
      <c r="C185907" s="75"/>
    </row>
    <row r="185908" spans="2:3" x14ac:dyDescent="0.25">
      <c r="B185908" s="76"/>
      <c r="C185908" s="75"/>
    </row>
    <row r="185909" spans="2:3" x14ac:dyDescent="0.25">
      <c r="B185909" s="76"/>
      <c r="C185909" s="75"/>
    </row>
    <row r="185910" spans="2:3" x14ac:dyDescent="0.25">
      <c r="B185910" s="76"/>
      <c r="C185910" s="75"/>
    </row>
    <row r="185911" spans="2:3" x14ac:dyDescent="0.25">
      <c r="B185911" s="76"/>
      <c r="C185911" s="75"/>
    </row>
    <row r="186021" spans="2:3" x14ac:dyDescent="0.25">
      <c r="B186021" s="76"/>
      <c r="C186021" s="75"/>
    </row>
    <row r="186022" spans="2:3" x14ac:dyDescent="0.25">
      <c r="B186022" s="76"/>
      <c r="C186022" s="75"/>
    </row>
    <row r="186023" spans="2:3" x14ac:dyDescent="0.25">
      <c r="B186023" s="76"/>
      <c r="C186023" s="75"/>
    </row>
    <row r="186024" spans="2:3" x14ac:dyDescent="0.25">
      <c r="B186024" s="76"/>
      <c r="C186024" s="75"/>
    </row>
    <row r="186025" spans="2:3" x14ac:dyDescent="0.25">
      <c r="B186025" s="76"/>
      <c r="C186025" s="75"/>
    </row>
    <row r="186026" spans="2:3" x14ac:dyDescent="0.25">
      <c r="B186026" s="76"/>
      <c r="C186026" s="75"/>
    </row>
    <row r="186027" spans="2:3" x14ac:dyDescent="0.25">
      <c r="B186027" s="76"/>
      <c r="C186027" s="75"/>
    </row>
    <row r="186028" spans="2:3" x14ac:dyDescent="0.25">
      <c r="B186028" s="76"/>
      <c r="C186028" s="75"/>
    </row>
    <row r="186029" spans="2:3" x14ac:dyDescent="0.25">
      <c r="B186029" s="76"/>
      <c r="C186029" s="75"/>
    </row>
    <row r="186030" spans="2:3" x14ac:dyDescent="0.25">
      <c r="B186030" s="76"/>
      <c r="C186030" s="75"/>
    </row>
    <row r="186031" spans="2:3" x14ac:dyDescent="0.25">
      <c r="B186031" s="76"/>
      <c r="C186031" s="75"/>
    </row>
    <row r="186032" spans="2:3" x14ac:dyDescent="0.25">
      <c r="B186032" s="76"/>
      <c r="C186032" s="75"/>
    </row>
    <row r="186033" spans="2:3" x14ac:dyDescent="0.25">
      <c r="B186033" s="76"/>
      <c r="C186033" s="75"/>
    </row>
    <row r="186143" spans="2:3" x14ac:dyDescent="0.25">
      <c r="B186143" s="76"/>
      <c r="C186143" s="75"/>
    </row>
    <row r="186144" spans="2:3" x14ac:dyDescent="0.25">
      <c r="B186144" s="76"/>
      <c r="C186144" s="75"/>
    </row>
    <row r="186145" spans="2:3" x14ac:dyDescent="0.25">
      <c r="B186145" s="76"/>
      <c r="C186145" s="75"/>
    </row>
    <row r="186146" spans="2:3" x14ac:dyDescent="0.25">
      <c r="B186146" s="76"/>
      <c r="C186146" s="75"/>
    </row>
    <row r="186147" spans="2:3" x14ac:dyDescent="0.25">
      <c r="B186147" s="76"/>
      <c r="C186147" s="75"/>
    </row>
    <row r="186148" spans="2:3" x14ac:dyDescent="0.25">
      <c r="B186148" s="76"/>
      <c r="C186148" s="75"/>
    </row>
    <row r="186149" spans="2:3" x14ac:dyDescent="0.25">
      <c r="B186149" s="76"/>
      <c r="C186149" s="75"/>
    </row>
    <row r="186150" spans="2:3" x14ac:dyDescent="0.25">
      <c r="B186150" s="76"/>
      <c r="C186150" s="75"/>
    </row>
    <row r="186151" spans="2:3" x14ac:dyDescent="0.25">
      <c r="B186151" s="76"/>
      <c r="C186151" s="75"/>
    </row>
    <row r="186152" spans="2:3" x14ac:dyDescent="0.25">
      <c r="B186152" s="76"/>
      <c r="C186152" s="75"/>
    </row>
    <row r="186153" spans="2:3" x14ac:dyDescent="0.25">
      <c r="B186153" s="76"/>
      <c r="C186153" s="75"/>
    </row>
    <row r="186154" spans="2:3" x14ac:dyDescent="0.25">
      <c r="B186154" s="76"/>
      <c r="C186154" s="75"/>
    </row>
    <row r="186155" spans="2:3" x14ac:dyDescent="0.25">
      <c r="B186155" s="76"/>
      <c r="C186155" s="75"/>
    </row>
    <row r="186265" spans="2:3" x14ac:dyDescent="0.25">
      <c r="B186265" s="76"/>
      <c r="C186265" s="75"/>
    </row>
    <row r="186266" spans="2:3" x14ac:dyDescent="0.25">
      <c r="B186266" s="76"/>
      <c r="C186266" s="75"/>
    </row>
    <row r="186267" spans="2:3" x14ac:dyDescent="0.25">
      <c r="B186267" s="76"/>
      <c r="C186267" s="75"/>
    </row>
    <row r="186268" spans="2:3" x14ac:dyDescent="0.25">
      <c r="B186268" s="76"/>
      <c r="C186268" s="75"/>
    </row>
    <row r="186269" spans="2:3" x14ac:dyDescent="0.25">
      <c r="B186269" s="76"/>
      <c r="C186269" s="75"/>
    </row>
    <row r="186270" spans="2:3" x14ac:dyDescent="0.25">
      <c r="B186270" s="76"/>
      <c r="C186270" s="75"/>
    </row>
    <row r="186271" spans="2:3" x14ac:dyDescent="0.25">
      <c r="B186271" s="76"/>
      <c r="C186271" s="75"/>
    </row>
    <row r="186272" spans="2:3" x14ac:dyDescent="0.25">
      <c r="B186272" s="76"/>
      <c r="C186272" s="75"/>
    </row>
    <row r="186273" spans="2:3" x14ac:dyDescent="0.25">
      <c r="B186273" s="76"/>
      <c r="C186273" s="75"/>
    </row>
    <row r="186274" spans="2:3" x14ac:dyDescent="0.25">
      <c r="B186274" s="76"/>
      <c r="C186274" s="75"/>
    </row>
    <row r="186275" spans="2:3" x14ac:dyDescent="0.25">
      <c r="B186275" s="76"/>
      <c r="C186275" s="75"/>
    </row>
    <row r="186276" spans="2:3" x14ac:dyDescent="0.25">
      <c r="B186276" s="76"/>
      <c r="C186276" s="75"/>
    </row>
    <row r="186277" spans="2:3" x14ac:dyDescent="0.25">
      <c r="B186277" s="76"/>
      <c r="C186277" s="75"/>
    </row>
    <row r="186387" spans="2:3" x14ac:dyDescent="0.25">
      <c r="B186387" s="76"/>
      <c r="C186387" s="75"/>
    </row>
    <row r="186388" spans="2:3" x14ac:dyDescent="0.25">
      <c r="B186388" s="76"/>
      <c r="C186388" s="75"/>
    </row>
    <row r="186389" spans="2:3" x14ac:dyDescent="0.25">
      <c r="B186389" s="76"/>
      <c r="C186389" s="75"/>
    </row>
    <row r="186390" spans="2:3" x14ac:dyDescent="0.25">
      <c r="B186390" s="76"/>
      <c r="C186390" s="75"/>
    </row>
    <row r="186391" spans="2:3" x14ac:dyDescent="0.25">
      <c r="B186391" s="76"/>
      <c r="C186391" s="75"/>
    </row>
    <row r="186392" spans="2:3" x14ac:dyDescent="0.25">
      <c r="B186392" s="76"/>
      <c r="C186392" s="75"/>
    </row>
    <row r="186393" spans="2:3" x14ac:dyDescent="0.25">
      <c r="B186393" s="76"/>
      <c r="C186393" s="75"/>
    </row>
    <row r="186394" spans="2:3" x14ac:dyDescent="0.25">
      <c r="B186394" s="76"/>
      <c r="C186394" s="75"/>
    </row>
    <row r="186395" spans="2:3" x14ac:dyDescent="0.25">
      <c r="B186395" s="76"/>
      <c r="C186395" s="75"/>
    </row>
    <row r="186396" spans="2:3" x14ac:dyDescent="0.25">
      <c r="B186396" s="76"/>
      <c r="C186396" s="75"/>
    </row>
    <row r="186397" spans="2:3" x14ac:dyDescent="0.25">
      <c r="B186397" s="76"/>
      <c r="C186397" s="75"/>
    </row>
    <row r="186398" spans="2:3" x14ac:dyDescent="0.25">
      <c r="B186398" s="76"/>
      <c r="C186398" s="75"/>
    </row>
    <row r="186399" spans="2:3" x14ac:dyDescent="0.25">
      <c r="B186399" s="76"/>
      <c r="C186399" s="75"/>
    </row>
    <row r="186509" spans="2:3" x14ac:dyDescent="0.25">
      <c r="B186509" s="76"/>
      <c r="C186509" s="75"/>
    </row>
    <row r="186510" spans="2:3" x14ac:dyDescent="0.25">
      <c r="B186510" s="76"/>
      <c r="C186510" s="75"/>
    </row>
    <row r="186511" spans="2:3" x14ac:dyDescent="0.25">
      <c r="B186511" s="76"/>
      <c r="C186511" s="75"/>
    </row>
    <row r="186512" spans="2:3" x14ac:dyDescent="0.25">
      <c r="B186512" s="76"/>
      <c r="C186512" s="75"/>
    </row>
    <row r="186513" spans="2:3" x14ac:dyDescent="0.25">
      <c r="B186513" s="76"/>
      <c r="C186513" s="75"/>
    </row>
    <row r="186514" spans="2:3" x14ac:dyDescent="0.25">
      <c r="B186514" s="76"/>
      <c r="C186514" s="75"/>
    </row>
    <row r="186515" spans="2:3" x14ac:dyDescent="0.25">
      <c r="B186515" s="76"/>
      <c r="C186515" s="75"/>
    </row>
    <row r="186516" spans="2:3" x14ac:dyDescent="0.25">
      <c r="B186516" s="76"/>
      <c r="C186516" s="75"/>
    </row>
    <row r="186517" spans="2:3" x14ac:dyDescent="0.25">
      <c r="B186517" s="76"/>
      <c r="C186517" s="75"/>
    </row>
    <row r="186518" spans="2:3" x14ac:dyDescent="0.25">
      <c r="B186518" s="76"/>
      <c r="C186518" s="75"/>
    </row>
    <row r="186519" spans="2:3" x14ac:dyDescent="0.25">
      <c r="B186519" s="76"/>
      <c r="C186519" s="75"/>
    </row>
    <row r="186520" spans="2:3" x14ac:dyDescent="0.25">
      <c r="B186520" s="76"/>
      <c r="C186520" s="75"/>
    </row>
    <row r="186521" spans="2:3" x14ac:dyDescent="0.25">
      <c r="B186521" s="76"/>
      <c r="C186521" s="75"/>
    </row>
    <row r="186631" spans="2:3" x14ac:dyDescent="0.25">
      <c r="B186631" s="76"/>
      <c r="C186631" s="75"/>
    </row>
    <row r="186632" spans="2:3" x14ac:dyDescent="0.25">
      <c r="B186632" s="76"/>
      <c r="C186632" s="75"/>
    </row>
    <row r="186633" spans="2:3" x14ac:dyDescent="0.25">
      <c r="B186633" s="76"/>
      <c r="C186633" s="75"/>
    </row>
    <row r="186634" spans="2:3" x14ac:dyDescent="0.25">
      <c r="B186634" s="76"/>
      <c r="C186634" s="75"/>
    </row>
    <row r="186635" spans="2:3" x14ac:dyDescent="0.25">
      <c r="B186635" s="76"/>
      <c r="C186635" s="75"/>
    </row>
    <row r="186636" spans="2:3" x14ac:dyDescent="0.25">
      <c r="B186636" s="76"/>
      <c r="C186636" s="75"/>
    </row>
    <row r="186637" spans="2:3" x14ac:dyDescent="0.25">
      <c r="B186637" s="76"/>
      <c r="C186637" s="75"/>
    </row>
    <row r="186638" spans="2:3" x14ac:dyDescent="0.25">
      <c r="B186638" s="76"/>
      <c r="C186638" s="75"/>
    </row>
    <row r="186639" spans="2:3" x14ac:dyDescent="0.25">
      <c r="B186639" s="76"/>
      <c r="C186639" s="75"/>
    </row>
    <row r="186640" spans="2:3" x14ac:dyDescent="0.25">
      <c r="B186640" s="76"/>
      <c r="C186640" s="75"/>
    </row>
    <row r="186641" spans="2:3" x14ac:dyDescent="0.25">
      <c r="B186641" s="76"/>
      <c r="C186641" s="75"/>
    </row>
    <row r="186642" spans="2:3" x14ac:dyDescent="0.25">
      <c r="B186642" s="76"/>
      <c r="C186642" s="75"/>
    </row>
    <row r="186643" spans="2:3" x14ac:dyDescent="0.25">
      <c r="B186643" s="76"/>
      <c r="C186643" s="75"/>
    </row>
    <row r="186753" spans="2:3" x14ac:dyDescent="0.25">
      <c r="B186753" s="76"/>
      <c r="C186753" s="75"/>
    </row>
    <row r="186754" spans="2:3" x14ac:dyDescent="0.25">
      <c r="B186754" s="76"/>
      <c r="C186754" s="75"/>
    </row>
    <row r="186755" spans="2:3" x14ac:dyDescent="0.25">
      <c r="B186755" s="76"/>
      <c r="C186755" s="75"/>
    </row>
    <row r="186756" spans="2:3" x14ac:dyDescent="0.25">
      <c r="B186756" s="76"/>
      <c r="C186756" s="75"/>
    </row>
    <row r="186757" spans="2:3" x14ac:dyDescent="0.25">
      <c r="B186757" s="76"/>
      <c r="C186757" s="75"/>
    </row>
    <row r="186758" spans="2:3" x14ac:dyDescent="0.25">
      <c r="B186758" s="76"/>
      <c r="C186758" s="75"/>
    </row>
    <row r="186759" spans="2:3" x14ac:dyDescent="0.25">
      <c r="B186759" s="76"/>
      <c r="C186759" s="75"/>
    </row>
    <row r="186760" spans="2:3" x14ac:dyDescent="0.25">
      <c r="B186760" s="76"/>
      <c r="C186760" s="75"/>
    </row>
    <row r="186761" spans="2:3" x14ac:dyDescent="0.25">
      <c r="B186761" s="76"/>
      <c r="C186761" s="75"/>
    </row>
    <row r="186762" spans="2:3" x14ac:dyDescent="0.25">
      <c r="B186762" s="76"/>
      <c r="C186762" s="75"/>
    </row>
    <row r="186763" spans="2:3" x14ac:dyDescent="0.25">
      <c r="B186763" s="76"/>
      <c r="C186763" s="75"/>
    </row>
    <row r="186764" spans="2:3" x14ac:dyDescent="0.25">
      <c r="B186764" s="76"/>
      <c r="C186764" s="75"/>
    </row>
    <row r="186765" spans="2:3" x14ac:dyDescent="0.25">
      <c r="B186765" s="76"/>
      <c r="C186765" s="75"/>
    </row>
    <row r="186875" spans="2:3" x14ac:dyDescent="0.25">
      <c r="B186875" s="76"/>
      <c r="C186875" s="75"/>
    </row>
    <row r="186876" spans="2:3" x14ac:dyDescent="0.25">
      <c r="B186876" s="76"/>
      <c r="C186876" s="75"/>
    </row>
    <row r="186877" spans="2:3" x14ac:dyDescent="0.25">
      <c r="B186877" s="76"/>
      <c r="C186877" s="75"/>
    </row>
    <row r="186878" spans="2:3" x14ac:dyDescent="0.25">
      <c r="B186878" s="76"/>
      <c r="C186878" s="75"/>
    </row>
    <row r="186879" spans="2:3" x14ac:dyDescent="0.25">
      <c r="B186879" s="76"/>
      <c r="C186879" s="75"/>
    </row>
    <row r="186880" spans="2:3" x14ac:dyDescent="0.25">
      <c r="B186880" s="76"/>
      <c r="C186880" s="75"/>
    </row>
    <row r="186881" spans="2:3" x14ac:dyDescent="0.25">
      <c r="B186881" s="76"/>
      <c r="C186881" s="75"/>
    </row>
    <row r="186882" spans="2:3" x14ac:dyDescent="0.25">
      <c r="B186882" s="76"/>
      <c r="C186882" s="75"/>
    </row>
    <row r="186883" spans="2:3" x14ac:dyDescent="0.25">
      <c r="B186883" s="76"/>
      <c r="C186883" s="75"/>
    </row>
    <row r="186884" spans="2:3" x14ac:dyDescent="0.25">
      <c r="B186884" s="76"/>
      <c r="C186884" s="75"/>
    </row>
    <row r="186885" spans="2:3" x14ac:dyDescent="0.25">
      <c r="B186885" s="76"/>
      <c r="C186885" s="75"/>
    </row>
    <row r="186886" spans="2:3" x14ac:dyDescent="0.25">
      <c r="B186886" s="76"/>
      <c r="C186886" s="75"/>
    </row>
    <row r="186887" spans="2:3" x14ac:dyDescent="0.25">
      <c r="B186887" s="76"/>
      <c r="C186887" s="75"/>
    </row>
    <row r="186997" spans="2:3" x14ac:dyDescent="0.25">
      <c r="B186997" s="76"/>
      <c r="C186997" s="75"/>
    </row>
    <row r="186998" spans="2:3" x14ac:dyDescent="0.25">
      <c r="B186998" s="76"/>
      <c r="C186998" s="75"/>
    </row>
    <row r="186999" spans="2:3" x14ac:dyDescent="0.25">
      <c r="B186999" s="76"/>
      <c r="C186999" s="75"/>
    </row>
    <row r="187000" spans="2:3" x14ac:dyDescent="0.25">
      <c r="B187000" s="76"/>
      <c r="C187000" s="75"/>
    </row>
    <row r="187001" spans="2:3" x14ac:dyDescent="0.25">
      <c r="B187001" s="76"/>
      <c r="C187001" s="75"/>
    </row>
    <row r="187002" spans="2:3" x14ac:dyDescent="0.25">
      <c r="B187002" s="76"/>
      <c r="C187002" s="75"/>
    </row>
    <row r="187003" spans="2:3" x14ac:dyDescent="0.25">
      <c r="B187003" s="76"/>
      <c r="C187003" s="75"/>
    </row>
    <row r="187004" spans="2:3" x14ac:dyDescent="0.25">
      <c r="B187004" s="76"/>
      <c r="C187004" s="75"/>
    </row>
    <row r="187005" spans="2:3" x14ac:dyDescent="0.25">
      <c r="B187005" s="76"/>
      <c r="C187005" s="75"/>
    </row>
    <row r="187006" spans="2:3" x14ac:dyDescent="0.25">
      <c r="B187006" s="76"/>
      <c r="C187006" s="75"/>
    </row>
    <row r="187007" spans="2:3" x14ac:dyDescent="0.25">
      <c r="B187007" s="76"/>
      <c r="C187007" s="75"/>
    </row>
    <row r="187008" spans="2:3" x14ac:dyDescent="0.25">
      <c r="B187008" s="76"/>
      <c r="C187008" s="75"/>
    </row>
    <row r="187009" spans="2:3" x14ac:dyDescent="0.25">
      <c r="B187009" s="76"/>
      <c r="C187009" s="75"/>
    </row>
    <row r="187119" spans="2:3" x14ac:dyDescent="0.25">
      <c r="B187119" s="76"/>
      <c r="C187119" s="75"/>
    </row>
    <row r="187120" spans="2:3" x14ac:dyDescent="0.25">
      <c r="B187120" s="76"/>
      <c r="C187120" s="75"/>
    </row>
    <row r="187121" spans="2:3" x14ac:dyDescent="0.25">
      <c r="B187121" s="76"/>
      <c r="C187121" s="75"/>
    </row>
    <row r="187122" spans="2:3" x14ac:dyDescent="0.25">
      <c r="B187122" s="76"/>
      <c r="C187122" s="75"/>
    </row>
    <row r="187123" spans="2:3" x14ac:dyDescent="0.25">
      <c r="B187123" s="76"/>
      <c r="C187123" s="75"/>
    </row>
    <row r="187124" spans="2:3" x14ac:dyDescent="0.25">
      <c r="B187124" s="76"/>
      <c r="C187124" s="75"/>
    </row>
    <row r="187125" spans="2:3" x14ac:dyDescent="0.25">
      <c r="B187125" s="76"/>
      <c r="C187125" s="75"/>
    </row>
    <row r="187126" spans="2:3" x14ac:dyDescent="0.25">
      <c r="B187126" s="76"/>
      <c r="C187126" s="75"/>
    </row>
    <row r="187127" spans="2:3" x14ac:dyDescent="0.25">
      <c r="B187127" s="76"/>
      <c r="C187127" s="75"/>
    </row>
    <row r="187128" spans="2:3" x14ac:dyDescent="0.25">
      <c r="B187128" s="76"/>
      <c r="C187128" s="75"/>
    </row>
    <row r="187129" spans="2:3" x14ac:dyDescent="0.25">
      <c r="B187129" s="76"/>
      <c r="C187129" s="75"/>
    </row>
    <row r="187130" spans="2:3" x14ac:dyDescent="0.25">
      <c r="B187130" s="76"/>
      <c r="C187130" s="75"/>
    </row>
    <row r="187131" spans="2:3" x14ac:dyDescent="0.25">
      <c r="B187131" s="76"/>
      <c r="C187131" s="75"/>
    </row>
    <row r="187241" spans="2:3" x14ac:dyDescent="0.25">
      <c r="B187241" s="76"/>
      <c r="C187241" s="75"/>
    </row>
    <row r="187242" spans="2:3" x14ac:dyDescent="0.25">
      <c r="B187242" s="76"/>
      <c r="C187242" s="75"/>
    </row>
    <row r="187243" spans="2:3" x14ac:dyDescent="0.25">
      <c r="B187243" s="76"/>
      <c r="C187243" s="75"/>
    </row>
    <row r="187244" spans="2:3" x14ac:dyDescent="0.25">
      <c r="B187244" s="76"/>
      <c r="C187244" s="75"/>
    </row>
    <row r="187245" spans="2:3" x14ac:dyDescent="0.25">
      <c r="B187245" s="76"/>
      <c r="C187245" s="75"/>
    </row>
    <row r="187246" spans="2:3" x14ac:dyDescent="0.25">
      <c r="B187246" s="76"/>
      <c r="C187246" s="75"/>
    </row>
    <row r="187247" spans="2:3" x14ac:dyDescent="0.25">
      <c r="B187247" s="76"/>
      <c r="C187247" s="75"/>
    </row>
    <row r="187248" spans="2:3" x14ac:dyDescent="0.25">
      <c r="B187248" s="76"/>
      <c r="C187248" s="75"/>
    </row>
    <row r="187249" spans="2:3" x14ac:dyDescent="0.25">
      <c r="B187249" s="76"/>
      <c r="C187249" s="75"/>
    </row>
    <row r="187250" spans="2:3" x14ac:dyDescent="0.25">
      <c r="B187250" s="76"/>
      <c r="C187250" s="75"/>
    </row>
    <row r="187251" spans="2:3" x14ac:dyDescent="0.25">
      <c r="B187251" s="76"/>
      <c r="C187251" s="75"/>
    </row>
    <row r="187252" spans="2:3" x14ac:dyDescent="0.25">
      <c r="B187252" s="76"/>
      <c r="C187252" s="75"/>
    </row>
    <row r="187253" spans="2:3" x14ac:dyDescent="0.25">
      <c r="B187253" s="76"/>
      <c r="C187253" s="75"/>
    </row>
    <row r="187363" spans="2:3" x14ac:dyDescent="0.25">
      <c r="B187363" s="76"/>
      <c r="C187363" s="75"/>
    </row>
    <row r="187364" spans="2:3" x14ac:dyDescent="0.25">
      <c r="B187364" s="76"/>
      <c r="C187364" s="75"/>
    </row>
    <row r="187365" spans="2:3" x14ac:dyDescent="0.25">
      <c r="B187365" s="76"/>
      <c r="C187365" s="75"/>
    </row>
    <row r="187366" spans="2:3" x14ac:dyDescent="0.25">
      <c r="B187366" s="76"/>
      <c r="C187366" s="75"/>
    </row>
    <row r="187367" spans="2:3" x14ac:dyDescent="0.25">
      <c r="B187367" s="76"/>
      <c r="C187367" s="75"/>
    </row>
    <row r="187368" spans="2:3" x14ac:dyDescent="0.25">
      <c r="B187368" s="76"/>
      <c r="C187368" s="75"/>
    </row>
    <row r="187369" spans="2:3" x14ac:dyDescent="0.25">
      <c r="B187369" s="76"/>
      <c r="C187369" s="75"/>
    </row>
    <row r="187370" spans="2:3" x14ac:dyDescent="0.25">
      <c r="B187370" s="76"/>
      <c r="C187370" s="75"/>
    </row>
    <row r="187371" spans="2:3" x14ac:dyDescent="0.25">
      <c r="B187371" s="76"/>
      <c r="C187371" s="75"/>
    </row>
    <row r="187372" spans="2:3" x14ac:dyDescent="0.25">
      <c r="B187372" s="76"/>
      <c r="C187372" s="75"/>
    </row>
    <row r="187373" spans="2:3" x14ac:dyDescent="0.25">
      <c r="B187373" s="76"/>
      <c r="C187373" s="75"/>
    </row>
    <row r="187374" spans="2:3" x14ac:dyDescent="0.25">
      <c r="B187374" s="76"/>
      <c r="C187374" s="75"/>
    </row>
    <row r="187375" spans="2:3" x14ac:dyDescent="0.25">
      <c r="B187375" s="76"/>
      <c r="C187375" s="75"/>
    </row>
    <row r="187485" spans="2:3" x14ac:dyDescent="0.25">
      <c r="B187485" s="76"/>
      <c r="C187485" s="75"/>
    </row>
    <row r="187486" spans="2:3" x14ac:dyDescent="0.25">
      <c r="B187486" s="76"/>
      <c r="C187486" s="75"/>
    </row>
    <row r="187487" spans="2:3" x14ac:dyDescent="0.25">
      <c r="B187487" s="76"/>
      <c r="C187487" s="75"/>
    </row>
    <row r="187488" spans="2:3" x14ac:dyDescent="0.25">
      <c r="B187488" s="76"/>
      <c r="C187488" s="75"/>
    </row>
    <row r="187489" spans="2:3" x14ac:dyDescent="0.25">
      <c r="B187489" s="76"/>
      <c r="C187489" s="75"/>
    </row>
    <row r="187490" spans="2:3" x14ac:dyDescent="0.25">
      <c r="B187490" s="76"/>
      <c r="C187490" s="75"/>
    </row>
    <row r="187491" spans="2:3" x14ac:dyDescent="0.25">
      <c r="B187491" s="76"/>
      <c r="C187491" s="75"/>
    </row>
    <row r="187492" spans="2:3" x14ac:dyDescent="0.25">
      <c r="B187492" s="76"/>
      <c r="C187492" s="75"/>
    </row>
    <row r="187493" spans="2:3" x14ac:dyDescent="0.25">
      <c r="B187493" s="76"/>
      <c r="C187493" s="75"/>
    </row>
    <row r="187494" spans="2:3" x14ac:dyDescent="0.25">
      <c r="B187494" s="76"/>
      <c r="C187494" s="75"/>
    </row>
    <row r="187495" spans="2:3" x14ac:dyDescent="0.25">
      <c r="B187495" s="76"/>
      <c r="C187495" s="75"/>
    </row>
    <row r="187496" spans="2:3" x14ac:dyDescent="0.25">
      <c r="B187496" s="76"/>
      <c r="C187496" s="75"/>
    </row>
    <row r="187497" spans="2:3" x14ac:dyDescent="0.25">
      <c r="B187497" s="76"/>
      <c r="C187497" s="75"/>
    </row>
    <row r="187607" spans="2:3" x14ac:dyDescent="0.25">
      <c r="B187607" s="76"/>
      <c r="C187607" s="75"/>
    </row>
    <row r="187608" spans="2:3" x14ac:dyDescent="0.25">
      <c r="B187608" s="76"/>
      <c r="C187608" s="75"/>
    </row>
    <row r="187609" spans="2:3" x14ac:dyDescent="0.25">
      <c r="B187609" s="76"/>
      <c r="C187609" s="75"/>
    </row>
    <row r="187610" spans="2:3" x14ac:dyDescent="0.25">
      <c r="B187610" s="76"/>
      <c r="C187610" s="75"/>
    </row>
    <row r="187611" spans="2:3" x14ac:dyDescent="0.25">
      <c r="B187611" s="76"/>
      <c r="C187611" s="75"/>
    </row>
    <row r="187612" spans="2:3" x14ac:dyDescent="0.25">
      <c r="B187612" s="76"/>
      <c r="C187612" s="75"/>
    </row>
    <row r="187613" spans="2:3" x14ac:dyDescent="0.25">
      <c r="B187613" s="76"/>
      <c r="C187613" s="75"/>
    </row>
    <row r="187614" spans="2:3" x14ac:dyDescent="0.25">
      <c r="B187614" s="76"/>
      <c r="C187614" s="75"/>
    </row>
    <row r="187615" spans="2:3" x14ac:dyDescent="0.25">
      <c r="B187615" s="76"/>
      <c r="C187615" s="75"/>
    </row>
    <row r="187616" spans="2:3" x14ac:dyDescent="0.25">
      <c r="B187616" s="76"/>
      <c r="C187616" s="75"/>
    </row>
    <row r="187617" spans="2:3" x14ac:dyDescent="0.25">
      <c r="B187617" s="76"/>
      <c r="C187617" s="75"/>
    </row>
    <row r="187618" spans="2:3" x14ac:dyDescent="0.25">
      <c r="B187618" s="76"/>
      <c r="C187618" s="75"/>
    </row>
    <row r="187619" spans="2:3" x14ac:dyDescent="0.25">
      <c r="B187619" s="76"/>
      <c r="C187619" s="75"/>
    </row>
    <row r="187729" spans="2:3" x14ac:dyDescent="0.25">
      <c r="B187729" s="76"/>
      <c r="C187729" s="75"/>
    </row>
    <row r="187730" spans="2:3" x14ac:dyDescent="0.25">
      <c r="B187730" s="76"/>
      <c r="C187730" s="75"/>
    </row>
    <row r="187731" spans="2:3" x14ac:dyDescent="0.25">
      <c r="B187731" s="76"/>
      <c r="C187731" s="75"/>
    </row>
    <row r="187732" spans="2:3" x14ac:dyDescent="0.25">
      <c r="B187732" s="76"/>
      <c r="C187732" s="75"/>
    </row>
    <row r="187733" spans="2:3" x14ac:dyDescent="0.25">
      <c r="B187733" s="76"/>
      <c r="C187733" s="75"/>
    </row>
    <row r="187734" spans="2:3" x14ac:dyDescent="0.25">
      <c r="B187734" s="76"/>
      <c r="C187734" s="75"/>
    </row>
    <row r="187735" spans="2:3" x14ac:dyDescent="0.25">
      <c r="B187735" s="76"/>
      <c r="C187735" s="75"/>
    </row>
    <row r="187736" spans="2:3" x14ac:dyDescent="0.25">
      <c r="B187736" s="76"/>
      <c r="C187736" s="75"/>
    </row>
    <row r="187737" spans="2:3" x14ac:dyDescent="0.25">
      <c r="B187737" s="76"/>
      <c r="C187737" s="75"/>
    </row>
    <row r="187738" spans="2:3" x14ac:dyDescent="0.25">
      <c r="B187738" s="76"/>
      <c r="C187738" s="75"/>
    </row>
    <row r="187739" spans="2:3" x14ac:dyDescent="0.25">
      <c r="B187739" s="76"/>
      <c r="C187739" s="75"/>
    </row>
    <row r="187740" spans="2:3" x14ac:dyDescent="0.25">
      <c r="B187740" s="76"/>
      <c r="C187740" s="75"/>
    </row>
    <row r="187741" spans="2:3" x14ac:dyDescent="0.25">
      <c r="B187741" s="76"/>
      <c r="C187741" s="75"/>
    </row>
    <row r="187851" spans="2:3" x14ac:dyDescent="0.25">
      <c r="B187851" s="76"/>
      <c r="C187851" s="75"/>
    </row>
    <row r="187852" spans="2:3" x14ac:dyDescent="0.25">
      <c r="B187852" s="76"/>
      <c r="C187852" s="75"/>
    </row>
    <row r="187853" spans="2:3" x14ac:dyDescent="0.25">
      <c r="B187853" s="76"/>
      <c r="C187853" s="75"/>
    </row>
    <row r="187854" spans="2:3" x14ac:dyDescent="0.25">
      <c r="B187854" s="76"/>
      <c r="C187854" s="75"/>
    </row>
    <row r="187855" spans="2:3" x14ac:dyDescent="0.25">
      <c r="B187855" s="76"/>
      <c r="C187855" s="75"/>
    </row>
    <row r="187856" spans="2:3" x14ac:dyDescent="0.25">
      <c r="B187856" s="76"/>
      <c r="C187856" s="75"/>
    </row>
    <row r="187857" spans="2:3" x14ac:dyDescent="0.25">
      <c r="B187857" s="76"/>
      <c r="C187857" s="75"/>
    </row>
    <row r="187858" spans="2:3" x14ac:dyDescent="0.25">
      <c r="B187858" s="76"/>
      <c r="C187858" s="75"/>
    </row>
    <row r="187859" spans="2:3" x14ac:dyDescent="0.25">
      <c r="B187859" s="76"/>
      <c r="C187859" s="75"/>
    </row>
    <row r="187860" spans="2:3" x14ac:dyDescent="0.25">
      <c r="B187860" s="76"/>
      <c r="C187860" s="75"/>
    </row>
    <row r="187861" spans="2:3" x14ac:dyDescent="0.25">
      <c r="B187861" s="76"/>
      <c r="C187861" s="75"/>
    </row>
    <row r="187862" spans="2:3" x14ac:dyDescent="0.25">
      <c r="B187862" s="76"/>
      <c r="C187862" s="75"/>
    </row>
    <row r="187863" spans="2:3" x14ac:dyDescent="0.25">
      <c r="B187863" s="76"/>
      <c r="C187863" s="75"/>
    </row>
    <row r="187973" spans="2:3" x14ac:dyDescent="0.25">
      <c r="B187973" s="76"/>
      <c r="C187973" s="75"/>
    </row>
    <row r="187974" spans="2:3" x14ac:dyDescent="0.25">
      <c r="B187974" s="76"/>
      <c r="C187974" s="75"/>
    </row>
    <row r="187975" spans="2:3" x14ac:dyDescent="0.25">
      <c r="B187975" s="76"/>
      <c r="C187975" s="75"/>
    </row>
    <row r="187976" spans="2:3" x14ac:dyDescent="0.25">
      <c r="B187976" s="76"/>
      <c r="C187976" s="75"/>
    </row>
    <row r="187977" spans="2:3" x14ac:dyDescent="0.25">
      <c r="B187977" s="76"/>
      <c r="C187977" s="75"/>
    </row>
    <row r="187978" spans="2:3" x14ac:dyDescent="0.25">
      <c r="B187978" s="76"/>
      <c r="C187978" s="75"/>
    </row>
    <row r="187979" spans="2:3" x14ac:dyDescent="0.25">
      <c r="B187979" s="76"/>
      <c r="C187979" s="75"/>
    </row>
    <row r="187980" spans="2:3" x14ac:dyDescent="0.25">
      <c r="B187980" s="76"/>
      <c r="C187980" s="75"/>
    </row>
    <row r="187981" spans="2:3" x14ac:dyDescent="0.25">
      <c r="B187981" s="76"/>
      <c r="C187981" s="75"/>
    </row>
    <row r="187982" spans="2:3" x14ac:dyDescent="0.25">
      <c r="B187982" s="76"/>
      <c r="C187982" s="75"/>
    </row>
    <row r="187983" spans="2:3" x14ac:dyDescent="0.25">
      <c r="B187983" s="76"/>
      <c r="C187983" s="75"/>
    </row>
    <row r="187984" spans="2:3" x14ac:dyDescent="0.25">
      <c r="B187984" s="76"/>
      <c r="C187984" s="75"/>
    </row>
    <row r="187985" spans="2:3" x14ac:dyDescent="0.25">
      <c r="B187985" s="76"/>
      <c r="C187985" s="75"/>
    </row>
    <row r="188095" spans="2:3" x14ac:dyDescent="0.25">
      <c r="B188095" s="76"/>
      <c r="C188095" s="75"/>
    </row>
    <row r="188096" spans="2:3" x14ac:dyDescent="0.25">
      <c r="B188096" s="76"/>
      <c r="C188096" s="75"/>
    </row>
    <row r="188097" spans="2:3" x14ac:dyDescent="0.25">
      <c r="B188097" s="76"/>
      <c r="C188097" s="75"/>
    </row>
    <row r="188098" spans="2:3" x14ac:dyDescent="0.25">
      <c r="B188098" s="76"/>
      <c r="C188098" s="75"/>
    </row>
    <row r="188099" spans="2:3" x14ac:dyDescent="0.25">
      <c r="B188099" s="76"/>
      <c r="C188099" s="75"/>
    </row>
    <row r="188100" spans="2:3" x14ac:dyDescent="0.25">
      <c r="B188100" s="76"/>
      <c r="C188100" s="75"/>
    </row>
    <row r="188101" spans="2:3" x14ac:dyDescent="0.25">
      <c r="B188101" s="76"/>
      <c r="C188101" s="75"/>
    </row>
    <row r="188102" spans="2:3" x14ac:dyDescent="0.25">
      <c r="B188102" s="76"/>
      <c r="C188102" s="75"/>
    </row>
    <row r="188103" spans="2:3" x14ac:dyDescent="0.25">
      <c r="B188103" s="76"/>
      <c r="C188103" s="75"/>
    </row>
    <row r="188104" spans="2:3" x14ac:dyDescent="0.25">
      <c r="B188104" s="76"/>
      <c r="C188104" s="75"/>
    </row>
    <row r="188105" spans="2:3" x14ac:dyDescent="0.25">
      <c r="B188105" s="76"/>
      <c r="C188105" s="75"/>
    </row>
    <row r="188106" spans="2:3" x14ac:dyDescent="0.25">
      <c r="B188106" s="76"/>
      <c r="C188106" s="75"/>
    </row>
    <row r="188107" spans="2:3" x14ac:dyDescent="0.25">
      <c r="B188107" s="76"/>
      <c r="C188107" s="75"/>
    </row>
    <row r="188217" spans="2:3" x14ac:dyDescent="0.25">
      <c r="B188217" s="76"/>
      <c r="C188217" s="75"/>
    </row>
    <row r="188218" spans="2:3" x14ac:dyDescent="0.25">
      <c r="B188218" s="76"/>
      <c r="C188218" s="75"/>
    </row>
    <row r="188219" spans="2:3" x14ac:dyDescent="0.25">
      <c r="B188219" s="76"/>
      <c r="C188219" s="75"/>
    </row>
    <row r="188220" spans="2:3" x14ac:dyDescent="0.25">
      <c r="B188220" s="76"/>
      <c r="C188220" s="75"/>
    </row>
    <row r="188221" spans="2:3" x14ac:dyDescent="0.25">
      <c r="B188221" s="76"/>
      <c r="C188221" s="75"/>
    </row>
    <row r="188222" spans="2:3" x14ac:dyDescent="0.25">
      <c r="B188222" s="76"/>
      <c r="C188222" s="75"/>
    </row>
    <row r="188223" spans="2:3" x14ac:dyDescent="0.25">
      <c r="B188223" s="76"/>
      <c r="C188223" s="75"/>
    </row>
    <row r="188224" spans="2:3" x14ac:dyDescent="0.25">
      <c r="B188224" s="76"/>
      <c r="C188224" s="75"/>
    </row>
    <row r="188225" spans="2:3" x14ac:dyDescent="0.25">
      <c r="B188225" s="76"/>
      <c r="C188225" s="75"/>
    </row>
    <row r="188226" spans="2:3" x14ac:dyDescent="0.25">
      <c r="B188226" s="76"/>
      <c r="C188226" s="75"/>
    </row>
    <row r="188227" spans="2:3" x14ac:dyDescent="0.25">
      <c r="B188227" s="76"/>
      <c r="C188227" s="75"/>
    </row>
    <row r="188228" spans="2:3" x14ac:dyDescent="0.25">
      <c r="B188228" s="76"/>
      <c r="C188228" s="75"/>
    </row>
    <row r="188229" spans="2:3" x14ac:dyDescent="0.25">
      <c r="B188229" s="76"/>
      <c r="C188229" s="75"/>
    </row>
    <row r="188339" spans="2:3" x14ac:dyDescent="0.25">
      <c r="B188339" s="76"/>
      <c r="C188339" s="75"/>
    </row>
    <row r="188340" spans="2:3" x14ac:dyDescent="0.25">
      <c r="B188340" s="76"/>
      <c r="C188340" s="75"/>
    </row>
    <row r="188341" spans="2:3" x14ac:dyDescent="0.25">
      <c r="B188341" s="76"/>
      <c r="C188341" s="75"/>
    </row>
    <row r="188342" spans="2:3" x14ac:dyDescent="0.25">
      <c r="B188342" s="76"/>
      <c r="C188342" s="75"/>
    </row>
    <row r="188343" spans="2:3" x14ac:dyDescent="0.25">
      <c r="B188343" s="76"/>
      <c r="C188343" s="75"/>
    </row>
    <row r="188344" spans="2:3" x14ac:dyDescent="0.25">
      <c r="B188344" s="76"/>
      <c r="C188344" s="75"/>
    </row>
    <row r="188345" spans="2:3" x14ac:dyDescent="0.25">
      <c r="B188345" s="76"/>
      <c r="C188345" s="75"/>
    </row>
    <row r="188346" spans="2:3" x14ac:dyDescent="0.25">
      <c r="B188346" s="76"/>
      <c r="C188346" s="75"/>
    </row>
    <row r="188347" spans="2:3" x14ac:dyDescent="0.25">
      <c r="B188347" s="76"/>
      <c r="C188347" s="75"/>
    </row>
    <row r="188348" spans="2:3" x14ac:dyDescent="0.25">
      <c r="B188348" s="76"/>
      <c r="C188348" s="75"/>
    </row>
    <row r="188349" spans="2:3" x14ac:dyDescent="0.25">
      <c r="B188349" s="76"/>
      <c r="C188349" s="75"/>
    </row>
    <row r="188350" spans="2:3" x14ac:dyDescent="0.25">
      <c r="B188350" s="76"/>
      <c r="C188350" s="75"/>
    </row>
    <row r="188351" spans="2:3" x14ac:dyDescent="0.25">
      <c r="B188351" s="76"/>
      <c r="C188351" s="75"/>
    </row>
    <row r="188461" spans="2:3" x14ac:dyDescent="0.25">
      <c r="B188461" s="76"/>
      <c r="C188461" s="75"/>
    </row>
    <row r="188462" spans="2:3" x14ac:dyDescent="0.25">
      <c r="B188462" s="76"/>
      <c r="C188462" s="75"/>
    </row>
    <row r="188463" spans="2:3" x14ac:dyDescent="0.25">
      <c r="B188463" s="76"/>
      <c r="C188463" s="75"/>
    </row>
    <row r="188464" spans="2:3" x14ac:dyDescent="0.25">
      <c r="B188464" s="76"/>
      <c r="C188464" s="75"/>
    </row>
    <row r="188465" spans="2:3" x14ac:dyDescent="0.25">
      <c r="B188465" s="76"/>
      <c r="C188465" s="75"/>
    </row>
    <row r="188466" spans="2:3" x14ac:dyDescent="0.25">
      <c r="B188466" s="76"/>
      <c r="C188466" s="75"/>
    </row>
    <row r="188467" spans="2:3" x14ac:dyDescent="0.25">
      <c r="B188467" s="76"/>
      <c r="C188467" s="75"/>
    </row>
    <row r="188468" spans="2:3" x14ac:dyDescent="0.25">
      <c r="B188468" s="76"/>
      <c r="C188468" s="75"/>
    </row>
    <row r="188469" spans="2:3" x14ac:dyDescent="0.25">
      <c r="B188469" s="76"/>
      <c r="C188469" s="75"/>
    </row>
    <row r="188470" spans="2:3" x14ac:dyDescent="0.25">
      <c r="B188470" s="76"/>
      <c r="C188470" s="75"/>
    </row>
    <row r="188471" spans="2:3" x14ac:dyDescent="0.25">
      <c r="B188471" s="76"/>
      <c r="C188471" s="75"/>
    </row>
    <row r="188472" spans="2:3" x14ac:dyDescent="0.25">
      <c r="B188472" s="76"/>
      <c r="C188472" s="75"/>
    </row>
    <row r="188473" spans="2:3" x14ac:dyDescent="0.25">
      <c r="B188473" s="76"/>
      <c r="C188473" s="75"/>
    </row>
    <row r="188583" spans="2:3" x14ac:dyDescent="0.25">
      <c r="B188583" s="76"/>
      <c r="C188583" s="75"/>
    </row>
    <row r="188584" spans="2:3" x14ac:dyDescent="0.25">
      <c r="B188584" s="76"/>
      <c r="C188584" s="75"/>
    </row>
    <row r="188585" spans="2:3" x14ac:dyDescent="0.25">
      <c r="B188585" s="76"/>
      <c r="C188585" s="75"/>
    </row>
    <row r="188586" spans="2:3" x14ac:dyDescent="0.25">
      <c r="B188586" s="76"/>
      <c r="C188586" s="75"/>
    </row>
    <row r="188587" spans="2:3" x14ac:dyDescent="0.25">
      <c r="B188587" s="76"/>
      <c r="C188587" s="75"/>
    </row>
    <row r="188588" spans="2:3" x14ac:dyDescent="0.25">
      <c r="B188588" s="76"/>
      <c r="C188588" s="75"/>
    </row>
    <row r="188589" spans="2:3" x14ac:dyDescent="0.25">
      <c r="B188589" s="76"/>
      <c r="C188589" s="75"/>
    </row>
    <row r="188590" spans="2:3" x14ac:dyDescent="0.25">
      <c r="B188590" s="76"/>
      <c r="C188590" s="75"/>
    </row>
    <row r="188591" spans="2:3" x14ac:dyDescent="0.25">
      <c r="B188591" s="76"/>
      <c r="C188591" s="75"/>
    </row>
    <row r="188592" spans="2:3" x14ac:dyDescent="0.25">
      <c r="B188592" s="76"/>
      <c r="C188592" s="75"/>
    </row>
    <row r="188593" spans="2:3" x14ac:dyDescent="0.25">
      <c r="B188593" s="76"/>
      <c r="C188593" s="75"/>
    </row>
    <row r="188594" spans="2:3" x14ac:dyDescent="0.25">
      <c r="B188594" s="76"/>
      <c r="C188594" s="75"/>
    </row>
    <row r="188595" spans="2:3" x14ac:dyDescent="0.25">
      <c r="B188595" s="76"/>
      <c r="C188595" s="75"/>
    </row>
    <row r="188705" spans="2:3" x14ac:dyDescent="0.25">
      <c r="B188705" s="76"/>
      <c r="C188705" s="75"/>
    </row>
    <row r="188706" spans="2:3" x14ac:dyDescent="0.25">
      <c r="B188706" s="76"/>
      <c r="C188706" s="75"/>
    </row>
    <row r="188707" spans="2:3" x14ac:dyDescent="0.25">
      <c r="B188707" s="76"/>
      <c r="C188707" s="75"/>
    </row>
    <row r="188708" spans="2:3" x14ac:dyDescent="0.25">
      <c r="B188708" s="76"/>
      <c r="C188708" s="75"/>
    </row>
    <row r="188709" spans="2:3" x14ac:dyDescent="0.25">
      <c r="B188709" s="76"/>
      <c r="C188709" s="75"/>
    </row>
    <row r="188710" spans="2:3" x14ac:dyDescent="0.25">
      <c r="B188710" s="76"/>
      <c r="C188710" s="75"/>
    </row>
    <row r="188711" spans="2:3" x14ac:dyDescent="0.25">
      <c r="B188711" s="76"/>
      <c r="C188711" s="75"/>
    </row>
    <row r="188712" spans="2:3" x14ac:dyDescent="0.25">
      <c r="B188712" s="76"/>
      <c r="C188712" s="75"/>
    </row>
    <row r="188713" spans="2:3" x14ac:dyDescent="0.25">
      <c r="B188713" s="76"/>
      <c r="C188713" s="75"/>
    </row>
    <row r="188714" spans="2:3" x14ac:dyDescent="0.25">
      <c r="B188714" s="76"/>
      <c r="C188714" s="75"/>
    </row>
    <row r="188715" spans="2:3" x14ac:dyDescent="0.25">
      <c r="B188715" s="76"/>
      <c r="C188715" s="75"/>
    </row>
    <row r="188716" spans="2:3" x14ac:dyDescent="0.25">
      <c r="B188716" s="76"/>
      <c r="C188716" s="75"/>
    </row>
    <row r="188717" spans="2:3" x14ac:dyDescent="0.25">
      <c r="B188717" s="76"/>
      <c r="C188717" s="75"/>
    </row>
    <row r="188827" spans="2:3" x14ac:dyDescent="0.25">
      <c r="B188827" s="76"/>
      <c r="C188827" s="75"/>
    </row>
    <row r="188828" spans="2:3" x14ac:dyDescent="0.25">
      <c r="B188828" s="76"/>
      <c r="C188828" s="75"/>
    </row>
    <row r="188829" spans="2:3" x14ac:dyDescent="0.25">
      <c r="B188829" s="76"/>
      <c r="C188829" s="75"/>
    </row>
    <row r="188830" spans="2:3" x14ac:dyDescent="0.25">
      <c r="B188830" s="76"/>
      <c r="C188830" s="75"/>
    </row>
    <row r="188831" spans="2:3" x14ac:dyDescent="0.25">
      <c r="B188831" s="76"/>
      <c r="C188831" s="75"/>
    </row>
    <row r="188832" spans="2:3" x14ac:dyDescent="0.25">
      <c r="B188832" s="76"/>
      <c r="C188832" s="75"/>
    </row>
    <row r="188833" spans="2:3" x14ac:dyDescent="0.25">
      <c r="B188833" s="76"/>
      <c r="C188833" s="75"/>
    </row>
    <row r="188834" spans="2:3" x14ac:dyDescent="0.25">
      <c r="B188834" s="76"/>
      <c r="C188834" s="75"/>
    </row>
    <row r="188835" spans="2:3" x14ac:dyDescent="0.25">
      <c r="B188835" s="76"/>
      <c r="C188835" s="75"/>
    </row>
    <row r="188836" spans="2:3" x14ac:dyDescent="0.25">
      <c r="B188836" s="76"/>
      <c r="C188836" s="75"/>
    </row>
    <row r="188837" spans="2:3" x14ac:dyDescent="0.25">
      <c r="B188837" s="76"/>
      <c r="C188837" s="75"/>
    </row>
    <row r="188838" spans="2:3" x14ac:dyDescent="0.25">
      <c r="B188838" s="76"/>
      <c r="C188838" s="75"/>
    </row>
    <row r="188839" spans="2:3" x14ac:dyDescent="0.25">
      <c r="B188839" s="76"/>
      <c r="C188839" s="75"/>
    </row>
    <row r="188949" spans="2:3" x14ac:dyDescent="0.25">
      <c r="B188949" s="76"/>
      <c r="C188949" s="75"/>
    </row>
    <row r="188950" spans="2:3" x14ac:dyDescent="0.25">
      <c r="B188950" s="76"/>
      <c r="C188950" s="75"/>
    </row>
    <row r="188951" spans="2:3" x14ac:dyDescent="0.25">
      <c r="B188951" s="76"/>
      <c r="C188951" s="75"/>
    </row>
    <row r="188952" spans="2:3" x14ac:dyDescent="0.25">
      <c r="B188952" s="76"/>
      <c r="C188952" s="75"/>
    </row>
    <row r="188953" spans="2:3" x14ac:dyDescent="0.25">
      <c r="B188953" s="76"/>
      <c r="C188953" s="75"/>
    </row>
    <row r="188954" spans="2:3" x14ac:dyDescent="0.25">
      <c r="B188954" s="76"/>
      <c r="C188954" s="75"/>
    </row>
    <row r="188955" spans="2:3" x14ac:dyDescent="0.25">
      <c r="B188955" s="76"/>
      <c r="C188955" s="75"/>
    </row>
    <row r="188956" spans="2:3" x14ac:dyDescent="0.25">
      <c r="B188956" s="76"/>
      <c r="C188956" s="75"/>
    </row>
    <row r="188957" spans="2:3" x14ac:dyDescent="0.25">
      <c r="B188957" s="76"/>
      <c r="C188957" s="75"/>
    </row>
    <row r="188958" spans="2:3" x14ac:dyDescent="0.25">
      <c r="B188958" s="76"/>
      <c r="C188958" s="75"/>
    </row>
    <row r="188959" spans="2:3" x14ac:dyDescent="0.25">
      <c r="B188959" s="76"/>
      <c r="C188959" s="75"/>
    </row>
    <row r="188960" spans="2:3" x14ac:dyDescent="0.25">
      <c r="B188960" s="76"/>
      <c r="C188960" s="75"/>
    </row>
    <row r="188961" spans="2:3" x14ac:dyDescent="0.25">
      <c r="B188961" s="76"/>
      <c r="C188961" s="75"/>
    </row>
    <row r="189071" spans="2:3" x14ac:dyDescent="0.25">
      <c r="B189071" s="76"/>
      <c r="C189071" s="75"/>
    </row>
    <row r="189072" spans="2:3" x14ac:dyDescent="0.25">
      <c r="B189072" s="76"/>
      <c r="C189072" s="75"/>
    </row>
    <row r="189073" spans="2:3" x14ac:dyDescent="0.25">
      <c r="B189073" s="76"/>
      <c r="C189073" s="75"/>
    </row>
    <row r="189074" spans="2:3" x14ac:dyDescent="0.25">
      <c r="B189074" s="76"/>
      <c r="C189074" s="75"/>
    </row>
    <row r="189075" spans="2:3" x14ac:dyDescent="0.25">
      <c r="B189075" s="76"/>
      <c r="C189075" s="75"/>
    </row>
    <row r="189076" spans="2:3" x14ac:dyDescent="0.25">
      <c r="B189076" s="76"/>
      <c r="C189076" s="75"/>
    </row>
    <row r="189077" spans="2:3" x14ac:dyDescent="0.25">
      <c r="B189077" s="76"/>
      <c r="C189077" s="75"/>
    </row>
    <row r="189078" spans="2:3" x14ac:dyDescent="0.25">
      <c r="B189078" s="76"/>
      <c r="C189078" s="75"/>
    </row>
    <row r="189079" spans="2:3" x14ac:dyDescent="0.25">
      <c r="B189079" s="76"/>
      <c r="C189079" s="75"/>
    </row>
    <row r="189080" spans="2:3" x14ac:dyDescent="0.25">
      <c r="B189080" s="76"/>
      <c r="C189080" s="75"/>
    </row>
    <row r="189081" spans="2:3" x14ac:dyDescent="0.25">
      <c r="B189081" s="76"/>
      <c r="C189081" s="75"/>
    </row>
    <row r="189082" spans="2:3" x14ac:dyDescent="0.25">
      <c r="B189082" s="76"/>
      <c r="C189082" s="75"/>
    </row>
    <row r="189083" spans="2:3" x14ac:dyDescent="0.25">
      <c r="B189083" s="76"/>
      <c r="C189083" s="75"/>
    </row>
    <row r="189193" spans="2:3" x14ac:dyDescent="0.25">
      <c r="B189193" s="76"/>
      <c r="C189193" s="75"/>
    </row>
    <row r="189194" spans="2:3" x14ac:dyDescent="0.25">
      <c r="B189194" s="76"/>
      <c r="C189194" s="75"/>
    </row>
    <row r="189195" spans="2:3" x14ac:dyDescent="0.25">
      <c r="B189195" s="76"/>
      <c r="C189195" s="75"/>
    </row>
    <row r="189196" spans="2:3" x14ac:dyDescent="0.25">
      <c r="B189196" s="76"/>
      <c r="C189196" s="75"/>
    </row>
    <row r="189197" spans="2:3" x14ac:dyDescent="0.25">
      <c r="B189197" s="76"/>
      <c r="C189197" s="75"/>
    </row>
    <row r="189198" spans="2:3" x14ac:dyDescent="0.25">
      <c r="B189198" s="76"/>
      <c r="C189198" s="75"/>
    </row>
    <row r="189199" spans="2:3" x14ac:dyDescent="0.25">
      <c r="B189199" s="76"/>
      <c r="C189199" s="75"/>
    </row>
    <row r="189200" spans="2:3" x14ac:dyDescent="0.25">
      <c r="B189200" s="76"/>
      <c r="C189200" s="75"/>
    </row>
    <row r="189201" spans="2:3" x14ac:dyDescent="0.25">
      <c r="B189201" s="76"/>
      <c r="C189201" s="75"/>
    </row>
    <row r="189202" spans="2:3" x14ac:dyDescent="0.25">
      <c r="B189202" s="76"/>
      <c r="C189202" s="75"/>
    </row>
    <row r="189203" spans="2:3" x14ac:dyDescent="0.25">
      <c r="B189203" s="76"/>
      <c r="C189203" s="75"/>
    </row>
    <row r="189204" spans="2:3" x14ac:dyDescent="0.25">
      <c r="B189204" s="76"/>
      <c r="C189204" s="75"/>
    </row>
    <row r="189205" spans="2:3" x14ac:dyDescent="0.25">
      <c r="B189205" s="76"/>
      <c r="C189205" s="75"/>
    </row>
    <row r="189315" spans="2:3" x14ac:dyDescent="0.25">
      <c r="B189315" s="76"/>
      <c r="C189315" s="75"/>
    </row>
    <row r="189316" spans="2:3" x14ac:dyDescent="0.25">
      <c r="B189316" s="76"/>
      <c r="C189316" s="75"/>
    </row>
    <row r="189317" spans="2:3" x14ac:dyDescent="0.25">
      <c r="B189317" s="76"/>
      <c r="C189317" s="75"/>
    </row>
    <row r="189318" spans="2:3" x14ac:dyDescent="0.25">
      <c r="B189318" s="76"/>
      <c r="C189318" s="75"/>
    </row>
    <row r="189319" spans="2:3" x14ac:dyDescent="0.25">
      <c r="B189319" s="76"/>
      <c r="C189319" s="75"/>
    </row>
    <row r="189320" spans="2:3" x14ac:dyDescent="0.25">
      <c r="B189320" s="76"/>
      <c r="C189320" s="75"/>
    </row>
    <row r="189321" spans="2:3" x14ac:dyDescent="0.25">
      <c r="B189321" s="76"/>
      <c r="C189321" s="75"/>
    </row>
    <row r="189322" spans="2:3" x14ac:dyDescent="0.25">
      <c r="B189322" s="76"/>
      <c r="C189322" s="75"/>
    </row>
    <row r="189323" spans="2:3" x14ac:dyDescent="0.25">
      <c r="B189323" s="76"/>
      <c r="C189323" s="75"/>
    </row>
    <row r="189324" spans="2:3" x14ac:dyDescent="0.25">
      <c r="B189324" s="76"/>
      <c r="C189324" s="75"/>
    </row>
    <row r="189325" spans="2:3" x14ac:dyDescent="0.25">
      <c r="B189325" s="76"/>
      <c r="C189325" s="75"/>
    </row>
    <row r="189326" spans="2:3" x14ac:dyDescent="0.25">
      <c r="B189326" s="76"/>
      <c r="C189326" s="75"/>
    </row>
    <row r="189327" spans="2:3" x14ac:dyDescent="0.25">
      <c r="B189327" s="76"/>
      <c r="C189327" s="75"/>
    </row>
    <row r="189437" spans="2:3" x14ac:dyDescent="0.25">
      <c r="B189437" s="76"/>
      <c r="C189437" s="75"/>
    </row>
    <row r="189438" spans="2:3" x14ac:dyDescent="0.25">
      <c r="B189438" s="76"/>
      <c r="C189438" s="75"/>
    </row>
    <row r="189439" spans="2:3" x14ac:dyDescent="0.25">
      <c r="B189439" s="76"/>
      <c r="C189439" s="75"/>
    </row>
    <row r="189440" spans="2:3" x14ac:dyDescent="0.25">
      <c r="B189440" s="76"/>
      <c r="C189440" s="75"/>
    </row>
    <row r="189441" spans="2:3" x14ac:dyDescent="0.25">
      <c r="B189441" s="76"/>
      <c r="C189441" s="75"/>
    </row>
    <row r="189442" spans="2:3" x14ac:dyDescent="0.25">
      <c r="B189442" s="76"/>
      <c r="C189442" s="75"/>
    </row>
    <row r="189443" spans="2:3" x14ac:dyDescent="0.25">
      <c r="B189443" s="76"/>
      <c r="C189443" s="75"/>
    </row>
    <row r="189444" spans="2:3" x14ac:dyDescent="0.25">
      <c r="B189444" s="76"/>
      <c r="C189444" s="75"/>
    </row>
    <row r="189445" spans="2:3" x14ac:dyDescent="0.25">
      <c r="B189445" s="76"/>
      <c r="C189445" s="75"/>
    </row>
    <row r="189446" spans="2:3" x14ac:dyDescent="0.25">
      <c r="B189446" s="76"/>
      <c r="C189446" s="75"/>
    </row>
    <row r="189447" spans="2:3" x14ac:dyDescent="0.25">
      <c r="B189447" s="76"/>
      <c r="C189447" s="75"/>
    </row>
    <row r="189448" spans="2:3" x14ac:dyDescent="0.25">
      <c r="B189448" s="76"/>
      <c r="C189448" s="75"/>
    </row>
    <row r="189449" spans="2:3" x14ac:dyDescent="0.25">
      <c r="B189449" s="76"/>
      <c r="C189449" s="75"/>
    </row>
    <row r="189559" spans="2:3" x14ac:dyDescent="0.25">
      <c r="B189559" s="76"/>
      <c r="C189559" s="75"/>
    </row>
    <row r="189560" spans="2:3" x14ac:dyDescent="0.25">
      <c r="B189560" s="76"/>
      <c r="C189560" s="75"/>
    </row>
    <row r="189561" spans="2:3" x14ac:dyDescent="0.25">
      <c r="B189561" s="76"/>
      <c r="C189561" s="75"/>
    </row>
    <row r="189562" spans="2:3" x14ac:dyDescent="0.25">
      <c r="B189562" s="76"/>
      <c r="C189562" s="75"/>
    </row>
    <row r="189563" spans="2:3" x14ac:dyDescent="0.25">
      <c r="B189563" s="76"/>
      <c r="C189563" s="75"/>
    </row>
    <row r="189564" spans="2:3" x14ac:dyDescent="0.25">
      <c r="B189564" s="76"/>
      <c r="C189564" s="75"/>
    </row>
    <row r="189565" spans="2:3" x14ac:dyDescent="0.25">
      <c r="B189565" s="76"/>
      <c r="C189565" s="75"/>
    </row>
    <row r="189566" spans="2:3" x14ac:dyDescent="0.25">
      <c r="B189566" s="76"/>
      <c r="C189566" s="75"/>
    </row>
    <row r="189567" spans="2:3" x14ac:dyDescent="0.25">
      <c r="B189567" s="76"/>
      <c r="C189567" s="75"/>
    </row>
    <row r="189568" spans="2:3" x14ac:dyDescent="0.25">
      <c r="B189568" s="76"/>
      <c r="C189568" s="75"/>
    </row>
    <row r="189569" spans="2:3" x14ac:dyDescent="0.25">
      <c r="B189569" s="76"/>
      <c r="C189569" s="75"/>
    </row>
    <row r="189570" spans="2:3" x14ac:dyDescent="0.25">
      <c r="B189570" s="76"/>
      <c r="C189570" s="75"/>
    </row>
    <row r="189571" spans="2:3" x14ac:dyDescent="0.25">
      <c r="B189571" s="76"/>
      <c r="C189571" s="75"/>
    </row>
    <row r="189681" spans="2:3" x14ac:dyDescent="0.25">
      <c r="B189681" s="76"/>
      <c r="C189681" s="75"/>
    </row>
    <row r="189682" spans="2:3" x14ac:dyDescent="0.25">
      <c r="B189682" s="76"/>
      <c r="C189682" s="75"/>
    </row>
    <row r="189683" spans="2:3" x14ac:dyDescent="0.25">
      <c r="B189683" s="76"/>
      <c r="C189683" s="75"/>
    </row>
    <row r="189684" spans="2:3" x14ac:dyDescent="0.25">
      <c r="B189684" s="76"/>
      <c r="C189684" s="75"/>
    </row>
    <row r="189685" spans="2:3" x14ac:dyDescent="0.25">
      <c r="B189685" s="76"/>
      <c r="C189685" s="75"/>
    </row>
    <row r="189686" spans="2:3" x14ac:dyDescent="0.25">
      <c r="B189686" s="76"/>
      <c r="C189686" s="75"/>
    </row>
    <row r="189687" spans="2:3" x14ac:dyDescent="0.25">
      <c r="B189687" s="76"/>
      <c r="C189687" s="75"/>
    </row>
    <row r="189688" spans="2:3" x14ac:dyDescent="0.25">
      <c r="B189688" s="76"/>
      <c r="C189688" s="75"/>
    </row>
    <row r="189689" spans="2:3" x14ac:dyDescent="0.25">
      <c r="B189689" s="76"/>
      <c r="C189689" s="75"/>
    </row>
    <row r="189690" spans="2:3" x14ac:dyDescent="0.25">
      <c r="B189690" s="76"/>
      <c r="C189690" s="75"/>
    </row>
    <row r="189691" spans="2:3" x14ac:dyDescent="0.25">
      <c r="B189691" s="76"/>
      <c r="C189691" s="75"/>
    </row>
    <row r="189692" spans="2:3" x14ac:dyDescent="0.25">
      <c r="B189692" s="76"/>
      <c r="C189692" s="75"/>
    </row>
    <row r="189693" spans="2:3" x14ac:dyDescent="0.25">
      <c r="B189693" s="76"/>
      <c r="C189693" s="75"/>
    </row>
    <row r="189803" spans="2:3" x14ac:dyDescent="0.25">
      <c r="B189803" s="76"/>
      <c r="C189803" s="75"/>
    </row>
    <row r="189804" spans="2:3" x14ac:dyDescent="0.25">
      <c r="B189804" s="76"/>
      <c r="C189804" s="75"/>
    </row>
    <row r="189805" spans="2:3" x14ac:dyDescent="0.25">
      <c r="B189805" s="76"/>
      <c r="C189805" s="75"/>
    </row>
    <row r="189806" spans="2:3" x14ac:dyDescent="0.25">
      <c r="B189806" s="76"/>
      <c r="C189806" s="75"/>
    </row>
    <row r="189807" spans="2:3" x14ac:dyDescent="0.25">
      <c r="B189807" s="76"/>
      <c r="C189807" s="75"/>
    </row>
    <row r="189808" spans="2:3" x14ac:dyDescent="0.25">
      <c r="B189808" s="76"/>
      <c r="C189808" s="75"/>
    </row>
    <row r="189809" spans="2:3" x14ac:dyDescent="0.25">
      <c r="B189809" s="76"/>
      <c r="C189809" s="75"/>
    </row>
    <row r="189810" spans="2:3" x14ac:dyDescent="0.25">
      <c r="B189810" s="76"/>
      <c r="C189810" s="75"/>
    </row>
    <row r="189811" spans="2:3" x14ac:dyDescent="0.25">
      <c r="B189811" s="76"/>
      <c r="C189811" s="75"/>
    </row>
    <row r="189812" spans="2:3" x14ac:dyDescent="0.25">
      <c r="B189812" s="76"/>
      <c r="C189812" s="75"/>
    </row>
    <row r="189813" spans="2:3" x14ac:dyDescent="0.25">
      <c r="B189813" s="76"/>
      <c r="C189813" s="75"/>
    </row>
    <row r="189814" spans="2:3" x14ac:dyDescent="0.25">
      <c r="B189814" s="76"/>
      <c r="C189814" s="75"/>
    </row>
    <row r="189815" spans="2:3" x14ac:dyDescent="0.25">
      <c r="B189815" s="76"/>
      <c r="C189815" s="75"/>
    </row>
    <row r="189925" spans="2:3" x14ac:dyDescent="0.25">
      <c r="B189925" s="76"/>
      <c r="C189925" s="75"/>
    </row>
    <row r="189926" spans="2:3" x14ac:dyDescent="0.25">
      <c r="B189926" s="76"/>
      <c r="C189926" s="75"/>
    </row>
    <row r="189927" spans="2:3" x14ac:dyDescent="0.25">
      <c r="B189927" s="76"/>
      <c r="C189927" s="75"/>
    </row>
    <row r="189928" spans="2:3" x14ac:dyDescent="0.25">
      <c r="B189928" s="76"/>
      <c r="C189928" s="75"/>
    </row>
    <row r="189929" spans="2:3" x14ac:dyDescent="0.25">
      <c r="B189929" s="76"/>
      <c r="C189929" s="75"/>
    </row>
    <row r="189930" spans="2:3" x14ac:dyDescent="0.25">
      <c r="B189930" s="76"/>
      <c r="C189930" s="75"/>
    </row>
    <row r="189931" spans="2:3" x14ac:dyDescent="0.25">
      <c r="B189931" s="76"/>
      <c r="C189931" s="75"/>
    </row>
    <row r="189932" spans="2:3" x14ac:dyDescent="0.25">
      <c r="B189932" s="76"/>
      <c r="C189932" s="75"/>
    </row>
    <row r="189933" spans="2:3" x14ac:dyDescent="0.25">
      <c r="B189933" s="76"/>
      <c r="C189933" s="75"/>
    </row>
    <row r="189934" spans="2:3" x14ac:dyDescent="0.25">
      <c r="B189934" s="76"/>
      <c r="C189934" s="75"/>
    </row>
    <row r="189935" spans="2:3" x14ac:dyDescent="0.25">
      <c r="B189935" s="76"/>
      <c r="C189935" s="75"/>
    </row>
    <row r="189936" spans="2:3" x14ac:dyDescent="0.25">
      <c r="B189936" s="76"/>
      <c r="C189936" s="75"/>
    </row>
    <row r="189937" spans="2:3" x14ac:dyDescent="0.25">
      <c r="B189937" s="76"/>
      <c r="C189937" s="75"/>
    </row>
    <row r="190047" spans="2:3" x14ac:dyDescent="0.25">
      <c r="B190047" s="76"/>
      <c r="C190047" s="75"/>
    </row>
    <row r="190048" spans="2:3" x14ac:dyDescent="0.25">
      <c r="B190048" s="76"/>
      <c r="C190048" s="75"/>
    </row>
    <row r="190049" spans="2:3" x14ac:dyDescent="0.25">
      <c r="B190049" s="76"/>
      <c r="C190049" s="75"/>
    </row>
    <row r="190050" spans="2:3" x14ac:dyDescent="0.25">
      <c r="B190050" s="76"/>
      <c r="C190050" s="75"/>
    </row>
    <row r="190051" spans="2:3" x14ac:dyDescent="0.25">
      <c r="B190051" s="76"/>
      <c r="C190051" s="75"/>
    </row>
    <row r="190052" spans="2:3" x14ac:dyDescent="0.25">
      <c r="B190052" s="76"/>
      <c r="C190052" s="75"/>
    </row>
    <row r="190053" spans="2:3" x14ac:dyDescent="0.25">
      <c r="B190053" s="76"/>
      <c r="C190053" s="75"/>
    </row>
    <row r="190054" spans="2:3" x14ac:dyDescent="0.25">
      <c r="B190054" s="76"/>
      <c r="C190054" s="75"/>
    </row>
    <row r="190055" spans="2:3" x14ac:dyDescent="0.25">
      <c r="B190055" s="76"/>
      <c r="C190055" s="75"/>
    </row>
    <row r="190056" spans="2:3" x14ac:dyDescent="0.25">
      <c r="B190056" s="76"/>
      <c r="C190056" s="75"/>
    </row>
    <row r="190057" spans="2:3" x14ac:dyDescent="0.25">
      <c r="B190057" s="76"/>
      <c r="C190057" s="75"/>
    </row>
    <row r="190058" spans="2:3" x14ac:dyDescent="0.25">
      <c r="B190058" s="76"/>
      <c r="C190058" s="75"/>
    </row>
    <row r="190059" spans="2:3" x14ac:dyDescent="0.25">
      <c r="B190059" s="76"/>
      <c r="C190059" s="75"/>
    </row>
    <row r="190169" spans="2:3" x14ac:dyDescent="0.25">
      <c r="B190169" s="76"/>
      <c r="C190169" s="75"/>
    </row>
    <row r="190170" spans="2:3" x14ac:dyDescent="0.25">
      <c r="B190170" s="76"/>
      <c r="C190170" s="75"/>
    </row>
    <row r="190171" spans="2:3" x14ac:dyDescent="0.25">
      <c r="B190171" s="76"/>
      <c r="C190171" s="75"/>
    </row>
    <row r="190172" spans="2:3" x14ac:dyDescent="0.25">
      <c r="B190172" s="76"/>
      <c r="C190172" s="75"/>
    </row>
    <row r="190173" spans="2:3" x14ac:dyDescent="0.25">
      <c r="B190173" s="76"/>
      <c r="C190173" s="75"/>
    </row>
    <row r="190174" spans="2:3" x14ac:dyDescent="0.25">
      <c r="B190174" s="76"/>
      <c r="C190174" s="75"/>
    </row>
    <row r="190175" spans="2:3" x14ac:dyDescent="0.25">
      <c r="B190175" s="76"/>
      <c r="C190175" s="75"/>
    </row>
    <row r="190176" spans="2:3" x14ac:dyDescent="0.25">
      <c r="B190176" s="76"/>
      <c r="C190176" s="75"/>
    </row>
    <row r="190177" spans="2:3" x14ac:dyDescent="0.25">
      <c r="B190177" s="76"/>
      <c r="C190177" s="75"/>
    </row>
    <row r="190178" spans="2:3" x14ac:dyDescent="0.25">
      <c r="B190178" s="76"/>
      <c r="C190178" s="75"/>
    </row>
    <row r="190179" spans="2:3" x14ac:dyDescent="0.25">
      <c r="B190179" s="76"/>
      <c r="C190179" s="75"/>
    </row>
    <row r="190180" spans="2:3" x14ac:dyDescent="0.25">
      <c r="B190180" s="76"/>
      <c r="C190180" s="75"/>
    </row>
    <row r="190181" spans="2:3" x14ac:dyDescent="0.25">
      <c r="B190181" s="76"/>
      <c r="C190181" s="75"/>
    </row>
    <row r="190291" spans="2:3" x14ac:dyDescent="0.25">
      <c r="B190291" s="76"/>
      <c r="C190291" s="75"/>
    </row>
    <row r="190292" spans="2:3" x14ac:dyDescent="0.25">
      <c r="B190292" s="76"/>
      <c r="C190292" s="75"/>
    </row>
    <row r="190293" spans="2:3" x14ac:dyDescent="0.25">
      <c r="B190293" s="76"/>
      <c r="C190293" s="75"/>
    </row>
    <row r="190294" spans="2:3" x14ac:dyDescent="0.25">
      <c r="B190294" s="76"/>
      <c r="C190294" s="75"/>
    </row>
    <row r="190295" spans="2:3" x14ac:dyDescent="0.25">
      <c r="B190295" s="76"/>
      <c r="C190295" s="75"/>
    </row>
    <row r="190296" spans="2:3" x14ac:dyDescent="0.25">
      <c r="B190296" s="76"/>
      <c r="C190296" s="75"/>
    </row>
    <row r="190297" spans="2:3" x14ac:dyDescent="0.25">
      <c r="B190297" s="76"/>
      <c r="C190297" s="75"/>
    </row>
    <row r="190298" spans="2:3" x14ac:dyDescent="0.25">
      <c r="B190298" s="76"/>
      <c r="C190298" s="75"/>
    </row>
    <row r="190299" spans="2:3" x14ac:dyDescent="0.25">
      <c r="B190299" s="76"/>
      <c r="C190299" s="75"/>
    </row>
    <row r="190300" spans="2:3" x14ac:dyDescent="0.25">
      <c r="B190300" s="76"/>
      <c r="C190300" s="75"/>
    </row>
    <row r="190301" spans="2:3" x14ac:dyDescent="0.25">
      <c r="B190301" s="76"/>
      <c r="C190301" s="75"/>
    </row>
    <row r="190302" spans="2:3" x14ac:dyDescent="0.25">
      <c r="B190302" s="76"/>
      <c r="C190302" s="75"/>
    </row>
    <row r="190303" spans="2:3" x14ac:dyDescent="0.25">
      <c r="B190303" s="76"/>
      <c r="C190303" s="75"/>
    </row>
    <row r="190413" spans="2:3" x14ac:dyDescent="0.25">
      <c r="B190413" s="76"/>
      <c r="C190413" s="75"/>
    </row>
    <row r="190414" spans="2:3" x14ac:dyDescent="0.25">
      <c r="B190414" s="76"/>
      <c r="C190414" s="75"/>
    </row>
    <row r="190415" spans="2:3" x14ac:dyDescent="0.25">
      <c r="B190415" s="76"/>
      <c r="C190415" s="75"/>
    </row>
    <row r="190416" spans="2:3" x14ac:dyDescent="0.25">
      <c r="B190416" s="76"/>
      <c r="C190416" s="75"/>
    </row>
    <row r="190417" spans="2:3" x14ac:dyDescent="0.25">
      <c r="B190417" s="76"/>
      <c r="C190417" s="75"/>
    </row>
    <row r="190418" spans="2:3" x14ac:dyDescent="0.25">
      <c r="B190418" s="76"/>
      <c r="C190418" s="75"/>
    </row>
    <row r="190419" spans="2:3" x14ac:dyDescent="0.25">
      <c r="B190419" s="76"/>
      <c r="C190419" s="75"/>
    </row>
    <row r="190420" spans="2:3" x14ac:dyDescent="0.25">
      <c r="B190420" s="76"/>
      <c r="C190420" s="75"/>
    </row>
    <row r="190421" spans="2:3" x14ac:dyDescent="0.25">
      <c r="B190421" s="76"/>
      <c r="C190421" s="75"/>
    </row>
    <row r="190422" spans="2:3" x14ac:dyDescent="0.25">
      <c r="B190422" s="76"/>
      <c r="C190422" s="75"/>
    </row>
    <row r="190423" spans="2:3" x14ac:dyDescent="0.25">
      <c r="B190423" s="76"/>
      <c r="C190423" s="75"/>
    </row>
    <row r="190424" spans="2:3" x14ac:dyDescent="0.25">
      <c r="B190424" s="76"/>
      <c r="C190424" s="75"/>
    </row>
    <row r="190425" spans="2:3" x14ac:dyDescent="0.25">
      <c r="B190425" s="76"/>
      <c r="C190425" s="75"/>
    </row>
    <row r="190535" spans="2:3" x14ac:dyDescent="0.25">
      <c r="B190535" s="76"/>
      <c r="C190535" s="75"/>
    </row>
    <row r="190536" spans="2:3" x14ac:dyDescent="0.25">
      <c r="B190536" s="76"/>
      <c r="C190536" s="75"/>
    </row>
    <row r="190537" spans="2:3" x14ac:dyDescent="0.25">
      <c r="B190537" s="76"/>
      <c r="C190537" s="75"/>
    </row>
    <row r="190538" spans="2:3" x14ac:dyDescent="0.25">
      <c r="B190538" s="76"/>
      <c r="C190538" s="75"/>
    </row>
    <row r="190539" spans="2:3" x14ac:dyDescent="0.25">
      <c r="B190539" s="76"/>
      <c r="C190539" s="75"/>
    </row>
    <row r="190540" spans="2:3" x14ac:dyDescent="0.25">
      <c r="B190540" s="76"/>
      <c r="C190540" s="75"/>
    </row>
    <row r="190541" spans="2:3" x14ac:dyDescent="0.25">
      <c r="B190541" s="76"/>
      <c r="C190541" s="75"/>
    </row>
    <row r="190542" spans="2:3" x14ac:dyDescent="0.25">
      <c r="B190542" s="76"/>
      <c r="C190542" s="75"/>
    </row>
    <row r="190543" spans="2:3" x14ac:dyDescent="0.25">
      <c r="B190543" s="76"/>
      <c r="C190543" s="75"/>
    </row>
    <row r="190544" spans="2:3" x14ac:dyDescent="0.25">
      <c r="B190544" s="76"/>
      <c r="C190544" s="75"/>
    </row>
    <row r="190545" spans="2:3" x14ac:dyDescent="0.25">
      <c r="B190545" s="76"/>
      <c r="C190545" s="75"/>
    </row>
    <row r="190546" spans="2:3" x14ac:dyDescent="0.25">
      <c r="B190546" s="76"/>
      <c r="C190546" s="75"/>
    </row>
    <row r="190547" spans="2:3" x14ac:dyDescent="0.25">
      <c r="B190547" s="76"/>
      <c r="C190547" s="75"/>
    </row>
    <row r="190657" spans="2:3" x14ac:dyDescent="0.25">
      <c r="B190657" s="76"/>
      <c r="C190657" s="75"/>
    </row>
    <row r="190658" spans="2:3" x14ac:dyDescent="0.25">
      <c r="B190658" s="76"/>
      <c r="C190658" s="75"/>
    </row>
    <row r="190659" spans="2:3" x14ac:dyDescent="0.25">
      <c r="B190659" s="76"/>
      <c r="C190659" s="75"/>
    </row>
    <row r="190660" spans="2:3" x14ac:dyDescent="0.25">
      <c r="B190660" s="76"/>
      <c r="C190660" s="75"/>
    </row>
    <row r="190661" spans="2:3" x14ac:dyDescent="0.25">
      <c r="B190661" s="76"/>
      <c r="C190661" s="75"/>
    </row>
    <row r="190662" spans="2:3" x14ac:dyDescent="0.25">
      <c r="B190662" s="76"/>
      <c r="C190662" s="75"/>
    </row>
    <row r="190663" spans="2:3" x14ac:dyDescent="0.25">
      <c r="B190663" s="76"/>
      <c r="C190663" s="75"/>
    </row>
    <row r="190664" spans="2:3" x14ac:dyDescent="0.25">
      <c r="B190664" s="76"/>
      <c r="C190664" s="75"/>
    </row>
    <row r="190665" spans="2:3" x14ac:dyDescent="0.25">
      <c r="B190665" s="76"/>
      <c r="C190665" s="75"/>
    </row>
    <row r="190666" spans="2:3" x14ac:dyDescent="0.25">
      <c r="B190666" s="76"/>
      <c r="C190666" s="75"/>
    </row>
    <row r="190667" spans="2:3" x14ac:dyDescent="0.25">
      <c r="B190667" s="76"/>
      <c r="C190667" s="75"/>
    </row>
    <row r="190668" spans="2:3" x14ac:dyDescent="0.25">
      <c r="B190668" s="76"/>
      <c r="C190668" s="75"/>
    </row>
    <row r="190669" spans="2:3" x14ac:dyDescent="0.25">
      <c r="B190669" s="76"/>
      <c r="C190669" s="75"/>
    </row>
    <row r="190779" spans="2:3" x14ac:dyDescent="0.25">
      <c r="B190779" s="76"/>
      <c r="C190779" s="75"/>
    </row>
    <row r="190780" spans="2:3" x14ac:dyDescent="0.25">
      <c r="B190780" s="76"/>
      <c r="C190780" s="75"/>
    </row>
    <row r="190781" spans="2:3" x14ac:dyDescent="0.25">
      <c r="B190781" s="76"/>
      <c r="C190781" s="75"/>
    </row>
    <row r="190782" spans="2:3" x14ac:dyDescent="0.25">
      <c r="B190782" s="76"/>
      <c r="C190782" s="75"/>
    </row>
    <row r="190783" spans="2:3" x14ac:dyDescent="0.25">
      <c r="B190783" s="76"/>
      <c r="C190783" s="75"/>
    </row>
    <row r="190784" spans="2:3" x14ac:dyDescent="0.25">
      <c r="B190784" s="76"/>
      <c r="C190784" s="75"/>
    </row>
    <row r="190785" spans="2:3" x14ac:dyDescent="0.25">
      <c r="B190785" s="76"/>
      <c r="C190785" s="75"/>
    </row>
    <row r="190786" spans="2:3" x14ac:dyDescent="0.25">
      <c r="B190786" s="76"/>
      <c r="C190786" s="75"/>
    </row>
    <row r="190787" spans="2:3" x14ac:dyDescent="0.25">
      <c r="B190787" s="76"/>
      <c r="C190787" s="75"/>
    </row>
    <row r="190788" spans="2:3" x14ac:dyDescent="0.25">
      <c r="B190788" s="76"/>
      <c r="C190788" s="75"/>
    </row>
    <row r="190789" spans="2:3" x14ac:dyDescent="0.25">
      <c r="B190789" s="76"/>
      <c r="C190789" s="75"/>
    </row>
    <row r="190790" spans="2:3" x14ac:dyDescent="0.25">
      <c r="B190790" s="76"/>
      <c r="C190790" s="75"/>
    </row>
    <row r="190791" spans="2:3" x14ac:dyDescent="0.25">
      <c r="B190791" s="76"/>
      <c r="C190791" s="75"/>
    </row>
    <row r="190901" spans="2:3" x14ac:dyDescent="0.25">
      <c r="B190901" s="76"/>
      <c r="C190901" s="75"/>
    </row>
    <row r="190902" spans="2:3" x14ac:dyDescent="0.25">
      <c r="B190902" s="76"/>
      <c r="C190902" s="75"/>
    </row>
    <row r="190903" spans="2:3" x14ac:dyDescent="0.25">
      <c r="B190903" s="76"/>
      <c r="C190903" s="75"/>
    </row>
    <row r="190904" spans="2:3" x14ac:dyDescent="0.25">
      <c r="B190904" s="76"/>
      <c r="C190904" s="75"/>
    </row>
    <row r="190905" spans="2:3" x14ac:dyDescent="0.25">
      <c r="B190905" s="76"/>
      <c r="C190905" s="75"/>
    </row>
    <row r="190906" spans="2:3" x14ac:dyDescent="0.25">
      <c r="B190906" s="76"/>
      <c r="C190906" s="75"/>
    </row>
    <row r="190907" spans="2:3" x14ac:dyDescent="0.25">
      <c r="B190907" s="76"/>
      <c r="C190907" s="75"/>
    </row>
    <row r="190908" spans="2:3" x14ac:dyDescent="0.25">
      <c r="B190908" s="76"/>
      <c r="C190908" s="75"/>
    </row>
    <row r="190909" spans="2:3" x14ac:dyDescent="0.25">
      <c r="B190909" s="76"/>
      <c r="C190909" s="75"/>
    </row>
    <row r="190910" spans="2:3" x14ac:dyDescent="0.25">
      <c r="B190910" s="76"/>
      <c r="C190910" s="75"/>
    </row>
    <row r="190911" spans="2:3" x14ac:dyDescent="0.25">
      <c r="B190911" s="76"/>
      <c r="C190911" s="75"/>
    </row>
    <row r="190912" spans="2:3" x14ac:dyDescent="0.25">
      <c r="B190912" s="76"/>
      <c r="C190912" s="75"/>
    </row>
    <row r="190913" spans="2:3" x14ac:dyDescent="0.25">
      <c r="B190913" s="76"/>
      <c r="C190913" s="75"/>
    </row>
    <row r="191023" spans="2:3" x14ac:dyDescent="0.25">
      <c r="B191023" s="76"/>
      <c r="C191023" s="75"/>
    </row>
    <row r="191024" spans="2:3" x14ac:dyDescent="0.25">
      <c r="B191024" s="76"/>
      <c r="C191024" s="75"/>
    </row>
    <row r="191025" spans="2:3" x14ac:dyDescent="0.25">
      <c r="B191025" s="76"/>
      <c r="C191025" s="75"/>
    </row>
    <row r="191026" spans="2:3" x14ac:dyDescent="0.25">
      <c r="B191026" s="76"/>
      <c r="C191026" s="75"/>
    </row>
    <row r="191027" spans="2:3" x14ac:dyDescent="0.25">
      <c r="B191027" s="76"/>
      <c r="C191027" s="75"/>
    </row>
    <row r="191028" spans="2:3" x14ac:dyDescent="0.25">
      <c r="B191028" s="76"/>
      <c r="C191028" s="75"/>
    </row>
    <row r="191029" spans="2:3" x14ac:dyDescent="0.25">
      <c r="B191029" s="76"/>
      <c r="C191029" s="75"/>
    </row>
    <row r="191030" spans="2:3" x14ac:dyDescent="0.25">
      <c r="B191030" s="76"/>
      <c r="C191030" s="75"/>
    </row>
    <row r="191031" spans="2:3" x14ac:dyDescent="0.25">
      <c r="B191031" s="76"/>
      <c r="C191031" s="75"/>
    </row>
    <row r="191032" spans="2:3" x14ac:dyDescent="0.25">
      <c r="B191032" s="76"/>
      <c r="C191032" s="75"/>
    </row>
    <row r="191033" spans="2:3" x14ac:dyDescent="0.25">
      <c r="B191033" s="76"/>
      <c r="C191033" s="75"/>
    </row>
    <row r="191034" spans="2:3" x14ac:dyDescent="0.25">
      <c r="B191034" s="76"/>
      <c r="C191034" s="75"/>
    </row>
    <row r="191035" spans="2:3" x14ac:dyDescent="0.25">
      <c r="B191035" s="76"/>
      <c r="C191035" s="75"/>
    </row>
    <row r="191145" spans="2:3" x14ac:dyDescent="0.25">
      <c r="B191145" s="76"/>
      <c r="C191145" s="75"/>
    </row>
    <row r="191146" spans="2:3" x14ac:dyDescent="0.25">
      <c r="B191146" s="76"/>
      <c r="C191146" s="75"/>
    </row>
    <row r="191147" spans="2:3" x14ac:dyDescent="0.25">
      <c r="B191147" s="76"/>
      <c r="C191147" s="75"/>
    </row>
    <row r="191148" spans="2:3" x14ac:dyDescent="0.25">
      <c r="B191148" s="76"/>
      <c r="C191148" s="75"/>
    </row>
    <row r="191149" spans="2:3" x14ac:dyDescent="0.25">
      <c r="B191149" s="76"/>
      <c r="C191149" s="75"/>
    </row>
    <row r="191150" spans="2:3" x14ac:dyDescent="0.25">
      <c r="B191150" s="76"/>
      <c r="C191150" s="75"/>
    </row>
    <row r="191151" spans="2:3" x14ac:dyDescent="0.25">
      <c r="B191151" s="76"/>
      <c r="C191151" s="75"/>
    </row>
    <row r="191152" spans="2:3" x14ac:dyDescent="0.25">
      <c r="B191152" s="76"/>
      <c r="C191152" s="75"/>
    </row>
    <row r="191153" spans="2:3" x14ac:dyDescent="0.25">
      <c r="B191153" s="76"/>
      <c r="C191153" s="75"/>
    </row>
    <row r="191154" spans="2:3" x14ac:dyDescent="0.25">
      <c r="B191154" s="76"/>
      <c r="C191154" s="75"/>
    </row>
    <row r="191155" spans="2:3" x14ac:dyDescent="0.25">
      <c r="B191155" s="76"/>
      <c r="C191155" s="75"/>
    </row>
    <row r="191156" spans="2:3" x14ac:dyDescent="0.25">
      <c r="B191156" s="76"/>
      <c r="C191156" s="75"/>
    </row>
    <row r="191157" spans="2:3" x14ac:dyDescent="0.25">
      <c r="B191157" s="76"/>
      <c r="C191157" s="75"/>
    </row>
    <row r="191267" spans="2:3" x14ac:dyDescent="0.25">
      <c r="B191267" s="76"/>
      <c r="C191267" s="75"/>
    </row>
    <row r="191268" spans="2:3" x14ac:dyDescent="0.25">
      <c r="B191268" s="76"/>
      <c r="C191268" s="75"/>
    </row>
    <row r="191269" spans="2:3" x14ac:dyDescent="0.25">
      <c r="B191269" s="76"/>
      <c r="C191269" s="75"/>
    </row>
    <row r="191270" spans="2:3" x14ac:dyDescent="0.25">
      <c r="B191270" s="76"/>
      <c r="C191270" s="75"/>
    </row>
    <row r="191271" spans="2:3" x14ac:dyDescent="0.25">
      <c r="B191271" s="76"/>
      <c r="C191271" s="75"/>
    </row>
    <row r="191272" spans="2:3" x14ac:dyDescent="0.25">
      <c r="B191272" s="76"/>
      <c r="C191272" s="75"/>
    </row>
    <row r="191273" spans="2:3" x14ac:dyDescent="0.25">
      <c r="B191273" s="76"/>
      <c r="C191273" s="75"/>
    </row>
    <row r="191274" spans="2:3" x14ac:dyDescent="0.25">
      <c r="B191274" s="76"/>
      <c r="C191274" s="75"/>
    </row>
    <row r="191275" spans="2:3" x14ac:dyDescent="0.25">
      <c r="B191275" s="76"/>
      <c r="C191275" s="75"/>
    </row>
    <row r="191276" spans="2:3" x14ac:dyDescent="0.25">
      <c r="B191276" s="76"/>
      <c r="C191276" s="75"/>
    </row>
    <row r="191277" spans="2:3" x14ac:dyDescent="0.25">
      <c r="B191277" s="76"/>
      <c r="C191277" s="75"/>
    </row>
    <row r="191278" spans="2:3" x14ac:dyDescent="0.25">
      <c r="B191278" s="76"/>
      <c r="C191278" s="75"/>
    </row>
    <row r="191279" spans="2:3" x14ac:dyDescent="0.25">
      <c r="B191279" s="76"/>
      <c r="C191279" s="75"/>
    </row>
    <row r="191389" spans="2:3" x14ac:dyDescent="0.25">
      <c r="B191389" s="76"/>
      <c r="C191389" s="75"/>
    </row>
    <row r="191390" spans="2:3" x14ac:dyDescent="0.25">
      <c r="B191390" s="76"/>
      <c r="C191390" s="75"/>
    </row>
    <row r="191391" spans="2:3" x14ac:dyDescent="0.25">
      <c r="B191391" s="76"/>
      <c r="C191391" s="75"/>
    </row>
    <row r="191392" spans="2:3" x14ac:dyDescent="0.25">
      <c r="B191392" s="76"/>
      <c r="C191392" s="75"/>
    </row>
    <row r="191393" spans="2:3" x14ac:dyDescent="0.25">
      <c r="B191393" s="76"/>
      <c r="C191393" s="75"/>
    </row>
    <row r="191394" spans="2:3" x14ac:dyDescent="0.25">
      <c r="B191394" s="76"/>
      <c r="C191394" s="75"/>
    </row>
    <row r="191395" spans="2:3" x14ac:dyDescent="0.25">
      <c r="B191395" s="76"/>
      <c r="C191395" s="75"/>
    </row>
    <row r="191396" spans="2:3" x14ac:dyDescent="0.25">
      <c r="B191396" s="76"/>
      <c r="C191396" s="75"/>
    </row>
    <row r="191397" spans="2:3" x14ac:dyDescent="0.25">
      <c r="B191397" s="76"/>
      <c r="C191397" s="75"/>
    </row>
    <row r="191398" spans="2:3" x14ac:dyDescent="0.25">
      <c r="B191398" s="76"/>
      <c r="C191398" s="75"/>
    </row>
    <row r="191399" spans="2:3" x14ac:dyDescent="0.25">
      <c r="B191399" s="76"/>
      <c r="C191399" s="75"/>
    </row>
    <row r="191400" spans="2:3" x14ac:dyDescent="0.25">
      <c r="B191400" s="76"/>
      <c r="C191400" s="75"/>
    </row>
    <row r="191401" spans="2:3" x14ac:dyDescent="0.25">
      <c r="B191401" s="76"/>
      <c r="C191401" s="75"/>
    </row>
    <row r="191511" spans="2:3" x14ac:dyDescent="0.25">
      <c r="B191511" s="76"/>
      <c r="C191511" s="75"/>
    </row>
    <row r="191512" spans="2:3" x14ac:dyDescent="0.25">
      <c r="B191512" s="76"/>
      <c r="C191512" s="75"/>
    </row>
    <row r="191513" spans="2:3" x14ac:dyDescent="0.25">
      <c r="B191513" s="76"/>
      <c r="C191513" s="75"/>
    </row>
    <row r="191514" spans="2:3" x14ac:dyDescent="0.25">
      <c r="B191514" s="76"/>
      <c r="C191514" s="75"/>
    </row>
    <row r="191515" spans="2:3" x14ac:dyDescent="0.25">
      <c r="B191515" s="76"/>
      <c r="C191515" s="75"/>
    </row>
    <row r="191516" spans="2:3" x14ac:dyDescent="0.25">
      <c r="B191516" s="76"/>
      <c r="C191516" s="75"/>
    </row>
    <row r="191517" spans="2:3" x14ac:dyDescent="0.25">
      <c r="B191517" s="76"/>
      <c r="C191517" s="75"/>
    </row>
    <row r="191518" spans="2:3" x14ac:dyDescent="0.25">
      <c r="B191518" s="76"/>
      <c r="C191518" s="75"/>
    </row>
    <row r="191519" spans="2:3" x14ac:dyDescent="0.25">
      <c r="B191519" s="76"/>
      <c r="C191519" s="75"/>
    </row>
    <row r="191520" spans="2:3" x14ac:dyDescent="0.25">
      <c r="B191520" s="76"/>
      <c r="C191520" s="75"/>
    </row>
    <row r="191521" spans="2:3" x14ac:dyDescent="0.25">
      <c r="B191521" s="76"/>
      <c r="C191521" s="75"/>
    </row>
    <row r="191522" spans="2:3" x14ac:dyDescent="0.25">
      <c r="B191522" s="76"/>
      <c r="C191522" s="75"/>
    </row>
    <row r="191523" spans="2:3" x14ac:dyDescent="0.25">
      <c r="B191523" s="76"/>
      <c r="C191523" s="75"/>
    </row>
    <row r="191633" spans="2:3" x14ac:dyDescent="0.25">
      <c r="B191633" s="76"/>
      <c r="C191633" s="75"/>
    </row>
    <row r="191634" spans="2:3" x14ac:dyDescent="0.25">
      <c r="B191634" s="76"/>
      <c r="C191634" s="75"/>
    </row>
    <row r="191635" spans="2:3" x14ac:dyDescent="0.25">
      <c r="B191635" s="76"/>
      <c r="C191635" s="75"/>
    </row>
    <row r="191636" spans="2:3" x14ac:dyDescent="0.25">
      <c r="B191636" s="76"/>
      <c r="C191636" s="75"/>
    </row>
    <row r="191637" spans="2:3" x14ac:dyDescent="0.25">
      <c r="B191637" s="76"/>
      <c r="C191637" s="75"/>
    </row>
    <row r="191638" spans="2:3" x14ac:dyDescent="0.25">
      <c r="B191638" s="76"/>
      <c r="C191638" s="75"/>
    </row>
    <row r="191639" spans="2:3" x14ac:dyDescent="0.25">
      <c r="B191639" s="76"/>
      <c r="C191639" s="75"/>
    </row>
    <row r="191640" spans="2:3" x14ac:dyDescent="0.25">
      <c r="B191640" s="76"/>
      <c r="C191640" s="75"/>
    </row>
    <row r="191641" spans="2:3" x14ac:dyDescent="0.25">
      <c r="B191641" s="76"/>
      <c r="C191641" s="75"/>
    </row>
    <row r="191642" spans="2:3" x14ac:dyDescent="0.25">
      <c r="B191642" s="76"/>
      <c r="C191642" s="75"/>
    </row>
    <row r="191643" spans="2:3" x14ac:dyDescent="0.25">
      <c r="B191643" s="76"/>
      <c r="C191643" s="75"/>
    </row>
    <row r="191644" spans="2:3" x14ac:dyDescent="0.25">
      <c r="B191644" s="76"/>
      <c r="C191644" s="75"/>
    </row>
    <row r="191645" spans="2:3" x14ac:dyDescent="0.25">
      <c r="B191645" s="76"/>
      <c r="C191645" s="75"/>
    </row>
    <row r="191755" spans="2:3" x14ac:dyDescent="0.25">
      <c r="B191755" s="76"/>
      <c r="C191755" s="75"/>
    </row>
    <row r="191756" spans="2:3" x14ac:dyDescent="0.25">
      <c r="B191756" s="76"/>
      <c r="C191756" s="75"/>
    </row>
    <row r="191757" spans="2:3" x14ac:dyDescent="0.25">
      <c r="B191757" s="76"/>
      <c r="C191757" s="75"/>
    </row>
    <row r="191758" spans="2:3" x14ac:dyDescent="0.25">
      <c r="B191758" s="76"/>
      <c r="C191758" s="75"/>
    </row>
    <row r="191759" spans="2:3" x14ac:dyDescent="0.25">
      <c r="B191759" s="76"/>
      <c r="C191759" s="75"/>
    </row>
    <row r="191760" spans="2:3" x14ac:dyDescent="0.25">
      <c r="B191760" s="76"/>
      <c r="C191760" s="75"/>
    </row>
    <row r="191761" spans="2:3" x14ac:dyDescent="0.25">
      <c r="B191761" s="76"/>
      <c r="C191761" s="75"/>
    </row>
    <row r="191762" spans="2:3" x14ac:dyDescent="0.25">
      <c r="B191762" s="76"/>
      <c r="C191762" s="75"/>
    </row>
    <row r="191763" spans="2:3" x14ac:dyDescent="0.25">
      <c r="B191763" s="76"/>
      <c r="C191763" s="75"/>
    </row>
    <row r="191764" spans="2:3" x14ac:dyDescent="0.25">
      <c r="B191764" s="76"/>
      <c r="C191764" s="75"/>
    </row>
    <row r="191765" spans="2:3" x14ac:dyDescent="0.25">
      <c r="B191765" s="76"/>
      <c r="C191765" s="75"/>
    </row>
    <row r="191766" spans="2:3" x14ac:dyDescent="0.25">
      <c r="B191766" s="76"/>
      <c r="C191766" s="75"/>
    </row>
    <row r="191767" spans="2:3" x14ac:dyDescent="0.25">
      <c r="B191767" s="76"/>
      <c r="C191767" s="75"/>
    </row>
    <row r="191877" spans="2:3" x14ac:dyDescent="0.25">
      <c r="B191877" s="76"/>
      <c r="C191877" s="75"/>
    </row>
    <row r="191878" spans="2:3" x14ac:dyDescent="0.25">
      <c r="B191878" s="76"/>
      <c r="C191878" s="75"/>
    </row>
    <row r="191879" spans="2:3" x14ac:dyDescent="0.25">
      <c r="B191879" s="76"/>
      <c r="C191879" s="75"/>
    </row>
    <row r="191880" spans="2:3" x14ac:dyDescent="0.25">
      <c r="B191880" s="76"/>
      <c r="C191880" s="75"/>
    </row>
    <row r="191881" spans="2:3" x14ac:dyDescent="0.25">
      <c r="B191881" s="76"/>
      <c r="C191881" s="75"/>
    </row>
    <row r="191882" spans="2:3" x14ac:dyDescent="0.25">
      <c r="B191882" s="76"/>
      <c r="C191882" s="75"/>
    </row>
    <row r="191883" spans="2:3" x14ac:dyDescent="0.25">
      <c r="B191883" s="76"/>
      <c r="C191883" s="75"/>
    </row>
    <row r="191884" spans="2:3" x14ac:dyDescent="0.25">
      <c r="B191884" s="76"/>
      <c r="C191884" s="75"/>
    </row>
    <row r="191885" spans="2:3" x14ac:dyDescent="0.25">
      <c r="B191885" s="76"/>
      <c r="C191885" s="75"/>
    </row>
    <row r="191886" spans="2:3" x14ac:dyDescent="0.25">
      <c r="B191886" s="76"/>
      <c r="C191886" s="75"/>
    </row>
    <row r="191887" spans="2:3" x14ac:dyDescent="0.25">
      <c r="B191887" s="76"/>
      <c r="C191887" s="75"/>
    </row>
    <row r="191888" spans="2:3" x14ac:dyDescent="0.25">
      <c r="B191888" s="76"/>
      <c r="C191888" s="75"/>
    </row>
    <row r="191889" spans="2:3" x14ac:dyDescent="0.25">
      <c r="B191889" s="76"/>
      <c r="C191889" s="75"/>
    </row>
    <row r="191999" spans="2:3" x14ac:dyDescent="0.25">
      <c r="B191999" s="76"/>
      <c r="C191999" s="75"/>
    </row>
    <row r="192000" spans="2:3" x14ac:dyDescent="0.25">
      <c r="B192000" s="76"/>
      <c r="C192000" s="75"/>
    </row>
    <row r="192001" spans="2:3" x14ac:dyDescent="0.25">
      <c r="B192001" s="76"/>
      <c r="C192001" s="75"/>
    </row>
    <row r="192002" spans="2:3" x14ac:dyDescent="0.25">
      <c r="B192002" s="76"/>
      <c r="C192002" s="75"/>
    </row>
    <row r="192003" spans="2:3" x14ac:dyDescent="0.25">
      <c r="B192003" s="76"/>
      <c r="C192003" s="75"/>
    </row>
    <row r="192004" spans="2:3" x14ac:dyDescent="0.25">
      <c r="B192004" s="76"/>
      <c r="C192004" s="75"/>
    </row>
    <row r="192005" spans="2:3" x14ac:dyDescent="0.25">
      <c r="B192005" s="76"/>
      <c r="C192005" s="75"/>
    </row>
    <row r="192006" spans="2:3" x14ac:dyDescent="0.25">
      <c r="B192006" s="76"/>
      <c r="C192006" s="75"/>
    </row>
    <row r="192007" spans="2:3" x14ac:dyDescent="0.25">
      <c r="B192007" s="76"/>
      <c r="C192007" s="75"/>
    </row>
    <row r="192008" spans="2:3" x14ac:dyDescent="0.25">
      <c r="B192008" s="76"/>
      <c r="C192008" s="75"/>
    </row>
    <row r="192009" spans="2:3" x14ac:dyDescent="0.25">
      <c r="B192009" s="76"/>
      <c r="C192009" s="75"/>
    </row>
    <row r="192010" spans="2:3" x14ac:dyDescent="0.25">
      <c r="B192010" s="76"/>
      <c r="C192010" s="75"/>
    </row>
    <row r="192011" spans="2:3" x14ac:dyDescent="0.25">
      <c r="B192011" s="76"/>
      <c r="C192011" s="75"/>
    </row>
    <row r="192121" spans="2:3" x14ac:dyDescent="0.25">
      <c r="B192121" s="76"/>
      <c r="C192121" s="75"/>
    </row>
    <row r="192122" spans="2:3" x14ac:dyDescent="0.25">
      <c r="B192122" s="76"/>
      <c r="C192122" s="75"/>
    </row>
    <row r="192123" spans="2:3" x14ac:dyDescent="0.25">
      <c r="B192123" s="76"/>
      <c r="C192123" s="75"/>
    </row>
    <row r="192124" spans="2:3" x14ac:dyDescent="0.25">
      <c r="B192124" s="76"/>
      <c r="C192124" s="75"/>
    </row>
    <row r="192125" spans="2:3" x14ac:dyDescent="0.25">
      <c r="B192125" s="76"/>
      <c r="C192125" s="75"/>
    </row>
    <row r="192126" spans="2:3" x14ac:dyDescent="0.25">
      <c r="B192126" s="76"/>
      <c r="C192126" s="75"/>
    </row>
    <row r="192127" spans="2:3" x14ac:dyDescent="0.25">
      <c r="B192127" s="76"/>
      <c r="C192127" s="75"/>
    </row>
    <row r="192128" spans="2:3" x14ac:dyDescent="0.25">
      <c r="B192128" s="76"/>
      <c r="C192128" s="75"/>
    </row>
    <row r="192129" spans="2:3" x14ac:dyDescent="0.25">
      <c r="B192129" s="76"/>
      <c r="C192129" s="75"/>
    </row>
    <row r="192130" spans="2:3" x14ac:dyDescent="0.25">
      <c r="B192130" s="76"/>
      <c r="C192130" s="75"/>
    </row>
    <row r="192131" spans="2:3" x14ac:dyDescent="0.25">
      <c r="B192131" s="76"/>
      <c r="C192131" s="75"/>
    </row>
    <row r="192132" spans="2:3" x14ac:dyDescent="0.25">
      <c r="B192132" s="76"/>
      <c r="C192132" s="75"/>
    </row>
    <row r="192133" spans="2:3" x14ac:dyDescent="0.25">
      <c r="B192133" s="76"/>
      <c r="C192133" s="75"/>
    </row>
    <row r="192243" spans="2:3" x14ac:dyDescent="0.25">
      <c r="B192243" s="76"/>
      <c r="C192243" s="75"/>
    </row>
    <row r="192244" spans="2:3" x14ac:dyDescent="0.25">
      <c r="B192244" s="76"/>
      <c r="C192244" s="75"/>
    </row>
    <row r="192245" spans="2:3" x14ac:dyDescent="0.25">
      <c r="B192245" s="76"/>
      <c r="C192245" s="75"/>
    </row>
    <row r="192246" spans="2:3" x14ac:dyDescent="0.25">
      <c r="B192246" s="76"/>
      <c r="C192246" s="75"/>
    </row>
    <row r="192247" spans="2:3" x14ac:dyDescent="0.25">
      <c r="B192247" s="76"/>
      <c r="C192247" s="75"/>
    </row>
    <row r="192248" spans="2:3" x14ac:dyDescent="0.25">
      <c r="B192248" s="76"/>
      <c r="C192248" s="75"/>
    </row>
    <row r="192249" spans="2:3" x14ac:dyDescent="0.25">
      <c r="B192249" s="76"/>
      <c r="C192249" s="75"/>
    </row>
    <row r="192250" spans="2:3" x14ac:dyDescent="0.25">
      <c r="B192250" s="76"/>
      <c r="C192250" s="75"/>
    </row>
    <row r="192251" spans="2:3" x14ac:dyDescent="0.25">
      <c r="B192251" s="76"/>
      <c r="C192251" s="75"/>
    </row>
    <row r="192252" spans="2:3" x14ac:dyDescent="0.25">
      <c r="B192252" s="76"/>
      <c r="C192252" s="75"/>
    </row>
    <row r="192253" spans="2:3" x14ac:dyDescent="0.25">
      <c r="B192253" s="76"/>
      <c r="C192253" s="75"/>
    </row>
    <row r="192254" spans="2:3" x14ac:dyDescent="0.25">
      <c r="B192254" s="76"/>
      <c r="C192254" s="75"/>
    </row>
    <row r="192255" spans="2:3" x14ac:dyDescent="0.25">
      <c r="B192255" s="76"/>
      <c r="C192255" s="75"/>
    </row>
    <row r="192365" spans="2:3" x14ac:dyDescent="0.25">
      <c r="B192365" s="76"/>
      <c r="C192365" s="75"/>
    </row>
    <row r="192366" spans="2:3" x14ac:dyDescent="0.25">
      <c r="B192366" s="76"/>
      <c r="C192366" s="75"/>
    </row>
    <row r="192367" spans="2:3" x14ac:dyDescent="0.25">
      <c r="B192367" s="76"/>
      <c r="C192367" s="75"/>
    </row>
    <row r="192368" spans="2:3" x14ac:dyDescent="0.25">
      <c r="B192368" s="76"/>
      <c r="C192368" s="75"/>
    </row>
    <row r="192369" spans="2:3" x14ac:dyDescent="0.25">
      <c r="B192369" s="76"/>
      <c r="C192369" s="75"/>
    </row>
    <row r="192370" spans="2:3" x14ac:dyDescent="0.25">
      <c r="B192370" s="76"/>
      <c r="C192370" s="75"/>
    </row>
    <row r="192371" spans="2:3" x14ac:dyDescent="0.25">
      <c r="B192371" s="76"/>
      <c r="C192371" s="75"/>
    </row>
    <row r="192372" spans="2:3" x14ac:dyDescent="0.25">
      <c r="B192372" s="76"/>
      <c r="C192372" s="75"/>
    </row>
    <row r="192373" spans="2:3" x14ac:dyDescent="0.25">
      <c r="B192373" s="76"/>
      <c r="C192373" s="75"/>
    </row>
    <row r="192374" spans="2:3" x14ac:dyDescent="0.25">
      <c r="B192374" s="76"/>
      <c r="C192374" s="75"/>
    </row>
    <row r="192375" spans="2:3" x14ac:dyDescent="0.25">
      <c r="B192375" s="76"/>
      <c r="C192375" s="75"/>
    </row>
    <row r="192376" spans="2:3" x14ac:dyDescent="0.25">
      <c r="B192376" s="76"/>
      <c r="C192376" s="75"/>
    </row>
    <row r="192377" spans="2:3" x14ac:dyDescent="0.25">
      <c r="B192377" s="76"/>
      <c r="C192377" s="75"/>
    </row>
    <row r="192487" spans="2:3" x14ac:dyDescent="0.25">
      <c r="B192487" s="76"/>
      <c r="C192487" s="75"/>
    </row>
    <row r="192488" spans="2:3" x14ac:dyDescent="0.25">
      <c r="B192488" s="76"/>
      <c r="C192488" s="75"/>
    </row>
    <row r="192489" spans="2:3" x14ac:dyDescent="0.25">
      <c r="B192489" s="76"/>
      <c r="C192489" s="75"/>
    </row>
    <row r="192490" spans="2:3" x14ac:dyDescent="0.25">
      <c r="B192490" s="76"/>
      <c r="C192490" s="75"/>
    </row>
    <row r="192491" spans="2:3" x14ac:dyDescent="0.25">
      <c r="B192491" s="76"/>
      <c r="C192491" s="75"/>
    </row>
    <row r="192492" spans="2:3" x14ac:dyDescent="0.25">
      <c r="B192492" s="76"/>
      <c r="C192492" s="75"/>
    </row>
    <row r="192493" spans="2:3" x14ac:dyDescent="0.25">
      <c r="B192493" s="76"/>
      <c r="C192493" s="75"/>
    </row>
    <row r="192494" spans="2:3" x14ac:dyDescent="0.25">
      <c r="B192494" s="76"/>
      <c r="C192494" s="75"/>
    </row>
    <row r="192495" spans="2:3" x14ac:dyDescent="0.25">
      <c r="B192495" s="76"/>
      <c r="C192495" s="75"/>
    </row>
    <row r="192496" spans="2:3" x14ac:dyDescent="0.25">
      <c r="B192496" s="76"/>
      <c r="C192496" s="75"/>
    </row>
    <row r="192497" spans="2:3" x14ac:dyDescent="0.25">
      <c r="B192497" s="76"/>
      <c r="C192497" s="75"/>
    </row>
    <row r="192498" spans="2:3" x14ac:dyDescent="0.25">
      <c r="B192498" s="76"/>
      <c r="C192498" s="75"/>
    </row>
    <row r="192499" spans="2:3" x14ac:dyDescent="0.25">
      <c r="B192499" s="76"/>
      <c r="C192499" s="75"/>
    </row>
    <row r="192609" spans="2:3" x14ac:dyDescent="0.25">
      <c r="B192609" s="76"/>
      <c r="C192609" s="75"/>
    </row>
    <row r="192610" spans="2:3" x14ac:dyDescent="0.25">
      <c r="B192610" s="76"/>
      <c r="C192610" s="75"/>
    </row>
    <row r="192611" spans="2:3" x14ac:dyDescent="0.25">
      <c r="B192611" s="76"/>
      <c r="C192611" s="75"/>
    </row>
    <row r="192612" spans="2:3" x14ac:dyDescent="0.25">
      <c r="B192612" s="76"/>
      <c r="C192612" s="75"/>
    </row>
    <row r="192613" spans="2:3" x14ac:dyDescent="0.25">
      <c r="B192613" s="76"/>
      <c r="C192613" s="75"/>
    </row>
    <row r="192614" spans="2:3" x14ac:dyDescent="0.25">
      <c r="B192614" s="76"/>
      <c r="C192614" s="75"/>
    </row>
    <row r="192615" spans="2:3" x14ac:dyDescent="0.25">
      <c r="B192615" s="76"/>
      <c r="C192615" s="75"/>
    </row>
    <row r="192616" spans="2:3" x14ac:dyDescent="0.25">
      <c r="B192616" s="76"/>
      <c r="C192616" s="75"/>
    </row>
    <row r="192617" spans="2:3" x14ac:dyDescent="0.25">
      <c r="B192617" s="76"/>
      <c r="C192617" s="75"/>
    </row>
    <row r="192618" spans="2:3" x14ac:dyDescent="0.25">
      <c r="B192618" s="76"/>
      <c r="C192618" s="75"/>
    </row>
    <row r="192619" spans="2:3" x14ac:dyDescent="0.25">
      <c r="B192619" s="76"/>
      <c r="C192619" s="75"/>
    </row>
    <row r="192620" spans="2:3" x14ac:dyDescent="0.25">
      <c r="B192620" s="76"/>
      <c r="C192620" s="75"/>
    </row>
    <row r="192621" spans="2:3" x14ac:dyDescent="0.25">
      <c r="B192621" s="76"/>
      <c r="C192621" s="75"/>
    </row>
    <row r="192731" spans="2:3" x14ac:dyDescent="0.25">
      <c r="B192731" s="76"/>
      <c r="C192731" s="75"/>
    </row>
    <row r="192732" spans="2:3" x14ac:dyDescent="0.25">
      <c r="B192732" s="76"/>
      <c r="C192732" s="75"/>
    </row>
    <row r="192733" spans="2:3" x14ac:dyDescent="0.25">
      <c r="B192733" s="76"/>
      <c r="C192733" s="75"/>
    </row>
    <row r="192734" spans="2:3" x14ac:dyDescent="0.25">
      <c r="B192734" s="76"/>
      <c r="C192734" s="75"/>
    </row>
    <row r="192735" spans="2:3" x14ac:dyDescent="0.25">
      <c r="B192735" s="76"/>
      <c r="C192735" s="75"/>
    </row>
    <row r="192736" spans="2:3" x14ac:dyDescent="0.25">
      <c r="B192736" s="76"/>
      <c r="C192736" s="75"/>
    </row>
    <row r="192737" spans="2:3" x14ac:dyDescent="0.25">
      <c r="B192737" s="76"/>
      <c r="C192737" s="75"/>
    </row>
    <row r="192738" spans="2:3" x14ac:dyDescent="0.25">
      <c r="B192738" s="76"/>
      <c r="C192738" s="75"/>
    </row>
    <row r="192739" spans="2:3" x14ac:dyDescent="0.25">
      <c r="B192739" s="76"/>
      <c r="C192739" s="75"/>
    </row>
    <row r="192740" spans="2:3" x14ac:dyDescent="0.25">
      <c r="B192740" s="76"/>
      <c r="C192740" s="75"/>
    </row>
    <row r="192741" spans="2:3" x14ac:dyDescent="0.25">
      <c r="B192741" s="76"/>
      <c r="C192741" s="75"/>
    </row>
    <row r="192742" spans="2:3" x14ac:dyDescent="0.25">
      <c r="B192742" s="76"/>
      <c r="C192742" s="75"/>
    </row>
    <row r="192743" spans="2:3" x14ac:dyDescent="0.25">
      <c r="B192743" s="76"/>
      <c r="C192743" s="75"/>
    </row>
    <row r="192853" spans="2:3" x14ac:dyDescent="0.25">
      <c r="B192853" s="76"/>
      <c r="C192853" s="75"/>
    </row>
    <row r="192854" spans="2:3" x14ac:dyDescent="0.25">
      <c r="B192854" s="76"/>
      <c r="C192854" s="75"/>
    </row>
    <row r="192855" spans="2:3" x14ac:dyDescent="0.25">
      <c r="B192855" s="76"/>
      <c r="C192855" s="75"/>
    </row>
    <row r="192856" spans="2:3" x14ac:dyDescent="0.25">
      <c r="B192856" s="76"/>
      <c r="C192856" s="75"/>
    </row>
    <row r="192857" spans="2:3" x14ac:dyDescent="0.25">
      <c r="B192857" s="76"/>
      <c r="C192857" s="75"/>
    </row>
    <row r="192858" spans="2:3" x14ac:dyDescent="0.25">
      <c r="B192858" s="76"/>
      <c r="C192858" s="75"/>
    </row>
    <row r="192859" spans="2:3" x14ac:dyDescent="0.25">
      <c r="B192859" s="76"/>
      <c r="C192859" s="75"/>
    </row>
    <row r="192860" spans="2:3" x14ac:dyDescent="0.25">
      <c r="B192860" s="76"/>
      <c r="C192860" s="75"/>
    </row>
    <row r="192861" spans="2:3" x14ac:dyDescent="0.25">
      <c r="B192861" s="76"/>
      <c r="C192861" s="75"/>
    </row>
    <row r="192862" spans="2:3" x14ac:dyDescent="0.25">
      <c r="B192862" s="76"/>
      <c r="C192862" s="75"/>
    </row>
    <row r="192863" spans="2:3" x14ac:dyDescent="0.25">
      <c r="B192863" s="76"/>
      <c r="C192863" s="75"/>
    </row>
    <row r="192864" spans="2:3" x14ac:dyDescent="0.25">
      <c r="B192864" s="76"/>
      <c r="C192864" s="75"/>
    </row>
    <row r="192865" spans="2:3" x14ac:dyDescent="0.25">
      <c r="B192865" s="76"/>
      <c r="C192865" s="75"/>
    </row>
    <row r="192975" spans="2:3" x14ac:dyDescent="0.25">
      <c r="B192975" s="76"/>
      <c r="C192975" s="75"/>
    </row>
    <row r="192976" spans="2:3" x14ac:dyDescent="0.25">
      <c r="B192976" s="76"/>
      <c r="C192976" s="75"/>
    </row>
    <row r="192977" spans="2:3" x14ac:dyDescent="0.25">
      <c r="B192977" s="76"/>
      <c r="C192977" s="75"/>
    </row>
    <row r="192978" spans="2:3" x14ac:dyDescent="0.25">
      <c r="B192978" s="76"/>
      <c r="C192978" s="75"/>
    </row>
    <row r="192979" spans="2:3" x14ac:dyDescent="0.25">
      <c r="B192979" s="76"/>
      <c r="C192979" s="75"/>
    </row>
    <row r="192980" spans="2:3" x14ac:dyDescent="0.25">
      <c r="B192980" s="76"/>
      <c r="C192980" s="75"/>
    </row>
    <row r="192981" spans="2:3" x14ac:dyDescent="0.25">
      <c r="B192981" s="76"/>
      <c r="C192981" s="75"/>
    </row>
    <row r="192982" spans="2:3" x14ac:dyDescent="0.25">
      <c r="B192982" s="76"/>
      <c r="C192982" s="75"/>
    </row>
    <row r="192983" spans="2:3" x14ac:dyDescent="0.25">
      <c r="B192983" s="76"/>
      <c r="C192983" s="75"/>
    </row>
    <row r="192984" spans="2:3" x14ac:dyDescent="0.25">
      <c r="B192984" s="76"/>
      <c r="C192984" s="75"/>
    </row>
    <row r="192985" spans="2:3" x14ac:dyDescent="0.25">
      <c r="B192985" s="76"/>
      <c r="C192985" s="75"/>
    </row>
    <row r="192986" spans="2:3" x14ac:dyDescent="0.25">
      <c r="B192986" s="76"/>
      <c r="C192986" s="75"/>
    </row>
    <row r="192987" spans="2:3" x14ac:dyDescent="0.25">
      <c r="B192987" s="76"/>
      <c r="C192987" s="75"/>
    </row>
    <row r="193097" spans="2:3" x14ac:dyDescent="0.25">
      <c r="B193097" s="76"/>
      <c r="C193097" s="75"/>
    </row>
    <row r="193098" spans="2:3" x14ac:dyDescent="0.25">
      <c r="B193098" s="76"/>
      <c r="C193098" s="75"/>
    </row>
    <row r="193099" spans="2:3" x14ac:dyDescent="0.25">
      <c r="B193099" s="76"/>
      <c r="C193099" s="75"/>
    </row>
    <row r="193100" spans="2:3" x14ac:dyDescent="0.25">
      <c r="B193100" s="76"/>
      <c r="C193100" s="75"/>
    </row>
    <row r="193101" spans="2:3" x14ac:dyDescent="0.25">
      <c r="B193101" s="76"/>
      <c r="C193101" s="75"/>
    </row>
    <row r="193102" spans="2:3" x14ac:dyDescent="0.25">
      <c r="B193102" s="76"/>
      <c r="C193102" s="75"/>
    </row>
    <row r="193103" spans="2:3" x14ac:dyDescent="0.25">
      <c r="B193103" s="76"/>
      <c r="C193103" s="75"/>
    </row>
    <row r="193104" spans="2:3" x14ac:dyDescent="0.25">
      <c r="B193104" s="76"/>
      <c r="C193104" s="75"/>
    </row>
    <row r="193105" spans="2:3" x14ac:dyDescent="0.25">
      <c r="B193105" s="76"/>
      <c r="C193105" s="75"/>
    </row>
    <row r="193106" spans="2:3" x14ac:dyDescent="0.25">
      <c r="B193106" s="76"/>
      <c r="C193106" s="75"/>
    </row>
    <row r="193107" spans="2:3" x14ac:dyDescent="0.25">
      <c r="B193107" s="76"/>
      <c r="C193107" s="75"/>
    </row>
    <row r="193108" spans="2:3" x14ac:dyDescent="0.25">
      <c r="B193108" s="76"/>
      <c r="C193108" s="75"/>
    </row>
    <row r="193109" spans="2:3" x14ac:dyDescent="0.25">
      <c r="B193109" s="76"/>
      <c r="C193109" s="75"/>
    </row>
    <row r="193219" spans="2:3" x14ac:dyDescent="0.25">
      <c r="B193219" s="76"/>
      <c r="C193219" s="75"/>
    </row>
    <row r="193220" spans="2:3" x14ac:dyDescent="0.25">
      <c r="B193220" s="76"/>
      <c r="C193220" s="75"/>
    </row>
    <row r="193221" spans="2:3" x14ac:dyDescent="0.25">
      <c r="B193221" s="76"/>
      <c r="C193221" s="75"/>
    </row>
    <row r="193222" spans="2:3" x14ac:dyDescent="0.25">
      <c r="B193222" s="76"/>
      <c r="C193222" s="75"/>
    </row>
    <row r="193223" spans="2:3" x14ac:dyDescent="0.25">
      <c r="B193223" s="76"/>
      <c r="C193223" s="75"/>
    </row>
    <row r="193224" spans="2:3" x14ac:dyDescent="0.25">
      <c r="B193224" s="76"/>
      <c r="C193224" s="75"/>
    </row>
    <row r="193225" spans="2:3" x14ac:dyDescent="0.25">
      <c r="B193225" s="76"/>
      <c r="C193225" s="75"/>
    </row>
    <row r="193226" spans="2:3" x14ac:dyDescent="0.25">
      <c r="B193226" s="76"/>
      <c r="C193226" s="75"/>
    </row>
    <row r="193227" spans="2:3" x14ac:dyDescent="0.25">
      <c r="B193227" s="76"/>
      <c r="C193227" s="75"/>
    </row>
    <row r="193228" spans="2:3" x14ac:dyDescent="0.25">
      <c r="B193228" s="76"/>
      <c r="C193228" s="75"/>
    </row>
    <row r="193229" spans="2:3" x14ac:dyDescent="0.25">
      <c r="B193229" s="76"/>
      <c r="C193229" s="75"/>
    </row>
    <row r="193230" spans="2:3" x14ac:dyDescent="0.25">
      <c r="B193230" s="76"/>
      <c r="C193230" s="75"/>
    </row>
    <row r="193231" spans="2:3" x14ac:dyDescent="0.25">
      <c r="B193231" s="76"/>
      <c r="C193231" s="75"/>
    </row>
    <row r="193341" spans="2:3" x14ac:dyDescent="0.25">
      <c r="B193341" s="76"/>
      <c r="C193341" s="75"/>
    </row>
    <row r="193342" spans="2:3" x14ac:dyDescent="0.25">
      <c r="B193342" s="76"/>
      <c r="C193342" s="75"/>
    </row>
    <row r="193343" spans="2:3" x14ac:dyDescent="0.25">
      <c r="B193343" s="76"/>
      <c r="C193343" s="75"/>
    </row>
    <row r="193344" spans="2:3" x14ac:dyDescent="0.25">
      <c r="B193344" s="76"/>
      <c r="C193344" s="75"/>
    </row>
    <row r="193345" spans="2:3" x14ac:dyDescent="0.25">
      <c r="B193345" s="76"/>
      <c r="C193345" s="75"/>
    </row>
    <row r="193346" spans="2:3" x14ac:dyDescent="0.25">
      <c r="B193346" s="76"/>
      <c r="C193346" s="75"/>
    </row>
    <row r="193347" spans="2:3" x14ac:dyDescent="0.25">
      <c r="B193347" s="76"/>
      <c r="C193347" s="75"/>
    </row>
    <row r="193348" spans="2:3" x14ac:dyDescent="0.25">
      <c r="B193348" s="76"/>
      <c r="C193348" s="75"/>
    </row>
    <row r="193349" spans="2:3" x14ac:dyDescent="0.25">
      <c r="B193349" s="76"/>
      <c r="C193349" s="75"/>
    </row>
    <row r="193350" spans="2:3" x14ac:dyDescent="0.25">
      <c r="B193350" s="76"/>
      <c r="C193350" s="75"/>
    </row>
    <row r="193351" spans="2:3" x14ac:dyDescent="0.25">
      <c r="B193351" s="76"/>
      <c r="C193351" s="75"/>
    </row>
    <row r="193352" spans="2:3" x14ac:dyDescent="0.25">
      <c r="B193352" s="76"/>
      <c r="C193352" s="75"/>
    </row>
    <row r="193353" spans="2:3" x14ac:dyDescent="0.25">
      <c r="B193353" s="76"/>
      <c r="C193353" s="75"/>
    </row>
    <row r="193463" spans="2:3" x14ac:dyDescent="0.25">
      <c r="B193463" s="76"/>
      <c r="C193463" s="75"/>
    </row>
    <row r="193464" spans="2:3" x14ac:dyDescent="0.25">
      <c r="B193464" s="76"/>
      <c r="C193464" s="75"/>
    </row>
    <row r="193465" spans="2:3" x14ac:dyDescent="0.25">
      <c r="B193465" s="76"/>
      <c r="C193465" s="75"/>
    </row>
    <row r="193466" spans="2:3" x14ac:dyDescent="0.25">
      <c r="B193466" s="76"/>
      <c r="C193466" s="75"/>
    </row>
    <row r="193467" spans="2:3" x14ac:dyDescent="0.25">
      <c r="B193467" s="76"/>
      <c r="C193467" s="75"/>
    </row>
    <row r="193468" spans="2:3" x14ac:dyDescent="0.25">
      <c r="B193468" s="76"/>
      <c r="C193468" s="75"/>
    </row>
    <row r="193469" spans="2:3" x14ac:dyDescent="0.25">
      <c r="B193469" s="76"/>
      <c r="C193469" s="75"/>
    </row>
    <row r="193470" spans="2:3" x14ac:dyDescent="0.25">
      <c r="B193470" s="76"/>
      <c r="C193470" s="75"/>
    </row>
    <row r="193471" spans="2:3" x14ac:dyDescent="0.25">
      <c r="B193471" s="76"/>
      <c r="C193471" s="75"/>
    </row>
    <row r="193472" spans="2:3" x14ac:dyDescent="0.25">
      <c r="B193472" s="76"/>
      <c r="C193472" s="75"/>
    </row>
    <row r="193473" spans="2:3" x14ac:dyDescent="0.25">
      <c r="B193473" s="76"/>
      <c r="C193473" s="75"/>
    </row>
    <row r="193474" spans="2:3" x14ac:dyDescent="0.25">
      <c r="B193474" s="76"/>
      <c r="C193474" s="75"/>
    </row>
    <row r="193475" spans="2:3" x14ac:dyDescent="0.25">
      <c r="B193475" s="76"/>
      <c r="C193475" s="75"/>
    </row>
    <row r="193585" spans="2:3" x14ac:dyDescent="0.25">
      <c r="B193585" s="76"/>
      <c r="C193585" s="75"/>
    </row>
    <row r="193586" spans="2:3" x14ac:dyDescent="0.25">
      <c r="B193586" s="76"/>
      <c r="C193586" s="75"/>
    </row>
    <row r="193587" spans="2:3" x14ac:dyDescent="0.25">
      <c r="B193587" s="76"/>
      <c r="C193587" s="75"/>
    </row>
    <row r="193588" spans="2:3" x14ac:dyDescent="0.25">
      <c r="B193588" s="76"/>
      <c r="C193588" s="75"/>
    </row>
    <row r="193589" spans="2:3" x14ac:dyDescent="0.25">
      <c r="B193589" s="76"/>
      <c r="C193589" s="75"/>
    </row>
    <row r="193590" spans="2:3" x14ac:dyDescent="0.25">
      <c r="B193590" s="76"/>
      <c r="C193590" s="75"/>
    </row>
    <row r="193591" spans="2:3" x14ac:dyDescent="0.25">
      <c r="B193591" s="76"/>
      <c r="C193591" s="75"/>
    </row>
    <row r="193592" spans="2:3" x14ac:dyDescent="0.25">
      <c r="B193592" s="76"/>
      <c r="C193592" s="75"/>
    </row>
    <row r="193593" spans="2:3" x14ac:dyDescent="0.25">
      <c r="B193593" s="76"/>
      <c r="C193593" s="75"/>
    </row>
    <row r="193594" spans="2:3" x14ac:dyDescent="0.25">
      <c r="B193594" s="76"/>
      <c r="C193594" s="75"/>
    </row>
    <row r="193595" spans="2:3" x14ac:dyDescent="0.25">
      <c r="B193595" s="76"/>
      <c r="C193595" s="75"/>
    </row>
    <row r="193596" spans="2:3" x14ac:dyDescent="0.25">
      <c r="B193596" s="76"/>
      <c r="C193596" s="75"/>
    </row>
    <row r="193597" spans="2:3" x14ac:dyDescent="0.25">
      <c r="B193597" s="76"/>
      <c r="C193597" s="75"/>
    </row>
    <row r="193707" spans="2:3" x14ac:dyDescent="0.25">
      <c r="B193707" s="76"/>
      <c r="C193707" s="75"/>
    </row>
    <row r="193708" spans="2:3" x14ac:dyDescent="0.25">
      <c r="B193708" s="76"/>
      <c r="C193708" s="75"/>
    </row>
    <row r="193709" spans="2:3" x14ac:dyDescent="0.25">
      <c r="B193709" s="76"/>
      <c r="C193709" s="75"/>
    </row>
    <row r="193710" spans="2:3" x14ac:dyDescent="0.25">
      <c r="B193710" s="76"/>
      <c r="C193710" s="75"/>
    </row>
    <row r="193711" spans="2:3" x14ac:dyDescent="0.25">
      <c r="B193711" s="76"/>
      <c r="C193711" s="75"/>
    </row>
    <row r="193712" spans="2:3" x14ac:dyDescent="0.25">
      <c r="B193712" s="76"/>
      <c r="C193712" s="75"/>
    </row>
    <row r="193713" spans="2:3" x14ac:dyDescent="0.25">
      <c r="B193713" s="76"/>
      <c r="C193713" s="75"/>
    </row>
    <row r="193714" spans="2:3" x14ac:dyDescent="0.25">
      <c r="B193714" s="76"/>
      <c r="C193714" s="75"/>
    </row>
    <row r="193715" spans="2:3" x14ac:dyDescent="0.25">
      <c r="B193715" s="76"/>
      <c r="C193715" s="75"/>
    </row>
    <row r="193716" spans="2:3" x14ac:dyDescent="0.25">
      <c r="B193716" s="76"/>
      <c r="C193716" s="75"/>
    </row>
    <row r="193717" spans="2:3" x14ac:dyDescent="0.25">
      <c r="B193717" s="76"/>
      <c r="C193717" s="75"/>
    </row>
    <row r="193718" spans="2:3" x14ac:dyDescent="0.25">
      <c r="B193718" s="76"/>
      <c r="C193718" s="75"/>
    </row>
    <row r="193719" spans="2:3" x14ac:dyDescent="0.25">
      <c r="B193719" s="76"/>
      <c r="C193719" s="75"/>
    </row>
    <row r="193829" spans="2:3" x14ac:dyDescent="0.25">
      <c r="B193829" s="76"/>
      <c r="C193829" s="75"/>
    </row>
    <row r="193830" spans="2:3" x14ac:dyDescent="0.25">
      <c r="B193830" s="76"/>
      <c r="C193830" s="75"/>
    </row>
    <row r="193831" spans="2:3" x14ac:dyDescent="0.25">
      <c r="B193831" s="76"/>
      <c r="C193831" s="75"/>
    </row>
    <row r="193832" spans="2:3" x14ac:dyDescent="0.25">
      <c r="B193832" s="76"/>
      <c r="C193832" s="75"/>
    </row>
    <row r="193833" spans="2:3" x14ac:dyDescent="0.25">
      <c r="B193833" s="76"/>
      <c r="C193833" s="75"/>
    </row>
    <row r="193834" spans="2:3" x14ac:dyDescent="0.25">
      <c r="B193834" s="76"/>
      <c r="C193834" s="75"/>
    </row>
    <row r="193835" spans="2:3" x14ac:dyDescent="0.25">
      <c r="B193835" s="76"/>
      <c r="C193835" s="75"/>
    </row>
    <row r="193836" spans="2:3" x14ac:dyDescent="0.25">
      <c r="B193836" s="76"/>
      <c r="C193836" s="75"/>
    </row>
    <row r="193837" spans="2:3" x14ac:dyDescent="0.25">
      <c r="B193837" s="76"/>
      <c r="C193837" s="75"/>
    </row>
    <row r="193838" spans="2:3" x14ac:dyDescent="0.25">
      <c r="B193838" s="76"/>
      <c r="C193838" s="75"/>
    </row>
    <row r="193839" spans="2:3" x14ac:dyDescent="0.25">
      <c r="B193839" s="76"/>
      <c r="C193839" s="75"/>
    </row>
    <row r="193840" spans="2:3" x14ac:dyDescent="0.25">
      <c r="B193840" s="76"/>
      <c r="C193840" s="75"/>
    </row>
    <row r="193841" spans="2:3" x14ac:dyDescent="0.25">
      <c r="B193841" s="76"/>
      <c r="C193841" s="75"/>
    </row>
    <row r="193951" spans="2:3" x14ac:dyDescent="0.25">
      <c r="B193951" s="76"/>
      <c r="C193951" s="75"/>
    </row>
    <row r="193952" spans="2:3" x14ac:dyDescent="0.25">
      <c r="B193952" s="76"/>
      <c r="C193952" s="75"/>
    </row>
    <row r="193953" spans="2:3" x14ac:dyDescent="0.25">
      <c r="B193953" s="76"/>
      <c r="C193953" s="75"/>
    </row>
    <row r="193954" spans="2:3" x14ac:dyDescent="0.25">
      <c r="B193954" s="76"/>
      <c r="C193954" s="75"/>
    </row>
    <row r="193955" spans="2:3" x14ac:dyDescent="0.25">
      <c r="B193955" s="76"/>
      <c r="C193955" s="75"/>
    </row>
    <row r="193956" spans="2:3" x14ac:dyDescent="0.25">
      <c r="B193956" s="76"/>
      <c r="C193956" s="75"/>
    </row>
    <row r="193957" spans="2:3" x14ac:dyDescent="0.25">
      <c r="B193957" s="76"/>
      <c r="C193957" s="75"/>
    </row>
    <row r="193958" spans="2:3" x14ac:dyDescent="0.25">
      <c r="B193958" s="76"/>
      <c r="C193958" s="75"/>
    </row>
    <row r="193959" spans="2:3" x14ac:dyDescent="0.25">
      <c r="B193959" s="76"/>
      <c r="C193959" s="75"/>
    </row>
    <row r="193960" spans="2:3" x14ac:dyDescent="0.25">
      <c r="B193960" s="76"/>
      <c r="C193960" s="75"/>
    </row>
    <row r="193961" spans="2:3" x14ac:dyDescent="0.25">
      <c r="B193961" s="76"/>
      <c r="C193961" s="75"/>
    </row>
    <row r="193962" spans="2:3" x14ac:dyDescent="0.25">
      <c r="B193962" s="76"/>
      <c r="C193962" s="75"/>
    </row>
    <row r="193963" spans="2:3" x14ac:dyDescent="0.25">
      <c r="B193963" s="76"/>
      <c r="C193963" s="75"/>
    </row>
    <row r="194073" spans="2:3" x14ac:dyDescent="0.25">
      <c r="B194073" s="76"/>
      <c r="C194073" s="75"/>
    </row>
    <row r="194074" spans="2:3" x14ac:dyDescent="0.25">
      <c r="B194074" s="76"/>
      <c r="C194074" s="75"/>
    </row>
    <row r="194075" spans="2:3" x14ac:dyDescent="0.25">
      <c r="B194075" s="76"/>
      <c r="C194075" s="75"/>
    </row>
    <row r="194076" spans="2:3" x14ac:dyDescent="0.25">
      <c r="B194076" s="76"/>
      <c r="C194076" s="75"/>
    </row>
    <row r="194077" spans="2:3" x14ac:dyDescent="0.25">
      <c r="B194077" s="76"/>
      <c r="C194077" s="75"/>
    </row>
    <row r="194078" spans="2:3" x14ac:dyDescent="0.25">
      <c r="B194078" s="76"/>
      <c r="C194078" s="75"/>
    </row>
    <row r="194079" spans="2:3" x14ac:dyDescent="0.25">
      <c r="B194079" s="76"/>
      <c r="C194079" s="75"/>
    </row>
    <row r="194080" spans="2:3" x14ac:dyDescent="0.25">
      <c r="B194080" s="76"/>
      <c r="C194080" s="75"/>
    </row>
    <row r="194081" spans="2:3" x14ac:dyDescent="0.25">
      <c r="B194081" s="76"/>
      <c r="C194081" s="75"/>
    </row>
    <row r="194082" spans="2:3" x14ac:dyDescent="0.25">
      <c r="B194082" s="76"/>
      <c r="C194082" s="75"/>
    </row>
    <row r="194083" spans="2:3" x14ac:dyDescent="0.25">
      <c r="B194083" s="76"/>
      <c r="C194083" s="75"/>
    </row>
    <row r="194084" spans="2:3" x14ac:dyDescent="0.25">
      <c r="B194084" s="76"/>
      <c r="C194084" s="75"/>
    </row>
    <row r="194085" spans="2:3" x14ac:dyDescent="0.25">
      <c r="B194085" s="76"/>
      <c r="C194085" s="75"/>
    </row>
    <row r="194195" spans="2:3" x14ac:dyDescent="0.25">
      <c r="B194195" s="76"/>
      <c r="C194195" s="75"/>
    </row>
    <row r="194196" spans="2:3" x14ac:dyDescent="0.25">
      <c r="B194196" s="76"/>
      <c r="C194196" s="75"/>
    </row>
    <row r="194197" spans="2:3" x14ac:dyDescent="0.25">
      <c r="B194197" s="76"/>
      <c r="C194197" s="75"/>
    </row>
    <row r="194198" spans="2:3" x14ac:dyDescent="0.25">
      <c r="B194198" s="76"/>
      <c r="C194198" s="75"/>
    </row>
    <row r="194199" spans="2:3" x14ac:dyDescent="0.25">
      <c r="B194199" s="76"/>
      <c r="C194199" s="75"/>
    </row>
    <row r="194200" spans="2:3" x14ac:dyDescent="0.25">
      <c r="B194200" s="76"/>
      <c r="C194200" s="75"/>
    </row>
    <row r="194201" spans="2:3" x14ac:dyDescent="0.25">
      <c r="B194201" s="76"/>
      <c r="C194201" s="75"/>
    </row>
    <row r="194202" spans="2:3" x14ac:dyDescent="0.25">
      <c r="B194202" s="76"/>
      <c r="C194202" s="75"/>
    </row>
    <row r="194203" spans="2:3" x14ac:dyDescent="0.25">
      <c r="B194203" s="76"/>
      <c r="C194203" s="75"/>
    </row>
    <row r="194204" spans="2:3" x14ac:dyDescent="0.25">
      <c r="B194204" s="76"/>
      <c r="C194204" s="75"/>
    </row>
    <row r="194205" spans="2:3" x14ac:dyDescent="0.25">
      <c r="B194205" s="76"/>
      <c r="C194205" s="75"/>
    </row>
    <row r="194206" spans="2:3" x14ac:dyDescent="0.25">
      <c r="B194206" s="76"/>
      <c r="C194206" s="75"/>
    </row>
    <row r="194207" spans="2:3" x14ac:dyDescent="0.25">
      <c r="B194207" s="76"/>
      <c r="C194207" s="75"/>
    </row>
    <row r="194317" spans="2:3" x14ac:dyDescent="0.25">
      <c r="B194317" s="76"/>
      <c r="C194317" s="75"/>
    </row>
    <row r="194318" spans="2:3" x14ac:dyDescent="0.25">
      <c r="B194318" s="76"/>
      <c r="C194318" s="75"/>
    </row>
    <row r="194319" spans="2:3" x14ac:dyDescent="0.25">
      <c r="B194319" s="76"/>
      <c r="C194319" s="75"/>
    </row>
    <row r="194320" spans="2:3" x14ac:dyDescent="0.25">
      <c r="B194320" s="76"/>
      <c r="C194320" s="75"/>
    </row>
    <row r="194321" spans="2:3" x14ac:dyDescent="0.25">
      <c r="B194321" s="76"/>
      <c r="C194321" s="75"/>
    </row>
    <row r="194322" spans="2:3" x14ac:dyDescent="0.25">
      <c r="B194322" s="76"/>
      <c r="C194322" s="75"/>
    </row>
    <row r="194323" spans="2:3" x14ac:dyDescent="0.25">
      <c r="B194323" s="76"/>
      <c r="C194323" s="75"/>
    </row>
    <row r="194324" spans="2:3" x14ac:dyDescent="0.25">
      <c r="B194324" s="76"/>
      <c r="C194324" s="75"/>
    </row>
    <row r="194325" spans="2:3" x14ac:dyDescent="0.25">
      <c r="B194325" s="76"/>
      <c r="C194325" s="75"/>
    </row>
    <row r="194326" spans="2:3" x14ac:dyDescent="0.25">
      <c r="B194326" s="76"/>
      <c r="C194326" s="75"/>
    </row>
    <row r="194327" spans="2:3" x14ac:dyDescent="0.25">
      <c r="B194327" s="76"/>
      <c r="C194327" s="75"/>
    </row>
    <row r="194328" spans="2:3" x14ac:dyDescent="0.25">
      <c r="B194328" s="76"/>
      <c r="C194328" s="75"/>
    </row>
    <row r="194329" spans="2:3" x14ac:dyDescent="0.25">
      <c r="B194329" s="76"/>
      <c r="C194329" s="75"/>
    </row>
    <row r="194439" spans="2:3" x14ac:dyDescent="0.25">
      <c r="B194439" s="76"/>
      <c r="C194439" s="75"/>
    </row>
    <row r="194440" spans="2:3" x14ac:dyDescent="0.25">
      <c r="B194440" s="76"/>
      <c r="C194440" s="75"/>
    </row>
    <row r="194441" spans="2:3" x14ac:dyDescent="0.25">
      <c r="B194441" s="76"/>
      <c r="C194441" s="75"/>
    </row>
    <row r="194442" spans="2:3" x14ac:dyDescent="0.25">
      <c r="B194442" s="76"/>
      <c r="C194442" s="75"/>
    </row>
    <row r="194443" spans="2:3" x14ac:dyDescent="0.25">
      <c r="B194443" s="76"/>
      <c r="C194443" s="75"/>
    </row>
    <row r="194444" spans="2:3" x14ac:dyDescent="0.25">
      <c r="B194444" s="76"/>
      <c r="C194444" s="75"/>
    </row>
    <row r="194445" spans="2:3" x14ac:dyDescent="0.25">
      <c r="B194445" s="76"/>
      <c r="C194445" s="75"/>
    </row>
    <row r="194446" spans="2:3" x14ac:dyDescent="0.25">
      <c r="B194446" s="76"/>
      <c r="C194446" s="75"/>
    </row>
    <row r="194447" spans="2:3" x14ac:dyDescent="0.25">
      <c r="B194447" s="76"/>
      <c r="C194447" s="75"/>
    </row>
    <row r="194448" spans="2:3" x14ac:dyDescent="0.25">
      <c r="B194448" s="76"/>
      <c r="C194448" s="75"/>
    </row>
    <row r="194449" spans="2:3" x14ac:dyDescent="0.25">
      <c r="B194449" s="76"/>
      <c r="C194449" s="75"/>
    </row>
    <row r="194450" spans="2:3" x14ac:dyDescent="0.25">
      <c r="B194450" s="76"/>
      <c r="C194450" s="75"/>
    </row>
    <row r="194451" spans="2:3" x14ac:dyDescent="0.25">
      <c r="B194451" s="76"/>
      <c r="C194451" s="75"/>
    </row>
    <row r="194561" spans="2:3" x14ac:dyDescent="0.25">
      <c r="B194561" s="76"/>
      <c r="C194561" s="75"/>
    </row>
    <row r="194562" spans="2:3" x14ac:dyDescent="0.25">
      <c r="B194562" s="76"/>
      <c r="C194562" s="75"/>
    </row>
    <row r="194563" spans="2:3" x14ac:dyDescent="0.25">
      <c r="B194563" s="76"/>
      <c r="C194563" s="75"/>
    </row>
    <row r="194564" spans="2:3" x14ac:dyDescent="0.25">
      <c r="B194564" s="76"/>
      <c r="C194564" s="75"/>
    </row>
    <row r="194565" spans="2:3" x14ac:dyDescent="0.25">
      <c r="B194565" s="76"/>
      <c r="C194565" s="75"/>
    </row>
    <row r="194566" spans="2:3" x14ac:dyDescent="0.25">
      <c r="B194566" s="76"/>
      <c r="C194566" s="75"/>
    </row>
    <row r="194567" spans="2:3" x14ac:dyDescent="0.25">
      <c r="B194567" s="76"/>
      <c r="C194567" s="75"/>
    </row>
    <row r="194568" spans="2:3" x14ac:dyDescent="0.25">
      <c r="B194568" s="76"/>
      <c r="C194568" s="75"/>
    </row>
    <row r="194569" spans="2:3" x14ac:dyDescent="0.25">
      <c r="B194569" s="76"/>
      <c r="C194569" s="75"/>
    </row>
    <row r="194570" spans="2:3" x14ac:dyDescent="0.25">
      <c r="B194570" s="76"/>
      <c r="C194570" s="75"/>
    </row>
    <row r="194571" spans="2:3" x14ac:dyDescent="0.25">
      <c r="B194571" s="76"/>
      <c r="C194571" s="75"/>
    </row>
    <row r="194572" spans="2:3" x14ac:dyDescent="0.25">
      <c r="B194572" s="76"/>
      <c r="C194572" s="75"/>
    </row>
    <row r="194573" spans="2:3" x14ac:dyDescent="0.25">
      <c r="B194573" s="76"/>
      <c r="C194573" s="75"/>
    </row>
    <row r="194683" spans="2:3" x14ac:dyDescent="0.25">
      <c r="B194683" s="76"/>
      <c r="C194683" s="75"/>
    </row>
    <row r="194684" spans="2:3" x14ac:dyDescent="0.25">
      <c r="B194684" s="76"/>
      <c r="C194684" s="75"/>
    </row>
    <row r="194685" spans="2:3" x14ac:dyDescent="0.25">
      <c r="B194685" s="76"/>
      <c r="C194685" s="75"/>
    </row>
    <row r="194686" spans="2:3" x14ac:dyDescent="0.25">
      <c r="B194686" s="76"/>
      <c r="C194686" s="75"/>
    </row>
    <row r="194687" spans="2:3" x14ac:dyDescent="0.25">
      <c r="B194687" s="76"/>
      <c r="C194687" s="75"/>
    </row>
    <row r="194688" spans="2:3" x14ac:dyDescent="0.25">
      <c r="B194688" s="76"/>
      <c r="C194688" s="75"/>
    </row>
    <row r="194689" spans="2:3" x14ac:dyDescent="0.25">
      <c r="B194689" s="76"/>
      <c r="C194689" s="75"/>
    </row>
    <row r="194690" spans="2:3" x14ac:dyDescent="0.25">
      <c r="B194690" s="76"/>
      <c r="C194690" s="75"/>
    </row>
    <row r="194691" spans="2:3" x14ac:dyDescent="0.25">
      <c r="B194691" s="76"/>
      <c r="C194691" s="75"/>
    </row>
    <row r="194692" spans="2:3" x14ac:dyDescent="0.25">
      <c r="B194692" s="76"/>
      <c r="C194692" s="75"/>
    </row>
    <row r="194693" spans="2:3" x14ac:dyDescent="0.25">
      <c r="B194693" s="76"/>
      <c r="C194693" s="75"/>
    </row>
    <row r="194694" spans="2:3" x14ac:dyDescent="0.25">
      <c r="B194694" s="76"/>
      <c r="C194694" s="75"/>
    </row>
    <row r="194695" spans="2:3" x14ac:dyDescent="0.25">
      <c r="B194695" s="76"/>
      <c r="C194695" s="75"/>
    </row>
    <row r="194805" spans="2:3" x14ac:dyDescent="0.25">
      <c r="B194805" s="76"/>
      <c r="C194805" s="75"/>
    </row>
    <row r="194806" spans="2:3" x14ac:dyDescent="0.25">
      <c r="B194806" s="76"/>
      <c r="C194806" s="75"/>
    </row>
    <row r="194807" spans="2:3" x14ac:dyDescent="0.25">
      <c r="B194807" s="76"/>
      <c r="C194807" s="75"/>
    </row>
    <row r="194808" spans="2:3" x14ac:dyDescent="0.25">
      <c r="B194808" s="76"/>
      <c r="C194808" s="75"/>
    </row>
    <row r="194809" spans="2:3" x14ac:dyDescent="0.25">
      <c r="B194809" s="76"/>
      <c r="C194809" s="75"/>
    </row>
    <row r="194810" spans="2:3" x14ac:dyDescent="0.25">
      <c r="B194810" s="76"/>
      <c r="C194810" s="75"/>
    </row>
    <row r="194811" spans="2:3" x14ac:dyDescent="0.25">
      <c r="B194811" s="76"/>
      <c r="C194811" s="75"/>
    </row>
    <row r="194812" spans="2:3" x14ac:dyDescent="0.25">
      <c r="B194812" s="76"/>
      <c r="C194812" s="75"/>
    </row>
    <row r="194813" spans="2:3" x14ac:dyDescent="0.25">
      <c r="B194813" s="76"/>
      <c r="C194813" s="75"/>
    </row>
    <row r="194814" spans="2:3" x14ac:dyDescent="0.25">
      <c r="B194814" s="76"/>
      <c r="C194814" s="75"/>
    </row>
    <row r="194815" spans="2:3" x14ac:dyDescent="0.25">
      <c r="B194815" s="76"/>
      <c r="C194815" s="75"/>
    </row>
    <row r="194816" spans="2:3" x14ac:dyDescent="0.25">
      <c r="B194816" s="76"/>
      <c r="C194816" s="75"/>
    </row>
    <row r="194817" spans="2:3" x14ac:dyDescent="0.25">
      <c r="B194817" s="76"/>
      <c r="C194817" s="75"/>
    </row>
    <row r="194927" spans="2:3" x14ac:dyDescent="0.25">
      <c r="B194927" s="76"/>
      <c r="C194927" s="75"/>
    </row>
    <row r="194928" spans="2:3" x14ac:dyDescent="0.25">
      <c r="B194928" s="76"/>
      <c r="C194928" s="75"/>
    </row>
    <row r="194929" spans="2:3" x14ac:dyDescent="0.25">
      <c r="B194929" s="76"/>
      <c r="C194929" s="75"/>
    </row>
    <row r="194930" spans="2:3" x14ac:dyDescent="0.25">
      <c r="B194930" s="76"/>
      <c r="C194930" s="75"/>
    </row>
    <row r="194931" spans="2:3" x14ac:dyDescent="0.25">
      <c r="B194931" s="76"/>
      <c r="C194931" s="75"/>
    </row>
    <row r="194932" spans="2:3" x14ac:dyDescent="0.25">
      <c r="B194932" s="76"/>
      <c r="C194932" s="75"/>
    </row>
    <row r="194933" spans="2:3" x14ac:dyDescent="0.25">
      <c r="B194933" s="76"/>
      <c r="C194933" s="75"/>
    </row>
    <row r="194934" spans="2:3" x14ac:dyDescent="0.25">
      <c r="B194934" s="76"/>
      <c r="C194934" s="75"/>
    </row>
    <row r="194935" spans="2:3" x14ac:dyDescent="0.25">
      <c r="B194935" s="76"/>
      <c r="C194935" s="75"/>
    </row>
    <row r="194936" spans="2:3" x14ac:dyDescent="0.25">
      <c r="B194936" s="76"/>
      <c r="C194936" s="75"/>
    </row>
    <row r="194937" spans="2:3" x14ac:dyDescent="0.25">
      <c r="B194937" s="76"/>
      <c r="C194937" s="75"/>
    </row>
    <row r="194938" spans="2:3" x14ac:dyDescent="0.25">
      <c r="B194938" s="76"/>
      <c r="C194938" s="75"/>
    </row>
    <row r="194939" spans="2:3" x14ac:dyDescent="0.25">
      <c r="B194939" s="76"/>
      <c r="C194939" s="75"/>
    </row>
    <row r="195049" spans="2:3" x14ac:dyDescent="0.25">
      <c r="B195049" s="76"/>
      <c r="C195049" s="75"/>
    </row>
    <row r="195050" spans="2:3" x14ac:dyDescent="0.25">
      <c r="B195050" s="76"/>
      <c r="C195050" s="75"/>
    </row>
    <row r="195051" spans="2:3" x14ac:dyDescent="0.25">
      <c r="B195051" s="76"/>
      <c r="C195051" s="75"/>
    </row>
    <row r="195052" spans="2:3" x14ac:dyDescent="0.25">
      <c r="B195052" s="76"/>
      <c r="C195052" s="75"/>
    </row>
    <row r="195053" spans="2:3" x14ac:dyDescent="0.25">
      <c r="B195053" s="76"/>
      <c r="C195053" s="75"/>
    </row>
    <row r="195054" spans="2:3" x14ac:dyDescent="0.25">
      <c r="B195054" s="76"/>
      <c r="C195054" s="75"/>
    </row>
    <row r="195055" spans="2:3" x14ac:dyDescent="0.25">
      <c r="B195055" s="76"/>
      <c r="C195055" s="75"/>
    </row>
    <row r="195056" spans="2:3" x14ac:dyDescent="0.25">
      <c r="B195056" s="76"/>
      <c r="C195056" s="75"/>
    </row>
    <row r="195057" spans="2:3" x14ac:dyDescent="0.25">
      <c r="B195057" s="76"/>
      <c r="C195057" s="75"/>
    </row>
    <row r="195058" spans="2:3" x14ac:dyDescent="0.25">
      <c r="B195058" s="76"/>
      <c r="C195058" s="75"/>
    </row>
    <row r="195059" spans="2:3" x14ac:dyDescent="0.25">
      <c r="B195059" s="76"/>
      <c r="C195059" s="75"/>
    </row>
    <row r="195060" spans="2:3" x14ac:dyDescent="0.25">
      <c r="B195060" s="76"/>
      <c r="C195060" s="75"/>
    </row>
    <row r="195061" spans="2:3" x14ac:dyDescent="0.25">
      <c r="B195061" s="76"/>
      <c r="C195061" s="75"/>
    </row>
    <row r="195171" spans="2:3" x14ac:dyDescent="0.25">
      <c r="B195171" s="76"/>
      <c r="C195171" s="75"/>
    </row>
    <row r="195172" spans="2:3" x14ac:dyDescent="0.25">
      <c r="B195172" s="76"/>
      <c r="C195172" s="75"/>
    </row>
    <row r="195173" spans="2:3" x14ac:dyDescent="0.25">
      <c r="B195173" s="76"/>
      <c r="C195173" s="75"/>
    </row>
    <row r="195174" spans="2:3" x14ac:dyDescent="0.25">
      <c r="B195174" s="76"/>
      <c r="C195174" s="75"/>
    </row>
    <row r="195175" spans="2:3" x14ac:dyDescent="0.25">
      <c r="B195175" s="76"/>
      <c r="C195175" s="75"/>
    </row>
    <row r="195176" spans="2:3" x14ac:dyDescent="0.25">
      <c r="B195176" s="76"/>
      <c r="C195176" s="75"/>
    </row>
    <row r="195177" spans="2:3" x14ac:dyDescent="0.25">
      <c r="B195177" s="76"/>
      <c r="C195177" s="75"/>
    </row>
    <row r="195178" spans="2:3" x14ac:dyDescent="0.25">
      <c r="B195178" s="76"/>
      <c r="C195178" s="75"/>
    </row>
    <row r="195179" spans="2:3" x14ac:dyDescent="0.25">
      <c r="B195179" s="76"/>
      <c r="C195179" s="75"/>
    </row>
    <row r="195180" spans="2:3" x14ac:dyDescent="0.25">
      <c r="B195180" s="76"/>
      <c r="C195180" s="75"/>
    </row>
    <row r="195181" spans="2:3" x14ac:dyDescent="0.25">
      <c r="B195181" s="76"/>
      <c r="C195181" s="75"/>
    </row>
    <row r="195182" spans="2:3" x14ac:dyDescent="0.25">
      <c r="B195182" s="76"/>
      <c r="C195182" s="75"/>
    </row>
    <row r="195183" spans="2:3" x14ac:dyDescent="0.25">
      <c r="B195183" s="76"/>
      <c r="C195183" s="75"/>
    </row>
    <row r="195293" spans="2:3" x14ac:dyDescent="0.25">
      <c r="B195293" s="76"/>
      <c r="C195293" s="75"/>
    </row>
    <row r="195294" spans="2:3" x14ac:dyDescent="0.25">
      <c r="B195294" s="76"/>
      <c r="C195294" s="75"/>
    </row>
    <row r="195295" spans="2:3" x14ac:dyDescent="0.25">
      <c r="B195295" s="76"/>
      <c r="C195295" s="75"/>
    </row>
    <row r="195296" spans="2:3" x14ac:dyDescent="0.25">
      <c r="B195296" s="76"/>
      <c r="C195296" s="75"/>
    </row>
    <row r="195297" spans="2:3" x14ac:dyDescent="0.25">
      <c r="B195297" s="76"/>
      <c r="C195297" s="75"/>
    </row>
    <row r="195298" spans="2:3" x14ac:dyDescent="0.25">
      <c r="B195298" s="76"/>
      <c r="C195298" s="75"/>
    </row>
    <row r="195299" spans="2:3" x14ac:dyDescent="0.25">
      <c r="B195299" s="76"/>
      <c r="C195299" s="75"/>
    </row>
    <row r="195300" spans="2:3" x14ac:dyDescent="0.25">
      <c r="B195300" s="76"/>
      <c r="C195300" s="75"/>
    </row>
    <row r="195301" spans="2:3" x14ac:dyDescent="0.25">
      <c r="B195301" s="76"/>
      <c r="C195301" s="75"/>
    </row>
    <row r="195302" spans="2:3" x14ac:dyDescent="0.25">
      <c r="B195302" s="76"/>
      <c r="C195302" s="75"/>
    </row>
    <row r="195303" spans="2:3" x14ac:dyDescent="0.25">
      <c r="B195303" s="76"/>
      <c r="C195303" s="75"/>
    </row>
    <row r="195304" spans="2:3" x14ac:dyDescent="0.25">
      <c r="B195304" s="76"/>
      <c r="C195304" s="75"/>
    </row>
    <row r="195305" spans="2:3" x14ac:dyDescent="0.25">
      <c r="B195305" s="76"/>
      <c r="C195305" s="75"/>
    </row>
    <row r="195415" spans="2:3" x14ac:dyDescent="0.25">
      <c r="B195415" s="76"/>
      <c r="C195415" s="75"/>
    </row>
    <row r="195416" spans="2:3" x14ac:dyDescent="0.25">
      <c r="B195416" s="76"/>
      <c r="C195416" s="75"/>
    </row>
    <row r="195417" spans="2:3" x14ac:dyDescent="0.25">
      <c r="B195417" s="76"/>
      <c r="C195417" s="75"/>
    </row>
    <row r="195418" spans="2:3" x14ac:dyDescent="0.25">
      <c r="B195418" s="76"/>
      <c r="C195418" s="75"/>
    </row>
    <row r="195419" spans="2:3" x14ac:dyDescent="0.25">
      <c r="B195419" s="76"/>
      <c r="C195419" s="75"/>
    </row>
    <row r="195420" spans="2:3" x14ac:dyDescent="0.25">
      <c r="B195420" s="76"/>
      <c r="C195420" s="75"/>
    </row>
    <row r="195421" spans="2:3" x14ac:dyDescent="0.25">
      <c r="B195421" s="76"/>
      <c r="C195421" s="75"/>
    </row>
    <row r="195422" spans="2:3" x14ac:dyDescent="0.25">
      <c r="B195422" s="76"/>
      <c r="C195422" s="75"/>
    </row>
    <row r="195423" spans="2:3" x14ac:dyDescent="0.25">
      <c r="B195423" s="76"/>
      <c r="C195423" s="75"/>
    </row>
    <row r="195424" spans="2:3" x14ac:dyDescent="0.25">
      <c r="B195424" s="76"/>
      <c r="C195424" s="75"/>
    </row>
    <row r="195425" spans="2:3" x14ac:dyDescent="0.25">
      <c r="B195425" s="76"/>
      <c r="C195425" s="75"/>
    </row>
    <row r="195426" spans="2:3" x14ac:dyDescent="0.25">
      <c r="B195426" s="76"/>
      <c r="C195426" s="75"/>
    </row>
    <row r="195427" spans="2:3" x14ac:dyDescent="0.25">
      <c r="B195427" s="76"/>
      <c r="C195427" s="75"/>
    </row>
    <row r="195537" spans="2:3" x14ac:dyDescent="0.25">
      <c r="B195537" s="76"/>
      <c r="C195537" s="75"/>
    </row>
    <row r="195538" spans="2:3" x14ac:dyDescent="0.25">
      <c r="B195538" s="76"/>
      <c r="C195538" s="75"/>
    </row>
    <row r="195539" spans="2:3" x14ac:dyDescent="0.25">
      <c r="B195539" s="76"/>
      <c r="C195539" s="75"/>
    </row>
    <row r="195540" spans="2:3" x14ac:dyDescent="0.25">
      <c r="B195540" s="76"/>
      <c r="C195540" s="75"/>
    </row>
    <row r="195541" spans="2:3" x14ac:dyDescent="0.25">
      <c r="B195541" s="76"/>
      <c r="C195541" s="75"/>
    </row>
    <row r="195542" spans="2:3" x14ac:dyDescent="0.25">
      <c r="B195542" s="76"/>
      <c r="C195542" s="75"/>
    </row>
    <row r="195543" spans="2:3" x14ac:dyDescent="0.25">
      <c r="B195543" s="76"/>
      <c r="C195543" s="75"/>
    </row>
    <row r="195544" spans="2:3" x14ac:dyDescent="0.25">
      <c r="B195544" s="76"/>
      <c r="C195544" s="75"/>
    </row>
    <row r="195545" spans="2:3" x14ac:dyDescent="0.25">
      <c r="B195545" s="76"/>
      <c r="C195545" s="75"/>
    </row>
    <row r="195546" spans="2:3" x14ac:dyDescent="0.25">
      <c r="B195546" s="76"/>
      <c r="C195546" s="75"/>
    </row>
    <row r="195547" spans="2:3" x14ac:dyDescent="0.25">
      <c r="B195547" s="76"/>
      <c r="C195547" s="75"/>
    </row>
    <row r="195548" spans="2:3" x14ac:dyDescent="0.25">
      <c r="B195548" s="76"/>
      <c r="C195548" s="75"/>
    </row>
    <row r="195549" spans="2:3" x14ac:dyDescent="0.25">
      <c r="B195549" s="76"/>
      <c r="C195549" s="75"/>
    </row>
    <row r="195659" spans="2:3" x14ac:dyDescent="0.25">
      <c r="B195659" s="76"/>
      <c r="C195659" s="75"/>
    </row>
    <row r="195660" spans="2:3" x14ac:dyDescent="0.25">
      <c r="B195660" s="76"/>
      <c r="C195660" s="75"/>
    </row>
    <row r="195661" spans="2:3" x14ac:dyDescent="0.25">
      <c r="B195661" s="76"/>
      <c r="C195661" s="75"/>
    </row>
    <row r="195662" spans="2:3" x14ac:dyDescent="0.25">
      <c r="B195662" s="76"/>
      <c r="C195662" s="75"/>
    </row>
    <row r="195663" spans="2:3" x14ac:dyDescent="0.25">
      <c r="B195663" s="76"/>
      <c r="C195663" s="75"/>
    </row>
    <row r="195664" spans="2:3" x14ac:dyDescent="0.25">
      <c r="B195664" s="76"/>
      <c r="C195664" s="75"/>
    </row>
    <row r="195665" spans="2:3" x14ac:dyDescent="0.25">
      <c r="B195665" s="76"/>
      <c r="C195665" s="75"/>
    </row>
    <row r="195666" spans="2:3" x14ac:dyDescent="0.25">
      <c r="B195666" s="76"/>
      <c r="C195666" s="75"/>
    </row>
    <row r="195667" spans="2:3" x14ac:dyDescent="0.25">
      <c r="B195667" s="76"/>
      <c r="C195667" s="75"/>
    </row>
    <row r="195668" spans="2:3" x14ac:dyDescent="0.25">
      <c r="B195668" s="76"/>
      <c r="C195668" s="75"/>
    </row>
    <row r="195669" spans="2:3" x14ac:dyDescent="0.25">
      <c r="B195669" s="76"/>
      <c r="C195669" s="75"/>
    </row>
    <row r="195670" spans="2:3" x14ac:dyDescent="0.25">
      <c r="B195670" s="76"/>
      <c r="C195670" s="75"/>
    </row>
    <row r="195671" spans="2:3" x14ac:dyDescent="0.25">
      <c r="B195671" s="76"/>
      <c r="C195671" s="75"/>
    </row>
    <row r="195781" spans="2:3" x14ac:dyDescent="0.25">
      <c r="B195781" s="76"/>
      <c r="C195781" s="75"/>
    </row>
    <row r="195782" spans="2:3" x14ac:dyDescent="0.25">
      <c r="B195782" s="76"/>
      <c r="C195782" s="75"/>
    </row>
    <row r="195783" spans="2:3" x14ac:dyDescent="0.25">
      <c r="B195783" s="76"/>
      <c r="C195783" s="75"/>
    </row>
    <row r="195784" spans="2:3" x14ac:dyDescent="0.25">
      <c r="B195784" s="76"/>
      <c r="C195784" s="75"/>
    </row>
    <row r="195785" spans="2:3" x14ac:dyDescent="0.25">
      <c r="B195785" s="76"/>
      <c r="C195785" s="75"/>
    </row>
    <row r="195786" spans="2:3" x14ac:dyDescent="0.25">
      <c r="B195786" s="76"/>
      <c r="C195786" s="75"/>
    </row>
    <row r="195787" spans="2:3" x14ac:dyDescent="0.25">
      <c r="B195787" s="76"/>
      <c r="C195787" s="75"/>
    </row>
    <row r="195788" spans="2:3" x14ac:dyDescent="0.25">
      <c r="B195788" s="76"/>
      <c r="C195788" s="75"/>
    </row>
    <row r="195789" spans="2:3" x14ac:dyDescent="0.25">
      <c r="B195789" s="76"/>
      <c r="C195789" s="75"/>
    </row>
    <row r="195790" spans="2:3" x14ac:dyDescent="0.25">
      <c r="B195790" s="76"/>
      <c r="C195790" s="75"/>
    </row>
    <row r="195791" spans="2:3" x14ac:dyDescent="0.25">
      <c r="B195791" s="76"/>
      <c r="C195791" s="75"/>
    </row>
    <row r="195792" spans="2:3" x14ac:dyDescent="0.25">
      <c r="B195792" s="76"/>
      <c r="C195792" s="75"/>
    </row>
    <row r="195793" spans="2:3" x14ac:dyDescent="0.25">
      <c r="B195793" s="76"/>
      <c r="C195793" s="75"/>
    </row>
    <row r="195903" spans="2:3" x14ac:dyDescent="0.25">
      <c r="B195903" s="76"/>
      <c r="C195903" s="75"/>
    </row>
    <row r="195904" spans="2:3" x14ac:dyDescent="0.25">
      <c r="B195904" s="76"/>
      <c r="C195904" s="75"/>
    </row>
    <row r="195905" spans="2:3" x14ac:dyDescent="0.25">
      <c r="B195905" s="76"/>
      <c r="C195905" s="75"/>
    </row>
    <row r="195906" spans="2:3" x14ac:dyDescent="0.25">
      <c r="B195906" s="76"/>
      <c r="C195906" s="75"/>
    </row>
    <row r="195907" spans="2:3" x14ac:dyDescent="0.25">
      <c r="B195907" s="76"/>
      <c r="C195907" s="75"/>
    </row>
    <row r="195908" spans="2:3" x14ac:dyDescent="0.25">
      <c r="B195908" s="76"/>
      <c r="C195908" s="75"/>
    </row>
    <row r="195909" spans="2:3" x14ac:dyDescent="0.25">
      <c r="B195909" s="76"/>
      <c r="C195909" s="75"/>
    </row>
    <row r="195910" spans="2:3" x14ac:dyDescent="0.25">
      <c r="B195910" s="76"/>
      <c r="C195910" s="75"/>
    </row>
    <row r="195911" spans="2:3" x14ac:dyDescent="0.25">
      <c r="B195911" s="76"/>
      <c r="C195911" s="75"/>
    </row>
    <row r="195912" spans="2:3" x14ac:dyDescent="0.25">
      <c r="B195912" s="76"/>
      <c r="C195912" s="75"/>
    </row>
    <row r="195913" spans="2:3" x14ac:dyDescent="0.25">
      <c r="B195913" s="76"/>
      <c r="C195913" s="75"/>
    </row>
    <row r="195914" spans="2:3" x14ac:dyDescent="0.25">
      <c r="B195914" s="76"/>
      <c r="C195914" s="75"/>
    </row>
    <row r="195915" spans="2:3" x14ac:dyDescent="0.25">
      <c r="B195915" s="76"/>
      <c r="C195915" s="75"/>
    </row>
    <row r="196025" spans="2:3" x14ac:dyDescent="0.25">
      <c r="B196025" s="76"/>
      <c r="C196025" s="75"/>
    </row>
    <row r="196026" spans="2:3" x14ac:dyDescent="0.25">
      <c r="B196026" s="76"/>
      <c r="C196026" s="75"/>
    </row>
    <row r="196027" spans="2:3" x14ac:dyDescent="0.25">
      <c r="B196027" s="76"/>
      <c r="C196027" s="75"/>
    </row>
    <row r="196028" spans="2:3" x14ac:dyDescent="0.25">
      <c r="B196028" s="76"/>
      <c r="C196028" s="75"/>
    </row>
    <row r="196029" spans="2:3" x14ac:dyDescent="0.25">
      <c r="B196029" s="76"/>
      <c r="C196029" s="75"/>
    </row>
    <row r="196030" spans="2:3" x14ac:dyDescent="0.25">
      <c r="B196030" s="76"/>
      <c r="C196030" s="75"/>
    </row>
    <row r="196031" spans="2:3" x14ac:dyDescent="0.25">
      <c r="B196031" s="76"/>
      <c r="C196031" s="75"/>
    </row>
    <row r="196032" spans="2:3" x14ac:dyDescent="0.25">
      <c r="B196032" s="76"/>
      <c r="C196032" s="75"/>
    </row>
    <row r="196033" spans="2:3" x14ac:dyDescent="0.25">
      <c r="B196033" s="76"/>
      <c r="C196033" s="75"/>
    </row>
    <row r="196034" spans="2:3" x14ac:dyDescent="0.25">
      <c r="B196034" s="76"/>
      <c r="C196034" s="75"/>
    </row>
    <row r="196035" spans="2:3" x14ac:dyDescent="0.25">
      <c r="B196035" s="76"/>
      <c r="C196035" s="75"/>
    </row>
    <row r="196036" spans="2:3" x14ac:dyDescent="0.25">
      <c r="B196036" s="76"/>
      <c r="C196036" s="75"/>
    </row>
    <row r="196037" spans="2:3" x14ac:dyDescent="0.25">
      <c r="B196037" s="76"/>
      <c r="C196037" s="75"/>
    </row>
    <row r="196147" spans="2:3" x14ac:dyDescent="0.25">
      <c r="B196147" s="76"/>
      <c r="C196147" s="75"/>
    </row>
    <row r="196148" spans="2:3" x14ac:dyDescent="0.25">
      <c r="B196148" s="76"/>
      <c r="C196148" s="75"/>
    </row>
    <row r="196149" spans="2:3" x14ac:dyDescent="0.25">
      <c r="B196149" s="76"/>
      <c r="C196149" s="75"/>
    </row>
    <row r="196150" spans="2:3" x14ac:dyDescent="0.25">
      <c r="B196150" s="76"/>
      <c r="C196150" s="75"/>
    </row>
    <row r="196151" spans="2:3" x14ac:dyDescent="0.25">
      <c r="B196151" s="76"/>
      <c r="C196151" s="75"/>
    </row>
    <row r="196152" spans="2:3" x14ac:dyDescent="0.25">
      <c r="B196152" s="76"/>
      <c r="C196152" s="75"/>
    </row>
    <row r="196153" spans="2:3" x14ac:dyDescent="0.25">
      <c r="B196153" s="76"/>
      <c r="C196153" s="75"/>
    </row>
    <row r="196154" spans="2:3" x14ac:dyDescent="0.25">
      <c r="B196154" s="76"/>
      <c r="C196154" s="75"/>
    </row>
    <row r="196155" spans="2:3" x14ac:dyDescent="0.25">
      <c r="B196155" s="76"/>
      <c r="C196155" s="75"/>
    </row>
    <row r="196156" spans="2:3" x14ac:dyDescent="0.25">
      <c r="B196156" s="76"/>
      <c r="C196156" s="75"/>
    </row>
    <row r="196157" spans="2:3" x14ac:dyDescent="0.25">
      <c r="B196157" s="76"/>
      <c r="C196157" s="75"/>
    </row>
    <row r="196158" spans="2:3" x14ac:dyDescent="0.25">
      <c r="B196158" s="76"/>
      <c r="C196158" s="75"/>
    </row>
    <row r="196159" spans="2:3" x14ac:dyDescent="0.25">
      <c r="B196159" s="76"/>
      <c r="C196159" s="75"/>
    </row>
    <row r="196269" spans="2:3" x14ac:dyDescent="0.25">
      <c r="B196269" s="76"/>
      <c r="C196269" s="75"/>
    </row>
    <row r="196270" spans="2:3" x14ac:dyDescent="0.25">
      <c r="B196270" s="76"/>
      <c r="C196270" s="75"/>
    </row>
    <row r="196271" spans="2:3" x14ac:dyDescent="0.25">
      <c r="B196271" s="76"/>
      <c r="C196271" s="75"/>
    </row>
    <row r="196272" spans="2:3" x14ac:dyDescent="0.25">
      <c r="B196272" s="76"/>
      <c r="C196272" s="75"/>
    </row>
    <row r="196273" spans="2:3" x14ac:dyDescent="0.25">
      <c r="B196273" s="76"/>
      <c r="C196273" s="75"/>
    </row>
    <row r="196274" spans="2:3" x14ac:dyDescent="0.25">
      <c r="B196274" s="76"/>
      <c r="C196274" s="75"/>
    </row>
    <row r="196275" spans="2:3" x14ac:dyDescent="0.25">
      <c r="B196275" s="76"/>
      <c r="C196275" s="75"/>
    </row>
    <row r="196276" spans="2:3" x14ac:dyDescent="0.25">
      <c r="B196276" s="76"/>
      <c r="C196276" s="75"/>
    </row>
    <row r="196277" spans="2:3" x14ac:dyDescent="0.25">
      <c r="B196277" s="76"/>
      <c r="C196277" s="75"/>
    </row>
    <row r="196278" spans="2:3" x14ac:dyDescent="0.25">
      <c r="B196278" s="76"/>
      <c r="C196278" s="75"/>
    </row>
    <row r="196279" spans="2:3" x14ac:dyDescent="0.25">
      <c r="B196279" s="76"/>
      <c r="C196279" s="75"/>
    </row>
    <row r="196280" spans="2:3" x14ac:dyDescent="0.25">
      <c r="B196280" s="76"/>
      <c r="C196280" s="75"/>
    </row>
    <row r="196281" spans="2:3" x14ac:dyDescent="0.25">
      <c r="B196281" s="76"/>
      <c r="C196281" s="75"/>
    </row>
    <row r="196391" spans="2:3" x14ac:dyDescent="0.25">
      <c r="B196391" s="76"/>
      <c r="C196391" s="75"/>
    </row>
    <row r="196392" spans="2:3" x14ac:dyDescent="0.25">
      <c r="B196392" s="76"/>
      <c r="C196392" s="75"/>
    </row>
    <row r="196393" spans="2:3" x14ac:dyDescent="0.25">
      <c r="B196393" s="76"/>
      <c r="C196393" s="75"/>
    </row>
    <row r="196394" spans="2:3" x14ac:dyDescent="0.25">
      <c r="B196394" s="76"/>
      <c r="C196394" s="75"/>
    </row>
    <row r="196395" spans="2:3" x14ac:dyDescent="0.25">
      <c r="B196395" s="76"/>
      <c r="C196395" s="75"/>
    </row>
    <row r="196396" spans="2:3" x14ac:dyDescent="0.25">
      <c r="B196396" s="76"/>
      <c r="C196396" s="75"/>
    </row>
    <row r="196397" spans="2:3" x14ac:dyDescent="0.25">
      <c r="B196397" s="76"/>
      <c r="C196397" s="75"/>
    </row>
    <row r="196398" spans="2:3" x14ac:dyDescent="0.25">
      <c r="B196398" s="76"/>
      <c r="C196398" s="75"/>
    </row>
    <row r="196399" spans="2:3" x14ac:dyDescent="0.25">
      <c r="B196399" s="76"/>
      <c r="C196399" s="75"/>
    </row>
    <row r="196400" spans="2:3" x14ac:dyDescent="0.25">
      <c r="B196400" s="76"/>
      <c r="C196400" s="75"/>
    </row>
    <row r="196401" spans="2:3" x14ac:dyDescent="0.25">
      <c r="B196401" s="76"/>
      <c r="C196401" s="75"/>
    </row>
    <row r="196402" spans="2:3" x14ac:dyDescent="0.25">
      <c r="B196402" s="76"/>
      <c r="C196402" s="75"/>
    </row>
    <row r="196403" spans="2:3" x14ac:dyDescent="0.25">
      <c r="B196403" s="76"/>
      <c r="C196403" s="75"/>
    </row>
    <row r="196513" spans="2:3" x14ac:dyDescent="0.25">
      <c r="B196513" s="76"/>
      <c r="C196513" s="75"/>
    </row>
    <row r="196514" spans="2:3" x14ac:dyDescent="0.25">
      <c r="B196514" s="76"/>
      <c r="C196514" s="75"/>
    </row>
    <row r="196515" spans="2:3" x14ac:dyDescent="0.25">
      <c r="B196515" s="76"/>
      <c r="C196515" s="75"/>
    </row>
    <row r="196516" spans="2:3" x14ac:dyDescent="0.25">
      <c r="B196516" s="76"/>
      <c r="C196516" s="75"/>
    </row>
    <row r="196517" spans="2:3" x14ac:dyDescent="0.25">
      <c r="B196517" s="76"/>
      <c r="C196517" s="75"/>
    </row>
    <row r="196518" spans="2:3" x14ac:dyDescent="0.25">
      <c r="B196518" s="76"/>
      <c r="C196518" s="75"/>
    </row>
    <row r="196519" spans="2:3" x14ac:dyDescent="0.25">
      <c r="B196519" s="76"/>
      <c r="C196519" s="75"/>
    </row>
    <row r="196520" spans="2:3" x14ac:dyDescent="0.25">
      <c r="B196520" s="76"/>
      <c r="C196520" s="75"/>
    </row>
    <row r="196521" spans="2:3" x14ac:dyDescent="0.25">
      <c r="B196521" s="76"/>
      <c r="C196521" s="75"/>
    </row>
    <row r="196522" spans="2:3" x14ac:dyDescent="0.25">
      <c r="B196522" s="76"/>
      <c r="C196522" s="75"/>
    </row>
    <row r="196523" spans="2:3" x14ac:dyDescent="0.25">
      <c r="B196523" s="76"/>
      <c r="C196523" s="75"/>
    </row>
    <row r="196524" spans="2:3" x14ac:dyDescent="0.25">
      <c r="B196524" s="76"/>
      <c r="C196524" s="75"/>
    </row>
    <row r="196525" spans="2:3" x14ac:dyDescent="0.25">
      <c r="B196525" s="76"/>
      <c r="C196525" s="75"/>
    </row>
    <row r="196635" spans="2:3" x14ac:dyDescent="0.25">
      <c r="B196635" s="76"/>
      <c r="C196635" s="75"/>
    </row>
    <row r="196636" spans="2:3" x14ac:dyDescent="0.25">
      <c r="B196636" s="76"/>
      <c r="C196636" s="75"/>
    </row>
    <row r="196637" spans="2:3" x14ac:dyDescent="0.25">
      <c r="B196637" s="76"/>
      <c r="C196637" s="75"/>
    </row>
    <row r="196638" spans="2:3" x14ac:dyDescent="0.25">
      <c r="B196638" s="76"/>
      <c r="C196638" s="75"/>
    </row>
    <row r="196639" spans="2:3" x14ac:dyDescent="0.25">
      <c r="B196639" s="76"/>
      <c r="C196639" s="75"/>
    </row>
    <row r="196640" spans="2:3" x14ac:dyDescent="0.25">
      <c r="B196640" s="76"/>
      <c r="C196640" s="75"/>
    </row>
    <row r="196641" spans="2:3" x14ac:dyDescent="0.25">
      <c r="B196641" s="76"/>
      <c r="C196641" s="75"/>
    </row>
    <row r="196642" spans="2:3" x14ac:dyDescent="0.25">
      <c r="B196642" s="76"/>
      <c r="C196642" s="75"/>
    </row>
    <row r="196643" spans="2:3" x14ac:dyDescent="0.25">
      <c r="B196643" s="76"/>
      <c r="C196643" s="75"/>
    </row>
    <row r="196644" spans="2:3" x14ac:dyDescent="0.25">
      <c r="B196644" s="76"/>
      <c r="C196644" s="75"/>
    </row>
    <row r="196645" spans="2:3" x14ac:dyDescent="0.25">
      <c r="B196645" s="76"/>
      <c r="C196645" s="75"/>
    </row>
    <row r="196646" spans="2:3" x14ac:dyDescent="0.25">
      <c r="B196646" s="76"/>
      <c r="C196646" s="75"/>
    </row>
    <row r="196647" spans="2:3" x14ac:dyDescent="0.25">
      <c r="B196647" s="76"/>
      <c r="C196647" s="75"/>
    </row>
    <row r="196757" spans="2:3" x14ac:dyDescent="0.25">
      <c r="B196757" s="76"/>
      <c r="C196757" s="75"/>
    </row>
    <row r="196758" spans="2:3" x14ac:dyDescent="0.25">
      <c r="B196758" s="76"/>
      <c r="C196758" s="75"/>
    </row>
    <row r="196759" spans="2:3" x14ac:dyDescent="0.25">
      <c r="B196759" s="76"/>
      <c r="C196759" s="75"/>
    </row>
    <row r="196760" spans="2:3" x14ac:dyDescent="0.25">
      <c r="B196760" s="76"/>
      <c r="C196760" s="75"/>
    </row>
    <row r="196761" spans="2:3" x14ac:dyDescent="0.25">
      <c r="B196761" s="76"/>
      <c r="C196761" s="75"/>
    </row>
    <row r="196762" spans="2:3" x14ac:dyDescent="0.25">
      <c r="B196762" s="76"/>
      <c r="C196762" s="75"/>
    </row>
    <row r="196763" spans="2:3" x14ac:dyDescent="0.25">
      <c r="B196763" s="76"/>
      <c r="C196763" s="75"/>
    </row>
    <row r="196764" spans="2:3" x14ac:dyDescent="0.25">
      <c r="B196764" s="76"/>
      <c r="C196764" s="75"/>
    </row>
    <row r="196765" spans="2:3" x14ac:dyDescent="0.25">
      <c r="B196765" s="76"/>
      <c r="C196765" s="75"/>
    </row>
    <row r="196766" spans="2:3" x14ac:dyDescent="0.25">
      <c r="B196766" s="76"/>
      <c r="C196766" s="75"/>
    </row>
    <row r="196767" spans="2:3" x14ac:dyDescent="0.25">
      <c r="B196767" s="76"/>
      <c r="C196767" s="75"/>
    </row>
    <row r="196768" spans="2:3" x14ac:dyDescent="0.25">
      <c r="B196768" s="76"/>
      <c r="C196768" s="75"/>
    </row>
    <row r="196769" spans="2:3" x14ac:dyDescent="0.25">
      <c r="B196769" s="76"/>
      <c r="C196769" s="75"/>
    </row>
    <row r="196879" spans="2:3" x14ac:dyDescent="0.25">
      <c r="B196879" s="76"/>
      <c r="C196879" s="75"/>
    </row>
    <row r="196880" spans="2:3" x14ac:dyDescent="0.25">
      <c r="B196880" s="76"/>
      <c r="C196880" s="75"/>
    </row>
    <row r="196881" spans="2:3" x14ac:dyDescent="0.25">
      <c r="B196881" s="76"/>
      <c r="C196881" s="75"/>
    </row>
    <row r="196882" spans="2:3" x14ac:dyDescent="0.25">
      <c r="B196882" s="76"/>
      <c r="C196882" s="75"/>
    </row>
    <row r="196883" spans="2:3" x14ac:dyDescent="0.25">
      <c r="B196883" s="76"/>
      <c r="C196883" s="75"/>
    </row>
    <row r="196884" spans="2:3" x14ac:dyDescent="0.25">
      <c r="B196884" s="76"/>
      <c r="C196884" s="75"/>
    </row>
    <row r="196885" spans="2:3" x14ac:dyDescent="0.25">
      <c r="B196885" s="76"/>
      <c r="C196885" s="75"/>
    </row>
    <row r="196886" spans="2:3" x14ac:dyDescent="0.25">
      <c r="B196886" s="76"/>
      <c r="C196886" s="75"/>
    </row>
    <row r="196887" spans="2:3" x14ac:dyDescent="0.25">
      <c r="B196887" s="76"/>
      <c r="C196887" s="75"/>
    </row>
    <row r="196888" spans="2:3" x14ac:dyDescent="0.25">
      <c r="B196888" s="76"/>
      <c r="C196888" s="75"/>
    </row>
    <row r="196889" spans="2:3" x14ac:dyDescent="0.25">
      <c r="B196889" s="76"/>
      <c r="C196889" s="75"/>
    </row>
    <row r="196890" spans="2:3" x14ac:dyDescent="0.25">
      <c r="B196890" s="76"/>
      <c r="C196890" s="75"/>
    </row>
    <row r="196891" spans="2:3" x14ac:dyDescent="0.25">
      <c r="B196891" s="76"/>
      <c r="C196891" s="75"/>
    </row>
    <row r="197001" spans="2:3" x14ac:dyDescent="0.25">
      <c r="B197001" s="76"/>
      <c r="C197001" s="75"/>
    </row>
    <row r="197002" spans="2:3" x14ac:dyDescent="0.25">
      <c r="B197002" s="76"/>
      <c r="C197002" s="75"/>
    </row>
    <row r="197003" spans="2:3" x14ac:dyDescent="0.25">
      <c r="B197003" s="76"/>
      <c r="C197003" s="75"/>
    </row>
    <row r="197004" spans="2:3" x14ac:dyDescent="0.25">
      <c r="B197004" s="76"/>
      <c r="C197004" s="75"/>
    </row>
    <row r="197005" spans="2:3" x14ac:dyDescent="0.25">
      <c r="B197005" s="76"/>
      <c r="C197005" s="75"/>
    </row>
    <row r="197006" spans="2:3" x14ac:dyDescent="0.25">
      <c r="B197006" s="76"/>
      <c r="C197006" s="75"/>
    </row>
    <row r="197007" spans="2:3" x14ac:dyDescent="0.25">
      <c r="B197007" s="76"/>
      <c r="C197007" s="75"/>
    </row>
    <row r="197008" spans="2:3" x14ac:dyDescent="0.25">
      <c r="B197008" s="76"/>
      <c r="C197008" s="75"/>
    </row>
    <row r="197009" spans="2:3" x14ac:dyDescent="0.25">
      <c r="B197009" s="76"/>
      <c r="C197009" s="75"/>
    </row>
    <row r="197010" spans="2:3" x14ac:dyDescent="0.25">
      <c r="B197010" s="76"/>
      <c r="C197010" s="75"/>
    </row>
    <row r="197011" spans="2:3" x14ac:dyDescent="0.25">
      <c r="B197011" s="76"/>
      <c r="C197011" s="75"/>
    </row>
    <row r="197012" spans="2:3" x14ac:dyDescent="0.25">
      <c r="B197012" s="76"/>
      <c r="C197012" s="75"/>
    </row>
    <row r="197013" spans="2:3" x14ac:dyDescent="0.25">
      <c r="B197013" s="76"/>
      <c r="C197013" s="75"/>
    </row>
    <row r="197123" spans="2:3" x14ac:dyDescent="0.25">
      <c r="B197123" s="76"/>
      <c r="C197123" s="75"/>
    </row>
    <row r="197124" spans="2:3" x14ac:dyDescent="0.25">
      <c r="B197124" s="76"/>
      <c r="C197124" s="75"/>
    </row>
    <row r="197125" spans="2:3" x14ac:dyDescent="0.25">
      <c r="B197125" s="76"/>
      <c r="C197125" s="75"/>
    </row>
    <row r="197126" spans="2:3" x14ac:dyDescent="0.25">
      <c r="B197126" s="76"/>
      <c r="C197126" s="75"/>
    </row>
    <row r="197127" spans="2:3" x14ac:dyDescent="0.25">
      <c r="B197127" s="76"/>
      <c r="C197127" s="75"/>
    </row>
    <row r="197128" spans="2:3" x14ac:dyDescent="0.25">
      <c r="B197128" s="76"/>
      <c r="C197128" s="75"/>
    </row>
    <row r="197129" spans="2:3" x14ac:dyDescent="0.25">
      <c r="B197129" s="76"/>
      <c r="C197129" s="75"/>
    </row>
    <row r="197130" spans="2:3" x14ac:dyDescent="0.25">
      <c r="B197130" s="76"/>
      <c r="C197130" s="75"/>
    </row>
    <row r="197131" spans="2:3" x14ac:dyDescent="0.25">
      <c r="B197131" s="76"/>
      <c r="C197131" s="75"/>
    </row>
    <row r="197132" spans="2:3" x14ac:dyDescent="0.25">
      <c r="B197132" s="76"/>
      <c r="C197132" s="75"/>
    </row>
    <row r="197133" spans="2:3" x14ac:dyDescent="0.25">
      <c r="B197133" s="76"/>
      <c r="C197133" s="75"/>
    </row>
    <row r="197134" spans="2:3" x14ac:dyDescent="0.25">
      <c r="B197134" s="76"/>
      <c r="C197134" s="75"/>
    </row>
    <row r="197135" spans="2:3" x14ac:dyDescent="0.25">
      <c r="B197135" s="76"/>
      <c r="C197135" s="75"/>
    </row>
    <row r="197245" spans="2:3" x14ac:dyDescent="0.25">
      <c r="B197245" s="76"/>
      <c r="C197245" s="75"/>
    </row>
    <row r="197246" spans="2:3" x14ac:dyDescent="0.25">
      <c r="B197246" s="76"/>
      <c r="C197246" s="75"/>
    </row>
    <row r="197247" spans="2:3" x14ac:dyDescent="0.25">
      <c r="B197247" s="76"/>
      <c r="C197247" s="75"/>
    </row>
    <row r="197248" spans="2:3" x14ac:dyDescent="0.25">
      <c r="B197248" s="76"/>
      <c r="C197248" s="75"/>
    </row>
    <row r="197249" spans="2:3" x14ac:dyDescent="0.25">
      <c r="B197249" s="76"/>
      <c r="C197249" s="75"/>
    </row>
    <row r="197250" spans="2:3" x14ac:dyDescent="0.25">
      <c r="B197250" s="76"/>
      <c r="C197250" s="75"/>
    </row>
    <row r="197251" spans="2:3" x14ac:dyDescent="0.25">
      <c r="B197251" s="76"/>
      <c r="C197251" s="75"/>
    </row>
    <row r="197252" spans="2:3" x14ac:dyDescent="0.25">
      <c r="B197252" s="76"/>
      <c r="C197252" s="75"/>
    </row>
    <row r="197253" spans="2:3" x14ac:dyDescent="0.25">
      <c r="B197253" s="76"/>
      <c r="C197253" s="75"/>
    </row>
    <row r="197254" spans="2:3" x14ac:dyDescent="0.25">
      <c r="B197254" s="76"/>
      <c r="C197254" s="75"/>
    </row>
    <row r="197255" spans="2:3" x14ac:dyDescent="0.25">
      <c r="B197255" s="76"/>
      <c r="C197255" s="75"/>
    </row>
    <row r="197256" spans="2:3" x14ac:dyDescent="0.25">
      <c r="B197256" s="76"/>
      <c r="C197256" s="75"/>
    </row>
    <row r="197257" spans="2:3" x14ac:dyDescent="0.25">
      <c r="B197257" s="76"/>
      <c r="C197257" s="75"/>
    </row>
    <row r="197367" spans="2:3" x14ac:dyDescent="0.25">
      <c r="B197367" s="76"/>
      <c r="C197367" s="75"/>
    </row>
    <row r="197368" spans="2:3" x14ac:dyDescent="0.25">
      <c r="B197368" s="76"/>
      <c r="C197368" s="75"/>
    </row>
    <row r="197369" spans="2:3" x14ac:dyDescent="0.25">
      <c r="B197369" s="76"/>
      <c r="C197369" s="75"/>
    </row>
    <row r="197370" spans="2:3" x14ac:dyDescent="0.25">
      <c r="B197370" s="76"/>
      <c r="C197370" s="75"/>
    </row>
    <row r="197371" spans="2:3" x14ac:dyDescent="0.25">
      <c r="B197371" s="76"/>
      <c r="C197371" s="75"/>
    </row>
    <row r="197372" spans="2:3" x14ac:dyDescent="0.25">
      <c r="B197372" s="76"/>
      <c r="C197372" s="75"/>
    </row>
    <row r="197373" spans="2:3" x14ac:dyDescent="0.25">
      <c r="B197373" s="76"/>
      <c r="C197373" s="75"/>
    </row>
    <row r="197374" spans="2:3" x14ac:dyDescent="0.25">
      <c r="B197374" s="76"/>
      <c r="C197374" s="75"/>
    </row>
    <row r="197375" spans="2:3" x14ac:dyDescent="0.25">
      <c r="B197375" s="76"/>
      <c r="C197375" s="75"/>
    </row>
    <row r="197376" spans="2:3" x14ac:dyDescent="0.25">
      <c r="B197376" s="76"/>
      <c r="C197376" s="75"/>
    </row>
    <row r="197377" spans="2:3" x14ac:dyDescent="0.25">
      <c r="B197377" s="76"/>
      <c r="C197377" s="75"/>
    </row>
    <row r="197378" spans="2:3" x14ac:dyDescent="0.25">
      <c r="B197378" s="76"/>
      <c r="C197378" s="75"/>
    </row>
    <row r="197379" spans="2:3" x14ac:dyDescent="0.25">
      <c r="B197379" s="76"/>
      <c r="C197379" s="75"/>
    </row>
    <row r="197489" spans="2:3" x14ac:dyDescent="0.25">
      <c r="B197489" s="76"/>
      <c r="C197489" s="75"/>
    </row>
    <row r="197490" spans="2:3" x14ac:dyDescent="0.25">
      <c r="B197490" s="76"/>
      <c r="C197490" s="75"/>
    </row>
    <row r="197491" spans="2:3" x14ac:dyDescent="0.25">
      <c r="B197491" s="76"/>
      <c r="C197491" s="75"/>
    </row>
    <row r="197492" spans="2:3" x14ac:dyDescent="0.25">
      <c r="B197492" s="76"/>
      <c r="C197492" s="75"/>
    </row>
    <row r="197493" spans="2:3" x14ac:dyDescent="0.25">
      <c r="B197493" s="76"/>
      <c r="C197493" s="75"/>
    </row>
    <row r="197494" spans="2:3" x14ac:dyDescent="0.25">
      <c r="B197494" s="76"/>
      <c r="C197494" s="75"/>
    </row>
    <row r="197495" spans="2:3" x14ac:dyDescent="0.25">
      <c r="B197495" s="76"/>
      <c r="C197495" s="75"/>
    </row>
    <row r="197496" spans="2:3" x14ac:dyDescent="0.25">
      <c r="B197496" s="76"/>
      <c r="C197496" s="75"/>
    </row>
    <row r="197497" spans="2:3" x14ac:dyDescent="0.25">
      <c r="B197497" s="76"/>
      <c r="C197497" s="75"/>
    </row>
    <row r="197498" spans="2:3" x14ac:dyDescent="0.25">
      <c r="B197498" s="76"/>
      <c r="C197498" s="75"/>
    </row>
    <row r="197499" spans="2:3" x14ac:dyDescent="0.25">
      <c r="B197499" s="76"/>
      <c r="C197499" s="75"/>
    </row>
    <row r="197500" spans="2:3" x14ac:dyDescent="0.25">
      <c r="B197500" s="76"/>
      <c r="C197500" s="75"/>
    </row>
    <row r="197501" spans="2:3" x14ac:dyDescent="0.25">
      <c r="B197501" s="76"/>
      <c r="C197501" s="75"/>
    </row>
    <row r="197611" spans="2:3" x14ac:dyDescent="0.25">
      <c r="B197611" s="76"/>
      <c r="C197611" s="75"/>
    </row>
    <row r="197612" spans="2:3" x14ac:dyDescent="0.25">
      <c r="B197612" s="76"/>
      <c r="C197612" s="75"/>
    </row>
    <row r="197613" spans="2:3" x14ac:dyDescent="0.25">
      <c r="B197613" s="76"/>
      <c r="C197613" s="75"/>
    </row>
    <row r="197614" spans="2:3" x14ac:dyDescent="0.25">
      <c r="B197614" s="76"/>
      <c r="C197614" s="75"/>
    </row>
    <row r="197615" spans="2:3" x14ac:dyDescent="0.25">
      <c r="B197615" s="76"/>
      <c r="C197615" s="75"/>
    </row>
    <row r="197616" spans="2:3" x14ac:dyDescent="0.25">
      <c r="B197616" s="76"/>
      <c r="C197616" s="75"/>
    </row>
    <row r="197617" spans="2:3" x14ac:dyDescent="0.25">
      <c r="B197617" s="76"/>
      <c r="C197617" s="75"/>
    </row>
    <row r="197618" spans="2:3" x14ac:dyDescent="0.25">
      <c r="B197618" s="76"/>
      <c r="C197618" s="75"/>
    </row>
    <row r="197619" spans="2:3" x14ac:dyDescent="0.25">
      <c r="B197619" s="76"/>
      <c r="C197619" s="75"/>
    </row>
    <row r="197620" spans="2:3" x14ac:dyDescent="0.25">
      <c r="B197620" s="76"/>
      <c r="C197620" s="75"/>
    </row>
    <row r="197621" spans="2:3" x14ac:dyDescent="0.25">
      <c r="B197621" s="76"/>
      <c r="C197621" s="75"/>
    </row>
    <row r="197622" spans="2:3" x14ac:dyDescent="0.25">
      <c r="B197622" s="76"/>
      <c r="C197622" s="75"/>
    </row>
    <row r="197623" spans="2:3" x14ac:dyDescent="0.25">
      <c r="B197623" s="76"/>
      <c r="C197623" s="75"/>
    </row>
    <row r="197733" spans="2:3" x14ac:dyDescent="0.25">
      <c r="B197733" s="76"/>
      <c r="C197733" s="75"/>
    </row>
    <row r="197734" spans="2:3" x14ac:dyDescent="0.25">
      <c r="B197734" s="76"/>
      <c r="C197734" s="75"/>
    </row>
    <row r="197735" spans="2:3" x14ac:dyDescent="0.25">
      <c r="B197735" s="76"/>
      <c r="C197735" s="75"/>
    </row>
    <row r="197736" spans="2:3" x14ac:dyDescent="0.25">
      <c r="B197736" s="76"/>
      <c r="C197736" s="75"/>
    </row>
    <row r="197737" spans="2:3" x14ac:dyDescent="0.25">
      <c r="B197737" s="76"/>
      <c r="C197737" s="75"/>
    </row>
    <row r="197738" spans="2:3" x14ac:dyDescent="0.25">
      <c r="B197738" s="76"/>
      <c r="C197738" s="75"/>
    </row>
    <row r="197739" spans="2:3" x14ac:dyDescent="0.25">
      <c r="B197739" s="76"/>
      <c r="C197739" s="75"/>
    </row>
    <row r="197740" spans="2:3" x14ac:dyDescent="0.25">
      <c r="B197740" s="76"/>
      <c r="C197740" s="75"/>
    </row>
    <row r="197741" spans="2:3" x14ac:dyDescent="0.25">
      <c r="B197741" s="76"/>
      <c r="C197741" s="75"/>
    </row>
    <row r="197742" spans="2:3" x14ac:dyDescent="0.25">
      <c r="B197742" s="76"/>
      <c r="C197742" s="75"/>
    </row>
    <row r="197743" spans="2:3" x14ac:dyDescent="0.25">
      <c r="B197743" s="76"/>
      <c r="C197743" s="75"/>
    </row>
    <row r="197744" spans="2:3" x14ac:dyDescent="0.25">
      <c r="B197744" s="76"/>
      <c r="C197744" s="75"/>
    </row>
    <row r="197745" spans="2:3" x14ac:dyDescent="0.25">
      <c r="B197745" s="76"/>
      <c r="C197745" s="75"/>
    </row>
    <row r="197855" spans="2:3" x14ac:dyDescent="0.25">
      <c r="B197855" s="76"/>
      <c r="C197855" s="75"/>
    </row>
    <row r="197856" spans="2:3" x14ac:dyDescent="0.25">
      <c r="B197856" s="76"/>
      <c r="C197856" s="75"/>
    </row>
    <row r="197857" spans="2:3" x14ac:dyDescent="0.25">
      <c r="B197857" s="76"/>
      <c r="C197857" s="75"/>
    </row>
    <row r="197858" spans="2:3" x14ac:dyDescent="0.25">
      <c r="B197858" s="76"/>
      <c r="C197858" s="75"/>
    </row>
    <row r="197859" spans="2:3" x14ac:dyDescent="0.25">
      <c r="B197859" s="76"/>
      <c r="C197859" s="75"/>
    </row>
    <row r="197860" spans="2:3" x14ac:dyDescent="0.25">
      <c r="B197860" s="76"/>
      <c r="C197860" s="75"/>
    </row>
    <row r="197861" spans="2:3" x14ac:dyDescent="0.25">
      <c r="B197861" s="76"/>
      <c r="C197861" s="75"/>
    </row>
    <row r="197862" spans="2:3" x14ac:dyDescent="0.25">
      <c r="B197862" s="76"/>
      <c r="C197862" s="75"/>
    </row>
    <row r="197863" spans="2:3" x14ac:dyDescent="0.25">
      <c r="B197863" s="76"/>
      <c r="C197863" s="75"/>
    </row>
    <row r="197864" spans="2:3" x14ac:dyDescent="0.25">
      <c r="B197864" s="76"/>
      <c r="C197864" s="75"/>
    </row>
    <row r="197865" spans="2:3" x14ac:dyDescent="0.25">
      <c r="B197865" s="76"/>
      <c r="C197865" s="75"/>
    </row>
    <row r="197866" spans="2:3" x14ac:dyDescent="0.25">
      <c r="B197866" s="76"/>
      <c r="C197866" s="75"/>
    </row>
    <row r="197867" spans="2:3" x14ac:dyDescent="0.25">
      <c r="B197867" s="76"/>
      <c r="C197867" s="75"/>
    </row>
    <row r="197977" spans="2:3" x14ac:dyDescent="0.25">
      <c r="B197977" s="76"/>
      <c r="C197977" s="75"/>
    </row>
    <row r="197978" spans="2:3" x14ac:dyDescent="0.25">
      <c r="B197978" s="76"/>
      <c r="C197978" s="75"/>
    </row>
    <row r="197979" spans="2:3" x14ac:dyDescent="0.25">
      <c r="B197979" s="76"/>
      <c r="C197979" s="75"/>
    </row>
    <row r="197980" spans="2:3" x14ac:dyDescent="0.25">
      <c r="B197980" s="76"/>
      <c r="C197980" s="75"/>
    </row>
    <row r="197981" spans="2:3" x14ac:dyDescent="0.25">
      <c r="B197981" s="76"/>
      <c r="C197981" s="75"/>
    </row>
    <row r="197982" spans="2:3" x14ac:dyDescent="0.25">
      <c r="B197982" s="76"/>
      <c r="C197982" s="75"/>
    </row>
    <row r="197983" spans="2:3" x14ac:dyDescent="0.25">
      <c r="B197983" s="76"/>
      <c r="C197983" s="75"/>
    </row>
    <row r="197984" spans="2:3" x14ac:dyDescent="0.25">
      <c r="B197984" s="76"/>
      <c r="C197984" s="75"/>
    </row>
    <row r="197985" spans="2:3" x14ac:dyDescent="0.25">
      <c r="B197985" s="76"/>
      <c r="C197985" s="75"/>
    </row>
    <row r="197986" spans="2:3" x14ac:dyDescent="0.25">
      <c r="B197986" s="76"/>
      <c r="C197986" s="75"/>
    </row>
    <row r="197987" spans="2:3" x14ac:dyDescent="0.25">
      <c r="B197987" s="76"/>
      <c r="C197987" s="75"/>
    </row>
    <row r="197988" spans="2:3" x14ac:dyDescent="0.25">
      <c r="B197988" s="76"/>
      <c r="C197988" s="75"/>
    </row>
    <row r="197989" spans="2:3" x14ac:dyDescent="0.25">
      <c r="B197989" s="76"/>
      <c r="C197989" s="75"/>
    </row>
    <row r="198099" spans="2:3" x14ac:dyDescent="0.25">
      <c r="B198099" s="76"/>
      <c r="C198099" s="75"/>
    </row>
    <row r="198100" spans="2:3" x14ac:dyDescent="0.25">
      <c r="B198100" s="76"/>
      <c r="C198100" s="75"/>
    </row>
    <row r="198101" spans="2:3" x14ac:dyDescent="0.25">
      <c r="B198101" s="76"/>
      <c r="C198101" s="75"/>
    </row>
    <row r="198102" spans="2:3" x14ac:dyDescent="0.25">
      <c r="B198102" s="76"/>
      <c r="C198102" s="75"/>
    </row>
    <row r="198103" spans="2:3" x14ac:dyDescent="0.25">
      <c r="B198103" s="76"/>
      <c r="C198103" s="75"/>
    </row>
    <row r="198104" spans="2:3" x14ac:dyDescent="0.25">
      <c r="B198104" s="76"/>
      <c r="C198104" s="75"/>
    </row>
    <row r="198105" spans="2:3" x14ac:dyDescent="0.25">
      <c r="B198105" s="76"/>
      <c r="C198105" s="75"/>
    </row>
    <row r="198106" spans="2:3" x14ac:dyDescent="0.25">
      <c r="B198106" s="76"/>
      <c r="C198106" s="75"/>
    </row>
    <row r="198107" spans="2:3" x14ac:dyDescent="0.25">
      <c r="B198107" s="76"/>
      <c r="C198107" s="75"/>
    </row>
    <row r="198108" spans="2:3" x14ac:dyDescent="0.25">
      <c r="B198108" s="76"/>
      <c r="C198108" s="75"/>
    </row>
    <row r="198109" spans="2:3" x14ac:dyDescent="0.25">
      <c r="B198109" s="76"/>
      <c r="C198109" s="75"/>
    </row>
    <row r="198110" spans="2:3" x14ac:dyDescent="0.25">
      <c r="B198110" s="76"/>
      <c r="C198110" s="75"/>
    </row>
    <row r="198111" spans="2:3" x14ac:dyDescent="0.25">
      <c r="B198111" s="76"/>
      <c r="C198111" s="75"/>
    </row>
    <row r="198221" spans="2:3" x14ac:dyDescent="0.25">
      <c r="B198221" s="76"/>
      <c r="C198221" s="75"/>
    </row>
    <row r="198222" spans="2:3" x14ac:dyDescent="0.25">
      <c r="B198222" s="76"/>
      <c r="C198222" s="75"/>
    </row>
    <row r="198223" spans="2:3" x14ac:dyDescent="0.25">
      <c r="B198223" s="76"/>
      <c r="C198223" s="75"/>
    </row>
    <row r="198224" spans="2:3" x14ac:dyDescent="0.25">
      <c r="B198224" s="76"/>
      <c r="C198224" s="75"/>
    </row>
    <row r="198225" spans="2:3" x14ac:dyDescent="0.25">
      <c r="B198225" s="76"/>
      <c r="C198225" s="75"/>
    </row>
    <row r="198226" spans="2:3" x14ac:dyDescent="0.25">
      <c r="B198226" s="76"/>
      <c r="C198226" s="75"/>
    </row>
    <row r="198227" spans="2:3" x14ac:dyDescent="0.25">
      <c r="B198227" s="76"/>
      <c r="C198227" s="75"/>
    </row>
    <row r="198228" spans="2:3" x14ac:dyDescent="0.25">
      <c r="B198228" s="76"/>
      <c r="C198228" s="75"/>
    </row>
    <row r="198229" spans="2:3" x14ac:dyDescent="0.25">
      <c r="B198229" s="76"/>
      <c r="C198229" s="75"/>
    </row>
    <row r="198230" spans="2:3" x14ac:dyDescent="0.25">
      <c r="B198230" s="76"/>
      <c r="C198230" s="75"/>
    </row>
    <row r="198231" spans="2:3" x14ac:dyDescent="0.25">
      <c r="B198231" s="76"/>
      <c r="C198231" s="75"/>
    </row>
    <row r="198232" spans="2:3" x14ac:dyDescent="0.25">
      <c r="B198232" s="76"/>
      <c r="C198232" s="75"/>
    </row>
    <row r="198233" spans="2:3" x14ac:dyDescent="0.25">
      <c r="B198233" s="76"/>
      <c r="C198233" s="75"/>
    </row>
    <row r="198343" spans="2:3" x14ac:dyDescent="0.25">
      <c r="B198343" s="76"/>
      <c r="C198343" s="75"/>
    </row>
    <row r="198344" spans="2:3" x14ac:dyDescent="0.25">
      <c r="B198344" s="76"/>
      <c r="C198344" s="75"/>
    </row>
    <row r="198345" spans="2:3" x14ac:dyDescent="0.25">
      <c r="B198345" s="76"/>
      <c r="C198345" s="75"/>
    </row>
    <row r="198346" spans="2:3" x14ac:dyDescent="0.25">
      <c r="B198346" s="76"/>
      <c r="C198346" s="75"/>
    </row>
    <row r="198347" spans="2:3" x14ac:dyDescent="0.25">
      <c r="B198347" s="76"/>
      <c r="C198347" s="75"/>
    </row>
    <row r="198348" spans="2:3" x14ac:dyDescent="0.25">
      <c r="B198348" s="76"/>
      <c r="C198348" s="75"/>
    </row>
    <row r="198349" spans="2:3" x14ac:dyDescent="0.25">
      <c r="B198349" s="76"/>
      <c r="C198349" s="75"/>
    </row>
    <row r="198350" spans="2:3" x14ac:dyDescent="0.25">
      <c r="B198350" s="76"/>
      <c r="C198350" s="75"/>
    </row>
    <row r="198351" spans="2:3" x14ac:dyDescent="0.25">
      <c r="B198351" s="76"/>
      <c r="C198351" s="75"/>
    </row>
    <row r="198352" spans="2:3" x14ac:dyDescent="0.25">
      <c r="B198352" s="76"/>
      <c r="C198352" s="75"/>
    </row>
    <row r="198353" spans="2:3" x14ac:dyDescent="0.25">
      <c r="B198353" s="76"/>
      <c r="C198353" s="75"/>
    </row>
    <row r="198354" spans="2:3" x14ac:dyDescent="0.25">
      <c r="B198354" s="76"/>
      <c r="C198354" s="75"/>
    </row>
    <row r="198355" spans="2:3" x14ac:dyDescent="0.25">
      <c r="B198355" s="76"/>
      <c r="C198355" s="75"/>
    </row>
    <row r="198465" spans="2:3" x14ac:dyDescent="0.25">
      <c r="B198465" s="76"/>
      <c r="C198465" s="75"/>
    </row>
    <row r="198466" spans="2:3" x14ac:dyDescent="0.25">
      <c r="B198466" s="76"/>
      <c r="C198466" s="75"/>
    </row>
    <row r="198467" spans="2:3" x14ac:dyDescent="0.25">
      <c r="B198467" s="76"/>
      <c r="C198467" s="75"/>
    </row>
    <row r="198468" spans="2:3" x14ac:dyDescent="0.25">
      <c r="B198468" s="76"/>
      <c r="C198468" s="75"/>
    </row>
    <row r="198469" spans="2:3" x14ac:dyDescent="0.25">
      <c r="B198469" s="76"/>
      <c r="C198469" s="75"/>
    </row>
    <row r="198470" spans="2:3" x14ac:dyDescent="0.25">
      <c r="B198470" s="76"/>
      <c r="C198470" s="75"/>
    </row>
    <row r="198471" spans="2:3" x14ac:dyDescent="0.25">
      <c r="B198471" s="76"/>
      <c r="C198471" s="75"/>
    </row>
    <row r="198472" spans="2:3" x14ac:dyDescent="0.25">
      <c r="B198472" s="76"/>
      <c r="C198472" s="75"/>
    </row>
    <row r="198473" spans="2:3" x14ac:dyDescent="0.25">
      <c r="B198473" s="76"/>
      <c r="C198473" s="75"/>
    </row>
    <row r="198474" spans="2:3" x14ac:dyDescent="0.25">
      <c r="B198474" s="76"/>
      <c r="C198474" s="75"/>
    </row>
    <row r="198475" spans="2:3" x14ac:dyDescent="0.25">
      <c r="B198475" s="76"/>
      <c r="C198475" s="75"/>
    </row>
    <row r="198476" spans="2:3" x14ac:dyDescent="0.25">
      <c r="B198476" s="76"/>
      <c r="C198476" s="75"/>
    </row>
    <row r="198477" spans="2:3" x14ac:dyDescent="0.25">
      <c r="B198477" s="76"/>
      <c r="C198477" s="75"/>
    </row>
    <row r="198587" spans="2:3" x14ac:dyDescent="0.25">
      <c r="B198587" s="76"/>
      <c r="C198587" s="75"/>
    </row>
    <row r="198588" spans="2:3" x14ac:dyDescent="0.25">
      <c r="B198588" s="76"/>
      <c r="C198588" s="75"/>
    </row>
    <row r="198589" spans="2:3" x14ac:dyDescent="0.25">
      <c r="B198589" s="76"/>
      <c r="C198589" s="75"/>
    </row>
    <row r="198590" spans="2:3" x14ac:dyDescent="0.25">
      <c r="B198590" s="76"/>
      <c r="C198590" s="75"/>
    </row>
    <row r="198591" spans="2:3" x14ac:dyDescent="0.25">
      <c r="B198591" s="76"/>
      <c r="C198591" s="75"/>
    </row>
    <row r="198592" spans="2:3" x14ac:dyDescent="0.25">
      <c r="B198592" s="76"/>
      <c r="C198592" s="75"/>
    </row>
    <row r="198593" spans="2:3" x14ac:dyDescent="0.25">
      <c r="B198593" s="76"/>
      <c r="C198593" s="75"/>
    </row>
    <row r="198594" spans="2:3" x14ac:dyDescent="0.25">
      <c r="B198594" s="76"/>
      <c r="C198594" s="75"/>
    </row>
    <row r="198595" spans="2:3" x14ac:dyDescent="0.25">
      <c r="B198595" s="76"/>
      <c r="C198595" s="75"/>
    </row>
    <row r="198596" spans="2:3" x14ac:dyDescent="0.25">
      <c r="B198596" s="76"/>
      <c r="C198596" s="75"/>
    </row>
    <row r="198597" spans="2:3" x14ac:dyDescent="0.25">
      <c r="B198597" s="76"/>
      <c r="C198597" s="75"/>
    </row>
    <row r="198598" spans="2:3" x14ac:dyDescent="0.25">
      <c r="B198598" s="76"/>
      <c r="C198598" s="75"/>
    </row>
    <row r="198599" spans="2:3" x14ac:dyDescent="0.25">
      <c r="B198599" s="76"/>
      <c r="C198599" s="75"/>
    </row>
    <row r="198709" spans="2:3" x14ac:dyDescent="0.25">
      <c r="B198709" s="76"/>
      <c r="C198709" s="75"/>
    </row>
    <row r="198710" spans="2:3" x14ac:dyDescent="0.25">
      <c r="B198710" s="76"/>
      <c r="C198710" s="75"/>
    </row>
    <row r="198711" spans="2:3" x14ac:dyDescent="0.25">
      <c r="B198711" s="76"/>
      <c r="C198711" s="75"/>
    </row>
    <row r="198712" spans="2:3" x14ac:dyDescent="0.25">
      <c r="B198712" s="76"/>
      <c r="C198712" s="75"/>
    </row>
    <row r="198713" spans="2:3" x14ac:dyDescent="0.25">
      <c r="B198713" s="76"/>
      <c r="C198713" s="75"/>
    </row>
    <row r="198714" spans="2:3" x14ac:dyDescent="0.25">
      <c r="B198714" s="76"/>
      <c r="C198714" s="75"/>
    </row>
    <row r="198715" spans="2:3" x14ac:dyDescent="0.25">
      <c r="B198715" s="76"/>
      <c r="C198715" s="75"/>
    </row>
    <row r="198716" spans="2:3" x14ac:dyDescent="0.25">
      <c r="B198716" s="76"/>
      <c r="C198716" s="75"/>
    </row>
    <row r="198717" spans="2:3" x14ac:dyDescent="0.25">
      <c r="B198717" s="76"/>
      <c r="C198717" s="75"/>
    </row>
    <row r="198718" spans="2:3" x14ac:dyDescent="0.25">
      <c r="B198718" s="76"/>
      <c r="C198718" s="75"/>
    </row>
    <row r="198719" spans="2:3" x14ac:dyDescent="0.25">
      <c r="B198719" s="76"/>
      <c r="C198719" s="75"/>
    </row>
    <row r="198720" spans="2:3" x14ac:dyDescent="0.25">
      <c r="B198720" s="76"/>
      <c r="C198720" s="75"/>
    </row>
    <row r="198721" spans="2:3" x14ac:dyDescent="0.25">
      <c r="B198721" s="76"/>
      <c r="C198721" s="75"/>
    </row>
    <row r="198831" spans="2:3" x14ac:dyDescent="0.25">
      <c r="B198831" s="76"/>
      <c r="C198831" s="75"/>
    </row>
    <row r="198832" spans="2:3" x14ac:dyDescent="0.25">
      <c r="B198832" s="76"/>
      <c r="C198832" s="75"/>
    </row>
    <row r="198833" spans="2:3" x14ac:dyDescent="0.25">
      <c r="B198833" s="76"/>
      <c r="C198833" s="75"/>
    </row>
    <row r="198834" spans="2:3" x14ac:dyDescent="0.25">
      <c r="B198834" s="76"/>
      <c r="C198834" s="75"/>
    </row>
    <row r="198835" spans="2:3" x14ac:dyDescent="0.25">
      <c r="B198835" s="76"/>
      <c r="C198835" s="75"/>
    </row>
    <row r="198836" spans="2:3" x14ac:dyDescent="0.25">
      <c r="B198836" s="76"/>
      <c r="C198836" s="75"/>
    </row>
    <row r="198837" spans="2:3" x14ac:dyDescent="0.25">
      <c r="B198837" s="76"/>
      <c r="C198837" s="75"/>
    </row>
    <row r="198838" spans="2:3" x14ac:dyDescent="0.25">
      <c r="B198838" s="76"/>
      <c r="C198838" s="75"/>
    </row>
    <row r="198839" spans="2:3" x14ac:dyDescent="0.25">
      <c r="B198839" s="76"/>
      <c r="C198839" s="75"/>
    </row>
    <row r="198840" spans="2:3" x14ac:dyDescent="0.25">
      <c r="B198840" s="76"/>
      <c r="C198840" s="75"/>
    </row>
    <row r="198841" spans="2:3" x14ac:dyDescent="0.25">
      <c r="B198841" s="76"/>
      <c r="C198841" s="75"/>
    </row>
    <row r="198842" spans="2:3" x14ac:dyDescent="0.25">
      <c r="B198842" s="76"/>
      <c r="C198842" s="75"/>
    </row>
    <row r="198843" spans="2:3" x14ac:dyDescent="0.25">
      <c r="B198843" s="76"/>
      <c r="C198843" s="75"/>
    </row>
    <row r="198953" spans="2:3" x14ac:dyDescent="0.25">
      <c r="B198953" s="76"/>
      <c r="C198953" s="75"/>
    </row>
    <row r="198954" spans="2:3" x14ac:dyDescent="0.25">
      <c r="B198954" s="76"/>
      <c r="C198954" s="75"/>
    </row>
    <row r="198955" spans="2:3" x14ac:dyDescent="0.25">
      <c r="B198955" s="76"/>
      <c r="C198955" s="75"/>
    </row>
    <row r="198956" spans="2:3" x14ac:dyDescent="0.25">
      <c r="B198956" s="76"/>
      <c r="C198956" s="75"/>
    </row>
    <row r="198957" spans="2:3" x14ac:dyDescent="0.25">
      <c r="B198957" s="76"/>
      <c r="C198957" s="75"/>
    </row>
    <row r="198958" spans="2:3" x14ac:dyDescent="0.25">
      <c r="B198958" s="76"/>
      <c r="C198958" s="75"/>
    </row>
    <row r="198959" spans="2:3" x14ac:dyDescent="0.25">
      <c r="B198959" s="76"/>
      <c r="C198959" s="75"/>
    </row>
    <row r="198960" spans="2:3" x14ac:dyDescent="0.25">
      <c r="B198960" s="76"/>
      <c r="C198960" s="75"/>
    </row>
    <row r="198961" spans="2:3" x14ac:dyDescent="0.25">
      <c r="B198961" s="76"/>
      <c r="C198961" s="75"/>
    </row>
    <row r="198962" spans="2:3" x14ac:dyDescent="0.25">
      <c r="B198962" s="76"/>
      <c r="C198962" s="75"/>
    </row>
    <row r="198963" spans="2:3" x14ac:dyDescent="0.25">
      <c r="B198963" s="76"/>
      <c r="C198963" s="75"/>
    </row>
    <row r="198964" spans="2:3" x14ac:dyDescent="0.25">
      <c r="B198964" s="76"/>
      <c r="C198964" s="75"/>
    </row>
    <row r="198965" spans="2:3" x14ac:dyDescent="0.25">
      <c r="B198965" s="76"/>
      <c r="C198965" s="75"/>
    </row>
    <row r="199075" spans="2:3" x14ac:dyDescent="0.25">
      <c r="B199075" s="76"/>
      <c r="C199075" s="75"/>
    </row>
    <row r="199076" spans="2:3" x14ac:dyDescent="0.25">
      <c r="B199076" s="76"/>
      <c r="C199076" s="75"/>
    </row>
    <row r="199077" spans="2:3" x14ac:dyDescent="0.25">
      <c r="B199077" s="76"/>
      <c r="C199077" s="75"/>
    </row>
    <row r="199078" spans="2:3" x14ac:dyDescent="0.25">
      <c r="B199078" s="76"/>
      <c r="C199078" s="75"/>
    </row>
    <row r="199079" spans="2:3" x14ac:dyDescent="0.25">
      <c r="B199079" s="76"/>
      <c r="C199079" s="75"/>
    </row>
    <row r="199080" spans="2:3" x14ac:dyDescent="0.25">
      <c r="B199080" s="76"/>
      <c r="C199080" s="75"/>
    </row>
    <row r="199081" spans="2:3" x14ac:dyDescent="0.25">
      <c r="B199081" s="76"/>
      <c r="C199081" s="75"/>
    </row>
    <row r="199082" spans="2:3" x14ac:dyDescent="0.25">
      <c r="B199082" s="76"/>
      <c r="C199082" s="75"/>
    </row>
    <row r="199083" spans="2:3" x14ac:dyDescent="0.25">
      <c r="B199083" s="76"/>
      <c r="C199083" s="75"/>
    </row>
    <row r="199084" spans="2:3" x14ac:dyDescent="0.25">
      <c r="B199084" s="76"/>
      <c r="C199084" s="75"/>
    </row>
    <row r="199085" spans="2:3" x14ac:dyDescent="0.25">
      <c r="B199085" s="76"/>
      <c r="C199085" s="75"/>
    </row>
    <row r="199086" spans="2:3" x14ac:dyDescent="0.25">
      <c r="B199086" s="76"/>
      <c r="C199086" s="75"/>
    </row>
    <row r="199087" spans="2:3" x14ac:dyDescent="0.25">
      <c r="B199087" s="76"/>
      <c r="C199087" s="75"/>
    </row>
    <row r="199197" spans="2:3" x14ac:dyDescent="0.25">
      <c r="B199197" s="76"/>
      <c r="C199197" s="75"/>
    </row>
    <row r="199198" spans="2:3" x14ac:dyDescent="0.25">
      <c r="B199198" s="76"/>
      <c r="C199198" s="75"/>
    </row>
    <row r="199199" spans="2:3" x14ac:dyDescent="0.25">
      <c r="B199199" s="76"/>
      <c r="C199199" s="75"/>
    </row>
    <row r="199200" spans="2:3" x14ac:dyDescent="0.25">
      <c r="B199200" s="76"/>
      <c r="C199200" s="75"/>
    </row>
    <row r="199201" spans="2:3" x14ac:dyDescent="0.25">
      <c r="B199201" s="76"/>
      <c r="C199201" s="75"/>
    </row>
    <row r="199202" spans="2:3" x14ac:dyDescent="0.25">
      <c r="B199202" s="76"/>
      <c r="C199202" s="75"/>
    </row>
    <row r="199203" spans="2:3" x14ac:dyDescent="0.25">
      <c r="B199203" s="76"/>
      <c r="C199203" s="75"/>
    </row>
    <row r="199204" spans="2:3" x14ac:dyDescent="0.25">
      <c r="B199204" s="76"/>
      <c r="C199204" s="75"/>
    </row>
    <row r="199205" spans="2:3" x14ac:dyDescent="0.25">
      <c r="B199205" s="76"/>
      <c r="C199205" s="75"/>
    </row>
    <row r="199206" spans="2:3" x14ac:dyDescent="0.25">
      <c r="B199206" s="76"/>
      <c r="C199206" s="75"/>
    </row>
    <row r="199207" spans="2:3" x14ac:dyDescent="0.25">
      <c r="B199207" s="76"/>
      <c r="C199207" s="75"/>
    </row>
    <row r="199208" spans="2:3" x14ac:dyDescent="0.25">
      <c r="B199208" s="76"/>
      <c r="C199208" s="75"/>
    </row>
    <row r="199209" spans="2:3" x14ac:dyDescent="0.25">
      <c r="B199209" s="76"/>
      <c r="C199209" s="75"/>
    </row>
    <row r="199319" spans="2:3" x14ac:dyDescent="0.25">
      <c r="B199319" s="76"/>
      <c r="C199319" s="75"/>
    </row>
    <row r="199320" spans="2:3" x14ac:dyDescent="0.25">
      <c r="B199320" s="76"/>
      <c r="C199320" s="75"/>
    </row>
    <row r="199321" spans="2:3" x14ac:dyDescent="0.25">
      <c r="B199321" s="76"/>
      <c r="C199321" s="75"/>
    </row>
    <row r="199322" spans="2:3" x14ac:dyDescent="0.25">
      <c r="B199322" s="76"/>
      <c r="C199322" s="75"/>
    </row>
    <row r="199323" spans="2:3" x14ac:dyDescent="0.25">
      <c r="B199323" s="76"/>
      <c r="C199323" s="75"/>
    </row>
    <row r="199324" spans="2:3" x14ac:dyDescent="0.25">
      <c r="B199324" s="76"/>
      <c r="C199324" s="75"/>
    </row>
    <row r="199325" spans="2:3" x14ac:dyDescent="0.25">
      <c r="B199325" s="76"/>
      <c r="C199325" s="75"/>
    </row>
    <row r="199326" spans="2:3" x14ac:dyDescent="0.25">
      <c r="B199326" s="76"/>
      <c r="C199326" s="75"/>
    </row>
    <row r="199327" spans="2:3" x14ac:dyDescent="0.25">
      <c r="B199327" s="76"/>
      <c r="C199327" s="75"/>
    </row>
    <row r="199328" spans="2:3" x14ac:dyDescent="0.25">
      <c r="B199328" s="76"/>
      <c r="C199328" s="75"/>
    </row>
    <row r="199329" spans="2:3" x14ac:dyDescent="0.25">
      <c r="B199329" s="76"/>
      <c r="C199329" s="75"/>
    </row>
    <row r="199330" spans="2:3" x14ac:dyDescent="0.25">
      <c r="B199330" s="76"/>
      <c r="C199330" s="75"/>
    </row>
    <row r="199331" spans="2:3" x14ac:dyDescent="0.25">
      <c r="B199331" s="76"/>
      <c r="C199331" s="75"/>
    </row>
    <row r="199441" spans="2:3" x14ac:dyDescent="0.25">
      <c r="B199441" s="76"/>
      <c r="C199441" s="75"/>
    </row>
    <row r="199442" spans="2:3" x14ac:dyDescent="0.25">
      <c r="B199442" s="76"/>
      <c r="C199442" s="75"/>
    </row>
    <row r="199443" spans="2:3" x14ac:dyDescent="0.25">
      <c r="B199443" s="76"/>
      <c r="C199443" s="75"/>
    </row>
    <row r="199444" spans="2:3" x14ac:dyDescent="0.25">
      <c r="B199444" s="76"/>
      <c r="C199444" s="75"/>
    </row>
    <row r="199445" spans="2:3" x14ac:dyDescent="0.25">
      <c r="B199445" s="76"/>
      <c r="C199445" s="75"/>
    </row>
    <row r="199446" spans="2:3" x14ac:dyDescent="0.25">
      <c r="B199446" s="76"/>
      <c r="C199446" s="75"/>
    </row>
    <row r="199447" spans="2:3" x14ac:dyDescent="0.25">
      <c r="B199447" s="76"/>
      <c r="C199447" s="75"/>
    </row>
    <row r="199448" spans="2:3" x14ac:dyDescent="0.25">
      <c r="B199448" s="76"/>
      <c r="C199448" s="75"/>
    </row>
    <row r="199449" spans="2:3" x14ac:dyDescent="0.25">
      <c r="B199449" s="76"/>
      <c r="C199449" s="75"/>
    </row>
    <row r="199450" spans="2:3" x14ac:dyDescent="0.25">
      <c r="B199450" s="76"/>
      <c r="C199450" s="75"/>
    </row>
    <row r="199451" spans="2:3" x14ac:dyDescent="0.25">
      <c r="B199451" s="76"/>
      <c r="C199451" s="75"/>
    </row>
    <row r="199452" spans="2:3" x14ac:dyDescent="0.25">
      <c r="B199452" s="76"/>
      <c r="C199452" s="75"/>
    </row>
    <row r="199453" spans="2:3" x14ac:dyDescent="0.25">
      <c r="B199453" s="76"/>
      <c r="C199453" s="75"/>
    </row>
    <row r="199563" spans="2:3" x14ac:dyDescent="0.25">
      <c r="B199563" s="76"/>
      <c r="C199563" s="75"/>
    </row>
    <row r="199564" spans="2:3" x14ac:dyDescent="0.25">
      <c r="B199564" s="76"/>
      <c r="C199564" s="75"/>
    </row>
    <row r="199565" spans="2:3" x14ac:dyDescent="0.25">
      <c r="B199565" s="76"/>
      <c r="C199565" s="75"/>
    </row>
    <row r="199566" spans="2:3" x14ac:dyDescent="0.25">
      <c r="B199566" s="76"/>
      <c r="C199566" s="75"/>
    </row>
    <row r="199567" spans="2:3" x14ac:dyDescent="0.25">
      <c r="B199567" s="76"/>
      <c r="C199567" s="75"/>
    </row>
    <row r="199568" spans="2:3" x14ac:dyDescent="0.25">
      <c r="B199568" s="76"/>
      <c r="C199568" s="75"/>
    </row>
    <row r="199569" spans="2:3" x14ac:dyDescent="0.25">
      <c r="B199569" s="76"/>
      <c r="C199569" s="75"/>
    </row>
    <row r="199570" spans="2:3" x14ac:dyDescent="0.25">
      <c r="B199570" s="76"/>
      <c r="C199570" s="75"/>
    </row>
    <row r="199571" spans="2:3" x14ac:dyDescent="0.25">
      <c r="B199571" s="76"/>
      <c r="C199571" s="75"/>
    </row>
    <row r="199572" spans="2:3" x14ac:dyDescent="0.25">
      <c r="B199572" s="76"/>
      <c r="C199572" s="75"/>
    </row>
    <row r="199573" spans="2:3" x14ac:dyDescent="0.25">
      <c r="B199573" s="76"/>
      <c r="C199573" s="75"/>
    </row>
    <row r="199574" spans="2:3" x14ac:dyDescent="0.25">
      <c r="B199574" s="76"/>
      <c r="C199574" s="75"/>
    </row>
    <row r="199575" spans="2:3" x14ac:dyDescent="0.25">
      <c r="B199575" s="76"/>
      <c r="C199575" s="75"/>
    </row>
    <row r="199685" spans="2:3" x14ac:dyDescent="0.25">
      <c r="B199685" s="76"/>
      <c r="C199685" s="75"/>
    </row>
    <row r="199686" spans="2:3" x14ac:dyDescent="0.25">
      <c r="B199686" s="76"/>
      <c r="C199686" s="75"/>
    </row>
    <row r="199687" spans="2:3" x14ac:dyDescent="0.25">
      <c r="B199687" s="76"/>
      <c r="C199687" s="75"/>
    </row>
    <row r="199688" spans="2:3" x14ac:dyDescent="0.25">
      <c r="B199688" s="76"/>
      <c r="C199688" s="75"/>
    </row>
    <row r="199689" spans="2:3" x14ac:dyDescent="0.25">
      <c r="B199689" s="76"/>
      <c r="C199689" s="75"/>
    </row>
    <row r="199690" spans="2:3" x14ac:dyDescent="0.25">
      <c r="B199690" s="76"/>
      <c r="C199690" s="75"/>
    </row>
    <row r="199691" spans="2:3" x14ac:dyDescent="0.25">
      <c r="B199691" s="76"/>
      <c r="C199691" s="75"/>
    </row>
    <row r="199692" spans="2:3" x14ac:dyDescent="0.25">
      <c r="B199692" s="76"/>
      <c r="C199692" s="75"/>
    </row>
    <row r="199693" spans="2:3" x14ac:dyDescent="0.25">
      <c r="B199693" s="76"/>
      <c r="C199693" s="75"/>
    </row>
    <row r="199694" spans="2:3" x14ac:dyDescent="0.25">
      <c r="B199694" s="76"/>
      <c r="C199694" s="75"/>
    </row>
    <row r="199695" spans="2:3" x14ac:dyDescent="0.25">
      <c r="B199695" s="76"/>
      <c r="C199695" s="75"/>
    </row>
    <row r="199696" spans="2:3" x14ac:dyDescent="0.25">
      <c r="B199696" s="76"/>
      <c r="C199696" s="75"/>
    </row>
    <row r="199697" spans="2:3" x14ac:dyDescent="0.25">
      <c r="B199697" s="76"/>
      <c r="C199697" s="75"/>
    </row>
    <row r="199807" spans="2:3" x14ac:dyDescent="0.25">
      <c r="B199807" s="76"/>
      <c r="C199807" s="75"/>
    </row>
    <row r="199808" spans="2:3" x14ac:dyDescent="0.25">
      <c r="B199808" s="76"/>
      <c r="C199808" s="75"/>
    </row>
    <row r="199809" spans="2:3" x14ac:dyDescent="0.25">
      <c r="B199809" s="76"/>
      <c r="C199809" s="75"/>
    </row>
    <row r="199810" spans="2:3" x14ac:dyDescent="0.25">
      <c r="B199810" s="76"/>
      <c r="C199810" s="75"/>
    </row>
    <row r="199811" spans="2:3" x14ac:dyDescent="0.25">
      <c r="B199811" s="76"/>
      <c r="C199811" s="75"/>
    </row>
    <row r="199812" spans="2:3" x14ac:dyDescent="0.25">
      <c r="B199812" s="76"/>
      <c r="C199812" s="75"/>
    </row>
    <row r="199813" spans="2:3" x14ac:dyDescent="0.25">
      <c r="B199813" s="76"/>
      <c r="C199813" s="75"/>
    </row>
    <row r="199814" spans="2:3" x14ac:dyDescent="0.25">
      <c r="B199814" s="76"/>
      <c r="C199814" s="75"/>
    </row>
    <row r="199815" spans="2:3" x14ac:dyDescent="0.25">
      <c r="B199815" s="76"/>
      <c r="C199815" s="75"/>
    </row>
    <row r="199816" spans="2:3" x14ac:dyDescent="0.25">
      <c r="B199816" s="76"/>
      <c r="C199816" s="75"/>
    </row>
    <row r="199817" spans="2:3" x14ac:dyDescent="0.25">
      <c r="B199817" s="76"/>
      <c r="C199817" s="75"/>
    </row>
    <row r="199818" spans="2:3" x14ac:dyDescent="0.25">
      <c r="B199818" s="76"/>
      <c r="C199818" s="75"/>
    </row>
    <row r="199819" spans="2:3" x14ac:dyDescent="0.25">
      <c r="B199819" s="76"/>
      <c r="C199819" s="75"/>
    </row>
    <row r="199929" spans="2:3" x14ac:dyDescent="0.25">
      <c r="B199929" s="76"/>
      <c r="C199929" s="75"/>
    </row>
    <row r="199930" spans="2:3" x14ac:dyDescent="0.25">
      <c r="B199930" s="76"/>
      <c r="C199930" s="75"/>
    </row>
    <row r="199931" spans="2:3" x14ac:dyDescent="0.25">
      <c r="B199931" s="76"/>
      <c r="C199931" s="75"/>
    </row>
    <row r="199932" spans="2:3" x14ac:dyDescent="0.25">
      <c r="B199932" s="76"/>
      <c r="C199932" s="75"/>
    </row>
    <row r="199933" spans="2:3" x14ac:dyDescent="0.25">
      <c r="B199933" s="76"/>
      <c r="C199933" s="75"/>
    </row>
    <row r="199934" spans="2:3" x14ac:dyDescent="0.25">
      <c r="B199934" s="76"/>
      <c r="C199934" s="75"/>
    </row>
    <row r="199935" spans="2:3" x14ac:dyDescent="0.25">
      <c r="B199935" s="76"/>
      <c r="C199935" s="75"/>
    </row>
    <row r="199936" spans="2:3" x14ac:dyDescent="0.25">
      <c r="B199936" s="76"/>
      <c r="C199936" s="75"/>
    </row>
    <row r="199937" spans="2:3" x14ac:dyDescent="0.25">
      <c r="B199937" s="76"/>
      <c r="C199937" s="75"/>
    </row>
    <row r="199938" spans="2:3" x14ac:dyDescent="0.25">
      <c r="B199938" s="76"/>
      <c r="C199938" s="75"/>
    </row>
    <row r="199939" spans="2:3" x14ac:dyDescent="0.25">
      <c r="B199939" s="76"/>
      <c r="C199939" s="75"/>
    </row>
    <row r="199940" spans="2:3" x14ac:dyDescent="0.25">
      <c r="B199940" s="76"/>
      <c r="C199940" s="75"/>
    </row>
    <row r="199941" spans="2:3" x14ac:dyDescent="0.25">
      <c r="B199941" s="76"/>
      <c r="C199941" s="75"/>
    </row>
    <row r="200051" spans="2:3" x14ac:dyDescent="0.25">
      <c r="B200051" s="76"/>
      <c r="C200051" s="75"/>
    </row>
    <row r="200052" spans="2:3" x14ac:dyDescent="0.25">
      <c r="B200052" s="76"/>
      <c r="C200052" s="75"/>
    </row>
    <row r="200053" spans="2:3" x14ac:dyDescent="0.25">
      <c r="B200053" s="76"/>
      <c r="C200053" s="75"/>
    </row>
    <row r="200054" spans="2:3" x14ac:dyDescent="0.25">
      <c r="B200054" s="76"/>
      <c r="C200054" s="75"/>
    </row>
    <row r="200055" spans="2:3" x14ac:dyDescent="0.25">
      <c r="B200055" s="76"/>
      <c r="C200055" s="75"/>
    </row>
    <row r="200056" spans="2:3" x14ac:dyDescent="0.25">
      <c r="B200056" s="76"/>
      <c r="C200056" s="75"/>
    </row>
    <row r="200057" spans="2:3" x14ac:dyDescent="0.25">
      <c r="B200057" s="76"/>
      <c r="C200057" s="75"/>
    </row>
    <row r="200058" spans="2:3" x14ac:dyDescent="0.25">
      <c r="B200058" s="76"/>
      <c r="C200058" s="75"/>
    </row>
    <row r="200059" spans="2:3" x14ac:dyDescent="0.25">
      <c r="B200059" s="76"/>
      <c r="C200059" s="75"/>
    </row>
    <row r="200060" spans="2:3" x14ac:dyDescent="0.25">
      <c r="B200060" s="76"/>
      <c r="C200060" s="75"/>
    </row>
    <row r="200061" spans="2:3" x14ac:dyDescent="0.25">
      <c r="B200061" s="76"/>
      <c r="C200061" s="75"/>
    </row>
    <row r="200062" spans="2:3" x14ac:dyDescent="0.25">
      <c r="B200062" s="76"/>
      <c r="C200062" s="75"/>
    </row>
    <row r="200063" spans="2:3" x14ac:dyDescent="0.25">
      <c r="B200063" s="76"/>
      <c r="C200063" s="75"/>
    </row>
    <row r="200173" spans="2:3" x14ac:dyDescent="0.25">
      <c r="B200173" s="76"/>
      <c r="C200173" s="75"/>
    </row>
    <row r="200174" spans="2:3" x14ac:dyDescent="0.25">
      <c r="B200174" s="76"/>
      <c r="C200174" s="75"/>
    </row>
    <row r="200175" spans="2:3" x14ac:dyDescent="0.25">
      <c r="B200175" s="76"/>
      <c r="C200175" s="75"/>
    </row>
    <row r="200176" spans="2:3" x14ac:dyDescent="0.25">
      <c r="B200176" s="76"/>
      <c r="C200176" s="75"/>
    </row>
    <row r="200177" spans="2:3" x14ac:dyDescent="0.25">
      <c r="B200177" s="76"/>
      <c r="C200177" s="75"/>
    </row>
    <row r="200178" spans="2:3" x14ac:dyDescent="0.25">
      <c r="B200178" s="76"/>
      <c r="C200178" s="75"/>
    </row>
    <row r="200179" spans="2:3" x14ac:dyDescent="0.25">
      <c r="B200179" s="76"/>
      <c r="C200179" s="75"/>
    </row>
    <row r="200180" spans="2:3" x14ac:dyDescent="0.25">
      <c r="B200180" s="76"/>
      <c r="C200180" s="75"/>
    </row>
    <row r="200181" spans="2:3" x14ac:dyDescent="0.25">
      <c r="B200181" s="76"/>
      <c r="C200181" s="75"/>
    </row>
    <row r="200182" spans="2:3" x14ac:dyDescent="0.25">
      <c r="B200182" s="76"/>
      <c r="C200182" s="75"/>
    </row>
    <row r="200183" spans="2:3" x14ac:dyDescent="0.25">
      <c r="B200183" s="76"/>
      <c r="C200183" s="75"/>
    </row>
    <row r="200184" spans="2:3" x14ac:dyDescent="0.25">
      <c r="B200184" s="76"/>
      <c r="C200184" s="75"/>
    </row>
    <row r="200185" spans="2:3" x14ac:dyDescent="0.25">
      <c r="B200185" s="76"/>
      <c r="C200185" s="75"/>
    </row>
    <row r="200295" spans="2:3" x14ac:dyDescent="0.25">
      <c r="B200295" s="76"/>
      <c r="C200295" s="75"/>
    </row>
    <row r="200296" spans="2:3" x14ac:dyDescent="0.25">
      <c r="B200296" s="76"/>
      <c r="C200296" s="75"/>
    </row>
    <row r="200297" spans="2:3" x14ac:dyDescent="0.25">
      <c r="B200297" s="76"/>
      <c r="C200297" s="75"/>
    </row>
    <row r="200298" spans="2:3" x14ac:dyDescent="0.25">
      <c r="B200298" s="76"/>
      <c r="C200298" s="75"/>
    </row>
    <row r="200299" spans="2:3" x14ac:dyDescent="0.25">
      <c r="B200299" s="76"/>
      <c r="C200299" s="75"/>
    </row>
    <row r="200300" spans="2:3" x14ac:dyDescent="0.25">
      <c r="B200300" s="76"/>
      <c r="C200300" s="75"/>
    </row>
    <row r="200301" spans="2:3" x14ac:dyDescent="0.25">
      <c r="B200301" s="76"/>
      <c r="C200301" s="75"/>
    </row>
    <row r="200302" spans="2:3" x14ac:dyDescent="0.25">
      <c r="B200302" s="76"/>
      <c r="C200302" s="75"/>
    </row>
    <row r="200303" spans="2:3" x14ac:dyDescent="0.25">
      <c r="B200303" s="76"/>
      <c r="C200303" s="75"/>
    </row>
    <row r="200304" spans="2:3" x14ac:dyDescent="0.25">
      <c r="B200304" s="76"/>
      <c r="C200304" s="75"/>
    </row>
    <row r="200305" spans="2:3" x14ac:dyDescent="0.25">
      <c r="B200305" s="76"/>
      <c r="C200305" s="75"/>
    </row>
    <row r="200306" spans="2:3" x14ac:dyDescent="0.25">
      <c r="B200306" s="76"/>
      <c r="C200306" s="75"/>
    </row>
    <row r="200307" spans="2:3" x14ac:dyDescent="0.25">
      <c r="B200307" s="76"/>
      <c r="C200307" s="75"/>
    </row>
    <row r="200417" spans="2:3" x14ac:dyDescent="0.25">
      <c r="B200417" s="76"/>
      <c r="C200417" s="75"/>
    </row>
    <row r="200418" spans="2:3" x14ac:dyDescent="0.25">
      <c r="B200418" s="76"/>
      <c r="C200418" s="75"/>
    </row>
    <row r="200419" spans="2:3" x14ac:dyDescent="0.25">
      <c r="B200419" s="76"/>
      <c r="C200419" s="75"/>
    </row>
    <row r="200420" spans="2:3" x14ac:dyDescent="0.25">
      <c r="B200420" s="76"/>
      <c r="C200420" s="75"/>
    </row>
    <row r="200421" spans="2:3" x14ac:dyDescent="0.25">
      <c r="B200421" s="76"/>
      <c r="C200421" s="75"/>
    </row>
    <row r="200422" spans="2:3" x14ac:dyDescent="0.25">
      <c r="B200422" s="76"/>
      <c r="C200422" s="75"/>
    </row>
    <row r="200423" spans="2:3" x14ac:dyDescent="0.25">
      <c r="B200423" s="76"/>
      <c r="C200423" s="75"/>
    </row>
    <row r="200424" spans="2:3" x14ac:dyDescent="0.25">
      <c r="B200424" s="76"/>
      <c r="C200424" s="75"/>
    </row>
    <row r="200425" spans="2:3" x14ac:dyDescent="0.25">
      <c r="B200425" s="76"/>
      <c r="C200425" s="75"/>
    </row>
    <row r="200426" spans="2:3" x14ac:dyDescent="0.25">
      <c r="B200426" s="76"/>
      <c r="C200426" s="75"/>
    </row>
    <row r="200427" spans="2:3" x14ac:dyDescent="0.25">
      <c r="B200427" s="76"/>
      <c r="C200427" s="75"/>
    </row>
    <row r="200428" spans="2:3" x14ac:dyDescent="0.25">
      <c r="B200428" s="76"/>
      <c r="C200428" s="75"/>
    </row>
    <row r="200429" spans="2:3" x14ac:dyDescent="0.25">
      <c r="B200429" s="76"/>
      <c r="C200429" s="75"/>
    </row>
    <row r="200539" spans="2:3" x14ac:dyDescent="0.25">
      <c r="B200539" s="76"/>
      <c r="C200539" s="75"/>
    </row>
    <row r="200540" spans="2:3" x14ac:dyDescent="0.25">
      <c r="B200540" s="76"/>
      <c r="C200540" s="75"/>
    </row>
    <row r="200541" spans="2:3" x14ac:dyDescent="0.25">
      <c r="B200541" s="76"/>
      <c r="C200541" s="75"/>
    </row>
    <row r="200542" spans="2:3" x14ac:dyDescent="0.25">
      <c r="B200542" s="76"/>
      <c r="C200542" s="75"/>
    </row>
    <row r="200543" spans="2:3" x14ac:dyDescent="0.25">
      <c r="B200543" s="76"/>
      <c r="C200543" s="75"/>
    </row>
    <row r="200544" spans="2:3" x14ac:dyDescent="0.25">
      <c r="B200544" s="76"/>
      <c r="C200544" s="75"/>
    </row>
    <row r="200545" spans="2:3" x14ac:dyDescent="0.25">
      <c r="B200545" s="76"/>
      <c r="C200545" s="75"/>
    </row>
    <row r="200546" spans="2:3" x14ac:dyDescent="0.25">
      <c r="B200546" s="76"/>
      <c r="C200546" s="75"/>
    </row>
    <row r="200547" spans="2:3" x14ac:dyDescent="0.25">
      <c r="B200547" s="76"/>
      <c r="C200547" s="75"/>
    </row>
    <row r="200548" spans="2:3" x14ac:dyDescent="0.25">
      <c r="B200548" s="76"/>
      <c r="C200548" s="75"/>
    </row>
    <row r="200549" spans="2:3" x14ac:dyDescent="0.25">
      <c r="B200549" s="76"/>
      <c r="C200549" s="75"/>
    </row>
    <row r="200550" spans="2:3" x14ac:dyDescent="0.25">
      <c r="B200550" s="76"/>
      <c r="C200550" s="75"/>
    </row>
    <row r="200551" spans="2:3" x14ac:dyDescent="0.25">
      <c r="B200551" s="76"/>
      <c r="C200551" s="75"/>
    </row>
    <row r="200661" spans="2:3" x14ac:dyDescent="0.25">
      <c r="B200661" s="76"/>
      <c r="C200661" s="75"/>
    </row>
    <row r="200662" spans="2:3" x14ac:dyDescent="0.25">
      <c r="B200662" s="76"/>
      <c r="C200662" s="75"/>
    </row>
    <row r="200663" spans="2:3" x14ac:dyDescent="0.25">
      <c r="B200663" s="76"/>
      <c r="C200663" s="75"/>
    </row>
    <row r="200664" spans="2:3" x14ac:dyDescent="0.25">
      <c r="B200664" s="76"/>
      <c r="C200664" s="75"/>
    </row>
    <row r="200665" spans="2:3" x14ac:dyDescent="0.25">
      <c r="B200665" s="76"/>
      <c r="C200665" s="75"/>
    </row>
    <row r="200666" spans="2:3" x14ac:dyDescent="0.25">
      <c r="B200666" s="76"/>
      <c r="C200666" s="75"/>
    </row>
    <row r="200667" spans="2:3" x14ac:dyDescent="0.25">
      <c r="B200667" s="76"/>
      <c r="C200667" s="75"/>
    </row>
    <row r="200668" spans="2:3" x14ac:dyDescent="0.25">
      <c r="B200668" s="76"/>
      <c r="C200668" s="75"/>
    </row>
    <row r="200669" spans="2:3" x14ac:dyDescent="0.25">
      <c r="B200669" s="76"/>
      <c r="C200669" s="75"/>
    </row>
    <row r="200670" spans="2:3" x14ac:dyDescent="0.25">
      <c r="B200670" s="76"/>
      <c r="C200670" s="75"/>
    </row>
    <row r="200671" spans="2:3" x14ac:dyDescent="0.25">
      <c r="B200671" s="76"/>
      <c r="C200671" s="75"/>
    </row>
    <row r="200672" spans="2:3" x14ac:dyDescent="0.25">
      <c r="B200672" s="76"/>
      <c r="C200672" s="75"/>
    </row>
    <row r="200673" spans="2:3" x14ac:dyDescent="0.25">
      <c r="B200673" s="76"/>
      <c r="C200673" s="75"/>
    </row>
    <row r="200783" spans="2:3" x14ac:dyDescent="0.25">
      <c r="B200783" s="76"/>
      <c r="C200783" s="75"/>
    </row>
    <row r="200784" spans="2:3" x14ac:dyDescent="0.25">
      <c r="B200784" s="76"/>
      <c r="C200784" s="75"/>
    </row>
    <row r="200785" spans="2:3" x14ac:dyDescent="0.25">
      <c r="B200785" s="76"/>
      <c r="C200785" s="75"/>
    </row>
    <row r="200786" spans="2:3" x14ac:dyDescent="0.25">
      <c r="B200786" s="76"/>
      <c r="C200786" s="75"/>
    </row>
    <row r="200787" spans="2:3" x14ac:dyDescent="0.25">
      <c r="B200787" s="76"/>
      <c r="C200787" s="75"/>
    </row>
    <row r="200788" spans="2:3" x14ac:dyDescent="0.25">
      <c r="B200788" s="76"/>
      <c r="C200788" s="75"/>
    </row>
    <row r="200789" spans="2:3" x14ac:dyDescent="0.25">
      <c r="B200789" s="76"/>
      <c r="C200789" s="75"/>
    </row>
    <row r="200790" spans="2:3" x14ac:dyDescent="0.25">
      <c r="B200790" s="76"/>
      <c r="C200790" s="75"/>
    </row>
    <row r="200791" spans="2:3" x14ac:dyDescent="0.25">
      <c r="B200791" s="76"/>
      <c r="C200791" s="75"/>
    </row>
    <row r="200792" spans="2:3" x14ac:dyDescent="0.25">
      <c r="B200792" s="76"/>
      <c r="C200792" s="75"/>
    </row>
    <row r="200793" spans="2:3" x14ac:dyDescent="0.25">
      <c r="B200793" s="76"/>
      <c r="C200793" s="75"/>
    </row>
    <row r="200794" spans="2:3" x14ac:dyDescent="0.25">
      <c r="B200794" s="76"/>
      <c r="C200794" s="75"/>
    </row>
    <row r="200795" spans="2:3" x14ac:dyDescent="0.25">
      <c r="B200795" s="76"/>
      <c r="C200795" s="75"/>
    </row>
    <row r="200905" spans="2:3" x14ac:dyDescent="0.25">
      <c r="B200905" s="76"/>
      <c r="C200905" s="75"/>
    </row>
    <row r="200906" spans="2:3" x14ac:dyDescent="0.25">
      <c r="B200906" s="76"/>
      <c r="C200906" s="75"/>
    </row>
    <row r="200907" spans="2:3" x14ac:dyDescent="0.25">
      <c r="B200907" s="76"/>
      <c r="C200907" s="75"/>
    </row>
    <row r="200908" spans="2:3" x14ac:dyDescent="0.25">
      <c r="B200908" s="76"/>
      <c r="C200908" s="75"/>
    </row>
    <row r="200909" spans="2:3" x14ac:dyDescent="0.25">
      <c r="B200909" s="76"/>
      <c r="C200909" s="75"/>
    </row>
    <row r="200910" spans="2:3" x14ac:dyDescent="0.25">
      <c r="B200910" s="76"/>
      <c r="C200910" s="75"/>
    </row>
    <row r="200911" spans="2:3" x14ac:dyDescent="0.25">
      <c r="B200911" s="76"/>
      <c r="C200911" s="75"/>
    </row>
    <row r="200912" spans="2:3" x14ac:dyDescent="0.25">
      <c r="B200912" s="76"/>
      <c r="C200912" s="75"/>
    </row>
    <row r="200913" spans="2:3" x14ac:dyDescent="0.25">
      <c r="B200913" s="76"/>
      <c r="C200913" s="75"/>
    </row>
    <row r="200914" spans="2:3" x14ac:dyDescent="0.25">
      <c r="B200914" s="76"/>
      <c r="C200914" s="75"/>
    </row>
    <row r="200915" spans="2:3" x14ac:dyDescent="0.25">
      <c r="B200915" s="76"/>
      <c r="C200915" s="75"/>
    </row>
    <row r="200916" spans="2:3" x14ac:dyDescent="0.25">
      <c r="B200916" s="76"/>
      <c r="C200916" s="75"/>
    </row>
    <row r="200917" spans="2:3" x14ac:dyDescent="0.25">
      <c r="B200917" s="76"/>
      <c r="C200917" s="75"/>
    </row>
    <row r="201027" spans="2:3" x14ac:dyDescent="0.25">
      <c r="B201027" s="76"/>
      <c r="C201027" s="75"/>
    </row>
    <row r="201028" spans="2:3" x14ac:dyDescent="0.25">
      <c r="B201028" s="76"/>
      <c r="C201028" s="75"/>
    </row>
    <row r="201029" spans="2:3" x14ac:dyDescent="0.25">
      <c r="B201029" s="76"/>
      <c r="C201029" s="75"/>
    </row>
    <row r="201030" spans="2:3" x14ac:dyDescent="0.25">
      <c r="B201030" s="76"/>
      <c r="C201030" s="75"/>
    </row>
    <row r="201031" spans="2:3" x14ac:dyDescent="0.25">
      <c r="B201031" s="76"/>
      <c r="C201031" s="75"/>
    </row>
    <row r="201032" spans="2:3" x14ac:dyDescent="0.25">
      <c r="B201032" s="76"/>
      <c r="C201032" s="75"/>
    </row>
    <row r="201033" spans="2:3" x14ac:dyDescent="0.25">
      <c r="B201033" s="76"/>
      <c r="C201033" s="75"/>
    </row>
    <row r="201034" spans="2:3" x14ac:dyDescent="0.25">
      <c r="B201034" s="76"/>
      <c r="C201034" s="75"/>
    </row>
    <row r="201035" spans="2:3" x14ac:dyDescent="0.25">
      <c r="B201035" s="76"/>
      <c r="C201035" s="75"/>
    </row>
    <row r="201036" spans="2:3" x14ac:dyDescent="0.25">
      <c r="B201036" s="76"/>
      <c r="C201036" s="75"/>
    </row>
    <row r="201037" spans="2:3" x14ac:dyDescent="0.25">
      <c r="B201037" s="76"/>
      <c r="C201037" s="75"/>
    </row>
    <row r="201038" spans="2:3" x14ac:dyDescent="0.25">
      <c r="B201038" s="76"/>
      <c r="C201038" s="75"/>
    </row>
    <row r="201039" spans="2:3" x14ac:dyDescent="0.25">
      <c r="B201039" s="76"/>
      <c r="C201039" s="75"/>
    </row>
    <row r="201149" spans="2:3" x14ac:dyDescent="0.25">
      <c r="B201149" s="76"/>
      <c r="C201149" s="75"/>
    </row>
    <row r="201150" spans="2:3" x14ac:dyDescent="0.25">
      <c r="B201150" s="76"/>
      <c r="C201150" s="75"/>
    </row>
    <row r="201151" spans="2:3" x14ac:dyDescent="0.25">
      <c r="B201151" s="76"/>
      <c r="C201151" s="75"/>
    </row>
    <row r="201152" spans="2:3" x14ac:dyDescent="0.25">
      <c r="B201152" s="76"/>
      <c r="C201152" s="75"/>
    </row>
    <row r="201153" spans="2:3" x14ac:dyDescent="0.25">
      <c r="B201153" s="76"/>
      <c r="C201153" s="75"/>
    </row>
    <row r="201154" spans="2:3" x14ac:dyDescent="0.25">
      <c r="B201154" s="76"/>
      <c r="C201154" s="75"/>
    </row>
    <row r="201155" spans="2:3" x14ac:dyDescent="0.25">
      <c r="B201155" s="76"/>
      <c r="C201155" s="75"/>
    </row>
    <row r="201156" spans="2:3" x14ac:dyDescent="0.25">
      <c r="B201156" s="76"/>
      <c r="C201156" s="75"/>
    </row>
    <row r="201157" spans="2:3" x14ac:dyDescent="0.25">
      <c r="B201157" s="76"/>
      <c r="C201157" s="75"/>
    </row>
    <row r="201158" spans="2:3" x14ac:dyDescent="0.25">
      <c r="B201158" s="76"/>
      <c r="C201158" s="75"/>
    </row>
    <row r="201159" spans="2:3" x14ac:dyDescent="0.25">
      <c r="B201159" s="76"/>
      <c r="C201159" s="75"/>
    </row>
    <row r="201160" spans="2:3" x14ac:dyDescent="0.25">
      <c r="B201160" s="76"/>
      <c r="C201160" s="75"/>
    </row>
    <row r="201161" spans="2:3" x14ac:dyDescent="0.25">
      <c r="B201161" s="76"/>
      <c r="C201161" s="75"/>
    </row>
    <row r="201271" spans="2:3" x14ac:dyDescent="0.25">
      <c r="B201271" s="76"/>
      <c r="C201271" s="75"/>
    </row>
    <row r="201272" spans="2:3" x14ac:dyDescent="0.25">
      <c r="B201272" s="76"/>
      <c r="C201272" s="75"/>
    </row>
    <row r="201273" spans="2:3" x14ac:dyDescent="0.25">
      <c r="B201273" s="76"/>
      <c r="C201273" s="75"/>
    </row>
    <row r="201274" spans="2:3" x14ac:dyDescent="0.25">
      <c r="B201274" s="76"/>
      <c r="C201274" s="75"/>
    </row>
    <row r="201275" spans="2:3" x14ac:dyDescent="0.25">
      <c r="B201275" s="76"/>
      <c r="C201275" s="75"/>
    </row>
    <row r="201276" spans="2:3" x14ac:dyDescent="0.25">
      <c r="B201276" s="76"/>
      <c r="C201276" s="75"/>
    </row>
    <row r="201277" spans="2:3" x14ac:dyDescent="0.25">
      <c r="B201277" s="76"/>
      <c r="C201277" s="75"/>
    </row>
    <row r="201278" spans="2:3" x14ac:dyDescent="0.25">
      <c r="B201278" s="76"/>
      <c r="C201278" s="75"/>
    </row>
    <row r="201279" spans="2:3" x14ac:dyDescent="0.25">
      <c r="B201279" s="76"/>
      <c r="C201279" s="75"/>
    </row>
    <row r="201280" spans="2:3" x14ac:dyDescent="0.25">
      <c r="B201280" s="76"/>
      <c r="C201280" s="75"/>
    </row>
    <row r="201281" spans="2:3" x14ac:dyDescent="0.25">
      <c r="B201281" s="76"/>
      <c r="C201281" s="75"/>
    </row>
    <row r="201282" spans="2:3" x14ac:dyDescent="0.25">
      <c r="B201282" s="76"/>
      <c r="C201282" s="75"/>
    </row>
    <row r="201283" spans="2:3" x14ac:dyDescent="0.25">
      <c r="B201283" s="76"/>
      <c r="C201283" s="75"/>
    </row>
    <row r="201393" spans="2:3" x14ac:dyDescent="0.25">
      <c r="B201393" s="76"/>
      <c r="C201393" s="75"/>
    </row>
    <row r="201394" spans="2:3" x14ac:dyDescent="0.25">
      <c r="B201394" s="76"/>
      <c r="C201394" s="75"/>
    </row>
    <row r="201395" spans="2:3" x14ac:dyDescent="0.25">
      <c r="B201395" s="76"/>
      <c r="C201395" s="75"/>
    </row>
    <row r="201396" spans="2:3" x14ac:dyDescent="0.25">
      <c r="B201396" s="76"/>
      <c r="C201396" s="75"/>
    </row>
    <row r="201397" spans="2:3" x14ac:dyDescent="0.25">
      <c r="B201397" s="76"/>
      <c r="C201397" s="75"/>
    </row>
    <row r="201398" spans="2:3" x14ac:dyDescent="0.25">
      <c r="B201398" s="76"/>
      <c r="C201398" s="75"/>
    </row>
    <row r="201399" spans="2:3" x14ac:dyDescent="0.25">
      <c r="B201399" s="76"/>
      <c r="C201399" s="75"/>
    </row>
    <row r="201400" spans="2:3" x14ac:dyDescent="0.25">
      <c r="B201400" s="76"/>
      <c r="C201400" s="75"/>
    </row>
    <row r="201401" spans="2:3" x14ac:dyDescent="0.25">
      <c r="B201401" s="76"/>
      <c r="C201401" s="75"/>
    </row>
    <row r="201402" spans="2:3" x14ac:dyDescent="0.25">
      <c r="B201402" s="76"/>
      <c r="C201402" s="75"/>
    </row>
    <row r="201403" spans="2:3" x14ac:dyDescent="0.25">
      <c r="B201403" s="76"/>
      <c r="C201403" s="75"/>
    </row>
    <row r="201404" spans="2:3" x14ac:dyDescent="0.25">
      <c r="B201404" s="76"/>
      <c r="C201404" s="75"/>
    </row>
    <row r="201405" spans="2:3" x14ac:dyDescent="0.25">
      <c r="B201405" s="76"/>
      <c r="C201405" s="75"/>
    </row>
    <row r="201515" spans="2:3" x14ac:dyDescent="0.25">
      <c r="B201515" s="76"/>
      <c r="C201515" s="75"/>
    </row>
    <row r="201516" spans="2:3" x14ac:dyDescent="0.25">
      <c r="B201516" s="76"/>
      <c r="C201516" s="75"/>
    </row>
    <row r="201517" spans="2:3" x14ac:dyDescent="0.25">
      <c r="B201517" s="76"/>
      <c r="C201517" s="75"/>
    </row>
    <row r="201518" spans="2:3" x14ac:dyDescent="0.25">
      <c r="B201518" s="76"/>
      <c r="C201518" s="75"/>
    </row>
    <row r="201519" spans="2:3" x14ac:dyDescent="0.25">
      <c r="B201519" s="76"/>
      <c r="C201519" s="75"/>
    </row>
    <row r="201520" spans="2:3" x14ac:dyDescent="0.25">
      <c r="B201520" s="76"/>
      <c r="C201520" s="75"/>
    </row>
    <row r="201521" spans="2:3" x14ac:dyDescent="0.25">
      <c r="B201521" s="76"/>
      <c r="C201521" s="75"/>
    </row>
    <row r="201522" spans="2:3" x14ac:dyDescent="0.25">
      <c r="B201522" s="76"/>
      <c r="C201522" s="75"/>
    </row>
    <row r="201523" spans="2:3" x14ac:dyDescent="0.25">
      <c r="B201523" s="76"/>
      <c r="C201523" s="75"/>
    </row>
    <row r="201524" spans="2:3" x14ac:dyDescent="0.25">
      <c r="B201524" s="76"/>
      <c r="C201524" s="75"/>
    </row>
    <row r="201525" spans="2:3" x14ac:dyDescent="0.25">
      <c r="B201525" s="76"/>
      <c r="C201525" s="75"/>
    </row>
    <row r="201526" spans="2:3" x14ac:dyDescent="0.25">
      <c r="B201526" s="76"/>
      <c r="C201526" s="75"/>
    </row>
    <row r="201527" spans="2:3" x14ac:dyDescent="0.25">
      <c r="B201527" s="76"/>
      <c r="C201527" s="75"/>
    </row>
    <row r="201637" spans="2:3" x14ac:dyDescent="0.25">
      <c r="B201637" s="76"/>
      <c r="C201637" s="75"/>
    </row>
    <row r="201638" spans="2:3" x14ac:dyDescent="0.25">
      <c r="B201638" s="76"/>
      <c r="C201638" s="75"/>
    </row>
    <row r="201639" spans="2:3" x14ac:dyDescent="0.25">
      <c r="B201639" s="76"/>
      <c r="C201639" s="75"/>
    </row>
    <row r="201640" spans="2:3" x14ac:dyDescent="0.25">
      <c r="B201640" s="76"/>
      <c r="C201640" s="75"/>
    </row>
    <row r="201641" spans="2:3" x14ac:dyDescent="0.25">
      <c r="B201641" s="76"/>
      <c r="C201641" s="75"/>
    </row>
    <row r="201642" spans="2:3" x14ac:dyDescent="0.25">
      <c r="B201642" s="76"/>
      <c r="C201642" s="75"/>
    </row>
    <row r="201643" spans="2:3" x14ac:dyDescent="0.25">
      <c r="B201643" s="76"/>
      <c r="C201643" s="75"/>
    </row>
    <row r="201644" spans="2:3" x14ac:dyDescent="0.25">
      <c r="B201644" s="76"/>
      <c r="C201644" s="75"/>
    </row>
    <row r="201645" spans="2:3" x14ac:dyDescent="0.25">
      <c r="B201645" s="76"/>
      <c r="C201645" s="75"/>
    </row>
    <row r="201646" spans="2:3" x14ac:dyDescent="0.25">
      <c r="B201646" s="76"/>
      <c r="C201646" s="75"/>
    </row>
    <row r="201647" spans="2:3" x14ac:dyDescent="0.25">
      <c r="B201647" s="76"/>
      <c r="C201647" s="75"/>
    </row>
    <row r="201648" spans="2:3" x14ac:dyDescent="0.25">
      <c r="B201648" s="76"/>
      <c r="C201648" s="75"/>
    </row>
    <row r="201649" spans="2:3" x14ac:dyDescent="0.25">
      <c r="B201649" s="76"/>
      <c r="C201649" s="75"/>
    </row>
    <row r="201759" spans="2:3" x14ac:dyDescent="0.25">
      <c r="B201759" s="76"/>
      <c r="C201759" s="75"/>
    </row>
    <row r="201760" spans="2:3" x14ac:dyDescent="0.25">
      <c r="B201760" s="76"/>
      <c r="C201760" s="75"/>
    </row>
    <row r="201761" spans="2:3" x14ac:dyDescent="0.25">
      <c r="B201761" s="76"/>
      <c r="C201761" s="75"/>
    </row>
    <row r="201762" spans="2:3" x14ac:dyDescent="0.25">
      <c r="B201762" s="76"/>
      <c r="C201762" s="75"/>
    </row>
    <row r="201763" spans="2:3" x14ac:dyDescent="0.25">
      <c r="B201763" s="76"/>
      <c r="C201763" s="75"/>
    </row>
    <row r="201764" spans="2:3" x14ac:dyDescent="0.25">
      <c r="B201764" s="76"/>
      <c r="C201764" s="75"/>
    </row>
    <row r="201765" spans="2:3" x14ac:dyDescent="0.25">
      <c r="B201765" s="76"/>
      <c r="C201765" s="75"/>
    </row>
    <row r="201766" spans="2:3" x14ac:dyDescent="0.25">
      <c r="B201766" s="76"/>
      <c r="C201766" s="75"/>
    </row>
    <row r="201767" spans="2:3" x14ac:dyDescent="0.25">
      <c r="B201767" s="76"/>
      <c r="C201767" s="75"/>
    </row>
    <row r="201768" spans="2:3" x14ac:dyDescent="0.25">
      <c r="B201768" s="76"/>
      <c r="C201768" s="75"/>
    </row>
    <row r="201769" spans="2:3" x14ac:dyDescent="0.25">
      <c r="B201769" s="76"/>
      <c r="C201769" s="75"/>
    </row>
    <row r="201770" spans="2:3" x14ac:dyDescent="0.25">
      <c r="B201770" s="76"/>
      <c r="C201770" s="75"/>
    </row>
    <row r="201771" spans="2:3" x14ac:dyDescent="0.25">
      <c r="B201771" s="76"/>
      <c r="C201771" s="75"/>
    </row>
    <row r="201881" spans="2:3" x14ac:dyDescent="0.25">
      <c r="B201881" s="76"/>
      <c r="C201881" s="75"/>
    </row>
    <row r="201882" spans="2:3" x14ac:dyDescent="0.25">
      <c r="B201882" s="76"/>
      <c r="C201882" s="75"/>
    </row>
    <row r="201883" spans="2:3" x14ac:dyDescent="0.25">
      <c r="B201883" s="76"/>
      <c r="C201883" s="75"/>
    </row>
    <row r="201884" spans="2:3" x14ac:dyDescent="0.25">
      <c r="B201884" s="76"/>
      <c r="C201884" s="75"/>
    </row>
    <row r="201885" spans="2:3" x14ac:dyDescent="0.25">
      <c r="B201885" s="76"/>
      <c r="C201885" s="75"/>
    </row>
    <row r="201886" spans="2:3" x14ac:dyDescent="0.25">
      <c r="B201886" s="76"/>
      <c r="C201886" s="75"/>
    </row>
    <row r="201887" spans="2:3" x14ac:dyDescent="0.25">
      <c r="B201887" s="76"/>
      <c r="C201887" s="75"/>
    </row>
    <row r="201888" spans="2:3" x14ac:dyDescent="0.25">
      <c r="B201888" s="76"/>
      <c r="C201888" s="75"/>
    </row>
    <row r="201889" spans="2:3" x14ac:dyDescent="0.25">
      <c r="B201889" s="76"/>
      <c r="C201889" s="75"/>
    </row>
    <row r="201890" spans="2:3" x14ac:dyDescent="0.25">
      <c r="B201890" s="76"/>
      <c r="C201890" s="75"/>
    </row>
    <row r="201891" spans="2:3" x14ac:dyDescent="0.25">
      <c r="B201891" s="76"/>
      <c r="C201891" s="75"/>
    </row>
    <row r="201892" spans="2:3" x14ac:dyDescent="0.25">
      <c r="B201892" s="76"/>
      <c r="C201892" s="75"/>
    </row>
    <row r="201893" spans="2:3" x14ac:dyDescent="0.25">
      <c r="B201893" s="76"/>
      <c r="C201893" s="75"/>
    </row>
    <row r="202003" spans="2:3" x14ac:dyDescent="0.25">
      <c r="B202003" s="76"/>
      <c r="C202003" s="75"/>
    </row>
    <row r="202004" spans="2:3" x14ac:dyDescent="0.25">
      <c r="B202004" s="76"/>
      <c r="C202004" s="75"/>
    </row>
    <row r="202005" spans="2:3" x14ac:dyDescent="0.25">
      <c r="B202005" s="76"/>
      <c r="C202005" s="75"/>
    </row>
    <row r="202006" spans="2:3" x14ac:dyDescent="0.25">
      <c r="B202006" s="76"/>
      <c r="C202006" s="75"/>
    </row>
    <row r="202007" spans="2:3" x14ac:dyDescent="0.25">
      <c r="B202007" s="76"/>
      <c r="C202007" s="75"/>
    </row>
    <row r="202008" spans="2:3" x14ac:dyDescent="0.25">
      <c r="B202008" s="76"/>
      <c r="C202008" s="75"/>
    </row>
    <row r="202009" spans="2:3" x14ac:dyDescent="0.25">
      <c r="B202009" s="76"/>
      <c r="C202009" s="75"/>
    </row>
    <row r="202010" spans="2:3" x14ac:dyDescent="0.25">
      <c r="B202010" s="76"/>
      <c r="C202010" s="75"/>
    </row>
    <row r="202011" spans="2:3" x14ac:dyDescent="0.25">
      <c r="B202011" s="76"/>
      <c r="C202011" s="75"/>
    </row>
    <row r="202012" spans="2:3" x14ac:dyDescent="0.25">
      <c r="B202012" s="76"/>
      <c r="C202012" s="75"/>
    </row>
    <row r="202013" spans="2:3" x14ac:dyDescent="0.25">
      <c r="B202013" s="76"/>
      <c r="C202013" s="75"/>
    </row>
    <row r="202014" spans="2:3" x14ac:dyDescent="0.25">
      <c r="B202014" s="76"/>
      <c r="C202014" s="75"/>
    </row>
    <row r="202015" spans="2:3" x14ac:dyDescent="0.25">
      <c r="B202015" s="76"/>
      <c r="C202015" s="75"/>
    </row>
    <row r="202125" spans="2:3" x14ac:dyDescent="0.25">
      <c r="B202125" s="76"/>
      <c r="C202125" s="75"/>
    </row>
    <row r="202126" spans="2:3" x14ac:dyDescent="0.25">
      <c r="B202126" s="76"/>
      <c r="C202126" s="75"/>
    </row>
    <row r="202127" spans="2:3" x14ac:dyDescent="0.25">
      <c r="B202127" s="76"/>
      <c r="C202127" s="75"/>
    </row>
    <row r="202128" spans="2:3" x14ac:dyDescent="0.25">
      <c r="B202128" s="76"/>
      <c r="C202128" s="75"/>
    </row>
    <row r="202129" spans="2:3" x14ac:dyDescent="0.25">
      <c r="B202129" s="76"/>
      <c r="C202129" s="75"/>
    </row>
    <row r="202130" spans="2:3" x14ac:dyDescent="0.25">
      <c r="B202130" s="76"/>
      <c r="C202130" s="75"/>
    </row>
    <row r="202131" spans="2:3" x14ac:dyDescent="0.25">
      <c r="B202131" s="76"/>
      <c r="C202131" s="75"/>
    </row>
    <row r="202132" spans="2:3" x14ac:dyDescent="0.25">
      <c r="B202132" s="76"/>
      <c r="C202132" s="75"/>
    </row>
    <row r="202133" spans="2:3" x14ac:dyDescent="0.25">
      <c r="B202133" s="76"/>
      <c r="C202133" s="75"/>
    </row>
    <row r="202134" spans="2:3" x14ac:dyDescent="0.25">
      <c r="B202134" s="76"/>
      <c r="C202134" s="75"/>
    </row>
    <row r="202135" spans="2:3" x14ac:dyDescent="0.25">
      <c r="B202135" s="76"/>
      <c r="C202135" s="75"/>
    </row>
    <row r="202136" spans="2:3" x14ac:dyDescent="0.25">
      <c r="B202136" s="76"/>
      <c r="C202136" s="75"/>
    </row>
    <row r="202137" spans="2:3" x14ac:dyDescent="0.25">
      <c r="B202137" s="76"/>
      <c r="C202137" s="75"/>
    </row>
    <row r="202247" spans="2:3" x14ac:dyDescent="0.25">
      <c r="B202247" s="76"/>
      <c r="C202247" s="75"/>
    </row>
    <row r="202248" spans="2:3" x14ac:dyDescent="0.25">
      <c r="B202248" s="76"/>
      <c r="C202248" s="75"/>
    </row>
    <row r="202249" spans="2:3" x14ac:dyDescent="0.25">
      <c r="B202249" s="76"/>
      <c r="C202249" s="75"/>
    </row>
    <row r="202250" spans="2:3" x14ac:dyDescent="0.25">
      <c r="B202250" s="76"/>
      <c r="C202250" s="75"/>
    </row>
    <row r="202251" spans="2:3" x14ac:dyDescent="0.25">
      <c r="B202251" s="76"/>
      <c r="C202251" s="75"/>
    </row>
    <row r="202252" spans="2:3" x14ac:dyDescent="0.25">
      <c r="B202252" s="76"/>
      <c r="C202252" s="75"/>
    </row>
    <row r="202253" spans="2:3" x14ac:dyDescent="0.25">
      <c r="B202253" s="76"/>
      <c r="C202253" s="75"/>
    </row>
    <row r="202254" spans="2:3" x14ac:dyDescent="0.25">
      <c r="B202254" s="76"/>
      <c r="C202254" s="75"/>
    </row>
    <row r="202255" spans="2:3" x14ac:dyDescent="0.25">
      <c r="B202255" s="76"/>
      <c r="C202255" s="75"/>
    </row>
    <row r="202256" spans="2:3" x14ac:dyDescent="0.25">
      <c r="B202256" s="76"/>
      <c r="C202256" s="75"/>
    </row>
    <row r="202257" spans="2:3" x14ac:dyDescent="0.25">
      <c r="B202257" s="76"/>
      <c r="C202257" s="75"/>
    </row>
    <row r="202258" spans="2:3" x14ac:dyDescent="0.25">
      <c r="B202258" s="76"/>
      <c r="C202258" s="75"/>
    </row>
    <row r="202259" spans="2:3" x14ac:dyDescent="0.25">
      <c r="B202259" s="76"/>
      <c r="C202259" s="75"/>
    </row>
    <row r="202369" spans="2:3" x14ac:dyDescent="0.25">
      <c r="B202369" s="76"/>
      <c r="C202369" s="75"/>
    </row>
    <row r="202370" spans="2:3" x14ac:dyDescent="0.25">
      <c r="B202370" s="76"/>
      <c r="C202370" s="75"/>
    </row>
    <row r="202371" spans="2:3" x14ac:dyDescent="0.25">
      <c r="B202371" s="76"/>
      <c r="C202371" s="75"/>
    </row>
    <row r="202372" spans="2:3" x14ac:dyDescent="0.25">
      <c r="B202372" s="76"/>
      <c r="C202372" s="75"/>
    </row>
    <row r="202373" spans="2:3" x14ac:dyDescent="0.25">
      <c r="B202373" s="76"/>
      <c r="C202373" s="75"/>
    </row>
    <row r="202374" spans="2:3" x14ac:dyDescent="0.25">
      <c r="B202374" s="76"/>
      <c r="C202374" s="75"/>
    </row>
    <row r="202375" spans="2:3" x14ac:dyDescent="0.25">
      <c r="B202375" s="76"/>
      <c r="C202375" s="75"/>
    </row>
    <row r="202376" spans="2:3" x14ac:dyDescent="0.25">
      <c r="B202376" s="76"/>
      <c r="C202376" s="75"/>
    </row>
    <row r="202377" spans="2:3" x14ac:dyDescent="0.25">
      <c r="B202377" s="76"/>
      <c r="C202377" s="75"/>
    </row>
    <row r="202378" spans="2:3" x14ac:dyDescent="0.25">
      <c r="B202378" s="76"/>
      <c r="C202378" s="75"/>
    </row>
    <row r="202379" spans="2:3" x14ac:dyDescent="0.25">
      <c r="B202379" s="76"/>
      <c r="C202379" s="75"/>
    </row>
    <row r="202380" spans="2:3" x14ac:dyDescent="0.25">
      <c r="B202380" s="76"/>
      <c r="C202380" s="75"/>
    </row>
    <row r="202381" spans="2:3" x14ac:dyDescent="0.25">
      <c r="B202381" s="76"/>
      <c r="C202381" s="75"/>
    </row>
    <row r="202491" spans="2:3" x14ac:dyDescent="0.25">
      <c r="B202491" s="76"/>
      <c r="C202491" s="75"/>
    </row>
    <row r="202492" spans="2:3" x14ac:dyDescent="0.25">
      <c r="B202492" s="76"/>
      <c r="C202492" s="75"/>
    </row>
    <row r="202493" spans="2:3" x14ac:dyDescent="0.25">
      <c r="B202493" s="76"/>
      <c r="C202493" s="75"/>
    </row>
    <row r="202494" spans="2:3" x14ac:dyDescent="0.25">
      <c r="B202494" s="76"/>
      <c r="C202494" s="75"/>
    </row>
    <row r="202495" spans="2:3" x14ac:dyDescent="0.25">
      <c r="B202495" s="76"/>
      <c r="C202495" s="75"/>
    </row>
    <row r="202496" spans="2:3" x14ac:dyDescent="0.25">
      <c r="B202496" s="76"/>
      <c r="C202496" s="75"/>
    </row>
    <row r="202497" spans="2:3" x14ac:dyDescent="0.25">
      <c r="B202497" s="76"/>
      <c r="C202497" s="75"/>
    </row>
    <row r="202498" spans="2:3" x14ac:dyDescent="0.25">
      <c r="B202498" s="76"/>
      <c r="C202498" s="75"/>
    </row>
    <row r="202499" spans="2:3" x14ac:dyDescent="0.25">
      <c r="B202499" s="76"/>
      <c r="C202499" s="75"/>
    </row>
    <row r="202500" spans="2:3" x14ac:dyDescent="0.25">
      <c r="B202500" s="76"/>
      <c r="C202500" s="75"/>
    </row>
    <row r="202501" spans="2:3" x14ac:dyDescent="0.25">
      <c r="B202501" s="76"/>
      <c r="C202501" s="75"/>
    </row>
    <row r="202502" spans="2:3" x14ac:dyDescent="0.25">
      <c r="B202502" s="76"/>
      <c r="C202502" s="75"/>
    </row>
    <row r="202503" spans="2:3" x14ac:dyDescent="0.25">
      <c r="B202503" s="76"/>
      <c r="C202503" s="75"/>
    </row>
    <row r="202613" spans="2:3" x14ac:dyDescent="0.25">
      <c r="B202613" s="76"/>
      <c r="C202613" s="75"/>
    </row>
    <row r="202614" spans="2:3" x14ac:dyDescent="0.25">
      <c r="B202614" s="76"/>
      <c r="C202614" s="75"/>
    </row>
    <row r="202615" spans="2:3" x14ac:dyDescent="0.25">
      <c r="B202615" s="76"/>
      <c r="C202615" s="75"/>
    </row>
    <row r="202616" spans="2:3" x14ac:dyDescent="0.25">
      <c r="B202616" s="76"/>
      <c r="C202616" s="75"/>
    </row>
    <row r="202617" spans="2:3" x14ac:dyDescent="0.25">
      <c r="B202617" s="76"/>
      <c r="C202617" s="75"/>
    </row>
    <row r="202618" spans="2:3" x14ac:dyDescent="0.25">
      <c r="B202618" s="76"/>
      <c r="C202618" s="75"/>
    </row>
    <row r="202619" spans="2:3" x14ac:dyDescent="0.25">
      <c r="B202619" s="76"/>
      <c r="C202619" s="75"/>
    </row>
    <row r="202620" spans="2:3" x14ac:dyDescent="0.25">
      <c r="B202620" s="76"/>
      <c r="C202620" s="75"/>
    </row>
    <row r="202621" spans="2:3" x14ac:dyDescent="0.25">
      <c r="B202621" s="76"/>
      <c r="C202621" s="75"/>
    </row>
    <row r="202622" spans="2:3" x14ac:dyDescent="0.25">
      <c r="B202622" s="76"/>
      <c r="C202622" s="75"/>
    </row>
    <row r="202623" spans="2:3" x14ac:dyDescent="0.25">
      <c r="B202623" s="76"/>
      <c r="C202623" s="75"/>
    </row>
    <row r="202624" spans="2:3" x14ac:dyDescent="0.25">
      <c r="B202624" s="76"/>
      <c r="C202624" s="75"/>
    </row>
    <row r="202625" spans="2:3" x14ac:dyDescent="0.25">
      <c r="B202625" s="76"/>
      <c r="C202625" s="75"/>
    </row>
    <row r="202735" spans="2:3" x14ac:dyDescent="0.25">
      <c r="B202735" s="76"/>
      <c r="C202735" s="75"/>
    </row>
    <row r="202736" spans="2:3" x14ac:dyDescent="0.25">
      <c r="B202736" s="76"/>
      <c r="C202736" s="75"/>
    </row>
    <row r="202737" spans="2:3" x14ac:dyDescent="0.25">
      <c r="B202737" s="76"/>
      <c r="C202737" s="75"/>
    </row>
    <row r="202738" spans="2:3" x14ac:dyDescent="0.25">
      <c r="B202738" s="76"/>
      <c r="C202738" s="75"/>
    </row>
    <row r="202739" spans="2:3" x14ac:dyDescent="0.25">
      <c r="B202739" s="76"/>
      <c r="C202739" s="75"/>
    </row>
    <row r="202740" spans="2:3" x14ac:dyDescent="0.25">
      <c r="B202740" s="76"/>
      <c r="C202740" s="75"/>
    </row>
    <row r="202741" spans="2:3" x14ac:dyDescent="0.25">
      <c r="B202741" s="76"/>
      <c r="C202741" s="75"/>
    </row>
    <row r="202742" spans="2:3" x14ac:dyDescent="0.25">
      <c r="B202742" s="76"/>
      <c r="C202742" s="75"/>
    </row>
    <row r="202743" spans="2:3" x14ac:dyDescent="0.25">
      <c r="B202743" s="76"/>
      <c r="C202743" s="75"/>
    </row>
    <row r="202744" spans="2:3" x14ac:dyDescent="0.25">
      <c r="B202744" s="76"/>
      <c r="C202744" s="75"/>
    </row>
    <row r="202745" spans="2:3" x14ac:dyDescent="0.25">
      <c r="B202745" s="76"/>
      <c r="C202745" s="75"/>
    </row>
    <row r="202746" spans="2:3" x14ac:dyDescent="0.25">
      <c r="B202746" s="76"/>
      <c r="C202746" s="75"/>
    </row>
    <row r="202747" spans="2:3" x14ac:dyDescent="0.25">
      <c r="B202747" s="76"/>
      <c r="C202747" s="75"/>
    </row>
    <row r="202857" spans="2:3" x14ac:dyDescent="0.25">
      <c r="B202857" s="76"/>
      <c r="C202857" s="75"/>
    </row>
    <row r="202858" spans="2:3" x14ac:dyDescent="0.25">
      <c r="B202858" s="76"/>
      <c r="C202858" s="75"/>
    </row>
    <row r="202859" spans="2:3" x14ac:dyDescent="0.25">
      <c r="B202859" s="76"/>
      <c r="C202859" s="75"/>
    </row>
    <row r="202860" spans="2:3" x14ac:dyDescent="0.25">
      <c r="B202860" s="76"/>
      <c r="C202860" s="75"/>
    </row>
    <row r="202861" spans="2:3" x14ac:dyDescent="0.25">
      <c r="B202861" s="76"/>
      <c r="C202861" s="75"/>
    </row>
    <row r="202862" spans="2:3" x14ac:dyDescent="0.25">
      <c r="B202862" s="76"/>
      <c r="C202862" s="75"/>
    </row>
    <row r="202863" spans="2:3" x14ac:dyDescent="0.25">
      <c r="B202863" s="76"/>
      <c r="C202863" s="75"/>
    </row>
    <row r="202864" spans="2:3" x14ac:dyDescent="0.25">
      <c r="B202864" s="76"/>
      <c r="C202864" s="75"/>
    </row>
    <row r="202865" spans="2:3" x14ac:dyDescent="0.25">
      <c r="B202865" s="76"/>
      <c r="C202865" s="75"/>
    </row>
    <row r="202866" spans="2:3" x14ac:dyDescent="0.25">
      <c r="B202866" s="76"/>
      <c r="C202866" s="75"/>
    </row>
    <row r="202867" spans="2:3" x14ac:dyDescent="0.25">
      <c r="B202867" s="76"/>
      <c r="C202867" s="75"/>
    </row>
    <row r="202868" spans="2:3" x14ac:dyDescent="0.25">
      <c r="B202868" s="76"/>
      <c r="C202868" s="75"/>
    </row>
    <row r="202869" spans="2:3" x14ac:dyDescent="0.25">
      <c r="B202869" s="76"/>
      <c r="C202869" s="75"/>
    </row>
    <row r="202979" spans="2:3" x14ac:dyDescent="0.25">
      <c r="B202979" s="76"/>
      <c r="C202979" s="75"/>
    </row>
    <row r="202980" spans="2:3" x14ac:dyDescent="0.25">
      <c r="B202980" s="76"/>
      <c r="C202980" s="75"/>
    </row>
    <row r="202981" spans="2:3" x14ac:dyDescent="0.25">
      <c r="B202981" s="76"/>
      <c r="C202981" s="75"/>
    </row>
    <row r="202982" spans="2:3" x14ac:dyDescent="0.25">
      <c r="B202982" s="76"/>
      <c r="C202982" s="75"/>
    </row>
    <row r="202983" spans="2:3" x14ac:dyDescent="0.25">
      <c r="B202983" s="76"/>
      <c r="C202983" s="75"/>
    </row>
    <row r="202984" spans="2:3" x14ac:dyDescent="0.25">
      <c r="B202984" s="76"/>
      <c r="C202984" s="75"/>
    </row>
    <row r="202985" spans="2:3" x14ac:dyDescent="0.25">
      <c r="B202985" s="76"/>
      <c r="C202985" s="75"/>
    </row>
    <row r="202986" spans="2:3" x14ac:dyDescent="0.25">
      <c r="B202986" s="76"/>
      <c r="C202986" s="75"/>
    </row>
    <row r="202987" spans="2:3" x14ac:dyDescent="0.25">
      <c r="B202987" s="76"/>
      <c r="C202987" s="75"/>
    </row>
    <row r="202988" spans="2:3" x14ac:dyDescent="0.25">
      <c r="B202988" s="76"/>
      <c r="C202988" s="75"/>
    </row>
    <row r="202989" spans="2:3" x14ac:dyDescent="0.25">
      <c r="B202989" s="76"/>
      <c r="C202989" s="75"/>
    </row>
    <row r="202990" spans="2:3" x14ac:dyDescent="0.25">
      <c r="B202990" s="76"/>
      <c r="C202990" s="75"/>
    </row>
    <row r="202991" spans="2:3" x14ac:dyDescent="0.25">
      <c r="B202991" s="76"/>
      <c r="C202991" s="75"/>
    </row>
    <row r="203101" spans="2:3" x14ac:dyDescent="0.25">
      <c r="B203101" s="76"/>
      <c r="C203101" s="75"/>
    </row>
    <row r="203102" spans="2:3" x14ac:dyDescent="0.25">
      <c r="B203102" s="76"/>
      <c r="C203102" s="75"/>
    </row>
    <row r="203103" spans="2:3" x14ac:dyDescent="0.25">
      <c r="B203103" s="76"/>
      <c r="C203103" s="75"/>
    </row>
    <row r="203104" spans="2:3" x14ac:dyDescent="0.25">
      <c r="B203104" s="76"/>
      <c r="C203104" s="75"/>
    </row>
    <row r="203105" spans="2:3" x14ac:dyDescent="0.25">
      <c r="B203105" s="76"/>
      <c r="C203105" s="75"/>
    </row>
    <row r="203106" spans="2:3" x14ac:dyDescent="0.25">
      <c r="B203106" s="76"/>
      <c r="C203106" s="75"/>
    </row>
    <row r="203107" spans="2:3" x14ac:dyDescent="0.25">
      <c r="B203107" s="76"/>
      <c r="C203107" s="75"/>
    </row>
    <row r="203108" spans="2:3" x14ac:dyDescent="0.25">
      <c r="B203108" s="76"/>
      <c r="C203108" s="75"/>
    </row>
    <row r="203109" spans="2:3" x14ac:dyDescent="0.25">
      <c r="B203109" s="76"/>
      <c r="C203109" s="75"/>
    </row>
    <row r="203110" spans="2:3" x14ac:dyDescent="0.25">
      <c r="B203110" s="76"/>
      <c r="C203110" s="75"/>
    </row>
    <row r="203111" spans="2:3" x14ac:dyDescent="0.25">
      <c r="B203111" s="76"/>
      <c r="C203111" s="75"/>
    </row>
    <row r="203112" spans="2:3" x14ac:dyDescent="0.25">
      <c r="B203112" s="76"/>
      <c r="C203112" s="75"/>
    </row>
    <row r="203113" spans="2:3" x14ac:dyDescent="0.25">
      <c r="B203113" s="76"/>
      <c r="C203113" s="75"/>
    </row>
    <row r="203223" spans="2:3" x14ac:dyDescent="0.25">
      <c r="B203223" s="76"/>
      <c r="C203223" s="75"/>
    </row>
    <row r="203224" spans="2:3" x14ac:dyDescent="0.25">
      <c r="B203224" s="76"/>
      <c r="C203224" s="75"/>
    </row>
    <row r="203225" spans="2:3" x14ac:dyDescent="0.25">
      <c r="B203225" s="76"/>
      <c r="C203225" s="75"/>
    </row>
    <row r="203226" spans="2:3" x14ac:dyDescent="0.25">
      <c r="B203226" s="76"/>
      <c r="C203226" s="75"/>
    </row>
    <row r="203227" spans="2:3" x14ac:dyDescent="0.25">
      <c r="B203227" s="76"/>
      <c r="C203227" s="75"/>
    </row>
    <row r="203228" spans="2:3" x14ac:dyDescent="0.25">
      <c r="B203228" s="76"/>
      <c r="C203228" s="75"/>
    </row>
    <row r="203229" spans="2:3" x14ac:dyDescent="0.25">
      <c r="B203229" s="76"/>
      <c r="C203229" s="75"/>
    </row>
    <row r="203230" spans="2:3" x14ac:dyDescent="0.25">
      <c r="B203230" s="76"/>
      <c r="C203230" s="75"/>
    </row>
    <row r="203231" spans="2:3" x14ac:dyDescent="0.25">
      <c r="B203231" s="76"/>
      <c r="C203231" s="75"/>
    </row>
    <row r="203232" spans="2:3" x14ac:dyDescent="0.25">
      <c r="B203232" s="76"/>
      <c r="C203232" s="75"/>
    </row>
    <row r="203233" spans="2:3" x14ac:dyDescent="0.25">
      <c r="B203233" s="76"/>
      <c r="C203233" s="75"/>
    </row>
    <row r="203234" spans="2:3" x14ac:dyDescent="0.25">
      <c r="B203234" s="76"/>
      <c r="C203234" s="75"/>
    </row>
    <row r="203235" spans="2:3" x14ac:dyDescent="0.25">
      <c r="B203235" s="76"/>
      <c r="C203235" s="75"/>
    </row>
    <row r="203345" spans="2:3" x14ac:dyDescent="0.25">
      <c r="B203345" s="76"/>
      <c r="C203345" s="75"/>
    </row>
    <row r="203346" spans="2:3" x14ac:dyDescent="0.25">
      <c r="B203346" s="76"/>
      <c r="C203346" s="75"/>
    </row>
    <row r="203347" spans="2:3" x14ac:dyDescent="0.25">
      <c r="B203347" s="76"/>
      <c r="C203347" s="75"/>
    </row>
    <row r="203348" spans="2:3" x14ac:dyDescent="0.25">
      <c r="B203348" s="76"/>
      <c r="C203348" s="75"/>
    </row>
    <row r="203349" spans="2:3" x14ac:dyDescent="0.25">
      <c r="B203349" s="76"/>
      <c r="C203349" s="75"/>
    </row>
    <row r="203350" spans="2:3" x14ac:dyDescent="0.25">
      <c r="B203350" s="76"/>
      <c r="C203350" s="75"/>
    </row>
    <row r="203351" spans="2:3" x14ac:dyDescent="0.25">
      <c r="B203351" s="76"/>
      <c r="C203351" s="75"/>
    </row>
    <row r="203352" spans="2:3" x14ac:dyDescent="0.25">
      <c r="B203352" s="76"/>
      <c r="C203352" s="75"/>
    </row>
    <row r="203353" spans="2:3" x14ac:dyDescent="0.25">
      <c r="B203353" s="76"/>
      <c r="C203353" s="75"/>
    </row>
    <row r="203354" spans="2:3" x14ac:dyDescent="0.25">
      <c r="B203354" s="76"/>
      <c r="C203354" s="75"/>
    </row>
    <row r="203355" spans="2:3" x14ac:dyDescent="0.25">
      <c r="B203355" s="76"/>
      <c r="C203355" s="75"/>
    </row>
    <row r="203356" spans="2:3" x14ac:dyDescent="0.25">
      <c r="B203356" s="76"/>
      <c r="C203356" s="75"/>
    </row>
    <row r="203357" spans="2:3" x14ac:dyDescent="0.25">
      <c r="B203357" s="76"/>
      <c r="C203357" s="75"/>
    </row>
    <row r="203467" spans="2:3" x14ac:dyDescent="0.25">
      <c r="B203467" s="76"/>
      <c r="C203467" s="75"/>
    </row>
    <row r="203468" spans="2:3" x14ac:dyDescent="0.25">
      <c r="B203468" s="76"/>
      <c r="C203468" s="75"/>
    </row>
    <row r="203469" spans="2:3" x14ac:dyDescent="0.25">
      <c r="B203469" s="76"/>
      <c r="C203469" s="75"/>
    </row>
    <row r="203470" spans="2:3" x14ac:dyDescent="0.25">
      <c r="B203470" s="76"/>
      <c r="C203470" s="75"/>
    </row>
    <row r="203471" spans="2:3" x14ac:dyDescent="0.25">
      <c r="B203471" s="76"/>
      <c r="C203471" s="75"/>
    </row>
    <row r="203472" spans="2:3" x14ac:dyDescent="0.25">
      <c r="B203472" s="76"/>
      <c r="C203472" s="75"/>
    </row>
    <row r="203473" spans="2:3" x14ac:dyDescent="0.25">
      <c r="B203473" s="76"/>
      <c r="C203473" s="75"/>
    </row>
    <row r="203474" spans="2:3" x14ac:dyDescent="0.25">
      <c r="B203474" s="76"/>
      <c r="C203474" s="75"/>
    </row>
    <row r="203475" spans="2:3" x14ac:dyDescent="0.25">
      <c r="B203475" s="76"/>
      <c r="C203475" s="75"/>
    </row>
    <row r="203476" spans="2:3" x14ac:dyDescent="0.25">
      <c r="B203476" s="76"/>
      <c r="C203476" s="75"/>
    </row>
    <row r="203477" spans="2:3" x14ac:dyDescent="0.25">
      <c r="B203477" s="76"/>
      <c r="C203477" s="75"/>
    </row>
    <row r="203478" spans="2:3" x14ac:dyDescent="0.25">
      <c r="B203478" s="76"/>
      <c r="C203478" s="75"/>
    </row>
    <row r="203479" spans="2:3" x14ac:dyDescent="0.25">
      <c r="B203479" s="76"/>
      <c r="C203479" s="75"/>
    </row>
    <row r="203589" spans="2:3" x14ac:dyDescent="0.25">
      <c r="B203589" s="76"/>
      <c r="C203589" s="75"/>
    </row>
    <row r="203590" spans="2:3" x14ac:dyDescent="0.25">
      <c r="B203590" s="76"/>
      <c r="C203590" s="75"/>
    </row>
    <row r="203591" spans="2:3" x14ac:dyDescent="0.25">
      <c r="B203591" s="76"/>
      <c r="C203591" s="75"/>
    </row>
    <row r="203592" spans="2:3" x14ac:dyDescent="0.25">
      <c r="B203592" s="76"/>
      <c r="C203592" s="75"/>
    </row>
    <row r="203593" spans="2:3" x14ac:dyDescent="0.25">
      <c r="B203593" s="76"/>
      <c r="C203593" s="75"/>
    </row>
    <row r="203594" spans="2:3" x14ac:dyDescent="0.25">
      <c r="B203594" s="76"/>
      <c r="C203594" s="75"/>
    </row>
    <row r="203595" spans="2:3" x14ac:dyDescent="0.25">
      <c r="B203595" s="76"/>
      <c r="C203595" s="75"/>
    </row>
    <row r="203596" spans="2:3" x14ac:dyDescent="0.25">
      <c r="B203596" s="76"/>
      <c r="C203596" s="75"/>
    </row>
    <row r="203597" spans="2:3" x14ac:dyDescent="0.25">
      <c r="B203597" s="76"/>
      <c r="C203597" s="75"/>
    </row>
    <row r="203598" spans="2:3" x14ac:dyDescent="0.25">
      <c r="B203598" s="76"/>
      <c r="C203598" s="75"/>
    </row>
    <row r="203599" spans="2:3" x14ac:dyDescent="0.25">
      <c r="B203599" s="76"/>
      <c r="C203599" s="75"/>
    </row>
    <row r="203600" spans="2:3" x14ac:dyDescent="0.25">
      <c r="B203600" s="76"/>
      <c r="C203600" s="75"/>
    </row>
    <row r="203601" spans="2:3" x14ac:dyDescent="0.25">
      <c r="B203601" s="76"/>
      <c r="C203601" s="75"/>
    </row>
    <row r="203711" spans="2:3" x14ac:dyDescent="0.25">
      <c r="B203711" s="76"/>
      <c r="C203711" s="75"/>
    </row>
    <row r="203712" spans="2:3" x14ac:dyDescent="0.25">
      <c r="B203712" s="76"/>
      <c r="C203712" s="75"/>
    </row>
    <row r="203713" spans="2:3" x14ac:dyDescent="0.25">
      <c r="B203713" s="76"/>
      <c r="C203713" s="75"/>
    </row>
    <row r="203714" spans="2:3" x14ac:dyDescent="0.25">
      <c r="B203714" s="76"/>
      <c r="C203714" s="75"/>
    </row>
    <row r="203715" spans="2:3" x14ac:dyDescent="0.25">
      <c r="B203715" s="76"/>
      <c r="C203715" s="75"/>
    </row>
    <row r="203716" spans="2:3" x14ac:dyDescent="0.25">
      <c r="B203716" s="76"/>
      <c r="C203716" s="75"/>
    </row>
    <row r="203717" spans="2:3" x14ac:dyDescent="0.25">
      <c r="B203717" s="76"/>
      <c r="C203717" s="75"/>
    </row>
    <row r="203718" spans="2:3" x14ac:dyDescent="0.25">
      <c r="B203718" s="76"/>
      <c r="C203718" s="75"/>
    </row>
    <row r="203719" spans="2:3" x14ac:dyDescent="0.25">
      <c r="B203719" s="76"/>
      <c r="C203719" s="75"/>
    </row>
    <row r="203720" spans="2:3" x14ac:dyDescent="0.25">
      <c r="B203720" s="76"/>
      <c r="C203720" s="75"/>
    </row>
    <row r="203721" spans="2:3" x14ac:dyDescent="0.25">
      <c r="B203721" s="76"/>
      <c r="C203721" s="75"/>
    </row>
    <row r="203722" spans="2:3" x14ac:dyDescent="0.25">
      <c r="B203722" s="76"/>
      <c r="C203722" s="75"/>
    </row>
    <row r="203723" spans="2:3" x14ac:dyDescent="0.25">
      <c r="B203723" s="76"/>
      <c r="C203723" s="75"/>
    </row>
    <row r="203833" spans="2:3" x14ac:dyDescent="0.25">
      <c r="B203833" s="76"/>
      <c r="C203833" s="75"/>
    </row>
    <row r="203834" spans="2:3" x14ac:dyDescent="0.25">
      <c r="B203834" s="76"/>
      <c r="C203834" s="75"/>
    </row>
    <row r="203835" spans="2:3" x14ac:dyDescent="0.25">
      <c r="B203835" s="76"/>
      <c r="C203835" s="75"/>
    </row>
    <row r="203836" spans="2:3" x14ac:dyDescent="0.25">
      <c r="B203836" s="76"/>
      <c r="C203836" s="75"/>
    </row>
    <row r="203837" spans="2:3" x14ac:dyDescent="0.25">
      <c r="B203837" s="76"/>
      <c r="C203837" s="75"/>
    </row>
    <row r="203838" spans="2:3" x14ac:dyDescent="0.25">
      <c r="B203838" s="76"/>
      <c r="C203838" s="75"/>
    </row>
    <row r="203839" spans="2:3" x14ac:dyDescent="0.25">
      <c r="B203839" s="76"/>
      <c r="C203839" s="75"/>
    </row>
    <row r="203840" spans="2:3" x14ac:dyDescent="0.25">
      <c r="B203840" s="76"/>
      <c r="C203840" s="75"/>
    </row>
    <row r="203841" spans="2:3" x14ac:dyDescent="0.25">
      <c r="B203841" s="76"/>
      <c r="C203841" s="75"/>
    </row>
    <row r="203842" spans="2:3" x14ac:dyDescent="0.25">
      <c r="B203842" s="76"/>
      <c r="C203842" s="75"/>
    </row>
    <row r="203843" spans="2:3" x14ac:dyDescent="0.25">
      <c r="B203843" s="76"/>
      <c r="C203843" s="75"/>
    </row>
    <row r="203844" spans="2:3" x14ac:dyDescent="0.25">
      <c r="B203844" s="76"/>
      <c r="C203844" s="75"/>
    </row>
    <row r="203845" spans="2:3" x14ac:dyDescent="0.25">
      <c r="B203845" s="76"/>
      <c r="C203845" s="75"/>
    </row>
    <row r="203955" spans="2:3" x14ac:dyDescent="0.25">
      <c r="B203955" s="76"/>
      <c r="C203955" s="75"/>
    </row>
    <row r="203956" spans="2:3" x14ac:dyDescent="0.25">
      <c r="B203956" s="76"/>
      <c r="C203956" s="75"/>
    </row>
    <row r="203957" spans="2:3" x14ac:dyDescent="0.25">
      <c r="B203957" s="76"/>
      <c r="C203957" s="75"/>
    </row>
    <row r="203958" spans="2:3" x14ac:dyDescent="0.25">
      <c r="B203958" s="76"/>
      <c r="C203958" s="75"/>
    </row>
    <row r="203959" spans="2:3" x14ac:dyDescent="0.25">
      <c r="B203959" s="76"/>
      <c r="C203959" s="75"/>
    </row>
    <row r="203960" spans="2:3" x14ac:dyDescent="0.25">
      <c r="B203960" s="76"/>
      <c r="C203960" s="75"/>
    </row>
    <row r="203961" spans="2:3" x14ac:dyDescent="0.25">
      <c r="B203961" s="76"/>
      <c r="C203961" s="75"/>
    </row>
    <row r="203962" spans="2:3" x14ac:dyDescent="0.25">
      <c r="B203962" s="76"/>
      <c r="C203962" s="75"/>
    </row>
    <row r="203963" spans="2:3" x14ac:dyDescent="0.25">
      <c r="B203963" s="76"/>
      <c r="C203963" s="75"/>
    </row>
    <row r="203964" spans="2:3" x14ac:dyDescent="0.25">
      <c r="B203964" s="76"/>
      <c r="C203964" s="75"/>
    </row>
    <row r="203965" spans="2:3" x14ac:dyDescent="0.25">
      <c r="B203965" s="76"/>
      <c r="C203965" s="75"/>
    </row>
    <row r="203966" spans="2:3" x14ac:dyDescent="0.25">
      <c r="B203966" s="76"/>
      <c r="C203966" s="75"/>
    </row>
    <row r="203967" spans="2:3" x14ac:dyDescent="0.25">
      <c r="B203967" s="76"/>
      <c r="C203967" s="75"/>
    </row>
    <row r="204077" spans="2:3" x14ac:dyDescent="0.25">
      <c r="B204077" s="76"/>
      <c r="C204077" s="75"/>
    </row>
    <row r="204078" spans="2:3" x14ac:dyDescent="0.25">
      <c r="B204078" s="76"/>
      <c r="C204078" s="75"/>
    </row>
    <row r="204079" spans="2:3" x14ac:dyDescent="0.25">
      <c r="B204079" s="76"/>
      <c r="C204079" s="75"/>
    </row>
    <row r="204080" spans="2:3" x14ac:dyDescent="0.25">
      <c r="B204080" s="76"/>
      <c r="C204080" s="75"/>
    </row>
    <row r="204081" spans="2:3" x14ac:dyDescent="0.25">
      <c r="B204081" s="76"/>
      <c r="C204081" s="75"/>
    </row>
    <row r="204082" spans="2:3" x14ac:dyDescent="0.25">
      <c r="B204082" s="76"/>
      <c r="C204082" s="75"/>
    </row>
    <row r="204083" spans="2:3" x14ac:dyDescent="0.25">
      <c r="B204083" s="76"/>
      <c r="C204083" s="75"/>
    </row>
    <row r="204084" spans="2:3" x14ac:dyDescent="0.25">
      <c r="B204084" s="76"/>
      <c r="C204084" s="75"/>
    </row>
    <row r="204085" spans="2:3" x14ac:dyDescent="0.25">
      <c r="B204085" s="76"/>
      <c r="C204085" s="75"/>
    </row>
    <row r="204086" spans="2:3" x14ac:dyDescent="0.25">
      <c r="B204086" s="76"/>
      <c r="C204086" s="75"/>
    </row>
    <row r="204087" spans="2:3" x14ac:dyDescent="0.25">
      <c r="B204087" s="76"/>
      <c r="C204087" s="75"/>
    </row>
    <row r="204088" spans="2:3" x14ac:dyDescent="0.25">
      <c r="B204088" s="76"/>
      <c r="C204088" s="75"/>
    </row>
    <row r="204089" spans="2:3" x14ac:dyDescent="0.25">
      <c r="B204089" s="76"/>
      <c r="C204089" s="75"/>
    </row>
    <row r="204199" spans="2:3" x14ac:dyDescent="0.25">
      <c r="B204199" s="76"/>
      <c r="C204199" s="75"/>
    </row>
    <row r="204200" spans="2:3" x14ac:dyDescent="0.25">
      <c r="B204200" s="76"/>
      <c r="C204200" s="75"/>
    </row>
    <row r="204201" spans="2:3" x14ac:dyDescent="0.25">
      <c r="B204201" s="76"/>
      <c r="C204201" s="75"/>
    </row>
    <row r="204202" spans="2:3" x14ac:dyDescent="0.25">
      <c r="B204202" s="76"/>
      <c r="C204202" s="75"/>
    </row>
    <row r="204203" spans="2:3" x14ac:dyDescent="0.25">
      <c r="B204203" s="76"/>
      <c r="C204203" s="75"/>
    </row>
    <row r="204204" spans="2:3" x14ac:dyDescent="0.25">
      <c r="B204204" s="76"/>
      <c r="C204204" s="75"/>
    </row>
    <row r="204205" spans="2:3" x14ac:dyDescent="0.25">
      <c r="B204205" s="76"/>
      <c r="C204205" s="75"/>
    </row>
    <row r="204206" spans="2:3" x14ac:dyDescent="0.25">
      <c r="B204206" s="76"/>
      <c r="C204206" s="75"/>
    </row>
    <row r="204207" spans="2:3" x14ac:dyDescent="0.25">
      <c r="B204207" s="76"/>
      <c r="C204207" s="75"/>
    </row>
    <row r="204208" spans="2:3" x14ac:dyDescent="0.25">
      <c r="B204208" s="76"/>
      <c r="C204208" s="75"/>
    </row>
    <row r="204209" spans="2:3" x14ac:dyDescent="0.25">
      <c r="B204209" s="76"/>
      <c r="C204209" s="75"/>
    </row>
    <row r="204210" spans="2:3" x14ac:dyDescent="0.25">
      <c r="B204210" s="76"/>
      <c r="C204210" s="75"/>
    </row>
    <row r="204211" spans="2:3" x14ac:dyDescent="0.25">
      <c r="B204211" s="76"/>
      <c r="C204211" s="75"/>
    </row>
    <row r="204321" spans="2:3" x14ac:dyDescent="0.25">
      <c r="B204321" s="76"/>
      <c r="C204321" s="75"/>
    </row>
    <row r="204322" spans="2:3" x14ac:dyDescent="0.25">
      <c r="B204322" s="76"/>
      <c r="C204322" s="75"/>
    </row>
    <row r="204323" spans="2:3" x14ac:dyDescent="0.25">
      <c r="B204323" s="76"/>
      <c r="C204323" s="75"/>
    </row>
    <row r="204324" spans="2:3" x14ac:dyDescent="0.25">
      <c r="B204324" s="76"/>
      <c r="C204324" s="75"/>
    </row>
    <row r="204325" spans="2:3" x14ac:dyDescent="0.25">
      <c r="B204325" s="76"/>
      <c r="C204325" s="75"/>
    </row>
    <row r="204326" spans="2:3" x14ac:dyDescent="0.25">
      <c r="B204326" s="76"/>
      <c r="C204326" s="75"/>
    </row>
    <row r="204327" spans="2:3" x14ac:dyDescent="0.25">
      <c r="B204327" s="76"/>
      <c r="C204327" s="75"/>
    </row>
    <row r="204328" spans="2:3" x14ac:dyDescent="0.25">
      <c r="B204328" s="76"/>
      <c r="C204328" s="75"/>
    </row>
    <row r="204329" spans="2:3" x14ac:dyDescent="0.25">
      <c r="B204329" s="76"/>
      <c r="C204329" s="75"/>
    </row>
    <row r="204330" spans="2:3" x14ac:dyDescent="0.25">
      <c r="B204330" s="76"/>
      <c r="C204330" s="75"/>
    </row>
    <row r="204331" spans="2:3" x14ac:dyDescent="0.25">
      <c r="B204331" s="76"/>
      <c r="C204331" s="75"/>
    </row>
    <row r="204332" spans="2:3" x14ac:dyDescent="0.25">
      <c r="B204332" s="76"/>
      <c r="C204332" s="75"/>
    </row>
    <row r="204333" spans="2:3" x14ac:dyDescent="0.25">
      <c r="B204333" s="76"/>
      <c r="C204333" s="75"/>
    </row>
    <row r="204443" spans="2:3" x14ac:dyDescent="0.25">
      <c r="B204443" s="76"/>
      <c r="C204443" s="75"/>
    </row>
    <row r="204444" spans="2:3" x14ac:dyDescent="0.25">
      <c r="B204444" s="76"/>
      <c r="C204444" s="75"/>
    </row>
    <row r="204445" spans="2:3" x14ac:dyDescent="0.25">
      <c r="B204445" s="76"/>
      <c r="C204445" s="75"/>
    </row>
    <row r="204446" spans="2:3" x14ac:dyDescent="0.25">
      <c r="B204446" s="76"/>
      <c r="C204446" s="75"/>
    </row>
    <row r="204447" spans="2:3" x14ac:dyDescent="0.25">
      <c r="B204447" s="76"/>
      <c r="C204447" s="75"/>
    </row>
    <row r="204448" spans="2:3" x14ac:dyDescent="0.25">
      <c r="B204448" s="76"/>
      <c r="C204448" s="75"/>
    </row>
    <row r="204449" spans="2:3" x14ac:dyDescent="0.25">
      <c r="B204449" s="76"/>
      <c r="C204449" s="75"/>
    </row>
    <row r="204450" spans="2:3" x14ac:dyDescent="0.25">
      <c r="B204450" s="76"/>
      <c r="C204450" s="75"/>
    </row>
    <row r="204451" spans="2:3" x14ac:dyDescent="0.25">
      <c r="B204451" s="76"/>
      <c r="C204451" s="75"/>
    </row>
    <row r="204452" spans="2:3" x14ac:dyDescent="0.25">
      <c r="B204452" s="76"/>
      <c r="C204452" s="75"/>
    </row>
    <row r="204453" spans="2:3" x14ac:dyDescent="0.25">
      <c r="B204453" s="76"/>
      <c r="C204453" s="75"/>
    </row>
    <row r="204454" spans="2:3" x14ac:dyDescent="0.25">
      <c r="B204454" s="76"/>
      <c r="C204454" s="75"/>
    </row>
    <row r="204455" spans="2:3" x14ac:dyDescent="0.25">
      <c r="B204455" s="76"/>
      <c r="C204455" s="75"/>
    </row>
    <row r="204565" spans="2:3" x14ac:dyDescent="0.25">
      <c r="B204565" s="76"/>
      <c r="C204565" s="75"/>
    </row>
    <row r="204566" spans="2:3" x14ac:dyDescent="0.25">
      <c r="B204566" s="76"/>
      <c r="C204566" s="75"/>
    </row>
    <row r="204567" spans="2:3" x14ac:dyDescent="0.25">
      <c r="B204567" s="76"/>
      <c r="C204567" s="75"/>
    </row>
    <row r="204568" spans="2:3" x14ac:dyDescent="0.25">
      <c r="B204568" s="76"/>
      <c r="C204568" s="75"/>
    </row>
    <row r="204569" spans="2:3" x14ac:dyDescent="0.25">
      <c r="B204569" s="76"/>
      <c r="C204569" s="75"/>
    </row>
    <row r="204570" spans="2:3" x14ac:dyDescent="0.25">
      <c r="B204570" s="76"/>
      <c r="C204570" s="75"/>
    </row>
    <row r="204571" spans="2:3" x14ac:dyDescent="0.25">
      <c r="B204571" s="76"/>
      <c r="C204571" s="75"/>
    </row>
    <row r="204572" spans="2:3" x14ac:dyDescent="0.25">
      <c r="B204572" s="76"/>
      <c r="C204572" s="75"/>
    </row>
    <row r="204573" spans="2:3" x14ac:dyDescent="0.25">
      <c r="B204573" s="76"/>
      <c r="C204573" s="75"/>
    </row>
    <row r="204574" spans="2:3" x14ac:dyDescent="0.25">
      <c r="B204574" s="76"/>
      <c r="C204574" s="75"/>
    </row>
    <row r="204575" spans="2:3" x14ac:dyDescent="0.25">
      <c r="B204575" s="76"/>
      <c r="C204575" s="75"/>
    </row>
    <row r="204576" spans="2:3" x14ac:dyDescent="0.25">
      <c r="B204576" s="76"/>
      <c r="C204576" s="75"/>
    </row>
    <row r="204577" spans="2:3" x14ac:dyDescent="0.25">
      <c r="B204577" s="76"/>
      <c r="C204577" s="75"/>
    </row>
    <row r="204687" spans="2:3" x14ac:dyDescent="0.25">
      <c r="B204687" s="76"/>
      <c r="C204687" s="75"/>
    </row>
    <row r="204688" spans="2:3" x14ac:dyDescent="0.25">
      <c r="B204688" s="76"/>
      <c r="C204688" s="75"/>
    </row>
    <row r="204689" spans="2:3" x14ac:dyDescent="0.25">
      <c r="B204689" s="76"/>
      <c r="C204689" s="75"/>
    </row>
    <row r="204690" spans="2:3" x14ac:dyDescent="0.25">
      <c r="B204690" s="76"/>
      <c r="C204690" s="75"/>
    </row>
    <row r="204691" spans="2:3" x14ac:dyDescent="0.25">
      <c r="B204691" s="76"/>
      <c r="C204691" s="75"/>
    </row>
    <row r="204692" spans="2:3" x14ac:dyDescent="0.25">
      <c r="B204692" s="76"/>
      <c r="C204692" s="75"/>
    </row>
    <row r="204693" spans="2:3" x14ac:dyDescent="0.25">
      <c r="B204693" s="76"/>
      <c r="C204693" s="75"/>
    </row>
    <row r="204694" spans="2:3" x14ac:dyDescent="0.25">
      <c r="B204694" s="76"/>
      <c r="C204694" s="75"/>
    </row>
    <row r="204695" spans="2:3" x14ac:dyDescent="0.25">
      <c r="B204695" s="76"/>
      <c r="C204695" s="75"/>
    </row>
    <row r="204696" spans="2:3" x14ac:dyDescent="0.25">
      <c r="B204696" s="76"/>
      <c r="C204696" s="75"/>
    </row>
    <row r="204697" spans="2:3" x14ac:dyDescent="0.25">
      <c r="B204697" s="76"/>
      <c r="C204697" s="75"/>
    </row>
    <row r="204698" spans="2:3" x14ac:dyDescent="0.25">
      <c r="B204698" s="76"/>
      <c r="C204698" s="75"/>
    </row>
    <row r="204699" spans="2:3" x14ac:dyDescent="0.25">
      <c r="B204699" s="76"/>
      <c r="C204699" s="75"/>
    </row>
    <row r="204809" spans="2:3" x14ac:dyDescent="0.25">
      <c r="B204809" s="76"/>
      <c r="C204809" s="75"/>
    </row>
    <row r="204810" spans="2:3" x14ac:dyDescent="0.25">
      <c r="B204810" s="76"/>
      <c r="C204810" s="75"/>
    </row>
    <row r="204811" spans="2:3" x14ac:dyDescent="0.25">
      <c r="B204811" s="76"/>
      <c r="C204811" s="75"/>
    </row>
    <row r="204812" spans="2:3" x14ac:dyDescent="0.25">
      <c r="B204812" s="76"/>
      <c r="C204812" s="75"/>
    </row>
    <row r="204813" spans="2:3" x14ac:dyDescent="0.25">
      <c r="B204813" s="76"/>
      <c r="C204813" s="75"/>
    </row>
    <row r="204814" spans="2:3" x14ac:dyDescent="0.25">
      <c r="B204814" s="76"/>
      <c r="C204814" s="75"/>
    </row>
    <row r="204815" spans="2:3" x14ac:dyDescent="0.25">
      <c r="B204815" s="76"/>
      <c r="C204815" s="75"/>
    </row>
    <row r="204816" spans="2:3" x14ac:dyDescent="0.25">
      <c r="B204816" s="76"/>
      <c r="C204816" s="75"/>
    </row>
    <row r="204817" spans="2:3" x14ac:dyDescent="0.25">
      <c r="B204817" s="76"/>
      <c r="C204817" s="75"/>
    </row>
    <row r="204818" spans="2:3" x14ac:dyDescent="0.25">
      <c r="B204818" s="76"/>
      <c r="C204818" s="75"/>
    </row>
    <row r="204819" spans="2:3" x14ac:dyDescent="0.25">
      <c r="B204819" s="76"/>
      <c r="C204819" s="75"/>
    </row>
    <row r="204820" spans="2:3" x14ac:dyDescent="0.25">
      <c r="B204820" s="76"/>
      <c r="C204820" s="75"/>
    </row>
    <row r="204821" spans="2:3" x14ac:dyDescent="0.25">
      <c r="B204821" s="76"/>
      <c r="C204821" s="75"/>
    </row>
    <row r="204931" spans="2:3" x14ac:dyDescent="0.25">
      <c r="B204931" s="76"/>
      <c r="C204931" s="75"/>
    </row>
    <row r="204932" spans="2:3" x14ac:dyDescent="0.25">
      <c r="B204932" s="76"/>
      <c r="C204932" s="75"/>
    </row>
    <row r="204933" spans="2:3" x14ac:dyDescent="0.25">
      <c r="B204933" s="76"/>
      <c r="C204933" s="75"/>
    </row>
    <row r="204934" spans="2:3" x14ac:dyDescent="0.25">
      <c r="B204934" s="76"/>
      <c r="C204934" s="75"/>
    </row>
    <row r="204935" spans="2:3" x14ac:dyDescent="0.25">
      <c r="B204935" s="76"/>
      <c r="C204935" s="75"/>
    </row>
    <row r="204936" spans="2:3" x14ac:dyDescent="0.25">
      <c r="B204936" s="76"/>
      <c r="C204936" s="75"/>
    </row>
    <row r="204937" spans="2:3" x14ac:dyDescent="0.25">
      <c r="B204937" s="76"/>
      <c r="C204937" s="75"/>
    </row>
    <row r="204938" spans="2:3" x14ac:dyDescent="0.25">
      <c r="B204938" s="76"/>
      <c r="C204938" s="75"/>
    </row>
    <row r="204939" spans="2:3" x14ac:dyDescent="0.25">
      <c r="B204939" s="76"/>
      <c r="C204939" s="75"/>
    </row>
    <row r="204940" spans="2:3" x14ac:dyDescent="0.25">
      <c r="B204940" s="76"/>
      <c r="C204940" s="75"/>
    </row>
    <row r="204941" spans="2:3" x14ac:dyDescent="0.25">
      <c r="B204941" s="76"/>
      <c r="C204941" s="75"/>
    </row>
    <row r="204942" spans="2:3" x14ac:dyDescent="0.25">
      <c r="B204942" s="76"/>
      <c r="C204942" s="75"/>
    </row>
    <row r="204943" spans="2:3" x14ac:dyDescent="0.25">
      <c r="B204943" s="76"/>
      <c r="C204943" s="75"/>
    </row>
    <row r="205053" spans="2:3" x14ac:dyDescent="0.25">
      <c r="B205053" s="76"/>
      <c r="C205053" s="75"/>
    </row>
    <row r="205054" spans="2:3" x14ac:dyDescent="0.25">
      <c r="B205054" s="76"/>
      <c r="C205054" s="75"/>
    </row>
    <row r="205055" spans="2:3" x14ac:dyDescent="0.25">
      <c r="B205055" s="76"/>
      <c r="C205055" s="75"/>
    </row>
    <row r="205056" spans="2:3" x14ac:dyDescent="0.25">
      <c r="B205056" s="76"/>
      <c r="C205056" s="75"/>
    </row>
    <row r="205057" spans="2:3" x14ac:dyDescent="0.25">
      <c r="B205057" s="76"/>
      <c r="C205057" s="75"/>
    </row>
    <row r="205058" spans="2:3" x14ac:dyDescent="0.25">
      <c r="B205058" s="76"/>
      <c r="C205058" s="75"/>
    </row>
    <row r="205059" spans="2:3" x14ac:dyDescent="0.25">
      <c r="B205059" s="76"/>
      <c r="C205059" s="75"/>
    </row>
    <row r="205060" spans="2:3" x14ac:dyDescent="0.25">
      <c r="B205060" s="76"/>
      <c r="C205060" s="75"/>
    </row>
    <row r="205061" spans="2:3" x14ac:dyDescent="0.25">
      <c r="B205061" s="76"/>
      <c r="C205061" s="75"/>
    </row>
    <row r="205062" spans="2:3" x14ac:dyDescent="0.25">
      <c r="B205062" s="76"/>
      <c r="C205062" s="75"/>
    </row>
    <row r="205063" spans="2:3" x14ac:dyDescent="0.25">
      <c r="B205063" s="76"/>
      <c r="C205063" s="75"/>
    </row>
    <row r="205064" spans="2:3" x14ac:dyDescent="0.25">
      <c r="B205064" s="76"/>
      <c r="C205064" s="75"/>
    </row>
    <row r="205065" spans="2:3" x14ac:dyDescent="0.25">
      <c r="B205065" s="76"/>
      <c r="C205065" s="75"/>
    </row>
    <row r="205175" spans="2:3" x14ac:dyDescent="0.25">
      <c r="B205175" s="76"/>
      <c r="C205175" s="75"/>
    </row>
    <row r="205176" spans="2:3" x14ac:dyDescent="0.25">
      <c r="B205176" s="76"/>
      <c r="C205176" s="75"/>
    </row>
    <row r="205177" spans="2:3" x14ac:dyDescent="0.25">
      <c r="B205177" s="76"/>
      <c r="C205177" s="75"/>
    </row>
    <row r="205178" spans="2:3" x14ac:dyDescent="0.25">
      <c r="B205178" s="76"/>
      <c r="C205178" s="75"/>
    </row>
    <row r="205179" spans="2:3" x14ac:dyDescent="0.25">
      <c r="B205179" s="76"/>
      <c r="C205179" s="75"/>
    </row>
    <row r="205180" spans="2:3" x14ac:dyDescent="0.25">
      <c r="B205180" s="76"/>
      <c r="C205180" s="75"/>
    </row>
    <row r="205181" spans="2:3" x14ac:dyDescent="0.25">
      <c r="B205181" s="76"/>
      <c r="C205181" s="75"/>
    </row>
    <row r="205182" spans="2:3" x14ac:dyDescent="0.25">
      <c r="B205182" s="76"/>
      <c r="C205182" s="75"/>
    </row>
    <row r="205183" spans="2:3" x14ac:dyDescent="0.25">
      <c r="B205183" s="76"/>
      <c r="C205183" s="75"/>
    </row>
    <row r="205184" spans="2:3" x14ac:dyDescent="0.25">
      <c r="B205184" s="76"/>
      <c r="C205184" s="75"/>
    </row>
    <row r="205185" spans="2:3" x14ac:dyDescent="0.25">
      <c r="B205185" s="76"/>
      <c r="C205185" s="75"/>
    </row>
    <row r="205186" spans="2:3" x14ac:dyDescent="0.25">
      <c r="B205186" s="76"/>
      <c r="C205186" s="75"/>
    </row>
    <row r="205187" spans="2:3" x14ac:dyDescent="0.25">
      <c r="B205187" s="76"/>
      <c r="C205187" s="75"/>
    </row>
    <row r="205297" spans="2:3" x14ac:dyDescent="0.25">
      <c r="B205297" s="76"/>
      <c r="C205297" s="75"/>
    </row>
    <row r="205298" spans="2:3" x14ac:dyDescent="0.25">
      <c r="B205298" s="76"/>
      <c r="C205298" s="75"/>
    </row>
    <row r="205299" spans="2:3" x14ac:dyDescent="0.25">
      <c r="B205299" s="76"/>
      <c r="C205299" s="75"/>
    </row>
    <row r="205300" spans="2:3" x14ac:dyDescent="0.25">
      <c r="B205300" s="76"/>
      <c r="C205300" s="75"/>
    </row>
    <row r="205301" spans="2:3" x14ac:dyDescent="0.25">
      <c r="B205301" s="76"/>
      <c r="C205301" s="75"/>
    </row>
    <row r="205302" spans="2:3" x14ac:dyDescent="0.25">
      <c r="B205302" s="76"/>
      <c r="C205302" s="75"/>
    </row>
    <row r="205303" spans="2:3" x14ac:dyDescent="0.25">
      <c r="B205303" s="76"/>
      <c r="C205303" s="75"/>
    </row>
    <row r="205304" spans="2:3" x14ac:dyDescent="0.25">
      <c r="B205304" s="76"/>
      <c r="C205304" s="75"/>
    </row>
    <row r="205305" spans="2:3" x14ac:dyDescent="0.25">
      <c r="B205305" s="76"/>
      <c r="C205305" s="75"/>
    </row>
    <row r="205306" spans="2:3" x14ac:dyDescent="0.25">
      <c r="B205306" s="76"/>
      <c r="C205306" s="75"/>
    </row>
    <row r="205307" spans="2:3" x14ac:dyDescent="0.25">
      <c r="B205307" s="76"/>
      <c r="C205307" s="75"/>
    </row>
    <row r="205308" spans="2:3" x14ac:dyDescent="0.25">
      <c r="B205308" s="76"/>
      <c r="C205308" s="75"/>
    </row>
    <row r="205309" spans="2:3" x14ac:dyDescent="0.25">
      <c r="B205309" s="76"/>
      <c r="C205309" s="75"/>
    </row>
    <row r="205419" spans="2:3" x14ac:dyDescent="0.25">
      <c r="B205419" s="76"/>
      <c r="C205419" s="75"/>
    </row>
    <row r="205420" spans="2:3" x14ac:dyDescent="0.25">
      <c r="B205420" s="76"/>
      <c r="C205420" s="75"/>
    </row>
    <row r="205421" spans="2:3" x14ac:dyDescent="0.25">
      <c r="B205421" s="76"/>
      <c r="C205421" s="75"/>
    </row>
    <row r="205422" spans="2:3" x14ac:dyDescent="0.25">
      <c r="B205422" s="76"/>
      <c r="C205422" s="75"/>
    </row>
    <row r="205423" spans="2:3" x14ac:dyDescent="0.25">
      <c r="B205423" s="76"/>
      <c r="C205423" s="75"/>
    </row>
    <row r="205424" spans="2:3" x14ac:dyDescent="0.25">
      <c r="B205424" s="76"/>
      <c r="C205424" s="75"/>
    </row>
    <row r="205425" spans="2:3" x14ac:dyDescent="0.25">
      <c r="B205425" s="76"/>
      <c r="C205425" s="75"/>
    </row>
    <row r="205426" spans="2:3" x14ac:dyDescent="0.25">
      <c r="B205426" s="76"/>
      <c r="C205426" s="75"/>
    </row>
    <row r="205427" spans="2:3" x14ac:dyDescent="0.25">
      <c r="B205427" s="76"/>
      <c r="C205427" s="75"/>
    </row>
    <row r="205428" spans="2:3" x14ac:dyDescent="0.25">
      <c r="B205428" s="76"/>
      <c r="C205428" s="75"/>
    </row>
    <row r="205429" spans="2:3" x14ac:dyDescent="0.25">
      <c r="B205429" s="76"/>
      <c r="C205429" s="75"/>
    </row>
    <row r="205430" spans="2:3" x14ac:dyDescent="0.25">
      <c r="B205430" s="76"/>
      <c r="C205430" s="75"/>
    </row>
    <row r="205431" spans="2:3" x14ac:dyDescent="0.25">
      <c r="B205431" s="76"/>
      <c r="C205431" s="75"/>
    </row>
    <row r="205541" spans="2:3" x14ac:dyDescent="0.25">
      <c r="B205541" s="76"/>
      <c r="C205541" s="75"/>
    </row>
    <row r="205542" spans="2:3" x14ac:dyDescent="0.25">
      <c r="B205542" s="76"/>
      <c r="C205542" s="75"/>
    </row>
    <row r="205543" spans="2:3" x14ac:dyDescent="0.25">
      <c r="B205543" s="76"/>
      <c r="C205543" s="75"/>
    </row>
    <row r="205544" spans="2:3" x14ac:dyDescent="0.25">
      <c r="B205544" s="76"/>
      <c r="C205544" s="75"/>
    </row>
    <row r="205545" spans="2:3" x14ac:dyDescent="0.25">
      <c r="B205545" s="76"/>
      <c r="C205545" s="75"/>
    </row>
    <row r="205546" spans="2:3" x14ac:dyDescent="0.25">
      <c r="B205546" s="76"/>
      <c r="C205546" s="75"/>
    </row>
    <row r="205547" spans="2:3" x14ac:dyDescent="0.25">
      <c r="B205547" s="76"/>
      <c r="C205547" s="75"/>
    </row>
    <row r="205548" spans="2:3" x14ac:dyDescent="0.25">
      <c r="B205548" s="76"/>
      <c r="C205548" s="75"/>
    </row>
    <row r="205549" spans="2:3" x14ac:dyDescent="0.25">
      <c r="B205549" s="76"/>
      <c r="C205549" s="75"/>
    </row>
    <row r="205550" spans="2:3" x14ac:dyDescent="0.25">
      <c r="B205550" s="76"/>
      <c r="C205550" s="75"/>
    </row>
    <row r="205551" spans="2:3" x14ac:dyDescent="0.25">
      <c r="B205551" s="76"/>
      <c r="C205551" s="75"/>
    </row>
    <row r="205552" spans="2:3" x14ac:dyDescent="0.25">
      <c r="B205552" s="76"/>
      <c r="C205552" s="75"/>
    </row>
    <row r="205553" spans="2:3" x14ac:dyDescent="0.25">
      <c r="B205553" s="76"/>
      <c r="C205553" s="75"/>
    </row>
    <row r="205663" spans="2:3" x14ac:dyDescent="0.25">
      <c r="B205663" s="76"/>
      <c r="C205663" s="75"/>
    </row>
    <row r="205664" spans="2:3" x14ac:dyDescent="0.25">
      <c r="B205664" s="76"/>
      <c r="C205664" s="75"/>
    </row>
    <row r="205665" spans="2:3" x14ac:dyDescent="0.25">
      <c r="B205665" s="76"/>
      <c r="C205665" s="75"/>
    </row>
    <row r="205666" spans="2:3" x14ac:dyDescent="0.25">
      <c r="B205666" s="76"/>
      <c r="C205666" s="75"/>
    </row>
    <row r="205667" spans="2:3" x14ac:dyDescent="0.25">
      <c r="B205667" s="76"/>
      <c r="C205667" s="75"/>
    </row>
    <row r="205668" spans="2:3" x14ac:dyDescent="0.25">
      <c r="B205668" s="76"/>
      <c r="C205668" s="75"/>
    </row>
    <row r="205669" spans="2:3" x14ac:dyDescent="0.25">
      <c r="B205669" s="76"/>
      <c r="C205669" s="75"/>
    </row>
    <row r="205670" spans="2:3" x14ac:dyDescent="0.25">
      <c r="B205670" s="76"/>
      <c r="C205670" s="75"/>
    </row>
    <row r="205671" spans="2:3" x14ac:dyDescent="0.25">
      <c r="B205671" s="76"/>
      <c r="C205671" s="75"/>
    </row>
    <row r="205672" spans="2:3" x14ac:dyDescent="0.25">
      <c r="B205672" s="76"/>
      <c r="C205672" s="75"/>
    </row>
    <row r="205673" spans="2:3" x14ac:dyDescent="0.25">
      <c r="B205673" s="76"/>
      <c r="C205673" s="75"/>
    </row>
    <row r="205674" spans="2:3" x14ac:dyDescent="0.25">
      <c r="B205674" s="76"/>
      <c r="C205674" s="75"/>
    </row>
    <row r="205675" spans="2:3" x14ac:dyDescent="0.25">
      <c r="B205675" s="76"/>
      <c r="C205675" s="75"/>
    </row>
    <row r="205785" spans="2:3" x14ac:dyDescent="0.25">
      <c r="B205785" s="76"/>
      <c r="C205785" s="75"/>
    </row>
    <row r="205786" spans="2:3" x14ac:dyDescent="0.25">
      <c r="B205786" s="76"/>
      <c r="C205786" s="75"/>
    </row>
    <row r="205787" spans="2:3" x14ac:dyDescent="0.25">
      <c r="B205787" s="76"/>
      <c r="C205787" s="75"/>
    </row>
    <row r="205788" spans="2:3" x14ac:dyDescent="0.25">
      <c r="B205788" s="76"/>
      <c r="C205788" s="75"/>
    </row>
    <row r="205789" spans="2:3" x14ac:dyDescent="0.25">
      <c r="B205789" s="76"/>
      <c r="C205789" s="75"/>
    </row>
    <row r="205790" spans="2:3" x14ac:dyDescent="0.25">
      <c r="B205790" s="76"/>
      <c r="C205790" s="75"/>
    </row>
    <row r="205791" spans="2:3" x14ac:dyDescent="0.25">
      <c r="B205791" s="76"/>
      <c r="C205791" s="75"/>
    </row>
    <row r="205792" spans="2:3" x14ac:dyDescent="0.25">
      <c r="B205792" s="76"/>
      <c r="C205792" s="75"/>
    </row>
    <row r="205793" spans="2:3" x14ac:dyDescent="0.25">
      <c r="B205793" s="76"/>
      <c r="C205793" s="75"/>
    </row>
    <row r="205794" spans="2:3" x14ac:dyDescent="0.25">
      <c r="B205794" s="76"/>
      <c r="C205794" s="75"/>
    </row>
    <row r="205795" spans="2:3" x14ac:dyDescent="0.25">
      <c r="B205795" s="76"/>
      <c r="C205795" s="75"/>
    </row>
    <row r="205796" spans="2:3" x14ac:dyDescent="0.25">
      <c r="B205796" s="76"/>
      <c r="C205796" s="75"/>
    </row>
    <row r="205797" spans="2:3" x14ac:dyDescent="0.25">
      <c r="B205797" s="76"/>
      <c r="C205797" s="75"/>
    </row>
    <row r="205907" spans="2:3" x14ac:dyDescent="0.25">
      <c r="B205907" s="76"/>
      <c r="C205907" s="75"/>
    </row>
    <row r="205908" spans="2:3" x14ac:dyDescent="0.25">
      <c r="B205908" s="76"/>
      <c r="C205908" s="75"/>
    </row>
    <row r="205909" spans="2:3" x14ac:dyDescent="0.25">
      <c r="B205909" s="76"/>
      <c r="C205909" s="75"/>
    </row>
    <row r="205910" spans="2:3" x14ac:dyDescent="0.25">
      <c r="B205910" s="76"/>
      <c r="C205910" s="75"/>
    </row>
    <row r="205911" spans="2:3" x14ac:dyDescent="0.25">
      <c r="B205911" s="76"/>
      <c r="C205911" s="75"/>
    </row>
    <row r="205912" spans="2:3" x14ac:dyDescent="0.25">
      <c r="B205912" s="76"/>
      <c r="C205912" s="75"/>
    </row>
    <row r="205913" spans="2:3" x14ac:dyDescent="0.25">
      <c r="B205913" s="76"/>
      <c r="C205913" s="75"/>
    </row>
    <row r="205914" spans="2:3" x14ac:dyDescent="0.25">
      <c r="B205914" s="76"/>
      <c r="C205914" s="75"/>
    </row>
    <row r="205915" spans="2:3" x14ac:dyDescent="0.25">
      <c r="B205915" s="76"/>
      <c r="C205915" s="75"/>
    </row>
    <row r="205916" spans="2:3" x14ac:dyDescent="0.25">
      <c r="B205916" s="76"/>
      <c r="C205916" s="75"/>
    </row>
    <row r="205917" spans="2:3" x14ac:dyDescent="0.25">
      <c r="B205917" s="76"/>
      <c r="C205917" s="75"/>
    </row>
    <row r="205918" spans="2:3" x14ac:dyDescent="0.25">
      <c r="B205918" s="76"/>
      <c r="C205918" s="75"/>
    </row>
    <row r="205919" spans="2:3" x14ac:dyDescent="0.25">
      <c r="B205919" s="76"/>
      <c r="C205919" s="75"/>
    </row>
    <row r="206029" spans="2:3" x14ac:dyDescent="0.25">
      <c r="B206029" s="76"/>
      <c r="C206029" s="75"/>
    </row>
    <row r="206030" spans="2:3" x14ac:dyDescent="0.25">
      <c r="B206030" s="76"/>
      <c r="C206030" s="75"/>
    </row>
    <row r="206031" spans="2:3" x14ac:dyDescent="0.25">
      <c r="B206031" s="76"/>
      <c r="C206031" s="75"/>
    </row>
    <row r="206032" spans="2:3" x14ac:dyDescent="0.25">
      <c r="B206032" s="76"/>
      <c r="C206032" s="75"/>
    </row>
    <row r="206033" spans="2:3" x14ac:dyDescent="0.25">
      <c r="B206033" s="76"/>
      <c r="C206033" s="75"/>
    </row>
    <row r="206034" spans="2:3" x14ac:dyDescent="0.25">
      <c r="B206034" s="76"/>
      <c r="C206034" s="75"/>
    </row>
    <row r="206035" spans="2:3" x14ac:dyDescent="0.25">
      <c r="B206035" s="76"/>
      <c r="C206035" s="75"/>
    </row>
    <row r="206036" spans="2:3" x14ac:dyDescent="0.25">
      <c r="B206036" s="76"/>
      <c r="C206036" s="75"/>
    </row>
    <row r="206037" spans="2:3" x14ac:dyDescent="0.25">
      <c r="B206037" s="76"/>
      <c r="C206037" s="75"/>
    </row>
    <row r="206038" spans="2:3" x14ac:dyDescent="0.25">
      <c r="B206038" s="76"/>
      <c r="C206038" s="75"/>
    </row>
    <row r="206039" spans="2:3" x14ac:dyDescent="0.25">
      <c r="B206039" s="76"/>
      <c r="C206039" s="75"/>
    </row>
    <row r="206040" spans="2:3" x14ac:dyDescent="0.25">
      <c r="B206040" s="76"/>
      <c r="C206040" s="75"/>
    </row>
    <row r="206041" spans="2:3" x14ac:dyDescent="0.25">
      <c r="B206041" s="76"/>
      <c r="C206041" s="75"/>
    </row>
    <row r="206151" spans="2:3" x14ac:dyDescent="0.25">
      <c r="B206151" s="76"/>
      <c r="C206151" s="75"/>
    </row>
    <row r="206152" spans="2:3" x14ac:dyDescent="0.25">
      <c r="B206152" s="76"/>
      <c r="C206152" s="75"/>
    </row>
    <row r="206153" spans="2:3" x14ac:dyDescent="0.25">
      <c r="B206153" s="76"/>
      <c r="C206153" s="75"/>
    </row>
    <row r="206154" spans="2:3" x14ac:dyDescent="0.25">
      <c r="B206154" s="76"/>
      <c r="C206154" s="75"/>
    </row>
    <row r="206155" spans="2:3" x14ac:dyDescent="0.25">
      <c r="B206155" s="76"/>
      <c r="C206155" s="75"/>
    </row>
    <row r="206156" spans="2:3" x14ac:dyDescent="0.25">
      <c r="B206156" s="76"/>
      <c r="C206156" s="75"/>
    </row>
    <row r="206157" spans="2:3" x14ac:dyDescent="0.25">
      <c r="B206157" s="76"/>
      <c r="C206157" s="75"/>
    </row>
    <row r="206158" spans="2:3" x14ac:dyDescent="0.25">
      <c r="B206158" s="76"/>
      <c r="C206158" s="75"/>
    </row>
    <row r="206159" spans="2:3" x14ac:dyDescent="0.25">
      <c r="B206159" s="76"/>
      <c r="C206159" s="75"/>
    </row>
    <row r="206160" spans="2:3" x14ac:dyDescent="0.25">
      <c r="B206160" s="76"/>
      <c r="C206160" s="75"/>
    </row>
    <row r="206161" spans="2:3" x14ac:dyDescent="0.25">
      <c r="B206161" s="76"/>
      <c r="C206161" s="75"/>
    </row>
    <row r="206162" spans="2:3" x14ac:dyDescent="0.25">
      <c r="B206162" s="76"/>
      <c r="C206162" s="75"/>
    </row>
    <row r="206163" spans="2:3" x14ac:dyDescent="0.25">
      <c r="B206163" s="76"/>
      <c r="C206163" s="75"/>
    </row>
    <row r="206273" spans="2:3" x14ac:dyDescent="0.25">
      <c r="B206273" s="76"/>
      <c r="C206273" s="75"/>
    </row>
    <row r="206274" spans="2:3" x14ac:dyDescent="0.25">
      <c r="B206274" s="76"/>
      <c r="C206274" s="75"/>
    </row>
    <row r="206275" spans="2:3" x14ac:dyDescent="0.25">
      <c r="B206275" s="76"/>
      <c r="C206275" s="75"/>
    </row>
    <row r="206276" spans="2:3" x14ac:dyDescent="0.25">
      <c r="B206276" s="76"/>
      <c r="C206276" s="75"/>
    </row>
    <row r="206277" spans="2:3" x14ac:dyDescent="0.25">
      <c r="B206277" s="76"/>
      <c r="C206277" s="75"/>
    </row>
    <row r="206278" spans="2:3" x14ac:dyDescent="0.25">
      <c r="B206278" s="76"/>
      <c r="C206278" s="75"/>
    </row>
    <row r="206279" spans="2:3" x14ac:dyDescent="0.25">
      <c r="B206279" s="76"/>
      <c r="C206279" s="75"/>
    </row>
    <row r="206280" spans="2:3" x14ac:dyDescent="0.25">
      <c r="B206280" s="76"/>
      <c r="C206280" s="75"/>
    </row>
    <row r="206281" spans="2:3" x14ac:dyDescent="0.25">
      <c r="B206281" s="76"/>
      <c r="C206281" s="75"/>
    </row>
    <row r="206282" spans="2:3" x14ac:dyDescent="0.25">
      <c r="B206282" s="76"/>
      <c r="C206282" s="75"/>
    </row>
    <row r="206283" spans="2:3" x14ac:dyDescent="0.25">
      <c r="B206283" s="76"/>
      <c r="C206283" s="75"/>
    </row>
    <row r="206284" spans="2:3" x14ac:dyDescent="0.25">
      <c r="B206284" s="76"/>
      <c r="C206284" s="75"/>
    </row>
    <row r="206285" spans="2:3" x14ac:dyDescent="0.25">
      <c r="B206285" s="76"/>
      <c r="C206285" s="75"/>
    </row>
    <row r="206395" spans="2:3" x14ac:dyDescent="0.25">
      <c r="B206395" s="76"/>
      <c r="C206395" s="75"/>
    </row>
    <row r="206396" spans="2:3" x14ac:dyDescent="0.25">
      <c r="B206396" s="76"/>
      <c r="C206396" s="75"/>
    </row>
    <row r="206397" spans="2:3" x14ac:dyDescent="0.25">
      <c r="B206397" s="76"/>
      <c r="C206397" s="75"/>
    </row>
    <row r="206398" spans="2:3" x14ac:dyDescent="0.25">
      <c r="B206398" s="76"/>
      <c r="C206398" s="75"/>
    </row>
    <row r="206399" spans="2:3" x14ac:dyDescent="0.25">
      <c r="B206399" s="76"/>
      <c r="C206399" s="75"/>
    </row>
    <row r="206400" spans="2:3" x14ac:dyDescent="0.25">
      <c r="B206400" s="76"/>
      <c r="C206400" s="75"/>
    </row>
    <row r="206401" spans="2:3" x14ac:dyDescent="0.25">
      <c r="B206401" s="76"/>
      <c r="C206401" s="75"/>
    </row>
    <row r="206402" spans="2:3" x14ac:dyDescent="0.25">
      <c r="B206402" s="76"/>
      <c r="C206402" s="75"/>
    </row>
    <row r="206403" spans="2:3" x14ac:dyDescent="0.25">
      <c r="B206403" s="76"/>
      <c r="C206403" s="75"/>
    </row>
    <row r="206404" spans="2:3" x14ac:dyDescent="0.25">
      <c r="B206404" s="76"/>
      <c r="C206404" s="75"/>
    </row>
    <row r="206405" spans="2:3" x14ac:dyDescent="0.25">
      <c r="B206405" s="76"/>
      <c r="C206405" s="75"/>
    </row>
    <row r="206406" spans="2:3" x14ac:dyDescent="0.25">
      <c r="B206406" s="76"/>
      <c r="C206406" s="75"/>
    </row>
    <row r="206407" spans="2:3" x14ac:dyDescent="0.25">
      <c r="B206407" s="76"/>
      <c r="C206407" s="75"/>
    </row>
    <row r="206517" spans="2:3" x14ac:dyDescent="0.25">
      <c r="B206517" s="76"/>
      <c r="C206517" s="75"/>
    </row>
    <row r="206518" spans="2:3" x14ac:dyDescent="0.25">
      <c r="B206518" s="76"/>
      <c r="C206518" s="75"/>
    </row>
    <row r="206519" spans="2:3" x14ac:dyDescent="0.25">
      <c r="B206519" s="76"/>
      <c r="C206519" s="75"/>
    </row>
    <row r="206520" spans="2:3" x14ac:dyDescent="0.25">
      <c r="B206520" s="76"/>
      <c r="C206520" s="75"/>
    </row>
    <row r="206521" spans="2:3" x14ac:dyDescent="0.25">
      <c r="B206521" s="76"/>
      <c r="C206521" s="75"/>
    </row>
    <row r="206522" spans="2:3" x14ac:dyDescent="0.25">
      <c r="B206522" s="76"/>
      <c r="C206522" s="75"/>
    </row>
    <row r="206523" spans="2:3" x14ac:dyDescent="0.25">
      <c r="B206523" s="76"/>
      <c r="C206523" s="75"/>
    </row>
    <row r="206524" spans="2:3" x14ac:dyDescent="0.25">
      <c r="B206524" s="76"/>
      <c r="C206524" s="75"/>
    </row>
    <row r="206525" spans="2:3" x14ac:dyDescent="0.25">
      <c r="B206525" s="76"/>
      <c r="C206525" s="75"/>
    </row>
    <row r="206526" spans="2:3" x14ac:dyDescent="0.25">
      <c r="B206526" s="76"/>
      <c r="C206526" s="75"/>
    </row>
    <row r="206527" spans="2:3" x14ac:dyDescent="0.25">
      <c r="B206527" s="76"/>
      <c r="C206527" s="75"/>
    </row>
    <row r="206528" spans="2:3" x14ac:dyDescent="0.25">
      <c r="B206528" s="76"/>
      <c r="C206528" s="75"/>
    </row>
    <row r="206529" spans="2:3" x14ac:dyDescent="0.25">
      <c r="B206529" s="76"/>
      <c r="C206529" s="75"/>
    </row>
    <row r="206639" spans="2:3" x14ac:dyDescent="0.25">
      <c r="B206639" s="76"/>
      <c r="C206639" s="75"/>
    </row>
    <row r="206640" spans="2:3" x14ac:dyDescent="0.25">
      <c r="B206640" s="76"/>
      <c r="C206640" s="75"/>
    </row>
    <row r="206641" spans="2:3" x14ac:dyDescent="0.25">
      <c r="B206641" s="76"/>
      <c r="C206641" s="75"/>
    </row>
    <row r="206642" spans="2:3" x14ac:dyDescent="0.25">
      <c r="B206642" s="76"/>
      <c r="C206642" s="75"/>
    </row>
    <row r="206643" spans="2:3" x14ac:dyDescent="0.25">
      <c r="B206643" s="76"/>
      <c r="C206643" s="75"/>
    </row>
    <row r="206644" spans="2:3" x14ac:dyDescent="0.25">
      <c r="B206644" s="76"/>
      <c r="C206644" s="75"/>
    </row>
    <row r="206645" spans="2:3" x14ac:dyDescent="0.25">
      <c r="B206645" s="76"/>
      <c r="C206645" s="75"/>
    </row>
    <row r="206646" spans="2:3" x14ac:dyDescent="0.25">
      <c r="B206646" s="76"/>
      <c r="C206646" s="75"/>
    </row>
    <row r="206647" spans="2:3" x14ac:dyDescent="0.25">
      <c r="B206647" s="76"/>
      <c r="C206647" s="75"/>
    </row>
    <row r="206648" spans="2:3" x14ac:dyDescent="0.25">
      <c r="B206648" s="76"/>
      <c r="C206648" s="75"/>
    </row>
    <row r="206649" spans="2:3" x14ac:dyDescent="0.25">
      <c r="B206649" s="76"/>
      <c r="C206649" s="75"/>
    </row>
    <row r="206650" spans="2:3" x14ac:dyDescent="0.25">
      <c r="B206650" s="76"/>
      <c r="C206650" s="75"/>
    </row>
    <row r="206651" spans="2:3" x14ac:dyDescent="0.25">
      <c r="B206651" s="76"/>
      <c r="C206651" s="75"/>
    </row>
    <row r="206761" spans="2:3" x14ac:dyDescent="0.25">
      <c r="B206761" s="76"/>
      <c r="C206761" s="75"/>
    </row>
    <row r="206762" spans="2:3" x14ac:dyDescent="0.25">
      <c r="B206762" s="76"/>
      <c r="C206762" s="75"/>
    </row>
    <row r="206763" spans="2:3" x14ac:dyDescent="0.25">
      <c r="B206763" s="76"/>
      <c r="C206763" s="75"/>
    </row>
    <row r="206764" spans="2:3" x14ac:dyDescent="0.25">
      <c r="B206764" s="76"/>
      <c r="C206764" s="75"/>
    </row>
    <row r="206765" spans="2:3" x14ac:dyDescent="0.25">
      <c r="B206765" s="76"/>
      <c r="C206765" s="75"/>
    </row>
    <row r="206766" spans="2:3" x14ac:dyDescent="0.25">
      <c r="B206766" s="76"/>
      <c r="C206766" s="75"/>
    </row>
    <row r="206767" spans="2:3" x14ac:dyDescent="0.25">
      <c r="B206767" s="76"/>
      <c r="C206767" s="75"/>
    </row>
    <row r="206768" spans="2:3" x14ac:dyDescent="0.25">
      <c r="B206768" s="76"/>
      <c r="C206768" s="75"/>
    </row>
    <row r="206769" spans="2:3" x14ac:dyDescent="0.25">
      <c r="B206769" s="76"/>
      <c r="C206769" s="75"/>
    </row>
    <row r="206770" spans="2:3" x14ac:dyDescent="0.25">
      <c r="B206770" s="76"/>
      <c r="C206770" s="75"/>
    </row>
    <row r="206771" spans="2:3" x14ac:dyDescent="0.25">
      <c r="B206771" s="76"/>
      <c r="C206771" s="75"/>
    </row>
    <row r="206772" spans="2:3" x14ac:dyDescent="0.25">
      <c r="B206772" s="76"/>
      <c r="C206772" s="75"/>
    </row>
    <row r="206773" spans="2:3" x14ac:dyDescent="0.25">
      <c r="B206773" s="76"/>
      <c r="C206773" s="75"/>
    </row>
    <row r="206883" spans="2:3" x14ac:dyDescent="0.25">
      <c r="B206883" s="76"/>
      <c r="C206883" s="75"/>
    </row>
    <row r="206884" spans="2:3" x14ac:dyDescent="0.25">
      <c r="B206884" s="76"/>
      <c r="C206884" s="75"/>
    </row>
    <row r="206885" spans="2:3" x14ac:dyDescent="0.25">
      <c r="B206885" s="76"/>
      <c r="C206885" s="75"/>
    </row>
    <row r="206886" spans="2:3" x14ac:dyDescent="0.25">
      <c r="B206886" s="76"/>
      <c r="C206886" s="75"/>
    </row>
    <row r="206887" spans="2:3" x14ac:dyDescent="0.25">
      <c r="B206887" s="76"/>
      <c r="C206887" s="75"/>
    </row>
    <row r="206888" spans="2:3" x14ac:dyDescent="0.25">
      <c r="B206888" s="76"/>
      <c r="C206888" s="75"/>
    </row>
    <row r="206889" spans="2:3" x14ac:dyDescent="0.25">
      <c r="B206889" s="76"/>
      <c r="C206889" s="75"/>
    </row>
    <row r="206890" spans="2:3" x14ac:dyDescent="0.25">
      <c r="B206890" s="76"/>
      <c r="C206890" s="75"/>
    </row>
    <row r="206891" spans="2:3" x14ac:dyDescent="0.25">
      <c r="B206891" s="76"/>
      <c r="C206891" s="75"/>
    </row>
    <row r="206892" spans="2:3" x14ac:dyDescent="0.25">
      <c r="B206892" s="76"/>
      <c r="C206892" s="75"/>
    </row>
    <row r="206893" spans="2:3" x14ac:dyDescent="0.25">
      <c r="B206893" s="76"/>
      <c r="C206893" s="75"/>
    </row>
    <row r="206894" spans="2:3" x14ac:dyDescent="0.25">
      <c r="B206894" s="76"/>
      <c r="C206894" s="75"/>
    </row>
    <row r="206895" spans="2:3" x14ac:dyDescent="0.25">
      <c r="B206895" s="76"/>
      <c r="C206895" s="75"/>
    </row>
    <row r="207005" spans="2:3" x14ac:dyDescent="0.25">
      <c r="B207005" s="76"/>
      <c r="C207005" s="75"/>
    </row>
    <row r="207006" spans="2:3" x14ac:dyDescent="0.25">
      <c r="B207006" s="76"/>
      <c r="C207006" s="75"/>
    </row>
    <row r="207007" spans="2:3" x14ac:dyDescent="0.25">
      <c r="B207007" s="76"/>
      <c r="C207007" s="75"/>
    </row>
    <row r="207008" spans="2:3" x14ac:dyDescent="0.25">
      <c r="B207008" s="76"/>
      <c r="C207008" s="75"/>
    </row>
    <row r="207009" spans="2:3" x14ac:dyDescent="0.25">
      <c r="B207009" s="76"/>
      <c r="C207009" s="75"/>
    </row>
    <row r="207010" spans="2:3" x14ac:dyDescent="0.25">
      <c r="B207010" s="76"/>
      <c r="C207010" s="75"/>
    </row>
    <row r="207011" spans="2:3" x14ac:dyDescent="0.25">
      <c r="B207011" s="76"/>
      <c r="C207011" s="75"/>
    </row>
    <row r="207012" spans="2:3" x14ac:dyDescent="0.25">
      <c r="B207012" s="76"/>
      <c r="C207012" s="75"/>
    </row>
    <row r="207013" spans="2:3" x14ac:dyDescent="0.25">
      <c r="B207013" s="76"/>
      <c r="C207013" s="75"/>
    </row>
    <row r="207014" spans="2:3" x14ac:dyDescent="0.25">
      <c r="B207014" s="76"/>
      <c r="C207014" s="75"/>
    </row>
    <row r="207015" spans="2:3" x14ac:dyDescent="0.25">
      <c r="B207015" s="76"/>
      <c r="C207015" s="75"/>
    </row>
    <row r="207016" spans="2:3" x14ac:dyDescent="0.25">
      <c r="B207016" s="76"/>
      <c r="C207016" s="75"/>
    </row>
    <row r="207017" spans="2:3" x14ac:dyDescent="0.25">
      <c r="B207017" s="76"/>
      <c r="C207017" s="75"/>
    </row>
    <row r="207127" spans="2:3" x14ac:dyDescent="0.25">
      <c r="B207127" s="76"/>
      <c r="C207127" s="75"/>
    </row>
    <row r="207128" spans="2:3" x14ac:dyDescent="0.25">
      <c r="B207128" s="76"/>
      <c r="C207128" s="75"/>
    </row>
    <row r="207129" spans="2:3" x14ac:dyDescent="0.25">
      <c r="B207129" s="76"/>
      <c r="C207129" s="75"/>
    </row>
    <row r="207130" spans="2:3" x14ac:dyDescent="0.25">
      <c r="B207130" s="76"/>
      <c r="C207130" s="75"/>
    </row>
    <row r="207131" spans="2:3" x14ac:dyDescent="0.25">
      <c r="B207131" s="76"/>
      <c r="C207131" s="75"/>
    </row>
    <row r="207132" spans="2:3" x14ac:dyDescent="0.25">
      <c r="B207132" s="76"/>
      <c r="C207132" s="75"/>
    </row>
    <row r="207133" spans="2:3" x14ac:dyDescent="0.25">
      <c r="B207133" s="76"/>
      <c r="C207133" s="75"/>
    </row>
    <row r="207134" spans="2:3" x14ac:dyDescent="0.25">
      <c r="B207134" s="76"/>
      <c r="C207134" s="75"/>
    </row>
    <row r="207135" spans="2:3" x14ac:dyDescent="0.25">
      <c r="B207135" s="76"/>
      <c r="C207135" s="75"/>
    </row>
    <row r="207136" spans="2:3" x14ac:dyDescent="0.25">
      <c r="B207136" s="76"/>
      <c r="C207136" s="75"/>
    </row>
    <row r="207137" spans="2:3" x14ac:dyDescent="0.25">
      <c r="B207137" s="76"/>
      <c r="C207137" s="75"/>
    </row>
    <row r="207138" spans="2:3" x14ac:dyDescent="0.25">
      <c r="B207138" s="76"/>
      <c r="C207138" s="75"/>
    </row>
    <row r="207139" spans="2:3" x14ac:dyDescent="0.25">
      <c r="B207139" s="76"/>
      <c r="C207139" s="75"/>
    </row>
    <row r="207249" spans="2:3" x14ac:dyDescent="0.25">
      <c r="B207249" s="76"/>
      <c r="C207249" s="75"/>
    </row>
    <row r="207250" spans="2:3" x14ac:dyDescent="0.25">
      <c r="B207250" s="76"/>
      <c r="C207250" s="75"/>
    </row>
    <row r="207251" spans="2:3" x14ac:dyDescent="0.25">
      <c r="B207251" s="76"/>
      <c r="C207251" s="75"/>
    </row>
    <row r="207252" spans="2:3" x14ac:dyDescent="0.25">
      <c r="B207252" s="76"/>
      <c r="C207252" s="75"/>
    </row>
    <row r="207253" spans="2:3" x14ac:dyDescent="0.25">
      <c r="B207253" s="76"/>
      <c r="C207253" s="75"/>
    </row>
    <row r="207254" spans="2:3" x14ac:dyDescent="0.25">
      <c r="B207254" s="76"/>
      <c r="C207254" s="75"/>
    </row>
    <row r="207255" spans="2:3" x14ac:dyDescent="0.25">
      <c r="B207255" s="76"/>
      <c r="C207255" s="75"/>
    </row>
    <row r="207256" spans="2:3" x14ac:dyDescent="0.25">
      <c r="B207256" s="76"/>
      <c r="C207256" s="75"/>
    </row>
    <row r="207257" spans="2:3" x14ac:dyDescent="0.25">
      <c r="B207257" s="76"/>
      <c r="C207257" s="75"/>
    </row>
    <row r="207258" spans="2:3" x14ac:dyDescent="0.25">
      <c r="B207258" s="76"/>
      <c r="C207258" s="75"/>
    </row>
    <row r="207259" spans="2:3" x14ac:dyDescent="0.25">
      <c r="B207259" s="76"/>
      <c r="C207259" s="75"/>
    </row>
    <row r="207260" spans="2:3" x14ac:dyDescent="0.25">
      <c r="B207260" s="76"/>
      <c r="C207260" s="75"/>
    </row>
    <row r="207261" spans="2:3" x14ac:dyDescent="0.25">
      <c r="B207261" s="76"/>
      <c r="C207261" s="75"/>
    </row>
    <row r="207371" spans="2:3" x14ac:dyDescent="0.25">
      <c r="B207371" s="76"/>
      <c r="C207371" s="75"/>
    </row>
    <row r="207372" spans="2:3" x14ac:dyDescent="0.25">
      <c r="B207372" s="76"/>
      <c r="C207372" s="75"/>
    </row>
    <row r="207373" spans="2:3" x14ac:dyDescent="0.25">
      <c r="B207373" s="76"/>
      <c r="C207373" s="75"/>
    </row>
    <row r="207374" spans="2:3" x14ac:dyDescent="0.25">
      <c r="B207374" s="76"/>
      <c r="C207374" s="75"/>
    </row>
    <row r="207375" spans="2:3" x14ac:dyDescent="0.25">
      <c r="B207375" s="76"/>
      <c r="C207375" s="75"/>
    </row>
    <row r="207376" spans="2:3" x14ac:dyDescent="0.25">
      <c r="B207376" s="76"/>
      <c r="C207376" s="75"/>
    </row>
    <row r="207377" spans="2:3" x14ac:dyDescent="0.25">
      <c r="B207377" s="76"/>
      <c r="C207377" s="75"/>
    </row>
    <row r="207378" spans="2:3" x14ac:dyDescent="0.25">
      <c r="B207378" s="76"/>
      <c r="C207378" s="75"/>
    </row>
    <row r="207379" spans="2:3" x14ac:dyDescent="0.25">
      <c r="B207379" s="76"/>
      <c r="C207379" s="75"/>
    </row>
    <row r="207380" spans="2:3" x14ac:dyDescent="0.25">
      <c r="B207380" s="76"/>
      <c r="C207380" s="75"/>
    </row>
    <row r="207381" spans="2:3" x14ac:dyDescent="0.25">
      <c r="B207381" s="76"/>
      <c r="C207381" s="75"/>
    </row>
    <row r="207382" spans="2:3" x14ac:dyDescent="0.25">
      <c r="B207382" s="76"/>
      <c r="C207382" s="75"/>
    </row>
    <row r="207383" spans="2:3" x14ac:dyDescent="0.25">
      <c r="B207383" s="76"/>
      <c r="C207383" s="75"/>
    </row>
    <row r="207493" spans="2:3" x14ac:dyDescent="0.25">
      <c r="B207493" s="76"/>
      <c r="C207493" s="75"/>
    </row>
    <row r="207494" spans="2:3" x14ac:dyDescent="0.25">
      <c r="B207494" s="76"/>
      <c r="C207494" s="75"/>
    </row>
    <row r="207495" spans="2:3" x14ac:dyDescent="0.25">
      <c r="B207495" s="76"/>
      <c r="C207495" s="75"/>
    </row>
    <row r="207496" spans="2:3" x14ac:dyDescent="0.25">
      <c r="B207496" s="76"/>
      <c r="C207496" s="75"/>
    </row>
    <row r="207497" spans="2:3" x14ac:dyDescent="0.25">
      <c r="B207497" s="76"/>
      <c r="C207497" s="75"/>
    </row>
    <row r="207498" spans="2:3" x14ac:dyDescent="0.25">
      <c r="B207498" s="76"/>
      <c r="C207498" s="75"/>
    </row>
    <row r="207499" spans="2:3" x14ac:dyDescent="0.25">
      <c r="B207499" s="76"/>
      <c r="C207499" s="75"/>
    </row>
    <row r="207500" spans="2:3" x14ac:dyDescent="0.25">
      <c r="B207500" s="76"/>
      <c r="C207500" s="75"/>
    </row>
    <row r="207501" spans="2:3" x14ac:dyDescent="0.25">
      <c r="B207501" s="76"/>
      <c r="C207501" s="75"/>
    </row>
    <row r="207502" spans="2:3" x14ac:dyDescent="0.25">
      <c r="B207502" s="76"/>
      <c r="C207502" s="75"/>
    </row>
    <row r="207503" spans="2:3" x14ac:dyDescent="0.25">
      <c r="B207503" s="76"/>
      <c r="C207503" s="75"/>
    </row>
    <row r="207504" spans="2:3" x14ac:dyDescent="0.25">
      <c r="B207504" s="76"/>
      <c r="C207504" s="75"/>
    </row>
    <row r="207505" spans="2:3" x14ac:dyDescent="0.25">
      <c r="B207505" s="76"/>
      <c r="C207505" s="75"/>
    </row>
    <row r="207615" spans="2:3" x14ac:dyDescent="0.25">
      <c r="B207615" s="76"/>
      <c r="C207615" s="75"/>
    </row>
    <row r="207616" spans="2:3" x14ac:dyDescent="0.25">
      <c r="B207616" s="76"/>
      <c r="C207616" s="75"/>
    </row>
    <row r="207617" spans="2:3" x14ac:dyDescent="0.25">
      <c r="B207617" s="76"/>
      <c r="C207617" s="75"/>
    </row>
    <row r="207618" spans="2:3" x14ac:dyDescent="0.25">
      <c r="B207618" s="76"/>
      <c r="C207618" s="75"/>
    </row>
    <row r="207619" spans="2:3" x14ac:dyDescent="0.25">
      <c r="B207619" s="76"/>
      <c r="C207619" s="75"/>
    </row>
    <row r="207620" spans="2:3" x14ac:dyDescent="0.25">
      <c r="B207620" s="76"/>
      <c r="C207620" s="75"/>
    </row>
    <row r="207621" spans="2:3" x14ac:dyDescent="0.25">
      <c r="B207621" s="76"/>
      <c r="C207621" s="75"/>
    </row>
    <row r="207622" spans="2:3" x14ac:dyDescent="0.25">
      <c r="B207622" s="76"/>
      <c r="C207622" s="75"/>
    </row>
    <row r="207623" spans="2:3" x14ac:dyDescent="0.25">
      <c r="B207623" s="76"/>
      <c r="C207623" s="75"/>
    </row>
    <row r="207624" spans="2:3" x14ac:dyDescent="0.25">
      <c r="B207624" s="76"/>
      <c r="C207624" s="75"/>
    </row>
    <row r="207625" spans="2:3" x14ac:dyDescent="0.25">
      <c r="B207625" s="76"/>
      <c r="C207625" s="75"/>
    </row>
    <row r="207626" spans="2:3" x14ac:dyDescent="0.25">
      <c r="B207626" s="76"/>
      <c r="C207626" s="75"/>
    </row>
    <row r="207627" spans="2:3" x14ac:dyDescent="0.25">
      <c r="B207627" s="76"/>
      <c r="C207627" s="75"/>
    </row>
    <row r="207737" spans="2:3" x14ac:dyDescent="0.25">
      <c r="B207737" s="76"/>
      <c r="C207737" s="75"/>
    </row>
    <row r="207738" spans="2:3" x14ac:dyDescent="0.25">
      <c r="B207738" s="76"/>
      <c r="C207738" s="75"/>
    </row>
    <row r="207739" spans="2:3" x14ac:dyDescent="0.25">
      <c r="B207739" s="76"/>
      <c r="C207739" s="75"/>
    </row>
    <row r="207740" spans="2:3" x14ac:dyDescent="0.25">
      <c r="B207740" s="76"/>
      <c r="C207740" s="75"/>
    </row>
    <row r="207741" spans="2:3" x14ac:dyDescent="0.25">
      <c r="B207741" s="76"/>
      <c r="C207741" s="75"/>
    </row>
    <row r="207742" spans="2:3" x14ac:dyDescent="0.25">
      <c r="B207742" s="76"/>
      <c r="C207742" s="75"/>
    </row>
    <row r="207743" spans="2:3" x14ac:dyDescent="0.25">
      <c r="B207743" s="76"/>
      <c r="C207743" s="75"/>
    </row>
    <row r="207744" spans="2:3" x14ac:dyDescent="0.25">
      <c r="B207744" s="76"/>
      <c r="C207744" s="75"/>
    </row>
    <row r="207745" spans="2:3" x14ac:dyDescent="0.25">
      <c r="B207745" s="76"/>
      <c r="C207745" s="75"/>
    </row>
    <row r="207746" spans="2:3" x14ac:dyDescent="0.25">
      <c r="B207746" s="76"/>
      <c r="C207746" s="75"/>
    </row>
    <row r="207747" spans="2:3" x14ac:dyDescent="0.25">
      <c r="B207747" s="76"/>
      <c r="C207747" s="75"/>
    </row>
    <row r="207748" spans="2:3" x14ac:dyDescent="0.25">
      <c r="B207748" s="76"/>
      <c r="C207748" s="75"/>
    </row>
    <row r="207749" spans="2:3" x14ac:dyDescent="0.25">
      <c r="B207749" s="76"/>
      <c r="C207749" s="75"/>
    </row>
    <row r="207859" spans="2:3" x14ac:dyDescent="0.25">
      <c r="B207859" s="76"/>
      <c r="C207859" s="75"/>
    </row>
    <row r="207860" spans="2:3" x14ac:dyDescent="0.25">
      <c r="B207860" s="76"/>
      <c r="C207860" s="75"/>
    </row>
    <row r="207861" spans="2:3" x14ac:dyDescent="0.25">
      <c r="B207861" s="76"/>
      <c r="C207861" s="75"/>
    </row>
    <row r="207862" spans="2:3" x14ac:dyDescent="0.25">
      <c r="B207862" s="76"/>
      <c r="C207862" s="75"/>
    </row>
    <row r="207863" spans="2:3" x14ac:dyDescent="0.25">
      <c r="B207863" s="76"/>
      <c r="C207863" s="75"/>
    </row>
    <row r="207864" spans="2:3" x14ac:dyDescent="0.25">
      <c r="B207864" s="76"/>
      <c r="C207864" s="75"/>
    </row>
    <row r="207865" spans="2:3" x14ac:dyDescent="0.25">
      <c r="B207865" s="76"/>
      <c r="C207865" s="75"/>
    </row>
    <row r="207866" spans="2:3" x14ac:dyDescent="0.25">
      <c r="B207866" s="76"/>
      <c r="C207866" s="75"/>
    </row>
    <row r="207867" spans="2:3" x14ac:dyDescent="0.25">
      <c r="B207867" s="76"/>
      <c r="C207867" s="75"/>
    </row>
    <row r="207868" spans="2:3" x14ac:dyDescent="0.25">
      <c r="B207868" s="76"/>
      <c r="C207868" s="75"/>
    </row>
    <row r="207869" spans="2:3" x14ac:dyDescent="0.25">
      <c r="B207869" s="76"/>
      <c r="C207869" s="75"/>
    </row>
    <row r="207870" spans="2:3" x14ac:dyDescent="0.25">
      <c r="B207870" s="76"/>
      <c r="C207870" s="75"/>
    </row>
    <row r="207871" spans="2:3" x14ac:dyDescent="0.25">
      <c r="B207871" s="76"/>
      <c r="C207871" s="75"/>
    </row>
    <row r="207981" spans="2:3" x14ac:dyDescent="0.25">
      <c r="B207981" s="76"/>
      <c r="C207981" s="75"/>
    </row>
    <row r="207982" spans="2:3" x14ac:dyDescent="0.25">
      <c r="B207982" s="76"/>
      <c r="C207982" s="75"/>
    </row>
    <row r="207983" spans="2:3" x14ac:dyDescent="0.25">
      <c r="B207983" s="76"/>
      <c r="C207983" s="75"/>
    </row>
    <row r="207984" spans="2:3" x14ac:dyDescent="0.25">
      <c r="B207984" s="76"/>
      <c r="C207984" s="75"/>
    </row>
    <row r="207985" spans="2:3" x14ac:dyDescent="0.25">
      <c r="B207985" s="76"/>
      <c r="C207985" s="75"/>
    </row>
    <row r="207986" spans="2:3" x14ac:dyDescent="0.25">
      <c r="B207986" s="76"/>
      <c r="C207986" s="75"/>
    </row>
    <row r="207987" spans="2:3" x14ac:dyDescent="0.25">
      <c r="B207987" s="76"/>
      <c r="C207987" s="75"/>
    </row>
    <row r="207988" spans="2:3" x14ac:dyDescent="0.25">
      <c r="B207988" s="76"/>
      <c r="C207988" s="75"/>
    </row>
    <row r="207989" spans="2:3" x14ac:dyDescent="0.25">
      <c r="B207989" s="76"/>
      <c r="C207989" s="75"/>
    </row>
    <row r="207990" spans="2:3" x14ac:dyDescent="0.25">
      <c r="B207990" s="76"/>
      <c r="C207990" s="75"/>
    </row>
    <row r="207991" spans="2:3" x14ac:dyDescent="0.25">
      <c r="B207991" s="76"/>
      <c r="C207991" s="75"/>
    </row>
    <row r="207992" spans="2:3" x14ac:dyDescent="0.25">
      <c r="B207992" s="76"/>
      <c r="C207992" s="75"/>
    </row>
    <row r="207993" spans="2:3" x14ac:dyDescent="0.25">
      <c r="B207993" s="76"/>
      <c r="C207993" s="75"/>
    </row>
    <row r="208103" spans="2:3" x14ac:dyDescent="0.25">
      <c r="B208103" s="76"/>
      <c r="C208103" s="75"/>
    </row>
    <row r="208104" spans="2:3" x14ac:dyDescent="0.25">
      <c r="B208104" s="76"/>
      <c r="C208104" s="75"/>
    </row>
    <row r="208105" spans="2:3" x14ac:dyDescent="0.25">
      <c r="B208105" s="76"/>
      <c r="C208105" s="75"/>
    </row>
    <row r="208106" spans="2:3" x14ac:dyDescent="0.25">
      <c r="B208106" s="76"/>
      <c r="C208106" s="75"/>
    </row>
    <row r="208107" spans="2:3" x14ac:dyDescent="0.25">
      <c r="B208107" s="76"/>
      <c r="C208107" s="75"/>
    </row>
    <row r="208108" spans="2:3" x14ac:dyDescent="0.25">
      <c r="B208108" s="76"/>
      <c r="C208108" s="75"/>
    </row>
    <row r="208109" spans="2:3" x14ac:dyDescent="0.25">
      <c r="B208109" s="76"/>
      <c r="C208109" s="75"/>
    </row>
    <row r="208110" spans="2:3" x14ac:dyDescent="0.25">
      <c r="B208110" s="76"/>
      <c r="C208110" s="75"/>
    </row>
    <row r="208111" spans="2:3" x14ac:dyDescent="0.25">
      <c r="B208111" s="76"/>
      <c r="C208111" s="75"/>
    </row>
    <row r="208112" spans="2:3" x14ac:dyDescent="0.25">
      <c r="B208112" s="76"/>
      <c r="C208112" s="75"/>
    </row>
    <row r="208113" spans="2:3" x14ac:dyDescent="0.25">
      <c r="B208113" s="76"/>
      <c r="C208113" s="75"/>
    </row>
    <row r="208114" spans="2:3" x14ac:dyDescent="0.25">
      <c r="B208114" s="76"/>
      <c r="C208114" s="75"/>
    </row>
    <row r="208115" spans="2:3" x14ac:dyDescent="0.25">
      <c r="B208115" s="76"/>
      <c r="C208115" s="75"/>
    </row>
    <row r="208225" spans="2:3" x14ac:dyDescent="0.25">
      <c r="B208225" s="76"/>
      <c r="C208225" s="75"/>
    </row>
    <row r="208226" spans="2:3" x14ac:dyDescent="0.25">
      <c r="B208226" s="76"/>
      <c r="C208226" s="75"/>
    </row>
    <row r="208227" spans="2:3" x14ac:dyDescent="0.25">
      <c r="B208227" s="76"/>
      <c r="C208227" s="75"/>
    </row>
    <row r="208228" spans="2:3" x14ac:dyDescent="0.25">
      <c r="B208228" s="76"/>
      <c r="C208228" s="75"/>
    </row>
    <row r="208229" spans="2:3" x14ac:dyDescent="0.25">
      <c r="B208229" s="76"/>
      <c r="C208229" s="75"/>
    </row>
    <row r="208230" spans="2:3" x14ac:dyDescent="0.25">
      <c r="B208230" s="76"/>
      <c r="C208230" s="75"/>
    </row>
    <row r="208231" spans="2:3" x14ac:dyDescent="0.25">
      <c r="B208231" s="76"/>
      <c r="C208231" s="75"/>
    </row>
    <row r="208232" spans="2:3" x14ac:dyDescent="0.25">
      <c r="B208232" s="76"/>
      <c r="C208232" s="75"/>
    </row>
    <row r="208233" spans="2:3" x14ac:dyDescent="0.25">
      <c r="B208233" s="76"/>
      <c r="C208233" s="75"/>
    </row>
    <row r="208234" spans="2:3" x14ac:dyDescent="0.25">
      <c r="B208234" s="76"/>
      <c r="C208234" s="75"/>
    </row>
    <row r="208235" spans="2:3" x14ac:dyDescent="0.25">
      <c r="B208235" s="76"/>
      <c r="C208235" s="75"/>
    </row>
    <row r="208236" spans="2:3" x14ac:dyDescent="0.25">
      <c r="B208236" s="76"/>
      <c r="C208236" s="75"/>
    </row>
    <row r="208237" spans="2:3" x14ac:dyDescent="0.25">
      <c r="B208237" s="76"/>
      <c r="C208237" s="75"/>
    </row>
    <row r="208347" spans="2:3" x14ac:dyDescent="0.25">
      <c r="B208347" s="76"/>
      <c r="C208347" s="75"/>
    </row>
    <row r="208348" spans="2:3" x14ac:dyDescent="0.25">
      <c r="B208348" s="76"/>
      <c r="C208348" s="75"/>
    </row>
    <row r="208349" spans="2:3" x14ac:dyDescent="0.25">
      <c r="B208349" s="76"/>
      <c r="C208349" s="75"/>
    </row>
    <row r="208350" spans="2:3" x14ac:dyDescent="0.25">
      <c r="B208350" s="76"/>
      <c r="C208350" s="75"/>
    </row>
    <row r="208351" spans="2:3" x14ac:dyDescent="0.25">
      <c r="B208351" s="76"/>
      <c r="C208351" s="75"/>
    </row>
    <row r="208352" spans="2:3" x14ac:dyDescent="0.25">
      <c r="B208352" s="76"/>
      <c r="C208352" s="75"/>
    </row>
    <row r="208353" spans="2:3" x14ac:dyDescent="0.25">
      <c r="B208353" s="76"/>
      <c r="C208353" s="75"/>
    </row>
    <row r="208354" spans="2:3" x14ac:dyDescent="0.25">
      <c r="B208354" s="76"/>
      <c r="C208354" s="75"/>
    </row>
    <row r="208355" spans="2:3" x14ac:dyDescent="0.25">
      <c r="B208355" s="76"/>
      <c r="C208355" s="75"/>
    </row>
    <row r="208356" spans="2:3" x14ac:dyDescent="0.25">
      <c r="B208356" s="76"/>
      <c r="C208356" s="75"/>
    </row>
    <row r="208357" spans="2:3" x14ac:dyDescent="0.25">
      <c r="B208357" s="76"/>
      <c r="C208357" s="75"/>
    </row>
    <row r="208358" spans="2:3" x14ac:dyDescent="0.25">
      <c r="B208358" s="76"/>
      <c r="C208358" s="75"/>
    </row>
    <row r="208359" spans="2:3" x14ac:dyDescent="0.25">
      <c r="B208359" s="76"/>
      <c r="C208359" s="75"/>
    </row>
    <row r="208469" spans="2:3" x14ac:dyDescent="0.25">
      <c r="B208469" s="76"/>
      <c r="C208469" s="75"/>
    </row>
    <row r="208470" spans="2:3" x14ac:dyDescent="0.25">
      <c r="B208470" s="76"/>
      <c r="C208470" s="75"/>
    </row>
    <row r="208471" spans="2:3" x14ac:dyDescent="0.25">
      <c r="B208471" s="76"/>
      <c r="C208471" s="75"/>
    </row>
    <row r="208472" spans="2:3" x14ac:dyDescent="0.25">
      <c r="B208472" s="76"/>
      <c r="C208472" s="75"/>
    </row>
    <row r="208473" spans="2:3" x14ac:dyDescent="0.25">
      <c r="B208473" s="76"/>
      <c r="C208473" s="75"/>
    </row>
    <row r="208474" spans="2:3" x14ac:dyDescent="0.25">
      <c r="B208474" s="76"/>
      <c r="C208474" s="75"/>
    </row>
    <row r="208475" spans="2:3" x14ac:dyDescent="0.25">
      <c r="B208475" s="76"/>
      <c r="C208475" s="75"/>
    </row>
    <row r="208476" spans="2:3" x14ac:dyDescent="0.25">
      <c r="B208476" s="76"/>
      <c r="C208476" s="75"/>
    </row>
    <row r="208477" spans="2:3" x14ac:dyDescent="0.25">
      <c r="B208477" s="76"/>
      <c r="C208477" s="75"/>
    </row>
    <row r="208478" spans="2:3" x14ac:dyDescent="0.25">
      <c r="B208478" s="76"/>
      <c r="C208478" s="75"/>
    </row>
    <row r="208479" spans="2:3" x14ac:dyDescent="0.25">
      <c r="B208479" s="76"/>
      <c r="C208479" s="75"/>
    </row>
    <row r="208480" spans="2:3" x14ac:dyDescent="0.25">
      <c r="B208480" s="76"/>
      <c r="C208480" s="75"/>
    </row>
    <row r="208481" spans="2:3" x14ac:dyDescent="0.25">
      <c r="B208481" s="76"/>
      <c r="C208481" s="75"/>
    </row>
    <row r="208591" spans="2:3" x14ac:dyDescent="0.25">
      <c r="B208591" s="76"/>
      <c r="C208591" s="75"/>
    </row>
    <row r="208592" spans="2:3" x14ac:dyDescent="0.25">
      <c r="B208592" s="76"/>
      <c r="C208592" s="75"/>
    </row>
    <row r="208593" spans="2:3" x14ac:dyDescent="0.25">
      <c r="B208593" s="76"/>
      <c r="C208593" s="75"/>
    </row>
    <row r="208594" spans="2:3" x14ac:dyDescent="0.25">
      <c r="B208594" s="76"/>
      <c r="C208594" s="75"/>
    </row>
    <row r="208595" spans="2:3" x14ac:dyDescent="0.25">
      <c r="B208595" s="76"/>
      <c r="C208595" s="75"/>
    </row>
    <row r="208596" spans="2:3" x14ac:dyDescent="0.25">
      <c r="B208596" s="76"/>
      <c r="C208596" s="75"/>
    </row>
    <row r="208597" spans="2:3" x14ac:dyDescent="0.25">
      <c r="B208597" s="76"/>
      <c r="C208597" s="75"/>
    </row>
    <row r="208598" spans="2:3" x14ac:dyDescent="0.25">
      <c r="B208598" s="76"/>
      <c r="C208598" s="75"/>
    </row>
    <row r="208599" spans="2:3" x14ac:dyDescent="0.25">
      <c r="B208599" s="76"/>
      <c r="C208599" s="75"/>
    </row>
    <row r="208600" spans="2:3" x14ac:dyDescent="0.25">
      <c r="B208600" s="76"/>
      <c r="C208600" s="75"/>
    </row>
    <row r="208601" spans="2:3" x14ac:dyDescent="0.25">
      <c r="B208601" s="76"/>
      <c r="C208601" s="75"/>
    </row>
    <row r="208602" spans="2:3" x14ac:dyDescent="0.25">
      <c r="B208602" s="76"/>
      <c r="C208602" s="75"/>
    </row>
    <row r="208603" spans="2:3" x14ac:dyDescent="0.25">
      <c r="B208603" s="76"/>
      <c r="C208603" s="75"/>
    </row>
    <row r="208713" spans="2:3" x14ac:dyDescent="0.25">
      <c r="B208713" s="76"/>
      <c r="C208713" s="75"/>
    </row>
    <row r="208714" spans="2:3" x14ac:dyDescent="0.25">
      <c r="B208714" s="76"/>
      <c r="C208714" s="75"/>
    </row>
    <row r="208715" spans="2:3" x14ac:dyDescent="0.25">
      <c r="B208715" s="76"/>
      <c r="C208715" s="75"/>
    </row>
    <row r="208716" spans="2:3" x14ac:dyDescent="0.25">
      <c r="B208716" s="76"/>
      <c r="C208716" s="75"/>
    </row>
    <row r="208717" spans="2:3" x14ac:dyDescent="0.25">
      <c r="B208717" s="76"/>
      <c r="C208717" s="75"/>
    </row>
    <row r="208718" spans="2:3" x14ac:dyDescent="0.25">
      <c r="B208718" s="76"/>
      <c r="C208718" s="75"/>
    </row>
    <row r="208719" spans="2:3" x14ac:dyDescent="0.25">
      <c r="B208719" s="76"/>
      <c r="C208719" s="75"/>
    </row>
    <row r="208720" spans="2:3" x14ac:dyDescent="0.25">
      <c r="B208720" s="76"/>
      <c r="C208720" s="75"/>
    </row>
    <row r="208721" spans="2:3" x14ac:dyDescent="0.25">
      <c r="B208721" s="76"/>
      <c r="C208721" s="75"/>
    </row>
    <row r="208722" spans="2:3" x14ac:dyDescent="0.25">
      <c r="B208722" s="76"/>
      <c r="C208722" s="75"/>
    </row>
    <row r="208723" spans="2:3" x14ac:dyDescent="0.25">
      <c r="B208723" s="76"/>
      <c r="C208723" s="75"/>
    </row>
    <row r="208724" spans="2:3" x14ac:dyDescent="0.25">
      <c r="B208724" s="76"/>
      <c r="C208724" s="75"/>
    </row>
    <row r="208725" spans="2:3" x14ac:dyDescent="0.25">
      <c r="B208725" s="76"/>
      <c r="C208725" s="75"/>
    </row>
    <row r="208835" spans="2:3" x14ac:dyDescent="0.25">
      <c r="B208835" s="76"/>
      <c r="C208835" s="75"/>
    </row>
    <row r="208836" spans="2:3" x14ac:dyDescent="0.25">
      <c r="B208836" s="76"/>
      <c r="C208836" s="75"/>
    </row>
    <row r="208837" spans="2:3" x14ac:dyDescent="0.25">
      <c r="B208837" s="76"/>
      <c r="C208837" s="75"/>
    </row>
    <row r="208838" spans="2:3" x14ac:dyDescent="0.25">
      <c r="B208838" s="76"/>
      <c r="C208838" s="75"/>
    </row>
    <row r="208839" spans="2:3" x14ac:dyDescent="0.25">
      <c r="B208839" s="76"/>
      <c r="C208839" s="75"/>
    </row>
    <row r="208840" spans="2:3" x14ac:dyDescent="0.25">
      <c r="B208840" s="76"/>
      <c r="C208840" s="75"/>
    </row>
    <row r="208841" spans="2:3" x14ac:dyDescent="0.25">
      <c r="B208841" s="76"/>
      <c r="C208841" s="75"/>
    </row>
    <row r="208842" spans="2:3" x14ac:dyDescent="0.25">
      <c r="B208842" s="76"/>
      <c r="C208842" s="75"/>
    </row>
    <row r="208843" spans="2:3" x14ac:dyDescent="0.25">
      <c r="B208843" s="76"/>
      <c r="C208843" s="75"/>
    </row>
    <row r="208844" spans="2:3" x14ac:dyDescent="0.25">
      <c r="B208844" s="76"/>
      <c r="C208844" s="75"/>
    </row>
    <row r="208845" spans="2:3" x14ac:dyDescent="0.25">
      <c r="B208845" s="76"/>
      <c r="C208845" s="75"/>
    </row>
    <row r="208846" spans="2:3" x14ac:dyDescent="0.25">
      <c r="B208846" s="76"/>
      <c r="C208846" s="75"/>
    </row>
    <row r="208847" spans="2:3" x14ac:dyDescent="0.25">
      <c r="B208847" s="76"/>
      <c r="C208847" s="75"/>
    </row>
    <row r="208957" spans="2:3" x14ac:dyDescent="0.25">
      <c r="B208957" s="76"/>
      <c r="C208957" s="75"/>
    </row>
    <row r="208958" spans="2:3" x14ac:dyDescent="0.25">
      <c r="B208958" s="76"/>
      <c r="C208958" s="75"/>
    </row>
    <row r="208959" spans="2:3" x14ac:dyDescent="0.25">
      <c r="B208959" s="76"/>
      <c r="C208959" s="75"/>
    </row>
    <row r="208960" spans="2:3" x14ac:dyDescent="0.25">
      <c r="B208960" s="76"/>
      <c r="C208960" s="75"/>
    </row>
    <row r="208961" spans="2:3" x14ac:dyDescent="0.25">
      <c r="B208961" s="76"/>
      <c r="C208961" s="75"/>
    </row>
    <row r="208962" spans="2:3" x14ac:dyDescent="0.25">
      <c r="B208962" s="76"/>
      <c r="C208962" s="75"/>
    </row>
    <row r="208963" spans="2:3" x14ac:dyDescent="0.25">
      <c r="B208963" s="76"/>
      <c r="C208963" s="75"/>
    </row>
    <row r="208964" spans="2:3" x14ac:dyDescent="0.25">
      <c r="B208964" s="76"/>
      <c r="C208964" s="75"/>
    </row>
    <row r="208965" spans="2:3" x14ac:dyDescent="0.25">
      <c r="B208965" s="76"/>
      <c r="C208965" s="75"/>
    </row>
    <row r="208966" spans="2:3" x14ac:dyDescent="0.25">
      <c r="B208966" s="76"/>
      <c r="C208966" s="75"/>
    </row>
    <row r="208967" spans="2:3" x14ac:dyDescent="0.25">
      <c r="B208967" s="76"/>
      <c r="C208967" s="75"/>
    </row>
    <row r="208968" spans="2:3" x14ac:dyDescent="0.25">
      <c r="B208968" s="76"/>
      <c r="C208968" s="75"/>
    </row>
    <row r="208969" spans="2:3" x14ac:dyDescent="0.25">
      <c r="B208969" s="76"/>
      <c r="C208969" s="75"/>
    </row>
    <row r="209079" spans="2:3" x14ac:dyDescent="0.25">
      <c r="B209079" s="76"/>
      <c r="C209079" s="75"/>
    </row>
    <row r="209080" spans="2:3" x14ac:dyDescent="0.25">
      <c r="B209080" s="76"/>
      <c r="C209080" s="75"/>
    </row>
    <row r="209081" spans="2:3" x14ac:dyDescent="0.25">
      <c r="B209081" s="76"/>
      <c r="C209081" s="75"/>
    </row>
    <row r="209082" spans="2:3" x14ac:dyDescent="0.25">
      <c r="B209082" s="76"/>
      <c r="C209082" s="75"/>
    </row>
    <row r="209083" spans="2:3" x14ac:dyDescent="0.25">
      <c r="B209083" s="76"/>
      <c r="C209083" s="75"/>
    </row>
    <row r="209084" spans="2:3" x14ac:dyDescent="0.25">
      <c r="B209084" s="76"/>
      <c r="C209084" s="75"/>
    </row>
    <row r="209085" spans="2:3" x14ac:dyDescent="0.25">
      <c r="B209085" s="76"/>
      <c r="C209085" s="75"/>
    </row>
    <row r="209086" spans="2:3" x14ac:dyDescent="0.25">
      <c r="B209086" s="76"/>
      <c r="C209086" s="75"/>
    </row>
    <row r="209087" spans="2:3" x14ac:dyDescent="0.25">
      <c r="B209087" s="76"/>
      <c r="C209087" s="75"/>
    </row>
    <row r="209088" spans="2:3" x14ac:dyDescent="0.25">
      <c r="B209088" s="76"/>
      <c r="C209088" s="75"/>
    </row>
    <row r="209089" spans="2:3" x14ac:dyDescent="0.25">
      <c r="B209089" s="76"/>
      <c r="C209089" s="75"/>
    </row>
    <row r="209090" spans="2:3" x14ac:dyDescent="0.25">
      <c r="B209090" s="76"/>
      <c r="C209090" s="75"/>
    </row>
    <row r="209091" spans="2:3" x14ac:dyDescent="0.25">
      <c r="B209091" s="76"/>
      <c r="C209091" s="75"/>
    </row>
    <row r="209201" spans="2:3" x14ac:dyDescent="0.25">
      <c r="B209201" s="76"/>
      <c r="C209201" s="75"/>
    </row>
    <row r="209202" spans="2:3" x14ac:dyDescent="0.25">
      <c r="B209202" s="76"/>
      <c r="C209202" s="75"/>
    </row>
    <row r="209203" spans="2:3" x14ac:dyDescent="0.25">
      <c r="B209203" s="76"/>
      <c r="C209203" s="75"/>
    </row>
    <row r="209204" spans="2:3" x14ac:dyDescent="0.25">
      <c r="B209204" s="76"/>
      <c r="C209204" s="75"/>
    </row>
    <row r="209205" spans="2:3" x14ac:dyDescent="0.25">
      <c r="B209205" s="76"/>
      <c r="C209205" s="75"/>
    </row>
    <row r="209206" spans="2:3" x14ac:dyDescent="0.25">
      <c r="B209206" s="76"/>
      <c r="C209206" s="75"/>
    </row>
    <row r="209207" spans="2:3" x14ac:dyDescent="0.25">
      <c r="B209207" s="76"/>
      <c r="C209207" s="75"/>
    </row>
    <row r="209208" spans="2:3" x14ac:dyDescent="0.25">
      <c r="B209208" s="76"/>
      <c r="C209208" s="75"/>
    </row>
    <row r="209209" spans="2:3" x14ac:dyDescent="0.25">
      <c r="B209209" s="76"/>
      <c r="C209209" s="75"/>
    </row>
    <row r="209210" spans="2:3" x14ac:dyDescent="0.25">
      <c r="B209210" s="76"/>
      <c r="C209210" s="75"/>
    </row>
    <row r="209211" spans="2:3" x14ac:dyDescent="0.25">
      <c r="B209211" s="76"/>
      <c r="C209211" s="75"/>
    </row>
    <row r="209212" spans="2:3" x14ac:dyDescent="0.25">
      <c r="B209212" s="76"/>
      <c r="C209212" s="75"/>
    </row>
    <row r="209213" spans="2:3" x14ac:dyDescent="0.25">
      <c r="B209213" s="76"/>
      <c r="C209213" s="75"/>
    </row>
    <row r="209323" spans="2:3" x14ac:dyDescent="0.25">
      <c r="B209323" s="76"/>
      <c r="C209323" s="75"/>
    </row>
    <row r="209324" spans="2:3" x14ac:dyDescent="0.25">
      <c r="B209324" s="76"/>
      <c r="C209324" s="75"/>
    </row>
    <row r="209325" spans="2:3" x14ac:dyDescent="0.25">
      <c r="B209325" s="76"/>
      <c r="C209325" s="75"/>
    </row>
    <row r="209326" spans="2:3" x14ac:dyDescent="0.25">
      <c r="B209326" s="76"/>
      <c r="C209326" s="75"/>
    </row>
    <row r="209327" spans="2:3" x14ac:dyDescent="0.25">
      <c r="B209327" s="76"/>
      <c r="C209327" s="75"/>
    </row>
    <row r="209328" spans="2:3" x14ac:dyDescent="0.25">
      <c r="B209328" s="76"/>
      <c r="C209328" s="75"/>
    </row>
    <row r="209329" spans="2:3" x14ac:dyDescent="0.25">
      <c r="B209329" s="76"/>
      <c r="C209329" s="75"/>
    </row>
    <row r="209330" spans="2:3" x14ac:dyDescent="0.25">
      <c r="B209330" s="76"/>
      <c r="C209330" s="75"/>
    </row>
    <row r="209331" spans="2:3" x14ac:dyDescent="0.25">
      <c r="B209331" s="76"/>
      <c r="C209331" s="75"/>
    </row>
    <row r="209332" spans="2:3" x14ac:dyDescent="0.25">
      <c r="B209332" s="76"/>
      <c r="C209332" s="75"/>
    </row>
    <row r="209333" spans="2:3" x14ac:dyDescent="0.25">
      <c r="B209333" s="76"/>
      <c r="C209333" s="75"/>
    </row>
    <row r="209334" spans="2:3" x14ac:dyDescent="0.25">
      <c r="B209334" s="76"/>
      <c r="C209334" s="75"/>
    </row>
    <row r="209335" spans="2:3" x14ac:dyDescent="0.25">
      <c r="B209335" s="76"/>
      <c r="C209335" s="75"/>
    </row>
    <row r="209445" spans="2:3" x14ac:dyDescent="0.25">
      <c r="B209445" s="76"/>
      <c r="C209445" s="75"/>
    </row>
    <row r="209446" spans="2:3" x14ac:dyDescent="0.25">
      <c r="B209446" s="76"/>
      <c r="C209446" s="75"/>
    </row>
    <row r="209447" spans="2:3" x14ac:dyDescent="0.25">
      <c r="B209447" s="76"/>
      <c r="C209447" s="75"/>
    </row>
    <row r="209448" spans="2:3" x14ac:dyDescent="0.25">
      <c r="B209448" s="76"/>
      <c r="C209448" s="75"/>
    </row>
    <row r="209449" spans="2:3" x14ac:dyDescent="0.25">
      <c r="B209449" s="76"/>
      <c r="C209449" s="75"/>
    </row>
    <row r="209450" spans="2:3" x14ac:dyDescent="0.25">
      <c r="B209450" s="76"/>
      <c r="C209450" s="75"/>
    </row>
    <row r="209451" spans="2:3" x14ac:dyDescent="0.25">
      <c r="B209451" s="76"/>
      <c r="C209451" s="75"/>
    </row>
    <row r="209452" spans="2:3" x14ac:dyDescent="0.25">
      <c r="B209452" s="76"/>
      <c r="C209452" s="75"/>
    </row>
    <row r="209453" spans="2:3" x14ac:dyDescent="0.25">
      <c r="B209453" s="76"/>
      <c r="C209453" s="75"/>
    </row>
    <row r="209454" spans="2:3" x14ac:dyDescent="0.25">
      <c r="B209454" s="76"/>
      <c r="C209454" s="75"/>
    </row>
    <row r="209455" spans="2:3" x14ac:dyDescent="0.25">
      <c r="B209455" s="76"/>
      <c r="C209455" s="75"/>
    </row>
    <row r="209456" spans="2:3" x14ac:dyDescent="0.25">
      <c r="B209456" s="76"/>
      <c r="C209456" s="75"/>
    </row>
    <row r="209457" spans="2:3" x14ac:dyDescent="0.25">
      <c r="B209457" s="76"/>
      <c r="C209457" s="75"/>
    </row>
    <row r="209567" spans="2:3" x14ac:dyDescent="0.25">
      <c r="B209567" s="76"/>
      <c r="C209567" s="75"/>
    </row>
    <row r="209568" spans="2:3" x14ac:dyDescent="0.25">
      <c r="B209568" s="76"/>
      <c r="C209568" s="75"/>
    </row>
    <row r="209569" spans="2:3" x14ac:dyDescent="0.25">
      <c r="B209569" s="76"/>
      <c r="C209569" s="75"/>
    </row>
    <row r="209570" spans="2:3" x14ac:dyDescent="0.25">
      <c r="B209570" s="76"/>
      <c r="C209570" s="75"/>
    </row>
    <row r="209571" spans="2:3" x14ac:dyDescent="0.25">
      <c r="B209571" s="76"/>
      <c r="C209571" s="75"/>
    </row>
    <row r="209572" spans="2:3" x14ac:dyDescent="0.25">
      <c r="B209572" s="76"/>
      <c r="C209572" s="75"/>
    </row>
    <row r="209573" spans="2:3" x14ac:dyDescent="0.25">
      <c r="B209573" s="76"/>
      <c r="C209573" s="75"/>
    </row>
    <row r="209574" spans="2:3" x14ac:dyDescent="0.25">
      <c r="B209574" s="76"/>
      <c r="C209574" s="75"/>
    </row>
    <row r="209575" spans="2:3" x14ac:dyDescent="0.25">
      <c r="B209575" s="76"/>
      <c r="C209575" s="75"/>
    </row>
    <row r="209576" spans="2:3" x14ac:dyDescent="0.25">
      <c r="B209576" s="76"/>
      <c r="C209576" s="75"/>
    </row>
    <row r="209577" spans="2:3" x14ac:dyDescent="0.25">
      <c r="B209577" s="76"/>
      <c r="C209577" s="75"/>
    </row>
    <row r="209578" spans="2:3" x14ac:dyDescent="0.25">
      <c r="B209578" s="76"/>
      <c r="C209578" s="75"/>
    </row>
    <row r="209579" spans="2:3" x14ac:dyDescent="0.25">
      <c r="B209579" s="76"/>
      <c r="C209579" s="75"/>
    </row>
    <row r="209689" spans="2:3" x14ac:dyDescent="0.25">
      <c r="B209689" s="76"/>
      <c r="C209689" s="75"/>
    </row>
    <row r="209690" spans="2:3" x14ac:dyDescent="0.25">
      <c r="B209690" s="76"/>
      <c r="C209690" s="75"/>
    </row>
    <row r="209691" spans="2:3" x14ac:dyDescent="0.25">
      <c r="B209691" s="76"/>
      <c r="C209691" s="75"/>
    </row>
    <row r="209692" spans="2:3" x14ac:dyDescent="0.25">
      <c r="B209692" s="76"/>
      <c r="C209692" s="75"/>
    </row>
    <row r="209693" spans="2:3" x14ac:dyDescent="0.25">
      <c r="B209693" s="76"/>
      <c r="C209693" s="75"/>
    </row>
    <row r="209694" spans="2:3" x14ac:dyDescent="0.25">
      <c r="B209694" s="76"/>
      <c r="C209694" s="75"/>
    </row>
    <row r="209695" spans="2:3" x14ac:dyDescent="0.25">
      <c r="B209695" s="76"/>
      <c r="C209695" s="75"/>
    </row>
    <row r="209696" spans="2:3" x14ac:dyDescent="0.25">
      <c r="B209696" s="76"/>
      <c r="C209696" s="75"/>
    </row>
    <row r="209697" spans="2:3" x14ac:dyDescent="0.25">
      <c r="B209697" s="76"/>
      <c r="C209697" s="75"/>
    </row>
    <row r="209698" spans="2:3" x14ac:dyDescent="0.25">
      <c r="B209698" s="76"/>
      <c r="C209698" s="75"/>
    </row>
    <row r="209699" spans="2:3" x14ac:dyDescent="0.25">
      <c r="B209699" s="76"/>
      <c r="C209699" s="75"/>
    </row>
    <row r="209700" spans="2:3" x14ac:dyDescent="0.25">
      <c r="B209700" s="76"/>
      <c r="C209700" s="75"/>
    </row>
    <row r="209701" spans="2:3" x14ac:dyDescent="0.25">
      <c r="B209701" s="76"/>
      <c r="C209701" s="75"/>
    </row>
    <row r="209811" spans="2:3" x14ac:dyDescent="0.25">
      <c r="B209811" s="76"/>
      <c r="C209811" s="75"/>
    </row>
    <row r="209812" spans="2:3" x14ac:dyDescent="0.25">
      <c r="B209812" s="76"/>
      <c r="C209812" s="75"/>
    </row>
    <row r="209813" spans="2:3" x14ac:dyDescent="0.25">
      <c r="B209813" s="76"/>
      <c r="C209813" s="75"/>
    </row>
    <row r="209814" spans="2:3" x14ac:dyDescent="0.25">
      <c r="B209814" s="76"/>
      <c r="C209814" s="75"/>
    </row>
    <row r="209815" spans="2:3" x14ac:dyDescent="0.25">
      <c r="B209815" s="76"/>
      <c r="C209815" s="75"/>
    </row>
    <row r="209816" spans="2:3" x14ac:dyDescent="0.25">
      <c r="B209816" s="76"/>
      <c r="C209816" s="75"/>
    </row>
    <row r="209817" spans="2:3" x14ac:dyDescent="0.25">
      <c r="B209817" s="76"/>
      <c r="C209817" s="75"/>
    </row>
    <row r="209818" spans="2:3" x14ac:dyDescent="0.25">
      <c r="B209818" s="76"/>
      <c r="C209818" s="75"/>
    </row>
    <row r="209819" spans="2:3" x14ac:dyDescent="0.25">
      <c r="B209819" s="76"/>
      <c r="C209819" s="75"/>
    </row>
    <row r="209820" spans="2:3" x14ac:dyDescent="0.25">
      <c r="B209820" s="76"/>
      <c r="C209820" s="75"/>
    </row>
    <row r="209821" spans="2:3" x14ac:dyDescent="0.25">
      <c r="B209821" s="76"/>
      <c r="C209821" s="75"/>
    </row>
    <row r="209822" spans="2:3" x14ac:dyDescent="0.25">
      <c r="B209822" s="76"/>
      <c r="C209822" s="75"/>
    </row>
    <row r="209823" spans="2:3" x14ac:dyDescent="0.25">
      <c r="B209823" s="76"/>
      <c r="C209823" s="75"/>
    </row>
    <row r="209933" spans="2:3" x14ac:dyDescent="0.25">
      <c r="B209933" s="76"/>
      <c r="C209933" s="75"/>
    </row>
    <row r="209934" spans="2:3" x14ac:dyDescent="0.25">
      <c r="B209934" s="76"/>
      <c r="C209934" s="75"/>
    </row>
    <row r="209935" spans="2:3" x14ac:dyDescent="0.25">
      <c r="B209935" s="76"/>
      <c r="C209935" s="75"/>
    </row>
    <row r="209936" spans="2:3" x14ac:dyDescent="0.25">
      <c r="B209936" s="76"/>
      <c r="C209936" s="75"/>
    </row>
    <row r="209937" spans="2:3" x14ac:dyDescent="0.25">
      <c r="B209937" s="76"/>
      <c r="C209937" s="75"/>
    </row>
    <row r="209938" spans="2:3" x14ac:dyDescent="0.25">
      <c r="B209938" s="76"/>
      <c r="C209938" s="75"/>
    </row>
    <row r="209939" spans="2:3" x14ac:dyDescent="0.25">
      <c r="B209939" s="76"/>
      <c r="C209939" s="75"/>
    </row>
    <row r="209940" spans="2:3" x14ac:dyDescent="0.25">
      <c r="B209940" s="76"/>
      <c r="C209940" s="75"/>
    </row>
    <row r="209941" spans="2:3" x14ac:dyDescent="0.25">
      <c r="B209941" s="76"/>
      <c r="C209941" s="75"/>
    </row>
    <row r="209942" spans="2:3" x14ac:dyDescent="0.25">
      <c r="B209942" s="76"/>
      <c r="C209942" s="75"/>
    </row>
    <row r="209943" spans="2:3" x14ac:dyDescent="0.25">
      <c r="B209943" s="76"/>
      <c r="C209943" s="75"/>
    </row>
    <row r="209944" spans="2:3" x14ac:dyDescent="0.25">
      <c r="B209944" s="76"/>
      <c r="C209944" s="75"/>
    </row>
    <row r="209945" spans="2:3" x14ac:dyDescent="0.25">
      <c r="B209945" s="76"/>
      <c r="C209945" s="75"/>
    </row>
    <row r="210055" spans="2:3" x14ac:dyDescent="0.25">
      <c r="B210055" s="76"/>
      <c r="C210055" s="75"/>
    </row>
    <row r="210056" spans="2:3" x14ac:dyDescent="0.25">
      <c r="B210056" s="76"/>
      <c r="C210056" s="75"/>
    </row>
    <row r="210057" spans="2:3" x14ac:dyDescent="0.25">
      <c r="B210057" s="76"/>
      <c r="C210057" s="75"/>
    </row>
    <row r="210058" spans="2:3" x14ac:dyDescent="0.25">
      <c r="B210058" s="76"/>
      <c r="C210058" s="75"/>
    </row>
    <row r="210059" spans="2:3" x14ac:dyDescent="0.25">
      <c r="B210059" s="76"/>
      <c r="C210059" s="75"/>
    </row>
    <row r="210060" spans="2:3" x14ac:dyDescent="0.25">
      <c r="B210060" s="76"/>
      <c r="C210060" s="75"/>
    </row>
    <row r="210061" spans="2:3" x14ac:dyDescent="0.25">
      <c r="B210061" s="76"/>
      <c r="C210061" s="75"/>
    </row>
    <row r="210062" spans="2:3" x14ac:dyDescent="0.25">
      <c r="B210062" s="76"/>
      <c r="C210062" s="75"/>
    </row>
    <row r="210063" spans="2:3" x14ac:dyDescent="0.25">
      <c r="B210063" s="76"/>
      <c r="C210063" s="75"/>
    </row>
    <row r="210064" spans="2:3" x14ac:dyDescent="0.25">
      <c r="B210064" s="76"/>
      <c r="C210064" s="75"/>
    </row>
    <row r="210065" spans="2:3" x14ac:dyDescent="0.25">
      <c r="B210065" s="76"/>
      <c r="C210065" s="75"/>
    </row>
    <row r="210066" spans="2:3" x14ac:dyDescent="0.25">
      <c r="B210066" s="76"/>
      <c r="C210066" s="75"/>
    </row>
    <row r="210067" spans="2:3" x14ac:dyDescent="0.25">
      <c r="B210067" s="76"/>
      <c r="C210067" s="75"/>
    </row>
    <row r="210177" spans="2:3" x14ac:dyDescent="0.25">
      <c r="B210177" s="76"/>
      <c r="C210177" s="75"/>
    </row>
    <row r="210178" spans="2:3" x14ac:dyDescent="0.25">
      <c r="B210178" s="76"/>
      <c r="C210178" s="75"/>
    </row>
    <row r="210179" spans="2:3" x14ac:dyDescent="0.25">
      <c r="B210179" s="76"/>
      <c r="C210179" s="75"/>
    </row>
    <row r="210180" spans="2:3" x14ac:dyDescent="0.25">
      <c r="B210180" s="76"/>
      <c r="C210180" s="75"/>
    </row>
    <row r="210181" spans="2:3" x14ac:dyDescent="0.25">
      <c r="B210181" s="76"/>
      <c r="C210181" s="75"/>
    </row>
    <row r="210182" spans="2:3" x14ac:dyDescent="0.25">
      <c r="B210182" s="76"/>
      <c r="C210182" s="75"/>
    </row>
    <row r="210183" spans="2:3" x14ac:dyDescent="0.25">
      <c r="B210183" s="76"/>
      <c r="C210183" s="75"/>
    </row>
    <row r="210184" spans="2:3" x14ac:dyDescent="0.25">
      <c r="B210184" s="76"/>
      <c r="C210184" s="75"/>
    </row>
    <row r="210185" spans="2:3" x14ac:dyDescent="0.25">
      <c r="B210185" s="76"/>
      <c r="C210185" s="75"/>
    </row>
    <row r="210186" spans="2:3" x14ac:dyDescent="0.25">
      <c r="B210186" s="76"/>
      <c r="C210186" s="75"/>
    </row>
    <row r="210187" spans="2:3" x14ac:dyDescent="0.25">
      <c r="B210187" s="76"/>
      <c r="C210187" s="75"/>
    </row>
    <row r="210188" spans="2:3" x14ac:dyDescent="0.25">
      <c r="B210188" s="76"/>
      <c r="C210188" s="75"/>
    </row>
    <row r="210189" spans="2:3" x14ac:dyDescent="0.25">
      <c r="B210189" s="76"/>
      <c r="C210189" s="75"/>
    </row>
    <row r="210299" spans="2:3" x14ac:dyDescent="0.25">
      <c r="B210299" s="76"/>
      <c r="C210299" s="75"/>
    </row>
    <row r="210300" spans="2:3" x14ac:dyDescent="0.25">
      <c r="B210300" s="76"/>
      <c r="C210300" s="75"/>
    </row>
    <row r="210301" spans="2:3" x14ac:dyDescent="0.25">
      <c r="B210301" s="76"/>
      <c r="C210301" s="75"/>
    </row>
    <row r="210302" spans="2:3" x14ac:dyDescent="0.25">
      <c r="B210302" s="76"/>
      <c r="C210302" s="75"/>
    </row>
    <row r="210303" spans="2:3" x14ac:dyDescent="0.25">
      <c r="B210303" s="76"/>
      <c r="C210303" s="75"/>
    </row>
    <row r="210304" spans="2:3" x14ac:dyDescent="0.25">
      <c r="B210304" s="76"/>
      <c r="C210304" s="75"/>
    </row>
    <row r="210305" spans="2:3" x14ac:dyDescent="0.25">
      <c r="B210305" s="76"/>
      <c r="C210305" s="75"/>
    </row>
    <row r="210306" spans="2:3" x14ac:dyDescent="0.25">
      <c r="B210306" s="76"/>
      <c r="C210306" s="75"/>
    </row>
    <row r="210307" spans="2:3" x14ac:dyDescent="0.25">
      <c r="B210307" s="76"/>
      <c r="C210307" s="75"/>
    </row>
    <row r="210308" spans="2:3" x14ac:dyDescent="0.25">
      <c r="B210308" s="76"/>
      <c r="C210308" s="75"/>
    </row>
    <row r="210309" spans="2:3" x14ac:dyDescent="0.25">
      <c r="B210309" s="76"/>
      <c r="C210309" s="75"/>
    </row>
    <row r="210310" spans="2:3" x14ac:dyDescent="0.25">
      <c r="B210310" s="76"/>
      <c r="C210310" s="75"/>
    </row>
    <row r="210311" spans="2:3" x14ac:dyDescent="0.25">
      <c r="B210311" s="76"/>
      <c r="C210311" s="75"/>
    </row>
    <row r="210421" spans="2:3" x14ac:dyDescent="0.25">
      <c r="B210421" s="76"/>
      <c r="C210421" s="75"/>
    </row>
    <row r="210422" spans="2:3" x14ac:dyDescent="0.25">
      <c r="B210422" s="76"/>
      <c r="C210422" s="75"/>
    </row>
    <row r="210423" spans="2:3" x14ac:dyDescent="0.25">
      <c r="B210423" s="76"/>
      <c r="C210423" s="75"/>
    </row>
    <row r="210424" spans="2:3" x14ac:dyDescent="0.25">
      <c r="B210424" s="76"/>
      <c r="C210424" s="75"/>
    </row>
    <row r="210425" spans="2:3" x14ac:dyDescent="0.25">
      <c r="B210425" s="76"/>
      <c r="C210425" s="75"/>
    </row>
    <row r="210426" spans="2:3" x14ac:dyDescent="0.25">
      <c r="B210426" s="76"/>
      <c r="C210426" s="75"/>
    </row>
    <row r="210427" spans="2:3" x14ac:dyDescent="0.25">
      <c r="B210427" s="76"/>
      <c r="C210427" s="75"/>
    </row>
    <row r="210428" spans="2:3" x14ac:dyDescent="0.25">
      <c r="B210428" s="76"/>
      <c r="C210428" s="75"/>
    </row>
    <row r="210429" spans="2:3" x14ac:dyDescent="0.25">
      <c r="B210429" s="76"/>
      <c r="C210429" s="75"/>
    </row>
    <row r="210430" spans="2:3" x14ac:dyDescent="0.25">
      <c r="B210430" s="76"/>
      <c r="C210430" s="75"/>
    </row>
    <row r="210431" spans="2:3" x14ac:dyDescent="0.25">
      <c r="B210431" s="76"/>
      <c r="C210431" s="75"/>
    </row>
    <row r="210432" spans="2:3" x14ac:dyDescent="0.25">
      <c r="B210432" s="76"/>
      <c r="C210432" s="75"/>
    </row>
    <row r="210433" spans="2:3" x14ac:dyDescent="0.25">
      <c r="B210433" s="76"/>
      <c r="C210433" s="75"/>
    </row>
    <row r="210543" spans="2:3" x14ac:dyDescent="0.25">
      <c r="B210543" s="76"/>
      <c r="C210543" s="75"/>
    </row>
    <row r="210544" spans="2:3" x14ac:dyDescent="0.25">
      <c r="B210544" s="76"/>
      <c r="C210544" s="75"/>
    </row>
    <row r="210545" spans="2:3" x14ac:dyDescent="0.25">
      <c r="B210545" s="76"/>
      <c r="C210545" s="75"/>
    </row>
    <row r="210546" spans="2:3" x14ac:dyDescent="0.25">
      <c r="B210546" s="76"/>
      <c r="C210546" s="75"/>
    </row>
    <row r="210547" spans="2:3" x14ac:dyDescent="0.25">
      <c r="B210547" s="76"/>
      <c r="C210547" s="75"/>
    </row>
    <row r="210548" spans="2:3" x14ac:dyDescent="0.25">
      <c r="B210548" s="76"/>
      <c r="C210548" s="75"/>
    </row>
    <row r="210549" spans="2:3" x14ac:dyDescent="0.25">
      <c r="B210549" s="76"/>
      <c r="C210549" s="75"/>
    </row>
    <row r="210550" spans="2:3" x14ac:dyDescent="0.25">
      <c r="B210550" s="76"/>
      <c r="C210550" s="75"/>
    </row>
    <row r="210551" spans="2:3" x14ac:dyDescent="0.25">
      <c r="B210551" s="76"/>
      <c r="C210551" s="75"/>
    </row>
    <row r="210552" spans="2:3" x14ac:dyDescent="0.25">
      <c r="B210552" s="76"/>
      <c r="C210552" s="75"/>
    </row>
    <row r="210553" spans="2:3" x14ac:dyDescent="0.25">
      <c r="B210553" s="76"/>
      <c r="C210553" s="75"/>
    </row>
    <row r="210554" spans="2:3" x14ac:dyDescent="0.25">
      <c r="B210554" s="76"/>
      <c r="C210554" s="75"/>
    </row>
    <row r="210555" spans="2:3" x14ac:dyDescent="0.25">
      <c r="B210555" s="76"/>
      <c r="C210555" s="75"/>
    </row>
    <row r="210665" spans="2:3" x14ac:dyDescent="0.25">
      <c r="B210665" s="76"/>
      <c r="C210665" s="75"/>
    </row>
    <row r="210666" spans="2:3" x14ac:dyDescent="0.25">
      <c r="B210666" s="76"/>
      <c r="C210666" s="75"/>
    </row>
    <row r="210667" spans="2:3" x14ac:dyDescent="0.25">
      <c r="B210667" s="76"/>
      <c r="C210667" s="75"/>
    </row>
    <row r="210668" spans="2:3" x14ac:dyDescent="0.25">
      <c r="B210668" s="76"/>
      <c r="C210668" s="75"/>
    </row>
    <row r="210669" spans="2:3" x14ac:dyDescent="0.25">
      <c r="B210669" s="76"/>
      <c r="C210669" s="75"/>
    </row>
    <row r="210670" spans="2:3" x14ac:dyDescent="0.25">
      <c r="B210670" s="76"/>
      <c r="C210670" s="75"/>
    </row>
    <row r="210671" spans="2:3" x14ac:dyDescent="0.25">
      <c r="B210671" s="76"/>
      <c r="C210671" s="75"/>
    </row>
    <row r="210672" spans="2:3" x14ac:dyDescent="0.25">
      <c r="B210672" s="76"/>
      <c r="C210672" s="75"/>
    </row>
    <row r="210673" spans="2:3" x14ac:dyDescent="0.25">
      <c r="B210673" s="76"/>
      <c r="C210673" s="75"/>
    </row>
    <row r="210674" spans="2:3" x14ac:dyDescent="0.25">
      <c r="B210674" s="76"/>
      <c r="C210674" s="75"/>
    </row>
    <row r="210675" spans="2:3" x14ac:dyDescent="0.25">
      <c r="B210675" s="76"/>
      <c r="C210675" s="75"/>
    </row>
    <row r="210676" spans="2:3" x14ac:dyDescent="0.25">
      <c r="B210676" s="76"/>
      <c r="C210676" s="75"/>
    </row>
    <row r="210677" spans="2:3" x14ac:dyDescent="0.25">
      <c r="B210677" s="76"/>
      <c r="C210677" s="75"/>
    </row>
    <row r="210787" spans="2:3" x14ac:dyDescent="0.25">
      <c r="B210787" s="76"/>
      <c r="C210787" s="75"/>
    </row>
    <row r="210788" spans="2:3" x14ac:dyDescent="0.25">
      <c r="B210788" s="76"/>
      <c r="C210788" s="75"/>
    </row>
    <row r="210789" spans="2:3" x14ac:dyDescent="0.25">
      <c r="B210789" s="76"/>
      <c r="C210789" s="75"/>
    </row>
    <row r="210790" spans="2:3" x14ac:dyDescent="0.25">
      <c r="B210790" s="76"/>
      <c r="C210790" s="75"/>
    </row>
    <row r="210791" spans="2:3" x14ac:dyDescent="0.25">
      <c r="B210791" s="76"/>
      <c r="C210791" s="75"/>
    </row>
    <row r="210792" spans="2:3" x14ac:dyDescent="0.25">
      <c r="B210792" s="76"/>
      <c r="C210792" s="75"/>
    </row>
    <row r="210793" spans="2:3" x14ac:dyDescent="0.25">
      <c r="B210793" s="76"/>
      <c r="C210793" s="75"/>
    </row>
    <row r="210794" spans="2:3" x14ac:dyDescent="0.25">
      <c r="B210794" s="76"/>
      <c r="C210794" s="75"/>
    </row>
    <row r="210795" spans="2:3" x14ac:dyDescent="0.25">
      <c r="B210795" s="76"/>
      <c r="C210795" s="75"/>
    </row>
    <row r="210796" spans="2:3" x14ac:dyDescent="0.25">
      <c r="B210796" s="76"/>
      <c r="C210796" s="75"/>
    </row>
    <row r="210797" spans="2:3" x14ac:dyDescent="0.25">
      <c r="B210797" s="76"/>
      <c r="C210797" s="75"/>
    </row>
    <row r="210798" spans="2:3" x14ac:dyDescent="0.25">
      <c r="B210798" s="76"/>
      <c r="C210798" s="75"/>
    </row>
    <row r="210799" spans="2:3" x14ac:dyDescent="0.25">
      <c r="B210799" s="76"/>
      <c r="C210799" s="75"/>
    </row>
    <row r="210909" spans="2:3" x14ac:dyDescent="0.25">
      <c r="B210909" s="76"/>
      <c r="C210909" s="75"/>
    </row>
    <row r="210910" spans="2:3" x14ac:dyDescent="0.25">
      <c r="B210910" s="76"/>
      <c r="C210910" s="75"/>
    </row>
    <row r="210911" spans="2:3" x14ac:dyDescent="0.25">
      <c r="B210911" s="76"/>
      <c r="C210911" s="75"/>
    </row>
    <row r="210912" spans="2:3" x14ac:dyDescent="0.25">
      <c r="B210912" s="76"/>
      <c r="C210912" s="75"/>
    </row>
    <row r="210913" spans="2:3" x14ac:dyDescent="0.25">
      <c r="B210913" s="76"/>
      <c r="C210913" s="75"/>
    </row>
    <row r="210914" spans="2:3" x14ac:dyDescent="0.25">
      <c r="B210914" s="76"/>
      <c r="C210914" s="75"/>
    </row>
    <row r="210915" spans="2:3" x14ac:dyDescent="0.25">
      <c r="B210915" s="76"/>
      <c r="C210915" s="75"/>
    </row>
    <row r="210916" spans="2:3" x14ac:dyDescent="0.25">
      <c r="B210916" s="76"/>
      <c r="C210916" s="75"/>
    </row>
    <row r="210917" spans="2:3" x14ac:dyDescent="0.25">
      <c r="B210917" s="76"/>
      <c r="C210917" s="75"/>
    </row>
    <row r="210918" spans="2:3" x14ac:dyDescent="0.25">
      <c r="B210918" s="76"/>
      <c r="C210918" s="75"/>
    </row>
    <row r="210919" spans="2:3" x14ac:dyDescent="0.25">
      <c r="B210919" s="76"/>
      <c r="C210919" s="75"/>
    </row>
    <row r="210920" spans="2:3" x14ac:dyDescent="0.25">
      <c r="B210920" s="76"/>
      <c r="C210920" s="75"/>
    </row>
    <row r="210921" spans="2:3" x14ac:dyDescent="0.25">
      <c r="B210921" s="76"/>
      <c r="C210921" s="75"/>
    </row>
    <row r="211031" spans="2:3" x14ac:dyDescent="0.25">
      <c r="B211031" s="76"/>
      <c r="C211031" s="75"/>
    </row>
    <row r="211032" spans="2:3" x14ac:dyDescent="0.25">
      <c r="B211032" s="76"/>
      <c r="C211032" s="75"/>
    </row>
    <row r="211033" spans="2:3" x14ac:dyDescent="0.25">
      <c r="B211033" s="76"/>
      <c r="C211033" s="75"/>
    </row>
    <row r="211034" spans="2:3" x14ac:dyDescent="0.25">
      <c r="B211034" s="76"/>
      <c r="C211034" s="75"/>
    </row>
    <row r="211035" spans="2:3" x14ac:dyDescent="0.25">
      <c r="B211035" s="76"/>
      <c r="C211035" s="75"/>
    </row>
    <row r="211036" spans="2:3" x14ac:dyDescent="0.25">
      <c r="B211036" s="76"/>
      <c r="C211036" s="75"/>
    </row>
    <row r="211037" spans="2:3" x14ac:dyDescent="0.25">
      <c r="B211037" s="76"/>
      <c r="C211037" s="75"/>
    </row>
    <row r="211038" spans="2:3" x14ac:dyDescent="0.25">
      <c r="B211038" s="76"/>
      <c r="C211038" s="75"/>
    </row>
    <row r="211039" spans="2:3" x14ac:dyDescent="0.25">
      <c r="B211039" s="76"/>
      <c r="C211039" s="75"/>
    </row>
    <row r="211040" spans="2:3" x14ac:dyDescent="0.25">
      <c r="B211040" s="76"/>
      <c r="C211040" s="75"/>
    </row>
    <row r="211041" spans="2:3" x14ac:dyDescent="0.25">
      <c r="B211041" s="76"/>
      <c r="C211041" s="75"/>
    </row>
    <row r="211042" spans="2:3" x14ac:dyDescent="0.25">
      <c r="B211042" s="76"/>
      <c r="C211042" s="75"/>
    </row>
    <row r="211043" spans="2:3" x14ac:dyDescent="0.25">
      <c r="B211043" s="76"/>
      <c r="C211043" s="75"/>
    </row>
    <row r="211153" spans="2:3" x14ac:dyDescent="0.25">
      <c r="B211153" s="76"/>
      <c r="C211153" s="75"/>
    </row>
    <row r="211154" spans="2:3" x14ac:dyDescent="0.25">
      <c r="B211154" s="76"/>
      <c r="C211154" s="75"/>
    </row>
    <row r="211155" spans="2:3" x14ac:dyDescent="0.25">
      <c r="B211155" s="76"/>
      <c r="C211155" s="75"/>
    </row>
    <row r="211156" spans="2:3" x14ac:dyDescent="0.25">
      <c r="B211156" s="76"/>
      <c r="C211156" s="75"/>
    </row>
    <row r="211157" spans="2:3" x14ac:dyDescent="0.25">
      <c r="B211157" s="76"/>
      <c r="C211157" s="75"/>
    </row>
    <row r="211158" spans="2:3" x14ac:dyDescent="0.25">
      <c r="B211158" s="76"/>
      <c r="C211158" s="75"/>
    </row>
    <row r="211159" spans="2:3" x14ac:dyDescent="0.25">
      <c r="B211159" s="76"/>
      <c r="C211159" s="75"/>
    </row>
    <row r="211160" spans="2:3" x14ac:dyDescent="0.25">
      <c r="B211160" s="76"/>
      <c r="C211160" s="75"/>
    </row>
    <row r="211161" spans="2:3" x14ac:dyDescent="0.25">
      <c r="B211161" s="76"/>
      <c r="C211161" s="75"/>
    </row>
    <row r="211162" spans="2:3" x14ac:dyDescent="0.25">
      <c r="B211162" s="76"/>
      <c r="C211162" s="75"/>
    </row>
    <row r="211163" spans="2:3" x14ac:dyDescent="0.25">
      <c r="B211163" s="76"/>
      <c r="C211163" s="75"/>
    </row>
    <row r="211164" spans="2:3" x14ac:dyDescent="0.25">
      <c r="B211164" s="76"/>
      <c r="C211164" s="75"/>
    </row>
    <row r="211165" spans="2:3" x14ac:dyDescent="0.25">
      <c r="B211165" s="76"/>
      <c r="C211165" s="75"/>
    </row>
    <row r="211275" spans="2:3" x14ac:dyDescent="0.25">
      <c r="B211275" s="76"/>
      <c r="C211275" s="75"/>
    </row>
    <row r="211276" spans="2:3" x14ac:dyDescent="0.25">
      <c r="B211276" s="76"/>
      <c r="C211276" s="75"/>
    </row>
    <row r="211277" spans="2:3" x14ac:dyDescent="0.25">
      <c r="B211277" s="76"/>
      <c r="C211277" s="75"/>
    </row>
    <row r="211278" spans="2:3" x14ac:dyDescent="0.25">
      <c r="B211278" s="76"/>
      <c r="C211278" s="75"/>
    </row>
    <row r="211279" spans="2:3" x14ac:dyDescent="0.25">
      <c r="B211279" s="76"/>
      <c r="C211279" s="75"/>
    </row>
    <row r="211280" spans="2:3" x14ac:dyDescent="0.25">
      <c r="B211280" s="76"/>
      <c r="C211280" s="75"/>
    </row>
    <row r="211281" spans="2:3" x14ac:dyDescent="0.25">
      <c r="B211281" s="76"/>
      <c r="C211281" s="75"/>
    </row>
    <row r="211282" spans="2:3" x14ac:dyDescent="0.25">
      <c r="B211282" s="76"/>
      <c r="C211282" s="75"/>
    </row>
    <row r="211283" spans="2:3" x14ac:dyDescent="0.25">
      <c r="B211283" s="76"/>
      <c r="C211283" s="75"/>
    </row>
    <row r="211284" spans="2:3" x14ac:dyDescent="0.25">
      <c r="B211284" s="76"/>
      <c r="C211284" s="75"/>
    </row>
    <row r="211285" spans="2:3" x14ac:dyDescent="0.25">
      <c r="B211285" s="76"/>
      <c r="C211285" s="75"/>
    </row>
    <row r="211286" spans="2:3" x14ac:dyDescent="0.25">
      <c r="B211286" s="76"/>
      <c r="C211286" s="75"/>
    </row>
    <row r="211287" spans="2:3" x14ac:dyDescent="0.25">
      <c r="B211287" s="76"/>
      <c r="C211287" s="75"/>
    </row>
    <row r="211397" spans="2:3" x14ac:dyDescent="0.25">
      <c r="B211397" s="76"/>
      <c r="C211397" s="75"/>
    </row>
    <row r="211398" spans="2:3" x14ac:dyDescent="0.25">
      <c r="B211398" s="76"/>
      <c r="C211398" s="75"/>
    </row>
    <row r="211399" spans="2:3" x14ac:dyDescent="0.25">
      <c r="B211399" s="76"/>
      <c r="C211399" s="75"/>
    </row>
    <row r="211400" spans="2:3" x14ac:dyDescent="0.25">
      <c r="B211400" s="76"/>
      <c r="C211400" s="75"/>
    </row>
    <row r="211401" spans="2:3" x14ac:dyDescent="0.25">
      <c r="B211401" s="76"/>
      <c r="C211401" s="75"/>
    </row>
    <row r="211402" spans="2:3" x14ac:dyDescent="0.25">
      <c r="B211402" s="76"/>
      <c r="C211402" s="75"/>
    </row>
    <row r="211403" spans="2:3" x14ac:dyDescent="0.25">
      <c r="B211403" s="76"/>
      <c r="C211403" s="75"/>
    </row>
    <row r="211404" spans="2:3" x14ac:dyDescent="0.25">
      <c r="B211404" s="76"/>
      <c r="C211404" s="75"/>
    </row>
    <row r="211405" spans="2:3" x14ac:dyDescent="0.25">
      <c r="B211405" s="76"/>
      <c r="C211405" s="75"/>
    </row>
    <row r="211406" spans="2:3" x14ac:dyDescent="0.25">
      <c r="B211406" s="76"/>
      <c r="C211406" s="75"/>
    </row>
    <row r="211407" spans="2:3" x14ac:dyDescent="0.25">
      <c r="B211407" s="76"/>
      <c r="C211407" s="75"/>
    </row>
    <row r="211408" spans="2:3" x14ac:dyDescent="0.25">
      <c r="B211408" s="76"/>
      <c r="C211408" s="75"/>
    </row>
    <row r="211409" spans="2:3" x14ac:dyDescent="0.25">
      <c r="B211409" s="76"/>
      <c r="C211409" s="75"/>
    </row>
    <row r="211519" spans="2:3" x14ac:dyDescent="0.25">
      <c r="B211519" s="76"/>
      <c r="C211519" s="75"/>
    </row>
    <row r="211520" spans="2:3" x14ac:dyDescent="0.25">
      <c r="B211520" s="76"/>
      <c r="C211520" s="75"/>
    </row>
    <row r="211521" spans="2:3" x14ac:dyDescent="0.25">
      <c r="B211521" s="76"/>
      <c r="C211521" s="75"/>
    </row>
    <row r="211522" spans="2:3" x14ac:dyDescent="0.25">
      <c r="B211522" s="76"/>
      <c r="C211522" s="75"/>
    </row>
    <row r="211523" spans="2:3" x14ac:dyDescent="0.25">
      <c r="B211523" s="76"/>
      <c r="C211523" s="75"/>
    </row>
    <row r="211524" spans="2:3" x14ac:dyDescent="0.25">
      <c r="B211524" s="76"/>
      <c r="C211524" s="75"/>
    </row>
    <row r="211525" spans="2:3" x14ac:dyDescent="0.25">
      <c r="B211525" s="76"/>
      <c r="C211525" s="75"/>
    </row>
    <row r="211526" spans="2:3" x14ac:dyDescent="0.25">
      <c r="B211526" s="76"/>
      <c r="C211526" s="75"/>
    </row>
    <row r="211527" spans="2:3" x14ac:dyDescent="0.25">
      <c r="B211527" s="76"/>
      <c r="C211527" s="75"/>
    </row>
    <row r="211528" spans="2:3" x14ac:dyDescent="0.25">
      <c r="B211528" s="76"/>
      <c r="C211528" s="75"/>
    </row>
    <row r="211529" spans="2:3" x14ac:dyDescent="0.25">
      <c r="B211529" s="76"/>
      <c r="C211529" s="75"/>
    </row>
    <row r="211530" spans="2:3" x14ac:dyDescent="0.25">
      <c r="B211530" s="76"/>
      <c r="C211530" s="75"/>
    </row>
    <row r="211531" spans="2:3" x14ac:dyDescent="0.25">
      <c r="B211531" s="76"/>
      <c r="C211531" s="75"/>
    </row>
    <row r="211641" spans="2:3" x14ac:dyDescent="0.25">
      <c r="B211641" s="76"/>
      <c r="C211641" s="75"/>
    </row>
    <row r="211642" spans="2:3" x14ac:dyDescent="0.25">
      <c r="B211642" s="76"/>
      <c r="C211642" s="75"/>
    </row>
    <row r="211643" spans="2:3" x14ac:dyDescent="0.25">
      <c r="B211643" s="76"/>
      <c r="C211643" s="75"/>
    </row>
    <row r="211644" spans="2:3" x14ac:dyDescent="0.25">
      <c r="B211644" s="76"/>
      <c r="C211644" s="75"/>
    </row>
    <row r="211645" spans="2:3" x14ac:dyDescent="0.25">
      <c r="B211645" s="76"/>
      <c r="C211645" s="75"/>
    </row>
    <row r="211646" spans="2:3" x14ac:dyDescent="0.25">
      <c r="B211646" s="76"/>
      <c r="C211646" s="75"/>
    </row>
    <row r="211647" spans="2:3" x14ac:dyDescent="0.25">
      <c r="B211647" s="76"/>
      <c r="C211647" s="75"/>
    </row>
    <row r="211648" spans="2:3" x14ac:dyDescent="0.25">
      <c r="B211648" s="76"/>
      <c r="C211648" s="75"/>
    </row>
    <row r="211649" spans="2:3" x14ac:dyDescent="0.25">
      <c r="B211649" s="76"/>
      <c r="C211649" s="75"/>
    </row>
    <row r="211650" spans="2:3" x14ac:dyDescent="0.25">
      <c r="B211650" s="76"/>
      <c r="C211650" s="75"/>
    </row>
    <row r="211651" spans="2:3" x14ac:dyDescent="0.25">
      <c r="B211651" s="76"/>
      <c r="C211651" s="75"/>
    </row>
    <row r="211652" spans="2:3" x14ac:dyDescent="0.25">
      <c r="B211652" s="76"/>
      <c r="C211652" s="75"/>
    </row>
    <row r="211653" spans="2:3" x14ac:dyDescent="0.25">
      <c r="B211653" s="76"/>
      <c r="C211653" s="75"/>
    </row>
    <row r="211763" spans="2:3" x14ac:dyDescent="0.25">
      <c r="B211763" s="76"/>
      <c r="C211763" s="75"/>
    </row>
    <row r="211764" spans="2:3" x14ac:dyDescent="0.25">
      <c r="B211764" s="76"/>
      <c r="C211764" s="75"/>
    </row>
    <row r="211765" spans="2:3" x14ac:dyDescent="0.25">
      <c r="B211765" s="76"/>
      <c r="C211765" s="75"/>
    </row>
    <row r="211766" spans="2:3" x14ac:dyDescent="0.25">
      <c r="B211766" s="76"/>
      <c r="C211766" s="75"/>
    </row>
    <row r="211767" spans="2:3" x14ac:dyDescent="0.25">
      <c r="B211767" s="76"/>
      <c r="C211767" s="75"/>
    </row>
    <row r="211768" spans="2:3" x14ac:dyDescent="0.25">
      <c r="B211768" s="76"/>
      <c r="C211768" s="75"/>
    </row>
    <row r="211769" spans="2:3" x14ac:dyDescent="0.25">
      <c r="B211769" s="76"/>
      <c r="C211769" s="75"/>
    </row>
    <row r="211770" spans="2:3" x14ac:dyDescent="0.25">
      <c r="B211770" s="76"/>
      <c r="C211770" s="75"/>
    </row>
    <row r="211771" spans="2:3" x14ac:dyDescent="0.25">
      <c r="B211771" s="76"/>
      <c r="C211771" s="75"/>
    </row>
    <row r="211772" spans="2:3" x14ac:dyDescent="0.25">
      <c r="B211772" s="76"/>
      <c r="C211772" s="75"/>
    </row>
    <row r="211773" spans="2:3" x14ac:dyDescent="0.25">
      <c r="B211773" s="76"/>
      <c r="C211773" s="75"/>
    </row>
    <row r="211774" spans="2:3" x14ac:dyDescent="0.25">
      <c r="B211774" s="76"/>
      <c r="C211774" s="75"/>
    </row>
    <row r="211775" spans="2:3" x14ac:dyDescent="0.25">
      <c r="B211775" s="76"/>
      <c r="C211775" s="75"/>
    </row>
    <row r="211885" spans="2:3" x14ac:dyDescent="0.25">
      <c r="B211885" s="76"/>
      <c r="C211885" s="75"/>
    </row>
    <row r="211886" spans="2:3" x14ac:dyDescent="0.25">
      <c r="B211886" s="76"/>
      <c r="C211886" s="75"/>
    </row>
    <row r="211887" spans="2:3" x14ac:dyDescent="0.25">
      <c r="B211887" s="76"/>
      <c r="C211887" s="75"/>
    </row>
    <row r="211888" spans="2:3" x14ac:dyDescent="0.25">
      <c r="B211888" s="76"/>
      <c r="C211888" s="75"/>
    </row>
    <row r="211889" spans="2:3" x14ac:dyDescent="0.25">
      <c r="B211889" s="76"/>
      <c r="C211889" s="75"/>
    </row>
    <row r="211890" spans="2:3" x14ac:dyDescent="0.25">
      <c r="B211890" s="76"/>
      <c r="C211890" s="75"/>
    </row>
    <row r="211891" spans="2:3" x14ac:dyDescent="0.25">
      <c r="B211891" s="76"/>
      <c r="C211891" s="75"/>
    </row>
    <row r="211892" spans="2:3" x14ac:dyDescent="0.25">
      <c r="B211892" s="76"/>
      <c r="C211892" s="75"/>
    </row>
    <row r="211893" spans="2:3" x14ac:dyDescent="0.25">
      <c r="B211893" s="76"/>
      <c r="C211893" s="75"/>
    </row>
    <row r="211894" spans="2:3" x14ac:dyDescent="0.25">
      <c r="B211894" s="76"/>
      <c r="C211894" s="75"/>
    </row>
    <row r="211895" spans="2:3" x14ac:dyDescent="0.25">
      <c r="B211895" s="76"/>
      <c r="C211895" s="75"/>
    </row>
    <row r="211896" spans="2:3" x14ac:dyDescent="0.25">
      <c r="B211896" s="76"/>
      <c r="C211896" s="75"/>
    </row>
    <row r="211897" spans="2:3" x14ac:dyDescent="0.25">
      <c r="B211897" s="76"/>
      <c r="C211897" s="75"/>
    </row>
    <row r="212007" spans="2:3" x14ac:dyDescent="0.25">
      <c r="B212007" s="76"/>
      <c r="C212007" s="75"/>
    </row>
    <row r="212008" spans="2:3" x14ac:dyDescent="0.25">
      <c r="B212008" s="76"/>
      <c r="C212008" s="75"/>
    </row>
    <row r="212009" spans="2:3" x14ac:dyDescent="0.25">
      <c r="B212009" s="76"/>
      <c r="C212009" s="75"/>
    </row>
    <row r="212010" spans="2:3" x14ac:dyDescent="0.25">
      <c r="B212010" s="76"/>
      <c r="C212010" s="75"/>
    </row>
    <row r="212011" spans="2:3" x14ac:dyDescent="0.25">
      <c r="B212011" s="76"/>
      <c r="C212011" s="75"/>
    </row>
    <row r="212012" spans="2:3" x14ac:dyDescent="0.25">
      <c r="B212012" s="76"/>
      <c r="C212012" s="75"/>
    </row>
    <row r="212013" spans="2:3" x14ac:dyDescent="0.25">
      <c r="B212013" s="76"/>
      <c r="C212013" s="75"/>
    </row>
    <row r="212014" spans="2:3" x14ac:dyDescent="0.25">
      <c r="B212014" s="76"/>
      <c r="C212014" s="75"/>
    </row>
    <row r="212015" spans="2:3" x14ac:dyDescent="0.25">
      <c r="B212015" s="76"/>
      <c r="C212015" s="75"/>
    </row>
    <row r="212016" spans="2:3" x14ac:dyDescent="0.25">
      <c r="B212016" s="76"/>
      <c r="C212016" s="75"/>
    </row>
    <row r="212017" spans="2:3" x14ac:dyDescent="0.25">
      <c r="B212017" s="76"/>
      <c r="C212017" s="75"/>
    </row>
    <row r="212018" spans="2:3" x14ac:dyDescent="0.25">
      <c r="B212018" s="76"/>
      <c r="C212018" s="75"/>
    </row>
    <row r="212019" spans="2:3" x14ac:dyDescent="0.25">
      <c r="B212019" s="76"/>
      <c r="C212019" s="75"/>
    </row>
    <row r="212129" spans="2:3" x14ac:dyDescent="0.25">
      <c r="B212129" s="76"/>
      <c r="C212129" s="75"/>
    </row>
    <row r="212130" spans="2:3" x14ac:dyDescent="0.25">
      <c r="B212130" s="76"/>
      <c r="C212130" s="75"/>
    </row>
    <row r="212131" spans="2:3" x14ac:dyDescent="0.25">
      <c r="B212131" s="76"/>
      <c r="C212131" s="75"/>
    </row>
    <row r="212132" spans="2:3" x14ac:dyDescent="0.25">
      <c r="B212132" s="76"/>
      <c r="C212132" s="75"/>
    </row>
    <row r="212133" spans="2:3" x14ac:dyDescent="0.25">
      <c r="B212133" s="76"/>
      <c r="C212133" s="75"/>
    </row>
    <row r="212134" spans="2:3" x14ac:dyDescent="0.25">
      <c r="B212134" s="76"/>
      <c r="C212134" s="75"/>
    </row>
    <row r="212135" spans="2:3" x14ac:dyDescent="0.25">
      <c r="B212135" s="76"/>
      <c r="C212135" s="75"/>
    </row>
    <row r="212136" spans="2:3" x14ac:dyDescent="0.25">
      <c r="B212136" s="76"/>
      <c r="C212136" s="75"/>
    </row>
    <row r="212137" spans="2:3" x14ac:dyDescent="0.25">
      <c r="B212137" s="76"/>
      <c r="C212137" s="75"/>
    </row>
    <row r="212138" spans="2:3" x14ac:dyDescent="0.25">
      <c r="B212138" s="76"/>
      <c r="C212138" s="75"/>
    </row>
    <row r="212139" spans="2:3" x14ac:dyDescent="0.25">
      <c r="B212139" s="76"/>
      <c r="C212139" s="75"/>
    </row>
    <row r="212140" spans="2:3" x14ac:dyDescent="0.25">
      <c r="B212140" s="76"/>
      <c r="C212140" s="75"/>
    </row>
    <row r="212141" spans="2:3" x14ac:dyDescent="0.25">
      <c r="B212141" s="76"/>
      <c r="C212141" s="75"/>
    </row>
    <row r="212251" spans="2:3" x14ac:dyDescent="0.25">
      <c r="B212251" s="76"/>
      <c r="C212251" s="75"/>
    </row>
    <row r="212252" spans="2:3" x14ac:dyDescent="0.25">
      <c r="B212252" s="76"/>
      <c r="C212252" s="75"/>
    </row>
    <row r="212253" spans="2:3" x14ac:dyDescent="0.25">
      <c r="B212253" s="76"/>
      <c r="C212253" s="75"/>
    </row>
    <row r="212254" spans="2:3" x14ac:dyDescent="0.25">
      <c r="B212254" s="76"/>
      <c r="C212254" s="75"/>
    </row>
    <row r="212255" spans="2:3" x14ac:dyDescent="0.25">
      <c r="B212255" s="76"/>
      <c r="C212255" s="75"/>
    </row>
    <row r="212256" spans="2:3" x14ac:dyDescent="0.25">
      <c r="B212256" s="76"/>
      <c r="C212256" s="75"/>
    </row>
    <row r="212257" spans="2:3" x14ac:dyDescent="0.25">
      <c r="B212257" s="76"/>
      <c r="C212257" s="75"/>
    </row>
    <row r="212258" spans="2:3" x14ac:dyDescent="0.25">
      <c r="B212258" s="76"/>
      <c r="C212258" s="75"/>
    </row>
    <row r="212259" spans="2:3" x14ac:dyDescent="0.25">
      <c r="B212259" s="76"/>
      <c r="C212259" s="75"/>
    </row>
    <row r="212260" spans="2:3" x14ac:dyDescent="0.25">
      <c r="B212260" s="76"/>
      <c r="C212260" s="75"/>
    </row>
    <row r="212261" spans="2:3" x14ac:dyDescent="0.25">
      <c r="B212261" s="76"/>
      <c r="C212261" s="75"/>
    </row>
    <row r="212262" spans="2:3" x14ac:dyDescent="0.25">
      <c r="B212262" s="76"/>
      <c r="C212262" s="75"/>
    </row>
    <row r="212263" spans="2:3" x14ac:dyDescent="0.25">
      <c r="B212263" s="76"/>
      <c r="C212263" s="75"/>
    </row>
    <row r="212373" spans="2:3" x14ac:dyDescent="0.25">
      <c r="B212373" s="76"/>
      <c r="C212373" s="75"/>
    </row>
    <row r="212374" spans="2:3" x14ac:dyDescent="0.25">
      <c r="B212374" s="76"/>
      <c r="C212374" s="75"/>
    </row>
    <row r="212375" spans="2:3" x14ac:dyDescent="0.25">
      <c r="B212375" s="76"/>
      <c r="C212375" s="75"/>
    </row>
    <row r="212376" spans="2:3" x14ac:dyDescent="0.25">
      <c r="B212376" s="76"/>
      <c r="C212376" s="75"/>
    </row>
    <row r="212377" spans="2:3" x14ac:dyDescent="0.25">
      <c r="B212377" s="76"/>
      <c r="C212377" s="75"/>
    </row>
    <row r="212378" spans="2:3" x14ac:dyDescent="0.25">
      <c r="B212378" s="76"/>
      <c r="C212378" s="75"/>
    </row>
    <row r="212379" spans="2:3" x14ac:dyDescent="0.25">
      <c r="B212379" s="76"/>
      <c r="C212379" s="75"/>
    </row>
    <row r="212380" spans="2:3" x14ac:dyDescent="0.25">
      <c r="B212380" s="76"/>
      <c r="C212380" s="75"/>
    </row>
    <row r="212381" spans="2:3" x14ac:dyDescent="0.25">
      <c r="B212381" s="76"/>
      <c r="C212381" s="75"/>
    </row>
    <row r="212382" spans="2:3" x14ac:dyDescent="0.25">
      <c r="B212382" s="76"/>
      <c r="C212382" s="75"/>
    </row>
    <row r="212383" spans="2:3" x14ac:dyDescent="0.25">
      <c r="B212383" s="76"/>
      <c r="C212383" s="75"/>
    </row>
    <row r="212384" spans="2:3" x14ac:dyDescent="0.25">
      <c r="B212384" s="76"/>
      <c r="C212384" s="75"/>
    </row>
    <row r="212385" spans="2:3" x14ac:dyDescent="0.25">
      <c r="B212385" s="76"/>
      <c r="C212385" s="75"/>
    </row>
    <row r="212495" spans="2:3" x14ac:dyDescent="0.25">
      <c r="B212495" s="76"/>
      <c r="C212495" s="75"/>
    </row>
    <row r="212496" spans="2:3" x14ac:dyDescent="0.25">
      <c r="B212496" s="76"/>
      <c r="C212496" s="75"/>
    </row>
    <row r="212497" spans="2:3" x14ac:dyDescent="0.25">
      <c r="B212497" s="76"/>
      <c r="C212497" s="75"/>
    </row>
    <row r="212498" spans="2:3" x14ac:dyDescent="0.25">
      <c r="B212498" s="76"/>
      <c r="C212498" s="75"/>
    </row>
    <row r="212499" spans="2:3" x14ac:dyDescent="0.25">
      <c r="B212499" s="76"/>
      <c r="C212499" s="75"/>
    </row>
    <row r="212500" spans="2:3" x14ac:dyDescent="0.25">
      <c r="B212500" s="76"/>
      <c r="C212500" s="75"/>
    </row>
    <row r="212501" spans="2:3" x14ac:dyDescent="0.25">
      <c r="B212501" s="76"/>
      <c r="C212501" s="75"/>
    </row>
    <row r="212502" spans="2:3" x14ac:dyDescent="0.25">
      <c r="B212502" s="76"/>
      <c r="C212502" s="75"/>
    </row>
    <row r="212503" spans="2:3" x14ac:dyDescent="0.25">
      <c r="B212503" s="76"/>
      <c r="C212503" s="75"/>
    </row>
    <row r="212504" spans="2:3" x14ac:dyDescent="0.25">
      <c r="B212504" s="76"/>
      <c r="C212504" s="75"/>
    </row>
    <row r="212505" spans="2:3" x14ac:dyDescent="0.25">
      <c r="B212505" s="76"/>
      <c r="C212505" s="75"/>
    </row>
    <row r="212506" spans="2:3" x14ac:dyDescent="0.25">
      <c r="B212506" s="76"/>
      <c r="C212506" s="75"/>
    </row>
    <row r="212507" spans="2:3" x14ac:dyDescent="0.25">
      <c r="B212507" s="76"/>
      <c r="C212507" s="75"/>
    </row>
    <row r="212617" spans="2:3" x14ac:dyDescent="0.25">
      <c r="B212617" s="76"/>
      <c r="C212617" s="75"/>
    </row>
    <row r="212618" spans="2:3" x14ac:dyDescent="0.25">
      <c r="B212618" s="76"/>
      <c r="C212618" s="75"/>
    </row>
    <row r="212619" spans="2:3" x14ac:dyDescent="0.25">
      <c r="B212619" s="76"/>
      <c r="C212619" s="75"/>
    </row>
    <row r="212620" spans="2:3" x14ac:dyDescent="0.25">
      <c r="B212620" s="76"/>
      <c r="C212620" s="75"/>
    </row>
    <row r="212621" spans="2:3" x14ac:dyDescent="0.25">
      <c r="B212621" s="76"/>
      <c r="C212621" s="75"/>
    </row>
    <row r="212622" spans="2:3" x14ac:dyDescent="0.25">
      <c r="B212622" s="76"/>
      <c r="C212622" s="75"/>
    </row>
    <row r="212623" spans="2:3" x14ac:dyDescent="0.25">
      <c r="B212623" s="76"/>
      <c r="C212623" s="75"/>
    </row>
    <row r="212624" spans="2:3" x14ac:dyDescent="0.25">
      <c r="B212624" s="76"/>
      <c r="C212624" s="75"/>
    </row>
    <row r="212625" spans="2:3" x14ac:dyDescent="0.25">
      <c r="B212625" s="76"/>
      <c r="C212625" s="75"/>
    </row>
    <row r="212626" spans="2:3" x14ac:dyDescent="0.25">
      <c r="B212626" s="76"/>
      <c r="C212626" s="75"/>
    </row>
    <row r="212627" spans="2:3" x14ac:dyDescent="0.25">
      <c r="B212627" s="76"/>
      <c r="C212627" s="75"/>
    </row>
    <row r="212628" spans="2:3" x14ac:dyDescent="0.25">
      <c r="B212628" s="76"/>
      <c r="C212628" s="75"/>
    </row>
    <row r="212629" spans="2:3" x14ac:dyDescent="0.25">
      <c r="B212629" s="76"/>
      <c r="C212629" s="75"/>
    </row>
    <row r="212739" spans="2:3" x14ac:dyDescent="0.25">
      <c r="B212739" s="76"/>
      <c r="C212739" s="75"/>
    </row>
    <row r="212740" spans="2:3" x14ac:dyDescent="0.25">
      <c r="B212740" s="76"/>
      <c r="C212740" s="75"/>
    </row>
    <row r="212741" spans="2:3" x14ac:dyDescent="0.25">
      <c r="B212741" s="76"/>
      <c r="C212741" s="75"/>
    </row>
    <row r="212742" spans="2:3" x14ac:dyDescent="0.25">
      <c r="B212742" s="76"/>
      <c r="C212742" s="75"/>
    </row>
    <row r="212743" spans="2:3" x14ac:dyDescent="0.25">
      <c r="B212743" s="76"/>
      <c r="C212743" s="75"/>
    </row>
    <row r="212744" spans="2:3" x14ac:dyDescent="0.25">
      <c r="B212744" s="76"/>
      <c r="C212744" s="75"/>
    </row>
    <row r="212745" spans="2:3" x14ac:dyDescent="0.25">
      <c r="B212745" s="76"/>
      <c r="C212745" s="75"/>
    </row>
    <row r="212746" spans="2:3" x14ac:dyDescent="0.25">
      <c r="B212746" s="76"/>
      <c r="C212746" s="75"/>
    </row>
    <row r="212747" spans="2:3" x14ac:dyDescent="0.25">
      <c r="B212747" s="76"/>
      <c r="C212747" s="75"/>
    </row>
    <row r="212748" spans="2:3" x14ac:dyDescent="0.25">
      <c r="B212748" s="76"/>
      <c r="C212748" s="75"/>
    </row>
    <row r="212749" spans="2:3" x14ac:dyDescent="0.25">
      <c r="B212749" s="76"/>
      <c r="C212749" s="75"/>
    </row>
    <row r="212750" spans="2:3" x14ac:dyDescent="0.25">
      <c r="B212750" s="76"/>
      <c r="C212750" s="75"/>
    </row>
    <row r="212751" spans="2:3" x14ac:dyDescent="0.25">
      <c r="B212751" s="76"/>
      <c r="C212751" s="75"/>
    </row>
    <row r="212861" spans="2:3" x14ac:dyDescent="0.25">
      <c r="B212861" s="76"/>
      <c r="C212861" s="75"/>
    </row>
    <row r="212862" spans="2:3" x14ac:dyDescent="0.25">
      <c r="B212862" s="76"/>
      <c r="C212862" s="75"/>
    </row>
    <row r="212863" spans="2:3" x14ac:dyDescent="0.25">
      <c r="B212863" s="76"/>
      <c r="C212863" s="75"/>
    </row>
    <row r="212864" spans="2:3" x14ac:dyDescent="0.25">
      <c r="B212864" s="76"/>
      <c r="C212864" s="75"/>
    </row>
    <row r="212865" spans="2:3" x14ac:dyDescent="0.25">
      <c r="B212865" s="76"/>
      <c r="C212865" s="75"/>
    </row>
    <row r="212866" spans="2:3" x14ac:dyDescent="0.25">
      <c r="B212866" s="76"/>
      <c r="C212866" s="75"/>
    </row>
    <row r="212867" spans="2:3" x14ac:dyDescent="0.25">
      <c r="B212867" s="76"/>
      <c r="C212867" s="75"/>
    </row>
    <row r="212868" spans="2:3" x14ac:dyDescent="0.25">
      <c r="B212868" s="76"/>
      <c r="C212868" s="75"/>
    </row>
    <row r="212869" spans="2:3" x14ac:dyDescent="0.25">
      <c r="B212869" s="76"/>
      <c r="C212869" s="75"/>
    </row>
    <row r="212870" spans="2:3" x14ac:dyDescent="0.25">
      <c r="B212870" s="76"/>
      <c r="C212870" s="75"/>
    </row>
    <row r="212871" spans="2:3" x14ac:dyDescent="0.25">
      <c r="B212871" s="76"/>
      <c r="C212871" s="75"/>
    </row>
    <row r="212872" spans="2:3" x14ac:dyDescent="0.25">
      <c r="B212872" s="76"/>
      <c r="C212872" s="75"/>
    </row>
    <row r="212873" spans="2:3" x14ac:dyDescent="0.25">
      <c r="B212873" s="76"/>
      <c r="C212873" s="75"/>
    </row>
    <row r="212983" spans="2:3" x14ac:dyDescent="0.25">
      <c r="B212983" s="76"/>
      <c r="C212983" s="75"/>
    </row>
    <row r="212984" spans="2:3" x14ac:dyDescent="0.25">
      <c r="B212984" s="76"/>
      <c r="C212984" s="75"/>
    </row>
    <row r="212985" spans="2:3" x14ac:dyDescent="0.25">
      <c r="B212985" s="76"/>
      <c r="C212985" s="75"/>
    </row>
    <row r="212986" spans="2:3" x14ac:dyDescent="0.25">
      <c r="B212986" s="76"/>
      <c r="C212986" s="75"/>
    </row>
    <row r="212987" spans="2:3" x14ac:dyDescent="0.25">
      <c r="B212987" s="76"/>
      <c r="C212987" s="75"/>
    </row>
    <row r="212988" spans="2:3" x14ac:dyDescent="0.25">
      <c r="B212988" s="76"/>
      <c r="C212988" s="75"/>
    </row>
    <row r="212989" spans="2:3" x14ac:dyDescent="0.25">
      <c r="B212989" s="76"/>
      <c r="C212989" s="75"/>
    </row>
    <row r="212990" spans="2:3" x14ac:dyDescent="0.25">
      <c r="B212990" s="76"/>
      <c r="C212990" s="75"/>
    </row>
    <row r="212991" spans="2:3" x14ac:dyDescent="0.25">
      <c r="B212991" s="76"/>
      <c r="C212991" s="75"/>
    </row>
    <row r="212992" spans="2:3" x14ac:dyDescent="0.25">
      <c r="B212992" s="76"/>
      <c r="C212992" s="75"/>
    </row>
    <row r="212993" spans="2:3" x14ac:dyDescent="0.25">
      <c r="B212993" s="76"/>
      <c r="C212993" s="75"/>
    </row>
    <row r="212994" spans="2:3" x14ac:dyDescent="0.25">
      <c r="B212994" s="76"/>
      <c r="C212994" s="75"/>
    </row>
    <row r="212995" spans="2:3" x14ac:dyDescent="0.25">
      <c r="B212995" s="76"/>
      <c r="C212995" s="75"/>
    </row>
    <row r="213105" spans="2:3" x14ac:dyDescent="0.25">
      <c r="B213105" s="76"/>
      <c r="C213105" s="75"/>
    </row>
    <row r="213106" spans="2:3" x14ac:dyDescent="0.25">
      <c r="B213106" s="76"/>
      <c r="C213106" s="75"/>
    </row>
    <row r="213107" spans="2:3" x14ac:dyDescent="0.25">
      <c r="B213107" s="76"/>
      <c r="C213107" s="75"/>
    </row>
    <row r="213108" spans="2:3" x14ac:dyDescent="0.25">
      <c r="B213108" s="76"/>
      <c r="C213108" s="75"/>
    </row>
    <row r="213109" spans="2:3" x14ac:dyDescent="0.25">
      <c r="B213109" s="76"/>
      <c r="C213109" s="75"/>
    </row>
    <row r="213110" spans="2:3" x14ac:dyDescent="0.25">
      <c r="B213110" s="76"/>
      <c r="C213110" s="75"/>
    </row>
    <row r="213111" spans="2:3" x14ac:dyDescent="0.25">
      <c r="B213111" s="76"/>
      <c r="C213111" s="75"/>
    </row>
    <row r="213112" spans="2:3" x14ac:dyDescent="0.25">
      <c r="B213112" s="76"/>
      <c r="C213112" s="75"/>
    </row>
    <row r="213113" spans="2:3" x14ac:dyDescent="0.25">
      <c r="B213113" s="76"/>
      <c r="C213113" s="75"/>
    </row>
    <row r="213114" spans="2:3" x14ac:dyDescent="0.25">
      <c r="B213114" s="76"/>
      <c r="C213114" s="75"/>
    </row>
    <row r="213115" spans="2:3" x14ac:dyDescent="0.25">
      <c r="B213115" s="76"/>
      <c r="C213115" s="75"/>
    </row>
    <row r="213116" spans="2:3" x14ac:dyDescent="0.25">
      <c r="B213116" s="76"/>
      <c r="C213116" s="75"/>
    </row>
    <row r="213117" spans="2:3" x14ac:dyDescent="0.25">
      <c r="B213117" s="76"/>
      <c r="C213117" s="75"/>
    </row>
    <row r="213227" spans="2:3" x14ac:dyDescent="0.25">
      <c r="B213227" s="76"/>
      <c r="C213227" s="75"/>
    </row>
    <row r="213228" spans="2:3" x14ac:dyDescent="0.25">
      <c r="B213228" s="76"/>
      <c r="C213228" s="75"/>
    </row>
    <row r="213229" spans="2:3" x14ac:dyDescent="0.25">
      <c r="B213229" s="76"/>
      <c r="C213229" s="75"/>
    </row>
    <row r="213230" spans="2:3" x14ac:dyDescent="0.25">
      <c r="B213230" s="76"/>
      <c r="C213230" s="75"/>
    </row>
    <row r="213231" spans="2:3" x14ac:dyDescent="0.25">
      <c r="B213231" s="76"/>
      <c r="C213231" s="75"/>
    </row>
    <row r="213232" spans="2:3" x14ac:dyDescent="0.25">
      <c r="B213232" s="76"/>
      <c r="C213232" s="75"/>
    </row>
    <row r="213233" spans="2:3" x14ac:dyDescent="0.25">
      <c r="B213233" s="76"/>
      <c r="C213233" s="75"/>
    </row>
    <row r="213234" spans="2:3" x14ac:dyDescent="0.25">
      <c r="B213234" s="76"/>
      <c r="C213234" s="75"/>
    </row>
    <row r="213235" spans="2:3" x14ac:dyDescent="0.25">
      <c r="B213235" s="76"/>
      <c r="C213235" s="75"/>
    </row>
    <row r="213236" spans="2:3" x14ac:dyDescent="0.25">
      <c r="B213236" s="76"/>
      <c r="C213236" s="75"/>
    </row>
    <row r="213237" spans="2:3" x14ac:dyDescent="0.25">
      <c r="B213237" s="76"/>
      <c r="C213237" s="75"/>
    </row>
    <row r="213238" spans="2:3" x14ac:dyDescent="0.25">
      <c r="B213238" s="76"/>
      <c r="C213238" s="75"/>
    </row>
    <row r="213239" spans="2:3" x14ac:dyDescent="0.25">
      <c r="B213239" s="76"/>
      <c r="C213239" s="75"/>
    </row>
    <row r="213349" spans="2:3" x14ac:dyDescent="0.25">
      <c r="B213349" s="76"/>
      <c r="C213349" s="75"/>
    </row>
    <row r="213350" spans="2:3" x14ac:dyDescent="0.25">
      <c r="B213350" s="76"/>
      <c r="C213350" s="75"/>
    </row>
    <row r="213351" spans="2:3" x14ac:dyDescent="0.25">
      <c r="B213351" s="76"/>
      <c r="C213351" s="75"/>
    </row>
    <row r="213352" spans="2:3" x14ac:dyDescent="0.25">
      <c r="B213352" s="76"/>
      <c r="C213352" s="75"/>
    </row>
    <row r="213353" spans="2:3" x14ac:dyDescent="0.25">
      <c r="B213353" s="76"/>
      <c r="C213353" s="75"/>
    </row>
    <row r="213354" spans="2:3" x14ac:dyDescent="0.25">
      <c r="B213354" s="76"/>
      <c r="C213354" s="75"/>
    </row>
    <row r="213355" spans="2:3" x14ac:dyDescent="0.25">
      <c r="B213355" s="76"/>
      <c r="C213355" s="75"/>
    </row>
    <row r="213356" spans="2:3" x14ac:dyDescent="0.25">
      <c r="B213356" s="76"/>
      <c r="C213356" s="75"/>
    </row>
    <row r="213357" spans="2:3" x14ac:dyDescent="0.25">
      <c r="B213357" s="76"/>
      <c r="C213357" s="75"/>
    </row>
    <row r="213358" spans="2:3" x14ac:dyDescent="0.25">
      <c r="B213358" s="76"/>
      <c r="C213358" s="75"/>
    </row>
    <row r="213359" spans="2:3" x14ac:dyDescent="0.25">
      <c r="B213359" s="76"/>
      <c r="C213359" s="75"/>
    </row>
    <row r="213360" spans="2:3" x14ac:dyDescent="0.25">
      <c r="B213360" s="76"/>
      <c r="C213360" s="75"/>
    </row>
    <row r="213361" spans="2:3" x14ac:dyDescent="0.25">
      <c r="B213361" s="76"/>
      <c r="C213361" s="75"/>
    </row>
    <row r="213471" spans="2:3" x14ac:dyDescent="0.25">
      <c r="B213471" s="76"/>
      <c r="C213471" s="75"/>
    </row>
    <row r="213472" spans="2:3" x14ac:dyDescent="0.25">
      <c r="B213472" s="76"/>
      <c r="C213472" s="75"/>
    </row>
    <row r="213473" spans="2:3" x14ac:dyDescent="0.25">
      <c r="B213473" s="76"/>
      <c r="C213473" s="75"/>
    </row>
    <row r="213474" spans="2:3" x14ac:dyDescent="0.25">
      <c r="B213474" s="76"/>
      <c r="C213474" s="75"/>
    </row>
    <row r="213475" spans="2:3" x14ac:dyDescent="0.25">
      <c r="B213475" s="76"/>
      <c r="C213475" s="75"/>
    </row>
    <row r="213476" spans="2:3" x14ac:dyDescent="0.25">
      <c r="B213476" s="76"/>
      <c r="C213476" s="75"/>
    </row>
    <row r="213477" spans="2:3" x14ac:dyDescent="0.25">
      <c r="B213477" s="76"/>
      <c r="C213477" s="75"/>
    </row>
    <row r="213478" spans="2:3" x14ac:dyDescent="0.25">
      <c r="B213478" s="76"/>
      <c r="C213478" s="75"/>
    </row>
    <row r="213479" spans="2:3" x14ac:dyDescent="0.25">
      <c r="B213479" s="76"/>
      <c r="C213479" s="75"/>
    </row>
    <row r="213480" spans="2:3" x14ac:dyDescent="0.25">
      <c r="B213480" s="76"/>
      <c r="C213480" s="75"/>
    </row>
    <row r="213481" spans="2:3" x14ac:dyDescent="0.25">
      <c r="B213481" s="76"/>
      <c r="C213481" s="75"/>
    </row>
    <row r="213482" spans="2:3" x14ac:dyDescent="0.25">
      <c r="B213482" s="76"/>
      <c r="C213482" s="75"/>
    </row>
    <row r="213483" spans="2:3" x14ac:dyDescent="0.25">
      <c r="B213483" s="76"/>
      <c r="C213483" s="75"/>
    </row>
    <row r="213593" spans="2:3" x14ac:dyDescent="0.25">
      <c r="B213593" s="76"/>
      <c r="C213593" s="75"/>
    </row>
    <row r="213594" spans="2:3" x14ac:dyDescent="0.25">
      <c r="B213594" s="76"/>
      <c r="C213594" s="75"/>
    </row>
    <row r="213595" spans="2:3" x14ac:dyDescent="0.25">
      <c r="B213595" s="76"/>
      <c r="C213595" s="75"/>
    </row>
    <row r="213596" spans="2:3" x14ac:dyDescent="0.25">
      <c r="B213596" s="76"/>
      <c r="C213596" s="75"/>
    </row>
    <row r="213597" spans="2:3" x14ac:dyDescent="0.25">
      <c r="B213597" s="76"/>
      <c r="C213597" s="75"/>
    </row>
    <row r="213598" spans="2:3" x14ac:dyDescent="0.25">
      <c r="B213598" s="76"/>
      <c r="C213598" s="75"/>
    </row>
    <row r="213599" spans="2:3" x14ac:dyDescent="0.25">
      <c r="B213599" s="76"/>
      <c r="C213599" s="75"/>
    </row>
    <row r="213600" spans="2:3" x14ac:dyDescent="0.25">
      <c r="B213600" s="76"/>
      <c r="C213600" s="75"/>
    </row>
    <row r="213601" spans="2:3" x14ac:dyDescent="0.25">
      <c r="B213601" s="76"/>
      <c r="C213601" s="75"/>
    </row>
    <row r="213602" spans="2:3" x14ac:dyDescent="0.25">
      <c r="B213602" s="76"/>
      <c r="C213602" s="75"/>
    </row>
    <row r="213603" spans="2:3" x14ac:dyDescent="0.25">
      <c r="B213603" s="76"/>
      <c r="C213603" s="75"/>
    </row>
    <row r="213604" spans="2:3" x14ac:dyDescent="0.25">
      <c r="B213604" s="76"/>
      <c r="C213604" s="75"/>
    </row>
    <row r="213605" spans="2:3" x14ac:dyDescent="0.25">
      <c r="B213605" s="76"/>
      <c r="C213605" s="75"/>
    </row>
    <row r="213715" spans="2:3" x14ac:dyDescent="0.25">
      <c r="B213715" s="76"/>
      <c r="C213715" s="75"/>
    </row>
    <row r="213716" spans="2:3" x14ac:dyDescent="0.25">
      <c r="B213716" s="76"/>
      <c r="C213716" s="75"/>
    </row>
    <row r="213717" spans="2:3" x14ac:dyDescent="0.25">
      <c r="B213717" s="76"/>
      <c r="C213717" s="75"/>
    </row>
    <row r="213718" spans="2:3" x14ac:dyDescent="0.25">
      <c r="B213718" s="76"/>
      <c r="C213718" s="75"/>
    </row>
    <row r="213719" spans="2:3" x14ac:dyDescent="0.25">
      <c r="B213719" s="76"/>
      <c r="C213719" s="75"/>
    </row>
    <row r="213720" spans="2:3" x14ac:dyDescent="0.25">
      <c r="B213720" s="76"/>
      <c r="C213720" s="75"/>
    </row>
    <row r="213721" spans="2:3" x14ac:dyDescent="0.25">
      <c r="B213721" s="76"/>
      <c r="C213721" s="75"/>
    </row>
    <row r="213722" spans="2:3" x14ac:dyDescent="0.25">
      <c r="B213722" s="76"/>
      <c r="C213722" s="75"/>
    </row>
    <row r="213723" spans="2:3" x14ac:dyDescent="0.25">
      <c r="B213723" s="76"/>
      <c r="C213723" s="75"/>
    </row>
    <row r="213724" spans="2:3" x14ac:dyDescent="0.25">
      <c r="B213724" s="76"/>
      <c r="C213724" s="75"/>
    </row>
    <row r="213725" spans="2:3" x14ac:dyDescent="0.25">
      <c r="B213725" s="76"/>
      <c r="C213725" s="75"/>
    </row>
    <row r="213726" spans="2:3" x14ac:dyDescent="0.25">
      <c r="B213726" s="76"/>
      <c r="C213726" s="75"/>
    </row>
    <row r="213727" spans="2:3" x14ac:dyDescent="0.25">
      <c r="B213727" s="76"/>
      <c r="C213727" s="75"/>
    </row>
    <row r="213837" spans="2:3" x14ac:dyDescent="0.25">
      <c r="B213837" s="76"/>
      <c r="C213837" s="75"/>
    </row>
    <row r="213838" spans="2:3" x14ac:dyDescent="0.25">
      <c r="B213838" s="76"/>
      <c r="C213838" s="75"/>
    </row>
    <row r="213839" spans="2:3" x14ac:dyDescent="0.25">
      <c r="B213839" s="76"/>
      <c r="C213839" s="75"/>
    </row>
    <row r="213840" spans="2:3" x14ac:dyDescent="0.25">
      <c r="B213840" s="76"/>
      <c r="C213840" s="75"/>
    </row>
    <row r="213841" spans="2:3" x14ac:dyDescent="0.25">
      <c r="B213841" s="76"/>
      <c r="C213841" s="75"/>
    </row>
    <row r="213842" spans="2:3" x14ac:dyDescent="0.25">
      <c r="B213842" s="76"/>
      <c r="C213842" s="75"/>
    </row>
    <row r="213843" spans="2:3" x14ac:dyDescent="0.25">
      <c r="B213843" s="76"/>
      <c r="C213843" s="75"/>
    </row>
    <row r="213844" spans="2:3" x14ac:dyDescent="0.25">
      <c r="B213844" s="76"/>
      <c r="C213844" s="75"/>
    </row>
    <row r="213845" spans="2:3" x14ac:dyDescent="0.25">
      <c r="B213845" s="76"/>
      <c r="C213845" s="75"/>
    </row>
    <row r="213846" spans="2:3" x14ac:dyDescent="0.25">
      <c r="B213846" s="76"/>
      <c r="C213846" s="75"/>
    </row>
    <row r="213847" spans="2:3" x14ac:dyDescent="0.25">
      <c r="B213847" s="76"/>
      <c r="C213847" s="75"/>
    </row>
    <row r="213848" spans="2:3" x14ac:dyDescent="0.25">
      <c r="B213848" s="76"/>
      <c r="C213848" s="75"/>
    </row>
    <row r="213849" spans="2:3" x14ac:dyDescent="0.25">
      <c r="B213849" s="76"/>
      <c r="C213849" s="75"/>
    </row>
    <row r="213959" spans="2:3" x14ac:dyDescent="0.25">
      <c r="B213959" s="76"/>
      <c r="C213959" s="75"/>
    </row>
    <row r="213960" spans="2:3" x14ac:dyDescent="0.25">
      <c r="B213960" s="76"/>
      <c r="C213960" s="75"/>
    </row>
    <row r="213961" spans="2:3" x14ac:dyDescent="0.25">
      <c r="B213961" s="76"/>
      <c r="C213961" s="75"/>
    </row>
    <row r="213962" spans="2:3" x14ac:dyDescent="0.25">
      <c r="B213962" s="76"/>
      <c r="C213962" s="75"/>
    </row>
    <row r="213963" spans="2:3" x14ac:dyDescent="0.25">
      <c r="B213963" s="76"/>
      <c r="C213963" s="75"/>
    </row>
    <row r="213964" spans="2:3" x14ac:dyDescent="0.25">
      <c r="B213964" s="76"/>
      <c r="C213964" s="75"/>
    </row>
    <row r="213965" spans="2:3" x14ac:dyDescent="0.25">
      <c r="B213965" s="76"/>
      <c r="C213965" s="75"/>
    </row>
    <row r="213966" spans="2:3" x14ac:dyDescent="0.25">
      <c r="B213966" s="76"/>
      <c r="C213966" s="75"/>
    </row>
    <row r="213967" spans="2:3" x14ac:dyDescent="0.25">
      <c r="B213967" s="76"/>
      <c r="C213967" s="75"/>
    </row>
    <row r="213968" spans="2:3" x14ac:dyDescent="0.25">
      <c r="B213968" s="76"/>
      <c r="C213968" s="75"/>
    </row>
    <row r="213969" spans="2:3" x14ac:dyDescent="0.25">
      <c r="B213969" s="76"/>
      <c r="C213969" s="75"/>
    </row>
    <row r="213970" spans="2:3" x14ac:dyDescent="0.25">
      <c r="B213970" s="76"/>
      <c r="C213970" s="75"/>
    </row>
    <row r="213971" spans="2:3" x14ac:dyDescent="0.25">
      <c r="B213971" s="76"/>
      <c r="C213971" s="75"/>
    </row>
    <row r="214081" spans="2:3" x14ac:dyDescent="0.25">
      <c r="B214081" s="76"/>
      <c r="C214081" s="75"/>
    </row>
    <row r="214082" spans="2:3" x14ac:dyDescent="0.25">
      <c r="B214082" s="76"/>
      <c r="C214082" s="75"/>
    </row>
    <row r="214083" spans="2:3" x14ac:dyDescent="0.25">
      <c r="B214083" s="76"/>
      <c r="C214083" s="75"/>
    </row>
    <row r="214084" spans="2:3" x14ac:dyDescent="0.25">
      <c r="B214084" s="76"/>
      <c r="C214084" s="75"/>
    </row>
    <row r="214085" spans="2:3" x14ac:dyDescent="0.25">
      <c r="B214085" s="76"/>
      <c r="C214085" s="75"/>
    </row>
    <row r="214086" spans="2:3" x14ac:dyDescent="0.25">
      <c r="B214086" s="76"/>
      <c r="C214086" s="75"/>
    </row>
    <row r="214087" spans="2:3" x14ac:dyDescent="0.25">
      <c r="B214087" s="76"/>
      <c r="C214087" s="75"/>
    </row>
    <row r="214088" spans="2:3" x14ac:dyDescent="0.25">
      <c r="B214088" s="76"/>
      <c r="C214088" s="75"/>
    </row>
    <row r="214089" spans="2:3" x14ac:dyDescent="0.25">
      <c r="B214089" s="76"/>
      <c r="C214089" s="75"/>
    </row>
    <row r="214090" spans="2:3" x14ac:dyDescent="0.25">
      <c r="B214090" s="76"/>
      <c r="C214090" s="75"/>
    </row>
    <row r="214091" spans="2:3" x14ac:dyDescent="0.25">
      <c r="B214091" s="76"/>
      <c r="C214091" s="75"/>
    </row>
    <row r="214092" spans="2:3" x14ac:dyDescent="0.25">
      <c r="B214092" s="76"/>
      <c r="C214092" s="75"/>
    </row>
    <row r="214093" spans="2:3" x14ac:dyDescent="0.25">
      <c r="B214093" s="76"/>
      <c r="C214093" s="75"/>
    </row>
    <row r="214203" spans="2:3" x14ac:dyDescent="0.25">
      <c r="B214203" s="76"/>
      <c r="C214203" s="75"/>
    </row>
    <row r="214204" spans="2:3" x14ac:dyDescent="0.25">
      <c r="B214204" s="76"/>
      <c r="C214204" s="75"/>
    </row>
    <row r="214205" spans="2:3" x14ac:dyDescent="0.25">
      <c r="B214205" s="76"/>
      <c r="C214205" s="75"/>
    </row>
    <row r="214206" spans="2:3" x14ac:dyDescent="0.25">
      <c r="B214206" s="76"/>
      <c r="C214206" s="75"/>
    </row>
    <row r="214207" spans="2:3" x14ac:dyDescent="0.25">
      <c r="B214207" s="76"/>
      <c r="C214207" s="75"/>
    </row>
    <row r="214208" spans="2:3" x14ac:dyDescent="0.25">
      <c r="B214208" s="76"/>
      <c r="C214208" s="75"/>
    </row>
    <row r="214209" spans="2:3" x14ac:dyDescent="0.25">
      <c r="B214209" s="76"/>
      <c r="C214209" s="75"/>
    </row>
    <row r="214210" spans="2:3" x14ac:dyDescent="0.25">
      <c r="B214210" s="76"/>
      <c r="C214210" s="75"/>
    </row>
    <row r="214211" spans="2:3" x14ac:dyDescent="0.25">
      <c r="B214211" s="76"/>
      <c r="C214211" s="75"/>
    </row>
    <row r="214212" spans="2:3" x14ac:dyDescent="0.25">
      <c r="B214212" s="76"/>
      <c r="C214212" s="75"/>
    </row>
    <row r="214213" spans="2:3" x14ac:dyDescent="0.25">
      <c r="B214213" s="76"/>
      <c r="C214213" s="75"/>
    </row>
    <row r="214214" spans="2:3" x14ac:dyDescent="0.25">
      <c r="B214214" s="76"/>
      <c r="C214214" s="75"/>
    </row>
    <row r="214215" spans="2:3" x14ac:dyDescent="0.25">
      <c r="B214215" s="76"/>
      <c r="C214215" s="75"/>
    </row>
    <row r="214325" spans="2:3" x14ac:dyDescent="0.25">
      <c r="B214325" s="76"/>
      <c r="C214325" s="75"/>
    </row>
    <row r="214326" spans="2:3" x14ac:dyDescent="0.25">
      <c r="B214326" s="76"/>
      <c r="C214326" s="75"/>
    </row>
    <row r="214327" spans="2:3" x14ac:dyDescent="0.25">
      <c r="B214327" s="76"/>
      <c r="C214327" s="75"/>
    </row>
    <row r="214328" spans="2:3" x14ac:dyDescent="0.25">
      <c r="B214328" s="76"/>
      <c r="C214328" s="75"/>
    </row>
    <row r="214329" spans="2:3" x14ac:dyDescent="0.25">
      <c r="B214329" s="76"/>
      <c r="C214329" s="75"/>
    </row>
    <row r="214330" spans="2:3" x14ac:dyDescent="0.25">
      <c r="B214330" s="76"/>
      <c r="C214330" s="75"/>
    </row>
    <row r="214331" spans="2:3" x14ac:dyDescent="0.25">
      <c r="B214331" s="76"/>
      <c r="C214331" s="75"/>
    </row>
    <row r="214332" spans="2:3" x14ac:dyDescent="0.25">
      <c r="B214332" s="76"/>
      <c r="C214332" s="75"/>
    </row>
    <row r="214333" spans="2:3" x14ac:dyDescent="0.25">
      <c r="B214333" s="76"/>
      <c r="C214333" s="75"/>
    </row>
    <row r="214334" spans="2:3" x14ac:dyDescent="0.25">
      <c r="B214334" s="76"/>
      <c r="C214334" s="75"/>
    </row>
    <row r="214335" spans="2:3" x14ac:dyDescent="0.25">
      <c r="B214335" s="76"/>
      <c r="C214335" s="75"/>
    </row>
    <row r="214336" spans="2:3" x14ac:dyDescent="0.25">
      <c r="B214336" s="76"/>
      <c r="C214336" s="75"/>
    </row>
    <row r="214337" spans="2:3" x14ac:dyDescent="0.25">
      <c r="B214337" s="76"/>
      <c r="C214337" s="75"/>
    </row>
    <row r="214447" spans="2:3" x14ac:dyDescent="0.25">
      <c r="B214447" s="76"/>
      <c r="C214447" s="75"/>
    </row>
    <row r="214448" spans="2:3" x14ac:dyDescent="0.25">
      <c r="B214448" s="76"/>
      <c r="C214448" s="75"/>
    </row>
    <row r="214449" spans="2:3" x14ac:dyDescent="0.25">
      <c r="B214449" s="76"/>
      <c r="C214449" s="75"/>
    </row>
    <row r="214450" spans="2:3" x14ac:dyDescent="0.25">
      <c r="B214450" s="76"/>
      <c r="C214450" s="75"/>
    </row>
    <row r="214451" spans="2:3" x14ac:dyDescent="0.25">
      <c r="B214451" s="76"/>
      <c r="C214451" s="75"/>
    </row>
    <row r="214452" spans="2:3" x14ac:dyDescent="0.25">
      <c r="B214452" s="76"/>
      <c r="C214452" s="75"/>
    </row>
    <row r="214453" spans="2:3" x14ac:dyDescent="0.25">
      <c r="B214453" s="76"/>
      <c r="C214453" s="75"/>
    </row>
    <row r="214454" spans="2:3" x14ac:dyDescent="0.25">
      <c r="B214454" s="76"/>
      <c r="C214454" s="75"/>
    </row>
    <row r="214455" spans="2:3" x14ac:dyDescent="0.25">
      <c r="B214455" s="76"/>
      <c r="C214455" s="75"/>
    </row>
    <row r="214456" spans="2:3" x14ac:dyDescent="0.25">
      <c r="B214456" s="76"/>
      <c r="C214456" s="75"/>
    </row>
    <row r="214457" spans="2:3" x14ac:dyDescent="0.25">
      <c r="B214457" s="76"/>
      <c r="C214457" s="75"/>
    </row>
    <row r="214458" spans="2:3" x14ac:dyDescent="0.25">
      <c r="B214458" s="76"/>
      <c r="C214458" s="75"/>
    </row>
    <row r="214459" spans="2:3" x14ac:dyDescent="0.25">
      <c r="B214459" s="76"/>
      <c r="C214459" s="75"/>
    </row>
    <row r="214569" spans="2:3" x14ac:dyDescent="0.25">
      <c r="B214569" s="76"/>
      <c r="C214569" s="75"/>
    </row>
    <row r="214570" spans="2:3" x14ac:dyDescent="0.25">
      <c r="B214570" s="76"/>
      <c r="C214570" s="75"/>
    </row>
    <row r="214571" spans="2:3" x14ac:dyDescent="0.25">
      <c r="B214571" s="76"/>
      <c r="C214571" s="75"/>
    </row>
    <row r="214572" spans="2:3" x14ac:dyDescent="0.25">
      <c r="B214572" s="76"/>
      <c r="C214572" s="75"/>
    </row>
    <row r="214573" spans="2:3" x14ac:dyDescent="0.25">
      <c r="B214573" s="76"/>
      <c r="C214573" s="75"/>
    </row>
    <row r="214574" spans="2:3" x14ac:dyDescent="0.25">
      <c r="B214574" s="76"/>
      <c r="C214574" s="75"/>
    </row>
    <row r="214575" spans="2:3" x14ac:dyDescent="0.25">
      <c r="B214575" s="76"/>
      <c r="C214575" s="75"/>
    </row>
    <row r="214576" spans="2:3" x14ac:dyDescent="0.25">
      <c r="B214576" s="76"/>
      <c r="C214576" s="75"/>
    </row>
    <row r="214577" spans="2:3" x14ac:dyDescent="0.25">
      <c r="B214577" s="76"/>
      <c r="C214577" s="75"/>
    </row>
    <row r="214578" spans="2:3" x14ac:dyDescent="0.25">
      <c r="B214578" s="76"/>
      <c r="C214578" s="75"/>
    </row>
    <row r="214579" spans="2:3" x14ac:dyDescent="0.25">
      <c r="B214579" s="76"/>
      <c r="C214579" s="75"/>
    </row>
    <row r="214580" spans="2:3" x14ac:dyDescent="0.25">
      <c r="B214580" s="76"/>
      <c r="C214580" s="75"/>
    </row>
    <row r="214581" spans="2:3" x14ac:dyDescent="0.25">
      <c r="B214581" s="76"/>
      <c r="C214581" s="75"/>
    </row>
    <row r="214691" spans="2:3" x14ac:dyDescent="0.25">
      <c r="B214691" s="76"/>
      <c r="C214691" s="75"/>
    </row>
    <row r="214692" spans="2:3" x14ac:dyDescent="0.25">
      <c r="B214692" s="76"/>
      <c r="C214692" s="75"/>
    </row>
    <row r="214693" spans="2:3" x14ac:dyDescent="0.25">
      <c r="B214693" s="76"/>
      <c r="C214693" s="75"/>
    </row>
    <row r="214694" spans="2:3" x14ac:dyDescent="0.25">
      <c r="B214694" s="76"/>
      <c r="C214694" s="75"/>
    </row>
    <row r="214695" spans="2:3" x14ac:dyDescent="0.25">
      <c r="B214695" s="76"/>
      <c r="C214695" s="75"/>
    </row>
    <row r="214696" spans="2:3" x14ac:dyDescent="0.25">
      <c r="B214696" s="76"/>
      <c r="C214696" s="75"/>
    </row>
    <row r="214697" spans="2:3" x14ac:dyDescent="0.25">
      <c r="B214697" s="76"/>
      <c r="C214697" s="75"/>
    </row>
    <row r="214698" spans="2:3" x14ac:dyDescent="0.25">
      <c r="B214698" s="76"/>
      <c r="C214698" s="75"/>
    </row>
    <row r="214699" spans="2:3" x14ac:dyDescent="0.25">
      <c r="B214699" s="76"/>
      <c r="C214699" s="75"/>
    </row>
    <row r="214700" spans="2:3" x14ac:dyDescent="0.25">
      <c r="B214700" s="76"/>
      <c r="C214700" s="75"/>
    </row>
    <row r="214701" spans="2:3" x14ac:dyDescent="0.25">
      <c r="B214701" s="76"/>
      <c r="C214701" s="75"/>
    </row>
    <row r="214702" spans="2:3" x14ac:dyDescent="0.25">
      <c r="B214702" s="76"/>
      <c r="C214702" s="75"/>
    </row>
    <row r="214703" spans="2:3" x14ac:dyDescent="0.25">
      <c r="B214703" s="76"/>
      <c r="C214703" s="75"/>
    </row>
    <row r="214813" spans="2:3" x14ac:dyDescent="0.25">
      <c r="B214813" s="76"/>
      <c r="C214813" s="75"/>
    </row>
    <row r="214814" spans="2:3" x14ac:dyDescent="0.25">
      <c r="B214814" s="76"/>
      <c r="C214814" s="75"/>
    </row>
    <row r="214815" spans="2:3" x14ac:dyDescent="0.25">
      <c r="B214815" s="76"/>
      <c r="C214815" s="75"/>
    </row>
    <row r="214816" spans="2:3" x14ac:dyDescent="0.25">
      <c r="B214816" s="76"/>
      <c r="C214816" s="75"/>
    </row>
    <row r="214817" spans="2:3" x14ac:dyDescent="0.25">
      <c r="B214817" s="76"/>
      <c r="C214817" s="75"/>
    </row>
    <row r="214818" spans="2:3" x14ac:dyDescent="0.25">
      <c r="B214818" s="76"/>
      <c r="C214818" s="75"/>
    </row>
    <row r="214819" spans="2:3" x14ac:dyDescent="0.25">
      <c r="B214819" s="76"/>
      <c r="C214819" s="75"/>
    </row>
    <row r="214820" spans="2:3" x14ac:dyDescent="0.25">
      <c r="B214820" s="76"/>
      <c r="C214820" s="75"/>
    </row>
    <row r="214821" spans="2:3" x14ac:dyDescent="0.25">
      <c r="B214821" s="76"/>
      <c r="C214821" s="75"/>
    </row>
    <row r="214822" spans="2:3" x14ac:dyDescent="0.25">
      <c r="B214822" s="76"/>
      <c r="C214822" s="75"/>
    </row>
    <row r="214823" spans="2:3" x14ac:dyDescent="0.25">
      <c r="B214823" s="76"/>
      <c r="C214823" s="75"/>
    </row>
    <row r="214824" spans="2:3" x14ac:dyDescent="0.25">
      <c r="B214824" s="76"/>
      <c r="C214824" s="75"/>
    </row>
    <row r="214825" spans="2:3" x14ac:dyDescent="0.25">
      <c r="B214825" s="76"/>
      <c r="C214825" s="75"/>
    </row>
    <row r="214935" spans="2:3" x14ac:dyDescent="0.25">
      <c r="B214935" s="76"/>
      <c r="C214935" s="75"/>
    </row>
    <row r="214936" spans="2:3" x14ac:dyDescent="0.25">
      <c r="B214936" s="76"/>
      <c r="C214936" s="75"/>
    </row>
    <row r="214937" spans="2:3" x14ac:dyDescent="0.25">
      <c r="B214937" s="76"/>
      <c r="C214937" s="75"/>
    </row>
    <row r="214938" spans="2:3" x14ac:dyDescent="0.25">
      <c r="B214938" s="76"/>
      <c r="C214938" s="75"/>
    </row>
    <row r="214939" spans="2:3" x14ac:dyDescent="0.25">
      <c r="B214939" s="76"/>
      <c r="C214939" s="75"/>
    </row>
    <row r="214940" spans="2:3" x14ac:dyDescent="0.25">
      <c r="B214940" s="76"/>
      <c r="C214940" s="75"/>
    </row>
    <row r="214941" spans="2:3" x14ac:dyDescent="0.25">
      <c r="B214941" s="76"/>
      <c r="C214941" s="75"/>
    </row>
    <row r="214942" spans="2:3" x14ac:dyDescent="0.25">
      <c r="B214942" s="76"/>
      <c r="C214942" s="75"/>
    </row>
    <row r="214943" spans="2:3" x14ac:dyDescent="0.25">
      <c r="B214943" s="76"/>
      <c r="C214943" s="75"/>
    </row>
    <row r="214944" spans="2:3" x14ac:dyDescent="0.25">
      <c r="B214944" s="76"/>
      <c r="C214944" s="75"/>
    </row>
    <row r="214945" spans="2:3" x14ac:dyDescent="0.25">
      <c r="B214945" s="76"/>
      <c r="C214945" s="75"/>
    </row>
    <row r="214946" spans="2:3" x14ac:dyDescent="0.25">
      <c r="B214946" s="76"/>
      <c r="C214946" s="75"/>
    </row>
    <row r="214947" spans="2:3" x14ac:dyDescent="0.25">
      <c r="B214947" s="76"/>
      <c r="C214947" s="75"/>
    </row>
    <row r="215057" spans="2:3" x14ac:dyDescent="0.25">
      <c r="B215057" s="76"/>
      <c r="C215057" s="75"/>
    </row>
    <row r="215058" spans="2:3" x14ac:dyDescent="0.25">
      <c r="B215058" s="76"/>
      <c r="C215058" s="75"/>
    </row>
    <row r="215059" spans="2:3" x14ac:dyDescent="0.25">
      <c r="B215059" s="76"/>
      <c r="C215059" s="75"/>
    </row>
    <row r="215060" spans="2:3" x14ac:dyDescent="0.25">
      <c r="B215060" s="76"/>
      <c r="C215060" s="75"/>
    </row>
    <row r="215061" spans="2:3" x14ac:dyDescent="0.25">
      <c r="B215061" s="76"/>
      <c r="C215061" s="75"/>
    </row>
    <row r="215062" spans="2:3" x14ac:dyDescent="0.25">
      <c r="B215062" s="76"/>
      <c r="C215062" s="75"/>
    </row>
    <row r="215063" spans="2:3" x14ac:dyDescent="0.25">
      <c r="B215063" s="76"/>
      <c r="C215063" s="75"/>
    </row>
    <row r="215064" spans="2:3" x14ac:dyDescent="0.25">
      <c r="B215064" s="76"/>
      <c r="C215064" s="75"/>
    </row>
    <row r="215065" spans="2:3" x14ac:dyDescent="0.25">
      <c r="B215065" s="76"/>
      <c r="C215065" s="75"/>
    </row>
    <row r="215066" spans="2:3" x14ac:dyDescent="0.25">
      <c r="B215066" s="76"/>
      <c r="C215066" s="75"/>
    </row>
    <row r="215067" spans="2:3" x14ac:dyDescent="0.25">
      <c r="B215067" s="76"/>
      <c r="C215067" s="75"/>
    </row>
    <row r="215068" spans="2:3" x14ac:dyDescent="0.25">
      <c r="B215068" s="76"/>
      <c r="C215068" s="75"/>
    </row>
    <row r="215069" spans="2:3" x14ac:dyDescent="0.25">
      <c r="B215069" s="76"/>
      <c r="C215069" s="75"/>
    </row>
    <row r="215179" spans="2:3" x14ac:dyDescent="0.25">
      <c r="B215179" s="76"/>
      <c r="C215179" s="75"/>
    </row>
    <row r="215180" spans="2:3" x14ac:dyDescent="0.25">
      <c r="B215180" s="76"/>
      <c r="C215180" s="75"/>
    </row>
    <row r="215181" spans="2:3" x14ac:dyDescent="0.25">
      <c r="B215181" s="76"/>
      <c r="C215181" s="75"/>
    </row>
    <row r="215182" spans="2:3" x14ac:dyDescent="0.25">
      <c r="B215182" s="76"/>
      <c r="C215182" s="75"/>
    </row>
    <row r="215183" spans="2:3" x14ac:dyDescent="0.25">
      <c r="B215183" s="76"/>
      <c r="C215183" s="75"/>
    </row>
    <row r="215184" spans="2:3" x14ac:dyDescent="0.25">
      <c r="B215184" s="76"/>
      <c r="C215184" s="75"/>
    </row>
    <row r="215185" spans="2:3" x14ac:dyDescent="0.25">
      <c r="B215185" s="76"/>
      <c r="C215185" s="75"/>
    </row>
    <row r="215186" spans="2:3" x14ac:dyDescent="0.25">
      <c r="B215186" s="76"/>
      <c r="C215186" s="75"/>
    </row>
    <row r="215187" spans="2:3" x14ac:dyDescent="0.25">
      <c r="B215187" s="76"/>
      <c r="C215187" s="75"/>
    </row>
    <row r="215188" spans="2:3" x14ac:dyDescent="0.25">
      <c r="B215188" s="76"/>
      <c r="C215188" s="75"/>
    </row>
    <row r="215189" spans="2:3" x14ac:dyDescent="0.25">
      <c r="B215189" s="76"/>
      <c r="C215189" s="75"/>
    </row>
    <row r="215190" spans="2:3" x14ac:dyDescent="0.25">
      <c r="B215190" s="76"/>
      <c r="C215190" s="75"/>
    </row>
    <row r="215191" spans="2:3" x14ac:dyDescent="0.25">
      <c r="B215191" s="76"/>
      <c r="C215191" s="75"/>
    </row>
    <row r="215301" spans="2:3" x14ac:dyDescent="0.25">
      <c r="B215301" s="76"/>
      <c r="C215301" s="75"/>
    </row>
    <row r="215302" spans="2:3" x14ac:dyDescent="0.25">
      <c r="B215302" s="76"/>
      <c r="C215302" s="75"/>
    </row>
    <row r="215303" spans="2:3" x14ac:dyDescent="0.25">
      <c r="B215303" s="76"/>
      <c r="C215303" s="75"/>
    </row>
    <row r="215304" spans="2:3" x14ac:dyDescent="0.25">
      <c r="B215304" s="76"/>
      <c r="C215304" s="75"/>
    </row>
    <row r="215305" spans="2:3" x14ac:dyDescent="0.25">
      <c r="B215305" s="76"/>
      <c r="C215305" s="75"/>
    </row>
    <row r="215306" spans="2:3" x14ac:dyDescent="0.25">
      <c r="B215306" s="76"/>
      <c r="C215306" s="75"/>
    </row>
    <row r="215307" spans="2:3" x14ac:dyDescent="0.25">
      <c r="B215307" s="76"/>
      <c r="C215307" s="75"/>
    </row>
    <row r="215308" spans="2:3" x14ac:dyDescent="0.25">
      <c r="B215308" s="76"/>
      <c r="C215308" s="75"/>
    </row>
    <row r="215309" spans="2:3" x14ac:dyDescent="0.25">
      <c r="B215309" s="76"/>
      <c r="C215309" s="75"/>
    </row>
    <row r="215310" spans="2:3" x14ac:dyDescent="0.25">
      <c r="B215310" s="76"/>
      <c r="C215310" s="75"/>
    </row>
    <row r="215311" spans="2:3" x14ac:dyDescent="0.25">
      <c r="B215311" s="76"/>
      <c r="C215311" s="75"/>
    </row>
    <row r="215312" spans="2:3" x14ac:dyDescent="0.25">
      <c r="B215312" s="76"/>
      <c r="C215312" s="75"/>
    </row>
    <row r="215313" spans="2:3" x14ac:dyDescent="0.25">
      <c r="B215313" s="76"/>
      <c r="C215313" s="75"/>
    </row>
    <row r="215423" spans="2:3" x14ac:dyDescent="0.25">
      <c r="B215423" s="76"/>
      <c r="C215423" s="75"/>
    </row>
    <row r="215424" spans="2:3" x14ac:dyDescent="0.25">
      <c r="B215424" s="76"/>
      <c r="C215424" s="75"/>
    </row>
    <row r="215425" spans="2:3" x14ac:dyDescent="0.25">
      <c r="B215425" s="76"/>
      <c r="C215425" s="75"/>
    </row>
    <row r="215426" spans="2:3" x14ac:dyDescent="0.25">
      <c r="B215426" s="76"/>
      <c r="C215426" s="75"/>
    </row>
    <row r="215427" spans="2:3" x14ac:dyDescent="0.25">
      <c r="B215427" s="76"/>
      <c r="C215427" s="75"/>
    </row>
    <row r="215428" spans="2:3" x14ac:dyDescent="0.25">
      <c r="B215428" s="76"/>
      <c r="C215428" s="75"/>
    </row>
    <row r="215429" spans="2:3" x14ac:dyDescent="0.25">
      <c r="B215429" s="76"/>
      <c r="C215429" s="75"/>
    </row>
    <row r="215430" spans="2:3" x14ac:dyDescent="0.25">
      <c r="B215430" s="76"/>
      <c r="C215430" s="75"/>
    </row>
    <row r="215431" spans="2:3" x14ac:dyDescent="0.25">
      <c r="B215431" s="76"/>
      <c r="C215431" s="75"/>
    </row>
    <row r="215432" spans="2:3" x14ac:dyDescent="0.25">
      <c r="B215432" s="76"/>
      <c r="C215432" s="75"/>
    </row>
    <row r="215433" spans="2:3" x14ac:dyDescent="0.25">
      <c r="B215433" s="76"/>
      <c r="C215433" s="75"/>
    </row>
    <row r="215434" spans="2:3" x14ac:dyDescent="0.25">
      <c r="B215434" s="76"/>
      <c r="C215434" s="75"/>
    </row>
    <row r="215435" spans="2:3" x14ac:dyDescent="0.25">
      <c r="B215435" s="76"/>
      <c r="C215435" s="75"/>
    </row>
    <row r="215545" spans="2:3" x14ac:dyDescent="0.25">
      <c r="B215545" s="76"/>
      <c r="C215545" s="75"/>
    </row>
    <row r="215546" spans="2:3" x14ac:dyDescent="0.25">
      <c r="B215546" s="76"/>
      <c r="C215546" s="75"/>
    </row>
    <row r="215547" spans="2:3" x14ac:dyDescent="0.25">
      <c r="B215547" s="76"/>
      <c r="C215547" s="75"/>
    </row>
    <row r="215548" spans="2:3" x14ac:dyDescent="0.25">
      <c r="B215548" s="76"/>
      <c r="C215548" s="75"/>
    </row>
    <row r="215549" spans="2:3" x14ac:dyDescent="0.25">
      <c r="B215549" s="76"/>
      <c r="C215549" s="75"/>
    </row>
    <row r="215550" spans="2:3" x14ac:dyDescent="0.25">
      <c r="B215550" s="76"/>
      <c r="C215550" s="75"/>
    </row>
    <row r="215551" spans="2:3" x14ac:dyDescent="0.25">
      <c r="B215551" s="76"/>
      <c r="C215551" s="75"/>
    </row>
    <row r="215552" spans="2:3" x14ac:dyDescent="0.25">
      <c r="B215552" s="76"/>
      <c r="C215552" s="75"/>
    </row>
    <row r="215553" spans="2:3" x14ac:dyDescent="0.25">
      <c r="B215553" s="76"/>
      <c r="C215553" s="75"/>
    </row>
    <row r="215554" spans="2:3" x14ac:dyDescent="0.25">
      <c r="B215554" s="76"/>
      <c r="C215554" s="75"/>
    </row>
    <row r="215555" spans="2:3" x14ac:dyDescent="0.25">
      <c r="B215555" s="76"/>
      <c r="C215555" s="75"/>
    </row>
    <row r="215556" spans="2:3" x14ac:dyDescent="0.25">
      <c r="B215556" s="76"/>
      <c r="C215556" s="75"/>
    </row>
    <row r="215557" spans="2:3" x14ac:dyDescent="0.25">
      <c r="B215557" s="76"/>
      <c r="C215557" s="75"/>
    </row>
    <row r="215667" spans="2:3" x14ac:dyDescent="0.25">
      <c r="B215667" s="76"/>
      <c r="C215667" s="75"/>
    </row>
    <row r="215668" spans="2:3" x14ac:dyDescent="0.25">
      <c r="B215668" s="76"/>
      <c r="C215668" s="75"/>
    </row>
    <row r="215669" spans="2:3" x14ac:dyDescent="0.25">
      <c r="B215669" s="76"/>
      <c r="C215669" s="75"/>
    </row>
    <row r="215670" spans="2:3" x14ac:dyDescent="0.25">
      <c r="B215670" s="76"/>
      <c r="C215670" s="75"/>
    </row>
    <row r="215671" spans="2:3" x14ac:dyDescent="0.25">
      <c r="B215671" s="76"/>
      <c r="C215671" s="75"/>
    </row>
    <row r="215672" spans="2:3" x14ac:dyDescent="0.25">
      <c r="B215672" s="76"/>
      <c r="C215672" s="75"/>
    </row>
    <row r="215673" spans="2:3" x14ac:dyDescent="0.25">
      <c r="B215673" s="76"/>
      <c r="C215673" s="75"/>
    </row>
    <row r="215674" spans="2:3" x14ac:dyDescent="0.25">
      <c r="B215674" s="76"/>
      <c r="C215674" s="75"/>
    </row>
    <row r="215675" spans="2:3" x14ac:dyDescent="0.25">
      <c r="B215675" s="76"/>
      <c r="C215675" s="75"/>
    </row>
    <row r="215676" spans="2:3" x14ac:dyDescent="0.25">
      <c r="B215676" s="76"/>
      <c r="C215676" s="75"/>
    </row>
    <row r="215677" spans="2:3" x14ac:dyDescent="0.25">
      <c r="B215677" s="76"/>
      <c r="C215677" s="75"/>
    </row>
    <row r="215678" spans="2:3" x14ac:dyDescent="0.25">
      <c r="B215678" s="76"/>
      <c r="C215678" s="75"/>
    </row>
    <row r="215679" spans="2:3" x14ac:dyDescent="0.25">
      <c r="B215679" s="76"/>
      <c r="C215679" s="75"/>
    </row>
    <row r="215789" spans="2:3" x14ac:dyDescent="0.25">
      <c r="B215789" s="76"/>
      <c r="C215789" s="75"/>
    </row>
    <row r="215790" spans="2:3" x14ac:dyDescent="0.25">
      <c r="B215790" s="76"/>
      <c r="C215790" s="75"/>
    </row>
    <row r="215791" spans="2:3" x14ac:dyDescent="0.25">
      <c r="B215791" s="76"/>
      <c r="C215791" s="75"/>
    </row>
    <row r="215792" spans="2:3" x14ac:dyDescent="0.25">
      <c r="B215792" s="76"/>
      <c r="C215792" s="75"/>
    </row>
    <row r="215793" spans="2:3" x14ac:dyDescent="0.25">
      <c r="B215793" s="76"/>
      <c r="C215793" s="75"/>
    </row>
    <row r="215794" spans="2:3" x14ac:dyDescent="0.25">
      <c r="B215794" s="76"/>
      <c r="C215794" s="75"/>
    </row>
    <row r="215795" spans="2:3" x14ac:dyDescent="0.25">
      <c r="B215795" s="76"/>
      <c r="C215795" s="75"/>
    </row>
    <row r="215796" spans="2:3" x14ac:dyDescent="0.25">
      <c r="B215796" s="76"/>
      <c r="C215796" s="75"/>
    </row>
    <row r="215797" spans="2:3" x14ac:dyDescent="0.25">
      <c r="B215797" s="76"/>
      <c r="C215797" s="75"/>
    </row>
    <row r="215798" spans="2:3" x14ac:dyDescent="0.25">
      <c r="B215798" s="76"/>
      <c r="C215798" s="75"/>
    </row>
    <row r="215799" spans="2:3" x14ac:dyDescent="0.25">
      <c r="B215799" s="76"/>
      <c r="C215799" s="75"/>
    </row>
    <row r="215800" spans="2:3" x14ac:dyDescent="0.25">
      <c r="B215800" s="76"/>
      <c r="C215800" s="75"/>
    </row>
    <row r="215801" spans="2:3" x14ac:dyDescent="0.25">
      <c r="B215801" s="76"/>
      <c r="C215801" s="75"/>
    </row>
    <row r="215911" spans="2:3" x14ac:dyDescent="0.25">
      <c r="B215911" s="76"/>
      <c r="C215911" s="75"/>
    </row>
    <row r="215912" spans="2:3" x14ac:dyDescent="0.25">
      <c r="B215912" s="76"/>
      <c r="C215912" s="75"/>
    </row>
    <row r="215913" spans="2:3" x14ac:dyDescent="0.25">
      <c r="B215913" s="76"/>
      <c r="C215913" s="75"/>
    </row>
    <row r="215914" spans="2:3" x14ac:dyDescent="0.25">
      <c r="B215914" s="76"/>
      <c r="C215914" s="75"/>
    </row>
    <row r="215915" spans="2:3" x14ac:dyDescent="0.25">
      <c r="B215915" s="76"/>
      <c r="C215915" s="75"/>
    </row>
    <row r="215916" spans="2:3" x14ac:dyDescent="0.25">
      <c r="B215916" s="76"/>
      <c r="C215916" s="75"/>
    </row>
    <row r="215917" spans="2:3" x14ac:dyDescent="0.25">
      <c r="B215917" s="76"/>
      <c r="C215917" s="75"/>
    </row>
    <row r="215918" spans="2:3" x14ac:dyDescent="0.25">
      <c r="B215918" s="76"/>
      <c r="C215918" s="75"/>
    </row>
    <row r="215919" spans="2:3" x14ac:dyDescent="0.25">
      <c r="B215919" s="76"/>
      <c r="C215919" s="75"/>
    </row>
    <row r="215920" spans="2:3" x14ac:dyDescent="0.25">
      <c r="B215920" s="76"/>
      <c r="C215920" s="75"/>
    </row>
    <row r="215921" spans="2:3" x14ac:dyDescent="0.25">
      <c r="B215921" s="76"/>
      <c r="C215921" s="75"/>
    </row>
    <row r="215922" spans="2:3" x14ac:dyDescent="0.25">
      <c r="B215922" s="76"/>
      <c r="C215922" s="75"/>
    </row>
    <row r="215923" spans="2:3" x14ac:dyDescent="0.25">
      <c r="B215923" s="76"/>
      <c r="C215923" s="75"/>
    </row>
    <row r="216033" spans="2:3" x14ac:dyDescent="0.25">
      <c r="B216033" s="76"/>
      <c r="C216033" s="75"/>
    </row>
    <row r="216034" spans="2:3" x14ac:dyDescent="0.25">
      <c r="B216034" s="76"/>
      <c r="C216034" s="75"/>
    </row>
    <row r="216035" spans="2:3" x14ac:dyDescent="0.25">
      <c r="B216035" s="76"/>
      <c r="C216035" s="75"/>
    </row>
    <row r="216036" spans="2:3" x14ac:dyDescent="0.25">
      <c r="B216036" s="76"/>
      <c r="C216036" s="75"/>
    </row>
    <row r="216037" spans="2:3" x14ac:dyDescent="0.25">
      <c r="B216037" s="76"/>
      <c r="C216037" s="75"/>
    </row>
    <row r="216038" spans="2:3" x14ac:dyDescent="0.25">
      <c r="B216038" s="76"/>
      <c r="C216038" s="75"/>
    </row>
    <row r="216039" spans="2:3" x14ac:dyDescent="0.25">
      <c r="B216039" s="76"/>
      <c r="C216039" s="75"/>
    </row>
    <row r="216040" spans="2:3" x14ac:dyDescent="0.25">
      <c r="B216040" s="76"/>
      <c r="C216040" s="75"/>
    </row>
    <row r="216041" spans="2:3" x14ac:dyDescent="0.25">
      <c r="B216041" s="76"/>
      <c r="C216041" s="75"/>
    </row>
    <row r="216042" spans="2:3" x14ac:dyDescent="0.25">
      <c r="B216042" s="76"/>
      <c r="C216042" s="75"/>
    </row>
    <row r="216043" spans="2:3" x14ac:dyDescent="0.25">
      <c r="B216043" s="76"/>
      <c r="C216043" s="75"/>
    </row>
    <row r="216044" spans="2:3" x14ac:dyDescent="0.25">
      <c r="B216044" s="76"/>
      <c r="C216044" s="75"/>
    </row>
    <row r="216045" spans="2:3" x14ac:dyDescent="0.25">
      <c r="B216045" s="76"/>
      <c r="C216045" s="75"/>
    </row>
    <row r="216155" spans="2:3" x14ac:dyDescent="0.25">
      <c r="B216155" s="76"/>
      <c r="C216155" s="75"/>
    </row>
    <row r="216156" spans="2:3" x14ac:dyDescent="0.25">
      <c r="B216156" s="76"/>
      <c r="C216156" s="75"/>
    </row>
    <row r="216157" spans="2:3" x14ac:dyDescent="0.25">
      <c r="B216157" s="76"/>
      <c r="C216157" s="75"/>
    </row>
    <row r="216158" spans="2:3" x14ac:dyDescent="0.25">
      <c r="B216158" s="76"/>
      <c r="C216158" s="75"/>
    </row>
    <row r="216159" spans="2:3" x14ac:dyDescent="0.25">
      <c r="B216159" s="76"/>
      <c r="C216159" s="75"/>
    </row>
    <row r="216160" spans="2:3" x14ac:dyDescent="0.25">
      <c r="B216160" s="76"/>
      <c r="C216160" s="75"/>
    </row>
    <row r="216161" spans="2:3" x14ac:dyDescent="0.25">
      <c r="B216161" s="76"/>
      <c r="C216161" s="75"/>
    </row>
    <row r="216162" spans="2:3" x14ac:dyDescent="0.25">
      <c r="B216162" s="76"/>
      <c r="C216162" s="75"/>
    </row>
    <row r="216163" spans="2:3" x14ac:dyDescent="0.25">
      <c r="B216163" s="76"/>
      <c r="C216163" s="75"/>
    </row>
    <row r="216164" spans="2:3" x14ac:dyDescent="0.25">
      <c r="B216164" s="76"/>
      <c r="C216164" s="75"/>
    </row>
    <row r="216165" spans="2:3" x14ac:dyDescent="0.25">
      <c r="B216165" s="76"/>
      <c r="C216165" s="75"/>
    </row>
    <row r="216166" spans="2:3" x14ac:dyDescent="0.25">
      <c r="B216166" s="76"/>
      <c r="C216166" s="75"/>
    </row>
    <row r="216167" spans="2:3" x14ac:dyDescent="0.25">
      <c r="B216167" s="76"/>
      <c r="C216167" s="75"/>
    </row>
    <row r="216277" spans="2:3" x14ac:dyDescent="0.25">
      <c r="B216277" s="76"/>
      <c r="C216277" s="75"/>
    </row>
    <row r="216278" spans="2:3" x14ac:dyDescent="0.25">
      <c r="B216278" s="76"/>
      <c r="C216278" s="75"/>
    </row>
    <row r="216279" spans="2:3" x14ac:dyDescent="0.25">
      <c r="B216279" s="76"/>
      <c r="C216279" s="75"/>
    </row>
    <row r="216280" spans="2:3" x14ac:dyDescent="0.25">
      <c r="B216280" s="76"/>
      <c r="C216280" s="75"/>
    </row>
    <row r="216281" spans="2:3" x14ac:dyDescent="0.25">
      <c r="B216281" s="76"/>
      <c r="C216281" s="75"/>
    </row>
    <row r="216282" spans="2:3" x14ac:dyDescent="0.25">
      <c r="B216282" s="76"/>
      <c r="C216282" s="75"/>
    </row>
    <row r="216283" spans="2:3" x14ac:dyDescent="0.25">
      <c r="B216283" s="76"/>
      <c r="C216283" s="75"/>
    </row>
    <row r="216284" spans="2:3" x14ac:dyDescent="0.25">
      <c r="B216284" s="76"/>
      <c r="C216284" s="75"/>
    </row>
    <row r="216285" spans="2:3" x14ac:dyDescent="0.25">
      <c r="B216285" s="76"/>
      <c r="C216285" s="75"/>
    </row>
    <row r="216286" spans="2:3" x14ac:dyDescent="0.25">
      <c r="B216286" s="76"/>
      <c r="C216286" s="75"/>
    </row>
    <row r="216287" spans="2:3" x14ac:dyDescent="0.25">
      <c r="B216287" s="76"/>
      <c r="C216287" s="75"/>
    </row>
    <row r="216288" spans="2:3" x14ac:dyDescent="0.25">
      <c r="B216288" s="76"/>
      <c r="C216288" s="75"/>
    </row>
    <row r="216289" spans="2:3" x14ac:dyDescent="0.25">
      <c r="B216289" s="76"/>
      <c r="C216289" s="75"/>
    </row>
    <row r="216399" spans="2:3" x14ac:dyDescent="0.25">
      <c r="B216399" s="76"/>
      <c r="C216399" s="75"/>
    </row>
    <row r="216400" spans="2:3" x14ac:dyDescent="0.25">
      <c r="B216400" s="76"/>
      <c r="C216400" s="75"/>
    </row>
    <row r="216401" spans="2:3" x14ac:dyDescent="0.25">
      <c r="B216401" s="76"/>
      <c r="C216401" s="75"/>
    </row>
    <row r="216402" spans="2:3" x14ac:dyDescent="0.25">
      <c r="B216402" s="76"/>
      <c r="C216402" s="75"/>
    </row>
    <row r="216403" spans="2:3" x14ac:dyDescent="0.25">
      <c r="B216403" s="76"/>
      <c r="C216403" s="75"/>
    </row>
    <row r="216404" spans="2:3" x14ac:dyDescent="0.25">
      <c r="B216404" s="76"/>
      <c r="C216404" s="75"/>
    </row>
    <row r="216405" spans="2:3" x14ac:dyDescent="0.25">
      <c r="B216405" s="76"/>
      <c r="C216405" s="75"/>
    </row>
    <row r="216406" spans="2:3" x14ac:dyDescent="0.25">
      <c r="B216406" s="76"/>
      <c r="C216406" s="75"/>
    </row>
    <row r="216407" spans="2:3" x14ac:dyDescent="0.25">
      <c r="B216407" s="76"/>
      <c r="C216407" s="75"/>
    </row>
    <row r="216408" spans="2:3" x14ac:dyDescent="0.25">
      <c r="B216408" s="76"/>
      <c r="C216408" s="75"/>
    </row>
    <row r="216409" spans="2:3" x14ac:dyDescent="0.25">
      <c r="B216409" s="76"/>
      <c r="C216409" s="75"/>
    </row>
    <row r="216410" spans="2:3" x14ac:dyDescent="0.25">
      <c r="B216410" s="76"/>
      <c r="C216410" s="75"/>
    </row>
    <row r="216411" spans="2:3" x14ac:dyDescent="0.25">
      <c r="B216411" s="76"/>
      <c r="C216411" s="75"/>
    </row>
    <row r="216521" spans="2:3" x14ac:dyDescent="0.25">
      <c r="B216521" s="76"/>
      <c r="C216521" s="75"/>
    </row>
    <row r="216522" spans="2:3" x14ac:dyDescent="0.25">
      <c r="B216522" s="76"/>
      <c r="C216522" s="75"/>
    </row>
    <row r="216523" spans="2:3" x14ac:dyDescent="0.25">
      <c r="B216523" s="76"/>
      <c r="C216523" s="75"/>
    </row>
    <row r="216524" spans="2:3" x14ac:dyDescent="0.25">
      <c r="B216524" s="76"/>
      <c r="C216524" s="75"/>
    </row>
    <row r="216525" spans="2:3" x14ac:dyDescent="0.25">
      <c r="B216525" s="76"/>
      <c r="C216525" s="75"/>
    </row>
    <row r="216526" spans="2:3" x14ac:dyDescent="0.25">
      <c r="B216526" s="76"/>
      <c r="C216526" s="75"/>
    </row>
    <row r="216527" spans="2:3" x14ac:dyDescent="0.25">
      <c r="B216527" s="76"/>
      <c r="C216527" s="75"/>
    </row>
    <row r="216528" spans="2:3" x14ac:dyDescent="0.25">
      <c r="B216528" s="76"/>
      <c r="C216528" s="75"/>
    </row>
    <row r="216529" spans="2:3" x14ac:dyDescent="0.25">
      <c r="B216529" s="76"/>
      <c r="C216529" s="75"/>
    </row>
    <row r="216530" spans="2:3" x14ac:dyDescent="0.25">
      <c r="B216530" s="76"/>
      <c r="C216530" s="75"/>
    </row>
    <row r="216531" spans="2:3" x14ac:dyDescent="0.25">
      <c r="B216531" s="76"/>
      <c r="C216531" s="75"/>
    </row>
    <row r="216532" spans="2:3" x14ac:dyDescent="0.25">
      <c r="B216532" s="76"/>
      <c r="C216532" s="75"/>
    </row>
    <row r="216533" spans="2:3" x14ac:dyDescent="0.25">
      <c r="B216533" s="76"/>
      <c r="C216533" s="75"/>
    </row>
    <row r="216643" spans="2:3" x14ac:dyDescent="0.25">
      <c r="B216643" s="76"/>
      <c r="C216643" s="75"/>
    </row>
    <row r="216644" spans="2:3" x14ac:dyDescent="0.25">
      <c r="B216644" s="76"/>
      <c r="C216644" s="75"/>
    </row>
    <row r="216645" spans="2:3" x14ac:dyDescent="0.25">
      <c r="B216645" s="76"/>
      <c r="C216645" s="75"/>
    </row>
    <row r="216646" spans="2:3" x14ac:dyDescent="0.25">
      <c r="B216646" s="76"/>
      <c r="C216646" s="75"/>
    </row>
    <row r="216647" spans="2:3" x14ac:dyDescent="0.25">
      <c r="B216647" s="76"/>
      <c r="C216647" s="75"/>
    </row>
    <row r="216648" spans="2:3" x14ac:dyDescent="0.25">
      <c r="B216648" s="76"/>
      <c r="C216648" s="75"/>
    </row>
    <row r="216649" spans="2:3" x14ac:dyDescent="0.25">
      <c r="B216649" s="76"/>
      <c r="C216649" s="75"/>
    </row>
    <row r="216650" spans="2:3" x14ac:dyDescent="0.25">
      <c r="B216650" s="76"/>
      <c r="C216650" s="75"/>
    </row>
    <row r="216651" spans="2:3" x14ac:dyDescent="0.25">
      <c r="B216651" s="76"/>
      <c r="C216651" s="75"/>
    </row>
    <row r="216652" spans="2:3" x14ac:dyDescent="0.25">
      <c r="B216652" s="76"/>
      <c r="C216652" s="75"/>
    </row>
    <row r="216653" spans="2:3" x14ac:dyDescent="0.25">
      <c r="B216653" s="76"/>
      <c r="C216653" s="75"/>
    </row>
    <row r="216654" spans="2:3" x14ac:dyDescent="0.25">
      <c r="B216654" s="76"/>
      <c r="C216654" s="75"/>
    </row>
    <row r="216655" spans="2:3" x14ac:dyDescent="0.25">
      <c r="B216655" s="76"/>
      <c r="C216655" s="75"/>
    </row>
    <row r="216765" spans="2:3" x14ac:dyDescent="0.25">
      <c r="B216765" s="76"/>
      <c r="C216765" s="75"/>
    </row>
    <row r="216766" spans="2:3" x14ac:dyDescent="0.25">
      <c r="B216766" s="76"/>
      <c r="C216766" s="75"/>
    </row>
    <row r="216767" spans="2:3" x14ac:dyDescent="0.25">
      <c r="B216767" s="76"/>
      <c r="C216767" s="75"/>
    </row>
    <row r="216768" spans="2:3" x14ac:dyDescent="0.25">
      <c r="B216768" s="76"/>
      <c r="C216768" s="75"/>
    </row>
    <row r="216769" spans="2:3" x14ac:dyDescent="0.25">
      <c r="B216769" s="76"/>
      <c r="C216769" s="75"/>
    </row>
    <row r="216770" spans="2:3" x14ac:dyDescent="0.25">
      <c r="B216770" s="76"/>
      <c r="C216770" s="75"/>
    </row>
    <row r="216771" spans="2:3" x14ac:dyDescent="0.25">
      <c r="B216771" s="76"/>
      <c r="C216771" s="75"/>
    </row>
    <row r="216772" spans="2:3" x14ac:dyDescent="0.25">
      <c r="B216772" s="76"/>
      <c r="C216772" s="75"/>
    </row>
    <row r="216773" spans="2:3" x14ac:dyDescent="0.25">
      <c r="B216773" s="76"/>
      <c r="C216773" s="75"/>
    </row>
    <row r="216774" spans="2:3" x14ac:dyDescent="0.25">
      <c r="B216774" s="76"/>
      <c r="C216774" s="75"/>
    </row>
    <row r="216775" spans="2:3" x14ac:dyDescent="0.25">
      <c r="B216775" s="76"/>
      <c r="C216775" s="75"/>
    </row>
    <row r="216776" spans="2:3" x14ac:dyDescent="0.25">
      <c r="B216776" s="76"/>
      <c r="C216776" s="75"/>
    </row>
    <row r="216777" spans="2:3" x14ac:dyDescent="0.25">
      <c r="B216777" s="76"/>
      <c r="C216777" s="75"/>
    </row>
    <row r="216887" spans="2:3" x14ac:dyDescent="0.25">
      <c r="B216887" s="76"/>
      <c r="C216887" s="75"/>
    </row>
    <row r="216888" spans="2:3" x14ac:dyDescent="0.25">
      <c r="B216888" s="76"/>
      <c r="C216888" s="75"/>
    </row>
    <row r="216889" spans="2:3" x14ac:dyDescent="0.25">
      <c r="B216889" s="76"/>
      <c r="C216889" s="75"/>
    </row>
    <row r="216890" spans="2:3" x14ac:dyDescent="0.25">
      <c r="B216890" s="76"/>
      <c r="C216890" s="75"/>
    </row>
    <row r="216891" spans="2:3" x14ac:dyDescent="0.25">
      <c r="B216891" s="76"/>
      <c r="C216891" s="75"/>
    </row>
    <row r="216892" spans="2:3" x14ac:dyDescent="0.25">
      <c r="B216892" s="76"/>
      <c r="C216892" s="75"/>
    </row>
    <row r="216893" spans="2:3" x14ac:dyDescent="0.25">
      <c r="B216893" s="76"/>
      <c r="C216893" s="75"/>
    </row>
    <row r="216894" spans="2:3" x14ac:dyDescent="0.25">
      <c r="B216894" s="76"/>
      <c r="C216894" s="75"/>
    </row>
    <row r="216895" spans="2:3" x14ac:dyDescent="0.25">
      <c r="B216895" s="76"/>
      <c r="C216895" s="75"/>
    </row>
    <row r="216896" spans="2:3" x14ac:dyDescent="0.25">
      <c r="B216896" s="76"/>
      <c r="C216896" s="75"/>
    </row>
    <row r="216897" spans="2:3" x14ac:dyDescent="0.25">
      <c r="B216897" s="76"/>
      <c r="C216897" s="75"/>
    </row>
    <row r="216898" spans="2:3" x14ac:dyDescent="0.25">
      <c r="B216898" s="76"/>
      <c r="C216898" s="75"/>
    </row>
    <row r="216899" spans="2:3" x14ac:dyDescent="0.25">
      <c r="B216899" s="76"/>
      <c r="C216899" s="75"/>
    </row>
    <row r="217009" spans="2:3" x14ac:dyDescent="0.25">
      <c r="B217009" s="76"/>
      <c r="C217009" s="75"/>
    </row>
    <row r="217010" spans="2:3" x14ac:dyDescent="0.25">
      <c r="B217010" s="76"/>
      <c r="C217010" s="75"/>
    </row>
    <row r="217011" spans="2:3" x14ac:dyDescent="0.25">
      <c r="B217011" s="76"/>
      <c r="C217011" s="75"/>
    </row>
    <row r="217012" spans="2:3" x14ac:dyDescent="0.25">
      <c r="B217012" s="76"/>
      <c r="C217012" s="75"/>
    </row>
    <row r="217013" spans="2:3" x14ac:dyDescent="0.25">
      <c r="B217013" s="76"/>
      <c r="C217013" s="75"/>
    </row>
    <row r="217014" spans="2:3" x14ac:dyDescent="0.25">
      <c r="B217014" s="76"/>
      <c r="C217014" s="75"/>
    </row>
    <row r="217015" spans="2:3" x14ac:dyDescent="0.25">
      <c r="B217015" s="76"/>
      <c r="C217015" s="75"/>
    </row>
    <row r="217016" spans="2:3" x14ac:dyDescent="0.25">
      <c r="B217016" s="76"/>
      <c r="C217016" s="75"/>
    </row>
    <row r="217017" spans="2:3" x14ac:dyDescent="0.25">
      <c r="B217017" s="76"/>
      <c r="C217017" s="75"/>
    </row>
    <row r="217018" spans="2:3" x14ac:dyDescent="0.25">
      <c r="B217018" s="76"/>
      <c r="C217018" s="75"/>
    </row>
    <row r="217019" spans="2:3" x14ac:dyDescent="0.25">
      <c r="B217019" s="76"/>
      <c r="C217019" s="75"/>
    </row>
    <row r="217020" spans="2:3" x14ac:dyDescent="0.25">
      <c r="B217020" s="76"/>
      <c r="C217020" s="75"/>
    </row>
    <row r="217021" spans="2:3" x14ac:dyDescent="0.25">
      <c r="B217021" s="76"/>
      <c r="C217021" s="75"/>
    </row>
    <row r="217131" spans="2:3" x14ac:dyDescent="0.25">
      <c r="B217131" s="76"/>
      <c r="C217131" s="75"/>
    </row>
    <row r="217132" spans="2:3" x14ac:dyDescent="0.25">
      <c r="B217132" s="76"/>
      <c r="C217132" s="75"/>
    </row>
    <row r="217133" spans="2:3" x14ac:dyDescent="0.25">
      <c r="B217133" s="76"/>
      <c r="C217133" s="75"/>
    </row>
    <row r="217134" spans="2:3" x14ac:dyDescent="0.25">
      <c r="B217134" s="76"/>
      <c r="C217134" s="75"/>
    </row>
    <row r="217135" spans="2:3" x14ac:dyDescent="0.25">
      <c r="B217135" s="76"/>
      <c r="C217135" s="75"/>
    </row>
    <row r="217136" spans="2:3" x14ac:dyDescent="0.25">
      <c r="B217136" s="76"/>
      <c r="C217136" s="75"/>
    </row>
    <row r="217137" spans="2:3" x14ac:dyDescent="0.25">
      <c r="B217137" s="76"/>
      <c r="C217137" s="75"/>
    </row>
    <row r="217138" spans="2:3" x14ac:dyDescent="0.25">
      <c r="B217138" s="76"/>
      <c r="C217138" s="75"/>
    </row>
    <row r="217139" spans="2:3" x14ac:dyDescent="0.25">
      <c r="B217139" s="76"/>
      <c r="C217139" s="75"/>
    </row>
    <row r="217140" spans="2:3" x14ac:dyDescent="0.25">
      <c r="B217140" s="76"/>
      <c r="C217140" s="75"/>
    </row>
    <row r="217141" spans="2:3" x14ac:dyDescent="0.25">
      <c r="B217141" s="76"/>
      <c r="C217141" s="75"/>
    </row>
    <row r="217142" spans="2:3" x14ac:dyDescent="0.25">
      <c r="B217142" s="76"/>
      <c r="C217142" s="75"/>
    </row>
    <row r="217143" spans="2:3" x14ac:dyDescent="0.25">
      <c r="B217143" s="76"/>
      <c r="C217143" s="75"/>
    </row>
    <row r="217253" spans="2:3" x14ac:dyDescent="0.25">
      <c r="B217253" s="76"/>
      <c r="C217253" s="75"/>
    </row>
    <row r="217254" spans="2:3" x14ac:dyDescent="0.25">
      <c r="B217254" s="76"/>
      <c r="C217254" s="75"/>
    </row>
    <row r="217255" spans="2:3" x14ac:dyDescent="0.25">
      <c r="B217255" s="76"/>
      <c r="C217255" s="75"/>
    </row>
    <row r="217256" spans="2:3" x14ac:dyDescent="0.25">
      <c r="B217256" s="76"/>
      <c r="C217256" s="75"/>
    </row>
    <row r="217257" spans="2:3" x14ac:dyDescent="0.25">
      <c r="B217257" s="76"/>
      <c r="C217257" s="75"/>
    </row>
    <row r="217258" spans="2:3" x14ac:dyDescent="0.25">
      <c r="B217258" s="76"/>
      <c r="C217258" s="75"/>
    </row>
    <row r="217259" spans="2:3" x14ac:dyDescent="0.25">
      <c r="B217259" s="76"/>
      <c r="C217259" s="75"/>
    </row>
    <row r="217260" spans="2:3" x14ac:dyDescent="0.25">
      <c r="B217260" s="76"/>
      <c r="C217260" s="75"/>
    </row>
    <row r="217261" spans="2:3" x14ac:dyDescent="0.25">
      <c r="B217261" s="76"/>
      <c r="C217261" s="75"/>
    </row>
    <row r="217262" spans="2:3" x14ac:dyDescent="0.25">
      <c r="B217262" s="76"/>
      <c r="C217262" s="75"/>
    </row>
    <row r="217263" spans="2:3" x14ac:dyDescent="0.25">
      <c r="B217263" s="76"/>
      <c r="C217263" s="75"/>
    </row>
    <row r="217264" spans="2:3" x14ac:dyDescent="0.25">
      <c r="B217264" s="76"/>
      <c r="C217264" s="75"/>
    </row>
    <row r="217265" spans="2:3" x14ac:dyDescent="0.25">
      <c r="B217265" s="76"/>
      <c r="C217265" s="75"/>
    </row>
    <row r="217375" spans="2:3" x14ac:dyDescent="0.25">
      <c r="B217375" s="76"/>
      <c r="C217375" s="75"/>
    </row>
    <row r="217376" spans="2:3" x14ac:dyDescent="0.25">
      <c r="B217376" s="76"/>
      <c r="C217376" s="75"/>
    </row>
    <row r="217377" spans="2:3" x14ac:dyDescent="0.25">
      <c r="B217377" s="76"/>
      <c r="C217377" s="75"/>
    </row>
    <row r="217378" spans="2:3" x14ac:dyDescent="0.25">
      <c r="B217378" s="76"/>
      <c r="C217378" s="75"/>
    </row>
    <row r="217379" spans="2:3" x14ac:dyDescent="0.25">
      <c r="B217379" s="76"/>
      <c r="C217379" s="75"/>
    </row>
    <row r="217380" spans="2:3" x14ac:dyDescent="0.25">
      <c r="B217380" s="76"/>
      <c r="C217380" s="75"/>
    </row>
    <row r="217381" spans="2:3" x14ac:dyDescent="0.25">
      <c r="B217381" s="76"/>
      <c r="C217381" s="75"/>
    </row>
    <row r="217382" spans="2:3" x14ac:dyDescent="0.25">
      <c r="B217382" s="76"/>
      <c r="C217382" s="75"/>
    </row>
    <row r="217383" spans="2:3" x14ac:dyDescent="0.25">
      <c r="B217383" s="76"/>
      <c r="C217383" s="75"/>
    </row>
    <row r="217384" spans="2:3" x14ac:dyDescent="0.25">
      <c r="B217384" s="76"/>
      <c r="C217384" s="75"/>
    </row>
    <row r="217385" spans="2:3" x14ac:dyDescent="0.25">
      <c r="B217385" s="76"/>
      <c r="C217385" s="75"/>
    </row>
    <row r="217386" spans="2:3" x14ac:dyDescent="0.25">
      <c r="B217386" s="76"/>
      <c r="C217386" s="75"/>
    </row>
    <row r="217387" spans="2:3" x14ac:dyDescent="0.25">
      <c r="B217387" s="76"/>
      <c r="C217387" s="75"/>
    </row>
    <row r="217497" spans="2:3" x14ac:dyDescent="0.25">
      <c r="B217497" s="76"/>
      <c r="C217497" s="75"/>
    </row>
    <row r="217498" spans="2:3" x14ac:dyDescent="0.25">
      <c r="B217498" s="76"/>
      <c r="C217498" s="75"/>
    </row>
    <row r="217499" spans="2:3" x14ac:dyDescent="0.25">
      <c r="B217499" s="76"/>
      <c r="C217499" s="75"/>
    </row>
    <row r="217500" spans="2:3" x14ac:dyDescent="0.25">
      <c r="B217500" s="76"/>
      <c r="C217500" s="75"/>
    </row>
    <row r="217501" spans="2:3" x14ac:dyDescent="0.25">
      <c r="B217501" s="76"/>
      <c r="C217501" s="75"/>
    </row>
    <row r="217502" spans="2:3" x14ac:dyDescent="0.25">
      <c r="B217502" s="76"/>
      <c r="C217502" s="75"/>
    </row>
    <row r="217503" spans="2:3" x14ac:dyDescent="0.25">
      <c r="B217503" s="76"/>
      <c r="C217503" s="75"/>
    </row>
    <row r="217504" spans="2:3" x14ac:dyDescent="0.25">
      <c r="B217504" s="76"/>
      <c r="C217504" s="75"/>
    </row>
    <row r="217505" spans="2:3" x14ac:dyDescent="0.25">
      <c r="B217505" s="76"/>
      <c r="C217505" s="75"/>
    </row>
    <row r="217506" spans="2:3" x14ac:dyDescent="0.25">
      <c r="B217506" s="76"/>
      <c r="C217506" s="75"/>
    </row>
    <row r="217507" spans="2:3" x14ac:dyDescent="0.25">
      <c r="B217507" s="76"/>
      <c r="C217507" s="75"/>
    </row>
    <row r="217508" spans="2:3" x14ac:dyDescent="0.25">
      <c r="B217508" s="76"/>
      <c r="C217508" s="75"/>
    </row>
    <row r="217509" spans="2:3" x14ac:dyDescent="0.25">
      <c r="B217509" s="76"/>
      <c r="C217509" s="75"/>
    </row>
    <row r="217619" spans="2:3" x14ac:dyDescent="0.25">
      <c r="B217619" s="76"/>
      <c r="C217619" s="75"/>
    </row>
    <row r="217620" spans="2:3" x14ac:dyDescent="0.25">
      <c r="B217620" s="76"/>
      <c r="C217620" s="75"/>
    </row>
    <row r="217621" spans="2:3" x14ac:dyDescent="0.25">
      <c r="B217621" s="76"/>
      <c r="C217621" s="75"/>
    </row>
    <row r="217622" spans="2:3" x14ac:dyDescent="0.25">
      <c r="B217622" s="76"/>
      <c r="C217622" s="75"/>
    </row>
    <row r="217623" spans="2:3" x14ac:dyDescent="0.25">
      <c r="B217623" s="76"/>
      <c r="C217623" s="75"/>
    </row>
    <row r="217624" spans="2:3" x14ac:dyDescent="0.25">
      <c r="B217624" s="76"/>
      <c r="C217624" s="75"/>
    </row>
    <row r="217625" spans="2:3" x14ac:dyDescent="0.25">
      <c r="B217625" s="76"/>
      <c r="C217625" s="75"/>
    </row>
    <row r="217626" spans="2:3" x14ac:dyDescent="0.25">
      <c r="B217626" s="76"/>
      <c r="C217626" s="75"/>
    </row>
    <row r="217627" spans="2:3" x14ac:dyDescent="0.25">
      <c r="B217627" s="76"/>
      <c r="C217627" s="75"/>
    </row>
    <row r="217628" spans="2:3" x14ac:dyDescent="0.25">
      <c r="B217628" s="76"/>
      <c r="C217628" s="75"/>
    </row>
    <row r="217629" spans="2:3" x14ac:dyDescent="0.25">
      <c r="B217629" s="76"/>
      <c r="C217629" s="75"/>
    </row>
    <row r="217630" spans="2:3" x14ac:dyDescent="0.25">
      <c r="B217630" s="76"/>
      <c r="C217630" s="75"/>
    </row>
    <row r="217631" spans="2:3" x14ac:dyDescent="0.25">
      <c r="B217631" s="76"/>
      <c r="C217631" s="75"/>
    </row>
    <row r="217741" spans="2:3" x14ac:dyDescent="0.25">
      <c r="B217741" s="76"/>
      <c r="C217741" s="75"/>
    </row>
    <row r="217742" spans="2:3" x14ac:dyDescent="0.25">
      <c r="B217742" s="76"/>
      <c r="C217742" s="75"/>
    </row>
    <row r="217743" spans="2:3" x14ac:dyDescent="0.25">
      <c r="B217743" s="76"/>
      <c r="C217743" s="75"/>
    </row>
    <row r="217744" spans="2:3" x14ac:dyDescent="0.25">
      <c r="B217744" s="76"/>
      <c r="C217744" s="75"/>
    </row>
    <row r="217745" spans="2:3" x14ac:dyDescent="0.25">
      <c r="B217745" s="76"/>
      <c r="C217745" s="75"/>
    </row>
    <row r="217746" spans="2:3" x14ac:dyDescent="0.25">
      <c r="B217746" s="76"/>
      <c r="C217746" s="75"/>
    </row>
    <row r="217747" spans="2:3" x14ac:dyDescent="0.25">
      <c r="B217747" s="76"/>
      <c r="C217747" s="75"/>
    </row>
    <row r="217748" spans="2:3" x14ac:dyDescent="0.25">
      <c r="B217748" s="76"/>
      <c r="C217748" s="75"/>
    </row>
    <row r="217749" spans="2:3" x14ac:dyDescent="0.25">
      <c r="B217749" s="76"/>
      <c r="C217749" s="75"/>
    </row>
    <row r="217750" spans="2:3" x14ac:dyDescent="0.25">
      <c r="B217750" s="76"/>
      <c r="C217750" s="75"/>
    </row>
    <row r="217751" spans="2:3" x14ac:dyDescent="0.25">
      <c r="B217751" s="76"/>
      <c r="C217751" s="75"/>
    </row>
    <row r="217752" spans="2:3" x14ac:dyDescent="0.25">
      <c r="B217752" s="76"/>
      <c r="C217752" s="75"/>
    </row>
    <row r="217753" spans="2:3" x14ac:dyDescent="0.25">
      <c r="B217753" s="76"/>
      <c r="C217753" s="75"/>
    </row>
    <row r="217863" spans="2:3" x14ac:dyDescent="0.25">
      <c r="B217863" s="76"/>
      <c r="C217863" s="75"/>
    </row>
    <row r="217864" spans="2:3" x14ac:dyDescent="0.25">
      <c r="B217864" s="76"/>
      <c r="C217864" s="75"/>
    </row>
    <row r="217865" spans="2:3" x14ac:dyDescent="0.25">
      <c r="B217865" s="76"/>
      <c r="C217865" s="75"/>
    </row>
    <row r="217866" spans="2:3" x14ac:dyDescent="0.25">
      <c r="B217866" s="76"/>
      <c r="C217866" s="75"/>
    </row>
    <row r="217867" spans="2:3" x14ac:dyDescent="0.25">
      <c r="B217867" s="76"/>
      <c r="C217867" s="75"/>
    </row>
    <row r="217868" spans="2:3" x14ac:dyDescent="0.25">
      <c r="B217868" s="76"/>
      <c r="C217868" s="75"/>
    </row>
    <row r="217869" spans="2:3" x14ac:dyDescent="0.25">
      <c r="B217869" s="76"/>
      <c r="C217869" s="75"/>
    </row>
    <row r="217870" spans="2:3" x14ac:dyDescent="0.25">
      <c r="B217870" s="76"/>
      <c r="C217870" s="75"/>
    </row>
    <row r="217871" spans="2:3" x14ac:dyDescent="0.25">
      <c r="B217871" s="76"/>
      <c r="C217871" s="75"/>
    </row>
    <row r="217872" spans="2:3" x14ac:dyDescent="0.25">
      <c r="B217872" s="76"/>
      <c r="C217872" s="75"/>
    </row>
    <row r="217873" spans="2:3" x14ac:dyDescent="0.25">
      <c r="B217873" s="76"/>
      <c r="C217873" s="75"/>
    </row>
    <row r="217874" spans="2:3" x14ac:dyDescent="0.25">
      <c r="B217874" s="76"/>
      <c r="C217874" s="75"/>
    </row>
    <row r="217875" spans="2:3" x14ac:dyDescent="0.25">
      <c r="B217875" s="76"/>
      <c r="C217875" s="75"/>
    </row>
    <row r="217985" spans="2:3" x14ac:dyDescent="0.25">
      <c r="B217985" s="76"/>
      <c r="C217985" s="75"/>
    </row>
    <row r="217986" spans="2:3" x14ac:dyDescent="0.25">
      <c r="B217986" s="76"/>
      <c r="C217986" s="75"/>
    </row>
    <row r="217987" spans="2:3" x14ac:dyDescent="0.25">
      <c r="B217987" s="76"/>
      <c r="C217987" s="75"/>
    </row>
    <row r="217988" spans="2:3" x14ac:dyDescent="0.25">
      <c r="B217988" s="76"/>
      <c r="C217988" s="75"/>
    </row>
    <row r="217989" spans="2:3" x14ac:dyDescent="0.25">
      <c r="B217989" s="76"/>
      <c r="C217989" s="75"/>
    </row>
    <row r="217990" spans="2:3" x14ac:dyDescent="0.25">
      <c r="B217990" s="76"/>
      <c r="C217990" s="75"/>
    </row>
    <row r="217991" spans="2:3" x14ac:dyDescent="0.25">
      <c r="B217991" s="76"/>
      <c r="C217991" s="75"/>
    </row>
    <row r="217992" spans="2:3" x14ac:dyDescent="0.25">
      <c r="B217992" s="76"/>
      <c r="C217992" s="75"/>
    </row>
    <row r="217993" spans="2:3" x14ac:dyDescent="0.25">
      <c r="B217993" s="76"/>
      <c r="C217993" s="75"/>
    </row>
    <row r="217994" spans="2:3" x14ac:dyDescent="0.25">
      <c r="B217994" s="76"/>
      <c r="C217994" s="75"/>
    </row>
    <row r="217995" spans="2:3" x14ac:dyDescent="0.25">
      <c r="B217995" s="76"/>
      <c r="C217995" s="75"/>
    </row>
    <row r="217996" spans="2:3" x14ac:dyDescent="0.25">
      <c r="B217996" s="76"/>
      <c r="C217996" s="75"/>
    </row>
    <row r="217997" spans="2:3" x14ac:dyDescent="0.25">
      <c r="B217997" s="76"/>
      <c r="C217997" s="75"/>
    </row>
    <row r="218107" spans="2:3" x14ac:dyDescent="0.25">
      <c r="B218107" s="76"/>
      <c r="C218107" s="75"/>
    </row>
    <row r="218108" spans="2:3" x14ac:dyDescent="0.25">
      <c r="B218108" s="76"/>
      <c r="C218108" s="75"/>
    </row>
    <row r="218109" spans="2:3" x14ac:dyDescent="0.25">
      <c r="B218109" s="76"/>
      <c r="C218109" s="75"/>
    </row>
    <row r="218110" spans="2:3" x14ac:dyDescent="0.25">
      <c r="B218110" s="76"/>
      <c r="C218110" s="75"/>
    </row>
    <row r="218111" spans="2:3" x14ac:dyDescent="0.25">
      <c r="B218111" s="76"/>
      <c r="C218111" s="75"/>
    </row>
    <row r="218112" spans="2:3" x14ac:dyDescent="0.25">
      <c r="B218112" s="76"/>
      <c r="C218112" s="75"/>
    </row>
    <row r="218113" spans="2:3" x14ac:dyDescent="0.25">
      <c r="B218113" s="76"/>
      <c r="C218113" s="75"/>
    </row>
    <row r="218114" spans="2:3" x14ac:dyDescent="0.25">
      <c r="B218114" s="76"/>
      <c r="C218114" s="75"/>
    </row>
    <row r="218115" spans="2:3" x14ac:dyDescent="0.25">
      <c r="B218115" s="76"/>
      <c r="C218115" s="75"/>
    </row>
    <row r="218116" spans="2:3" x14ac:dyDescent="0.25">
      <c r="B218116" s="76"/>
      <c r="C218116" s="75"/>
    </row>
    <row r="218117" spans="2:3" x14ac:dyDescent="0.25">
      <c r="B218117" s="76"/>
      <c r="C218117" s="75"/>
    </row>
    <row r="218118" spans="2:3" x14ac:dyDescent="0.25">
      <c r="B218118" s="76"/>
      <c r="C218118" s="75"/>
    </row>
    <row r="218119" spans="2:3" x14ac:dyDescent="0.25">
      <c r="B218119" s="76"/>
      <c r="C218119" s="75"/>
    </row>
    <row r="218229" spans="2:3" x14ac:dyDescent="0.25">
      <c r="B218229" s="76"/>
      <c r="C218229" s="75"/>
    </row>
    <row r="218230" spans="2:3" x14ac:dyDescent="0.25">
      <c r="B218230" s="76"/>
      <c r="C218230" s="75"/>
    </row>
    <row r="218231" spans="2:3" x14ac:dyDescent="0.25">
      <c r="B218231" s="76"/>
      <c r="C218231" s="75"/>
    </row>
    <row r="218232" spans="2:3" x14ac:dyDescent="0.25">
      <c r="B218232" s="76"/>
      <c r="C218232" s="75"/>
    </row>
    <row r="218233" spans="2:3" x14ac:dyDescent="0.25">
      <c r="B218233" s="76"/>
      <c r="C218233" s="75"/>
    </row>
    <row r="218234" spans="2:3" x14ac:dyDescent="0.25">
      <c r="B218234" s="76"/>
      <c r="C218234" s="75"/>
    </row>
    <row r="218235" spans="2:3" x14ac:dyDescent="0.25">
      <c r="B218235" s="76"/>
      <c r="C218235" s="75"/>
    </row>
    <row r="218236" spans="2:3" x14ac:dyDescent="0.25">
      <c r="B218236" s="76"/>
      <c r="C218236" s="75"/>
    </row>
    <row r="218237" spans="2:3" x14ac:dyDescent="0.25">
      <c r="B218237" s="76"/>
      <c r="C218237" s="75"/>
    </row>
    <row r="218238" spans="2:3" x14ac:dyDescent="0.25">
      <c r="B218238" s="76"/>
      <c r="C218238" s="75"/>
    </row>
    <row r="218239" spans="2:3" x14ac:dyDescent="0.25">
      <c r="B218239" s="76"/>
      <c r="C218239" s="75"/>
    </row>
    <row r="218240" spans="2:3" x14ac:dyDescent="0.25">
      <c r="B218240" s="76"/>
      <c r="C218240" s="75"/>
    </row>
    <row r="218241" spans="2:3" x14ac:dyDescent="0.25">
      <c r="B218241" s="76"/>
      <c r="C218241" s="75"/>
    </row>
    <row r="218351" spans="2:3" x14ac:dyDescent="0.25">
      <c r="B218351" s="76"/>
      <c r="C218351" s="75"/>
    </row>
    <row r="218352" spans="2:3" x14ac:dyDescent="0.25">
      <c r="B218352" s="76"/>
      <c r="C218352" s="75"/>
    </row>
    <row r="218353" spans="2:3" x14ac:dyDescent="0.25">
      <c r="B218353" s="76"/>
      <c r="C218353" s="75"/>
    </row>
    <row r="218354" spans="2:3" x14ac:dyDescent="0.25">
      <c r="B218354" s="76"/>
      <c r="C218354" s="75"/>
    </row>
    <row r="218355" spans="2:3" x14ac:dyDescent="0.25">
      <c r="B218355" s="76"/>
      <c r="C218355" s="75"/>
    </row>
    <row r="218356" spans="2:3" x14ac:dyDescent="0.25">
      <c r="B218356" s="76"/>
      <c r="C218356" s="75"/>
    </row>
    <row r="218357" spans="2:3" x14ac:dyDescent="0.25">
      <c r="B218357" s="76"/>
      <c r="C218357" s="75"/>
    </row>
    <row r="218358" spans="2:3" x14ac:dyDescent="0.25">
      <c r="B218358" s="76"/>
      <c r="C218358" s="75"/>
    </row>
    <row r="218359" spans="2:3" x14ac:dyDescent="0.25">
      <c r="B218359" s="76"/>
      <c r="C218359" s="75"/>
    </row>
    <row r="218360" spans="2:3" x14ac:dyDescent="0.25">
      <c r="B218360" s="76"/>
      <c r="C218360" s="75"/>
    </row>
    <row r="218361" spans="2:3" x14ac:dyDescent="0.25">
      <c r="B218361" s="76"/>
      <c r="C218361" s="75"/>
    </row>
    <row r="218362" spans="2:3" x14ac:dyDescent="0.25">
      <c r="B218362" s="76"/>
      <c r="C218362" s="75"/>
    </row>
    <row r="218363" spans="2:3" x14ac:dyDescent="0.25">
      <c r="B218363" s="76"/>
      <c r="C218363" s="75"/>
    </row>
    <row r="218473" spans="2:3" x14ac:dyDescent="0.25">
      <c r="B218473" s="76"/>
      <c r="C218473" s="75"/>
    </row>
    <row r="218474" spans="2:3" x14ac:dyDescent="0.25">
      <c r="B218474" s="76"/>
      <c r="C218474" s="75"/>
    </row>
    <row r="218475" spans="2:3" x14ac:dyDescent="0.25">
      <c r="B218475" s="76"/>
      <c r="C218475" s="75"/>
    </row>
    <row r="218476" spans="2:3" x14ac:dyDescent="0.25">
      <c r="B218476" s="76"/>
      <c r="C218476" s="75"/>
    </row>
    <row r="218477" spans="2:3" x14ac:dyDescent="0.25">
      <c r="B218477" s="76"/>
      <c r="C218477" s="75"/>
    </row>
    <row r="218478" spans="2:3" x14ac:dyDescent="0.25">
      <c r="B218478" s="76"/>
      <c r="C218478" s="75"/>
    </row>
    <row r="218479" spans="2:3" x14ac:dyDescent="0.25">
      <c r="B218479" s="76"/>
      <c r="C218479" s="75"/>
    </row>
    <row r="218480" spans="2:3" x14ac:dyDescent="0.25">
      <c r="B218480" s="76"/>
      <c r="C218480" s="75"/>
    </row>
    <row r="218481" spans="2:3" x14ac:dyDescent="0.25">
      <c r="B218481" s="76"/>
      <c r="C218481" s="75"/>
    </row>
    <row r="218482" spans="2:3" x14ac:dyDescent="0.25">
      <c r="B218482" s="76"/>
      <c r="C218482" s="75"/>
    </row>
    <row r="218483" spans="2:3" x14ac:dyDescent="0.25">
      <c r="B218483" s="76"/>
      <c r="C218483" s="75"/>
    </row>
    <row r="218484" spans="2:3" x14ac:dyDescent="0.25">
      <c r="B218484" s="76"/>
      <c r="C218484" s="75"/>
    </row>
    <row r="218485" spans="2:3" x14ac:dyDescent="0.25">
      <c r="B218485" s="76"/>
      <c r="C218485" s="75"/>
    </row>
    <row r="218595" spans="2:3" x14ac:dyDescent="0.25">
      <c r="B218595" s="76"/>
      <c r="C218595" s="75"/>
    </row>
    <row r="218596" spans="2:3" x14ac:dyDescent="0.25">
      <c r="B218596" s="76"/>
      <c r="C218596" s="75"/>
    </row>
    <row r="218597" spans="2:3" x14ac:dyDescent="0.25">
      <c r="B218597" s="76"/>
      <c r="C218597" s="75"/>
    </row>
    <row r="218598" spans="2:3" x14ac:dyDescent="0.25">
      <c r="B218598" s="76"/>
      <c r="C218598" s="75"/>
    </row>
    <row r="218599" spans="2:3" x14ac:dyDescent="0.25">
      <c r="B218599" s="76"/>
      <c r="C218599" s="75"/>
    </row>
    <row r="218600" spans="2:3" x14ac:dyDescent="0.25">
      <c r="B218600" s="76"/>
      <c r="C218600" s="75"/>
    </row>
    <row r="218601" spans="2:3" x14ac:dyDescent="0.25">
      <c r="B218601" s="76"/>
      <c r="C218601" s="75"/>
    </row>
    <row r="218602" spans="2:3" x14ac:dyDescent="0.25">
      <c r="B218602" s="76"/>
      <c r="C218602" s="75"/>
    </row>
    <row r="218603" spans="2:3" x14ac:dyDescent="0.25">
      <c r="B218603" s="76"/>
      <c r="C218603" s="75"/>
    </row>
    <row r="218604" spans="2:3" x14ac:dyDescent="0.25">
      <c r="B218604" s="76"/>
      <c r="C218604" s="75"/>
    </row>
    <row r="218605" spans="2:3" x14ac:dyDescent="0.25">
      <c r="B218605" s="76"/>
      <c r="C218605" s="75"/>
    </row>
    <row r="218606" spans="2:3" x14ac:dyDescent="0.25">
      <c r="B218606" s="76"/>
      <c r="C218606" s="75"/>
    </row>
    <row r="218607" spans="2:3" x14ac:dyDescent="0.25">
      <c r="B218607" s="76"/>
      <c r="C218607" s="75"/>
    </row>
    <row r="218717" spans="2:3" x14ac:dyDescent="0.25">
      <c r="B218717" s="76"/>
      <c r="C218717" s="75"/>
    </row>
    <row r="218718" spans="2:3" x14ac:dyDescent="0.25">
      <c r="B218718" s="76"/>
      <c r="C218718" s="75"/>
    </row>
    <row r="218719" spans="2:3" x14ac:dyDescent="0.25">
      <c r="B218719" s="76"/>
      <c r="C218719" s="75"/>
    </row>
    <row r="218720" spans="2:3" x14ac:dyDescent="0.25">
      <c r="B218720" s="76"/>
      <c r="C218720" s="75"/>
    </row>
    <row r="218721" spans="2:3" x14ac:dyDescent="0.25">
      <c r="B218721" s="76"/>
      <c r="C218721" s="75"/>
    </row>
    <row r="218722" spans="2:3" x14ac:dyDescent="0.25">
      <c r="B218722" s="76"/>
      <c r="C218722" s="75"/>
    </row>
    <row r="218723" spans="2:3" x14ac:dyDescent="0.25">
      <c r="B218723" s="76"/>
      <c r="C218723" s="75"/>
    </row>
    <row r="218724" spans="2:3" x14ac:dyDescent="0.25">
      <c r="B218724" s="76"/>
      <c r="C218724" s="75"/>
    </row>
    <row r="218725" spans="2:3" x14ac:dyDescent="0.25">
      <c r="B218725" s="76"/>
      <c r="C218725" s="75"/>
    </row>
    <row r="218726" spans="2:3" x14ac:dyDescent="0.25">
      <c r="B218726" s="76"/>
      <c r="C218726" s="75"/>
    </row>
    <row r="218727" spans="2:3" x14ac:dyDescent="0.25">
      <c r="B218727" s="76"/>
      <c r="C218727" s="75"/>
    </row>
    <row r="218728" spans="2:3" x14ac:dyDescent="0.25">
      <c r="B218728" s="76"/>
      <c r="C218728" s="75"/>
    </row>
    <row r="218729" spans="2:3" x14ac:dyDescent="0.25">
      <c r="B218729" s="76"/>
      <c r="C218729" s="75"/>
    </row>
    <row r="218839" spans="2:3" x14ac:dyDescent="0.25">
      <c r="B218839" s="76"/>
      <c r="C218839" s="75"/>
    </row>
    <row r="218840" spans="2:3" x14ac:dyDescent="0.25">
      <c r="B218840" s="76"/>
      <c r="C218840" s="75"/>
    </row>
    <row r="218841" spans="2:3" x14ac:dyDescent="0.25">
      <c r="B218841" s="76"/>
      <c r="C218841" s="75"/>
    </row>
    <row r="218842" spans="2:3" x14ac:dyDescent="0.25">
      <c r="B218842" s="76"/>
      <c r="C218842" s="75"/>
    </row>
    <row r="218843" spans="2:3" x14ac:dyDescent="0.25">
      <c r="B218843" s="76"/>
      <c r="C218843" s="75"/>
    </row>
    <row r="218844" spans="2:3" x14ac:dyDescent="0.25">
      <c r="B218844" s="76"/>
      <c r="C218844" s="75"/>
    </row>
    <row r="218845" spans="2:3" x14ac:dyDescent="0.25">
      <c r="B218845" s="76"/>
      <c r="C218845" s="75"/>
    </row>
    <row r="218846" spans="2:3" x14ac:dyDescent="0.25">
      <c r="B218846" s="76"/>
      <c r="C218846" s="75"/>
    </row>
    <row r="218847" spans="2:3" x14ac:dyDescent="0.25">
      <c r="B218847" s="76"/>
      <c r="C218847" s="75"/>
    </row>
    <row r="218848" spans="2:3" x14ac:dyDescent="0.25">
      <c r="B218848" s="76"/>
      <c r="C218848" s="75"/>
    </row>
    <row r="218849" spans="2:3" x14ac:dyDescent="0.25">
      <c r="B218849" s="76"/>
      <c r="C218849" s="75"/>
    </row>
    <row r="218850" spans="2:3" x14ac:dyDescent="0.25">
      <c r="B218850" s="76"/>
      <c r="C218850" s="75"/>
    </row>
    <row r="218851" spans="2:3" x14ac:dyDescent="0.25">
      <c r="B218851" s="76"/>
      <c r="C218851" s="75"/>
    </row>
    <row r="218961" spans="2:3" x14ac:dyDescent="0.25">
      <c r="B218961" s="76"/>
      <c r="C218961" s="75"/>
    </row>
    <row r="218962" spans="2:3" x14ac:dyDescent="0.25">
      <c r="B218962" s="76"/>
      <c r="C218962" s="75"/>
    </row>
    <row r="218963" spans="2:3" x14ac:dyDescent="0.25">
      <c r="B218963" s="76"/>
      <c r="C218963" s="75"/>
    </row>
    <row r="218964" spans="2:3" x14ac:dyDescent="0.25">
      <c r="B218964" s="76"/>
      <c r="C218964" s="75"/>
    </row>
    <row r="218965" spans="2:3" x14ac:dyDescent="0.25">
      <c r="B218965" s="76"/>
      <c r="C218965" s="75"/>
    </row>
    <row r="218966" spans="2:3" x14ac:dyDescent="0.25">
      <c r="B218966" s="76"/>
      <c r="C218966" s="75"/>
    </row>
    <row r="218967" spans="2:3" x14ac:dyDescent="0.25">
      <c r="B218967" s="76"/>
      <c r="C218967" s="75"/>
    </row>
    <row r="218968" spans="2:3" x14ac:dyDescent="0.25">
      <c r="B218968" s="76"/>
      <c r="C218968" s="75"/>
    </row>
    <row r="218969" spans="2:3" x14ac:dyDescent="0.25">
      <c r="B218969" s="76"/>
      <c r="C218969" s="75"/>
    </row>
    <row r="218970" spans="2:3" x14ac:dyDescent="0.25">
      <c r="B218970" s="76"/>
      <c r="C218970" s="75"/>
    </row>
    <row r="218971" spans="2:3" x14ac:dyDescent="0.25">
      <c r="B218971" s="76"/>
      <c r="C218971" s="75"/>
    </row>
    <row r="218972" spans="2:3" x14ac:dyDescent="0.25">
      <c r="B218972" s="76"/>
      <c r="C218972" s="75"/>
    </row>
    <row r="218973" spans="2:3" x14ac:dyDescent="0.25">
      <c r="B218973" s="76"/>
      <c r="C218973" s="75"/>
    </row>
    <row r="219083" spans="2:3" x14ac:dyDescent="0.25">
      <c r="B219083" s="76"/>
      <c r="C219083" s="75"/>
    </row>
    <row r="219084" spans="2:3" x14ac:dyDescent="0.25">
      <c r="B219084" s="76"/>
      <c r="C219084" s="75"/>
    </row>
    <row r="219085" spans="2:3" x14ac:dyDescent="0.25">
      <c r="B219085" s="76"/>
      <c r="C219085" s="75"/>
    </row>
    <row r="219086" spans="2:3" x14ac:dyDescent="0.25">
      <c r="B219086" s="76"/>
      <c r="C219086" s="75"/>
    </row>
    <row r="219087" spans="2:3" x14ac:dyDescent="0.25">
      <c r="B219087" s="76"/>
      <c r="C219087" s="75"/>
    </row>
    <row r="219088" spans="2:3" x14ac:dyDescent="0.25">
      <c r="B219088" s="76"/>
      <c r="C219088" s="75"/>
    </row>
    <row r="219089" spans="2:3" x14ac:dyDescent="0.25">
      <c r="B219089" s="76"/>
      <c r="C219089" s="75"/>
    </row>
    <row r="219090" spans="2:3" x14ac:dyDescent="0.25">
      <c r="B219090" s="76"/>
      <c r="C219090" s="75"/>
    </row>
    <row r="219091" spans="2:3" x14ac:dyDescent="0.25">
      <c r="B219091" s="76"/>
      <c r="C219091" s="75"/>
    </row>
    <row r="219092" spans="2:3" x14ac:dyDescent="0.25">
      <c r="B219092" s="76"/>
      <c r="C219092" s="75"/>
    </row>
    <row r="219093" spans="2:3" x14ac:dyDescent="0.25">
      <c r="B219093" s="76"/>
      <c r="C219093" s="75"/>
    </row>
    <row r="219094" spans="2:3" x14ac:dyDescent="0.25">
      <c r="B219094" s="76"/>
      <c r="C219094" s="75"/>
    </row>
    <row r="219095" spans="2:3" x14ac:dyDescent="0.25">
      <c r="B219095" s="76"/>
      <c r="C219095" s="75"/>
    </row>
    <row r="219205" spans="2:3" x14ac:dyDescent="0.25">
      <c r="B219205" s="76"/>
      <c r="C219205" s="75"/>
    </row>
    <row r="219206" spans="2:3" x14ac:dyDescent="0.25">
      <c r="B219206" s="76"/>
      <c r="C219206" s="75"/>
    </row>
    <row r="219207" spans="2:3" x14ac:dyDescent="0.25">
      <c r="B219207" s="76"/>
      <c r="C219207" s="75"/>
    </row>
    <row r="219208" spans="2:3" x14ac:dyDescent="0.25">
      <c r="B219208" s="76"/>
      <c r="C219208" s="75"/>
    </row>
    <row r="219209" spans="2:3" x14ac:dyDescent="0.25">
      <c r="B219209" s="76"/>
      <c r="C219209" s="75"/>
    </row>
    <row r="219210" spans="2:3" x14ac:dyDescent="0.25">
      <c r="B219210" s="76"/>
      <c r="C219210" s="75"/>
    </row>
    <row r="219211" spans="2:3" x14ac:dyDescent="0.25">
      <c r="B219211" s="76"/>
      <c r="C219211" s="75"/>
    </row>
    <row r="219212" spans="2:3" x14ac:dyDescent="0.25">
      <c r="B219212" s="76"/>
      <c r="C219212" s="75"/>
    </row>
    <row r="219213" spans="2:3" x14ac:dyDescent="0.25">
      <c r="B219213" s="76"/>
      <c r="C219213" s="75"/>
    </row>
    <row r="219214" spans="2:3" x14ac:dyDescent="0.25">
      <c r="B219214" s="76"/>
      <c r="C219214" s="75"/>
    </row>
    <row r="219215" spans="2:3" x14ac:dyDescent="0.25">
      <c r="B219215" s="76"/>
      <c r="C219215" s="75"/>
    </row>
    <row r="219216" spans="2:3" x14ac:dyDescent="0.25">
      <c r="B219216" s="76"/>
      <c r="C219216" s="75"/>
    </row>
    <row r="219217" spans="2:3" x14ac:dyDescent="0.25">
      <c r="B219217" s="76"/>
      <c r="C219217" s="75"/>
    </row>
    <row r="219327" spans="2:3" x14ac:dyDescent="0.25">
      <c r="B219327" s="76"/>
      <c r="C219327" s="75"/>
    </row>
    <row r="219328" spans="2:3" x14ac:dyDescent="0.25">
      <c r="B219328" s="76"/>
      <c r="C219328" s="75"/>
    </row>
    <row r="219329" spans="2:3" x14ac:dyDescent="0.25">
      <c r="B219329" s="76"/>
      <c r="C219329" s="75"/>
    </row>
    <row r="219330" spans="2:3" x14ac:dyDescent="0.25">
      <c r="B219330" s="76"/>
      <c r="C219330" s="75"/>
    </row>
    <row r="219331" spans="2:3" x14ac:dyDescent="0.25">
      <c r="B219331" s="76"/>
      <c r="C219331" s="75"/>
    </row>
    <row r="219332" spans="2:3" x14ac:dyDescent="0.25">
      <c r="B219332" s="76"/>
      <c r="C219332" s="75"/>
    </row>
    <row r="219333" spans="2:3" x14ac:dyDescent="0.25">
      <c r="B219333" s="76"/>
      <c r="C219333" s="75"/>
    </row>
    <row r="219334" spans="2:3" x14ac:dyDescent="0.25">
      <c r="B219334" s="76"/>
      <c r="C219334" s="75"/>
    </row>
    <row r="219335" spans="2:3" x14ac:dyDescent="0.25">
      <c r="B219335" s="76"/>
      <c r="C219335" s="75"/>
    </row>
    <row r="219336" spans="2:3" x14ac:dyDescent="0.25">
      <c r="B219336" s="76"/>
      <c r="C219336" s="75"/>
    </row>
    <row r="219337" spans="2:3" x14ac:dyDescent="0.25">
      <c r="B219337" s="76"/>
      <c r="C219337" s="75"/>
    </row>
    <row r="219338" spans="2:3" x14ac:dyDescent="0.25">
      <c r="B219338" s="76"/>
      <c r="C219338" s="75"/>
    </row>
    <row r="219339" spans="2:3" x14ac:dyDescent="0.25">
      <c r="B219339" s="76"/>
      <c r="C219339" s="75"/>
    </row>
    <row r="219449" spans="2:3" x14ac:dyDescent="0.25">
      <c r="B219449" s="76"/>
      <c r="C219449" s="75"/>
    </row>
    <row r="219450" spans="2:3" x14ac:dyDescent="0.25">
      <c r="B219450" s="76"/>
      <c r="C219450" s="75"/>
    </row>
    <row r="219451" spans="2:3" x14ac:dyDescent="0.25">
      <c r="B219451" s="76"/>
      <c r="C219451" s="75"/>
    </row>
    <row r="219452" spans="2:3" x14ac:dyDescent="0.25">
      <c r="B219452" s="76"/>
      <c r="C219452" s="75"/>
    </row>
    <row r="219453" spans="2:3" x14ac:dyDescent="0.25">
      <c r="B219453" s="76"/>
      <c r="C219453" s="75"/>
    </row>
    <row r="219454" spans="2:3" x14ac:dyDescent="0.25">
      <c r="B219454" s="76"/>
      <c r="C219454" s="75"/>
    </row>
    <row r="219455" spans="2:3" x14ac:dyDescent="0.25">
      <c r="B219455" s="76"/>
      <c r="C219455" s="75"/>
    </row>
    <row r="219456" spans="2:3" x14ac:dyDescent="0.25">
      <c r="B219456" s="76"/>
      <c r="C219456" s="75"/>
    </row>
    <row r="219457" spans="2:3" x14ac:dyDescent="0.25">
      <c r="B219457" s="76"/>
      <c r="C219457" s="75"/>
    </row>
    <row r="219458" spans="2:3" x14ac:dyDescent="0.25">
      <c r="B219458" s="76"/>
      <c r="C219458" s="75"/>
    </row>
    <row r="219459" spans="2:3" x14ac:dyDescent="0.25">
      <c r="B219459" s="76"/>
      <c r="C219459" s="75"/>
    </row>
    <row r="219460" spans="2:3" x14ac:dyDescent="0.25">
      <c r="B219460" s="76"/>
      <c r="C219460" s="75"/>
    </row>
    <row r="219461" spans="2:3" x14ac:dyDescent="0.25">
      <c r="B219461" s="76"/>
      <c r="C219461" s="75"/>
    </row>
    <row r="219571" spans="2:3" x14ac:dyDescent="0.25">
      <c r="B219571" s="76"/>
      <c r="C219571" s="75"/>
    </row>
    <row r="219572" spans="2:3" x14ac:dyDescent="0.25">
      <c r="B219572" s="76"/>
      <c r="C219572" s="75"/>
    </row>
    <row r="219573" spans="2:3" x14ac:dyDescent="0.25">
      <c r="B219573" s="76"/>
      <c r="C219573" s="75"/>
    </row>
    <row r="219574" spans="2:3" x14ac:dyDescent="0.25">
      <c r="B219574" s="76"/>
      <c r="C219574" s="75"/>
    </row>
    <row r="219575" spans="2:3" x14ac:dyDescent="0.25">
      <c r="B219575" s="76"/>
      <c r="C219575" s="75"/>
    </row>
    <row r="219576" spans="2:3" x14ac:dyDescent="0.25">
      <c r="B219576" s="76"/>
      <c r="C219576" s="75"/>
    </row>
    <row r="219577" spans="2:3" x14ac:dyDescent="0.25">
      <c r="B219577" s="76"/>
      <c r="C219577" s="75"/>
    </row>
    <row r="219578" spans="2:3" x14ac:dyDescent="0.25">
      <c r="B219578" s="76"/>
      <c r="C219578" s="75"/>
    </row>
    <row r="219579" spans="2:3" x14ac:dyDescent="0.25">
      <c r="B219579" s="76"/>
      <c r="C219579" s="75"/>
    </row>
    <row r="219580" spans="2:3" x14ac:dyDescent="0.25">
      <c r="B219580" s="76"/>
      <c r="C219580" s="75"/>
    </row>
    <row r="219581" spans="2:3" x14ac:dyDescent="0.25">
      <c r="B219581" s="76"/>
      <c r="C219581" s="75"/>
    </row>
    <row r="219582" spans="2:3" x14ac:dyDescent="0.25">
      <c r="B219582" s="76"/>
      <c r="C219582" s="75"/>
    </row>
    <row r="219583" spans="2:3" x14ac:dyDescent="0.25">
      <c r="B219583" s="76"/>
      <c r="C219583" s="75"/>
    </row>
    <row r="219693" spans="2:3" x14ac:dyDescent="0.25">
      <c r="B219693" s="76"/>
      <c r="C219693" s="75"/>
    </row>
    <row r="219694" spans="2:3" x14ac:dyDescent="0.25">
      <c r="B219694" s="76"/>
      <c r="C219694" s="75"/>
    </row>
    <row r="219695" spans="2:3" x14ac:dyDescent="0.25">
      <c r="B219695" s="76"/>
      <c r="C219695" s="75"/>
    </row>
    <row r="219696" spans="2:3" x14ac:dyDescent="0.25">
      <c r="B219696" s="76"/>
      <c r="C219696" s="75"/>
    </row>
    <row r="219697" spans="2:3" x14ac:dyDescent="0.25">
      <c r="B219697" s="76"/>
      <c r="C219697" s="75"/>
    </row>
    <row r="219698" spans="2:3" x14ac:dyDescent="0.25">
      <c r="B219698" s="76"/>
      <c r="C219698" s="75"/>
    </row>
    <row r="219699" spans="2:3" x14ac:dyDescent="0.25">
      <c r="B219699" s="76"/>
      <c r="C219699" s="75"/>
    </row>
    <row r="219700" spans="2:3" x14ac:dyDescent="0.25">
      <c r="B219700" s="76"/>
      <c r="C219700" s="75"/>
    </row>
    <row r="219701" spans="2:3" x14ac:dyDescent="0.25">
      <c r="B219701" s="76"/>
      <c r="C219701" s="75"/>
    </row>
    <row r="219702" spans="2:3" x14ac:dyDescent="0.25">
      <c r="B219702" s="76"/>
      <c r="C219702" s="75"/>
    </row>
    <row r="219703" spans="2:3" x14ac:dyDescent="0.25">
      <c r="B219703" s="76"/>
      <c r="C219703" s="75"/>
    </row>
    <row r="219704" spans="2:3" x14ac:dyDescent="0.25">
      <c r="B219704" s="76"/>
      <c r="C219704" s="75"/>
    </row>
    <row r="219705" spans="2:3" x14ac:dyDescent="0.25">
      <c r="B219705" s="76"/>
      <c r="C219705" s="75"/>
    </row>
    <row r="219815" spans="2:3" x14ac:dyDescent="0.25">
      <c r="B219815" s="76"/>
      <c r="C219815" s="75"/>
    </row>
    <row r="219816" spans="2:3" x14ac:dyDescent="0.25">
      <c r="B219816" s="76"/>
      <c r="C219816" s="75"/>
    </row>
    <row r="219817" spans="2:3" x14ac:dyDescent="0.25">
      <c r="B219817" s="76"/>
      <c r="C219817" s="75"/>
    </row>
    <row r="219818" spans="2:3" x14ac:dyDescent="0.25">
      <c r="B219818" s="76"/>
      <c r="C219818" s="75"/>
    </row>
    <row r="219819" spans="2:3" x14ac:dyDescent="0.25">
      <c r="B219819" s="76"/>
      <c r="C219819" s="75"/>
    </row>
    <row r="219820" spans="2:3" x14ac:dyDescent="0.25">
      <c r="B219820" s="76"/>
      <c r="C219820" s="75"/>
    </row>
    <row r="219821" spans="2:3" x14ac:dyDescent="0.25">
      <c r="B219821" s="76"/>
      <c r="C219821" s="75"/>
    </row>
    <row r="219822" spans="2:3" x14ac:dyDescent="0.25">
      <c r="B219822" s="76"/>
      <c r="C219822" s="75"/>
    </row>
    <row r="219823" spans="2:3" x14ac:dyDescent="0.25">
      <c r="B219823" s="76"/>
      <c r="C219823" s="75"/>
    </row>
    <row r="219824" spans="2:3" x14ac:dyDescent="0.25">
      <c r="B219824" s="76"/>
      <c r="C219824" s="75"/>
    </row>
    <row r="219825" spans="2:3" x14ac:dyDescent="0.25">
      <c r="B219825" s="76"/>
      <c r="C219825" s="75"/>
    </row>
    <row r="219826" spans="2:3" x14ac:dyDescent="0.25">
      <c r="B219826" s="76"/>
      <c r="C219826" s="75"/>
    </row>
    <row r="219827" spans="2:3" x14ac:dyDescent="0.25">
      <c r="B219827" s="76"/>
      <c r="C219827" s="75"/>
    </row>
    <row r="219937" spans="2:3" x14ac:dyDescent="0.25">
      <c r="B219937" s="76"/>
      <c r="C219937" s="75"/>
    </row>
    <row r="219938" spans="2:3" x14ac:dyDescent="0.25">
      <c r="B219938" s="76"/>
      <c r="C219938" s="75"/>
    </row>
    <row r="219939" spans="2:3" x14ac:dyDescent="0.25">
      <c r="B219939" s="76"/>
      <c r="C219939" s="75"/>
    </row>
    <row r="219940" spans="2:3" x14ac:dyDescent="0.25">
      <c r="B219940" s="76"/>
      <c r="C219940" s="75"/>
    </row>
    <row r="219941" spans="2:3" x14ac:dyDescent="0.25">
      <c r="B219941" s="76"/>
      <c r="C219941" s="75"/>
    </row>
    <row r="219942" spans="2:3" x14ac:dyDescent="0.25">
      <c r="B219942" s="76"/>
      <c r="C219942" s="75"/>
    </row>
    <row r="219943" spans="2:3" x14ac:dyDescent="0.25">
      <c r="B219943" s="76"/>
      <c r="C219943" s="75"/>
    </row>
    <row r="219944" spans="2:3" x14ac:dyDescent="0.25">
      <c r="B219944" s="76"/>
      <c r="C219944" s="75"/>
    </row>
    <row r="219945" spans="2:3" x14ac:dyDescent="0.25">
      <c r="B219945" s="76"/>
      <c r="C219945" s="75"/>
    </row>
    <row r="219946" spans="2:3" x14ac:dyDescent="0.25">
      <c r="B219946" s="76"/>
      <c r="C219946" s="75"/>
    </row>
    <row r="219947" spans="2:3" x14ac:dyDescent="0.25">
      <c r="B219947" s="76"/>
      <c r="C219947" s="75"/>
    </row>
    <row r="219948" spans="2:3" x14ac:dyDescent="0.25">
      <c r="B219948" s="76"/>
      <c r="C219948" s="75"/>
    </row>
    <row r="219949" spans="2:3" x14ac:dyDescent="0.25">
      <c r="B219949" s="76"/>
      <c r="C219949" s="75"/>
    </row>
    <row r="220059" spans="2:3" x14ac:dyDescent="0.25">
      <c r="B220059" s="76"/>
      <c r="C220059" s="75"/>
    </row>
    <row r="220060" spans="2:3" x14ac:dyDescent="0.25">
      <c r="B220060" s="76"/>
      <c r="C220060" s="75"/>
    </row>
    <row r="220061" spans="2:3" x14ac:dyDescent="0.25">
      <c r="B220061" s="76"/>
      <c r="C220061" s="75"/>
    </row>
    <row r="220062" spans="2:3" x14ac:dyDescent="0.25">
      <c r="B220062" s="76"/>
      <c r="C220062" s="75"/>
    </row>
    <row r="220063" spans="2:3" x14ac:dyDescent="0.25">
      <c r="B220063" s="76"/>
      <c r="C220063" s="75"/>
    </row>
    <row r="220064" spans="2:3" x14ac:dyDescent="0.25">
      <c r="B220064" s="76"/>
      <c r="C220064" s="75"/>
    </row>
    <row r="220065" spans="2:3" x14ac:dyDescent="0.25">
      <c r="B220065" s="76"/>
      <c r="C220065" s="75"/>
    </row>
    <row r="220066" spans="2:3" x14ac:dyDescent="0.25">
      <c r="B220066" s="76"/>
      <c r="C220066" s="75"/>
    </row>
    <row r="220067" spans="2:3" x14ac:dyDescent="0.25">
      <c r="B220067" s="76"/>
      <c r="C220067" s="75"/>
    </row>
    <row r="220068" spans="2:3" x14ac:dyDescent="0.25">
      <c r="B220068" s="76"/>
      <c r="C220068" s="75"/>
    </row>
    <row r="220069" spans="2:3" x14ac:dyDescent="0.25">
      <c r="B220069" s="76"/>
      <c r="C220069" s="75"/>
    </row>
    <row r="220070" spans="2:3" x14ac:dyDescent="0.25">
      <c r="B220070" s="76"/>
      <c r="C220070" s="75"/>
    </row>
    <row r="220071" spans="2:3" x14ac:dyDescent="0.25">
      <c r="B220071" s="76"/>
      <c r="C220071" s="75"/>
    </row>
    <row r="220181" spans="2:3" x14ac:dyDescent="0.25">
      <c r="B220181" s="76"/>
      <c r="C220181" s="75"/>
    </row>
    <row r="220182" spans="2:3" x14ac:dyDescent="0.25">
      <c r="B220182" s="76"/>
      <c r="C220182" s="75"/>
    </row>
    <row r="220183" spans="2:3" x14ac:dyDescent="0.25">
      <c r="B220183" s="76"/>
      <c r="C220183" s="75"/>
    </row>
    <row r="220184" spans="2:3" x14ac:dyDescent="0.25">
      <c r="B220184" s="76"/>
      <c r="C220184" s="75"/>
    </row>
    <row r="220185" spans="2:3" x14ac:dyDescent="0.25">
      <c r="B220185" s="76"/>
      <c r="C220185" s="75"/>
    </row>
    <row r="220186" spans="2:3" x14ac:dyDescent="0.25">
      <c r="B220186" s="76"/>
      <c r="C220186" s="75"/>
    </row>
    <row r="220187" spans="2:3" x14ac:dyDescent="0.25">
      <c r="B220187" s="76"/>
      <c r="C220187" s="75"/>
    </row>
    <row r="220188" spans="2:3" x14ac:dyDescent="0.25">
      <c r="B220188" s="76"/>
      <c r="C220188" s="75"/>
    </row>
    <row r="220189" spans="2:3" x14ac:dyDescent="0.25">
      <c r="B220189" s="76"/>
      <c r="C220189" s="75"/>
    </row>
    <row r="220190" spans="2:3" x14ac:dyDescent="0.25">
      <c r="B220190" s="76"/>
      <c r="C220190" s="75"/>
    </row>
    <row r="220191" spans="2:3" x14ac:dyDescent="0.25">
      <c r="B220191" s="76"/>
      <c r="C220191" s="75"/>
    </row>
    <row r="220192" spans="2:3" x14ac:dyDescent="0.25">
      <c r="B220192" s="76"/>
      <c r="C220192" s="75"/>
    </row>
    <row r="220193" spans="2:3" x14ac:dyDescent="0.25">
      <c r="B220193" s="76"/>
      <c r="C220193" s="75"/>
    </row>
    <row r="220303" spans="2:3" x14ac:dyDescent="0.25">
      <c r="B220303" s="76"/>
      <c r="C220303" s="75"/>
    </row>
    <row r="220304" spans="2:3" x14ac:dyDescent="0.25">
      <c r="B220304" s="76"/>
      <c r="C220304" s="75"/>
    </row>
    <row r="220305" spans="2:3" x14ac:dyDescent="0.25">
      <c r="B220305" s="76"/>
      <c r="C220305" s="75"/>
    </row>
    <row r="220306" spans="2:3" x14ac:dyDescent="0.25">
      <c r="B220306" s="76"/>
      <c r="C220306" s="75"/>
    </row>
    <row r="220307" spans="2:3" x14ac:dyDescent="0.25">
      <c r="B220307" s="76"/>
      <c r="C220307" s="75"/>
    </row>
    <row r="220308" spans="2:3" x14ac:dyDescent="0.25">
      <c r="B220308" s="76"/>
      <c r="C220308" s="75"/>
    </row>
    <row r="220309" spans="2:3" x14ac:dyDescent="0.25">
      <c r="B220309" s="76"/>
      <c r="C220309" s="75"/>
    </row>
    <row r="220310" spans="2:3" x14ac:dyDescent="0.25">
      <c r="B220310" s="76"/>
      <c r="C220310" s="75"/>
    </row>
    <row r="220311" spans="2:3" x14ac:dyDescent="0.25">
      <c r="B220311" s="76"/>
      <c r="C220311" s="75"/>
    </row>
    <row r="220312" spans="2:3" x14ac:dyDescent="0.25">
      <c r="B220312" s="76"/>
      <c r="C220312" s="75"/>
    </row>
    <row r="220313" spans="2:3" x14ac:dyDescent="0.25">
      <c r="B220313" s="76"/>
      <c r="C220313" s="75"/>
    </row>
    <row r="220314" spans="2:3" x14ac:dyDescent="0.25">
      <c r="B220314" s="76"/>
      <c r="C220314" s="75"/>
    </row>
    <row r="220315" spans="2:3" x14ac:dyDescent="0.25">
      <c r="B220315" s="76"/>
      <c r="C220315" s="75"/>
    </row>
    <row r="220425" spans="2:3" x14ac:dyDescent="0.25">
      <c r="B220425" s="76"/>
      <c r="C220425" s="75"/>
    </row>
    <row r="220426" spans="2:3" x14ac:dyDescent="0.25">
      <c r="B220426" s="76"/>
      <c r="C220426" s="75"/>
    </row>
    <row r="220427" spans="2:3" x14ac:dyDescent="0.25">
      <c r="B220427" s="76"/>
      <c r="C220427" s="75"/>
    </row>
    <row r="220428" spans="2:3" x14ac:dyDescent="0.25">
      <c r="B220428" s="76"/>
      <c r="C220428" s="75"/>
    </row>
    <row r="220429" spans="2:3" x14ac:dyDescent="0.25">
      <c r="B220429" s="76"/>
      <c r="C220429" s="75"/>
    </row>
    <row r="220430" spans="2:3" x14ac:dyDescent="0.25">
      <c r="B220430" s="76"/>
      <c r="C220430" s="75"/>
    </row>
    <row r="220431" spans="2:3" x14ac:dyDescent="0.25">
      <c r="B220431" s="76"/>
      <c r="C220431" s="75"/>
    </row>
    <row r="220432" spans="2:3" x14ac:dyDescent="0.25">
      <c r="B220432" s="76"/>
      <c r="C220432" s="75"/>
    </row>
    <row r="220433" spans="2:3" x14ac:dyDescent="0.25">
      <c r="B220433" s="76"/>
      <c r="C220433" s="75"/>
    </row>
    <row r="220434" spans="2:3" x14ac:dyDescent="0.25">
      <c r="B220434" s="76"/>
      <c r="C220434" s="75"/>
    </row>
    <row r="220435" spans="2:3" x14ac:dyDescent="0.25">
      <c r="B220435" s="76"/>
      <c r="C220435" s="75"/>
    </row>
    <row r="220436" spans="2:3" x14ac:dyDescent="0.25">
      <c r="B220436" s="76"/>
      <c r="C220436" s="75"/>
    </row>
    <row r="220437" spans="2:3" x14ac:dyDescent="0.25">
      <c r="B220437" s="76"/>
      <c r="C220437" s="75"/>
    </row>
    <row r="220547" spans="2:3" x14ac:dyDescent="0.25">
      <c r="B220547" s="76"/>
      <c r="C220547" s="75"/>
    </row>
    <row r="220548" spans="2:3" x14ac:dyDescent="0.25">
      <c r="B220548" s="76"/>
      <c r="C220548" s="75"/>
    </row>
    <row r="220549" spans="2:3" x14ac:dyDescent="0.25">
      <c r="B220549" s="76"/>
      <c r="C220549" s="75"/>
    </row>
    <row r="220550" spans="2:3" x14ac:dyDescent="0.25">
      <c r="B220550" s="76"/>
      <c r="C220550" s="75"/>
    </row>
    <row r="220551" spans="2:3" x14ac:dyDescent="0.25">
      <c r="B220551" s="76"/>
      <c r="C220551" s="75"/>
    </row>
    <row r="220552" spans="2:3" x14ac:dyDescent="0.25">
      <c r="B220552" s="76"/>
      <c r="C220552" s="75"/>
    </row>
    <row r="220553" spans="2:3" x14ac:dyDescent="0.25">
      <c r="B220553" s="76"/>
      <c r="C220553" s="75"/>
    </row>
    <row r="220554" spans="2:3" x14ac:dyDescent="0.25">
      <c r="B220554" s="76"/>
      <c r="C220554" s="75"/>
    </row>
    <row r="220555" spans="2:3" x14ac:dyDescent="0.25">
      <c r="B220555" s="76"/>
      <c r="C220555" s="75"/>
    </row>
    <row r="220556" spans="2:3" x14ac:dyDescent="0.25">
      <c r="B220556" s="76"/>
      <c r="C220556" s="75"/>
    </row>
    <row r="220557" spans="2:3" x14ac:dyDescent="0.25">
      <c r="B220557" s="76"/>
      <c r="C220557" s="75"/>
    </row>
    <row r="220558" spans="2:3" x14ac:dyDescent="0.25">
      <c r="B220558" s="76"/>
      <c r="C220558" s="75"/>
    </row>
    <row r="220559" spans="2:3" x14ac:dyDescent="0.25">
      <c r="B220559" s="76"/>
      <c r="C220559" s="75"/>
    </row>
    <row r="220669" spans="2:3" x14ac:dyDescent="0.25">
      <c r="B220669" s="76"/>
      <c r="C220669" s="75"/>
    </row>
    <row r="220670" spans="2:3" x14ac:dyDescent="0.25">
      <c r="B220670" s="76"/>
      <c r="C220670" s="75"/>
    </row>
    <row r="220671" spans="2:3" x14ac:dyDescent="0.25">
      <c r="B220671" s="76"/>
      <c r="C220671" s="75"/>
    </row>
    <row r="220672" spans="2:3" x14ac:dyDescent="0.25">
      <c r="B220672" s="76"/>
      <c r="C220672" s="75"/>
    </row>
    <row r="220673" spans="2:3" x14ac:dyDescent="0.25">
      <c r="B220673" s="76"/>
      <c r="C220673" s="75"/>
    </row>
    <row r="220674" spans="2:3" x14ac:dyDescent="0.25">
      <c r="B220674" s="76"/>
      <c r="C220674" s="75"/>
    </row>
    <row r="220675" spans="2:3" x14ac:dyDescent="0.25">
      <c r="B220675" s="76"/>
      <c r="C220675" s="75"/>
    </row>
    <row r="220676" spans="2:3" x14ac:dyDescent="0.25">
      <c r="B220676" s="76"/>
      <c r="C220676" s="75"/>
    </row>
    <row r="220677" spans="2:3" x14ac:dyDescent="0.25">
      <c r="B220677" s="76"/>
      <c r="C220677" s="75"/>
    </row>
    <row r="220678" spans="2:3" x14ac:dyDescent="0.25">
      <c r="B220678" s="76"/>
      <c r="C220678" s="75"/>
    </row>
    <row r="220679" spans="2:3" x14ac:dyDescent="0.25">
      <c r="B220679" s="76"/>
      <c r="C220679" s="75"/>
    </row>
    <row r="220680" spans="2:3" x14ac:dyDescent="0.25">
      <c r="B220680" s="76"/>
      <c r="C220680" s="75"/>
    </row>
    <row r="220681" spans="2:3" x14ac:dyDescent="0.25">
      <c r="B220681" s="76"/>
      <c r="C220681" s="75"/>
    </row>
    <row r="220791" spans="2:3" x14ac:dyDescent="0.25">
      <c r="B220791" s="76"/>
      <c r="C220791" s="75"/>
    </row>
    <row r="220792" spans="2:3" x14ac:dyDescent="0.25">
      <c r="B220792" s="76"/>
      <c r="C220792" s="75"/>
    </row>
    <row r="220793" spans="2:3" x14ac:dyDescent="0.25">
      <c r="B220793" s="76"/>
      <c r="C220793" s="75"/>
    </row>
    <row r="220794" spans="2:3" x14ac:dyDescent="0.25">
      <c r="B220794" s="76"/>
      <c r="C220794" s="75"/>
    </row>
    <row r="220795" spans="2:3" x14ac:dyDescent="0.25">
      <c r="B220795" s="76"/>
      <c r="C220795" s="75"/>
    </row>
    <row r="220796" spans="2:3" x14ac:dyDescent="0.25">
      <c r="B220796" s="76"/>
      <c r="C220796" s="75"/>
    </row>
    <row r="220797" spans="2:3" x14ac:dyDescent="0.25">
      <c r="B220797" s="76"/>
      <c r="C220797" s="75"/>
    </row>
    <row r="220798" spans="2:3" x14ac:dyDescent="0.25">
      <c r="B220798" s="76"/>
      <c r="C220798" s="75"/>
    </row>
    <row r="220799" spans="2:3" x14ac:dyDescent="0.25">
      <c r="B220799" s="76"/>
      <c r="C220799" s="75"/>
    </row>
    <row r="220800" spans="2:3" x14ac:dyDescent="0.25">
      <c r="B220800" s="76"/>
      <c r="C220800" s="75"/>
    </row>
    <row r="220801" spans="2:3" x14ac:dyDescent="0.25">
      <c r="B220801" s="76"/>
      <c r="C220801" s="75"/>
    </row>
    <row r="220802" spans="2:3" x14ac:dyDescent="0.25">
      <c r="B220802" s="76"/>
      <c r="C220802" s="75"/>
    </row>
    <row r="220803" spans="2:3" x14ac:dyDescent="0.25">
      <c r="B220803" s="76"/>
      <c r="C220803" s="75"/>
    </row>
    <row r="220913" spans="2:3" x14ac:dyDescent="0.25">
      <c r="B220913" s="76"/>
      <c r="C220913" s="75"/>
    </row>
    <row r="220914" spans="2:3" x14ac:dyDescent="0.25">
      <c r="B220914" s="76"/>
      <c r="C220914" s="75"/>
    </row>
    <row r="220915" spans="2:3" x14ac:dyDescent="0.25">
      <c r="B220915" s="76"/>
      <c r="C220915" s="75"/>
    </row>
    <row r="220916" spans="2:3" x14ac:dyDescent="0.25">
      <c r="B220916" s="76"/>
      <c r="C220916" s="75"/>
    </row>
    <row r="220917" spans="2:3" x14ac:dyDescent="0.25">
      <c r="B220917" s="76"/>
      <c r="C220917" s="75"/>
    </row>
    <row r="220918" spans="2:3" x14ac:dyDescent="0.25">
      <c r="B220918" s="76"/>
      <c r="C220918" s="75"/>
    </row>
    <row r="220919" spans="2:3" x14ac:dyDescent="0.25">
      <c r="B220919" s="76"/>
      <c r="C220919" s="75"/>
    </row>
    <row r="220920" spans="2:3" x14ac:dyDescent="0.25">
      <c r="B220920" s="76"/>
      <c r="C220920" s="75"/>
    </row>
    <row r="220921" spans="2:3" x14ac:dyDescent="0.25">
      <c r="B220921" s="76"/>
      <c r="C220921" s="75"/>
    </row>
    <row r="220922" spans="2:3" x14ac:dyDescent="0.25">
      <c r="B220922" s="76"/>
      <c r="C220922" s="75"/>
    </row>
    <row r="220923" spans="2:3" x14ac:dyDescent="0.25">
      <c r="B220923" s="76"/>
      <c r="C220923" s="75"/>
    </row>
    <row r="220924" spans="2:3" x14ac:dyDescent="0.25">
      <c r="B220924" s="76"/>
      <c r="C220924" s="75"/>
    </row>
    <row r="220925" spans="2:3" x14ac:dyDescent="0.25">
      <c r="B220925" s="76"/>
      <c r="C220925" s="75"/>
    </row>
    <row r="221035" spans="2:3" x14ac:dyDescent="0.25">
      <c r="B221035" s="76"/>
      <c r="C221035" s="75"/>
    </row>
    <row r="221036" spans="2:3" x14ac:dyDescent="0.25">
      <c r="B221036" s="76"/>
      <c r="C221036" s="75"/>
    </row>
    <row r="221037" spans="2:3" x14ac:dyDescent="0.25">
      <c r="B221037" s="76"/>
      <c r="C221037" s="75"/>
    </row>
    <row r="221038" spans="2:3" x14ac:dyDescent="0.25">
      <c r="B221038" s="76"/>
      <c r="C221038" s="75"/>
    </row>
    <row r="221039" spans="2:3" x14ac:dyDescent="0.25">
      <c r="B221039" s="76"/>
      <c r="C221039" s="75"/>
    </row>
    <row r="221040" spans="2:3" x14ac:dyDescent="0.25">
      <c r="B221040" s="76"/>
      <c r="C221040" s="75"/>
    </row>
    <row r="221041" spans="2:3" x14ac:dyDescent="0.25">
      <c r="B221041" s="76"/>
      <c r="C221041" s="75"/>
    </row>
    <row r="221042" spans="2:3" x14ac:dyDescent="0.25">
      <c r="B221042" s="76"/>
      <c r="C221042" s="75"/>
    </row>
    <row r="221043" spans="2:3" x14ac:dyDescent="0.25">
      <c r="B221043" s="76"/>
      <c r="C221043" s="75"/>
    </row>
    <row r="221044" spans="2:3" x14ac:dyDescent="0.25">
      <c r="B221044" s="76"/>
      <c r="C221044" s="75"/>
    </row>
    <row r="221045" spans="2:3" x14ac:dyDescent="0.25">
      <c r="B221045" s="76"/>
      <c r="C221045" s="75"/>
    </row>
    <row r="221046" spans="2:3" x14ac:dyDescent="0.25">
      <c r="B221046" s="76"/>
      <c r="C221046" s="75"/>
    </row>
    <row r="221047" spans="2:3" x14ac:dyDescent="0.25">
      <c r="B221047" s="76"/>
      <c r="C221047" s="75"/>
    </row>
    <row r="221157" spans="2:3" x14ac:dyDescent="0.25">
      <c r="B221157" s="76"/>
      <c r="C221157" s="75"/>
    </row>
    <row r="221158" spans="2:3" x14ac:dyDescent="0.25">
      <c r="B221158" s="76"/>
      <c r="C221158" s="75"/>
    </row>
    <row r="221159" spans="2:3" x14ac:dyDescent="0.25">
      <c r="B221159" s="76"/>
      <c r="C221159" s="75"/>
    </row>
    <row r="221160" spans="2:3" x14ac:dyDescent="0.25">
      <c r="B221160" s="76"/>
      <c r="C221160" s="75"/>
    </row>
    <row r="221161" spans="2:3" x14ac:dyDescent="0.25">
      <c r="B221161" s="76"/>
      <c r="C221161" s="75"/>
    </row>
    <row r="221162" spans="2:3" x14ac:dyDescent="0.25">
      <c r="B221162" s="76"/>
      <c r="C221162" s="75"/>
    </row>
    <row r="221163" spans="2:3" x14ac:dyDescent="0.25">
      <c r="B221163" s="76"/>
      <c r="C221163" s="75"/>
    </row>
    <row r="221164" spans="2:3" x14ac:dyDescent="0.25">
      <c r="B221164" s="76"/>
      <c r="C221164" s="75"/>
    </row>
    <row r="221165" spans="2:3" x14ac:dyDescent="0.25">
      <c r="B221165" s="76"/>
      <c r="C221165" s="75"/>
    </row>
    <row r="221166" spans="2:3" x14ac:dyDescent="0.25">
      <c r="B221166" s="76"/>
      <c r="C221166" s="75"/>
    </row>
    <row r="221167" spans="2:3" x14ac:dyDescent="0.25">
      <c r="B221167" s="76"/>
      <c r="C221167" s="75"/>
    </row>
    <row r="221168" spans="2:3" x14ac:dyDescent="0.25">
      <c r="B221168" s="76"/>
      <c r="C221168" s="75"/>
    </row>
    <row r="221169" spans="2:3" x14ac:dyDescent="0.25">
      <c r="B221169" s="76"/>
      <c r="C221169" s="75"/>
    </row>
    <row r="221279" spans="2:3" x14ac:dyDescent="0.25">
      <c r="B221279" s="76"/>
      <c r="C221279" s="75"/>
    </row>
    <row r="221280" spans="2:3" x14ac:dyDescent="0.25">
      <c r="B221280" s="76"/>
      <c r="C221280" s="75"/>
    </row>
    <row r="221281" spans="2:3" x14ac:dyDescent="0.25">
      <c r="B221281" s="76"/>
      <c r="C221281" s="75"/>
    </row>
    <row r="221282" spans="2:3" x14ac:dyDescent="0.25">
      <c r="B221282" s="76"/>
      <c r="C221282" s="75"/>
    </row>
    <row r="221283" spans="2:3" x14ac:dyDescent="0.25">
      <c r="B221283" s="76"/>
      <c r="C221283" s="75"/>
    </row>
    <row r="221284" spans="2:3" x14ac:dyDescent="0.25">
      <c r="B221284" s="76"/>
      <c r="C221284" s="75"/>
    </row>
    <row r="221285" spans="2:3" x14ac:dyDescent="0.25">
      <c r="B221285" s="76"/>
      <c r="C221285" s="75"/>
    </row>
    <row r="221286" spans="2:3" x14ac:dyDescent="0.25">
      <c r="B221286" s="76"/>
      <c r="C221286" s="75"/>
    </row>
    <row r="221287" spans="2:3" x14ac:dyDescent="0.25">
      <c r="B221287" s="76"/>
      <c r="C221287" s="75"/>
    </row>
    <row r="221288" spans="2:3" x14ac:dyDescent="0.25">
      <c r="B221288" s="76"/>
      <c r="C221288" s="75"/>
    </row>
    <row r="221289" spans="2:3" x14ac:dyDescent="0.25">
      <c r="B221289" s="76"/>
      <c r="C221289" s="75"/>
    </row>
    <row r="221290" spans="2:3" x14ac:dyDescent="0.25">
      <c r="B221290" s="76"/>
      <c r="C221290" s="75"/>
    </row>
    <row r="221291" spans="2:3" x14ac:dyDescent="0.25">
      <c r="B221291" s="76"/>
      <c r="C221291" s="75"/>
    </row>
    <row r="221401" spans="2:3" x14ac:dyDescent="0.25">
      <c r="B221401" s="76"/>
      <c r="C221401" s="75"/>
    </row>
    <row r="221402" spans="2:3" x14ac:dyDescent="0.25">
      <c r="B221402" s="76"/>
      <c r="C221402" s="75"/>
    </row>
    <row r="221403" spans="2:3" x14ac:dyDescent="0.25">
      <c r="B221403" s="76"/>
      <c r="C221403" s="75"/>
    </row>
    <row r="221404" spans="2:3" x14ac:dyDescent="0.25">
      <c r="B221404" s="76"/>
      <c r="C221404" s="75"/>
    </row>
    <row r="221405" spans="2:3" x14ac:dyDescent="0.25">
      <c r="B221405" s="76"/>
      <c r="C221405" s="75"/>
    </row>
    <row r="221406" spans="2:3" x14ac:dyDescent="0.25">
      <c r="B221406" s="76"/>
      <c r="C221406" s="75"/>
    </row>
    <row r="221407" spans="2:3" x14ac:dyDescent="0.25">
      <c r="B221407" s="76"/>
      <c r="C221407" s="75"/>
    </row>
    <row r="221408" spans="2:3" x14ac:dyDescent="0.25">
      <c r="B221408" s="76"/>
      <c r="C221408" s="75"/>
    </row>
    <row r="221409" spans="2:3" x14ac:dyDescent="0.25">
      <c r="B221409" s="76"/>
      <c r="C221409" s="75"/>
    </row>
    <row r="221410" spans="2:3" x14ac:dyDescent="0.25">
      <c r="B221410" s="76"/>
      <c r="C221410" s="75"/>
    </row>
    <row r="221411" spans="2:3" x14ac:dyDescent="0.25">
      <c r="B221411" s="76"/>
      <c r="C221411" s="75"/>
    </row>
    <row r="221412" spans="2:3" x14ac:dyDescent="0.25">
      <c r="B221412" s="76"/>
      <c r="C221412" s="75"/>
    </row>
    <row r="221413" spans="2:3" x14ac:dyDescent="0.25">
      <c r="B221413" s="76"/>
      <c r="C221413" s="75"/>
    </row>
    <row r="221523" spans="2:3" x14ac:dyDescent="0.25">
      <c r="B221523" s="76"/>
      <c r="C221523" s="75"/>
    </row>
    <row r="221524" spans="2:3" x14ac:dyDescent="0.25">
      <c r="B221524" s="76"/>
      <c r="C221524" s="75"/>
    </row>
    <row r="221525" spans="2:3" x14ac:dyDescent="0.25">
      <c r="B221525" s="76"/>
      <c r="C221525" s="75"/>
    </row>
    <row r="221526" spans="2:3" x14ac:dyDescent="0.25">
      <c r="B221526" s="76"/>
      <c r="C221526" s="75"/>
    </row>
    <row r="221527" spans="2:3" x14ac:dyDescent="0.25">
      <c r="B221527" s="76"/>
      <c r="C221527" s="75"/>
    </row>
    <row r="221528" spans="2:3" x14ac:dyDescent="0.25">
      <c r="B221528" s="76"/>
      <c r="C221528" s="75"/>
    </row>
    <row r="221529" spans="2:3" x14ac:dyDescent="0.25">
      <c r="B221529" s="76"/>
      <c r="C221529" s="75"/>
    </row>
    <row r="221530" spans="2:3" x14ac:dyDescent="0.25">
      <c r="B221530" s="76"/>
      <c r="C221530" s="75"/>
    </row>
    <row r="221531" spans="2:3" x14ac:dyDescent="0.25">
      <c r="B221531" s="76"/>
      <c r="C221531" s="75"/>
    </row>
    <row r="221532" spans="2:3" x14ac:dyDescent="0.25">
      <c r="B221532" s="76"/>
      <c r="C221532" s="75"/>
    </row>
    <row r="221533" spans="2:3" x14ac:dyDescent="0.25">
      <c r="B221533" s="76"/>
      <c r="C221533" s="75"/>
    </row>
    <row r="221534" spans="2:3" x14ac:dyDescent="0.25">
      <c r="B221534" s="76"/>
      <c r="C221534" s="75"/>
    </row>
    <row r="221535" spans="2:3" x14ac:dyDescent="0.25">
      <c r="B221535" s="76"/>
      <c r="C221535" s="75"/>
    </row>
    <row r="221645" spans="2:3" x14ac:dyDescent="0.25">
      <c r="B221645" s="76"/>
      <c r="C221645" s="75"/>
    </row>
    <row r="221646" spans="2:3" x14ac:dyDescent="0.25">
      <c r="B221646" s="76"/>
      <c r="C221646" s="75"/>
    </row>
    <row r="221647" spans="2:3" x14ac:dyDescent="0.25">
      <c r="B221647" s="76"/>
      <c r="C221647" s="75"/>
    </row>
    <row r="221648" spans="2:3" x14ac:dyDescent="0.25">
      <c r="B221648" s="76"/>
      <c r="C221648" s="75"/>
    </row>
    <row r="221649" spans="2:3" x14ac:dyDescent="0.25">
      <c r="B221649" s="76"/>
      <c r="C221649" s="75"/>
    </row>
    <row r="221650" spans="2:3" x14ac:dyDescent="0.25">
      <c r="B221650" s="76"/>
      <c r="C221650" s="75"/>
    </row>
    <row r="221651" spans="2:3" x14ac:dyDescent="0.25">
      <c r="B221651" s="76"/>
      <c r="C221651" s="75"/>
    </row>
    <row r="221652" spans="2:3" x14ac:dyDescent="0.25">
      <c r="B221652" s="76"/>
      <c r="C221652" s="75"/>
    </row>
    <row r="221653" spans="2:3" x14ac:dyDescent="0.25">
      <c r="B221653" s="76"/>
      <c r="C221653" s="75"/>
    </row>
    <row r="221654" spans="2:3" x14ac:dyDescent="0.25">
      <c r="B221654" s="76"/>
      <c r="C221654" s="75"/>
    </row>
    <row r="221655" spans="2:3" x14ac:dyDescent="0.25">
      <c r="B221655" s="76"/>
      <c r="C221655" s="75"/>
    </row>
    <row r="221656" spans="2:3" x14ac:dyDescent="0.25">
      <c r="B221656" s="76"/>
      <c r="C221656" s="75"/>
    </row>
    <row r="221657" spans="2:3" x14ac:dyDescent="0.25">
      <c r="B221657" s="76"/>
      <c r="C221657" s="75"/>
    </row>
    <row r="221767" spans="2:3" x14ac:dyDescent="0.25">
      <c r="B221767" s="76"/>
      <c r="C221767" s="75"/>
    </row>
    <row r="221768" spans="2:3" x14ac:dyDescent="0.25">
      <c r="B221768" s="76"/>
      <c r="C221768" s="75"/>
    </row>
    <row r="221769" spans="2:3" x14ac:dyDescent="0.25">
      <c r="B221769" s="76"/>
      <c r="C221769" s="75"/>
    </row>
    <row r="221770" spans="2:3" x14ac:dyDescent="0.25">
      <c r="B221770" s="76"/>
      <c r="C221770" s="75"/>
    </row>
    <row r="221771" spans="2:3" x14ac:dyDescent="0.25">
      <c r="B221771" s="76"/>
      <c r="C221771" s="75"/>
    </row>
    <row r="221772" spans="2:3" x14ac:dyDescent="0.25">
      <c r="B221772" s="76"/>
      <c r="C221772" s="75"/>
    </row>
    <row r="221773" spans="2:3" x14ac:dyDescent="0.25">
      <c r="B221773" s="76"/>
      <c r="C221773" s="75"/>
    </row>
    <row r="221774" spans="2:3" x14ac:dyDescent="0.25">
      <c r="B221774" s="76"/>
      <c r="C221774" s="75"/>
    </row>
    <row r="221775" spans="2:3" x14ac:dyDescent="0.25">
      <c r="B221775" s="76"/>
      <c r="C221775" s="75"/>
    </row>
    <row r="221776" spans="2:3" x14ac:dyDescent="0.25">
      <c r="B221776" s="76"/>
      <c r="C221776" s="75"/>
    </row>
    <row r="221777" spans="2:3" x14ac:dyDescent="0.25">
      <c r="B221777" s="76"/>
      <c r="C221777" s="75"/>
    </row>
    <row r="221778" spans="2:3" x14ac:dyDescent="0.25">
      <c r="B221778" s="76"/>
      <c r="C221778" s="75"/>
    </row>
    <row r="221779" spans="2:3" x14ac:dyDescent="0.25">
      <c r="B221779" s="76"/>
      <c r="C221779" s="75"/>
    </row>
    <row r="221889" spans="2:3" x14ac:dyDescent="0.25">
      <c r="B221889" s="76"/>
      <c r="C221889" s="75"/>
    </row>
    <row r="221890" spans="2:3" x14ac:dyDescent="0.25">
      <c r="B221890" s="76"/>
      <c r="C221890" s="75"/>
    </row>
    <row r="221891" spans="2:3" x14ac:dyDescent="0.25">
      <c r="B221891" s="76"/>
      <c r="C221891" s="75"/>
    </row>
    <row r="221892" spans="2:3" x14ac:dyDescent="0.25">
      <c r="B221892" s="76"/>
      <c r="C221892" s="75"/>
    </row>
    <row r="221893" spans="2:3" x14ac:dyDescent="0.25">
      <c r="B221893" s="76"/>
      <c r="C221893" s="75"/>
    </row>
    <row r="221894" spans="2:3" x14ac:dyDescent="0.25">
      <c r="B221894" s="76"/>
      <c r="C221894" s="75"/>
    </row>
    <row r="221895" spans="2:3" x14ac:dyDescent="0.25">
      <c r="B221895" s="76"/>
      <c r="C221895" s="75"/>
    </row>
    <row r="221896" spans="2:3" x14ac:dyDescent="0.25">
      <c r="B221896" s="76"/>
      <c r="C221896" s="75"/>
    </row>
    <row r="221897" spans="2:3" x14ac:dyDescent="0.25">
      <c r="B221897" s="76"/>
      <c r="C221897" s="75"/>
    </row>
    <row r="221898" spans="2:3" x14ac:dyDescent="0.25">
      <c r="B221898" s="76"/>
      <c r="C221898" s="75"/>
    </row>
    <row r="221899" spans="2:3" x14ac:dyDescent="0.25">
      <c r="B221899" s="76"/>
      <c r="C221899" s="75"/>
    </row>
    <row r="221900" spans="2:3" x14ac:dyDescent="0.25">
      <c r="B221900" s="76"/>
      <c r="C221900" s="75"/>
    </row>
    <row r="221901" spans="2:3" x14ac:dyDescent="0.25">
      <c r="B221901" s="76"/>
      <c r="C221901" s="75"/>
    </row>
    <row r="222011" spans="2:3" x14ac:dyDescent="0.25">
      <c r="B222011" s="76"/>
      <c r="C222011" s="75"/>
    </row>
    <row r="222012" spans="2:3" x14ac:dyDescent="0.25">
      <c r="B222012" s="76"/>
      <c r="C222012" s="75"/>
    </row>
    <row r="222013" spans="2:3" x14ac:dyDescent="0.25">
      <c r="B222013" s="76"/>
      <c r="C222013" s="75"/>
    </row>
    <row r="222014" spans="2:3" x14ac:dyDescent="0.25">
      <c r="B222014" s="76"/>
      <c r="C222014" s="75"/>
    </row>
    <row r="222015" spans="2:3" x14ac:dyDescent="0.25">
      <c r="B222015" s="76"/>
      <c r="C222015" s="75"/>
    </row>
    <row r="222016" spans="2:3" x14ac:dyDescent="0.25">
      <c r="B222016" s="76"/>
      <c r="C222016" s="75"/>
    </row>
    <row r="222017" spans="2:3" x14ac:dyDescent="0.25">
      <c r="B222017" s="76"/>
      <c r="C222017" s="75"/>
    </row>
    <row r="222018" spans="2:3" x14ac:dyDescent="0.25">
      <c r="B222018" s="76"/>
      <c r="C222018" s="75"/>
    </row>
    <row r="222019" spans="2:3" x14ac:dyDescent="0.25">
      <c r="B222019" s="76"/>
      <c r="C222019" s="75"/>
    </row>
    <row r="222020" spans="2:3" x14ac:dyDescent="0.25">
      <c r="B222020" s="76"/>
      <c r="C222020" s="75"/>
    </row>
    <row r="222021" spans="2:3" x14ac:dyDescent="0.25">
      <c r="B222021" s="76"/>
      <c r="C222021" s="75"/>
    </row>
    <row r="222022" spans="2:3" x14ac:dyDescent="0.25">
      <c r="B222022" s="76"/>
      <c r="C222022" s="75"/>
    </row>
    <row r="222023" spans="2:3" x14ac:dyDescent="0.25">
      <c r="B222023" s="76"/>
      <c r="C222023" s="75"/>
    </row>
    <row r="222133" spans="2:3" x14ac:dyDescent="0.25">
      <c r="B222133" s="76"/>
      <c r="C222133" s="75"/>
    </row>
    <row r="222134" spans="2:3" x14ac:dyDescent="0.25">
      <c r="B222134" s="76"/>
      <c r="C222134" s="75"/>
    </row>
    <row r="222135" spans="2:3" x14ac:dyDescent="0.25">
      <c r="B222135" s="76"/>
      <c r="C222135" s="75"/>
    </row>
    <row r="222136" spans="2:3" x14ac:dyDescent="0.25">
      <c r="B222136" s="76"/>
      <c r="C222136" s="75"/>
    </row>
    <row r="222137" spans="2:3" x14ac:dyDescent="0.25">
      <c r="B222137" s="76"/>
      <c r="C222137" s="75"/>
    </row>
    <row r="222138" spans="2:3" x14ac:dyDescent="0.25">
      <c r="B222138" s="76"/>
      <c r="C222138" s="75"/>
    </row>
    <row r="222139" spans="2:3" x14ac:dyDescent="0.25">
      <c r="B222139" s="76"/>
      <c r="C222139" s="75"/>
    </row>
    <row r="222140" spans="2:3" x14ac:dyDescent="0.25">
      <c r="B222140" s="76"/>
      <c r="C222140" s="75"/>
    </row>
    <row r="222141" spans="2:3" x14ac:dyDescent="0.25">
      <c r="B222141" s="76"/>
      <c r="C222141" s="75"/>
    </row>
    <row r="222142" spans="2:3" x14ac:dyDescent="0.25">
      <c r="B222142" s="76"/>
      <c r="C222142" s="75"/>
    </row>
    <row r="222143" spans="2:3" x14ac:dyDescent="0.25">
      <c r="B222143" s="76"/>
      <c r="C222143" s="75"/>
    </row>
    <row r="222144" spans="2:3" x14ac:dyDescent="0.25">
      <c r="B222144" s="76"/>
      <c r="C222144" s="75"/>
    </row>
    <row r="222145" spans="2:3" x14ac:dyDescent="0.25">
      <c r="B222145" s="76"/>
      <c r="C222145" s="75"/>
    </row>
    <row r="222255" spans="2:3" x14ac:dyDescent="0.25">
      <c r="B222255" s="76"/>
      <c r="C222255" s="75"/>
    </row>
    <row r="222256" spans="2:3" x14ac:dyDescent="0.25">
      <c r="B222256" s="76"/>
      <c r="C222256" s="75"/>
    </row>
    <row r="222257" spans="2:3" x14ac:dyDescent="0.25">
      <c r="B222257" s="76"/>
      <c r="C222257" s="75"/>
    </row>
    <row r="222258" spans="2:3" x14ac:dyDescent="0.25">
      <c r="B222258" s="76"/>
      <c r="C222258" s="75"/>
    </row>
    <row r="222259" spans="2:3" x14ac:dyDescent="0.25">
      <c r="B222259" s="76"/>
      <c r="C222259" s="75"/>
    </row>
    <row r="222260" spans="2:3" x14ac:dyDescent="0.25">
      <c r="B222260" s="76"/>
      <c r="C222260" s="75"/>
    </row>
    <row r="222261" spans="2:3" x14ac:dyDescent="0.25">
      <c r="B222261" s="76"/>
      <c r="C222261" s="75"/>
    </row>
    <row r="222262" spans="2:3" x14ac:dyDescent="0.25">
      <c r="B222262" s="76"/>
      <c r="C222262" s="75"/>
    </row>
    <row r="222263" spans="2:3" x14ac:dyDescent="0.25">
      <c r="B222263" s="76"/>
      <c r="C222263" s="75"/>
    </row>
    <row r="222264" spans="2:3" x14ac:dyDescent="0.25">
      <c r="B222264" s="76"/>
      <c r="C222264" s="75"/>
    </row>
    <row r="222265" spans="2:3" x14ac:dyDescent="0.25">
      <c r="B222265" s="76"/>
      <c r="C222265" s="75"/>
    </row>
    <row r="222266" spans="2:3" x14ac:dyDescent="0.25">
      <c r="B222266" s="76"/>
      <c r="C222266" s="75"/>
    </row>
    <row r="222267" spans="2:3" x14ac:dyDescent="0.25">
      <c r="B222267" s="76"/>
      <c r="C222267" s="75"/>
    </row>
    <row r="222377" spans="2:3" x14ac:dyDescent="0.25">
      <c r="B222377" s="76"/>
      <c r="C222377" s="75"/>
    </row>
    <row r="222378" spans="2:3" x14ac:dyDescent="0.25">
      <c r="B222378" s="76"/>
      <c r="C222378" s="75"/>
    </row>
    <row r="222379" spans="2:3" x14ac:dyDescent="0.25">
      <c r="B222379" s="76"/>
      <c r="C222379" s="75"/>
    </row>
    <row r="222380" spans="2:3" x14ac:dyDescent="0.25">
      <c r="B222380" s="76"/>
      <c r="C222380" s="75"/>
    </row>
    <row r="222381" spans="2:3" x14ac:dyDescent="0.25">
      <c r="B222381" s="76"/>
      <c r="C222381" s="75"/>
    </row>
    <row r="222382" spans="2:3" x14ac:dyDescent="0.25">
      <c r="B222382" s="76"/>
      <c r="C222382" s="75"/>
    </row>
    <row r="222383" spans="2:3" x14ac:dyDescent="0.25">
      <c r="B222383" s="76"/>
      <c r="C222383" s="75"/>
    </row>
    <row r="222384" spans="2:3" x14ac:dyDescent="0.25">
      <c r="B222384" s="76"/>
      <c r="C222384" s="75"/>
    </row>
    <row r="222385" spans="2:3" x14ac:dyDescent="0.25">
      <c r="B222385" s="76"/>
      <c r="C222385" s="75"/>
    </row>
    <row r="222386" spans="2:3" x14ac:dyDescent="0.25">
      <c r="B222386" s="76"/>
      <c r="C222386" s="75"/>
    </row>
    <row r="222387" spans="2:3" x14ac:dyDescent="0.25">
      <c r="B222387" s="76"/>
      <c r="C222387" s="75"/>
    </row>
    <row r="222388" spans="2:3" x14ac:dyDescent="0.25">
      <c r="B222388" s="76"/>
      <c r="C222388" s="75"/>
    </row>
    <row r="222389" spans="2:3" x14ac:dyDescent="0.25">
      <c r="B222389" s="76"/>
      <c r="C222389" s="75"/>
    </row>
    <row r="222499" spans="2:3" x14ac:dyDescent="0.25">
      <c r="B222499" s="76"/>
      <c r="C222499" s="75"/>
    </row>
    <row r="222500" spans="2:3" x14ac:dyDescent="0.25">
      <c r="B222500" s="76"/>
      <c r="C222500" s="75"/>
    </row>
    <row r="222501" spans="2:3" x14ac:dyDescent="0.25">
      <c r="B222501" s="76"/>
      <c r="C222501" s="75"/>
    </row>
    <row r="222502" spans="2:3" x14ac:dyDescent="0.25">
      <c r="B222502" s="76"/>
      <c r="C222502" s="75"/>
    </row>
    <row r="222503" spans="2:3" x14ac:dyDescent="0.25">
      <c r="B222503" s="76"/>
      <c r="C222503" s="75"/>
    </row>
    <row r="222504" spans="2:3" x14ac:dyDescent="0.25">
      <c r="B222504" s="76"/>
      <c r="C222504" s="75"/>
    </row>
    <row r="222505" spans="2:3" x14ac:dyDescent="0.25">
      <c r="B222505" s="76"/>
      <c r="C222505" s="75"/>
    </row>
    <row r="222506" spans="2:3" x14ac:dyDescent="0.25">
      <c r="B222506" s="76"/>
      <c r="C222506" s="75"/>
    </row>
    <row r="222507" spans="2:3" x14ac:dyDescent="0.25">
      <c r="B222507" s="76"/>
      <c r="C222507" s="75"/>
    </row>
    <row r="222508" spans="2:3" x14ac:dyDescent="0.25">
      <c r="B222508" s="76"/>
      <c r="C222508" s="75"/>
    </row>
    <row r="222509" spans="2:3" x14ac:dyDescent="0.25">
      <c r="B222509" s="76"/>
      <c r="C222509" s="75"/>
    </row>
    <row r="222510" spans="2:3" x14ac:dyDescent="0.25">
      <c r="B222510" s="76"/>
      <c r="C222510" s="75"/>
    </row>
    <row r="222511" spans="2:3" x14ac:dyDescent="0.25">
      <c r="B222511" s="76"/>
      <c r="C222511" s="75"/>
    </row>
    <row r="222621" spans="2:3" x14ac:dyDescent="0.25">
      <c r="B222621" s="76"/>
      <c r="C222621" s="75"/>
    </row>
    <row r="222622" spans="2:3" x14ac:dyDescent="0.25">
      <c r="B222622" s="76"/>
      <c r="C222622" s="75"/>
    </row>
    <row r="222623" spans="2:3" x14ac:dyDescent="0.25">
      <c r="B222623" s="76"/>
      <c r="C222623" s="75"/>
    </row>
    <row r="222624" spans="2:3" x14ac:dyDescent="0.25">
      <c r="B222624" s="76"/>
      <c r="C222624" s="75"/>
    </row>
    <row r="222625" spans="2:3" x14ac:dyDescent="0.25">
      <c r="B222625" s="76"/>
      <c r="C222625" s="75"/>
    </row>
    <row r="222626" spans="2:3" x14ac:dyDescent="0.25">
      <c r="B222626" s="76"/>
      <c r="C222626" s="75"/>
    </row>
    <row r="222627" spans="2:3" x14ac:dyDescent="0.25">
      <c r="B222627" s="76"/>
      <c r="C222627" s="75"/>
    </row>
    <row r="222628" spans="2:3" x14ac:dyDescent="0.25">
      <c r="B222628" s="76"/>
      <c r="C222628" s="75"/>
    </row>
    <row r="222629" spans="2:3" x14ac:dyDescent="0.25">
      <c r="B222629" s="76"/>
      <c r="C222629" s="75"/>
    </row>
    <row r="222630" spans="2:3" x14ac:dyDescent="0.25">
      <c r="B222630" s="76"/>
      <c r="C222630" s="75"/>
    </row>
    <row r="222631" spans="2:3" x14ac:dyDescent="0.25">
      <c r="B222631" s="76"/>
      <c r="C222631" s="75"/>
    </row>
    <row r="222632" spans="2:3" x14ac:dyDescent="0.25">
      <c r="B222632" s="76"/>
      <c r="C222632" s="75"/>
    </row>
    <row r="222633" spans="2:3" x14ac:dyDescent="0.25">
      <c r="B222633" s="76"/>
      <c r="C222633" s="75"/>
    </row>
    <row r="222743" spans="2:3" x14ac:dyDescent="0.25">
      <c r="B222743" s="76"/>
      <c r="C222743" s="75"/>
    </row>
    <row r="222744" spans="2:3" x14ac:dyDescent="0.25">
      <c r="B222744" s="76"/>
      <c r="C222744" s="75"/>
    </row>
    <row r="222745" spans="2:3" x14ac:dyDescent="0.25">
      <c r="B222745" s="76"/>
      <c r="C222745" s="75"/>
    </row>
    <row r="222746" spans="2:3" x14ac:dyDescent="0.25">
      <c r="B222746" s="76"/>
      <c r="C222746" s="75"/>
    </row>
    <row r="222747" spans="2:3" x14ac:dyDescent="0.25">
      <c r="B222747" s="76"/>
      <c r="C222747" s="75"/>
    </row>
    <row r="222748" spans="2:3" x14ac:dyDescent="0.25">
      <c r="B222748" s="76"/>
      <c r="C222748" s="75"/>
    </row>
    <row r="222749" spans="2:3" x14ac:dyDescent="0.25">
      <c r="B222749" s="76"/>
      <c r="C222749" s="75"/>
    </row>
    <row r="222750" spans="2:3" x14ac:dyDescent="0.25">
      <c r="B222750" s="76"/>
      <c r="C222750" s="75"/>
    </row>
    <row r="222751" spans="2:3" x14ac:dyDescent="0.25">
      <c r="B222751" s="76"/>
      <c r="C222751" s="75"/>
    </row>
    <row r="222752" spans="2:3" x14ac:dyDescent="0.25">
      <c r="B222752" s="76"/>
      <c r="C222752" s="75"/>
    </row>
    <row r="222753" spans="2:3" x14ac:dyDescent="0.25">
      <c r="B222753" s="76"/>
      <c r="C222753" s="75"/>
    </row>
    <row r="222754" spans="2:3" x14ac:dyDescent="0.25">
      <c r="B222754" s="76"/>
      <c r="C222754" s="75"/>
    </row>
    <row r="222755" spans="2:3" x14ac:dyDescent="0.25">
      <c r="B222755" s="76"/>
      <c r="C222755" s="75"/>
    </row>
    <row r="222865" spans="2:3" x14ac:dyDescent="0.25">
      <c r="B222865" s="76"/>
      <c r="C222865" s="75"/>
    </row>
    <row r="222866" spans="2:3" x14ac:dyDescent="0.25">
      <c r="B222866" s="76"/>
      <c r="C222866" s="75"/>
    </row>
    <row r="222867" spans="2:3" x14ac:dyDescent="0.25">
      <c r="B222867" s="76"/>
      <c r="C222867" s="75"/>
    </row>
    <row r="222868" spans="2:3" x14ac:dyDescent="0.25">
      <c r="B222868" s="76"/>
      <c r="C222868" s="75"/>
    </row>
    <row r="222869" spans="2:3" x14ac:dyDescent="0.25">
      <c r="B222869" s="76"/>
      <c r="C222869" s="75"/>
    </row>
    <row r="222870" spans="2:3" x14ac:dyDescent="0.25">
      <c r="B222870" s="76"/>
      <c r="C222870" s="75"/>
    </row>
    <row r="222871" spans="2:3" x14ac:dyDescent="0.25">
      <c r="B222871" s="76"/>
      <c r="C222871" s="75"/>
    </row>
    <row r="222872" spans="2:3" x14ac:dyDescent="0.25">
      <c r="B222872" s="76"/>
      <c r="C222872" s="75"/>
    </row>
    <row r="222873" spans="2:3" x14ac:dyDescent="0.25">
      <c r="B222873" s="76"/>
      <c r="C222873" s="75"/>
    </row>
    <row r="222874" spans="2:3" x14ac:dyDescent="0.25">
      <c r="B222874" s="76"/>
      <c r="C222874" s="75"/>
    </row>
    <row r="222875" spans="2:3" x14ac:dyDescent="0.25">
      <c r="B222875" s="76"/>
      <c r="C222875" s="75"/>
    </row>
    <row r="222876" spans="2:3" x14ac:dyDescent="0.25">
      <c r="B222876" s="76"/>
      <c r="C222876" s="75"/>
    </row>
    <row r="222877" spans="2:3" x14ac:dyDescent="0.25">
      <c r="B222877" s="76"/>
      <c r="C222877" s="75"/>
    </row>
    <row r="222987" spans="2:3" x14ac:dyDescent="0.25">
      <c r="B222987" s="76"/>
      <c r="C222987" s="75"/>
    </row>
    <row r="222988" spans="2:3" x14ac:dyDescent="0.25">
      <c r="B222988" s="76"/>
      <c r="C222988" s="75"/>
    </row>
    <row r="222989" spans="2:3" x14ac:dyDescent="0.25">
      <c r="B222989" s="76"/>
      <c r="C222989" s="75"/>
    </row>
    <row r="222990" spans="2:3" x14ac:dyDescent="0.25">
      <c r="B222990" s="76"/>
      <c r="C222990" s="75"/>
    </row>
    <row r="222991" spans="2:3" x14ac:dyDescent="0.25">
      <c r="B222991" s="76"/>
      <c r="C222991" s="75"/>
    </row>
    <row r="222992" spans="2:3" x14ac:dyDescent="0.25">
      <c r="B222992" s="76"/>
      <c r="C222992" s="75"/>
    </row>
    <row r="222993" spans="2:3" x14ac:dyDescent="0.25">
      <c r="B222993" s="76"/>
      <c r="C222993" s="75"/>
    </row>
    <row r="222994" spans="2:3" x14ac:dyDescent="0.25">
      <c r="B222994" s="76"/>
      <c r="C222994" s="75"/>
    </row>
    <row r="222995" spans="2:3" x14ac:dyDescent="0.25">
      <c r="B222995" s="76"/>
      <c r="C222995" s="75"/>
    </row>
    <row r="222996" spans="2:3" x14ac:dyDescent="0.25">
      <c r="B222996" s="76"/>
      <c r="C222996" s="75"/>
    </row>
    <row r="222997" spans="2:3" x14ac:dyDescent="0.25">
      <c r="B222997" s="76"/>
      <c r="C222997" s="75"/>
    </row>
    <row r="222998" spans="2:3" x14ac:dyDescent="0.25">
      <c r="B222998" s="76"/>
      <c r="C222998" s="75"/>
    </row>
    <row r="222999" spans="2:3" x14ac:dyDescent="0.25">
      <c r="B222999" s="76"/>
      <c r="C222999" s="75"/>
    </row>
    <row r="223109" spans="2:3" x14ac:dyDescent="0.25">
      <c r="B223109" s="76"/>
      <c r="C223109" s="75"/>
    </row>
    <row r="223110" spans="2:3" x14ac:dyDescent="0.25">
      <c r="B223110" s="76"/>
      <c r="C223110" s="75"/>
    </row>
    <row r="223111" spans="2:3" x14ac:dyDescent="0.25">
      <c r="B223111" s="76"/>
      <c r="C223111" s="75"/>
    </row>
    <row r="223112" spans="2:3" x14ac:dyDescent="0.25">
      <c r="B223112" s="76"/>
      <c r="C223112" s="75"/>
    </row>
    <row r="223113" spans="2:3" x14ac:dyDescent="0.25">
      <c r="B223113" s="76"/>
      <c r="C223113" s="75"/>
    </row>
    <row r="223114" spans="2:3" x14ac:dyDescent="0.25">
      <c r="B223114" s="76"/>
      <c r="C223114" s="75"/>
    </row>
    <row r="223115" spans="2:3" x14ac:dyDescent="0.25">
      <c r="B223115" s="76"/>
      <c r="C223115" s="75"/>
    </row>
    <row r="223116" spans="2:3" x14ac:dyDescent="0.25">
      <c r="B223116" s="76"/>
      <c r="C223116" s="75"/>
    </row>
    <row r="223117" spans="2:3" x14ac:dyDescent="0.25">
      <c r="B223117" s="76"/>
      <c r="C223117" s="75"/>
    </row>
    <row r="223118" spans="2:3" x14ac:dyDescent="0.25">
      <c r="B223118" s="76"/>
      <c r="C223118" s="75"/>
    </row>
    <row r="223119" spans="2:3" x14ac:dyDescent="0.25">
      <c r="B223119" s="76"/>
      <c r="C223119" s="75"/>
    </row>
    <row r="223120" spans="2:3" x14ac:dyDescent="0.25">
      <c r="B223120" s="76"/>
      <c r="C223120" s="75"/>
    </row>
    <row r="223121" spans="2:3" x14ac:dyDescent="0.25">
      <c r="B223121" s="76"/>
      <c r="C223121" s="75"/>
    </row>
    <row r="223231" spans="2:3" x14ac:dyDescent="0.25">
      <c r="B223231" s="76"/>
      <c r="C223231" s="75"/>
    </row>
    <row r="223232" spans="2:3" x14ac:dyDescent="0.25">
      <c r="B223232" s="76"/>
      <c r="C223232" s="75"/>
    </row>
    <row r="223233" spans="2:3" x14ac:dyDescent="0.25">
      <c r="B223233" s="76"/>
      <c r="C223233" s="75"/>
    </row>
    <row r="223234" spans="2:3" x14ac:dyDescent="0.25">
      <c r="B223234" s="76"/>
      <c r="C223234" s="75"/>
    </row>
    <row r="223235" spans="2:3" x14ac:dyDescent="0.25">
      <c r="B223235" s="76"/>
      <c r="C223235" s="75"/>
    </row>
    <row r="223236" spans="2:3" x14ac:dyDescent="0.25">
      <c r="B223236" s="76"/>
      <c r="C223236" s="75"/>
    </row>
    <row r="223237" spans="2:3" x14ac:dyDescent="0.25">
      <c r="B223237" s="76"/>
      <c r="C223237" s="75"/>
    </row>
    <row r="223238" spans="2:3" x14ac:dyDescent="0.25">
      <c r="B223238" s="76"/>
      <c r="C223238" s="75"/>
    </row>
    <row r="223239" spans="2:3" x14ac:dyDescent="0.25">
      <c r="B223239" s="76"/>
      <c r="C223239" s="75"/>
    </row>
    <row r="223240" spans="2:3" x14ac:dyDescent="0.25">
      <c r="B223240" s="76"/>
      <c r="C223240" s="75"/>
    </row>
    <row r="223241" spans="2:3" x14ac:dyDescent="0.25">
      <c r="B223241" s="76"/>
      <c r="C223241" s="75"/>
    </row>
    <row r="223242" spans="2:3" x14ac:dyDescent="0.25">
      <c r="B223242" s="76"/>
      <c r="C223242" s="75"/>
    </row>
    <row r="223243" spans="2:3" x14ac:dyDescent="0.25">
      <c r="B223243" s="76"/>
      <c r="C223243" s="75"/>
    </row>
    <row r="223353" spans="2:3" x14ac:dyDescent="0.25">
      <c r="B223353" s="76"/>
      <c r="C223353" s="75"/>
    </row>
    <row r="223354" spans="2:3" x14ac:dyDescent="0.25">
      <c r="B223354" s="76"/>
      <c r="C223354" s="75"/>
    </row>
    <row r="223355" spans="2:3" x14ac:dyDescent="0.25">
      <c r="B223355" s="76"/>
      <c r="C223355" s="75"/>
    </row>
    <row r="223356" spans="2:3" x14ac:dyDescent="0.25">
      <c r="B223356" s="76"/>
      <c r="C223356" s="75"/>
    </row>
    <row r="223357" spans="2:3" x14ac:dyDescent="0.25">
      <c r="B223357" s="76"/>
      <c r="C223357" s="75"/>
    </row>
    <row r="223358" spans="2:3" x14ac:dyDescent="0.25">
      <c r="B223358" s="76"/>
      <c r="C223358" s="75"/>
    </row>
    <row r="223359" spans="2:3" x14ac:dyDescent="0.25">
      <c r="B223359" s="76"/>
      <c r="C223359" s="75"/>
    </row>
    <row r="223360" spans="2:3" x14ac:dyDescent="0.25">
      <c r="B223360" s="76"/>
      <c r="C223360" s="75"/>
    </row>
    <row r="223361" spans="2:3" x14ac:dyDescent="0.25">
      <c r="B223361" s="76"/>
      <c r="C223361" s="75"/>
    </row>
    <row r="223362" spans="2:3" x14ac:dyDescent="0.25">
      <c r="B223362" s="76"/>
      <c r="C223362" s="75"/>
    </row>
    <row r="223363" spans="2:3" x14ac:dyDescent="0.25">
      <c r="B223363" s="76"/>
      <c r="C223363" s="75"/>
    </row>
    <row r="223364" spans="2:3" x14ac:dyDescent="0.25">
      <c r="B223364" s="76"/>
      <c r="C223364" s="75"/>
    </row>
    <row r="223365" spans="2:3" x14ac:dyDescent="0.25">
      <c r="B223365" s="76"/>
      <c r="C223365" s="75"/>
    </row>
    <row r="223475" spans="2:3" x14ac:dyDescent="0.25">
      <c r="B223475" s="76"/>
      <c r="C223475" s="75"/>
    </row>
    <row r="223476" spans="2:3" x14ac:dyDescent="0.25">
      <c r="B223476" s="76"/>
      <c r="C223476" s="75"/>
    </row>
    <row r="223477" spans="2:3" x14ac:dyDescent="0.25">
      <c r="B223477" s="76"/>
      <c r="C223477" s="75"/>
    </row>
    <row r="223478" spans="2:3" x14ac:dyDescent="0.25">
      <c r="B223478" s="76"/>
      <c r="C223478" s="75"/>
    </row>
    <row r="223479" spans="2:3" x14ac:dyDescent="0.25">
      <c r="B223479" s="76"/>
      <c r="C223479" s="75"/>
    </row>
    <row r="223480" spans="2:3" x14ac:dyDescent="0.25">
      <c r="B223480" s="76"/>
      <c r="C223480" s="75"/>
    </row>
    <row r="223481" spans="2:3" x14ac:dyDescent="0.25">
      <c r="B223481" s="76"/>
      <c r="C223481" s="75"/>
    </row>
    <row r="223482" spans="2:3" x14ac:dyDescent="0.25">
      <c r="B223482" s="76"/>
      <c r="C223482" s="75"/>
    </row>
    <row r="223483" spans="2:3" x14ac:dyDescent="0.25">
      <c r="B223483" s="76"/>
      <c r="C223483" s="75"/>
    </row>
    <row r="223484" spans="2:3" x14ac:dyDescent="0.25">
      <c r="B223484" s="76"/>
      <c r="C223484" s="75"/>
    </row>
    <row r="223485" spans="2:3" x14ac:dyDescent="0.25">
      <c r="B223485" s="76"/>
      <c r="C223485" s="75"/>
    </row>
    <row r="223486" spans="2:3" x14ac:dyDescent="0.25">
      <c r="B223486" s="76"/>
      <c r="C223486" s="75"/>
    </row>
    <row r="223487" spans="2:3" x14ac:dyDescent="0.25">
      <c r="B223487" s="76"/>
      <c r="C223487" s="75"/>
    </row>
    <row r="223597" spans="2:3" x14ac:dyDescent="0.25">
      <c r="B223597" s="76"/>
      <c r="C223597" s="75"/>
    </row>
    <row r="223598" spans="2:3" x14ac:dyDescent="0.25">
      <c r="B223598" s="76"/>
      <c r="C223598" s="75"/>
    </row>
    <row r="223599" spans="2:3" x14ac:dyDescent="0.25">
      <c r="B223599" s="76"/>
      <c r="C223599" s="75"/>
    </row>
    <row r="223600" spans="2:3" x14ac:dyDescent="0.25">
      <c r="B223600" s="76"/>
      <c r="C223600" s="75"/>
    </row>
    <row r="223601" spans="2:3" x14ac:dyDescent="0.25">
      <c r="B223601" s="76"/>
      <c r="C223601" s="75"/>
    </row>
    <row r="223602" spans="2:3" x14ac:dyDescent="0.25">
      <c r="B223602" s="76"/>
      <c r="C223602" s="75"/>
    </row>
    <row r="223603" spans="2:3" x14ac:dyDescent="0.25">
      <c r="B223603" s="76"/>
      <c r="C223603" s="75"/>
    </row>
    <row r="223604" spans="2:3" x14ac:dyDescent="0.25">
      <c r="B223604" s="76"/>
      <c r="C223604" s="75"/>
    </row>
    <row r="223605" spans="2:3" x14ac:dyDescent="0.25">
      <c r="B223605" s="76"/>
      <c r="C223605" s="75"/>
    </row>
    <row r="223606" spans="2:3" x14ac:dyDescent="0.25">
      <c r="B223606" s="76"/>
      <c r="C223606" s="75"/>
    </row>
    <row r="223607" spans="2:3" x14ac:dyDescent="0.25">
      <c r="B223607" s="76"/>
      <c r="C223607" s="75"/>
    </row>
    <row r="223608" spans="2:3" x14ac:dyDescent="0.25">
      <c r="B223608" s="76"/>
      <c r="C223608" s="75"/>
    </row>
    <row r="223609" spans="2:3" x14ac:dyDescent="0.25">
      <c r="B223609" s="76"/>
      <c r="C223609" s="75"/>
    </row>
    <row r="223719" spans="2:3" x14ac:dyDescent="0.25">
      <c r="B223719" s="76"/>
      <c r="C223719" s="75"/>
    </row>
    <row r="223720" spans="2:3" x14ac:dyDescent="0.25">
      <c r="B223720" s="76"/>
      <c r="C223720" s="75"/>
    </row>
    <row r="223721" spans="2:3" x14ac:dyDescent="0.25">
      <c r="B223721" s="76"/>
      <c r="C223721" s="75"/>
    </row>
    <row r="223722" spans="2:3" x14ac:dyDescent="0.25">
      <c r="B223722" s="76"/>
      <c r="C223722" s="75"/>
    </row>
    <row r="223723" spans="2:3" x14ac:dyDescent="0.25">
      <c r="B223723" s="76"/>
      <c r="C223723" s="75"/>
    </row>
    <row r="223724" spans="2:3" x14ac:dyDescent="0.25">
      <c r="B223724" s="76"/>
      <c r="C223724" s="75"/>
    </row>
    <row r="223725" spans="2:3" x14ac:dyDescent="0.25">
      <c r="B223725" s="76"/>
      <c r="C223725" s="75"/>
    </row>
    <row r="223726" spans="2:3" x14ac:dyDescent="0.25">
      <c r="B223726" s="76"/>
      <c r="C223726" s="75"/>
    </row>
    <row r="223727" spans="2:3" x14ac:dyDescent="0.25">
      <c r="B223727" s="76"/>
      <c r="C223727" s="75"/>
    </row>
    <row r="223728" spans="2:3" x14ac:dyDescent="0.25">
      <c r="B223728" s="76"/>
      <c r="C223728" s="75"/>
    </row>
    <row r="223729" spans="2:3" x14ac:dyDescent="0.25">
      <c r="B223729" s="76"/>
      <c r="C223729" s="75"/>
    </row>
    <row r="223730" spans="2:3" x14ac:dyDescent="0.25">
      <c r="B223730" s="76"/>
      <c r="C223730" s="75"/>
    </row>
    <row r="223731" spans="2:3" x14ac:dyDescent="0.25">
      <c r="B223731" s="76"/>
      <c r="C223731" s="75"/>
    </row>
    <row r="223841" spans="2:3" x14ac:dyDescent="0.25">
      <c r="B223841" s="76"/>
      <c r="C223841" s="75"/>
    </row>
    <row r="223842" spans="2:3" x14ac:dyDescent="0.25">
      <c r="B223842" s="76"/>
      <c r="C223842" s="75"/>
    </row>
    <row r="223843" spans="2:3" x14ac:dyDescent="0.25">
      <c r="B223843" s="76"/>
      <c r="C223843" s="75"/>
    </row>
    <row r="223844" spans="2:3" x14ac:dyDescent="0.25">
      <c r="B223844" s="76"/>
      <c r="C223844" s="75"/>
    </row>
    <row r="223845" spans="2:3" x14ac:dyDescent="0.25">
      <c r="B223845" s="76"/>
      <c r="C223845" s="75"/>
    </row>
    <row r="223846" spans="2:3" x14ac:dyDescent="0.25">
      <c r="B223846" s="76"/>
      <c r="C223846" s="75"/>
    </row>
    <row r="223847" spans="2:3" x14ac:dyDescent="0.25">
      <c r="B223847" s="76"/>
      <c r="C223847" s="75"/>
    </row>
    <row r="223848" spans="2:3" x14ac:dyDescent="0.25">
      <c r="B223848" s="76"/>
      <c r="C223848" s="75"/>
    </row>
    <row r="223849" spans="2:3" x14ac:dyDescent="0.25">
      <c r="B223849" s="76"/>
      <c r="C223849" s="75"/>
    </row>
    <row r="223850" spans="2:3" x14ac:dyDescent="0.25">
      <c r="B223850" s="76"/>
      <c r="C223850" s="75"/>
    </row>
    <row r="223851" spans="2:3" x14ac:dyDescent="0.25">
      <c r="B223851" s="76"/>
      <c r="C223851" s="75"/>
    </row>
    <row r="223852" spans="2:3" x14ac:dyDescent="0.25">
      <c r="B223852" s="76"/>
      <c r="C223852" s="75"/>
    </row>
    <row r="223853" spans="2:3" x14ac:dyDescent="0.25">
      <c r="B223853" s="76"/>
      <c r="C223853" s="75"/>
    </row>
    <row r="223963" spans="2:3" x14ac:dyDescent="0.25">
      <c r="B223963" s="76"/>
      <c r="C223963" s="75"/>
    </row>
    <row r="223964" spans="2:3" x14ac:dyDescent="0.25">
      <c r="B223964" s="76"/>
      <c r="C223964" s="75"/>
    </row>
    <row r="223965" spans="2:3" x14ac:dyDescent="0.25">
      <c r="B223965" s="76"/>
      <c r="C223965" s="75"/>
    </row>
    <row r="223966" spans="2:3" x14ac:dyDescent="0.25">
      <c r="B223966" s="76"/>
      <c r="C223966" s="75"/>
    </row>
    <row r="223967" spans="2:3" x14ac:dyDescent="0.25">
      <c r="B223967" s="76"/>
      <c r="C223967" s="75"/>
    </row>
    <row r="223968" spans="2:3" x14ac:dyDescent="0.25">
      <c r="B223968" s="76"/>
      <c r="C223968" s="75"/>
    </row>
    <row r="223969" spans="2:3" x14ac:dyDescent="0.25">
      <c r="B223969" s="76"/>
      <c r="C223969" s="75"/>
    </row>
    <row r="223970" spans="2:3" x14ac:dyDescent="0.25">
      <c r="B223970" s="76"/>
      <c r="C223970" s="75"/>
    </row>
    <row r="223971" spans="2:3" x14ac:dyDescent="0.25">
      <c r="B223971" s="76"/>
      <c r="C223971" s="75"/>
    </row>
    <row r="223972" spans="2:3" x14ac:dyDescent="0.25">
      <c r="B223972" s="76"/>
      <c r="C223972" s="75"/>
    </row>
    <row r="223973" spans="2:3" x14ac:dyDescent="0.25">
      <c r="B223973" s="76"/>
      <c r="C223973" s="75"/>
    </row>
    <row r="223974" spans="2:3" x14ac:dyDescent="0.25">
      <c r="B223974" s="76"/>
      <c r="C223974" s="75"/>
    </row>
    <row r="223975" spans="2:3" x14ac:dyDescent="0.25">
      <c r="B223975" s="76"/>
      <c r="C223975" s="75"/>
    </row>
    <row r="224085" spans="2:3" x14ac:dyDescent="0.25">
      <c r="B224085" s="76"/>
      <c r="C224085" s="75"/>
    </row>
    <row r="224086" spans="2:3" x14ac:dyDescent="0.25">
      <c r="B224086" s="76"/>
      <c r="C224086" s="75"/>
    </row>
    <row r="224087" spans="2:3" x14ac:dyDescent="0.25">
      <c r="B224087" s="76"/>
      <c r="C224087" s="75"/>
    </row>
    <row r="224088" spans="2:3" x14ac:dyDescent="0.25">
      <c r="B224088" s="76"/>
      <c r="C224088" s="75"/>
    </row>
    <row r="224089" spans="2:3" x14ac:dyDescent="0.25">
      <c r="B224089" s="76"/>
      <c r="C224089" s="75"/>
    </row>
    <row r="224090" spans="2:3" x14ac:dyDescent="0.25">
      <c r="B224090" s="76"/>
      <c r="C224090" s="75"/>
    </row>
    <row r="224091" spans="2:3" x14ac:dyDescent="0.25">
      <c r="B224091" s="76"/>
      <c r="C224091" s="75"/>
    </row>
    <row r="224092" spans="2:3" x14ac:dyDescent="0.25">
      <c r="B224092" s="76"/>
      <c r="C224092" s="75"/>
    </row>
    <row r="224093" spans="2:3" x14ac:dyDescent="0.25">
      <c r="B224093" s="76"/>
      <c r="C224093" s="75"/>
    </row>
    <row r="224094" spans="2:3" x14ac:dyDescent="0.25">
      <c r="B224094" s="76"/>
      <c r="C224094" s="75"/>
    </row>
    <row r="224095" spans="2:3" x14ac:dyDescent="0.25">
      <c r="B224095" s="76"/>
      <c r="C224095" s="75"/>
    </row>
    <row r="224096" spans="2:3" x14ac:dyDescent="0.25">
      <c r="B224096" s="76"/>
      <c r="C224096" s="75"/>
    </row>
    <row r="224097" spans="2:3" x14ac:dyDescent="0.25">
      <c r="B224097" s="76"/>
      <c r="C224097" s="75"/>
    </row>
    <row r="224207" spans="2:3" x14ac:dyDescent="0.25">
      <c r="B224207" s="76"/>
      <c r="C224207" s="75"/>
    </row>
    <row r="224208" spans="2:3" x14ac:dyDescent="0.25">
      <c r="B224208" s="76"/>
      <c r="C224208" s="75"/>
    </row>
    <row r="224209" spans="2:3" x14ac:dyDescent="0.25">
      <c r="B224209" s="76"/>
      <c r="C224209" s="75"/>
    </row>
    <row r="224210" spans="2:3" x14ac:dyDescent="0.25">
      <c r="B224210" s="76"/>
      <c r="C224210" s="75"/>
    </row>
    <row r="224211" spans="2:3" x14ac:dyDescent="0.25">
      <c r="B224211" s="76"/>
      <c r="C224211" s="75"/>
    </row>
    <row r="224212" spans="2:3" x14ac:dyDescent="0.25">
      <c r="B224212" s="76"/>
      <c r="C224212" s="75"/>
    </row>
    <row r="224213" spans="2:3" x14ac:dyDescent="0.25">
      <c r="B224213" s="76"/>
      <c r="C224213" s="75"/>
    </row>
    <row r="224214" spans="2:3" x14ac:dyDescent="0.25">
      <c r="B224214" s="76"/>
      <c r="C224214" s="75"/>
    </row>
    <row r="224215" spans="2:3" x14ac:dyDescent="0.25">
      <c r="B224215" s="76"/>
      <c r="C224215" s="75"/>
    </row>
    <row r="224216" spans="2:3" x14ac:dyDescent="0.25">
      <c r="B224216" s="76"/>
      <c r="C224216" s="75"/>
    </row>
    <row r="224217" spans="2:3" x14ac:dyDescent="0.25">
      <c r="B224217" s="76"/>
      <c r="C224217" s="75"/>
    </row>
    <row r="224218" spans="2:3" x14ac:dyDescent="0.25">
      <c r="B224218" s="76"/>
      <c r="C224218" s="75"/>
    </row>
    <row r="224219" spans="2:3" x14ac:dyDescent="0.25">
      <c r="B224219" s="76"/>
      <c r="C224219" s="75"/>
    </row>
    <row r="224329" spans="2:3" x14ac:dyDescent="0.25">
      <c r="B224329" s="76"/>
      <c r="C224329" s="75"/>
    </row>
    <row r="224330" spans="2:3" x14ac:dyDescent="0.25">
      <c r="B224330" s="76"/>
      <c r="C224330" s="75"/>
    </row>
    <row r="224331" spans="2:3" x14ac:dyDescent="0.25">
      <c r="B224331" s="76"/>
      <c r="C224331" s="75"/>
    </row>
    <row r="224332" spans="2:3" x14ac:dyDescent="0.25">
      <c r="B224332" s="76"/>
      <c r="C224332" s="75"/>
    </row>
    <row r="224333" spans="2:3" x14ac:dyDescent="0.25">
      <c r="B224333" s="76"/>
      <c r="C224333" s="75"/>
    </row>
    <row r="224334" spans="2:3" x14ac:dyDescent="0.25">
      <c r="B224334" s="76"/>
      <c r="C224334" s="75"/>
    </row>
    <row r="224335" spans="2:3" x14ac:dyDescent="0.25">
      <c r="B224335" s="76"/>
      <c r="C224335" s="75"/>
    </row>
    <row r="224336" spans="2:3" x14ac:dyDescent="0.25">
      <c r="B224336" s="76"/>
      <c r="C224336" s="75"/>
    </row>
    <row r="224337" spans="2:3" x14ac:dyDescent="0.25">
      <c r="B224337" s="76"/>
      <c r="C224337" s="75"/>
    </row>
    <row r="224338" spans="2:3" x14ac:dyDescent="0.25">
      <c r="B224338" s="76"/>
      <c r="C224338" s="75"/>
    </row>
    <row r="224339" spans="2:3" x14ac:dyDescent="0.25">
      <c r="B224339" s="76"/>
      <c r="C224339" s="75"/>
    </row>
    <row r="224340" spans="2:3" x14ac:dyDescent="0.25">
      <c r="B224340" s="76"/>
      <c r="C224340" s="75"/>
    </row>
    <row r="224341" spans="2:3" x14ac:dyDescent="0.25">
      <c r="B224341" s="76"/>
      <c r="C224341" s="75"/>
    </row>
    <row r="224451" spans="2:3" x14ac:dyDescent="0.25">
      <c r="B224451" s="76"/>
      <c r="C224451" s="75"/>
    </row>
    <row r="224452" spans="2:3" x14ac:dyDescent="0.25">
      <c r="B224452" s="76"/>
      <c r="C224452" s="75"/>
    </row>
    <row r="224453" spans="2:3" x14ac:dyDescent="0.25">
      <c r="B224453" s="76"/>
      <c r="C224453" s="75"/>
    </row>
    <row r="224454" spans="2:3" x14ac:dyDescent="0.25">
      <c r="B224454" s="76"/>
      <c r="C224454" s="75"/>
    </row>
    <row r="224455" spans="2:3" x14ac:dyDescent="0.25">
      <c r="B224455" s="76"/>
      <c r="C224455" s="75"/>
    </row>
    <row r="224456" spans="2:3" x14ac:dyDescent="0.25">
      <c r="B224456" s="76"/>
      <c r="C224456" s="75"/>
    </row>
    <row r="224457" spans="2:3" x14ac:dyDescent="0.25">
      <c r="B224457" s="76"/>
      <c r="C224457" s="75"/>
    </row>
    <row r="224458" spans="2:3" x14ac:dyDescent="0.25">
      <c r="B224458" s="76"/>
      <c r="C224458" s="75"/>
    </row>
    <row r="224459" spans="2:3" x14ac:dyDescent="0.25">
      <c r="B224459" s="76"/>
      <c r="C224459" s="75"/>
    </row>
    <row r="224460" spans="2:3" x14ac:dyDescent="0.25">
      <c r="B224460" s="76"/>
      <c r="C224460" s="75"/>
    </row>
    <row r="224461" spans="2:3" x14ac:dyDescent="0.25">
      <c r="B224461" s="76"/>
      <c r="C224461" s="75"/>
    </row>
    <row r="224462" spans="2:3" x14ac:dyDescent="0.25">
      <c r="B224462" s="76"/>
      <c r="C224462" s="75"/>
    </row>
    <row r="224463" spans="2:3" x14ac:dyDescent="0.25">
      <c r="B224463" s="76"/>
      <c r="C224463" s="75"/>
    </row>
    <row r="224573" spans="2:3" x14ac:dyDescent="0.25">
      <c r="B224573" s="76"/>
      <c r="C224573" s="75"/>
    </row>
    <row r="224574" spans="2:3" x14ac:dyDescent="0.25">
      <c r="B224574" s="76"/>
      <c r="C224574" s="75"/>
    </row>
    <row r="224575" spans="2:3" x14ac:dyDescent="0.25">
      <c r="B224575" s="76"/>
      <c r="C224575" s="75"/>
    </row>
    <row r="224576" spans="2:3" x14ac:dyDescent="0.25">
      <c r="B224576" s="76"/>
      <c r="C224576" s="75"/>
    </row>
    <row r="224577" spans="2:3" x14ac:dyDescent="0.25">
      <c r="B224577" s="76"/>
      <c r="C224577" s="75"/>
    </row>
    <row r="224578" spans="2:3" x14ac:dyDescent="0.25">
      <c r="B224578" s="76"/>
      <c r="C224578" s="75"/>
    </row>
    <row r="224579" spans="2:3" x14ac:dyDescent="0.25">
      <c r="B224579" s="76"/>
      <c r="C224579" s="75"/>
    </row>
    <row r="224580" spans="2:3" x14ac:dyDescent="0.25">
      <c r="B224580" s="76"/>
      <c r="C224580" s="75"/>
    </row>
    <row r="224581" spans="2:3" x14ac:dyDescent="0.25">
      <c r="B224581" s="76"/>
      <c r="C224581" s="75"/>
    </row>
    <row r="224582" spans="2:3" x14ac:dyDescent="0.25">
      <c r="B224582" s="76"/>
      <c r="C224582" s="75"/>
    </row>
    <row r="224583" spans="2:3" x14ac:dyDescent="0.25">
      <c r="B224583" s="76"/>
      <c r="C224583" s="75"/>
    </row>
    <row r="224584" spans="2:3" x14ac:dyDescent="0.25">
      <c r="B224584" s="76"/>
      <c r="C224584" s="75"/>
    </row>
    <row r="224585" spans="2:3" x14ac:dyDescent="0.25">
      <c r="B224585" s="76"/>
      <c r="C224585" s="75"/>
    </row>
    <row r="224695" spans="2:3" x14ac:dyDescent="0.25">
      <c r="B224695" s="76"/>
      <c r="C224695" s="75"/>
    </row>
    <row r="224696" spans="2:3" x14ac:dyDescent="0.25">
      <c r="B224696" s="76"/>
      <c r="C224696" s="75"/>
    </row>
    <row r="224697" spans="2:3" x14ac:dyDescent="0.25">
      <c r="B224697" s="76"/>
      <c r="C224697" s="75"/>
    </row>
    <row r="224698" spans="2:3" x14ac:dyDescent="0.25">
      <c r="B224698" s="76"/>
      <c r="C224698" s="75"/>
    </row>
    <row r="224699" spans="2:3" x14ac:dyDescent="0.25">
      <c r="B224699" s="76"/>
      <c r="C224699" s="75"/>
    </row>
    <row r="224700" spans="2:3" x14ac:dyDescent="0.25">
      <c r="B224700" s="76"/>
      <c r="C224700" s="75"/>
    </row>
    <row r="224701" spans="2:3" x14ac:dyDescent="0.25">
      <c r="B224701" s="76"/>
      <c r="C224701" s="75"/>
    </row>
    <row r="224702" spans="2:3" x14ac:dyDescent="0.25">
      <c r="B224702" s="76"/>
      <c r="C224702" s="75"/>
    </row>
    <row r="224703" spans="2:3" x14ac:dyDescent="0.25">
      <c r="B224703" s="76"/>
      <c r="C224703" s="75"/>
    </row>
    <row r="224704" spans="2:3" x14ac:dyDescent="0.25">
      <c r="B224704" s="76"/>
      <c r="C224704" s="75"/>
    </row>
    <row r="224705" spans="2:3" x14ac:dyDescent="0.25">
      <c r="B224705" s="76"/>
      <c r="C224705" s="75"/>
    </row>
    <row r="224706" spans="2:3" x14ac:dyDescent="0.25">
      <c r="B224706" s="76"/>
      <c r="C224706" s="75"/>
    </row>
    <row r="224707" spans="2:3" x14ac:dyDescent="0.25">
      <c r="B224707" s="76"/>
      <c r="C224707" s="75"/>
    </row>
    <row r="224817" spans="2:3" x14ac:dyDescent="0.25">
      <c r="B224817" s="76"/>
      <c r="C224817" s="75"/>
    </row>
    <row r="224818" spans="2:3" x14ac:dyDescent="0.25">
      <c r="B224818" s="76"/>
      <c r="C224818" s="75"/>
    </row>
    <row r="224819" spans="2:3" x14ac:dyDescent="0.25">
      <c r="B224819" s="76"/>
      <c r="C224819" s="75"/>
    </row>
    <row r="224820" spans="2:3" x14ac:dyDescent="0.25">
      <c r="B224820" s="76"/>
      <c r="C224820" s="75"/>
    </row>
    <row r="224821" spans="2:3" x14ac:dyDescent="0.25">
      <c r="B224821" s="76"/>
      <c r="C224821" s="75"/>
    </row>
    <row r="224822" spans="2:3" x14ac:dyDescent="0.25">
      <c r="B224822" s="76"/>
      <c r="C224822" s="75"/>
    </row>
    <row r="224823" spans="2:3" x14ac:dyDescent="0.25">
      <c r="B224823" s="76"/>
      <c r="C224823" s="75"/>
    </row>
    <row r="224824" spans="2:3" x14ac:dyDescent="0.25">
      <c r="B224824" s="76"/>
      <c r="C224824" s="75"/>
    </row>
    <row r="224825" spans="2:3" x14ac:dyDescent="0.25">
      <c r="B224825" s="76"/>
      <c r="C224825" s="75"/>
    </row>
    <row r="224826" spans="2:3" x14ac:dyDescent="0.25">
      <c r="B224826" s="76"/>
      <c r="C224826" s="75"/>
    </row>
    <row r="224827" spans="2:3" x14ac:dyDescent="0.25">
      <c r="B224827" s="76"/>
      <c r="C224827" s="75"/>
    </row>
    <row r="224828" spans="2:3" x14ac:dyDescent="0.25">
      <c r="B224828" s="76"/>
      <c r="C224828" s="75"/>
    </row>
    <row r="224829" spans="2:3" x14ac:dyDescent="0.25">
      <c r="B224829" s="76"/>
      <c r="C224829" s="75"/>
    </row>
    <row r="224939" spans="2:3" x14ac:dyDescent="0.25">
      <c r="B224939" s="76"/>
      <c r="C224939" s="75"/>
    </row>
    <row r="224940" spans="2:3" x14ac:dyDescent="0.25">
      <c r="B224940" s="76"/>
      <c r="C224940" s="75"/>
    </row>
    <row r="224941" spans="2:3" x14ac:dyDescent="0.25">
      <c r="B224941" s="76"/>
      <c r="C224941" s="75"/>
    </row>
    <row r="224942" spans="2:3" x14ac:dyDescent="0.25">
      <c r="B224942" s="76"/>
      <c r="C224942" s="75"/>
    </row>
    <row r="224943" spans="2:3" x14ac:dyDescent="0.25">
      <c r="B224943" s="76"/>
      <c r="C224943" s="75"/>
    </row>
    <row r="224944" spans="2:3" x14ac:dyDescent="0.25">
      <c r="B224944" s="76"/>
      <c r="C224944" s="75"/>
    </row>
    <row r="224945" spans="2:3" x14ac:dyDescent="0.25">
      <c r="B224945" s="76"/>
      <c r="C224945" s="75"/>
    </row>
    <row r="224946" spans="2:3" x14ac:dyDescent="0.25">
      <c r="B224946" s="76"/>
      <c r="C224946" s="75"/>
    </row>
    <row r="224947" spans="2:3" x14ac:dyDescent="0.25">
      <c r="B224947" s="76"/>
      <c r="C224947" s="75"/>
    </row>
    <row r="224948" spans="2:3" x14ac:dyDescent="0.25">
      <c r="B224948" s="76"/>
      <c r="C224948" s="75"/>
    </row>
    <row r="224949" spans="2:3" x14ac:dyDescent="0.25">
      <c r="B224949" s="76"/>
      <c r="C224949" s="75"/>
    </row>
    <row r="224950" spans="2:3" x14ac:dyDescent="0.25">
      <c r="B224950" s="76"/>
      <c r="C224950" s="75"/>
    </row>
    <row r="224951" spans="2:3" x14ac:dyDescent="0.25">
      <c r="B224951" s="76"/>
      <c r="C224951" s="75"/>
    </row>
    <row r="225061" spans="2:3" x14ac:dyDescent="0.25">
      <c r="B225061" s="76"/>
      <c r="C225061" s="75"/>
    </row>
    <row r="225062" spans="2:3" x14ac:dyDescent="0.25">
      <c r="B225062" s="76"/>
      <c r="C225062" s="75"/>
    </row>
    <row r="225063" spans="2:3" x14ac:dyDescent="0.25">
      <c r="B225063" s="76"/>
      <c r="C225063" s="75"/>
    </row>
    <row r="225064" spans="2:3" x14ac:dyDescent="0.25">
      <c r="B225064" s="76"/>
      <c r="C225064" s="75"/>
    </row>
    <row r="225065" spans="2:3" x14ac:dyDescent="0.25">
      <c r="B225065" s="76"/>
      <c r="C225065" s="75"/>
    </row>
    <row r="225066" spans="2:3" x14ac:dyDescent="0.25">
      <c r="B225066" s="76"/>
      <c r="C225066" s="75"/>
    </row>
    <row r="225067" spans="2:3" x14ac:dyDescent="0.25">
      <c r="B225067" s="76"/>
      <c r="C225067" s="75"/>
    </row>
    <row r="225068" spans="2:3" x14ac:dyDescent="0.25">
      <c r="B225068" s="76"/>
      <c r="C225068" s="75"/>
    </row>
    <row r="225069" spans="2:3" x14ac:dyDescent="0.25">
      <c r="B225069" s="76"/>
      <c r="C225069" s="75"/>
    </row>
    <row r="225070" spans="2:3" x14ac:dyDescent="0.25">
      <c r="B225070" s="76"/>
      <c r="C225070" s="75"/>
    </row>
    <row r="225071" spans="2:3" x14ac:dyDescent="0.25">
      <c r="B225071" s="76"/>
      <c r="C225071" s="75"/>
    </row>
    <row r="225072" spans="2:3" x14ac:dyDescent="0.25">
      <c r="B225072" s="76"/>
      <c r="C225072" s="75"/>
    </row>
    <row r="225073" spans="2:3" x14ac:dyDescent="0.25">
      <c r="B225073" s="76"/>
      <c r="C225073" s="75"/>
    </row>
    <row r="225183" spans="2:3" x14ac:dyDescent="0.25">
      <c r="B225183" s="76"/>
      <c r="C225183" s="75"/>
    </row>
    <row r="225184" spans="2:3" x14ac:dyDescent="0.25">
      <c r="B225184" s="76"/>
      <c r="C225184" s="75"/>
    </row>
    <row r="225185" spans="2:3" x14ac:dyDescent="0.25">
      <c r="B225185" s="76"/>
      <c r="C225185" s="75"/>
    </row>
    <row r="225186" spans="2:3" x14ac:dyDescent="0.25">
      <c r="B225186" s="76"/>
      <c r="C225186" s="75"/>
    </row>
    <row r="225187" spans="2:3" x14ac:dyDescent="0.25">
      <c r="B225187" s="76"/>
      <c r="C225187" s="75"/>
    </row>
    <row r="225188" spans="2:3" x14ac:dyDescent="0.25">
      <c r="B225188" s="76"/>
      <c r="C225188" s="75"/>
    </row>
    <row r="225189" spans="2:3" x14ac:dyDescent="0.25">
      <c r="B225189" s="76"/>
      <c r="C225189" s="75"/>
    </row>
    <row r="225190" spans="2:3" x14ac:dyDescent="0.25">
      <c r="B225190" s="76"/>
      <c r="C225190" s="75"/>
    </row>
    <row r="225191" spans="2:3" x14ac:dyDescent="0.25">
      <c r="B225191" s="76"/>
      <c r="C225191" s="75"/>
    </row>
    <row r="225192" spans="2:3" x14ac:dyDescent="0.25">
      <c r="B225192" s="76"/>
      <c r="C225192" s="75"/>
    </row>
    <row r="225193" spans="2:3" x14ac:dyDescent="0.25">
      <c r="B225193" s="76"/>
      <c r="C225193" s="75"/>
    </row>
    <row r="225194" spans="2:3" x14ac:dyDescent="0.25">
      <c r="B225194" s="76"/>
      <c r="C225194" s="75"/>
    </row>
    <row r="225195" spans="2:3" x14ac:dyDescent="0.25">
      <c r="B225195" s="76"/>
      <c r="C225195" s="75"/>
    </row>
    <row r="225305" spans="2:3" x14ac:dyDescent="0.25">
      <c r="B225305" s="76"/>
      <c r="C225305" s="75"/>
    </row>
    <row r="225306" spans="2:3" x14ac:dyDescent="0.25">
      <c r="B225306" s="76"/>
      <c r="C225306" s="75"/>
    </row>
    <row r="225307" spans="2:3" x14ac:dyDescent="0.25">
      <c r="B225307" s="76"/>
      <c r="C225307" s="75"/>
    </row>
    <row r="225308" spans="2:3" x14ac:dyDescent="0.25">
      <c r="B225308" s="76"/>
      <c r="C225308" s="75"/>
    </row>
    <row r="225309" spans="2:3" x14ac:dyDescent="0.25">
      <c r="B225309" s="76"/>
      <c r="C225309" s="75"/>
    </row>
    <row r="225310" spans="2:3" x14ac:dyDescent="0.25">
      <c r="B225310" s="76"/>
      <c r="C225310" s="75"/>
    </row>
    <row r="225311" spans="2:3" x14ac:dyDescent="0.25">
      <c r="B225311" s="76"/>
      <c r="C225311" s="75"/>
    </row>
    <row r="225312" spans="2:3" x14ac:dyDescent="0.25">
      <c r="B225312" s="76"/>
      <c r="C225312" s="75"/>
    </row>
    <row r="225313" spans="2:3" x14ac:dyDescent="0.25">
      <c r="B225313" s="76"/>
      <c r="C225313" s="75"/>
    </row>
    <row r="225314" spans="2:3" x14ac:dyDescent="0.25">
      <c r="B225314" s="76"/>
      <c r="C225314" s="75"/>
    </row>
    <row r="225315" spans="2:3" x14ac:dyDescent="0.25">
      <c r="B225315" s="76"/>
      <c r="C225315" s="75"/>
    </row>
    <row r="225316" spans="2:3" x14ac:dyDescent="0.25">
      <c r="B225316" s="76"/>
      <c r="C225316" s="75"/>
    </row>
    <row r="225317" spans="2:3" x14ac:dyDescent="0.25">
      <c r="B225317" s="76"/>
      <c r="C225317" s="75"/>
    </row>
    <row r="225427" spans="2:3" x14ac:dyDescent="0.25">
      <c r="B225427" s="76"/>
      <c r="C225427" s="75"/>
    </row>
    <row r="225428" spans="2:3" x14ac:dyDescent="0.25">
      <c r="B225428" s="76"/>
      <c r="C225428" s="75"/>
    </row>
    <row r="225429" spans="2:3" x14ac:dyDescent="0.25">
      <c r="B225429" s="76"/>
      <c r="C225429" s="75"/>
    </row>
    <row r="225430" spans="2:3" x14ac:dyDescent="0.25">
      <c r="B225430" s="76"/>
      <c r="C225430" s="75"/>
    </row>
    <row r="225431" spans="2:3" x14ac:dyDescent="0.25">
      <c r="B225431" s="76"/>
      <c r="C225431" s="75"/>
    </row>
    <row r="225432" spans="2:3" x14ac:dyDescent="0.25">
      <c r="B225432" s="76"/>
      <c r="C225432" s="75"/>
    </row>
    <row r="225433" spans="2:3" x14ac:dyDescent="0.25">
      <c r="B225433" s="76"/>
      <c r="C225433" s="75"/>
    </row>
    <row r="225434" spans="2:3" x14ac:dyDescent="0.25">
      <c r="B225434" s="76"/>
      <c r="C225434" s="75"/>
    </row>
    <row r="225435" spans="2:3" x14ac:dyDescent="0.25">
      <c r="B225435" s="76"/>
      <c r="C225435" s="75"/>
    </row>
    <row r="225436" spans="2:3" x14ac:dyDescent="0.25">
      <c r="B225436" s="76"/>
      <c r="C225436" s="75"/>
    </row>
    <row r="225437" spans="2:3" x14ac:dyDescent="0.25">
      <c r="B225437" s="76"/>
      <c r="C225437" s="75"/>
    </row>
    <row r="225438" spans="2:3" x14ac:dyDescent="0.25">
      <c r="B225438" s="76"/>
      <c r="C225438" s="75"/>
    </row>
    <row r="225439" spans="2:3" x14ac:dyDescent="0.25">
      <c r="B225439" s="76"/>
      <c r="C225439" s="75"/>
    </row>
    <row r="225549" spans="2:3" x14ac:dyDescent="0.25">
      <c r="B225549" s="76"/>
      <c r="C225549" s="75"/>
    </row>
    <row r="225550" spans="2:3" x14ac:dyDescent="0.25">
      <c r="B225550" s="76"/>
      <c r="C225550" s="75"/>
    </row>
    <row r="225551" spans="2:3" x14ac:dyDescent="0.25">
      <c r="B225551" s="76"/>
      <c r="C225551" s="75"/>
    </row>
    <row r="225552" spans="2:3" x14ac:dyDescent="0.25">
      <c r="B225552" s="76"/>
      <c r="C225552" s="75"/>
    </row>
    <row r="225553" spans="2:3" x14ac:dyDescent="0.25">
      <c r="B225553" s="76"/>
      <c r="C225553" s="75"/>
    </row>
    <row r="225554" spans="2:3" x14ac:dyDescent="0.25">
      <c r="B225554" s="76"/>
      <c r="C225554" s="75"/>
    </row>
    <row r="225555" spans="2:3" x14ac:dyDescent="0.25">
      <c r="B225555" s="76"/>
      <c r="C225555" s="75"/>
    </row>
    <row r="225556" spans="2:3" x14ac:dyDescent="0.25">
      <c r="B225556" s="76"/>
      <c r="C225556" s="75"/>
    </row>
    <row r="225557" spans="2:3" x14ac:dyDescent="0.25">
      <c r="B225557" s="76"/>
      <c r="C225557" s="75"/>
    </row>
    <row r="225558" spans="2:3" x14ac:dyDescent="0.25">
      <c r="B225558" s="76"/>
      <c r="C225558" s="75"/>
    </row>
    <row r="225559" spans="2:3" x14ac:dyDescent="0.25">
      <c r="B225559" s="76"/>
      <c r="C225559" s="75"/>
    </row>
    <row r="225560" spans="2:3" x14ac:dyDescent="0.25">
      <c r="B225560" s="76"/>
      <c r="C225560" s="75"/>
    </row>
    <row r="225561" spans="2:3" x14ac:dyDescent="0.25">
      <c r="B225561" s="76"/>
      <c r="C225561" s="75"/>
    </row>
    <row r="225671" spans="2:3" x14ac:dyDescent="0.25">
      <c r="B225671" s="76"/>
      <c r="C225671" s="75"/>
    </row>
    <row r="225672" spans="2:3" x14ac:dyDescent="0.25">
      <c r="B225672" s="76"/>
      <c r="C225672" s="75"/>
    </row>
    <row r="225673" spans="2:3" x14ac:dyDescent="0.25">
      <c r="B225673" s="76"/>
      <c r="C225673" s="75"/>
    </row>
    <row r="225674" spans="2:3" x14ac:dyDescent="0.25">
      <c r="B225674" s="76"/>
      <c r="C225674" s="75"/>
    </row>
    <row r="225675" spans="2:3" x14ac:dyDescent="0.25">
      <c r="B225675" s="76"/>
      <c r="C225675" s="75"/>
    </row>
    <row r="225676" spans="2:3" x14ac:dyDescent="0.25">
      <c r="B225676" s="76"/>
      <c r="C225676" s="75"/>
    </row>
    <row r="225677" spans="2:3" x14ac:dyDescent="0.25">
      <c r="B225677" s="76"/>
      <c r="C225677" s="75"/>
    </row>
    <row r="225678" spans="2:3" x14ac:dyDescent="0.25">
      <c r="B225678" s="76"/>
      <c r="C225678" s="75"/>
    </row>
    <row r="225679" spans="2:3" x14ac:dyDescent="0.25">
      <c r="B225679" s="76"/>
      <c r="C225679" s="75"/>
    </row>
    <row r="225680" spans="2:3" x14ac:dyDescent="0.25">
      <c r="B225680" s="76"/>
      <c r="C225680" s="75"/>
    </row>
    <row r="225681" spans="2:3" x14ac:dyDescent="0.25">
      <c r="B225681" s="76"/>
      <c r="C225681" s="75"/>
    </row>
    <row r="225682" spans="2:3" x14ac:dyDescent="0.25">
      <c r="B225682" s="76"/>
      <c r="C225682" s="75"/>
    </row>
    <row r="225683" spans="2:3" x14ac:dyDescent="0.25">
      <c r="B225683" s="76"/>
      <c r="C225683" s="75"/>
    </row>
    <row r="225793" spans="2:3" x14ac:dyDescent="0.25">
      <c r="B225793" s="76"/>
      <c r="C225793" s="75"/>
    </row>
    <row r="225794" spans="2:3" x14ac:dyDescent="0.25">
      <c r="B225794" s="76"/>
      <c r="C225794" s="75"/>
    </row>
    <row r="225795" spans="2:3" x14ac:dyDescent="0.25">
      <c r="B225795" s="76"/>
      <c r="C225795" s="75"/>
    </row>
    <row r="225796" spans="2:3" x14ac:dyDescent="0.25">
      <c r="B225796" s="76"/>
      <c r="C225796" s="75"/>
    </row>
    <row r="225797" spans="2:3" x14ac:dyDescent="0.25">
      <c r="B225797" s="76"/>
      <c r="C225797" s="75"/>
    </row>
    <row r="225798" spans="2:3" x14ac:dyDescent="0.25">
      <c r="B225798" s="76"/>
      <c r="C225798" s="75"/>
    </row>
    <row r="225799" spans="2:3" x14ac:dyDescent="0.25">
      <c r="B225799" s="76"/>
      <c r="C225799" s="75"/>
    </row>
    <row r="225800" spans="2:3" x14ac:dyDescent="0.25">
      <c r="B225800" s="76"/>
      <c r="C225800" s="75"/>
    </row>
    <row r="225801" spans="2:3" x14ac:dyDescent="0.25">
      <c r="B225801" s="76"/>
      <c r="C225801" s="75"/>
    </row>
    <row r="225802" spans="2:3" x14ac:dyDescent="0.25">
      <c r="B225802" s="76"/>
      <c r="C225802" s="75"/>
    </row>
    <row r="225803" spans="2:3" x14ac:dyDescent="0.25">
      <c r="B225803" s="76"/>
      <c r="C225803" s="75"/>
    </row>
    <row r="225804" spans="2:3" x14ac:dyDescent="0.25">
      <c r="B225804" s="76"/>
      <c r="C225804" s="75"/>
    </row>
    <row r="225805" spans="2:3" x14ac:dyDescent="0.25">
      <c r="B225805" s="76"/>
      <c r="C225805" s="75"/>
    </row>
    <row r="225915" spans="2:3" x14ac:dyDescent="0.25">
      <c r="B225915" s="76"/>
      <c r="C225915" s="75"/>
    </row>
    <row r="225916" spans="2:3" x14ac:dyDescent="0.25">
      <c r="B225916" s="76"/>
      <c r="C225916" s="75"/>
    </row>
    <row r="225917" spans="2:3" x14ac:dyDescent="0.25">
      <c r="B225917" s="76"/>
      <c r="C225917" s="75"/>
    </row>
    <row r="225918" spans="2:3" x14ac:dyDescent="0.25">
      <c r="B225918" s="76"/>
      <c r="C225918" s="75"/>
    </row>
    <row r="225919" spans="2:3" x14ac:dyDescent="0.25">
      <c r="B225919" s="76"/>
      <c r="C225919" s="75"/>
    </row>
    <row r="225920" spans="2:3" x14ac:dyDescent="0.25">
      <c r="B225920" s="76"/>
      <c r="C225920" s="75"/>
    </row>
    <row r="225921" spans="2:3" x14ac:dyDescent="0.25">
      <c r="B225921" s="76"/>
      <c r="C225921" s="75"/>
    </row>
    <row r="225922" spans="2:3" x14ac:dyDescent="0.25">
      <c r="B225922" s="76"/>
      <c r="C225922" s="75"/>
    </row>
    <row r="225923" spans="2:3" x14ac:dyDescent="0.25">
      <c r="B225923" s="76"/>
      <c r="C225923" s="75"/>
    </row>
    <row r="225924" spans="2:3" x14ac:dyDescent="0.25">
      <c r="B225924" s="76"/>
      <c r="C225924" s="75"/>
    </row>
    <row r="225925" spans="2:3" x14ac:dyDescent="0.25">
      <c r="B225925" s="76"/>
      <c r="C225925" s="75"/>
    </row>
    <row r="225926" spans="2:3" x14ac:dyDescent="0.25">
      <c r="B225926" s="76"/>
      <c r="C225926" s="75"/>
    </row>
    <row r="225927" spans="2:3" x14ac:dyDescent="0.25">
      <c r="B225927" s="76"/>
      <c r="C225927" s="75"/>
    </row>
    <row r="226037" spans="2:3" x14ac:dyDescent="0.25">
      <c r="B226037" s="76"/>
      <c r="C226037" s="75"/>
    </row>
    <row r="226038" spans="2:3" x14ac:dyDescent="0.25">
      <c r="B226038" s="76"/>
      <c r="C226038" s="75"/>
    </row>
    <row r="226039" spans="2:3" x14ac:dyDescent="0.25">
      <c r="B226039" s="76"/>
      <c r="C226039" s="75"/>
    </row>
    <row r="226040" spans="2:3" x14ac:dyDescent="0.25">
      <c r="B226040" s="76"/>
      <c r="C226040" s="75"/>
    </row>
    <row r="226041" spans="2:3" x14ac:dyDescent="0.25">
      <c r="B226041" s="76"/>
      <c r="C226041" s="75"/>
    </row>
    <row r="226042" spans="2:3" x14ac:dyDescent="0.25">
      <c r="B226042" s="76"/>
      <c r="C226042" s="75"/>
    </row>
    <row r="226043" spans="2:3" x14ac:dyDescent="0.25">
      <c r="B226043" s="76"/>
      <c r="C226043" s="75"/>
    </row>
    <row r="226044" spans="2:3" x14ac:dyDescent="0.25">
      <c r="B226044" s="76"/>
      <c r="C226044" s="75"/>
    </row>
    <row r="226045" spans="2:3" x14ac:dyDescent="0.25">
      <c r="B226045" s="76"/>
      <c r="C226045" s="75"/>
    </row>
    <row r="226046" spans="2:3" x14ac:dyDescent="0.25">
      <c r="B226046" s="76"/>
      <c r="C226046" s="75"/>
    </row>
    <row r="226047" spans="2:3" x14ac:dyDescent="0.25">
      <c r="B226047" s="76"/>
      <c r="C226047" s="75"/>
    </row>
    <row r="226048" spans="2:3" x14ac:dyDescent="0.25">
      <c r="B226048" s="76"/>
      <c r="C226048" s="75"/>
    </row>
    <row r="226049" spans="2:3" x14ac:dyDescent="0.25">
      <c r="B226049" s="76"/>
      <c r="C226049" s="75"/>
    </row>
    <row r="226159" spans="2:3" x14ac:dyDescent="0.25">
      <c r="B226159" s="76"/>
      <c r="C226159" s="75"/>
    </row>
    <row r="226160" spans="2:3" x14ac:dyDescent="0.25">
      <c r="B226160" s="76"/>
      <c r="C226160" s="75"/>
    </row>
    <row r="226161" spans="2:3" x14ac:dyDescent="0.25">
      <c r="B226161" s="76"/>
      <c r="C226161" s="75"/>
    </row>
    <row r="226162" spans="2:3" x14ac:dyDescent="0.25">
      <c r="B226162" s="76"/>
      <c r="C226162" s="75"/>
    </row>
    <row r="226163" spans="2:3" x14ac:dyDescent="0.25">
      <c r="B226163" s="76"/>
      <c r="C226163" s="75"/>
    </row>
    <row r="226164" spans="2:3" x14ac:dyDescent="0.25">
      <c r="B226164" s="76"/>
      <c r="C226164" s="75"/>
    </row>
    <row r="226165" spans="2:3" x14ac:dyDescent="0.25">
      <c r="B226165" s="76"/>
      <c r="C226165" s="75"/>
    </row>
    <row r="226166" spans="2:3" x14ac:dyDescent="0.25">
      <c r="B226166" s="76"/>
      <c r="C226166" s="75"/>
    </row>
    <row r="226167" spans="2:3" x14ac:dyDescent="0.25">
      <c r="B226167" s="76"/>
      <c r="C226167" s="75"/>
    </row>
    <row r="226168" spans="2:3" x14ac:dyDescent="0.25">
      <c r="B226168" s="76"/>
      <c r="C226168" s="75"/>
    </row>
    <row r="226169" spans="2:3" x14ac:dyDescent="0.25">
      <c r="B226169" s="76"/>
      <c r="C226169" s="75"/>
    </row>
    <row r="226170" spans="2:3" x14ac:dyDescent="0.25">
      <c r="B226170" s="76"/>
      <c r="C226170" s="75"/>
    </row>
    <row r="226171" spans="2:3" x14ac:dyDescent="0.25">
      <c r="B226171" s="76"/>
      <c r="C226171" s="75"/>
    </row>
    <row r="226281" spans="2:3" x14ac:dyDescent="0.25">
      <c r="B226281" s="76"/>
      <c r="C226281" s="75"/>
    </row>
    <row r="226282" spans="2:3" x14ac:dyDescent="0.25">
      <c r="B226282" s="76"/>
      <c r="C226282" s="75"/>
    </row>
    <row r="226283" spans="2:3" x14ac:dyDescent="0.25">
      <c r="B226283" s="76"/>
      <c r="C226283" s="75"/>
    </row>
    <row r="226284" spans="2:3" x14ac:dyDescent="0.25">
      <c r="B226284" s="76"/>
      <c r="C226284" s="75"/>
    </row>
    <row r="226285" spans="2:3" x14ac:dyDescent="0.25">
      <c r="B226285" s="76"/>
      <c r="C226285" s="75"/>
    </row>
    <row r="226286" spans="2:3" x14ac:dyDescent="0.25">
      <c r="B226286" s="76"/>
      <c r="C226286" s="75"/>
    </row>
    <row r="226287" spans="2:3" x14ac:dyDescent="0.25">
      <c r="B226287" s="76"/>
      <c r="C226287" s="75"/>
    </row>
    <row r="226288" spans="2:3" x14ac:dyDescent="0.25">
      <c r="B226288" s="76"/>
      <c r="C226288" s="75"/>
    </row>
    <row r="226289" spans="2:3" x14ac:dyDescent="0.25">
      <c r="B226289" s="76"/>
      <c r="C226289" s="75"/>
    </row>
    <row r="226290" spans="2:3" x14ac:dyDescent="0.25">
      <c r="B226290" s="76"/>
      <c r="C226290" s="75"/>
    </row>
    <row r="226291" spans="2:3" x14ac:dyDescent="0.25">
      <c r="B226291" s="76"/>
      <c r="C226291" s="75"/>
    </row>
    <row r="226292" spans="2:3" x14ac:dyDescent="0.25">
      <c r="B226292" s="76"/>
      <c r="C226292" s="75"/>
    </row>
    <row r="226293" spans="2:3" x14ac:dyDescent="0.25">
      <c r="B226293" s="76"/>
      <c r="C226293" s="75"/>
    </row>
    <row r="226403" spans="2:3" x14ac:dyDescent="0.25">
      <c r="B226403" s="76"/>
      <c r="C226403" s="75"/>
    </row>
    <row r="226404" spans="2:3" x14ac:dyDescent="0.25">
      <c r="B226404" s="76"/>
      <c r="C226404" s="75"/>
    </row>
    <row r="226405" spans="2:3" x14ac:dyDescent="0.25">
      <c r="B226405" s="76"/>
      <c r="C226405" s="75"/>
    </row>
    <row r="226406" spans="2:3" x14ac:dyDescent="0.25">
      <c r="B226406" s="76"/>
      <c r="C226406" s="75"/>
    </row>
    <row r="226407" spans="2:3" x14ac:dyDescent="0.25">
      <c r="B226407" s="76"/>
      <c r="C226407" s="75"/>
    </row>
    <row r="226408" spans="2:3" x14ac:dyDescent="0.25">
      <c r="B226408" s="76"/>
      <c r="C226408" s="75"/>
    </row>
    <row r="226409" spans="2:3" x14ac:dyDescent="0.25">
      <c r="B226409" s="76"/>
      <c r="C226409" s="75"/>
    </row>
    <row r="226410" spans="2:3" x14ac:dyDescent="0.25">
      <c r="B226410" s="76"/>
      <c r="C226410" s="75"/>
    </row>
    <row r="226411" spans="2:3" x14ac:dyDescent="0.25">
      <c r="B226411" s="76"/>
      <c r="C226411" s="75"/>
    </row>
    <row r="226412" spans="2:3" x14ac:dyDescent="0.25">
      <c r="B226412" s="76"/>
      <c r="C226412" s="75"/>
    </row>
    <row r="226413" spans="2:3" x14ac:dyDescent="0.25">
      <c r="B226413" s="76"/>
      <c r="C226413" s="75"/>
    </row>
    <row r="226414" spans="2:3" x14ac:dyDescent="0.25">
      <c r="B226414" s="76"/>
      <c r="C226414" s="75"/>
    </row>
    <row r="226415" spans="2:3" x14ac:dyDescent="0.25">
      <c r="B226415" s="76"/>
      <c r="C226415" s="75"/>
    </row>
    <row r="226525" spans="2:3" x14ac:dyDescent="0.25">
      <c r="B226525" s="76"/>
      <c r="C226525" s="75"/>
    </row>
    <row r="226526" spans="2:3" x14ac:dyDescent="0.25">
      <c r="B226526" s="76"/>
      <c r="C226526" s="75"/>
    </row>
    <row r="226527" spans="2:3" x14ac:dyDescent="0.25">
      <c r="B226527" s="76"/>
      <c r="C226527" s="75"/>
    </row>
    <row r="226528" spans="2:3" x14ac:dyDescent="0.25">
      <c r="B226528" s="76"/>
      <c r="C226528" s="75"/>
    </row>
    <row r="226529" spans="2:3" x14ac:dyDescent="0.25">
      <c r="B226529" s="76"/>
      <c r="C226529" s="75"/>
    </row>
    <row r="226530" spans="2:3" x14ac:dyDescent="0.25">
      <c r="B226530" s="76"/>
      <c r="C226530" s="75"/>
    </row>
    <row r="226531" spans="2:3" x14ac:dyDescent="0.25">
      <c r="B226531" s="76"/>
      <c r="C226531" s="75"/>
    </row>
    <row r="226532" spans="2:3" x14ac:dyDescent="0.25">
      <c r="B226532" s="76"/>
      <c r="C226532" s="75"/>
    </row>
    <row r="226533" spans="2:3" x14ac:dyDescent="0.25">
      <c r="B226533" s="76"/>
      <c r="C226533" s="75"/>
    </row>
    <row r="226534" spans="2:3" x14ac:dyDescent="0.25">
      <c r="B226534" s="76"/>
      <c r="C226534" s="75"/>
    </row>
    <row r="226535" spans="2:3" x14ac:dyDescent="0.25">
      <c r="B226535" s="76"/>
      <c r="C226535" s="75"/>
    </row>
    <row r="226536" spans="2:3" x14ac:dyDescent="0.25">
      <c r="B226536" s="76"/>
      <c r="C226536" s="75"/>
    </row>
    <row r="226537" spans="2:3" x14ac:dyDescent="0.25">
      <c r="B226537" s="76"/>
      <c r="C226537" s="75"/>
    </row>
    <row r="226647" spans="2:3" x14ac:dyDescent="0.25">
      <c r="B226647" s="76"/>
      <c r="C226647" s="75"/>
    </row>
    <row r="226648" spans="2:3" x14ac:dyDescent="0.25">
      <c r="B226648" s="76"/>
      <c r="C226648" s="75"/>
    </row>
    <row r="226649" spans="2:3" x14ac:dyDescent="0.25">
      <c r="B226649" s="76"/>
      <c r="C226649" s="75"/>
    </row>
    <row r="226650" spans="2:3" x14ac:dyDescent="0.25">
      <c r="B226650" s="76"/>
      <c r="C226650" s="75"/>
    </row>
    <row r="226651" spans="2:3" x14ac:dyDescent="0.25">
      <c r="B226651" s="76"/>
      <c r="C226651" s="75"/>
    </row>
    <row r="226652" spans="2:3" x14ac:dyDescent="0.25">
      <c r="B226652" s="76"/>
      <c r="C226652" s="75"/>
    </row>
    <row r="226653" spans="2:3" x14ac:dyDescent="0.25">
      <c r="B226653" s="76"/>
      <c r="C226653" s="75"/>
    </row>
    <row r="226654" spans="2:3" x14ac:dyDescent="0.25">
      <c r="B226654" s="76"/>
      <c r="C226654" s="75"/>
    </row>
    <row r="226655" spans="2:3" x14ac:dyDescent="0.25">
      <c r="B226655" s="76"/>
      <c r="C226655" s="75"/>
    </row>
    <row r="226656" spans="2:3" x14ac:dyDescent="0.25">
      <c r="B226656" s="76"/>
      <c r="C226656" s="75"/>
    </row>
    <row r="226657" spans="2:3" x14ac:dyDescent="0.25">
      <c r="B226657" s="76"/>
      <c r="C226657" s="75"/>
    </row>
    <row r="226658" spans="2:3" x14ac:dyDescent="0.25">
      <c r="B226658" s="76"/>
      <c r="C226658" s="75"/>
    </row>
    <row r="226659" spans="2:3" x14ac:dyDescent="0.25">
      <c r="B226659" s="76"/>
      <c r="C226659" s="75"/>
    </row>
    <row r="226769" spans="2:3" x14ac:dyDescent="0.25">
      <c r="B226769" s="76"/>
      <c r="C226769" s="75"/>
    </row>
    <row r="226770" spans="2:3" x14ac:dyDescent="0.25">
      <c r="B226770" s="76"/>
      <c r="C226770" s="75"/>
    </row>
    <row r="226771" spans="2:3" x14ac:dyDescent="0.25">
      <c r="B226771" s="76"/>
      <c r="C226771" s="75"/>
    </row>
    <row r="226772" spans="2:3" x14ac:dyDescent="0.25">
      <c r="B226772" s="76"/>
      <c r="C226772" s="75"/>
    </row>
    <row r="226773" spans="2:3" x14ac:dyDescent="0.25">
      <c r="B226773" s="76"/>
      <c r="C226773" s="75"/>
    </row>
    <row r="226774" spans="2:3" x14ac:dyDescent="0.25">
      <c r="B226774" s="76"/>
      <c r="C226774" s="75"/>
    </row>
    <row r="226775" spans="2:3" x14ac:dyDescent="0.25">
      <c r="B226775" s="76"/>
      <c r="C226775" s="75"/>
    </row>
    <row r="226776" spans="2:3" x14ac:dyDescent="0.25">
      <c r="B226776" s="76"/>
      <c r="C226776" s="75"/>
    </row>
    <row r="226777" spans="2:3" x14ac:dyDescent="0.25">
      <c r="B226777" s="76"/>
      <c r="C226777" s="75"/>
    </row>
    <row r="226778" spans="2:3" x14ac:dyDescent="0.25">
      <c r="B226778" s="76"/>
      <c r="C226778" s="75"/>
    </row>
    <row r="226779" spans="2:3" x14ac:dyDescent="0.25">
      <c r="B226779" s="76"/>
      <c r="C226779" s="75"/>
    </row>
    <row r="226780" spans="2:3" x14ac:dyDescent="0.25">
      <c r="B226780" s="76"/>
      <c r="C226780" s="75"/>
    </row>
    <row r="226781" spans="2:3" x14ac:dyDescent="0.25">
      <c r="B226781" s="76"/>
      <c r="C226781" s="75"/>
    </row>
    <row r="226891" spans="2:3" x14ac:dyDescent="0.25">
      <c r="B226891" s="76"/>
      <c r="C226891" s="75"/>
    </row>
    <row r="226892" spans="2:3" x14ac:dyDescent="0.25">
      <c r="B226892" s="76"/>
      <c r="C226892" s="75"/>
    </row>
    <row r="226893" spans="2:3" x14ac:dyDescent="0.25">
      <c r="B226893" s="76"/>
      <c r="C226893" s="75"/>
    </row>
    <row r="226894" spans="2:3" x14ac:dyDescent="0.25">
      <c r="B226894" s="76"/>
      <c r="C226894" s="75"/>
    </row>
    <row r="226895" spans="2:3" x14ac:dyDescent="0.25">
      <c r="B226895" s="76"/>
      <c r="C226895" s="75"/>
    </row>
    <row r="226896" spans="2:3" x14ac:dyDescent="0.25">
      <c r="B226896" s="76"/>
      <c r="C226896" s="75"/>
    </row>
    <row r="226897" spans="2:3" x14ac:dyDescent="0.25">
      <c r="B226897" s="76"/>
      <c r="C226897" s="75"/>
    </row>
    <row r="226898" spans="2:3" x14ac:dyDescent="0.25">
      <c r="B226898" s="76"/>
      <c r="C226898" s="75"/>
    </row>
    <row r="226899" spans="2:3" x14ac:dyDescent="0.25">
      <c r="B226899" s="76"/>
      <c r="C226899" s="75"/>
    </row>
    <row r="226900" spans="2:3" x14ac:dyDescent="0.25">
      <c r="B226900" s="76"/>
      <c r="C226900" s="75"/>
    </row>
    <row r="226901" spans="2:3" x14ac:dyDescent="0.25">
      <c r="B226901" s="76"/>
      <c r="C226901" s="75"/>
    </row>
    <row r="226902" spans="2:3" x14ac:dyDescent="0.25">
      <c r="B226902" s="76"/>
      <c r="C226902" s="75"/>
    </row>
    <row r="226903" spans="2:3" x14ac:dyDescent="0.25">
      <c r="B226903" s="76"/>
      <c r="C226903" s="75"/>
    </row>
    <row r="227013" spans="2:3" x14ac:dyDescent="0.25">
      <c r="B227013" s="76"/>
      <c r="C227013" s="75"/>
    </row>
    <row r="227014" spans="2:3" x14ac:dyDescent="0.25">
      <c r="B227014" s="76"/>
      <c r="C227014" s="75"/>
    </row>
    <row r="227015" spans="2:3" x14ac:dyDescent="0.25">
      <c r="B227015" s="76"/>
      <c r="C227015" s="75"/>
    </row>
    <row r="227016" spans="2:3" x14ac:dyDescent="0.25">
      <c r="B227016" s="76"/>
      <c r="C227016" s="75"/>
    </row>
    <row r="227017" spans="2:3" x14ac:dyDescent="0.25">
      <c r="B227017" s="76"/>
      <c r="C227017" s="75"/>
    </row>
    <row r="227018" spans="2:3" x14ac:dyDescent="0.25">
      <c r="B227018" s="76"/>
      <c r="C227018" s="75"/>
    </row>
    <row r="227019" spans="2:3" x14ac:dyDescent="0.25">
      <c r="B227019" s="76"/>
      <c r="C227019" s="75"/>
    </row>
    <row r="227020" spans="2:3" x14ac:dyDescent="0.25">
      <c r="B227020" s="76"/>
      <c r="C227020" s="75"/>
    </row>
    <row r="227021" spans="2:3" x14ac:dyDescent="0.25">
      <c r="B227021" s="76"/>
      <c r="C227021" s="75"/>
    </row>
    <row r="227022" spans="2:3" x14ac:dyDescent="0.25">
      <c r="B227022" s="76"/>
      <c r="C227022" s="75"/>
    </row>
    <row r="227023" spans="2:3" x14ac:dyDescent="0.25">
      <c r="B227023" s="76"/>
      <c r="C227023" s="75"/>
    </row>
    <row r="227024" spans="2:3" x14ac:dyDescent="0.25">
      <c r="B227024" s="76"/>
      <c r="C227024" s="75"/>
    </row>
    <row r="227025" spans="2:3" x14ac:dyDescent="0.25">
      <c r="B227025" s="76"/>
      <c r="C227025" s="75"/>
    </row>
    <row r="227135" spans="2:3" x14ac:dyDescent="0.25">
      <c r="B227135" s="76"/>
      <c r="C227135" s="75"/>
    </row>
    <row r="227136" spans="2:3" x14ac:dyDescent="0.25">
      <c r="B227136" s="76"/>
      <c r="C227136" s="75"/>
    </row>
    <row r="227137" spans="2:3" x14ac:dyDescent="0.25">
      <c r="B227137" s="76"/>
      <c r="C227137" s="75"/>
    </row>
    <row r="227138" spans="2:3" x14ac:dyDescent="0.25">
      <c r="B227138" s="76"/>
      <c r="C227138" s="75"/>
    </row>
    <row r="227139" spans="2:3" x14ac:dyDescent="0.25">
      <c r="B227139" s="76"/>
      <c r="C227139" s="75"/>
    </row>
    <row r="227140" spans="2:3" x14ac:dyDescent="0.25">
      <c r="B227140" s="76"/>
      <c r="C227140" s="75"/>
    </row>
    <row r="227141" spans="2:3" x14ac:dyDescent="0.25">
      <c r="B227141" s="76"/>
      <c r="C227141" s="75"/>
    </row>
    <row r="227142" spans="2:3" x14ac:dyDescent="0.25">
      <c r="B227142" s="76"/>
      <c r="C227142" s="75"/>
    </row>
    <row r="227143" spans="2:3" x14ac:dyDescent="0.25">
      <c r="B227143" s="76"/>
      <c r="C227143" s="75"/>
    </row>
    <row r="227144" spans="2:3" x14ac:dyDescent="0.25">
      <c r="B227144" s="76"/>
      <c r="C227144" s="75"/>
    </row>
    <row r="227145" spans="2:3" x14ac:dyDescent="0.25">
      <c r="B227145" s="76"/>
      <c r="C227145" s="75"/>
    </row>
    <row r="227146" spans="2:3" x14ac:dyDescent="0.25">
      <c r="B227146" s="76"/>
      <c r="C227146" s="75"/>
    </row>
    <row r="227147" spans="2:3" x14ac:dyDescent="0.25">
      <c r="B227147" s="76"/>
      <c r="C227147" s="75"/>
    </row>
    <row r="227257" spans="2:3" x14ac:dyDescent="0.25">
      <c r="B227257" s="76"/>
      <c r="C227257" s="75"/>
    </row>
    <row r="227258" spans="2:3" x14ac:dyDescent="0.25">
      <c r="B227258" s="76"/>
      <c r="C227258" s="75"/>
    </row>
    <row r="227259" spans="2:3" x14ac:dyDescent="0.25">
      <c r="B227259" s="76"/>
      <c r="C227259" s="75"/>
    </row>
    <row r="227260" spans="2:3" x14ac:dyDescent="0.25">
      <c r="B227260" s="76"/>
      <c r="C227260" s="75"/>
    </row>
    <row r="227261" spans="2:3" x14ac:dyDescent="0.25">
      <c r="B227261" s="76"/>
      <c r="C227261" s="75"/>
    </row>
    <row r="227262" spans="2:3" x14ac:dyDescent="0.25">
      <c r="B227262" s="76"/>
      <c r="C227262" s="75"/>
    </row>
    <row r="227263" spans="2:3" x14ac:dyDescent="0.25">
      <c r="B227263" s="76"/>
      <c r="C227263" s="75"/>
    </row>
    <row r="227264" spans="2:3" x14ac:dyDescent="0.25">
      <c r="B227264" s="76"/>
      <c r="C227264" s="75"/>
    </row>
    <row r="227265" spans="2:3" x14ac:dyDescent="0.25">
      <c r="B227265" s="76"/>
      <c r="C227265" s="75"/>
    </row>
    <row r="227266" spans="2:3" x14ac:dyDescent="0.25">
      <c r="B227266" s="76"/>
      <c r="C227266" s="75"/>
    </row>
    <row r="227267" spans="2:3" x14ac:dyDescent="0.25">
      <c r="B227267" s="76"/>
      <c r="C227267" s="75"/>
    </row>
    <row r="227268" spans="2:3" x14ac:dyDescent="0.25">
      <c r="B227268" s="76"/>
      <c r="C227268" s="75"/>
    </row>
    <row r="227269" spans="2:3" x14ac:dyDescent="0.25">
      <c r="B227269" s="76"/>
      <c r="C227269" s="75"/>
    </row>
    <row r="227379" spans="2:3" x14ac:dyDescent="0.25">
      <c r="B227379" s="76"/>
      <c r="C227379" s="75"/>
    </row>
    <row r="227380" spans="2:3" x14ac:dyDescent="0.25">
      <c r="B227380" s="76"/>
      <c r="C227380" s="75"/>
    </row>
    <row r="227381" spans="2:3" x14ac:dyDescent="0.25">
      <c r="B227381" s="76"/>
      <c r="C227381" s="75"/>
    </row>
    <row r="227382" spans="2:3" x14ac:dyDescent="0.25">
      <c r="B227382" s="76"/>
      <c r="C227382" s="75"/>
    </row>
    <row r="227383" spans="2:3" x14ac:dyDescent="0.25">
      <c r="B227383" s="76"/>
      <c r="C227383" s="75"/>
    </row>
    <row r="227384" spans="2:3" x14ac:dyDescent="0.25">
      <c r="B227384" s="76"/>
      <c r="C227384" s="75"/>
    </row>
    <row r="227385" spans="2:3" x14ac:dyDescent="0.25">
      <c r="B227385" s="76"/>
      <c r="C227385" s="75"/>
    </row>
    <row r="227386" spans="2:3" x14ac:dyDescent="0.25">
      <c r="B227386" s="76"/>
      <c r="C227386" s="75"/>
    </row>
    <row r="227387" spans="2:3" x14ac:dyDescent="0.25">
      <c r="B227387" s="76"/>
      <c r="C227387" s="75"/>
    </row>
    <row r="227388" spans="2:3" x14ac:dyDescent="0.25">
      <c r="B227388" s="76"/>
      <c r="C227388" s="75"/>
    </row>
    <row r="227389" spans="2:3" x14ac:dyDescent="0.25">
      <c r="B227389" s="76"/>
      <c r="C227389" s="75"/>
    </row>
    <row r="227390" spans="2:3" x14ac:dyDescent="0.25">
      <c r="B227390" s="76"/>
      <c r="C227390" s="75"/>
    </row>
    <row r="227391" spans="2:3" x14ac:dyDescent="0.25">
      <c r="B227391" s="76"/>
      <c r="C227391" s="75"/>
    </row>
    <row r="227501" spans="2:3" x14ac:dyDescent="0.25">
      <c r="B227501" s="76"/>
      <c r="C227501" s="75"/>
    </row>
    <row r="227502" spans="2:3" x14ac:dyDescent="0.25">
      <c r="B227502" s="76"/>
      <c r="C227502" s="75"/>
    </row>
    <row r="227503" spans="2:3" x14ac:dyDescent="0.25">
      <c r="B227503" s="76"/>
      <c r="C227503" s="75"/>
    </row>
    <row r="227504" spans="2:3" x14ac:dyDescent="0.25">
      <c r="B227504" s="76"/>
      <c r="C227504" s="75"/>
    </row>
    <row r="227505" spans="2:3" x14ac:dyDescent="0.25">
      <c r="B227505" s="76"/>
      <c r="C227505" s="75"/>
    </row>
    <row r="227506" spans="2:3" x14ac:dyDescent="0.25">
      <c r="B227506" s="76"/>
      <c r="C227506" s="75"/>
    </row>
    <row r="227507" spans="2:3" x14ac:dyDescent="0.25">
      <c r="B227507" s="76"/>
      <c r="C227507" s="75"/>
    </row>
    <row r="227508" spans="2:3" x14ac:dyDescent="0.25">
      <c r="B227508" s="76"/>
      <c r="C227508" s="75"/>
    </row>
    <row r="227509" spans="2:3" x14ac:dyDescent="0.25">
      <c r="B227509" s="76"/>
      <c r="C227509" s="75"/>
    </row>
    <row r="227510" spans="2:3" x14ac:dyDescent="0.25">
      <c r="B227510" s="76"/>
      <c r="C227510" s="75"/>
    </row>
    <row r="227511" spans="2:3" x14ac:dyDescent="0.25">
      <c r="B227511" s="76"/>
      <c r="C227511" s="75"/>
    </row>
    <row r="227512" spans="2:3" x14ac:dyDescent="0.25">
      <c r="B227512" s="76"/>
      <c r="C227512" s="75"/>
    </row>
    <row r="227513" spans="2:3" x14ac:dyDescent="0.25">
      <c r="B227513" s="76"/>
      <c r="C227513" s="75"/>
    </row>
    <row r="227623" spans="2:3" x14ac:dyDescent="0.25">
      <c r="B227623" s="76"/>
      <c r="C227623" s="75"/>
    </row>
    <row r="227624" spans="2:3" x14ac:dyDescent="0.25">
      <c r="B227624" s="76"/>
      <c r="C227624" s="75"/>
    </row>
    <row r="227625" spans="2:3" x14ac:dyDescent="0.25">
      <c r="B227625" s="76"/>
      <c r="C227625" s="75"/>
    </row>
    <row r="227626" spans="2:3" x14ac:dyDescent="0.25">
      <c r="B227626" s="76"/>
      <c r="C227626" s="75"/>
    </row>
    <row r="227627" spans="2:3" x14ac:dyDescent="0.25">
      <c r="B227627" s="76"/>
      <c r="C227627" s="75"/>
    </row>
    <row r="227628" spans="2:3" x14ac:dyDescent="0.25">
      <c r="B227628" s="76"/>
      <c r="C227628" s="75"/>
    </row>
    <row r="227629" spans="2:3" x14ac:dyDescent="0.25">
      <c r="B227629" s="76"/>
      <c r="C227629" s="75"/>
    </row>
    <row r="227630" spans="2:3" x14ac:dyDescent="0.25">
      <c r="B227630" s="76"/>
      <c r="C227630" s="75"/>
    </row>
    <row r="227631" spans="2:3" x14ac:dyDescent="0.25">
      <c r="B227631" s="76"/>
      <c r="C227631" s="75"/>
    </row>
    <row r="227632" spans="2:3" x14ac:dyDescent="0.25">
      <c r="B227632" s="76"/>
      <c r="C227632" s="75"/>
    </row>
    <row r="227633" spans="2:3" x14ac:dyDescent="0.25">
      <c r="B227633" s="76"/>
      <c r="C227633" s="75"/>
    </row>
    <row r="227634" spans="2:3" x14ac:dyDescent="0.25">
      <c r="B227634" s="76"/>
      <c r="C227634" s="75"/>
    </row>
    <row r="227635" spans="2:3" x14ac:dyDescent="0.25">
      <c r="B227635" s="76"/>
      <c r="C227635" s="75"/>
    </row>
    <row r="227745" spans="2:3" x14ac:dyDescent="0.25">
      <c r="B227745" s="76"/>
      <c r="C227745" s="75"/>
    </row>
    <row r="227746" spans="2:3" x14ac:dyDescent="0.25">
      <c r="B227746" s="76"/>
      <c r="C227746" s="75"/>
    </row>
    <row r="227747" spans="2:3" x14ac:dyDescent="0.25">
      <c r="B227747" s="76"/>
      <c r="C227747" s="75"/>
    </row>
    <row r="227748" spans="2:3" x14ac:dyDescent="0.25">
      <c r="B227748" s="76"/>
      <c r="C227748" s="75"/>
    </row>
    <row r="227749" spans="2:3" x14ac:dyDescent="0.25">
      <c r="B227749" s="76"/>
      <c r="C227749" s="75"/>
    </row>
    <row r="227750" spans="2:3" x14ac:dyDescent="0.25">
      <c r="B227750" s="76"/>
      <c r="C227750" s="75"/>
    </row>
    <row r="227751" spans="2:3" x14ac:dyDescent="0.25">
      <c r="B227751" s="76"/>
      <c r="C227751" s="75"/>
    </row>
    <row r="227752" spans="2:3" x14ac:dyDescent="0.25">
      <c r="B227752" s="76"/>
      <c r="C227752" s="75"/>
    </row>
    <row r="227753" spans="2:3" x14ac:dyDescent="0.25">
      <c r="B227753" s="76"/>
      <c r="C227753" s="75"/>
    </row>
    <row r="227754" spans="2:3" x14ac:dyDescent="0.25">
      <c r="B227754" s="76"/>
      <c r="C227754" s="75"/>
    </row>
    <row r="227755" spans="2:3" x14ac:dyDescent="0.25">
      <c r="B227755" s="76"/>
      <c r="C227755" s="75"/>
    </row>
    <row r="227756" spans="2:3" x14ac:dyDescent="0.25">
      <c r="B227756" s="76"/>
      <c r="C227756" s="75"/>
    </row>
    <row r="227757" spans="2:3" x14ac:dyDescent="0.25">
      <c r="B227757" s="76"/>
      <c r="C227757" s="75"/>
    </row>
    <row r="227867" spans="2:3" x14ac:dyDescent="0.25">
      <c r="B227867" s="76"/>
      <c r="C227867" s="75"/>
    </row>
    <row r="227868" spans="2:3" x14ac:dyDescent="0.25">
      <c r="B227868" s="76"/>
      <c r="C227868" s="75"/>
    </row>
    <row r="227869" spans="2:3" x14ac:dyDescent="0.25">
      <c r="B227869" s="76"/>
      <c r="C227869" s="75"/>
    </row>
    <row r="227870" spans="2:3" x14ac:dyDescent="0.25">
      <c r="B227870" s="76"/>
      <c r="C227870" s="75"/>
    </row>
    <row r="227871" spans="2:3" x14ac:dyDescent="0.25">
      <c r="B227871" s="76"/>
      <c r="C227871" s="75"/>
    </row>
    <row r="227872" spans="2:3" x14ac:dyDescent="0.25">
      <c r="B227872" s="76"/>
      <c r="C227872" s="75"/>
    </row>
    <row r="227873" spans="2:3" x14ac:dyDescent="0.25">
      <c r="B227873" s="76"/>
      <c r="C227873" s="75"/>
    </row>
    <row r="227874" spans="2:3" x14ac:dyDescent="0.25">
      <c r="B227874" s="76"/>
      <c r="C227874" s="75"/>
    </row>
    <row r="227875" spans="2:3" x14ac:dyDescent="0.25">
      <c r="B227875" s="76"/>
      <c r="C227875" s="75"/>
    </row>
    <row r="227876" spans="2:3" x14ac:dyDescent="0.25">
      <c r="B227876" s="76"/>
      <c r="C227876" s="75"/>
    </row>
    <row r="227877" spans="2:3" x14ac:dyDescent="0.25">
      <c r="B227877" s="76"/>
      <c r="C227877" s="75"/>
    </row>
    <row r="227878" spans="2:3" x14ac:dyDescent="0.25">
      <c r="B227878" s="76"/>
      <c r="C227878" s="75"/>
    </row>
    <row r="227879" spans="2:3" x14ac:dyDescent="0.25">
      <c r="B227879" s="76"/>
      <c r="C227879" s="75"/>
    </row>
    <row r="227989" spans="2:3" x14ac:dyDescent="0.25">
      <c r="B227989" s="76"/>
      <c r="C227989" s="75"/>
    </row>
    <row r="227990" spans="2:3" x14ac:dyDescent="0.25">
      <c r="B227990" s="76"/>
      <c r="C227990" s="75"/>
    </row>
    <row r="227991" spans="2:3" x14ac:dyDescent="0.25">
      <c r="B227991" s="76"/>
      <c r="C227991" s="75"/>
    </row>
    <row r="227992" spans="2:3" x14ac:dyDescent="0.25">
      <c r="B227992" s="76"/>
      <c r="C227992" s="75"/>
    </row>
    <row r="227993" spans="2:3" x14ac:dyDescent="0.25">
      <c r="B227993" s="76"/>
      <c r="C227993" s="75"/>
    </row>
    <row r="227994" spans="2:3" x14ac:dyDescent="0.25">
      <c r="B227994" s="76"/>
      <c r="C227994" s="75"/>
    </row>
    <row r="227995" spans="2:3" x14ac:dyDescent="0.25">
      <c r="B227995" s="76"/>
      <c r="C227995" s="75"/>
    </row>
    <row r="227996" spans="2:3" x14ac:dyDescent="0.25">
      <c r="B227996" s="76"/>
      <c r="C227996" s="75"/>
    </row>
    <row r="227997" spans="2:3" x14ac:dyDescent="0.25">
      <c r="B227997" s="76"/>
      <c r="C227997" s="75"/>
    </row>
    <row r="227998" spans="2:3" x14ac:dyDescent="0.25">
      <c r="B227998" s="76"/>
      <c r="C227998" s="75"/>
    </row>
    <row r="227999" spans="2:3" x14ac:dyDescent="0.25">
      <c r="B227999" s="76"/>
      <c r="C227999" s="75"/>
    </row>
    <row r="228000" spans="2:3" x14ac:dyDescent="0.25">
      <c r="B228000" s="76"/>
      <c r="C228000" s="75"/>
    </row>
    <row r="228001" spans="2:3" x14ac:dyDescent="0.25">
      <c r="B228001" s="76"/>
      <c r="C228001" s="75"/>
    </row>
    <row r="228111" spans="2:3" x14ac:dyDescent="0.25">
      <c r="B228111" s="76"/>
      <c r="C228111" s="75"/>
    </row>
    <row r="228112" spans="2:3" x14ac:dyDescent="0.25">
      <c r="B228112" s="76"/>
      <c r="C228112" s="75"/>
    </row>
    <row r="228113" spans="2:3" x14ac:dyDescent="0.25">
      <c r="B228113" s="76"/>
      <c r="C228113" s="75"/>
    </row>
    <row r="228114" spans="2:3" x14ac:dyDescent="0.25">
      <c r="B228114" s="76"/>
      <c r="C228114" s="75"/>
    </row>
    <row r="228115" spans="2:3" x14ac:dyDescent="0.25">
      <c r="B228115" s="76"/>
      <c r="C228115" s="75"/>
    </row>
    <row r="228116" spans="2:3" x14ac:dyDescent="0.25">
      <c r="B228116" s="76"/>
      <c r="C228116" s="75"/>
    </row>
    <row r="228117" spans="2:3" x14ac:dyDescent="0.25">
      <c r="B228117" s="76"/>
      <c r="C228117" s="75"/>
    </row>
    <row r="228118" spans="2:3" x14ac:dyDescent="0.25">
      <c r="B228118" s="76"/>
      <c r="C228118" s="75"/>
    </row>
    <row r="228119" spans="2:3" x14ac:dyDescent="0.25">
      <c r="B228119" s="76"/>
      <c r="C228119" s="75"/>
    </row>
    <row r="228120" spans="2:3" x14ac:dyDescent="0.25">
      <c r="B228120" s="76"/>
      <c r="C228120" s="75"/>
    </row>
    <row r="228121" spans="2:3" x14ac:dyDescent="0.25">
      <c r="B228121" s="76"/>
      <c r="C228121" s="75"/>
    </row>
    <row r="228122" spans="2:3" x14ac:dyDescent="0.25">
      <c r="B228122" s="76"/>
      <c r="C228122" s="75"/>
    </row>
    <row r="228123" spans="2:3" x14ac:dyDescent="0.25">
      <c r="B228123" s="76"/>
      <c r="C228123" s="75"/>
    </row>
    <row r="228233" spans="2:3" x14ac:dyDescent="0.25">
      <c r="B228233" s="76"/>
      <c r="C228233" s="75"/>
    </row>
    <row r="228234" spans="2:3" x14ac:dyDescent="0.25">
      <c r="B228234" s="76"/>
      <c r="C228234" s="75"/>
    </row>
    <row r="228235" spans="2:3" x14ac:dyDescent="0.25">
      <c r="B228235" s="76"/>
      <c r="C228235" s="75"/>
    </row>
    <row r="228236" spans="2:3" x14ac:dyDescent="0.25">
      <c r="B228236" s="76"/>
      <c r="C228236" s="75"/>
    </row>
    <row r="228237" spans="2:3" x14ac:dyDescent="0.25">
      <c r="B228237" s="76"/>
      <c r="C228237" s="75"/>
    </row>
    <row r="228238" spans="2:3" x14ac:dyDescent="0.25">
      <c r="B228238" s="76"/>
      <c r="C228238" s="75"/>
    </row>
    <row r="228239" spans="2:3" x14ac:dyDescent="0.25">
      <c r="B228239" s="76"/>
      <c r="C228239" s="75"/>
    </row>
    <row r="228240" spans="2:3" x14ac:dyDescent="0.25">
      <c r="B228240" s="76"/>
      <c r="C228240" s="75"/>
    </row>
    <row r="228241" spans="2:3" x14ac:dyDescent="0.25">
      <c r="B228241" s="76"/>
      <c r="C228241" s="75"/>
    </row>
    <row r="228242" spans="2:3" x14ac:dyDescent="0.25">
      <c r="B228242" s="76"/>
      <c r="C228242" s="75"/>
    </row>
    <row r="228243" spans="2:3" x14ac:dyDescent="0.25">
      <c r="B228243" s="76"/>
      <c r="C228243" s="75"/>
    </row>
    <row r="228244" spans="2:3" x14ac:dyDescent="0.25">
      <c r="B228244" s="76"/>
      <c r="C228244" s="75"/>
    </row>
    <row r="228245" spans="2:3" x14ac:dyDescent="0.25">
      <c r="B228245" s="76"/>
      <c r="C228245" s="75"/>
    </row>
    <row r="228355" spans="2:3" x14ac:dyDescent="0.25">
      <c r="B228355" s="76"/>
      <c r="C228355" s="75"/>
    </row>
    <row r="228356" spans="2:3" x14ac:dyDescent="0.25">
      <c r="B228356" s="76"/>
      <c r="C228356" s="75"/>
    </row>
    <row r="228357" spans="2:3" x14ac:dyDescent="0.25">
      <c r="B228357" s="76"/>
      <c r="C228357" s="75"/>
    </row>
    <row r="228358" spans="2:3" x14ac:dyDescent="0.25">
      <c r="B228358" s="76"/>
      <c r="C228358" s="75"/>
    </row>
    <row r="228359" spans="2:3" x14ac:dyDescent="0.25">
      <c r="B228359" s="76"/>
      <c r="C228359" s="75"/>
    </row>
    <row r="228360" spans="2:3" x14ac:dyDescent="0.25">
      <c r="B228360" s="76"/>
      <c r="C228360" s="75"/>
    </row>
    <row r="228361" spans="2:3" x14ac:dyDescent="0.25">
      <c r="B228361" s="76"/>
      <c r="C228361" s="75"/>
    </row>
    <row r="228362" spans="2:3" x14ac:dyDescent="0.25">
      <c r="B228362" s="76"/>
      <c r="C228362" s="75"/>
    </row>
    <row r="228363" spans="2:3" x14ac:dyDescent="0.25">
      <c r="B228363" s="76"/>
      <c r="C228363" s="75"/>
    </row>
    <row r="228364" spans="2:3" x14ac:dyDescent="0.25">
      <c r="B228364" s="76"/>
      <c r="C228364" s="75"/>
    </row>
    <row r="228365" spans="2:3" x14ac:dyDescent="0.25">
      <c r="B228365" s="76"/>
      <c r="C228365" s="75"/>
    </row>
    <row r="228366" spans="2:3" x14ac:dyDescent="0.25">
      <c r="B228366" s="76"/>
      <c r="C228366" s="75"/>
    </row>
    <row r="228367" spans="2:3" x14ac:dyDescent="0.25">
      <c r="B228367" s="76"/>
      <c r="C228367" s="75"/>
    </row>
    <row r="228477" spans="2:3" x14ac:dyDescent="0.25">
      <c r="B228477" s="76"/>
      <c r="C228477" s="75"/>
    </row>
    <row r="228478" spans="2:3" x14ac:dyDescent="0.25">
      <c r="B228478" s="76"/>
      <c r="C228478" s="75"/>
    </row>
    <row r="228479" spans="2:3" x14ac:dyDescent="0.25">
      <c r="B228479" s="76"/>
      <c r="C228479" s="75"/>
    </row>
    <row r="228480" spans="2:3" x14ac:dyDescent="0.25">
      <c r="B228480" s="76"/>
      <c r="C228480" s="75"/>
    </row>
    <row r="228481" spans="2:3" x14ac:dyDescent="0.25">
      <c r="B228481" s="76"/>
      <c r="C228481" s="75"/>
    </row>
    <row r="228482" spans="2:3" x14ac:dyDescent="0.25">
      <c r="B228482" s="76"/>
      <c r="C228482" s="75"/>
    </row>
    <row r="228483" spans="2:3" x14ac:dyDescent="0.25">
      <c r="B228483" s="76"/>
      <c r="C228483" s="75"/>
    </row>
    <row r="228484" spans="2:3" x14ac:dyDescent="0.25">
      <c r="B228484" s="76"/>
      <c r="C228484" s="75"/>
    </row>
    <row r="228485" spans="2:3" x14ac:dyDescent="0.25">
      <c r="B228485" s="76"/>
      <c r="C228485" s="75"/>
    </row>
    <row r="228486" spans="2:3" x14ac:dyDescent="0.25">
      <c r="B228486" s="76"/>
      <c r="C228486" s="75"/>
    </row>
    <row r="228487" spans="2:3" x14ac:dyDescent="0.25">
      <c r="B228487" s="76"/>
      <c r="C228487" s="75"/>
    </row>
    <row r="228488" spans="2:3" x14ac:dyDescent="0.25">
      <c r="B228488" s="76"/>
      <c r="C228488" s="75"/>
    </row>
    <row r="228489" spans="2:3" x14ac:dyDescent="0.25">
      <c r="B228489" s="76"/>
      <c r="C228489" s="75"/>
    </row>
    <row r="228599" spans="2:3" x14ac:dyDescent="0.25">
      <c r="B228599" s="76"/>
      <c r="C228599" s="75"/>
    </row>
    <row r="228600" spans="2:3" x14ac:dyDescent="0.25">
      <c r="B228600" s="76"/>
      <c r="C228600" s="75"/>
    </row>
    <row r="228601" spans="2:3" x14ac:dyDescent="0.25">
      <c r="B228601" s="76"/>
      <c r="C228601" s="75"/>
    </row>
    <row r="228602" spans="2:3" x14ac:dyDescent="0.25">
      <c r="B228602" s="76"/>
      <c r="C228602" s="75"/>
    </row>
    <row r="228603" spans="2:3" x14ac:dyDescent="0.25">
      <c r="B228603" s="76"/>
      <c r="C228603" s="75"/>
    </row>
    <row r="228604" spans="2:3" x14ac:dyDescent="0.25">
      <c r="B228604" s="76"/>
      <c r="C228604" s="75"/>
    </row>
    <row r="228605" spans="2:3" x14ac:dyDescent="0.25">
      <c r="B228605" s="76"/>
      <c r="C228605" s="75"/>
    </row>
    <row r="228606" spans="2:3" x14ac:dyDescent="0.25">
      <c r="B228606" s="76"/>
      <c r="C228606" s="75"/>
    </row>
    <row r="228607" spans="2:3" x14ac:dyDescent="0.25">
      <c r="B228607" s="76"/>
      <c r="C228607" s="75"/>
    </row>
    <row r="228608" spans="2:3" x14ac:dyDescent="0.25">
      <c r="B228608" s="76"/>
      <c r="C228608" s="75"/>
    </row>
    <row r="228609" spans="2:3" x14ac:dyDescent="0.25">
      <c r="B228609" s="76"/>
      <c r="C228609" s="75"/>
    </row>
    <row r="228610" spans="2:3" x14ac:dyDescent="0.25">
      <c r="B228610" s="76"/>
      <c r="C228610" s="75"/>
    </row>
    <row r="228611" spans="2:3" x14ac:dyDescent="0.25">
      <c r="B228611" s="76"/>
      <c r="C228611" s="75"/>
    </row>
    <row r="228721" spans="2:3" x14ac:dyDescent="0.25">
      <c r="B228721" s="76"/>
      <c r="C228721" s="75"/>
    </row>
    <row r="228722" spans="2:3" x14ac:dyDescent="0.25">
      <c r="B228722" s="76"/>
      <c r="C228722" s="75"/>
    </row>
    <row r="228723" spans="2:3" x14ac:dyDescent="0.25">
      <c r="B228723" s="76"/>
      <c r="C228723" s="75"/>
    </row>
    <row r="228724" spans="2:3" x14ac:dyDescent="0.25">
      <c r="B228724" s="76"/>
      <c r="C228724" s="75"/>
    </row>
    <row r="228725" spans="2:3" x14ac:dyDescent="0.25">
      <c r="B228725" s="76"/>
      <c r="C228725" s="75"/>
    </row>
    <row r="228726" spans="2:3" x14ac:dyDescent="0.25">
      <c r="B228726" s="76"/>
      <c r="C228726" s="75"/>
    </row>
    <row r="228727" spans="2:3" x14ac:dyDescent="0.25">
      <c r="B228727" s="76"/>
      <c r="C228727" s="75"/>
    </row>
    <row r="228728" spans="2:3" x14ac:dyDescent="0.25">
      <c r="B228728" s="76"/>
      <c r="C228728" s="75"/>
    </row>
    <row r="228729" spans="2:3" x14ac:dyDescent="0.25">
      <c r="B228729" s="76"/>
      <c r="C228729" s="75"/>
    </row>
    <row r="228730" spans="2:3" x14ac:dyDescent="0.25">
      <c r="B228730" s="76"/>
      <c r="C228730" s="75"/>
    </row>
    <row r="228731" spans="2:3" x14ac:dyDescent="0.25">
      <c r="B228731" s="76"/>
      <c r="C228731" s="75"/>
    </row>
    <row r="228732" spans="2:3" x14ac:dyDescent="0.25">
      <c r="B228732" s="76"/>
      <c r="C228732" s="75"/>
    </row>
    <row r="228733" spans="2:3" x14ac:dyDescent="0.25">
      <c r="B228733" s="76"/>
      <c r="C228733" s="75"/>
    </row>
    <row r="228843" spans="2:3" x14ac:dyDescent="0.25">
      <c r="B228843" s="76"/>
      <c r="C228843" s="75"/>
    </row>
    <row r="228844" spans="2:3" x14ac:dyDescent="0.25">
      <c r="B228844" s="76"/>
      <c r="C228844" s="75"/>
    </row>
    <row r="228845" spans="2:3" x14ac:dyDescent="0.25">
      <c r="B228845" s="76"/>
      <c r="C228845" s="75"/>
    </row>
    <row r="228846" spans="2:3" x14ac:dyDescent="0.25">
      <c r="B228846" s="76"/>
      <c r="C228846" s="75"/>
    </row>
    <row r="228847" spans="2:3" x14ac:dyDescent="0.25">
      <c r="B228847" s="76"/>
      <c r="C228847" s="75"/>
    </row>
    <row r="228848" spans="2:3" x14ac:dyDescent="0.25">
      <c r="B228848" s="76"/>
      <c r="C228848" s="75"/>
    </row>
    <row r="228849" spans="2:3" x14ac:dyDescent="0.25">
      <c r="B228849" s="76"/>
      <c r="C228849" s="75"/>
    </row>
    <row r="228850" spans="2:3" x14ac:dyDescent="0.25">
      <c r="B228850" s="76"/>
      <c r="C228850" s="75"/>
    </row>
    <row r="228851" spans="2:3" x14ac:dyDescent="0.25">
      <c r="B228851" s="76"/>
      <c r="C228851" s="75"/>
    </row>
    <row r="228852" spans="2:3" x14ac:dyDescent="0.25">
      <c r="B228852" s="76"/>
      <c r="C228852" s="75"/>
    </row>
    <row r="228853" spans="2:3" x14ac:dyDescent="0.25">
      <c r="B228853" s="76"/>
      <c r="C228853" s="75"/>
    </row>
    <row r="228854" spans="2:3" x14ac:dyDescent="0.25">
      <c r="B228854" s="76"/>
      <c r="C228854" s="75"/>
    </row>
    <row r="228855" spans="2:3" x14ac:dyDescent="0.25">
      <c r="B228855" s="76"/>
      <c r="C228855" s="75"/>
    </row>
    <row r="228965" spans="2:3" x14ac:dyDescent="0.25">
      <c r="B228965" s="76"/>
      <c r="C228965" s="75"/>
    </row>
    <row r="228966" spans="2:3" x14ac:dyDescent="0.25">
      <c r="B228966" s="76"/>
      <c r="C228966" s="75"/>
    </row>
    <row r="228967" spans="2:3" x14ac:dyDescent="0.25">
      <c r="B228967" s="76"/>
      <c r="C228967" s="75"/>
    </row>
    <row r="228968" spans="2:3" x14ac:dyDescent="0.25">
      <c r="B228968" s="76"/>
      <c r="C228968" s="75"/>
    </row>
    <row r="228969" spans="2:3" x14ac:dyDescent="0.25">
      <c r="B228969" s="76"/>
      <c r="C228969" s="75"/>
    </row>
    <row r="228970" spans="2:3" x14ac:dyDescent="0.25">
      <c r="B228970" s="76"/>
      <c r="C228970" s="75"/>
    </row>
    <row r="228971" spans="2:3" x14ac:dyDescent="0.25">
      <c r="B228971" s="76"/>
      <c r="C228971" s="75"/>
    </row>
    <row r="228972" spans="2:3" x14ac:dyDescent="0.25">
      <c r="B228972" s="76"/>
      <c r="C228972" s="75"/>
    </row>
    <row r="228973" spans="2:3" x14ac:dyDescent="0.25">
      <c r="B228973" s="76"/>
      <c r="C228973" s="75"/>
    </row>
    <row r="228974" spans="2:3" x14ac:dyDescent="0.25">
      <c r="B228974" s="76"/>
      <c r="C228974" s="75"/>
    </row>
    <row r="228975" spans="2:3" x14ac:dyDescent="0.25">
      <c r="B228975" s="76"/>
      <c r="C228975" s="75"/>
    </row>
    <row r="228976" spans="2:3" x14ac:dyDescent="0.25">
      <c r="B228976" s="76"/>
      <c r="C228976" s="75"/>
    </row>
    <row r="228977" spans="2:3" x14ac:dyDescent="0.25">
      <c r="B228977" s="76"/>
      <c r="C228977" s="75"/>
    </row>
    <row r="229087" spans="2:3" x14ac:dyDescent="0.25">
      <c r="B229087" s="76"/>
      <c r="C229087" s="75"/>
    </row>
    <row r="229088" spans="2:3" x14ac:dyDescent="0.25">
      <c r="B229088" s="76"/>
      <c r="C229088" s="75"/>
    </row>
    <row r="229089" spans="2:3" x14ac:dyDescent="0.25">
      <c r="B229089" s="76"/>
      <c r="C229089" s="75"/>
    </row>
    <row r="229090" spans="2:3" x14ac:dyDescent="0.25">
      <c r="B229090" s="76"/>
      <c r="C229090" s="75"/>
    </row>
    <row r="229091" spans="2:3" x14ac:dyDescent="0.25">
      <c r="B229091" s="76"/>
      <c r="C229091" s="75"/>
    </row>
    <row r="229092" spans="2:3" x14ac:dyDescent="0.25">
      <c r="B229092" s="76"/>
      <c r="C229092" s="75"/>
    </row>
    <row r="229093" spans="2:3" x14ac:dyDescent="0.25">
      <c r="B229093" s="76"/>
      <c r="C229093" s="75"/>
    </row>
    <row r="229094" spans="2:3" x14ac:dyDescent="0.25">
      <c r="B229094" s="76"/>
      <c r="C229094" s="75"/>
    </row>
    <row r="229095" spans="2:3" x14ac:dyDescent="0.25">
      <c r="B229095" s="76"/>
      <c r="C229095" s="75"/>
    </row>
    <row r="229096" spans="2:3" x14ac:dyDescent="0.25">
      <c r="B229096" s="76"/>
      <c r="C229096" s="75"/>
    </row>
    <row r="229097" spans="2:3" x14ac:dyDescent="0.25">
      <c r="B229097" s="76"/>
      <c r="C229097" s="75"/>
    </row>
    <row r="229098" spans="2:3" x14ac:dyDescent="0.25">
      <c r="B229098" s="76"/>
      <c r="C229098" s="75"/>
    </row>
    <row r="229099" spans="2:3" x14ac:dyDescent="0.25">
      <c r="B229099" s="76"/>
      <c r="C229099" s="75"/>
    </row>
    <row r="229209" spans="2:3" x14ac:dyDescent="0.25">
      <c r="B229209" s="76"/>
      <c r="C229209" s="75"/>
    </row>
    <row r="229210" spans="2:3" x14ac:dyDescent="0.25">
      <c r="B229210" s="76"/>
      <c r="C229210" s="75"/>
    </row>
    <row r="229211" spans="2:3" x14ac:dyDescent="0.25">
      <c r="B229211" s="76"/>
      <c r="C229211" s="75"/>
    </row>
    <row r="229212" spans="2:3" x14ac:dyDescent="0.25">
      <c r="B229212" s="76"/>
      <c r="C229212" s="75"/>
    </row>
    <row r="229213" spans="2:3" x14ac:dyDescent="0.25">
      <c r="B229213" s="76"/>
      <c r="C229213" s="75"/>
    </row>
    <row r="229214" spans="2:3" x14ac:dyDescent="0.25">
      <c r="B229214" s="76"/>
      <c r="C229214" s="75"/>
    </row>
    <row r="229215" spans="2:3" x14ac:dyDescent="0.25">
      <c r="B229215" s="76"/>
      <c r="C229215" s="75"/>
    </row>
    <row r="229216" spans="2:3" x14ac:dyDescent="0.25">
      <c r="B229216" s="76"/>
      <c r="C229216" s="75"/>
    </row>
    <row r="229217" spans="2:3" x14ac:dyDescent="0.25">
      <c r="B229217" s="76"/>
      <c r="C229217" s="75"/>
    </row>
    <row r="229218" spans="2:3" x14ac:dyDescent="0.25">
      <c r="B229218" s="76"/>
      <c r="C229218" s="75"/>
    </row>
    <row r="229219" spans="2:3" x14ac:dyDescent="0.25">
      <c r="B229219" s="76"/>
      <c r="C229219" s="75"/>
    </row>
    <row r="229220" spans="2:3" x14ac:dyDescent="0.25">
      <c r="B229220" s="76"/>
      <c r="C229220" s="75"/>
    </row>
    <row r="229221" spans="2:3" x14ac:dyDescent="0.25">
      <c r="B229221" s="76"/>
      <c r="C229221" s="75"/>
    </row>
    <row r="229331" spans="2:3" x14ac:dyDescent="0.25">
      <c r="B229331" s="76"/>
      <c r="C229331" s="75"/>
    </row>
    <row r="229332" spans="2:3" x14ac:dyDescent="0.25">
      <c r="B229332" s="76"/>
      <c r="C229332" s="75"/>
    </row>
    <row r="229333" spans="2:3" x14ac:dyDescent="0.25">
      <c r="B229333" s="76"/>
      <c r="C229333" s="75"/>
    </row>
    <row r="229334" spans="2:3" x14ac:dyDescent="0.25">
      <c r="B229334" s="76"/>
      <c r="C229334" s="75"/>
    </row>
    <row r="229335" spans="2:3" x14ac:dyDescent="0.25">
      <c r="B229335" s="76"/>
      <c r="C229335" s="75"/>
    </row>
    <row r="229336" spans="2:3" x14ac:dyDescent="0.25">
      <c r="B229336" s="76"/>
      <c r="C229336" s="75"/>
    </row>
    <row r="229337" spans="2:3" x14ac:dyDescent="0.25">
      <c r="B229337" s="76"/>
      <c r="C229337" s="75"/>
    </row>
    <row r="229338" spans="2:3" x14ac:dyDescent="0.25">
      <c r="B229338" s="76"/>
      <c r="C229338" s="75"/>
    </row>
    <row r="229339" spans="2:3" x14ac:dyDescent="0.25">
      <c r="B229339" s="76"/>
      <c r="C229339" s="75"/>
    </row>
    <row r="229340" spans="2:3" x14ac:dyDescent="0.25">
      <c r="B229340" s="76"/>
      <c r="C229340" s="75"/>
    </row>
    <row r="229341" spans="2:3" x14ac:dyDescent="0.25">
      <c r="B229341" s="76"/>
      <c r="C229341" s="75"/>
    </row>
    <row r="229342" spans="2:3" x14ac:dyDescent="0.25">
      <c r="B229342" s="76"/>
      <c r="C229342" s="75"/>
    </row>
    <row r="229343" spans="2:3" x14ac:dyDescent="0.25">
      <c r="B229343" s="76"/>
      <c r="C229343" s="75"/>
    </row>
    <row r="229453" spans="2:3" x14ac:dyDescent="0.25">
      <c r="B229453" s="76"/>
      <c r="C229453" s="75"/>
    </row>
    <row r="229454" spans="2:3" x14ac:dyDescent="0.25">
      <c r="B229454" s="76"/>
      <c r="C229454" s="75"/>
    </row>
    <row r="229455" spans="2:3" x14ac:dyDescent="0.25">
      <c r="B229455" s="76"/>
      <c r="C229455" s="75"/>
    </row>
    <row r="229456" spans="2:3" x14ac:dyDescent="0.25">
      <c r="B229456" s="76"/>
      <c r="C229456" s="75"/>
    </row>
    <row r="229457" spans="2:3" x14ac:dyDescent="0.25">
      <c r="B229457" s="76"/>
      <c r="C229457" s="75"/>
    </row>
    <row r="229458" spans="2:3" x14ac:dyDescent="0.25">
      <c r="B229458" s="76"/>
      <c r="C229458" s="75"/>
    </row>
    <row r="229459" spans="2:3" x14ac:dyDescent="0.25">
      <c r="B229459" s="76"/>
      <c r="C229459" s="75"/>
    </row>
    <row r="229460" spans="2:3" x14ac:dyDescent="0.25">
      <c r="B229460" s="76"/>
      <c r="C229460" s="75"/>
    </row>
    <row r="229461" spans="2:3" x14ac:dyDescent="0.25">
      <c r="B229461" s="76"/>
      <c r="C229461" s="75"/>
    </row>
    <row r="229462" spans="2:3" x14ac:dyDescent="0.25">
      <c r="B229462" s="76"/>
      <c r="C229462" s="75"/>
    </row>
    <row r="229463" spans="2:3" x14ac:dyDescent="0.25">
      <c r="B229463" s="76"/>
      <c r="C229463" s="75"/>
    </row>
    <row r="229464" spans="2:3" x14ac:dyDescent="0.25">
      <c r="B229464" s="76"/>
      <c r="C229464" s="75"/>
    </row>
    <row r="229465" spans="2:3" x14ac:dyDescent="0.25">
      <c r="B229465" s="76"/>
      <c r="C229465" s="75"/>
    </row>
    <row r="229575" spans="2:3" x14ac:dyDescent="0.25">
      <c r="B229575" s="76"/>
      <c r="C229575" s="75"/>
    </row>
    <row r="229576" spans="2:3" x14ac:dyDescent="0.25">
      <c r="B229576" s="76"/>
      <c r="C229576" s="75"/>
    </row>
    <row r="229577" spans="2:3" x14ac:dyDescent="0.25">
      <c r="B229577" s="76"/>
      <c r="C229577" s="75"/>
    </row>
    <row r="229578" spans="2:3" x14ac:dyDescent="0.25">
      <c r="B229578" s="76"/>
      <c r="C229578" s="75"/>
    </row>
    <row r="229579" spans="2:3" x14ac:dyDescent="0.25">
      <c r="B229579" s="76"/>
      <c r="C229579" s="75"/>
    </row>
    <row r="229580" spans="2:3" x14ac:dyDescent="0.25">
      <c r="B229580" s="76"/>
      <c r="C229580" s="75"/>
    </row>
    <row r="229581" spans="2:3" x14ac:dyDescent="0.25">
      <c r="B229581" s="76"/>
      <c r="C229581" s="75"/>
    </row>
    <row r="229582" spans="2:3" x14ac:dyDescent="0.25">
      <c r="B229582" s="76"/>
      <c r="C229582" s="75"/>
    </row>
    <row r="229583" spans="2:3" x14ac:dyDescent="0.25">
      <c r="B229583" s="76"/>
      <c r="C229583" s="75"/>
    </row>
    <row r="229584" spans="2:3" x14ac:dyDescent="0.25">
      <c r="B229584" s="76"/>
      <c r="C229584" s="75"/>
    </row>
    <row r="229585" spans="2:3" x14ac:dyDescent="0.25">
      <c r="B229585" s="76"/>
      <c r="C229585" s="75"/>
    </row>
    <row r="229586" spans="2:3" x14ac:dyDescent="0.25">
      <c r="B229586" s="76"/>
      <c r="C229586" s="75"/>
    </row>
    <row r="229587" spans="2:3" x14ac:dyDescent="0.25">
      <c r="B229587" s="76"/>
      <c r="C229587" s="75"/>
    </row>
    <row r="229697" spans="2:3" x14ac:dyDescent="0.25">
      <c r="B229697" s="76"/>
      <c r="C229697" s="75"/>
    </row>
    <row r="229698" spans="2:3" x14ac:dyDescent="0.25">
      <c r="B229698" s="76"/>
      <c r="C229698" s="75"/>
    </row>
    <row r="229699" spans="2:3" x14ac:dyDescent="0.25">
      <c r="B229699" s="76"/>
      <c r="C229699" s="75"/>
    </row>
    <row r="229700" spans="2:3" x14ac:dyDescent="0.25">
      <c r="B229700" s="76"/>
      <c r="C229700" s="75"/>
    </row>
    <row r="229701" spans="2:3" x14ac:dyDescent="0.25">
      <c r="B229701" s="76"/>
      <c r="C229701" s="75"/>
    </row>
    <row r="229702" spans="2:3" x14ac:dyDescent="0.25">
      <c r="B229702" s="76"/>
      <c r="C229702" s="75"/>
    </row>
    <row r="229703" spans="2:3" x14ac:dyDescent="0.25">
      <c r="B229703" s="76"/>
      <c r="C229703" s="75"/>
    </row>
    <row r="229704" spans="2:3" x14ac:dyDescent="0.25">
      <c r="B229704" s="76"/>
      <c r="C229704" s="75"/>
    </row>
    <row r="229705" spans="2:3" x14ac:dyDescent="0.25">
      <c r="B229705" s="76"/>
      <c r="C229705" s="75"/>
    </row>
    <row r="229706" spans="2:3" x14ac:dyDescent="0.25">
      <c r="B229706" s="76"/>
      <c r="C229706" s="75"/>
    </row>
    <row r="229707" spans="2:3" x14ac:dyDescent="0.25">
      <c r="B229707" s="76"/>
      <c r="C229707" s="75"/>
    </row>
    <row r="229708" spans="2:3" x14ac:dyDescent="0.25">
      <c r="B229708" s="76"/>
      <c r="C229708" s="75"/>
    </row>
    <row r="229709" spans="2:3" x14ac:dyDescent="0.25">
      <c r="B229709" s="76"/>
      <c r="C229709" s="75"/>
    </row>
    <row r="229819" spans="2:3" x14ac:dyDescent="0.25">
      <c r="B229819" s="76"/>
      <c r="C229819" s="75"/>
    </row>
    <row r="229820" spans="2:3" x14ac:dyDescent="0.25">
      <c r="B229820" s="76"/>
      <c r="C229820" s="75"/>
    </row>
    <row r="229821" spans="2:3" x14ac:dyDescent="0.25">
      <c r="B229821" s="76"/>
      <c r="C229821" s="75"/>
    </row>
    <row r="229822" spans="2:3" x14ac:dyDescent="0.25">
      <c r="B229822" s="76"/>
      <c r="C229822" s="75"/>
    </row>
    <row r="229823" spans="2:3" x14ac:dyDescent="0.25">
      <c r="B229823" s="76"/>
      <c r="C229823" s="75"/>
    </row>
    <row r="229824" spans="2:3" x14ac:dyDescent="0.25">
      <c r="B229824" s="76"/>
      <c r="C229824" s="75"/>
    </row>
    <row r="229825" spans="2:3" x14ac:dyDescent="0.25">
      <c r="B229825" s="76"/>
      <c r="C229825" s="75"/>
    </row>
    <row r="229826" spans="2:3" x14ac:dyDescent="0.25">
      <c r="B229826" s="76"/>
      <c r="C229826" s="75"/>
    </row>
    <row r="229827" spans="2:3" x14ac:dyDescent="0.25">
      <c r="B229827" s="76"/>
      <c r="C229827" s="75"/>
    </row>
    <row r="229828" spans="2:3" x14ac:dyDescent="0.25">
      <c r="B229828" s="76"/>
      <c r="C229828" s="75"/>
    </row>
    <row r="229829" spans="2:3" x14ac:dyDescent="0.25">
      <c r="B229829" s="76"/>
      <c r="C229829" s="75"/>
    </row>
    <row r="229830" spans="2:3" x14ac:dyDescent="0.25">
      <c r="B229830" s="76"/>
      <c r="C229830" s="75"/>
    </row>
    <row r="229831" spans="2:3" x14ac:dyDescent="0.25">
      <c r="B229831" s="76"/>
      <c r="C229831" s="75"/>
    </row>
    <row r="229941" spans="2:3" x14ac:dyDescent="0.25">
      <c r="B229941" s="76"/>
      <c r="C229941" s="75"/>
    </row>
    <row r="229942" spans="2:3" x14ac:dyDescent="0.25">
      <c r="B229942" s="76"/>
      <c r="C229942" s="75"/>
    </row>
    <row r="229943" spans="2:3" x14ac:dyDescent="0.25">
      <c r="B229943" s="76"/>
      <c r="C229943" s="75"/>
    </row>
    <row r="229944" spans="2:3" x14ac:dyDescent="0.25">
      <c r="B229944" s="76"/>
      <c r="C229944" s="75"/>
    </row>
    <row r="229945" spans="2:3" x14ac:dyDescent="0.25">
      <c r="B229945" s="76"/>
      <c r="C229945" s="75"/>
    </row>
    <row r="229946" spans="2:3" x14ac:dyDescent="0.25">
      <c r="B229946" s="76"/>
      <c r="C229946" s="75"/>
    </row>
    <row r="229947" spans="2:3" x14ac:dyDescent="0.25">
      <c r="B229947" s="76"/>
      <c r="C229947" s="75"/>
    </row>
    <row r="229948" spans="2:3" x14ac:dyDescent="0.25">
      <c r="B229948" s="76"/>
      <c r="C229948" s="75"/>
    </row>
    <row r="229949" spans="2:3" x14ac:dyDescent="0.25">
      <c r="B229949" s="76"/>
      <c r="C229949" s="75"/>
    </row>
    <row r="229950" spans="2:3" x14ac:dyDescent="0.25">
      <c r="B229950" s="76"/>
      <c r="C229950" s="75"/>
    </row>
    <row r="229951" spans="2:3" x14ac:dyDescent="0.25">
      <c r="B229951" s="76"/>
      <c r="C229951" s="75"/>
    </row>
    <row r="229952" spans="2:3" x14ac:dyDescent="0.25">
      <c r="B229952" s="76"/>
      <c r="C229952" s="75"/>
    </row>
    <row r="229953" spans="2:3" x14ac:dyDescent="0.25">
      <c r="B229953" s="76"/>
      <c r="C229953" s="75"/>
    </row>
    <row r="230063" spans="2:3" x14ac:dyDescent="0.25">
      <c r="B230063" s="76"/>
      <c r="C230063" s="75"/>
    </row>
    <row r="230064" spans="2:3" x14ac:dyDescent="0.25">
      <c r="B230064" s="76"/>
      <c r="C230064" s="75"/>
    </row>
    <row r="230065" spans="2:3" x14ac:dyDescent="0.25">
      <c r="B230065" s="76"/>
      <c r="C230065" s="75"/>
    </row>
    <row r="230066" spans="2:3" x14ac:dyDescent="0.25">
      <c r="B230066" s="76"/>
      <c r="C230066" s="75"/>
    </row>
    <row r="230067" spans="2:3" x14ac:dyDescent="0.25">
      <c r="B230067" s="76"/>
      <c r="C230067" s="75"/>
    </row>
    <row r="230068" spans="2:3" x14ac:dyDescent="0.25">
      <c r="B230068" s="76"/>
      <c r="C230068" s="75"/>
    </row>
    <row r="230069" spans="2:3" x14ac:dyDescent="0.25">
      <c r="B230069" s="76"/>
      <c r="C230069" s="75"/>
    </row>
    <row r="230070" spans="2:3" x14ac:dyDescent="0.25">
      <c r="B230070" s="76"/>
      <c r="C230070" s="75"/>
    </row>
    <row r="230071" spans="2:3" x14ac:dyDescent="0.25">
      <c r="B230071" s="76"/>
      <c r="C230071" s="75"/>
    </row>
    <row r="230072" spans="2:3" x14ac:dyDescent="0.25">
      <c r="B230072" s="76"/>
      <c r="C230072" s="75"/>
    </row>
    <row r="230073" spans="2:3" x14ac:dyDescent="0.25">
      <c r="B230073" s="76"/>
      <c r="C230073" s="75"/>
    </row>
    <row r="230074" spans="2:3" x14ac:dyDescent="0.25">
      <c r="B230074" s="76"/>
      <c r="C230074" s="75"/>
    </row>
    <row r="230075" spans="2:3" x14ac:dyDescent="0.25">
      <c r="B230075" s="76"/>
      <c r="C230075" s="75"/>
    </row>
    <row r="230185" spans="2:3" x14ac:dyDescent="0.25">
      <c r="B230185" s="76"/>
      <c r="C230185" s="75"/>
    </row>
    <row r="230186" spans="2:3" x14ac:dyDescent="0.25">
      <c r="B230186" s="76"/>
      <c r="C230186" s="75"/>
    </row>
    <row r="230187" spans="2:3" x14ac:dyDescent="0.25">
      <c r="B230187" s="76"/>
      <c r="C230187" s="75"/>
    </row>
    <row r="230188" spans="2:3" x14ac:dyDescent="0.25">
      <c r="B230188" s="76"/>
      <c r="C230188" s="75"/>
    </row>
    <row r="230189" spans="2:3" x14ac:dyDescent="0.25">
      <c r="B230189" s="76"/>
      <c r="C230189" s="75"/>
    </row>
    <row r="230190" spans="2:3" x14ac:dyDescent="0.25">
      <c r="B230190" s="76"/>
      <c r="C230190" s="75"/>
    </row>
    <row r="230191" spans="2:3" x14ac:dyDescent="0.25">
      <c r="B230191" s="76"/>
      <c r="C230191" s="75"/>
    </row>
    <row r="230192" spans="2:3" x14ac:dyDescent="0.25">
      <c r="B230192" s="76"/>
      <c r="C230192" s="75"/>
    </row>
    <row r="230193" spans="2:3" x14ac:dyDescent="0.25">
      <c r="B230193" s="76"/>
      <c r="C230193" s="75"/>
    </row>
    <row r="230194" spans="2:3" x14ac:dyDescent="0.25">
      <c r="B230194" s="76"/>
      <c r="C230194" s="75"/>
    </row>
    <row r="230195" spans="2:3" x14ac:dyDescent="0.25">
      <c r="B230195" s="76"/>
      <c r="C230195" s="75"/>
    </row>
    <row r="230196" spans="2:3" x14ac:dyDescent="0.25">
      <c r="B230196" s="76"/>
      <c r="C230196" s="75"/>
    </row>
    <row r="230197" spans="2:3" x14ac:dyDescent="0.25">
      <c r="B230197" s="76"/>
      <c r="C230197" s="75"/>
    </row>
    <row r="230307" spans="2:3" x14ac:dyDescent="0.25">
      <c r="B230307" s="76"/>
      <c r="C230307" s="75"/>
    </row>
    <row r="230308" spans="2:3" x14ac:dyDescent="0.25">
      <c r="B230308" s="76"/>
      <c r="C230308" s="75"/>
    </row>
    <row r="230309" spans="2:3" x14ac:dyDescent="0.25">
      <c r="B230309" s="76"/>
      <c r="C230309" s="75"/>
    </row>
    <row r="230310" spans="2:3" x14ac:dyDescent="0.25">
      <c r="B230310" s="76"/>
      <c r="C230310" s="75"/>
    </row>
    <row r="230311" spans="2:3" x14ac:dyDescent="0.25">
      <c r="B230311" s="76"/>
      <c r="C230311" s="75"/>
    </row>
    <row r="230312" spans="2:3" x14ac:dyDescent="0.25">
      <c r="B230312" s="76"/>
      <c r="C230312" s="75"/>
    </row>
    <row r="230313" spans="2:3" x14ac:dyDescent="0.25">
      <c r="B230313" s="76"/>
      <c r="C230313" s="75"/>
    </row>
    <row r="230314" spans="2:3" x14ac:dyDescent="0.25">
      <c r="B230314" s="76"/>
      <c r="C230314" s="75"/>
    </row>
    <row r="230315" spans="2:3" x14ac:dyDescent="0.25">
      <c r="B230315" s="76"/>
      <c r="C230315" s="75"/>
    </row>
    <row r="230316" spans="2:3" x14ac:dyDescent="0.25">
      <c r="B230316" s="76"/>
      <c r="C230316" s="75"/>
    </row>
    <row r="230317" spans="2:3" x14ac:dyDescent="0.25">
      <c r="B230317" s="76"/>
      <c r="C230317" s="75"/>
    </row>
    <row r="230318" spans="2:3" x14ac:dyDescent="0.25">
      <c r="B230318" s="76"/>
      <c r="C230318" s="75"/>
    </row>
    <row r="230319" spans="2:3" x14ac:dyDescent="0.25">
      <c r="B230319" s="76"/>
      <c r="C230319" s="75"/>
    </row>
    <row r="230429" spans="2:3" x14ac:dyDescent="0.25">
      <c r="B230429" s="76"/>
      <c r="C230429" s="75"/>
    </row>
    <row r="230430" spans="2:3" x14ac:dyDescent="0.25">
      <c r="B230430" s="76"/>
      <c r="C230430" s="75"/>
    </row>
    <row r="230431" spans="2:3" x14ac:dyDescent="0.25">
      <c r="B230431" s="76"/>
      <c r="C230431" s="75"/>
    </row>
    <row r="230432" spans="2:3" x14ac:dyDescent="0.25">
      <c r="B230432" s="76"/>
      <c r="C230432" s="75"/>
    </row>
    <row r="230433" spans="2:3" x14ac:dyDescent="0.25">
      <c r="B230433" s="76"/>
      <c r="C230433" s="75"/>
    </row>
    <row r="230434" spans="2:3" x14ac:dyDescent="0.25">
      <c r="B230434" s="76"/>
      <c r="C230434" s="75"/>
    </row>
    <row r="230435" spans="2:3" x14ac:dyDescent="0.25">
      <c r="B230435" s="76"/>
      <c r="C230435" s="75"/>
    </row>
    <row r="230436" spans="2:3" x14ac:dyDescent="0.25">
      <c r="B230436" s="76"/>
      <c r="C230436" s="75"/>
    </row>
    <row r="230437" spans="2:3" x14ac:dyDescent="0.25">
      <c r="B230437" s="76"/>
      <c r="C230437" s="75"/>
    </row>
    <row r="230438" spans="2:3" x14ac:dyDescent="0.25">
      <c r="B230438" s="76"/>
      <c r="C230438" s="75"/>
    </row>
    <row r="230439" spans="2:3" x14ac:dyDescent="0.25">
      <c r="B230439" s="76"/>
      <c r="C230439" s="75"/>
    </row>
    <row r="230440" spans="2:3" x14ac:dyDescent="0.25">
      <c r="B230440" s="76"/>
      <c r="C230440" s="75"/>
    </row>
    <row r="230441" spans="2:3" x14ac:dyDescent="0.25">
      <c r="B230441" s="76"/>
      <c r="C230441" s="75"/>
    </row>
    <row r="230551" spans="2:3" x14ac:dyDescent="0.25">
      <c r="B230551" s="76"/>
      <c r="C230551" s="75"/>
    </row>
    <row r="230552" spans="2:3" x14ac:dyDescent="0.25">
      <c r="B230552" s="76"/>
      <c r="C230552" s="75"/>
    </row>
    <row r="230553" spans="2:3" x14ac:dyDescent="0.25">
      <c r="B230553" s="76"/>
      <c r="C230553" s="75"/>
    </row>
    <row r="230554" spans="2:3" x14ac:dyDescent="0.25">
      <c r="B230554" s="76"/>
      <c r="C230554" s="75"/>
    </row>
    <row r="230555" spans="2:3" x14ac:dyDescent="0.25">
      <c r="B230555" s="76"/>
      <c r="C230555" s="75"/>
    </row>
    <row r="230556" spans="2:3" x14ac:dyDescent="0.25">
      <c r="B230556" s="76"/>
      <c r="C230556" s="75"/>
    </row>
    <row r="230557" spans="2:3" x14ac:dyDescent="0.25">
      <c r="B230557" s="76"/>
      <c r="C230557" s="75"/>
    </row>
    <row r="230558" spans="2:3" x14ac:dyDescent="0.25">
      <c r="B230558" s="76"/>
      <c r="C230558" s="75"/>
    </row>
    <row r="230559" spans="2:3" x14ac:dyDescent="0.25">
      <c r="B230559" s="76"/>
      <c r="C230559" s="75"/>
    </row>
    <row r="230560" spans="2:3" x14ac:dyDescent="0.25">
      <c r="B230560" s="76"/>
      <c r="C230560" s="75"/>
    </row>
    <row r="230561" spans="2:3" x14ac:dyDescent="0.25">
      <c r="B230561" s="76"/>
      <c r="C230561" s="75"/>
    </row>
    <row r="230562" spans="2:3" x14ac:dyDescent="0.25">
      <c r="B230562" s="76"/>
      <c r="C230562" s="75"/>
    </row>
    <row r="230563" spans="2:3" x14ac:dyDescent="0.25">
      <c r="B230563" s="76"/>
      <c r="C230563" s="75"/>
    </row>
    <row r="230673" spans="2:3" x14ac:dyDescent="0.25">
      <c r="B230673" s="76"/>
      <c r="C230673" s="75"/>
    </row>
    <row r="230674" spans="2:3" x14ac:dyDescent="0.25">
      <c r="B230674" s="76"/>
      <c r="C230674" s="75"/>
    </row>
    <row r="230675" spans="2:3" x14ac:dyDescent="0.25">
      <c r="B230675" s="76"/>
      <c r="C230675" s="75"/>
    </row>
    <row r="230676" spans="2:3" x14ac:dyDescent="0.25">
      <c r="B230676" s="76"/>
      <c r="C230676" s="75"/>
    </row>
    <row r="230677" spans="2:3" x14ac:dyDescent="0.25">
      <c r="B230677" s="76"/>
      <c r="C230677" s="75"/>
    </row>
    <row r="230678" spans="2:3" x14ac:dyDescent="0.25">
      <c r="B230678" s="76"/>
      <c r="C230678" s="75"/>
    </row>
    <row r="230679" spans="2:3" x14ac:dyDescent="0.25">
      <c r="B230679" s="76"/>
      <c r="C230679" s="75"/>
    </row>
    <row r="230680" spans="2:3" x14ac:dyDescent="0.25">
      <c r="B230680" s="76"/>
      <c r="C230680" s="75"/>
    </row>
    <row r="230681" spans="2:3" x14ac:dyDescent="0.25">
      <c r="B230681" s="76"/>
      <c r="C230681" s="75"/>
    </row>
    <row r="230682" spans="2:3" x14ac:dyDescent="0.25">
      <c r="B230682" s="76"/>
      <c r="C230682" s="75"/>
    </row>
    <row r="230683" spans="2:3" x14ac:dyDescent="0.25">
      <c r="B230683" s="76"/>
      <c r="C230683" s="75"/>
    </row>
    <row r="230684" spans="2:3" x14ac:dyDescent="0.25">
      <c r="B230684" s="76"/>
      <c r="C230684" s="75"/>
    </row>
    <row r="230685" spans="2:3" x14ac:dyDescent="0.25">
      <c r="B230685" s="76"/>
      <c r="C230685" s="75"/>
    </row>
    <row r="230795" spans="2:3" x14ac:dyDescent="0.25">
      <c r="B230795" s="76"/>
      <c r="C230795" s="75"/>
    </row>
    <row r="230796" spans="2:3" x14ac:dyDescent="0.25">
      <c r="B230796" s="76"/>
      <c r="C230796" s="75"/>
    </row>
    <row r="230797" spans="2:3" x14ac:dyDescent="0.25">
      <c r="B230797" s="76"/>
      <c r="C230797" s="75"/>
    </row>
    <row r="230798" spans="2:3" x14ac:dyDescent="0.25">
      <c r="B230798" s="76"/>
      <c r="C230798" s="75"/>
    </row>
    <row r="230799" spans="2:3" x14ac:dyDescent="0.25">
      <c r="B230799" s="76"/>
      <c r="C230799" s="75"/>
    </row>
    <row r="230800" spans="2:3" x14ac:dyDescent="0.25">
      <c r="B230800" s="76"/>
      <c r="C230800" s="75"/>
    </row>
    <row r="230801" spans="2:3" x14ac:dyDescent="0.25">
      <c r="B230801" s="76"/>
      <c r="C230801" s="75"/>
    </row>
    <row r="230802" spans="2:3" x14ac:dyDescent="0.25">
      <c r="B230802" s="76"/>
      <c r="C230802" s="75"/>
    </row>
    <row r="230803" spans="2:3" x14ac:dyDescent="0.25">
      <c r="B230803" s="76"/>
      <c r="C230803" s="75"/>
    </row>
    <row r="230804" spans="2:3" x14ac:dyDescent="0.25">
      <c r="B230804" s="76"/>
      <c r="C230804" s="75"/>
    </row>
    <row r="230805" spans="2:3" x14ac:dyDescent="0.25">
      <c r="B230805" s="76"/>
      <c r="C230805" s="75"/>
    </row>
    <row r="230806" spans="2:3" x14ac:dyDescent="0.25">
      <c r="B230806" s="76"/>
      <c r="C230806" s="75"/>
    </row>
    <row r="230807" spans="2:3" x14ac:dyDescent="0.25">
      <c r="B230807" s="76"/>
      <c r="C230807" s="75"/>
    </row>
    <row r="230917" spans="2:3" x14ac:dyDescent="0.25">
      <c r="B230917" s="76"/>
      <c r="C230917" s="75"/>
    </row>
    <row r="230918" spans="2:3" x14ac:dyDescent="0.25">
      <c r="B230918" s="76"/>
      <c r="C230918" s="75"/>
    </row>
    <row r="230919" spans="2:3" x14ac:dyDescent="0.25">
      <c r="B230919" s="76"/>
      <c r="C230919" s="75"/>
    </row>
    <row r="230920" spans="2:3" x14ac:dyDescent="0.25">
      <c r="B230920" s="76"/>
      <c r="C230920" s="75"/>
    </row>
    <row r="230921" spans="2:3" x14ac:dyDescent="0.25">
      <c r="B230921" s="76"/>
      <c r="C230921" s="75"/>
    </row>
    <row r="230922" spans="2:3" x14ac:dyDescent="0.25">
      <c r="B230922" s="76"/>
      <c r="C230922" s="75"/>
    </row>
    <row r="230923" spans="2:3" x14ac:dyDescent="0.25">
      <c r="B230923" s="76"/>
      <c r="C230923" s="75"/>
    </row>
    <row r="230924" spans="2:3" x14ac:dyDescent="0.25">
      <c r="B230924" s="76"/>
      <c r="C230924" s="75"/>
    </row>
    <row r="230925" spans="2:3" x14ac:dyDescent="0.25">
      <c r="B230925" s="76"/>
      <c r="C230925" s="75"/>
    </row>
    <row r="230926" spans="2:3" x14ac:dyDescent="0.25">
      <c r="B230926" s="76"/>
      <c r="C230926" s="75"/>
    </row>
    <row r="230927" spans="2:3" x14ac:dyDescent="0.25">
      <c r="B230927" s="76"/>
      <c r="C230927" s="75"/>
    </row>
    <row r="230928" spans="2:3" x14ac:dyDescent="0.25">
      <c r="B230928" s="76"/>
      <c r="C230928" s="75"/>
    </row>
    <row r="230929" spans="2:3" x14ac:dyDescent="0.25">
      <c r="B230929" s="76"/>
      <c r="C230929" s="75"/>
    </row>
    <row r="231039" spans="2:3" x14ac:dyDescent="0.25">
      <c r="B231039" s="76"/>
      <c r="C231039" s="75"/>
    </row>
    <row r="231040" spans="2:3" x14ac:dyDescent="0.25">
      <c r="B231040" s="76"/>
      <c r="C231040" s="75"/>
    </row>
    <row r="231041" spans="2:3" x14ac:dyDescent="0.25">
      <c r="B231041" s="76"/>
      <c r="C231041" s="75"/>
    </row>
    <row r="231042" spans="2:3" x14ac:dyDescent="0.25">
      <c r="B231042" s="76"/>
      <c r="C231042" s="75"/>
    </row>
    <row r="231043" spans="2:3" x14ac:dyDescent="0.25">
      <c r="B231043" s="76"/>
      <c r="C231043" s="75"/>
    </row>
    <row r="231044" spans="2:3" x14ac:dyDescent="0.25">
      <c r="B231044" s="76"/>
      <c r="C231044" s="75"/>
    </row>
    <row r="231045" spans="2:3" x14ac:dyDescent="0.25">
      <c r="B231045" s="76"/>
      <c r="C231045" s="75"/>
    </row>
    <row r="231046" spans="2:3" x14ac:dyDescent="0.25">
      <c r="B231046" s="76"/>
      <c r="C231046" s="75"/>
    </row>
    <row r="231047" spans="2:3" x14ac:dyDescent="0.25">
      <c r="B231047" s="76"/>
      <c r="C231047" s="75"/>
    </row>
    <row r="231048" spans="2:3" x14ac:dyDescent="0.25">
      <c r="B231048" s="76"/>
      <c r="C231048" s="75"/>
    </row>
    <row r="231049" spans="2:3" x14ac:dyDescent="0.25">
      <c r="B231049" s="76"/>
      <c r="C231049" s="75"/>
    </row>
    <row r="231050" spans="2:3" x14ac:dyDescent="0.25">
      <c r="B231050" s="76"/>
      <c r="C231050" s="75"/>
    </row>
    <row r="231051" spans="2:3" x14ac:dyDescent="0.25">
      <c r="B231051" s="76"/>
      <c r="C231051" s="75"/>
    </row>
    <row r="231161" spans="2:3" x14ac:dyDescent="0.25">
      <c r="B231161" s="76"/>
      <c r="C231161" s="75"/>
    </row>
    <row r="231162" spans="2:3" x14ac:dyDescent="0.25">
      <c r="B231162" s="76"/>
      <c r="C231162" s="75"/>
    </row>
    <row r="231163" spans="2:3" x14ac:dyDescent="0.25">
      <c r="B231163" s="76"/>
      <c r="C231163" s="75"/>
    </row>
    <row r="231164" spans="2:3" x14ac:dyDescent="0.25">
      <c r="B231164" s="76"/>
      <c r="C231164" s="75"/>
    </row>
    <row r="231165" spans="2:3" x14ac:dyDescent="0.25">
      <c r="B231165" s="76"/>
      <c r="C231165" s="75"/>
    </row>
    <row r="231166" spans="2:3" x14ac:dyDescent="0.25">
      <c r="B231166" s="76"/>
      <c r="C231166" s="75"/>
    </row>
    <row r="231167" spans="2:3" x14ac:dyDescent="0.25">
      <c r="B231167" s="76"/>
      <c r="C231167" s="75"/>
    </row>
    <row r="231168" spans="2:3" x14ac:dyDescent="0.25">
      <c r="B231168" s="76"/>
      <c r="C231168" s="75"/>
    </row>
    <row r="231169" spans="2:3" x14ac:dyDescent="0.25">
      <c r="B231169" s="76"/>
      <c r="C231169" s="75"/>
    </row>
    <row r="231170" spans="2:3" x14ac:dyDescent="0.25">
      <c r="B231170" s="76"/>
      <c r="C231170" s="75"/>
    </row>
    <row r="231171" spans="2:3" x14ac:dyDescent="0.25">
      <c r="B231171" s="76"/>
      <c r="C231171" s="75"/>
    </row>
    <row r="231172" spans="2:3" x14ac:dyDescent="0.25">
      <c r="B231172" s="76"/>
      <c r="C231172" s="75"/>
    </row>
    <row r="231173" spans="2:3" x14ac:dyDescent="0.25">
      <c r="B231173" s="76"/>
      <c r="C231173" s="75"/>
    </row>
    <row r="231283" spans="2:3" x14ac:dyDescent="0.25">
      <c r="B231283" s="76"/>
      <c r="C231283" s="75"/>
    </row>
    <row r="231284" spans="2:3" x14ac:dyDescent="0.25">
      <c r="B231284" s="76"/>
      <c r="C231284" s="75"/>
    </row>
    <row r="231285" spans="2:3" x14ac:dyDescent="0.25">
      <c r="B231285" s="76"/>
      <c r="C231285" s="75"/>
    </row>
    <row r="231286" spans="2:3" x14ac:dyDescent="0.25">
      <c r="B231286" s="76"/>
      <c r="C231286" s="75"/>
    </row>
    <row r="231287" spans="2:3" x14ac:dyDescent="0.25">
      <c r="B231287" s="76"/>
      <c r="C231287" s="75"/>
    </row>
    <row r="231288" spans="2:3" x14ac:dyDescent="0.25">
      <c r="B231288" s="76"/>
      <c r="C231288" s="75"/>
    </row>
    <row r="231289" spans="2:3" x14ac:dyDescent="0.25">
      <c r="B231289" s="76"/>
      <c r="C231289" s="75"/>
    </row>
    <row r="231290" spans="2:3" x14ac:dyDescent="0.25">
      <c r="B231290" s="76"/>
      <c r="C231290" s="75"/>
    </row>
    <row r="231291" spans="2:3" x14ac:dyDescent="0.25">
      <c r="B231291" s="76"/>
      <c r="C231291" s="75"/>
    </row>
    <row r="231292" spans="2:3" x14ac:dyDescent="0.25">
      <c r="B231292" s="76"/>
      <c r="C231292" s="75"/>
    </row>
    <row r="231293" spans="2:3" x14ac:dyDescent="0.25">
      <c r="B231293" s="76"/>
      <c r="C231293" s="75"/>
    </row>
    <row r="231294" spans="2:3" x14ac:dyDescent="0.25">
      <c r="B231294" s="76"/>
      <c r="C231294" s="75"/>
    </row>
    <row r="231295" spans="2:3" x14ac:dyDescent="0.25">
      <c r="B231295" s="76"/>
      <c r="C231295" s="75"/>
    </row>
    <row r="231405" spans="2:3" x14ac:dyDescent="0.25">
      <c r="B231405" s="76"/>
      <c r="C231405" s="75"/>
    </row>
    <row r="231406" spans="2:3" x14ac:dyDescent="0.25">
      <c r="B231406" s="76"/>
      <c r="C231406" s="75"/>
    </row>
    <row r="231407" spans="2:3" x14ac:dyDescent="0.25">
      <c r="B231407" s="76"/>
      <c r="C231407" s="75"/>
    </row>
    <row r="231408" spans="2:3" x14ac:dyDescent="0.25">
      <c r="B231408" s="76"/>
      <c r="C231408" s="75"/>
    </row>
    <row r="231409" spans="2:3" x14ac:dyDescent="0.25">
      <c r="B231409" s="76"/>
      <c r="C231409" s="75"/>
    </row>
    <row r="231410" spans="2:3" x14ac:dyDescent="0.25">
      <c r="B231410" s="76"/>
      <c r="C231410" s="75"/>
    </row>
    <row r="231411" spans="2:3" x14ac:dyDescent="0.25">
      <c r="B231411" s="76"/>
      <c r="C231411" s="75"/>
    </row>
    <row r="231412" spans="2:3" x14ac:dyDescent="0.25">
      <c r="B231412" s="76"/>
      <c r="C231412" s="75"/>
    </row>
    <row r="231413" spans="2:3" x14ac:dyDescent="0.25">
      <c r="B231413" s="76"/>
      <c r="C231413" s="75"/>
    </row>
    <row r="231414" spans="2:3" x14ac:dyDescent="0.25">
      <c r="B231414" s="76"/>
      <c r="C231414" s="75"/>
    </row>
    <row r="231415" spans="2:3" x14ac:dyDescent="0.25">
      <c r="B231415" s="76"/>
      <c r="C231415" s="75"/>
    </row>
    <row r="231416" spans="2:3" x14ac:dyDescent="0.25">
      <c r="B231416" s="76"/>
      <c r="C231416" s="75"/>
    </row>
    <row r="231417" spans="2:3" x14ac:dyDescent="0.25">
      <c r="B231417" s="76"/>
      <c r="C231417" s="75"/>
    </row>
    <row r="231527" spans="2:3" x14ac:dyDescent="0.25">
      <c r="B231527" s="76"/>
      <c r="C231527" s="75"/>
    </row>
    <row r="231528" spans="2:3" x14ac:dyDescent="0.25">
      <c r="B231528" s="76"/>
      <c r="C231528" s="75"/>
    </row>
    <row r="231529" spans="2:3" x14ac:dyDescent="0.25">
      <c r="B231529" s="76"/>
      <c r="C231529" s="75"/>
    </row>
    <row r="231530" spans="2:3" x14ac:dyDescent="0.25">
      <c r="B231530" s="76"/>
      <c r="C231530" s="75"/>
    </row>
    <row r="231531" spans="2:3" x14ac:dyDescent="0.25">
      <c r="B231531" s="76"/>
      <c r="C231531" s="75"/>
    </row>
    <row r="231532" spans="2:3" x14ac:dyDescent="0.25">
      <c r="B231532" s="76"/>
      <c r="C231532" s="75"/>
    </row>
    <row r="231533" spans="2:3" x14ac:dyDescent="0.25">
      <c r="B231533" s="76"/>
      <c r="C231533" s="75"/>
    </row>
    <row r="231534" spans="2:3" x14ac:dyDescent="0.25">
      <c r="B231534" s="76"/>
      <c r="C231534" s="75"/>
    </row>
    <row r="231535" spans="2:3" x14ac:dyDescent="0.25">
      <c r="B231535" s="76"/>
      <c r="C231535" s="75"/>
    </row>
    <row r="231536" spans="2:3" x14ac:dyDescent="0.25">
      <c r="B231536" s="76"/>
      <c r="C231536" s="75"/>
    </row>
    <row r="231537" spans="2:3" x14ac:dyDescent="0.25">
      <c r="B231537" s="76"/>
      <c r="C231537" s="75"/>
    </row>
    <row r="231538" spans="2:3" x14ac:dyDescent="0.25">
      <c r="B231538" s="76"/>
      <c r="C231538" s="75"/>
    </row>
    <row r="231539" spans="2:3" x14ac:dyDescent="0.25">
      <c r="B231539" s="76"/>
      <c r="C231539" s="75"/>
    </row>
    <row r="231649" spans="2:3" x14ac:dyDescent="0.25">
      <c r="B231649" s="76"/>
      <c r="C231649" s="75"/>
    </row>
    <row r="231650" spans="2:3" x14ac:dyDescent="0.25">
      <c r="B231650" s="76"/>
      <c r="C231650" s="75"/>
    </row>
    <row r="231651" spans="2:3" x14ac:dyDescent="0.25">
      <c r="B231651" s="76"/>
      <c r="C231651" s="75"/>
    </row>
    <row r="231652" spans="2:3" x14ac:dyDescent="0.25">
      <c r="B231652" s="76"/>
      <c r="C231652" s="75"/>
    </row>
    <row r="231653" spans="2:3" x14ac:dyDescent="0.25">
      <c r="B231653" s="76"/>
      <c r="C231653" s="75"/>
    </row>
    <row r="231654" spans="2:3" x14ac:dyDescent="0.25">
      <c r="B231654" s="76"/>
      <c r="C231654" s="75"/>
    </row>
    <row r="231655" spans="2:3" x14ac:dyDescent="0.25">
      <c r="B231655" s="76"/>
      <c r="C231655" s="75"/>
    </row>
    <row r="231656" spans="2:3" x14ac:dyDescent="0.25">
      <c r="B231656" s="76"/>
      <c r="C231656" s="75"/>
    </row>
    <row r="231657" spans="2:3" x14ac:dyDescent="0.25">
      <c r="B231657" s="76"/>
      <c r="C231657" s="75"/>
    </row>
    <row r="231658" spans="2:3" x14ac:dyDescent="0.25">
      <c r="B231658" s="76"/>
      <c r="C231658" s="75"/>
    </row>
    <row r="231659" spans="2:3" x14ac:dyDescent="0.25">
      <c r="B231659" s="76"/>
      <c r="C231659" s="75"/>
    </row>
    <row r="231660" spans="2:3" x14ac:dyDescent="0.25">
      <c r="B231660" s="76"/>
      <c r="C231660" s="75"/>
    </row>
    <row r="231661" spans="2:3" x14ac:dyDescent="0.25">
      <c r="B231661" s="76"/>
      <c r="C231661" s="75"/>
    </row>
    <row r="231771" spans="2:3" x14ac:dyDescent="0.25">
      <c r="B231771" s="76"/>
      <c r="C231771" s="75"/>
    </row>
    <row r="231772" spans="2:3" x14ac:dyDescent="0.25">
      <c r="B231772" s="76"/>
      <c r="C231772" s="75"/>
    </row>
    <row r="231773" spans="2:3" x14ac:dyDescent="0.25">
      <c r="B231773" s="76"/>
      <c r="C231773" s="75"/>
    </row>
    <row r="231774" spans="2:3" x14ac:dyDescent="0.25">
      <c r="B231774" s="76"/>
      <c r="C231774" s="75"/>
    </row>
    <row r="231775" spans="2:3" x14ac:dyDescent="0.25">
      <c r="B231775" s="76"/>
      <c r="C231775" s="75"/>
    </row>
    <row r="231776" spans="2:3" x14ac:dyDescent="0.25">
      <c r="B231776" s="76"/>
      <c r="C231776" s="75"/>
    </row>
    <row r="231777" spans="2:3" x14ac:dyDescent="0.25">
      <c r="B231777" s="76"/>
      <c r="C231777" s="75"/>
    </row>
    <row r="231778" spans="2:3" x14ac:dyDescent="0.25">
      <c r="B231778" s="76"/>
      <c r="C231778" s="75"/>
    </row>
    <row r="231779" spans="2:3" x14ac:dyDescent="0.25">
      <c r="B231779" s="76"/>
      <c r="C231779" s="75"/>
    </row>
    <row r="231780" spans="2:3" x14ac:dyDescent="0.25">
      <c r="B231780" s="76"/>
      <c r="C231780" s="75"/>
    </row>
    <row r="231781" spans="2:3" x14ac:dyDescent="0.25">
      <c r="B231781" s="76"/>
      <c r="C231781" s="75"/>
    </row>
    <row r="231782" spans="2:3" x14ac:dyDescent="0.25">
      <c r="B231782" s="76"/>
      <c r="C231782" s="75"/>
    </row>
    <row r="231783" spans="2:3" x14ac:dyDescent="0.25">
      <c r="B231783" s="76"/>
      <c r="C231783" s="75"/>
    </row>
    <row r="231893" spans="2:3" x14ac:dyDescent="0.25">
      <c r="B231893" s="76"/>
      <c r="C231893" s="75"/>
    </row>
    <row r="231894" spans="2:3" x14ac:dyDescent="0.25">
      <c r="B231894" s="76"/>
      <c r="C231894" s="75"/>
    </row>
    <row r="231895" spans="2:3" x14ac:dyDescent="0.25">
      <c r="B231895" s="76"/>
      <c r="C231895" s="75"/>
    </row>
    <row r="231896" spans="2:3" x14ac:dyDescent="0.25">
      <c r="B231896" s="76"/>
      <c r="C231896" s="75"/>
    </row>
    <row r="231897" spans="2:3" x14ac:dyDescent="0.25">
      <c r="B231897" s="76"/>
      <c r="C231897" s="75"/>
    </row>
    <row r="231898" spans="2:3" x14ac:dyDescent="0.25">
      <c r="B231898" s="76"/>
      <c r="C231898" s="75"/>
    </row>
    <row r="231899" spans="2:3" x14ac:dyDescent="0.25">
      <c r="B231899" s="76"/>
      <c r="C231899" s="75"/>
    </row>
    <row r="231900" spans="2:3" x14ac:dyDescent="0.25">
      <c r="B231900" s="76"/>
      <c r="C231900" s="75"/>
    </row>
    <row r="231901" spans="2:3" x14ac:dyDescent="0.25">
      <c r="B231901" s="76"/>
      <c r="C231901" s="75"/>
    </row>
    <row r="231902" spans="2:3" x14ac:dyDescent="0.25">
      <c r="B231902" s="76"/>
      <c r="C231902" s="75"/>
    </row>
    <row r="231903" spans="2:3" x14ac:dyDescent="0.25">
      <c r="B231903" s="76"/>
      <c r="C231903" s="75"/>
    </row>
    <row r="231904" spans="2:3" x14ac:dyDescent="0.25">
      <c r="B231904" s="76"/>
      <c r="C231904" s="75"/>
    </row>
    <row r="231905" spans="2:3" x14ac:dyDescent="0.25">
      <c r="B231905" s="76"/>
      <c r="C231905" s="75"/>
    </row>
    <row r="232015" spans="2:3" x14ac:dyDescent="0.25">
      <c r="B232015" s="76"/>
      <c r="C232015" s="75"/>
    </row>
    <row r="232016" spans="2:3" x14ac:dyDescent="0.25">
      <c r="B232016" s="76"/>
      <c r="C232016" s="75"/>
    </row>
    <row r="232017" spans="2:3" x14ac:dyDescent="0.25">
      <c r="B232017" s="76"/>
      <c r="C232017" s="75"/>
    </row>
    <row r="232018" spans="2:3" x14ac:dyDescent="0.25">
      <c r="B232018" s="76"/>
      <c r="C232018" s="75"/>
    </row>
    <row r="232019" spans="2:3" x14ac:dyDescent="0.25">
      <c r="B232019" s="76"/>
      <c r="C232019" s="75"/>
    </row>
    <row r="232020" spans="2:3" x14ac:dyDescent="0.25">
      <c r="B232020" s="76"/>
      <c r="C232020" s="75"/>
    </row>
    <row r="232021" spans="2:3" x14ac:dyDescent="0.25">
      <c r="B232021" s="76"/>
      <c r="C232021" s="75"/>
    </row>
    <row r="232022" spans="2:3" x14ac:dyDescent="0.25">
      <c r="B232022" s="76"/>
      <c r="C232022" s="75"/>
    </row>
    <row r="232023" spans="2:3" x14ac:dyDescent="0.25">
      <c r="B232023" s="76"/>
      <c r="C232023" s="75"/>
    </row>
    <row r="232024" spans="2:3" x14ac:dyDescent="0.25">
      <c r="B232024" s="76"/>
      <c r="C232024" s="75"/>
    </row>
    <row r="232025" spans="2:3" x14ac:dyDescent="0.25">
      <c r="B232025" s="76"/>
      <c r="C232025" s="75"/>
    </row>
    <row r="232026" spans="2:3" x14ac:dyDescent="0.25">
      <c r="B232026" s="76"/>
      <c r="C232026" s="75"/>
    </row>
    <row r="232027" spans="2:3" x14ac:dyDescent="0.25">
      <c r="B232027" s="76"/>
      <c r="C232027" s="75"/>
    </row>
    <row r="232137" spans="2:3" x14ac:dyDescent="0.25">
      <c r="B232137" s="76"/>
      <c r="C232137" s="75"/>
    </row>
    <row r="232138" spans="2:3" x14ac:dyDescent="0.25">
      <c r="B232138" s="76"/>
      <c r="C232138" s="75"/>
    </row>
    <row r="232139" spans="2:3" x14ac:dyDescent="0.25">
      <c r="B232139" s="76"/>
      <c r="C232139" s="75"/>
    </row>
    <row r="232140" spans="2:3" x14ac:dyDescent="0.25">
      <c r="B232140" s="76"/>
      <c r="C232140" s="75"/>
    </row>
    <row r="232141" spans="2:3" x14ac:dyDescent="0.25">
      <c r="B232141" s="76"/>
      <c r="C232141" s="75"/>
    </row>
    <row r="232142" spans="2:3" x14ac:dyDescent="0.25">
      <c r="B232142" s="76"/>
      <c r="C232142" s="75"/>
    </row>
    <row r="232143" spans="2:3" x14ac:dyDescent="0.25">
      <c r="B232143" s="76"/>
      <c r="C232143" s="75"/>
    </row>
    <row r="232144" spans="2:3" x14ac:dyDescent="0.25">
      <c r="B232144" s="76"/>
      <c r="C232144" s="75"/>
    </row>
    <row r="232145" spans="2:3" x14ac:dyDescent="0.25">
      <c r="B232145" s="76"/>
      <c r="C232145" s="75"/>
    </row>
    <row r="232146" spans="2:3" x14ac:dyDescent="0.25">
      <c r="B232146" s="76"/>
      <c r="C232146" s="75"/>
    </row>
    <row r="232147" spans="2:3" x14ac:dyDescent="0.25">
      <c r="B232147" s="76"/>
      <c r="C232147" s="75"/>
    </row>
    <row r="232148" spans="2:3" x14ac:dyDescent="0.25">
      <c r="B232148" s="76"/>
      <c r="C232148" s="75"/>
    </row>
    <row r="232149" spans="2:3" x14ac:dyDescent="0.25">
      <c r="B232149" s="76"/>
      <c r="C232149" s="75"/>
    </row>
    <row r="232259" spans="2:3" x14ac:dyDescent="0.25">
      <c r="B232259" s="76"/>
      <c r="C232259" s="75"/>
    </row>
    <row r="232260" spans="2:3" x14ac:dyDescent="0.25">
      <c r="B232260" s="76"/>
      <c r="C232260" s="75"/>
    </row>
    <row r="232261" spans="2:3" x14ac:dyDescent="0.25">
      <c r="B232261" s="76"/>
      <c r="C232261" s="75"/>
    </row>
    <row r="232262" spans="2:3" x14ac:dyDescent="0.25">
      <c r="B232262" s="76"/>
      <c r="C232262" s="75"/>
    </row>
    <row r="232263" spans="2:3" x14ac:dyDescent="0.25">
      <c r="B232263" s="76"/>
      <c r="C232263" s="75"/>
    </row>
    <row r="232264" spans="2:3" x14ac:dyDescent="0.25">
      <c r="B232264" s="76"/>
      <c r="C232264" s="75"/>
    </row>
    <row r="232265" spans="2:3" x14ac:dyDescent="0.25">
      <c r="B232265" s="76"/>
      <c r="C232265" s="75"/>
    </row>
    <row r="232266" spans="2:3" x14ac:dyDescent="0.25">
      <c r="B232266" s="76"/>
      <c r="C232266" s="75"/>
    </row>
    <row r="232267" spans="2:3" x14ac:dyDescent="0.25">
      <c r="B232267" s="76"/>
      <c r="C232267" s="75"/>
    </row>
    <row r="232268" spans="2:3" x14ac:dyDescent="0.25">
      <c r="B232268" s="76"/>
      <c r="C232268" s="75"/>
    </row>
    <row r="232269" spans="2:3" x14ac:dyDescent="0.25">
      <c r="B232269" s="76"/>
      <c r="C232269" s="75"/>
    </row>
    <row r="232270" spans="2:3" x14ac:dyDescent="0.25">
      <c r="B232270" s="76"/>
      <c r="C232270" s="75"/>
    </row>
    <row r="232271" spans="2:3" x14ac:dyDescent="0.25">
      <c r="B232271" s="76"/>
      <c r="C232271" s="75"/>
    </row>
    <row r="232381" spans="2:3" x14ac:dyDescent="0.25">
      <c r="B232381" s="76"/>
      <c r="C232381" s="75"/>
    </row>
    <row r="232382" spans="2:3" x14ac:dyDescent="0.25">
      <c r="B232382" s="76"/>
      <c r="C232382" s="75"/>
    </row>
    <row r="232383" spans="2:3" x14ac:dyDescent="0.25">
      <c r="B232383" s="76"/>
      <c r="C232383" s="75"/>
    </row>
    <row r="232384" spans="2:3" x14ac:dyDescent="0.25">
      <c r="B232384" s="76"/>
      <c r="C232384" s="75"/>
    </row>
    <row r="232385" spans="2:3" x14ac:dyDescent="0.25">
      <c r="B232385" s="76"/>
      <c r="C232385" s="75"/>
    </row>
    <row r="232386" spans="2:3" x14ac:dyDescent="0.25">
      <c r="B232386" s="76"/>
      <c r="C232386" s="75"/>
    </row>
    <row r="232387" spans="2:3" x14ac:dyDescent="0.25">
      <c r="B232387" s="76"/>
      <c r="C232387" s="75"/>
    </row>
    <row r="232388" spans="2:3" x14ac:dyDescent="0.25">
      <c r="B232388" s="76"/>
      <c r="C232388" s="75"/>
    </row>
    <row r="232389" spans="2:3" x14ac:dyDescent="0.25">
      <c r="B232389" s="76"/>
      <c r="C232389" s="75"/>
    </row>
    <row r="232390" spans="2:3" x14ac:dyDescent="0.25">
      <c r="B232390" s="76"/>
      <c r="C232390" s="75"/>
    </row>
    <row r="232391" spans="2:3" x14ac:dyDescent="0.25">
      <c r="B232391" s="76"/>
      <c r="C232391" s="75"/>
    </row>
    <row r="232392" spans="2:3" x14ac:dyDescent="0.25">
      <c r="B232392" s="76"/>
      <c r="C232392" s="75"/>
    </row>
    <row r="232393" spans="2:3" x14ac:dyDescent="0.25">
      <c r="B232393" s="76"/>
      <c r="C232393" s="75"/>
    </row>
    <row r="232503" spans="2:3" x14ac:dyDescent="0.25">
      <c r="B232503" s="76"/>
      <c r="C232503" s="75"/>
    </row>
    <row r="232504" spans="2:3" x14ac:dyDescent="0.25">
      <c r="B232504" s="76"/>
      <c r="C232504" s="75"/>
    </row>
    <row r="232505" spans="2:3" x14ac:dyDescent="0.25">
      <c r="B232505" s="76"/>
      <c r="C232505" s="75"/>
    </row>
    <row r="232506" spans="2:3" x14ac:dyDescent="0.25">
      <c r="B232506" s="76"/>
      <c r="C232506" s="75"/>
    </row>
    <row r="232507" spans="2:3" x14ac:dyDescent="0.25">
      <c r="B232507" s="76"/>
      <c r="C232507" s="75"/>
    </row>
    <row r="232508" spans="2:3" x14ac:dyDescent="0.25">
      <c r="B232508" s="76"/>
      <c r="C232508" s="75"/>
    </row>
    <row r="232509" spans="2:3" x14ac:dyDescent="0.25">
      <c r="B232509" s="76"/>
      <c r="C232509" s="75"/>
    </row>
    <row r="232510" spans="2:3" x14ac:dyDescent="0.25">
      <c r="B232510" s="76"/>
      <c r="C232510" s="75"/>
    </row>
    <row r="232511" spans="2:3" x14ac:dyDescent="0.25">
      <c r="B232511" s="76"/>
      <c r="C232511" s="75"/>
    </row>
    <row r="232512" spans="2:3" x14ac:dyDescent="0.25">
      <c r="B232512" s="76"/>
      <c r="C232512" s="75"/>
    </row>
    <row r="232513" spans="2:3" x14ac:dyDescent="0.25">
      <c r="B232513" s="76"/>
      <c r="C232513" s="75"/>
    </row>
    <row r="232514" spans="2:3" x14ac:dyDescent="0.25">
      <c r="B232514" s="76"/>
      <c r="C232514" s="75"/>
    </row>
    <row r="232515" spans="2:3" x14ac:dyDescent="0.25">
      <c r="B232515" s="76"/>
      <c r="C232515" s="75"/>
    </row>
    <row r="232625" spans="2:3" x14ac:dyDescent="0.25">
      <c r="B232625" s="76"/>
      <c r="C232625" s="75"/>
    </row>
    <row r="232626" spans="2:3" x14ac:dyDescent="0.25">
      <c r="B232626" s="76"/>
      <c r="C232626" s="75"/>
    </row>
    <row r="232627" spans="2:3" x14ac:dyDescent="0.25">
      <c r="B232627" s="76"/>
      <c r="C232627" s="75"/>
    </row>
    <row r="232628" spans="2:3" x14ac:dyDescent="0.25">
      <c r="B232628" s="76"/>
      <c r="C232628" s="75"/>
    </row>
    <row r="232629" spans="2:3" x14ac:dyDescent="0.25">
      <c r="B232629" s="76"/>
      <c r="C232629" s="75"/>
    </row>
    <row r="232630" spans="2:3" x14ac:dyDescent="0.25">
      <c r="B232630" s="76"/>
      <c r="C232630" s="75"/>
    </row>
    <row r="232631" spans="2:3" x14ac:dyDescent="0.25">
      <c r="B232631" s="76"/>
      <c r="C232631" s="75"/>
    </row>
    <row r="232632" spans="2:3" x14ac:dyDescent="0.25">
      <c r="B232632" s="76"/>
      <c r="C232632" s="75"/>
    </row>
    <row r="232633" spans="2:3" x14ac:dyDescent="0.25">
      <c r="B232633" s="76"/>
      <c r="C232633" s="75"/>
    </row>
    <row r="232634" spans="2:3" x14ac:dyDescent="0.25">
      <c r="B232634" s="76"/>
      <c r="C232634" s="75"/>
    </row>
    <row r="232635" spans="2:3" x14ac:dyDescent="0.25">
      <c r="B232635" s="76"/>
      <c r="C232635" s="75"/>
    </row>
    <row r="232636" spans="2:3" x14ac:dyDescent="0.25">
      <c r="B232636" s="76"/>
      <c r="C232636" s="75"/>
    </row>
    <row r="232637" spans="2:3" x14ac:dyDescent="0.25">
      <c r="B232637" s="76"/>
      <c r="C232637" s="75"/>
    </row>
    <row r="232747" spans="2:3" x14ac:dyDescent="0.25">
      <c r="B232747" s="76"/>
      <c r="C232747" s="75"/>
    </row>
    <row r="232748" spans="2:3" x14ac:dyDescent="0.25">
      <c r="B232748" s="76"/>
      <c r="C232748" s="75"/>
    </row>
    <row r="232749" spans="2:3" x14ac:dyDescent="0.25">
      <c r="B232749" s="76"/>
      <c r="C232749" s="75"/>
    </row>
    <row r="232750" spans="2:3" x14ac:dyDescent="0.25">
      <c r="B232750" s="76"/>
      <c r="C232750" s="75"/>
    </row>
    <row r="232751" spans="2:3" x14ac:dyDescent="0.25">
      <c r="B232751" s="76"/>
      <c r="C232751" s="75"/>
    </row>
    <row r="232752" spans="2:3" x14ac:dyDescent="0.25">
      <c r="B232752" s="76"/>
      <c r="C232752" s="75"/>
    </row>
    <row r="232753" spans="2:3" x14ac:dyDescent="0.25">
      <c r="B232753" s="76"/>
      <c r="C232753" s="75"/>
    </row>
    <row r="232754" spans="2:3" x14ac:dyDescent="0.25">
      <c r="B232754" s="76"/>
      <c r="C232754" s="75"/>
    </row>
    <row r="232755" spans="2:3" x14ac:dyDescent="0.25">
      <c r="B232755" s="76"/>
      <c r="C232755" s="75"/>
    </row>
    <row r="232756" spans="2:3" x14ac:dyDescent="0.25">
      <c r="B232756" s="76"/>
      <c r="C232756" s="75"/>
    </row>
    <row r="232757" spans="2:3" x14ac:dyDescent="0.25">
      <c r="B232757" s="76"/>
      <c r="C232757" s="75"/>
    </row>
    <row r="232758" spans="2:3" x14ac:dyDescent="0.25">
      <c r="B232758" s="76"/>
      <c r="C232758" s="75"/>
    </row>
    <row r="232759" spans="2:3" x14ac:dyDescent="0.25">
      <c r="B232759" s="76"/>
      <c r="C232759" s="75"/>
    </row>
    <row r="232869" spans="2:3" x14ac:dyDescent="0.25">
      <c r="B232869" s="76"/>
      <c r="C232869" s="75"/>
    </row>
    <row r="232870" spans="2:3" x14ac:dyDescent="0.25">
      <c r="B232870" s="76"/>
      <c r="C232870" s="75"/>
    </row>
    <row r="232871" spans="2:3" x14ac:dyDescent="0.25">
      <c r="B232871" s="76"/>
      <c r="C232871" s="75"/>
    </row>
    <row r="232872" spans="2:3" x14ac:dyDescent="0.25">
      <c r="B232872" s="76"/>
      <c r="C232872" s="75"/>
    </row>
    <row r="232873" spans="2:3" x14ac:dyDescent="0.25">
      <c r="B232873" s="76"/>
      <c r="C232873" s="75"/>
    </row>
    <row r="232874" spans="2:3" x14ac:dyDescent="0.25">
      <c r="B232874" s="76"/>
      <c r="C232874" s="75"/>
    </row>
    <row r="232875" spans="2:3" x14ac:dyDescent="0.25">
      <c r="B232875" s="76"/>
      <c r="C232875" s="75"/>
    </row>
    <row r="232876" spans="2:3" x14ac:dyDescent="0.25">
      <c r="B232876" s="76"/>
      <c r="C232876" s="75"/>
    </row>
    <row r="232877" spans="2:3" x14ac:dyDescent="0.25">
      <c r="B232877" s="76"/>
      <c r="C232877" s="75"/>
    </row>
    <row r="232878" spans="2:3" x14ac:dyDescent="0.25">
      <c r="B232878" s="76"/>
      <c r="C232878" s="75"/>
    </row>
    <row r="232879" spans="2:3" x14ac:dyDescent="0.25">
      <c r="B232879" s="76"/>
      <c r="C232879" s="75"/>
    </row>
    <row r="232880" spans="2:3" x14ac:dyDescent="0.25">
      <c r="B232880" s="76"/>
      <c r="C232880" s="75"/>
    </row>
    <row r="232881" spans="2:3" x14ac:dyDescent="0.25">
      <c r="B232881" s="76"/>
      <c r="C232881" s="75"/>
    </row>
    <row r="232991" spans="2:3" x14ac:dyDescent="0.25">
      <c r="B232991" s="76"/>
      <c r="C232991" s="75"/>
    </row>
    <row r="232992" spans="2:3" x14ac:dyDescent="0.25">
      <c r="B232992" s="76"/>
      <c r="C232992" s="75"/>
    </row>
    <row r="232993" spans="2:3" x14ac:dyDescent="0.25">
      <c r="B232993" s="76"/>
      <c r="C232993" s="75"/>
    </row>
    <row r="232994" spans="2:3" x14ac:dyDescent="0.25">
      <c r="B232994" s="76"/>
      <c r="C232994" s="75"/>
    </row>
    <row r="232995" spans="2:3" x14ac:dyDescent="0.25">
      <c r="B232995" s="76"/>
      <c r="C232995" s="75"/>
    </row>
    <row r="232996" spans="2:3" x14ac:dyDescent="0.25">
      <c r="B232996" s="76"/>
      <c r="C232996" s="75"/>
    </row>
    <row r="232997" spans="2:3" x14ac:dyDescent="0.25">
      <c r="B232997" s="76"/>
      <c r="C232997" s="75"/>
    </row>
    <row r="232998" spans="2:3" x14ac:dyDescent="0.25">
      <c r="B232998" s="76"/>
      <c r="C232998" s="75"/>
    </row>
    <row r="232999" spans="2:3" x14ac:dyDescent="0.25">
      <c r="B232999" s="76"/>
      <c r="C232999" s="75"/>
    </row>
    <row r="233000" spans="2:3" x14ac:dyDescent="0.25">
      <c r="B233000" s="76"/>
      <c r="C233000" s="75"/>
    </row>
    <row r="233001" spans="2:3" x14ac:dyDescent="0.25">
      <c r="B233001" s="76"/>
      <c r="C233001" s="75"/>
    </row>
    <row r="233002" spans="2:3" x14ac:dyDescent="0.25">
      <c r="B233002" s="76"/>
      <c r="C233002" s="75"/>
    </row>
    <row r="233003" spans="2:3" x14ac:dyDescent="0.25">
      <c r="B233003" s="76"/>
      <c r="C233003" s="75"/>
    </row>
    <row r="233113" spans="2:3" x14ac:dyDescent="0.25">
      <c r="B233113" s="76"/>
      <c r="C233113" s="75"/>
    </row>
    <row r="233114" spans="2:3" x14ac:dyDescent="0.25">
      <c r="B233114" s="76"/>
      <c r="C233114" s="75"/>
    </row>
    <row r="233115" spans="2:3" x14ac:dyDescent="0.25">
      <c r="B233115" s="76"/>
      <c r="C233115" s="75"/>
    </row>
    <row r="233116" spans="2:3" x14ac:dyDescent="0.25">
      <c r="B233116" s="76"/>
      <c r="C233116" s="75"/>
    </row>
    <row r="233117" spans="2:3" x14ac:dyDescent="0.25">
      <c r="B233117" s="76"/>
      <c r="C233117" s="75"/>
    </row>
    <row r="233118" spans="2:3" x14ac:dyDescent="0.25">
      <c r="B233118" s="76"/>
      <c r="C233118" s="75"/>
    </row>
    <row r="233119" spans="2:3" x14ac:dyDescent="0.25">
      <c r="B233119" s="76"/>
      <c r="C233119" s="75"/>
    </row>
    <row r="233120" spans="2:3" x14ac:dyDescent="0.25">
      <c r="B233120" s="76"/>
      <c r="C233120" s="75"/>
    </row>
    <row r="233121" spans="2:3" x14ac:dyDescent="0.25">
      <c r="B233121" s="76"/>
      <c r="C233121" s="75"/>
    </row>
    <row r="233122" spans="2:3" x14ac:dyDescent="0.25">
      <c r="B233122" s="76"/>
      <c r="C233122" s="75"/>
    </row>
    <row r="233123" spans="2:3" x14ac:dyDescent="0.25">
      <c r="B233123" s="76"/>
      <c r="C233123" s="75"/>
    </row>
    <row r="233124" spans="2:3" x14ac:dyDescent="0.25">
      <c r="B233124" s="76"/>
      <c r="C233124" s="75"/>
    </row>
    <row r="233125" spans="2:3" x14ac:dyDescent="0.25">
      <c r="B233125" s="76"/>
      <c r="C233125" s="75"/>
    </row>
    <row r="233235" spans="2:3" x14ac:dyDescent="0.25">
      <c r="B233235" s="76"/>
      <c r="C233235" s="75"/>
    </row>
    <row r="233236" spans="2:3" x14ac:dyDescent="0.25">
      <c r="B233236" s="76"/>
      <c r="C233236" s="75"/>
    </row>
    <row r="233237" spans="2:3" x14ac:dyDescent="0.25">
      <c r="B233237" s="76"/>
      <c r="C233237" s="75"/>
    </row>
    <row r="233238" spans="2:3" x14ac:dyDescent="0.25">
      <c r="B233238" s="76"/>
      <c r="C233238" s="75"/>
    </row>
    <row r="233239" spans="2:3" x14ac:dyDescent="0.25">
      <c r="B233239" s="76"/>
      <c r="C233239" s="75"/>
    </row>
    <row r="233240" spans="2:3" x14ac:dyDescent="0.25">
      <c r="B233240" s="76"/>
      <c r="C233240" s="75"/>
    </row>
    <row r="233241" spans="2:3" x14ac:dyDescent="0.25">
      <c r="B233241" s="76"/>
      <c r="C233241" s="75"/>
    </row>
    <row r="233242" spans="2:3" x14ac:dyDescent="0.25">
      <c r="B233242" s="76"/>
      <c r="C233242" s="75"/>
    </row>
    <row r="233243" spans="2:3" x14ac:dyDescent="0.25">
      <c r="B233243" s="76"/>
      <c r="C233243" s="75"/>
    </row>
    <row r="233244" spans="2:3" x14ac:dyDescent="0.25">
      <c r="B233244" s="76"/>
      <c r="C233244" s="75"/>
    </row>
    <row r="233245" spans="2:3" x14ac:dyDescent="0.25">
      <c r="B233245" s="76"/>
      <c r="C233245" s="75"/>
    </row>
    <row r="233246" spans="2:3" x14ac:dyDescent="0.25">
      <c r="B233246" s="76"/>
      <c r="C233246" s="75"/>
    </row>
    <row r="233247" spans="2:3" x14ac:dyDescent="0.25">
      <c r="B233247" s="76"/>
      <c r="C233247" s="75"/>
    </row>
    <row r="233357" spans="2:3" x14ac:dyDescent="0.25">
      <c r="B233357" s="76"/>
      <c r="C233357" s="75"/>
    </row>
    <row r="233358" spans="2:3" x14ac:dyDescent="0.25">
      <c r="B233358" s="76"/>
      <c r="C233358" s="75"/>
    </row>
    <row r="233359" spans="2:3" x14ac:dyDescent="0.25">
      <c r="B233359" s="76"/>
      <c r="C233359" s="75"/>
    </row>
    <row r="233360" spans="2:3" x14ac:dyDescent="0.25">
      <c r="B233360" s="76"/>
      <c r="C233360" s="75"/>
    </row>
    <row r="233361" spans="2:3" x14ac:dyDescent="0.25">
      <c r="B233361" s="76"/>
      <c r="C233361" s="75"/>
    </row>
    <row r="233362" spans="2:3" x14ac:dyDescent="0.25">
      <c r="B233362" s="76"/>
      <c r="C233362" s="75"/>
    </row>
    <row r="233363" spans="2:3" x14ac:dyDescent="0.25">
      <c r="B233363" s="76"/>
      <c r="C233363" s="75"/>
    </row>
    <row r="233364" spans="2:3" x14ac:dyDescent="0.25">
      <c r="B233364" s="76"/>
      <c r="C233364" s="75"/>
    </row>
    <row r="233365" spans="2:3" x14ac:dyDescent="0.25">
      <c r="B233365" s="76"/>
      <c r="C233365" s="75"/>
    </row>
    <row r="233366" spans="2:3" x14ac:dyDescent="0.25">
      <c r="B233366" s="76"/>
      <c r="C233366" s="75"/>
    </row>
    <row r="233367" spans="2:3" x14ac:dyDescent="0.25">
      <c r="B233367" s="76"/>
      <c r="C233367" s="75"/>
    </row>
    <row r="233368" spans="2:3" x14ac:dyDescent="0.25">
      <c r="B233368" s="76"/>
      <c r="C233368" s="75"/>
    </row>
    <row r="233369" spans="2:3" x14ac:dyDescent="0.25">
      <c r="B233369" s="76"/>
      <c r="C233369" s="75"/>
    </row>
    <row r="233479" spans="2:3" x14ac:dyDescent="0.25">
      <c r="B233479" s="76"/>
      <c r="C233479" s="75"/>
    </row>
    <row r="233480" spans="2:3" x14ac:dyDescent="0.25">
      <c r="B233480" s="76"/>
      <c r="C233480" s="75"/>
    </row>
    <row r="233481" spans="2:3" x14ac:dyDescent="0.25">
      <c r="B233481" s="76"/>
      <c r="C233481" s="75"/>
    </row>
    <row r="233482" spans="2:3" x14ac:dyDescent="0.25">
      <c r="B233482" s="76"/>
      <c r="C233482" s="75"/>
    </row>
    <row r="233483" spans="2:3" x14ac:dyDescent="0.25">
      <c r="B233483" s="76"/>
      <c r="C233483" s="75"/>
    </row>
    <row r="233484" spans="2:3" x14ac:dyDescent="0.25">
      <c r="B233484" s="76"/>
      <c r="C233484" s="75"/>
    </row>
    <row r="233485" spans="2:3" x14ac:dyDescent="0.25">
      <c r="B233485" s="76"/>
      <c r="C233485" s="75"/>
    </row>
    <row r="233486" spans="2:3" x14ac:dyDescent="0.25">
      <c r="B233486" s="76"/>
      <c r="C233486" s="75"/>
    </row>
    <row r="233487" spans="2:3" x14ac:dyDescent="0.25">
      <c r="B233487" s="76"/>
      <c r="C233487" s="75"/>
    </row>
    <row r="233488" spans="2:3" x14ac:dyDescent="0.25">
      <c r="B233488" s="76"/>
      <c r="C233488" s="75"/>
    </row>
    <row r="233489" spans="2:3" x14ac:dyDescent="0.25">
      <c r="B233489" s="76"/>
      <c r="C233489" s="75"/>
    </row>
    <row r="233490" spans="2:3" x14ac:dyDescent="0.25">
      <c r="B233490" s="76"/>
      <c r="C233490" s="75"/>
    </row>
    <row r="233491" spans="2:3" x14ac:dyDescent="0.25">
      <c r="B233491" s="76"/>
      <c r="C233491" s="75"/>
    </row>
    <row r="233601" spans="2:3" x14ac:dyDescent="0.25">
      <c r="B233601" s="76"/>
      <c r="C233601" s="75"/>
    </row>
    <row r="233602" spans="2:3" x14ac:dyDescent="0.25">
      <c r="B233602" s="76"/>
      <c r="C233602" s="75"/>
    </row>
    <row r="233603" spans="2:3" x14ac:dyDescent="0.25">
      <c r="B233603" s="76"/>
      <c r="C233603" s="75"/>
    </row>
    <row r="233604" spans="2:3" x14ac:dyDescent="0.25">
      <c r="B233604" s="76"/>
      <c r="C233604" s="75"/>
    </row>
    <row r="233605" spans="2:3" x14ac:dyDescent="0.25">
      <c r="B233605" s="76"/>
      <c r="C233605" s="75"/>
    </row>
    <row r="233606" spans="2:3" x14ac:dyDescent="0.25">
      <c r="B233606" s="76"/>
      <c r="C233606" s="75"/>
    </row>
    <row r="233607" spans="2:3" x14ac:dyDescent="0.25">
      <c r="B233607" s="76"/>
      <c r="C233607" s="75"/>
    </row>
    <row r="233608" spans="2:3" x14ac:dyDescent="0.25">
      <c r="B233608" s="76"/>
      <c r="C233608" s="75"/>
    </row>
    <row r="233609" spans="2:3" x14ac:dyDescent="0.25">
      <c r="B233609" s="76"/>
      <c r="C233609" s="75"/>
    </row>
    <row r="233610" spans="2:3" x14ac:dyDescent="0.25">
      <c r="B233610" s="76"/>
      <c r="C233610" s="75"/>
    </row>
    <row r="233611" spans="2:3" x14ac:dyDescent="0.25">
      <c r="B233611" s="76"/>
      <c r="C233611" s="75"/>
    </row>
    <row r="233612" spans="2:3" x14ac:dyDescent="0.25">
      <c r="B233612" s="76"/>
      <c r="C233612" s="75"/>
    </row>
    <row r="233613" spans="2:3" x14ac:dyDescent="0.25">
      <c r="B233613" s="76"/>
      <c r="C233613" s="75"/>
    </row>
    <row r="233723" spans="2:3" x14ac:dyDescent="0.25">
      <c r="B233723" s="76"/>
      <c r="C233723" s="75"/>
    </row>
    <row r="233724" spans="2:3" x14ac:dyDescent="0.25">
      <c r="B233724" s="76"/>
      <c r="C233724" s="75"/>
    </row>
    <row r="233725" spans="2:3" x14ac:dyDescent="0.25">
      <c r="B233725" s="76"/>
      <c r="C233725" s="75"/>
    </row>
    <row r="233726" spans="2:3" x14ac:dyDescent="0.25">
      <c r="B233726" s="76"/>
      <c r="C233726" s="75"/>
    </row>
    <row r="233727" spans="2:3" x14ac:dyDescent="0.25">
      <c r="B233727" s="76"/>
      <c r="C233727" s="75"/>
    </row>
    <row r="233728" spans="2:3" x14ac:dyDescent="0.25">
      <c r="B233728" s="76"/>
      <c r="C233728" s="75"/>
    </row>
    <row r="233729" spans="2:3" x14ac:dyDescent="0.25">
      <c r="B233729" s="76"/>
      <c r="C233729" s="75"/>
    </row>
    <row r="233730" spans="2:3" x14ac:dyDescent="0.25">
      <c r="B233730" s="76"/>
      <c r="C233730" s="75"/>
    </row>
    <row r="233731" spans="2:3" x14ac:dyDescent="0.25">
      <c r="B233731" s="76"/>
      <c r="C233731" s="75"/>
    </row>
    <row r="233732" spans="2:3" x14ac:dyDescent="0.25">
      <c r="B233732" s="76"/>
      <c r="C233732" s="75"/>
    </row>
    <row r="233733" spans="2:3" x14ac:dyDescent="0.25">
      <c r="B233733" s="76"/>
      <c r="C233733" s="75"/>
    </row>
    <row r="233734" spans="2:3" x14ac:dyDescent="0.25">
      <c r="B233734" s="76"/>
      <c r="C233734" s="75"/>
    </row>
    <row r="233735" spans="2:3" x14ac:dyDescent="0.25">
      <c r="B233735" s="76"/>
      <c r="C233735" s="75"/>
    </row>
    <row r="233845" spans="2:3" x14ac:dyDescent="0.25">
      <c r="B233845" s="76"/>
      <c r="C233845" s="75"/>
    </row>
    <row r="233846" spans="2:3" x14ac:dyDescent="0.25">
      <c r="B233846" s="76"/>
      <c r="C233846" s="75"/>
    </row>
    <row r="233847" spans="2:3" x14ac:dyDescent="0.25">
      <c r="B233847" s="76"/>
      <c r="C233847" s="75"/>
    </row>
    <row r="233848" spans="2:3" x14ac:dyDescent="0.25">
      <c r="B233848" s="76"/>
      <c r="C233848" s="75"/>
    </row>
    <row r="233849" spans="2:3" x14ac:dyDescent="0.25">
      <c r="B233849" s="76"/>
      <c r="C233849" s="75"/>
    </row>
    <row r="233850" spans="2:3" x14ac:dyDescent="0.25">
      <c r="B233850" s="76"/>
      <c r="C233850" s="75"/>
    </row>
    <row r="233851" spans="2:3" x14ac:dyDescent="0.25">
      <c r="B233851" s="76"/>
      <c r="C233851" s="75"/>
    </row>
    <row r="233852" spans="2:3" x14ac:dyDescent="0.25">
      <c r="B233852" s="76"/>
      <c r="C233852" s="75"/>
    </row>
    <row r="233853" spans="2:3" x14ac:dyDescent="0.25">
      <c r="B233853" s="76"/>
      <c r="C233853" s="75"/>
    </row>
    <row r="233854" spans="2:3" x14ac:dyDescent="0.25">
      <c r="B233854" s="76"/>
      <c r="C233854" s="75"/>
    </row>
    <row r="233855" spans="2:3" x14ac:dyDescent="0.25">
      <c r="B233855" s="76"/>
      <c r="C233855" s="75"/>
    </row>
    <row r="233856" spans="2:3" x14ac:dyDescent="0.25">
      <c r="B233856" s="76"/>
      <c r="C233856" s="75"/>
    </row>
    <row r="233857" spans="2:3" x14ac:dyDescent="0.25">
      <c r="B233857" s="76"/>
      <c r="C233857" s="75"/>
    </row>
    <row r="233967" spans="2:3" x14ac:dyDescent="0.25">
      <c r="B233967" s="76"/>
      <c r="C233967" s="75"/>
    </row>
    <row r="233968" spans="2:3" x14ac:dyDescent="0.25">
      <c r="B233968" s="76"/>
      <c r="C233968" s="75"/>
    </row>
    <row r="233969" spans="2:3" x14ac:dyDescent="0.25">
      <c r="B233969" s="76"/>
      <c r="C233969" s="75"/>
    </row>
    <row r="233970" spans="2:3" x14ac:dyDescent="0.25">
      <c r="B233970" s="76"/>
      <c r="C233970" s="75"/>
    </row>
    <row r="233971" spans="2:3" x14ac:dyDescent="0.25">
      <c r="B233971" s="76"/>
      <c r="C233971" s="75"/>
    </row>
    <row r="233972" spans="2:3" x14ac:dyDescent="0.25">
      <c r="B233972" s="76"/>
      <c r="C233972" s="75"/>
    </row>
    <row r="233973" spans="2:3" x14ac:dyDescent="0.25">
      <c r="B233973" s="76"/>
      <c r="C233973" s="75"/>
    </row>
    <row r="233974" spans="2:3" x14ac:dyDescent="0.25">
      <c r="B233974" s="76"/>
      <c r="C233974" s="75"/>
    </row>
    <row r="233975" spans="2:3" x14ac:dyDescent="0.25">
      <c r="B233975" s="76"/>
      <c r="C233975" s="75"/>
    </row>
    <row r="233976" spans="2:3" x14ac:dyDescent="0.25">
      <c r="B233976" s="76"/>
      <c r="C233976" s="75"/>
    </row>
    <row r="233977" spans="2:3" x14ac:dyDescent="0.25">
      <c r="B233977" s="76"/>
      <c r="C233977" s="75"/>
    </row>
    <row r="233978" spans="2:3" x14ac:dyDescent="0.25">
      <c r="B233978" s="76"/>
      <c r="C233978" s="75"/>
    </row>
    <row r="233979" spans="2:3" x14ac:dyDescent="0.25">
      <c r="B233979" s="76"/>
      <c r="C233979" s="75"/>
    </row>
    <row r="234089" spans="2:3" x14ac:dyDescent="0.25">
      <c r="B234089" s="76"/>
      <c r="C234089" s="75"/>
    </row>
    <row r="234090" spans="2:3" x14ac:dyDescent="0.25">
      <c r="B234090" s="76"/>
      <c r="C234090" s="75"/>
    </row>
    <row r="234091" spans="2:3" x14ac:dyDescent="0.25">
      <c r="B234091" s="76"/>
      <c r="C234091" s="75"/>
    </row>
    <row r="234092" spans="2:3" x14ac:dyDescent="0.25">
      <c r="B234092" s="76"/>
      <c r="C234092" s="75"/>
    </row>
    <row r="234093" spans="2:3" x14ac:dyDescent="0.25">
      <c r="B234093" s="76"/>
      <c r="C234093" s="75"/>
    </row>
    <row r="234094" spans="2:3" x14ac:dyDescent="0.25">
      <c r="B234094" s="76"/>
      <c r="C234094" s="75"/>
    </row>
    <row r="234095" spans="2:3" x14ac:dyDescent="0.25">
      <c r="B234095" s="76"/>
      <c r="C234095" s="75"/>
    </row>
    <row r="234096" spans="2:3" x14ac:dyDescent="0.25">
      <c r="B234096" s="76"/>
      <c r="C234096" s="75"/>
    </row>
    <row r="234097" spans="2:3" x14ac:dyDescent="0.25">
      <c r="B234097" s="76"/>
      <c r="C234097" s="75"/>
    </row>
    <row r="234098" spans="2:3" x14ac:dyDescent="0.25">
      <c r="B234098" s="76"/>
      <c r="C234098" s="75"/>
    </row>
    <row r="234099" spans="2:3" x14ac:dyDescent="0.25">
      <c r="B234099" s="76"/>
      <c r="C234099" s="75"/>
    </row>
    <row r="234100" spans="2:3" x14ac:dyDescent="0.25">
      <c r="B234100" s="76"/>
      <c r="C234100" s="75"/>
    </row>
    <row r="234101" spans="2:3" x14ac:dyDescent="0.25">
      <c r="B234101" s="76"/>
      <c r="C234101" s="75"/>
    </row>
    <row r="234211" spans="2:3" x14ac:dyDescent="0.25">
      <c r="B234211" s="76"/>
      <c r="C234211" s="75"/>
    </row>
    <row r="234212" spans="2:3" x14ac:dyDescent="0.25">
      <c r="B234212" s="76"/>
      <c r="C234212" s="75"/>
    </row>
    <row r="234213" spans="2:3" x14ac:dyDescent="0.25">
      <c r="B234213" s="76"/>
      <c r="C234213" s="75"/>
    </row>
    <row r="234214" spans="2:3" x14ac:dyDescent="0.25">
      <c r="B234214" s="76"/>
      <c r="C234214" s="75"/>
    </row>
    <row r="234215" spans="2:3" x14ac:dyDescent="0.25">
      <c r="B234215" s="76"/>
      <c r="C234215" s="75"/>
    </row>
    <row r="234216" spans="2:3" x14ac:dyDescent="0.25">
      <c r="B234216" s="76"/>
      <c r="C234216" s="75"/>
    </row>
    <row r="234217" spans="2:3" x14ac:dyDescent="0.25">
      <c r="B234217" s="76"/>
      <c r="C234217" s="75"/>
    </row>
    <row r="234218" spans="2:3" x14ac:dyDescent="0.25">
      <c r="B234218" s="76"/>
      <c r="C234218" s="75"/>
    </row>
    <row r="234219" spans="2:3" x14ac:dyDescent="0.25">
      <c r="B234219" s="76"/>
      <c r="C234219" s="75"/>
    </row>
    <row r="234220" spans="2:3" x14ac:dyDescent="0.25">
      <c r="B234220" s="76"/>
      <c r="C234220" s="75"/>
    </row>
    <row r="234221" spans="2:3" x14ac:dyDescent="0.25">
      <c r="B234221" s="76"/>
      <c r="C234221" s="75"/>
    </row>
    <row r="234222" spans="2:3" x14ac:dyDescent="0.25">
      <c r="B234222" s="76"/>
      <c r="C234222" s="75"/>
    </row>
    <row r="234223" spans="2:3" x14ac:dyDescent="0.25">
      <c r="B234223" s="76"/>
      <c r="C234223" s="75"/>
    </row>
    <row r="234333" spans="2:3" x14ac:dyDescent="0.25">
      <c r="B234333" s="76"/>
      <c r="C234333" s="75"/>
    </row>
    <row r="234334" spans="2:3" x14ac:dyDescent="0.25">
      <c r="B234334" s="76"/>
      <c r="C234334" s="75"/>
    </row>
    <row r="234335" spans="2:3" x14ac:dyDescent="0.25">
      <c r="B234335" s="76"/>
      <c r="C234335" s="75"/>
    </row>
    <row r="234336" spans="2:3" x14ac:dyDescent="0.25">
      <c r="B234336" s="76"/>
      <c r="C234336" s="75"/>
    </row>
    <row r="234337" spans="2:3" x14ac:dyDescent="0.25">
      <c r="B234337" s="76"/>
      <c r="C234337" s="75"/>
    </row>
    <row r="234338" spans="2:3" x14ac:dyDescent="0.25">
      <c r="B234338" s="76"/>
      <c r="C234338" s="75"/>
    </row>
    <row r="234339" spans="2:3" x14ac:dyDescent="0.25">
      <c r="B234339" s="76"/>
      <c r="C234339" s="75"/>
    </row>
    <row r="234340" spans="2:3" x14ac:dyDescent="0.25">
      <c r="B234340" s="76"/>
      <c r="C234340" s="75"/>
    </row>
    <row r="234341" spans="2:3" x14ac:dyDescent="0.25">
      <c r="B234341" s="76"/>
      <c r="C234341" s="75"/>
    </row>
    <row r="234342" spans="2:3" x14ac:dyDescent="0.25">
      <c r="B234342" s="76"/>
      <c r="C234342" s="75"/>
    </row>
    <row r="234343" spans="2:3" x14ac:dyDescent="0.25">
      <c r="B234343" s="76"/>
      <c r="C234343" s="75"/>
    </row>
    <row r="234344" spans="2:3" x14ac:dyDescent="0.25">
      <c r="B234344" s="76"/>
      <c r="C234344" s="75"/>
    </row>
    <row r="234345" spans="2:3" x14ac:dyDescent="0.25">
      <c r="B234345" s="76"/>
      <c r="C234345" s="75"/>
    </row>
    <row r="234455" spans="2:3" x14ac:dyDescent="0.25">
      <c r="B234455" s="76"/>
      <c r="C234455" s="75"/>
    </row>
    <row r="234456" spans="2:3" x14ac:dyDescent="0.25">
      <c r="B234456" s="76"/>
      <c r="C234456" s="75"/>
    </row>
    <row r="234457" spans="2:3" x14ac:dyDescent="0.25">
      <c r="B234457" s="76"/>
      <c r="C234457" s="75"/>
    </row>
    <row r="234458" spans="2:3" x14ac:dyDescent="0.25">
      <c r="B234458" s="76"/>
      <c r="C234458" s="75"/>
    </row>
    <row r="234459" spans="2:3" x14ac:dyDescent="0.25">
      <c r="B234459" s="76"/>
      <c r="C234459" s="75"/>
    </row>
    <row r="234460" spans="2:3" x14ac:dyDescent="0.25">
      <c r="B234460" s="76"/>
      <c r="C234460" s="75"/>
    </row>
    <row r="234461" spans="2:3" x14ac:dyDescent="0.25">
      <c r="B234461" s="76"/>
      <c r="C234461" s="75"/>
    </row>
    <row r="234462" spans="2:3" x14ac:dyDescent="0.25">
      <c r="B234462" s="76"/>
      <c r="C234462" s="75"/>
    </row>
    <row r="234463" spans="2:3" x14ac:dyDescent="0.25">
      <c r="B234463" s="76"/>
      <c r="C234463" s="75"/>
    </row>
    <row r="234464" spans="2:3" x14ac:dyDescent="0.25">
      <c r="B234464" s="76"/>
      <c r="C234464" s="75"/>
    </row>
    <row r="234465" spans="2:3" x14ac:dyDescent="0.25">
      <c r="B234465" s="76"/>
      <c r="C234465" s="75"/>
    </row>
    <row r="234466" spans="2:3" x14ac:dyDescent="0.25">
      <c r="B234466" s="76"/>
      <c r="C234466" s="75"/>
    </row>
    <row r="234467" spans="2:3" x14ac:dyDescent="0.25">
      <c r="B234467" s="76"/>
      <c r="C234467" s="75"/>
    </row>
    <row r="234577" spans="2:3" x14ac:dyDescent="0.25">
      <c r="B234577" s="76"/>
      <c r="C234577" s="75"/>
    </row>
    <row r="234578" spans="2:3" x14ac:dyDescent="0.25">
      <c r="B234578" s="76"/>
      <c r="C234578" s="75"/>
    </row>
    <row r="234579" spans="2:3" x14ac:dyDescent="0.25">
      <c r="B234579" s="76"/>
      <c r="C234579" s="75"/>
    </row>
    <row r="234580" spans="2:3" x14ac:dyDescent="0.25">
      <c r="B234580" s="76"/>
      <c r="C234580" s="75"/>
    </row>
    <row r="234581" spans="2:3" x14ac:dyDescent="0.25">
      <c r="B234581" s="76"/>
      <c r="C234581" s="75"/>
    </row>
    <row r="234582" spans="2:3" x14ac:dyDescent="0.25">
      <c r="B234582" s="76"/>
      <c r="C234582" s="75"/>
    </row>
    <row r="234583" spans="2:3" x14ac:dyDescent="0.25">
      <c r="B234583" s="76"/>
      <c r="C234583" s="75"/>
    </row>
    <row r="234584" spans="2:3" x14ac:dyDescent="0.25">
      <c r="B234584" s="76"/>
      <c r="C234584" s="75"/>
    </row>
    <row r="234585" spans="2:3" x14ac:dyDescent="0.25">
      <c r="B234585" s="76"/>
      <c r="C234585" s="75"/>
    </row>
    <row r="234586" spans="2:3" x14ac:dyDescent="0.25">
      <c r="B234586" s="76"/>
      <c r="C234586" s="75"/>
    </row>
    <row r="234587" spans="2:3" x14ac:dyDescent="0.25">
      <c r="B234587" s="76"/>
      <c r="C234587" s="75"/>
    </row>
    <row r="234588" spans="2:3" x14ac:dyDescent="0.25">
      <c r="B234588" s="76"/>
      <c r="C234588" s="75"/>
    </row>
    <row r="234589" spans="2:3" x14ac:dyDescent="0.25">
      <c r="B234589" s="76"/>
      <c r="C234589" s="75"/>
    </row>
    <row r="234699" spans="2:3" x14ac:dyDescent="0.25">
      <c r="B234699" s="76"/>
      <c r="C234699" s="75"/>
    </row>
    <row r="234700" spans="2:3" x14ac:dyDescent="0.25">
      <c r="B234700" s="76"/>
      <c r="C234700" s="75"/>
    </row>
    <row r="234701" spans="2:3" x14ac:dyDescent="0.25">
      <c r="B234701" s="76"/>
      <c r="C234701" s="75"/>
    </row>
    <row r="234702" spans="2:3" x14ac:dyDescent="0.25">
      <c r="B234702" s="76"/>
      <c r="C234702" s="75"/>
    </row>
    <row r="234703" spans="2:3" x14ac:dyDescent="0.25">
      <c r="B234703" s="76"/>
      <c r="C234703" s="75"/>
    </row>
    <row r="234704" spans="2:3" x14ac:dyDescent="0.25">
      <c r="B234704" s="76"/>
      <c r="C234704" s="75"/>
    </row>
    <row r="234705" spans="2:3" x14ac:dyDescent="0.25">
      <c r="B234705" s="76"/>
      <c r="C234705" s="75"/>
    </row>
    <row r="234706" spans="2:3" x14ac:dyDescent="0.25">
      <c r="B234706" s="76"/>
      <c r="C234706" s="75"/>
    </row>
    <row r="234707" spans="2:3" x14ac:dyDescent="0.25">
      <c r="B234707" s="76"/>
      <c r="C234707" s="75"/>
    </row>
    <row r="234708" spans="2:3" x14ac:dyDescent="0.25">
      <c r="B234708" s="76"/>
      <c r="C234708" s="75"/>
    </row>
    <row r="234709" spans="2:3" x14ac:dyDescent="0.25">
      <c r="B234709" s="76"/>
      <c r="C234709" s="75"/>
    </row>
    <row r="234710" spans="2:3" x14ac:dyDescent="0.25">
      <c r="B234710" s="76"/>
      <c r="C234710" s="75"/>
    </row>
    <row r="234711" spans="2:3" x14ac:dyDescent="0.25">
      <c r="B234711" s="76"/>
      <c r="C234711" s="75"/>
    </row>
    <row r="234821" spans="2:3" x14ac:dyDescent="0.25">
      <c r="B234821" s="76"/>
      <c r="C234821" s="75"/>
    </row>
    <row r="234822" spans="2:3" x14ac:dyDescent="0.25">
      <c r="B234822" s="76"/>
      <c r="C234822" s="75"/>
    </row>
    <row r="234823" spans="2:3" x14ac:dyDescent="0.25">
      <c r="B234823" s="76"/>
      <c r="C234823" s="75"/>
    </row>
    <row r="234824" spans="2:3" x14ac:dyDescent="0.25">
      <c r="B234824" s="76"/>
      <c r="C234824" s="75"/>
    </row>
    <row r="234825" spans="2:3" x14ac:dyDescent="0.25">
      <c r="B234825" s="76"/>
      <c r="C234825" s="75"/>
    </row>
    <row r="234826" spans="2:3" x14ac:dyDescent="0.25">
      <c r="B234826" s="76"/>
      <c r="C234826" s="75"/>
    </row>
    <row r="234827" spans="2:3" x14ac:dyDescent="0.25">
      <c r="B234827" s="76"/>
      <c r="C234827" s="75"/>
    </row>
    <row r="234828" spans="2:3" x14ac:dyDescent="0.25">
      <c r="B234828" s="76"/>
      <c r="C234828" s="75"/>
    </row>
    <row r="234829" spans="2:3" x14ac:dyDescent="0.25">
      <c r="B234829" s="76"/>
      <c r="C234829" s="75"/>
    </row>
    <row r="234830" spans="2:3" x14ac:dyDescent="0.25">
      <c r="B234830" s="76"/>
      <c r="C234830" s="75"/>
    </row>
    <row r="234831" spans="2:3" x14ac:dyDescent="0.25">
      <c r="B234831" s="76"/>
      <c r="C234831" s="75"/>
    </row>
    <row r="234832" spans="2:3" x14ac:dyDescent="0.25">
      <c r="B234832" s="76"/>
      <c r="C234832" s="75"/>
    </row>
    <row r="234833" spans="2:3" x14ac:dyDescent="0.25">
      <c r="B234833" s="76"/>
      <c r="C234833" s="75"/>
    </row>
    <row r="234943" spans="2:3" x14ac:dyDescent="0.25">
      <c r="B234943" s="76"/>
      <c r="C234943" s="75"/>
    </row>
    <row r="234944" spans="2:3" x14ac:dyDescent="0.25">
      <c r="B234944" s="76"/>
      <c r="C234944" s="75"/>
    </row>
    <row r="234945" spans="2:3" x14ac:dyDescent="0.25">
      <c r="B234945" s="76"/>
      <c r="C234945" s="75"/>
    </row>
    <row r="234946" spans="2:3" x14ac:dyDescent="0.25">
      <c r="B234946" s="76"/>
      <c r="C234946" s="75"/>
    </row>
    <row r="234947" spans="2:3" x14ac:dyDescent="0.25">
      <c r="B234947" s="76"/>
      <c r="C234947" s="75"/>
    </row>
    <row r="234948" spans="2:3" x14ac:dyDescent="0.25">
      <c r="B234948" s="76"/>
      <c r="C234948" s="75"/>
    </row>
    <row r="234949" spans="2:3" x14ac:dyDescent="0.25">
      <c r="B234949" s="76"/>
      <c r="C234949" s="75"/>
    </row>
    <row r="234950" spans="2:3" x14ac:dyDescent="0.25">
      <c r="B234950" s="76"/>
      <c r="C234950" s="75"/>
    </row>
    <row r="234951" spans="2:3" x14ac:dyDescent="0.25">
      <c r="B234951" s="76"/>
      <c r="C234951" s="75"/>
    </row>
    <row r="234952" spans="2:3" x14ac:dyDescent="0.25">
      <c r="B234952" s="76"/>
      <c r="C234952" s="75"/>
    </row>
    <row r="234953" spans="2:3" x14ac:dyDescent="0.25">
      <c r="B234953" s="76"/>
      <c r="C234953" s="75"/>
    </row>
    <row r="234954" spans="2:3" x14ac:dyDescent="0.25">
      <c r="B234954" s="76"/>
      <c r="C234954" s="75"/>
    </row>
    <row r="234955" spans="2:3" x14ac:dyDescent="0.25">
      <c r="B234955" s="76"/>
      <c r="C234955" s="75"/>
    </row>
    <row r="235065" spans="2:3" x14ac:dyDescent="0.25">
      <c r="B235065" s="76"/>
      <c r="C235065" s="75"/>
    </row>
    <row r="235066" spans="2:3" x14ac:dyDescent="0.25">
      <c r="B235066" s="76"/>
      <c r="C235066" s="75"/>
    </row>
    <row r="235067" spans="2:3" x14ac:dyDescent="0.25">
      <c r="B235067" s="76"/>
      <c r="C235067" s="75"/>
    </row>
    <row r="235068" spans="2:3" x14ac:dyDescent="0.25">
      <c r="B235068" s="76"/>
      <c r="C235068" s="75"/>
    </row>
    <row r="235069" spans="2:3" x14ac:dyDescent="0.25">
      <c r="B235069" s="76"/>
      <c r="C235069" s="75"/>
    </row>
    <row r="235070" spans="2:3" x14ac:dyDescent="0.25">
      <c r="B235070" s="76"/>
      <c r="C235070" s="75"/>
    </row>
    <row r="235071" spans="2:3" x14ac:dyDescent="0.25">
      <c r="B235071" s="76"/>
      <c r="C235071" s="75"/>
    </row>
    <row r="235072" spans="2:3" x14ac:dyDescent="0.25">
      <c r="B235072" s="76"/>
      <c r="C235072" s="75"/>
    </row>
    <row r="235073" spans="2:3" x14ac:dyDescent="0.25">
      <c r="B235073" s="76"/>
      <c r="C235073" s="75"/>
    </row>
    <row r="235074" spans="2:3" x14ac:dyDescent="0.25">
      <c r="B235074" s="76"/>
      <c r="C235074" s="75"/>
    </row>
    <row r="235075" spans="2:3" x14ac:dyDescent="0.25">
      <c r="B235075" s="76"/>
      <c r="C235075" s="75"/>
    </row>
    <row r="235076" spans="2:3" x14ac:dyDescent="0.25">
      <c r="B235076" s="76"/>
      <c r="C235076" s="75"/>
    </row>
    <row r="235077" spans="2:3" x14ac:dyDescent="0.25">
      <c r="B235077" s="76"/>
      <c r="C235077" s="75"/>
    </row>
    <row r="235187" spans="2:3" x14ac:dyDescent="0.25">
      <c r="B235187" s="76"/>
      <c r="C235187" s="75"/>
    </row>
    <row r="235188" spans="2:3" x14ac:dyDescent="0.25">
      <c r="B235188" s="76"/>
      <c r="C235188" s="75"/>
    </row>
    <row r="235189" spans="2:3" x14ac:dyDescent="0.25">
      <c r="B235189" s="76"/>
      <c r="C235189" s="75"/>
    </row>
    <row r="235190" spans="2:3" x14ac:dyDescent="0.25">
      <c r="B235190" s="76"/>
      <c r="C235190" s="75"/>
    </row>
    <row r="235191" spans="2:3" x14ac:dyDescent="0.25">
      <c r="B235191" s="76"/>
      <c r="C235191" s="75"/>
    </row>
    <row r="235192" spans="2:3" x14ac:dyDescent="0.25">
      <c r="B235192" s="76"/>
      <c r="C235192" s="75"/>
    </row>
    <row r="235193" spans="2:3" x14ac:dyDescent="0.25">
      <c r="B235193" s="76"/>
      <c r="C235193" s="75"/>
    </row>
    <row r="235194" spans="2:3" x14ac:dyDescent="0.25">
      <c r="B235194" s="76"/>
      <c r="C235194" s="75"/>
    </row>
    <row r="235195" spans="2:3" x14ac:dyDescent="0.25">
      <c r="B235195" s="76"/>
      <c r="C235195" s="75"/>
    </row>
    <row r="235196" spans="2:3" x14ac:dyDescent="0.25">
      <c r="B235196" s="76"/>
      <c r="C235196" s="75"/>
    </row>
    <row r="235197" spans="2:3" x14ac:dyDescent="0.25">
      <c r="B235197" s="76"/>
      <c r="C235197" s="75"/>
    </row>
    <row r="235198" spans="2:3" x14ac:dyDescent="0.25">
      <c r="B235198" s="76"/>
      <c r="C235198" s="75"/>
    </row>
    <row r="235199" spans="2:3" x14ac:dyDescent="0.25">
      <c r="B235199" s="76"/>
      <c r="C235199" s="75"/>
    </row>
    <row r="235309" spans="2:3" x14ac:dyDescent="0.25">
      <c r="B235309" s="76"/>
      <c r="C235309" s="75"/>
    </row>
    <row r="235310" spans="2:3" x14ac:dyDescent="0.25">
      <c r="B235310" s="76"/>
      <c r="C235310" s="75"/>
    </row>
    <row r="235311" spans="2:3" x14ac:dyDescent="0.25">
      <c r="B235311" s="76"/>
      <c r="C235311" s="75"/>
    </row>
    <row r="235312" spans="2:3" x14ac:dyDescent="0.25">
      <c r="B235312" s="76"/>
      <c r="C235312" s="75"/>
    </row>
    <row r="235313" spans="2:3" x14ac:dyDescent="0.25">
      <c r="B235313" s="76"/>
      <c r="C235313" s="75"/>
    </row>
    <row r="235314" spans="2:3" x14ac:dyDescent="0.25">
      <c r="B235314" s="76"/>
      <c r="C235314" s="75"/>
    </row>
    <row r="235315" spans="2:3" x14ac:dyDescent="0.25">
      <c r="B235315" s="76"/>
      <c r="C235315" s="75"/>
    </row>
    <row r="235316" spans="2:3" x14ac:dyDescent="0.25">
      <c r="B235316" s="76"/>
      <c r="C235316" s="75"/>
    </row>
    <row r="235317" spans="2:3" x14ac:dyDescent="0.25">
      <c r="B235317" s="76"/>
      <c r="C235317" s="75"/>
    </row>
    <row r="235318" spans="2:3" x14ac:dyDescent="0.25">
      <c r="B235318" s="76"/>
      <c r="C235318" s="75"/>
    </row>
    <row r="235319" spans="2:3" x14ac:dyDescent="0.25">
      <c r="B235319" s="76"/>
      <c r="C235319" s="75"/>
    </row>
    <row r="235320" spans="2:3" x14ac:dyDescent="0.25">
      <c r="B235320" s="76"/>
      <c r="C235320" s="75"/>
    </row>
    <row r="235321" spans="2:3" x14ac:dyDescent="0.25">
      <c r="B235321" s="76"/>
      <c r="C235321" s="75"/>
    </row>
    <row r="235431" spans="2:3" x14ac:dyDescent="0.25">
      <c r="B235431" s="76"/>
      <c r="C235431" s="75"/>
    </row>
    <row r="235432" spans="2:3" x14ac:dyDescent="0.25">
      <c r="B235432" s="76"/>
      <c r="C235432" s="75"/>
    </row>
    <row r="235433" spans="2:3" x14ac:dyDescent="0.25">
      <c r="B235433" s="76"/>
      <c r="C235433" s="75"/>
    </row>
    <row r="235434" spans="2:3" x14ac:dyDescent="0.25">
      <c r="B235434" s="76"/>
      <c r="C235434" s="75"/>
    </row>
    <row r="235435" spans="2:3" x14ac:dyDescent="0.25">
      <c r="B235435" s="76"/>
      <c r="C235435" s="75"/>
    </row>
    <row r="235436" spans="2:3" x14ac:dyDescent="0.25">
      <c r="B235436" s="76"/>
      <c r="C235436" s="75"/>
    </row>
    <row r="235437" spans="2:3" x14ac:dyDescent="0.25">
      <c r="B235437" s="76"/>
      <c r="C235437" s="75"/>
    </row>
    <row r="235438" spans="2:3" x14ac:dyDescent="0.25">
      <c r="B235438" s="76"/>
      <c r="C235438" s="75"/>
    </row>
    <row r="235439" spans="2:3" x14ac:dyDescent="0.25">
      <c r="B235439" s="76"/>
      <c r="C235439" s="75"/>
    </row>
    <row r="235440" spans="2:3" x14ac:dyDescent="0.25">
      <c r="B235440" s="76"/>
      <c r="C235440" s="75"/>
    </row>
    <row r="235441" spans="2:3" x14ac:dyDescent="0.25">
      <c r="B235441" s="76"/>
      <c r="C235441" s="75"/>
    </row>
    <row r="235442" spans="2:3" x14ac:dyDescent="0.25">
      <c r="B235442" s="76"/>
      <c r="C235442" s="75"/>
    </row>
    <row r="235443" spans="2:3" x14ac:dyDescent="0.25">
      <c r="B235443" s="76"/>
      <c r="C235443" s="75"/>
    </row>
    <row r="235553" spans="2:3" x14ac:dyDescent="0.25">
      <c r="B235553" s="76"/>
      <c r="C235553" s="75"/>
    </row>
    <row r="235554" spans="2:3" x14ac:dyDescent="0.25">
      <c r="B235554" s="76"/>
      <c r="C235554" s="75"/>
    </row>
    <row r="235555" spans="2:3" x14ac:dyDescent="0.25">
      <c r="B235555" s="76"/>
      <c r="C235555" s="75"/>
    </row>
    <row r="235556" spans="2:3" x14ac:dyDescent="0.25">
      <c r="B235556" s="76"/>
      <c r="C235556" s="75"/>
    </row>
    <row r="235557" spans="2:3" x14ac:dyDescent="0.25">
      <c r="B235557" s="76"/>
      <c r="C235557" s="75"/>
    </row>
    <row r="235558" spans="2:3" x14ac:dyDescent="0.25">
      <c r="B235558" s="76"/>
      <c r="C235558" s="75"/>
    </row>
    <row r="235559" spans="2:3" x14ac:dyDescent="0.25">
      <c r="B235559" s="76"/>
      <c r="C235559" s="75"/>
    </row>
    <row r="235560" spans="2:3" x14ac:dyDescent="0.25">
      <c r="B235560" s="76"/>
      <c r="C235560" s="75"/>
    </row>
    <row r="235561" spans="2:3" x14ac:dyDescent="0.25">
      <c r="B235561" s="76"/>
      <c r="C235561" s="75"/>
    </row>
    <row r="235562" spans="2:3" x14ac:dyDescent="0.25">
      <c r="B235562" s="76"/>
      <c r="C235562" s="75"/>
    </row>
    <row r="235563" spans="2:3" x14ac:dyDescent="0.25">
      <c r="B235563" s="76"/>
      <c r="C235563" s="75"/>
    </row>
    <row r="235564" spans="2:3" x14ac:dyDescent="0.25">
      <c r="B235564" s="76"/>
      <c r="C235564" s="75"/>
    </row>
    <row r="235565" spans="2:3" x14ac:dyDescent="0.25">
      <c r="B235565" s="76"/>
      <c r="C235565" s="75"/>
    </row>
    <row r="235675" spans="2:3" x14ac:dyDescent="0.25">
      <c r="B235675" s="76"/>
      <c r="C235675" s="75"/>
    </row>
    <row r="235676" spans="2:3" x14ac:dyDescent="0.25">
      <c r="B235676" s="76"/>
      <c r="C235676" s="75"/>
    </row>
    <row r="235677" spans="2:3" x14ac:dyDescent="0.25">
      <c r="B235677" s="76"/>
      <c r="C235677" s="75"/>
    </row>
    <row r="235678" spans="2:3" x14ac:dyDescent="0.25">
      <c r="B235678" s="76"/>
      <c r="C235678" s="75"/>
    </row>
    <row r="235679" spans="2:3" x14ac:dyDescent="0.25">
      <c r="B235679" s="76"/>
      <c r="C235679" s="75"/>
    </row>
    <row r="235680" spans="2:3" x14ac:dyDescent="0.25">
      <c r="B235680" s="76"/>
      <c r="C235680" s="75"/>
    </row>
    <row r="235681" spans="2:3" x14ac:dyDescent="0.25">
      <c r="B235681" s="76"/>
      <c r="C235681" s="75"/>
    </row>
    <row r="235682" spans="2:3" x14ac:dyDescent="0.25">
      <c r="B235682" s="76"/>
      <c r="C235682" s="75"/>
    </row>
    <row r="235683" spans="2:3" x14ac:dyDescent="0.25">
      <c r="B235683" s="76"/>
      <c r="C235683" s="75"/>
    </row>
    <row r="235684" spans="2:3" x14ac:dyDescent="0.25">
      <c r="B235684" s="76"/>
      <c r="C235684" s="75"/>
    </row>
    <row r="235685" spans="2:3" x14ac:dyDescent="0.25">
      <c r="B235685" s="76"/>
      <c r="C235685" s="75"/>
    </row>
    <row r="235686" spans="2:3" x14ac:dyDescent="0.25">
      <c r="B235686" s="76"/>
      <c r="C235686" s="75"/>
    </row>
    <row r="235687" spans="2:3" x14ac:dyDescent="0.25">
      <c r="B235687" s="76"/>
      <c r="C235687" s="75"/>
    </row>
    <row r="235797" spans="2:3" x14ac:dyDescent="0.25">
      <c r="B235797" s="76"/>
      <c r="C235797" s="75"/>
    </row>
    <row r="235798" spans="2:3" x14ac:dyDescent="0.25">
      <c r="B235798" s="76"/>
      <c r="C235798" s="75"/>
    </row>
    <row r="235799" spans="2:3" x14ac:dyDescent="0.25">
      <c r="B235799" s="76"/>
      <c r="C235799" s="75"/>
    </row>
    <row r="235800" spans="2:3" x14ac:dyDescent="0.25">
      <c r="B235800" s="76"/>
      <c r="C235800" s="75"/>
    </row>
    <row r="235801" spans="2:3" x14ac:dyDescent="0.25">
      <c r="B235801" s="76"/>
      <c r="C235801" s="75"/>
    </row>
    <row r="235802" spans="2:3" x14ac:dyDescent="0.25">
      <c r="B235802" s="76"/>
      <c r="C235802" s="75"/>
    </row>
    <row r="235803" spans="2:3" x14ac:dyDescent="0.25">
      <c r="B235803" s="76"/>
      <c r="C235803" s="75"/>
    </row>
    <row r="235804" spans="2:3" x14ac:dyDescent="0.25">
      <c r="B235804" s="76"/>
      <c r="C235804" s="75"/>
    </row>
    <row r="235805" spans="2:3" x14ac:dyDescent="0.25">
      <c r="B235805" s="76"/>
      <c r="C235805" s="75"/>
    </row>
    <row r="235806" spans="2:3" x14ac:dyDescent="0.25">
      <c r="B235806" s="76"/>
      <c r="C235806" s="75"/>
    </row>
    <row r="235807" spans="2:3" x14ac:dyDescent="0.25">
      <c r="B235807" s="76"/>
      <c r="C235807" s="75"/>
    </row>
    <row r="235808" spans="2:3" x14ac:dyDescent="0.25">
      <c r="B235808" s="76"/>
      <c r="C235808" s="75"/>
    </row>
    <row r="235809" spans="2:3" x14ac:dyDescent="0.25">
      <c r="B235809" s="76"/>
      <c r="C235809" s="75"/>
    </row>
    <row r="235919" spans="2:3" x14ac:dyDescent="0.25">
      <c r="B235919" s="76"/>
      <c r="C235919" s="75"/>
    </row>
    <row r="235920" spans="2:3" x14ac:dyDescent="0.25">
      <c r="B235920" s="76"/>
      <c r="C235920" s="75"/>
    </row>
    <row r="235921" spans="2:3" x14ac:dyDescent="0.25">
      <c r="B235921" s="76"/>
      <c r="C235921" s="75"/>
    </row>
    <row r="235922" spans="2:3" x14ac:dyDescent="0.25">
      <c r="B235922" s="76"/>
      <c r="C235922" s="75"/>
    </row>
    <row r="235923" spans="2:3" x14ac:dyDescent="0.25">
      <c r="B235923" s="76"/>
      <c r="C235923" s="75"/>
    </row>
    <row r="235924" spans="2:3" x14ac:dyDescent="0.25">
      <c r="B235924" s="76"/>
      <c r="C235924" s="75"/>
    </row>
    <row r="235925" spans="2:3" x14ac:dyDescent="0.25">
      <c r="B235925" s="76"/>
      <c r="C235925" s="75"/>
    </row>
    <row r="235926" spans="2:3" x14ac:dyDescent="0.25">
      <c r="B235926" s="76"/>
      <c r="C235926" s="75"/>
    </row>
    <row r="235927" spans="2:3" x14ac:dyDescent="0.25">
      <c r="B235927" s="76"/>
      <c r="C235927" s="75"/>
    </row>
    <row r="235928" spans="2:3" x14ac:dyDescent="0.25">
      <c r="B235928" s="76"/>
      <c r="C235928" s="75"/>
    </row>
    <row r="235929" spans="2:3" x14ac:dyDescent="0.25">
      <c r="B235929" s="76"/>
      <c r="C235929" s="75"/>
    </row>
    <row r="235930" spans="2:3" x14ac:dyDescent="0.25">
      <c r="B235930" s="76"/>
      <c r="C235930" s="75"/>
    </row>
    <row r="235931" spans="2:3" x14ac:dyDescent="0.25">
      <c r="B235931" s="76"/>
      <c r="C235931" s="75"/>
    </row>
    <row r="236041" spans="2:3" x14ac:dyDescent="0.25">
      <c r="B236041" s="76"/>
      <c r="C236041" s="75"/>
    </row>
    <row r="236042" spans="2:3" x14ac:dyDescent="0.25">
      <c r="B236042" s="76"/>
      <c r="C236042" s="75"/>
    </row>
    <row r="236043" spans="2:3" x14ac:dyDescent="0.25">
      <c r="B236043" s="76"/>
      <c r="C236043" s="75"/>
    </row>
    <row r="236044" spans="2:3" x14ac:dyDescent="0.25">
      <c r="B236044" s="76"/>
      <c r="C236044" s="75"/>
    </row>
    <row r="236045" spans="2:3" x14ac:dyDescent="0.25">
      <c r="B236045" s="76"/>
      <c r="C236045" s="75"/>
    </row>
    <row r="236046" spans="2:3" x14ac:dyDescent="0.25">
      <c r="B236046" s="76"/>
      <c r="C236046" s="75"/>
    </row>
    <row r="236047" spans="2:3" x14ac:dyDescent="0.25">
      <c r="B236047" s="76"/>
      <c r="C236047" s="75"/>
    </row>
    <row r="236048" spans="2:3" x14ac:dyDescent="0.25">
      <c r="B236048" s="76"/>
      <c r="C236048" s="75"/>
    </row>
    <row r="236049" spans="2:3" x14ac:dyDescent="0.25">
      <c r="B236049" s="76"/>
      <c r="C236049" s="75"/>
    </row>
    <row r="236050" spans="2:3" x14ac:dyDescent="0.25">
      <c r="B236050" s="76"/>
      <c r="C236050" s="75"/>
    </row>
    <row r="236051" spans="2:3" x14ac:dyDescent="0.25">
      <c r="B236051" s="76"/>
      <c r="C236051" s="75"/>
    </row>
    <row r="236052" spans="2:3" x14ac:dyDescent="0.25">
      <c r="B236052" s="76"/>
      <c r="C236052" s="75"/>
    </row>
    <row r="236053" spans="2:3" x14ac:dyDescent="0.25">
      <c r="B236053" s="76"/>
      <c r="C236053" s="75"/>
    </row>
    <row r="236163" spans="2:3" x14ac:dyDescent="0.25">
      <c r="B236163" s="76"/>
      <c r="C236163" s="75"/>
    </row>
    <row r="236164" spans="2:3" x14ac:dyDescent="0.25">
      <c r="B236164" s="76"/>
      <c r="C236164" s="75"/>
    </row>
    <row r="236165" spans="2:3" x14ac:dyDescent="0.25">
      <c r="B236165" s="76"/>
      <c r="C236165" s="75"/>
    </row>
    <row r="236166" spans="2:3" x14ac:dyDescent="0.25">
      <c r="B236166" s="76"/>
      <c r="C236166" s="75"/>
    </row>
    <row r="236167" spans="2:3" x14ac:dyDescent="0.25">
      <c r="B236167" s="76"/>
      <c r="C236167" s="75"/>
    </row>
    <row r="236168" spans="2:3" x14ac:dyDescent="0.25">
      <c r="B236168" s="76"/>
      <c r="C236168" s="75"/>
    </row>
    <row r="236169" spans="2:3" x14ac:dyDescent="0.25">
      <c r="B236169" s="76"/>
      <c r="C236169" s="75"/>
    </row>
    <row r="236170" spans="2:3" x14ac:dyDescent="0.25">
      <c r="B236170" s="76"/>
      <c r="C236170" s="75"/>
    </row>
    <row r="236171" spans="2:3" x14ac:dyDescent="0.25">
      <c r="B236171" s="76"/>
      <c r="C236171" s="75"/>
    </row>
    <row r="236172" spans="2:3" x14ac:dyDescent="0.25">
      <c r="B236172" s="76"/>
      <c r="C236172" s="75"/>
    </row>
    <row r="236173" spans="2:3" x14ac:dyDescent="0.25">
      <c r="B236173" s="76"/>
      <c r="C236173" s="75"/>
    </row>
    <row r="236174" spans="2:3" x14ac:dyDescent="0.25">
      <c r="B236174" s="76"/>
      <c r="C236174" s="75"/>
    </row>
    <row r="236175" spans="2:3" x14ac:dyDescent="0.25">
      <c r="B236175" s="76"/>
      <c r="C236175" s="75"/>
    </row>
    <row r="236285" spans="2:3" x14ac:dyDescent="0.25">
      <c r="B236285" s="76"/>
      <c r="C236285" s="75"/>
    </row>
    <row r="236286" spans="2:3" x14ac:dyDescent="0.25">
      <c r="B236286" s="76"/>
      <c r="C236286" s="75"/>
    </row>
    <row r="236287" spans="2:3" x14ac:dyDescent="0.25">
      <c r="B236287" s="76"/>
      <c r="C236287" s="75"/>
    </row>
    <row r="236288" spans="2:3" x14ac:dyDescent="0.25">
      <c r="B236288" s="76"/>
      <c r="C236288" s="75"/>
    </row>
    <row r="236289" spans="2:3" x14ac:dyDescent="0.25">
      <c r="B236289" s="76"/>
      <c r="C236289" s="75"/>
    </row>
    <row r="236290" spans="2:3" x14ac:dyDescent="0.25">
      <c r="B236290" s="76"/>
      <c r="C236290" s="75"/>
    </row>
    <row r="236291" spans="2:3" x14ac:dyDescent="0.25">
      <c r="B236291" s="76"/>
      <c r="C236291" s="75"/>
    </row>
    <row r="236292" spans="2:3" x14ac:dyDescent="0.25">
      <c r="B236292" s="76"/>
      <c r="C236292" s="75"/>
    </row>
    <row r="236293" spans="2:3" x14ac:dyDescent="0.25">
      <c r="B236293" s="76"/>
      <c r="C236293" s="75"/>
    </row>
    <row r="236294" spans="2:3" x14ac:dyDescent="0.25">
      <c r="B236294" s="76"/>
      <c r="C236294" s="75"/>
    </row>
    <row r="236295" spans="2:3" x14ac:dyDescent="0.25">
      <c r="B236295" s="76"/>
      <c r="C236295" s="75"/>
    </row>
    <row r="236296" spans="2:3" x14ac:dyDescent="0.25">
      <c r="B236296" s="76"/>
      <c r="C236296" s="75"/>
    </row>
    <row r="236297" spans="2:3" x14ac:dyDescent="0.25">
      <c r="B236297" s="76"/>
      <c r="C236297" s="75"/>
    </row>
    <row r="236407" spans="2:3" x14ac:dyDescent="0.25">
      <c r="B236407" s="76"/>
      <c r="C236407" s="75"/>
    </row>
    <row r="236408" spans="2:3" x14ac:dyDescent="0.25">
      <c r="B236408" s="76"/>
      <c r="C236408" s="75"/>
    </row>
    <row r="236409" spans="2:3" x14ac:dyDescent="0.25">
      <c r="B236409" s="76"/>
      <c r="C236409" s="75"/>
    </row>
    <row r="236410" spans="2:3" x14ac:dyDescent="0.25">
      <c r="B236410" s="76"/>
      <c r="C236410" s="75"/>
    </row>
    <row r="236411" spans="2:3" x14ac:dyDescent="0.25">
      <c r="B236411" s="76"/>
      <c r="C236411" s="75"/>
    </row>
    <row r="236412" spans="2:3" x14ac:dyDescent="0.25">
      <c r="B236412" s="76"/>
      <c r="C236412" s="75"/>
    </row>
    <row r="236413" spans="2:3" x14ac:dyDescent="0.25">
      <c r="B236413" s="76"/>
      <c r="C236413" s="75"/>
    </row>
    <row r="236414" spans="2:3" x14ac:dyDescent="0.25">
      <c r="B236414" s="76"/>
      <c r="C236414" s="75"/>
    </row>
    <row r="236415" spans="2:3" x14ac:dyDescent="0.25">
      <c r="B236415" s="76"/>
      <c r="C236415" s="75"/>
    </row>
    <row r="236416" spans="2:3" x14ac:dyDescent="0.25">
      <c r="B236416" s="76"/>
      <c r="C236416" s="75"/>
    </row>
    <row r="236417" spans="2:3" x14ac:dyDescent="0.25">
      <c r="B236417" s="76"/>
      <c r="C236417" s="75"/>
    </row>
    <row r="236418" spans="2:3" x14ac:dyDescent="0.25">
      <c r="B236418" s="76"/>
      <c r="C236418" s="75"/>
    </row>
    <row r="236419" spans="2:3" x14ac:dyDescent="0.25">
      <c r="B236419" s="76"/>
      <c r="C236419" s="75"/>
    </row>
    <row r="236529" spans="2:3" x14ac:dyDescent="0.25">
      <c r="B236529" s="76"/>
      <c r="C236529" s="75"/>
    </row>
    <row r="236530" spans="2:3" x14ac:dyDescent="0.25">
      <c r="B236530" s="76"/>
      <c r="C236530" s="75"/>
    </row>
    <row r="236531" spans="2:3" x14ac:dyDescent="0.25">
      <c r="B236531" s="76"/>
      <c r="C236531" s="75"/>
    </row>
    <row r="236532" spans="2:3" x14ac:dyDescent="0.25">
      <c r="B236532" s="76"/>
      <c r="C236532" s="75"/>
    </row>
    <row r="236533" spans="2:3" x14ac:dyDescent="0.25">
      <c r="B236533" s="76"/>
      <c r="C236533" s="75"/>
    </row>
    <row r="236534" spans="2:3" x14ac:dyDescent="0.25">
      <c r="B236534" s="76"/>
      <c r="C236534" s="75"/>
    </row>
    <row r="236535" spans="2:3" x14ac:dyDescent="0.25">
      <c r="B236535" s="76"/>
      <c r="C236535" s="75"/>
    </row>
    <row r="236536" spans="2:3" x14ac:dyDescent="0.25">
      <c r="B236536" s="76"/>
      <c r="C236536" s="75"/>
    </row>
    <row r="236537" spans="2:3" x14ac:dyDescent="0.25">
      <c r="B236537" s="76"/>
      <c r="C236537" s="75"/>
    </row>
    <row r="236538" spans="2:3" x14ac:dyDescent="0.25">
      <c r="B236538" s="76"/>
      <c r="C236538" s="75"/>
    </row>
    <row r="236539" spans="2:3" x14ac:dyDescent="0.25">
      <c r="B236539" s="76"/>
      <c r="C236539" s="75"/>
    </row>
    <row r="236540" spans="2:3" x14ac:dyDescent="0.25">
      <c r="B236540" s="76"/>
      <c r="C236540" s="75"/>
    </row>
    <row r="236541" spans="2:3" x14ac:dyDescent="0.25">
      <c r="B236541" s="76"/>
      <c r="C236541" s="75"/>
    </row>
    <row r="236651" spans="2:3" x14ac:dyDescent="0.25">
      <c r="B236651" s="76"/>
      <c r="C236651" s="75"/>
    </row>
    <row r="236652" spans="2:3" x14ac:dyDescent="0.25">
      <c r="B236652" s="76"/>
      <c r="C236652" s="75"/>
    </row>
    <row r="236653" spans="2:3" x14ac:dyDescent="0.25">
      <c r="B236653" s="76"/>
      <c r="C236653" s="75"/>
    </row>
    <row r="236654" spans="2:3" x14ac:dyDescent="0.25">
      <c r="B236654" s="76"/>
      <c r="C236654" s="75"/>
    </row>
    <row r="236655" spans="2:3" x14ac:dyDescent="0.25">
      <c r="B236655" s="76"/>
      <c r="C236655" s="75"/>
    </row>
    <row r="236656" spans="2:3" x14ac:dyDescent="0.25">
      <c r="B236656" s="76"/>
      <c r="C236656" s="75"/>
    </row>
    <row r="236657" spans="2:3" x14ac:dyDescent="0.25">
      <c r="B236657" s="76"/>
      <c r="C236657" s="75"/>
    </row>
    <row r="236658" spans="2:3" x14ac:dyDescent="0.25">
      <c r="B236658" s="76"/>
      <c r="C236658" s="75"/>
    </row>
    <row r="236659" spans="2:3" x14ac:dyDescent="0.25">
      <c r="B236659" s="76"/>
      <c r="C236659" s="75"/>
    </row>
    <row r="236660" spans="2:3" x14ac:dyDescent="0.25">
      <c r="B236660" s="76"/>
      <c r="C236660" s="75"/>
    </row>
    <row r="236661" spans="2:3" x14ac:dyDescent="0.25">
      <c r="B236661" s="76"/>
      <c r="C236661" s="75"/>
    </row>
    <row r="236662" spans="2:3" x14ac:dyDescent="0.25">
      <c r="B236662" s="76"/>
      <c r="C236662" s="75"/>
    </row>
    <row r="236663" spans="2:3" x14ac:dyDescent="0.25">
      <c r="B236663" s="76"/>
      <c r="C236663" s="75"/>
    </row>
    <row r="236773" spans="2:3" x14ac:dyDescent="0.25">
      <c r="B236773" s="76"/>
      <c r="C236773" s="75"/>
    </row>
    <row r="236774" spans="2:3" x14ac:dyDescent="0.25">
      <c r="B236774" s="76"/>
      <c r="C236774" s="75"/>
    </row>
    <row r="236775" spans="2:3" x14ac:dyDescent="0.25">
      <c r="B236775" s="76"/>
      <c r="C236775" s="75"/>
    </row>
    <row r="236776" spans="2:3" x14ac:dyDescent="0.25">
      <c r="B236776" s="76"/>
      <c r="C236776" s="75"/>
    </row>
    <row r="236777" spans="2:3" x14ac:dyDescent="0.25">
      <c r="B236777" s="76"/>
      <c r="C236777" s="75"/>
    </row>
    <row r="236778" spans="2:3" x14ac:dyDescent="0.25">
      <c r="B236778" s="76"/>
      <c r="C236778" s="75"/>
    </row>
    <row r="236779" spans="2:3" x14ac:dyDescent="0.25">
      <c r="B236779" s="76"/>
      <c r="C236779" s="75"/>
    </row>
    <row r="236780" spans="2:3" x14ac:dyDescent="0.25">
      <c r="B236780" s="76"/>
      <c r="C236780" s="75"/>
    </row>
    <row r="236781" spans="2:3" x14ac:dyDescent="0.25">
      <c r="B236781" s="76"/>
      <c r="C236781" s="75"/>
    </row>
    <row r="236782" spans="2:3" x14ac:dyDescent="0.25">
      <c r="B236782" s="76"/>
      <c r="C236782" s="75"/>
    </row>
    <row r="236783" spans="2:3" x14ac:dyDescent="0.25">
      <c r="B236783" s="76"/>
      <c r="C236783" s="75"/>
    </row>
    <row r="236784" spans="2:3" x14ac:dyDescent="0.25">
      <c r="B236784" s="76"/>
      <c r="C236784" s="75"/>
    </row>
    <row r="236785" spans="2:3" x14ac:dyDescent="0.25">
      <c r="B236785" s="76"/>
      <c r="C236785" s="75"/>
    </row>
    <row r="236895" spans="2:3" x14ac:dyDescent="0.25">
      <c r="B236895" s="76"/>
      <c r="C236895" s="75"/>
    </row>
    <row r="236896" spans="2:3" x14ac:dyDescent="0.25">
      <c r="B236896" s="76"/>
      <c r="C236896" s="75"/>
    </row>
    <row r="236897" spans="2:3" x14ac:dyDescent="0.25">
      <c r="B236897" s="76"/>
      <c r="C236897" s="75"/>
    </row>
    <row r="236898" spans="2:3" x14ac:dyDescent="0.25">
      <c r="B236898" s="76"/>
      <c r="C236898" s="75"/>
    </row>
    <row r="236899" spans="2:3" x14ac:dyDescent="0.25">
      <c r="B236899" s="76"/>
      <c r="C236899" s="75"/>
    </row>
    <row r="236900" spans="2:3" x14ac:dyDescent="0.25">
      <c r="B236900" s="76"/>
      <c r="C236900" s="75"/>
    </row>
    <row r="236901" spans="2:3" x14ac:dyDescent="0.25">
      <c r="B236901" s="76"/>
      <c r="C236901" s="75"/>
    </row>
    <row r="236902" spans="2:3" x14ac:dyDescent="0.25">
      <c r="B236902" s="76"/>
      <c r="C236902" s="75"/>
    </row>
    <row r="236903" spans="2:3" x14ac:dyDescent="0.25">
      <c r="B236903" s="76"/>
      <c r="C236903" s="75"/>
    </row>
    <row r="236904" spans="2:3" x14ac:dyDescent="0.25">
      <c r="B236904" s="76"/>
      <c r="C236904" s="75"/>
    </row>
    <row r="236905" spans="2:3" x14ac:dyDescent="0.25">
      <c r="B236905" s="76"/>
      <c r="C236905" s="75"/>
    </row>
    <row r="236906" spans="2:3" x14ac:dyDescent="0.25">
      <c r="B236906" s="76"/>
      <c r="C236906" s="75"/>
    </row>
    <row r="236907" spans="2:3" x14ac:dyDescent="0.25">
      <c r="B236907" s="76"/>
      <c r="C236907" s="75"/>
    </row>
    <row r="237017" spans="2:3" x14ac:dyDescent="0.25">
      <c r="B237017" s="76"/>
      <c r="C237017" s="75"/>
    </row>
    <row r="237018" spans="2:3" x14ac:dyDescent="0.25">
      <c r="B237018" s="76"/>
      <c r="C237018" s="75"/>
    </row>
    <row r="237019" spans="2:3" x14ac:dyDescent="0.25">
      <c r="B237019" s="76"/>
      <c r="C237019" s="75"/>
    </row>
    <row r="237020" spans="2:3" x14ac:dyDescent="0.25">
      <c r="B237020" s="76"/>
      <c r="C237020" s="75"/>
    </row>
    <row r="237021" spans="2:3" x14ac:dyDescent="0.25">
      <c r="B237021" s="76"/>
      <c r="C237021" s="75"/>
    </row>
    <row r="237022" spans="2:3" x14ac:dyDescent="0.25">
      <c r="B237022" s="76"/>
      <c r="C237022" s="75"/>
    </row>
    <row r="237023" spans="2:3" x14ac:dyDescent="0.25">
      <c r="B237023" s="76"/>
      <c r="C237023" s="75"/>
    </row>
    <row r="237024" spans="2:3" x14ac:dyDescent="0.25">
      <c r="B237024" s="76"/>
      <c r="C237024" s="75"/>
    </row>
    <row r="237025" spans="2:3" x14ac:dyDescent="0.25">
      <c r="B237025" s="76"/>
      <c r="C237025" s="75"/>
    </row>
    <row r="237026" spans="2:3" x14ac:dyDescent="0.25">
      <c r="B237026" s="76"/>
      <c r="C237026" s="75"/>
    </row>
    <row r="237027" spans="2:3" x14ac:dyDescent="0.25">
      <c r="B237027" s="76"/>
      <c r="C237027" s="75"/>
    </row>
    <row r="237028" spans="2:3" x14ac:dyDescent="0.25">
      <c r="B237028" s="76"/>
      <c r="C237028" s="75"/>
    </row>
    <row r="237029" spans="2:3" x14ac:dyDescent="0.25">
      <c r="B237029" s="76"/>
      <c r="C237029" s="75"/>
    </row>
    <row r="237139" spans="2:3" x14ac:dyDescent="0.25">
      <c r="B237139" s="76"/>
      <c r="C237139" s="75"/>
    </row>
    <row r="237140" spans="2:3" x14ac:dyDescent="0.25">
      <c r="B237140" s="76"/>
      <c r="C237140" s="75"/>
    </row>
    <row r="237141" spans="2:3" x14ac:dyDescent="0.25">
      <c r="B237141" s="76"/>
      <c r="C237141" s="75"/>
    </row>
    <row r="237142" spans="2:3" x14ac:dyDescent="0.25">
      <c r="B237142" s="76"/>
      <c r="C237142" s="75"/>
    </row>
    <row r="237143" spans="2:3" x14ac:dyDescent="0.25">
      <c r="B237143" s="76"/>
      <c r="C237143" s="75"/>
    </row>
    <row r="237144" spans="2:3" x14ac:dyDescent="0.25">
      <c r="B237144" s="76"/>
      <c r="C237144" s="75"/>
    </row>
    <row r="237145" spans="2:3" x14ac:dyDescent="0.25">
      <c r="B237145" s="76"/>
      <c r="C237145" s="75"/>
    </row>
    <row r="237146" spans="2:3" x14ac:dyDescent="0.25">
      <c r="B237146" s="76"/>
      <c r="C237146" s="75"/>
    </row>
    <row r="237147" spans="2:3" x14ac:dyDescent="0.25">
      <c r="B237147" s="76"/>
      <c r="C237147" s="75"/>
    </row>
    <row r="237148" spans="2:3" x14ac:dyDescent="0.25">
      <c r="B237148" s="76"/>
      <c r="C237148" s="75"/>
    </row>
    <row r="237149" spans="2:3" x14ac:dyDescent="0.25">
      <c r="B237149" s="76"/>
      <c r="C237149" s="75"/>
    </row>
    <row r="237150" spans="2:3" x14ac:dyDescent="0.25">
      <c r="B237150" s="76"/>
      <c r="C237150" s="75"/>
    </row>
    <row r="237151" spans="2:3" x14ac:dyDescent="0.25">
      <c r="B237151" s="76"/>
      <c r="C237151" s="75"/>
    </row>
    <row r="237261" spans="2:3" x14ac:dyDescent="0.25">
      <c r="B237261" s="76"/>
      <c r="C237261" s="75"/>
    </row>
    <row r="237262" spans="2:3" x14ac:dyDescent="0.25">
      <c r="B237262" s="76"/>
      <c r="C237262" s="75"/>
    </row>
    <row r="237263" spans="2:3" x14ac:dyDescent="0.25">
      <c r="B237263" s="76"/>
      <c r="C237263" s="75"/>
    </row>
    <row r="237264" spans="2:3" x14ac:dyDescent="0.25">
      <c r="B237264" s="76"/>
      <c r="C237264" s="75"/>
    </row>
    <row r="237265" spans="2:3" x14ac:dyDescent="0.25">
      <c r="B237265" s="76"/>
      <c r="C237265" s="75"/>
    </row>
    <row r="237266" spans="2:3" x14ac:dyDescent="0.25">
      <c r="B237266" s="76"/>
      <c r="C237266" s="75"/>
    </row>
    <row r="237267" spans="2:3" x14ac:dyDescent="0.25">
      <c r="B237267" s="76"/>
      <c r="C237267" s="75"/>
    </row>
    <row r="237268" spans="2:3" x14ac:dyDescent="0.25">
      <c r="B237268" s="76"/>
      <c r="C237268" s="75"/>
    </row>
    <row r="237269" spans="2:3" x14ac:dyDescent="0.25">
      <c r="B237269" s="76"/>
      <c r="C237269" s="75"/>
    </row>
    <row r="237270" spans="2:3" x14ac:dyDescent="0.25">
      <c r="B237270" s="76"/>
      <c r="C237270" s="75"/>
    </row>
    <row r="237271" spans="2:3" x14ac:dyDescent="0.25">
      <c r="B237271" s="76"/>
      <c r="C237271" s="75"/>
    </row>
    <row r="237272" spans="2:3" x14ac:dyDescent="0.25">
      <c r="B237272" s="76"/>
      <c r="C237272" s="75"/>
    </row>
    <row r="237273" spans="2:3" x14ac:dyDescent="0.25">
      <c r="B237273" s="76"/>
      <c r="C237273" s="75"/>
    </row>
    <row r="237383" spans="2:3" x14ac:dyDescent="0.25">
      <c r="B237383" s="76"/>
      <c r="C237383" s="75"/>
    </row>
    <row r="237384" spans="2:3" x14ac:dyDescent="0.25">
      <c r="B237384" s="76"/>
      <c r="C237384" s="75"/>
    </row>
    <row r="237385" spans="2:3" x14ac:dyDescent="0.25">
      <c r="B237385" s="76"/>
      <c r="C237385" s="75"/>
    </row>
    <row r="237386" spans="2:3" x14ac:dyDescent="0.25">
      <c r="B237386" s="76"/>
      <c r="C237386" s="75"/>
    </row>
    <row r="237387" spans="2:3" x14ac:dyDescent="0.25">
      <c r="B237387" s="76"/>
      <c r="C237387" s="75"/>
    </row>
    <row r="237388" spans="2:3" x14ac:dyDescent="0.25">
      <c r="B237388" s="76"/>
      <c r="C237388" s="75"/>
    </row>
    <row r="237389" spans="2:3" x14ac:dyDescent="0.25">
      <c r="B237389" s="76"/>
      <c r="C237389" s="75"/>
    </row>
    <row r="237390" spans="2:3" x14ac:dyDescent="0.25">
      <c r="B237390" s="76"/>
      <c r="C237390" s="75"/>
    </row>
    <row r="237391" spans="2:3" x14ac:dyDescent="0.25">
      <c r="B237391" s="76"/>
      <c r="C237391" s="75"/>
    </row>
    <row r="237392" spans="2:3" x14ac:dyDescent="0.25">
      <c r="B237392" s="76"/>
      <c r="C237392" s="75"/>
    </row>
    <row r="237393" spans="2:3" x14ac:dyDescent="0.25">
      <c r="B237393" s="76"/>
      <c r="C237393" s="75"/>
    </row>
    <row r="237394" spans="2:3" x14ac:dyDescent="0.25">
      <c r="B237394" s="76"/>
      <c r="C237394" s="75"/>
    </row>
    <row r="237395" spans="2:3" x14ac:dyDescent="0.25">
      <c r="B237395" s="76"/>
      <c r="C237395" s="75"/>
    </row>
    <row r="237505" spans="2:3" x14ac:dyDescent="0.25">
      <c r="B237505" s="76"/>
      <c r="C237505" s="75"/>
    </row>
    <row r="237506" spans="2:3" x14ac:dyDescent="0.25">
      <c r="B237506" s="76"/>
      <c r="C237506" s="75"/>
    </row>
    <row r="237507" spans="2:3" x14ac:dyDescent="0.25">
      <c r="B237507" s="76"/>
      <c r="C237507" s="75"/>
    </row>
    <row r="237508" spans="2:3" x14ac:dyDescent="0.25">
      <c r="B237508" s="76"/>
      <c r="C237508" s="75"/>
    </row>
    <row r="237509" spans="2:3" x14ac:dyDescent="0.25">
      <c r="B237509" s="76"/>
      <c r="C237509" s="75"/>
    </row>
    <row r="237510" spans="2:3" x14ac:dyDescent="0.25">
      <c r="B237510" s="76"/>
      <c r="C237510" s="75"/>
    </row>
    <row r="237511" spans="2:3" x14ac:dyDescent="0.25">
      <c r="B237511" s="76"/>
      <c r="C237511" s="75"/>
    </row>
    <row r="237512" spans="2:3" x14ac:dyDescent="0.25">
      <c r="B237512" s="76"/>
      <c r="C237512" s="75"/>
    </row>
    <row r="237513" spans="2:3" x14ac:dyDescent="0.25">
      <c r="B237513" s="76"/>
      <c r="C237513" s="75"/>
    </row>
    <row r="237514" spans="2:3" x14ac:dyDescent="0.25">
      <c r="B237514" s="76"/>
      <c r="C237514" s="75"/>
    </row>
    <row r="237515" spans="2:3" x14ac:dyDescent="0.25">
      <c r="B237515" s="76"/>
      <c r="C237515" s="75"/>
    </row>
    <row r="237516" spans="2:3" x14ac:dyDescent="0.25">
      <c r="B237516" s="76"/>
      <c r="C237516" s="75"/>
    </row>
    <row r="237517" spans="2:3" x14ac:dyDescent="0.25">
      <c r="B237517" s="76"/>
      <c r="C237517" s="75"/>
    </row>
    <row r="237627" spans="2:3" x14ac:dyDescent="0.25">
      <c r="B237627" s="76"/>
      <c r="C237627" s="75"/>
    </row>
    <row r="237628" spans="2:3" x14ac:dyDescent="0.25">
      <c r="B237628" s="76"/>
      <c r="C237628" s="75"/>
    </row>
    <row r="237629" spans="2:3" x14ac:dyDescent="0.25">
      <c r="B237629" s="76"/>
      <c r="C237629" s="75"/>
    </row>
    <row r="237630" spans="2:3" x14ac:dyDescent="0.25">
      <c r="B237630" s="76"/>
      <c r="C237630" s="75"/>
    </row>
    <row r="237631" spans="2:3" x14ac:dyDescent="0.25">
      <c r="B237631" s="76"/>
      <c r="C237631" s="75"/>
    </row>
    <row r="237632" spans="2:3" x14ac:dyDescent="0.25">
      <c r="B237632" s="76"/>
      <c r="C237632" s="75"/>
    </row>
    <row r="237633" spans="2:3" x14ac:dyDescent="0.25">
      <c r="B237633" s="76"/>
      <c r="C237633" s="75"/>
    </row>
    <row r="237634" spans="2:3" x14ac:dyDescent="0.25">
      <c r="B237634" s="76"/>
      <c r="C237634" s="75"/>
    </row>
    <row r="237635" spans="2:3" x14ac:dyDescent="0.25">
      <c r="B237635" s="76"/>
      <c r="C237635" s="75"/>
    </row>
    <row r="237636" spans="2:3" x14ac:dyDescent="0.25">
      <c r="B237636" s="76"/>
      <c r="C237636" s="75"/>
    </row>
    <row r="237637" spans="2:3" x14ac:dyDescent="0.25">
      <c r="B237637" s="76"/>
      <c r="C237637" s="75"/>
    </row>
    <row r="237638" spans="2:3" x14ac:dyDescent="0.25">
      <c r="B237638" s="76"/>
      <c r="C237638" s="75"/>
    </row>
    <row r="237639" spans="2:3" x14ac:dyDescent="0.25">
      <c r="B237639" s="76"/>
      <c r="C237639" s="75"/>
    </row>
    <row r="237749" spans="2:3" x14ac:dyDescent="0.25">
      <c r="B237749" s="76"/>
      <c r="C237749" s="75"/>
    </row>
    <row r="237750" spans="2:3" x14ac:dyDescent="0.25">
      <c r="B237750" s="76"/>
      <c r="C237750" s="75"/>
    </row>
    <row r="237751" spans="2:3" x14ac:dyDescent="0.25">
      <c r="B237751" s="76"/>
      <c r="C237751" s="75"/>
    </row>
    <row r="237752" spans="2:3" x14ac:dyDescent="0.25">
      <c r="B237752" s="76"/>
      <c r="C237752" s="75"/>
    </row>
    <row r="237753" spans="2:3" x14ac:dyDescent="0.25">
      <c r="B237753" s="76"/>
      <c r="C237753" s="75"/>
    </row>
    <row r="237754" spans="2:3" x14ac:dyDescent="0.25">
      <c r="B237754" s="76"/>
      <c r="C237754" s="75"/>
    </row>
    <row r="237755" spans="2:3" x14ac:dyDescent="0.25">
      <c r="B237755" s="76"/>
      <c r="C237755" s="75"/>
    </row>
    <row r="237756" spans="2:3" x14ac:dyDescent="0.25">
      <c r="B237756" s="76"/>
      <c r="C237756" s="75"/>
    </row>
    <row r="237757" spans="2:3" x14ac:dyDescent="0.25">
      <c r="B237757" s="76"/>
      <c r="C237757" s="75"/>
    </row>
    <row r="237758" spans="2:3" x14ac:dyDescent="0.25">
      <c r="B237758" s="76"/>
      <c r="C237758" s="75"/>
    </row>
    <row r="237759" spans="2:3" x14ac:dyDescent="0.25">
      <c r="B237759" s="76"/>
      <c r="C237759" s="75"/>
    </row>
    <row r="237760" spans="2:3" x14ac:dyDescent="0.25">
      <c r="B237760" s="76"/>
      <c r="C237760" s="75"/>
    </row>
    <row r="237761" spans="2:3" x14ac:dyDescent="0.25">
      <c r="B237761" s="76"/>
      <c r="C237761" s="75"/>
    </row>
    <row r="237871" spans="2:3" x14ac:dyDescent="0.25">
      <c r="B237871" s="76"/>
      <c r="C237871" s="75"/>
    </row>
    <row r="237872" spans="2:3" x14ac:dyDescent="0.25">
      <c r="B237872" s="76"/>
      <c r="C237872" s="75"/>
    </row>
    <row r="237873" spans="2:3" x14ac:dyDescent="0.25">
      <c r="B237873" s="76"/>
      <c r="C237873" s="75"/>
    </row>
    <row r="237874" spans="2:3" x14ac:dyDescent="0.25">
      <c r="B237874" s="76"/>
      <c r="C237874" s="75"/>
    </row>
    <row r="237875" spans="2:3" x14ac:dyDescent="0.25">
      <c r="B237875" s="76"/>
      <c r="C237875" s="75"/>
    </row>
    <row r="237876" spans="2:3" x14ac:dyDescent="0.25">
      <c r="B237876" s="76"/>
      <c r="C237876" s="75"/>
    </row>
    <row r="237877" spans="2:3" x14ac:dyDescent="0.25">
      <c r="B237877" s="76"/>
      <c r="C237877" s="75"/>
    </row>
    <row r="237878" spans="2:3" x14ac:dyDescent="0.25">
      <c r="B237878" s="76"/>
      <c r="C237878" s="75"/>
    </row>
    <row r="237879" spans="2:3" x14ac:dyDescent="0.25">
      <c r="B237879" s="76"/>
      <c r="C237879" s="75"/>
    </row>
    <row r="237880" spans="2:3" x14ac:dyDescent="0.25">
      <c r="B237880" s="76"/>
      <c r="C237880" s="75"/>
    </row>
    <row r="237881" spans="2:3" x14ac:dyDescent="0.25">
      <c r="B237881" s="76"/>
      <c r="C237881" s="75"/>
    </row>
    <row r="237882" spans="2:3" x14ac:dyDescent="0.25">
      <c r="B237882" s="76"/>
      <c r="C237882" s="75"/>
    </row>
    <row r="237883" spans="2:3" x14ac:dyDescent="0.25">
      <c r="B237883" s="76"/>
      <c r="C237883" s="75"/>
    </row>
    <row r="237993" spans="2:3" x14ac:dyDescent="0.25">
      <c r="B237993" s="76"/>
      <c r="C237993" s="75"/>
    </row>
    <row r="237994" spans="2:3" x14ac:dyDescent="0.25">
      <c r="B237994" s="76"/>
      <c r="C237994" s="75"/>
    </row>
    <row r="237995" spans="2:3" x14ac:dyDescent="0.25">
      <c r="B237995" s="76"/>
      <c r="C237995" s="75"/>
    </row>
    <row r="237996" spans="2:3" x14ac:dyDescent="0.25">
      <c r="B237996" s="76"/>
      <c r="C237996" s="75"/>
    </row>
    <row r="237997" spans="2:3" x14ac:dyDescent="0.25">
      <c r="B237997" s="76"/>
      <c r="C237997" s="75"/>
    </row>
    <row r="237998" spans="2:3" x14ac:dyDescent="0.25">
      <c r="B237998" s="76"/>
      <c r="C237998" s="75"/>
    </row>
    <row r="237999" spans="2:3" x14ac:dyDescent="0.25">
      <c r="B237999" s="76"/>
      <c r="C237999" s="75"/>
    </row>
    <row r="238000" spans="2:3" x14ac:dyDescent="0.25">
      <c r="B238000" s="76"/>
      <c r="C238000" s="75"/>
    </row>
    <row r="238001" spans="2:3" x14ac:dyDescent="0.25">
      <c r="B238001" s="76"/>
      <c r="C238001" s="75"/>
    </row>
    <row r="238002" spans="2:3" x14ac:dyDescent="0.25">
      <c r="B238002" s="76"/>
      <c r="C238002" s="75"/>
    </row>
    <row r="238003" spans="2:3" x14ac:dyDescent="0.25">
      <c r="B238003" s="76"/>
      <c r="C238003" s="75"/>
    </row>
    <row r="238004" spans="2:3" x14ac:dyDescent="0.25">
      <c r="B238004" s="76"/>
      <c r="C238004" s="75"/>
    </row>
    <row r="238005" spans="2:3" x14ac:dyDescent="0.25">
      <c r="B238005" s="76"/>
      <c r="C238005" s="75"/>
    </row>
    <row r="238115" spans="2:3" x14ac:dyDescent="0.25">
      <c r="B238115" s="76"/>
      <c r="C238115" s="75"/>
    </row>
    <row r="238116" spans="2:3" x14ac:dyDescent="0.25">
      <c r="B238116" s="76"/>
      <c r="C238116" s="75"/>
    </row>
    <row r="238117" spans="2:3" x14ac:dyDescent="0.25">
      <c r="B238117" s="76"/>
      <c r="C238117" s="75"/>
    </row>
    <row r="238118" spans="2:3" x14ac:dyDescent="0.25">
      <c r="B238118" s="76"/>
      <c r="C238118" s="75"/>
    </row>
    <row r="238119" spans="2:3" x14ac:dyDescent="0.25">
      <c r="B238119" s="76"/>
      <c r="C238119" s="75"/>
    </row>
    <row r="238120" spans="2:3" x14ac:dyDescent="0.25">
      <c r="B238120" s="76"/>
      <c r="C238120" s="75"/>
    </row>
    <row r="238121" spans="2:3" x14ac:dyDescent="0.25">
      <c r="B238121" s="76"/>
      <c r="C238121" s="75"/>
    </row>
    <row r="238122" spans="2:3" x14ac:dyDescent="0.25">
      <c r="B238122" s="76"/>
      <c r="C238122" s="75"/>
    </row>
    <row r="238123" spans="2:3" x14ac:dyDescent="0.25">
      <c r="B238123" s="76"/>
      <c r="C238123" s="75"/>
    </row>
    <row r="238124" spans="2:3" x14ac:dyDescent="0.25">
      <c r="B238124" s="76"/>
      <c r="C238124" s="75"/>
    </row>
    <row r="238125" spans="2:3" x14ac:dyDescent="0.25">
      <c r="B238125" s="76"/>
      <c r="C238125" s="75"/>
    </row>
    <row r="238126" spans="2:3" x14ac:dyDescent="0.25">
      <c r="B238126" s="76"/>
      <c r="C238126" s="75"/>
    </row>
    <row r="238127" spans="2:3" x14ac:dyDescent="0.25">
      <c r="B238127" s="76"/>
      <c r="C238127" s="75"/>
    </row>
    <row r="238237" spans="2:3" x14ac:dyDescent="0.25">
      <c r="B238237" s="76"/>
      <c r="C238237" s="75"/>
    </row>
    <row r="238238" spans="2:3" x14ac:dyDescent="0.25">
      <c r="B238238" s="76"/>
      <c r="C238238" s="75"/>
    </row>
    <row r="238239" spans="2:3" x14ac:dyDescent="0.25">
      <c r="B238239" s="76"/>
      <c r="C238239" s="75"/>
    </row>
    <row r="238240" spans="2:3" x14ac:dyDescent="0.25">
      <c r="B238240" s="76"/>
      <c r="C238240" s="75"/>
    </row>
    <row r="238241" spans="2:3" x14ac:dyDescent="0.25">
      <c r="B238241" s="76"/>
      <c r="C238241" s="75"/>
    </row>
    <row r="238242" spans="2:3" x14ac:dyDescent="0.25">
      <c r="B238242" s="76"/>
      <c r="C238242" s="75"/>
    </row>
    <row r="238243" spans="2:3" x14ac:dyDescent="0.25">
      <c r="B238243" s="76"/>
      <c r="C238243" s="75"/>
    </row>
    <row r="238244" spans="2:3" x14ac:dyDescent="0.25">
      <c r="B238244" s="76"/>
      <c r="C238244" s="75"/>
    </row>
    <row r="238245" spans="2:3" x14ac:dyDescent="0.25">
      <c r="B238245" s="76"/>
      <c r="C238245" s="75"/>
    </row>
    <row r="238246" spans="2:3" x14ac:dyDescent="0.25">
      <c r="B238246" s="76"/>
      <c r="C238246" s="75"/>
    </row>
    <row r="238247" spans="2:3" x14ac:dyDescent="0.25">
      <c r="B238247" s="76"/>
      <c r="C238247" s="75"/>
    </row>
    <row r="238248" spans="2:3" x14ac:dyDescent="0.25">
      <c r="B238248" s="76"/>
      <c r="C238248" s="75"/>
    </row>
    <row r="238249" spans="2:3" x14ac:dyDescent="0.25">
      <c r="B238249" s="76"/>
      <c r="C238249" s="75"/>
    </row>
    <row r="238359" spans="2:3" x14ac:dyDescent="0.25">
      <c r="B238359" s="76"/>
      <c r="C238359" s="75"/>
    </row>
    <row r="238360" spans="2:3" x14ac:dyDescent="0.25">
      <c r="B238360" s="76"/>
      <c r="C238360" s="75"/>
    </row>
    <row r="238361" spans="2:3" x14ac:dyDescent="0.25">
      <c r="B238361" s="76"/>
      <c r="C238361" s="75"/>
    </row>
    <row r="238362" spans="2:3" x14ac:dyDescent="0.25">
      <c r="B238362" s="76"/>
      <c r="C238362" s="75"/>
    </row>
    <row r="238363" spans="2:3" x14ac:dyDescent="0.25">
      <c r="B238363" s="76"/>
      <c r="C238363" s="75"/>
    </row>
    <row r="238364" spans="2:3" x14ac:dyDescent="0.25">
      <c r="B238364" s="76"/>
      <c r="C238364" s="75"/>
    </row>
    <row r="238365" spans="2:3" x14ac:dyDescent="0.25">
      <c r="B238365" s="76"/>
      <c r="C238365" s="75"/>
    </row>
    <row r="238366" spans="2:3" x14ac:dyDescent="0.25">
      <c r="B238366" s="76"/>
      <c r="C238366" s="75"/>
    </row>
    <row r="238367" spans="2:3" x14ac:dyDescent="0.25">
      <c r="B238367" s="76"/>
      <c r="C238367" s="75"/>
    </row>
    <row r="238368" spans="2:3" x14ac:dyDescent="0.25">
      <c r="B238368" s="76"/>
      <c r="C238368" s="75"/>
    </row>
    <row r="238369" spans="2:3" x14ac:dyDescent="0.25">
      <c r="B238369" s="76"/>
      <c r="C238369" s="75"/>
    </row>
    <row r="238370" spans="2:3" x14ac:dyDescent="0.25">
      <c r="B238370" s="76"/>
      <c r="C238370" s="75"/>
    </row>
    <row r="238371" spans="2:3" x14ac:dyDescent="0.25">
      <c r="B238371" s="76"/>
      <c r="C238371" s="75"/>
    </row>
    <row r="238481" spans="2:3" x14ac:dyDescent="0.25">
      <c r="B238481" s="76"/>
      <c r="C238481" s="75"/>
    </row>
    <row r="238482" spans="2:3" x14ac:dyDescent="0.25">
      <c r="B238482" s="76"/>
      <c r="C238482" s="75"/>
    </row>
    <row r="238483" spans="2:3" x14ac:dyDescent="0.25">
      <c r="B238483" s="76"/>
      <c r="C238483" s="75"/>
    </row>
    <row r="238484" spans="2:3" x14ac:dyDescent="0.25">
      <c r="B238484" s="76"/>
      <c r="C238484" s="75"/>
    </row>
    <row r="238485" spans="2:3" x14ac:dyDescent="0.25">
      <c r="B238485" s="76"/>
      <c r="C238485" s="75"/>
    </row>
    <row r="238486" spans="2:3" x14ac:dyDescent="0.25">
      <c r="B238486" s="76"/>
      <c r="C238486" s="75"/>
    </row>
    <row r="238487" spans="2:3" x14ac:dyDescent="0.25">
      <c r="B238487" s="76"/>
      <c r="C238487" s="75"/>
    </row>
    <row r="238488" spans="2:3" x14ac:dyDescent="0.25">
      <c r="B238488" s="76"/>
      <c r="C238488" s="75"/>
    </row>
    <row r="238489" spans="2:3" x14ac:dyDescent="0.25">
      <c r="B238489" s="76"/>
      <c r="C238489" s="75"/>
    </row>
    <row r="238490" spans="2:3" x14ac:dyDescent="0.25">
      <c r="B238490" s="76"/>
      <c r="C238490" s="75"/>
    </row>
    <row r="238491" spans="2:3" x14ac:dyDescent="0.25">
      <c r="B238491" s="76"/>
      <c r="C238491" s="75"/>
    </row>
    <row r="238492" spans="2:3" x14ac:dyDescent="0.25">
      <c r="B238492" s="76"/>
      <c r="C238492" s="75"/>
    </row>
    <row r="238493" spans="2:3" x14ac:dyDescent="0.25">
      <c r="B238493" s="76"/>
      <c r="C238493" s="75"/>
    </row>
    <row r="238603" spans="2:3" x14ac:dyDescent="0.25">
      <c r="B238603" s="76"/>
      <c r="C238603" s="75"/>
    </row>
    <row r="238604" spans="2:3" x14ac:dyDescent="0.25">
      <c r="B238604" s="76"/>
      <c r="C238604" s="75"/>
    </row>
    <row r="238605" spans="2:3" x14ac:dyDescent="0.25">
      <c r="B238605" s="76"/>
      <c r="C238605" s="75"/>
    </row>
    <row r="238606" spans="2:3" x14ac:dyDescent="0.25">
      <c r="B238606" s="76"/>
      <c r="C238606" s="75"/>
    </row>
    <row r="238607" spans="2:3" x14ac:dyDescent="0.25">
      <c r="B238607" s="76"/>
      <c r="C238607" s="75"/>
    </row>
    <row r="238608" spans="2:3" x14ac:dyDescent="0.25">
      <c r="B238608" s="76"/>
      <c r="C238608" s="75"/>
    </row>
    <row r="238609" spans="2:3" x14ac:dyDescent="0.25">
      <c r="B238609" s="76"/>
      <c r="C238609" s="75"/>
    </row>
    <row r="238610" spans="2:3" x14ac:dyDescent="0.25">
      <c r="B238610" s="76"/>
      <c r="C238610" s="75"/>
    </row>
    <row r="238611" spans="2:3" x14ac:dyDescent="0.25">
      <c r="B238611" s="76"/>
      <c r="C238611" s="75"/>
    </row>
    <row r="238612" spans="2:3" x14ac:dyDescent="0.25">
      <c r="B238612" s="76"/>
      <c r="C238612" s="75"/>
    </row>
    <row r="238613" spans="2:3" x14ac:dyDescent="0.25">
      <c r="B238613" s="76"/>
      <c r="C238613" s="75"/>
    </row>
    <row r="238614" spans="2:3" x14ac:dyDescent="0.25">
      <c r="B238614" s="76"/>
      <c r="C238614" s="75"/>
    </row>
    <row r="238615" spans="2:3" x14ac:dyDescent="0.25">
      <c r="B238615" s="76"/>
      <c r="C238615" s="75"/>
    </row>
    <row r="238725" spans="2:3" x14ac:dyDescent="0.25">
      <c r="B238725" s="76"/>
      <c r="C238725" s="75"/>
    </row>
    <row r="238726" spans="2:3" x14ac:dyDescent="0.25">
      <c r="B238726" s="76"/>
      <c r="C238726" s="75"/>
    </row>
    <row r="238727" spans="2:3" x14ac:dyDescent="0.25">
      <c r="B238727" s="76"/>
      <c r="C238727" s="75"/>
    </row>
    <row r="238728" spans="2:3" x14ac:dyDescent="0.25">
      <c r="B238728" s="76"/>
      <c r="C238728" s="75"/>
    </row>
    <row r="238729" spans="2:3" x14ac:dyDescent="0.25">
      <c r="B238729" s="76"/>
      <c r="C238729" s="75"/>
    </row>
    <row r="238730" spans="2:3" x14ac:dyDescent="0.25">
      <c r="B238730" s="76"/>
      <c r="C238730" s="75"/>
    </row>
    <row r="238731" spans="2:3" x14ac:dyDescent="0.25">
      <c r="B238731" s="76"/>
      <c r="C238731" s="75"/>
    </row>
    <row r="238732" spans="2:3" x14ac:dyDescent="0.25">
      <c r="B238732" s="76"/>
      <c r="C238732" s="75"/>
    </row>
    <row r="238733" spans="2:3" x14ac:dyDescent="0.25">
      <c r="B238733" s="76"/>
      <c r="C238733" s="75"/>
    </row>
    <row r="238734" spans="2:3" x14ac:dyDescent="0.25">
      <c r="B238734" s="76"/>
      <c r="C238734" s="75"/>
    </row>
    <row r="238735" spans="2:3" x14ac:dyDescent="0.25">
      <c r="B238735" s="76"/>
      <c r="C238735" s="75"/>
    </row>
    <row r="238736" spans="2:3" x14ac:dyDescent="0.25">
      <c r="B238736" s="76"/>
      <c r="C238736" s="75"/>
    </row>
    <row r="238737" spans="2:3" x14ac:dyDescent="0.25">
      <c r="B238737" s="76"/>
      <c r="C238737" s="75"/>
    </row>
    <row r="238847" spans="2:3" x14ac:dyDescent="0.25">
      <c r="B238847" s="76"/>
      <c r="C238847" s="75"/>
    </row>
    <row r="238848" spans="2:3" x14ac:dyDescent="0.25">
      <c r="B238848" s="76"/>
      <c r="C238848" s="75"/>
    </row>
    <row r="238849" spans="2:3" x14ac:dyDescent="0.25">
      <c r="B238849" s="76"/>
      <c r="C238849" s="75"/>
    </row>
    <row r="238850" spans="2:3" x14ac:dyDescent="0.25">
      <c r="B238850" s="76"/>
      <c r="C238850" s="75"/>
    </row>
    <row r="238851" spans="2:3" x14ac:dyDescent="0.25">
      <c r="B238851" s="76"/>
      <c r="C238851" s="75"/>
    </row>
    <row r="238852" spans="2:3" x14ac:dyDescent="0.25">
      <c r="B238852" s="76"/>
      <c r="C238852" s="75"/>
    </row>
    <row r="238853" spans="2:3" x14ac:dyDescent="0.25">
      <c r="B238853" s="76"/>
      <c r="C238853" s="75"/>
    </row>
    <row r="238854" spans="2:3" x14ac:dyDescent="0.25">
      <c r="B238854" s="76"/>
      <c r="C238854" s="75"/>
    </row>
    <row r="238855" spans="2:3" x14ac:dyDescent="0.25">
      <c r="B238855" s="76"/>
      <c r="C238855" s="75"/>
    </row>
    <row r="238856" spans="2:3" x14ac:dyDescent="0.25">
      <c r="B238856" s="76"/>
      <c r="C238856" s="75"/>
    </row>
    <row r="238857" spans="2:3" x14ac:dyDescent="0.25">
      <c r="B238857" s="76"/>
      <c r="C238857" s="75"/>
    </row>
    <row r="238858" spans="2:3" x14ac:dyDescent="0.25">
      <c r="B238858" s="76"/>
      <c r="C238858" s="75"/>
    </row>
    <row r="238859" spans="2:3" x14ac:dyDescent="0.25">
      <c r="B238859" s="76"/>
      <c r="C238859" s="75"/>
    </row>
    <row r="238969" spans="2:3" x14ac:dyDescent="0.25">
      <c r="B238969" s="76"/>
      <c r="C238969" s="75"/>
    </row>
    <row r="238970" spans="2:3" x14ac:dyDescent="0.25">
      <c r="B238970" s="76"/>
      <c r="C238970" s="75"/>
    </row>
    <row r="238971" spans="2:3" x14ac:dyDescent="0.25">
      <c r="B238971" s="76"/>
      <c r="C238971" s="75"/>
    </row>
    <row r="238972" spans="2:3" x14ac:dyDescent="0.25">
      <c r="B238972" s="76"/>
      <c r="C238972" s="75"/>
    </row>
    <row r="238973" spans="2:3" x14ac:dyDescent="0.25">
      <c r="B238973" s="76"/>
      <c r="C238973" s="75"/>
    </row>
    <row r="238974" spans="2:3" x14ac:dyDescent="0.25">
      <c r="B238974" s="76"/>
      <c r="C238974" s="75"/>
    </row>
    <row r="238975" spans="2:3" x14ac:dyDescent="0.25">
      <c r="B238975" s="76"/>
      <c r="C238975" s="75"/>
    </row>
    <row r="238976" spans="2:3" x14ac:dyDescent="0.25">
      <c r="B238976" s="76"/>
      <c r="C238976" s="75"/>
    </row>
    <row r="238977" spans="2:3" x14ac:dyDescent="0.25">
      <c r="B238977" s="76"/>
      <c r="C238977" s="75"/>
    </row>
    <row r="238978" spans="2:3" x14ac:dyDescent="0.25">
      <c r="B238978" s="76"/>
      <c r="C238978" s="75"/>
    </row>
    <row r="238979" spans="2:3" x14ac:dyDescent="0.25">
      <c r="B238979" s="76"/>
      <c r="C238979" s="75"/>
    </row>
    <row r="238980" spans="2:3" x14ac:dyDescent="0.25">
      <c r="B238980" s="76"/>
      <c r="C238980" s="75"/>
    </row>
    <row r="238981" spans="2:3" x14ac:dyDescent="0.25">
      <c r="B238981" s="76"/>
      <c r="C238981" s="75"/>
    </row>
    <row r="239091" spans="2:3" x14ac:dyDescent="0.25">
      <c r="B239091" s="76"/>
      <c r="C239091" s="75"/>
    </row>
    <row r="239092" spans="2:3" x14ac:dyDescent="0.25">
      <c r="B239092" s="76"/>
      <c r="C239092" s="75"/>
    </row>
    <row r="239093" spans="2:3" x14ac:dyDescent="0.25">
      <c r="B239093" s="76"/>
      <c r="C239093" s="75"/>
    </row>
    <row r="239094" spans="2:3" x14ac:dyDescent="0.25">
      <c r="B239094" s="76"/>
      <c r="C239094" s="75"/>
    </row>
    <row r="239095" spans="2:3" x14ac:dyDescent="0.25">
      <c r="B239095" s="76"/>
      <c r="C239095" s="75"/>
    </row>
    <row r="239096" spans="2:3" x14ac:dyDescent="0.25">
      <c r="B239096" s="76"/>
      <c r="C239096" s="75"/>
    </row>
    <row r="239097" spans="2:3" x14ac:dyDescent="0.25">
      <c r="B239097" s="76"/>
      <c r="C239097" s="75"/>
    </row>
    <row r="239098" spans="2:3" x14ac:dyDescent="0.25">
      <c r="B239098" s="76"/>
      <c r="C239098" s="75"/>
    </row>
    <row r="239099" spans="2:3" x14ac:dyDescent="0.25">
      <c r="B239099" s="76"/>
      <c r="C239099" s="75"/>
    </row>
    <row r="239100" spans="2:3" x14ac:dyDescent="0.25">
      <c r="B239100" s="76"/>
      <c r="C239100" s="75"/>
    </row>
    <row r="239101" spans="2:3" x14ac:dyDescent="0.25">
      <c r="B239101" s="76"/>
      <c r="C239101" s="75"/>
    </row>
    <row r="239102" spans="2:3" x14ac:dyDescent="0.25">
      <c r="B239102" s="76"/>
      <c r="C239102" s="75"/>
    </row>
    <row r="239103" spans="2:3" x14ac:dyDescent="0.25">
      <c r="B239103" s="76"/>
      <c r="C239103" s="75"/>
    </row>
    <row r="239213" spans="2:3" x14ac:dyDescent="0.25">
      <c r="B239213" s="76"/>
      <c r="C239213" s="75"/>
    </row>
    <row r="239214" spans="2:3" x14ac:dyDescent="0.25">
      <c r="B239214" s="76"/>
      <c r="C239214" s="75"/>
    </row>
    <row r="239215" spans="2:3" x14ac:dyDescent="0.25">
      <c r="B239215" s="76"/>
      <c r="C239215" s="75"/>
    </row>
    <row r="239216" spans="2:3" x14ac:dyDescent="0.25">
      <c r="B239216" s="76"/>
      <c r="C239216" s="75"/>
    </row>
    <row r="239217" spans="2:3" x14ac:dyDescent="0.25">
      <c r="B239217" s="76"/>
      <c r="C239217" s="75"/>
    </row>
    <row r="239218" spans="2:3" x14ac:dyDescent="0.25">
      <c r="B239218" s="76"/>
      <c r="C239218" s="75"/>
    </row>
    <row r="239219" spans="2:3" x14ac:dyDescent="0.25">
      <c r="B239219" s="76"/>
      <c r="C239219" s="75"/>
    </row>
    <row r="239220" spans="2:3" x14ac:dyDescent="0.25">
      <c r="B239220" s="76"/>
      <c r="C239220" s="75"/>
    </row>
    <row r="239221" spans="2:3" x14ac:dyDescent="0.25">
      <c r="B239221" s="76"/>
      <c r="C239221" s="75"/>
    </row>
    <row r="239222" spans="2:3" x14ac:dyDescent="0.25">
      <c r="B239222" s="76"/>
      <c r="C239222" s="75"/>
    </row>
    <row r="239223" spans="2:3" x14ac:dyDescent="0.25">
      <c r="B239223" s="76"/>
      <c r="C239223" s="75"/>
    </row>
    <row r="239224" spans="2:3" x14ac:dyDescent="0.25">
      <c r="B239224" s="76"/>
      <c r="C239224" s="75"/>
    </row>
    <row r="239225" spans="2:3" x14ac:dyDescent="0.25">
      <c r="B239225" s="76"/>
      <c r="C239225" s="75"/>
    </row>
    <row r="239335" spans="2:3" x14ac:dyDescent="0.25">
      <c r="B239335" s="76"/>
      <c r="C239335" s="75"/>
    </row>
    <row r="239336" spans="2:3" x14ac:dyDescent="0.25">
      <c r="B239336" s="76"/>
      <c r="C239336" s="75"/>
    </row>
    <row r="239337" spans="2:3" x14ac:dyDescent="0.25">
      <c r="B239337" s="76"/>
      <c r="C239337" s="75"/>
    </row>
    <row r="239338" spans="2:3" x14ac:dyDescent="0.25">
      <c r="B239338" s="76"/>
      <c r="C239338" s="75"/>
    </row>
    <row r="239339" spans="2:3" x14ac:dyDescent="0.25">
      <c r="B239339" s="76"/>
      <c r="C239339" s="75"/>
    </row>
    <row r="239340" spans="2:3" x14ac:dyDescent="0.25">
      <c r="B239340" s="76"/>
      <c r="C239340" s="75"/>
    </row>
    <row r="239341" spans="2:3" x14ac:dyDescent="0.25">
      <c r="B239341" s="76"/>
      <c r="C239341" s="75"/>
    </row>
    <row r="239342" spans="2:3" x14ac:dyDescent="0.25">
      <c r="B239342" s="76"/>
      <c r="C239342" s="75"/>
    </row>
    <row r="239343" spans="2:3" x14ac:dyDescent="0.25">
      <c r="B239343" s="76"/>
      <c r="C239343" s="75"/>
    </row>
    <row r="239344" spans="2:3" x14ac:dyDescent="0.25">
      <c r="B239344" s="76"/>
      <c r="C239344" s="75"/>
    </row>
    <row r="239345" spans="2:3" x14ac:dyDescent="0.25">
      <c r="B239345" s="76"/>
      <c r="C239345" s="75"/>
    </row>
    <row r="239346" spans="2:3" x14ac:dyDescent="0.25">
      <c r="B239346" s="76"/>
      <c r="C239346" s="75"/>
    </row>
    <row r="239347" spans="2:3" x14ac:dyDescent="0.25">
      <c r="B239347" s="76"/>
      <c r="C239347" s="75"/>
    </row>
    <row r="239457" spans="2:3" x14ac:dyDescent="0.25">
      <c r="B239457" s="76"/>
      <c r="C239457" s="75"/>
    </row>
    <row r="239458" spans="2:3" x14ac:dyDescent="0.25">
      <c r="B239458" s="76"/>
      <c r="C239458" s="75"/>
    </row>
    <row r="239459" spans="2:3" x14ac:dyDescent="0.25">
      <c r="B239459" s="76"/>
      <c r="C239459" s="75"/>
    </row>
    <row r="239460" spans="2:3" x14ac:dyDescent="0.25">
      <c r="B239460" s="76"/>
      <c r="C239460" s="75"/>
    </row>
    <row r="239461" spans="2:3" x14ac:dyDescent="0.25">
      <c r="B239461" s="76"/>
      <c r="C239461" s="75"/>
    </row>
    <row r="239462" spans="2:3" x14ac:dyDescent="0.25">
      <c r="B239462" s="76"/>
      <c r="C239462" s="75"/>
    </row>
    <row r="239463" spans="2:3" x14ac:dyDescent="0.25">
      <c r="B239463" s="76"/>
      <c r="C239463" s="75"/>
    </row>
    <row r="239464" spans="2:3" x14ac:dyDescent="0.25">
      <c r="B239464" s="76"/>
      <c r="C239464" s="75"/>
    </row>
    <row r="239465" spans="2:3" x14ac:dyDescent="0.25">
      <c r="B239465" s="76"/>
      <c r="C239465" s="75"/>
    </row>
    <row r="239466" spans="2:3" x14ac:dyDescent="0.25">
      <c r="B239466" s="76"/>
      <c r="C239466" s="75"/>
    </row>
    <row r="239467" spans="2:3" x14ac:dyDescent="0.25">
      <c r="B239467" s="76"/>
      <c r="C239467" s="75"/>
    </row>
    <row r="239468" spans="2:3" x14ac:dyDescent="0.25">
      <c r="B239468" s="76"/>
      <c r="C239468" s="75"/>
    </row>
    <row r="239469" spans="2:3" x14ac:dyDescent="0.25">
      <c r="B239469" s="76"/>
      <c r="C239469" s="75"/>
    </row>
    <row r="239579" spans="2:3" x14ac:dyDescent="0.25">
      <c r="B239579" s="76"/>
      <c r="C239579" s="75"/>
    </row>
    <row r="239580" spans="2:3" x14ac:dyDescent="0.25">
      <c r="B239580" s="76"/>
      <c r="C239580" s="75"/>
    </row>
    <row r="239581" spans="2:3" x14ac:dyDescent="0.25">
      <c r="B239581" s="76"/>
      <c r="C239581" s="75"/>
    </row>
    <row r="239582" spans="2:3" x14ac:dyDescent="0.25">
      <c r="B239582" s="76"/>
      <c r="C239582" s="75"/>
    </row>
    <row r="239583" spans="2:3" x14ac:dyDescent="0.25">
      <c r="B239583" s="76"/>
      <c r="C239583" s="75"/>
    </row>
    <row r="239584" spans="2:3" x14ac:dyDescent="0.25">
      <c r="B239584" s="76"/>
      <c r="C239584" s="75"/>
    </row>
    <row r="239585" spans="2:3" x14ac:dyDescent="0.25">
      <c r="B239585" s="76"/>
      <c r="C239585" s="75"/>
    </row>
    <row r="239586" spans="2:3" x14ac:dyDescent="0.25">
      <c r="B239586" s="76"/>
      <c r="C239586" s="75"/>
    </row>
    <row r="239587" spans="2:3" x14ac:dyDescent="0.25">
      <c r="B239587" s="76"/>
      <c r="C239587" s="75"/>
    </row>
    <row r="239588" spans="2:3" x14ac:dyDescent="0.25">
      <c r="B239588" s="76"/>
      <c r="C239588" s="75"/>
    </row>
    <row r="239589" spans="2:3" x14ac:dyDescent="0.25">
      <c r="B239589" s="76"/>
      <c r="C239589" s="75"/>
    </row>
    <row r="239590" spans="2:3" x14ac:dyDescent="0.25">
      <c r="B239590" s="76"/>
      <c r="C239590" s="75"/>
    </row>
    <row r="239591" spans="2:3" x14ac:dyDescent="0.25">
      <c r="B239591" s="76"/>
      <c r="C239591" s="75"/>
    </row>
    <row r="239701" spans="2:3" x14ac:dyDescent="0.25">
      <c r="B239701" s="76"/>
      <c r="C239701" s="75"/>
    </row>
    <row r="239702" spans="2:3" x14ac:dyDescent="0.25">
      <c r="B239702" s="76"/>
      <c r="C239702" s="75"/>
    </row>
    <row r="239703" spans="2:3" x14ac:dyDescent="0.25">
      <c r="B239703" s="76"/>
      <c r="C239703" s="75"/>
    </row>
    <row r="239704" spans="2:3" x14ac:dyDescent="0.25">
      <c r="B239704" s="76"/>
      <c r="C239704" s="75"/>
    </row>
    <row r="239705" spans="2:3" x14ac:dyDescent="0.25">
      <c r="B239705" s="76"/>
      <c r="C239705" s="75"/>
    </row>
    <row r="239706" spans="2:3" x14ac:dyDescent="0.25">
      <c r="B239706" s="76"/>
      <c r="C239706" s="75"/>
    </row>
    <row r="239707" spans="2:3" x14ac:dyDescent="0.25">
      <c r="B239707" s="76"/>
      <c r="C239707" s="75"/>
    </row>
    <row r="239708" spans="2:3" x14ac:dyDescent="0.25">
      <c r="B239708" s="76"/>
      <c r="C239708" s="75"/>
    </row>
    <row r="239709" spans="2:3" x14ac:dyDescent="0.25">
      <c r="B239709" s="76"/>
      <c r="C239709" s="75"/>
    </row>
    <row r="239710" spans="2:3" x14ac:dyDescent="0.25">
      <c r="B239710" s="76"/>
      <c r="C239710" s="75"/>
    </row>
    <row r="239711" spans="2:3" x14ac:dyDescent="0.25">
      <c r="B239711" s="76"/>
      <c r="C239711" s="75"/>
    </row>
    <row r="239712" spans="2:3" x14ac:dyDescent="0.25">
      <c r="B239712" s="76"/>
      <c r="C239712" s="75"/>
    </row>
    <row r="239713" spans="2:3" x14ac:dyDescent="0.25">
      <c r="B239713" s="76"/>
      <c r="C239713" s="75"/>
    </row>
    <row r="239823" spans="2:3" x14ac:dyDescent="0.25">
      <c r="B239823" s="76"/>
      <c r="C239823" s="75"/>
    </row>
    <row r="239824" spans="2:3" x14ac:dyDescent="0.25">
      <c r="B239824" s="76"/>
      <c r="C239824" s="75"/>
    </row>
    <row r="239825" spans="2:3" x14ac:dyDescent="0.25">
      <c r="B239825" s="76"/>
      <c r="C239825" s="75"/>
    </row>
    <row r="239826" spans="2:3" x14ac:dyDescent="0.25">
      <c r="B239826" s="76"/>
      <c r="C239826" s="75"/>
    </row>
    <row r="239827" spans="2:3" x14ac:dyDescent="0.25">
      <c r="B239827" s="76"/>
      <c r="C239827" s="75"/>
    </row>
    <row r="239828" spans="2:3" x14ac:dyDescent="0.25">
      <c r="B239828" s="76"/>
      <c r="C239828" s="75"/>
    </row>
    <row r="239829" spans="2:3" x14ac:dyDescent="0.25">
      <c r="B239829" s="76"/>
      <c r="C239829" s="75"/>
    </row>
    <row r="239830" spans="2:3" x14ac:dyDescent="0.25">
      <c r="B239830" s="76"/>
      <c r="C239830" s="75"/>
    </row>
    <row r="239831" spans="2:3" x14ac:dyDescent="0.25">
      <c r="B239831" s="76"/>
      <c r="C239831" s="75"/>
    </row>
    <row r="239832" spans="2:3" x14ac:dyDescent="0.25">
      <c r="B239832" s="76"/>
      <c r="C239832" s="75"/>
    </row>
    <row r="239833" spans="2:3" x14ac:dyDescent="0.25">
      <c r="B239833" s="76"/>
      <c r="C239833" s="75"/>
    </row>
    <row r="239834" spans="2:3" x14ac:dyDescent="0.25">
      <c r="B239834" s="76"/>
      <c r="C239834" s="75"/>
    </row>
    <row r="239835" spans="2:3" x14ac:dyDescent="0.25">
      <c r="B239835" s="76"/>
      <c r="C239835" s="75"/>
    </row>
    <row r="239945" spans="2:3" x14ac:dyDescent="0.25">
      <c r="B239945" s="76"/>
      <c r="C239945" s="75"/>
    </row>
    <row r="239946" spans="2:3" x14ac:dyDescent="0.25">
      <c r="B239946" s="76"/>
      <c r="C239946" s="75"/>
    </row>
    <row r="239947" spans="2:3" x14ac:dyDescent="0.25">
      <c r="B239947" s="76"/>
      <c r="C239947" s="75"/>
    </row>
    <row r="239948" spans="2:3" x14ac:dyDescent="0.25">
      <c r="B239948" s="76"/>
      <c r="C239948" s="75"/>
    </row>
    <row r="239949" spans="2:3" x14ac:dyDescent="0.25">
      <c r="B239949" s="76"/>
      <c r="C239949" s="75"/>
    </row>
    <row r="239950" spans="2:3" x14ac:dyDescent="0.25">
      <c r="B239950" s="76"/>
      <c r="C239950" s="75"/>
    </row>
    <row r="239951" spans="2:3" x14ac:dyDescent="0.25">
      <c r="B239951" s="76"/>
      <c r="C239951" s="75"/>
    </row>
    <row r="239952" spans="2:3" x14ac:dyDescent="0.25">
      <c r="B239952" s="76"/>
      <c r="C239952" s="75"/>
    </row>
    <row r="239953" spans="2:3" x14ac:dyDescent="0.25">
      <c r="B239953" s="76"/>
      <c r="C239953" s="75"/>
    </row>
    <row r="239954" spans="2:3" x14ac:dyDescent="0.25">
      <c r="B239954" s="76"/>
      <c r="C239954" s="75"/>
    </row>
    <row r="239955" spans="2:3" x14ac:dyDescent="0.25">
      <c r="B239955" s="76"/>
      <c r="C239955" s="75"/>
    </row>
    <row r="239956" spans="2:3" x14ac:dyDescent="0.25">
      <c r="B239956" s="76"/>
      <c r="C239956" s="75"/>
    </row>
    <row r="239957" spans="2:3" x14ac:dyDescent="0.25">
      <c r="B239957" s="76"/>
      <c r="C239957" s="75"/>
    </row>
    <row r="240067" spans="2:3" x14ac:dyDescent="0.25">
      <c r="B240067" s="76"/>
      <c r="C240067" s="75"/>
    </row>
    <row r="240068" spans="2:3" x14ac:dyDescent="0.25">
      <c r="B240068" s="76"/>
      <c r="C240068" s="75"/>
    </row>
    <row r="240069" spans="2:3" x14ac:dyDescent="0.25">
      <c r="B240069" s="76"/>
      <c r="C240069" s="75"/>
    </row>
    <row r="240070" spans="2:3" x14ac:dyDescent="0.25">
      <c r="B240070" s="76"/>
      <c r="C240070" s="75"/>
    </row>
    <row r="240071" spans="2:3" x14ac:dyDescent="0.25">
      <c r="B240071" s="76"/>
      <c r="C240071" s="75"/>
    </row>
    <row r="240072" spans="2:3" x14ac:dyDescent="0.25">
      <c r="B240072" s="76"/>
      <c r="C240072" s="75"/>
    </row>
    <row r="240073" spans="2:3" x14ac:dyDescent="0.25">
      <c r="B240073" s="76"/>
      <c r="C240073" s="75"/>
    </row>
    <row r="240074" spans="2:3" x14ac:dyDescent="0.25">
      <c r="B240074" s="76"/>
      <c r="C240074" s="75"/>
    </row>
    <row r="240075" spans="2:3" x14ac:dyDescent="0.25">
      <c r="B240075" s="76"/>
      <c r="C240075" s="75"/>
    </row>
    <row r="240076" spans="2:3" x14ac:dyDescent="0.25">
      <c r="B240076" s="76"/>
      <c r="C240076" s="75"/>
    </row>
    <row r="240077" spans="2:3" x14ac:dyDescent="0.25">
      <c r="B240077" s="76"/>
      <c r="C240077" s="75"/>
    </row>
    <row r="240078" spans="2:3" x14ac:dyDescent="0.25">
      <c r="B240078" s="76"/>
      <c r="C240078" s="75"/>
    </row>
    <row r="240079" spans="2:3" x14ac:dyDescent="0.25">
      <c r="B240079" s="76"/>
      <c r="C240079" s="75"/>
    </row>
    <row r="240189" spans="2:3" x14ac:dyDescent="0.25">
      <c r="B240189" s="76"/>
      <c r="C240189" s="75"/>
    </row>
    <row r="240190" spans="2:3" x14ac:dyDescent="0.25">
      <c r="B240190" s="76"/>
      <c r="C240190" s="75"/>
    </row>
    <row r="240191" spans="2:3" x14ac:dyDescent="0.25">
      <c r="B240191" s="76"/>
      <c r="C240191" s="75"/>
    </row>
    <row r="240192" spans="2:3" x14ac:dyDescent="0.25">
      <c r="B240192" s="76"/>
      <c r="C240192" s="75"/>
    </row>
    <row r="240193" spans="2:3" x14ac:dyDescent="0.25">
      <c r="B240193" s="76"/>
      <c r="C240193" s="75"/>
    </row>
    <row r="240194" spans="2:3" x14ac:dyDescent="0.25">
      <c r="B240194" s="76"/>
      <c r="C240194" s="75"/>
    </row>
    <row r="240195" spans="2:3" x14ac:dyDescent="0.25">
      <c r="B240195" s="76"/>
      <c r="C240195" s="75"/>
    </row>
    <row r="240196" spans="2:3" x14ac:dyDescent="0.25">
      <c r="B240196" s="76"/>
      <c r="C240196" s="75"/>
    </row>
    <row r="240197" spans="2:3" x14ac:dyDescent="0.25">
      <c r="B240197" s="76"/>
      <c r="C240197" s="75"/>
    </row>
    <row r="240198" spans="2:3" x14ac:dyDescent="0.25">
      <c r="B240198" s="76"/>
      <c r="C240198" s="75"/>
    </row>
    <row r="240199" spans="2:3" x14ac:dyDescent="0.25">
      <c r="B240199" s="76"/>
      <c r="C240199" s="75"/>
    </row>
    <row r="240200" spans="2:3" x14ac:dyDescent="0.25">
      <c r="B240200" s="76"/>
      <c r="C240200" s="75"/>
    </row>
    <row r="240201" spans="2:3" x14ac:dyDescent="0.25">
      <c r="B240201" s="76"/>
      <c r="C240201" s="75"/>
    </row>
    <row r="240311" spans="2:3" x14ac:dyDescent="0.25">
      <c r="B240311" s="76"/>
      <c r="C240311" s="75"/>
    </row>
    <row r="240312" spans="2:3" x14ac:dyDescent="0.25">
      <c r="B240312" s="76"/>
      <c r="C240312" s="75"/>
    </row>
    <row r="240313" spans="2:3" x14ac:dyDescent="0.25">
      <c r="B240313" s="76"/>
      <c r="C240313" s="75"/>
    </row>
    <row r="240314" spans="2:3" x14ac:dyDescent="0.25">
      <c r="B240314" s="76"/>
      <c r="C240314" s="75"/>
    </row>
    <row r="240315" spans="2:3" x14ac:dyDescent="0.25">
      <c r="B240315" s="76"/>
      <c r="C240315" s="75"/>
    </row>
    <row r="240316" spans="2:3" x14ac:dyDescent="0.25">
      <c r="B240316" s="76"/>
      <c r="C240316" s="75"/>
    </row>
    <row r="240317" spans="2:3" x14ac:dyDescent="0.25">
      <c r="B240317" s="76"/>
      <c r="C240317" s="75"/>
    </row>
    <row r="240318" spans="2:3" x14ac:dyDescent="0.25">
      <c r="B240318" s="76"/>
      <c r="C240318" s="75"/>
    </row>
    <row r="240319" spans="2:3" x14ac:dyDescent="0.25">
      <c r="B240319" s="76"/>
      <c r="C240319" s="75"/>
    </row>
    <row r="240320" spans="2:3" x14ac:dyDescent="0.25">
      <c r="B240320" s="76"/>
      <c r="C240320" s="75"/>
    </row>
    <row r="240321" spans="2:3" x14ac:dyDescent="0.25">
      <c r="B240321" s="76"/>
      <c r="C240321" s="75"/>
    </row>
    <row r="240322" spans="2:3" x14ac:dyDescent="0.25">
      <c r="B240322" s="76"/>
      <c r="C240322" s="75"/>
    </row>
    <row r="240323" spans="2:3" x14ac:dyDescent="0.25">
      <c r="B240323" s="76"/>
      <c r="C240323" s="75"/>
    </row>
    <row r="240433" spans="2:3" x14ac:dyDescent="0.25">
      <c r="B240433" s="76"/>
      <c r="C240433" s="75"/>
    </row>
    <row r="240434" spans="2:3" x14ac:dyDescent="0.25">
      <c r="B240434" s="76"/>
      <c r="C240434" s="75"/>
    </row>
    <row r="240435" spans="2:3" x14ac:dyDescent="0.25">
      <c r="B240435" s="76"/>
      <c r="C240435" s="75"/>
    </row>
    <row r="240436" spans="2:3" x14ac:dyDescent="0.25">
      <c r="B240436" s="76"/>
      <c r="C240436" s="75"/>
    </row>
    <row r="240437" spans="2:3" x14ac:dyDescent="0.25">
      <c r="B240437" s="76"/>
      <c r="C240437" s="75"/>
    </row>
    <row r="240438" spans="2:3" x14ac:dyDescent="0.25">
      <c r="B240438" s="76"/>
      <c r="C240438" s="75"/>
    </row>
    <row r="240439" spans="2:3" x14ac:dyDescent="0.25">
      <c r="B240439" s="76"/>
      <c r="C240439" s="75"/>
    </row>
    <row r="240440" spans="2:3" x14ac:dyDescent="0.25">
      <c r="B240440" s="76"/>
      <c r="C240440" s="75"/>
    </row>
    <row r="240441" spans="2:3" x14ac:dyDescent="0.25">
      <c r="B240441" s="76"/>
      <c r="C240441" s="75"/>
    </row>
    <row r="240442" spans="2:3" x14ac:dyDescent="0.25">
      <c r="B240442" s="76"/>
      <c r="C240442" s="75"/>
    </row>
    <row r="240443" spans="2:3" x14ac:dyDescent="0.25">
      <c r="B240443" s="76"/>
      <c r="C240443" s="75"/>
    </row>
    <row r="240444" spans="2:3" x14ac:dyDescent="0.25">
      <c r="B240444" s="76"/>
      <c r="C240444" s="75"/>
    </row>
    <row r="240445" spans="2:3" x14ac:dyDescent="0.25">
      <c r="B240445" s="76"/>
      <c r="C240445" s="75"/>
    </row>
    <row r="240555" spans="2:3" x14ac:dyDescent="0.25">
      <c r="B240555" s="76"/>
      <c r="C240555" s="75"/>
    </row>
    <row r="240556" spans="2:3" x14ac:dyDescent="0.25">
      <c r="B240556" s="76"/>
      <c r="C240556" s="75"/>
    </row>
    <row r="240557" spans="2:3" x14ac:dyDescent="0.25">
      <c r="B240557" s="76"/>
      <c r="C240557" s="75"/>
    </row>
    <row r="240558" spans="2:3" x14ac:dyDescent="0.25">
      <c r="B240558" s="76"/>
      <c r="C240558" s="75"/>
    </row>
    <row r="240559" spans="2:3" x14ac:dyDescent="0.25">
      <c r="B240559" s="76"/>
      <c r="C240559" s="75"/>
    </row>
    <row r="240560" spans="2:3" x14ac:dyDescent="0.25">
      <c r="B240560" s="76"/>
      <c r="C240560" s="75"/>
    </row>
    <row r="240561" spans="2:3" x14ac:dyDescent="0.25">
      <c r="B240561" s="76"/>
      <c r="C240561" s="75"/>
    </row>
    <row r="240562" spans="2:3" x14ac:dyDescent="0.25">
      <c r="B240562" s="76"/>
      <c r="C240562" s="75"/>
    </row>
    <row r="240563" spans="2:3" x14ac:dyDescent="0.25">
      <c r="B240563" s="76"/>
      <c r="C240563" s="75"/>
    </row>
    <row r="240564" spans="2:3" x14ac:dyDescent="0.25">
      <c r="B240564" s="76"/>
      <c r="C240564" s="75"/>
    </row>
    <row r="240565" spans="2:3" x14ac:dyDescent="0.25">
      <c r="B240565" s="76"/>
      <c r="C240565" s="75"/>
    </row>
    <row r="240566" spans="2:3" x14ac:dyDescent="0.25">
      <c r="B240566" s="76"/>
      <c r="C240566" s="75"/>
    </row>
    <row r="240567" spans="2:3" x14ac:dyDescent="0.25">
      <c r="B240567" s="76"/>
      <c r="C240567" s="75"/>
    </row>
    <row r="240677" spans="2:3" x14ac:dyDescent="0.25">
      <c r="B240677" s="76"/>
      <c r="C240677" s="75"/>
    </row>
    <row r="240678" spans="2:3" x14ac:dyDescent="0.25">
      <c r="B240678" s="76"/>
      <c r="C240678" s="75"/>
    </row>
    <row r="240679" spans="2:3" x14ac:dyDescent="0.25">
      <c r="B240679" s="76"/>
      <c r="C240679" s="75"/>
    </row>
    <row r="240680" spans="2:3" x14ac:dyDescent="0.25">
      <c r="B240680" s="76"/>
      <c r="C240680" s="75"/>
    </row>
    <row r="240681" spans="2:3" x14ac:dyDescent="0.25">
      <c r="B240681" s="76"/>
      <c r="C240681" s="75"/>
    </row>
    <row r="240682" spans="2:3" x14ac:dyDescent="0.25">
      <c r="B240682" s="76"/>
      <c r="C240682" s="75"/>
    </row>
    <row r="240683" spans="2:3" x14ac:dyDescent="0.25">
      <c r="B240683" s="76"/>
      <c r="C240683" s="75"/>
    </row>
    <row r="240684" spans="2:3" x14ac:dyDescent="0.25">
      <c r="B240684" s="76"/>
      <c r="C240684" s="75"/>
    </row>
    <row r="240685" spans="2:3" x14ac:dyDescent="0.25">
      <c r="B240685" s="76"/>
      <c r="C240685" s="75"/>
    </row>
    <row r="240686" spans="2:3" x14ac:dyDescent="0.25">
      <c r="B240686" s="76"/>
      <c r="C240686" s="75"/>
    </row>
    <row r="240687" spans="2:3" x14ac:dyDescent="0.25">
      <c r="B240687" s="76"/>
      <c r="C240687" s="75"/>
    </row>
    <row r="240688" spans="2:3" x14ac:dyDescent="0.25">
      <c r="B240688" s="76"/>
      <c r="C240688" s="75"/>
    </row>
    <row r="240689" spans="2:3" x14ac:dyDescent="0.25">
      <c r="B240689" s="76"/>
      <c r="C240689" s="75"/>
    </row>
    <row r="240799" spans="2:3" x14ac:dyDescent="0.25">
      <c r="B240799" s="76"/>
      <c r="C240799" s="75"/>
    </row>
    <row r="240800" spans="2:3" x14ac:dyDescent="0.25">
      <c r="B240800" s="76"/>
      <c r="C240800" s="75"/>
    </row>
    <row r="240801" spans="2:3" x14ac:dyDescent="0.25">
      <c r="B240801" s="76"/>
      <c r="C240801" s="75"/>
    </row>
    <row r="240802" spans="2:3" x14ac:dyDescent="0.25">
      <c r="B240802" s="76"/>
      <c r="C240802" s="75"/>
    </row>
    <row r="240803" spans="2:3" x14ac:dyDescent="0.25">
      <c r="B240803" s="76"/>
      <c r="C240803" s="75"/>
    </row>
    <row r="240804" spans="2:3" x14ac:dyDescent="0.25">
      <c r="B240804" s="76"/>
      <c r="C240804" s="75"/>
    </row>
    <row r="240805" spans="2:3" x14ac:dyDescent="0.25">
      <c r="B240805" s="76"/>
      <c r="C240805" s="75"/>
    </row>
    <row r="240806" spans="2:3" x14ac:dyDescent="0.25">
      <c r="B240806" s="76"/>
      <c r="C240806" s="75"/>
    </row>
    <row r="240807" spans="2:3" x14ac:dyDescent="0.25">
      <c r="B240807" s="76"/>
      <c r="C240807" s="75"/>
    </row>
    <row r="240808" spans="2:3" x14ac:dyDescent="0.25">
      <c r="B240808" s="76"/>
      <c r="C240808" s="75"/>
    </row>
    <row r="240809" spans="2:3" x14ac:dyDescent="0.25">
      <c r="B240809" s="76"/>
      <c r="C240809" s="75"/>
    </row>
    <row r="240810" spans="2:3" x14ac:dyDescent="0.25">
      <c r="B240810" s="76"/>
      <c r="C240810" s="75"/>
    </row>
    <row r="240811" spans="2:3" x14ac:dyDescent="0.25">
      <c r="B240811" s="76"/>
      <c r="C240811" s="75"/>
    </row>
    <row r="240921" spans="2:3" x14ac:dyDescent="0.25">
      <c r="B240921" s="76"/>
      <c r="C240921" s="75"/>
    </row>
    <row r="240922" spans="2:3" x14ac:dyDescent="0.25">
      <c r="B240922" s="76"/>
      <c r="C240922" s="75"/>
    </row>
    <row r="240923" spans="2:3" x14ac:dyDescent="0.25">
      <c r="B240923" s="76"/>
      <c r="C240923" s="75"/>
    </row>
    <row r="240924" spans="2:3" x14ac:dyDescent="0.25">
      <c r="B240924" s="76"/>
      <c r="C240924" s="75"/>
    </row>
    <row r="240925" spans="2:3" x14ac:dyDescent="0.25">
      <c r="B240925" s="76"/>
      <c r="C240925" s="75"/>
    </row>
    <row r="240926" spans="2:3" x14ac:dyDescent="0.25">
      <c r="B240926" s="76"/>
      <c r="C240926" s="75"/>
    </row>
    <row r="240927" spans="2:3" x14ac:dyDescent="0.25">
      <c r="B240927" s="76"/>
      <c r="C240927" s="75"/>
    </row>
    <row r="240928" spans="2:3" x14ac:dyDescent="0.25">
      <c r="B240928" s="76"/>
      <c r="C240928" s="75"/>
    </row>
    <row r="240929" spans="2:3" x14ac:dyDescent="0.25">
      <c r="B240929" s="76"/>
      <c r="C240929" s="75"/>
    </row>
    <row r="240930" spans="2:3" x14ac:dyDescent="0.25">
      <c r="B240930" s="76"/>
      <c r="C240930" s="75"/>
    </row>
    <row r="240931" spans="2:3" x14ac:dyDescent="0.25">
      <c r="B240931" s="76"/>
      <c r="C240931" s="75"/>
    </row>
    <row r="240932" spans="2:3" x14ac:dyDescent="0.25">
      <c r="B240932" s="76"/>
      <c r="C240932" s="75"/>
    </row>
    <row r="240933" spans="2:3" x14ac:dyDescent="0.25">
      <c r="B240933" s="76"/>
      <c r="C240933" s="75"/>
    </row>
    <row r="241043" spans="2:3" x14ac:dyDescent="0.25">
      <c r="B241043" s="76"/>
      <c r="C241043" s="75"/>
    </row>
    <row r="241044" spans="2:3" x14ac:dyDescent="0.25">
      <c r="B241044" s="76"/>
      <c r="C241044" s="75"/>
    </row>
    <row r="241045" spans="2:3" x14ac:dyDescent="0.25">
      <c r="B241045" s="76"/>
      <c r="C241045" s="75"/>
    </row>
    <row r="241046" spans="2:3" x14ac:dyDescent="0.25">
      <c r="B241046" s="76"/>
      <c r="C241046" s="75"/>
    </row>
    <row r="241047" spans="2:3" x14ac:dyDescent="0.25">
      <c r="B241047" s="76"/>
      <c r="C241047" s="75"/>
    </row>
    <row r="241048" spans="2:3" x14ac:dyDescent="0.25">
      <c r="B241048" s="76"/>
      <c r="C241048" s="75"/>
    </row>
    <row r="241049" spans="2:3" x14ac:dyDescent="0.25">
      <c r="B241049" s="76"/>
      <c r="C241049" s="75"/>
    </row>
    <row r="241050" spans="2:3" x14ac:dyDescent="0.25">
      <c r="B241050" s="76"/>
      <c r="C241050" s="75"/>
    </row>
    <row r="241051" spans="2:3" x14ac:dyDescent="0.25">
      <c r="B241051" s="76"/>
      <c r="C241051" s="75"/>
    </row>
    <row r="241052" spans="2:3" x14ac:dyDescent="0.25">
      <c r="B241052" s="76"/>
      <c r="C241052" s="75"/>
    </row>
    <row r="241053" spans="2:3" x14ac:dyDescent="0.25">
      <c r="B241053" s="76"/>
      <c r="C241053" s="75"/>
    </row>
    <row r="241054" spans="2:3" x14ac:dyDescent="0.25">
      <c r="B241054" s="76"/>
      <c r="C241054" s="75"/>
    </row>
    <row r="241055" spans="2:3" x14ac:dyDescent="0.25">
      <c r="B241055" s="76"/>
      <c r="C241055" s="75"/>
    </row>
    <row r="241165" spans="2:3" x14ac:dyDescent="0.25">
      <c r="B241165" s="76"/>
      <c r="C241165" s="75"/>
    </row>
    <row r="241166" spans="2:3" x14ac:dyDescent="0.25">
      <c r="B241166" s="76"/>
      <c r="C241166" s="75"/>
    </row>
    <row r="241167" spans="2:3" x14ac:dyDescent="0.25">
      <c r="B241167" s="76"/>
      <c r="C241167" s="75"/>
    </row>
    <row r="241168" spans="2:3" x14ac:dyDescent="0.25">
      <c r="B241168" s="76"/>
      <c r="C241168" s="75"/>
    </row>
    <row r="241169" spans="2:3" x14ac:dyDescent="0.25">
      <c r="B241169" s="76"/>
      <c r="C241169" s="75"/>
    </row>
    <row r="241170" spans="2:3" x14ac:dyDescent="0.25">
      <c r="B241170" s="76"/>
      <c r="C241170" s="75"/>
    </row>
    <row r="241171" spans="2:3" x14ac:dyDescent="0.25">
      <c r="B241171" s="76"/>
      <c r="C241171" s="75"/>
    </row>
    <row r="241172" spans="2:3" x14ac:dyDescent="0.25">
      <c r="B241172" s="76"/>
      <c r="C241172" s="75"/>
    </row>
    <row r="241173" spans="2:3" x14ac:dyDescent="0.25">
      <c r="B241173" s="76"/>
      <c r="C241173" s="75"/>
    </row>
    <row r="241174" spans="2:3" x14ac:dyDescent="0.25">
      <c r="B241174" s="76"/>
      <c r="C241174" s="75"/>
    </row>
    <row r="241175" spans="2:3" x14ac:dyDescent="0.25">
      <c r="B241175" s="76"/>
      <c r="C241175" s="75"/>
    </row>
    <row r="241176" spans="2:3" x14ac:dyDescent="0.25">
      <c r="B241176" s="76"/>
      <c r="C241176" s="75"/>
    </row>
    <row r="241177" spans="2:3" x14ac:dyDescent="0.25">
      <c r="B241177" s="76"/>
      <c r="C241177" s="75"/>
    </row>
    <row r="241287" spans="2:3" x14ac:dyDescent="0.25">
      <c r="B241287" s="76"/>
      <c r="C241287" s="75"/>
    </row>
    <row r="241288" spans="2:3" x14ac:dyDescent="0.25">
      <c r="B241288" s="76"/>
      <c r="C241288" s="75"/>
    </row>
    <row r="241289" spans="2:3" x14ac:dyDescent="0.25">
      <c r="B241289" s="76"/>
      <c r="C241289" s="75"/>
    </row>
    <row r="241290" spans="2:3" x14ac:dyDescent="0.25">
      <c r="B241290" s="76"/>
      <c r="C241290" s="75"/>
    </row>
    <row r="241291" spans="2:3" x14ac:dyDescent="0.25">
      <c r="B241291" s="76"/>
      <c r="C241291" s="75"/>
    </row>
    <row r="241292" spans="2:3" x14ac:dyDescent="0.25">
      <c r="B241292" s="76"/>
      <c r="C241292" s="75"/>
    </row>
    <row r="241293" spans="2:3" x14ac:dyDescent="0.25">
      <c r="B241293" s="76"/>
      <c r="C241293" s="75"/>
    </row>
    <row r="241294" spans="2:3" x14ac:dyDescent="0.25">
      <c r="B241294" s="76"/>
      <c r="C241294" s="75"/>
    </row>
    <row r="241295" spans="2:3" x14ac:dyDescent="0.25">
      <c r="B241295" s="76"/>
      <c r="C241295" s="75"/>
    </row>
    <row r="241296" spans="2:3" x14ac:dyDescent="0.25">
      <c r="B241296" s="76"/>
      <c r="C241296" s="75"/>
    </row>
    <row r="241297" spans="2:3" x14ac:dyDescent="0.25">
      <c r="B241297" s="76"/>
      <c r="C241297" s="75"/>
    </row>
    <row r="241298" spans="2:3" x14ac:dyDescent="0.25">
      <c r="B241298" s="76"/>
      <c r="C241298" s="75"/>
    </row>
    <row r="241299" spans="2:3" x14ac:dyDescent="0.25">
      <c r="B241299" s="76"/>
      <c r="C241299" s="75"/>
    </row>
    <row r="241409" spans="2:3" x14ac:dyDescent="0.25">
      <c r="B241409" s="76"/>
      <c r="C241409" s="75"/>
    </row>
    <row r="241410" spans="2:3" x14ac:dyDescent="0.25">
      <c r="B241410" s="76"/>
      <c r="C241410" s="75"/>
    </row>
    <row r="241411" spans="2:3" x14ac:dyDescent="0.25">
      <c r="B241411" s="76"/>
      <c r="C241411" s="75"/>
    </row>
    <row r="241412" spans="2:3" x14ac:dyDescent="0.25">
      <c r="B241412" s="76"/>
      <c r="C241412" s="75"/>
    </row>
    <row r="241413" spans="2:3" x14ac:dyDescent="0.25">
      <c r="B241413" s="76"/>
      <c r="C241413" s="75"/>
    </row>
    <row r="241414" spans="2:3" x14ac:dyDescent="0.25">
      <c r="B241414" s="76"/>
      <c r="C241414" s="75"/>
    </row>
    <row r="241415" spans="2:3" x14ac:dyDescent="0.25">
      <c r="B241415" s="76"/>
      <c r="C241415" s="75"/>
    </row>
    <row r="241416" spans="2:3" x14ac:dyDescent="0.25">
      <c r="B241416" s="76"/>
      <c r="C241416" s="75"/>
    </row>
    <row r="241417" spans="2:3" x14ac:dyDescent="0.25">
      <c r="B241417" s="76"/>
      <c r="C241417" s="75"/>
    </row>
    <row r="241418" spans="2:3" x14ac:dyDescent="0.25">
      <c r="B241418" s="76"/>
      <c r="C241418" s="75"/>
    </row>
    <row r="241419" spans="2:3" x14ac:dyDescent="0.25">
      <c r="B241419" s="76"/>
      <c r="C241419" s="75"/>
    </row>
    <row r="241420" spans="2:3" x14ac:dyDescent="0.25">
      <c r="B241420" s="76"/>
      <c r="C241420" s="75"/>
    </row>
    <row r="241421" spans="2:3" x14ac:dyDescent="0.25">
      <c r="B241421" s="76"/>
      <c r="C241421" s="75"/>
    </row>
    <row r="241531" spans="2:3" x14ac:dyDescent="0.25">
      <c r="B241531" s="76"/>
      <c r="C241531" s="75"/>
    </row>
    <row r="241532" spans="2:3" x14ac:dyDescent="0.25">
      <c r="B241532" s="76"/>
      <c r="C241532" s="75"/>
    </row>
    <row r="241533" spans="2:3" x14ac:dyDescent="0.25">
      <c r="B241533" s="76"/>
      <c r="C241533" s="75"/>
    </row>
    <row r="241534" spans="2:3" x14ac:dyDescent="0.25">
      <c r="B241534" s="76"/>
      <c r="C241534" s="75"/>
    </row>
    <row r="241535" spans="2:3" x14ac:dyDescent="0.25">
      <c r="B241535" s="76"/>
      <c r="C241535" s="75"/>
    </row>
    <row r="241536" spans="2:3" x14ac:dyDescent="0.25">
      <c r="B241536" s="76"/>
      <c r="C241536" s="75"/>
    </row>
    <row r="241537" spans="2:3" x14ac:dyDescent="0.25">
      <c r="B241537" s="76"/>
      <c r="C241537" s="75"/>
    </row>
    <row r="241538" spans="2:3" x14ac:dyDescent="0.25">
      <c r="B241538" s="76"/>
      <c r="C241538" s="75"/>
    </row>
    <row r="241539" spans="2:3" x14ac:dyDescent="0.25">
      <c r="B241539" s="76"/>
      <c r="C241539" s="75"/>
    </row>
    <row r="241540" spans="2:3" x14ac:dyDescent="0.25">
      <c r="B241540" s="76"/>
      <c r="C241540" s="75"/>
    </row>
    <row r="241541" spans="2:3" x14ac:dyDescent="0.25">
      <c r="B241541" s="76"/>
      <c r="C241541" s="75"/>
    </row>
    <row r="241542" spans="2:3" x14ac:dyDescent="0.25">
      <c r="B241542" s="76"/>
      <c r="C241542" s="75"/>
    </row>
    <row r="241543" spans="2:3" x14ac:dyDescent="0.25">
      <c r="B241543" s="76"/>
      <c r="C241543" s="75"/>
    </row>
    <row r="241653" spans="2:3" x14ac:dyDescent="0.25">
      <c r="B241653" s="76"/>
      <c r="C241653" s="75"/>
    </row>
    <row r="241654" spans="2:3" x14ac:dyDescent="0.25">
      <c r="B241654" s="76"/>
      <c r="C241654" s="75"/>
    </row>
    <row r="241655" spans="2:3" x14ac:dyDescent="0.25">
      <c r="B241655" s="76"/>
      <c r="C241655" s="75"/>
    </row>
    <row r="241656" spans="2:3" x14ac:dyDescent="0.25">
      <c r="B241656" s="76"/>
      <c r="C241656" s="75"/>
    </row>
    <row r="241657" spans="2:3" x14ac:dyDescent="0.25">
      <c r="B241657" s="76"/>
      <c r="C241657" s="75"/>
    </row>
    <row r="241658" spans="2:3" x14ac:dyDescent="0.25">
      <c r="B241658" s="76"/>
      <c r="C241658" s="75"/>
    </row>
    <row r="241659" spans="2:3" x14ac:dyDescent="0.25">
      <c r="B241659" s="76"/>
      <c r="C241659" s="75"/>
    </row>
    <row r="241660" spans="2:3" x14ac:dyDescent="0.25">
      <c r="B241660" s="76"/>
      <c r="C241660" s="75"/>
    </row>
    <row r="241661" spans="2:3" x14ac:dyDescent="0.25">
      <c r="B241661" s="76"/>
      <c r="C241661" s="75"/>
    </row>
    <row r="241662" spans="2:3" x14ac:dyDescent="0.25">
      <c r="B241662" s="76"/>
      <c r="C241662" s="75"/>
    </row>
    <row r="241663" spans="2:3" x14ac:dyDescent="0.25">
      <c r="B241663" s="76"/>
      <c r="C241663" s="75"/>
    </row>
    <row r="241664" spans="2:3" x14ac:dyDescent="0.25">
      <c r="B241664" s="76"/>
      <c r="C241664" s="75"/>
    </row>
    <row r="241665" spans="2:3" x14ac:dyDescent="0.25">
      <c r="B241665" s="76"/>
      <c r="C241665" s="75"/>
    </row>
    <row r="241775" spans="2:3" x14ac:dyDescent="0.25">
      <c r="B241775" s="76"/>
      <c r="C241775" s="75"/>
    </row>
    <row r="241776" spans="2:3" x14ac:dyDescent="0.25">
      <c r="B241776" s="76"/>
      <c r="C241776" s="75"/>
    </row>
    <row r="241777" spans="2:3" x14ac:dyDescent="0.25">
      <c r="B241777" s="76"/>
      <c r="C241777" s="75"/>
    </row>
    <row r="241778" spans="2:3" x14ac:dyDescent="0.25">
      <c r="B241778" s="76"/>
      <c r="C241778" s="75"/>
    </row>
    <row r="241779" spans="2:3" x14ac:dyDescent="0.25">
      <c r="B241779" s="76"/>
      <c r="C241779" s="75"/>
    </row>
    <row r="241780" spans="2:3" x14ac:dyDescent="0.25">
      <c r="B241780" s="76"/>
      <c r="C241780" s="75"/>
    </row>
    <row r="241781" spans="2:3" x14ac:dyDescent="0.25">
      <c r="B241781" s="76"/>
      <c r="C241781" s="75"/>
    </row>
    <row r="241782" spans="2:3" x14ac:dyDescent="0.25">
      <c r="B241782" s="76"/>
      <c r="C241782" s="75"/>
    </row>
    <row r="241783" spans="2:3" x14ac:dyDescent="0.25">
      <c r="B241783" s="76"/>
      <c r="C241783" s="75"/>
    </row>
    <row r="241784" spans="2:3" x14ac:dyDescent="0.25">
      <c r="B241784" s="76"/>
      <c r="C241784" s="75"/>
    </row>
    <row r="241785" spans="2:3" x14ac:dyDescent="0.25">
      <c r="B241785" s="76"/>
      <c r="C241785" s="75"/>
    </row>
    <row r="241786" spans="2:3" x14ac:dyDescent="0.25">
      <c r="B241786" s="76"/>
      <c r="C241786" s="75"/>
    </row>
    <row r="241787" spans="2:3" x14ac:dyDescent="0.25">
      <c r="B241787" s="76"/>
      <c r="C241787" s="75"/>
    </row>
    <row r="241897" spans="2:3" x14ac:dyDescent="0.25">
      <c r="B241897" s="76"/>
      <c r="C241897" s="75"/>
    </row>
    <row r="241898" spans="2:3" x14ac:dyDescent="0.25">
      <c r="B241898" s="76"/>
      <c r="C241898" s="75"/>
    </row>
    <row r="241899" spans="2:3" x14ac:dyDescent="0.25">
      <c r="B241899" s="76"/>
      <c r="C241899" s="75"/>
    </row>
    <row r="241900" spans="2:3" x14ac:dyDescent="0.25">
      <c r="B241900" s="76"/>
      <c r="C241900" s="75"/>
    </row>
    <row r="241901" spans="2:3" x14ac:dyDescent="0.25">
      <c r="B241901" s="76"/>
      <c r="C241901" s="75"/>
    </row>
    <row r="241902" spans="2:3" x14ac:dyDescent="0.25">
      <c r="B241902" s="76"/>
      <c r="C241902" s="75"/>
    </row>
    <row r="241903" spans="2:3" x14ac:dyDescent="0.25">
      <c r="B241903" s="76"/>
      <c r="C241903" s="75"/>
    </row>
    <row r="241904" spans="2:3" x14ac:dyDescent="0.25">
      <c r="B241904" s="76"/>
      <c r="C241904" s="75"/>
    </row>
    <row r="241905" spans="2:3" x14ac:dyDescent="0.25">
      <c r="B241905" s="76"/>
      <c r="C241905" s="75"/>
    </row>
    <row r="241906" spans="2:3" x14ac:dyDescent="0.25">
      <c r="B241906" s="76"/>
      <c r="C241906" s="75"/>
    </row>
    <row r="241907" spans="2:3" x14ac:dyDescent="0.25">
      <c r="B241907" s="76"/>
      <c r="C241907" s="75"/>
    </row>
    <row r="241908" spans="2:3" x14ac:dyDescent="0.25">
      <c r="B241908" s="76"/>
      <c r="C241908" s="75"/>
    </row>
    <row r="241909" spans="2:3" x14ac:dyDescent="0.25">
      <c r="B241909" s="76"/>
      <c r="C241909" s="75"/>
    </row>
    <row r="242019" spans="2:3" x14ac:dyDescent="0.25">
      <c r="B242019" s="76"/>
      <c r="C242019" s="75"/>
    </row>
    <row r="242020" spans="2:3" x14ac:dyDescent="0.25">
      <c r="B242020" s="76"/>
      <c r="C242020" s="75"/>
    </row>
    <row r="242021" spans="2:3" x14ac:dyDescent="0.25">
      <c r="B242021" s="76"/>
      <c r="C242021" s="75"/>
    </row>
    <row r="242022" spans="2:3" x14ac:dyDescent="0.25">
      <c r="B242022" s="76"/>
      <c r="C242022" s="75"/>
    </row>
    <row r="242023" spans="2:3" x14ac:dyDescent="0.25">
      <c r="B242023" s="76"/>
      <c r="C242023" s="75"/>
    </row>
    <row r="242024" spans="2:3" x14ac:dyDescent="0.25">
      <c r="B242024" s="76"/>
      <c r="C242024" s="75"/>
    </row>
    <row r="242025" spans="2:3" x14ac:dyDescent="0.25">
      <c r="B242025" s="76"/>
      <c r="C242025" s="75"/>
    </row>
    <row r="242026" spans="2:3" x14ac:dyDescent="0.25">
      <c r="B242026" s="76"/>
      <c r="C242026" s="75"/>
    </row>
    <row r="242027" spans="2:3" x14ac:dyDescent="0.25">
      <c r="B242027" s="76"/>
      <c r="C242027" s="75"/>
    </row>
    <row r="242028" spans="2:3" x14ac:dyDescent="0.25">
      <c r="B242028" s="76"/>
      <c r="C242028" s="75"/>
    </row>
    <row r="242029" spans="2:3" x14ac:dyDescent="0.25">
      <c r="B242029" s="76"/>
      <c r="C242029" s="75"/>
    </row>
    <row r="242030" spans="2:3" x14ac:dyDescent="0.25">
      <c r="B242030" s="76"/>
      <c r="C242030" s="75"/>
    </row>
    <row r="242031" spans="2:3" x14ac:dyDescent="0.25">
      <c r="B242031" s="76"/>
      <c r="C242031" s="75"/>
    </row>
    <row r="242141" spans="2:3" x14ac:dyDescent="0.25">
      <c r="B242141" s="76"/>
      <c r="C242141" s="75"/>
    </row>
    <row r="242142" spans="2:3" x14ac:dyDescent="0.25">
      <c r="B242142" s="76"/>
      <c r="C242142" s="75"/>
    </row>
    <row r="242143" spans="2:3" x14ac:dyDescent="0.25">
      <c r="B242143" s="76"/>
      <c r="C242143" s="75"/>
    </row>
    <row r="242144" spans="2:3" x14ac:dyDescent="0.25">
      <c r="B242144" s="76"/>
      <c r="C242144" s="75"/>
    </row>
    <row r="242145" spans="2:3" x14ac:dyDescent="0.25">
      <c r="B242145" s="76"/>
      <c r="C242145" s="75"/>
    </row>
    <row r="242146" spans="2:3" x14ac:dyDescent="0.25">
      <c r="B242146" s="76"/>
      <c r="C242146" s="75"/>
    </row>
    <row r="242147" spans="2:3" x14ac:dyDescent="0.25">
      <c r="B242147" s="76"/>
      <c r="C242147" s="75"/>
    </row>
    <row r="242148" spans="2:3" x14ac:dyDescent="0.25">
      <c r="B242148" s="76"/>
      <c r="C242148" s="75"/>
    </row>
    <row r="242149" spans="2:3" x14ac:dyDescent="0.25">
      <c r="B242149" s="76"/>
      <c r="C242149" s="75"/>
    </row>
    <row r="242150" spans="2:3" x14ac:dyDescent="0.25">
      <c r="B242150" s="76"/>
      <c r="C242150" s="75"/>
    </row>
    <row r="242151" spans="2:3" x14ac:dyDescent="0.25">
      <c r="B242151" s="76"/>
      <c r="C242151" s="75"/>
    </row>
    <row r="242152" spans="2:3" x14ac:dyDescent="0.25">
      <c r="B242152" s="76"/>
      <c r="C242152" s="75"/>
    </row>
    <row r="242153" spans="2:3" x14ac:dyDescent="0.25">
      <c r="B242153" s="76"/>
      <c r="C242153" s="75"/>
    </row>
    <row r="242263" spans="2:3" x14ac:dyDescent="0.25">
      <c r="B242263" s="76"/>
      <c r="C242263" s="75"/>
    </row>
    <row r="242264" spans="2:3" x14ac:dyDescent="0.25">
      <c r="B242264" s="76"/>
      <c r="C242264" s="75"/>
    </row>
    <row r="242265" spans="2:3" x14ac:dyDescent="0.25">
      <c r="B242265" s="76"/>
      <c r="C242265" s="75"/>
    </row>
    <row r="242266" spans="2:3" x14ac:dyDescent="0.25">
      <c r="B242266" s="76"/>
      <c r="C242266" s="75"/>
    </row>
    <row r="242267" spans="2:3" x14ac:dyDescent="0.25">
      <c r="B242267" s="76"/>
      <c r="C242267" s="75"/>
    </row>
    <row r="242268" spans="2:3" x14ac:dyDescent="0.25">
      <c r="B242268" s="76"/>
      <c r="C242268" s="75"/>
    </row>
    <row r="242269" spans="2:3" x14ac:dyDescent="0.25">
      <c r="B242269" s="76"/>
      <c r="C242269" s="75"/>
    </row>
    <row r="242270" spans="2:3" x14ac:dyDescent="0.25">
      <c r="B242270" s="76"/>
      <c r="C242270" s="75"/>
    </row>
    <row r="242271" spans="2:3" x14ac:dyDescent="0.25">
      <c r="B242271" s="76"/>
      <c r="C242271" s="75"/>
    </row>
    <row r="242272" spans="2:3" x14ac:dyDescent="0.25">
      <c r="B242272" s="76"/>
      <c r="C242272" s="75"/>
    </row>
    <row r="242273" spans="2:3" x14ac:dyDescent="0.25">
      <c r="B242273" s="76"/>
      <c r="C242273" s="75"/>
    </row>
    <row r="242274" spans="2:3" x14ac:dyDescent="0.25">
      <c r="B242274" s="76"/>
      <c r="C242274" s="75"/>
    </row>
    <row r="242275" spans="2:3" x14ac:dyDescent="0.25">
      <c r="B242275" s="76"/>
      <c r="C242275" s="75"/>
    </row>
    <row r="242385" spans="2:3" x14ac:dyDescent="0.25">
      <c r="B242385" s="76"/>
      <c r="C242385" s="75"/>
    </row>
    <row r="242386" spans="2:3" x14ac:dyDescent="0.25">
      <c r="B242386" s="76"/>
      <c r="C242386" s="75"/>
    </row>
    <row r="242387" spans="2:3" x14ac:dyDescent="0.25">
      <c r="B242387" s="76"/>
      <c r="C242387" s="75"/>
    </row>
    <row r="242388" spans="2:3" x14ac:dyDescent="0.25">
      <c r="B242388" s="76"/>
      <c r="C242388" s="75"/>
    </row>
    <row r="242389" spans="2:3" x14ac:dyDescent="0.25">
      <c r="B242389" s="76"/>
      <c r="C242389" s="75"/>
    </row>
    <row r="242390" spans="2:3" x14ac:dyDescent="0.25">
      <c r="B242390" s="76"/>
      <c r="C242390" s="75"/>
    </row>
    <row r="242391" spans="2:3" x14ac:dyDescent="0.25">
      <c r="B242391" s="76"/>
      <c r="C242391" s="75"/>
    </row>
    <row r="242392" spans="2:3" x14ac:dyDescent="0.25">
      <c r="B242392" s="76"/>
      <c r="C242392" s="75"/>
    </row>
    <row r="242393" spans="2:3" x14ac:dyDescent="0.25">
      <c r="B242393" s="76"/>
      <c r="C242393" s="75"/>
    </row>
    <row r="242394" spans="2:3" x14ac:dyDescent="0.25">
      <c r="B242394" s="76"/>
      <c r="C242394" s="75"/>
    </row>
    <row r="242395" spans="2:3" x14ac:dyDescent="0.25">
      <c r="B242395" s="76"/>
      <c r="C242395" s="75"/>
    </row>
    <row r="242396" spans="2:3" x14ac:dyDescent="0.25">
      <c r="B242396" s="76"/>
      <c r="C242396" s="75"/>
    </row>
    <row r="242397" spans="2:3" x14ac:dyDescent="0.25">
      <c r="B242397" s="76"/>
      <c r="C242397" s="75"/>
    </row>
    <row r="242507" spans="2:3" x14ac:dyDescent="0.25">
      <c r="B242507" s="76"/>
      <c r="C242507" s="75"/>
    </row>
    <row r="242508" spans="2:3" x14ac:dyDescent="0.25">
      <c r="B242508" s="76"/>
      <c r="C242508" s="75"/>
    </row>
    <row r="242509" spans="2:3" x14ac:dyDescent="0.25">
      <c r="B242509" s="76"/>
      <c r="C242509" s="75"/>
    </row>
    <row r="242510" spans="2:3" x14ac:dyDescent="0.25">
      <c r="B242510" s="76"/>
      <c r="C242510" s="75"/>
    </row>
    <row r="242511" spans="2:3" x14ac:dyDescent="0.25">
      <c r="B242511" s="76"/>
      <c r="C242511" s="75"/>
    </row>
    <row r="242512" spans="2:3" x14ac:dyDescent="0.25">
      <c r="B242512" s="76"/>
      <c r="C242512" s="75"/>
    </row>
    <row r="242513" spans="2:3" x14ac:dyDescent="0.25">
      <c r="B242513" s="76"/>
      <c r="C242513" s="75"/>
    </row>
    <row r="242514" spans="2:3" x14ac:dyDescent="0.25">
      <c r="B242514" s="76"/>
      <c r="C242514" s="75"/>
    </row>
    <row r="242515" spans="2:3" x14ac:dyDescent="0.25">
      <c r="B242515" s="76"/>
      <c r="C242515" s="75"/>
    </row>
    <row r="242516" spans="2:3" x14ac:dyDescent="0.25">
      <c r="B242516" s="76"/>
      <c r="C242516" s="75"/>
    </row>
    <row r="242517" spans="2:3" x14ac:dyDescent="0.25">
      <c r="B242517" s="76"/>
      <c r="C242517" s="75"/>
    </row>
    <row r="242518" spans="2:3" x14ac:dyDescent="0.25">
      <c r="B242518" s="76"/>
      <c r="C242518" s="75"/>
    </row>
    <row r="242519" spans="2:3" x14ac:dyDescent="0.25">
      <c r="B242519" s="76"/>
      <c r="C242519" s="75"/>
    </row>
    <row r="242629" spans="2:3" x14ac:dyDescent="0.25">
      <c r="B242629" s="76"/>
      <c r="C242629" s="75"/>
    </row>
    <row r="242630" spans="2:3" x14ac:dyDescent="0.25">
      <c r="B242630" s="76"/>
      <c r="C242630" s="75"/>
    </row>
    <row r="242631" spans="2:3" x14ac:dyDescent="0.25">
      <c r="B242631" s="76"/>
      <c r="C242631" s="75"/>
    </row>
    <row r="242632" spans="2:3" x14ac:dyDescent="0.25">
      <c r="B242632" s="76"/>
      <c r="C242632" s="75"/>
    </row>
    <row r="242633" spans="2:3" x14ac:dyDescent="0.25">
      <c r="B242633" s="76"/>
      <c r="C242633" s="75"/>
    </row>
    <row r="242634" spans="2:3" x14ac:dyDescent="0.25">
      <c r="B242634" s="76"/>
      <c r="C242634" s="75"/>
    </row>
    <row r="242635" spans="2:3" x14ac:dyDescent="0.25">
      <c r="B242635" s="76"/>
      <c r="C242635" s="75"/>
    </row>
    <row r="242636" spans="2:3" x14ac:dyDescent="0.25">
      <c r="B242636" s="76"/>
      <c r="C242636" s="75"/>
    </row>
    <row r="242637" spans="2:3" x14ac:dyDescent="0.25">
      <c r="B242637" s="76"/>
      <c r="C242637" s="75"/>
    </row>
    <row r="242638" spans="2:3" x14ac:dyDescent="0.25">
      <c r="B242638" s="76"/>
      <c r="C242638" s="75"/>
    </row>
    <row r="242639" spans="2:3" x14ac:dyDescent="0.25">
      <c r="B242639" s="76"/>
      <c r="C242639" s="75"/>
    </row>
    <row r="242640" spans="2:3" x14ac:dyDescent="0.25">
      <c r="B242640" s="76"/>
      <c r="C242640" s="75"/>
    </row>
    <row r="242641" spans="2:3" x14ac:dyDescent="0.25">
      <c r="B242641" s="76"/>
      <c r="C242641" s="75"/>
    </row>
    <row r="242751" spans="2:3" x14ac:dyDescent="0.25">
      <c r="B242751" s="76"/>
      <c r="C242751" s="75"/>
    </row>
    <row r="242752" spans="2:3" x14ac:dyDescent="0.25">
      <c r="B242752" s="76"/>
      <c r="C242752" s="75"/>
    </row>
    <row r="242753" spans="2:3" x14ac:dyDescent="0.25">
      <c r="B242753" s="76"/>
      <c r="C242753" s="75"/>
    </row>
    <row r="242754" spans="2:3" x14ac:dyDescent="0.25">
      <c r="B242754" s="76"/>
      <c r="C242754" s="75"/>
    </row>
    <row r="242755" spans="2:3" x14ac:dyDescent="0.25">
      <c r="B242755" s="76"/>
      <c r="C242755" s="75"/>
    </row>
    <row r="242756" spans="2:3" x14ac:dyDescent="0.25">
      <c r="B242756" s="76"/>
      <c r="C242756" s="75"/>
    </row>
    <row r="242757" spans="2:3" x14ac:dyDescent="0.25">
      <c r="B242757" s="76"/>
      <c r="C242757" s="75"/>
    </row>
    <row r="242758" spans="2:3" x14ac:dyDescent="0.25">
      <c r="B242758" s="76"/>
      <c r="C242758" s="75"/>
    </row>
    <row r="242759" spans="2:3" x14ac:dyDescent="0.25">
      <c r="B242759" s="76"/>
      <c r="C242759" s="75"/>
    </row>
    <row r="242760" spans="2:3" x14ac:dyDescent="0.25">
      <c r="B242760" s="76"/>
      <c r="C242760" s="75"/>
    </row>
    <row r="242761" spans="2:3" x14ac:dyDescent="0.25">
      <c r="B242761" s="76"/>
      <c r="C242761" s="75"/>
    </row>
    <row r="242762" spans="2:3" x14ac:dyDescent="0.25">
      <c r="B242762" s="76"/>
      <c r="C242762" s="75"/>
    </row>
    <row r="242763" spans="2:3" x14ac:dyDescent="0.25">
      <c r="B242763" s="76"/>
      <c r="C242763" s="75"/>
    </row>
    <row r="242873" spans="2:3" x14ac:dyDescent="0.25">
      <c r="B242873" s="76"/>
      <c r="C242873" s="75"/>
    </row>
    <row r="242874" spans="2:3" x14ac:dyDescent="0.25">
      <c r="B242874" s="76"/>
      <c r="C242874" s="75"/>
    </row>
    <row r="242875" spans="2:3" x14ac:dyDescent="0.25">
      <c r="B242875" s="76"/>
      <c r="C242875" s="75"/>
    </row>
    <row r="242876" spans="2:3" x14ac:dyDescent="0.25">
      <c r="B242876" s="76"/>
      <c r="C242876" s="75"/>
    </row>
    <row r="242877" spans="2:3" x14ac:dyDescent="0.25">
      <c r="B242877" s="76"/>
      <c r="C242877" s="75"/>
    </row>
    <row r="242878" spans="2:3" x14ac:dyDescent="0.25">
      <c r="B242878" s="76"/>
      <c r="C242878" s="75"/>
    </row>
    <row r="242879" spans="2:3" x14ac:dyDescent="0.25">
      <c r="B242879" s="76"/>
      <c r="C242879" s="75"/>
    </row>
    <row r="242880" spans="2:3" x14ac:dyDescent="0.25">
      <c r="B242880" s="76"/>
      <c r="C242880" s="75"/>
    </row>
    <row r="242881" spans="2:3" x14ac:dyDescent="0.25">
      <c r="B242881" s="76"/>
      <c r="C242881" s="75"/>
    </row>
    <row r="242882" spans="2:3" x14ac:dyDescent="0.25">
      <c r="B242882" s="76"/>
      <c r="C242882" s="75"/>
    </row>
    <row r="242883" spans="2:3" x14ac:dyDescent="0.25">
      <c r="B242883" s="76"/>
      <c r="C242883" s="75"/>
    </row>
    <row r="242884" spans="2:3" x14ac:dyDescent="0.25">
      <c r="B242884" s="76"/>
      <c r="C242884" s="75"/>
    </row>
    <row r="242885" spans="2:3" x14ac:dyDescent="0.25">
      <c r="B242885" s="76"/>
      <c r="C242885" s="75"/>
    </row>
    <row r="242995" spans="2:3" x14ac:dyDescent="0.25">
      <c r="B242995" s="76"/>
      <c r="C242995" s="75"/>
    </row>
    <row r="242996" spans="2:3" x14ac:dyDescent="0.25">
      <c r="B242996" s="76"/>
      <c r="C242996" s="75"/>
    </row>
    <row r="242997" spans="2:3" x14ac:dyDescent="0.25">
      <c r="B242997" s="76"/>
      <c r="C242997" s="75"/>
    </row>
    <row r="242998" spans="2:3" x14ac:dyDescent="0.25">
      <c r="B242998" s="76"/>
      <c r="C242998" s="75"/>
    </row>
    <row r="242999" spans="2:3" x14ac:dyDescent="0.25">
      <c r="B242999" s="76"/>
      <c r="C242999" s="75"/>
    </row>
    <row r="243000" spans="2:3" x14ac:dyDescent="0.25">
      <c r="B243000" s="76"/>
      <c r="C243000" s="75"/>
    </row>
    <row r="243001" spans="2:3" x14ac:dyDescent="0.25">
      <c r="B243001" s="76"/>
      <c r="C243001" s="75"/>
    </row>
    <row r="243002" spans="2:3" x14ac:dyDescent="0.25">
      <c r="B243002" s="76"/>
      <c r="C243002" s="75"/>
    </row>
    <row r="243003" spans="2:3" x14ac:dyDescent="0.25">
      <c r="B243003" s="76"/>
      <c r="C243003" s="75"/>
    </row>
    <row r="243004" spans="2:3" x14ac:dyDescent="0.25">
      <c r="B243004" s="76"/>
      <c r="C243004" s="75"/>
    </row>
    <row r="243005" spans="2:3" x14ac:dyDescent="0.25">
      <c r="B243005" s="76"/>
      <c r="C243005" s="75"/>
    </row>
    <row r="243006" spans="2:3" x14ac:dyDescent="0.25">
      <c r="B243006" s="76"/>
      <c r="C243006" s="75"/>
    </row>
    <row r="243007" spans="2:3" x14ac:dyDescent="0.25">
      <c r="B243007" s="76"/>
      <c r="C243007" s="75"/>
    </row>
    <row r="243117" spans="2:3" x14ac:dyDescent="0.25">
      <c r="B243117" s="76"/>
      <c r="C243117" s="75"/>
    </row>
    <row r="243118" spans="2:3" x14ac:dyDescent="0.25">
      <c r="B243118" s="76"/>
      <c r="C243118" s="75"/>
    </row>
    <row r="243119" spans="2:3" x14ac:dyDescent="0.25">
      <c r="B243119" s="76"/>
      <c r="C243119" s="75"/>
    </row>
    <row r="243120" spans="2:3" x14ac:dyDescent="0.25">
      <c r="B243120" s="76"/>
      <c r="C243120" s="75"/>
    </row>
    <row r="243121" spans="2:3" x14ac:dyDescent="0.25">
      <c r="B243121" s="76"/>
      <c r="C243121" s="75"/>
    </row>
    <row r="243122" spans="2:3" x14ac:dyDescent="0.25">
      <c r="B243122" s="76"/>
      <c r="C243122" s="75"/>
    </row>
    <row r="243123" spans="2:3" x14ac:dyDescent="0.25">
      <c r="B243123" s="76"/>
      <c r="C243123" s="75"/>
    </row>
    <row r="243124" spans="2:3" x14ac:dyDescent="0.25">
      <c r="B243124" s="76"/>
      <c r="C243124" s="75"/>
    </row>
    <row r="243125" spans="2:3" x14ac:dyDescent="0.25">
      <c r="B243125" s="76"/>
      <c r="C243125" s="75"/>
    </row>
    <row r="243126" spans="2:3" x14ac:dyDescent="0.25">
      <c r="B243126" s="76"/>
      <c r="C243126" s="75"/>
    </row>
    <row r="243127" spans="2:3" x14ac:dyDescent="0.25">
      <c r="B243127" s="76"/>
      <c r="C243127" s="75"/>
    </row>
    <row r="243128" spans="2:3" x14ac:dyDescent="0.25">
      <c r="B243128" s="76"/>
      <c r="C243128" s="75"/>
    </row>
    <row r="243129" spans="2:3" x14ac:dyDescent="0.25">
      <c r="B243129" s="76"/>
      <c r="C243129" s="75"/>
    </row>
    <row r="243239" spans="2:3" x14ac:dyDescent="0.25">
      <c r="B243239" s="76"/>
      <c r="C243239" s="75"/>
    </row>
    <row r="243240" spans="2:3" x14ac:dyDescent="0.25">
      <c r="B243240" s="76"/>
      <c r="C243240" s="75"/>
    </row>
    <row r="243241" spans="2:3" x14ac:dyDescent="0.25">
      <c r="B243241" s="76"/>
      <c r="C243241" s="75"/>
    </row>
    <row r="243242" spans="2:3" x14ac:dyDescent="0.25">
      <c r="B243242" s="76"/>
      <c r="C243242" s="75"/>
    </row>
    <row r="243243" spans="2:3" x14ac:dyDescent="0.25">
      <c r="B243243" s="76"/>
      <c r="C243243" s="75"/>
    </row>
    <row r="243244" spans="2:3" x14ac:dyDescent="0.25">
      <c r="B243244" s="76"/>
      <c r="C243244" s="75"/>
    </row>
    <row r="243245" spans="2:3" x14ac:dyDescent="0.25">
      <c r="B243245" s="76"/>
      <c r="C243245" s="75"/>
    </row>
    <row r="243246" spans="2:3" x14ac:dyDescent="0.25">
      <c r="B243246" s="76"/>
      <c r="C243246" s="75"/>
    </row>
    <row r="243247" spans="2:3" x14ac:dyDescent="0.25">
      <c r="B243247" s="76"/>
      <c r="C243247" s="75"/>
    </row>
    <row r="243248" spans="2:3" x14ac:dyDescent="0.25">
      <c r="B243248" s="76"/>
      <c r="C243248" s="75"/>
    </row>
    <row r="243249" spans="2:3" x14ac:dyDescent="0.25">
      <c r="B243249" s="76"/>
      <c r="C243249" s="75"/>
    </row>
    <row r="243250" spans="2:3" x14ac:dyDescent="0.25">
      <c r="B243250" s="76"/>
      <c r="C243250" s="75"/>
    </row>
    <row r="243251" spans="2:3" x14ac:dyDescent="0.25">
      <c r="B243251" s="76"/>
      <c r="C243251" s="75"/>
    </row>
    <row r="243361" spans="2:3" x14ac:dyDescent="0.25">
      <c r="B243361" s="76"/>
      <c r="C243361" s="75"/>
    </row>
    <row r="243362" spans="2:3" x14ac:dyDescent="0.25">
      <c r="B243362" s="76"/>
      <c r="C243362" s="75"/>
    </row>
    <row r="243363" spans="2:3" x14ac:dyDescent="0.25">
      <c r="B243363" s="76"/>
      <c r="C243363" s="75"/>
    </row>
    <row r="243364" spans="2:3" x14ac:dyDescent="0.25">
      <c r="B243364" s="76"/>
      <c r="C243364" s="75"/>
    </row>
    <row r="243365" spans="2:3" x14ac:dyDescent="0.25">
      <c r="B243365" s="76"/>
      <c r="C243365" s="75"/>
    </row>
    <row r="243366" spans="2:3" x14ac:dyDescent="0.25">
      <c r="B243366" s="76"/>
      <c r="C243366" s="75"/>
    </row>
    <row r="243367" spans="2:3" x14ac:dyDescent="0.25">
      <c r="B243367" s="76"/>
      <c r="C243367" s="75"/>
    </row>
    <row r="243368" spans="2:3" x14ac:dyDescent="0.25">
      <c r="B243368" s="76"/>
      <c r="C243368" s="75"/>
    </row>
    <row r="243369" spans="2:3" x14ac:dyDescent="0.25">
      <c r="B243369" s="76"/>
      <c r="C243369" s="75"/>
    </row>
    <row r="243370" spans="2:3" x14ac:dyDescent="0.25">
      <c r="B243370" s="76"/>
      <c r="C243370" s="75"/>
    </row>
    <row r="243371" spans="2:3" x14ac:dyDescent="0.25">
      <c r="B243371" s="76"/>
      <c r="C243371" s="75"/>
    </row>
    <row r="243372" spans="2:3" x14ac:dyDescent="0.25">
      <c r="B243372" s="76"/>
      <c r="C243372" s="75"/>
    </row>
    <row r="243373" spans="2:3" x14ac:dyDescent="0.25">
      <c r="B243373" s="76"/>
      <c r="C243373" s="75"/>
    </row>
    <row r="243483" spans="2:3" x14ac:dyDescent="0.25">
      <c r="B243483" s="76"/>
      <c r="C243483" s="75"/>
    </row>
    <row r="243484" spans="2:3" x14ac:dyDescent="0.25">
      <c r="B243484" s="76"/>
      <c r="C243484" s="75"/>
    </row>
    <row r="243485" spans="2:3" x14ac:dyDescent="0.25">
      <c r="B243485" s="76"/>
      <c r="C243485" s="75"/>
    </row>
    <row r="243486" spans="2:3" x14ac:dyDescent="0.25">
      <c r="B243486" s="76"/>
      <c r="C243486" s="75"/>
    </row>
    <row r="243487" spans="2:3" x14ac:dyDescent="0.25">
      <c r="B243487" s="76"/>
      <c r="C243487" s="75"/>
    </row>
    <row r="243488" spans="2:3" x14ac:dyDescent="0.25">
      <c r="B243488" s="76"/>
      <c r="C243488" s="75"/>
    </row>
    <row r="243489" spans="2:3" x14ac:dyDescent="0.25">
      <c r="B243489" s="76"/>
      <c r="C243489" s="75"/>
    </row>
    <row r="243490" spans="2:3" x14ac:dyDescent="0.25">
      <c r="B243490" s="76"/>
      <c r="C243490" s="75"/>
    </row>
    <row r="243491" spans="2:3" x14ac:dyDescent="0.25">
      <c r="B243491" s="76"/>
      <c r="C243491" s="75"/>
    </row>
    <row r="243492" spans="2:3" x14ac:dyDescent="0.25">
      <c r="B243492" s="76"/>
      <c r="C243492" s="75"/>
    </row>
    <row r="243493" spans="2:3" x14ac:dyDescent="0.25">
      <c r="B243493" s="76"/>
      <c r="C243493" s="75"/>
    </row>
    <row r="243494" spans="2:3" x14ac:dyDescent="0.25">
      <c r="B243494" s="76"/>
      <c r="C243494" s="75"/>
    </row>
    <row r="243495" spans="2:3" x14ac:dyDescent="0.25">
      <c r="B243495" s="76"/>
      <c r="C243495" s="75"/>
    </row>
    <row r="243605" spans="2:3" x14ac:dyDescent="0.25">
      <c r="B243605" s="76"/>
      <c r="C243605" s="75"/>
    </row>
    <row r="243606" spans="2:3" x14ac:dyDescent="0.25">
      <c r="B243606" s="76"/>
      <c r="C243606" s="75"/>
    </row>
    <row r="243607" spans="2:3" x14ac:dyDescent="0.25">
      <c r="B243607" s="76"/>
      <c r="C243607" s="75"/>
    </row>
    <row r="243608" spans="2:3" x14ac:dyDescent="0.25">
      <c r="B243608" s="76"/>
      <c r="C243608" s="75"/>
    </row>
    <row r="243609" spans="2:3" x14ac:dyDescent="0.25">
      <c r="B243609" s="76"/>
      <c r="C243609" s="75"/>
    </row>
    <row r="243610" spans="2:3" x14ac:dyDescent="0.25">
      <c r="B243610" s="76"/>
      <c r="C243610" s="75"/>
    </row>
    <row r="243611" spans="2:3" x14ac:dyDescent="0.25">
      <c r="B243611" s="76"/>
      <c r="C243611" s="75"/>
    </row>
    <row r="243612" spans="2:3" x14ac:dyDescent="0.25">
      <c r="B243612" s="76"/>
      <c r="C243612" s="75"/>
    </row>
    <row r="243613" spans="2:3" x14ac:dyDescent="0.25">
      <c r="B243613" s="76"/>
      <c r="C243613" s="75"/>
    </row>
    <row r="243614" spans="2:3" x14ac:dyDescent="0.25">
      <c r="B243614" s="76"/>
      <c r="C243614" s="75"/>
    </row>
    <row r="243615" spans="2:3" x14ac:dyDescent="0.25">
      <c r="B243615" s="76"/>
      <c r="C243615" s="75"/>
    </row>
    <row r="243616" spans="2:3" x14ac:dyDescent="0.25">
      <c r="B243616" s="76"/>
      <c r="C243616" s="75"/>
    </row>
    <row r="243617" spans="2:3" x14ac:dyDescent="0.25">
      <c r="B243617" s="76"/>
      <c r="C243617" s="75"/>
    </row>
    <row r="243727" spans="2:3" x14ac:dyDescent="0.25">
      <c r="B243727" s="76"/>
      <c r="C243727" s="75"/>
    </row>
    <row r="243728" spans="2:3" x14ac:dyDescent="0.25">
      <c r="B243728" s="76"/>
      <c r="C243728" s="75"/>
    </row>
    <row r="243729" spans="2:3" x14ac:dyDescent="0.25">
      <c r="B243729" s="76"/>
      <c r="C243729" s="75"/>
    </row>
    <row r="243730" spans="2:3" x14ac:dyDescent="0.25">
      <c r="B243730" s="76"/>
      <c r="C243730" s="75"/>
    </row>
    <row r="243731" spans="2:3" x14ac:dyDescent="0.25">
      <c r="B243731" s="76"/>
      <c r="C243731" s="75"/>
    </row>
    <row r="243732" spans="2:3" x14ac:dyDescent="0.25">
      <c r="B243732" s="76"/>
      <c r="C243732" s="75"/>
    </row>
    <row r="243733" spans="2:3" x14ac:dyDescent="0.25">
      <c r="B243733" s="76"/>
      <c r="C243733" s="75"/>
    </row>
    <row r="243734" spans="2:3" x14ac:dyDescent="0.25">
      <c r="B243734" s="76"/>
      <c r="C243734" s="75"/>
    </row>
    <row r="243735" spans="2:3" x14ac:dyDescent="0.25">
      <c r="B243735" s="76"/>
      <c r="C243735" s="75"/>
    </row>
    <row r="243736" spans="2:3" x14ac:dyDescent="0.25">
      <c r="B243736" s="76"/>
      <c r="C243736" s="75"/>
    </row>
    <row r="243737" spans="2:3" x14ac:dyDescent="0.25">
      <c r="B243737" s="76"/>
      <c r="C243737" s="75"/>
    </row>
    <row r="243738" spans="2:3" x14ac:dyDescent="0.25">
      <c r="B243738" s="76"/>
      <c r="C243738" s="75"/>
    </row>
    <row r="243739" spans="2:3" x14ac:dyDescent="0.25">
      <c r="B243739" s="76"/>
      <c r="C243739" s="75"/>
    </row>
    <row r="243849" spans="2:3" x14ac:dyDescent="0.25">
      <c r="B243849" s="76"/>
      <c r="C243849" s="75"/>
    </row>
    <row r="243850" spans="2:3" x14ac:dyDescent="0.25">
      <c r="B243850" s="76"/>
      <c r="C243850" s="75"/>
    </row>
    <row r="243851" spans="2:3" x14ac:dyDescent="0.25">
      <c r="B243851" s="76"/>
      <c r="C243851" s="75"/>
    </row>
    <row r="243852" spans="2:3" x14ac:dyDescent="0.25">
      <c r="B243852" s="76"/>
      <c r="C243852" s="75"/>
    </row>
    <row r="243853" spans="2:3" x14ac:dyDescent="0.25">
      <c r="B243853" s="76"/>
      <c r="C243853" s="75"/>
    </row>
    <row r="243854" spans="2:3" x14ac:dyDescent="0.25">
      <c r="B243854" s="76"/>
      <c r="C243854" s="75"/>
    </row>
    <row r="243855" spans="2:3" x14ac:dyDescent="0.25">
      <c r="B243855" s="76"/>
      <c r="C243855" s="75"/>
    </row>
    <row r="243856" spans="2:3" x14ac:dyDescent="0.25">
      <c r="B243856" s="76"/>
      <c r="C243856" s="75"/>
    </row>
    <row r="243857" spans="2:3" x14ac:dyDescent="0.25">
      <c r="B243857" s="76"/>
      <c r="C243857" s="75"/>
    </row>
    <row r="243858" spans="2:3" x14ac:dyDescent="0.25">
      <c r="B243858" s="76"/>
      <c r="C243858" s="75"/>
    </row>
    <row r="243859" spans="2:3" x14ac:dyDescent="0.25">
      <c r="B243859" s="76"/>
      <c r="C243859" s="75"/>
    </row>
    <row r="243860" spans="2:3" x14ac:dyDescent="0.25">
      <c r="B243860" s="76"/>
      <c r="C243860" s="75"/>
    </row>
    <row r="243861" spans="2:3" x14ac:dyDescent="0.25">
      <c r="B243861" s="76"/>
      <c r="C243861" s="75"/>
    </row>
    <row r="243971" spans="2:3" x14ac:dyDescent="0.25">
      <c r="B243971" s="76"/>
      <c r="C243971" s="75"/>
    </row>
    <row r="243972" spans="2:3" x14ac:dyDescent="0.25">
      <c r="B243972" s="76"/>
      <c r="C243972" s="75"/>
    </row>
    <row r="243973" spans="2:3" x14ac:dyDescent="0.25">
      <c r="B243973" s="76"/>
      <c r="C243973" s="75"/>
    </row>
    <row r="243974" spans="2:3" x14ac:dyDescent="0.25">
      <c r="B243974" s="76"/>
      <c r="C243974" s="75"/>
    </row>
    <row r="243975" spans="2:3" x14ac:dyDescent="0.25">
      <c r="B243975" s="76"/>
      <c r="C243975" s="75"/>
    </row>
    <row r="243976" spans="2:3" x14ac:dyDescent="0.25">
      <c r="B243976" s="76"/>
      <c r="C243976" s="75"/>
    </row>
    <row r="243977" spans="2:3" x14ac:dyDescent="0.25">
      <c r="B243977" s="76"/>
      <c r="C243977" s="75"/>
    </row>
    <row r="243978" spans="2:3" x14ac:dyDescent="0.25">
      <c r="B243978" s="76"/>
      <c r="C243978" s="75"/>
    </row>
    <row r="243979" spans="2:3" x14ac:dyDescent="0.25">
      <c r="B243979" s="76"/>
      <c r="C243979" s="75"/>
    </row>
    <row r="243980" spans="2:3" x14ac:dyDescent="0.25">
      <c r="B243980" s="76"/>
      <c r="C243980" s="75"/>
    </row>
    <row r="243981" spans="2:3" x14ac:dyDescent="0.25">
      <c r="B243981" s="76"/>
      <c r="C243981" s="75"/>
    </row>
    <row r="243982" spans="2:3" x14ac:dyDescent="0.25">
      <c r="B243982" s="76"/>
      <c r="C243982" s="75"/>
    </row>
    <row r="243983" spans="2:3" x14ac:dyDescent="0.25">
      <c r="B243983" s="76"/>
      <c r="C243983" s="75"/>
    </row>
    <row r="244093" spans="2:3" x14ac:dyDescent="0.25">
      <c r="B244093" s="76"/>
      <c r="C244093" s="75"/>
    </row>
    <row r="244094" spans="2:3" x14ac:dyDescent="0.25">
      <c r="B244094" s="76"/>
      <c r="C244094" s="75"/>
    </row>
    <row r="244095" spans="2:3" x14ac:dyDescent="0.25">
      <c r="B244095" s="76"/>
      <c r="C244095" s="75"/>
    </row>
    <row r="244096" spans="2:3" x14ac:dyDescent="0.25">
      <c r="B244096" s="76"/>
      <c r="C244096" s="75"/>
    </row>
    <row r="244097" spans="2:3" x14ac:dyDescent="0.25">
      <c r="B244097" s="76"/>
      <c r="C244097" s="75"/>
    </row>
    <row r="244098" spans="2:3" x14ac:dyDescent="0.25">
      <c r="B244098" s="76"/>
      <c r="C244098" s="75"/>
    </row>
    <row r="244099" spans="2:3" x14ac:dyDescent="0.25">
      <c r="B244099" s="76"/>
      <c r="C244099" s="75"/>
    </row>
    <row r="244100" spans="2:3" x14ac:dyDescent="0.25">
      <c r="B244100" s="76"/>
      <c r="C244100" s="75"/>
    </row>
    <row r="244101" spans="2:3" x14ac:dyDescent="0.25">
      <c r="B244101" s="76"/>
      <c r="C244101" s="75"/>
    </row>
    <row r="244102" spans="2:3" x14ac:dyDescent="0.25">
      <c r="B244102" s="76"/>
      <c r="C244102" s="75"/>
    </row>
    <row r="244103" spans="2:3" x14ac:dyDescent="0.25">
      <c r="B244103" s="76"/>
      <c r="C244103" s="75"/>
    </row>
    <row r="244104" spans="2:3" x14ac:dyDescent="0.25">
      <c r="B244104" s="76"/>
      <c r="C244104" s="75"/>
    </row>
    <row r="244105" spans="2:3" x14ac:dyDescent="0.25">
      <c r="B244105" s="76"/>
      <c r="C244105" s="75"/>
    </row>
    <row r="244215" spans="2:3" x14ac:dyDescent="0.25">
      <c r="B244215" s="76"/>
      <c r="C244215" s="75"/>
    </row>
    <row r="244216" spans="2:3" x14ac:dyDescent="0.25">
      <c r="B244216" s="76"/>
      <c r="C244216" s="75"/>
    </row>
    <row r="244217" spans="2:3" x14ac:dyDescent="0.25">
      <c r="B244217" s="76"/>
      <c r="C244217" s="75"/>
    </row>
    <row r="244218" spans="2:3" x14ac:dyDescent="0.25">
      <c r="B244218" s="76"/>
      <c r="C244218" s="75"/>
    </row>
    <row r="244219" spans="2:3" x14ac:dyDescent="0.25">
      <c r="B244219" s="76"/>
      <c r="C244219" s="75"/>
    </row>
    <row r="244220" spans="2:3" x14ac:dyDescent="0.25">
      <c r="B244220" s="76"/>
      <c r="C244220" s="75"/>
    </row>
    <row r="244221" spans="2:3" x14ac:dyDescent="0.25">
      <c r="B244221" s="76"/>
      <c r="C244221" s="75"/>
    </row>
    <row r="244222" spans="2:3" x14ac:dyDescent="0.25">
      <c r="B244222" s="76"/>
      <c r="C244222" s="75"/>
    </row>
    <row r="244223" spans="2:3" x14ac:dyDescent="0.25">
      <c r="B244223" s="76"/>
      <c r="C244223" s="75"/>
    </row>
    <row r="244224" spans="2:3" x14ac:dyDescent="0.25">
      <c r="B244224" s="76"/>
      <c r="C244224" s="75"/>
    </row>
    <row r="244225" spans="2:3" x14ac:dyDescent="0.25">
      <c r="B244225" s="76"/>
      <c r="C244225" s="75"/>
    </row>
    <row r="244226" spans="2:3" x14ac:dyDescent="0.25">
      <c r="B244226" s="76"/>
      <c r="C244226" s="75"/>
    </row>
    <row r="244227" spans="2:3" x14ac:dyDescent="0.25">
      <c r="B244227" s="76"/>
      <c r="C244227" s="75"/>
    </row>
    <row r="244337" spans="2:3" x14ac:dyDescent="0.25">
      <c r="B244337" s="76"/>
      <c r="C244337" s="75"/>
    </row>
    <row r="244338" spans="2:3" x14ac:dyDescent="0.25">
      <c r="B244338" s="76"/>
      <c r="C244338" s="75"/>
    </row>
    <row r="244339" spans="2:3" x14ac:dyDescent="0.25">
      <c r="B244339" s="76"/>
      <c r="C244339" s="75"/>
    </row>
    <row r="244340" spans="2:3" x14ac:dyDescent="0.25">
      <c r="B244340" s="76"/>
      <c r="C244340" s="75"/>
    </row>
    <row r="244341" spans="2:3" x14ac:dyDescent="0.25">
      <c r="B244341" s="76"/>
      <c r="C244341" s="75"/>
    </row>
    <row r="244342" spans="2:3" x14ac:dyDescent="0.25">
      <c r="B244342" s="76"/>
      <c r="C244342" s="75"/>
    </row>
    <row r="244343" spans="2:3" x14ac:dyDescent="0.25">
      <c r="B244343" s="76"/>
      <c r="C244343" s="75"/>
    </row>
    <row r="244344" spans="2:3" x14ac:dyDescent="0.25">
      <c r="B244344" s="76"/>
      <c r="C244344" s="75"/>
    </row>
    <row r="244345" spans="2:3" x14ac:dyDescent="0.25">
      <c r="B244345" s="76"/>
      <c r="C244345" s="75"/>
    </row>
    <row r="244346" spans="2:3" x14ac:dyDescent="0.25">
      <c r="B244346" s="76"/>
      <c r="C244346" s="75"/>
    </row>
    <row r="244347" spans="2:3" x14ac:dyDescent="0.25">
      <c r="B244347" s="76"/>
      <c r="C244347" s="75"/>
    </row>
    <row r="244348" spans="2:3" x14ac:dyDescent="0.25">
      <c r="B244348" s="76"/>
      <c r="C244348" s="75"/>
    </row>
    <row r="244349" spans="2:3" x14ac:dyDescent="0.25">
      <c r="B244349" s="76"/>
      <c r="C244349" s="75"/>
    </row>
    <row r="244459" spans="2:3" x14ac:dyDescent="0.25">
      <c r="B244459" s="76"/>
      <c r="C244459" s="75"/>
    </row>
    <row r="244460" spans="2:3" x14ac:dyDescent="0.25">
      <c r="B244460" s="76"/>
      <c r="C244460" s="75"/>
    </row>
    <row r="244461" spans="2:3" x14ac:dyDescent="0.25">
      <c r="B244461" s="76"/>
      <c r="C244461" s="75"/>
    </row>
    <row r="244462" spans="2:3" x14ac:dyDescent="0.25">
      <c r="B244462" s="76"/>
      <c r="C244462" s="75"/>
    </row>
    <row r="244463" spans="2:3" x14ac:dyDescent="0.25">
      <c r="B244463" s="76"/>
      <c r="C244463" s="75"/>
    </row>
    <row r="244464" spans="2:3" x14ac:dyDescent="0.25">
      <c r="B244464" s="76"/>
      <c r="C244464" s="75"/>
    </row>
    <row r="244465" spans="2:3" x14ac:dyDescent="0.25">
      <c r="B244465" s="76"/>
      <c r="C244465" s="75"/>
    </row>
    <row r="244466" spans="2:3" x14ac:dyDescent="0.25">
      <c r="B244466" s="76"/>
      <c r="C244466" s="75"/>
    </row>
    <row r="244467" spans="2:3" x14ac:dyDescent="0.25">
      <c r="B244467" s="76"/>
      <c r="C244467" s="75"/>
    </row>
    <row r="244468" spans="2:3" x14ac:dyDescent="0.25">
      <c r="B244468" s="76"/>
      <c r="C244468" s="75"/>
    </row>
    <row r="244469" spans="2:3" x14ac:dyDescent="0.25">
      <c r="B244469" s="76"/>
      <c r="C244469" s="75"/>
    </row>
    <row r="244470" spans="2:3" x14ac:dyDescent="0.25">
      <c r="B244470" s="76"/>
      <c r="C244470" s="75"/>
    </row>
    <row r="244471" spans="2:3" x14ac:dyDescent="0.25">
      <c r="B244471" s="76"/>
      <c r="C244471" s="75"/>
    </row>
    <row r="244581" spans="2:3" x14ac:dyDescent="0.25">
      <c r="B244581" s="76"/>
      <c r="C244581" s="75"/>
    </row>
    <row r="244582" spans="2:3" x14ac:dyDescent="0.25">
      <c r="B244582" s="76"/>
      <c r="C244582" s="75"/>
    </row>
    <row r="244583" spans="2:3" x14ac:dyDescent="0.25">
      <c r="B244583" s="76"/>
      <c r="C244583" s="75"/>
    </row>
    <row r="244584" spans="2:3" x14ac:dyDescent="0.25">
      <c r="B244584" s="76"/>
      <c r="C244584" s="75"/>
    </row>
    <row r="244585" spans="2:3" x14ac:dyDescent="0.25">
      <c r="B244585" s="76"/>
      <c r="C244585" s="75"/>
    </row>
    <row r="244586" spans="2:3" x14ac:dyDescent="0.25">
      <c r="B244586" s="76"/>
      <c r="C244586" s="75"/>
    </row>
    <row r="244587" spans="2:3" x14ac:dyDescent="0.25">
      <c r="B244587" s="76"/>
      <c r="C244587" s="75"/>
    </row>
    <row r="244588" spans="2:3" x14ac:dyDescent="0.25">
      <c r="B244588" s="76"/>
      <c r="C244588" s="75"/>
    </row>
    <row r="244589" spans="2:3" x14ac:dyDescent="0.25">
      <c r="B244589" s="76"/>
      <c r="C244589" s="75"/>
    </row>
    <row r="244590" spans="2:3" x14ac:dyDescent="0.25">
      <c r="B244590" s="76"/>
      <c r="C244590" s="75"/>
    </row>
    <row r="244591" spans="2:3" x14ac:dyDescent="0.25">
      <c r="B244591" s="76"/>
      <c r="C244591" s="75"/>
    </row>
    <row r="244592" spans="2:3" x14ac:dyDescent="0.25">
      <c r="B244592" s="76"/>
      <c r="C244592" s="75"/>
    </row>
    <row r="244593" spans="2:3" x14ac:dyDescent="0.25">
      <c r="B244593" s="76"/>
      <c r="C244593" s="75"/>
    </row>
    <row r="244703" spans="2:3" x14ac:dyDescent="0.25">
      <c r="B244703" s="76"/>
      <c r="C244703" s="75"/>
    </row>
    <row r="244704" spans="2:3" x14ac:dyDescent="0.25">
      <c r="B244704" s="76"/>
      <c r="C244704" s="75"/>
    </row>
    <row r="244705" spans="2:3" x14ac:dyDescent="0.25">
      <c r="B244705" s="76"/>
      <c r="C244705" s="75"/>
    </row>
    <row r="244706" spans="2:3" x14ac:dyDescent="0.25">
      <c r="B244706" s="76"/>
      <c r="C244706" s="75"/>
    </row>
    <row r="244707" spans="2:3" x14ac:dyDescent="0.25">
      <c r="B244707" s="76"/>
      <c r="C244707" s="75"/>
    </row>
    <row r="244708" spans="2:3" x14ac:dyDescent="0.25">
      <c r="B244708" s="76"/>
      <c r="C244708" s="75"/>
    </row>
    <row r="244709" spans="2:3" x14ac:dyDescent="0.25">
      <c r="B244709" s="76"/>
      <c r="C244709" s="75"/>
    </row>
    <row r="244710" spans="2:3" x14ac:dyDescent="0.25">
      <c r="B244710" s="76"/>
      <c r="C244710" s="75"/>
    </row>
    <row r="244711" spans="2:3" x14ac:dyDescent="0.25">
      <c r="B244711" s="76"/>
      <c r="C244711" s="75"/>
    </row>
    <row r="244712" spans="2:3" x14ac:dyDescent="0.25">
      <c r="B244712" s="76"/>
      <c r="C244712" s="75"/>
    </row>
    <row r="244713" spans="2:3" x14ac:dyDescent="0.25">
      <c r="B244713" s="76"/>
      <c r="C244713" s="75"/>
    </row>
    <row r="244714" spans="2:3" x14ac:dyDescent="0.25">
      <c r="B244714" s="76"/>
      <c r="C244714" s="75"/>
    </row>
    <row r="244715" spans="2:3" x14ac:dyDescent="0.25">
      <c r="B244715" s="76"/>
      <c r="C244715" s="75"/>
    </row>
    <row r="244825" spans="2:3" x14ac:dyDescent="0.25">
      <c r="B244825" s="76"/>
      <c r="C244825" s="75"/>
    </row>
    <row r="244826" spans="2:3" x14ac:dyDescent="0.25">
      <c r="B244826" s="76"/>
      <c r="C244826" s="75"/>
    </row>
    <row r="244827" spans="2:3" x14ac:dyDescent="0.25">
      <c r="B244827" s="76"/>
      <c r="C244827" s="75"/>
    </row>
    <row r="244828" spans="2:3" x14ac:dyDescent="0.25">
      <c r="B244828" s="76"/>
      <c r="C244828" s="75"/>
    </row>
    <row r="244829" spans="2:3" x14ac:dyDescent="0.25">
      <c r="B244829" s="76"/>
      <c r="C244829" s="75"/>
    </row>
    <row r="244830" spans="2:3" x14ac:dyDescent="0.25">
      <c r="B244830" s="76"/>
      <c r="C244830" s="75"/>
    </row>
    <row r="244831" spans="2:3" x14ac:dyDescent="0.25">
      <c r="B244831" s="76"/>
      <c r="C244831" s="75"/>
    </row>
    <row r="244832" spans="2:3" x14ac:dyDescent="0.25">
      <c r="B244832" s="76"/>
      <c r="C244832" s="75"/>
    </row>
    <row r="244833" spans="2:3" x14ac:dyDescent="0.25">
      <c r="B244833" s="76"/>
      <c r="C244833" s="75"/>
    </row>
    <row r="244834" spans="2:3" x14ac:dyDescent="0.25">
      <c r="B244834" s="76"/>
      <c r="C244834" s="75"/>
    </row>
    <row r="244835" spans="2:3" x14ac:dyDescent="0.25">
      <c r="B244835" s="76"/>
      <c r="C244835" s="75"/>
    </row>
    <row r="244836" spans="2:3" x14ac:dyDescent="0.25">
      <c r="B244836" s="76"/>
      <c r="C244836" s="75"/>
    </row>
    <row r="244837" spans="2:3" x14ac:dyDescent="0.25">
      <c r="B244837" s="76"/>
      <c r="C244837" s="75"/>
    </row>
    <row r="244947" spans="2:3" x14ac:dyDescent="0.25">
      <c r="B244947" s="76"/>
      <c r="C244947" s="75"/>
    </row>
    <row r="244948" spans="2:3" x14ac:dyDescent="0.25">
      <c r="B244948" s="76"/>
      <c r="C244948" s="75"/>
    </row>
    <row r="244949" spans="2:3" x14ac:dyDescent="0.25">
      <c r="B244949" s="76"/>
      <c r="C244949" s="75"/>
    </row>
    <row r="244950" spans="2:3" x14ac:dyDescent="0.25">
      <c r="B244950" s="76"/>
      <c r="C244950" s="75"/>
    </row>
    <row r="244951" spans="2:3" x14ac:dyDescent="0.25">
      <c r="B244951" s="76"/>
      <c r="C244951" s="75"/>
    </row>
    <row r="244952" spans="2:3" x14ac:dyDescent="0.25">
      <c r="B244952" s="76"/>
      <c r="C244952" s="75"/>
    </row>
    <row r="244953" spans="2:3" x14ac:dyDescent="0.25">
      <c r="B244953" s="76"/>
      <c r="C244953" s="75"/>
    </row>
    <row r="244954" spans="2:3" x14ac:dyDescent="0.25">
      <c r="B244954" s="76"/>
      <c r="C244954" s="75"/>
    </row>
    <row r="244955" spans="2:3" x14ac:dyDescent="0.25">
      <c r="B244955" s="76"/>
      <c r="C244955" s="75"/>
    </row>
    <row r="244956" spans="2:3" x14ac:dyDescent="0.25">
      <c r="B244956" s="76"/>
      <c r="C244956" s="75"/>
    </row>
    <row r="244957" spans="2:3" x14ac:dyDescent="0.25">
      <c r="B244957" s="76"/>
      <c r="C244957" s="75"/>
    </row>
    <row r="244958" spans="2:3" x14ac:dyDescent="0.25">
      <c r="B244958" s="76"/>
      <c r="C244958" s="75"/>
    </row>
    <row r="244959" spans="2:3" x14ac:dyDescent="0.25">
      <c r="B244959" s="76"/>
      <c r="C244959" s="75"/>
    </row>
    <row r="245069" spans="2:3" x14ac:dyDescent="0.25">
      <c r="B245069" s="76"/>
      <c r="C245069" s="75"/>
    </row>
    <row r="245070" spans="2:3" x14ac:dyDescent="0.25">
      <c r="B245070" s="76"/>
      <c r="C245070" s="75"/>
    </row>
    <row r="245071" spans="2:3" x14ac:dyDescent="0.25">
      <c r="B245071" s="76"/>
      <c r="C245071" s="75"/>
    </row>
    <row r="245072" spans="2:3" x14ac:dyDescent="0.25">
      <c r="B245072" s="76"/>
      <c r="C245072" s="75"/>
    </row>
    <row r="245073" spans="2:3" x14ac:dyDescent="0.25">
      <c r="B245073" s="76"/>
      <c r="C245073" s="75"/>
    </row>
    <row r="245074" spans="2:3" x14ac:dyDescent="0.25">
      <c r="B245074" s="76"/>
      <c r="C245074" s="75"/>
    </row>
    <row r="245075" spans="2:3" x14ac:dyDescent="0.25">
      <c r="B245075" s="76"/>
      <c r="C245075" s="75"/>
    </row>
    <row r="245076" spans="2:3" x14ac:dyDescent="0.25">
      <c r="B245076" s="76"/>
      <c r="C245076" s="75"/>
    </row>
    <row r="245077" spans="2:3" x14ac:dyDescent="0.25">
      <c r="B245077" s="76"/>
      <c r="C245077" s="75"/>
    </row>
    <row r="245078" spans="2:3" x14ac:dyDescent="0.25">
      <c r="B245078" s="76"/>
      <c r="C245078" s="75"/>
    </row>
    <row r="245079" spans="2:3" x14ac:dyDescent="0.25">
      <c r="B245079" s="76"/>
      <c r="C245079" s="75"/>
    </row>
    <row r="245080" spans="2:3" x14ac:dyDescent="0.25">
      <c r="B245080" s="76"/>
      <c r="C245080" s="75"/>
    </row>
    <row r="245081" spans="2:3" x14ac:dyDescent="0.25">
      <c r="B245081" s="76"/>
      <c r="C245081" s="75"/>
    </row>
    <row r="245191" spans="2:3" x14ac:dyDescent="0.25">
      <c r="B245191" s="76"/>
      <c r="C245191" s="75"/>
    </row>
    <row r="245192" spans="2:3" x14ac:dyDescent="0.25">
      <c r="B245192" s="76"/>
      <c r="C245192" s="75"/>
    </row>
    <row r="245193" spans="2:3" x14ac:dyDescent="0.25">
      <c r="B245193" s="76"/>
      <c r="C245193" s="75"/>
    </row>
    <row r="245194" spans="2:3" x14ac:dyDescent="0.25">
      <c r="B245194" s="76"/>
      <c r="C245194" s="75"/>
    </row>
    <row r="245195" spans="2:3" x14ac:dyDescent="0.25">
      <c r="B245195" s="76"/>
      <c r="C245195" s="75"/>
    </row>
    <row r="245196" spans="2:3" x14ac:dyDescent="0.25">
      <c r="B245196" s="76"/>
      <c r="C245196" s="75"/>
    </row>
    <row r="245197" spans="2:3" x14ac:dyDescent="0.25">
      <c r="B245197" s="76"/>
      <c r="C245197" s="75"/>
    </row>
    <row r="245198" spans="2:3" x14ac:dyDescent="0.25">
      <c r="B245198" s="76"/>
      <c r="C245198" s="75"/>
    </row>
    <row r="245199" spans="2:3" x14ac:dyDescent="0.25">
      <c r="B245199" s="76"/>
      <c r="C245199" s="75"/>
    </row>
    <row r="245200" spans="2:3" x14ac:dyDescent="0.25">
      <c r="B245200" s="76"/>
      <c r="C245200" s="75"/>
    </row>
    <row r="245201" spans="2:3" x14ac:dyDescent="0.25">
      <c r="B245201" s="76"/>
      <c r="C245201" s="75"/>
    </row>
    <row r="245202" spans="2:3" x14ac:dyDescent="0.25">
      <c r="B245202" s="76"/>
      <c r="C245202" s="75"/>
    </row>
    <row r="245203" spans="2:3" x14ac:dyDescent="0.25">
      <c r="B245203" s="76"/>
      <c r="C245203" s="75"/>
    </row>
    <row r="245313" spans="2:3" x14ac:dyDescent="0.25">
      <c r="B245313" s="76"/>
      <c r="C245313" s="75"/>
    </row>
    <row r="245314" spans="2:3" x14ac:dyDescent="0.25">
      <c r="B245314" s="76"/>
      <c r="C245314" s="75"/>
    </row>
    <row r="245315" spans="2:3" x14ac:dyDescent="0.25">
      <c r="B245315" s="76"/>
      <c r="C245315" s="75"/>
    </row>
    <row r="245316" spans="2:3" x14ac:dyDescent="0.25">
      <c r="B245316" s="76"/>
      <c r="C245316" s="75"/>
    </row>
    <row r="245317" spans="2:3" x14ac:dyDescent="0.25">
      <c r="B245317" s="76"/>
      <c r="C245317" s="75"/>
    </row>
    <row r="245318" spans="2:3" x14ac:dyDescent="0.25">
      <c r="B245318" s="76"/>
      <c r="C245318" s="75"/>
    </row>
    <row r="245319" spans="2:3" x14ac:dyDescent="0.25">
      <c r="B245319" s="76"/>
      <c r="C245319" s="75"/>
    </row>
    <row r="245320" spans="2:3" x14ac:dyDescent="0.25">
      <c r="B245320" s="76"/>
      <c r="C245320" s="75"/>
    </row>
    <row r="245321" spans="2:3" x14ac:dyDescent="0.25">
      <c r="B245321" s="76"/>
      <c r="C245321" s="75"/>
    </row>
    <row r="245322" spans="2:3" x14ac:dyDescent="0.25">
      <c r="B245322" s="76"/>
      <c r="C245322" s="75"/>
    </row>
    <row r="245323" spans="2:3" x14ac:dyDescent="0.25">
      <c r="B245323" s="76"/>
      <c r="C245323" s="75"/>
    </row>
    <row r="245324" spans="2:3" x14ac:dyDescent="0.25">
      <c r="B245324" s="76"/>
      <c r="C245324" s="75"/>
    </row>
    <row r="245325" spans="2:3" x14ac:dyDescent="0.25">
      <c r="B245325" s="76"/>
      <c r="C245325" s="75"/>
    </row>
    <row r="245435" spans="2:3" x14ac:dyDescent="0.25">
      <c r="B245435" s="76"/>
      <c r="C245435" s="75"/>
    </row>
    <row r="245436" spans="2:3" x14ac:dyDescent="0.25">
      <c r="B245436" s="76"/>
      <c r="C245436" s="75"/>
    </row>
    <row r="245437" spans="2:3" x14ac:dyDescent="0.25">
      <c r="B245437" s="76"/>
      <c r="C245437" s="75"/>
    </row>
    <row r="245438" spans="2:3" x14ac:dyDescent="0.25">
      <c r="B245438" s="76"/>
      <c r="C245438" s="75"/>
    </row>
    <row r="245439" spans="2:3" x14ac:dyDescent="0.25">
      <c r="B245439" s="76"/>
      <c r="C245439" s="75"/>
    </row>
    <row r="245440" spans="2:3" x14ac:dyDescent="0.25">
      <c r="B245440" s="76"/>
      <c r="C245440" s="75"/>
    </row>
    <row r="245441" spans="2:3" x14ac:dyDescent="0.25">
      <c r="B245441" s="76"/>
      <c r="C245441" s="75"/>
    </row>
    <row r="245442" spans="2:3" x14ac:dyDescent="0.25">
      <c r="B245442" s="76"/>
      <c r="C245442" s="75"/>
    </row>
    <row r="245443" spans="2:3" x14ac:dyDescent="0.25">
      <c r="B245443" s="76"/>
      <c r="C245443" s="75"/>
    </row>
    <row r="245444" spans="2:3" x14ac:dyDescent="0.25">
      <c r="B245444" s="76"/>
      <c r="C245444" s="75"/>
    </row>
    <row r="245445" spans="2:3" x14ac:dyDescent="0.25">
      <c r="B245445" s="76"/>
      <c r="C245445" s="75"/>
    </row>
    <row r="245446" spans="2:3" x14ac:dyDescent="0.25">
      <c r="B245446" s="76"/>
      <c r="C245446" s="75"/>
    </row>
    <row r="245447" spans="2:3" x14ac:dyDescent="0.25">
      <c r="B245447" s="76"/>
      <c r="C245447" s="75"/>
    </row>
    <row r="245557" spans="2:3" x14ac:dyDescent="0.25">
      <c r="B245557" s="76"/>
      <c r="C245557" s="75"/>
    </row>
    <row r="245558" spans="2:3" x14ac:dyDescent="0.25">
      <c r="B245558" s="76"/>
      <c r="C245558" s="75"/>
    </row>
    <row r="245559" spans="2:3" x14ac:dyDescent="0.25">
      <c r="B245559" s="76"/>
      <c r="C245559" s="75"/>
    </row>
    <row r="245560" spans="2:3" x14ac:dyDescent="0.25">
      <c r="B245560" s="76"/>
      <c r="C245560" s="75"/>
    </row>
    <row r="245561" spans="2:3" x14ac:dyDescent="0.25">
      <c r="B245561" s="76"/>
      <c r="C245561" s="75"/>
    </row>
    <row r="245562" spans="2:3" x14ac:dyDescent="0.25">
      <c r="B245562" s="76"/>
      <c r="C245562" s="75"/>
    </row>
    <row r="245563" spans="2:3" x14ac:dyDescent="0.25">
      <c r="B245563" s="76"/>
      <c r="C245563" s="75"/>
    </row>
    <row r="245564" spans="2:3" x14ac:dyDescent="0.25">
      <c r="B245564" s="76"/>
      <c r="C245564" s="75"/>
    </row>
    <row r="245565" spans="2:3" x14ac:dyDescent="0.25">
      <c r="B245565" s="76"/>
      <c r="C245565" s="75"/>
    </row>
    <row r="245566" spans="2:3" x14ac:dyDescent="0.25">
      <c r="B245566" s="76"/>
      <c r="C245566" s="75"/>
    </row>
    <row r="245567" spans="2:3" x14ac:dyDescent="0.25">
      <c r="B245567" s="76"/>
      <c r="C245567" s="75"/>
    </row>
    <row r="245568" spans="2:3" x14ac:dyDescent="0.25">
      <c r="B245568" s="76"/>
      <c r="C245568" s="75"/>
    </row>
    <row r="245569" spans="2:3" x14ac:dyDescent="0.25">
      <c r="B245569" s="76"/>
      <c r="C245569" s="75"/>
    </row>
    <row r="245679" spans="2:3" x14ac:dyDescent="0.25">
      <c r="B245679" s="76"/>
      <c r="C245679" s="75"/>
    </row>
    <row r="245680" spans="2:3" x14ac:dyDescent="0.25">
      <c r="B245680" s="76"/>
      <c r="C245680" s="75"/>
    </row>
    <row r="245681" spans="2:3" x14ac:dyDescent="0.25">
      <c r="B245681" s="76"/>
      <c r="C245681" s="75"/>
    </row>
    <row r="245682" spans="2:3" x14ac:dyDescent="0.25">
      <c r="B245682" s="76"/>
      <c r="C245682" s="75"/>
    </row>
    <row r="245683" spans="2:3" x14ac:dyDescent="0.25">
      <c r="B245683" s="76"/>
      <c r="C245683" s="75"/>
    </row>
    <row r="245684" spans="2:3" x14ac:dyDescent="0.25">
      <c r="B245684" s="76"/>
      <c r="C245684" s="75"/>
    </row>
    <row r="245685" spans="2:3" x14ac:dyDescent="0.25">
      <c r="B245685" s="76"/>
      <c r="C245685" s="75"/>
    </row>
    <row r="245686" spans="2:3" x14ac:dyDescent="0.25">
      <c r="B245686" s="76"/>
      <c r="C245686" s="75"/>
    </row>
    <row r="245687" spans="2:3" x14ac:dyDescent="0.25">
      <c r="B245687" s="76"/>
      <c r="C245687" s="75"/>
    </row>
    <row r="245688" spans="2:3" x14ac:dyDescent="0.25">
      <c r="B245688" s="76"/>
      <c r="C245688" s="75"/>
    </row>
    <row r="245689" spans="2:3" x14ac:dyDescent="0.25">
      <c r="B245689" s="76"/>
      <c r="C245689" s="75"/>
    </row>
    <row r="245690" spans="2:3" x14ac:dyDescent="0.25">
      <c r="B245690" s="76"/>
      <c r="C245690" s="75"/>
    </row>
    <row r="245691" spans="2:3" x14ac:dyDescent="0.25">
      <c r="B245691" s="76"/>
      <c r="C245691" s="75"/>
    </row>
    <row r="245801" spans="2:3" x14ac:dyDescent="0.25">
      <c r="B245801" s="76"/>
      <c r="C245801" s="75"/>
    </row>
    <row r="245802" spans="2:3" x14ac:dyDescent="0.25">
      <c r="B245802" s="76"/>
      <c r="C245802" s="75"/>
    </row>
    <row r="245803" spans="2:3" x14ac:dyDescent="0.25">
      <c r="B245803" s="76"/>
      <c r="C245803" s="75"/>
    </row>
    <row r="245804" spans="2:3" x14ac:dyDescent="0.25">
      <c r="B245804" s="76"/>
      <c r="C245804" s="75"/>
    </row>
    <row r="245805" spans="2:3" x14ac:dyDescent="0.25">
      <c r="B245805" s="76"/>
      <c r="C245805" s="75"/>
    </row>
    <row r="245806" spans="2:3" x14ac:dyDescent="0.25">
      <c r="B245806" s="76"/>
      <c r="C245806" s="75"/>
    </row>
    <row r="245807" spans="2:3" x14ac:dyDescent="0.25">
      <c r="B245807" s="76"/>
      <c r="C245807" s="75"/>
    </row>
    <row r="245808" spans="2:3" x14ac:dyDescent="0.25">
      <c r="B245808" s="76"/>
      <c r="C245808" s="75"/>
    </row>
    <row r="245809" spans="2:3" x14ac:dyDescent="0.25">
      <c r="B245809" s="76"/>
      <c r="C245809" s="75"/>
    </row>
    <row r="245810" spans="2:3" x14ac:dyDescent="0.25">
      <c r="B245810" s="76"/>
      <c r="C245810" s="75"/>
    </row>
    <row r="245811" spans="2:3" x14ac:dyDescent="0.25">
      <c r="B245811" s="76"/>
      <c r="C245811" s="75"/>
    </row>
    <row r="245812" spans="2:3" x14ac:dyDescent="0.25">
      <c r="B245812" s="76"/>
      <c r="C245812" s="75"/>
    </row>
    <row r="245813" spans="2:3" x14ac:dyDescent="0.25">
      <c r="B245813" s="76"/>
      <c r="C245813" s="75"/>
    </row>
    <row r="245923" spans="2:3" x14ac:dyDescent="0.25">
      <c r="B245923" s="76"/>
      <c r="C245923" s="75"/>
    </row>
    <row r="245924" spans="2:3" x14ac:dyDescent="0.25">
      <c r="B245924" s="76"/>
      <c r="C245924" s="75"/>
    </row>
    <row r="245925" spans="2:3" x14ac:dyDescent="0.25">
      <c r="B245925" s="76"/>
      <c r="C245925" s="75"/>
    </row>
    <row r="245926" spans="2:3" x14ac:dyDescent="0.25">
      <c r="B245926" s="76"/>
      <c r="C245926" s="75"/>
    </row>
    <row r="245927" spans="2:3" x14ac:dyDescent="0.25">
      <c r="B245927" s="76"/>
      <c r="C245927" s="75"/>
    </row>
    <row r="245928" spans="2:3" x14ac:dyDescent="0.25">
      <c r="B245928" s="76"/>
      <c r="C245928" s="75"/>
    </row>
    <row r="245929" spans="2:3" x14ac:dyDescent="0.25">
      <c r="B245929" s="76"/>
      <c r="C245929" s="75"/>
    </row>
    <row r="245930" spans="2:3" x14ac:dyDescent="0.25">
      <c r="B245930" s="76"/>
      <c r="C245930" s="75"/>
    </row>
    <row r="245931" spans="2:3" x14ac:dyDescent="0.25">
      <c r="B245931" s="76"/>
      <c r="C245931" s="75"/>
    </row>
    <row r="245932" spans="2:3" x14ac:dyDescent="0.25">
      <c r="B245932" s="76"/>
      <c r="C245932" s="75"/>
    </row>
    <row r="245933" spans="2:3" x14ac:dyDescent="0.25">
      <c r="B245933" s="76"/>
      <c r="C245933" s="75"/>
    </row>
    <row r="245934" spans="2:3" x14ac:dyDescent="0.25">
      <c r="B245934" s="76"/>
      <c r="C245934" s="75"/>
    </row>
    <row r="245935" spans="2:3" x14ac:dyDescent="0.25">
      <c r="B245935" s="76"/>
      <c r="C245935" s="75"/>
    </row>
    <row r="246045" spans="2:3" x14ac:dyDescent="0.25">
      <c r="B246045" s="76"/>
      <c r="C246045" s="75"/>
    </row>
    <row r="246046" spans="2:3" x14ac:dyDescent="0.25">
      <c r="B246046" s="76"/>
      <c r="C246046" s="75"/>
    </row>
    <row r="246047" spans="2:3" x14ac:dyDescent="0.25">
      <c r="B246047" s="76"/>
      <c r="C246047" s="75"/>
    </row>
    <row r="246048" spans="2:3" x14ac:dyDescent="0.25">
      <c r="B246048" s="76"/>
      <c r="C246048" s="75"/>
    </row>
    <row r="246049" spans="2:3" x14ac:dyDescent="0.25">
      <c r="B246049" s="76"/>
      <c r="C246049" s="75"/>
    </row>
    <row r="246050" spans="2:3" x14ac:dyDescent="0.25">
      <c r="B246050" s="76"/>
      <c r="C246050" s="75"/>
    </row>
    <row r="246051" spans="2:3" x14ac:dyDescent="0.25">
      <c r="B246051" s="76"/>
      <c r="C246051" s="75"/>
    </row>
    <row r="246052" spans="2:3" x14ac:dyDescent="0.25">
      <c r="B246052" s="76"/>
      <c r="C246052" s="75"/>
    </row>
    <row r="246053" spans="2:3" x14ac:dyDescent="0.25">
      <c r="B246053" s="76"/>
      <c r="C246053" s="75"/>
    </row>
    <row r="246054" spans="2:3" x14ac:dyDescent="0.25">
      <c r="B246054" s="76"/>
      <c r="C246054" s="75"/>
    </row>
    <row r="246055" spans="2:3" x14ac:dyDescent="0.25">
      <c r="B246055" s="76"/>
      <c r="C246055" s="75"/>
    </row>
    <row r="246056" spans="2:3" x14ac:dyDescent="0.25">
      <c r="B246056" s="76"/>
      <c r="C246056" s="75"/>
    </row>
    <row r="246057" spans="2:3" x14ac:dyDescent="0.25">
      <c r="B246057" s="76"/>
      <c r="C246057" s="75"/>
    </row>
    <row r="246167" spans="2:3" x14ac:dyDescent="0.25">
      <c r="B246167" s="76"/>
      <c r="C246167" s="75"/>
    </row>
    <row r="246168" spans="2:3" x14ac:dyDescent="0.25">
      <c r="B246168" s="76"/>
      <c r="C246168" s="75"/>
    </row>
    <row r="246169" spans="2:3" x14ac:dyDescent="0.25">
      <c r="B246169" s="76"/>
      <c r="C246169" s="75"/>
    </row>
    <row r="246170" spans="2:3" x14ac:dyDescent="0.25">
      <c r="B246170" s="76"/>
      <c r="C246170" s="75"/>
    </row>
    <row r="246171" spans="2:3" x14ac:dyDescent="0.25">
      <c r="B246171" s="76"/>
      <c r="C246171" s="75"/>
    </row>
    <row r="246172" spans="2:3" x14ac:dyDescent="0.25">
      <c r="B246172" s="76"/>
      <c r="C246172" s="75"/>
    </row>
    <row r="246173" spans="2:3" x14ac:dyDescent="0.25">
      <c r="B246173" s="76"/>
      <c r="C246173" s="75"/>
    </row>
    <row r="246174" spans="2:3" x14ac:dyDescent="0.25">
      <c r="B246174" s="76"/>
      <c r="C246174" s="75"/>
    </row>
    <row r="246175" spans="2:3" x14ac:dyDescent="0.25">
      <c r="B246175" s="76"/>
      <c r="C246175" s="75"/>
    </row>
    <row r="246176" spans="2:3" x14ac:dyDescent="0.25">
      <c r="B246176" s="76"/>
      <c r="C246176" s="75"/>
    </row>
    <row r="246177" spans="2:3" x14ac:dyDescent="0.25">
      <c r="B246177" s="76"/>
      <c r="C246177" s="75"/>
    </row>
    <row r="246178" spans="2:3" x14ac:dyDescent="0.25">
      <c r="B246178" s="76"/>
      <c r="C246178" s="75"/>
    </row>
    <row r="246179" spans="2:3" x14ac:dyDescent="0.25">
      <c r="B246179" s="76"/>
      <c r="C246179" s="75"/>
    </row>
    <row r="246289" spans="2:3" x14ac:dyDescent="0.25">
      <c r="B246289" s="76"/>
      <c r="C246289" s="75"/>
    </row>
    <row r="246290" spans="2:3" x14ac:dyDescent="0.25">
      <c r="B246290" s="76"/>
      <c r="C246290" s="75"/>
    </row>
    <row r="246291" spans="2:3" x14ac:dyDescent="0.25">
      <c r="B246291" s="76"/>
      <c r="C246291" s="75"/>
    </row>
    <row r="246292" spans="2:3" x14ac:dyDescent="0.25">
      <c r="B246292" s="76"/>
      <c r="C246292" s="75"/>
    </row>
    <row r="246293" spans="2:3" x14ac:dyDescent="0.25">
      <c r="B246293" s="76"/>
      <c r="C246293" s="75"/>
    </row>
    <row r="246294" spans="2:3" x14ac:dyDescent="0.25">
      <c r="B246294" s="76"/>
      <c r="C246294" s="75"/>
    </row>
    <row r="246295" spans="2:3" x14ac:dyDescent="0.25">
      <c r="B246295" s="76"/>
      <c r="C246295" s="75"/>
    </row>
    <row r="246296" spans="2:3" x14ac:dyDescent="0.25">
      <c r="B246296" s="76"/>
      <c r="C246296" s="75"/>
    </row>
    <row r="246297" spans="2:3" x14ac:dyDescent="0.25">
      <c r="B246297" s="76"/>
      <c r="C246297" s="75"/>
    </row>
    <row r="246298" spans="2:3" x14ac:dyDescent="0.25">
      <c r="B246298" s="76"/>
      <c r="C246298" s="75"/>
    </row>
    <row r="246299" spans="2:3" x14ac:dyDescent="0.25">
      <c r="B246299" s="76"/>
      <c r="C246299" s="75"/>
    </row>
    <row r="246300" spans="2:3" x14ac:dyDescent="0.25">
      <c r="B246300" s="76"/>
      <c r="C246300" s="75"/>
    </row>
    <row r="246301" spans="2:3" x14ac:dyDescent="0.25">
      <c r="B246301" s="76"/>
      <c r="C246301" s="75"/>
    </row>
    <row r="246411" spans="2:3" x14ac:dyDescent="0.25">
      <c r="B246411" s="76"/>
      <c r="C246411" s="75"/>
    </row>
    <row r="246412" spans="2:3" x14ac:dyDescent="0.25">
      <c r="B246412" s="76"/>
      <c r="C246412" s="75"/>
    </row>
    <row r="246413" spans="2:3" x14ac:dyDescent="0.25">
      <c r="B246413" s="76"/>
      <c r="C246413" s="75"/>
    </row>
    <row r="246414" spans="2:3" x14ac:dyDescent="0.25">
      <c r="B246414" s="76"/>
      <c r="C246414" s="75"/>
    </row>
    <row r="246415" spans="2:3" x14ac:dyDescent="0.25">
      <c r="B246415" s="76"/>
      <c r="C246415" s="75"/>
    </row>
    <row r="246416" spans="2:3" x14ac:dyDescent="0.25">
      <c r="B246416" s="76"/>
      <c r="C246416" s="75"/>
    </row>
    <row r="246417" spans="2:3" x14ac:dyDescent="0.25">
      <c r="B246417" s="76"/>
      <c r="C246417" s="75"/>
    </row>
    <row r="246418" spans="2:3" x14ac:dyDescent="0.25">
      <c r="B246418" s="76"/>
      <c r="C246418" s="75"/>
    </row>
    <row r="246419" spans="2:3" x14ac:dyDescent="0.25">
      <c r="B246419" s="76"/>
      <c r="C246419" s="75"/>
    </row>
    <row r="246420" spans="2:3" x14ac:dyDescent="0.25">
      <c r="B246420" s="76"/>
      <c r="C246420" s="75"/>
    </row>
    <row r="246421" spans="2:3" x14ac:dyDescent="0.25">
      <c r="B246421" s="76"/>
      <c r="C246421" s="75"/>
    </row>
    <row r="246422" spans="2:3" x14ac:dyDescent="0.25">
      <c r="B246422" s="76"/>
      <c r="C246422" s="75"/>
    </row>
    <row r="246423" spans="2:3" x14ac:dyDescent="0.25">
      <c r="B246423" s="76"/>
      <c r="C246423" s="75"/>
    </row>
    <row r="246533" spans="2:3" x14ac:dyDescent="0.25">
      <c r="B246533" s="76"/>
      <c r="C246533" s="75"/>
    </row>
    <row r="246534" spans="2:3" x14ac:dyDescent="0.25">
      <c r="B246534" s="76"/>
      <c r="C246534" s="75"/>
    </row>
    <row r="246535" spans="2:3" x14ac:dyDescent="0.25">
      <c r="B246535" s="76"/>
      <c r="C246535" s="75"/>
    </row>
    <row r="246536" spans="2:3" x14ac:dyDescent="0.25">
      <c r="B246536" s="76"/>
      <c r="C246536" s="75"/>
    </row>
    <row r="246537" spans="2:3" x14ac:dyDescent="0.25">
      <c r="B246537" s="76"/>
      <c r="C246537" s="75"/>
    </row>
    <row r="246538" spans="2:3" x14ac:dyDescent="0.25">
      <c r="B246538" s="76"/>
      <c r="C246538" s="75"/>
    </row>
    <row r="246539" spans="2:3" x14ac:dyDescent="0.25">
      <c r="B246539" s="76"/>
      <c r="C246539" s="75"/>
    </row>
    <row r="246540" spans="2:3" x14ac:dyDescent="0.25">
      <c r="B246540" s="76"/>
      <c r="C246540" s="75"/>
    </row>
    <row r="246541" spans="2:3" x14ac:dyDescent="0.25">
      <c r="B246541" s="76"/>
      <c r="C246541" s="75"/>
    </row>
    <row r="246542" spans="2:3" x14ac:dyDescent="0.25">
      <c r="B246542" s="76"/>
      <c r="C246542" s="75"/>
    </row>
    <row r="246543" spans="2:3" x14ac:dyDescent="0.25">
      <c r="B246543" s="76"/>
      <c r="C246543" s="75"/>
    </row>
    <row r="246544" spans="2:3" x14ac:dyDescent="0.25">
      <c r="B246544" s="76"/>
      <c r="C246544" s="75"/>
    </row>
    <row r="246545" spans="2:3" x14ac:dyDescent="0.25">
      <c r="B246545" s="76"/>
      <c r="C246545" s="75"/>
    </row>
    <row r="246655" spans="2:3" x14ac:dyDescent="0.25">
      <c r="B246655" s="76"/>
      <c r="C246655" s="75"/>
    </row>
    <row r="246656" spans="2:3" x14ac:dyDescent="0.25">
      <c r="B246656" s="76"/>
      <c r="C246656" s="75"/>
    </row>
    <row r="246657" spans="2:3" x14ac:dyDescent="0.25">
      <c r="B246657" s="76"/>
      <c r="C246657" s="75"/>
    </row>
    <row r="246658" spans="2:3" x14ac:dyDescent="0.25">
      <c r="B246658" s="76"/>
      <c r="C246658" s="75"/>
    </row>
    <row r="246659" spans="2:3" x14ac:dyDescent="0.25">
      <c r="B246659" s="76"/>
      <c r="C246659" s="75"/>
    </row>
    <row r="246660" spans="2:3" x14ac:dyDescent="0.25">
      <c r="B246660" s="76"/>
      <c r="C246660" s="75"/>
    </row>
    <row r="246661" spans="2:3" x14ac:dyDescent="0.25">
      <c r="B246661" s="76"/>
      <c r="C246661" s="75"/>
    </row>
    <row r="246662" spans="2:3" x14ac:dyDescent="0.25">
      <c r="B246662" s="76"/>
      <c r="C246662" s="75"/>
    </row>
    <row r="246663" spans="2:3" x14ac:dyDescent="0.25">
      <c r="B246663" s="76"/>
      <c r="C246663" s="75"/>
    </row>
    <row r="246664" spans="2:3" x14ac:dyDescent="0.25">
      <c r="B246664" s="76"/>
      <c r="C246664" s="75"/>
    </row>
    <row r="246665" spans="2:3" x14ac:dyDescent="0.25">
      <c r="B246665" s="76"/>
      <c r="C246665" s="75"/>
    </row>
    <row r="246666" spans="2:3" x14ac:dyDescent="0.25">
      <c r="B246666" s="76"/>
      <c r="C246666" s="75"/>
    </row>
    <row r="246667" spans="2:3" x14ac:dyDescent="0.25">
      <c r="B246667" s="76"/>
      <c r="C246667" s="75"/>
    </row>
    <row r="246777" spans="2:3" x14ac:dyDescent="0.25">
      <c r="B246777" s="76"/>
      <c r="C246777" s="75"/>
    </row>
    <row r="246778" spans="2:3" x14ac:dyDescent="0.25">
      <c r="B246778" s="76"/>
      <c r="C246778" s="75"/>
    </row>
    <row r="246779" spans="2:3" x14ac:dyDescent="0.25">
      <c r="B246779" s="76"/>
      <c r="C246779" s="75"/>
    </row>
    <row r="246780" spans="2:3" x14ac:dyDescent="0.25">
      <c r="B246780" s="76"/>
      <c r="C246780" s="75"/>
    </row>
    <row r="246781" spans="2:3" x14ac:dyDescent="0.25">
      <c r="B246781" s="76"/>
      <c r="C246781" s="75"/>
    </row>
    <row r="246782" spans="2:3" x14ac:dyDescent="0.25">
      <c r="B246782" s="76"/>
      <c r="C246782" s="75"/>
    </row>
    <row r="246783" spans="2:3" x14ac:dyDescent="0.25">
      <c r="B246783" s="76"/>
      <c r="C246783" s="75"/>
    </row>
    <row r="246784" spans="2:3" x14ac:dyDescent="0.25">
      <c r="B246784" s="76"/>
      <c r="C246784" s="75"/>
    </row>
    <row r="246785" spans="2:3" x14ac:dyDescent="0.25">
      <c r="B246785" s="76"/>
      <c r="C246785" s="75"/>
    </row>
    <row r="246786" spans="2:3" x14ac:dyDescent="0.25">
      <c r="B246786" s="76"/>
      <c r="C246786" s="75"/>
    </row>
    <row r="246787" spans="2:3" x14ac:dyDescent="0.25">
      <c r="B246787" s="76"/>
      <c r="C246787" s="75"/>
    </row>
    <row r="246788" spans="2:3" x14ac:dyDescent="0.25">
      <c r="B246788" s="76"/>
      <c r="C246788" s="75"/>
    </row>
    <row r="246789" spans="2:3" x14ac:dyDescent="0.25">
      <c r="B246789" s="76"/>
      <c r="C246789" s="75"/>
    </row>
    <row r="246899" spans="2:3" x14ac:dyDescent="0.25">
      <c r="B246899" s="76"/>
      <c r="C246899" s="75"/>
    </row>
    <row r="246900" spans="2:3" x14ac:dyDescent="0.25">
      <c r="B246900" s="76"/>
      <c r="C246900" s="75"/>
    </row>
    <row r="246901" spans="2:3" x14ac:dyDescent="0.25">
      <c r="B246901" s="76"/>
      <c r="C246901" s="75"/>
    </row>
    <row r="246902" spans="2:3" x14ac:dyDescent="0.25">
      <c r="B246902" s="76"/>
      <c r="C246902" s="75"/>
    </row>
    <row r="246903" spans="2:3" x14ac:dyDescent="0.25">
      <c r="B246903" s="76"/>
      <c r="C246903" s="75"/>
    </row>
    <row r="246904" spans="2:3" x14ac:dyDescent="0.25">
      <c r="B246904" s="76"/>
      <c r="C246904" s="75"/>
    </row>
    <row r="246905" spans="2:3" x14ac:dyDescent="0.25">
      <c r="B246905" s="76"/>
      <c r="C246905" s="75"/>
    </row>
    <row r="246906" spans="2:3" x14ac:dyDescent="0.25">
      <c r="B246906" s="76"/>
      <c r="C246906" s="75"/>
    </row>
    <row r="246907" spans="2:3" x14ac:dyDescent="0.25">
      <c r="B246907" s="76"/>
      <c r="C246907" s="75"/>
    </row>
    <row r="246908" spans="2:3" x14ac:dyDescent="0.25">
      <c r="B246908" s="76"/>
      <c r="C246908" s="75"/>
    </row>
    <row r="246909" spans="2:3" x14ac:dyDescent="0.25">
      <c r="B246909" s="76"/>
      <c r="C246909" s="75"/>
    </row>
    <row r="246910" spans="2:3" x14ac:dyDescent="0.25">
      <c r="B246910" s="76"/>
      <c r="C246910" s="75"/>
    </row>
    <row r="246911" spans="2:3" x14ac:dyDescent="0.25">
      <c r="B246911" s="76"/>
      <c r="C246911" s="75"/>
    </row>
    <row r="247021" spans="2:3" x14ac:dyDescent="0.25">
      <c r="B247021" s="76"/>
      <c r="C247021" s="75"/>
    </row>
    <row r="247022" spans="2:3" x14ac:dyDescent="0.25">
      <c r="B247022" s="76"/>
      <c r="C247022" s="75"/>
    </row>
    <row r="247023" spans="2:3" x14ac:dyDescent="0.25">
      <c r="B247023" s="76"/>
      <c r="C247023" s="75"/>
    </row>
    <row r="247024" spans="2:3" x14ac:dyDescent="0.25">
      <c r="B247024" s="76"/>
      <c r="C247024" s="75"/>
    </row>
    <row r="247025" spans="2:3" x14ac:dyDescent="0.25">
      <c r="B247025" s="76"/>
      <c r="C247025" s="75"/>
    </row>
    <row r="247026" spans="2:3" x14ac:dyDescent="0.25">
      <c r="B247026" s="76"/>
      <c r="C247026" s="75"/>
    </row>
    <row r="247027" spans="2:3" x14ac:dyDescent="0.25">
      <c r="B247027" s="76"/>
      <c r="C247027" s="75"/>
    </row>
    <row r="247028" spans="2:3" x14ac:dyDescent="0.25">
      <c r="B247028" s="76"/>
      <c r="C247028" s="75"/>
    </row>
    <row r="247029" spans="2:3" x14ac:dyDescent="0.25">
      <c r="B247029" s="76"/>
      <c r="C247029" s="75"/>
    </row>
    <row r="247030" spans="2:3" x14ac:dyDescent="0.25">
      <c r="B247030" s="76"/>
      <c r="C247030" s="75"/>
    </row>
    <row r="247031" spans="2:3" x14ac:dyDescent="0.25">
      <c r="B247031" s="76"/>
      <c r="C247031" s="75"/>
    </row>
    <row r="247032" spans="2:3" x14ac:dyDescent="0.25">
      <c r="B247032" s="76"/>
      <c r="C247032" s="75"/>
    </row>
    <row r="247033" spans="2:3" x14ac:dyDescent="0.25">
      <c r="B247033" s="76"/>
      <c r="C247033" s="75"/>
    </row>
    <row r="247143" spans="2:3" x14ac:dyDescent="0.25">
      <c r="B247143" s="76"/>
      <c r="C247143" s="75"/>
    </row>
    <row r="247144" spans="2:3" x14ac:dyDescent="0.25">
      <c r="B247144" s="76"/>
      <c r="C247144" s="75"/>
    </row>
    <row r="247145" spans="2:3" x14ac:dyDescent="0.25">
      <c r="B247145" s="76"/>
      <c r="C247145" s="75"/>
    </row>
    <row r="247146" spans="2:3" x14ac:dyDescent="0.25">
      <c r="B247146" s="76"/>
      <c r="C247146" s="75"/>
    </row>
    <row r="247147" spans="2:3" x14ac:dyDescent="0.25">
      <c r="B247147" s="76"/>
      <c r="C247147" s="75"/>
    </row>
    <row r="247148" spans="2:3" x14ac:dyDescent="0.25">
      <c r="B247148" s="76"/>
      <c r="C247148" s="75"/>
    </row>
    <row r="247149" spans="2:3" x14ac:dyDescent="0.25">
      <c r="B247149" s="76"/>
      <c r="C247149" s="75"/>
    </row>
    <row r="247150" spans="2:3" x14ac:dyDescent="0.25">
      <c r="B247150" s="76"/>
      <c r="C247150" s="75"/>
    </row>
    <row r="247151" spans="2:3" x14ac:dyDescent="0.25">
      <c r="B247151" s="76"/>
      <c r="C247151" s="75"/>
    </row>
    <row r="247152" spans="2:3" x14ac:dyDescent="0.25">
      <c r="B247152" s="76"/>
      <c r="C247152" s="75"/>
    </row>
    <row r="247153" spans="2:3" x14ac:dyDescent="0.25">
      <c r="B247153" s="76"/>
      <c r="C247153" s="75"/>
    </row>
    <row r="247154" spans="2:3" x14ac:dyDescent="0.25">
      <c r="B247154" s="76"/>
      <c r="C247154" s="75"/>
    </row>
    <row r="247155" spans="2:3" x14ac:dyDescent="0.25">
      <c r="B247155" s="76"/>
      <c r="C247155" s="75"/>
    </row>
    <row r="247265" spans="2:3" x14ac:dyDescent="0.25">
      <c r="B247265" s="76"/>
      <c r="C247265" s="75"/>
    </row>
    <row r="247266" spans="2:3" x14ac:dyDescent="0.25">
      <c r="B247266" s="76"/>
      <c r="C247266" s="75"/>
    </row>
    <row r="247267" spans="2:3" x14ac:dyDescent="0.25">
      <c r="B247267" s="76"/>
      <c r="C247267" s="75"/>
    </row>
    <row r="247268" spans="2:3" x14ac:dyDescent="0.25">
      <c r="B247268" s="76"/>
      <c r="C247268" s="75"/>
    </row>
    <row r="247269" spans="2:3" x14ac:dyDescent="0.25">
      <c r="B247269" s="76"/>
      <c r="C247269" s="75"/>
    </row>
    <row r="247270" spans="2:3" x14ac:dyDescent="0.25">
      <c r="B247270" s="76"/>
      <c r="C247270" s="75"/>
    </row>
    <row r="247271" spans="2:3" x14ac:dyDescent="0.25">
      <c r="B247271" s="76"/>
      <c r="C247271" s="75"/>
    </row>
    <row r="247272" spans="2:3" x14ac:dyDescent="0.25">
      <c r="B247272" s="76"/>
      <c r="C247272" s="75"/>
    </row>
    <row r="247273" spans="2:3" x14ac:dyDescent="0.25">
      <c r="B247273" s="76"/>
      <c r="C247273" s="75"/>
    </row>
    <row r="247274" spans="2:3" x14ac:dyDescent="0.25">
      <c r="B247274" s="76"/>
      <c r="C247274" s="75"/>
    </row>
    <row r="247275" spans="2:3" x14ac:dyDescent="0.25">
      <c r="B247275" s="76"/>
      <c r="C247275" s="75"/>
    </row>
    <row r="247276" spans="2:3" x14ac:dyDescent="0.25">
      <c r="B247276" s="76"/>
      <c r="C247276" s="75"/>
    </row>
    <row r="247277" spans="2:3" x14ac:dyDescent="0.25">
      <c r="B247277" s="76"/>
      <c r="C247277" s="75"/>
    </row>
    <row r="247387" spans="2:3" x14ac:dyDescent="0.25">
      <c r="B247387" s="76"/>
      <c r="C247387" s="75"/>
    </row>
    <row r="247388" spans="2:3" x14ac:dyDescent="0.25">
      <c r="B247388" s="76"/>
      <c r="C247388" s="75"/>
    </row>
    <row r="247389" spans="2:3" x14ac:dyDescent="0.25">
      <c r="B247389" s="76"/>
      <c r="C247389" s="75"/>
    </row>
    <row r="247390" spans="2:3" x14ac:dyDescent="0.25">
      <c r="B247390" s="76"/>
      <c r="C247390" s="75"/>
    </row>
    <row r="247391" spans="2:3" x14ac:dyDescent="0.25">
      <c r="B247391" s="76"/>
      <c r="C247391" s="75"/>
    </row>
    <row r="247392" spans="2:3" x14ac:dyDescent="0.25">
      <c r="B247392" s="76"/>
      <c r="C247392" s="75"/>
    </row>
    <row r="247393" spans="2:3" x14ac:dyDescent="0.25">
      <c r="B247393" s="76"/>
      <c r="C247393" s="75"/>
    </row>
    <row r="247394" spans="2:3" x14ac:dyDescent="0.25">
      <c r="B247394" s="76"/>
      <c r="C247394" s="75"/>
    </row>
    <row r="247395" spans="2:3" x14ac:dyDescent="0.25">
      <c r="B247395" s="76"/>
      <c r="C247395" s="75"/>
    </row>
    <row r="247396" spans="2:3" x14ac:dyDescent="0.25">
      <c r="B247396" s="76"/>
      <c r="C247396" s="75"/>
    </row>
    <row r="247397" spans="2:3" x14ac:dyDescent="0.25">
      <c r="B247397" s="76"/>
      <c r="C247397" s="75"/>
    </row>
    <row r="247398" spans="2:3" x14ac:dyDescent="0.25">
      <c r="B247398" s="76"/>
      <c r="C247398" s="75"/>
    </row>
    <row r="247399" spans="2:3" x14ac:dyDescent="0.25">
      <c r="B247399" s="76"/>
      <c r="C247399" s="75"/>
    </row>
    <row r="247509" spans="2:3" x14ac:dyDescent="0.25">
      <c r="B247509" s="76"/>
      <c r="C247509" s="75"/>
    </row>
    <row r="247510" spans="2:3" x14ac:dyDescent="0.25">
      <c r="B247510" s="76"/>
      <c r="C247510" s="75"/>
    </row>
    <row r="247511" spans="2:3" x14ac:dyDescent="0.25">
      <c r="B247511" s="76"/>
      <c r="C247511" s="75"/>
    </row>
    <row r="247512" spans="2:3" x14ac:dyDescent="0.25">
      <c r="B247512" s="76"/>
      <c r="C247512" s="75"/>
    </row>
    <row r="247513" spans="2:3" x14ac:dyDescent="0.25">
      <c r="B247513" s="76"/>
      <c r="C247513" s="75"/>
    </row>
    <row r="247514" spans="2:3" x14ac:dyDescent="0.25">
      <c r="B247514" s="76"/>
      <c r="C247514" s="75"/>
    </row>
    <row r="247515" spans="2:3" x14ac:dyDescent="0.25">
      <c r="B247515" s="76"/>
      <c r="C247515" s="75"/>
    </row>
    <row r="247516" spans="2:3" x14ac:dyDescent="0.25">
      <c r="B247516" s="76"/>
      <c r="C247516" s="75"/>
    </row>
    <row r="247517" spans="2:3" x14ac:dyDescent="0.25">
      <c r="B247517" s="76"/>
      <c r="C247517" s="75"/>
    </row>
    <row r="247518" spans="2:3" x14ac:dyDescent="0.25">
      <c r="B247518" s="76"/>
      <c r="C247518" s="75"/>
    </row>
    <row r="247519" spans="2:3" x14ac:dyDescent="0.25">
      <c r="B247519" s="76"/>
      <c r="C247519" s="75"/>
    </row>
    <row r="247520" spans="2:3" x14ac:dyDescent="0.25">
      <c r="B247520" s="76"/>
      <c r="C247520" s="75"/>
    </row>
    <row r="247521" spans="2:3" x14ac:dyDescent="0.25">
      <c r="B247521" s="76"/>
      <c r="C247521" s="75"/>
    </row>
    <row r="247631" spans="2:3" x14ac:dyDescent="0.25">
      <c r="B247631" s="76"/>
      <c r="C247631" s="75"/>
    </row>
    <row r="247632" spans="2:3" x14ac:dyDescent="0.25">
      <c r="B247632" s="76"/>
      <c r="C247632" s="75"/>
    </row>
    <row r="247633" spans="2:3" x14ac:dyDescent="0.25">
      <c r="B247633" s="76"/>
      <c r="C247633" s="75"/>
    </row>
    <row r="247634" spans="2:3" x14ac:dyDescent="0.25">
      <c r="B247634" s="76"/>
      <c r="C247634" s="75"/>
    </row>
    <row r="247635" spans="2:3" x14ac:dyDescent="0.25">
      <c r="B247635" s="76"/>
      <c r="C247635" s="75"/>
    </row>
    <row r="247636" spans="2:3" x14ac:dyDescent="0.25">
      <c r="B247636" s="76"/>
      <c r="C247636" s="75"/>
    </row>
    <row r="247637" spans="2:3" x14ac:dyDescent="0.25">
      <c r="B247637" s="76"/>
      <c r="C247637" s="75"/>
    </row>
    <row r="247638" spans="2:3" x14ac:dyDescent="0.25">
      <c r="B247638" s="76"/>
      <c r="C247638" s="75"/>
    </row>
    <row r="247639" spans="2:3" x14ac:dyDescent="0.25">
      <c r="B247639" s="76"/>
      <c r="C247639" s="75"/>
    </row>
    <row r="247640" spans="2:3" x14ac:dyDescent="0.25">
      <c r="B247640" s="76"/>
      <c r="C247640" s="75"/>
    </row>
    <row r="247641" spans="2:3" x14ac:dyDescent="0.25">
      <c r="B247641" s="76"/>
      <c r="C247641" s="75"/>
    </row>
    <row r="247642" spans="2:3" x14ac:dyDescent="0.25">
      <c r="B247642" s="76"/>
      <c r="C247642" s="75"/>
    </row>
    <row r="247643" spans="2:3" x14ac:dyDescent="0.25">
      <c r="B247643" s="76"/>
      <c r="C247643" s="75"/>
    </row>
    <row r="247753" spans="2:3" x14ac:dyDescent="0.25">
      <c r="B247753" s="76"/>
      <c r="C247753" s="75"/>
    </row>
    <row r="247754" spans="2:3" x14ac:dyDescent="0.25">
      <c r="B247754" s="76"/>
      <c r="C247754" s="75"/>
    </row>
    <row r="247755" spans="2:3" x14ac:dyDescent="0.25">
      <c r="B247755" s="76"/>
      <c r="C247755" s="75"/>
    </row>
    <row r="247756" spans="2:3" x14ac:dyDescent="0.25">
      <c r="B247756" s="76"/>
      <c r="C247756" s="75"/>
    </row>
    <row r="247757" spans="2:3" x14ac:dyDescent="0.25">
      <c r="B247757" s="76"/>
      <c r="C247757" s="75"/>
    </row>
    <row r="247758" spans="2:3" x14ac:dyDescent="0.25">
      <c r="B247758" s="76"/>
      <c r="C247758" s="75"/>
    </row>
    <row r="247759" spans="2:3" x14ac:dyDescent="0.25">
      <c r="B247759" s="76"/>
      <c r="C247759" s="75"/>
    </row>
    <row r="247760" spans="2:3" x14ac:dyDescent="0.25">
      <c r="B247760" s="76"/>
      <c r="C247760" s="75"/>
    </row>
    <row r="247761" spans="2:3" x14ac:dyDescent="0.25">
      <c r="B247761" s="76"/>
      <c r="C247761" s="75"/>
    </row>
    <row r="247762" spans="2:3" x14ac:dyDescent="0.25">
      <c r="B247762" s="76"/>
      <c r="C247762" s="75"/>
    </row>
    <row r="247763" spans="2:3" x14ac:dyDescent="0.25">
      <c r="B247763" s="76"/>
      <c r="C247763" s="75"/>
    </row>
    <row r="247764" spans="2:3" x14ac:dyDescent="0.25">
      <c r="B247764" s="76"/>
      <c r="C247764" s="75"/>
    </row>
    <row r="247765" spans="2:3" x14ac:dyDescent="0.25">
      <c r="B247765" s="76"/>
      <c r="C247765" s="75"/>
    </row>
    <row r="247875" spans="2:3" x14ac:dyDescent="0.25">
      <c r="B247875" s="76"/>
      <c r="C247875" s="75"/>
    </row>
    <row r="247876" spans="2:3" x14ac:dyDescent="0.25">
      <c r="B247876" s="76"/>
      <c r="C247876" s="75"/>
    </row>
    <row r="247877" spans="2:3" x14ac:dyDescent="0.25">
      <c r="B247877" s="76"/>
      <c r="C247877" s="75"/>
    </row>
    <row r="247878" spans="2:3" x14ac:dyDescent="0.25">
      <c r="B247878" s="76"/>
      <c r="C247878" s="75"/>
    </row>
    <row r="247879" spans="2:3" x14ac:dyDescent="0.25">
      <c r="B247879" s="76"/>
      <c r="C247879" s="75"/>
    </row>
    <row r="247880" spans="2:3" x14ac:dyDescent="0.25">
      <c r="B247880" s="76"/>
      <c r="C247880" s="75"/>
    </row>
    <row r="247881" spans="2:3" x14ac:dyDescent="0.25">
      <c r="B247881" s="76"/>
      <c r="C247881" s="75"/>
    </row>
    <row r="247882" spans="2:3" x14ac:dyDescent="0.25">
      <c r="B247882" s="76"/>
      <c r="C247882" s="75"/>
    </row>
    <row r="247883" spans="2:3" x14ac:dyDescent="0.25">
      <c r="B247883" s="76"/>
      <c r="C247883" s="75"/>
    </row>
    <row r="247884" spans="2:3" x14ac:dyDescent="0.25">
      <c r="B247884" s="76"/>
      <c r="C247884" s="75"/>
    </row>
    <row r="247885" spans="2:3" x14ac:dyDescent="0.25">
      <c r="B247885" s="76"/>
      <c r="C247885" s="75"/>
    </row>
    <row r="247886" spans="2:3" x14ac:dyDescent="0.25">
      <c r="B247886" s="76"/>
      <c r="C247886" s="75"/>
    </row>
    <row r="247887" spans="2:3" x14ac:dyDescent="0.25">
      <c r="B247887" s="76"/>
      <c r="C247887" s="75"/>
    </row>
    <row r="247997" spans="2:3" x14ac:dyDescent="0.25">
      <c r="B247997" s="76"/>
      <c r="C247997" s="75"/>
    </row>
    <row r="247998" spans="2:3" x14ac:dyDescent="0.25">
      <c r="B247998" s="76"/>
      <c r="C247998" s="75"/>
    </row>
    <row r="247999" spans="2:3" x14ac:dyDescent="0.25">
      <c r="B247999" s="76"/>
      <c r="C247999" s="75"/>
    </row>
    <row r="248000" spans="2:3" x14ac:dyDescent="0.25">
      <c r="B248000" s="76"/>
      <c r="C248000" s="75"/>
    </row>
    <row r="248001" spans="2:3" x14ac:dyDescent="0.25">
      <c r="B248001" s="76"/>
      <c r="C248001" s="75"/>
    </row>
    <row r="248002" spans="2:3" x14ac:dyDescent="0.25">
      <c r="B248002" s="76"/>
      <c r="C248002" s="75"/>
    </row>
    <row r="248003" spans="2:3" x14ac:dyDescent="0.25">
      <c r="B248003" s="76"/>
      <c r="C248003" s="75"/>
    </row>
    <row r="248004" spans="2:3" x14ac:dyDescent="0.25">
      <c r="B248004" s="76"/>
      <c r="C248004" s="75"/>
    </row>
    <row r="248005" spans="2:3" x14ac:dyDescent="0.25">
      <c r="B248005" s="76"/>
      <c r="C248005" s="75"/>
    </row>
    <row r="248006" spans="2:3" x14ac:dyDescent="0.25">
      <c r="B248006" s="76"/>
      <c r="C248006" s="75"/>
    </row>
    <row r="248007" spans="2:3" x14ac:dyDescent="0.25">
      <c r="B248007" s="76"/>
      <c r="C248007" s="75"/>
    </row>
    <row r="248008" spans="2:3" x14ac:dyDescent="0.25">
      <c r="B248008" s="76"/>
      <c r="C248008" s="75"/>
    </row>
    <row r="248009" spans="2:3" x14ac:dyDescent="0.25">
      <c r="B248009" s="76"/>
      <c r="C248009" s="75"/>
    </row>
    <row r="248119" spans="2:3" x14ac:dyDescent="0.25">
      <c r="B248119" s="76"/>
      <c r="C248119" s="75"/>
    </row>
    <row r="248120" spans="2:3" x14ac:dyDescent="0.25">
      <c r="B248120" s="76"/>
      <c r="C248120" s="75"/>
    </row>
    <row r="248121" spans="2:3" x14ac:dyDescent="0.25">
      <c r="B248121" s="76"/>
      <c r="C248121" s="75"/>
    </row>
    <row r="248122" spans="2:3" x14ac:dyDescent="0.25">
      <c r="B248122" s="76"/>
      <c r="C248122" s="75"/>
    </row>
    <row r="248123" spans="2:3" x14ac:dyDescent="0.25">
      <c r="B248123" s="76"/>
      <c r="C248123" s="75"/>
    </row>
    <row r="248124" spans="2:3" x14ac:dyDescent="0.25">
      <c r="B248124" s="76"/>
      <c r="C248124" s="75"/>
    </row>
    <row r="248125" spans="2:3" x14ac:dyDescent="0.25">
      <c r="B248125" s="76"/>
      <c r="C248125" s="75"/>
    </row>
    <row r="248126" spans="2:3" x14ac:dyDescent="0.25">
      <c r="B248126" s="76"/>
      <c r="C248126" s="75"/>
    </row>
    <row r="248127" spans="2:3" x14ac:dyDescent="0.25">
      <c r="B248127" s="76"/>
      <c r="C248127" s="75"/>
    </row>
    <row r="248128" spans="2:3" x14ac:dyDescent="0.25">
      <c r="B248128" s="76"/>
      <c r="C248128" s="75"/>
    </row>
    <row r="248129" spans="2:3" x14ac:dyDescent="0.25">
      <c r="B248129" s="76"/>
      <c r="C248129" s="75"/>
    </row>
    <row r="248130" spans="2:3" x14ac:dyDescent="0.25">
      <c r="B248130" s="76"/>
      <c r="C248130" s="75"/>
    </row>
    <row r="248131" spans="2:3" x14ac:dyDescent="0.25">
      <c r="B248131" s="76"/>
      <c r="C248131" s="75"/>
    </row>
    <row r="248241" spans="2:3" x14ac:dyDescent="0.25">
      <c r="B248241" s="76"/>
      <c r="C248241" s="75"/>
    </row>
    <row r="248242" spans="2:3" x14ac:dyDescent="0.25">
      <c r="B248242" s="76"/>
      <c r="C248242" s="75"/>
    </row>
    <row r="248243" spans="2:3" x14ac:dyDescent="0.25">
      <c r="B248243" s="76"/>
      <c r="C248243" s="75"/>
    </row>
    <row r="248244" spans="2:3" x14ac:dyDescent="0.25">
      <c r="B248244" s="76"/>
      <c r="C248244" s="75"/>
    </row>
    <row r="248245" spans="2:3" x14ac:dyDescent="0.25">
      <c r="B248245" s="76"/>
      <c r="C248245" s="75"/>
    </row>
    <row r="248246" spans="2:3" x14ac:dyDescent="0.25">
      <c r="B248246" s="76"/>
      <c r="C248246" s="75"/>
    </row>
    <row r="248247" spans="2:3" x14ac:dyDescent="0.25">
      <c r="B248247" s="76"/>
      <c r="C248247" s="75"/>
    </row>
    <row r="248248" spans="2:3" x14ac:dyDescent="0.25">
      <c r="B248248" s="76"/>
      <c r="C248248" s="75"/>
    </row>
    <row r="248249" spans="2:3" x14ac:dyDescent="0.25">
      <c r="B248249" s="76"/>
      <c r="C248249" s="75"/>
    </row>
    <row r="248250" spans="2:3" x14ac:dyDescent="0.25">
      <c r="B248250" s="76"/>
      <c r="C248250" s="75"/>
    </row>
    <row r="248251" spans="2:3" x14ac:dyDescent="0.25">
      <c r="B248251" s="76"/>
      <c r="C248251" s="75"/>
    </row>
    <row r="248252" spans="2:3" x14ac:dyDescent="0.25">
      <c r="B248252" s="76"/>
      <c r="C248252" s="75"/>
    </row>
    <row r="248253" spans="2:3" x14ac:dyDescent="0.25">
      <c r="B248253" s="76"/>
      <c r="C248253" s="75"/>
    </row>
    <row r="248363" spans="2:3" x14ac:dyDescent="0.25">
      <c r="B248363" s="76"/>
      <c r="C248363" s="75"/>
    </row>
    <row r="248364" spans="2:3" x14ac:dyDescent="0.25">
      <c r="B248364" s="76"/>
      <c r="C248364" s="75"/>
    </row>
    <row r="248365" spans="2:3" x14ac:dyDescent="0.25">
      <c r="B248365" s="76"/>
      <c r="C248365" s="75"/>
    </row>
    <row r="248366" spans="2:3" x14ac:dyDescent="0.25">
      <c r="B248366" s="76"/>
      <c r="C248366" s="75"/>
    </row>
    <row r="248367" spans="2:3" x14ac:dyDescent="0.25">
      <c r="B248367" s="76"/>
      <c r="C248367" s="75"/>
    </row>
    <row r="248368" spans="2:3" x14ac:dyDescent="0.25">
      <c r="B248368" s="76"/>
      <c r="C248368" s="75"/>
    </row>
    <row r="248369" spans="2:3" x14ac:dyDescent="0.25">
      <c r="B248369" s="76"/>
      <c r="C248369" s="75"/>
    </row>
    <row r="248370" spans="2:3" x14ac:dyDescent="0.25">
      <c r="B248370" s="76"/>
      <c r="C248370" s="75"/>
    </row>
    <row r="248371" spans="2:3" x14ac:dyDescent="0.25">
      <c r="B248371" s="76"/>
      <c r="C248371" s="75"/>
    </row>
    <row r="248372" spans="2:3" x14ac:dyDescent="0.25">
      <c r="B248372" s="76"/>
      <c r="C248372" s="75"/>
    </row>
    <row r="248373" spans="2:3" x14ac:dyDescent="0.25">
      <c r="B248373" s="76"/>
      <c r="C248373" s="75"/>
    </row>
    <row r="248374" spans="2:3" x14ac:dyDescent="0.25">
      <c r="B248374" s="76"/>
      <c r="C248374" s="75"/>
    </row>
    <row r="248375" spans="2:3" x14ac:dyDescent="0.25">
      <c r="B248375" s="76"/>
      <c r="C248375" s="75"/>
    </row>
    <row r="248485" spans="2:3" x14ac:dyDescent="0.25">
      <c r="B248485" s="76"/>
      <c r="C248485" s="75"/>
    </row>
    <row r="248486" spans="2:3" x14ac:dyDescent="0.25">
      <c r="B248486" s="76"/>
      <c r="C248486" s="75"/>
    </row>
    <row r="248487" spans="2:3" x14ac:dyDescent="0.25">
      <c r="B248487" s="76"/>
      <c r="C248487" s="75"/>
    </row>
    <row r="248488" spans="2:3" x14ac:dyDescent="0.25">
      <c r="B248488" s="76"/>
      <c r="C248488" s="75"/>
    </row>
    <row r="248489" spans="2:3" x14ac:dyDescent="0.25">
      <c r="B248489" s="76"/>
      <c r="C248489" s="75"/>
    </row>
    <row r="248490" spans="2:3" x14ac:dyDescent="0.25">
      <c r="B248490" s="76"/>
      <c r="C248490" s="75"/>
    </row>
    <row r="248491" spans="2:3" x14ac:dyDescent="0.25">
      <c r="B248491" s="76"/>
      <c r="C248491" s="75"/>
    </row>
    <row r="248492" spans="2:3" x14ac:dyDescent="0.25">
      <c r="B248492" s="76"/>
      <c r="C248492" s="75"/>
    </row>
    <row r="248493" spans="2:3" x14ac:dyDescent="0.25">
      <c r="B248493" s="76"/>
      <c r="C248493" s="75"/>
    </row>
    <row r="248494" spans="2:3" x14ac:dyDescent="0.25">
      <c r="B248494" s="76"/>
      <c r="C248494" s="75"/>
    </row>
    <row r="248495" spans="2:3" x14ac:dyDescent="0.25">
      <c r="B248495" s="76"/>
      <c r="C248495" s="75"/>
    </row>
    <row r="248496" spans="2:3" x14ac:dyDescent="0.25">
      <c r="B248496" s="76"/>
      <c r="C248496" s="75"/>
    </row>
    <row r="248497" spans="2:3" x14ac:dyDescent="0.25">
      <c r="B248497" s="76"/>
      <c r="C248497" s="75"/>
    </row>
    <row r="248607" spans="2:3" x14ac:dyDescent="0.25">
      <c r="B248607" s="76"/>
      <c r="C248607" s="75"/>
    </row>
    <row r="248608" spans="2:3" x14ac:dyDescent="0.25">
      <c r="B248608" s="76"/>
      <c r="C248608" s="75"/>
    </row>
    <row r="248609" spans="2:3" x14ac:dyDescent="0.25">
      <c r="B248609" s="76"/>
      <c r="C248609" s="75"/>
    </row>
    <row r="248610" spans="2:3" x14ac:dyDescent="0.25">
      <c r="B248610" s="76"/>
      <c r="C248610" s="75"/>
    </row>
    <row r="248611" spans="2:3" x14ac:dyDescent="0.25">
      <c r="B248611" s="76"/>
      <c r="C248611" s="75"/>
    </row>
    <row r="248612" spans="2:3" x14ac:dyDescent="0.25">
      <c r="B248612" s="76"/>
      <c r="C248612" s="75"/>
    </row>
    <row r="248613" spans="2:3" x14ac:dyDescent="0.25">
      <c r="B248613" s="76"/>
      <c r="C248613" s="75"/>
    </row>
    <row r="248614" spans="2:3" x14ac:dyDescent="0.25">
      <c r="B248614" s="76"/>
      <c r="C248614" s="75"/>
    </row>
    <row r="248615" spans="2:3" x14ac:dyDescent="0.25">
      <c r="B248615" s="76"/>
      <c r="C248615" s="75"/>
    </row>
    <row r="248616" spans="2:3" x14ac:dyDescent="0.25">
      <c r="B248616" s="76"/>
      <c r="C248616" s="75"/>
    </row>
    <row r="248617" spans="2:3" x14ac:dyDescent="0.25">
      <c r="B248617" s="76"/>
      <c r="C248617" s="75"/>
    </row>
    <row r="248618" spans="2:3" x14ac:dyDescent="0.25">
      <c r="B248618" s="76"/>
      <c r="C248618" s="75"/>
    </row>
    <row r="248619" spans="2:3" x14ac:dyDescent="0.25">
      <c r="B248619" s="76"/>
      <c r="C248619" s="75"/>
    </row>
    <row r="248729" spans="2:3" x14ac:dyDescent="0.25">
      <c r="B248729" s="76"/>
      <c r="C248729" s="75"/>
    </row>
    <row r="248730" spans="2:3" x14ac:dyDescent="0.25">
      <c r="B248730" s="76"/>
      <c r="C248730" s="75"/>
    </row>
    <row r="248731" spans="2:3" x14ac:dyDescent="0.25">
      <c r="B248731" s="76"/>
      <c r="C248731" s="75"/>
    </row>
    <row r="248732" spans="2:3" x14ac:dyDescent="0.25">
      <c r="B248732" s="76"/>
      <c r="C248732" s="75"/>
    </row>
    <row r="248733" spans="2:3" x14ac:dyDescent="0.25">
      <c r="B248733" s="76"/>
      <c r="C248733" s="75"/>
    </row>
    <row r="248734" spans="2:3" x14ac:dyDescent="0.25">
      <c r="B248734" s="76"/>
      <c r="C248734" s="75"/>
    </row>
    <row r="248735" spans="2:3" x14ac:dyDescent="0.25">
      <c r="B248735" s="76"/>
      <c r="C248735" s="75"/>
    </row>
    <row r="248736" spans="2:3" x14ac:dyDescent="0.25">
      <c r="B248736" s="76"/>
      <c r="C248736" s="75"/>
    </row>
    <row r="248737" spans="2:3" x14ac:dyDescent="0.25">
      <c r="B248737" s="76"/>
      <c r="C248737" s="75"/>
    </row>
    <row r="248738" spans="2:3" x14ac:dyDescent="0.25">
      <c r="B248738" s="76"/>
      <c r="C248738" s="75"/>
    </row>
    <row r="248739" spans="2:3" x14ac:dyDescent="0.25">
      <c r="B248739" s="76"/>
      <c r="C248739" s="75"/>
    </row>
    <row r="248740" spans="2:3" x14ac:dyDescent="0.25">
      <c r="B248740" s="76"/>
      <c r="C248740" s="75"/>
    </row>
    <row r="248741" spans="2:3" x14ac:dyDescent="0.25">
      <c r="B248741" s="76"/>
      <c r="C248741" s="75"/>
    </row>
    <row r="248851" spans="2:3" x14ac:dyDescent="0.25">
      <c r="B248851" s="76"/>
      <c r="C248851" s="75"/>
    </row>
    <row r="248852" spans="2:3" x14ac:dyDescent="0.25">
      <c r="B248852" s="76"/>
      <c r="C248852" s="75"/>
    </row>
    <row r="248853" spans="2:3" x14ac:dyDescent="0.25">
      <c r="B248853" s="76"/>
      <c r="C248853" s="75"/>
    </row>
    <row r="248854" spans="2:3" x14ac:dyDescent="0.25">
      <c r="B248854" s="76"/>
      <c r="C248854" s="75"/>
    </row>
    <row r="248855" spans="2:3" x14ac:dyDescent="0.25">
      <c r="B248855" s="76"/>
      <c r="C248855" s="75"/>
    </row>
    <row r="248856" spans="2:3" x14ac:dyDescent="0.25">
      <c r="B248856" s="76"/>
      <c r="C248856" s="75"/>
    </row>
    <row r="248857" spans="2:3" x14ac:dyDescent="0.25">
      <c r="B248857" s="76"/>
      <c r="C248857" s="75"/>
    </row>
    <row r="248858" spans="2:3" x14ac:dyDescent="0.25">
      <c r="B248858" s="76"/>
      <c r="C248858" s="75"/>
    </row>
    <row r="248859" spans="2:3" x14ac:dyDescent="0.25">
      <c r="B248859" s="76"/>
      <c r="C248859" s="75"/>
    </row>
    <row r="248860" spans="2:3" x14ac:dyDescent="0.25">
      <c r="B248860" s="76"/>
      <c r="C248860" s="75"/>
    </row>
    <row r="248861" spans="2:3" x14ac:dyDescent="0.25">
      <c r="B248861" s="76"/>
      <c r="C248861" s="75"/>
    </row>
    <row r="248862" spans="2:3" x14ac:dyDescent="0.25">
      <c r="B248862" s="76"/>
      <c r="C248862" s="75"/>
    </row>
    <row r="248863" spans="2:3" x14ac:dyDescent="0.25">
      <c r="B248863" s="76"/>
      <c r="C248863" s="75"/>
    </row>
    <row r="248973" spans="2:3" x14ac:dyDescent="0.25">
      <c r="B248973" s="76"/>
      <c r="C248973" s="75"/>
    </row>
    <row r="248974" spans="2:3" x14ac:dyDescent="0.25">
      <c r="B248974" s="76"/>
      <c r="C248974" s="75"/>
    </row>
    <row r="248975" spans="2:3" x14ac:dyDescent="0.25">
      <c r="B248975" s="76"/>
      <c r="C248975" s="75"/>
    </row>
    <row r="248976" spans="2:3" x14ac:dyDescent="0.25">
      <c r="B248976" s="76"/>
      <c r="C248976" s="75"/>
    </row>
    <row r="248977" spans="2:3" x14ac:dyDescent="0.25">
      <c r="B248977" s="76"/>
      <c r="C248977" s="75"/>
    </row>
    <row r="248978" spans="2:3" x14ac:dyDescent="0.25">
      <c r="B248978" s="76"/>
      <c r="C248978" s="75"/>
    </row>
    <row r="248979" spans="2:3" x14ac:dyDescent="0.25">
      <c r="B248979" s="76"/>
      <c r="C248979" s="75"/>
    </row>
    <row r="248980" spans="2:3" x14ac:dyDescent="0.25">
      <c r="B248980" s="76"/>
      <c r="C248980" s="75"/>
    </row>
    <row r="248981" spans="2:3" x14ac:dyDescent="0.25">
      <c r="B248981" s="76"/>
      <c r="C248981" s="75"/>
    </row>
    <row r="248982" spans="2:3" x14ac:dyDescent="0.25">
      <c r="B248982" s="76"/>
      <c r="C248982" s="75"/>
    </row>
    <row r="248983" spans="2:3" x14ac:dyDescent="0.25">
      <c r="B248983" s="76"/>
      <c r="C248983" s="75"/>
    </row>
    <row r="248984" spans="2:3" x14ac:dyDescent="0.25">
      <c r="B248984" s="76"/>
      <c r="C248984" s="75"/>
    </row>
    <row r="248985" spans="2:3" x14ac:dyDescent="0.25">
      <c r="B248985" s="76"/>
      <c r="C248985" s="75"/>
    </row>
    <row r="249095" spans="2:3" x14ac:dyDescent="0.25">
      <c r="B249095" s="76"/>
      <c r="C249095" s="75"/>
    </row>
    <row r="249096" spans="2:3" x14ac:dyDescent="0.25">
      <c r="B249096" s="76"/>
      <c r="C249096" s="75"/>
    </row>
    <row r="249097" spans="2:3" x14ac:dyDescent="0.25">
      <c r="B249097" s="76"/>
      <c r="C249097" s="75"/>
    </row>
    <row r="249098" spans="2:3" x14ac:dyDescent="0.25">
      <c r="B249098" s="76"/>
      <c r="C249098" s="75"/>
    </row>
    <row r="249099" spans="2:3" x14ac:dyDescent="0.25">
      <c r="B249099" s="76"/>
      <c r="C249099" s="75"/>
    </row>
    <row r="249100" spans="2:3" x14ac:dyDescent="0.25">
      <c r="B249100" s="76"/>
      <c r="C249100" s="75"/>
    </row>
    <row r="249101" spans="2:3" x14ac:dyDescent="0.25">
      <c r="B249101" s="76"/>
      <c r="C249101" s="75"/>
    </row>
    <row r="249102" spans="2:3" x14ac:dyDescent="0.25">
      <c r="B249102" s="76"/>
      <c r="C249102" s="75"/>
    </row>
    <row r="249103" spans="2:3" x14ac:dyDescent="0.25">
      <c r="B249103" s="76"/>
      <c r="C249103" s="75"/>
    </row>
    <row r="249104" spans="2:3" x14ac:dyDescent="0.25">
      <c r="B249104" s="76"/>
      <c r="C249104" s="75"/>
    </row>
    <row r="249105" spans="2:3" x14ac:dyDescent="0.25">
      <c r="B249105" s="76"/>
      <c r="C249105" s="75"/>
    </row>
    <row r="249106" spans="2:3" x14ac:dyDescent="0.25">
      <c r="B249106" s="76"/>
      <c r="C249106" s="75"/>
    </row>
    <row r="249107" spans="2:3" x14ac:dyDescent="0.25">
      <c r="B249107" s="76"/>
      <c r="C249107" s="75"/>
    </row>
    <row r="249217" spans="2:3" x14ac:dyDescent="0.25">
      <c r="B249217" s="76"/>
      <c r="C249217" s="75"/>
    </row>
    <row r="249218" spans="2:3" x14ac:dyDescent="0.25">
      <c r="B249218" s="76"/>
      <c r="C249218" s="75"/>
    </row>
    <row r="249219" spans="2:3" x14ac:dyDescent="0.25">
      <c r="B249219" s="76"/>
      <c r="C249219" s="75"/>
    </row>
    <row r="249220" spans="2:3" x14ac:dyDescent="0.25">
      <c r="B249220" s="76"/>
      <c r="C249220" s="75"/>
    </row>
    <row r="249221" spans="2:3" x14ac:dyDescent="0.25">
      <c r="B249221" s="76"/>
      <c r="C249221" s="75"/>
    </row>
    <row r="249222" spans="2:3" x14ac:dyDescent="0.25">
      <c r="B249222" s="76"/>
      <c r="C249222" s="75"/>
    </row>
    <row r="249223" spans="2:3" x14ac:dyDescent="0.25">
      <c r="B249223" s="76"/>
      <c r="C249223" s="75"/>
    </row>
    <row r="249224" spans="2:3" x14ac:dyDescent="0.25">
      <c r="B249224" s="76"/>
      <c r="C249224" s="75"/>
    </row>
    <row r="249225" spans="2:3" x14ac:dyDescent="0.25">
      <c r="B249225" s="76"/>
      <c r="C249225" s="75"/>
    </row>
    <row r="249226" spans="2:3" x14ac:dyDescent="0.25">
      <c r="B249226" s="76"/>
      <c r="C249226" s="75"/>
    </row>
    <row r="249227" spans="2:3" x14ac:dyDescent="0.25">
      <c r="B249227" s="76"/>
      <c r="C249227" s="75"/>
    </row>
    <row r="249228" spans="2:3" x14ac:dyDescent="0.25">
      <c r="B249228" s="76"/>
      <c r="C249228" s="75"/>
    </row>
    <row r="249229" spans="2:3" x14ac:dyDescent="0.25">
      <c r="B249229" s="76"/>
      <c r="C249229" s="75"/>
    </row>
    <row r="249339" spans="2:3" x14ac:dyDescent="0.25">
      <c r="B249339" s="76"/>
      <c r="C249339" s="75"/>
    </row>
    <row r="249340" spans="2:3" x14ac:dyDescent="0.25">
      <c r="B249340" s="76"/>
      <c r="C249340" s="75"/>
    </row>
    <row r="249341" spans="2:3" x14ac:dyDescent="0.25">
      <c r="B249341" s="76"/>
      <c r="C249341" s="75"/>
    </row>
    <row r="249342" spans="2:3" x14ac:dyDescent="0.25">
      <c r="B249342" s="76"/>
      <c r="C249342" s="75"/>
    </row>
    <row r="249343" spans="2:3" x14ac:dyDescent="0.25">
      <c r="B249343" s="76"/>
      <c r="C249343" s="75"/>
    </row>
    <row r="249344" spans="2:3" x14ac:dyDescent="0.25">
      <c r="B249344" s="76"/>
      <c r="C249344" s="75"/>
    </row>
    <row r="249345" spans="2:3" x14ac:dyDescent="0.25">
      <c r="B249345" s="76"/>
      <c r="C249345" s="75"/>
    </row>
    <row r="249346" spans="2:3" x14ac:dyDescent="0.25">
      <c r="B249346" s="76"/>
      <c r="C249346" s="75"/>
    </row>
    <row r="249347" spans="2:3" x14ac:dyDescent="0.25">
      <c r="B249347" s="76"/>
      <c r="C249347" s="75"/>
    </row>
    <row r="249348" spans="2:3" x14ac:dyDescent="0.25">
      <c r="B249348" s="76"/>
      <c r="C249348" s="75"/>
    </row>
    <row r="249349" spans="2:3" x14ac:dyDescent="0.25">
      <c r="B249349" s="76"/>
      <c r="C249349" s="75"/>
    </row>
    <row r="249350" spans="2:3" x14ac:dyDescent="0.25">
      <c r="B249350" s="76"/>
      <c r="C249350" s="75"/>
    </row>
    <row r="249351" spans="2:3" x14ac:dyDescent="0.25">
      <c r="B249351" s="76"/>
      <c r="C249351" s="75"/>
    </row>
    <row r="249461" spans="2:3" x14ac:dyDescent="0.25">
      <c r="B249461" s="76"/>
      <c r="C249461" s="75"/>
    </row>
    <row r="249462" spans="2:3" x14ac:dyDescent="0.25">
      <c r="B249462" s="76"/>
      <c r="C249462" s="75"/>
    </row>
    <row r="249463" spans="2:3" x14ac:dyDescent="0.25">
      <c r="B249463" s="76"/>
      <c r="C249463" s="75"/>
    </row>
    <row r="249464" spans="2:3" x14ac:dyDescent="0.25">
      <c r="B249464" s="76"/>
      <c r="C249464" s="75"/>
    </row>
    <row r="249465" spans="2:3" x14ac:dyDescent="0.25">
      <c r="B249465" s="76"/>
      <c r="C249465" s="75"/>
    </row>
    <row r="249466" spans="2:3" x14ac:dyDescent="0.25">
      <c r="B249466" s="76"/>
      <c r="C249466" s="75"/>
    </row>
    <row r="249467" spans="2:3" x14ac:dyDescent="0.25">
      <c r="B249467" s="76"/>
      <c r="C249467" s="75"/>
    </row>
    <row r="249468" spans="2:3" x14ac:dyDescent="0.25">
      <c r="B249468" s="76"/>
      <c r="C249468" s="75"/>
    </row>
    <row r="249469" spans="2:3" x14ac:dyDescent="0.25">
      <c r="B249469" s="76"/>
      <c r="C249469" s="75"/>
    </row>
    <row r="249470" spans="2:3" x14ac:dyDescent="0.25">
      <c r="B249470" s="76"/>
      <c r="C249470" s="75"/>
    </row>
    <row r="249471" spans="2:3" x14ac:dyDescent="0.25">
      <c r="B249471" s="76"/>
      <c r="C249471" s="75"/>
    </row>
    <row r="249472" spans="2:3" x14ac:dyDescent="0.25">
      <c r="B249472" s="76"/>
      <c r="C249472" s="75"/>
    </row>
    <row r="249473" spans="2:3" x14ac:dyDescent="0.25">
      <c r="B249473" s="76"/>
      <c r="C249473" s="75"/>
    </row>
    <row r="249583" spans="2:3" x14ac:dyDescent="0.25">
      <c r="B249583" s="76"/>
      <c r="C249583" s="75"/>
    </row>
    <row r="249584" spans="2:3" x14ac:dyDescent="0.25">
      <c r="B249584" s="76"/>
      <c r="C249584" s="75"/>
    </row>
    <row r="249585" spans="2:3" x14ac:dyDescent="0.25">
      <c r="B249585" s="76"/>
      <c r="C249585" s="75"/>
    </row>
    <row r="249586" spans="2:3" x14ac:dyDescent="0.25">
      <c r="B249586" s="76"/>
      <c r="C249586" s="75"/>
    </row>
    <row r="249587" spans="2:3" x14ac:dyDescent="0.25">
      <c r="B249587" s="76"/>
      <c r="C249587" s="75"/>
    </row>
    <row r="249588" spans="2:3" x14ac:dyDescent="0.25">
      <c r="B249588" s="76"/>
      <c r="C249588" s="75"/>
    </row>
    <row r="249589" spans="2:3" x14ac:dyDescent="0.25">
      <c r="B249589" s="76"/>
      <c r="C249589" s="75"/>
    </row>
    <row r="249590" spans="2:3" x14ac:dyDescent="0.25">
      <c r="B249590" s="76"/>
      <c r="C249590" s="75"/>
    </row>
    <row r="249591" spans="2:3" x14ac:dyDescent="0.25">
      <c r="B249591" s="76"/>
      <c r="C249591" s="75"/>
    </row>
    <row r="249592" spans="2:3" x14ac:dyDescent="0.25">
      <c r="B249592" s="76"/>
      <c r="C249592" s="75"/>
    </row>
    <row r="249593" spans="2:3" x14ac:dyDescent="0.25">
      <c r="B249593" s="76"/>
      <c r="C249593" s="75"/>
    </row>
    <row r="249594" spans="2:3" x14ac:dyDescent="0.25">
      <c r="B249594" s="76"/>
      <c r="C249594" s="75"/>
    </row>
    <row r="249595" spans="2:3" x14ac:dyDescent="0.25">
      <c r="B249595" s="76"/>
      <c r="C249595" s="75"/>
    </row>
    <row r="249705" spans="2:3" x14ac:dyDescent="0.25">
      <c r="B249705" s="76"/>
      <c r="C249705" s="75"/>
    </row>
    <row r="249706" spans="2:3" x14ac:dyDescent="0.25">
      <c r="B249706" s="76"/>
      <c r="C249706" s="75"/>
    </row>
    <row r="249707" spans="2:3" x14ac:dyDescent="0.25">
      <c r="B249707" s="76"/>
      <c r="C249707" s="75"/>
    </row>
    <row r="249708" spans="2:3" x14ac:dyDescent="0.25">
      <c r="B249708" s="76"/>
      <c r="C249708" s="75"/>
    </row>
    <row r="249709" spans="2:3" x14ac:dyDescent="0.25">
      <c r="B249709" s="76"/>
      <c r="C249709" s="75"/>
    </row>
    <row r="249710" spans="2:3" x14ac:dyDescent="0.25">
      <c r="B249710" s="76"/>
      <c r="C249710" s="75"/>
    </row>
    <row r="249711" spans="2:3" x14ac:dyDescent="0.25">
      <c r="B249711" s="76"/>
      <c r="C249711" s="75"/>
    </row>
    <row r="249712" spans="2:3" x14ac:dyDescent="0.25">
      <c r="B249712" s="76"/>
      <c r="C249712" s="75"/>
    </row>
    <row r="249713" spans="2:3" x14ac:dyDescent="0.25">
      <c r="B249713" s="76"/>
      <c r="C249713" s="75"/>
    </row>
    <row r="249714" spans="2:3" x14ac:dyDescent="0.25">
      <c r="B249714" s="76"/>
      <c r="C249714" s="75"/>
    </row>
    <row r="249715" spans="2:3" x14ac:dyDescent="0.25">
      <c r="B249715" s="76"/>
      <c r="C249715" s="75"/>
    </row>
    <row r="249716" spans="2:3" x14ac:dyDescent="0.25">
      <c r="B249716" s="76"/>
      <c r="C249716" s="75"/>
    </row>
    <row r="249717" spans="2:3" x14ac:dyDescent="0.25">
      <c r="B249717" s="76"/>
      <c r="C249717" s="75"/>
    </row>
    <row r="249827" spans="2:3" x14ac:dyDescent="0.25">
      <c r="B249827" s="76"/>
      <c r="C249827" s="75"/>
    </row>
    <row r="249828" spans="2:3" x14ac:dyDescent="0.25">
      <c r="B249828" s="76"/>
      <c r="C249828" s="75"/>
    </row>
    <row r="249829" spans="2:3" x14ac:dyDescent="0.25">
      <c r="B249829" s="76"/>
      <c r="C249829" s="75"/>
    </row>
    <row r="249830" spans="2:3" x14ac:dyDescent="0.25">
      <c r="B249830" s="76"/>
      <c r="C249830" s="75"/>
    </row>
    <row r="249831" spans="2:3" x14ac:dyDescent="0.25">
      <c r="B249831" s="76"/>
      <c r="C249831" s="75"/>
    </row>
    <row r="249832" spans="2:3" x14ac:dyDescent="0.25">
      <c r="B249832" s="76"/>
      <c r="C249832" s="75"/>
    </row>
    <row r="249833" spans="2:3" x14ac:dyDescent="0.25">
      <c r="B249833" s="76"/>
      <c r="C249833" s="75"/>
    </row>
    <row r="249834" spans="2:3" x14ac:dyDescent="0.25">
      <c r="B249834" s="76"/>
      <c r="C249834" s="75"/>
    </row>
    <row r="249835" spans="2:3" x14ac:dyDescent="0.25">
      <c r="B249835" s="76"/>
      <c r="C249835" s="75"/>
    </row>
    <row r="249836" spans="2:3" x14ac:dyDescent="0.25">
      <c r="B249836" s="76"/>
      <c r="C249836" s="75"/>
    </row>
    <row r="249837" spans="2:3" x14ac:dyDescent="0.25">
      <c r="B249837" s="76"/>
      <c r="C249837" s="75"/>
    </row>
    <row r="249838" spans="2:3" x14ac:dyDescent="0.25">
      <c r="B249838" s="76"/>
      <c r="C249838" s="75"/>
    </row>
    <row r="249839" spans="2:3" x14ac:dyDescent="0.25">
      <c r="B249839" s="76"/>
      <c r="C249839" s="75"/>
    </row>
    <row r="249949" spans="2:3" x14ac:dyDescent="0.25">
      <c r="B249949" s="76"/>
      <c r="C249949" s="75"/>
    </row>
    <row r="249950" spans="2:3" x14ac:dyDescent="0.25">
      <c r="B249950" s="76"/>
      <c r="C249950" s="75"/>
    </row>
    <row r="249951" spans="2:3" x14ac:dyDescent="0.25">
      <c r="B249951" s="76"/>
      <c r="C249951" s="75"/>
    </row>
    <row r="249952" spans="2:3" x14ac:dyDescent="0.25">
      <c r="B249952" s="76"/>
      <c r="C249952" s="75"/>
    </row>
    <row r="249953" spans="2:3" x14ac:dyDescent="0.25">
      <c r="B249953" s="76"/>
      <c r="C249953" s="75"/>
    </row>
    <row r="249954" spans="2:3" x14ac:dyDescent="0.25">
      <c r="B249954" s="76"/>
      <c r="C249954" s="75"/>
    </row>
    <row r="249955" spans="2:3" x14ac:dyDescent="0.25">
      <c r="B249955" s="76"/>
      <c r="C249955" s="75"/>
    </row>
    <row r="249956" spans="2:3" x14ac:dyDescent="0.25">
      <c r="B249956" s="76"/>
      <c r="C249956" s="75"/>
    </row>
    <row r="249957" spans="2:3" x14ac:dyDescent="0.25">
      <c r="B249957" s="76"/>
      <c r="C249957" s="75"/>
    </row>
    <row r="249958" spans="2:3" x14ac:dyDescent="0.25">
      <c r="B249958" s="76"/>
      <c r="C249958" s="75"/>
    </row>
    <row r="249959" spans="2:3" x14ac:dyDescent="0.25">
      <c r="B249959" s="76"/>
      <c r="C249959" s="75"/>
    </row>
    <row r="249960" spans="2:3" x14ac:dyDescent="0.25">
      <c r="B249960" s="76"/>
      <c r="C249960" s="75"/>
    </row>
    <row r="249961" spans="2:3" x14ac:dyDescent="0.25">
      <c r="B249961" s="76"/>
      <c r="C249961" s="75"/>
    </row>
    <row r="250071" spans="2:3" x14ac:dyDescent="0.25">
      <c r="B250071" s="76"/>
      <c r="C250071" s="75"/>
    </row>
    <row r="250072" spans="2:3" x14ac:dyDescent="0.25">
      <c r="B250072" s="76"/>
      <c r="C250072" s="75"/>
    </row>
    <row r="250073" spans="2:3" x14ac:dyDescent="0.25">
      <c r="B250073" s="76"/>
      <c r="C250073" s="75"/>
    </row>
    <row r="250074" spans="2:3" x14ac:dyDescent="0.25">
      <c r="B250074" s="76"/>
      <c r="C250074" s="75"/>
    </row>
    <row r="250075" spans="2:3" x14ac:dyDescent="0.25">
      <c r="B250075" s="76"/>
      <c r="C250075" s="75"/>
    </row>
    <row r="250076" spans="2:3" x14ac:dyDescent="0.25">
      <c r="B250076" s="76"/>
      <c r="C250076" s="75"/>
    </row>
    <row r="250077" spans="2:3" x14ac:dyDescent="0.25">
      <c r="B250077" s="76"/>
      <c r="C250077" s="75"/>
    </row>
    <row r="250078" spans="2:3" x14ac:dyDescent="0.25">
      <c r="B250078" s="76"/>
      <c r="C250078" s="75"/>
    </row>
    <row r="250079" spans="2:3" x14ac:dyDescent="0.25">
      <c r="B250079" s="76"/>
      <c r="C250079" s="75"/>
    </row>
    <row r="250080" spans="2:3" x14ac:dyDescent="0.25">
      <c r="B250080" s="76"/>
      <c r="C250080" s="75"/>
    </row>
    <row r="250081" spans="2:3" x14ac:dyDescent="0.25">
      <c r="B250081" s="76"/>
      <c r="C250081" s="75"/>
    </row>
    <row r="250082" spans="2:3" x14ac:dyDescent="0.25">
      <c r="B250082" s="76"/>
      <c r="C250082" s="75"/>
    </row>
    <row r="250083" spans="2:3" x14ac:dyDescent="0.25">
      <c r="B250083" s="76"/>
      <c r="C250083" s="75"/>
    </row>
    <row r="250193" spans="2:3" x14ac:dyDescent="0.25">
      <c r="B250193" s="76"/>
      <c r="C250193" s="75"/>
    </row>
    <row r="250194" spans="2:3" x14ac:dyDescent="0.25">
      <c r="B250194" s="76"/>
      <c r="C250194" s="75"/>
    </row>
    <row r="250195" spans="2:3" x14ac:dyDescent="0.25">
      <c r="B250195" s="76"/>
      <c r="C250195" s="75"/>
    </row>
    <row r="250196" spans="2:3" x14ac:dyDescent="0.25">
      <c r="B250196" s="76"/>
      <c r="C250196" s="75"/>
    </row>
    <row r="250197" spans="2:3" x14ac:dyDescent="0.25">
      <c r="B250197" s="76"/>
      <c r="C250197" s="75"/>
    </row>
    <row r="250198" spans="2:3" x14ac:dyDescent="0.25">
      <c r="B250198" s="76"/>
      <c r="C250198" s="75"/>
    </row>
    <row r="250199" spans="2:3" x14ac:dyDescent="0.25">
      <c r="B250199" s="76"/>
      <c r="C250199" s="75"/>
    </row>
    <row r="250200" spans="2:3" x14ac:dyDescent="0.25">
      <c r="B250200" s="76"/>
      <c r="C250200" s="75"/>
    </row>
    <row r="250201" spans="2:3" x14ac:dyDescent="0.25">
      <c r="B250201" s="76"/>
      <c r="C250201" s="75"/>
    </row>
    <row r="250202" spans="2:3" x14ac:dyDescent="0.25">
      <c r="B250202" s="76"/>
      <c r="C250202" s="75"/>
    </row>
    <row r="250203" spans="2:3" x14ac:dyDescent="0.25">
      <c r="B250203" s="76"/>
      <c r="C250203" s="75"/>
    </row>
    <row r="250204" spans="2:3" x14ac:dyDescent="0.25">
      <c r="B250204" s="76"/>
      <c r="C250204" s="75"/>
    </row>
    <row r="250205" spans="2:3" x14ac:dyDescent="0.25">
      <c r="B250205" s="76"/>
      <c r="C250205" s="75"/>
    </row>
    <row r="250315" spans="2:3" x14ac:dyDescent="0.25">
      <c r="B250315" s="76"/>
      <c r="C250315" s="75"/>
    </row>
    <row r="250316" spans="2:3" x14ac:dyDescent="0.25">
      <c r="B250316" s="76"/>
      <c r="C250316" s="75"/>
    </row>
    <row r="250317" spans="2:3" x14ac:dyDescent="0.25">
      <c r="B250317" s="76"/>
      <c r="C250317" s="75"/>
    </row>
    <row r="250318" spans="2:3" x14ac:dyDescent="0.25">
      <c r="B250318" s="76"/>
      <c r="C250318" s="75"/>
    </row>
    <row r="250319" spans="2:3" x14ac:dyDescent="0.25">
      <c r="B250319" s="76"/>
      <c r="C250319" s="75"/>
    </row>
    <row r="250320" spans="2:3" x14ac:dyDescent="0.25">
      <c r="B250320" s="76"/>
      <c r="C250320" s="75"/>
    </row>
    <row r="250321" spans="2:3" x14ac:dyDescent="0.25">
      <c r="B250321" s="76"/>
      <c r="C250321" s="75"/>
    </row>
    <row r="250322" spans="2:3" x14ac:dyDescent="0.25">
      <c r="B250322" s="76"/>
      <c r="C250322" s="75"/>
    </row>
    <row r="250323" spans="2:3" x14ac:dyDescent="0.25">
      <c r="B250323" s="76"/>
      <c r="C250323" s="75"/>
    </row>
    <row r="250324" spans="2:3" x14ac:dyDescent="0.25">
      <c r="B250324" s="76"/>
      <c r="C250324" s="75"/>
    </row>
    <row r="250325" spans="2:3" x14ac:dyDescent="0.25">
      <c r="B250325" s="76"/>
      <c r="C250325" s="75"/>
    </row>
    <row r="250326" spans="2:3" x14ac:dyDescent="0.25">
      <c r="B250326" s="76"/>
      <c r="C250326" s="75"/>
    </row>
    <row r="250327" spans="2:3" x14ac:dyDescent="0.25">
      <c r="B250327" s="76"/>
      <c r="C250327" s="75"/>
    </row>
    <row r="250437" spans="2:3" x14ac:dyDescent="0.25">
      <c r="B250437" s="76"/>
      <c r="C250437" s="75"/>
    </row>
    <row r="250438" spans="2:3" x14ac:dyDescent="0.25">
      <c r="B250438" s="76"/>
      <c r="C250438" s="75"/>
    </row>
    <row r="250439" spans="2:3" x14ac:dyDescent="0.25">
      <c r="B250439" s="76"/>
      <c r="C250439" s="75"/>
    </row>
    <row r="250440" spans="2:3" x14ac:dyDescent="0.25">
      <c r="B250440" s="76"/>
      <c r="C250440" s="75"/>
    </row>
    <row r="250441" spans="2:3" x14ac:dyDescent="0.25">
      <c r="B250441" s="76"/>
      <c r="C250441" s="75"/>
    </row>
    <row r="250442" spans="2:3" x14ac:dyDescent="0.25">
      <c r="B250442" s="76"/>
      <c r="C250442" s="75"/>
    </row>
    <row r="250443" spans="2:3" x14ac:dyDescent="0.25">
      <c r="B250443" s="76"/>
      <c r="C250443" s="75"/>
    </row>
    <row r="250444" spans="2:3" x14ac:dyDescent="0.25">
      <c r="B250444" s="76"/>
      <c r="C250444" s="75"/>
    </row>
    <row r="250445" spans="2:3" x14ac:dyDescent="0.25">
      <c r="B250445" s="76"/>
      <c r="C250445" s="75"/>
    </row>
    <row r="250446" spans="2:3" x14ac:dyDescent="0.25">
      <c r="B250446" s="76"/>
      <c r="C250446" s="75"/>
    </row>
    <row r="250447" spans="2:3" x14ac:dyDescent="0.25">
      <c r="B250447" s="76"/>
      <c r="C250447" s="75"/>
    </row>
    <row r="250448" spans="2:3" x14ac:dyDescent="0.25">
      <c r="B250448" s="76"/>
      <c r="C250448" s="75"/>
    </row>
    <row r="250449" spans="2:3" x14ac:dyDescent="0.25">
      <c r="B250449" s="76"/>
      <c r="C250449" s="75"/>
    </row>
    <row r="250559" spans="2:3" x14ac:dyDescent="0.25">
      <c r="B250559" s="76"/>
      <c r="C250559" s="75"/>
    </row>
    <row r="250560" spans="2:3" x14ac:dyDescent="0.25">
      <c r="B250560" s="76"/>
      <c r="C250560" s="75"/>
    </row>
    <row r="250561" spans="2:3" x14ac:dyDescent="0.25">
      <c r="B250561" s="76"/>
      <c r="C250561" s="75"/>
    </row>
    <row r="250562" spans="2:3" x14ac:dyDescent="0.25">
      <c r="B250562" s="76"/>
      <c r="C250562" s="75"/>
    </row>
    <row r="250563" spans="2:3" x14ac:dyDescent="0.25">
      <c r="B250563" s="76"/>
      <c r="C250563" s="75"/>
    </row>
    <row r="250564" spans="2:3" x14ac:dyDescent="0.25">
      <c r="B250564" s="76"/>
      <c r="C250564" s="75"/>
    </row>
    <row r="250565" spans="2:3" x14ac:dyDescent="0.25">
      <c r="B250565" s="76"/>
      <c r="C250565" s="75"/>
    </row>
    <row r="250566" spans="2:3" x14ac:dyDescent="0.25">
      <c r="B250566" s="76"/>
      <c r="C250566" s="75"/>
    </row>
    <row r="250567" spans="2:3" x14ac:dyDescent="0.25">
      <c r="B250567" s="76"/>
      <c r="C250567" s="75"/>
    </row>
    <row r="250568" spans="2:3" x14ac:dyDescent="0.25">
      <c r="B250568" s="76"/>
      <c r="C250568" s="75"/>
    </row>
    <row r="250569" spans="2:3" x14ac:dyDescent="0.25">
      <c r="B250569" s="76"/>
      <c r="C250569" s="75"/>
    </row>
    <row r="250570" spans="2:3" x14ac:dyDescent="0.25">
      <c r="B250570" s="76"/>
      <c r="C250570" s="75"/>
    </row>
    <row r="250571" spans="2:3" x14ac:dyDescent="0.25">
      <c r="B250571" s="76"/>
      <c r="C250571" s="75"/>
    </row>
    <row r="250681" spans="2:3" x14ac:dyDescent="0.25">
      <c r="B250681" s="76"/>
      <c r="C250681" s="75"/>
    </row>
    <row r="250682" spans="2:3" x14ac:dyDescent="0.25">
      <c r="B250682" s="76"/>
      <c r="C250682" s="75"/>
    </row>
    <row r="250683" spans="2:3" x14ac:dyDescent="0.25">
      <c r="B250683" s="76"/>
      <c r="C250683" s="75"/>
    </row>
    <row r="250684" spans="2:3" x14ac:dyDescent="0.25">
      <c r="B250684" s="76"/>
      <c r="C250684" s="75"/>
    </row>
    <row r="250685" spans="2:3" x14ac:dyDescent="0.25">
      <c r="B250685" s="76"/>
      <c r="C250685" s="75"/>
    </row>
    <row r="250686" spans="2:3" x14ac:dyDescent="0.25">
      <c r="B250686" s="76"/>
      <c r="C250686" s="75"/>
    </row>
    <row r="250687" spans="2:3" x14ac:dyDescent="0.25">
      <c r="B250687" s="76"/>
      <c r="C250687" s="75"/>
    </row>
    <row r="250688" spans="2:3" x14ac:dyDescent="0.25">
      <c r="B250688" s="76"/>
      <c r="C250688" s="75"/>
    </row>
    <row r="250689" spans="2:3" x14ac:dyDescent="0.25">
      <c r="B250689" s="76"/>
      <c r="C250689" s="75"/>
    </row>
    <row r="250690" spans="2:3" x14ac:dyDescent="0.25">
      <c r="B250690" s="76"/>
      <c r="C250690" s="75"/>
    </row>
    <row r="250691" spans="2:3" x14ac:dyDescent="0.25">
      <c r="B250691" s="76"/>
      <c r="C250691" s="75"/>
    </row>
    <row r="250692" spans="2:3" x14ac:dyDescent="0.25">
      <c r="B250692" s="76"/>
      <c r="C250692" s="75"/>
    </row>
    <row r="250693" spans="2:3" x14ac:dyDescent="0.25">
      <c r="B250693" s="76"/>
      <c r="C250693" s="75"/>
    </row>
    <row r="250803" spans="2:3" x14ac:dyDescent="0.25">
      <c r="B250803" s="76"/>
      <c r="C250803" s="75"/>
    </row>
    <row r="250804" spans="2:3" x14ac:dyDescent="0.25">
      <c r="B250804" s="76"/>
      <c r="C250804" s="75"/>
    </row>
    <row r="250805" spans="2:3" x14ac:dyDescent="0.25">
      <c r="B250805" s="76"/>
      <c r="C250805" s="75"/>
    </row>
    <row r="250806" spans="2:3" x14ac:dyDescent="0.25">
      <c r="B250806" s="76"/>
      <c r="C250806" s="75"/>
    </row>
    <row r="250807" spans="2:3" x14ac:dyDescent="0.25">
      <c r="B250807" s="76"/>
      <c r="C250807" s="75"/>
    </row>
    <row r="250808" spans="2:3" x14ac:dyDescent="0.25">
      <c r="B250808" s="76"/>
      <c r="C250808" s="75"/>
    </row>
    <row r="250809" spans="2:3" x14ac:dyDescent="0.25">
      <c r="B250809" s="76"/>
      <c r="C250809" s="75"/>
    </row>
    <row r="250810" spans="2:3" x14ac:dyDescent="0.25">
      <c r="B250810" s="76"/>
      <c r="C250810" s="75"/>
    </row>
    <row r="250811" spans="2:3" x14ac:dyDescent="0.25">
      <c r="B250811" s="76"/>
      <c r="C250811" s="75"/>
    </row>
    <row r="250812" spans="2:3" x14ac:dyDescent="0.25">
      <c r="B250812" s="76"/>
      <c r="C250812" s="75"/>
    </row>
    <row r="250813" spans="2:3" x14ac:dyDescent="0.25">
      <c r="B250813" s="76"/>
      <c r="C250813" s="75"/>
    </row>
    <row r="250814" spans="2:3" x14ac:dyDescent="0.25">
      <c r="B250814" s="76"/>
      <c r="C250814" s="75"/>
    </row>
    <row r="250815" spans="2:3" x14ac:dyDescent="0.25">
      <c r="B250815" s="76"/>
      <c r="C250815" s="75"/>
    </row>
    <row r="250925" spans="2:3" x14ac:dyDescent="0.25">
      <c r="B250925" s="76"/>
      <c r="C250925" s="75"/>
    </row>
    <row r="250926" spans="2:3" x14ac:dyDescent="0.25">
      <c r="B250926" s="76"/>
      <c r="C250926" s="75"/>
    </row>
    <row r="250927" spans="2:3" x14ac:dyDescent="0.25">
      <c r="B250927" s="76"/>
      <c r="C250927" s="75"/>
    </row>
    <row r="250928" spans="2:3" x14ac:dyDescent="0.25">
      <c r="B250928" s="76"/>
      <c r="C250928" s="75"/>
    </row>
    <row r="250929" spans="2:3" x14ac:dyDescent="0.25">
      <c r="B250929" s="76"/>
      <c r="C250929" s="75"/>
    </row>
    <row r="250930" spans="2:3" x14ac:dyDescent="0.25">
      <c r="B250930" s="76"/>
      <c r="C250930" s="75"/>
    </row>
    <row r="250931" spans="2:3" x14ac:dyDescent="0.25">
      <c r="B250931" s="76"/>
      <c r="C250931" s="75"/>
    </row>
    <row r="250932" spans="2:3" x14ac:dyDescent="0.25">
      <c r="B250932" s="76"/>
      <c r="C250932" s="75"/>
    </row>
    <row r="250933" spans="2:3" x14ac:dyDescent="0.25">
      <c r="B250933" s="76"/>
      <c r="C250933" s="75"/>
    </row>
    <row r="250934" spans="2:3" x14ac:dyDescent="0.25">
      <c r="B250934" s="76"/>
      <c r="C250934" s="75"/>
    </row>
    <row r="250935" spans="2:3" x14ac:dyDescent="0.25">
      <c r="B250935" s="76"/>
      <c r="C250935" s="75"/>
    </row>
    <row r="250936" spans="2:3" x14ac:dyDescent="0.25">
      <c r="B250936" s="76"/>
      <c r="C250936" s="75"/>
    </row>
    <row r="250937" spans="2:3" x14ac:dyDescent="0.25">
      <c r="B250937" s="76"/>
      <c r="C250937" s="75"/>
    </row>
    <row r="251047" spans="2:3" x14ac:dyDescent="0.25">
      <c r="B251047" s="76"/>
      <c r="C251047" s="75"/>
    </row>
    <row r="251048" spans="2:3" x14ac:dyDescent="0.25">
      <c r="B251048" s="76"/>
      <c r="C251048" s="75"/>
    </row>
    <row r="251049" spans="2:3" x14ac:dyDescent="0.25">
      <c r="B251049" s="76"/>
      <c r="C251049" s="75"/>
    </row>
    <row r="251050" spans="2:3" x14ac:dyDescent="0.25">
      <c r="B251050" s="76"/>
      <c r="C251050" s="75"/>
    </row>
    <row r="251051" spans="2:3" x14ac:dyDescent="0.25">
      <c r="B251051" s="76"/>
      <c r="C251051" s="75"/>
    </row>
    <row r="251052" spans="2:3" x14ac:dyDescent="0.25">
      <c r="B251052" s="76"/>
      <c r="C251052" s="75"/>
    </row>
    <row r="251053" spans="2:3" x14ac:dyDescent="0.25">
      <c r="B251053" s="76"/>
      <c r="C251053" s="75"/>
    </row>
    <row r="251054" spans="2:3" x14ac:dyDescent="0.25">
      <c r="B251054" s="76"/>
      <c r="C251054" s="75"/>
    </row>
    <row r="251055" spans="2:3" x14ac:dyDescent="0.25">
      <c r="B251055" s="76"/>
      <c r="C251055" s="75"/>
    </row>
    <row r="251056" spans="2:3" x14ac:dyDescent="0.25">
      <c r="B251056" s="76"/>
      <c r="C251056" s="75"/>
    </row>
    <row r="251057" spans="2:3" x14ac:dyDescent="0.25">
      <c r="B251057" s="76"/>
      <c r="C251057" s="75"/>
    </row>
    <row r="251058" spans="2:3" x14ac:dyDescent="0.25">
      <c r="B251058" s="76"/>
      <c r="C251058" s="75"/>
    </row>
    <row r="251059" spans="2:3" x14ac:dyDescent="0.25">
      <c r="B251059" s="76"/>
      <c r="C251059" s="75"/>
    </row>
    <row r="251169" spans="2:3" x14ac:dyDescent="0.25">
      <c r="B251169" s="76"/>
      <c r="C251169" s="75"/>
    </row>
    <row r="251170" spans="2:3" x14ac:dyDescent="0.25">
      <c r="B251170" s="76"/>
      <c r="C251170" s="75"/>
    </row>
    <row r="251171" spans="2:3" x14ac:dyDescent="0.25">
      <c r="B251171" s="76"/>
      <c r="C251171" s="75"/>
    </row>
    <row r="251172" spans="2:3" x14ac:dyDescent="0.25">
      <c r="B251172" s="76"/>
      <c r="C251172" s="75"/>
    </row>
    <row r="251173" spans="2:3" x14ac:dyDescent="0.25">
      <c r="B251173" s="76"/>
      <c r="C251173" s="75"/>
    </row>
    <row r="251174" spans="2:3" x14ac:dyDescent="0.25">
      <c r="B251174" s="76"/>
      <c r="C251174" s="75"/>
    </row>
    <row r="251175" spans="2:3" x14ac:dyDescent="0.25">
      <c r="B251175" s="76"/>
      <c r="C251175" s="75"/>
    </row>
    <row r="251176" spans="2:3" x14ac:dyDescent="0.25">
      <c r="B251176" s="76"/>
      <c r="C251176" s="75"/>
    </row>
    <row r="251177" spans="2:3" x14ac:dyDescent="0.25">
      <c r="B251177" s="76"/>
      <c r="C251177" s="75"/>
    </row>
    <row r="251178" spans="2:3" x14ac:dyDescent="0.25">
      <c r="B251178" s="76"/>
      <c r="C251178" s="75"/>
    </row>
    <row r="251179" spans="2:3" x14ac:dyDescent="0.25">
      <c r="B251179" s="76"/>
      <c r="C251179" s="75"/>
    </row>
    <row r="251180" spans="2:3" x14ac:dyDescent="0.25">
      <c r="B251180" s="76"/>
      <c r="C251180" s="75"/>
    </row>
    <row r="251181" spans="2:3" x14ac:dyDescent="0.25">
      <c r="B251181" s="76"/>
      <c r="C251181" s="75"/>
    </row>
    <row r="251291" spans="2:3" x14ac:dyDescent="0.25">
      <c r="B251291" s="76"/>
      <c r="C251291" s="75"/>
    </row>
    <row r="251292" spans="2:3" x14ac:dyDescent="0.25">
      <c r="B251292" s="76"/>
      <c r="C251292" s="75"/>
    </row>
    <row r="251293" spans="2:3" x14ac:dyDescent="0.25">
      <c r="B251293" s="76"/>
      <c r="C251293" s="75"/>
    </row>
    <row r="251294" spans="2:3" x14ac:dyDescent="0.25">
      <c r="B251294" s="76"/>
      <c r="C251294" s="75"/>
    </row>
    <row r="251295" spans="2:3" x14ac:dyDescent="0.25">
      <c r="B251295" s="76"/>
      <c r="C251295" s="75"/>
    </row>
    <row r="251296" spans="2:3" x14ac:dyDescent="0.25">
      <c r="B251296" s="76"/>
      <c r="C251296" s="75"/>
    </row>
    <row r="251297" spans="2:3" x14ac:dyDescent="0.25">
      <c r="B251297" s="76"/>
      <c r="C251297" s="75"/>
    </row>
    <row r="251298" spans="2:3" x14ac:dyDescent="0.25">
      <c r="B251298" s="76"/>
      <c r="C251298" s="75"/>
    </row>
    <row r="251299" spans="2:3" x14ac:dyDescent="0.25">
      <c r="B251299" s="76"/>
      <c r="C251299" s="75"/>
    </row>
    <row r="251300" spans="2:3" x14ac:dyDescent="0.25">
      <c r="B251300" s="76"/>
      <c r="C251300" s="75"/>
    </row>
    <row r="251301" spans="2:3" x14ac:dyDescent="0.25">
      <c r="B251301" s="76"/>
      <c r="C251301" s="75"/>
    </row>
    <row r="251302" spans="2:3" x14ac:dyDescent="0.25">
      <c r="B251302" s="76"/>
      <c r="C251302" s="75"/>
    </row>
    <row r="251303" spans="2:3" x14ac:dyDescent="0.25">
      <c r="B251303" s="76"/>
      <c r="C251303" s="75"/>
    </row>
    <row r="251413" spans="2:3" x14ac:dyDescent="0.25">
      <c r="B251413" s="76"/>
      <c r="C251413" s="75"/>
    </row>
    <row r="251414" spans="2:3" x14ac:dyDescent="0.25">
      <c r="B251414" s="76"/>
      <c r="C251414" s="75"/>
    </row>
    <row r="251415" spans="2:3" x14ac:dyDescent="0.25">
      <c r="B251415" s="76"/>
      <c r="C251415" s="75"/>
    </row>
    <row r="251416" spans="2:3" x14ac:dyDescent="0.25">
      <c r="B251416" s="76"/>
      <c r="C251416" s="75"/>
    </row>
    <row r="251417" spans="2:3" x14ac:dyDescent="0.25">
      <c r="B251417" s="76"/>
      <c r="C251417" s="75"/>
    </row>
    <row r="251418" spans="2:3" x14ac:dyDescent="0.25">
      <c r="B251418" s="76"/>
      <c r="C251418" s="75"/>
    </row>
    <row r="251419" spans="2:3" x14ac:dyDescent="0.25">
      <c r="B251419" s="76"/>
      <c r="C251419" s="75"/>
    </row>
    <row r="251420" spans="2:3" x14ac:dyDescent="0.25">
      <c r="B251420" s="76"/>
      <c r="C251420" s="75"/>
    </row>
    <row r="251421" spans="2:3" x14ac:dyDescent="0.25">
      <c r="B251421" s="76"/>
      <c r="C251421" s="75"/>
    </row>
    <row r="251422" spans="2:3" x14ac:dyDescent="0.25">
      <c r="B251422" s="76"/>
      <c r="C251422" s="75"/>
    </row>
    <row r="251423" spans="2:3" x14ac:dyDescent="0.25">
      <c r="B251423" s="76"/>
      <c r="C251423" s="75"/>
    </row>
    <row r="251424" spans="2:3" x14ac:dyDescent="0.25">
      <c r="B251424" s="76"/>
      <c r="C251424" s="75"/>
    </row>
    <row r="251425" spans="2:3" x14ac:dyDescent="0.25">
      <c r="B251425" s="76"/>
      <c r="C251425" s="75"/>
    </row>
    <row r="251535" spans="2:3" x14ac:dyDescent="0.25">
      <c r="B251535" s="76"/>
      <c r="C251535" s="75"/>
    </row>
    <row r="251536" spans="2:3" x14ac:dyDescent="0.25">
      <c r="B251536" s="76"/>
      <c r="C251536" s="75"/>
    </row>
    <row r="251537" spans="2:3" x14ac:dyDescent="0.25">
      <c r="B251537" s="76"/>
      <c r="C251537" s="75"/>
    </row>
    <row r="251538" spans="2:3" x14ac:dyDescent="0.25">
      <c r="B251538" s="76"/>
      <c r="C251538" s="75"/>
    </row>
    <row r="251539" spans="2:3" x14ac:dyDescent="0.25">
      <c r="B251539" s="76"/>
      <c r="C251539" s="75"/>
    </row>
    <row r="251540" spans="2:3" x14ac:dyDescent="0.25">
      <c r="B251540" s="76"/>
      <c r="C251540" s="75"/>
    </row>
    <row r="251541" spans="2:3" x14ac:dyDescent="0.25">
      <c r="B251541" s="76"/>
      <c r="C251541" s="75"/>
    </row>
    <row r="251542" spans="2:3" x14ac:dyDescent="0.25">
      <c r="B251542" s="76"/>
      <c r="C251542" s="75"/>
    </row>
    <row r="251543" spans="2:3" x14ac:dyDescent="0.25">
      <c r="B251543" s="76"/>
      <c r="C251543" s="75"/>
    </row>
    <row r="251544" spans="2:3" x14ac:dyDescent="0.25">
      <c r="B251544" s="76"/>
      <c r="C251544" s="75"/>
    </row>
    <row r="251545" spans="2:3" x14ac:dyDescent="0.25">
      <c r="B251545" s="76"/>
      <c r="C251545" s="75"/>
    </row>
    <row r="251546" spans="2:3" x14ac:dyDescent="0.25">
      <c r="B251546" s="76"/>
      <c r="C251546" s="75"/>
    </row>
    <row r="251547" spans="2:3" x14ac:dyDescent="0.25">
      <c r="B251547" s="76"/>
      <c r="C251547" s="75"/>
    </row>
    <row r="251657" spans="2:3" x14ac:dyDescent="0.25">
      <c r="B251657" s="76"/>
      <c r="C251657" s="75"/>
    </row>
    <row r="251658" spans="2:3" x14ac:dyDescent="0.25">
      <c r="B251658" s="76"/>
      <c r="C251658" s="75"/>
    </row>
    <row r="251659" spans="2:3" x14ac:dyDescent="0.25">
      <c r="B251659" s="76"/>
      <c r="C251659" s="75"/>
    </row>
    <row r="251660" spans="2:3" x14ac:dyDescent="0.25">
      <c r="B251660" s="76"/>
      <c r="C251660" s="75"/>
    </row>
    <row r="251661" spans="2:3" x14ac:dyDescent="0.25">
      <c r="B251661" s="76"/>
      <c r="C251661" s="75"/>
    </row>
    <row r="251662" spans="2:3" x14ac:dyDescent="0.25">
      <c r="B251662" s="76"/>
      <c r="C251662" s="75"/>
    </row>
    <row r="251663" spans="2:3" x14ac:dyDescent="0.25">
      <c r="B251663" s="76"/>
      <c r="C251663" s="75"/>
    </row>
    <row r="251664" spans="2:3" x14ac:dyDescent="0.25">
      <c r="B251664" s="76"/>
      <c r="C251664" s="75"/>
    </row>
    <row r="251665" spans="2:3" x14ac:dyDescent="0.25">
      <c r="B251665" s="76"/>
      <c r="C251665" s="75"/>
    </row>
    <row r="251666" spans="2:3" x14ac:dyDescent="0.25">
      <c r="B251666" s="76"/>
      <c r="C251666" s="75"/>
    </row>
    <row r="251667" spans="2:3" x14ac:dyDescent="0.25">
      <c r="B251667" s="76"/>
      <c r="C251667" s="75"/>
    </row>
    <row r="251668" spans="2:3" x14ac:dyDescent="0.25">
      <c r="B251668" s="76"/>
      <c r="C251668" s="75"/>
    </row>
    <row r="251669" spans="2:3" x14ac:dyDescent="0.25">
      <c r="B251669" s="76"/>
      <c r="C251669" s="75"/>
    </row>
    <row r="251779" spans="2:3" x14ac:dyDescent="0.25">
      <c r="B251779" s="76"/>
      <c r="C251779" s="75"/>
    </row>
    <row r="251780" spans="2:3" x14ac:dyDescent="0.25">
      <c r="B251780" s="76"/>
      <c r="C251780" s="75"/>
    </row>
    <row r="251781" spans="2:3" x14ac:dyDescent="0.25">
      <c r="B251781" s="76"/>
      <c r="C251781" s="75"/>
    </row>
    <row r="251782" spans="2:3" x14ac:dyDescent="0.25">
      <c r="B251782" s="76"/>
      <c r="C251782" s="75"/>
    </row>
    <row r="251783" spans="2:3" x14ac:dyDescent="0.25">
      <c r="B251783" s="76"/>
      <c r="C251783" s="75"/>
    </row>
    <row r="251784" spans="2:3" x14ac:dyDescent="0.25">
      <c r="B251784" s="76"/>
      <c r="C251784" s="75"/>
    </row>
    <row r="251785" spans="2:3" x14ac:dyDescent="0.25">
      <c r="B251785" s="76"/>
      <c r="C251785" s="75"/>
    </row>
    <row r="251786" spans="2:3" x14ac:dyDescent="0.25">
      <c r="B251786" s="76"/>
      <c r="C251786" s="75"/>
    </row>
    <row r="251787" spans="2:3" x14ac:dyDescent="0.25">
      <c r="B251787" s="76"/>
      <c r="C251787" s="75"/>
    </row>
    <row r="251788" spans="2:3" x14ac:dyDescent="0.25">
      <c r="B251788" s="76"/>
      <c r="C251788" s="75"/>
    </row>
    <row r="251789" spans="2:3" x14ac:dyDescent="0.25">
      <c r="B251789" s="76"/>
      <c r="C251789" s="75"/>
    </row>
    <row r="251790" spans="2:3" x14ac:dyDescent="0.25">
      <c r="B251790" s="76"/>
      <c r="C251790" s="75"/>
    </row>
    <row r="251791" spans="2:3" x14ac:dyDescent="0.25">
      <c r="B251791" s="76"/>
      <c r="C251791" s="75"/>
    </row>
    <row r="251901" spans="2:3" x14ac:dyDescent="0.25">
      <c r="B251901" s="76"/>
      <c r="C251901" s="75"/>
    </row>
    <row r="251902" spans="2:3" x14ac:dyDescent="0.25">
      <c r="B251902" s="76"/>
      <c r="C251902" s="75"/>
    </row>
    <row r="251903" spans="2:3" x14ac:dyDescent="0.25">
      <c r="B251903" s="76"/>
      <c r="C251903" s="75"/>
    </row>
    <row r="251904" spans="2:3" x14ac:dyDescent="0.25">
      <c r="B251904" s="76"/>
      <c r="C251904" s="75"/>
    </row>
    <row r="251905" spans="2:3" x14ac:dyDescent="0.25">
      <c r="B251905" s="76"/>
      <c r="C251905" s="75"/>
    </row>
    <row r="251906" spans="2:3" x14ac:dyDescent="0.25">
      <c r="B251906" s="76"/>
      <c r="C251906" s="75"/>
    </row>
    <row r="251907" spans="2:3" x14ac:dyDescent="0.25">
      <c r="B251907" s="76"/>
      <c r="C251907" s="75"/>
    </row>
    <row r="251908" spans="2:3" x14ac:dyDescent="0.25">
      <c r="B251908" s="76"/>
      <c r="C251908" s="75"/>
    </row>
    <row r="251909" spans="2:3" x14ac:dyDescent="0.25">
      <c r="B251909" s="76"/>
      <c r="C251909" s="75"/>
    </row>
    <row r="251910" spans="2:3" x14ac:dyDescent="0.25">
      <c r="B251910" s="76"/>
      <c r="C251910" s="75"/>
    </row>
    <row r="251911" spans="2:3" x14ac:dyDescent="0.25">
      <c r="B251911" s="76"/>
      <c r="C251911" s="75"/>
    </row>
    <row r="251912" spans="2:3" x14ac:dyDescent="0.25">
      <c r="B251912" s="76"/>
      <c r="C251912" s="75"/>
    </row>
    <row r="251913" spans="2:3" x14ac:dyDescent="0.25">
      <c r="B251913" s="76"/>
      <c r="C251913" s="75"/>
    </row>
    <row r="252023" spans="2:3" x14ac:dyDescent="0.25">
      <c r="B252023" s="76"/>
      <c r="C252023" s="75"/>
    </row>
    <row r="252024" spans="2:3" x14ac:dyDescent="0.25">
      <c r="B252024" s="76"/>
      <c r="C252024" s="75"/>
    </row>
    <row r="252025" spans="2:3" x14ac:dyDescent="0.25">
      <c r="B252025" s="76"/>
      <c r="C252025" s="75"/>
    </row>
    <row r="252026" spans="2:3" x14ac:dyDescent="0.25">
      <c r="B252026" s="76"/>
      <c r="C252026" s="75"/>
    </row>
    <row r="252027" spans="2:3" x14ac:dyDescent="0.25">
      <c r="B252027" s="76"/>
      <c r="C252027" s="75"/>
    </row>
    <row r="252028" spans="2:3" x14ac:dyDescent="0.25">
      <c r="B252028" s="76"/>
      <c r="C252028" s="75"/>
    </row>
    <row r="252029" spans="2:3" x14ac:dyDescent="0.25">
      <c r="B252029" s="76"/>
      <c r="C252029" s="75"/>
    </row>
    <row r="252030" spans="2:3" x14ac:dyDescent="0.25">
      <c r="B252030" s="76"/>
      <c r="C252030" s="75"/>
    </row>
    <row r="252031" spans="2:3" x14ac:dyDescent="0.25">
      <c r="B252031" s="76"/>
      <c r="C252031" s="75"/>
    </row>
    <row r="252032" spans="2:3" x14ac:dyDescent="0.25">
      <c r="B252032" s="76"/>
      <c r="C252032" s="75"/>
    </row>
    <row r="252033" spans="2:3" x14ac:dyDescent="0.25">
      <c r="B252033" s="76"/>
      <c r="C252033" s="75"/>
    </row>
    <row r="252034" spans="2:3" x14ac:dyDescent="0.25">
      <c r="B252034" s="76"/>
      <c r="C252034" s="75"/>
    </row>
    <row r="252035" spans="2:3" x14ac:dyDescent="0.25">
      <c r="B252035" s="76"/>
      <c r="C252035" s="75"/>
    </row>
    <row r="252145" spans="2:3" x14ac:dyDescent="0.25">
      <c r="B252145" s="76"/>
      <c r="C252145" s="75"/>
    </row>
    <row r="252146" spans="2:3" x14ac:dyDescent="0.25">
      <c r="B252146" s="76"/>
      <c r="C252146" s="75"/>
    </row>
    <row r="252147" spans="2:3" x14ac:dyDescent="0.25">
      <c r="B252147" s="76"/>
      <c r="C252147" s="75"/>
    </row>
    <row r="252148" spans="2:3" x14ac:dyDescent="0.25">
      <c r="B252148" s="76"/>
      <c r="C252148" s="75"/>
    </row>
    <row r="252149" spans="2:3" x14ac:dyDescent="0.25">
      <c r="B252149" s="76"/>
      <c r="C252149" s="75"/>
    </row>
    <row r="252150" spans="2:3" x14ac:dyDescent="0.25">
      <c r="B252150" s="76"/>
      <c r="C252150" s="75"/>
    </row>
    <row r="252151" spans="2:3" x14ac:dyDescent="0.25">
      <c r="B252151" s="76"/>
      <c r="C252151" s="75"/>
    </row>
    <row r="252152" spans="2:3" x14ac:dyDescent="0.25">
      <c r="B252152" s="76"/>
      <c r="C252152" s="75"/>
    </row>
    <row r="252153" spans="2:3" x14ac:dyDescent="0.25">
      <c r="B252153" s="76"/>
      <c r="C252153" s="75"/>
    </row>
    <row r="252154" spans="2:3" x14ac:dyDescent="0.25">
      <c r="B252154" s="76"/>
      <c r="C252154" s="75"/>
    </row>
    <row r="252155" spans="2:3" x14ac:dyDescent="0.25">
      <c r="B252155" s="76"/>
      <c r="C252155" s="75"/>
    </row>
    <row r="252156" spans="2:3" x14ac:dyDescent="0.25">
      <c r="B252156" s="76"/>
      <c r="C252156" s="75"/>
    </row>
    <row r="252157" spans="2:3" x14ac:dyDescent="0.25">
      <c r="B252157" s="76"/>
      <c r="C252157" s="75"/>
    </row>
    <row r="252267" spans="2:3" x14ac:dyDescent="0.25">
      <c r="B252267" s="76"/>
      <c r="C252267" s="75"/>
    </row>
    <row r="252268" spans="2:3" x14ac:dyDescent="0.25">
      <c r="B252268" s="76"/>
      <c r="C252268" s="75"/>
    </row>
    <row r="252269" spans="2:3" x14ac:dyDescent="0.25">
      <c r="B252269" s="76"/>
      <c r="C252269" s="75"/>
    </row>
    <row r="252270" spans="2:3" x14ac:dyDescent="0.25">
      <c r="B252270" s="76"/>
      <c r="C252270" s="75"/>
    </row>
    <row r="252271" spans="2:3" x14ac:dyDescent="0.25">
      <c r="B252271" s="76"/>
      <c r="C252271" s="75"/>
    </row>
    <row r="252272" spans="2:3" x14ac:dyDescent="0.25">
      <c r="B252272" s="76"/>
      <c r="C252272" s="75"/>
    </row>
    <row r="252273" spans="2:3" x14ac:dyDescent="0.25">
      <c r="B252273" s="76"/>
      <c r="C252273" s="75"/>
    </row>
    <row r="252274" spans="2:3" x14ac:dyDescent="0.25">
      <c r="B252274" s="76"/>
      <c r="C252274" s="75"/>
    </row>
    <row r="252275" spans="2:3" x14ac:dyDescent="0.25">
      <c r="B252275" s="76"/>
      <c r="C252275" s="75"/>
    </row>
    <row r="252276" spans="2:3" x14ac:dyDescent="0.25">
      <c r="B252276" s="76"/>
      <c r="C252276" s="75"/>
    </row>
    <row r="252277" spans="2:3" x14ac:dyDescent="0.25">
      <c r="B252277" s="76"/>
      <c r="C252277" s="75"/>
    </row>
    <row r="252278" spans="2:3" x14ac:dyDescent="0.25">
      <c r="B252278" s="76"/>
      <c r="C252278" s="75"/>
    </row>
    <row r="252279" spans="2:3" x14ac:dyDescent="0.25">
      <c r="B252279" s="76"/>
      <c r="C252279" s="75"/>
    </row>
    <row r="252389" spans="2:3" x14ac:dyDescent="0.25">
      <c r="B252389" s="76"/>
      <c r="C252389" s="75"/>
    </row>
    <row r="252390" spans="2:3" x14ac:dyDescent="0.25">
      <c r="B252390" s="76"/>
      <c r="C252390" s="75"/>
    </row>
    <row r="252391" spans="2:3" x14ac:dyDescent="0.25">
      <c r="B252391" s="76"/>
      <c r="C252391" s="75"/>
    </row>
    <row r="252392" spans="2:3" x14ac:dyDescent="0.25">
      <c r="B252392" s="76"/>
      <c r="C252392" s="75"/>
    </row>
    <row r="252393" spans="2:3" x14ac:dyDescent="0.25">
      <c r="B252393" s="76"/>
      <c r="C252393" s="75"/>
    </row>
    <row r="252394" spans="2:3" x14ac:dyDescent="0.25">
      <c r="B252394" s="76"/>
      <c r="C252394" s="75"/>
    </row>
    <row r="252395" spans="2:3" x14ac:dyDescent="0.25">
      <c r="B252395" s="76"/>
      <c r="C252395" s="75"/>
    </row>
    <row r="252396" spans="2:3" x14ac:dyDescent="0.25">
      <c r="B252396" s="76"/>
      <c r="C252396" s="75"/>
    </row>
    <row r="252397" spans="2:3" x14ac:dyDescent="0.25">
      <c r="B252397" s="76"/>
      <c r="C252397" s="75"/>
    </row>
    <row r="252398" spans="2:3" x14ac:dyDescent="0.25">
      <c r="B252398" s="76"/>
      <c r="C252398" s="75"/>
    </row>
    <row r="252399" spans="2:3" x14ac:dyDescent="0.25">
      <c r="B252399" s="76"/>
      <c r="C252399" s="75"/>
    </row>
    <row r="252400" spans="2:3" x14ac:dyDescent="0.25">
      <c r="B252400" s="76"/>
      <c r="C252400" s="75"/>
    </row>
    <row r="252401" spans="2:3" x14ac:dyDescent="0.25">
      <c r="B252401" s="76"/>
      <c r="C252401" s="75"/>
    </row>
    <row r="252511" spans="2:3" x14ac:dyDescent="0.25">
      <c r="B252511" s="76"/>
      <c r="C252511" s="75"/>
    </row>
    <row r="252512" spans="2:3" x14ac:dyDescent="0.25">
      <c r="B252512" s="76"/>
      <c r="C252512" s="75"/>
    </row>
    <row r="252513" spans="2:3" x14ac:dyDescent="0.25">
      <c r="B252513" s="76"/>
      <c r="C252513" s="75"/>
    </row>
    <row r="252514" spans="2:3" x14ac:dyDescent="0.25">
      <c r="B252514" s="76"/>
      <c r="C252514" s="75"/>
    </row>
    <row r="252515" spans="2:3" x14ac:dyDescent="0.25">
      <c r="B252515" s="76"/>
      <c r="C252515" s="75"/>
    </row>
    <row r="252516" spans="2:3" x14ac:dyDescent="0.25">
      <c r="B252516" s="76"/>
      <c r="C252516" s="75"/>
    </row>
    <row r="252517" spans="2:3" x14ac:dyDescent="0.25">
      <c r="B252517" s="76"/>
      <c r="C252517" s="75"/>
    </row>
    <row r="252518" spans="2:3" x14ac:dyDescent="0.25">
      <c r="B252518" s="76"/>
      <c r="C252518" s="75"/>
    </row>
    <row r="252519" spans="2:3" x14ac:dyDescent="0.25">
      <c r="B252519" s="76"/>
      <c r="C252519" s="75"/>
    </row>
    <row r="252520" spans="2:3" x14ac:dyDescent="0.25">
      <c r="B252520" s="76"/>
      <c r="C252520" s="75"/>
    </row>
    <row r="252521" spans="2:3" x14ac:dyDescent="0.25">
      <c r="B252521" s="76"/>
      <c r="C252521" s="75"/>
    </row>
    <row r="252522" spans="2:3" x14ac:dyDescent="0.25">
      <c r="B252522" s="76"/>
      <c r="C252522" s="75"/>
    </row>
    <row r="252523" spans="2:3" x14ac:dyDescent="0.25">
      <c r="B252523" s="76"/>
      <c r="C252523" s="75"/>
    </row>
    <row r="252633" spans="2:3" x14ac:dyDescent="0.25">
      <c r="B252633" s="76"/>
      <c r="C252633" s="75"/>
    </row>
    <row r="252634" spans="2:3" x14ac:dyDescent="0.25">
      <c r="B252634" s="76"/>
      <c r="C252634" s="75"/>
    </row>
    <row r="252635" spans="2:3" x14ac:dyDescent="0.25">
      <c r="B252635" s="76"/>
      <c r="C252635" s="75"/>
    </row>
    <row r="252636" spans="2:3" x14ac:dyDescent="0.25">
      <c r="B252636" s="76"/>
      <c r="C252636" s="75"/>
    </row>
    <row r="252637" spans="2:3" x14ac:dyDescent="0.25">
      <c r="B252637" s="76"/>
      <c r="C252637" s="75"/>
    </row>
    <row r="252638" spans="2:3" x14ac:dyDescent="0.25">
      <c r="B252638" s="76"/>
      <c r="C252638" s="75"/>
    </row>
    <row r="252639" spans="2:3" x14ac:dyDescent="0.25">
      <c r="B252639" s="76"/>
      <c r="C252639" s="75"/>
    </row>
    <row r="252640" spans="2:3" x14ac:dyDescent="0.25">
      <c r="B252640" s="76"/>
      <c r="C252640" s="75"/>
    </row>
    <row r="252641" spans="2:3" x14ac:dyDescent="0.25">
      <c r="B252641" s="76"/>
      <c r="C252641" s="75"/>
    </row>
    <row r="252642" spans="2:3" x14ac:dyDescent="0.25">
      <c r="B252642" s="76"/>
      <c r="C252642" s="75"/>
    </row>
    <row r="252643" spans="2:3" x14ac:dyDescent="0.25">
      <c r="B252643" s="76"/>
      <c r="C252643" s="75"/>
    </row>
    <row r="252644" spans="2:3" x14ac:dyDescent="0.25">
      <c r="B252644" s="76"/>
      <c r="C252644" s="75"/>
    </row>
    <row r="252645" spans="2:3" x14ac:dyDescent="0.25">
      <c r="B252645" s="76"/>
      <c r="C252645" s="75"/>
    </row>
    <row r="252755" spans="2:3" x14ac:dyDescent="0.25">
      <c r="B252755" s="76"/>
      <c r="C252755" s="75"/>
    </row>
    <row r="252756" spans="2:3" x14ac:dyDescent="0.25">
      <c r="B252756" s="76"/>
      <c r="C252756" s="75"/>
    </row>
    <row r="252757" spans="2:3" x14ac:dyDescent="0.25">
      <c r="B252757" s="76"/>
      <c r="C252757" s="75"/>
    </row>
    <row r="252758" spans="2:3" x14ac:dyDescent="0.25">
      <c r="B252758" s="76"/>
      <c r="C252758" s="75"/>
    </row>
    <row r="252759" spans="2:3" x14ac:dyDescent="0.25">
      <c r="B252759" s="76"/>
      <c r="C252759" s="75"/>
    </row>
    <row r="252760" spans="2:3" x14ac:dyDescent="0.25">
      <c r="B252760" s="76"/>
      <c r="C252760" s="75"/>
    </row>
    <row r="252761" spans="2:3" x14ac:dyDescent="0.25">
      <c r="B252761" s="76"/>
      <c r="C252761" s="75"/>
    </row>
    <row r="252762" spans="2:3" x14ac:dyDescent="0.25">
      <c r="B252762" s="76"/>
      <c r="C252762" s="75"/>
    </row>
    <row r="252763" spans="2:3" x14ac:dyDescent="0.25">
      <c r="B252763" s="76"/>
      <c r="C252763" s="75"/>
    </row>
    <row r="252764" spans="2:3" x14ac:dyDescent="0.25">
      <c r="B252764" s="76"/>
      <c r="C252764" s="75"/>
    </row>
    <row r="252765" spans="2:3" x14ac:dyDescent="0.25">
      <c r="B252765" s="76"/>
      <c r="C252765" s="75"/>
    </row>
    <row r="252766" spans="2:3" x14ac:dyDescent="0.25">
      <c r="B252766" s="76"/>
      <c r="C252766" s="75"/>
    </row>
    <row r="252767" spans="2:3" x14ac:dyDescent="0.25">
      <c r="B252767" s="76"/>
      <c r="C252767" s="75"/>
    </row>
    <row r="252877" spans="2:3" x14ac:dyDescent="0.25">
      <c r="B252877" s="76"/>
      <c r="C252877" s="75"/>
    </row>
    <row r="252878" spans="2:3" x14ac:dyDescent="0.25">
      <c r="B252878" s="76"/>
      <c r="C252878" s="75"/>
    </row>
    <row r="252879" spans="2:3" x14ac:dyDescent="0.25">
      <c r="B252879" s="76"/>
      <c r="C252879" s="75"/>
    </row>
    <row r="252880" spans="2:3" x14ac:dyDescent="0.25">
      <c r="B252880" s="76"/>
      <c r="C252880" s="75"/>
    </row>
    <row r="252881" spans="2:3" x14ac:dyDescent="0.25">
      <c r="B252881" s="76"/>
      <c r="C252881" s="75"/>
    </row>
    <row r="252882" spans="2:3" x14ac:dyDescent="0.25">
      <c r="B252882" s="76"/>
      <c r="C252882" s="75"/>
    </row>
    <row r="252883" spans="2:3" x14ac:dyDescent="0.25">
      <c r="B252883" s="76"/>
      <c r="C252883" s="75"/>
    </row>
    <row r="252884" spans="2:3" x14ac:dyDescent="0.25">
      <c r="B252884" s="76"/>
      <c r="C252884" s="75"/>
    </row>
    <row r="252885" spans="2:3" x14ac:dyDescent="0.25">
      <c r="B252885" s="76"/>
      <c r="C252885" s="75"/>
    </row>
    <row r="252886" spans="2:3" x14ac:dyDescent="0.25">
      <c r="B252886" s="76"/>
      <c r="C252886" s="75"/>
    </row>
    <row r="252887" spans="2:3" x14ac:dyDescent="0.25">
      <c r="B252887" s="76"/>
      <c r="C252887" s="75"/>
    </row>
    <row r="252888" spans="2:3" x14ac:dyDescent="0.25">
      <c r="B252888" s="76"/>
      <c r="C252888" s="75"/>
    </row>
    <row r="252889" spans="2:3" x14ac:dyDescent="0.25">
      <c r="B252889" s="76"/>
      <c r="C252889" s="75"/>
    </row>
    <row r="252999" spans="2:3" x14ac:dyDescent="0.25">
      <c r="B252999" s="76"/>
      <c r="C252999" s="75"/>
    </row>
    <row r="253000" spans="2:3" x14ac:dyDescent="0.25">
      <c r="B253000" s="76"/>
      <c r="C253000" s="75"/>
    </row>
    <row r="253001" spans="2:3" x14ac:dyDescent="0.25">
      <c r="B253001" s="76"/>
      <c r="C253001" s="75"/>
    </row>
    <row r="253002" spans="2:3" x14ac:dyDescent="0.25">
      <c r="B253002" s="76"/>
      <c r="C253002" s="75"/>
    </row>
    <row r="253003" spans="2:3" x14ac:dyDescent="0.25">
      <c r="B253003" s="76"/>
      <c r="C253003" s="75"/>
    </row>
    <row r="253004" spans="2:3" x14ac:dyDescent="0.25">
      <c r="B253004" s="76"/>
      <c r="C253004" s="75"/>
    </row>
    <row r="253005" spans="2:3" x14ac:dyDescent="0.25">
      <c r="B253005" s="76"/>
      <c r="C253005" s="75"/>
    </row>
    <row r="253006" spans="2:3" x14ac:dyDescent="0.25">
      <c r="B253006" s="76"/>
      <c r="C253006" s="75"/>
    </row>
    <row r="253007" spans="2:3" x14ac:dyDescent="0.25">
      <c r="B253007" s="76"/>
      <c r="C253007" s="75"/>
    </row>
    <row r="253008" spans="2:3" x14ac:dyDescent="0.25">
      <c r="B253008" s="76"/>
      <c r="C253008" s="75"/>
    </row>
    <row r="253009" spans="2:3" x14ac:dyDescent="0.25">
      <c r="B253009" s="76"/>
      <c r="C253009" s="75"/>
    </row>
    <row r="253010" spans="2:3" x14ac:dyDescent="0.25">
      <c r="B253010" s="76"/>
      <c r="C253010" s="75"/>
    </row>
    <row r="253011" spans="2:3" x14ac:dyDescent="0.25">
      <c r="B253011" s="76"/>
      <c r="C253011" s="75"/>
    </row>
    <row r="253121" spans="2:3" x14ac:dyDescent="0.25">
      <c r="B253121" s="76"/>
      <c r="C253121" s="75"/>
    </row>
    <row r="253122" spans="2:3" x14ac:dyDescent="0.25">
      <c r="B253122" s="76"/>
      <c r="C253122" s="75"/>
    </row>
    <row r="253123" spans="2:3" x14ac:dyDescent="0.25">
      <c r="B253123" s="76"/>
      <c r="C253123" s="75"/>
    </row>
    <row r="253124" spans="2:3" x14ac:dyDescent="0.25">
      <c r="B253124" s="76"/>
      <c r="C253124" s="75"/>
    </row>
    <row r="253125" spans="2:3" x14ac:dyDescent="0.25">
      <c r="B253125" s="76"/>
      <c r="C253125" s="75"/>
    </row>
    <row r="253126" spans="2:3" x14ac:dyDescent="0.25">
      <c r="B253126" s="76"/>
      <c r="C253126" s="75"/>
    </row>
    <row r="253127" spans="2:3" x14ac:dyDescent="0.25">
      <c r="B253127" s="76"/>
      <c r="C253127" s="75"/>
    </row>
    <row r="253128" spans="2:3" x14ac:dyDescent="0.25">
      <c r="B253128" s="76"/>
      <c r="C253128" s="75"/>
    </row>
    <row r="253129" spans="2:3" x14ac:dyDescent="0.25">
      <c r="B253129" s="76"/>
      <c r="C253129" s="75"/>
    </row>
    <row r="253130" spans="2:3" x14ac:dyDescent="0.25">
      <c r="B253130" s="76"/>
      <c r="C253130" s="75"/>
    </row>
    <row r="253131" spans="2:3" x14ac:dyDescent="0.25">
      <c r="B253131" s="76"/>
      <c r="C253131" s="75"/>
    </row>
    <row r="253132" spans="2:3" x14ac:dyDescent="0.25">
      <c r="B253132" s="76"/>
      <c r="C253132" s="75"/>
    </row>
    <row r="253133" spans="2:3" x14ac:dyDescent="0.25">
      <c r="B253133" s="76"/>
      <c r="C253133" s="75"/>
    </row>
    <row r="253243" spans="2:3" x14ac:dyDescent="0.25">
      <c r="B253243" s="76"/>
      <c r="C253243" s="75"/>
    </row>
    <row r="253244" spans="2:3" x14ac:dyDescent="0.25">
      <c r="B253244" s="76"/>
      <c r="C253244" s="75"/>
    </row>
    <row r="253245" spans="2:3" x14ac:dyDescent="0.25">
      <c r="B253245" s="76"/>
      <c r="C253245" s="75"/>
    </row>
    <row r="253246" spans="2:3" x14ac:dyDescent="0.25">
      <c r="B253246" s="76"/>
      <c r="C253246" s="75"/>
    </row>
    <row r="253247" spans="2:3" x14ac:dyDescent="0.25">
      <c r="B253247" s="76"/>
      <c r="C253247" s="75"/>
    </row>
    <row r="253248" spans="2:3" x14ac:dyDescent="0.25">
      <c r="B253248" s="76"/>
      <c r="C253248" s="75"/>
    </row>
    <row r="253249" spans="2:3" x14ac:dyDescent="0.25">
      <c r="B253249" s="76"/>
      <c r="C253249" s="75"/>
    </row>
    <row r="253250" spans="2:3" x14ac:dyDescent="0.25">
      <c r="B253250" s="76"/>
      <c r="C253250" s="75"/>
    </row>
    <row r="253251" spans="2:3" x14ac:dyDescent="0.25">
      <c r="B253251" s="76"/>
      <c r="C253251" s="75"/>
    </row>
    <row r="253252" spans="2:3" x14ac:dyDescent="0.25">
      <c r="B253252" s="76"/>
      <c r="C253252" s="75"/>
    </row>
    <row r="253253" spans="2:3" x14ac:dyDescent="0.25">
      <c r="B253253" s="76"/>
      <c r="C253253" s="75"/>
    </row>
    <row r="253254" spans="2:3" x14ac:dyDescent="0.25">
      <c r="B253254" s="76"/>
      <c r="C253254" s="75"/>
    </row>
    <row r="253255" spans="2:3" x14ac:dyDescent="0.25">
      <c r="B253255" s="76"/>
      <c r="C253255" s="75"/>
    </row>
    <row r="253365" spans="2:3" x14ac:dyDescent="0.25">
      <c r="B253365" s="76"/>
      <c r="C253365" s="75"/>
    </row>
    <row r="253366" spans="2:3" x14ac:dyDescent="0.25">
      <c r="B253366" s="76"/>
      <c r="C253366" s="75"/>
    </row>
    <row r="253367" spans="2:3" x14ac:dyDescent="0.25">
      <c r="B253367" s="76"/>
      <c r="C253367" s="75"/>
    </row>
    <row r="253368" spans="2:3" x14ac:dyDescent="0.25">
      <c r="B253368" s="76"/>
      <c r="C253368" s="75"/>
    </row>
    <row r="253369" spans="2:3" x14ac:dyDescent="0.25">
      <c r="B253369" s="76"/>
      <c r="C253369" s="75"/>
    </row>
    <row r="253370" spans="2:3" x14ac:dyDescent="0.25">
      <c r="B253370" s="76"/>
      <c r="C253370" s="75"/>
    </row>
    <row r="253371" spans="2:3" x14ac:dyDescent="0.25">
      <c r="B253371" s="76"/>
      <c r="C253371" s="75"/>
    </row>
    <row r="253372" spans="2:3" x14ac:dyDescent="0.25">
      <c r="B253372" s="76"/>
      <c r="C253372" s="75"/>
    </row>
    <row r="253373" spans="2:3" x14ac:dyDescent="0.25">
      <c r="B253373" s="76"/>
      <c r="C253373" s="75"/>
    </row>
    <row r="253374" spans="2:3" x14ac:dyDescent="0.25">
      <c r="B253374" s="76"/>
      <c r="C253374" s="75"/>
    </row>
    <row r="253375" spans="2:3" x14ac:dyDescent="0.25">
      <c r="B253375" s="76"/>
      <c r="C253375" s="75"/>
    </row>
    <row r="253376" spans="2:3" x14ac:dyDescent="0.25">
      <c r="B253376" s="76"/>
      <c r="C253376" s="75"/>
    </row>
    <row r="253377" spans="2:3" x14ac:dyDescent="0.25">
      <c r="B253377" s="76"/>
      <c r="C253377" s="75"/>
    </row>
    <row r="253487" spans="2:3" x14ac:dyDescent="0.25">
      <c r="B253487" s="76"/>
      <c r="C253487" s="75"/>
    </row>
    <row r="253488" spans="2:3" x14ac:dyDescent="0.25">
      <c r="B253488" s="76"/>
      <c r="C253488" s="75"/>
    </row>
    <row r="253489" spans="2:3" x14ac:dyDescent="0.25">
      <c r="B253489" s="76"/>
      <c r="C253489" s="75"/>
    </row>
    <row r="253490" spans="2:3" x14ac:dyDescent="0.25">
      <c r="B253490" s="76"/>
      <c r="C253490" s="75"/>
    </row>
    <row r="253491" spans="2:3" x14ac:dyDescent="0.25">
      <c r="B253491" s="76"/>
      <c r="C253491" s="75"/>
    </row>
    <row r="253492" spans="2:3" x14ac:dyDescent="0.25">
      <c r="B253492" s="76"/>
      <c r="C253492" s="75"/>
    </row>
    <row r="253493" spans="2:3" x14ac:dyDescent="0.25">
      <c r="B253493" s="76"/>
      <c r="C253493" s="75"/>
    </row>
    <row r="253494" spans="2:3" x14ac:dyDescent="0.25">
      <c r="B253494" s="76"/>
      <c r="C253494" s="75"/>
    </row>
    <row r="253495" spans="2:3" x14ac:dyDescent="0.25">
      <c r="B253495" s="76"/>
      <c r="C253495" s="75"/>
    </row>
    <row r="253496" spans="2:3" x14ac:dyDescent="0.25">
      <c r="B253496" s="76"/>
      <c r="C253496" s="75"/>
    </row>
    <row r="253497" spans="2:3" x14ac:dyDescent="0.25">
      <c r="B253497" s="76"/>
      <c r="C253497" s="75"/>
    </row>
    <row r="253498" spans="2:3" x14ac:dyDescent="0.25">
      <c r="B253498" s="76"/>
      <c r="C253498" s="75"/>
    </row>
    <row r="253499" spans="2:3" x14ac:dyDescent="0.25">
      <c r="B253499" s="76"/>
      <c r="C253499" s="75"/>
    </row>
    <row r="253609" spans="2:3" x14ac:dyDescent="0.25">
      <c r="B253609" s="76"/>
      <c r="C253609" s="75"/>
    </row>
    <row r="253610" spans="2:3" x14ac:dyDescent="0.25">
      <c r="B253610" s="76"/>
      <c r="C253610" s="75"/>
    </row>
    <row r="253611" spans="2:3" x14ac:dyDescent="0.25">
      <c r="B253611" s="76"/>
      <c r="C253611" s="75"/>
    </row>
    <row r="253612" spans="2:3" x14ac:dyDescent="0.25">
      <c r="B253612" s="76"/>
      <c r="C253612" s="75"/>
    </row>
    <row r="253613" spans="2:3" x14ac:dyDescent="0.25">
      <c r="B253613" s="76"/>
      <c r="C253613" s="75"/>
    </row>
    <row r="253614" spans="2:3" x14ac:dyDescent="0.25">
      <c r="B253614" s="76"/>
      <c r="C253614" s="75"/>
    </row>
    <row r="253615" spans="2:3" x14ac:dyDescent="0.25">
      <c r="B253615" s="76"/>
      <c r="C253615" s="75"/>
    </row>
    <row r="253616" spans="2:3" x14ac:dyDescent="0.25">
      <c r="B253616" s="76"/>
      <c r="C253616" s="75"/>
    </row>
    <row r="253617" spans="2:3" x14ac:dyDescent="0.25">
      <c r="B253617" s="76"/>
      <c r="C253617" s="75"/>
    </row>
    <row r="253618" spans="2:3" x14ac:dyDescent="0.25">
      <c r="B253618" s="76"/>
      <c r="C253618" s="75"/>
    </row>
    <row r="253619" spans="2:3" x14ac:dyDescent="0.25">
      <c r="B253619" s="76"/>
      <c r="C253619" s="75"/>
    </row>
    <row r="253620" spans="2:3" x14ac:dyDescent="0.25">
      <c r="B253620" s="76"/>
      <c r="C253620" s="75"/>
    </row>
    <row r="253621" spans="2:3" x14ac:dyDescent="0.25">
      <c r="B253621" s="76"/>
      <c r="C253621" s="75"/>
    </row>
    <row r="253731" spans="2:3" x14ac:dyDescent="0.25">
      <c r="B253731" s="76"/>
      <c r="C253731" s="75"/>
    </row>
    <row r="253732" spans="2:3" x14ac:dyDescent="0.25">
      <c r="B253732" s="76"/>
      <c r="C253732" s="75"/>
    </row>
    <row r="253733" spans="2:3" x14ac:dyDescent="0.25">
      <c r="B253733" s="76"/>
      <c r="C253733" s="75"/>
    </row>
    <row r="253734" spans="2:3" x14ac:dyDescent="0.25">
      <c r="B253734" s="76"/>
      <c r="C253734" s="75"/>
    </row>
    <row r="253735" spans="2:3" x14ac:dyDescent="0.25">
      <c r="B253735" s="76"/>
      <c r="C253735" s="75"/>
    </row>
    <row r="253736" spans="2:3" x14ac:dyDescent="0.25">
      <c r="B253736" s="76"/>
      <c r="C253736" s="75"/>
    </row>
    <row r="253737" spans="2:3" x14ac:dyDescent="0.25">
      <c r="B253737" s="76"/>
      <c r="C253737" s="75"/>
    </row>
    <row r="253738" spans="2:3" x14ac:dyDescent="0.25">
      <c r="B253738" s="76"/>
      <c r="C253738" s="75"/>
    </row>
    <row r="253739" spans="2:3" x14ac:dyDescent="0.25">
      <c r="B253739" s="76"/>
      <c r="C253739" s="75"/>
    </row>
    <row r="253740" spans="2:3" x14ac:dyDescent="0.25">
      <c r="B253740" s="76"/>
      <c r="C253740" s="75"/>
    </row>
    <row r="253741" spans="2:3" x14ac:dyDescent="0.25">
      <c r="B253741" s="76"/>
      <c r="C253741" s="75"/>
    </row>
    <row r="253742" spans="2:3" x14ac:dyDescent="0.25">
      <c r="B253742" s="76"/>
      <c r="C253742" s="75"/>
    </row>
    <row r="253743" spans="2:3" x14ac:dyDescent="0.25">
      <c r="B253743" s="76"/>
      <c r="C253743" s="75"/>
    </row>
    <row r="253853" spans="2:3" x14ac:dyDescent="0.25">
      <c r="B253853" s="76"/>
      <c r="C253853" s="75"/>
    </row>
    <row r="253854" spans="2:3" x14ac:dyDescent="0.25">
      <c r="B253854" s="76"/>
      <c r="C253854" s="75"/>
    </row>
    <row r="253855" spans="2:3" x14ac:dyDescent="0.25">
      <c r="B253855" s="76"/>
      <c r="C253855" s="75"/>
    </row>
    <row r="253856" spans="2:3" x14ac:dyDescent="0.25">
      <c r="B253856" s="76"/>
      <c r="C253856" s="75"/>
    </row>
    <row r="253857" spans="2:3" x14ac:dyDescent="0.25">
      <c r="B253857" s="76"/>
      <c r="C253857" s="75"/>
    </row>
    <row r="253858" spans="2:3" x14ac:dyDescent="0.25">
      <c r="B253858" s="76"/>
      <c r="C253858" s="75"/>
    </row>
    <row r="253859" spans="2:3" x14ac:dyDescent="0.25">
      <c r="B253859" s="76"/>
      <c r="C253859" s="75"/>
    </row>
    <row r="253860" spans="2:3" x14ac:dyDescent="0.25">
      <c r="B253860" s="76"/>
      <c r="C253860" s="75"/>
    </row>
    <row r="253861" spans="2:3" x14ac:dyDescent="0.25">
      <c r="B253861" s="76"/>
      <c r="C253861" s="75"/>
    </row>
    <row r="253862" spans="2:3" x14ac:dyDescent="0.25">
      <c r="B253862" s="76"/>
      <c r="C253862" s="75"/>
    </row>
    <row r="253863" spans="2:3" x14ac:dyDescent="0.25">
      <c r="B253863" s="76"/>
      <c r="C253863" s="75"/>
    </row>
    <row r="253864" spans="2:3" x14ac:dyDescent="0.25">
      <c r="B253864" s="76"/>
      <c r="C253864" s="75"/>
    </row>
    <row r="253865" spans="2:3" x14ac:dyDescent="0.25">
      <c r="B253865" s="76"/>
      <c r="C253865" s="75"/>
    </row>
    <row r="253975" spans="2:3" x14ac:dyDescent="0.25">
      <c r="B253975" s="76"/>
      <c r="C253975" s="75"/>
    </row>
    <row r="253976" spans="2:3" x14ac:dyDescent="0.25">
      <c r="B253976" s="76"/>
      <c r="C253976" s="75"/>
    </row>
    <row r="253977" spans="2:3" x14ac:dyDescent="0.25">
      <c r="B253977" s="76"/>
      <c r="C253977" s="75"/>
    </row>
    <row r="253978" spans="2:3" x14ac:dyDescent="0.25">
      <c r="B253978" s="76"/>
      <c r="C253978" s="75"/>
    </row>
    <row r="253979" spans="2:3" x14ac:dyDescent="0.25">
      <c r="B253979" s="76"/>
      <c r="C253979" s="75"/>
    </row>
    <row r="253980" spans="2:3" x14ac:dyDescent="0.25">
      <c r="B253980" s="76"/>
      <c r="C253980" s="75"/>
    </row>
    <row r="253981" spans="2:3" x14ac:dyDescent="0.25">
      <c r="B253981" s="76"/>
      <c r="C253981" s="75"/>
    </row>
    <row r="253982" spans="2:3" x14ac:dyDescent="0.25">
      <c r="B253982" s="76"/>
      <c r="C253982" s="75"/>
    </row>
    <row r="253983" spans="2:3" x14ac:dyDescent="0.25">
      <c r="B253983" s="76"/>
      <c r="C253983" s="75"/>
    </row>
    <row r="253984" spans="2:3" x14ac:dyDescent="0.25">
      <c r="B253984" s="76"/>
      <c r="C253984" s="75"/>
    </row>
    <row r="253985" spans="2:3" x14ac:dyDescent="0.25">
      <c r="B253985" s="76"/>
      <c r="C253985" s="75"/>
    </row>
    <row r="253986" spans="2:3" x14ac:dyDescent="0.25">
      <c r="B253986" s="76"/>
      <c r="C253986" s="75"/>
    </row>
    <row r="253987" spans="2:3" x14ac:dyDescent="0.25">
      <c r="B253987" s="76"/>
      <c r="C253987" s="75"/>
    </row>
    <row r="254097" spans="2:3" x14ac:dyDescent="0.25">
      <c r="B254097" s="76"/>
      <c r="C254097" s="75"/>
    </row>
    <row r="254098" spans="2:3" x14ac:dyDescent="0.25">
      <c r="B254098" s="76"/>
      <c r="C254098" s="75"/>
    </row>
    <row r="254099" spans="2:3" x14ac:dyDescent="0.25">
      <c r="B254099" s="76"/>
      <c r="C254099" s="75"/>
    </row>
    <row r="254100" spans="2:3" x14ac:dyDescent="0.25">
      <c r="B254100" s="76"/>
      <c r="C254100" s="75"/>
    </row>
    <row r="254101" spans="2:3" x14ac:dyDescent="0.25">
      <c r="B254101" s="76"/>
      <c r="C254101" s="75"/>
    </row>
    <row r="254102" spans="2:3" x14ac:dyDescent="0.25">
      <c r="B254102" s="76"/>
      <c r="C254102" s="75"/>
    </row>
    <row r="254103" spans="2:3" x14ac:dyDescent="0.25">
      <c r="B254103" s="76"/>
      <c r="C254103" s="75"/>
    </row>
    <row r="254104" spans="2:3" x14ac:dyDescent="0.25">
      <c r="B254104" s="76"/>
      <c r="C254104" s="75"/>
    </row>
    <row r="254105" spans="2:3" x14ac:dyDescent="0.25">
      <c r="B254105" s="76"/>
      <c r="C254105" s="75"/>
    </row>
    <row r="254106" spans="2:3" x14ac:dyDescent="0.25">
      <c r="B254106" s="76"/>
      <c r="C254106" s="75"/>
    </row>
    <row r="254107" spans="2:3" x14ac:dyDescent="0.25">
      <c r="B254107" s="76"/>
      <c r="C254107" s="75"/>
    </row>
    <row r="254108" spans="2:3" x14ac:dyDescent="0.25">
      <c r="B254108" s="76"/>
      <c r="C254108" s="75"/>
    </row>
    <row r="254109" spans="2:3" x14ac:dyDescent="0.25">
      <c r="B254109" s="76"/>
      <c r="C254109" s="75"/>
    </row>
    <row r="254219" spans="2:3" x14ac:dyDescent="0.25">
      <c r="B254219" s="76"/>
      <c r="C254219" s="75"/>
    </row>
    <row r="254220" spans="2:3" x14ac:dyDescent="0.25">
      <c r="B254220" s="76"/>
      <c r="C254220" s="75"/>
    </row>
    <row r="254221" spans="2:3" x14ac:dyDescent="0.25">
      <c r="B254221" s="76"/>
      <c r="C254221" s="75"/>
    </row>
    <row r="254222" spans="2:3" x14ac:dyDescent="0.25">
      <c r="B254222" s="76"/>
      <c r="C254222" s="75"/>
    </row>
    <row r="254223" spans="2:3" x14ac:dyDescent="0.25">
      <c r="B254223" s="76"/>
      <c r="C254223" s="75"/>
    </row>
    <row r="254224" spans="2:3" x14ac:dyDescent="0.25">
      <c r="B254224" s="76"/>
      <c r="C254224" s="75"/>
    </row>
    <row r="254225" spans="2:3" x14ac:dyDescent="0.25">
      <c r="B254225" s="76"/>
      <c r="C254225" s="75"/>
    </row>
    <row r="254226" spans="2:3" x14ac:dyDescent="0.25">
      <c r="B254226" s="76"/>
      <c r="C254226" s="75"/>
    </row>
    <row r="254227" spans="2:3" x14ac:dyDescent="0.25">
      <c r="B254227" s="76"/>
      <c r="C254227" s="75"/>
    </row>
    <row r="254228" spans="2:3" x14ac:dyDescent="0.25">
      <c r="B254228" s="76"/>
      <c r="C254228" s="75"/>
    </row>
    <row r="254229" spans="2:3" x14ac:dyDescent="0.25">
      <c r="B254229" s="76"/>
      <c r="C254229" s="75"/>
    </row>
    <row r="254230" spans="2:3" x14ac:dyDescent="0.25">
      <c r="B254230" s="76"/>
      <c r="C254230" s="75"/>
    </row>
    <row r="254231" spans="2:3" x14ac:dyDescent="0.25">
      <c r="B254231" s="76"/>
      <c r="C254231" s="75"/>
    </row>
    <row r="254341" spans="2:3" x14ac:dyDescent="0.25">
      <c r="B254341" s="76"/>
      <c r="C254341" s="75"/>
    </row>
    <row r="254342" spans="2:3" x14ac:dyDescent="0.25">
      <c r="B254342" s="76"/>
      <c r="C254342" s="75"/>
    </row>
    <row r="254343" spans="2:3" x14ac:dyDescent="0.25">
      <c r="B254343" s="76"/>
      <c r="C254343" s="75"/>
    </row>
    <row r="254344" spans="2:3" x14ac:dyDescent="0.25">
      <c r="B254344" s="76"/>
      <c r="C254344" s="75"/>
    </row>
    <row r="254345" spans="2:3" x14ac:dyDescent="0.25">
      <c r="B254345" s="76"/>
      <c r="C254345" s="75"/>
    </row>
    <row r="254346" spans="2:3" x14ac:dyDescent="0.25">
      <c r="B254346" s="76"/>
      <c r="C254346" s="75"/>
    </row>
    <row r="254347" spans="2:3" x14ac:dyDescent="0.25">
      <c r="B254347" s="76"/>
      <c r="C254347" s="75"/>
    </row>
    <row r="254348" spans="2:3" x14ac:dyDescent="0.25">
      <c r="B254348" s="76"/>
      <c r="C254348" s="75"/>
    </row>
    <row r="254349" spans="2:3" x14ac:dyDescent="0.25">
      <c r="B254349" s="76"/>
      <c r="C254349" s="75"/>
    </row>
    <row r="254350" spans="2:3" x14ac:dyDescent="0.25">
      <c r="B254350" s="76"/>
      <c r="C254350" s="75"/>
    </row>
    <row r="254351" spans="2:3" x14ac:dyDescent="0.25">
      <c r="B254351" s="76"/>
      <c r="C254351" s="75"/>
    </row>
    <row r="254352" spans="2:3" x14ac:dyDescent="0.25">
      <c r="B254352" s="76"/>
      <c r="C254352" s="75"/>
    </row>
    <row r="254353" spans="2:3" x14ac:dyDescent="0.25">
      <c r="B254353" s="76"/>
      <c r="C254353" s="75"/>
    </row>
    <row r="254463" spans="2:3" x14ac:dyDescent="0.25">
      <c r="B254463" s="76"/>
      <c r="C254463" s="75"/>
    </row>
    <row r="254464" spans="2:3" x14ac:dyDescent="0.25">
      <c r="B254464" s="76"/>
      <c r="C254464" s="75"/>
    </row>
    <row r="254465" spans="2:3" x14ac:dyDescent="0.25">
      <c r="B254465" s="76"/>
      <c r="C254465" s="75"/>
    </row>
    <row r="254466" spans="2:3" x14ac:dyDescent="0.25">
      <c r="B254466" s="76"/>
      <c r="C254466" s="75"/>
    </row>
    <row r="254467" spans="2:3" x14ac:dyDescent="0.25">
      <c r="B254467" s="76"/>
      <c r="C254467" s="75"/>
    </row>
    <row r="254468" spans="2:3" x14ac:dyDescent="0.25">
      <c r="B254468" s="76"/>
      <c r="C254468" s="75"/>
    </row>
    <row r="254469" spans="2:3" x14ac:dyDescent="0.25">
      <c r="B254469" s="76"/>
      <c r="C254469" s="75"/>
    </row>
    <row r="254470" spans="2:3" x14ac:dyDescent="0.25">
      <c r="B254470" s="76"/>
      <c r="C254470" s="75"/>
    </row>
    <row r="254471" spans="2:3" x14ac:dyDescent="0.25">
      <c r="B254471" s="76"/>
      <c r="C254471" s="75"/>
    </row>
    <row r="254472" spans="2:3" x14ac:dyDescent="0.25">
      <c r="B254472" s="76"/>
      <c r="C254472" s="75"/>
    </row>
    <row r="254473" spans="2:3" x14ac:dyDescent="0.25">
      <c r="B254473" s="76"/>
      <c r="C254473" s="75"/>
    </row>
    <row r="254474" spans="2:3" x14ac:dyDescent="0.25">
      <c r="B254474" s="76"/>
      <c r="C254474" s="75"/>
    </row>
    <row r="254475" spans="2:3" x14ac:dyDescent="0.25">
      <c r="B254475" s="76"/>
      <c r="C254475" s="75"/>
    </row>
    <row r="254585" spans="2:3" x14ac:dyDescent="0.25">
      <c r="B254585" s="76"/>
      <c r="C254585" s="75"/>
    </row>
    <row r="254586" spans="2:3" x14ac:dyDescent="0.25">
      <c r="B254586" s="76"/>
      <c r="C254586" s="75"/>
    </row>
    <row r="254587" spans="2:3" x14ac:dyDescent="0.25">
      <c r="B254587" s="76"/>
      <c r="C254587" s="75"/>
    </row>
    <row r="254588" spans="2:3" x14ac:dyDescent="0.25">
      <c r="B254588" s="76"/>
      <c r="C254588" s="75"/>
    </row>
    <row r="254589" spans="2:3" x14ac:dyDescent="0.25">
      <c r="B254589" s="76"/>
      <c r="C254589" s="75"/>
    </row>
    <row r="254590" spans="2:3" x14ac:dyDescent="0.25">
      <c r="B254590" s="76"/>
      <c r="C254590" s="75"/>
    </row>
    <row r="254591" spans="2:3" x14ac:dyDescent="0.25">
      <c r="B254591" s="76"/>
      <c r="C254591" s="75"/>
    </row>
    <row r="254592" spans="2:3" x14ac:dyDescent="0.25">
      <c r="B254592" s="76"/>
      <c r="C254592" s="75"/>
    </row>
    <row r="254593" spans="2:3" x14ac:dyDescent="0.25">
      <c r="B254593" s="76"/>
      <c r="C254593" s="75"/>
    </row>
    <row r="254594" spans="2:3" x14ac:dyDescent="0.25">
      <c r="B254594" s="76"/>
      <c r="C254594" s="75"/>
    </row>
    <row r="254595" spans="2:3" x14ac:dyDescent="0.25">
      <c r="B254595" s="76"/>
      <c r="C254595" s="75"/>
    </row>
    <row r="254596" spans="2:3" x14ac:dyDescent="0.25">
      <c r="B254596" s="76"/>
      <c r="C254596" s="75"/>
    </row>
    <row r="254597" spans="2:3" x14ac:dyDescent="0.25">
      <c r="B254597" s="76"/>
      <c r="C254597" s="75"/>
    </row>
    <row r="254707" spans="2:3" x14ac:dyDescent="0.25">
      <c r="B254707" s="76"/>
      <c r="C254707" s="75"/>
    </row>
    <row r="254708" spans="2:3" x14ac:dyDescent="0.25">
      <c r="B254708" s="76"/>
      <c r="C254708" s="75"/>
    </row>
    <row r="254709" spans="2:3" x14ac:dyDescent="0.25">
      <c r="B254709" s="76"/>
      <c r="C254709" s="75"/>
    </row>
    <row r="254710" spans="2:3" x14ac:dyDescent="0.25">
      <c r="B254710" s="76"/>
      <c r="C254710" s="75"/>
    </row>
    <row r="254711" spans="2:3" x14ac:dyDescent="0.25">
      <c r="B254711" s="76"/>
      <c r="C254711" s="75"/>
    </row>
    <row r="254712" spans="2:3" x14ac:dyDescent="0.25">
      <c r="B254712" s="76"/>
      <c r="C254712" s="75"/>
    </row>
    <row r="254713" spans="2:3" x14ac:dyDescent="0.25">
      <c r="B254713" s="76"/>
      <c r="C254713" s="75"/>
    </row>
    <row r="254714" spans="2:3" x14ac:dyDescent="0.25">
      <c r="B254714" s="76"/>
      <c r="C254714" s="75"/>
    </row>
    <row r="254715" spans="2:3" x14ac:dyDescent="0.25">
      <c r="B254715" s="76"/>
      <c r="C254715" s="75"/>
    </row>
    <row r="254716" spans="2:3" x14ac:dyDescent="0.25">
      <c r="B254716" s="76"/>
      <c r="C254716" s="75"/>
    </row>
    <row r="254717" spans="2:3" x14ac:dyDescent="0.25">
      <c r="B254717" s="76"/>
      <c r="C254717" s="75"/>
    </row>
    <row r="254718" spans="2:3" x14ac:dyDescent="0.25">
      <c r="B254718" s="76"/>
      <c r="C254718" s="75"/>
    </row>
    <row r="254719" spans="2:3" x14ac:dyDescent="0.25">
      <c r="B254719" s="76"/>
      <c r="C254719" s="75"/>
    </row>
    <row r="254829" spans="2:3" x14ac:dyDescent="0.25">
      <c r="B254829" s="76"/>
      <c r="C254829" s="75"/>
    </row>
    <row r="254830" spans="2:3" x14ac:dyDescent="0.25">
      <c r="B254830" s="76"/>
      <c r="C254830" s="75"/>
    </row>
    <row r="254831" spans="2:3" x14ac:dyDescent="0.25">
      <c r="B254831" s="76"/>
      <c r="C254831" s="75"/>
    </row>
    <row r="254832" spans="2:3" x14ac:dyDescent="0.25">
      <c r="B254832" s="76"/>
      <c r="C254832" s="75"/>
    </row>
    <row r="254833" spans="2:3" x14ac:dyDescent="0.25">
      <c r="B254833" s="76"/>
      <c r="C254833" s="75"/>
    </row>
    <row r="254834" spans="2:3" x14ac:dyDescent="0.25">
      <c r="B254834" s="76"/>
      <c r="C254834" s="75"/>
    </row>
    <row r="254835" spans="2:3" x14ac:dyDescent="0.25">
      <c r="B254835" s="76"/>
      <c r="C254835" s="75"/>
    </row>
    <row r="254836" spans="2:3" x14ac:dyDescent="0.25">
      <c r="B254836" s="76"/>
      <c r="C254836" s="75"/>
    </row>
    <row r="254837" spans="2:3" x14ac:dyDescent="0.25">
      <c r="B254837" s="76"/>
      <c r="C254837" s="75"/>
    </row>
    <row r="254838" spans="2:3" x14ac:dyDescent="0.25">
      <c r="B254838" s="76"/>
      <c r="C254838" s="75"/>
    </row>
    <row r="254839" spans="2:3" x14ac:dyDescent="0.25">
      <c r="B254839" s="76"/>
      <c r="C254839" s="75"/>
    </row>
    <row r="254840" spans="2:3" x14ac:dyDescent="0.25">
      <c r="B254840" s="76"/>
      <c r="C254840" s="75"/>
    </row>
    <row r="254841" spans="2:3" x14ac:dyDescent="0.25">
      <c r="B254841" s="76"/>
      <c r="C254841" s="75"/>
    </row>
    <row r="254951" spans="2:3" x14ac:dyDescent="0.25">
      <c r="B254951" s="76"/>
      <c r="C254951" s="75"/>
    </row>
    <row r="254952" spans="2:3" x14ac:dyDescent="0.25">
      <c r="B254952" s="76"/>
      <c r="C254952" s="75"/>
    </row>
    <row r="254953" spans="2:3" x14ac:dyDescent="0.25">
      <c r="B254953" s="76"/>
      <c r="C254953" s="75"/>
    </row>
    <row r="254954" spans="2:3" x14ac:dyDescent="0.25">
      <c r="B254954" s="76"/>
      <c r="C254954" s="75"/>
    </row>
    <row r="254955" spans="2:3" x14ac:dyDescent="0.25">
      <c r="B254955" s="76"/>
      <c r="C254955" s="75"/>
    </row>
    <row r="254956" spans="2:3" x14ac:dyDescent="0.25">
      <c r="B254956" s="76"/>
      <c r="C254956" s="75"/>
    </row>
    <row r="254957" spans="2:3" x14ac:dyDescent="0.25">
      <c r="B254957" s="76"/>
      <c r="C254957" s="75"/>
    </row>
    <row r="254958" spans="2:3" x14ac:dyDescent="0.25">
      <c r="B254958" s="76"/>
      <c r="C254958" s="75"/>
    </row>
    <row r="254959" spans="2:3" x14ac:dyDescent="0.25">
      <c r="B254959" s="76"/>
      <c r="C254959" s="75"/>
    </row>
    <row r="254960" spans="2:3" x14ac:dyDescent="0.25">
      <c r="B254960" s="76"/>
      <c r="C254960" s="75"/>
    </row>
    <row r="254961" spans="2:3" x14ac:dyDescent="0.25">
      <c r="B254961" s="76"/>
      <c r="C254961" s="75"/>
    </row>
    <row r="254962" spans="2:3" x14ac:dyDescent="0.25">
      <c r="B254962" s="76"/>
      <c r="C254962" s="75"/>
    </row>
    <row r="254963" spans="2:3" x14ac:dyDescent="0.25">
      <c r="B254963" s="76"/>
      <c r="C254963" s="75"/>
    </row>
    <row r="255073" spans="2:3" x14ac:dyDescent="0.25">
      <c r="B255073" s="76"/>
      <c r="C255073" s="75"/>
    </row>
    <row r="255074" spans="2:3" x14ac:dyDescent="0.25">
      <c r="B255074" s="76"/>
      <c r="C255074" s="75"/>
    </row>
    <row r="255075" spans="2:3" x14ac:dyDescent="0.25">
      <c r="B255075" s="76"/>
      <c r="C255075" s="75"/>
    </row>
    <row r="255076" spans="2:3" x14ac:dyDescent="0.25">
      <c r="B255076" s="76"/>
      <c r="C255076" s="75"/>
    </row>
    <row r="255077" spans="2:3" x14ac:dyDescent="0.25">
      <c r="B255077" s="76"/>
      <c r="C255077" s="75"/>
    </row>
    <row r="255078" spans="2:3" x14ac:dyDescent="0.25">
      <c r="B255078" s="76"/>
      <c r="C255078" s="75"/>
    </row>
    <row r="255079" spans="2:3" x14ac:dyDescent="0.25">
      <c r="B255079" s="76"/>
      <c r="C255079" s="75"/>
    </row>
    <row r="255080" spans="2:3" x14ac:dyDescent="0.25">
      <c r="B255080" s="76"/>
      <c r="C255080" s="75"/>
    </row>
    <row r="255081" spans="2:3" x14ac:dyDescent="0.25">
      <c r="B255081" s="76"/>
      <c r="C255081" s="75"/>
    </row>
    <row r="255082" spans="2:3" x14ac:dyDescent="0.25">
      <c r="B255082" s="76"/>
      <c r="C255082" s="75"/>
    </row>
    <row r="255083" spans="2:3" x14ac:dyDescent="0.25">
      <c r="B255083" s="76"/>
      <c r="C255083" s="75"/>
    </row>
    <row r="255084" spans="2:3" x14ac:dyDescent="0.25">
      <c r="B255084" s="76"/>
      <c r="C255084" s="75"/>
    </row>
    <row r="255085" spans="2:3" x14ac:dyDescent="0.25">
      <c r="B255085" s="76"/>
      <c r="C255085" s="75"/>
    </row>
    <row r="255195" spans="2:3" x14ac:dyDescent="0.25">
      <c r="B255195" s="76"/>
      <c r="C255195" s="75"/>
    </row>
    <row r="255196" spans="2:3" x14ac:dyDescent="0.25">
      <c r="B255196" s="76"/>
      <c r="C255196" s="75"/>
    </row>
    <row r="255197" spans="2:3" x14ac:dyDescent="0.25">
      <c r="B255197" s="76"/>
      <c r="C255197" s="75"/>
    </row>
    <row r="255198" spans="2:3" x14ac:dyDescent="0.25">
      <c r="B255198" s="76"/>
      <c r="C255198" s="75"/>
    </row>
    <row r="255199" spans="2:3" x14ac:dyDescent="0.25">
      <c r="B255199" s="76"/>
      <c r="C255199" s="75"/>
    </row>
    <row r="255200" spans="2:3" x14ac:dyDescent="0.25">
      <c r="B255200" s="76"/>
      <c r="C255200" s="75"/>
    </row>
    <row r="255201" spans="2:3" x14ac:dyDescent="0.25">
      <c r="B255201" s="76"/>
      <c r="C255201" s="75"/>
    </row>
    <row r="255202" spans="2:3" x14ac:dyDescent="0.25">
      <c r="B255202" s="76"/>
      <c r="C255202" s="75"/>
    </row>
    <row r="255203" spans="2:3" x14ac:dyDescent="0.25">
      <c r="B255203" s="76"/>
      <c r="C255203" s="75"/>
    </row>
    <row r="255204" spans="2:3" x14ac:dyDescent="0.25">
      <c r="B255204" s="76"/>
      <c r="C255204" s="75"/>
    </row>
    <row r="255205" spans="2:3" x14ac:dyDescent="0.25">
      <c r="B255205" s="76"/>
      <c r="C255205" s="75"/>
    </row>
    <row r="255206" spans="2:3" x14ac:dyDescent="0.25">
      <c r="B255206" s="76"/>
      <c r="C255206" s="75"/>
    </row>
    <row r="255207" spans="2:3" x14ac:dyDescent="0.25">
      <c r="B255207" s="76"/>
      <c r="C255207" s="75"/>
    </row>
    <row r="255317" spans="2:3" x14ac:dyDescent="0.25">
      <c r="B255317" s="76"/>
      <c r="C255317" s="75"/>
    </row>
    <row r="255318" spans="2:3" x14ac:dyDescent="0.25">
      <c r="B255318" s="76"/>
      <c r="C255318" s="75"/>
    </row>
    <row r="255319" spans="2:3" x14ac:dyDescent="0.25">
      <c r="B255319" s="76"/>
      <c r="C255319" s="75"/>
    </row>
    <row r="255320" spans="2:3" x14ac:dyDescent="0.25">
      <c r="B255320" s="76"/>
      <c r="C255320" s="75"/>
    </row>
    <row r="255321" spans="2:3" x14ac:dyDescent="0.25">
      <c r="B255321" s="76"/>
      <c r="C255321" s="75"/>
    </row>
    <row r="255322" spans="2:3" x14ac:dyDescent="0.25">
      <c r="B255322" s="76"/>
      <c r="C255322" s="75"/>
    </row>
    <row r="255323" spans="2:3" x14ac:dyDescent="0.25">
      <c r="B255323" s="76"/>
      <c r="C255323" s="75"/>
    </row>
    <row r="255324" spans="2:3" x14ac:dyDescent="0.25">
      <c r="B255324" s="76"/>
      <c r="C255324" s="75"/>
    </row>
    <row r="255325" spans="2:3" x14ac:dyDescent="0.25">
      <c r="B255325" s="76"/>
      <c r="C255325" s="75"/>
    </row>
    <row r="255326" spans="2:3" x14ac:dyDescent="0.25">
      <c r="B255326" s="76"/>
      <c r="C255326" s="75"/>
    </row>
    <row r="255327" spans="2:3" x14ac:dyDescent="0.25">
      <c r="B255327" s="76"/>
      <c r="C255327" s="75"/>
    </row>
    <row r="255328" spans="2:3" x14ac:dyDescent="0.25">
      <c r="B255328" s="76"/>
      <c r="C255328" s="75"/>
    </row>
    <row r="255329" spans="2:3" x14ac:dyDescent="0.25">
      <c r="B255329" s="76"/>
      <c r="C255329" s="75"/>
    </row>
    <row r="255439" spans="2:3" x14ac:dyDescent="0.25">
      <c r="B255439" s="76"/>
      <c r="C255439" s="75"/>
    </row>
    <row r="255440" spans="2:3" x14ac:dyDescent="0.25">
      <c r="B255440" s="76"/>
      <c r="C255440" s="75"/>
    </row>
    <row r="255441" spans="2:3" x14ac:dyDescent="0.25">
      <c r="B255441" s="76"/>
      <c r="C255441" s="75"/>
    </row>
    <row r="255442" spans="2:3" x14ac:dyDescent="0.25">
      <c r="B255442" s="76"/>
      <c r="C255442" s="75"/>
    </row>
    <row r="255443" spans="2:3" x14ac:dyDescent="0.25">
      <c r="B255443" s="76"/>
      <c r="C255443" s="75"/>
    </row>
    <row r="255444" spans="2:3" x14ac:dyDescent="0.25">
      <c r="B255444" s="76"/>
      <c r="C255444" s="75"/>
    </row>
    <row r="255445" spans="2:3" x14ac:dyDescent="0.25">
      <c r="B255445" s="76"/>
      <c r="C255445" s="75"/>
    </row>
    <row r="255446" spans="2:3" x14ac:dyDescent="0.25">
      <c r="B255446" s="76"/>
      <c r="C255446" s="75"/>
    </row>
    <row r="255447" spans="2:3" x14ac:dyDescent="0.25">
      <c r="B255447" s="76"/>
      <c r="C255447" s="75"/>
    </row>
    <row r="255448" spans="2:3" x14ac:dyDescent="0.25">
      <c r="B255448" s="76"/>
      <c r="C255448" s="75"/>
    </row>
    <row r="255449" spans="2:3" x14ac:dyDescent="0.25">
      <c r="B255449" s="76"/>
      <c r="C255449" s="75"/>
    </row>
    <row r="255450" spans="2:3" x14ac:dyDescent="0.25">
      <c r="B255450" s="76"/>
      <c r="C255450" s="75"/>
    </row>
    <row r="255451" spans="2:3" x14ac:dyDescent="0.25">
      <c r="B255451" s="76"/>
      <c r="C255451" s="75"/>
    </row>
    <row r="255561" spans="2:3" x14ac:dyDescent="0.25">
      <c r="B255561" s="76"/>
      <c r="C255561" s="75"/>
    </row>
    <row r="255562" spans="2:3" x14ac:dyDescent="0.25">
      <c r="B255562" s="76"/>
      <c r="C255562" s="75"/>
    </row>
    <row r="255563" spans="2:3" x14ac:dyDescent="0.25">
      <c r="B255563" s="76"/>
      <c r="C255563" s="75"/>
    </row>
    <row r="255564" spans="2:3" x14ac:dyDescent="0.25">
      <c r="B255564" s="76"/>
      <c r="C255564" s="75"/>
    </row>
    <row r="255565" spans="2:3" x14ac:dyDescent="0.25">
      <c r="B255565" s="76"/>
      <c r="C255565" s="75"/>
    </row>
    <row r="255566" spans="2:3" x14ac:dyDescent="0.25">
      <c r="B255566" s="76"/>
      <c r="C255566" s="75"/>
    </row>
    <row r="255567" spans="2:3" x14ac:dyDescent="0.25">
      <c r="B255567" s="76"/>
      <c r="C255567" s="75"/>
    </row>
    <row r="255568" spans="2:3" x14ac:dyDescent="0.25">
      <c r="B255568" s="76"/>
      <c r="C255568" s="75"/>
    </row>
    <row r="255569" spans="2:3" x14ac:dyDescent="0.25">
      <c r="B255569" s="76"/>
      <c r="C255569" s="75"/>
    </row>
    <row r="255570" spans="2:3" x14ac:dyDescent="0.25">
      <c r="B255570" s="76"/>
      <c r="C255570" s="75"/>
    </row>
    <row r="255571" spans="2:3" x14ac:dyDescent="0.25">
      <c r="B255571" s="76"/>
      <c r="C255571" s="75"/>
    </row>
    <row r="255572" spans="2:3" x14ac:dyDescent="0.25">
      <c r="B255572" s="76"/>
      <c r="C255572" s="75"/>
    </row>
    <row r="255573" spans="2:3" x14ac:dyDescent="0.25">
      <c r="B255573" s="76"/>
      <c r="C255573" s="75"/>
    </row>
    <row r="255683" spans="2:3" x14ac:dyDescent="0.25">
      <c r="B255683" s="76"/>
      <c r="C255683" s="75"/>
    </row>
    <row r="255684" spans="2:3" x14ac:dyDescent="0.25">
      <c r="B255684" s="76"/>
      <c r="C255684" s="75"/>
    </row>
    <row r="255685" spans="2:3" x14ac:dyDescent="0.25">
      <c r="B255685" s="76"/>
      <c r="C255685" s="75"/>
    </row>
    <row r="255686" spans="2:3" x14ac:dyDescent="0.25">
      <c r="B255686" s="76"/>
      <c r="C255686" s="75"/>
    </row>
    <row r="255687" spans="2:3" x14ac:dyDescent="0.25">
      <c r="B255687" s="76"/>
      <c r="C255687" s="75"/>
    </row>
    <row r="255688" spans="2:3" x14ac:dyDescent="0.25">
      <c r="B255688" s="76"/>
      <c r="C255688" s="75"/>
    </row>
    <row r="255689" spans="2:3" x14ac:dyDescent="0.25">
      <c r="B255689" s="76"/>
      <c r="C255689" s="75"/>
    </row>
    <row r="255690" spans="2:3" x14ac:dyDescent="0.25">
      <c r="B255690" s="76"/>
      <c r="C255690" s="75"/>
    </row>
    <row r="255691" spans="2:3" x14ac:dyDescent="0.25">
      <c r="B255691" s="76"/>
      <c r="C255691" s="75"/>
    </row>
    <row r="255692" spans="2:3" x14ac:dyDescent="0.25">
      <c r="B255692" s="76"/>
      <c r="C255692" s="75"/>
    </row>
    <row r="255693" spans="2:3" x14ac:dyDescent="0.25">
      <c r="B255693" s="76"/>
      <c r="C255693" s="75"/>
    </row>
    <row r="255694" spans="2:3" x14ac:dyDescent="0.25">
      <c r="B255694" s="76"/>
      <c r="C255694" s="75"/>
    </row>
    <row r="255695" spans="2:3" x14ac:dyDescent="0.25">
      <c r="B255695" s="76"/>
      <c r="C255695" s="75"/>
    </row>
    <row r="255805" spans="2:3" x14ac:dyDescent="0.25">
      <c r="B255805" s="76"/>
      <c r="C255805" s="75"/>
    </row>
    <row r="255806" spans="2:3" x14ac:dyDescent="0.25">
      <c r="B255806" s="76"/>
      <c r="C255806" s="75"/>
    </row>
    <row r="255807" spans="2:3" x14ac:dyDescent="0.25">
      <c r="B255807" s="76"/>
      <c r="C255807" s="75"/>
    </row>
    <row r="255808" spans="2:3" x14ac:dyDescent="0.25">
      <c r="B255808" s="76"/>
      <c r="C255808" s="75"/>
    </row>
    <row r="255809" spans="2:3" x14ac:dyDescent="0.25">
      <c r="B255809" s="76"/>
      <c r="C255809" s="75"/>
    </row>
    <row r="255810" spans="2:3" x14ac:dyDescent="0.25">
      <c r="B255810" s="76"/>
      <c r="C255810" s="75"/>
    </row>
    <row r="255811" spans="2:3" x14ac:dyDescent="0.25">
      <c r="B255811" s="76"/>
      <c r="C255811" s="75"/>
    </row>
    <row r="255812" spans="2:3" x14ac:dyDescent="0.25">
      <c r="B255812" s="76"/>
      <c r="C255812" s="75"/>
    </row>
    <row r="255813" spans="2:3" x14ac:dyDescent="0.25">
      <c r="B255813" s="76"/>
      <c r="C255813" s="75"/>
    </row>
    <row r="255814" spans="2:3" x14ac:dyDescent="0.25">
      <c r="B255814" s="76"/>
      <c r="C255814" s="75"/>
    </row>
    <row r="255815" spans="2:3" x14ac:dyDescent="0.25">
      <c r="B255815" s="76"/>
      <c r="C255815" s="75"/>
    </row>
    <row r="255816" spans="2:3" x14ac:dyDescent="0.25">
      <c r="B255816" s="76"/>
      <c r="C255816" s="75"/>
    </row>
    <row r="255817" spans="2:3" x14ac:dyDescent="0.25">
      <c r="B255817" s="76"/>
      <c r="C255817" s="75"/>
    </row>
    <row r="255927" spans="2:3" x14ac:dyDescent="0.25">
      <c r="B255927" s="76"/>
      <c r="C255927" s="75"/>
    </row>
    <row r="255928" spans="2:3" x14ac:dyDescent="0.25">
      <c r="B255928" s="76"/>
      <c r="C255928" s="75"/>
    </row>
    <row r="255929" spans="2:3" x14ac:dyDescent="0.25">
      <c r="B255929" s="76"/>
      <c r="C255929" s="75"/>
    </row>
    <row r="255930" spans="2:3" x14ac:dyDescent="0.25">
      <c r="B255930" s="76"/>
      <c r="C255930" s="75"/>
    </row>
    <row r="255931" spans="2:3" x14ac:dyDescent="0.25">
      <c r="B255931" s="76"/>
      <c r="C255931" s="75"/>
    </row>
    <row r="255932" spans="2:3" x14ac:dyDescent="0.25">
      <c r="B255932" s="76"/>
      <c r="C255932" s="75"/>
    </row>
    <row r="255933" spans="2:3" x14ac:dyDescent="0.25">
      <c r="B255933" s="76"/>
      <c r="C255933" s="75"/>
    </row>
    <row r="255934" spans="2:3" x14ac:dyDescent="0.25">
      <c r="B255934" s="76"/>
      <c r="C255934" s="75"/>
    </row>
    <row r="255935" spans="2:3" x14ac:dyDescent="0.25">
      <c r="B255935" s="76"/>
      <c r="C255935" s="75"/>
    </row>
    <row r="255936" spans="2:3" x14ac:dyDescent="0.25">
      <c r="B255936" s="76"/>
      <c r="C255936" s="75"/>
    </row>
    <row r="255937" spans="2:3" x14ac:dyDescent="0.25">
      <c r="B255937" s="76"/>
      <c r="C255937" s="75"/>
    </row>
    <row r="255938" spans="2:3" x14ac:dyDescent="0.25">
      <c r="B255938" s="76"/>
      <c r="C255938" s="75"/>
    </row>
    <row r="255939" spans="2:3" x14ac:dyDescent="0.25">
      <c r="B255939" s="76"/>
      <c r="C255939" s="75"/>
    </row>
    <row r="256049" spans="2:3" x14ac:dyDescent="0.25">
      <c r="B256049" s="76"/>
      <c r="C256049" s="75"/>
    </row>
    <row r="256050" spans="2:3" x14ac:dyDescent="0.25">
      <c r="B256050" s="76"/>
      <c r="C256050" s="75"/>
    </row>
    <row r="256051" spans="2:3" x14ac:dyDescent="0.25">
      <c r="B256051" s="76"/>
      <c r="C256051" s="75"/>
    </row>
    <row r="256052" spans="2:3" x14ac:dyDescent="0.25">
      <c r="B256052" s="76"/>
      <c r="C256052" s="75"/>
    </row>
    <row r="256053" spans="2:3" x14ac:dyDescent="0.25">
      <c r="B256053" s="76"/>
      <c r="C256053" s="75"/>
    </row>
    <row r="256054" spans="2:3" x14ac:dyDescent="0.25">
      <c r="B256054" s="76"/>
      <c r="C256054" s="75"/>
    </row>
    <row r="256055" spans="2:3" x14ac:dyDescent="0.25">
      <c r="B256055" s="76"/>
      <c r="C256055" s="75"/>
    </row>
    <row r="256056" spans="2:3" x14ac:dyDescent="0.25">
      <c r="B256056" s="76"/>
      <c r="C256056" s="75"/>
    </row>
    <row r="256057" spans="2:3" x14ac:dyDescent="0.25">
      <c r="B256057" s="76"/>
      <c r="C256057" s="75"/>
    </row>
    <row r="256058" spans="2:3" x14ac:dyDescent="0.25">
      <c r="B256058" s="76"/>
      <c r="C256058" s="75"/>
    </row>
    <row r="256059" spans="2:3" x14ac:dyDescent="0.25">
      <c r="B256059" s="76"/>
      <c r="C256059" s="75"/>
    </row>
    <row r="256060" spans="2:3" x14ac:dyDescent="0.25">
      <c r="B256060" s="76"/>
      <c r="C256060" s="75"/>
    </row>
    <row r="256061" spans="2:3" x14ac:dyDescent="0.25">
      <c r="B256061" s="76"/>
      <c r="C256061" s="75"/>
    </row>
    <row r="256171" spans="2:3" x14ac:dyDescent="0.25">
      <c r="B256171" s="76"/>
      <c r="C256171" s="75"/>
    </row>
    <row r="256172" spans="2:3" x14ac:dyDescent="0.25">
      <c r="B256172" s="76"/>
      <c r="C256172" s="75"/>
    </row>
    <row r="256173" spans="2:3" x14ac:dyDescent="0.25">
      <c r="B256173" s="76"/>
      <c r="C256173" s="75"/>
    </row>
    <row r="256174" spans="2:3" x14ac:dyDescent="0.25">
      <c r="B256174" s="76"/>
      <c r="C256174" s="75"/>
    </row>
    <row r="256175" spans="2:3" x14ac:dyDescent="0.25">
      <c r="B256175" s="76"/>
      <c r="C256175" s="75"/>
    </row>
    <row r="256176" spans="2:3" x14ac:dyDescent="0.25">
      <c r="B256176" s="76"/>
      <c r="C256176" s="75"/>
    </row>
    <row r="256177" spans="2:3" x14ac:dyDescent="0.25">
      <c r="B256177" s="76"/>
      <c r="C256177" s="75"/>
    </row>
    <row r="256178" spans="2:3" x14ac:dyDescent="0.25">
      <c r="B256178" s="76"/>
      <c r="C256178" s="75"/>
    </row>
    <row r="256179" spans="2:3" x14ac:dyDescent="0.25">
      <c r="B256179" s="76"/>
      <c r="C256179" s="75"/>
    </row>
    <row r="256180" spans="2:3" x14ac:dyDescent="0.25">
      <c r="B256180" s="76"/>
      <c r="C256180" s="75"/>
    </row>
    <row r="256181" spans="2:3" x14ac:dyDescent="0.25">
      <c r="B256181" s="76"/>
      <c r="C256181" s="75"/>
    </row>
    <row r="256182" spans="2:3" x14ac:dyDescent="0.25">
      <c r="B256182" s="76"/>
      <c r="C256182" s="75"/>
    </row>
    <row r="256183" spans="2:3" x14ac:dyDescent="0.25">
      <c r="B256183" s="76"/>
      <c r="C256183" s="75"/>
    </row>
    <row r="256293" spans="2:3" x14ac:dyDescent="0.25">
      <c r="B256293" s="76"/>
      <c r="C256293" s="75"/>
    </row>
    <row r="256294" spans="2:3" x14ac:dyDescent="0.25">
      <c r="B256294" s="76"/>
      <c r="C256294" s="75"/>
    </row>
    <row r="256295" spans="2:3" x14ac:dyDescent="0.25">
      <c r="B256295" s="76"/>
      <c r="C256295" s="75"/>
    </row>
    <row r="256296" spans="2:3" x14ac:dyDescent="0.25">
      <c r="B256296" s="76"/>
      <c r="C256296" s="75"/>
    </row>
    <row r="256297" spans="2:3" x14ac:dyDescent="0.25">
      <c r="B256297" s="76"/>
      <c r="C256297" s="75"/>
    </row>
    <row r="256298" spans="2:3" x14ac:dyDescent="0.25">
      <c r="B256298" s="76"/>
      <c r="C256298" s="75"/>
    </row>
    <row r="256299" spans="2:3" x14ac:dyDescent="0.25">
      <c r="B256299" s="76"/>
      <c r="C256299" s="75"/>
    </row>
    <row r="256300" spans="2:3" x14ac:dyDescent="0.25">
      <c r="B256300" s="76"/>
      <c r="C256300" s="75"/>
    </row>
    <row r="256301" spans="2:3" x14ac:dyDescent="0.25">
      <c r="B256301" s="76"/>
      <c r="C256301" s="75"/>
    </row>
    <row r="256302" spans="2:3" x14ac:dyDescent="0.25">
      <c r="B256302" s="76"/>
      <c r="C256302" s="75"/>
    </row>
    <row r="256303" spans="2:3" x14ac:dyDescent="0.25">
      <c r="B256303" s="76"/>
      <c r="C256303" s="75"/>
    </row>
    <row r="256304" spans="2:3" x14ac:dyDescent="0.25">
      <c r="B256304" s="76"/>
      <c r="C256304" s="75"/>
    </row>
    <row r="256305" spans="2:3" x14ac:dyDescent="0.25">
      <c r="B256305" s="76"/>
      <c r="C256305" s="75"/>
    </row>
    <row r="256415" spans="2:3" x14ac:dyDescent="0.25">
      <c r="B256415" s="76"/>
      <c r="C256415" s="75"/>
    </row>
    <row r="256416" spans="2:3" x14ac:dyDescent="0.25">
      <c r="B256416" s="76"/>
      <c r="C256416" s="75"/>
    </row>
    <row r="256417" spans="2:3" x14ac:dyDescent="0.25">
      <c r="B256417" s="76"/>
      <c r="C256417" s="75"/>
    </row>
    <row r="256418" spans="2:3" x14ac:dyDescent="0.25">
      <c r="B256418" s="76"/>
      <c r="C256418" s="75"/>
    </row>
    <row r="256419" spans="2:3" x14ac:dyDescent="0.25">
      <c r="B256419" s="76"/>
      <c r="C256419" s="75"/>
    </row>
    <row r="256420" spans="2:3" x14ac:dyDescent="0.25">
      <c r="B256420" s="76"/>
      <c r="C256420" s="75"/>
    </row>
    <row r="256421" spans="2:3" x14ac:dyDescent="0.25">
      <c r="B256421" s="76"/>
      <c r="C256421" s="75"/>
    </row>
    <row r="256422" spans="2:3" x14ac:dyDescent="0.25">
      <c r="B256422" s="76"/>
      <c r="C256422" s="75"/>
    </row>
    <row r="256423" spans="2:3" x14ac:dyDescent="0.25">
      <c r="B256423" s="76"/>
      <c r="C256423" s="75"/>
    </row>
    <row r="256424" spans="2:3" x14ac:dyDescent="0.25">
      <c r="B256424" s="76"/>
      <c r="C256424" s="75"/>
    </row>
    <row r="256425" spans="2:3" x14ac:dyDescent="0.25">
      <c r="B256425" s="76"/>
      <c r="C256425" s="75"/>
    </row>
    <row r="256426" spans="2:3" x14ac:dyDescent="0.25">
      <c r="B256426" s="76"/>
      <c r="C256426" s="75"/>
    </row>
    <row r="256427" spans="2:3" x14ac:dyDescent="0.25">
      <c r="B256427" s="76"/>
      <c r="C256427" s="75"/>
    </row>
    <row r="256537" spans="2:3" x14ac:dyDescent="0.25">
      <c r="B256537" s="76"/>
      <c r="C256537" s="75"/>
    </row>
    <row r="256538" spans="2:3" x14ac:dyDescent="0.25">
      <c r="B256538" s="76"/>
      <c r="C256538" s="75"/>
    </row>
    <row r="256539" spans="2:3" x14ac:dyDescent="0.25">
      <c r="B256539" s="76"/>
      <c r="C256539" s="75"/>
    </row>
    <row r="256540" spans="2:3" x14ac:dyDescent="0.25">
      <c r="B256540" s="76"/>
      <c r="C256540" s="75"/>
    </row>
    <row r="256541" spans="2:3" x14ac:dyDescent="0.25">
      <c r="B256541" s="76"/>
      <c r="C256541" s="75"/>
    </row>
    <row r="256542" spans="2:3" x14ac:dyDescent="0.25">
      <c r="B256542" s="76"/>
      <c r="C256542" s="75"/>
    </row>
    <row r="256543" spans="2:3" x14ac:dyDescent="0.25">
      <c r="B256543" s="76"/>
      <c r="C256543" s="75"/>
    </row>
    <row r="256544" spans="2:3" x14ac:dyDescent="0.25">
      <c r="B256544" s="76"/>
      <c r="C256544" s="75"/>
    </row>
    <row r="256545" spans="2:3" x14ac:dyDescent="0.25">
      <c r="B256545" s="76"/>
      <c r="C256545" s="75"/>
    </row>
    <row r="256546" spans="2:3" x14ac:dyDescent="0.25">
      <c r="B256546" s="76"/>
      <c r="C256546" s="75"/>
    </row>
    <row r="256547" spans="2:3" x14ac:dyDescent="0.25">
      <c r="B256547" s="76"/>
      <c r="C256547" s="75"/>
    </row>
    <row r="256548" spans="2:3" x14ac:dyDescent="0.25">
      <c r="B256548" s="76"/>
      <c r="C256548" s="75"/>
    </row>
    <row r="256549" spans="2:3" x14ac:dyDescent="0.25">
      <c r="B256549" s="76"/>
      <c r="C256549" s="75"/>
    </row>
    <row r="256659" spans="2:3" x14ac:dyDescent="0.25">
      <c r="B256659" s="76"/>
      <c r="C256659" s="75"/>
    </row>
    <row r="256660" spans="2:3" x14ac:dyDescent="0.25">
      <c r="B256660" s="76"/>
      <c r="C256660" s="75"/>
    </row>
    <row r="256661" spans="2:3" x14ac:dyDescent="0.25">
      <c r="B256661" s="76"/>
      <c r="C256661" s="75"/>
    </row>
    <row r="256662" spans="2:3" x14ac:dyDescent="0.25">
      <c r="B256662" s="76"/>
      <c r="C256662" s="75"/>
    </row>
    <row r="256663" spans="2:3" x14ac:dyDescent="0.25">
      <c r="B256663" s="76"/>
      <c r="C256663" s="75"/>
    </row>
    <row r="256664" spans="2:3" x14ac:dyDescent="0.25">
      <c r="B256664" s="76"/>
      <c r="C256664" s="75"/>
    </row>
    <row r="256665" spans="2:3" x14ac:dyDescent="0.25">
      <c r="B256665" s="76"/>
      <c r="C256665" s="75"/>
    </row>
    <row r="256666" spans="2:3" x14ac:dyDescent="0.25">
      <c r="B256666" s="76"/>
      <c r="C256666" s="75"/>
    </row>
    <row r="256667" spans="2:3" x14ac:dyDescent="0.25">
      <c r="B256667" s="76"/>
      <c r="C256667" s="75"/>
    </row>
    <row r="256668" spans="2:3" x14ac:dyDescent="0.25">
      <c r="B256668" s="76"/>
      <c r="C256668" s="75"/>
    </row>
    <row r="256669" spans="2:3" x14ac:dyDescent="0.25">
      <c r="B256669" s="76"/>
      <c r="C256669" s="75"/>
    </row>
    <row r="256670" spans="2:3" x14ac:dyDescent="0.25">
      <c r="B256670" s="76"/>
      <c r="C256670" s="75"/>
    </row>
    <row r="256671" spans="2:3" x14ac:dyDescent="0.25">
      <c r="B256671" s="76"/>
      <c r="C256671" s="75"/>
    </row>
    <row r="256781" spans="2:3" x14ac:dyDescent="0.25">
      <c r="B256781" s="76"/>
      <c r="C256781" s="75"/>
    </row>
    <row r="256782" spans="2:3" x14ac:dyDescent="0.25">
      <c r="B256782" s="76"/>
      <c r="C256782" s="75"/>
    </row>
    <row r="256783" spans="2:3" x14ac:dyDescent="0.25">
      <c r="B256783" s="76"/>
      <c r="C256783" s="75"/>
    </row>
    <row r="256784" spans="2:3" x14ac:dyDescent="0.25">
      <c r="B256784" s="76"/>
      <c r="C256784" s="75"/>
    </row>
    <row r="256785" spans="2:3" x14ac:dyDescent="0.25">
      <c r="B256785" s="76"/>
      <c r="C256785" s="75"/>
    </row>
    <row r="256786" spans="2:3" x14ac:dyDescent="0.25">
      <c r="B256786" s="76"/>
      <c r="C256786" s="75"/>
    </row>
    <row r="256787" spans="2:3" x14ac:dyDescent="0.25">
      <c r="B256787" s="76"/>
      <c r="C256787" s="75"/>
    </row>
    <row r="256788" spans="2:3" x14ac:dyDescent="0.25">
      <c r="B256788" s="76"/>
      <c r="C256788" s="75"/>
    </row>
    <row r="256789" spans="2:3" x14ac:dyDescent="0.25">
      <c r="B256789" s="76"/>
      <c r="C256789" s="75"/>
    </row>
    <row r="256790" spans="2:3" x14ac:dyDescent="0.25">
      <c r="B256790" s="76"/>
      <c r="C256790" s="75"/>
    </row>
    <row r="256791" spans="2:3" x14ac:dyDescent="0.25">
      <c r="B256791" s="76"/>
      <c r="C256791" s="75"/>
    </row>
    <row r="256792" spans="2:3" x14ac:dyDescent="0.25">
      <c r="B256792" s="76"/>
      <c r="C256792" s="75"/>
    </row>
    <row r="256793" spans="2:3" x14ac:dyDescent="0.25">
      <c r="B256793" s="76"/>
      <c r="C256793" s="75"/>
    </row>
    <row r="256903" spans="2:3" x14ac:dyDescent="0.25">
      <c r="B256903" s="76"/>
      <c r="C256903" s="75"/>
    </row>
    <row r="256904" spans="2:3" x14ac:dyDescent="0.25">
      <c r="B256904" s="76"/>
      <c r="C256904" s="75"/>
    </row>
    <row r="256905" spans="2:3" x14ac:dyDescent="0.25">
      <c r="B256905" s="76"/>
      <c r="C256905" s="75"/>
    </row>
    <row r="256906" spans="2:3" x14ac:dyDescent="0.25">
      <c r="B256906" s="76"/>
      <c r="C256906" s="75"/>
    </row>
    <row r="256907" spans="2:3" x14ac:dyDescent="0.25">
      <c r="B256907" s="76"/>
      <c r="C256907" s="75"/>
    </row>
    <row r="256908" spans="2:3" x14ac:dyDescent="0.25">
      <c r="B256908" s="76"/>
      <c r="C256908" s="75"/>
    </row>
    <row r="256909" spans="2:3" x14ac:dyDescent="0.25">
      <c r="B256909" s="76"/>
      <c r="C256909" s="75"/>
    </row>
    <row r="256910" spans="2:3" x14ac:dyDescent="0.25">
      <c r="B256910" s="76"/>
      <c r="C256910" s="75"/>
    </row>
    <row r="256911" spans="2:3" x14ac:dyDescent="0.25">
      <c r="B256911" s="76"/>
      <c r="C256911" s="75"/>
    </row>
    <row r="256912" spans="2:3" x14ac:dyDescent="0.25">
      <c r="B256912" s="76"/>
      <c r="C256912" s="75"/>
    </row>
    <row r="256913" spans="2:3" x14ac:dyDescent="0.25">
      <c r="B256913" s="76"/>
      <c r="C256913" s="75"/>
    </row>
    <row r="256914" spans="2:3" x14ac:dyDescent="0.25">
      <c r="B256914" s="76"/>
      <c r="C256914" s="75"/>
    </row>
    <row r="256915" spans="2:3" x14ac:dyDescent="0.25">
      <c r="B256915" s="76"/>
      <c r="C256915" s="75"/>
    </row>
    <row r="257025" spans="2:3" x14ac:dyDescent="0.25">
      <c r="B257025" s="76"/>
      <c r="C257025" s="75"/>
    </row>
    <row r="257026" spans="2:3" x14ac:dyDescent="0.25">
      <c r="B257026" s="76"/>
      <c r="C257026" s="75"/>
    </row>
    <row r="257027" spans="2:3" x14ac:dyDescent="0.25">
      <c r="B257027" s="76"/>
      <c r="C257027" s="75"/>
    </row>
    <row r="257028" spans="2:3" x14ac:dyDescent="0.25">
      <c r="B257028" s="76"/>
      <c r="C257028" s="75"/>
    </row>
    <row r="257029" spans="2:3" x14ac:dyDescent="0.25">
      <c r="B257029" s="76"/>
      <c r="C257029" s="75"/>
    </row>
    <row r="257030" spans="2:3" x14ac:dyDescent="0.25">
      <c r="B257030" s="76"/>
      <c r="C257030" s="75"/>
    </row>
    <row r="257031" spans="2:3" x14ac:dyDescent="0.25">
      <c r="B257031" s="76"/>
      <c r="C257031" s="75"/>
    </row>
    <row r="257032" spans="2:3" x14ac:dyDescent="0.25">
      <c r="B257032" s="76"/>
      <c r="C257032" s="75"/>
    </row>
    <row r="257033" spans="2:3" x14ac:dyDescent="0.25">
      <c r="B257033" s="76"/>
      <c r="C257033" s="75"/>
    </row>
    <row r="257034" spans="2:3" x14ac:dyDescent="0.25">
      <c r="B257034" s="76"/>
      <c r="C257034" s="75"/>
    </row>
    <row r="257035" spans="2:3" x14ac:dyDescent="0.25">
      <c r="B257035" s="76"/>
      <c r="C257035" s="75"/>
    </row>
    <row r="257036" spans="2:3" x14ac:dyDescent="0.25">
      <c r="B257036" s="76"/>
      <c r="C257036" s="75"/>
    </row>
    <row r="257037" spans="2:3" x14ac:dyDescent="0.25">
      <c r="B257037" s="76"/>
      <c r="C257037" s="75"/>
    </row>
    <row r="257147" spans="2:3" x14ac:dyDescent="0.25">
      <c r="B257147" s="76"/>
      <c r="C257147" s="75"/>
    </row>
    <row r="257148" spans="2:3" x14ac:dyDescent="0.25">
      <c r="B257148" s="76"/>
      <c r="C257148" s="75"/>
    </row>
    <row r="257149" spans="2:3" x14ac:dyDescent="0.25">
      <c r="B257149" s="76"/>
      <c r="C257149" s="75"/>
    </row>
    <row r="257150" spans="2:3" x14ac:dyDescent="0.25">
      <c r="B257150" s="76"/>
      <c r="C257150" s="75"/>
    </row>
    <row r="257151" spans="2:3" x14ac:dyDescent="0.25">
      <c r="B257151" s="76"/>
      <c r="C257151" s="75"/>
    </row>
    <row r="257152" spans="2:3" x14ac:dyDescent="0.25">
      <c r="B257152" s="76"/>
      <c r="C257152" s="75"/>
    </row>
    <row r="257153" spans="2:3" x14ac:dyDescent="0.25">
      <c r="B257153" s="76"/>
      <c r="C257153" s="75"/>
    </row>
    <row r="257154" spans="2:3" x14ac:dyDescent="0.25">
      <c r="B257154" s="76"/>
      <c r="C257154" s="75"/>
    </row>
    <row r="257155" spans="2:3" x14ac:dyDescent="0.25">
      <c r="B257155" s="76"/>
      <c r="C257155" s="75"/>
    </row>
    <row r="257156" spans="2:3" x14ac:dyDescent="0.25">
      <c r="B257156" s="76"/>
      <c r="C257156" s="75"/>
    </row>
    <row r="257157" spans="2:3" x14ac:dyDescent="0.25">
      <c r="B257157" s="76"/>
      <c r="C257157" s="75"/>
    </row>
    <row r="257158" spans="2:3" x14ac:dyDescent="0.25">
      <c r="B257158" s="76"/>
      <c r="C257158" s="75"/>
    </row>
    <row r="257159" spans="2:3" x14ac:dyDescent="0.25">
      <c r="B257159" s="76"/>
      <c r="C257159" s="75"/>
    </row>
    <row r="257269" spans="2:3" x14ac:dyDescent="0.25">
      <c r="B257269" s="76"/>
      <c r="C257269" s="75"/>
    </row>
    <row r="257270" spans="2:3" x14ac:dyDescent="0.25">
      <c r="B257270" s="76"/>
      <c r="C257270" s="75"/>
    </row>
    <row r="257271" spans="2:3" x14ac:dyDescent="0.25">
      <c r="B257271" s="76"/>
      <c r="C257271" s="75"/>
    </row>
    <row r="257272" spans="2:3" x14ac:dyDescent="0.25">
      <c r="B257272" s="76"/>
      <c r="C257272" s="75"/>
    </row>
    <row r="257273" spans="2:3" x14ac:dyDescent="0.25">
      <c r="B257273" s="76"/>
      <c r="C257273" s="75"/>
    </row>
    <row r="257274" spans="2:3" x14ac:dyDescent="0.25">
      <c r="B257274" s="76"/>
      <c r="C257274" s="75"/>
    </row>
    <row r="257275" spans="2:3" x14ac:dyDescent="0.25">
      <c r="B257275" s="76"/>
      <c r="C257275" s="75"/>
    </row>
    <row r="257276" spans="2:3" x14ac:dyDescent="0.25">
      <c r="B257276" s="76"/>
      <c r="C257276" s="75"/>
    </row>
    <row r="257277" spans="2:3" x14ac:dyDescent="0.25">
      <c r="B257277" s="76"/>
      <c r="C257277" s="75"/>
    </row>
    <row r="257278" spans="2:3" x14ac:dyDescent="0.25">
      <c r="B257278" s="76"/>
      <c r="C257278" s="75"/>
    </row>
    <row r="257279" spans="2:3" x14ac:dyDescent="0.25">
      <c r="B257279" s="76"/>
      <c r="C257279" s="75"/>
    </row>
    <row r="257280" spans="2:3" x14ac:dyDescent="0.25">
      <c r="B257280" s="76"/>
      <c r="C257280" s="75"/>
    </row>
    <row r="257281" spans="2:3" x14ac:dyDescent="0.25">
      <c r="B257281" s="76"/>
      <c r="C257281" s="75"/>
    </row>
    <row r="257391" spans="2:3" x14ac:dyDescent="0.25">
      <c r="B257391" s="76"/>
      <c r="C257391" s="75"/>
    </row>
    <row r="257392" spans="2:3" x14ac:dyDescent="0.25">
      <c r="B257392" s="76"/>
      <c r="C257392" s="75"/>
    </row>
    <row r="257393" spans="2:3" x14ac:dyDescent="0.25">
      <c r="B257393" s="76"/>
      <c r="C257393" s="75"/>
    </row>
    <row r="257394" spans="2:3" x14ac:dyDescent="0.25">
      <c r="B257394" s="76"/>
      <c r="C257394" s="75"/>
    </row>
    <row r="257395" spans="2:3" x14ac:dyDescent="0.25">
      <c r="B257395" s="76"/>
      <c r="C257395" s="75"/>
    </row>
    <row r="257396" spans="2:3" x14ac:dyDescent="0.25">
      <c r="B257396" s="76"/>
      <c r="C257396" s="75"/>
    </row>
    <row r="257397" spans="2:3" x14ac:dyDescent="0.25">
      <c r="B257397" s="76"/>
      <c r="C257397" s="75"/>
    </row>
    <row r="257398" spans="2:3" x14ac:dyDescent="0.25">
      <c r="B257398" s="76"/>
      <c r="C257398" s="75"/>
    </row>
    <row r="257399" spans="2:3" x14ac:dyDescent="0.25">
      <c r="B257399" s="76"/>
      <c r="C257399" s="75"/>
    </row>
    <row r="257400" spans="2:3" x14ac:dyDescent="0.25">
      <c r="B257400" s="76"/>
      <c r="C257400" s="75"/>
    </row>
    <row r="257401" spans="2:3" x14ac:dyDescent="0.25">
      <c r="B257401" s="76"/>
      <c r="C257401" s="75"/>
    </row>
    <row r="257402" spans="2:3" x14ac:dyDescent="0.25">
      <c r="B257402" s="76"/>
      <c r="C257402" s="75"/>
    </row>
    <row r="257403" spans="2:3" x14ac:dyDescent="0.25">
      <c r="B257403" s="76"/>
      <c r="C257403" s="75"/>
    </row>
    <row r="257513" spans="2:3" x14ac:dyDescent="0.25">
      <c r="B257513" s="76"/>
      <c r="C257513" s="75"/>
    </row>
    <row r="257514" spans="2:3" x14ac:dyDescent="0.25">
      <c r="B257514" s="76"/>
      <c r="C257514" s="75"/>
    </row>
    <row r="257515" spans="2:3" x14ac:dyDescent="0.25">
      <c r="B257515" s="76"/>
      <c r="C257515" s="75"/>
    </row>
    <row r="257516" spans="2:3" x14ac:dyDescent="0.25">
      <c r="B257516" s="76"/>
      <c r="C257516" s="75"/>
    </row>
    <row r="257517" spans="2:3" x14ac:dyDescent="0.25">
      <c r="B257517" s="76"/>
      <c r="C257517" s="75"/>
    </row>
    <row r="257518" spans="2:3" x14ac:dyDescent="0.25">
      <c r="B257518" s="76"/>
      <c r="C257518" s="75"/>
    </row>
    <row r="257519" spans="2:3" x14ac:dyDescent="0.25">
      <c r="B257519" s="76"/>
      <c r="C257519" s="75"/>
    </row>
    <row r="257520" spans="2:3" x14ac:dyDescent="0.25">
      <c r="B257520" s="76"/>
      <c r="C257520" s="75"/>
    </row>
    <row r="257521" spans="2:3" x14ac:dyDescent="0.25">
      <c r="B257521" s="76"/>
      <c r="C257521" s="75"/>
    </row>
    <row r="257522" spans="2:3" x14ac:dyDescent="0.25">
      <c r="B257522" s="76"/>
      <c r="C257522" s="75"/>
    </row>
    <row r="257523" spans="2:3" x14ac:dyDescent="0.25">
      <c r="B257523" s="76"/>
      <c r="C257523" s="75"/>
    </row>
    <row r="257524" spans="2:3" x14ac:dyDescent="0.25">
      <c r="B257524" s="76"/>
      <c r="C257524" s="75"/>
    </row>
    <row r="257525" spans="2:3" x14ac:dyDescent="0.25">
      <c r="B257525" s="76"/>
      <c r="C257525" s="75"/>
    </row>
    <row r="257635" spans="2:3" x14ac:dyDescent="0.25">
      <c r="B257635" s="76"/>
      <c r="C257635" s="75"/>
    </row>
    <row r="257636" spans="2:3" x14ac:dyDescent="0.25">
      <c r="B257636" s="76"/>
      <c r="C257636" s="75"/>
    </row>
    <row r="257637" spans="2:3" x14ac:dyDescent="0.25">
      <c r="B257637" s="76"/>
      <c r="C257637" s="75"/>
    </row>
    <row r="257638" spans="2:3" x14ac:dyDescent="0.25">
      <c r="B257638" s="76"/>
      <c r="C257638" s="75"/>
    </row>
    <row r="257639" spans="2:3" x14ac:dyDescent="0.25">
      <c r="B257639" s="76"/>
      <c r="C257639" s="75"/>
    </row>
    <row r="257640" spans="2:3" x14ac:dyDescent="0.25">
      <c r="B257640" s="76"/>
      <c r="C257640" s="75"/>
    </row>
    <row r="257641" spans="2:3" x14ac:dyDescent="0.25">
      <c r="B257641" s="76"/>
      <c r="C257641" s="75"/>
    </row>
    <row r="257642" spans="2:3" x14ac:dyDescent="0.25">
      <c r="B257642" s="76"/>
      <c r="C257642" s="75"/>
    </row>
    <row r="257643" spans="2:3" x14ac:dyDescent="0.25">
      <c r="B257643" s="76"/>
      <c r="C257643" s="75"/>
    </row>
    <row r="257644" spans="2:3" x14ac:dyDescent="0.25">
      <c r="B257644" s="76"/>
      <c r="C257644" s="75"/>
    </row>
    <row r="257645" spans="2:3" x14ac:dyDescent="0.25">
      <c r="B257645" s="76"/>
      <c r="C257645" s="75"/>
    </row>
    <row r="257646" spans="2:3" x14ac:dyDescent="0.25">
      <c r="B257646" s="76"/>
      <c r="C257646" s="75"/>
    </row>
    <row r="257647" spans="2:3" x14ac:dyDescent="0.25">
      <c r="B257647" s="76"/>
      <c r="C257647" s="75"/>
    </row>
    <row r="257757" spans="2:3" x14ac:dyDescent="0.25">
      <c r="B257757" s="76"/>
      <c r="C257757" s="75"/>
    </row>
    <row r="257758" spans="2:3" x14ac:dyDescent="0.25">
      <c r="B257758" s="76"/>
      <c r="C257758" s="75"/>
    </row>
    <row r="257759" spans="2:3" x14ac:dyDescent="0.25">
      <c r="B257759" s="76"/>
      <c r="C257759" s="75"/>
    </row>
    <row r="257760" spans="2:3" x14ac:dyDescent="0.25">
      <c r="B257760" s="76"/>
      <c r="C257760" s="75"/>
    </row>
    <row r="257761" spans="2:3" x14ac:dyDescent="0.25">
      <c r="B257761" s="76"/>
      <c r="C257761" s="75"/>
    </row>
    <row r="257762" spans="2:3" x14ac:dyDescent="0.25">
      <c r="B257762" s="76"/>
      <c r="C257762" s="75"/>
    </row>
    <row r="257763" spans="2:3" x14ac:dyDescent="0.25">
      <c r="B257763" s="76"/>
      <c r="C257763" s="75"/>
    </row>
    <row r="257764" spans="2:3" x14ac:dyDescent="0.25">
      <c r="B257764" s="76"/>
      <c r="C257764" s="75"/>
    </row>
    <row r="257765" spans="2:3" x14ac:dyDescent="0.25">
      <c r="B257765" s="76"/>
      <c r="C257765" s="75"/>
    </row>
    <row r="257766" spans="2:3" x14ac:dyDescent="0.25">
      <c r="B257766" s="76"/>
      <c r="C257766" s="75"/>
    </row>
    <row r="257767" spans="2:3" x14ac:dyDescent="0.25">
      <c r="B257767" s="76"/>
      <c r="C257767" s="75"/>
    </row>
    <row r="257768" spans="2:3" x14ac:dyDescent="0.25">
      <c r="B257768" s="76"/>
      <c r="C257768" s="75"/>
    </row>
    <row r="257769" spans="2:3" x14ac:dyDescent="0.25">
      <c r="B257769" s="76"/>
      <c r="C257769" s="75"/>
    </row>
    <row r="257879" spans="2:3" x14ac:dyDescent="0.25">
      <c r="B257879" s="76"/>
      <c r="C257879" s="75"/>
    </row>
    <row r="257880" spans="2:3" x14ac:dyDescent="0.25">
      <c r="B257880" s="76"/>
      <c r="C257880" s="75"/>
    </row>
    <row r="257881" spans="2:3" x14ac:dyDescent="0.25">
      <c r="B257881" s="76"/>
      <c r="C257881" s="75"/>
    </row>
    <row r="257882" spans="2:3" x14ac:dyDescent="0.25">
      <c r="B257882" s="76"/>
      <c r="C257882" s="75"/>
    </row>
    <row r="257883" spans="2:3" x14ac:dyDescent="0.25">
      <c r="B257883" s="76"/>
      <c r="C257883" s="75"/>
    </row>
    <row r="257884" spans="2:3" x14ac:dyDescent="0.25">
      <c r="B257884" s="76"/>
      <c r="C257884" s="75"/>
    </row>
    <row r="257885" spans="2:3" x14ac:dyDescent="0.25">
      <c r="B257885" s="76"/>
      <c r="C257885" s="75"/>
    </row>
    <row r="257886" spans="2:3" x14ac:dyDescent="0.25">
      <c r="B257886" s="76"/>
      <c r="C257886" s="75"/>
    </row>
    <row r="257887" spans="2:3" x14ac:dyDescent="0.25">
      <c r="B257887" s="76"/>
      <c r="C257887" s="75"/>
    </row>
    <row r="257888" spans="2:3" x14ac:dyDescent="0.25">
      <c r="B257888" s="76"/>
      <c r="C257888" s="75"/>
    </row>
    <row r="257889" spans="2:3" x14ac:dyDescent="0.25">
      <c r="B257889" s="76"/>
      <c r="C257889" s="75"/>
    </row>
    <row r="257890" spans="2:3" x14ac:dyDescent="0.25">
      <c r="B257890" s="76"/>
      <c r="C257890" s="75"/>
    </row>
    <row r="257891" spans="2:3" x14ac:dyDescent="0.25">
      <c r="B257891" s="76"/>
      <c r="C257891" s="75"/>
    </row>
    <row r="258001" spans="2:3" x14ac:dyDescent="0.25">
      <c r="B258001" s="76"/>
      <c r="C258001" s="75"/>
    </row>
    <row r="258002" spans="2:3" x14ac:dyDescent="0.25">
      <c r="B258002" s="76"/>
      <c r="C258002" s="75"/>
    </row>
    <row r="258003" spans="2:3" x14ac:dyDescent="0.25">
      <c r="B258003" s="76"/>
      <c r="C258003" s="75"/>
    </row>
    <row r="258004" spans="2:3" x14ac:dyDescent="0.25">
      <c r="B258004" s="76"/>
      <c r="C258004" s="75"/>
    </row>
    <row r="258005" spans="2:3" x14ac:dyDescent="0.25">
      <c r="B258005" s="76"/>
      <c r="C258005" s="75"/>
    </row>
    <row r="258006" spans="2:3" x14ac:dyDescent="0.25">
      <c r="B258006" s="76"/>
      <c r="C258006" s="75"/>
    </row>
    <row r="258007" spans="2:3" x14ac:dyDescent="0.25">
      <c r="B258007" s="76"/>
      <c r="C258007" s="75"/>
    </row>
    <row r="258008" spans="2:3" x14ac:dyDescent="0.25">
      <c r="B258008" s="76"/>
      <c r="C258008" s="75"/>
    </row>
    <row r="258009" spans="2:3" x14ac:dyDescent="0.25">
      <c r="B258009" s="76"/>
      <c r="C258009" s="75"/>
    </row>
    <row r="258010" spans="2:3" x14ac:dyDescent="0.25">
      <c r="B258010" s="76"/>
      <c r="C258010" s="75"/>
    </row>
    <row r="258011" spans="2:3" x14ac:dyDescent="0.25">
      <c r="B258011" s="76"/>
      <c r="C258011" s="75"/>
    </row>
    <row r="258012" spans="2:3" x14ac:dyDescent="0.25">
      <c r="B258012" s="76"/>
      <c r="C258012" s="75"/>
    </row>
    <row r="258013" spans="2:3" x14ac:dyDescent="0.25">
      <c r="B258013" s="76"/>
      <c r="C258013" s="75"/>
    </row>
    <row r="258123" spans="2:3" x14ac:dyDescent="0.25">
      <c r="B258123" s="76"/>
      <c r="C258123" s="75"/>
    </row>
    <row r="258124" spans="2:3" x14ac:dyDescent="0.25">
      <c r="B258124" s="76"/>
      <c r="C258124" s="75"/>
    </row>
    <row r="258125" spans="2:3" x14ac:dyDescent="0.25">
      <c r="B258125" s="76"/>
      <c r="C258125" s="75"/>
    </row>
    <row r="258126" spans="2:3" x14ac:dyDescent="0.25">
      <c r="B258126" s="76"/>
      <c r="C258126" s="75"/>
    </row>
    <row r="258127" spans="2:3" x14ac:dyDescent="0.25">
      <c r="B258127" s="76"/>
      <c r="C258127" s="75"/>
    </row>
    <row r="258128" spans="2:3" x14ac:dyDescent="0.25">
      <c r="B258128" s="76"/>
      <c r="C258128" s="75"/>
    </row>
    <row r="258129" spans="2:3" x14ac:dyDescent="0.25">
      <c r="B258129" s="76"/>
      <c r="C258129" s="75"/>
    </row>
    <row r="258130" spans="2:3" x14ac:dyDescent="0.25">
      <c r="B258130" s="76"/>
      <c r="C258130" s="75"/>
    </row>
    <row r="258131" spans="2:3" x14ac:dyDescent="0.25">
      <c r="B258131" s="76"/>
      <c r="C258131" s="75"/>
    </row>
    <row r="258132" spans="2:3" x14ac:dyDescent="0.25">
      <c r="B258132" s="76"/>
      <c r="C258132" s="75"/>
    </row>
    <row r="258133" spans="2:3" x14ac:dyDescent="0.25">
      <c r="B258133" s="76"/>
      <c r="C258133" s="75"/>
    </row>
    <row r="258134" spans="2:3" x14ac:dyDescent="0.25">
      <c r="B258134" s="76"/>
      <c r="C258134" s="75"/>
    </row>
    <row r="258135" spans="2:3" x14ac:dyDescent="0.25">
      <c r="B258135" s="76"/>
      <c r="C258135" s="75"/>
    </row>
    <row r="258245" spans="2:3" x14ac:dyDescent="0.25">
      <c r="B258245" s="76"/>
      <c r="C258245" s="75"/>
    </row>
    <row r="258246" spans="2:3" x14ac:dyDescent="0.25">
      <c r="B258246" s="76"/>
      <c r="C258246" s="75"/>
    </row>
    <row r="258247" spans="2:3" x14ac:dyDescent="0.25">
      <c r="B258247" s="76"/>
      <c r="C258247" s="75"/>
    </row>
    <row r="258248" spans="2:3" x14ac:dyDescent="0.25">
      <c r="B258248" s="76"/>
      <c r="C258248" s="75"/>
    </row>
    <row r="258249" spans="2:3" x14ac:dyDescent="0.25">
      <c r="B258249" s="76"/>
      <c r="C258249" s="75"/>
    </row>
    <row r="258250" spans="2:3" x14ac:dyDescent="0.25">
      <c r="B258250" s="76"/>
      <c r="C258250" s="75"/>
    </row>
    <row r="258251" spans="2:3" x14ac:dyDescent="0.25">
      <c r="B258251" s="76"/>
      <c r="C258251" s="75"/>
    </row>
    <row r="258252" spans="2:3" x14ac:dyDescent="0.25">
      <c r="B258252" s="76"/>
      <c r="C258252" s="75"/>
    </row>
    <row r="258253" spans="2:3" x14ac:dyDescent="0.25">
      <c r="B258253" s="76"/>
      <c r="C258253" s="75"/>
    </row>
    <row r="258254" spans="2:3" x14ac:dyDescent="0.25">
      <c r="B258254" s="76"/>
      <c r="C258254" s="75"/>
    </row>
    <row r="258255" spans="2:3" x14ac:dyDescent="0.25">
      <c r="B258255" s="76"/>
      <c r="C258255" s="75"/>
    </row>
    <row r="258256" spans="2:3" x14ac:dyDescent="0.25">
      <c r="B258256" s="76"/>
      <c r="C258256" s="75"/>
    </row>
    <row r="258257" spans="2:3" x14ac:dyDescent="0.25">
      <c r="B258257" s="76"/>
      <c r="C258257" s="75"/>
    </row>
    <row r="258367" spans="2:3" x14ac:dyDescent="0.25">
      <c r="B258367" s="76"/>
      <c r="C258367" s="75"/>
    </row>
    <row r="258368" spans="2:3" x14ac:dyDescent="0.25">
      <c r="B258368" s="76"/>
      <c r="C258368" s="75"/>
    </row>
    <row r="258369" spans="2:3" x14ac:dyDescent="0.25">
      <c r="B258369" s="76"/>
      <c r="C258369" s="75"/>
    </row>
    <row r="258370" spans="2:3" x14ac:dyDescent="0.25">
      <c r="B258370" s="76"/>
      <c r="C258370" s="75"/>
    </row>
    <row r="258371" spans="2:3" x14ac:dyDescent="0.25">
      <c r="B258371" s="76"/>
      <c r="C258371" s="75"/>
    </row>
    <row r="258372" spans="2:3" x14ac:dyDescent="0.25">
      <c r="B258372" s="76"/>
      <c r="C258372" s="75"/>
    </row>
    <row r="258373" spans="2:3" x14ac:dyDescent="0.25">
      <c r="B258373" s="76"/>
      <c r="C258373" s="75"/>
    </row>
    <row r="258374" spans="2:3" x14ac:dyDescent="0.25">
      <c r="B258374" s="76"/>
      <c r="C258374" s="75"/>
    </row>
    <row r="258375" spans="2:3" x14ac:dyDescent="0.25">
      <c r="B258375" s="76"/>
      <c r="C258375" s="75"/>
    </row>
    <row r="258376" spans="2:3" x14ac:dyDescent="0.25">
      <c r="B258376" s="76"/>
      <c r="C258376" s="75"/>
    </row>
    <row r="258377" spans="2:3" x14ac:dyDescent="0.25">
      <c r="B258377" s="76"/>
      <c r="C258377" s="75"/>
    </row>
    <row r="258378" spans="2:3" x14ac:dyDescent="0.25">
      <c r="B258378" s="76"/>
      <c r="C258378" s="75"/>
    </row>
    <row r="258379" spans="2:3" x14ac:dyDescent="0.25">
      <c r="B258379" s="76"/>
      <c r="C258379" s="75"/>
    </row>
    <row r="258489" spans="2:3" x14ac:dyDescent="0.25">
      <c r="B258489" s="76"/>
      <c r="C258489" s="75"/>
    </row>
    <row r="258490" spans="2:3" x14ac:dyDescent="0.25">
      <c r="B258490" s="76"/>
      <c r="C258490" s="75"/>
    </row>
    <row r="258491" spans="2:3" x14ac:dyDescent="0.25">
      <c r="B258491" s="76"/>
      <c r="C258491" s="75"/>
    </row>
    <row r="258492" spans="2:3" x14ac:dyDescent="0.25">
      <c r="B258492" s="76"/>
      <c r="C258492" s="75"/>
    </row>
    <row r="258493" spans="2:3" x14ac:dyDescent="0.25">
      <c r="B258493" s="76"/>
      <c r="C258493" s="75"/>
    </row>
    <row r="258494" spans="2:3" x14ac:dyDescent="0.25">
      <c r="B258494" s="76"/>
      <c r="C258494" s="75"/>
    </row>
    <row r="258495" spans="2:3" x14ac:dyDescent="0.25">
      <c r="B258495" s="76"/>
      <c r="C258495" s="75"/>
    </row>
    <row r="258496" spans="2:3" x14ac:dyDescent="0.25">
      <c r="B258496" s="76"/>
      <c r="C258496" s="75"/>
    </row>
    <row r="258497" spans="2:3" x14ac:dyDescent="0.25">
      <c r="B258497" s="76"/>
      <c r="C258497" s="75"/>
    </row>
    <row r="258498" spans="2:3" x14ac:dyDescent="0.25">
      <c r="B258498" s="76"/>
      <c r="C258498" s="75"/>
    </row>
    <row r="258499" spans="2:3" x14ac:dyDescent="0.25">
      <c r="B258499" s="76"/>
      <c r="C258499" s="75"/>
    </row>
    <row r="258500" spans="2:3" x14ac:dyDescent="0.25">
      <c r="B258500" s="76"/>
      <c r="C258500" s="75"/>
    </row>
    <row r="258501" spans="2:3" x14ac:dyDescent="0.25">
      <c r="B258501" s="76"/>
      <c r="C258501" s="75"/>
    </row>
    <row r="258611" spans="2:3" x14ac:dyDescent="0.25">
      <c r="B258611" s="76"/>
      <c r="C258611" s="75"/>
    </row>
    <row r="258612" spans="2:3" x14ac:dyDescent="0.25">
      <c r="B258612" s="76"/>
      <c r="C258612" s="75"/>
    </row>
    <row r="258613" spans="2:3" x14ac:dyDescent="0.25">
      <c r="B258613" s="76"/>
      <c r="C258613" s="75"/>
    </row>
    <row r="258614" spans="2:3" x14ac:dyDescent="0.25">
      <c r="B258614" s="76"/>
      <c r="C258614" s="75"/>
    </row>
    <row r="258615" spans="2:3" x14ac:dyDescent="0.25">
      <c r="B258615" s="76"/>
      <c r="C258615" s="75"/>
    </row>
    <row r="258616" spans="2:3" x14ac:dyDescent="0.25">
      <c r="B258616" s="76"/>
      <c r="C258616" s="75"/>
    </row>
    <row r="258617" spans="2:3" x14ac:dyDescent="0.25">
      <c r="B258617" s="76"/>
      <c r="C258617" s="75"/>
    </row>
    <row r="258618" spans="2:3" x14ac:dyDescent="0.25">
      <c r="B258618" s="76"/>
      <c r="C258618" s="75"/>
    </row>
    <row r="258619" spans="2:3" x14ac:dyDescent="0.25">
      <c r="B258619" s="76"/>
      <c r="C258619" s="75"/>
    </row>
    <row r="258620" spans="2:3" x14ac:dyDescent="0.25">
      <c r="B258620" s="76"/>
      <c r="C258620" s="75"/>
    </row>
    <row r="258621" spans="2:3" x14ac:dyDescent="0.25">
      <c r="B258621" s="76"/>
      <c r="C258621" s="75"/>
    </row>
    <row r="258622" spans="2:3" x14ac:dyDescent="0.25">
      <c r="B258622" s="76"/>
      <c r="C258622" s="75"/>
    </row>
    <row r="258623" spans="2:3" x14ac:dyDescent="0.25">
      <c r="B258623" s="76"/>
      <c r="C258623" s="75"/>
    </row>
    <row r="258733" spans="2:3" x14ac:dyDescent="0.25">
      <c r="B258733" s="76"/>
      <c r="C258733" s="75"/>
    </row>
    <row r="258734" spans="2:3" x14ac:dyDescent="0.25">
      <c r="B258734" s="76"/>
      <c r="C258734" s="75"/>
    </row>
    <row r="258735" spans="2:3" x14ac:dyDescent="0.25">
      <c r="B258735" s="76"/>
      <c r="C258735" s="75"/>
    </row>
    <row r="258736" spans="2:3" x14ac:dyDescent="0.25">
      <c r="B258736" s="76"/>
      <c r="C258736" s="75"/>
    </row>
    <row r="258737" spans="2:3" x14ac:dyDescent="0.25">
      <c r="B258737" s="76"/>
      <c r="C258737" s="75"/>
    </row>
    <row r="258738" spans="2:3" x14ac:dyDescent="0.25">
      <c r="B258738" s="76"/>
      <c r="C258738" s="75"/>
    </row>
    <row r="258739" spans="2:3" x14ac:dyDescent="0.25">
      <c r="B258739" s="76"/>
      <c r="C258739" s="75"/>
    </row>
    <row r="258740" spans="2:3" x14ac:dyDescent="0.25">
      <c r="B258740" s="76"/>
      <c r="C258740" s="75"/>
    </row>
    <row r="258741" spans="2:3" x14ac:dyDescent="0.25">
      <c r="B258741" s="76"/>
      <c r="C258741" s="75"/>
    </row>
    <row r="258742" spans="2:3" x14ac:dyDescent="0.25">
      <c r="B258742" s="76"/>
      <c r="C258742" s="75"/>
    </row>
    <row r="258743" spans="2:3" x14ac:dyDescent="0.25">
      <c r="B258743" s="76"/>
      <c r="C258743" s="75"/>
    </row>
    <row r="258744" spans="2:3" x14ac:dyDescent="0.25">
      <c r="B258744" s="76"/>
      <c r="C258744" s="75"/>
    </row>
    <row r="258745" spans="2:3" x14ac:dyDescent="0.25">
      <c r="B258745" s="76"/>
      <c r="C258745" s="75"/>
    </row>
    <row r="258855" spans="2:3" x14ac:dyDescent="0.25">
      <c r="B258855" s="76"/>
      <c r="C258855" s="75"/>
    </row>
    <row r="258856" spans="2:3" x14ac:dyDescent="0.25">
      <c r="B258856" s="76"/>
      <c r="C258856" s="75"/>
    </row>
    <row r="258857" spans="2:3" x14ac:dyDescent="0.25">
      <c r="B258857" s="76"/>
      <c r="C258857" s="75"/>
    </row>
    <row r="258858" spans="2:3" x14ac:dyDescent="0.25">
      <c r="B258858" s="76"/>
      <c r="C258858" s="75"/>
    </row>
    <row r="258859" spans="2:3" x14ac:dyDescent="0.25">
      <c r="B258859" s="76"/>
      <c r="C258859" s="75"/>
    </row>
    <row r="258860" spans="2:3" x14ac:dyDescent="0.25">
      <c r="B258860" s="76"/>
      <c r="C258860" s="75"/>
    </row>
    <row r="258861" spans="2:3" x14ac:dyDescent="0.25">
      <c r="B258861" s="76"/>
      <c r="C258861" s="75"/>
    </row>
    <row r="258862" spans="2:3" x14ac:dyDescent="0.25">
      <c r="B258862" s="76"/>
      <c r="C258862" s="75"/>
    </row>
    <row r="258863" spans="2:3" x14ac:dyDescent="0.25">
      <c r="B258863" s="76"/>
      <c r="C258863" s="75"/>
    </row>
    <row r="258864" spans="2:3" x14ac:dyDescent="0.25">
      <c r="B258864" s="76"/>
      <c r="C258864" s="75"/>
    </row>
    <row r="258865" spans="2:3" x14ac:dyDescent="0.25">
      <c r="B258865" s="76"/>
      <c r="C258865" s="75"/>
    </row>
    <row r="258866" spans="2:3" x14ac:dyDescent="0.25">
      <c r="B258866" s="76"/>
      <c r="C258866" s="75"/>
    </row>
    <row r="258867" spans="2:3" x14ac:dyDescent="0.25">
      <c r="B258867" s="76"/>
      <c r="C258867" s="75"/>
    </row>
    <row r="258977" spans="2:3" x14ac:dyDescent="0.25">
      <c r="B258977" s="76"/>
      <c r="C258977" s="75"/>
    </row>
    <row r="258978" spans="2:3" x14ac:dyDescent="0.25">
      <c r="B258978" s="76"/>
      <c r="C258978" s="75"/>
    </row>
    <row r="258979" spans="2:3" x14ac:dyDescent="0.25">
      <c r="B258979" s="76"/>
      <c r="C258979" s="75"/>
    </row>
    <row r="258980" spans="2:3" x14ac:dyDescent="0.25">
      <c r="B258980" s="76"/>
      <c r="C258980" s="75"/>
    </row>
    <row r="258981" spans="2:3" x14ac:dyDescent="0.25">
      <c r="B258981" s="76"/>
      <c r="C258981" s="75"/>
    </row>
    <row r="258982" spans="2:3" x14ac:dyDescent="0.25">
      <c r="B258982" s="76"/>
      <c r="C258982" s="75"/>
    </row>
    <row r="258983" spans="2:3" x14ac:dyDescent="0.25">
      <c r="B258983" s="76"/>
      <c r="C258983" s="75"/>
    </row>
    <row r="258984" spans="2:3" x14ac:dyDescent="0.25">
      <c r="B258984" s="76"/>
      <c r="C258984" s="75"/>
    </row>
    <row r="258985" spans="2:3" x14ac:dyDescent="0.25">
      <c r="B258985" s="76"/>
      <c r="C258985" s="75"/>
    </row>
    <row r="258986" spans="2:3" x14ac:dyDescent="0.25">
      <c r="B258986" s="76"/>
      <c r="C258986" s="75"/>
    </row>
    <row r="258987" spans="2:3" x14ac:dyDescent="0.25">
      <c r="B258987" s="76"/>
      <c r="C258987" s="75"/>
    </row>
    <row r="258988" spans="2:3" x14ac:dyDescent="0.25">
      <c r="B258988" s="76"/>
      <c r="C258988" s="75"/>
    </row>
    <row r="258989" spans="2:3" x14ac:dyDescent="0.25">
      <c r="B258989" s="76"/>
      <c r="C258989" s="75"/>
    </row>
    <row r="259099" spans="2:3" x14ac:dyDescent="0.25">
      <c r="B259099" s="76"/>
      <c r="C259099" s="75"/>
    </row>
    <row r="259100" spans="2:3" x14ac:dyDescent="0.25">
      <c r="B259100" s="76"/>
      <c r="C259100" s="75"/>
    </row>
    <row r="259101" spans="2:3" x14ac:dyDescent="0.25">
      <c r="B259101" s="76"/>
      <c r="C259101" s="75"/>
    </row>
    <row r="259102" spans="2:3" x14ac:dyDescent="0.25">
      <c r="B259102" s="76"/>
      <c r="C259102" s="75"/>
    </row>
    <row r="259103" spans="2:3" x14ac:dyDescent="0.25">
      <c r="B259103" s="76"/>
      <c r="C259103" s="75"/>
    </row>
    <row r="259104" spans="2:3" x14ac:dyDescent="0.25">
      <c r="B259104" s="76"/>
      <c r="C259104" s="75"/>
    </row>
    <row r="259105" spans="2:3" x14ac:dyDescent="0.25">
      <c r="B259105" s="76"/>
      <c r="C259105" s="75"/>
    </row>
    <row r="259106" spans="2:3" x14ac:dyDescent="0.25">
      <c r="B259106" s="76"/>
      <c r="C259106" s="75"/>
    </row>
    <row r="259107" spans="2:3" x14ac:dyDescent="0.25">
      <c r="B259107" s="76"/>
      <c r="C259107" s="75"/>
    </row>
    <row r="259108" spans="2:3" x14ac:dyDescent="0.25">
      <c r="B259108" s="76"/>
      <c r="C259108" s="75"/>
    </row>
    <row r="259109" spans="2:3" x14ac:dyDescent="0.25">
      <c r="B259109" s="76"/>
      <c r="C259109" s="75"/>
    </row>
    <row r="259110" spans="2:3" x14ac:dyDescent="0.25">
      <c r="B259110" s="76"/>
      <c r="C259110" s="75"/>
    </row>
    <row r="259111" spans="2:3" x14ac:dyDescent="0.25">
      <c r="B259111" s="76"/>
      <c r="C259111" s="75"/>
    </row>
    <row r="259221" spans="2:3" x14ac:dyDescent="0.25">
      <c r="B259221" s="76"/>
      <c r="C259221" s="75"/>
    </row>
    <row r="259222" spans="2:3" x14ac:dyDescent="0.25">
      <c r="B259222" s="76"/>
      <c r="C259222" s="75"/>
    </row>
    <row r="259223" spans="2:3" x14ac:dyDescent="0.25">
      <c r="B259223" s="76"/>
      <c r="C259223" s="75"/>
    </row>
    <row r="259224" spans="2:3" x14ac:dyDescent="0.25">
      <c r="B259224" s="76"/>
      <c r="C259224" s="75"/>
    </row>
    <row r="259225" spans="2:3" x14ac:dyDescent="0.25">
      <c r="B259225" s="76"/>
      <c r="C259225" s="75"/>
    </row>
    <row r="259226" spans="2:3" x14ac:dyDescent="0.25">
      <c r="B259226" s="76"/>
      <c r="C259226" s="75"/>
    </row>
    <row r="259227" spans="2:3" x14ac:dyDescent="0.25">
      <c r="B259227" s="76"/>
      <c r="C259227" s="75"/>
    </row>
    <row r="259228" spans="2:3" x14ac:dyDescent="0.25">
      <c r="B259228" s="76"/>
      <c r="C259228" s="75"/>
    </row>
    <row r="259229" spans="2:3" x14ac:dyDescent="0.25">
      <c r="B259229" s="76"/>
      <c r="C259229" s="75"/>
    </row>
    <row r="259230" spans="2:3" x14ac:dyDescent="0.25">
      <c r="B259230" s="76"/>
      <c r="C259230" s="75"/>
    </row>
    <row r="259231" spans="2:3" x14ac:dyDescent="0.25">
      <c r="B259231" s="76"/>
      <c r="C259231" s="75"/>
    </row>
    <row r="259232" spans="2:3" x14ac:dyDescent="0.25">
      <c r="B259232" s="76"/>
      <c r="C259232" s="75"/>
    </row>
    <row r="259233" spans="2:3" x14ac:dyDescent="0.25">
      <c r="B259233" s="76"/>
      <c r="C259233" s="75"/>
    </row>
    <row r="259343" spans="2:3" x14ac:dyDescent="0.25">
      <c r="B259343" s="76"/>
      <c r="C259343" s="75"/>
    </row>
    <row r="259344" spans="2:3" x14ac:dyDescent="0.25">
      <c r="B259344" s="76"/>
      <c r="C259344" s="75"/>
    </row>
    <row r="259345" spans="2:3" x14ac:dyDescent="0.25">
      <c r="B259345" s="76"/>
      <c r="C259345" s="75"/>
    </row>
    <row r="259346" spans="2:3" x14ac:dyDescent="0.25">
      <c r="B259346" s="76"/>
      <c r="C259346" s="75"/>
    </row>
    <row r="259347" spans="2:3" x14ac:dyDescent="0.25">
      <c r="B259347" s="76"/>
      <c r="C259347" s="75"/>
    </row>
    <row r="259348" spans="2:3" x14ac:dyDescent="0.25">
      <c r="B259348" s="76"/>
      <c r="C259348" s="75"/>
    </row>
    <row r="259349" spans="2:3" x14ac:dyDescent="0.25">
      <c r="B259349" s="76"/>
      <c r="C259349" s="75"/>
    </row>
    <row r="259350" spans="2:3" x14ac:dyDescent="0.25">
      <c r="B259350" s="76"/>
      <c r="C259350" s="75"/>
    </row>
    <row r="259351" spans="2:3" x14ac:dyDescent="0.25">
      <c r="B259351" s="76"/>
      <c r="C259351" s="75"/>
    </row>
    <row r="259352" spans="2:3" x14ac:dyDescent="0.25">
      <c r="B259352" s="76"/>
      <c r="C259352" s="75"/>
    </row>
    <row r="259353" spans="2:3" x14ac:dyDescent="0.25">
      <c r="B259353" s="76"/>
      <c r="C259353" s="75"/>
    </row>
    <row r="259354" spans="2:3" x14ac:dyDescent="0.25">
      <c r="B259354" s="76"/>
      <c r="C259354" s="75"/>
    </row>
    <row r="259355" spans="2:3" x14ac:dyDescent="0.25">
      <c r="B259355" s="76"/>
      <c r="C259355" s="75"/>
    </row>
    <row r="259465" spans="2:3" x14ac:dyDescent="0.25">
      <c r="B259465" s="76"/>
      <c r="C259465" s="75"/>
    </row>
    <row r="259466" spans="2:3" x14ac:dyDescent="0.25">
      <c r="B259466" s="76"/>
      <c r="C259466" s="75"/>
    </row>
    <row r="259467" spans="2:3" x14ac:dyDescent="0.25">
      <c r="B259467" s="76"/>
      <c r="C259467" s="75"/>
    </row>
    <row r="259468" spans="2:3" x14ac:dyDescent="0.25">
      <c r="B259468" s="76"/>
      <c r="C259468" s="75"/>
    </row>
    <row r="259469" spans="2:3" x14ac:dyDescent="0.25">
      <c r="B259469" s="76"/>
      <c r="C259469" s="75"/>
    </row>
    <row r="259470" spans="2:3" x14ac:dyDescent="0.25">
      <c r="B259470" s="76"/>
      <c r="C259470" s="75"/>
    </row>
    <row r="259471" spans="2:3" x14ac:dyDescent="0.25">
      <c r="B259471" s="76"/>
      <c r="C259471" s="75"/>
    </row>
    <row r="259472" spans="2:3" x14ac:dyDescent="0.25">
      <c r="B259472" s="76"/>
      <c r="C259472" s="75"/>
    </row>
    <row r="259473" spans="2:3" x14ac:dyDescent="0.25">
      <c r="B259473" s="76"/>
      <c r="C259473" s="75"/>
    </row>
    <row r="259474" spans="2:3" x14ac:dyDescent="0.25">
      <c r="B259474" s="76"/>
      <c r="C259474" s="75"/>
    </row>
    <row r="259475" spans="2:3" x14ac:dyDescent="0.25">
      <c r="B259475" s="76"/>
      <c r="C259475" s="75"/>
    </row>
    <row r="259476" spans="2:3" x14ac:dyDescent="0.25">
      <c r="B259476" s="76"/>
      <c r="C259476" s="75"/>
    </row>
    <row r="259477" spans="2:3" x14ac:dyDescent="0.25">
      <c r="B259477" s="76"/>
      <c r="C259477" s="75"/>
    </row>
    <row r="259587" spans="2:3" x14ac:dyDescent="0.25">
      <c r="B259587" s="76"/>
      <c r="C259587" s="75"/>
    </row>
    <row r="259588" spans="2:3" x14ac:dyDescent="0.25">
      <c r="B259588" s="76"/>
      <c r="C259588" s="75"/>
    </row>
    <row r="259589" spans="2:3" x14ac:dyDescent="0.25">
      <c r="B259589" s="76"/>
      <c r="C259589" s="75"/>
    </row>
    <row r="259590" spans="2:3" x14ac:dyDescent="0.25">
      <c r="B259590" s="76"/>
      <c r="C259590" s="75"/>
    </row>
    <row r="259591" spans="2:3" x14ac:dyDescent="0.25">
      <c r="B259591" s="76"/>
      <c r="C259591" s="75"/>
    </row>
    <row r="259592" spans="2:3" x14ac:dyDescent="0.25">
      <c r="B259592" s="76"/>
      <c r="C259592" s="75"/>
    </row>
    <row r="259593" spans="2:3" x14ac:dyDescent="0.25">
      <c r="B259593" s="76"/>
      <c r="C259593" s="75"/>
    </row>
    <row r="259594" spans="2:3" x14ac:dyDescent="0.25">
      <c r="B259594" s="76"/>
      <c r="C259594" s="75"/>
    </row>
    <row r="259595" spans="2:3" x14ac:dyDescent="0.25">
      <c r="B259595" s="76"/>
      <c r="C259595" s="75"/>
    </row>
    <row r="259596" spans="2:3" x14ac:dyDescent="0.25">
      <c r="B259596" s="76"/>
      <c r="C259596" s="75"/>
    </row>
    <row r="259597" spans="2:3" x14ac:dyDescent="0.25">
      <c r="B259597" s="76"/>
      <c r="C259597" s="75"/>
    </row>
    <row r="259598" spans="2:3" x14ac:dyDescent="0.25">
      <c r="B259598" s="76"/>
      <c r="C259598" s="75"/>
    </row>
    <row r="259599" spans="2:3" x14ac:dyDescent="0.25">
      <c r="B259599" s="76"/>
      <c r="C259599" s="75"/>
    </row>
    <row r="259709" spans="2:3" x14ac:dyDescent="0.25">
      <c r="B259709" s="76"/>
      <c r="C259709" s="75"/>
    </row>
    <row r="259710" spans="2:3" x14ac:dyDescent="0.25">
      <c r="B259710" s="76"/>
      <c r="C259710" s="75"/>
    </row>
    <row r="259711" spans="2:3" x14ac:dyDescent="0.25">
      <c r="B259711" s="76"/>
      <c r="C259711" s="75"/>
    </row>
    <row r="259712" spans="2:3" x14ac:dyDescent="0.25">
      <c r="B259712" s="76"/>
      <c r="C259712" s="75"/>
    </row>
    <row r="259713" spans="2:3" x14ac:dyDescent="0.25">
      <c r="B259713" s="76"/>
      <c r="C259713" s="75"/>
    </row>
    <row r="259714" spans="2:3" x14ac:dyDescent="0.25">
      <c r="B259714" s="76"/>
      <c r="C259714" s="75"/>
    </row>
    <row r="259715" spans="2:3" x14ac:dyDescent="0.25">
      <c r="B259715" s="76"/>
      <c r="C259715" s="75"/>
    </row>
    <row r="259716" spans="2:3" x14ac:dyDescent="0.25">
      <c r="B259716" s="76"/>
      <c r="C259716" s="75"/>
    </row>
    <row r="259717" spans="2:3" x14ac:dyDescent="0.25">
      <c r="B259717" s="76"/>
      <c r="C259717" s="75"/>
    </row>
    <row r="259718" spans="2:3" x14ac:dyDescent="0.25">
      <c r="B259718" s="76"/>
      <c r="C259718" s="75"/>
    </row>
    <row r="259719" spans="2:3" x14ac:dyDescent="0.25">
      <c r="B259719" s="76"/>
      <c r="C259719" s="75"/>
    </row>
    <row r="259720" spans="2:3" x14ac:dyDescent="0.25">
      <c r="B259720" s="76"/>
      <c r="C259720" s="75"/>
    </row>
    <row r="259721" spans="2:3" x14ac:dyDescent="0.25">
      <c r="B259721" s="76"/>
      <c r="C259721" s="75"/>
    </row>
    <row r="259831" spans="2:3" x14ac:dyDescent="0.25">
      <c r="B259831" s="76"/>
      <c r="C259831" s="75"/>
    </row>
    <row r="259832" spans="2:3" x14ac:dyDescent="0.25">
      <c r="B259832" s="76"/>
      <c r="C259832" s="75"/>
    </row>
    <row r="259833" spans="2:3" x14ac:dyDescent="0.25">
      <c r="B259833" s="76"/>
      <c r="C259833" s="75"/>
    </row>
    <row r="259834" spans="2:3" x14ac:dyDescent="0.25">
      <c r="B259834" s="76"/>
      <c r="C259834" s="75"/>
    </row>
    <row r="259835" spans="2:3" x14ac:dyDescent="0.25">
      <c r="B259835" s="76"/>
      <c r="C259835" s="75"/>
    </row>
    <row r="259836" spans="2:3" x14ac:dyDescent="0.25">
      <c r="B259836" s="76"/>
      <c r="C259836" s="75"/>
    </row>
    <row r="259837" spans="2:3" x14ac:dyDescent="0.25">
      <c r="B259837" s="76"/>
      <c r="C259837" s="75"/>
    </row>
    <row r="259838" spans="2:3" x14ac:dyDescent="0.25">
      <c r="B259838" s="76"/>
      <c r="C259838" s="75"/>
    </row>
    <row r="259839" spans="2:3" x14ac:dyDescent="0.25">
      <c r="B259839" s="76"/>
      <c r="C259839" s="75"/>
    </row>
    <row r="259840" spans="2:3" x14ac:dyDescent="0.25">
      <c r="B259840" s="76"/>
      <c r="C259840" s="75"/>
    </row>
    <row r="259841" spans="2:3" x14ac:dyDescent="0.25">
      <c r="B259841" s="76"/>
      <c r="C259841" s="75"/>
    </row>
    <row r="259842" spans="2:3" x14ac:dyDescent="0.25">
      <c r="B259842" s="76"/>
      <c r="C259842" s="75"/>
    </row>
    <row r="259843" spans="2:3" x14ac:dyDescent="0.25">
      <c r="B259843" s="76"/>
      <c r="C259843" s="75"/>
    </row>
    <row r="259953" spans="2:3" x14ac:dyDescent="0.25">
      <c r="B259953" s="76"/>
      <c r="C259953" s="75"/>
    </row>
    <row r="259954" spans="2:3" x14ac:dyDescent="0.25">
      <c r="B259954" s="76"/>
      <c r="C259954" s="75"/>
    </row>
    <row r="259955" spans="2:3" x14ac:dyDescent="0.25">
      <c r="B259955" s="76"/>
      <c r="C259955" s="75"/>
    </row>
    <row r="259956" spans="2:3" x14ac:dyDescent="0.25">
      <c r="B259956" s="76"/>
      <c r="C259956" s="75"/>
    </row>
    <row r="259957" spans="2:3" x14ac:dyDescent="0.25">
      <c r="B259957" s="76"/>
      <c r="C259957" s="75"/>
    </row>
    <row r="259958" spans="2:3" x14ac:dyDescent="0.25">
      <c r="B259958" s="76"/>
      <c r="C259958" s="75"/>
    </row>
    <row r="259959" spans="2:3" x14ac:dyDescent="0.25">
      <c r="B259959" s="76"/>
      <c r="C259959" s="75"/>
    </row>
    <row r="259960" spans="2:3" x14ac:dyDescent="0.25">
      <c r="B259960" s="76"/>
      <c r="C259960" s="75"/>
    </row>
    <row r="259961" spans="2:3" x14ac:dyDescent="0.25">
      <c r="B259961" s="76"/>
      <c r="C259961" s="75"/>
    </row>
    <row r="259962" spans="2:3" x14ac:dyDescent="0.25">
      <c r="B259962" s="76"/>
      <c r="C259962" s="75"/>
    </row>
    <row r="259963" spans="2:3" x14ac:dyDescent="0.25">
      <c r="B259963" s="76"/>
      <c r="C259963" s="75"/>
    </row>
    <row r="259964" spans="2:3" x14ac:dyDescent="0.25">
      <c r="B259964" s="76"/>
      <c r="C259964" s="75"/>
    </row>
    <row r="259965" spans="2:3" x14ac:dyDescent="0.25">
      <c r="B259965" s="76"/>
      <c r="C259965" s="75"/>
    </row>
    <row r="260075" spans="2:3" x14ac:dyDescent="0.25">
      <c r="B260075" s="76"/>
      <c r="C260075" s="75"/>
    </row>
    <row r="260076" spans="2:3" x14ac:dyDescent="0.25">
      <c r="B260076" s="76"/>
      <c r="C260076" s="75"/>
    </row>
    <row r="260077" spans="2:3" x14ac:dyDescent="0.25">
      <c r="B260077" s="76"/>
      <c r="C260077" s="75"/>
    </row>
    <row r="260078" spans="2:3" x14ac:dyDescent="0.25">
      <c r="B260078" s="76"/>
      <c r="C260078" s="75"/>
    </row>
    <row r="260079" spans="2:3" x14ac:dyDescent="0.25">
      <c r="B260079" s="76"/>
      <c r="C260079" s="75"/>
    </row>
    <row r="260080" spans="2:3" x14ac:dyDescent="0.25">
      <c r="B260080" s="76"/>
      <c r="C260080" s="75"/>
    </row>
    <row r="260081" spans="2:3" x14ac:dyDescent="0.25">
      <c r="B260081" s="76"/>
      <c r="C260081" s="75"/>
    </row>
    <row r="260082" spans="2:3" x14ac:dyDescent="0.25">
      <c r="B260082" s="76"/>
      <c r="C260082" s="75"/>
    </row>
    <row r="260083" spans="2:3" x14ac:dyDescent="0.25">
      <c r="B260083" s="76"/>
      <c r="C260083" s="75"/>
    </row>
    <row r="260084" spans="2:3" x14ac:dyDescent="0.25">
      <c r="B260084" s="76"/>
      <c r="C260084" s="75"/>
    </row>
    <row r="260085" spans="2:3" x14ac:dyDescent="0.25">
      <c r="B260085" s="76"/>
      <c r="C260085" s="75"/>
    </row>
    <row r="260086" spans="2:3" x14ac:dyDescent="0.25">
      <c r="B260086" s="76"/>
      <c r="C260086" s="75"/>
    </row>
    <row r="260087" spans="2:3" x14ac:dyDescent="0.25">
      <c r="B260087" s="76"/>
      <c r="C260087" s="75"/>
    </row>
    <row r="260197" spans="2:3" x14ac:dyDescent="0.25">
      <c r="B260197" s="76"/>
      <c r="C260197" s="75"/>
    </row>
    <row r="260198" spans="2:3" x14ac:dyDescent="0.25">
      <c r="B260198" s="76"/>
      <c r="C260198" s="75"/>
    </row>
    <row r="260199" spans="2:3" x14ac:dyDescent="0.25">
      <c r="B260199" s="76"/>
      <c r="C260199" s="75"/>
    </row>
    <row r="260200" spans="2:3" x14ac:dyDescent="0.25">
      <c r="B260200" s="76"/>
      <c r="C260200" s="75"/>
    </row>
    <row r="260201" spans="2:3" x14ac:dyDescent="0.25">
      <c r="B260201" s="76"/>
      <c r="C260201" s="75"/>
    </row>
    <row r="260202" spans="2:3" x14ac:dyDescent="0.25">
      <c r="B260202" s="76"/>
      <c r="C260202" s="75"/>
    </row>
    <row r="260203" spans="2:3" x14ac:dyDescent="0.25">
      <c r="B260203" s="76"/>
      <c r="C260203" s="75"/>
    </row>
    <row r="260204" spans="2:3" x14ac:dyDescent="0.25">
      <c r="B260204" s="76"/>
      <c r="C260204" s="75"/>
    </row>
    <row r="260205" spans="2:3" x14ac:dyDescent="0.25">
      <c r="B260205" s="76"/>
      <c r="C260205" s="75"/>
    </row>
    <row r="260206" spans="2:3" x14ac:dyDescent="0.25">
      <c r="B260206" s="76"/>
      <c r="C260206" s="75"/>
    </row>
    <row r="260207" spans="2:3" x14ac:dyDescent="0.25">
      <c r="B260207" s="76"/>
      <c r="C260207" s="75"/>
    </row>
    <row r="260208" spans="2:3" x14ac:dyDescent="0.25">
      <c r="B260208" s="76"/>
      <c r="C260208" s="75"/>
    </row>
    <row r="260209" spans="2:3" x14ac:dyDescent="0.25">
      <c r="B260209" s="76"/>
      <c r="C260209" s="75"/>
    </row>
    <row r="260319" spans="2:3" x14ac:dyDescent="0.25">
      <c r="B260319" s="76"/>
      <c r="C260319" s="75"/>
    </row>
    <row r="260320" spans="2:3" x14ac:dyDescent="0.25">
      <c r="B260320" s="76"/>
      <c r="C260320" s="75"/>
    </row>
    <row r="260321" spans="2:3" x14ac:dyDescent="0.25">
      <c r="B260321" s="76"/>
      <c r="C260321" s="75"/>
    </row>
    <row r="260322" spans="2:3" x14ac:dyDescent="0.25">
      <c r="B260322" s="76"/>
      <c r="C260322" s="75"/>
    </row>
    <row r="260323" spans="2:3" x14ac:dyDescent="0.25">
      <c r="B260323" s="76"/>
      <c r="C260323" s="75"/>
    </row>
    <row r="260324" spans="2:3" x14ac:dyDescent="0.25">
      <c r="B260324" s="76"/>
      <c r="C260324" s="75"/>
    </row>
    <row r="260325" spans="2:3" x14ac:dyDescent="0.25">
      <c r="B260325" s="76"/>
      <c r="C260325" s="75"/>
    </row>
    <row r="260326" spans="2:3" x14ac:dyDescent="0.25">
      <c r="B260326" s="76"/>
      <c r="C260326" s="75"/>
    </row>
    <row r="260327" spans="2:3" x14ac:dyDescent="0.25">
      <c r="B260327" s="76"/>
      <c r="C260327" s="75"/>
    </row>
    <row r="260328" spans="2:3" x14ac:dyDescent="0.25">
      <c r="B260328" s="76"/>
      <c r="C260328" s="75"/>
    </row>
    <row r="260329" spans="2:3" x14ac:dyDescent="0.25">
      <c r="B260329" s="76"/>
      <c r="C260329" s="75"/>
    </row>
    <row r="260330" spans="2:3" x14ac:dyDescent="0.25">
      <c r="B260330" s="76"/>
      <c r="C260330" s="75"/>
    </row>
    <row r="260331" spans="2:3" x14ac:dyDescent="0.25">
      <c r="B260331" s="76"/>
      <c r="C260331" s="75"/>
    </row>
    <row r="260441" spans="2:3" x14ac:dyDescent="0.25">
      <c r="B260441" s="76"/>
      <c r="C260441" s="75"/>
    </row>
    <row r="260442" spans="2:3" x14ac:dyDescent="0.25">
      <c r="B260442" s="76"/>
      <c r="C260442" s="75"/>
    </row>
    <row r="260443" spans="2:3" x14ac:dyDescent="0.25">
      <c r="B260443" s="76"/>
      <c r="C260443" s="75"/>
    </row>
    <row r="260444" spans="2:3" x14ac:dyDescent="0.25">
      <c r="B260444" s="76"/>
      <c r="C260444" s="75"/>
    </row>
    <row r="260445" spans="2:3" x14ac:dyDescent="0.25">
      <c r="B260445" s="76"/>
      <c r="C260445" s="75"/>
    </row>
    <row r="260446" spans="2:3" x14ac:dyDescent="0.25">
      <c r="B260446" s="76"/>
      <c r="C260446" s="75"/>
    </row>
    <row r="260447" spans="2:3" x14ac:dyDescent="0.25">
      <c r="B260447" s="76"/>
      <c r="C260447" s="75"/>
    </row>
    <row r="260448" spans="2:3" x14ac:dyDescent="0.25">
      <c r="B260448" s="76"/>
      <c r="C260448" s="75"/>
    </row>
    <row r="260449" spans="2:3" x14ac:dyDescent="0.25">
      <c r="B260449" s="76"/>
      <c r="C260449" s="75"/>
    </row>
    <row r="260450" spans="2:3" x14ac:dyDescent="0.25">
      <c r="B260450" s="76"/>
      <c r="C260450" s="75"/>
    </row>
    <row r="260451" spans="2:3" x14ac:dyDescent="0.25">
      <c r="B260451" s="76"/>
      <c r="C260451" s="75"/>
    </row>
    <row r="260452" spans="2:3" x14ac:dyDescent="0.25">
      <c r="B260452" s="76"/>
      <c r="C260452" s="75"/>
    </row>
    <row r="260453" spans="2:3" x14ac:dyDescent="0.25">
      <c r="B260453" s="76"/>
      <c r="C260453" s="75"/>
    </row>
    <row r="260563" spans="2:3" x14ac:dyDescent="0.25">
      <c r="B260563" s="76"/>
      <c r="C260563" s="75"/>
    </row>
    <row r="260564" spans="2:3" x14ac:dyDescent="0.25">
      <c r="B260564" s="76"/>
      <c r="C260564" s="75"/>
    </row>
    <row r="260565" spans="2:3" x14ac:dyDescent="0.25">
      <c r="B260565" s="76"/>
      <c r="C260565" s="75"/>
    </row>
    <row r="260566" spans="2:3" x14ac:dyDescent="0.25">
      <c r="B260566" s="76"/>
      <c r="C260566" s="75"/>
    </row>
    <row r="260567" spans="2:3" x14ac:dyDescent="0.25">
      <c r="B260567" s="76"/>
      <c r="C260567" s="75"/>
    </row>
    <row r="260568" spans="2:3" x14ac:dyDescent="0.25">
      <c r="B260568" s="76"/>
      <c r="C260568" s="75"/>
    </row>
    <row r="260569" spans="2:3" x14ac:dyDescent="0.25">
      <c r="B260569" s="76"/>
      <c r="C260569" s="75"/>
    </row>
    <row r="260570" spans="2:3" x14ac:dyDescent="0.25">
      <c r="B260570" s="76"/>
      <c r="C260570" s="75"/>
    </row>
    <row r="260571" spans="2:3" x14ac:dyDescent="0.25">
      <c r="B260571" s="76"/>
      <c r="C260571" s="75"/>
    </row>
    <row r="260572" spans="2:3" x14ac:dyDescent="0.25">
      <c r="B260572" s="76"/>
      <c r="C260572" s="75"/>
    </row>
    <row r="260573" spans="2:3" x14ac:dyDescent="0.25">
      <c r="B260573" s="76"/>
      <c r="C260573" s="75"/>
    </row>
    <row r="260574" spans="2:3" x14ac:dyDescent="0.25">
      <c r="B260574" s="76"/>
      <c r="C260574" s="75"/>
    </row>
    <row r="260575" spans="2:3" x14ac:dyDescent="0.25">
      <c r="B260575" s="76"/>
      <c r="C260575" s="75"/>
    </row>
    <row r="260685" spans="2:3" x14ac:dyDescent="0.25">
      <c r="B260685" s="76"/>
      <c r="C260685" s="75"/>
    </row>
    <row r="260686" spans="2:3" x14ac:dyDescent="0.25">
      <c r="B260686" s="76"/>
      <c r="C260686" s="75"/>
    </row>
    <row r="260687" spans="2:3" x14ac:dyDescent="0.25">
      <c r="B260687" s="76"/>
      <c r="C260687" s="75"/>
    </row>
    <row r="260688" spans="2:3" x14ac:dyDescent="0.25">
      <c r="B260688" s="76"/>
      <c r="C260688" s="75"/>
    </row>
    <row r="260689" spans="2:3" x14ac:dyDescent="0.25">
      <c r="B260689" s="76"/>
      <c r="C260689" s="75"/>
    </row>
    <row r="260690" spans="2:3" x14ac:dyDescent="0.25">
      <c r="B260690" s="76"/>
      <c r="C260690" s="75"/>
    </row>
    <row r="260691" spans="2:3" x14ac:dyDescent="0.25">
      <c r="B260691" s="76"/>
      <c r="C260691" s="75"/>
    </row>
    <row r="260692" spans="2:3" x14ac:dyDescent="0.25">
      <c r="B260692" s="76"/>
      <c r="C260692" s="75"/>
    </row>
    <row r="260693" spans="2:3" x14ac:dyDescent="0.25">
      <c r="B260693" s="76"/>
      <c r="C260693" s="75"/>
    </row>
    <row r="260694" spans="2:3" x14ac:dyDescent="0.25">
      <c r="B260694" s="76"/>
      <c r="C260694" s="75"/>
    </row>
    <row r="260695" spans="2:3" x14ac:dyDescent="0.25">
      <c r="B260695" s="76"/>
      <c r="C260695" s="75"/>
    </row>
    <row r="260696" spans="2:3" x14ac:dyDescent="0.25">
      <c r="B260696" s="76"/>
      <c r="C260696" s="75"/>
    </row>
    <row r="260697" spans="2:3" x14ac:dyDescent="0.25">
      <c r="B260697" s="76"/>
      <c r="C260697" s="75"/>
    </row>
    <row r="260807" spans="2:3" x14ac:dyDescent="0.25">
      <c r="B260807" s="76"/>
      <c r="C260807" s="75"/>
    </row>
    <row r="260808" spans="2:3" x14ac:dyDescent="0.25">
      <c r="B260808" s="76"/>
      <c r="C260808" s="75"/>
    </row>
    <row r="260809" spans="2:3" x14ac:dyDescent="0.25">
      <c r="B260809" s="76"/>
      <c r="C260809" s="75"/>
    </row>
    <row r="260810" spans="2:3" x14ac:dyDescent="0.25">
      <c r="B260810" s="76"/>
      <c r="C260810" s="75"/>
    </row>
    <row r="260811" spans="2:3" x14ac:dyDescent="0.25">
      <c r="B260811" s="76"/>
      <c r="C260811" s="75"/>
    </row>
    <row r="260812" spans="2:3" x14ac:dyDescent="0.25">
      <c r="B260812" s="76"/>
      <c r="C260812" s="75"/>
    </row>
    <row r="260813" spans="2:3" x14ac:dyDescent="0.25">
      <c r="B260813" s="76"/>
      <c r="C260813" s="75"/>
    </row>
    <row r="260814" spans="2:3" x14ac:dyDescent="0.25">
      <c r="B260814" s="76"/>
      <c r="C260814" s="75"/>
    </row>
    <row r="260815" spans="2:3" x14ac:dyDescent="0.25">
      <c r="B260815" s="76"/>
      <c r="C260815" s="75"/>
    </row>
    <row r="260816" spans="2:3" x14ac:dyDescent="0.25">
      <c r="B260816" s="76"/>
      <c r="C260816" s="75"/>
    </row>
    <row r="260817" spans="2:3" x14ac:dyDescent="0.25">
      <c r="B260817" s="76"/>
      <c r="C260817" s="75"/>
    </row>
    <row r="260818" spans="2:3" x14ac:dyDescent="0.25">
      <c r="B260818" s="76"/>
      <c r="C260818" s="75"/>
    </row>
    <row r="260819" spans="2:3" x14ac:dyDescent="0.25">
      <c r="B260819" s="76"/>
      <c r="C260819" s="75"/>
    </row>
    <row r="260929" spans="2:3" x14ac:dyDescent="0.25">
      <c r="B260929" s="76"/>
      <c r="C260929" s="75"/>
    </row>
    <row r="260930" spans="2:3" x14ac:dyDescent="0.25">
      <c r="B260930" s="76"/>
      <c r="C260930" s="75"/>
    </row>
    <row r="260931" spans="2:3" x14ac:dyDescent="0.25">
      <c r="B260931" s="76"/>
      <c r="C260931" s="75"/>
    </row>
    <row r="260932" spans="2:3" x14ac:dyDescent="0.25">
      <c r="B260932" s="76"/>
      <c r="C260932" s="75"/>
    </row>
    <row r="260933" spans="2:3" x14ac:dyDescent="0.25">
      <c r="B260933" s="76"/>
      <c r="C260933" s="75"/>
    </row>
    <row r="260934" spans="2:3" x14ac:dyDescent="0.25">
      <c r="B260934" s="76"/>
      <c r="C260934" s="75"/>
    </row>
    <row r="260935" spans="2:3" x14ac:dyDescent="0.25">
      <c r="B260935" s="76"/>
      <c r="C260935" s="75"/>
    </row>
    <row r="260936" spans="2:3" x14ac:dyDescent="0.25">
      <c r="B260936" s="76"/>
      <c r="C260936" s="75"/>
    </row>
    <row r="260937" spans="2:3" x14ac:dyDescent="0.25">
      <c r="B260937" s="76"/>
      <c r="C260937" s="75"/>
    </row>
    <row r="260938" spans="2:3" x14ac:dyDescent="0.25">
      <c r="B260938" s="76"/>
      <c r="C260938" s="75"/>
    </row>
    <row r="260939" spans="2:3" x14ac:dyDescent="0.25">
      <c r="B260939" s="76"/>
      <c r="C260939" s="75"/>
    </row>
    <row r="260940" spans="2:3" x14ac:dyDescent="0.25">
      <c r="B260940" s="76"/>
      <c r="C260940" s="75"/>
    </row>
    <row r="260941" spans="2:3" x14ac:dyDescent="0.25">
      <c r="B260941" s="76"/>
      <c r="C260941" s="75"/>
    </row>
    <row r="261051" spans="2:3" x14ac:dyDescent="0.25">
      <c r="B261051" s="76"/>
      <c r="C261051" s="75"/>
    </row>
    <row r="261052" spans="2:3" x14ac:dyDescent="0.25">
      <c r="B261052" s="76"/>
      <c r="C261052" s="75"/>
    </row>
    <row r="261053" spans="2:3" x14ac:dyDescent="0.25">
      <c r="B261053" s="76"/>
      <c r="C261053" s="75"/>
    </row>
    <row r="261054" spans="2:3" x14ac:dyDescent="0.25">
      <c r="B261054" s="76"/>
      <c r="C261054" s="75"/>
    </row>
    <row r="261055" spans="2:3" x14ac:dyDescent="0.25">
      <c r="B261055" s="76"/>
      <c r="C261055" s="75"/>
    </row>
    <row r="261056" spans="2:3" x14ac:dyDescent="0.25">
      <c r="B261056" s="76"/>
      <c r="C261056" s="75"/>
    </row>
    <row r="261057" spans="2:3" x14ac:dyDescent="0.25">
      <c r="B261057" s="76"/>
      <c r="C261057" s="75"/>
    </row>
    <row r="261058" spans="2:3" x14ac:dyDescent="0.25">
      <c r="B261058" s="76"/>
      <c r="C261058" s="75"/>
    </row>
    <row r="261059" spans="2:3" x14ac:dyDescent="0.25">
      <c r="B261059" s="76"/>
      <c r="C261059" s="75"/>
    </row>
    <row r="261060" spans="2:3" x14ac:dyDescent="0.25">
      <c r="B261060" s="76"/>
      <c r="C261060" s="75"/>
    </row>
    <row r="261061" spans="2:3" x14ac:dyDescent="0.25">
      <c r="B261061" s="76"/>
      <c r="C261061" s="75"/>
    </row>
    <row r="261062" spans="2:3" x14ac:dyDescent="0.25">
      <c r="B261062" s="76"/>
      <c r="C261062" s="75"/>
    </row>
    <row r="261063" spans="2:3" x14ac:dyDescent="0.25">
      <c r="B261063" s="76"/>
      <c r="C261063" s="75"/>
    </row>
    <row r="261173" spans="2:3" x14ac:dyDescent="0.25">
      <c r="B261173" s="76"/>
      <c r="C261173" s="75"/>
    </row>
    <row r="261174" spans="2:3" x14ac:dyDescent="0.25">
      <c r="B261174" s="76"/>
      <c r="C261174" s="75"/>
    </row>
    <row r="261175" spans="2:3" x14ac:dyDescent="0.25">
      <c r="B261175" s="76"/>
      <c r="C261175" s="75"/>
    </row>
    <row r="261176" spans="2:3" x14ac:dyDescent="0.25">
      <c r="B261176" s="76"/>
      <c r="C261176" s="75"/>
    </row>
    <row r="261177" spans="2:3" x14ac:dyDescent="0.25">
      <c r="B261177" s="76"/>
      <c r="C261177" s="75"/>
    </row>
    <row r="261178" spans="2:3" x14ac:dyDescent="0.25">
      <c r="B261178" s="76"/>
      <c r="C261178" s="75"/>
    </row>
    <row r="261179" spans="2:3" x14ac:dyDescent="0.25">
      <c r="B261179" s="76"/>
      <c r="C261179" s="75"/>
    </row>
    <row r="261180" spans="2:3" x14ac:dyDescent="0.25">
      <c r="B261180" s="76"/>
      <c r="C261180" s="75"/>
    </row>
    <row r="261181" spans="2:3" x14ac:dyDescent="0.25">
      <c r="B261181" s="76"/>
      <c r="C261181" s="75"/>
    </row>
    <row r="261182" spans="2:3" x14ac:dyDescent="0.25">
      <c r="B261182" s="76"/>
      <c r="C261182" s="75"/>
    </row>
    <row r="261183" spans="2:3" x14ac:dyDescent="0.25">
      <c r="B261183" s="76"/>
      <c r="C261183" s="75"/>
    </row>
    <row r="261184" spans="2:3" x14ac:dyDescent="0.25">
      <c r="B261184" s="76"/>
      <c r="C261184" s="75"/>
    </row>
    <row r="261185" spans="2:3" x14ac:dyDescent="0.25">
      <c r="B261185" s="76"/>
      <c r="C261185" s="75"/>
    </row>
    <row r="261295" spans="2:3" x14ac:dyDescent="0.25">
      <c r="B261295" s="76"/>
      <c r="C261295" s="75"/>
    </row>
    <row r="261296" spans="2:3" x14ac:dyDescent="0.25">
      <c r="B261296" s="76"/>
      <c r="C261296" s="75"/>
    </row>
    <row r="261297" spans="2:3" x14ac:dyDescent="0.25">
      <c r="B261297" s="76"/>
      <c r="C261297" s="75"/>
    </row>
    <row r="261298" spans="2:3" x14ac:dyDescent="0.25">
      <c r="B261298" s="76"/>
      <c r="C261298" s="75"/>
    </row>
    <row r="261299" spans="2:3" x14ac:dyDescent="0.25">
      <c r="B261299" s="76"/>
      <c r="C261299" s="75"/>
    </row>
    <row r="261300" spans="2:3" x14ac:dyDescent="0.25">
      <c r="B261300" s="76"/>
      <c r="C261300" s="75"/>
    </row>
    <row r="261301" spans="2:3" x14ac:dyDescent="0.25">
      <c r="B261301" s="76"/>
      <c r="C261301" s="75"/>
    </row>
    <row r="261302" spans="2:3" x14ac:dyDescent="0.25">
      <c r="B261302" s="76"/>
      <c r="C261302" s="75"/>
    </row>
    <row r="261303" spans="2:3" x14ac:dyDescent="0.25">
      <c r="B261303" s="76"/>
      <c r="C261303" s="75"/>
    </row>
    <row r="261304" spans="2:3" x14ac:dyDescent="0.25">
      <c r="B261304" s="76"/>
      <c r="C261304" s="75"/>
    </row>
    <row r="261305" spans="2:3" x14ac:dyDescent="0.25">
      <c r="B261305" s="76"/>
      <c r="C261305" s="75"/>
    </row>
    <row r="261306" spans="2:3" x14ac:dyDescent="0.25">
      <c r="B261306" s="76"/>
      <c r="C261306" s="75"/>
    </row>
    <row r="261307" spans="2:3" x14ac:dyDescent="0.25">
      <c r="B261307" s="76"/>
      <c r="C261307" s="75"/>
    </row>
    <row r="261417" spans="2:3" x14ac:dyDescent="0.25">
      <c r="B261417" s="76"/>
      <c r="C261417" s="75"/>
    </row>
    <row r="261418" spans="2:3" x14ac:dyDescent="0.25">
      <c r="B261418" s="76"/>
      <c r="C261418" s="75"/>
    </row>
    <row r="261419" spans="2:3" x14ac:dyDescent="0.25">
      <c r="B261419" s="76"/>
      <c r="C261419" s="75"/>
    </row>
    <row r="261420" spans="2:3" x14ac:dyDescent="0.25">
      <c r="B261420" s="76"/>
      <c r="C261420" s="75"/>
    </row>
    <row r="261421" spans="2:3" x14ac:dyDescent="0.25">
      <c r="B261421" s="76"/>
      <c r="C261421" s="75"/>
    </row>
    <row r="261422" spans="2:3" x14ac:dyDescent="0.25">
      <c r="B261422" s="76"/>
      <c r="C261422" s="75"/>
    </row>
    <row r="261423" spans="2:3" x14ac:dyDescent="0.25">
      <c r="B261423" s="76"/>
      <c r="C261423" s="75"/>
    </row>
    <row r="261424" spans="2:3" x14ac:dyDescent="0.25">
      <c r="B261424" s="76"/>
      <c r="C261424" s="75"/>
    </row>
    <row r="261425" spans="2:3" x14ac:dyDescent="0.25">
      <c r="B261425" s="76"/>
      <c r="C261425" s="75"/>
    </row>
    <row r="261426" spans="2:3" x14ac:dyDescent="0.25">
      <c r="B261426" s="76"/>
      <c r="C261426" s="75"/>
    </row>
    <row r="261427" spans="2:3" x14ac:dyDescent="0.25">
      <c r="B261427" s="76"/>
      <c r="C261427" s="75"/>
    </row>
    <row r="261428" spans="2:3" x14ac:dyDescent="0.25">
      <c r="B261428" s="76"/>
      <c r="C261428" s="75"/>
    </row>
    <row r="261429" spans="2:3" x14ac:dyDescent="0.25">
      <c r="B261429" s="76"/>
      <c r="C261429" s="75"/>
    </row>
    <row r="261539" spans="2:3" x14ac:dyDescent="0.25">
      <c r="B261539" s="76"/>
      <c r="C261539" s="75"/>
    </row>
    <row r="261540" spans="2:3" x14ac:dyDescent="0.25">
      <c r="B261540" s="76"/>
      <c r="C261540" s="75"/>
    </row>
    <row r="261541" spans="2:3" x14ac:dyDescent="0.25">
      <c r="B261541" s="76"/>
      <c r="C261541" s="75"/>
    </row>
    <row r="261542" spans="2:3" x14ac:dyDescent="0.25">
      <c r="B261542" s="76"/>
      <c r="C261542" s="75"/>
    </row>
    <row r="261543" spans="2:3" x14ac:dyDescent="0.25">
      <c r="B261543" s="76"/>
      <c r="C261543" s="75"/>
    </row>
    <row r="261544" spans="2:3" x14ac:dyDescent="0.25">
      <c r="B261544" s="76"/>
      <c r="C261544" s="75"/>
    </row>
    <row r="261545" spans="2:3" x14ac:dyDescent="0.25">
      <c r="B261545" s="76"/>
      <c r="C261545" s="75"/>
    </row>
    <row r="261546" spans="2:3" x14ac:dyDescent="0.25">
      <c r="B261546" s="76"/>
      <c r="C261546" s="75"/>
    </row>
    <row r="261547" spans="2:3" x14ac:dyDescent="0.25">
      <c r="B261547" s="76"/>
      <c r="C261547" s="75"/>
    </row>
    <row r="261548" spans="2:3" x14ac:dyDescent="0.25">
      <c r="B261548" s="76"/>
      <c r="C261548" s="75"/>
    </row>
    <row r="261549" spans="2:3" x14ac:dyDescent="0.25">
      <c r="B261549" s="76"/>
      <c r="C261549" s="75"/>
    </row>
    <row r="261550" spans="2:3" x14ac:dyDescent="0.25">
      <c r="B261550" s="76"/>
      <c r="C261550" s="75"/>
    </row>
    <row r="261551" spans="2:3" x14ac:dyDescent="0.25">
      <c r="B261551" s="76"/>
      <c r="C261551" s="75"/>
    </row>
    <row r="261661" spans="2:3" x14ac:dyDescent="0.25">
      <c r="B261661" s="76"/>
      <c r="C261661" s="75"/>
    </row>
    <row r="261662" spans="2:3" x14ac:dyDescent="0.25">
      <c r="B261662" s="76"/>
      <c r="C261662" s="75"/>
    </row>
    <row r="261663" spans="2:3" x14ac:dyDescent="0.25">
      <c r="B261663" s="76"/>
      <c r="C261663" s="75"/>
    </row>
    <row r="261664" spans="2:3" x14ac:dyDescent="0.25">
      <c r="B261664" s="76"/>
      <c r="C261664" s="75"/>
    </row>
    <row r="261665" spans="2:3" x14ac:dyDescent="0.25">
      <c r="B261665" s="76"/>
      <c r="C261665" s="75"/>
    </row>
    <row r="261666" spans="2:3" x14ac:dyDescent="0.25">
      <c r="B261666" s="76"/>
      <c r="C261666" s="75"/>
    </row>
    <row r="261667" spans="2:3" x14ac:dyDescent="0.25">
      <c r="B261667" s="76"/>
      <c r="C261667" s="75"/>
    </row>
    <row r="261668" spans="2:3" x14ac:dyDescent="0.25">
      <c r="B261668" s="76"/>
      <c r="C261668" s="75"/>
    </row>
    <row r="261669" spans="2:3" x14ac:dyDescent="0.25">
      <c r="B261669" s="76"/>
      <c r="C261669" s="75"/>
    </row>
    <row r="261670" spans="2:3" x14ac:dyDescent="0.25">
      <c r="B261670" s="76"/>
      <c r="C261670" s="75"/>
    </row>
    <row r="261671" spans="2:3" x14ac:dyDescent="0.25">
      <c r="B261671" s="76"/>
      <c r="C261671" s="75"/>
    </row>
    <row r="261672" spans="2:3" x14ac:dyDescent="0.25">
      <c r="B261672" s="76"/>
      <c r="C261672" s="75"/>
    </row>
    <row r="261673" spans="2:3" x14ac:dyDescent="0.25">
      <c r="B261673" s="76"/>
      <c r="C261673" s="75"/>
    </row>
    <row r="261783" spans="2:3" x14ac:dyDescent="0.25">
      <c r="B261783" s="76"/>
      <c r="C261783" s="75"/>
    </row>
    <row r="261784" spans="2:3" x14ac:dyDescent="0.25">
      <c r="B261784" s="76"/>
      <c r="C261784" s="75"/>
    </row>
    <row r="261785" spans="2:3" x14ac:dyDescent="0.25">
      <c r="B261785" s="76"/>
      <c r="C261785" s="75"/>
    </row>
    <row r="261786" spans="2:3" x14ac:dyDescent="0.25">
      <c r="B261786" s="76"/>
      <c r="C261786" s="75"/>
    </row>
    <row r="261787" spans="2:3" x14ac:dyDescent="0.25">
      <c r="B261787" s="76"/>
      <c r="C261787" s="75"/>
    </row>
    <row r="261788" spans="2:3" x14ac:dyDescent="0.25">
      <c r="B261788" s="76"/>
      <c r="C261788" s="75"/>
    </row>
    <row r="261789" spans="2:3" x14ac:dyDescent="0.25">
      <c r="B261789" s="76"/>
      <c r="C261789" s="75"/>
    </row>
    <row r="261790" spans="2:3" x14ac:dyDescent="0.25">
      <c r="B261790" s="76"/>
      <c r="C261790" s="75"/>
    </row>
    <row r="261791" spans="2:3" x14ac:dyDescent="0.25">
      <c r="B261791" s="76"/>
      <c r="C261791" s="75"/>
    </row>
    <row r="261792" spans="2:3" x14ac:dyDescent="0.25">
      <c r="B261792" s="76"/>
      <c r="C261792" s="75"/>
    </row>
    <row r="261793" spans="2:3" x14ac:dyDescent="0.25">
      <c r="B261793" s="76"/>
      <c r="C261793" s="75"/>
    </row>
    <row r="261794" spans="2:3" x14ac:dyDescent="0.25">
      <c r="B261794" s="76"/>
      <c r="C261794" s="75"/>
    </row>
    <row r="261795" spans="2:3" x14ac:dyDescent="0.25">
      <c r="B261795" s="76"/>
      <c r="C261795" s="75"/>
    </row>
    <row r="261905" spans="2:3" x14ac:dyDescent="0.25">
      <c r="B261905" s="76"/>
      <c r="C261905" s="75"/>
    </row>
    <row r="261906" spans="2:3" x14ac:dyDescent="0.25">
      <c r="B261906" s="76"/>
      <c r="C261906" s="75"/>
    </row>
    <row r="261907" spans="2:3" x14ac:dyDescent="0.25">
      <c r="B261907" s="76"/>
      <c r="C261907" s="75"/>
    </row>
    <row r="261908" spans="2:3" x14ac:dyDescent="0.25">
      <c r="B261908" s="76"/>
      <c r="C261908" s="75"/>
    </row>
    <row r="261909" spans="2:3" x14ac:dyDescent="0.25">
      <c r="B261909" s="76"/>
      <c r="C261909" s="75"/>
    </row>
    <row r="261910" spans="2:3" x14ac:dyDescent="0.25">
      <c r="B261910" s="76"/>
      <c r="C261910" s="75"/>
    </row>
    <row r="261911" spans="2:3" x14ac:dyDescent="0.25">
      <c r="B261911" s="76"/>
      <c r="C261911" s="75"/>
    </row>
    <row r="261912" spans="2:3" x14ac:dyDescent="0.25">
      <c r="B261912" s="76"/>
      <c r="C261912" s="75"/>
    </row>
    <row r="261913" spans="2:3" x14ac:dyDescent="0.25">
      <c r="B261913" s="76"/>
      <c r="C261913" s="75"/>
    </row>
    <row r="261914" spans="2:3" x14ac:dyDescent="0.25">
      <c r="B261914" s="76"/>
      <c r="C261914" s="75"/>
    </row>
    <row r="261915" spans="2:3" x14ac:dyDescent="0.25">
      <c r="B261915" s="76"/>
      <c r="C261915" s="75"/>
    </row>
    <row r="261916" spans="2:3" x14ac:dyDescent="0.25">
      <c r="B261916" s="76"/>
      <c r="C261916" s="75"/>
    </row>
    <row r="261917" spans="2:3" x14ac:dyDescent="0.25">
      <c r="B261917" s="76"/>
      <c r="C261917" s="75"/>
    </row>
    <row r="262027" spans="2:3" x14ac:dyDescent="0.25">
      <c r="B262027" s="76"/>
      <c r="C262027" s="75"/>
    </row>
    <row r="262028" spans="2:3" x14ac:dyDescent="0.25">
      <c r="B262028" s="76"/>
      <c r="C262028" s="75"/>
    </row>
    <row r="262029" spans="2:3" x14ac:dyDescent="0.25">
      <c r="B262029" s="76"/>
      <c r="C262029" s="75"/>
    </row>
    <row r="262030" spans="2:3" x14ac:dyDescent="0.25">
      <c r="B262030" s="76"/>
      <c r="C262030" s="75"/>
    </row>
    <row r="262031" spans="2:3" x14ac:dyDescent="0.25">
      <c r="B262031" s="76"/>
      <c r="C262031" s="75"/>
    </row>
    <row r="262032" spans="2:3" x14ac:dyDescent="0.25">
      <c r="B262032" s="76"/>
      <c r="C262032" s="75"/>
    </row>
    <row r="262033" spans="2:3" x14ac:dyDescent="0.25">
      <c r="B262033" s="76"/>
      <c r="C262033" s="75"/>
    </row>
    <row r="262034" spans="2:3" x14ac:dyDescent="0.25">
      <c r="B262034" s="76"/>
      <c r="C262034" s="75"/>
    </row>
    <row r="262035" spans="2:3" x14ac:dyDescent="0.25">
      <c r="B262035" s="76"/>
      <c r="C262035" s="75"/>
    </row>
    <row r="262036" spans="2:3" x14ac:dyDescent="0.25">
      <c r="B262036" s="76"/>
      <c r="C262036" s="75"/>
    </row>
    <row r="262037" spans="2:3" x14ac:dyDescent="0.25">
      <c r="B262037" s="76"/>
      <c r="C262037" s="75"/>
    </row>
    <row r="262038" spans="2:3" x14ac:dyDescent="0.25">
      <c r="B262038" s="76"/>
      <c r="C262038" s="75"/>
    </row>
    <row r="262039" spans="2:3" x14ac:dyDescent="0.25">
      <c r="B262039" s="76"/>
      <c r="C262039" s="75"/>
    </row>
    <row r="262149" spans="2:3" x14ac:dyDescent="0.25">
      <c r="B262149" s="76"/>
      <c r="C262149" s="75"/>
    </row>
    <row r="262150" spans="2:3" x14ac:dyDescent="0.25">
      <c r="B262150" s="76"/>
      <c r="C262150" s="75"/>
    </row>
    <row r="262151" spans="2:3" x14ac:dyDescent="0.25">
      <c r="B262151" s="76"/>
      <c r="C262151" s="75"/>
    </row>
    <row r="262152" spans="2:3" x14ac:dyDescent="0.25">
      <c r="B262152" s="76"/>
      <c r="C262152" s="75"/>
    </row>
    <row r="262153" spans="2:3" x14ac:dyDescent="0.25">
      <c r="B262153" s="76"/>
      <c r="C262153" s="75"/>
    </row>
    <row r="262154" spans="2:3" x14ac:dyDescent="0.25">
      <c r="B262154" s="76"/>
      <c r="C262154" s="75"/>
    </row>
    <row r="262155" spans="2:3" x14ac:dyDescent="0.25">
      <c r="B262155" s="76"/>
      <c r="C262155" s="75"/>
    </row>
    <row r="262156" spans="2:3" x14ac:dyDescent="0.25">
      <c r="B262156" s="76"/>
      <c r="C262156" s="75"/>
    </row>
    <row r="262157" spans="2:3" x14ac:dyDescent="0.25">
      <c r="B262157" s="76"/>
      <c r="C262157" s="75"/>
    </row>
    <row r="262158" spans="2:3" x14ac:dyDescent="0.25">
      <c r="B262158" s="76"/>
      <c r="C262158" s="75"/>
    </row>
    <row r="262159" spans="2:3" x14ac:dyDescent="0.25">
      <c r="B262159" s="76"/>
      <c r="C262159" s="75"/>
    </row>
    <row r="262160" spans="2:3" x14ac:dyDescent="0.25">
      <c r="B262160" s="76"/>
      <c r="C262160" s="75"/>
    </row>
    <row r="262161" spans="2:3" x14ac:dyDescent="0.25">
      <c r="B262161" s="76"/>
      <c r="C262161" s="75"/>
    </row>
    <row r="262271" spans="2:3" x14ac:dyDescent="0.25">
      <c r="B262271" s="76"/>
      <c r="C262271" s="75"/>
    </row>
    <row r="262272" spans="2:3" x14ac:dyDescent="0.25">
      <c r="B262272" s="76"/>
      <c r="C262272" s="75"/>
    </row>
    <row r="262273" spans="2:3" x14ac:dyDescent="0.25">
      <c r="B262273" s="76"/>
      <c r="C262273" s="75"/>
    </row>
    <row r="262274" spans="2:3" x14ac:dyDescent="0.25">
      <c r="B262274" s="76"/>
      <c r="C262274" s="75"/>
    </row>
    <row r="262275" spans="2:3" x14ac:dyDescent="0.25">
      <c r="B262275" s="76"/>
      <c r="C262275" s="75"/>
    </row>
    <row r="262276" spans="2:3" x14ac:dyDescent="0.25">
      <c r="B262276" s="76"/>
      <c r="C262276" s="75"/>
    </row>
    <row r="262277" spans="2:3" x14ac:dyDescent="0.25">
      <c r="B262277" s="76"/>
      <c r="C262277" s="75"/>
    </row>
    <row r="262278" spans="2:3" x14ac:dyDescent="0.25">
      <c r="B262278" s="76"/>
      <c r="C262278" s="75"/>
    </row>
    <row r="262279" spans="2:3" x14ac:dyDescent="0.25">
      <c r="B262279" s="76"/>
      <c r="C262279" s="75"/>
    </row>
    <row r="262280" spans="2:3" x14ac:dyDescent="0.25">
      <c r="B262280" s="76"/>
      <c r="C262280" s="75"/>
    </row>
    <row r="262281" spans="2:3" x14ac:dyDescent="0.25">
      <c r="B262281" s="76"/>
      <c r="C262281" s="75"/>
    </row>
    <row r="262282" spans="2:3" x14ac:dyDescent="0.25">
      <c r="B262282" s="76"/>
      <c r="C262282" s="75"/>
    </row>
    <row r="262283" spans="2:3" x14ac:dyDescent="0.25">
      <c r="B262283" s="76"/>
      <c r="C262283" s="75"/>
    </row>
    <row r="262393" spans="2:3" x14ac:dyDescent="0.25">
      <c r="B262393" s="76"/>
      <c r="C262393" s="75"/>
    </row>
    <row r="262394" spans="2:3" x14ac:dyDescent="0.25">
      <c r="B262394" s="76"/>
      <c r="C262394" s="75"/>
    </row>
    <row r="262395" spans="2:3" x14ac:dyDescent="0.25">
      <c r="B262395" s="76"/>
      <c r="C262395" s="75"/>
    </row>
    <row r="262396" spans="2:3" x14ac:dyDescent="0.25">
      <c r="B262396" s="76"/>
      <c r="C262396" s="75"/>
    </row>
    <row r="262397" spans="2:3" x14ac:dyDescent="0.25">
      <c r="B262397" s="76"/>
      <c r="C262397" s="75"/>
    </row>
    <row r="262398" spans="2:3" x14ac:dyDescent="0.25">
      <c r="B262398" s="76"/>
      <c r="C262398" s="75"/>
    </row>
    <row r="262399" spans="2:3" x14ac:dyDescent="0.25">
      <c r="B262399" s="76"/>
      <c r="C262399" s="75"/>
    </row>
    <row r="262400" spans="2:3" x14ac:dyDescent="0.25">
      <c r="B262400" s="76"/>
      <c r="C262400" s="75"/>
    </row>
    <row r="262401" spans="2:3" x14ac:dyDescent="0.25">
      <c r="B262401" s="76"/>
      <c r="C262401" s="75"/>
    </row>
    <row r="262402" spans="2:3" x14ac:dyDescent="0.25">
      <c r="B262402" s="76"/>
      <c r="C262402" s="75"/>
    </row>
    <row r="262403" spans="2:3" x14ac:dyDescent="0.25">
      <c r="B262403" s="76"/>
      <c r="C262403" s="75"/>
    </row>
    <row r="262404" spans="2:3" x14ac:dyDescent="0.25">
      <c r="B262404" s="76"/>
      <c r="C262404" s="75"/>
    </row>
    <row r="262405" spans="2:3" x14ac:dyDescent="0.25">
      <c r="B262405" s="76"/>
      <c r="C262405" s="75"/>
    </row>
    <row r="262515" spans="2:3" x14ac:dyDescent="0.25">
      <c r="B262515" s="76"/>
      <c r="C262515" s="75"/>
    </row>
    <row r="262516" spans="2:3" x14ac:dyDescent="0.25">
      <c r="B262516" s="76"/>
      <c r="C262516" s="75"/>
    </row>
    <row r="262517" spans="2:3" x14ac:dyDescent="0.25">
      <c r="B262517" s="76"/>
      <c r="C262517" s="75"/>
    </row>
    <row r="262518" spans="2:3" x14ac:dyDescent="0.25">
      <c r="B262518" s="76"/>
      <c r="C262518" s="75"/>
    </row>
    <row r="262519" spans="2:3" x14ac:dyDescent="0.25">
      <c r="B262519" s="76"/>
      <c r="C262519" s="75"/>
    </row>
    <row r="262520" spans="2:3" x14ac:dyDescent="0.25">
      <c r="B262520" s="76"/>
      <c r="C262520" s="75"/>
    </row>
    <row r="262521" spans="2:3" x14ac:dyDescent="0.25">
      <c r="B262521" s="76"/>
      <c r="C262521" s="75"/>
    </row>
    <row r="262522" spans="2:3" x14ac:dyDescent="0.25">
      <c r="B262522" s="76"/>
      <c r="C262522" s="75"/>
    </row>
    <row r="262523" spans="2:3" x14ac:dyDescent="0.25">
      <c r="B262523" s="76"/>
      <c r="C262523" s="75"/>
    </row>
    <row r="262524" spans="2:3" x14ac:dyDescent="0.25">
      <c r="B262524" s="76"/>
      <c r="C262524" s="75"/>
    </row>
    <row r="262525" spans="2:3" x14ac:dyDescent="0.25">
      <c r="B262525" s="76"/>
      <c r="C262525" s="75"/>
    </row>
    <row r="262526" spans="2:3" x14ac:dyDescent="0.25">
      <c r="B262526" s="76"/>
      <c r="C262526" s="75"/>
    </row>
    <row r="262527" spans="2:3" x14ac:dyDescent="0.25">
      <c r="B262527" s="76"/>
      <c r="C262527" s="75"/>
    </row>
    <row r="262637" spans="2:3" x14ac:dyDescent="0.25">
      <c r="B262637" s="76"/>
      <c r="C262637" s="75"/>
    </row>
    <row r="262638" spans="2:3" x14ac:dyDescent="0.25">
      <c r="B262638" s="76"/>
      <c r="C262638" s="75"/>
    </row>
    <row r="262639" spans="2:3" x14ac:dyDescent="0.25">
      <c r="B262639" s="76"/>
      <c r="C262639" s="75"/>
    </row>
    <row r="262640" spans="2:3" x14ac:dyDescent="0.25">
      <c r="B262640" s="76"/>
      <c r="C262640" s="75"/>
    </row>
    <row r="262641" spans="2:3" x14ac:dyDescent="0.25">
      <c r="B262641" s="76"/>
      <c r="C262641" s="75"/>
    </row>
    <row r="262642" spans="2:3" x14ac:dyDescent="0.25">
      <c r="B262642" s="76"/>
      <c r="C262642" s="75"/>
    </row>
    <row r="262643" spans="2:3" x14ac:dyDescent="0.25">
      <c r="B262643" s="76"/>
      <c r="C262643" s="75"/>
    </row>
    <row r="262644" spans="2:3" x14ac:dyDescent="0.25">
      <c r="B262644" s="76"/>
      <c r="C262644" s="75"/>
    </row>
    <row r="262645" spans="2:3" x14ac:dyDescent="0.25">
      <c r="B262645" s="76"/>
      <c r="C262645" s="75"/>
    </row>
    <row r="262646" spans="2:3" x14ac:dyDescent="0.25">
      <c r="B262646" s="76"/>
      <c r="C262646" s="75"/>
    </row>
    <row r="262647" spans="2:3" x14ac:dyDescent="0.25">
      <c r="B262647" s="76"/>
      <c r="C262647" s="75"/>
    </row>
    <row r="262648" spans="2:3" x14ac:dyDescent="0.25">
      <c r="B262648" s="76"/>
      <c r="C262648" s="75"/>
    </row>
    <row r="262649" spans="2:3" x14ac:dyDescent="0.25">
      <c r="B262649" s="76"/>
      <c r="C262649" s="75"/>
    </row>
    <row r="262759" spans="2:3" x14ac:dyDescent="0.25">
      <c r="B262759" s="76"/>
      <c r="C262759" s="75"/>
    </row>
    <row r="262760" spans="2:3" x14ac:dyDescent="0.25">
      <c r="B262760" s="76"/>
      <c r="C262760" s="75"/>
    </row>
    <row r="262761" spans="2:3" x14ac:dyDescent="0.25">
      <c r="B262761" s="76"/>
      <c r="C262761" s="75"/>
    </row>
    <row r="262762" spans="2:3" x14ac:dyDescent="0.25">
      <c r="B262762" s="76"/>
      <c r="C262762" s="75"/>
    </row>
    <row r="262763" spans="2:3" x14ac:dyDescent="0.25">
      <c r="B262763" s="76"/>
      <c r="C262763" s="75"/>
    </row>
    <row r="262764" spans="2:3" x14ac:dyDescent="0.25">
      <c r="B262764" s="76"/>
      <c r="C262764" s="75"/>
    </row>
    <row r="262765" spans="2:3" x14ac:dyDescent="0.25">
      <c r="B262765" s="76"/>
      <c r="C262765" s="75"/>
    </row>
    <row r="262766" spans="2:3" x14ac:dyDescent="0.25">
      <c r="B262766" s="76"/>
      <c r="C262766" s="75"/>
    </row>
    <row r="262767" spans="2:3" x14ac:dyDescent="0.25">
      <c r="B262767" s="76"/>
      <c r="C262767" s="75"/>
    </row>
    <row r="262768" spans="2:3" x14ac:dyDescent="0.25">
      <c r="B262768" s="76"/>
      <c r="C262768" s="75"/>
    </row>
    <row r="262769" spans="2:3" x14ac:dyDescent="0.25">
      <c r="B262769" s="76"/>
      <c r="C262769" s="75"/>
    </row>
    <row r="262770" spans="2:3" x14ac:dyDescent="0.25">
      <c r="B262770" s="76"/>
      <c r="C262770" s="75"/>
    </row>
    <row r="262771" spans="2:3" x14ac:dyDescent="0.25">
      <c r="B262771" s="76"/>
      <c r="C262771" s="75"/>
    </row>
    <row r="262881" spans="2:3" x14ac:dyDescent="0.25">
      <c r="B262881" s="76"/>
      <c r="C262881" s="75"/>
    </row>
    <row r="262882" spans="2:3" x14ac:dyDescent="0.25">
      <c r="B262882" s="76"/>
      <c r="C262882" s="75"/>
    </row>
    <row r="262883" spans="2:3" x14ac:dyDescent="0.25">
      <c r="B262883" s="76"/>
      <c r="C262883" s="75"/>
    </row>
    <row r="262884" spans="2:3" x14ac:dyDescent="0.25">
      <c r="B262884" s="76"/>
      <c r="C262884" s="75"/>
    </row>
    <row r="262885" spans="2:3" x14ac:dyDescent="0.25">
      <c r="B262885" s="76"/>
      <c r="C262885" s="75"/>
    </row>
    <row r="262886" spans="2:3" x14ac:dyDescent="0.25">
      <c r="B262886" s="76"/>
      <c r="C262886" s="75"/>
    </row>
    <row r="262887" spans="2:3" x14ac:dyDescent="0.25">
      <c r="B262887" s="76"/>
      <c r="C262887" s="75"/>
    </row>
    <row r="262888" spans="2:3" x14ac:dyDescent="0.25">
      <c r="B262888" s="76"/>
      <c r="C262888" s="75"/>
    </row>
    <row r="262889" spans="2:3" x14ac:dyDescent="0.25">
      <c r="B262889" s="76"/>
      <c r="C262889" s="75"/>
    </row>
    <row r="262890" spans="2:3" x14ac:dyDescent="0.25">
      <c r="B262890" s="76"/>
      <c r="C262890" s="75"/>
    </row>
    <row r="262891" spans="2:3" x14ac:dyDescent="0.25">
      <c r="B262891" s="76"/>
      <c r="C262891" s="75"/>
    </row>
    <row r="262892" spans="2:3" x14ac:dyDescent="0.25">
      <c r="B262892" s="76"/>
      <c r="C262892" s="75"/>
    </row>
    <row r="262893" spans="2:3" x14ac:dyDescent="0.25">
      <c r="B262893" s="76"/>
      <c r="C262893" s="75"/>
    </row>
    <row r="263003" spans="2:3" x14ac:dyDescent="0.25">
      <c r="B263003" s="76"/>
      <c r="C263003" s="75"/>
    </row>
    <row r="263004" spans="2:3" x14ac:dyDescent="0.25">
      <c r="B263004" s="76"/>
      <c r="C263004" s="75"/>
    </row>
    <row r="263005" spans="2:3" x14ac:dyDescent="0.25">
      <c r="B263005" s="76"/>
      <c r="C263005" s="75"/>
    </row>
    <row r="263006" spans="2:3" x14ac:dyDescent="0.25">
      <c r="B263006" s="76"/>
      <c r="C263006" s="75"/>
    </row>
    <row r="263007" spans="2:3" x14ac:dyDescent="0.25">
      <c r="B263007" s="76"/>
      <c r="C263007" s="75"/>
    </row>
    <row r="263008" spans="2:3" x14ac:dyDescent="0.25">
      <c r="B263008" s="76"/>
      <c r="C263008" s="75"/>
    </row>
    <row r="263009" spans="2:3" x14ac:dyDescent="0.25">
      <c r="B263009" s="76"/>
      <c r="C263009" s="75"/>
    </row>
    <row r="263010" spans="2:3" x14ac:dyDescent="0.25">
      <c r="B263010" s="76"/>
      <c r="C263010" s="75"/>
    </row>
    <row r="263011" spans="2:3" x14ac:dyDescent="0.25">
      <c r="B263011" s="76"/>
      <c r="C263011" s="75"/>
    </row>
    <row r="263012" spans="2:3" x14ac:dyDescent="0.25">
      <c r="B263012" s="76"/>
      <c r="C263012" s="75"/>
    </row>
    <row r="263013" spans="2:3" x14ac:dyDescent="0.25">
      <c r="B263013" s="76"/>
      <c r="C263013" s="75"/>
    </row>
    <row r="263014" spans="2:3" x14ac:dyDescent="0.25">
      <c r="B263014" s="76"/>
      <c r="C263014" s="75"/>
    </row>
    <row r="263015" spans="2:3" x14ac:dyDescent="0.25">
      <c r="B263015" s="76"/>
      <c r="C263015" s="75"/>
    </row>
    <row r="263125" spans="2:3" x14ac:dyDescent="0.25">
      <c r="B263125" s="76"/>
      <c r="C263125" s="75"/>
    </row>
    <row r="263126" spans="2:3" x14ac:dyDescent="0.25">
      <c r="B263126" s="76"/>
      <c r="C263126" s="75"/>
    </row>
    <row r="263127" spans="2:3" x14ac:dyDescent="0.25">
      <c r="B263127" s="76"/>
      <c r="C263127" s="75"/>
    </row>
    <row r="263128" spans="2:3" x14ac:dyDescent="0.25">
      <c r="B263128" s="76"/>
      <c r="C263128" s="75"/>
    </row>
    <row r="263129" spans="2:3" x14ac:dyDescent="0.25">
      <c r="B263129" s="76"/>
      <c r="C263129" s="75"/>
    </row>
    <row r="263130" spans="2:3" x14ac:dyDescent="0.25">
      <c r="B263130" s="76"/>
      <c r="C263130" s="75"/>
    </row>
    <row r="263131" spans="2:3" x14ac:dyDescent="0.25">
      <c r="B263131" s="76"/>
      <c r="C263131" s="75"/>
    </row>
    <row r="263132" spans="2:3" x14ac:dyDescent="0.25">
      <c r="B263132" s="76"/>
      <c r="C263132" s="75"/>
    </row>
    <row r="263133" spans="2:3" x14ac:dyDescent="0.25">
      <c r="B263133" s="76"/>
      <c r="C263133" s="75"/>
    </row>
    <row r="263134" spans="2:3" x14ac:dyDescent="0.25">
      <c r="B263134" s="76"/>
      <c r="C263134" s="75"/>
    </row>
    <row r="263135" spans="2:3" x14ac:dyDescent="0.25">
      <c r="B263135" s="76"/>
      <c r="C263135" s="75"/>
    </row>
    <row r="263136" spans="2:3" x14ac:dyDescent="0.25">
      <c r="B263136" s="76"/>
      <c r="C263136" s="75"/>
    </row>
    <row r="263137" spans="2:3" x14ac:dyDescent="0.25">
      <c r="B263137" s="76"/>
      <c r="C263137" s="75"/>
    </row>
    <row r="263247" spans="2:3" x14ac:dyDescent="0.25">
      <c r="B263247" s="76"/>
      <c r="C263247" s="75"/>
    </row>
    <row r="263248" spans="2:3" x14ac:dyDescent="0.25">
      <c r="B263248" s="76"/>
      <c r="C263248" s="75"/>
    </row>
    <row r="263249" spans="2:3" x14ac:dyDescent="0.25">
      <c r="B263249" s="76"/>
      <c r="C263249" s="75"/>
    </row>
    <row r="263250" spans="2:3" x14ac:dyDescent="0.25">
      <c r="B263250" s="76"/>
      <c r="C263250" s="75"/>
    </row>
    <row r="263251" spans="2:3" x14ac:dyDescent="0.25">
      <c r="B263251" s="76"/>
      <c r="C263251" s="75"/>
    </row>
    <row r="263252" spans="2:3" x14ac:dyDescent="0.25">
      <c r="B263252" s="76"/>
      <c r="C263252" s="75"/>
    </row>
    <row r="263253" spans="2:3" x14ac:dyDescent="0.25">
      <c r="B263253" s="76"/>
      <c r="C263253" s="75"/>
    </row>
    <row r="263254" spans="2:3" x14ac:dyDescent="0.25">
      <c r="B263254" s="76"/>
      <c r="C263254" s="75"/>
    </row>
    <row r="263255" spans="2:3" x14ac:dyDescent="0.25">
      <c r="B263255" s="76"/>
      <c r="C263255" s="75"/>
    </row>
    <row r="263256" spans="2:3" x14ac:dyDescent="0.25">
      <c r="B263256" s="76"/>
      <c r="C263256" s="75"/>
    </row>
    <row r="263257" spans="2:3" x14ac:dyDescent="0.25">
      <c r="B263257" s="76"/>
      <c r="C263257" s="75"/>
    </row>
    <row r="263258" spans="2:3" x14ac:dyDescent="0.25">
      <c r="B263258" s="76"/>
      <c r="C263258" s="75"/>
    </row>
    <row r="263259" spans="2:3" x14ac:dyDescent="0.25">
      <c r="B263259" s="76"/>
      <c r="C263259" s="75"/>
    </row>
    <row r="263369" spans="2:3" x14ac:dyDescent="0.25">
      <c r="B263369" s="76"/>
      <c r="C263369" s="75"/>
    </row>
    <row r="263370" spans="2:3" x14ac:dyDescent="0.25">
      <c r="B263370" s="76"/>
      <c r="C263370" s="75"/>
    </row>
    <row r="263371" spans="2:3" x14ac:dyDescent="0.25">
      <c r="B263371" s="76"/>
      <c r="C263371" s="75"/>
    </row>
    <row r="263372" spans="2:3" x14ac:dyDescent="0.25">
      <c r="B263372" s="76"/>
      <c r="C263372" s="75"/>
    </row>
    <row r="263373" spans="2:3" x14ac:dyDescent="0.25">
      <c r="B263373" s="76"/>
      <c r="C263373" s="75"/>
    </row>
    <row r="263374" spans="2:3" x14ac:dyDescent="0.25">
      <c r="B263374" s="76"/>
      <c r="C263374" s="75"/>
    </row>
    <row r="263375" spans="2:3" x14ac:dyDescent="0.25">
      <c r="B263375" s="76"/>
      <c r="C263375" s="75"/>
    </row>
    <row r="263376" spans="2:3" x14ac:dyDescent="0.25">
      <c r="B263376" s="76"/>
      <c r="C263376" s="75"/>
    </row>
    <row r="263377" spans="2:3" x14ac:dyDescent="0.25">
      <c r="B263377" s="76"/>
      <c r="C263377" s="75"/>
    </row>
    <row r="263378" spans="2:3" x14ac:dyDescent="0.25">
      <c r="B263378" s="76"/>
      <c r="C263378" s="75"/>
    </row>
    <row r="263379" spans="2:3" x14ac:dyDescent="0.25">
      <c r="B263379" s="76"/>
      <c r="C263379" s="75"/>
    </row>
    <row r="263380" spans="2:3" x14ac:dyDescent="0.25">
      <c r="B263380" s="76"/>
      <c r="C263380" s="75"/>
    </row>
    <row r="263381" spans="2:3" x14ac:dyDescent="0.25">
      <c r="B263381" s="76"/>
      <c r="C263381" s="75"/>
    </row>
    <row r="263491" spans="2:3" x14ac:dyDescent="0.25">
      <c r="B263491" s="76"/>
      <c r="C263491" s="75"/>
    </row>
    <row r="263492" spans="2:3" x14ac:dyDescent="0.25">
      <c r="B263492" s="76"/>
      <c r="C263492" s="75"/>
    </row>
    <row r="263493" spans="2:3" x14ac:dyDescent="0.25">
      <c r="B263493" s="76"/>
      <c r="C263493" s="75"/>
    </row>
    <row r="263494" spans="2:3" x14ac:dyDescent="0.25">
      <c r="B263494" s="76"/>
      <c r="C263494" s="75"/>
    </row>
    <row r="263495" spans="2:3" x14ac:dyDescent="0.25">
      <c r="B263495" s="76"/>
      <c r="C263495" s="75"/>
    </row>
    <row r="263496" spans="2:3" x14ac:dyDescent="0.25">
      <c r="B263496" s="76"/>
      <c r="C263496" s="75"/>
    </row>
    <row r="263497" spans="2:3" x14ac:dyDescent="0.25">
      <c r="B263497" s="76"/>
      <c r="C263497" s="75"/>
    </row>
    <row r="263498" spans="2:3" x14ac:dyDescent="0.25">
      <c r="B263498" s="76"/>
      <c r="C263498" s="75"/>
    </row>
    <row r="263499" spans="2:3" x14ac:dyDescent="0.25">
      <c r="B263499" s="76"/>
      <c r="C263499" s="75"/>
    </row>
    <row r="263500" spans="2:3" x14ac:dyDescent="0.25">
      <c r="B263500" s="76"/>
      <c r="C263500" s="75"/>
    </row>
    <row r="263501" spans="2:3" x14ac:dyDescent="0.25">
      <c r="B263501" s="76"/>
      <c r="C263501" s="75"/>
    </row>
    <row r="263502" spans="2:3" x14ac:dyDescent="0.25">
      <c r="B263502" s="76"/>
      <c r="C263502" s="75"/>
    </row>
    <row r="263503" spans="2:3" x14ac:dyDescent="0.25">
      <c r="B263503" s="76"/>
      <c r="C263503" s="75"/>
    </row>
    <row r="263613" spans="2:3" x14ac:dyDescent="0.25">
      <c r="B263613" s="76"/>
      <c r="C263613" s="75"/>
    </row>
    <row r="263614" spans="2:3" x14ac:dyDescent="0.25">
      <c r="B263614" s="76"/>
      <c r="C263614" s="75"/>
    </row>
    <row r="263615" spans="2:3" x14ac:dyDescent="0.25">
      <c r="B263615" s="76"/>
      <c r="C263615" s="75"/>
    </row>
    <row r="263616" spans="2:3" x14ac:dyDescent="0.25">
      <c r="B263616" s="76"/>
      <c r="C263616" s="75"/>
    </row>
    <row r="263617" spans="2:3" x14ac:dyDescent="0.25">
      <c r="B263617" s="76"/>
      <c r="C263617" s="75"/>
    </row>
    <row r="263618" spans="2:3" x14ac:dyDescent="0.25">
      <c r="B263618" s="76"/>
      <c r="C263618" s="75"/>
    </row>
    <row r="263619" spans="2:3" x14ac:dyDescent="0.25">
      <c r="B263619" s="76"/>
      <c r="C263619" s="75"/>
    </row>
    <row r="263620" spans="2:3" x14ac:dyDescent="0.25">
      <c r="B263620" s="76"/>
      <c r="C263620" s="75"/>
    </row>
    <row r="263621" spans="2:3" x14ac:dyDescent="0.25">
      <c r="B263621" s="76"/>
      <c r="C263621" s="75"/>
    </row>
    <row r="263622" spans="2:3" x14ac:dyDescent="0.25">
      <c r="B263622" s="76"/>
      <c r="C263622" s="75"/>
    </row>
    <row r="263623" spans="2:3" x14ac:dyDescent="0.25">
      <c r="B263623" s="76"/>
      <c r="C263623" s="75"/>
    </row>
    <row r="263624" spans="2:3" x14ac:dyDescent="0.25">
      <c r="B263624" s="76"/>
      <c r="C263624" s="75"/>
    </row>
    <row r="263625" spans="2:3" x14ac:dyDescent="0.25">
      <c r="B263625" s="76"/>
      <c r="C263625" s="75"/>
    </row>
    <row r="263735" spans="2:3" x14ac:dyDescent="0.25">
      <c r="B263735" s="76"/>
      <c r="C263735" s="75"/>
    </row>
    <row r="263736" spans="2:3" x14ac:dyDescent="0.25">
      <c r="B263736" s="76"/>
      <c r="C263736" s="75"/>
    </row>
    <row r="263737" spans="2:3" x14ac:dyDescent="0.25">
      <c r="B263737" s="76"/>
      <c r="C263737" s="75"/>
    </row>
    <row r="263738" spans="2:3" x14ac:dyDescent="0.25">
      <c r="B263738" s="76"/>
      <c r="C263738" s="75"/>
    </row>
    <row r="263739" spans="2:3" x14ac:dyDescent="0.25">
      <c r="B263739" s="76"/>
      <c r="C263739" s="75"/>
    </row>
    <row r="263740" spans="2:3" x14ac:dyDescent="0.25">
      <c r="B263740" s="76"/>
      <c r="C263740" s="75"/>
    </row>
    <row r="263741" spans="2:3" x14ac:dyDescent="0.25">
      <c r="B263741" s="76"/>
      <c r="C263741" s="75"/>
    </row>
    <row r="263742" spans="2:3" x14ac:dyDescent="0.25">
      <c r="B263742" s="76"/>
      <c r="C263742" s="75"/>
    </row>
    <row r="263743" spans="2:3" x14ac:dyDescent="0.25">
      <c r="B263743" s="76"/>
      <c r="C263743" s="75"/>
    </row>
    <row r="263744" spans="2:3" x14ac:dyDescent="0.25">
      <c r="B263744" s="76"/>
      <c r="C263744" s="75"/>
    </row>
    <row r="263745" spans="2:3" x14ac:dyDescent="0.25">
      <c r="B263745" s="76"/>
      <c r="C263745" s="75"/>
    </row>
    <row r="263746" spans="2:3" x14ac:dyDescent="0.25">
      <c r="B263746" s="76"/>
      <c r="C263746" s="75"/>
    </row>
    <row r="263747" spans="2:3" x14ac:dyDescent="0.25">
      <c r="B263747" s="76"/>
      <c r="C263747" s="75"/>
    </row>
    <row r="263857" spans="2:3" x14ac:dyDescent="0.25">
      <c r="B263857" s="76"/>
      <c r="C263857" s="75"/>
    </row>
    <row r="263858" spans="2:3" x14ac:dyDescent="0.25">
      <c r="B263858" s="76"/>
      <c r="C263858" s="75"/>
    </row>
    <row r="263859" spans="2:3" x14ac:dyDescent="0.25">
      <c r="B263859" s="76"/>
      <c r="C263859" s="75"/>
    </row>
    <row r="263860" spans="2:3" x14ac:dyDescent="0.25">
      <c r="B263860" s="76"/>
      <c r="C263860" s="75"/>
    </row>
    <row r="263861" spans="2:3" x14ac:dyDescent="0.25">
      <c r="B263861" s="76"/>
      <c r="C263861" s="75"/>
    </row>
    <row r="263862" spans="2:3" x14ac:dyDescent="0.25">
      <c r="B263862" s="76"/>
      <c r="C263862" s="75"/>
    </row>
    <row r="263863" spans="2:3" x14ac:dyDescent="0.25">
      <c r="B263863" s="76"/>
      <c r="C263863" s="75"/>
    </row>
    <row r="263864" spans="2:3" x14ac:dyDescent="0.25">
      <c r="B263864" s="76"/>
      <c r="C263864" s="75"/>
    </row>
    <row r="263865" spans="2:3" x14ac:dyDescent="0.25">
      <c r="B263865" s="76"/>
      <c r="C263865" s="75"/>
    </row>
    <row r="263866" spans="2:3" x14ac:dyDescent="0.25">
      <c r="B263866" s="76"/>
      <c r="C263866" s="75"/>
    </row>
    <row r="263867" spans="2:3" x14ac:dyDescent="0.25">
      <c r="B263867" s="76"/>
      <c r="C263867" s="75"/>
    </row>
    <row r="263868" spans="2:3" x14ac:dyDescent="0.25">
      <c r="B263868" s="76"/>
      <c r="C263868" s="75"/>
    </row>
    <row r="263869" spans="2:3" x14ac:dyDescent="0.25">
      <c r="B263869" s="76"/>
      <c r="C263869" s="75"/>
    </row>
    <row r="263979" spans="2:3" x14ac:dyDescent="0.25">
      <c r="B263979" s="76"/>
      <c r="C263979" s="75"/>
    </row>
    <row r="263980" spans="2:3" x14ac:dyDescent="0.25">
      <c r="B263980" s="76"/>
      <c r="C263980" s="75"/>
    </row>
    <row r="263981" spans="2:3" x14ac:dyDescent="0.25">
      <c r="B263981" s="76"/>
      <c r="C263981" s="75"/>
    </row>
    <row r="263982" spans="2:3" x14ac:dyDescent="0.25">
      <c r="B263982" s="76"/>
      <c r="C263982" s="75"/>
    </row>
    <row r="263983" spans="2:3" x14ac:dyDescent="0.25">
      <c r="B263983" s="76"/>
      <c r="C263983" s="75"/>
    </row>
    <row r="263984" spans="2:3" x14ac:dyDescent="0.25">
      <c r="B263984" s="76"/>
      <c r="C263984" s="75"/>
    </row>
    <row r="263985" spans="2:3" x14ac:dyDescent="0.25">
      <c r="B263985" s="76"/>
      <c r="C263985" s="75"/>
    </row>
    <row r="263986" spans="2:3" x14ac:dyDescent="0.25">
      <c r="B263986" s="76"/>
      <c r="C263986" s="75"/>
    </row>
    <row r="263987" spans="2:3" x14ac:dyDescent="0.25">
      <c r="B263987" s="76"/>
      <c r="C263987" s="75"/>
    </row>
    <row r="263988" spans="2:3" x14ac:dyDescent="0.25">
      <c r="B263988" s="76"/>
      <c r="C263988" s="75"/>
    </row>
    <row r="263989" spans="2:3" x14ac:dyDescent="0.25">
      <c r="B263989" s="76"/>
      <c r="C263989" s="75"/>
    </row>
    <row r="263990" spans="2:3" x14ac:dyDescent="0.25">
      <c r="B263990" s="76"/>
      <c r="C263990" s="75"/>
    </row>
    <row r="263991" spans="2:3" x14ac:dyDescent="0.25">
      <c r="B263991" s="76"/>
      <c r="C263991" s="75"/>
    </row>
    <row r="264101" spans="2:3" x14ac:dyDescent="0.25">
      <c r="B264101" s="76"/>
      <c r="C264101" s="75"/>
    </row>
    <row r="264102" spans="2:3" x14ac:dyDescent="0.25">
      <c r="B264102" s="76"/>
      <c r="C264102" s="75"/>
    </row>
    <row r="264103" spans="2:3" x14ac:dyDescent="0.25">
      <c r="B264103" s="76"/>
      <c r="C264103" s="75"/>
    </row>
    <row r="264104" spans="2:3" x14ac:dyDescent="0.25">
      <c r="B264104" s="76"/>
      <c r="C264104" s="75"/>
    </row>
    <row r="264105" spans="2:3" x14ac:dyDescent="0.25">
      <c r="B264105" s="76"/>
      <c r="C264105" s="75"/>
    </row>
    <row r="264106" spans="2:3" x14ac:dyDescent="0.25">
      <c r="B264106" s="76"/>
      <c r="C264106" s="75"/>
    </row>
    <row r="264107" spans="2:3" x14ac:dyDescent="0.25">
      <c r="B264107" s="76"/>
      <c r="C264107" s="75"/>
    </row>
    <row r="264108" spans="2:3" x14ac:dyDescent="0.25">
      <c r="B264108" s="76"/>
      <c r="C264108" s="75"/>
    </row>
    <row r="264109" spans="2:3" x14ac:dyDescent="0.25">
      <c r="B264109" s="76"/>
      <c r="C264109" s="75"/>
    </row>
    <row r="264110" spans="2:3" x14ac:dyDescent="0.25">
      <c r="B264110" s="76"/>
      <c r="C264110" s="75"/>
    </row>
    <row r="264111" spans="2:3" x14ac:dyDescent="0.25">
      <c r="B264111" s="76"/>
      <c r="C264111" s="75"/>
    </row>
    <row r="264112" spans="2:3" x14ac:dyDescent="0.25">
      <c r="B264112" s="76"/>
      <c r="C264112" s="75"/>
    </row>
    <row r="264113" spans="2:3" x14ac:dyDescent="0.25">
      <c r="B264113" s="76"/>
      <c r="C264113" s="75"/>
    </row>
    <row r="264223" spans="2:3" x14ac:dyDescent="0.25">
      <c r="B264223" s="76"/>
      <c r="C264223" s="75"/>
    </row>
    <row r="264224" spans="2:3" x14ac:dyDescent="0.25">
      <c r="B264224" s="76"/>
      <c r="C264224" s="75"/>
    </row>
    <row r="264225" spans="2:3" x14ac:dyDescent="0.25">
      <c r="B264225" s="76"/>
      <c r="C264225" s="75"/>
    </row>
    <row r="264226" spans="2:3" x14ac:dyDescent="0.25">
      <c r="B264226" s="76"/>
      <c r="C264226" s="75"/>
    </row>
    <row r="264227" spans="2:3" x14ac:dyDescent="0.25">
      <c r="B264227" s="76"/>
      <c r="C264227" s="75"/>
    </row>
    <row r="264228" spans="2:3" x14ac:dyDescent="0.25">
      <c r="B264228" s="76"/>
      <c r="C264228" s="75"/>
    </row>
    <row r="264229" spans="2:3" x14ac:dyDescent="0.25">
      <c r="B264229" s="76"/>
      <c r="C264229" s="75"/>
    </row>
    <row r="264230" spans="2:3" x14ac:dyDescent="0.25">
      <c r="B264230" s="76"/>
      <c r="C264230" s="75"/>
    </row>
    <row r="264231" spans="2:3" x14ac:dyDescent="0.25">
      <c r="B264231" s="76"/>
      <c r="C264231" s="75"/>
    </row>
    <row r="264232" spans="2:3" x14ac:dyDescent="0.25">
      <c r="B264232" s="76"/>
      <c r="C264232" s="75"/>
    </row>
    <row r="264233" spans="2:3" x14ac:dyDescent="0.25">
      <c r="B264233" s="76"/>
      <c r="C264233" s="75"/>
    </row>
    <row r="264234" spans="2:3" x14ac:dyDescent="0.25">
      <c r="B264234" s="76"/>
      <c r="C264234" s="75"/>
    </row>
    <row r="264235" spans="2:3" x14ac:dyDescent="0.25">
      <c r="B264235" s="76"/>
      <c r="C264235" s="75"/>
    </row>
    <row r="264345" spans="2:3" x14ac:dyDescent="0.25">
      <c r="B264345" s="76"/>
      <c r="C264345" s="75"/>
    </row>
    <row r="264346" spans="2:3" x14ac:dyDescent="0.25">
      <c r="B264346" s="76"/>
      <c r="C264346" s="75"/>
    </row>
    <row r="264347" spans="2:3" x14ac:dyDescent="0.25">
      <c r="B264347" s="76"/>
      <c r="C264347" s="75"/>
    </row>
    <row r="264348" spans="2:3" x14ac:dyDescent="0.25">
      <c r="B264348" s="76"/>
      <c r="C264348" s="75"/>
    </row>
    <row r="264349" spans="2:3" x14ac:dyDescent="0.25">
      <c r="B264349" s="76"/>
      <c r="C264349" s="75"/>
    </row>
    <row r="264350" spans="2:3" x14ac:dyDescent="0.25">
      <c r="B264350" s="76"/>
      <c r="C264350" s="75"/>
    </row>
    <row r="264351" spans="2:3" x14ac:dyDescent="0.25">
      <c r="B264351" s="76"/>
      <c r="C264351" s="75"/>
    </row>
    <row r="264352" spans="2:3" x14ac:dyDescent="0.25">
      <c r="B264352" s="76"/>
      <c r="C264352" s="75"/>
    </row>
    <row r="264353" spans="2:3" x14ac:dyDescent="0.25">
      <c r="B264353" s="76"/>
      <c r="C264353" s="75"/>
    </row>
    <row r="264354" spans="2:3" x14ac:dyDescent="0.25">
      <c r="B264354" s="76"/>
      <c r="C264354" s="75"/>
    </row>
    <row r="264355" spans="2:3" x14ac:dyDescent="0.25">
      <c r="B264355" s="76"/>
      <c r="C264355" s="75"/>
    </row>
    <row r="264356" spans="2:3" x14ac:dyDescent="0.25">
      <c r="B264356" s="76"/>
      <c r="C264356" s="75"/>
    </row>
    <row r="264357" spans="2:3" x14ac:dyDescent="0.25">
      <c r="B264357" s="76"/>
      <c r="C264357" s="75"/>
    </row>
    <row r="264467" spans="2:3" x14ac:dyDescent="0.25">
      <c r="B264467" s="76"/>
      <c r="C264467" s="75"/>
    </row>
    <row r="264468" spans="2:3" x14ac:dyDescent="0.25">
      <c r="B264468" s="76"/>
      <c r="C264468" s="75"/>
    </row>
    <row r="264469" spans="2:3" x14ac:dyDescent="0.25">
      <c r="B264469" s="76"/>
      <c r="C264469" s="75"/>
    </row>
    <row r="264470" spans="2:3" x14ac:dyDescent="0.25">
      <c r="B264470" s="76"/>
      <c r="C264470" s="75"/>
    </row>
    <row r="264471" spans="2:3" x14ac:dyDescent="0.25">
      <c r="B264471" s="76"/>
      <c r="C264471" s="75"/>
    </row>
    <row r="264472" spans="2:3" x14ac:dyDescent="0.25">
      <c r="B264472" s="76"/>
      <c r="C264472" s="75"/>
    </row>
    <row r="264473" spans="2:3" x14ac:dyDescent="0.25">
      <c r="B264473" s="76"/>
      <c r="C264473" s="75"/>
    </row>
    <row r="264474" spans="2:3" x14ac:dyDescent="0.25">
      <c r="B264474" s="76"/>
      <c r="C264474" s="75"/>
    </row>
    <row r="264475" spans="2:3" x14ac:dyDescent="0.25">
      <c r="B264475" s="76"/>
      <c r="C264475" s="75"/>
    </row>
    <row r="264476" spans="2:3" x14ac:dyDescent="0.25">
      <c r="B264476" s="76"/>
      <c r="C264476" s="75"/>
    </row>
    <row r="264477" spans="2:3" x14ac:dyDescent="0.25">
      <c r="B264477" s="76"/>
      <c r="C264477" s="75"/>
    </row>
    <row r="264478" spans="2:3" x14ac:dyDescent="0.25">
      <c r="B264478" s="76"/>
      <c r="C264478" s="75"/>
    </row>
    <row r="264479" spans="2:3" x14ac:dyDescent="0.25">
      <c r="B264479" s="76"/>
      <c r="C264479" s="75"/>
    </row>
    <row r="264589" spans="2:3" x14ac:dyDescent="0.25">
      <c r="B264589" s="76"/>
      <c r="C264589" s="75"/>
    </row>
    <row r="264590" spans="2:3" x14ac:dyDescent="0.25">
      <c r="B264590" s="76"/>
      <c r="C264590" s="75"/>
    </row>
    <row r="264591" spans="2:3" x14ac:dyDescent="0.25">
      <c r="B264591" s="76"/>
      <c r="C264591" s="75"/>
    </row>
    <row r="264592" spans="2:3" x14ac:dyDescent="0.25">
      <c r="B264592" s="76"/>
      <c r="C264592" s="75"/>
    </row>
    <row r="264593" spans="2:3" x14ac:dyDescent="0.25">
      <c r="B264593" s="76"/>
      <c r="C264593" s="75"/>
    </row>
    <row r="264594" spans="2:3" x14ac:dyDescent="0.25">
      <c r="B264594" s="76"/>
      <c r="C264594" s="75"/>
    </row>
    <row r="264595" spans="2:3" x14ac:dyDescent="0.25">
      <c r="B264595" s="76"/>
      <c r="C264595" s="75"/>
    </row>
    <row r="264596" spans="2:3" x14ac:dyDescent="0.25">
      <c r="B264596" s="76"/>
      <c r="C264596" s="75"/>
    </row>
    <row r="264597" spans="2:3" x14ac:dyDescent="0.25">
      <c r="B264597" s="76"/>
      <c r="C264597" s="75"/>
    </row>
    <row r="264598" spans="2:3" x14ac:dyDescent="0.25">
      <c r="B264598" s="76"/>
      <c r="C264598" s="75"/>
    </row>
    <row r="264599" spans="2:3" x14ac:dyDescent="0.25">
      <c r="B264599" s="76"/>
      <c r="C264599" s="75"/>
    </row>
    <row r="264600" spans="2:3" x14ac:dyDescent="0.25">
      <c r="B264600" s="76"/>
      <c r="C264600" s="75"/>
    </row>
    <row r="264601" spans="2:3" x14ac:dyDescent="0.25">
      <c r="B264601" s="76"/>
      <c r="C264601" s="75"/>
    </row>
    <row r="264711" spans="2:3" x14ac:dyDescent="0.25">
      <c r="B264711" s="76"/>
      <c r="C264711" s="75"/>
    </row>
    <row r="264712" spans="2:3" x14ac:dyDescent="0.25">
      <c r="B264712" s="76"/>
      <c r="C264712" s="75"/>
    </row>
    <row r="264713" spans="2:3" x14ac:dyDescent="0.25">
      <c r="B264713" s="76"/>
      <c r="C264713" s="75"/>
    </row>
    <row r="264714" spans="2:3" x14ac:dyDescent="0.25">
      <c r="B264714" s="76"/>
      <c r="C264714" s="75"/>
    </row>
    <row r="264715" spans="2:3" x14ac:dyDescent="0.25">
      <c r="B264715" s="76"/>
      <c r="C264715" s="75"/>
    </row>
    <row r="264716" spans="2:3" x14ac:dyDescent="0.25">
      <c r="B264716" s="76"/>
      <c r="C264716" s="75"/>
    </row>
    <row r="264717" spans="2:3" x14ac:dyDescent="0.25">
      <c r="B264717" s="76"/>
      <c r="C264717" s="75"/>
    </row>
    <row r="264718" spans="2:3" x14ac:dyDescent="0.25">
      <c r="B264718" s="76"/>
      <c r="C264718" s="75"/>
    </row>
    <row r="264719" spans="2:3" x14ac:dyDescent="0.25">
      <c r="B264719" s="76"/>
      <c r="C264719" s="75"/>
    </row>
    <row r="264720" spans="2:3" x14ac:dyDescent="0.25">
      <c r="B264720" s="76"/>
      <c r="C264720" s="75"/>
    </row>
    <row r="264721" spans="2:3" x14ac:dyDescent="0.25">
      <c r="B264721" s="76"/>
      <c r="C264721" s="75"/>
    </row>
    <row r="264722" spans="2:3" x14ac:dyDescent="0.25">
      <c r="B264722" s="76"/>
      <c r="C264722" s="75"/>
    </row>
    <row r="264723" spans="2:3" x14ac:dyDescent="0.25">
      <c r="B264723" s="76"/>
      <c r="C264723" s="75"/>
    </row>
    <row r="264833" spans="2:3" x14ac:dyDescent="0.25">
      <c r="B264833" s="76"/>
      <c r="C264833" s="75"/>
    </row>
    <row r="264834" spans="2:3" x14ac:dyDescent="0.25">
      <c r="B264834" s="76"/>
      <c r="C264834" s="75"/>
    </row>
    <row r="264835" spans="2:3" x14ac:dyDescent="0.25">
      <c r="B264835" s="76"/>
      <c r="C264835" s="75"/>
    </row>
    <row r="264836" spans="2:3" x14ac:dyDescent="0.25">
      <c r="B264836" s="76"/>
      <c r="C264836" s="75"/>
    </row>
    <row r="264837" spans="2:3" x14ac:dyDescent="0.25">
      <c r="B264837" s="76"/>
      <c r="C264837" s="75"/>
    </row>
    <row r="264838" spans="2:3" x14ac:dyDescent="0.25">
      <c r="B264838" s="76"/>
      <c r="C264838" s="75"/>
    </row>
    <row r="264839" spans="2:3" x14ac:dyDescent="0.25">
      <c r="B264839" s="76"/>
      <c r="C264839" s="75"/>
    </row>
    <row r="264840" spans="2:3" x14ac:dyDescent="0.25">
      <c r="B264840" s="76"/>
      <c r="C264840" s="75"/>
    </row>
    <row r="264841" spans="2:3" x14ac:dyDescent="0.25">
      <c r="B264841" s="76"/>
      <c r="C264841" s="75"/>
    </row>
    <row r="264842" spans="2:3" x14ac:dyDescent="0.25">
      <c r="B264842" s="76"/>
      <c r="C264842" s="75"/>
    </row>
    <row r="264843" spans="2:3" x14ac:dyDescent="0.25">
      <c r="B264843" s="76"/>
      <c r="C264843" s="75"/>
    </row>
    <row r="264844" spans="2:3" x14ac:dyDescent="0.25">
      <c r="B264844" s="76"/>
      <c r="C264844" s="75"/>
    </row>
    <row r="264845" spans="2:3" x14ac:dyDescent="0.25">
      <c r="B264845" s="76"/>
      <c r="C264845" s="75"/>
    </row>
    <row r="264955" spans="2:3" x14ac:dyDescent="0.25">
      <c r="B264955" s="76"/>
      <c r="C264955" s="75"/>
    </row>
    <row r="264956" spans="2:3" x14ac:dyDescent="0.25">
      <c r="B264956" s="76"/>
      <c r="C264956" s="75"/>
    </row>
    <row r="264957" spans="2:3" x14ac:dyDescent="0.25">
      <c r="B264957" s="76"/>
      <c r="C264957" s="75"/>
    </row>
    <row r="264958" spans="2:3" x14ac:dyDescent="0.25">
      <c r="B264958" s="76"/>
      <c r="C264958" s="75"/>
    </row>
    <row r="264959" spans="2:3" x14ac:dyDescent="0.25">
      <c r="B264959" s="76"/>
      <c r="C264959" s="75"/>
    </row>
    <row r="264960" spans="2:3" x14ac:dyDescent="0.25">
      <c r="B264960" s="76"/>
      <c r="C264960" s="75"/>
    </row>
    <row r="264961" spans="2:3" x14ac:dyDescent="0.25">
      <c r="B264961" s="76"/>
      <c r="C264961" s="75"/>
    </row>
    <row r="264962" spans="2:3" x14ac:dyDescent="0.25">
      <c r="B264962" s="76"/>
      <c r="C264962" s="75"/>
    </row>
    <row r="264963" spans="2:3" x14ac:dyDescent="0.25">
      <c r="B264963" s="76"/>
      <c r="C264963" s="75"/>
    </row>
    <row r="264964" spans="2:3" x14ac:dyDescent="0.25">
      <c r="B264964" s="76"/>
      <c r="C264964" s="75"/>
    </row>
    <row r="264965" spans="2:3" x14ac:dyDescent="0.25">
      <c r="B264965" s="76"/>
      <c r="C264965" s="75"/>
    </row>
    <row r="264966" spans="2:3" x14ac:dyDescent="0.25">
      <c r="B264966" s="76"/>
      <c r="C264966" s="75"/>
    </row>
    <row r="264967" spans="2:3" x14ac:dyDescent="0.25">
      <c r="B264967" s="76"/>
      <c r="C264967" s="75"/>
    </row>
    <row r="265077" spans="2:3" x14ac:dyDescent="0.25">
      <c r="B265077" s="76"/>
      <c r="C265077" s="75"/>
    </row>
    <row r="265078" spans="2:3" x14ac:dyDescent="0.25">
      <c r="B265078" s="76"/>
      <c r="C265078" s="75"/>
    </row>
    <row r="265079" spans="2:3" x14ac:dyDescent="0.25">
      <c r="B265079" s="76"/>
      <c r="C265079" s="75"/>
    </row>
    <row r="265080" spans="2:3" x14ac:dyDescent="0.25">
      <c r="B265080" s="76"/>
      <c r="C265080" s="75"/>
    </row>
    <row r="265081" spans="2:3" x14ac:dyDescent="0.25">
      <c r="B265081" s="76"/>
      <c r="C265081" s="75"/>
    </row>
    <row r="265082" spans="2:3" x14ac:dyDescent="0.25">
      <c r="B265082" s="76"/>
      <c r="C265082" s="75"/>
    </row>
    <row r="265083" spans="2:3" x14ac:dyDescent="0.25">
      <c r="B265083" s="76"/>
      <c r="C265083" s="75"/>
    </row>
    <row r="265084" spans="2:3" x14ac:dyDescent="0.25">
      <c r="B265084" s="76"/>
      <c r="C265084" s="75"/>
    </row>
    <row r="265085" spans="2:3" x14ac:dyDescent="0.25">
      <c r="B265085" s="76"/>
      <c r="C265085" s="75"/>
    </row>
    <row r="265086" spans="2:3" x14ac:dyDescent="0.25">
      <c r="B265086" s="76"/>
      <c r="C265086" s="75"/>
    </row>
    <row r="265087" spans="2:3" x14ac:dyDescent="0.25">
      <c r="B265087" s="76"/>
      <c r="C265087" s="75"/>
    </row>
    <row r="265088" spans="2:3" x14ac:dyDescent="0.25">
      <c r="B265088" s="76"/>
      <c r="C265088" s="75"/>
    </row>
    <row r="265089" spans="2:3" x14ac:dyDescent="0.25">
      <c r="B265089" s="76"/>
      <c r="C265089" s="75"/>
    </row>
    <row r="265199" spans="2:3" x14ac:dyDescent="0.25">
      <c r="B265199" s="76"/>
      <c r="C265199" s="75"/>
    </row>
    <row r="265200" spans="2:3" x14ac:dyDescent="0.25">
      <c r="B265200" s="76"/>
      <c r="C265200" s="75"/>
    </row>
    <row r="265201" spans="2:3" x14ac:dyDescent="0.25">
      <c r="B265201" s="76"/>
      <c r="C265201" s="75"/>
    </row>
    <row r="265202" spans="2:3" x14ac:dyDescent="0.25">
      <c r="B265202" s="76"/>
      <c r="C265202" s="75"/>
    </row>
    <row r="265203" spans="2:3" x14ac:dyDescent="0.25">
      <c r="B265203" s="76"/>
      <c r="C265203" s="75"/>
    </row>
    <row r="265204" spans="2:3" x14ac:dyDescent="0.25">
      <c r="B265204" s="76"/>
      <c r="C265204" s="75"/>
    </row>
    <row r="265205" spans="2:3" x14ac:dyDescent="0.25">
      <c r="B265205" s="76"/>
      <c r="C265205" s="75"/>
    </row>
    <row r="265206" spans="2:3" x14ac:dyDescent="0.25">
      <c r="B265206" s="76"/>
      <c r="C265206" s="75"/>
    </row>
    <row r="265207" spans="2:3" x14ac:dyDescent="0.25">
      <c r="B265207" s="76"/>
      <c r="C265207" s="75"/>
    </row>
    <row r="265208" spans="2:3" x14ac:dyDescent="0.25">
      <c r="B265208" s="76"/>
      <c r="C265208" s="75"/>
    </row>
    <row r="265209" spans="2:3" x14ac:dyDescent="0.25">
      <c r="B265209" s="76"/>
      <c r="C265209" s="75"/>
    </row>
    <row r="265210" spans="2:3" x14ac:dyDescent="0.25">
      <c r="B265210" s="76"/>
      <c r="C265210" s="75"/>
    </row>
    <row r="265211" spans="2:3" x14ac:dyDescent="0.25">
      <c r="B265211" s="76"/>
      <c r="C265211" s="75"/>
    </row>
    <row r="265321" spans="2:3" x14ac:dyDescent="0.25">
      <c r="B265321" s="76"/>
      <c r="C265321" s="75"/>
    </row>
    <row r="265322" spans="2:3" x14ac:dyDescent="0.25">
      <c r="B265322" s="76"/>
      <c r="C265322" s="75"/>
    </row>
    <row r="265323" spans="2:3" x14ac:dyDescent="0.25">
      <c r="B265323" s="76"/>
      <c r="C265323" s="75"/>
    </row>
    <row r="265324" spans="2:3" x14ac:dyDescent="0.25">
      <c r="B265324" s="76"/>
      <c r="C265324" s="75"/>
    </row>
    <row r="265325" spans="2:3" x14ac:dyDescent="0.25">
      <c r="B265325" s="76"/>
      <c r="C265325" s="75"/>
    </row>
    <row r="265326" spans="2:3" x14ac:dyDescent="0.25">
      <c r="B265326" s="76"/>
      <c r="C265326" s="75"/>
    </row>
    <row r="265327" spans="2:3" x14ac:dyDescent="0.25">
      <c r="B265327" s="76"/>
      <c r="C265327" s="75"/>
    </row>
    <row r="265328" spans="2:3" x14ac:dyDescent="0.25">
      <c r="B265328" s="76"/>
      <c r="C265328" s="75"/>
    </row>
    <row r="265329" spans="2:3" x14ac:dyDescent="0.25">
      <c r="B265329" s="76"/>
      <c r="C265329" s="75"/>
    </row>
    <row r="265330" spans="2:3" x14ac:dyDescent="0.25">
      <c r="B265330" s="76"/>
      <c r="C265330" s="75"/>
    </row>
    <row r="265331" spans="2:3" x14ac:dyDescent="0.25">
      <c r="B265331" s="76"/>
      <c r="C265331" s="75"/>
    </row>
    <row r="265332" spans="2:3" x14ac:dyDescent="0.25">
      <c r="B265332" s="76"/>
      <c r="C265332" s="75"/>
    </row>
    <row r="265333" spans="2:3" x14ac:dyDescent="0.25">
      <c r="B265333" s="76"/>
      <c r="C265333" s="75"/>
    </row>
    <row r="265443" spans="2:3" x14ac:dyDescent="0.25">
      <c r="B265443" s="76"/>
      <c r="C265443" s="75"/>
    </row>
    <row r="265444" spans="2:3" x14ac:dyDescent="0.25">
      <c r="B265444" s="76"/>
      <c r="C265444" s="75"/>
    </row>
    <row r="265445" spans="2:3" x14ac:dyDescent="0.25">
      <c r="B265445" s="76"/>
      <c r="C265445" s="75"/>
    </row>
    <row r="265446" spans="2:3" x14ac:dyDescent="0.25">
      <c r="B265446" s="76"/>
      <c r="C265446" s="75"/>
    </row>
    <row r="265447" spans="2:3" x14ac:dyDescent="0.25">
      <c r="B265447" s="76"/>
      <c r="C265447" s="75"/>
    </row>
    <row r="265448" spans="2:3" x14ac:dyDescent="0.25">
      <c r="B265448" s="76"/>
      <c r="C265448" s="75"/>
    </row>
    <row r="265449" spans="2:3" x14ac:dyDescent="0.25">
      <c r="B265449" s="76"/>
      <c r="C265449" s="75"/>
    </row>
    <row r="265450" spans="2:3" x14ac:dyDescent="0.25">
      <c r="B265450" s="76"/>
      <c r="C265450" s="75"/>
    </row>
    <row r="265451" spans="2:3" x14ac:dyDescent="0.25">
      <c r="B265451" s="76"/>
      <c r="C265451" s="75"/>
    </row>
    <row r="265452" spans="2:3" x14ac:dyDescent="0.25">
      <c r="B265452" s="76"/>
      <c r="C265452" s="75"/>
    </row>
    <row r="265453" spans="2:3" x14ac:dyDescent="0.25">
      <c r="B265453" s="76"/>
      <c r="C265453" s="75"/>
    </row>
    <row r="265454" spans="2:3" x14ac:dyDescent="0.25">
      <c r="B265454" s="76"/>
      <c r="C265454" s="75"/>
    </row>
    <row r="265455" spans="2:3" x14ac:dyDescent="0.25">
      <c r="B265455" s="76"/>
      <c r="C265455" s="75"/>
    </row>
    <row r="265565" spans="2:3" x14ac:dyDescent="0.25">
      <c r="B265565" s="76"/>
      <c r="C265565" s="75"/>
    </row>
    <row r="265566" spans="2:3" x14ac:dyDescent="0.25">
      <c r="B265566" s="76"/>
      <c r="C265566" s="75"/>
    </row>
    <row r="265567" spans="2:3" x14ac:dyDescent="0.25">
      <c r="B265567" s="76"/>
      <c r="C265567" s="75"/>
    </row>
    <row r="265568" spans="2:3" x14ac:dyDescent="0.25">
      <c r="B265568" s="76"/>
      <c r="C265568" s="75"/>
    </row>
    <row r="265569" spans="2:3" x14ac:dyDescent="0.25">
      <c r="B265569" s="76"/>
      <c r="C265569" s="75"/>
    </row>
    <row r="265570" spans="2:3" x14ac:dyDescent="0.25">
      <c r="B265570" s="76"/>
      <c r="C265570" s="75"/>
    </row>
    <row r="265571" spans="2:3" x14ac:dyDescent="0.25">
      <c r="B265571" s="76"/>
      <c r="C265571" s="75"/>
    </row>
    <row r="265572" spans="2:3" x14ac:dyDescent="0.25">
      <c r="B265572" s="76"/>
      <c r="C265572" s="75"/>
    </row>
    <row r="265573" spans="2:3" x14ac:dyDescent="0.25">
      <c r="B265573" s="76"/>
      <c r="C265573" s="75"/>
    </row>
    <row r="265574" spans="2:3" x14ac:dyDescent="0.25">
      <c r="B265574" s="76"/>
      <c r="C265574" s="75"/>
    </row>
    <row r="265575" spans="2:3" x14ac:dyDescent="0.25">
      <c r="B265575" s="76"/>
      <c r="C265575" s="75"/>
    </row>
    <row r="265576" spans="2:3" x14ac:dyDescent="0.25">
      <c r="B265576" s="76"/>
      <c r="C265576" s="75"/>
    </row>
    <row r="265577" spans="2:3" x14ac:dyDescent="0.25">
      <c r="B265577" s="76"/>
      <c r="C265577" s="75"/>
    </row>
    <row r="265687" spans="2:3" x14ac:dyDescent="0.25">
      <c r="B265687" s="76"/>
      <c r="C265687" s="75"/>
    </row>
    <row r="265688" spans="2:3" x14ac:dyDescent="0.25">
      <c r="B265688" s="76"/>
      <c r="C265688" s="75"/>
    </row>
    <row r="265689" spans="2:3" x14ac:dyDescent="0.25">
      <c r="B265689" s="76"/>
      <c r="C265689" s="75"/>
    </row>
    <row r="265690" spans="2:3" x14ac:dyDescent="0.25">
      <c r="B265690" s="76"/>
      <c r="C265690" s="75"/>
    </row>
    <row r="265691" spans="2:3" x14ac:dyDescent="0.25">
      <c r="B265691" s="76"/>
      <c r="C265691" s="75"/>
    </row>
    <row r="265692" spans="2:3" x14ac:dyDescent="0.25">
      <c r="B265692" s="76"/>
      <c r="C265692" s="75"/>
    </row>
    <row r="265693" spans="2:3" x14ac:dyDescent="0.25">
      <c r="B265693" s="76"/>
      <c r="C265693" s="75"/>
    </row>
    <row r="265694" spans="2:3" x14ac:dyDescent="0.25">
      <c r="B265694" s="76"/>
      <c r="C265694" s="75"/>
    </row>
    <row r="265695" spans="2:3" x14ac:dyDescent="0.25">
      <c r="B265695" s="76"/>
      <c r="C265695" s="75"/>
    </row>
    <row r="265696" spans="2:3" x14ac:dyDescent="0.25">
      <c r="B265696" s="76"/>
      <c r="C265696" s="75"/>
    </row>
    <row r="265697" spans="2:3" x14ac:dyDescent="0.25">
      <c r="B265697" s="76"/>
      <c r="C265697" s="75"/>
    </row>
    <row r="265698" spans="2:3" x14ac:dyDescent="0.25">
      <c r="B265698" s="76"/>
      <c r="C265698" s="75"/>
    </row>
    <row r="265699" spans="2:3" x14ac:dyDescent="0.25">
      <c r="B265699" s="76"/>
      <c r="C265699" s="75"/>
    </row>
    <row r="265809" spans="2:3" x14ac:dyDescent="0.25">
      <c r="B265809" s="76"/>
      <c r="C265809" s="75"/>
    </row>
    <row r="265810" spans="2:3" x14ac:dyDescent="0.25">
      <c r="B265810" s="76"/>
      <c r="C265810" s="75"/>
    </row>
    <row r="265811" spans="2:3" x14ac:dyDescent="0.25">
      <c r="B265811" s="76"/>
      <c r="C265811" s="75"/>
    </row>
    <row r="265812" spans="2:3" x14ac:dyDescent="0.25">
      <c r="B265812" s="76"/>
      <c r="C265812" s="75"/>
    </row>
    <row r="265813" spans="2:3" x14ac:dyDescent="0.25">
      <c r="B265813" s="76"/>
      <c r="C265813" s="75"/>
    </row>
    <row r="265814" spans="2:3" x14ac:dyDescent="0.25">
      <c r="B265814" s="76"/>
      <c r="C265814" s="75"/>
    </row>
    <row r="265815" spans="2:3" x14ac:dyDescent="0.25">
      <c r="B265815" s="76"/>
      <c r="C265815" s="75"/>
    </row>
    <row r="265816" spans="2:3" x14ac:dyDescent="0.25">
      <c r="B265816" s="76"/>
      <c r="C265816" s="75"/>
    </row>
    <row r="265817" spans="2:3" x14ac:dyDescent="0.25">
      <c r="B265817" s="76"/>
      <c r="C265817" s="75"/>
    </row>
    <row r="265818" spans="2:3" x14ac:dyDescent="0.25">
      <c r="B265818" s="76"/>
      <c r="C265818" s="75"/>
    </row>
    <row r="265819" spans="2:3" x14ac:dyDescent="0.25">
      <c r="B265819" s="76"/>
      <c r="C265819" s="75"/>
    </row>
    <row r="265820" spans="2:3" x14ac:dyDescent="0.25">
      <c r="B265820" s="76"/>
      <c r="C265820" s="75"/>
    </row>
    <row r="265821" spans="2:3" x14ac:dyDescent="0.25">
      <c r="B265821" s="76"/>
      <c r="C265821" s="75"/>
    </row>
    <row r="265931" spans="2:3" x14ac:dyDescent="0.25">
      <c r="B265931" s="76"/>
      <c r="C265931" s="75"/>
    </row>
    <row r="265932" spans="2:3" x14ac:dyDescent="0.25">
      <c r="B265932" s="76"/>
      <c r="C265932" s="75"/>
    </row>
    <row r="265933" spans="2:3" x14ac:dyDescent="0.25">
      <c r="B265933" s="76"/>
      <c r="C265933" s="75"/>
    </row>
    <row r="265934" spans="2:3" x14ac:dyDescent="0.25">
      <c r="B265934" s="76"/>
      <c r="C265934" s="75"/>
    </row>
    <row r="265935" spans="2:3" x14ac:dyDescent="0.25">
      <c r="B265935" s="76"/>
      <c r="C265935" s="75"/>
    </row>
    <row r="265936" spans="2:3" x14ac:dyDescent="0.25">
      <c r="B265936" s="76"/>
      <c r="C265936" s="75"/>
    </row>
    <row r="265937" spans="2:3" x14ac:dyDescent="0.25">
      <c r="B265937" s="76"/>
      <c r="C265937" s="75"/>
    </row>
    <row r="265938" spans="2:3" x14ac:dyDescent="0.25">
      <c r="B265938" s="76"/>
      <c r="C265938" s="75"/>
    </row>
    <row r="265939" spans="2:3" x14ac:dyDescent="0.25">
      <c r="B265939" s="76"/>
      <c r="C265939" s="75"/>
    </row>
    <row r="265940" spans="2:3" x14ac:dyDescent="0.25">
      <c r="B265940" s="76"/>
      <c r="C265940" s="75"/>
    </row>
    <row r="265941" spans="2:3" x14ac:dyDescent="0.25">
      <c r="B265941" s="76"/>
      <c r="C265941" s="75"/>
    </row>
    <row r="265942" spans="2:3" x14ac:dyDescent="0.25">
      <c r="B265942" s="76"/>
      <c r="C265942" s="75"/>
    </row>
    <row r="265943" spans="2:3" x14ac:dyDescent="0.25">
      <c r="B265943" s="76"/>
      <c r="C265943" s="75"/>
    </row>
    <row r="266053" spans="2:3" x14ac:dyDescent="0.25">
      <c r="B266053" s="76"/>
      <c r="C266053" s="75"/>
    </row>
    <row r="266054" spans="2:3" x14ac:dyDescent="0.25">
      <c r="B266054" s="76"/>
      <c r="C266054" s="75"/>
    </row>
    <row r="266055" spans="2:3" x14ac:dyDescent="0.25">
      <c r="B266055" s="76"/>
      <c r="C266055" s="75"/>
    </row>
    <row r="266056" spans="2:3" x14ac:dyDescent="0.25">
      <c r="B266056" s="76"/>
      <c r="C266056" s="75"/>
    </row>
    <row r="266057" spans="2:3" x14ac:dyDescent="0.25">
      <c r="B266057" s="76"/>
      <c r="C266057" s="75"/>
    </row>
    <row r="266058" spans="2:3" x14ac:dyDescent="0.25">
      <c r="B266058" s="76"/>
      <c r="C266058" s="75"/>
    </row>
    <row r="266059" spans="2:3" x14ac:dyDescent="0.25">
      <c r="B266059" s="76"/>
      <c r="C266059" s="75"/>
    </row>
    <row r="266060" spans="2:3" x14ac:dyDescent="0.25">
      <c r="B266060" s="76"/>
      <c r="C266060" s="75"/>
    </row>
    <row r="266061" spans="2:3" x14ac:dyDescent="0.25">
      <c r="B266061" s="76"/>
      <c r="C266061" s="75"/>
    </row>
    <row r="266062" spans="2:3" x14ac:dyDescent="0.25">
      <c r="B266062" s="76"/>
      <c r="C266062" s="75"/>
    </row>
    <row r="266063" spans="2:3" x14ac:dyDescent="0.25">
      <c r="B266063" s="76"/>
      <c r="C266063" s="75"/>
    </row>
    <row r="266064" spans="2:3" x14ac:dyDescent="0.25">
      <c r="B266064" s="76"/>
      <c r="C266064" s="75"/>
    </row>
    <row r="266065" spans="2:3" x14ac:dyDescent="0.25">
      <c r="B266065" s="76"/>
      <c r="C266065" s="75"/>
    </row>
    <row r="266175" spans="2:3" x14ac:dyDescent="0.25">
      <c r="B266175" s="76"/>
      <c r="C266175" s="75"/>
    </row>
    <row r="266176" spans="2:3" x14ac:dyDescent="0.25">
      <c r="B266176" s="76"/>
      <c r="C266176" s="75"/>
    </row>
    <row r="266177" spans="2:3" x14ac:dyDescent="0.25">
      <c r="B266177" s="76"/>
      <c r="C266177" s="75"/>
    </row>
    <row r="266178" spans="2:3" x14ac:dyDescent="0.25">
      <c r="B266178" s="76"/>
      <c r="C266178" s="75"/>
    </row>
    <row r="266179" spans="2:3" x14ac:dyDescent="0.25">
      <c r="B266179" s="76"/>
      <c r="C266179" s="75"/>
    </row>
    <row r="266180" spans="2:3" x14ac:dyDescent="0.25">
      <c r="B266180" s="76"/>
      <c r="C266180" s="75"/>
    </row>
    <row r="266181" spans="2:3" x14ac:dyDescent="0.25">
      <c r="B266181" s="76"/>
      <c r="C266181" s="75"/>
    </row>
    <row r="266182" spans="2:3" x14ac:dyDescent="0.25">
      <c r="B266182" s="76"/>
      <c r="C266182" s="75"/>
    </row>
    <row r="266183" spans="2:3" x14ac:dyDescent="0.25">
      <c r="B266183" s="76"/>
      <c r="C266183" s="75"/>
    </row>
    <row r="266184" spans="2:3" x14ac:dyDescent="0.25">
      <c r="B266184" s="76"/>
      <c r="C266184" s="75"/>
    </row>
    <row r="266185" spans="2:3" x14ac:dyDescent="0.25">
      <c r="B266185" s="76"/>
      <c r="C266185" s="75"/>
    </row>
    <row r="266186" spans="2:3" x14ac:dyDescent="0.25">
      <c r="B266186" s="76"/>
      <c r="C266186" s="75"/>
    </row>
    <row r="266187" spans="2:3" x14ac:dyDescent="0.25">
      <c r="B266187" s="76"/>
      <c r="C266187" s="75"/>
    </row>
    <row r="266297" spans="2:3" x14ac:dyDescent="0.25">
      <c r="B266297" s="76"/>
      <c r="C266297" s="75"/>
    </row>
    <row r="266298" spans="2:3" x14ac:dyDescent="0.25">
      <c r="B266298" s="76"/>
      <c r="C266298" s="75"/>
    </row>
    <row r="266299" spans="2:3" x14ac:dyDescent="0.25">
      <c r="B266299" s="76"/>
      <c r="C266299" s="75"/>
    </row>
    <row r="266300" spans="2:3" x14ac:dyDescent="0.25">
      <c r="B266300" s="76"/>
      <c r="C266300" s="75"/>
    </row>
    <row r="266301" spans="2:3" x14ac:dyDescent="0.25">
      <c r="B266301" s="76"/>
      <c r="C266301" s="75"/>
    </row>
    <row r="266302" spans="2:3" x14ac:dyDescent="0.25">
      <c r="B266302" s="76"/>
      <c r="C266302" s="75"/>
    </row>
    <row r="266303" spans="2:3" x14ac:dyDescent="0.25">
      <c r="B266303" s="76"/>
      <c r="C266303" s="75"/>
    </row>
    <row r="266304" spans="2:3" x14ac:dyDescent="0.25">
      <c r="B266304" s="76"/>
      <c r="C266304" s="75"/>
    </row>
    <row r="266305" spans="2:3" x14ac:dyDescent="0.25">
      <c r="B266305" s="76"/>
      <c r="C266305" s="75"/>
    </row>
    <row r="266306" spans="2:3" x14ac:dyDescent="0.25">
      <c r="B266306" s="76"/>
      <c r="C266306" s="75"/>
    </row>
    <row r="266307" spans="2:3" x14ac:dyDescent="0.25">
      <c r="B266307" s="76"/>
      <c r="C266307" s="75"/>
    </row>
    <row r="266308" spans="2:3" x14ac:dyDescent="0.25">
      <c r="B266308" s="76"/>
      <c r="C266308" s="75"/>
    </row>
    <row r="266309" spans="2:3" x14ac:dyDescent="0.25">
      <c r="B266309" s="76"/>
      <c r="C266309" s="75"/>
    </row>
    <row r="266419" spans="2:3" x14ac:dyDescent="0.25">
      <c r="B266419" s="76"/>
      <c r="C266419" s="75"/>
    </row>
    <row r="266420" spans="2:3" x14ac:dyDescent="0.25">
      <c r="B266420" s="76"/>
      <c r="C266420" s="75"/>
    </row>
    <row r="266421" spans="2:3" x14ac:dyDescent="0.25">
      <c r="B266421" s="76"/>
      <c r="C266421" s="75"/>
    </row>
    <row r="266422" spans="2:3" x14ac:dyDescent="0.25">
      <c r="B266422" s="76"/>
      <c r="C266422" s="75"/>
    </row>
    <row r="266423" spans="2:3" x14ac:dyDescent="0.25">
      <c r="B266423" s="76"/>
      <c r="C266423" s="75"/>
    </row>
    <row r="266424" spans="2:3" x14ac:dyDescent="0.25">
      <c r="B266424" s="76"/>
      <c r="C266424" s="75"/>
    </row>
    <row r="266425" spans="2:3" x14ac:dyDescent="0.25">
      <c r="B266425" s="76"/>
      <c r="C266425" s="75"/>
    </row>
    <row r="266426" spans="2:3" x14ac:dyDescent="0.25">
      <c r="B266426" s="76"/>
      <c r="C266426" s="75"/>
    </row>
    <row r="266427" spans="2:3" x14ac:dyDescent="0.25">
      <c r="B266427" s="76"/>
      <c r="C266427" s="75"/>
    </row>
    <row r="266428" spans="2:3" x14ac:dyDescent="0.25">
      <c r="B266428" s="76"/>
      <c r="C266428" s="75"/>
    </row>
    <row r="266429" spans="2:3" x14ac:dyDescent="0.25">
      <c r="B266429" s="76"/>
      <c r="C266429" s="75"/>
    </row>
    <row r="266430" spans="2:3" x14ac:dyDescent="0.25">
      <c r="B266430" s="76"/>
      <c r="C266430" s="75"/>
    </row>
    <row r="266431" spans="2:3" x14ac:dyDescent="0.25">
      <c r="B266431" s="76"/>
      <c r="C266431" s="75"/>
    </row>
    <row r="266541" spans="2:3" x14ac:dyDescent="0.25">
      <c r="B266541" s="76"/>
      <c r="C266541" s="75"/>
    </row>
    <row r="266542" spans="2:3" x14ac:dyDescent="0.25">
      <c r="B266542" s="76"/>
      <c r="C266542" s="75"/>
    </row>
    <row r="266543" spans="2:3" x14ac:dyDescent="0.25">
      <c r="B266543" s="76"/>
      <c r="C266543" s="75"/>
    </row>
    <row r="266544" spans="2:3" x14ac:dyDescent="0.25">
      <c r="B266544" s="76"/>
      <c r="C266544" s="75"/>
    </row>
    <row r="266545" spans="2:3" x14ac:dyDescent="0.25">
      <c r="B266545" s="76"/>
      <c r="C266545" s="75"/>
    </row>
    <row r="266546" spans="2:3" x14ac:dyDescent="0.25">
      <c r="B266546" s="76"/>
      <c r="C266546" s="75"/>
    </row>
    <row r="266547" spans="2:3" x14ac:dyDescent="0.25">
      <c r="B266547" s="76"/>
      <c r="C266547" s="75"/>
    </row>
    <row r="266548" spans="2:3" x14ac:dyDescent="0.25">
      <c r="B266548" s="76"/>
      <c r="C266548" s="75"/>
    </row>
    <row r="266549" spans="2:3" x14ac:dyDescent="0.25">
      <c r="B266549" s="76"/>
      <c r="C266549" s="75"/>
    </row>
    <row r="266550" spans="2:3" x14ac:dyDescent="0.25">
      <c r="B266550" s="76"/>
      <c r="C266550" s="75"/>
    </row>
    <row r="266551" spans="2:3" x14ac:dyDescent="0.25">
      <c r="B266551" s="76"/>
      <c r="C266551" s="75"/>
    </row>
    <row r="266552" spans="2:3" x14ac:dyDescent="0.25">
      <c r="B266552" s="76"/>
      <c r="C266552" s="75"/>
    </row>
    <row r="266553" spans="2:3" x14ac:dyDescent="0.25">
      <c r="B266553" s="76"/>
      <c r="C266553" s="75"/>
    </row>
    <row r="266663" spans="2:3" x14ac:dyDescent="0.25">
      <c r="B266663" s="76"/>
      <c r="C266663" s="75"/>
    </row>
    <row r="266664" spans="2:3" x14ac:dyDescent="0.25">
      <c r="B266664" s="76"/>
      <c r="C266664" s="75"/>
    </row>
    <row r="266665" spans="2:3" x14ac:dyDescent="0.25">
      <c r="B266665" s="76"/>
      <c r="C266665" s="75"/>
    </row>
    <row r="266666" spans="2:3" x14ac:dyDescent="0.25">
      <c r="B266666" s="76"/>
      <c r="C266666" s="75"/>
    </row>
    <row r="266667" spans="2:3" x14ac:dyDescent="0.25">
      <c r="B266667" s="76"/>
      <c r="C266667" s="75"/>
    </row>
    <row r="266668" spans="2:3" x14ac:dyDescent="0.25">
      <c r="B266668" s="76"/>
      <c r="C266668" s="75"/>
    </row>
    <row r="266669" spans="2:3" x14ac:dyDescent="0.25">
      <c r="B266669" s="76"/>
      <c r="C266669" s="75"/>
    </row>
    <row r="266670" spans="2:3" x14ac:dyDescent="0.25">
      <c r="B266670" s="76"/>
      <c r="C266670" s="75"/>
    </row>
    <row r="266671" spans="2:3" x14ac:dyDescent="0.25">
      <c r="B266671" s="76"/>
      <c r="C266671" s="75"/>
    </row>
    <row r="266672" spans="2:3" x14ac:dyDescent="0.25">
      <c r="B266672" s="76"/>
      <c r="C266672" s="75"/>
    </row>
    <row r="266673" spans="2:3" x14ac:dyDescent="0.25">
      <c r="B266673" s="76"/>
      <c r="C266673" s="75"/>
    </row>
    <row r="266674" spans="2:3" x14ac:dyDescent="0.25">
      <c r="B266674" s="76"/>
      <c r="C266674" s="75"/>
    </row>
    <row r="266675" spans="2:3" x14ac:dyDescent="0.25">
      <c r="B266675" s="76"/>
      <c r="C266675" s="75"/>
    </row>
    <row r="266785" spans="2:3" x14ac:dyDescent="0.25">
      <c r="B266785" s="76"/>
      <c r="C266785" s="75"/>
    </row>
    <row r="266786" spans="2:3" x14ac:dyDescent="0.25">
      <c r="B266786" s="76"/>
      <c r="C266786" s="75"/>
    </row>
    <row r="266787" spans="2:3" x14ac:dyDescent="0.25">
      <c r="B266787" s="76"/>
      <c r="C266787" s="75"/>
    </row>
    <row r="266788" spans="2:3" x14ac:dyDescent="0.25">
      <c r="B266788" s="76"/>
      <c r="C266788" s="75"/>
    </row>
    <row r="266789" spans="2:3" x14ac:dyDescent="0.25">
      <c r="B266789" s="76"/>
      <c r="C266789" s="75"/>
    </row>
    <row r="266790" spans="2:3" x14ac:dyDescent="0.25">
      <c r="B266790" s="76"/>
      <c r="C266790" s="75"/>
    </row>
    <row r="266791" spans="2:3" x14ac:dyDescent="0.25">
      <c r="B266791" s="76"/>
      <c r="C266791" s="75"/>
    </row>
    <row r="266792" spans="2:3" x14ac:dyDescent="0.25">
      <c r="B266792" s="76"/>
      <c r="C266792" s="75"/>
    </row>
    <row r="266793" spans="2:3" x14ac:dyDescent="0.25">
      <c r="B266793" s="76"/>
      <c r="C266793" s="75"/>
    </row>
    <row r="266794" spans="2:3" x14ac:dyDescent="0.25">
      <c r="B266794" s="76"/>
      <c r="C266794" s="75"/>
    </row>
    <row r="266795" spans="2:3" x14ac:dyDescent="0.25">
      <c r="B266795" s="76"/>
      <c r="C266795" s="75"/>
    </row>
    <row r="266796" spans="2:3" x14ac:dyDescent="0.25">
      <c r="B266796" s="76"/>
      <c r="C266796" s="75"/>
    </row>
    <row r="266797" spans="2:3" x14ac:dyDescent="0.25">
      <c r="B266797" s="76"/>
      <c r="C266797" s="75"/>
    </row>
    <row r="266907" spans="2:3" x14ac:dyDescent="0.25">
      <c r="B266907" s="76"/>
      <c r="C266907" s="75"/>
    </row>
    <row r="266908" spans="2:3" x14ac:dyDescent="0.25">
      <c r="B266908" s="76"/>
      <c r="C266908" s="75"/>
    </row>
    <row r="266909" spans="2:3" x14ac:dyDescent="0.25">
      <c r="B266909" s="76"/>
      <c r="C266909" s="75"/>
    </row>
    <row r="266910" spans="2:3" x14ac:dyDescent="0.25">
      <c r="B266910" s="76"/>
      <c r="C266910" s="75"/>
    </row>
    <row r="266911" spans="2:3" x14ac:dyDescent="0.25">
      <c r="B266911" s="76"/>
      <c r="C266911" s="75"/>
    </row>
    <row r="266912" spans="2:3" x14ac:dyDescent="0.25">
      <c r="B266912" s="76"/>
      <c r="C266912" s="75"/>
    </row>
    <row r="266913" spans="2:3" x14ac:dyDescent="0.25">
      <c r="B266913" s="76"/>
      <c r="C266913" s="75"/>
    </row>
    <row r="266914" spans="2:3" x14ac:dyDescent="0.25">
      <c r="B266914" s="76"/>
      <c r="C266914" s="75"/>
    </row>
    <row r="266915" spans="2:3" x14ac:dyDescent="0.25">
      <c r="B266915" s="76"/>
      <c r="C266915" s="75"/>
    </row>
    <row r="266916" spans="2:3" x14ac:dyDescent="0.25">
      <c r="B266916" s="76"/>
      <c r="C266916" s="75"/>
    </row>
    <row r="266917" spans="2:3" x14ac:dyDescent="0.25">
      <c r="B266917" s="76"/>
      <c r="C266917" s="75"/>
    </row>
    <row r="266918" spans="2:3" x14ac:dyDescent="0.25">
      <c r="B266918" s="76"/>
      <c r="C266918" s="75"/>
    </row>
    <row r="266919" spans="2:3" x14ac:dyDescent="0.25">
      <c r="B266919" s="76"/>
      <c r="C266919" s="75"/>
    </row>
    <row r="267029" spans="2:3" x14ac:dyDescent="0.25">
      <c r="B267029" s="76"/>
      <c r="C267029" s="75"/>
    </row>
    <row r="267030" spans="2:3" x14ac:dyDescent="0.25">
      <c r="B267030" s="76"/>
      <c r="C267030" s="75"/>
    </row>
    <row r="267031" spans="2:3" x14ac:dyDescent="0.25">
      <c r="B267031" s="76"/>
      <c r="C267031" s="75"/>
    </row>
    <row r="267032" spans="2:3" x14ac:dyDescent="0.25">
      <c r="B267032" s="76"/>
      <c r="C267032" s="75"/>
    </row>
    <row r="267033" spans="2:3" x14ac:dyDescent="0.25">
      <c r="B267033" s="76"/>
      <c r="C267033" s="75"/>
    </row>
    <row r="267034" spans="2:3" x14ac:dyDescent="0.25">
      <c r="B267034" s="76"/>
      <c r="C267034" s="75"/>
    </row>
    <row r="267035" spans="2:3" x14ac:dyDescent="0.25">
      <c r="B267035" s="76"/>
      <c r="C267035" s="75"/>
    </row>
    <row r="267036" spans="2:3" x14ac:dyDescent="0.25">
      <c r="B267036" s="76"/>
      <c r="C267036" s="75"/>
    </row>
    <row r="267037" spans="2:3" x14ac:dyDescent="0.25">
      <c r="B267037" s="76"/>
      <c r="C267037" s="75"/>
    </row>
    <row r="267038" spans="2:3" x14ac:dyDescent="0.25">
      <c r="B267038" s="76"/>
      <c r="C267038" s="75"/>
    </row>
    <row r="267039" spans="2:3" x14ac:dyDescent="0.25">
      <c r="B267039" s="76"/>
      <c r="C267039" s="75"/>
    </row>
    <row r="267040" spans="2:3" x14ac:dyDescent="0.25">
      <c r="B267040" s="76"/>
      <c r="C267040" s="75"/>
    </row>
    <row r="267041" spans="2:3" x14ac:dyDescent="0.25">
      <c r="B267041" s="76"/>
      <c r="C267041" s="75"/>
    </row>
    <row r="267151" spans="2:3" x14ac:dyDescent="0.25">
      <c r="B267151" s="76"/>
      <c r="C267151" s="75"/>
    </row>
    <row r="267152" spans="2:3" x14ac:dyDescent="0.25">
      <c r="B267152" s="76"/>
      <c r="C267152" s="75"/>
    </row>
    <row r="267153" spans="2:3" x14ac:dyDescent="0.25">
      <c r="B267153" s="76"/>
      <c r="C267153" s="75"/>
    </row>
    <row r="267154" spans="2:3" x14ac:dyDescent="0.25">
      <c r="B267154" s="76"/>
      <c r="C267154" s="75"/>
    </row>
    <row r="267155" spans="2:3" x14ac:dyDescent="0.25">
      <c r="B267155" s="76"/>
      <c r="C267155" s="75"/>
    </row>
    <row r="267156" spans="2:3" x14ac:dyDescent="0.25">
      <c r="B267156" s="76"/>
      <c r="C267156" s="75"/>
    </row>
    <row r="267157" spans="2:3" x14ac:dyDescent="0.25">
      <c r="B267157" s="76"/>
      <c r="C267157" s="75"/>
    </row>
    <row r="267158" spans="2:3" x14ac:dyDescent="0.25">
      <c r="B267158" s="76"/>
      <c r="C267158" s="75"/>
    </row>
    <row r="267159" spans="2:3" x14ac:dyDescent="0.25">
      <c r="B267159" s="76"/>
      <c r="C267159" s="75"/>
    </row>
    <row r="267160" spans="2:3" x14ac:dyDescent="0.25">
      <c r="B267160" s="76"/>
      <c r="C267160" s="75"/>
    </row>
    <row r="267161" spans="2:3" x14ac:dyDescent="0.25">
      <c r="B267161" s="76"/>
      <c r="C267161" s="75"/>
    </row>
    <row r="267162" spans="2:3" x14ac:dyDescent="0.25">
      <c r="B267162" s="76"/>
      <c r="C267162" s="75"/>
    </row>
    <row r="267163" spans="2:3" x14ac:dyDescent="0.25">
      <c r="B267163" s="76"/>
      <c r="C267163" s="75"/>
    </row>
    <row r="267273" spans="2:3" x14ac:dyDescent="0.25">
      <c r="B267273" s="76"/>
      <c r="C267273" s="75"/>
    </row>
    <row r="267274" spans="2:3" x14ac:dyDescent="0.25">
      <c r="B267274" s="76"/>
      <c r="C267274" s="75"/>
    </row>
    <row r="267275" spans="2:3" x14ac:dyDescent="0.25">
      <c r="B267275" s="76"/>
      <c r="C267275" s="75"/>
    </row>
    <row r="267276" spans="2:3" x14ac:dyDescent="0.25">
      <c r="B267276" s="76"/>
      <c r="C267276" s="75"/>
    </row>
    <row r="267277" spans="2:3" x14ac:dyDescent="0.25">
      <c r="B267277" s="76"/>
      <c r="C267277" s="75"/>
    </row>
    <row r="267278" spans="2:3" x14ac:dyDescent="0.25">
      <c r="B267278" s="76"/>
      <c r="C267278" s="75"/>
    </row>
    <row r="267279" spans="2:3" x14ac:dyDescent="0.25">
      <c r="B267279" s="76"/>
      <c r="C267279" s="75"/>
    </row>
    <row r="267280" spans="2:3" x14ac:dyDescent="0.25">
      <c r="B267280" s="76"/>
      <c r="C267280" s="75"/>
    </row>
    <row r="267281" spans="2:3" x14ac:dyDescent="0.25">
      <c r="B267281" s="76"/>
      <c r="C267281" s="75"/>
    </row>
    <row r="267282" spans="2:3" x14ac:dyDescent="0.25">
      <c r="B267282" s="76"/>
      <c r="C267282" s="75"/>
    </row>
    <row r="267283" spans="2:3" x14ac:dyDescent="0.25">
      <c r="B267283" s="76"/>
      <c r="C267283" s="75"/>
    </row>
    <row r="267284" spans="2:3" x14ac:dyDescent="0.25">
      <c r="B267284" s="76"/>
      <c r="C267284" s="75"/>
    </row>
    <row r="267285" spans="2:3" x14ac:dyDescent="0.25">
      <c r="B267285" s="76"/>
      <c r="C267285" s="75"/>
    </row>
    <row r="267395" spans="2:3" x14ac:dyDescent="0.25">
      <c r="B267395" s="76"/>
      <c r="C267395" s="75"/>
    </row>
    <row r="267396" spans="2:3" x14ac:dyDescent="0.25">
      <c r="B267396" s="76"/>
      <c r="C267396" s="75"/>
    </row>
    <row r="267397" spans="2:3" x14ac:dyDescent="0.25">
      <c r="B267397" s="76"/>
      <c r="C267397" s="75"/>
    </row>
    <row r="267398" spans="2:3" x14ac:dyDescent="0.25">
      <c r="B267398" s="76"/>
      <c r="C267398" s="75"/>
    </row>
    <row r="267399" spans="2:3" x14ac:dyDescent="0.25">
      <c r="B267399" s="76"/>
      <c r="C267399" s="75"/>
    </row>
    <row r="267400" spans="2:3" x14ac:dyDescent="0.25">
      <c r="B267400" s="76"/>
      <c r="C267400" s="75"/>
    </row>
    <row r="267401" spans="2:3" x14ac:dyDescent="0.25">
      <c r="B267401" s="76"/>
      <c r="C267401" s="75"/>
    </row>
    <row r="267402" spans="2:3" x14ac:dyDescent="0.25">
      <c r="B267402" s="76"/>
      <c r="C267402" s="75"/>
    </row>
    <row r="267403" spans="2:3" x14ac:dyDescent="0.25">
      <c r="B267403" s="76"/>
      <c r="C267403" s="75"/>
    </row>
    <row r="267404" spans="2:3" x14ac:dyDescent="0.25">
      <c r="B267404" s="76"/>
      <c r="C267404" s="75"/>
    </row>
    <row r="267405" spans="2:3" x14ac:dyDescent="0.25">
      <c r="B267405" s="76"/>
      <c r="C267405" s="75"/>
    </row>
    <row r="267406" spans="2:3" x14ac:dyDescent="0.25">
      <c r="B267406" s="76"/>
      <c r="C267406" s="75"/>
    </row>
    <row r="267407" spans="2:3" x14ac:dyDescent="0.25">
      <c r="B267407" s="76"/>
      <c r="C267407" s="75"/>
    </row>
    <row r="267517" spans="2:3" x14ac:dyDescent="0.25">
      <c r="B267517" s="76"/>
      <c r="C267517" s="75"/>
    </row>
    <row r="267518" spans="2:3" x14ac:dyDescent="0.25">
      <c r="B267518" s="76"/>
      <c r="C267518" s="75"/>
    </row>
    <row r="267519" spans="2:3" x14ac:dyDescent="0.25">
      <c r="B267519" s="76"/>
      <c r="C267519" s="75"/>
    </row>
    <row r="267520" spans="2:3" x14ac:dyDescent="0.25">
      <c r="B267520" s="76"/>
      <c r="C267520" s="75"/>
    </row>
    <row r="267521" spans="2:3" x14ac:dyDescent="0.25">
      <c r="B267521" s="76"/>
      <c r="C267521" s="75"/>
    </row>
    <row r="267522" spans="2:3" x14ac:dyDescent="0.25">
      <c r="B267522" s="76"/>
      <c r="C267522" s="75"/>
    </row>
    <row r="267523" spans="2:3" x14ac:dyDescent="0.25">
      <c r="B267523" s="76"/>
      <c r="C267523" s="75"/>
    </row>
    <row r="267524" spans="2:3" x14ac:dyDescent="0.25">
      <c r="B267524" s="76"/>
      <c r="C267524" s="75"/>
    </row>
    <row r="267525" spans="2:3" x14ac:dyDescent="0.25">
      <c r="B267525" s="76"/>
      <c r="C267525" s="75"/>
    </row>
    <row r="267526" spans="2:3" x14ac:dyDescent="0.25">
      <c r="B267526" s="76"/>
      <c r="C267526" s="75"/>
    </row>
    <row r="267527" spans="2:3" x14ac:dyDescent="0.25">
      <c r="B267527" s="76"/>
      <c r="C267527" s="75"/>
    </row>
    <row r="267528" spans="2:3" x14ac:dyDescent="0.25">
      <c r="B267528" s="76"/>
      <c r="C267528" s="75"/>
    </row>
    <row r="267529" spans="2:3" x14ac:dyDescent="0.25">
      <c r="B267529" s="76"/>
      <c r="C267529" s="75"/>
    </row>
    <row r="267639" spans="2:3" x14ac:dyDescent="0.25">
      <c r="B267639" s="76"/>
      <c r="C267639" s="75"/>
    </row>
    <row r="267640" spans="2:3" x14ac:dyDescent="0.25">
      <c r="B267640" s="76"/>
      <c r="C267640" s="75"/>
    </row>
    <row r="267641" spans="2:3" x14ac:dyDescent="0.25">
      <c r="B267641" s="76"/>
      <c r="C267641" s="75"/>
    </row>
    <row r="267642" spans="2:3" x14ac:dyDescent="0.25">
      <c r="B267642" s="76"/>
      <c r="C267642" s="75"/>
    </row>
    <row r="267643" spans="2:3" x14ac:dyDescent="0.25">
      <c r="B267643" s="76"/>
      <c r="C267643" s="75"/>
    </row>
    <row r="267644" spans="2:3" x14ac:dyDescent="0.25">
      <c r="B267644" s="76"/>
      <c r="C267644" s="75"/>
    </row>
    <row r="267645" spans="2:3" x14ac:dyDescent="0.25">
      <c r="B267645" s="76"/>
      <c r="C267645" s="75"/>
    </row>
    <row r="267646" spans="2:3" x14ac:dyDescent="0.25">
      <c r="B267646" s="76"/>
      <c r="C267646" s="75"/>
    </row>
    <row r="267647" spans="2:3" x14ac:dyDescent="0.25">
      <c r="B267647" s="76"/>
      <c r="C267647" s="75"/>
    </row>
    <row r="267648" spans="2:3" x14ac:dyDescent="0.25">
      <c r="B267648" s="76"/>
      <c r="C267648" s="75"/>
    </row>
    <row r="267649" spans="2:3" x14ac:dyDescent="0.25">
      <c r="B267649" s="76"/>
      <c r="C267649" s="75"/>
    </row>
    <row r="267650" spans="2:3" x14ac:dyDescent="0.25">
      <c r="B267650" s="76"/>
      <c r="C267650" s="75"/>
    </row>
    <row r="267651" spans="2:3" x14ac:dyDescent="0.25">
      <c r="B267651" s="76"/>
      <c r="C267651" s="75"/>
    </row>
    <row r="267761" spans="2:3" x14ac:dyDescent="0.25">
      <c r="B267761" s="76"/>
      <c r="C267761" s="75"/>
    </row>
    <row r="267762" spans="2:3" x14ac:dyDescent="0.25">
      <c r="B267762" s="76"/>
      <c r="C267762" s="75"/>
    </row>
    <row r="267763" spans="2:3" x14ac:dyDescent="0.25">
      <c r="B267763" s="76"/>
      <c r="C267763" s="75"/>
    </row>
    <row r="267764" spans="2:3" x14ac:dyDescent="0.25">
      <c r="B267764" s="76"/>
      <c r="C267764" s="75"/>
    </row>
    <row r="267765" spans="2:3" x14ac:dyDescent="0.25">
      <c r="B267765" s="76"/>
      <c r="C267765" s="75"/>
    </row>
    <row r="267766" spans="2:3" x14ac:dyDescent="0.25">
      <c r="B267766" s="76"/>
      <c r="C267766" s="75"/>
    </row>
    <row r="267767" spans="2:3" x14ac:dyDescent="0.25">
      <c r="B267767" s="76"/>
      <c r="C267767" s="75"/>
    </row>
    <row r="267768" spans="2:3" x14ac:dyDescent="0.25">
      <c r="B267768" s="76"/>
      <c r="C267768" s="75"/>
    </row>
    <row r="267769" spans="2:3" x14ac:dyDescent="0.25">
      <c r="B267769" s="76"/>
      <c r="C267769" s="75"/>
    </row>
    <row r="267770" spans="2:3" x14ac:dyDescent="0.25">
      <c r="B267770" s="76"/>
      <c r="C267770" s="75"/>
    </row>
    <row r="267771" spans="2:3" x14ac:dyDescent="0.25">
      <c r="B267771" s="76"/>
      <c r="C267771" s="75"/>
    </row>
    <row r="267772" spans="2:3" x14ac:dyDescent="0.25">
      <c r="B267772" s="76"/>
      <c r="C267772" s="75"/>
    </row>
    <row r="267773" spans="2:3" x14ac:dyDescent="0.25">
      <c r="B267773" s="76"/>
      <c r="C267773" s="75"/>
    </row>
    <row r="267883" spans="2:3" x14ac:dyDescent="0.25">
      <c r="B267883" s="76"/>
      <c r="C267883" s="75"/>
    </row>
    <row r="267884" spans="2:3" x14ac:dyDescent="0.25">
      <c r="B267884" s="76"/>
      <c r="C267884" s="75"/>
    </row>
    <row r="267885" spans="2:3" x14ac:dyDescent="0.25">
      <c r="B267885" s="76"/>
      <c r="C267885" s="75"/>
    </row>
    <row r="267886" spans="2:3" x14ac:dyDescent="0.25">
      <c r="B267886" s="76"/>
      <c r="C267886" s="75"/>
    </row>
    <row r="267887" spans="2:3" x14ac:dyDescent="0.25">
      <c r="B267887" s="76"/>
      <c r="C267887" s="75"/>
    </row>
    <row r="267888" spans="2:3" x14ac:dyDescent="0.25">
      <c r="B267888" s="76"/>
      <c r="C267888" s="75"/>
    </row>
    <row r="267889" spans="2:3" x14ac:dyDescent="0.25">
      <c r="B267889" s="76"/>
      <c r="C267889" s="75"/>
    </row>
    <row r="267890" spans="2:3" x14ac:dyDescent="0.25">
      <c r="B267890" s="76"/>
      <c r="C267890" s="75"/>
    </row>
    <row r="267891" spans="2:3" x14ac:dyDescent="0.25">
      <c r="B267891" s="76"/>
      <c r="C267891" s="75"/>
    </row>
    <row r="267892" spans="2:3" x14ac:dyDescent="0.25">
      <c r="B267892" s="76"/>
      <c r="C267892" s="75"/>
    </row>
    <row r="267893" spans="2:3" x14ac:dyDescent="0.25">
      <c r="B267893" s="76"/>
      <c r="C267893" s="75"/>
    </row>
    <row r="267894" spans="2:3" x14ac:dyDescent="0.25">
      <c r="B267894" s="76"/>
      <c r="C267894" s="75"/>
    </row>
    <row r="267895" spans="2:3" x14ac:dyDescent="0.25">
      <c r="B267895" s="76"/>
      <c r="C267895" s="75"/>
    </row>
    <row r="268005" spans="2:3" x14ac:dyDescent="0.25">
      <c r="B268005" s="76"/>
      <c r="C268005" s="75"/>
    </row>
    <row r="268006" spans="2:3" x14ac:dyDescent="0.25">
      <c r="B268006" s="76"/>
      <c r="C268006" s="75"/>
    </row>
    <row r="268007" spans="2:3" x14ac:dyDescent="0.25">
      <c r="B268007" s="76"/>
      <c r="C268007" s="75"/>
    </row>
    <row r="268008" spans="2:3" x14ac:dyDescent="0.25">
      <c r="B268008" s="76"/>
      <c r="C268008" s="75"/>
    </row>
    <row r="268009" spans="2:3" x14ac:dyDescent="0.25">
      <c r="B268009" s="76"/>
      <c r="C268009" s="75"/>
    </row>
    <row r="268010" spans="2:3" x14ac:dyDescent="0.25">
      <c r="B268010" s="76"/>
      <c r="C268010" s="75"/>
    </row>
    <row r="268011" spans="2:3" x14ac:dyDescent="0.25">
      <c r="B268011" s="76"/>
      <c r="C268011" s="75"/>
    </row>
    <row r="268012" spans="2:3" x14ac:dyDescent="0.25">
      <c r="B268012" s="76"/>
      <c r="C268012" s="75"/>
    </row>
    <row r="268013" spans="2:3" x14ac:dyDescent="0.25">
      <c r="B268013" s="76"/>
      <c r="C268013" s="75"/>
    </row>
    <row r="268014" spans="2:3" x14ac:dyDescent="0.25">
      <c r="B268014" s="76"/>
      <c r="C268014" s="75"/>
    </row>
    <row r="268015" spans="2:3" x14ac:dyDescent="0.25">
      <c r="B268015" s="76"/>
      <c r="C268015" s="75"/>
    </row>
    <row r="268016" spans="2:3" x14ac:dyDescent="0.25">
      <c r="B268016" s="76"/>
      <c r="C268016" s="75"/>
    </row>
    <row r="268017" spans="2:3" x14ac:dyDescent="0.25">
      <c r="B268017" s="76"/>
      <c r="C268017" s="75"/>
    </row>
    <row r="268127" spans="2:3" x14ac:dyDescent="0.25">
      <c r="B268127" s="76"/>
      <c r="C268127" s="75"/>
    </row>
    <row r="268128" spans="2:3" x14ac:dyDescent="0.25">
      <c r="B268128" s="76"/>
      <c r="C268128" s="75"/>
    </row>
    <row r="268129" spans="2:3" x14ac:dyDescent="0.25">
      <c r="B268129" s="76"/>
      <c r="C268129" s="75"/>
    </row>
    <row r="268130" spans="2:3" x14ac:dyDescent="0.25">
      <c r="B268130" s="76"/>
      <c r="C268130" s="75"/>
    </row>
    <row r="268131" spans="2:3" x14ac:dyDescent="0.25">
      <c r="B268131" s="76"/>
      <c r="C268131" s="75"/>
    </row>
    <row r="268132" spans="2:3" x14ac:dyDescent="0.25">
      <c r="B268132" s="76"/>
      <c r="C268132" s="75"/>
    </row>
    <row r="268133" spans="2:3" x14ac:dyDescent="0.25">
      <c r="B268133" s="76"/>
      <c r="C268133" s="75"/>
    </row>
    <row r="268134" spans="2:3" x14ac:dyDescent="0.25">
      <c r="B268134" s="76"/>
      <c r="C268134" s="75"/>
    </row>
    <row r="268135" spans="2:3" x14ac:dyDescent="0.25">
      <c r="B268135" s="76"/>
      <c r="C268135" s="75"/>
    </row>
    <row r="268136" spans="2:3" x14ac:dyDescent="0.25">
      <c r="B268136" s="76"/>
      <c r="C268136" s="75"/>
    </row>
    <row r="268137" spans="2:3" x14ac:dyDescent="0.25">
      <c r="B268137" s="76"/>
      <c r="C268137" s="75"/>
    </row>
    <row r="268138" spans="2:3" x14ac:dyDescent="0.25">
      <c r="B268138" s="76"/>
      <c r="C268138" s="75"/>
    </row>
    <row r="268139" spans="2:3" x14ac:dyDescent="0.25">
      <c r="B268139" s="76"/>
      <c r="C268139" s="75"/>
    </row>
    <row r="268249" spans="2:3" x14ac:dyDescent="0.25">
      <c r="B268249" s="76"/>
      <c r="C268249" s="75"/>
    </row>
    <row r="268250" spans="2:3" x14ac:dyDescent="0.25">
      <c r="B268250" s="76"/>
      <c r="C268250" s="75"/>
    </row>
    <row r="268251" spans="2:3" x14ac:dyDescent="0.25">
      <c r="B268251" s="76"/>
      <c r="C268251" s="75"/>
    </row>
    <row r="268252" spans="2:3" x14ac:dyDescent="0.25">
      <c r="B268252" s="76"/>
      <c r="C268252" s="75"/>
    </row>
    <row r="268253" spans="2:3" x14ac:dyDescent="0.25">
      <c r="B268253" s="76"/>
      <c r="C268253" s="75"/>
    </row>
    <row r="268254" spans="2:3" x14ac:dyDescent="0.25">
      <c r="B268254" s="76"/>
      <c r="C268254" s="75"/>
    </row>
    <row r="268255" spans="2:3" x14ac:dyDescent="0.25">
      <c r="B268255" s="76"/>
      <c r="C268255" s="75"/>
    </row>
    <row r="268256" spans="2:3" x14ac:dyDescent="0.25">
      <c r="B268256" s="76"/>
      <c r="C268256" s="75"/>
    </row>
    <row r="268257" spans="2:3" x14ac:dyDescent="0.25">
      <c r="B268257" s="76"/>
      <c r="C268257" s="75"/>
    </row>
    <row r="268258" spans="2:3" x14ac:dyDescent="0.25">
      <c r="B268258" s="76"/>
      <c r="C268258" s="75"/>
    </row>
    <row r="268259" spans="2:3" x14ac:dyDescent="0.25">
      <c r="B268259" s="76"/>
      <c r="C268259" s="75"/>
    </row>
    <row r="268260" spans="2:3" x14ac:dyDescent="0.25">
      <c r="B268260" s="76"/>
      <c r="C268260" s="75"/>
    </row>
    <row r="268261" spans="2:3" x14ac:dyDescent="0.25">
      <c r="B268261" s="76"/>
      <c r="C268261" s="75"/>
    </row>
    <row r="268371" spans="2:3" x14ac:dyDescent="0.25">
      <c r="B268371" s="76"/>
      <c r="C268371" s="75"/>
    </row>
    <row r="268372" spans="2:3" x14ac:dyDescent="0.25">
      <c r="B268372" s="76"/>
      <c r="C268372" s="75"/>
    </row>
    <row r="268373" spans="2:3" x14ac:dyDescent="0.25">
      <c r="B268373" s="76"/>
      <c r="C268373" s="75"/>
    </row>
    <row r="268374" spans="2:3" x14ac:dyDescent="0.25">
      <c r="B268374" s="76"/>
      <c r="C268374" s="75"/>
    </row>
    <row r="268375" spans="2:3" x14ac:dyDescent="0.25">
      <c r="B268375" s="76"/>
      <c r="C268375" s="75"/>
    </row>
    <row r="268376" spans="2:3" x14ac:dyDescent="0.25">
      <c r="B268376" s="76"/>
      <c r="C268376" s="75"/>
    </row>
    <row r="268377" spans="2:3" x14ac:dyDescent="0.25">
      <c r="B268377" s="76"/>
      <c r="C268377" s="75"/>
    </row>
    <row r="268378" spans="2:3" x14ac:dyDescent="0.25">
      <c r="B268378" s="76"/>
      <c r="C268378" s="75"/>
    </row>
    <row r="268379" spans="2:3" x14ac:dyDescent="0.25">
      <c r="B268379" s="76"/>
      <c r="C268379" s="75"/>
    </row>
    <row r="268380" spans="2:3" x14ac:dyDescent="0.25">
      <c r="B268380" s="76"/>
      <c r="C268380" s="75"/>
    </row>
    <row r="268381" spans="2:3" x14ac:dyDescent="0.25">
      <c r="B268381" s="76"/>
      <c r="C268381" s="75"/>
    </row>
    <row r="268382" spans="2:3" x14ac:dyDescent="0.25">
      <c r="B268382" s="76"/>
      <c r="C268382" s="75"/>
    </row>
    <row r="268383" spans="2:3" x14ac:dyDescent="0.25">
      <c r="B268383" s="76"/>
      <c r="C268383" s="75"/>
    </row>
    <row r="268493" spans="2:3" x14ac:dyDescent="0.25">
      <c r="B268493" s="76"/>
      <c r="C268493" s="75"/>
    </row>
    <row r="268494" spans="2:3" x14ac:dyDescent="0.25">
      <c r="B268494" s="76"/>
      <c r="C268494" s="75"/>
    </row>
    <row r="268495" spans="2:3" x14ac:dyDescent="0.25">
      <c r="B268495" s="76"/>
      <c r="C268495" s="75"/>
    </row>
    <row r="268496" spans="2:3" x14ac:dyDescent="0.25">
      <c r="B268496" s="76"/>
      <c r="C268496" s="75"/>
    </row>
    <row r="268497" spans="2:3" x14ac:dyDescent="0.25">
      <c r="B268497" s="76"/>
      <c r="C268497" s="75"/>
    </row>
    <row r="268498" spans="2:3" x14ac:dyDescent="0.25">
      <c r="B268498" s="76"/>
      <c r="C268498" s="75"/>
    </row>
    <row r="268499" spans="2:3" x14ac:dyDescent="0.25">
      <c r="B268499" s="76"/>
      <c r="C268499" s="75"/>
    </row>
    <row r="268500" spans="2:3" x14ac:dyDescent="0.25">
      <c r="B268500" s="76"/>
      <c r="C268500" s="75"/>
    </row>
    <row r="268501" spans="2:3" x14ac:dyDescent="0.25">
      <c r="B268501" s="76"/>
      <c r="C268501" s="75"/>
    </row>
    <row r="268502" spans="2:3" x14ac:dyDescent="0.25">
      <c r="B268502" s="76"/>
      <c r="C268502" s="75"/>
    </row>
    <row r="268503" spans="2:3" x14ac:dyDescent="0.25">
      <c r="B268503" s="76"/>
      <c r="C268503" s="75"/>
    </row>
    <row r="268504" spans="2:3" x14ac:dyDescent="0.25">
      <c r="B268504" s="76"/>
      <c r="C268504" s="75"/>
    </row>
    <row r="268505" spans="2:3" x14ac:dyDescent="0.25">
      <c r="B268505" s="76"/>
      <c r="C268505" s="75"/>
    </row>
    <row r="268615" spans="2:3" x14ac:dyDescent="0.25">
      <c r="B268615" s="76"/>
      <c r="C268615" s="75"/>
    </row>
    <row r="268616" spans="2:3" x14ac:dyDescent="0.25">
      <c r="B268616" s="76"/>
      <c r="C268616" s="75"/>
    </row>
    <row r="268617" spans="2:3" x14ac:dyDescent="0.25">
      <c r="B268617" s="76"/>
      <c r="C268617" s="75"/>
    </row>
    <row r="268618" spans="2:3" x14ac:dyDescent="0.25">
      <c r="B268618" s="76"/>
      <c r="C268618" s="75"/>
    </row>
    <row r="268619" spans="2:3" x14ac:dyDescent="0.25">
      <c r="B268619" s="76"/>
      <c r="C268619" s="75"/>
    </row>
    <row r="268620" spans="2:3" x14ac:dyDescent="0.25">
      <c r="B268620" s="76"/>
      <c r="C268620" s="75"/>
    </row>
    <row r="268621" spans="2:3" x14ac:dyDescent="0.25">
      <c r="B268621" s="76"/>
      <c r="C268621" s="75"/>
    </row>
    <row r="268622" spans="2:3" x14ac:dyDescent="0.25">
      <c r="B268622" s="76"/>
      <c r="C268622" s="75"/>
    </row>
    <row r="268623" spans="2:3" x14ac:dyDescent="0.25">
      <c r="B268623" s="76"/>
      <c r="C268623" s="75"/>
    </row>
    <row r="268624" spans="2:3" x14ac:dyDescent="0.25">
      <c r="B268624" s="76"/>
      <c r="C268624" s="75"/>
    </row>
    <row r="268625" spans="2:3" x14ac:dyDescent="0.25">
      <c r="B268625" s="76"/>
      <c r="C268625" s="75"/>
    </row>
    <row r="268626" spans="2:3" x14ac:dyDescent="0.25">
      <c r="B268626" s="76"/>
      <c r="C268626" s="75"/>
    </row>
    <row r="268627" spans="2:3" x14ac:dyDescent="0.25">
      <c r="B268627" s="76"/>
      <c r="C268627" s="75"/>
    </row>
    <row r="268737" spans="2:3" x14ac:dyDescent="0.25">
      <c r="B268737" s="76"/>
      <c r="C268737" s="75"/>
    </row>
    <row r="268738" spans="2:3" x14ac:dyDescent="0.25">
      <c r="B268738" s="76"/>
      <c r="C268738" s="75"/>
    </row>
    <row r="268739" spans="2:3" x14ac:dyDescent="0.25">
      <c r="B268739" s="76"/>
      <c r="C268739" s="75"/>
    </row>
    <row r="268740" spans="2:3" x14ac:dyDescent="0.25">
      <c r="B268740" s="76"/>
      <c r="C268740" s="75"/>
    </row>
    <row r="268741" spans="2:3" x14ac:dyDescent="0.25">
      <c r="B268741" s="76"/>
      <c r="C268741" s="75"/>
    </row>
    <row r="268742" spans="2:3" x14ac:dyDescent="0.25">
      <c r="B268742" s="76"/>
      <c r="C268742" s="75"/>
    </row>
    <row r="268743" spans="2:3" x14ac:dyDescent="0.25">
      <c r="B268743" s="76"/>
      <c r="C268743" s="75"/>
    </row>
    <row r="268744" spans="2:3" x14ac:dyDescent="0.25">
      <c r="B268744" s="76"/>
      <c r="C268744" s="75"/>
    </row>
    <row r="268745" spans="2:3" x14ac:dyDescent="0.25">
      <c r="B268745" s="76"/>
      <c r="C268745" s="75"/>
    </row>
    <row r="268746" spans="2:3" x14ac:dyDescent="0.25">
      <c r="B268746" s="76"/>
      <c r="C268746" s="75"/>
    </row>
    <row r="268747" spans="2:3" x14ac:dyDescent="0.25">
      <c r="B268747" s="76"/>
      <c r="C268747" s="75"/>
    </row>
    <row r="268748" spans="2:3" x14ac:dyDescent="0.25">
      <c r="B268748" s="76"/>
      <c r="C268748" s="75"/>
    </row>
    <row r="268749" spans="2:3" x14ac:dyDescent="0.25">
      <c r="B268749" s="76"/>
      <c r="C268749" s="75"/>
    </row>
    <row r="268859" spans="2:3" x14ac:dyDescent="0.25">
      <c r="B268859" s="76"/>
      <c r="C268859" s="75"/>
    </row>
    <row r="268860" spans="2:3" x14ac:dyDescent="0.25">
      <c r="B268860" s="76"/>
      <c r="C268860" s="75"/>
    </row>
    <row r="268861" spans="2:3" x14ac:dyDescent="0.25">
      <c r="B268861" s="76"/>
      <c r="C268861" s="75"/>
    </row>
    <row r="268862" spans="2:3" x14ac:dyDescent="0.25">
      <c r="B268862" s="76"/>
      <c r="C268862" s="75"/>
    </row>
    <row r="268863" spans="2:3" x14ac:dyDescent="0.25">
      <c r="B268863" s="76"/>
      <c r="C268863" s="75"/>
    </row>
    <row r="268864" spans="2:3" x14ac:dyDescent="0.25">
      <c r="B268864" s="76"/>
      <c r="C268864" s="75"/>
    </row>
    <row r="268865" spans="2:3" x14ac:dyDescent="0.25">
      <c r="B268865" s="76"/>
      <c r="C268865" s="75"/>
    </row>
    <row r="268866" spans="2:3" x14ac:dyDescent="0.25">
      <c r="B268866" s="76"/>
      <c r="C268866" s="75"/>
    </row>
    <row r="268867" spans="2:3" x14ac:dyDescent="0.25">
      <c r="B268867" s="76"/>
      <c r="C268867" s="75"/>
    </row>
    <row r="268868" spans="2:3" x14ac:dyDescent="0.25">
      <c r="B268868" s="76"/>
      <c r="C268868" s="75"/>
    </row>
    <row r="268869" spans="2:3" x14ac:dyDescent="0.25">
      <c r="B268869" s="76"/>
      <c r="C268869" s="75"/>
    </row>
    <row r="268870" spans="2:3" x14ac:dyDescent="0.25">
      <c r="B268870" s="76"/>
      <c r="C268870" s="75"/>
    </row>
    <row r="268871" spans="2:3" x14ac:dyDescent="0.25">
      <c r="B268871" s="76"/>
      <c r="C268871" s="75"/>
    </row>
    <row r="268981" spans="2:3" x14ac:dyDescent="0.25">
      <c r="B268981" s="76"/>
      <c r="C268981" s="75"/>
    </row>
    <row r="268982" spans="2:3" x14ac:dyDescent="0.25">
      <c r="B268982" s="76"/>
      <c r="C268982" s="75"/>
    </row>
    <row r="268983" spans="2:3" x14ac:dyDescent="0.25">
      <c r="B268983" s="76"/>
      <c r="C268983" s="75"/>
    </row>
    <row r="268984" spans="2:3" x14ac:dyDescent="0.25">
      <c r="B268984" s="76"/>
      <c r="C268984" s="75"/>
    </row>
    <row r="268985" spans="2:3" x14ac:dyDescent="0.25">
      <c r="B268985" s="76"/>
      <c r="C268985" s="75"/>
    </row>
    <row r="268986" spans="2:3" x14ac:dyDescent="0.25">
      <c r="B268986" s="76"/>
      <c r="C268986" s="75"/>
    </row>
    <row r="268987" spans="2:3" x14ac:dyDescent="0.25">
      <c r="B268987" s="76"/>
      <c r="C268987" s="75"/>
    </row>
    <row r="268988" spans="2:3" x14ac:dyDescent="0.25">
      <c r="B268988" s="76"/>
      <c r="C268988" s="75"/>
    </row>
    <row r="268989" spans="2:3" x14ac:dyDescent="0.25">
      <c r="B268989" s="76"/>
      <c r="C268989" s="75"/>
    </row>
    <row r="268990" spans="2:3" x14ac:dyDescent="0.25">
      <c r="B268990" s="76"/>
      <c r="C268990" s="75"/>
    </row>
    <row r="268991" spans="2:3" x14ac:dyDescent="0.25">
      <c r="B268991" s="76"/>
      <c r="C268991" s="75"/>
    </row>
    <row r="268992" spans="2:3" x14ac:dyDescent="0.25">
      <c r="B268992" s="76"/>
      <c r="C268992" s="75"/>
    </row>
    <row r="268993" spans="2:3" x14ac:dyDescent="0.25">
      <c r="B268993" s="76"/>
      <c r="C268993" s="75"/>
    </row>
    <row r="269103" spans="2:3" x14ac:dyDescent="0.25">
      <c r="B269103" s="76"/>
      <c r="C269103" s="75"/>
    </row>
    <row r="269104" spans="2:3" x14ac:dyDescent="0.25">
      <c r="B269104" s="76"/>
      <c r="C269104" s="75"/>
    </row>
    <row r="269105" spans="2:3" x14ac:dyDescent="0.25">
      <c r="B269105" s="76"/>
      <c r="C269105" s="75"/>
    </row>
    <row r="269106" spans="2:3" x14ac:dyDescent="0.25">
      <c r="B269106" s="76"/>
      <c r="C269106" s="75"/>
    </row>
    <row r="269107" spans="2:3" x14ac:dyDescent="0.25">
      <c r="B269107" s="76"/>
      <c r="C269107" s="75"/>
    </row>
    <row r="269108" spans="2:3" x14ac:dyDescent="0.25">
      <c r="B269108" s="76"/>
      <c r="C269108" s="75"/>
    </row>
    <row r="269109" spans="2:3" x14ac:dyDescent="0.25">
      <c r="B269109" s="76"/>
      <c r="C269109" s="75"/>
    </row>
    <row r="269110" spans="2:3" x14ac:dyDescent="0.25">
      <c r="B269110" s="76"/>
      <c r="C269110" s="75"/>
    </row>
    <row r="269111" spans="2:3" x14ac:dyDescent="0.25">
      <c r="B269111" s="76"/>
      <c r="C269111" s="75"/>
    </row>
    <row r="269112" spans="2:3" x14ac:dyDescent="0.25">
      <c r="B269112" s="76"/>
      <c r="C269112" s="75"/>
    </row>
    <row r="269113" spans="2:3" x14ac:dyDescent="0.25">
      <c r="B269113" s="76"/>
      <c r="C269113" s="75"/>
    </row>
    <row r="269114" spans="2:3" x14ac:dyDescent="0.25">
      <c r="B269114" s="76"/>
      <c r="C269114" s="75"/>
    </row>
    <row r="269115" spans="2:3" x14ac:dyDescent="0.25">
      <c r="B269115" s="76"/>
      <c r="C269115" s="75"/>
    </row>
    <row r="269225" spans="2:3" x14ac:dyDescent="0.25">
      <c r="B269225" s="76"/>
      <c r="C269225" s="75"/>
    </row>
    <row r="269226" spans="2:3" x14ac:dyDescent="0.25">
      <c r="B269226" s="76"/>
      <c r="C269226" s="75"/>
    </row>
    <row r="269227" spans="2:3" x14ac:dyDescent="0.25">
      <c r="B269227" s="76"/>
      <c r="C269227" s="75"/>
    </row>
    <row r="269228" spans="2:3" x14ac:dyDescent="0.25">
      <c r="B269228" s="76"/>
      <c r="C269228" s="75"/>
    </row>
    <row r="269229" spans="2:3" x14ac:dyDescent="0.25">
      <c r="B269229" s="76"/>
      <c r="C269229" s="75"/>
    </row>
    <row r="269230" spans="2:3" x14ac:dyDescent="0.25">
      <c r="B269230" s="76"/>
      <c r="C269230" s="75"/>
    </row>
    <row r="269231" spans="2:3" x14ac:dyDescent="0.25">
      <c r="B269231" s="76"/>
      <c r="C269231" s="75"/>
    </row>
    <row r="269232" spans="2:3" x14ac:dyDescent="0.25">
      <c r="B269232" s="76"/>
      <c r="C269232" s="75"/>
    </row>
    <row r="269233" spans="2:3" x14ac:dyDescent="0.25">
      <c r="B269233" s="76"/>
      <c r="C269233" s="75"/>
    </row>
    <row r="269234" spans="2:3" x14ac:dyDescent="0.25">
      <c r="B269234" s="76"/>
      <c r="C269234" s="75"/>
    </row>
    <row r="269235" spans="2:3" x14ac:dyDescent="0.25">
      <c r="B269235" s="76"/>
      <c r="C269235" s="75"/>
    </row>
    <row r="269236" spans="2:3" x14ac:dyDescent="0.25">
      <c r="B269236" s="76"/>
      <c r="C269236" s="75"/>
    </row>
    <row r="269237" spans="2:3" x14ac:dyDescent="0.25">
      <c r="B269237" s="76"/>
      <c r="C269237" s="75"/>
    </row>
    <row r="269347" spans="2:3" x14ac:dyDescent="0.25">
      <c r="B269347" s="76"/>
      <c r="C269347" s="75"/>
    </row>
    <row r="269348" spans="2:3" x14ac:dyDescent="0.25">
      <c r="B269348" s="76"/>
      <c r="C269348" s="75"/>
    </row>
    <row r="269349" spans="2:3" x14ac:dyDescent="0.25">
      <c r="B269349" s="76"/>
      <c r="C269349" s="75"/>
    </row>
    <row r="269350" spans="2:3" x14ac:dyDescent="0.25">
      <c r="B269350" s="76"/>
      <c r="C269350" s="75"/>
    </row>
    <row r="269351" spans="2:3" x14ac:dyDescent="0.25">
      <c r="B269351" s="76"/>
      <c r="C269351" s="75"/>
    </row>
    <row r="269352" spans="2:3" x14ac:dyDescent="0.25">
      <c r="B269352" s="76"/>
      <c r="C269352" s="75"/>
    </row>
    <row r="269353" spans="2:3" x14ac:dyDescent="0.25">
      <c r="B269353" s="76"/>
      <c r="C269353" s="75"/>
    </row>
    <row r="269354" spans="2:3" x14ac:dyDescent="0.25">
      <c r="B269354" s="76"/>
      <c r="C269354" s="75"/>
    </row>
    <row r="269355" spans="2:3" x14ac:dyDescent="0.25">
      <c r="B269355" s="76"/>
      <c r="C269355" s="75"/>
    </row>
    <row r="269356" spans="2:3" x14ac:dyDescent="0.25">
      <c r="B269356" s="76"/>
      <c r="C269356" s="75"/>
    </row>
    <row r="269357" spans="2:3" x14ac:dyDescent="0.25">
      <c r="B269357" s="76"/>
      <c r="C269357" s="75"/>
    </row>
    <row r="269358" spans="2:3" x14ac:dyDescent="0.25">
      <c r="B269358" s="76"/>
      <c r="C269358" s="75"/>
    </row>
    <row r="269359" spans="2:3" x14ac:dyDescent="0.25">
      <c r="B269359" s="76"/>
      <c r="C269359" s="75"/>
    </row>
    <row r="269469" spans="2:3" x14ac:dyDescent="0.25">
      <c r="B269469" s="76"/>
      <c r="C269469" s="75"/>
    </row>
    <row r="269470" spans="2:3" x14ac:dyDescent="0.25">
      <c r="B269470" s="76"/>
      <c r="C269470" s="75"/>
    </row>
    <row r="269471" spans="2:3" x14ac:dyDescent="0.25">
      <c r="B269471" s="76"/>
      <c r="C269471" s="75"/>
    </row>
    <row r="269472" spans="2:3" x14ac:dyDescent="0.25">
      <c r="B269472" s="76"/>
      <c r="C269472" s="75"/>
    </row>
    <row r="269473" spans="2:3" x14ac:dyDescent="0.25">
      <c r="B269473" s="76"/>
      <c r="C269473" s="75"/>
    </row>
    <row r="269474" spans="2:3" x14ac:dyDescent="0.25">
      <c r="B269474" s="76"/>
      <c r="C269474" s="75"/>
    </row>
    <row r="269475" spans="2:3" x14ac:dyDescent="0.25">
      <c r="B269475" s="76"/>
      <c r="C269475" s="75"/>
    </row>
    <row r="269476" spans="2:3" x14ac:dyDescent="0.25">
      <c r="B269476" s="76"/>
      <c r="C269476" s="75"/>
    </row>
    <row r="269477" spans="2:3" x14ac:dyDescent="0.25">
      <c r="B269477" s="76"/>
      <c r="C269477" s="75"/>
    </row>
    <row r="269478" spans="2:3" x14ac:dyDescent="0.25">
      <c r="B269478" s="76"/>
      <c r="C269478" s="75"/>
    </row>
    <row r="269479" spans="2:3" x14ac:dyDescent="0.25">
      <c r="B269479" s="76"/>
      <c r="C269479" s="75"/>
    </row>
    <row r="269480" spans="2:3" x14ac:dyDescent="0.25">
      <c r="B269480" s="76"/>
      <c r="C269480" s="75"/>
    </row>
    <row r="269481" spans="2:3" x14ac:dyDescent="0.25">
      <c r="B269481" s="76"/>
      <c r="C269481" s="75"/>
    </row>
    <row r="269591" spans="2:3" x14ac:dyDescent="0.25">
      <c r="B269591" s="76"/>
      <c r="C269591" s="75"/>
    </row>
    <row r="269592" spans="2:3" x14ac:dyDescent="0.25">
      <c r="B269592" s="76"/>
      <c r="C269592" s="75"/>
    </row>
    <row r="269593" spans="2:3" x14ac:dyDescent="0.25">
      <c r="B269593" s="76"/>
      <c r="C269593" s="75"/>
    </row>
    <row r="269594" spans="2:3" x14ac:dyDescent="0.25">
      <c r="B269594" s="76"/>
      <c r="C269594" s="75"/>
    </row>
    <row r="269595" spans="2:3" x14ac:dyDescent="0.25">
      <c r="B269595" s="76"/>
      <c r="C269595" s="75"/>
    </row>
    <row r="269596" spans="2:3" x14ac:dyDescent="0.25">
      <c r="B269596" s="76"/>
      <c r="C269596" s="75"/>
    </row>
    <row r="269597" spans="2:3" x14ac:dyDescent="0.25">
      <c r="B269597" s="76"/>
      <c r="C269597" s="75"/>
    </row>
    <row r="269598" spans="2:3" x14ac:dyDescent="0.25">
      <c r="B269598" s="76"/>
      <c r="C269598" s="75"/>
    </row>
    <row r="269599" spans="2:3" x14ac:dyDescent="0.25">
      <c r="B269599" s="76"/>
      <c r="C269599" s="75"/>
    </row>
    <row r="269600" spans="2:3" x14ac:dyDescent="0.25">
      <c r="B269600" s="76"/>
      <c r="C269600" s="75"/>
    </row>
    <row r="269601" spans="2:3" x14ac:dyDescent="0.25">
      <c r="B269601" s="76"/>
      <c r="C269601" s="75"/>
    </row>
    <row r="269602" spans="2:3" x14ac:dyDescent="0.25">
      <c r="B269602" s="76"/>
      <c r="C269602" s="75"/>
    </row>
    <row r="269603" spans="2:3" x14ac:dyDescent="0.25">
      <c r="B269603" s="76"/>
      <c r="C269603" s="75"/>
    </row>
    <row r="269713" spans="2:3" x14ac:dyDescent="0.25">
      <c r="B269713" s="76"/>
      <c r="C269713" s="75"/>
    </row>
    <row r="269714" spans="2:3" x14ac:dyDescent="0.25">
      <c r="B269714" s="76"/>
      <c r="C269714" s="75"/>
    </row>
    <row r="269715" spans="2:3" x14ac:dyDescent="0.25">
      <c r="B269715" s="76"/>
      <c r="C269715" s="75"/>
    </row>
    <row r="269716" spans="2:3" x14ac:dyDescent="0.25">
      <c r="B269716" s="76"/>
      <c r="C269716" s="75"/>
    </row>
    <row r="269717" spans="2:3" x14ac:dyDescent="0.25">
      <c r="B269717" s="76"/>
      <c r="C269717" s="75"/>
    </row>
    <row r="269718" spans="2:3" x14ac:dyDescent="0.25">
      <c r="B269718" s="76"/>
      <c r="C269718" s="75"/>
    </row>
    <row r="269719" spans="2:3" x14ac:dyDescent="0.25">
      <c r="B269719" s="76"/>
      <c r="C269719" s="75"/>
    </row>
    <row r="269720" spans="2:3" x14ac:dyDescent="0.25">
      <c r="B269720" s="76"/>
      <c r="C269720" s="75"/>
    </row>
    <row r="269721" spans="2:3" x14ac:dyDescent="0.25">
      <c r="B269721" s="76"/>
      <c r="C269721" s="75"/>
    </row>
    <row r="269722" spans="2:3" x14ac:dyDescent="0.25">
      <c r="B269722" s="76"/>
      <c r="C269722" s="75"/>
    </row>
    <row r="269723" spans="2:3" x14ac:dyDescent="0.25">
      <c r="B269723" s="76"/>
      <c r="C269723" s="75"/>
    </row>
    <row r="269724" spans="2:3" x14ac:dyDescent="0.25">
      <c r="B269724" s="76"/>
      <c r="C269724" s="75"/>
    </row>
    <row r="269725" spans="2:3" x14ac:dyDescent="0.25">
      <c r="B269725" s="76"/>
      <c r="C269725" s="75"/>
    </row>
    <row r="269835" spans="2:3" x14ac:dyDescent="0.25">
      <c r="B269835" s="76"/>
      <c r="C269835" s="75"/>
    </row>
    <row r="269836" spans="2:3" x14ac:dyDescent="0.25">
      <c r="B269836" s="76"/>
      <c r="C269836" s="75"/>
    </row>
    <row r="269837" spans="2:3" x14ac:dyDescent="0.25">
      <c r="B269837" s="76"/>
      <c r="C269837" s="75"/>
    </row>
    <row r="269838" spans="2:3" x14ac:dyDescent="0.25">
      <c r="B269838" s="76"/>
      <c r="C269838" s="75"/>
    </row>
    <row r="269839" spans="2:3" x14ac:dyDescent="0.25">
      <c r="B269839" s="76"/>
      <c r="C269839" s="75"/>
    </row>
    <row r="269840" spans="2:3" x14ac:dyDescent="0.25">
      <c r="B269840" s="76"/>
      <c r="C269840" s="75"/>
    </row>
    <row r="269841" spans="2:3" x14ac:dyDescent="0.25">
      <c r="B269841" s="76"/>
      <c r="C269841" s="75"/>
    </row>
    <row r="269842" spans="2:3" x14ac:dyDescent="0.25">
      <c r="B269842" s="76"/>
      <c r="C269842" s="75"/>
    </row>
    <row r="269843" spans="2:3" x14ac:dyDescent="0.25">
      <c r="B269843" s="76"/>
      <c r="C269843" s="75"/>
    </row>
    <row r="269844" spans="2:3" x14ac:dyDescent="0.25">
      <c r="B269844" s="76"/>
      <c r="C269844" s="75"/>
    </row>
    <row r="269845" spans="2:3" x14ac:dyDescent="0.25">
      <c r="B269845" s="76"/>
      <c r="C269845" s="75"/>
    </row>
    <row r="269846" spans="2:3" x14ac:dyDescent="0.25">
      <c r="B269846" s="76"/>
      <c r="C269846" s="75"/>
    </row>
    <row r="269847" spans="2:3" x14ac:dyDescent="0.25">
      <c r="B269847" s="76"/>
      <c r="C269847" s="75"/>
    </row>
    <row r="269957" spans="2:3" x14ac:dyDescent="0.25">
      <c r="B269957" s="76"/>
      <c r="C269957" s="75"/>
    </row>
    <row r="269958" spans="2:3" x14ac:dyDescent="0.25">
      <c r="B269958" s="76"/>
      <c r="C269958" s="75"/>
    </row>
    <row r="269959" spans="2:3" x14ac:dyDescent="0.25">
      <c r="B269959" s="76"/>
      <c r="C269959" s="75"/>
    </row>
    <row r="269960" spans="2:3" x14ac:dyDescent="0.25">
      <c r="B269960" s="76"/>
      <c r="C269960" s="75"/>
    </row>
    <row r="269961" spans="2:3" x14ac:dyDescent="0.25">
      <c r="B269961" s="76"/>
      <c r="C269961" s="75"/>
    </row>
    <row r="269962" spans="2:3" x14ac:dyDescent="0.25">
      <c r="B269962" s="76"/>
      <c r="C269962" s="75"/>
    </row>
    <row r="269963" spans="2:3" x14ac:dyDescent="0.25">
      <c r="B269963" s="76"/>
      <c r="C269963" s="75"/>
    </row>
    <row r="269964" spans="2:3" x14ac:dyDescent="0.25">
      <c r="B269964" s="76"/>
      <c r="C269964" s="75"/>
    </row>
    <row r="269965" spans="2:3" x14ac:dyDescent="0.25">
      <c r="B269965" s="76"/>
      <c r="C269965" s="75"/>
    </row>
    <row r="269966" spans="2:3" x14ac:dyDescent="0.25">
      <c r="B269966" s="76"/>
      <c r="C269966" s="75"/>
    </row>
    <row r="269967" spans="2:3" x14ac:dyDescent="0.25">
      <c r="B269967" s="76"/>
      <c r="C269967" s="75"/>
    </row>
    <row r="269968" spans="2:3" x14ac:dyDescent="0.25">
      <c r="B269968" s="76"/>
      <c r="C269968" s="75"/>
    </row>
    <row r="269969" spans="2:3" x14ac:dyDescent="0.25">
      <c r="B269969" s="76"/>
      <c r="C269969" s="75"/>
    </row>
    <row r="270079" spans="2:3" x14ac:dyDescent="0.25">
      <c r="B270079" s="76"/>
      <c r="C270079" s="75"/>
    </row>
    <row r="270080" spans="2:3" x14ac:dyDescent="0.25">
      <c r="B270080" s="76"/>
      <c r="C270080" s="75"/>
    </row>
    <row r="270081" spans="2:3" x14ac:dyDescent="0.25">
      <c r="B270081" s="76"/>
      <c r="C270081" s="75"/>
    </row>
    <row r="270082" spans="2:3" x14ac:dyDescent="0.25">
      <c r="B270082" s="76"/>
      <c r="C270082" s="75"/>
    </row>
    <row r="270083" spans="2:3" x14ac:dyDescent="0.25">
      <c r="B270083" s="76"/>
      <c r="C270083" s="75"/>
    </row>
    <row r="270084" spans="2:3" x14ac:dyDescent="0.25">
      <c r="B270084" s="76"/>
      <c r="C270084" s="75"/>
    </row>
    <row r="270085" spans="2:3" x14ac:dyDescent="0.25">
      <c r="B270085" s="76"/>
      <c r="C270085" s="75"/>
    </row>
    <row r="270086" spans="2:3" x14ac:dyDescent="0.25">
      <c r="B270086" s="76"/>
      <c r="C270086" s="75"/>
    </row>
    <row r="270087" spans="2:3" x14ac:dyDescent="0.25">
      <c r="B270087" s="76"/>
      <c r="C270087" s="75"/>
    </row>
    <row r="270088" spans="2:3" x14ac:dyDescent="0.25">
      <c r="B270088" s="76"/>
      <c r="C270088" s="75"/>
    </row>
    <row r="270089" spans="2:3" x14ac:dyDescent="0.25">
      <c r="B270089" s="76"/>
      <c r="C270089" s="75"/>
    </row>
    <row r="270090" spans="2:3" x14ac:dyDescent="0.25">
      <c r="B270090" s="76"/>
      <c r="C270090" s="75"/>
    </row>
    <row r="270091" spans="2:3" x14ac:dyDescent="0.25">
      <c r="B270091" s="76"/>
      <c r="C270091" s="75"/>
    </row>
    <row r="270201" spans="2:3" x14ac:dyDescent="0.25">
      <c r="B270201" s="76"/>
      <c r="C270201" s="75"/>
    </row>
    <row r="270202" spans="2:3" x14ac:dyDescent="0.25">
      <c r="B270202" s="76"/>
      <c r="C270202" s="75"/>
    </row>
    <row r="270203" spans="2:3" x14ac:dyDescent="0.25">
      <c r="B270203" s="76"/>
      <c r="C270203" s="75"/>
    </row>
    <row r="270204" spans="2:3" x14ac:dyDescent="0.25">
      <c r="B270204" s="76"/>
      <c r="C270204" s="75"/>
    </row>
    <row r="270205" spans="2:3" x14ac:dyDescent="0.25">
      <c r="B270205" s="76"/>
      <c r="C270205" s="75"/>
    </row>
    <row r="270206" spans="2:3" x14ac:dyDescent="0.25">
      <c r="B270206" s="76"/>
      <c r="C270206" s="75"/>
    </row>
    <row r="270207" spans="2:3" x14ac:dyDescent="0.25">
      <c r="B270207" s="76"/>
      <c r="C270207" s="75"/>
    </row>
    <row r="270208" spans="2:3" x14ac:dyDescent="0.25">
      <c r="B270208" s="76"/>
      <c r="C270208" s="75"/>
    </row>
    <row r="270209" spans="2:3" x14ac:dyDescent="0.25">
      <c r="B270209" s="76"/>
      <c r="C270209" s="75"/>
    </row>
    <row r="270210" spans="2:3" x14ac:dyDescent="0.25">
      <c r="B270210" s="76"/>
      <c r="C270210" s="75"/>
    </row>
    <row r="270211" spans="2:3" x14ac:dyDescent="0.25">
      <c r="B270211" s="76"/>
      <c r="C270211" s="75"/>
    </row>
    <row r="270212" spans="2:3" x14ac:dyDescent="0.25">
      <c r="B270212" s="76"/>
      <c r="C270212" s="75"/>
    </row>
    <row r="270213" spans="2:3" x14ac:dyDescent="0.25">
      <c r="B270213" s="76"/>
      <c r="C270213" s="75"/>
    </row>
    <row r="270323" spans="2:3" x14ac:dyDescent="0.25">
      <c r="B270323" s="76"/>
      <c r="C270323" s="75"/>
    </row>
    <row r="270324" spans="2:3" x14ac:dyDescent="0.25">
      <c r="B270324" s="76"/>
      <c r="C270324" s="75"/>
    </row>
    <row r="270325" spans="2:3" x14ac:dyDescent="0.25">
      <c r="B270325" s="76"/>
      <c r="C270325" s="75"/>
    </row>
    <row r="270326" spans="2:3" x14ac:dyDescent="0.25">
      <c r="B270326" s="76"/>
      <c r="C270326" s="75"/>
    </row>
    <row r="270327" spans="2:3" x14ac:dyDescent="0.25">
      <c r="B270327" s="76"/>
      <c r="C270327" s="75"/>
    </row>
    <row r="270328" spans="2:3" x14ac:dyDescent="0.25">
      <c r="B270328" s="76"/>
      <c r="C270328" s="75"/>
    </row>
    <row r="270329" spans="2:3" x14ac:dyDescent="0.25">
      <c r="B270329" s="76"/>
      <c r="C270329" s="75"/>
    </row>
    <row r="270330" spans="2:3" x14ac:dyDescent="0.25">
      <c r="B270330" s="76"/>
      <c r="C270330" s="75"/>
    </row>
    <row r="270331" spans="2:3" x14ac:dyDescent="0.25">
      <c r="B270331" s="76"/>
      <c r="C270331" s="75"/>
    </row>
    <row r="270332" spans="2:3" x14ac:dyDescent="0.25">
      <c r="B270332" s="76"/>
      <c r="C270332" s="75"/>
    </row>
    <row r="270333" spans="2:3" x14ac:dyDescent="0.25">
      <c r="B270333" s="76"/>
      <c r="C270333" s="75"/>
    </row>
    <row r="270334" spans="2:3" x14ac:dyDescent="0.25">
      <c r="B270334" s="76"/>
      <c r="C270334" s="75"/>
    </row>
    <row r="270335" spans="2:3" x14ac:dyDescent="0.25">
      <c r="B270335" s="76"/>
      <c r="C270335" s="75"/>
    </row>
    <row r="270445" spans="2:3" x14ac:dyDescent="0.25">
      <c r="B270445" s="76"/>
      <c r="C270445" s="75"/>
    </row>
    <row r="270446" spans="2:3" x14ac:dyDescent="0.25">
      <c r="B270446" s="76"/>
      <c r="C270446" s="75"/>
    </row>
    <row r="270447" spans="2:3" x14ac:dyDescent="0.25">
      <c r="B270447" s="76"/>
      <c r="C270447" s="75"/>
    </row>
    <row r="270448" spans="2:3" x14ac:dyDescent="0.25">
      <c r="B270448" s="76"/>
      <c r="C270448" s="75"/>
    </row>
    <row r="270449" spans="2:3" x14ac:dyDescent="0.25">
      <c r="B270449" s="76"/>
      <c r="C270449" s="75"/>
    </row>
    <row r="270450" spans="2:3" x14ac:dyDescent="0.25">
      <c r="B270450" s="76"/>
      <c r="C270450" s="75"/>
    </row>
    <row r="270451" spans="2:3" x14ac:dyDescent="0.25">
      <c r="B270451" s="76"/>
      <c r="C270451" s="75"/>
    </row>
    <row r="270452" spans="2:3" x14ac:dyDescent="0.25">
      <c r="B270452" s="76"/>
      <c r="C270452" s="75"/>
    </row>
    <row r="270453" spans="2:3" x14ac:dyDescent="0.25">
      <c r="B270453" s="76"/>
      <c r="C270453" s="75"/>
    </row>
    <row r="270454" spans="2:3" x14ac:dyDescent="0.25">
      <c r="B270454" s="76"/>
      <c r="C270454" s="75"/>
    </row>
    <row r="270455" spans="2:3" x14ac:dyDescent="0.25">
      <c r="B270455" s="76"/>
      <c r="C270455" s="75"/>
    </row>
    <row r="270456" spans="2:3" x14ac:dyDescent="0.25">
      <c r="B270456" s="76"/>
      <c r="C270456" s="75"/>
    </row>
    <row r="270457" spans="2:3" x14ac:dyDescent="0.25">
      <c r="B270457" s="76"/>
      <c r="C270457" s="75"/>
    </row>
    <row r="270567" spans="2:3" x14ac:dyDescent="0.25">
      <c r="B270567" s="76"/>
      <c r="C270567" s="75"/>
    </row>
    <row r="270568" spans="2:3" x14ac:dyDescent="0.25">
      <c r="B270568" s="76"/>
      <c r="C270568" s="75"/>
    </row>
    <row r="270569" spans="2:3" x14ac:dyDescent="0.25">
      <c r="B270569" s="76"/>
      <c r="C270569" s="75"/>
    </row>
    <row r="270570" spans="2:3" x14ac:dyDescent="0.25">
      <c r="B270570" s="76"/>
      <c r="C270570" s="75"/>
    </row>
    <row r="270571" spans="2:3" x14ac:dyDescent="0.25">
      <c r="B270571" s="76"/>
      <c r="C270571" s="75"/>
    </row>
    <row r="270572" spans="2:3" x14ac:dyDescent="0.25">
      <c r="B270572" s="76"/>
      <c r="C270572" s="75"/>
    </row>
    <row r="270573" spans="2:3" x14ac:dyDescent="0.25">
      <c r="B270573" s="76"/>
      <c r="C270573" s="75"/>
    </row>
    <row r="270574" spans="2:3" x14ac:dyDescent="0.25">
      <c r="B270574" s="76"/>
      <c r="C270574" s="75"/>
    </row>
    <row r="270575" spans="2:3" x14ac:dyDescent="0.25">
      <c r="B270575" s="76"/>
      <c r="C270575" s="75"/>
    </row>
    <row r="270576" spans="2:3" x14ac:dyDescent="0.25">
      <c r="B270576" s="76"/>
      <c r="C270576" s="75"/>
    </row>
    <row r="270577" spans="2:3" x14ac:dyDescent="0.25">
      <c r="B270577" s="76"/>
      <c r="C270577" s="75"/>
    </row>
    <row r="270578" spans="2:3" x14ac:dyDescent="0.25">
      <c r="B270578" s="76"/>
      <c r="C270578" s="75"/>
    </row>
    <row r="270579" spans="2:3" x14ac:dyDescent="0.25">
      <c r="B270579" s="76"/>
      <c r="C270579" s="75"/>
    </row>
    <row r="270689" spans="2:3" x14ac:dyDescent="0.25">
      <c r="B270689" s="76"/>
      <c r="C270689" s="75"/>
    </row>
    <row r="270690" spans="2:3" x14ac:dyDescent="0.25">
      <c r="B270690" s="76"/>
      <c r="C270690" s="75"/>
    </row>
    <row r="270691" spans="2:3" x14ac:dyDescent="0.25">
      <c r="B270691" s="76"/>
      <c r="C270691" s="75"/>
    </row>
    <row r="270692" spans="2:3" x14ac:dyDescent="0.25">
      <c r="B270692" s="76"/>
      <c r="C270692" s="75"/>
    </row>
    <row r="270693" spans="2:3" x14ac:dyDescent="0.25">
      <c r="B270693" s="76"/>
      <c r="C270693" s="75"/>
    </row>
    <row r="270694" spans="2:3" x14ac:dyDescent="0.25">
      <c r="B270694" s="76"/>
      <c r="C270694" s="75"/>
    </row>
    <row r="270695" spans="2:3" x14ac:dyDescent="0.25">
      <c r="B270695" s="76"/>
      <c r="C270695" s="75"/>
    </row>
    <row r="270696" spans="2:3" x14ac:dyDescent="0.25">
      <c r="B270696" s="76"/>
      <c r="C270696" s="75"/>
    </row>
    <row r="270697" spans="2:3" x14ac:dyDescent="0.25">
      <c r="B270697" s="76"/>
      <c r="C270697" s="75"/>
    </row>
    <row r="270698" spans="2:3" x14ac:dyDescent="0.25">
      <c r="B270698" s="76"/>
      <c r="C270698" s="75"/>
    </row>
    <row r="270699" spans="2:3" x14ac:dyDescent="0.25">
      <c r="B270699" s="76"/>
      <c r="C270699" s="75"/>
    </row>
    <row r="270700" spans="2:3" x14ac:dyDescent="0.25">
      <c r="B270700" s="76"/>
      <c r="C270700" s="75"/>
    </row>
    <row r="270701" spans="2:3" x14ac:dyDescent="0.25">
      <c r="B270701" s="76"/>
      <c r="C270701" s="75"/>
    </row>
    <row r="270811" spans="2:3" x14ac:dyDescent="0.25">
      <c r="B270811" s="76"/>
      <c r="C270811" s="75"/>
    </row>
    <row r="270812" spans="2:3" x14ac:dyDescent="0.25">
      <c r="B270812" s="76"/>
      <c r="C270812" s="75"/>
    </row>
    <row r="270813" spans="2:3" x14ac:dyDescent="0.25">
      <c r="B270813" s="76"/>
      <c r="C270813" s="75"/>
    </row>
    <row r="270814" spans="2:3" x14ac:dyDescent="0.25">
      <c r="B270814" s="76"/>
      <c r="C270814" s="75"/>
    </row>
    <row r="270815" spans="2:3" x14ac:dyDescent="0.25">
      <c r="B270815" s="76"/>
      <c r="C270815" s="75"/>
    </row>
    <row r="270816" spans="2:3" x14ac:dyDescent="0.25">
      <c r="B270816" s="76"/>
      <c r="C270816" s="75"/>
    </row>
    <row r="270817" spans="2:3" x14ac:dyDescent="0.25">
      <c r="B270817" s="76"/>
      <c r="C270817" s="75"/>
    </row>
    <row r="270818" spans="2:3" x14ac:dyDescent="0.25">
      <c r="B270818" s="76"/>
      <c r="C270818" s="75"/>
    </row>
    <row r="270819" spans="2:3" x14ac:dyDescent="0.25">
      <c r="B270819" s="76"/>
      <c r="C270819" s="75"/>
    </row>
    <row r="270820" spans="2:3" x14ac:dyDescent="0.25">
      <c r="B270820" s="76"/>
      <c r="C270820" s="75"/>
    </row>
    <row r="270821" spans="2:3" x14ac:dyDescent="0.25">
      <c r="B270821" s="76"/>
      <c r="C270821" s="75"/>
    </row>
    <row r="270822" spans="2:3" x14ac:dyDescent="0.25">
      <c r="B270822" s="76"/>
      <c r="C270822" s="75"/>
    </row>
    <row r="270823" spans="2:3" x14ac:dyDescent="0.25">
      <c r="B270823" s="76"/>
      <c r="C270823" s="75"/>
    </row>
    <row r="270933" spans="2:3" x14ac:dyDescent="0.25">
      <c r="B270933" s="76"/>
      <c r="C270933" s="75"/>
    </row>
    <row r="270934" spans="2:3" x14ac:dyDescent="0.25">
      <c r="B270934" s="76"/>
      <c r="C270934" s="75"/>
    </row>
    <row r="270935" spans="2:3" x14ac:dyDescent="0.25">
      <c r="B270935" s="76"/>
      <c r="C270935" s="75"/>
    </row>
    <row r="270936" spans="2:3" x14ac:dyDescent="0.25">
      <c r="B270936" s="76"/>
      <c r="C270936" s="75"/>
    </row>
    <row r="270937" spans="2:3" x14ac:dyDescent="0.25">
      <c r="B270937" s="76"/>
      <c r="C270937" s="75"/>
    </row>
    <row r="270938" spans="2:3" x14ac:dyDescent="0.25">
      <c r="B270938" s="76"/>
      <c r="C270938" s="75"/>
    </row>
    <row r="270939" spans="2:3" x14ac:dyDescent="0.25">
      <c r="B270939" s="76"/>
      <c r="C270939" s="75"/>
    </row>
    <row r="270940" spans="2:3" x14ac:dyDescent="0.25">
      <c r="B270940" s="76"/>
      <c r="C270940" s="75"/>
    </row>
    <row r="270941" spans="2:3" x14ac:dyDescent="0.25">
      <c r="B270941" s="76"/>
      <c r="C270941" s="75"/>
    </row>
    <row r="270942" spans="2:3" x14ac:dyDescent="0.25">
      <c r="B270942" s="76"/>
      <c r="C270942" s="75"/>
    </row>
    <row r="270943" spans="2:3" x14ac:dyDescent="0.25">
      <c r="B270943" s="76"/>
      <c r="C270943" s="75"/>
    </row>
    <row r="270944" spans="2:3" x14ac:dyDescent="0.25">
      <c r="B270944" s="76"/>
      <c r="C270944" s="75"/>
    </row>
    <row r="270945" spans="2:3" x14ac:dyDescent="0.25">
      <c r="B270945" s="76"/>
      <c r="C270945" s="75"/>
    </row>
    <row r="271055" spans="2:3" x14ac:dyDescent="0.25">
      <c r="B271055" s="76"/>
      <c r="C271055" s="75"/>
    </row>
    <row r="271056" spans="2:3" x14ac:dyDescent="0.25">
      <c r="B271056" s="76"/>
      <c r="C271056" s="75"/>
    </row>
    <row r="271057" spans="2:3" x14ac:dyDescent="0.25">
      <c r="B271057" s="76"/>
      <c r="C271057" s="75"/>
    </row>
    <row r="271058" spans="2:3" x14ac:dyDescent="0.25">
      <c r="B271058" s="76"/>
      <c r="C271058" s="75"/>
    </row>
    <row r="271059" spans="2:3" x14ac:dyDescent="0.25">
      <c r="B271059" s="76"/>
      <c r="C271059" s="75"/>
    </row>
    <row r="271060" spans="2:3" x14ac:dyDescent="0.25">
      <c r="B271060" s="76"/>
      <c r="C271060" s="75"/>
    </row>
    <row r="271061" spans="2:3" x14ac:dyDescent="0.25">
      <c r="B271061" s="76"/>
      <c r="C271061" s="75"/>
    </row>
    <row r="271062" spans="2:3" x14ac:dyDescent="0.25">
      <c r="B271062" s="76"/>
      <c r="C271062" s="75"/>
    </row>
    <row r="271063" spans="2:3" x14ac:dyDescent="0.25">
      <c r="B271063" s="76"/>
      <c r="C271063" s="75"/>
    </row>
    <row r="271064" spans="2:3" x14ac:dyDescent="0.25">
      <c r="B271064" s="76"/>
      <c r="C271064" s="75"/>
    </row>
    <row r="271065" spans="2:3" x14ac:dyDescent="0.25">
      <c r="B271065" s="76"/>
      <c r="C271065" s="75"/>
    </row>
    <row r="271066" spans="2:3" x14ac:dyDescent="0.25">
      <c r="B271066" s="76"/>
      <c r="C271066" s="75"/>
    </row>
    <row r="271067" spans="2:3" x14ac:dyDescent="0.25">
      <c r="B271067" s="76"/>
      <c r="C271067" s="75"/>
    </row>
    <row r="271177" spans="2:3" x14ac:dyDescent="0.25">
      <c r="B271177" s="76"/>
      <c r="C271177" s="75"/>
    </row>
    <row r="271178" spans="2:3" x14ac:dyDescent="0.25">
      <c r="B271178" s="76"/>
      <c r="C271178" s="75"/>
    </row>
    <row r="271179" spans="2:3" x14ac:dyDescent="0.25">
      <c r="B271179" s="76"/>
      <c r="C271179" s="75"/>
    </row>
    <row r="271180" spans="2:3" x14ac:dyDescent="0.25">
      <c r="B271180" s="76"/>
      <c r="C271180" s="75"/>
    </row>
    <row r="271181" spans="2:3" x14ac:dyDescent="0.25">
      <c r="B271181" s="76"/>
      <c r="C271181" s="75"/>
    </row>
    <row r="271182" spans="2:3" x14ac:dyDescent="0.25">
      <c r="B271182" s="76"/>
      <c r="C271182" s="75"/>
    </row>
    <row r="271183" spans="2:3" x14ac:dyDescent="0.25">
      <c r="B271183" s="76"/>
      <c r="C271183" s="75"/>
    </row>
    <row r="271184" spans="2:3" x14ac:dyDescent="0.25">
      <c r="B271184" s="76"/>
      <c r="C271184" s="75"/>
    </row>
    <row r="271185" spans="2:3" x14ac:dyDescent="0.25">
      <c r="B271185" s="76"/>
      <c r="C271185" s="75"/>
    </row>
    <row r="271186" spans="2:3" x14ac:dyDescent="0.25">
      <c r="B271186" s="76"/>
      <c r="C271186" s="75"/>
    </row>
    <row r="271187" spans="2:3" x14ac:dyDescent="0.25">
      <c r="B271187" s="76"/>
      <c r="C271187" s="75"/>
    </row>
    <row r="271188" spans="2:3" x14ac:dyDescent="0.25">
      <c r="B271188" s="76"/>
      <c r="C271188" s="75"/>
    </row>
    <row r="271189" spans="2:3" x14ac:dyDescent="0.25">
      <c r="B271189" s="76"/>
      <c r="C271189" s="75"/>
    </row>
    <row r="271299" spans="2:3" x14ac:dyDescent="0.25">
      <c r="B271299" s="76"/>
      <c r="C271299" s="75"/>
    </row>
    <row r="271300" spans="2:3" x14ac:dyDescent="0.25">
      <c r="B271300" s="76"/>
      <c r="C271300" s="75"/>
    </row>
    <row r="271301" spans="2:3" x14ac:dyDescent="0.25">
      <c r="B271301" s="76"/>
      <c r="C271301" s="75"/>
    </row>
    <row r="271302" spans="2:3" x14ac:dyDescent="0.25">
      <c r="B271302" s="76"/>
      <c r="C271302" s="75"/>
    </row>
    <row r="271303" spans="2:3" x14ac:dyDescent="0.25">
      <c r="B271303" s="76"/>
      <c r="C271303" s="75"/>
    </row>
    <row r="271304" spans="2:3" x14ac:dyDescent="0.25">
      <c r="B271304" s="76"/>
      <c r="C271304" s="75"/>
    </row>
    <row r="271305" spans="2:3" x14ac:dyDescent="0.25">
      <c r="B271305" s="76"/>
      <c r="C271305" s="75"/>
    </row>
    <row r="271306" spans="2:3" x14ac:dyDescent="0.25">
      <c r="B271306" s="76"/>
      <c r="C271306" s="75"/>
    </row>
    <row r="271307" spans="2:3" x14ac:dyDescent="0.25">
      <c r="B271307" s="76"/>
      <c r="C271307" s="75"/>
    </row>
    <row r="271308" spans="2:3" x14ac:dyDescent="0.25">
      <c r="B271308" s="76"/>
      <c r="C271308" s="75"/>
    </row>
    <row r="271309" spans="2:3" x14ac:dyDescent="0.25">
      <c r="B271309" s="76"/>
      <c r="C271309" s="75"/>
    </row>
    <row r="271310" spans="2:3" x14ac:dyDescent="0.25">
      <c r="B271310" s="76"/>
      <c r="C271310" s="75"/>
    </row>
    <row r="271311" spans="2:3" x14ac:dyDescent="0.25">
      <c r="B271311" s="76"/>
      <c r="C271311" s="75"/>
    </row>
    <row r="271421" spans="2:3" x14ac:dyDescent="0.25">
      <c r="B271421" s="76"/>
      <c r="C271421" s="75"/>
    </row>
    <row r="271422" spans="2:3" x14ac:dyDescent="0.25">
      <c r="B271422" s="76"/>
      <c r="C271422" s="75"/>
    </row>
    <row r="271423" spans="2:3" x14ac:dyDescent="0.25">
      <c r="B271423" s="76"/>
      <c r="C271423" s="75"/>
    </row>
    <row r="271424" spans="2:3" x14ac:dyDescent="0.25">
      <c r="B271424" s="76"/>
      <c r="C271424" s="75"/>
    </row>
    <row r="271425" spans="2:3" x14ac:dyDescent="0.25">
      <c r="B271425" s="76"/>
      <c r="C271425" s="75"/>
    </row>
    <row r="271426" spans="2:3" x14ac:dyDescent="0.25">
      <c r="B271426" s="76"/>
      <c r="C271426" s="75"/>
    </row>
    <row r="271427" spans="2:3" x14ac:dyDescent="0.25">
      <c r="B271427" s="76"/>
      <c r="C271427" s="75"/>
    </row>
    <row r="271428" spans="2:3" x14ac:dyDescent="0.25">
      <c r="B271428" s="76"/>
      <c r="C271428" s="75"/>
    </row>
    <row r="271429" spans="2:3" x14ac:dyDescent="0.25">
      <c r="B271429" s="76"/>
      <c r="C271429" s="75"/>
    </row>
    <row r="271430" spans="2:3" x14ac:dyDescent="0.25">
      <c r="B271430" s="76"/>
      <c r="C271430" s="75"/>
    </row>
    <row r="271431" spans="2:3" x14ac:dyDescent="0.25">
      <c r="B271431" s="76"/>
      <c r="C271431" s="75"/>
    </row>
    <row r="271432" spans="2:3" x14ac:dyDescent="0.25">
      <c r="B271432" s="76"/>
      <c r="C271432" s="75"/>
    </row>
    <row r="271433" spans="2:3" x14ac:dyDescent="0.25">
      <c r="B271433" s="76"/>
      <c r="C271433" s="75"/>
    </row>
    <row r="271543" spans="2:3" x14ac:dyDescent="0.25">
      <c r="B271543" s="76"/>
      <c r="C271543" s="75"/>
    </row>
    <row r="271544" spans="2:3" x14ac:dyDescent="0.25">
      <c r="B271544" s="76"/>
      <c r="C271544" s="75"/>
    </row>
    <row r="271545" spans="2:3" x14ac:dyDescent="0.25">
      <c r="B271545" s="76"/>
      <c r="C271545" s="75"/>
    </row>
    <row r="271546" spans="2:3" x14ac:dyDescent="0.25">
      <c r="B271546" s="76"/>
      <c r="C271546" s="75"/>
    </row>
    <row r="271547" spans="2:3" x14ac:dyDescent="0.25">
      <c r="B271547" s="76"/>
      <c r="C271547" s="75"/>
    </row>
    <row r="271548" spans="2:3" x14ac:dyDescent="0.25">
      <c r="B271548" s="76"/>
      <c r="C271548" s="75"/>
    </row>
    <row r="271549" spans="2:3" x14ac:dyDescent="0.25">
      <c r="B271549" s="76"/>
      <c r="C271549" s="75"/>
    </row>
    <row r="271550" spans="2:3" x14ac:dyDescent="0.25">
      <c r="B271550" s="76"/>
      <c r="C271550" s="75"/>
    </row>
    <row r="271551" spans="2:3" x14ac:dyDescent="0.25">
      <c r="B271551" s="76"/>
      <c r="C271551" s="75"/>
    </row>
    <row r="271552" spans="2:3" x14ac:dyDescent="0.25">
      <c r="B271552" s="76"/>
      <c r="C271552" s="75"/>
    </row>
    <row r="271553" spans="2:3" x14ac:dyDescent="0.25">
      <c r="B271553" s="76"/>
      <c r="C271553" s="75"/>
    </row>
    <row r="271554" spans="2:3" x14ac:dyDescent="0.25">
      <c r="B271554" s="76"/>
      <c r="C271554" s="75"/>
    </row>
    <row r="271555" spans="2:3" x14ac:dyDescent="0.25">
      <c r="B271555" s="76"/>
      <c r="C271555" s="75"/>
    </row>
    <row r="271665" spans="2:3" x14ac:dyDescent="0.25">
      <c r="B271665" s="76"/>
      <c r="C271665" s="75"/>
    </row>
    <row r="271666" spans="2:3" x14ac:dyDescent="0.25">
      <c r="B271666" s="76"/>
      <c r="C271666" s="75"/>
    </row>
    <row r="271667" spans="2:3" x14ac:dyDescent="0.25">
      <c r="B271667" s="76"/>
      <c r="C271667" s="75"/>
    </row>
    <row r="271668" spans="2:3" x14ac:dyDescent="0.25">
      <c r="B271668" s="76"/>
      <c r="C271668" s="75"/>
    </row>
    <row r="271669" spans="2:3" x14ac:dyDescent="0.25">
      <c r="B271669" s="76"/>
      <c r="C271669" s="75"/>
    </row>
    <row r="271670" spans="2:3" x14ac:dyDescent="0.25">
      <c r="B271670" s="76"/>
      <c r="C271670" s="75"/>
    </row>
    <row r="271671" spans="2:3" x14ac:dyDescent="0.25">
      <c r="B271671" s="76"/>
      <c r="C271671" s="75"/>
    </row>
    <row r="271672" spans="2:3" x14ac:dyDescent="0.25">
      <c r="B271672" s="76"/>
      <c r="C271672" s="75"/>
    </row>
    <row r="271673" spans="2:3" x14ac:dyDescent="0.25">
      <c r="B271673" s="76"/>
      <c r="C271673" s="75"/>
    </row>
    <row r="271674" spans="2:3" x14ac:dyDescent="0.25">
      <c r="B271674" s="76"/>
      <c r="C271674" s="75"/>
    </row>
    <row r="271675" spans="2:3" x14ac:dyDescent="0.25">
      <c r="B271675" s="76"/>
      <c r="C271675" s="75"/>
    </row>
    <row r="271676" spans="2:3" x14ac:dyDescent="0.25">
      <c r="B271676" s="76"/>
      <c r="C271676" s="75"/>
    </row>
    <row r="271677" spans="2:3" x14ac:dyDescent="0.25">
      <c r="B271677" s="76"/>
      <c r="C271677" s="75"/>
    </row>
    <row r="271787" spans="2:3" x14ac:dyDescent="0.25">
      <c r="B271787" s="76"/>
      <c r="C271787" s="75"/>
    </row>
    <row r="271788" spans="2:3" x14ac:dyDescent="0.25">
      <c r="B271788" s="76"/>
      <c r="C271788" s="75"/>
    </row>
    <row r="271789" spans="2:3" x14ac:dyDescent="0.25">
      <c r="B271789" s="76"/>
      <c r="C271789" s="75"/>
    </row>
    <row r="271790" spans="2:3" x14ac:dyDescent="0.25">
      <c r="B271790" s="76"/>
      <c r="C271790" s="75"/>
    </row>
    <row r="271791" spans="2:3" x14ac:dyDescent="0.25">
      <c r="B271791" s="76"/>
      <c r="C271791" s="75"/>
    </row>
    <row r="271792" spans="2:3" x14ac:dyDescent="0.25">
      <c r="B271792" s="76"/>
      <c r="C271792" s="75"/>
    </row>
    <row r="271793" spans="2:3" x14ac:dyDescent="0.25">
      <c r="B271793" s="76"/>
      <c r="C271793" s="75"/>
    </row>
    <row r="271794" spans="2:3" x14ac:dyDescent="0.25">
      <c r="B271794" s="76"/>
      <c r="C271794" s="75"/>
    </row>
    <row r="271795" spans="2:3" x14ac:dyDescent="0.25">
      <c r="B271795" s="76"/>
      <c r="C271795" s="75"/>
    </row>
    <row r="271796" spans="2:3" x14ac:dyDescent="0.25">
      <c r="B271796" s="76"/>
      <c r="C271796" s="75"/>
    </row>
    <row r="271797" spans="2:3" x14ac:dyDescent="0.25">
      <c r="B271797" s="76"/>
      <c r="C271797" s="75"/>
    </row>
    <row r="271798" spans="2:3" x14ac:dyDescent="0.25">
      <c r="B271798" s="76"/>
      <c r="C271798" s="75"/>
    </row>
    <row r="271799" spans="2:3" x14ac:dyDescent="0.25">
      <c r="B271799" s="76"/>
      <c r="C271799" s="75"/>
    </row>
    <row r="271909" spans="2:3" x14ac:dyDescent="0.25">
      <c r="B271909" s="76"/>
      <c r="C271909" s="75"/>
    </row>
    <row r="271910" spans="2:3" x14ac:dyDescent="0.25">
      <c r="B271910" s="76"/>
      <c r="C271910" s="75"/>
    </row>
    <row r="271911" spans="2:3" x14ac:dyDescent="0.25">
      <c r="B271911" s="76"/>
      <c r="C271911" s="75"/>
    </row>
    <row r="271912" spans="2:3" x14ac:dyDescent="0.25">
      <c r="B271912" s="76"/>
      <c r="C271912" s="75"/>
    </row>
    <row r="271913" spans="2:3" x14ac:dyDescent="0.25">
      <c r="B271913" s="76"/>
      <c r="C271913" s="75"/>
    </row>
    <row r="271914" spans="2:3" x14ac:dyDescent="0.25">
      <c r="B271914" s="76"/>
      <c r="C271914" s="75"/>
    </row>
    <row r="271915" spans="2:3" x14ac:dyDescent="0.25">
      <c r="B271915" s="76"/>
      <c r="C271915" s="75"/>
    </row>
    <row r="271916" spans="2:3" x14ac:dyDescent="0.25">
      <c r="B271916" s="76"/>
      <c r="C271916" s="75"/>
    </row>
    <row r="271917" spans="2:3" x14ac:dyDescent="0.25">
      <c r="B271917" s="76"/>
      <c r="C271917" s="75"/>
    </row>
    <row r="271918" spans="2:3" x14ac:dyDescent="0.25">
      <c r="B271918" s="76"/>
      <c r="C271918" s="75"/>
    </row>
    <row r="271919" spans="2:3" x14ac:dyDescent="0.25">
      <c r="B271919" s="76"/>
      <c r="C271919" s="75"/>
    </row>
    <row r="271920" spans="2:3" x14ac:dyDescent="0.25">
      <c r="B271920" s="76"/>
      <c r="C271920" s="75"/>
    </row>
    <row r="271921" spans="2:3" x14ac:dyDescent="0.25">
      <c r="B271921" s="76"/>
      <c r="C271921" s="75"/>
    </row>
    <row r="272031" spans="2:3" x14ac:dyDescent="0.25">
      <c r="B272031" s="76"/>
      <c r="C272031" s="75"/>
    </row>
    <row r="272032" spans="2:3" x14ac:dyDescent="0.25">
      <c r="B272032" s="76"/>
      <c r="C272032" s="75"/>
    </row>
    <row r="272033" spans="2:3" x14ac:dyDescent="0.25">
      <c r="B272033" s="76"/>
      <c r="C272033" s="75"/>
    </row>
    <row r="272034" spans="2:3" x14ac:dyDescent="0.25">
      <c r="B272034" s="76"/>
      <c r="C272034" s="75"/>
    </row>
    <row r="272035" spans="2:3" x14ac:dyDescent="0.25">
      <c r="B272035" s="76"/>
      <c r="C272035" s="75"/>
    </row>
    <row r="272036" spans="2:3" x14ac:dyDescent="0.25">
      <c r="B272036" s="76"/>
      <c r="C272036" s="75"/>
    </row>
    <row r="272037" spans="2:3" x14ac:dyDescent="0.25">
      <c r="B272037" s="76"/>
      <c r="C272037" s="75"/>
    </row>
    <row r="272038" spans="2:3" x14ac:dyDescent="0.25">
      <c r="B272038" s="76"/>
      <c r="C272038" s="75"/>
    </row>
    <row r="272039" spans="2:3" x14ac:dyDescent="0.25">
      <c r="B272039" s="76"/>
      <c r="C272039" s="75"/>
    </row>
    <row r="272040" spans="2:3" x14ac:dyDescent="0.25">
      <c r="B272040" s="76"/>
      <c r="C272040" s="75"/>
    </row>
    <row r="272041" spans="2:3" x14ac:dyDescent="0.25">
      <c r="B272041" s="76"/>
      <c r="C272041" s="75"/>
    </row>
    <row r="272042" spans="2:3" x14ac:dyDescent="0.25">
      <c r="B272042" s="76"/>
      <c r="C272042" s="75"/>
    </row>
    <row r="272043" spans="2:3" x14ac:dyDescent="0.25">
      <c r="B272043" s="76"/>
      <c r="C272043" s="75"/>
    </row>
    <row r="272153" spans="2:3" x14ac:dyDescent="0.25">
      <c r="B272153" s="76"/>
      <c r="C272153" s="75"/>
    </row>
    <row r="272154" spans="2:3" x14ac:dyDescent="0.25">
      <c r="B272154" s="76"/>
      <c r="C272154" s="75"/>
    </row>
    <row r="272155" spans="2:3" x14ac:dyDescent="0.25">
      <c r="B272155" s="76"/>
      <c r="C272155" s="75"/>
    </row>
    <row r="272156" spans="2:3" x14ac:dyDescent="0.25">
      <c r="B272156" s="76"/>
      <c r="C272156" s="75"/>
    </row>
    <row r="272157" spans="2:3" x14ac:dyDescent="0.25">
      <c r="B272157" s="76"/>
      <c r="C272157" s="75"/>
    </row>
    <row r="272158" spans="2:3" x14ac:dyDescent="0.25">
      <c r="B272158" s="76"/>
      <c r="C272158" s="75"/>
    </row>
    <row r="272159" spans="2:3" x14ac:dyDescent="0.25">
      <c r="B272159" s="76"/>
      <c r="C272159" s="75"/>
    </row>
    <row r="272160" spans="2:3" x14ac:dyDescent="0.25">
      <c r="B272160" s="76"/>
      <c r="C272160" s="75"/>
    </row>
    <row r="272161" spans="2:3" x14ac:dyDescent="0.25">
      <c r="B272161" s="76"/>
      <c r="C272161" s="75"/>
    </row>
    <row r="272162" spans="2:3" x14ac:dyDescent="0.25">
      <c r="B272162" s="76"/>
      <c r="C272162" s="75"/>
    </row>
    <row r="272163" spans="2:3" x14ac:dyDescent="0.25">
      <c r="B272163" s="76"/>
      <c r="C272163" s="75"/>
    </row>
    <row r="272164" spans="2:3" x14ac:dyDescent="0.25">
      <c r="B272164" s="76"/>
      <c r="C272164" s="75"/>
    </row>
    <row r="272165" spans="2:3" x14ac:dyDescent="0.25">
      <c r="B272165" s="76"/>
      <c r="C272165" s="75"/>
    </row>
    <row r="272275" spans="2:3" x14ac:dyDescent="0.25">
      <c r="B272275" s="76"/>
      <c r="C272275" s="75"/>
    </row>
    <row r="272276" spans="2:3" x14ac:dyDescent="0.25">
      <c r="B272276" s="76"/>
      <c r="C272276" s="75"/>
    </row>
    <row r="272277" spans="2:3" x14ac:dyDescent="0.25">
      <c r="B272277" s="76"/>
      <c r="C272277" s="75"/>
    </row>
    <row r="272278" spans="2:3" x14ac:dyDescent="0.25">
      <c r="B272278" s="76"/>
      <c r="C272278" s="75"/>
    </row>
    <row r="272279" spans="2:3" x14ac:dyDescent="0.25">
      <c r="B272279" s="76"/>
      <c r="C272279" s="75"/>
    </row>
    <row r="272280" spans="2:3" x14ac:dyDescent="0.25">
      <c r="B272280" s="76"/>
      <c r="C272280" s="75"/>
    </row>
    <row r="272281" spans="2:3" x14ac:dyDescent="0.25">
      <c r="B272281" s="76"/>
      <c r="C272281" s="75"/>
    </row>
    <row r="272282" spans="2:3" x14ac:dyDescent="0.25">
      <c r="B272282" s="76"/>
      <c r="C272282" s="75"/>
    </row>
    <row r="272283" spans="2:3" x14ac:dyDescent="0.25">
      <c r="B272283" s="76"/>
      <c r="C272283" s="75"/>
    </row>
    <row r="272284" spans="2:3" x14ac:dyDescent="0.25">
      <c r="B272284" s="76"/>
      <c r="C272284" s="75"/>
    </row>
    <row r="272285" spans="2:3" x14ac:dyDescent="0.25">
      <c r="B272285" s="76"/>
      <c r="C272285" s="75"/>
    </row>
    <row r="272286" spans="2:3" x14ac:dyDescent="0.25">
      <c r="B272286" s="76"/>
      <c r="C272286" s="75"/>
    </row>
    <row r="272287" spans="2:3" x14ac:dyDescent="0.25">
      <c r="B272287" s="76"/>
      <c r="C272287" s="75"/>
    </row>
    <row r="272397" spans="2:3" x14ac:dyDescent="0.25">
      <c r="B272397" s="76"/>
      <c r="C272397" s="75"/>
    </row>
    <row r="272398" spans="2:3" x14ac:dyDescent="0.25">
      <c r="B272398" s="76"/>
      <c r="C272398" s="75"/>
    </row>
    <row r="272399" spans="2:3" x14ac:dyDescent="0.25">
      <c r="B272399" s="76"/>
      <c r="C272399" s="75"/>
    </row>
    <row r="272400" spans="2:3" x14ac:dyDescent="0.25">
      <c r="B272400" s="76"/>
      <c r="C272400" s="75"/>
    </row>
    <row r="272401" spans="2:3" x14ac:dyDescent="0.25">
      <c r="B272401" s="76"/>
      <c r="C272401" s="75"/>
    </row>
    <row r="272402" spans="2:3" x14ac:dyDescent="0.25">
      <c r="B272402" s="76"/>
      <c r="C272402" s="75"/>
    </row>
    <row r="272403" spans="2:3" x14ac:dyDescent="0.25">
      <c r="B272403" s="76"/>
      <c r="C272403" s="75"/>
    </row>
    <row r="272404" spans="2:3" x14ac:dyDescent="0.25">
      <c r="B272404" s="76"/>
      <c r="C272404" s="75"/>
    </row>
    <row r="272405" spans="2:3" x14ac:dyDescent="0.25">
      <c r="B272405" s="76"/>
      <c r="C272405" s="75"/>
    </row>
    <row r="272406" spans="2:3" x14ac:dyDescent="0.25">
      <c r="B272406" s="76"/>
      <c r="C272406" s="75"/>
    </row>
    <row r="272407" spans="2:3" x14ac:dyDescent="0.25">
      <c r="B272407" s="76"/>
      <c r="C272407" s="75"/>
    </row>
    <row r="272408" spans="2:3" x14ac:dyDescent="0.25">
      <c r="B272408" s="76"/>
      <c r="C272408" s="75"/>
    </row>
    <row r="272409" spans="2:3" x14ac:dyDescent="0.25">
      <c r="B272409" s="76"/>
      <c r="C272409" s="75"/>
    </row>
    <row r="272519" spans="2:3" x14ac:dyDescent="0.25">
      <c r="B272519" s="76"/>
      <c r="C272519" s="75"/>
    </row>
    <row r="272520" spans="2:3" x14ac:dyDescent="0.25">
      <c r="B272520" s="76"/>
      <c r="C272520" s="75"/>
    </row>
    <row r="272521" spans="2:3" x14ac:dyDescent="0.25">
      <c r="B272521" s="76"/>
      <c r="C272521" s="75"/>
    </row>
    <row r="272522" spans="2:3" x14ac:dyDescent="0.25">
      <c r="B272522" s="76"/>
      <c r="C272522" s="75"/>
    </row>
    <row r="272523" spans="2:3" x14ac:dyDescent="0.25">
      <c r="B272523" s="76"/>
      <c r="C272523" s="75"/>
    </row>
    <row r="272524" spans="2:3" x14ac:dyDescent="0.25">
      <c r="B272524" s="76"/>
      <c r="C272524" s="75"/>
    </row>
    <row r="272525" spans="2:3" x14ac:dyDescent="0.25">
      <c r="B272525" s="76"/>
      <c r="C272525" s="75"/>
    </row>
    <row r="272526" spans="2:3" x14ac:dyDescent="0.25">
      <c r="B272526" s="76"/>
      <c r="C272526" s="75"/>
    </row>
    <row r="272527" spans="2:3" x14ac:dyDescent="0.25">
      <c r="B272527" s="76"/>
      <c r="C272527" s="75"/>
    </row>
    <row r="272528" spans="2:3" x14ac:dyDescent="0.25">
      <c r="B272528" s="76"/>
      <c r="C272528" s="75"/>
    </row>
    <row r="272529" spans="2:3" x14ac:dyDescent="0.25">
      <c r="B272529" s="76"/>
      <c r="C272529" s="75"/>
    </row>
    <row r="272530" spans="2:3" x14ac:dyDescent="0.25">
      <c r="B272530" s="76"/>
      <c r="C272530" s="75"/>
    </row>
    <row r="272531" spans="2:3" x14ac:dyDescent="0.25">
      <c r="B272531" s="76"/>
      <c r="C272531" s="75"/>
    </row>
    <row r="272641" spans="2:3" x14ac:dyDescent="0.25">
      <c r="B272641" s="76"/>
      <c r="C272641" s="75"/>
    </row>
    <row r="272642" spans="2:3" x14ac:dyDescent="0.25">
      <c r="B272642" s="76"/>
      <c r="C272642" s="75"/>
    </row>
    <row r="272643" spans="2:3" x14ac:dyDescent="0.25">
      <c r="B272643" s="76"/>
      <c r="C272643" s="75"/>
    </row>
    <row r="272644" spans="2:3" x14ac:dyDescent="0.25">
      <c r="B272644" s="76"/>
      <c r="C272644" s="75"/>
    </row>
    <row r="272645" spans="2:3" x14ac:dyDescent="0.25">
      <c r="B272645" s="76"/>
      <c r="C272645" s="75"/>
    </row>
    <row r="272646" spans="2:3" x14ac:dyDescent="0.25">
      <c r="B272646" s="76"/>
      <c r="C272646" s="75"/>
    </row>
    <row r="272647" spans="2:3" x14ac:dyDescent="0.25">
      <c r="B272647" s="76"/>
      <c r="C272647" s="75"/>
    </row>
    <row r="272648" spans="2:3" x14ac:dyDescent="0.25">
      <c r="B272648" s="76"/>
      <c r="C272648" s="75"/>
    </row>
    <row r="272649" spans="2:3" x14ac:dyDescent="0.25">
      <c r="B272649" s="76"/>
      <c r="C272649" s="75"/>
    </row>
    <row r="272650" spans="2:3" x14ac:dyDescent="0.25">
      <c r="B272650" s="76"/>
      <c r="C272650" s="75"/>
    </row>
    <row r="272651" spans="2:3" x14ac:dyDescent="0.25">
      <c r="B272651" s="76"/>
      <c r="C272651" s="75"/>
    </row>
    <row r="272652" spans="2:3" x14ac:dyDescent="0.25">
      <c r="B272652" s="76"/>
      <c r="C272652" s="75"/>
    </row>
    <row r="272653" spans="2:3" x14ac:dyDescent="0.25">
      <c r="B272653" s="76"/>
      <c r="C272653" s="75"/>
    </row>
    <row r="272763" spans="2:3" x14ac:dyDescent="0.25">
      <c r="B272763" s="76"/>
      <c r="C272763" s="75"/>
    </row>
    <row r="272764" spans="2:3" x14ac:dyDescent="0.25">
      <c r="B272764" s="76"/>
      <c r="C272764" s="75"/>
    </row>
    <row r="272765" spans="2:3" x14ac:dyDescent="0.25">
      <c r="B272765" s="76"/>
      <c r="C272765" s="75"/>
    </row>
    <row r="272766" spans="2:3" x14ac:dyDescent="0.25">
      <c r="B272766" s="76"/>
      <c r="C272766" s="75"/>
    </row>
    <row r="272767" spans="2:3" x14ac:dyDescent="0.25">
      <c r="B272767" s="76"/>
      <c r="C272767" s="75"/>
    </row>
    <row r="272768" spans="2:3" x14ac:dyDescent="0.25">
      <c r="B272768" s="76"/>
      <c r="C272768" s="75"/>
    </row>
    <row r="272769" spans="2:3" x14ac:dyDescent="0.25">
      <c r="B272769" s="76"/>
      <c r="C272769" s="75"/>
    </row>
    <row r="272770" spans="2:3" x14ac:dyDescent="0.25">
      <c r="B272770" s="76"/>
      <c r="C272770" s="75"/>
    </row>
    <row r="272771" spans="2:3" x14ac:dyDescent="0.25">
      <c r="B272771" s="76"/>
      <c r="C272771" s="75"/>
    </row>
    <row r="272772" spans="2:3" x14ac:dyDescent="0.25">
      <c r="B272772" s="76"/>
      <c r="C272772" s="75"/>
    </row>
    <row r="272773" spans="2:3" x14ac:dyDescent="0.25">
      <c r="B272773" s="76"/>
      <c r="C272773" s="75"/>
    </row>
    <row r="272774" spans="2:3" x14ac:dyDescent="0.25">
      <c r="B272774" s="76"/>
      <c r="C272774" s="75"/>
    </row>
    <row r="272775" spans="2:3" x14ac:dyDescent="0.25">
      <c r="B272775" s="76"/>
      <c r="C272775" s="75"/>
    </row>
    <row r="272885" spans="2:3" x14ac:dyDescent="0.25">
      <c r="B272885" s="76"/>
      <c r="C272885" s="75"/>
    </row>
    <row r="272886" spans="2:3" x14ac:dyDescent="0.25">
      <c r="B272886" s="76"/>
      <c r="C272886" s="75"/>
    </row>
    <row r="272887" spans="2:3" x14ac:dyDescent="0.25">
      <c r="B272887" s="76"/>
      <c r="C272887" s="75"/>
    </row>
    <row r="272888" spans="2:3" x14ac:dyDescent="0.25">
      <c r="B272888" s="76"/>
      <c r="C272888" s="75"/>
    </row>
    <row r="272889" spans="2:3" x14ac:dyDescent="0.25">
      <c r="B272889" s="76"/>
      <c r="C272889" s="75"/>
    </row>
    <row r="272890" spans="2:3" x14ac:dyDescent="0.25">
      <c r="B272890" s="76"/>
      <c r="C272890" s="75"/>
    </row>
    <row r="272891" spans="2:3" x14ac:dyDescent="0.25">
      <c r="B272891" s="76"/>
      <c r="C272891" s="75"/>
    </row>
    <row r="272892" spans="2:3" x14ac:dyDescent="0.25">
      <c r="B272892" s="76"/>
      <c r="C272892" s="75"/>
    </row>
    <row r="272893" spans="2:3" x14ac:dyDescent="0.25">
      <c r="B272893" s="76"/>
      <c r="C272893" s="75"/>
    </row>
    <row r="272894" spans="2:3" x14ac:dyDescent="0.25">
      <c r="B272894" s="76"/>
      <c r="C272894" s="75"/>
    </row>
    <row r="272895" spans="2:3" x14ac:dyDescent="0.25">
      <c r="B272895" s="76"/>
      <c r="C272895" s="75"/>
    </row>
    <row r="272896" spans="2:3" x14ac:dyDescent="0.25">
      <c r="B272896" s="76"/>
      <c r="C272896" s="75"/>
    </row>
    <row r="272897" spans="2:3" x14ac:dyDescent="0.25">
      <c r="B272897" s="76"/>
      <c r="C272897" s="75"/>
    </row>
    <row r="273007" spans="2:3" x14ac:dyDescent="0.25">
      <c r="B273007" s="76"/>
      <c r="C273007" s="75"/>
    </row>
    <row r="273008" spans="2:3" x14ac:dyDescent="0.25">
      <c r="B273008" s="76"/>
      <c r="C273008" s="75"/>
    </row>
    <row r="273009" spans="2:3" x14ac:dyDescent="0.25">
      <c r="B273009" s="76"/>
      <c r="C273009" s="75"/>
    </row>
    <row r="273010" spans="2:3" x14ac:dyDescent="0.25">
      <c r="B273010" s="76"/>
      <c r="C273010" s="75"/>
    </row>
    <row r="273011" spans="2:3" x14ac:dyDescent="0.25">
      <c r="B273011" s="76"/>
      <c r="C273011" s="75"/>
    </row>
    <row r="273012" spans="2:3" x14ac:dyDescent="0.25">
      <c r="B273012" s="76"/>
      <c r="C273012" s="75"/>
    </row>
    <row r="273013" spans="2:3" x14ac:dyDescent="0.25">
      <c r="B273013" s="76"/>
      <c r="C273013" s="75"/>
    </row>
    <row r="273014" spans="2:3" x14ac:dyDescent="0.25">
      <c r="B273014" s="76"/>
      <c r="C273014" s="75"/>
    </row>
    <row r="273015" spans="2:3" x14ac:dyDescent="0.25">
      <c r="B273015" s="76"/>
      <c r="C273015" s="75"/>
    </row>
    <row r="273016" spans="2:3" x14ac:dyDescent="0.25">
      <c r="B273016" s="76"/>
      <c r="C273016" s="75"/>
    </row>
    <row r="273017" spans="2:3" x14ac:dyDescent="0.25">
      <c r="B273017" s="76"/>
      <c r="C273017" s="75"/>
    </row>
    <row r="273018" spans="2:3" x14ac:dyDescent="0.25">
      <c r="B273018" s="76"/>
      <c r="C273018" s="75"/>
    </row>
    <row r="273019" spans="2:3" x14ac:dyDescent="0.25">
      <c r="B273019" s="76"/>
      <c r="C273019" s="75"/>
    </row>
    <row r="273129" spans="2:3" x14ac:dyDescent="0.25">
      <c r="B273129" s="76"/>
      <c r="C273129" s="75"/>
    </row>
    <row r="273130" spans="2:3" x14ac:dyDescent="0.25">
      <c r="B273130" s="76"/>
      <c r="C273130" s="75"/>
    </row>
    <row r="273131" spans="2:3" x14ac:dyDescent="0.25">
      <c r="B273131" s="76"/>
      <c r="C273131" s="75"/>
    </row>
    <row r="273132" spans="2:3" x14ac:dyDescent="0.25">
      <c r="B273132" s="76"/>
      <c r="C273132" s="75"/>
    </row>
    <row r="273133" spans="2:3" x14ac:dyDescent="0.25">
      <c r="B273133" s="76"/>
      <c r="C273133" s="75"/>
    </row>
    <row r="273134" spans="2:3" x14ac:dyDescent="0.25">
      <c r="B273134" s="76"/>
      <c r="C273134" s="75"/>
    </row>
    <row r="273135" spans="2:3" x14ac:dyDescent="0.25">
      <c r="B273135" s="76"/>
      <c r="C273135" s="75"/>
    </row>
    <row r="273136" spans="2:3" x14ac:dyDescent="0.25">
      <c r="B273136" s="76"/>
      <c r="C273136" s="75"/>
    </row>
    <row r="273137" spans="2:3" x14ac:dyDescent="0.25">
      <c r="B273137" s="76"/>
      <c r="C273137" s="75"/>
    </row>
    <row r="273138" spans="2:3" x14ac:dyDescent="0.25">
      <c r="B273138" s="76"/>
      <c r="C273138" s="75"/>
    </row>
    <row r="273139" spans="2:3" x14ac:dyDescent="0.25">
      <c r="B273139" s="76"/>
      <c r="C273139" s="75"/>
    </row>
    <row r="273140" spans="2:3" x14ac:dyDescent="0.25">
      <c r="B273140" s="76"/>
      <c r="C273140" s="75"/>
    </row>
    <row r="273141" spans="2:3" x14ac:dyDescent="0.25">
      <c r="B273141" s="76"/>
      <c r="C273141" s="75"/>
    </row>
    <row r="273251" spans="2:3" x14ac:dyDescent="0.25">
      <c r="B273251" s="76"/>
      <c r="C273251" s="75"/>
    </row>
    <row r="273252" spans="2:3" x14ac:dyDescent="0.25">
      <c r="B273252" s="76"/>
      <c r="C273252" s="75"/>
    </row>
    <row r="273253" spans="2:3" x14ac:dyDescent="0.25">
      <c r="B273253" s="76"/>
      <c r="C273253" s="75"/>
    </row>
    <row r="273254" spans="2:3" x14ac:dyDescent="0.25">
      <c r="B273254" s="76"/>
      <c r="C273254" s="75"/>
    </row>
    <row r="273255" spans="2:3" x14ac:dyDescent="0.25">
      <c r="B273255" s="76"/>
      <c r="C273255" s="75"/>
    </row>
    <row r="273256" spans="2:3" x14ac:dyDescent="0.25">
      <c r="B273256" s="76"/>
      <c r="C273256" s="75"/>
    </row>
    <row r="273257" spans="2:3" x14ac:dyDescent="0.25">
      <c r="B273257" s="76"/>
      <c r="C273257" s="75"/>
    </row>
    <row r="273258" spans="2:3" x14ac:dyDescent="0.25">
      <c r="B273258" s="76"/>
      <c r="C273258" s="75"/>
    </row>
    <row r="273259" spans="2:3" x14ac:dyDescent="0.25">
      <c r="B273259" s="76"/>
      <c r="C273259" s="75"/>
    </row>
    <row r="273260" spans="2:3" x14ac:dyDescent="0.25">
      <c r="B273260" s="76"/>
      <c r="C273260" s="75"/>
    </row>
    <row r="273261" spans="2:3" x14ac:dyDescent="0.25">
      <c r="B273261" s="76"/>
      <c r="C273261" s="75"/>
    </row>
    <row r="273262" spans="2:3" x14ac:dyDescent="0.25">
      <c r="B273262" s="76"/>
      <c r="C273262" s="75"/>
    </row>
    <row r="273263" spans="2:3" x14ac:dyDescent="0.25">
      <c r="B273263" s="76"/>
      <c r="C273263" s="75"/>
    </row>
    <row r="273373" spans="2:3" x14ac:dyDescent="0.25">
      <c r="B273373" s="76"/>
      <c r="C273373" s="75"/>
    </row>
    <row r="273374" spans="2:3" x14ac:dyDescent="0.25">
      <c r="B273374" s="76"/>
      <c r="C273374" s="75"/>
    </row>
    <row r="273375" spans="2:3" x14ac:dyDescent="0.25">
      <c r="B273375" s="76"/>
      <c r="C273375" s="75"/>
    </row>
    <row r="273376" spans="2:3" x14ac:dyDescent="0.25">
      <c r="B273376" s="76"/>
      <c r="C273376" s="75"/>
    </row>
    <row r="273377" spans="2:3" x14ac:dyDescent="0.25">
      <c r="B273377" s="76"/>
      <c r="C273377" s="75"/>
    </row>
    <row r="273378" spans="2:3" x14ac:dyDescent="0.25">
      <c r="B273378" s="76"/>
      <c r="C273378" s="75"/>
    </row>
    <row r="273379" spans="2:3" x14ac:dyDescent="0.25">
      <c r="B273379" s="76"/>
      <c r="C273379" s="75"/>
    </row>
    <row r="273380" spans="2:3" x14ac:dyDescent="0.25">
      <c r="B273380" s="76"/>
      <c r="C273380" s="75"/>
    </row>
    <row r="273381" spans="2:3" x14ac:dyDescent="0.25">
      <c r="B273381" s="76"/>
      <c r="C273381" s="75"/>
    </row>
    <row r="273382" spans="2:3" x14ac:dyDescent="0.25">
      <c r="B273382" s="76"/>
      <c r="C273382" s="75"/>
    </row>
    <row r="273383" spans="2:3" x14ac:dyDescent="0.25">
      <c r="B273383" s="76"/>
      <c r="C273383" s="75"/>
    </row>
    <row r="273384" spans="2:3" x14ac:dyDescent="0.25">
      <c r="B273384" s="76"/>
      <c r="C273384" s="75"/>
    </row>
    <row r="273385" spans="2:3" x14ac:dyDescent="0.25">
      <c r="B273385" s="76"/>
      <c r="C273385" s="75"/>
    </row>
    <row r="273495" spans="2:3" x14ac:dyDescent="0.25">
      <c r="B273495" s="76"/>
      <c r="C273495" s="75"/>
    </row>
    <row r="273496" spans="2:3" x14ac:dyDescent="0.25">
      <c r="B273496" s="76"/>
      <c r="C273496" s="75"/>
    </row>
    <row r="273497" spans="2:3" x14ac:dyDescent="0.25">
      <c r="B273497" s="76"/>
      <c r="C273497" s="75"/>
    </row>
    <row r="273498" spans="2:3" x14ac:dyDescent="0.25">
      <c r="B273498" s="76"/>
      <c r="C273498" s="75"/>
    </row>
    <row r="273499" spans="2:3" x14ac:dyDescent="0.25">
      <c r="B273499" s="76"/>
      <c r="C273499" s="75"/>
    </row>
    <row r="273500" spans="2:3" x14ac:dyDescent="0.25">
      <c r="B273500" s="76"/>
      <c r="C273500" s="75"/>
    </row>
    <row r="273501" spans="2:3" x14ac:dyDescent="0.25">
      <c r="B273501" s="76"/>
      <c r="C273501" s="75"/>
    </row>
    <row r="273502" spans="2:3" x14ac:dyDescent="0.25">
      <c r="B273502" s="76"/>
      <c r="C273502" s="75"/>
    </row>
    <row r="273503" spans="2:3" x14ac:dyDescent="0.25">
      <c r="B273503" s="76"/>
      <c r="C273503" s="75"/>
    </row>
    <row r="273504" spans="2:3" x14ac:dyDescent="0.25">
      <c r="B273504" s="76"/>
      <c r="C273504" s="75"/>
    </row>
    <row r="273505" spans="2:3" x14ac:dyDescent="0.25">
      <c r="B273505" s="76"/>
      <c r="C273505" s="75"/>
    </row>
    <row r="273506" spans="2:3" x14ac:dyDescent="0.25">
      <c r="B273506" s="76"/>
      <c r="C273506" s="75"/>
    </row>
    <row r="273507" spans="2:3" x14ac:dyDescent="0.25">
      <c r="B273507" s="76"/>
      <c r="C273507" s="75"/>
    </row>
    <row r="273617" spans="2:3" x14ac:dyDescent="0.25">
      <c r="B273617" s="76"/>
      <c r="C273617" s="75"/>
    </row>
    <row r="273618" spans="2:3" x14ac:dyDescent="0.25">
      <c r="B273618" s="76"/>
      <c r="C273618" s="75"/>
    </row>
    <row r="273619" spans="2:3" x14ac:dyDescent="0.25">
      <c r="B273619" s="76"/>
      <c r="C273619" s="75"/>
    </row>
    <row r="273620" spans="2:3" x14ac:dyDescent="0.25">
      <c r="B273620" s="76"/>
      <c r="C273620" s="75"/>
    </row>
    <row r="273621" spans="2:3" x14ac:dyDescent="0.25">
      <c r="B273621" s="76"/>
      <c r="C273621" s="75"/>
    </row>
    <row r="273622" spans="2:3" x14ac:dyDescent="0.25">
      <c r="B273622" s="76"/>
      <c r="C273622" s="75"/>
    </row>
    <row r="273623" spans="2:3" x14ac:dyDescent="0.25">
      <c r="B273623" s="76"/>
      <c r="C273623" s="75"/>
    </row>
    <row r="273624" spans="2:3" x14ac:dyDescent="0.25">
      <c r="B273624" s="76"/>
      <c r="C273624" s="75"/>
    </row>
    <row r="273625" spans="2:3" x14ac:dyDescent="0.25">
      <c r="B273625" s="76"/>
      <c r="C273625" s="75"/>
    </row>
    <row r="273626" spans="2:3" x14ac:dyDescent="0.25">
      <c r="B273626" s="76"/>
      <c r="C273626" s="75"/>
    </row>
    <row r="273627" spans="2:3" x14ac:dyDescent="0.25">
      <c r="B273627" s="76"/>
      <c r="C273627" s="75"/>
    </row>
    <row r="273628" spans="2:3" x14ac:dyDescent="0.25">
      <c r="B273628" s="76"/>
      <c r="C273628" s="75"/>
    </row>
    <row r="273629" spans="2:3" x14ac:dyDescent="0.25">
      <c r="B273629" s="76"/>
      <c r="C273629" s="75"/>
    </row>
    <row r="273739" spans="2:3" x14ac:dyDescent="0.25">
      <c r="B273739" s="76"/>
      <c r="C273739" s="75"/>
    </row>
    <row r="273740" spans="2:3" x14ac:dyDescent="0.25">
      <c r="B273740" s="76"/>
      <c r="C273740" s="75"/>
    </row>
    <row r="273741" spans="2:3" x14ac:dyDescent="0.25">
      <c r="B273741" s="76"/>
      <c r="C273741" s="75"/>
    </row>
    <row r="273742" spans="2:3" x14ac:dyDescent="0.25">
      <c r="B273742" s="76"/>
      <c r="C273742" s="75"/>
    </row>
    <row r="273743" spans="2:3" x14ac:dyDescent="0.25">
      <c r="B273743" s="76"/>
      <c r="C273743" s="75"/>
    </row>
    <row r="273744" spans="2:3" x14ac:dyDescent="0.25">
      <c r="B273744" s="76"/>
      <c r="C273744" s="75"/>
    </row>
    <row r="273745" spans="2:3" x14ac:dyDescent="0.25">
      <c r="B273745" s="76"/>
      <c r="C273745" s="75"/>
    </row>
    <row r="273746" spans="2:3" x14ac:dyDescent="0.25">
      <c r="B273746" s="76"/>
      <c r="C273746" s="75"/>
    </row>
    <row r="273747" spans="2:3" x14ac:dyDescent="0.25">
      <c r="B273747" s="76"/>
      <c r="C273747" s="75"/>
    </row>
    <row r="273748" spans="2:3" x14ac:dyDescent="0.25">
      <c r="B273748" s="76"/>
      <c r="C273748" s="75"/>
    </row>
    <row r="273749" spans="2:3" x14ac:dyDescent="0.25">
      <c r="B273749" s="76"/>
      <c r="C273749" s="75"/>
    </row>
    <row r="273750" spans="2:3" x14ac:dyDescent="0.25">
      <c r="B273750" s="76"/>
      <c r="C273750" s="75"/>
    </row>
    <row r="273751" spans="2:3" x14ac:dyDescent="0.25">
      <c r="B273751" s="76"/>
      <c r="C273751" s="75"/>
    </row>
    <row r="273861" spans="2:3" x14ac:dyDescent="0.25">
      <c r="B273861" s="76"/>
      <c r="C273861" s="75"/>
    </row>
    <row r="273862" spans="2:3" x14ac:dyDescent="0.25">
      <c r="B273862" s="76"/>
      <c r="C273862" s="75"/>
    </row>
    <row r="273863" spans="2:3" x14ac:dyDescent="0.25">
      <c r="B273863" s="76"/>
      <c r="C273863" s="75"/>
    </row>
    <row r="273864" spans="2:3" x14ac:dyDescent="0.25">
      <c r="B273864" s="76"/>
      <c r="C273864" s="75"/>
    </row>
    <row r="273865" spans="2:3" x14ac:dyDescent="0.25">
      <c r="B273865" s="76"/>
      <c r="C273865" s="75"/>
    </row>
    <row r="273866" spans="2:3" x14ac:dyDescent="0.25">
      <c r="B273866" s="76"/>
      <c r="C273866" s="75"/>
    </row>
    <row r="273867" spans="2:3" x14ac:dyDescent="0.25">
      <c r="B273867" s="76"/>
      <c r="C273867" s="75"/>
    </row>
    <row r="273868" spans="2:3" x14ac:dyDescent="0.25">
      <c r="B273868" s="76"/>
      <c r="C273868" s="75"/>
    </row>
    <row r="273869" spans="2:3" x14ac:dyDescent="0.25">
      <c r="B273869" s="76"/>
      <c r="C273869" s="75"/>
    </row>
    <row r="273870" spans="2:3" x14ac:dyDescent="0.25">
      <c r="B273870" s="76"/>
      <c r="C273870" s="75"/>
    </row>
    <row r="273871" spans="2:3" x14ac:dyDescent="0.25">
      <c r="B273871" s="76"/>
      <c r="C273871" s="75"/>
    </row>
    <row r="273872" spans="2:3" x14ac:dyDescent="0.25">
      <c r="B273872" s="76"/>
      <c r="C273872" s="75"/>
    </row>
    <row r="273873" spans="2:3" x14ac:dyDescent="0.25">
      <c r="B273873" s="76"/>
      <c r="C273873" s="75"/>
    </row>
    <row r="273983" spans="2:3" x14ac:dyDescent="0.25">
      <c r="B273983" s="76"/>
      <c r="C273983" s="75"/>
    </row>
    <row r="273984" spans="2:3" x14ac:dyDescent="0.25">
      <c r="B273984" s="76"/>
      <c r="C273984" s="75"/>
    </row>
    <row r="273985" spans="2:3" x14ac:dyDescent="0.25">
      <c r="B273985" s="76"/>
      <c r="C273985" s="75"/>
    </row>
    <row r="273986" spans="2:3" x14ac:dyDescent="0.25">
      <c r="B273986" s="76"/>
      <c r="C273986" s="75"/>
    </row>
    <row r="273987" spans="2:3" x14ac:dyDescent="0.25">
      <c r="B273987" s="76"/>
      <c r="C273987" s="75"/>
    </row>
    <row r="273988" spans="2:3" x14ac:dyDescent="0.25">
      <c r="B273988" s="76"/>
      <c r="C273988" s="75"/>
    </row>
    <row r="273989" spans="2:3" x14ac:dyDescent="0.25">
      <c r="B273989" s="76"/>
      <c r="C273989" s="75"/>
    </row>
    <row r="273990" spans="2:3" x14ac:dyDescent="0.25">
      <c r="B273990" s="76"/>
      <c r="C273990" s="75"/>
    </row>
    <row r="273991" spans="2:3" x14ac:dyDescent="0.25">
      <c r="B273991" s="76"/>
      <c r="C273991" s="75"/>
    </row>
    <row r="273992" spans="2:3" x14ac:dyDescent="0.25">
      <c r="B273992" s="76"/>
      <c r="C273992" s="75"/>
    </row>
    <row r="273993" spans="2:3" x14ac:dyDescent="0.25">
      <c r="B273993" s="76"/>
      <c r="C273993" s="75"/>
    </row>
    <row r="273994" spans="2:3" x14ac:dyDescent="0.25">
      <c r="B273994" s="76"/>
      <c r="C273994" s="75"/>
    </row>
    <row r="273995" spans="2:3" x14ac:dyDescent="0.25">
      <c r="B273995" s="76"/>
      <c r="C273995" s="75"/>
    </row>
    <row r="274105" spans="2:3" x14ac:dyDescent="0.25">
      <c r="B274105" s="76"/>
      <c r="C274105" s="75"/>
    </row>
    <row r="274106" spans="2:3" x14ac:dyDescent="0.25">
      <c r="B274106" s="76"/>
      <c r="C274106" s="75"/>
    </row>
    <row r="274107" spans="2:3" x14ac:dyDescent="0.25">
      <c r="B274107" s="76"/>
      <c r="C274107" s="75"/>
    </row>
    <row r="274108" spans="2:3" x14ac:dyDescent="0.25">
      <c r="B274108" s="76"/>
      <c r="C274108" s="75"/>
    </row>
    <row r="274109" spans="2:3" x14ac:dyDescent="0.25">
      <c r="B274109" s="76"/>
      <c r="C274109" s="75"/>
    </row>
    <row r="274110" spans="2:3" x14ac:dyDescent="0.25">
      <c r="B274110" s="76"/>
      <c r="C274110" s="75"/>
    </row>
    <row r="274111" spans="2:3" x14ac:dyDescent="0.25">
      <c r="B274111" s="76"/>
      <c r="C274111" s="75"/>
    </row>
    <row r="274112" spans="2:3" x14ac:dyDescent="0.25">
      <c r="B274112" s="76"/>
      <c r="C274112" s="75"/>
    </row>
    <row r="274113" spans="2:3" x14ac:dyDescent="0.25">
      <c r="B274113" s="76"/>
      <c r="C274113" s="75"/>
    </row>
    <row r="274114" spans="2:3" x14ac:dyDescent="0.25">
      <c r="B274114" s="76"/>
      <c r="C274114" s="75"/>
    </row>
    <row r="274115" spans="2:3" x14ac:dyDescent="0.25">
      <c r="B274115" s="76"/>
      <c r="C274115" s="75"/>
    </row>
    <row r="274116" spans="2:3" x14ac:dyDescent="0.25">
      <c r="B274116" s="76"/>
      <c r="C274116" s="75"/>
    </row>
    <row r="274117" spans="2:3" x14ac:dyDescent="0.25">
      <c r="B274117" s="76"/>
      <c r="C274117" s="75"/>
    </row>
    <row r="274227" spans="2:3" x14ac:dyDescent="0.25">
      <c r="B274227" s="76"/>
      <c r="C274227" s="75"/>
    </row>
    <row r="274228" spans="2:3" x14ac:dyDescent="0.25">
      <c r="B274228" s="76"/>
      <c r="C274228" s="75"/>
    </row>
    <row r="274229" spans="2:3" x14ac:dyDescent="0.25">
      <c r="B274229" s="76"/>
      <c r="C274229" s="75"/>
    </row>
    <row r="274230" spans="2:3" x14ac:dyDescent="0.25">
      <c r="B274230" s="76"/>
      <c r="C274230" s="75"/>
    </row>
    <row r="274231" spans="2:3" x14ac:dyDescent="0.25">
      <c r="B274231" s="76"/>
      <c r="C274231" s="75"/>
    </row>
    <row r="274232" spans="2:3" x14ac:dyDescent="0.25">
      <c r="B274232" s="76"/>
      <c r="C274232" s="75"/>
    </row>
    <row r="274233" spans="2:3" x14ac:dyDescent="0.25">
      <c r="B274233" s="76"/>
      <c r="C274233" s="75"/>
    </row>
    <row r="274234" spans="2:3" x14ac:dyDescent="0.25">
      <c r="B274234" s="76"/>
      <c r="C274234" s="75"/>
    </row>
    <row r="274235" spans="2:3" x14ac:dyDescent="0.25">
      <c r="B274235" s="76"/>
      <c r="C274235" s="75"/>
    </row>
    <row r="274236" spans="2:3" x14ac:dyDescent="0.25">
      <c r="B274236" s="76"/>
      <c r="C274236" s="75"/>
    </row>
    <row r="274237" spans="2:3" x14ac:dyDescent="0.25">
      <c r="B274237" s="76"/>
      <c r="C274237" s="75"/>
    </row>
    <row r="274238" spans="2:3" x14ac:dyDescent="0.25">
      <c r="B274238" s="76"/>
      <c r="C274238" s="75"/>
    </row>
    <row r="274239" spans="2:3" x14ac:dyDescent="0.25">
      <c r="B274239" s="76"/>
      <c r="C274239" s="75"/>
    </row>
    <row r="274349" spans="2:3" x14ac:dyDescent="0.25">
      <c r="B274349" s="76"/>
      <c r="C274349" s="75"/>
    </row>
    <row r="274350" spans="2:3" x14ac:dyDescent="0.25">
      <c r="B274350" s="76"/>
      <c r="C274350" s="75"/>
    </row>
    <row r="274351" spans="2:3" x14ac:dyDescent="0.25">
      <c r="B274351" s="76"/>
      <c r="C274351" s="75"/>
    </row>
    <row r="274352" spans="2:3" x14ac:dyDescent="0.25">
      <c r="B274352" s="76"/>
      <c r="C274352" s="75"/>
    </row>
    <row r="274353" spans="2:3" x14ac:dyDescent="0.25">
      <c r="B274353" s="76"/>
      <c r="C274353" s="75"/>
    </row>
    <row r="274354" spans="2:3" x14ac:dyDescent="0.25">
      <c r="B274354" s="76"/>
      <c r="C274354" s="75"/>
    </row>
    <row r="274355" spans="2:3" x14ac:dyDescent="0.25">
      <c r="B274355" s="76"/>
      <c r="C274355" s="75"/>
    </row>
    <row r="274356" spans="2:3" x14ac:dyDescent="0.25">
      <c r="B274356" s="76"/>
      <c r="C274356" s="75"/>
    </row>
    <row r="274357" spans="2:3" x14ac:dyDescent="0.25">
      <c r="B274357" s="76"/>
      <c r="C274357" s="75"/>
    </row>
    <row r="274358" spans="2:3" x14ac:dyDescent="0.25">
      <c r="B274358" s="76"/>
      <c r="C274358" s="75"/>
    </row>
    <row r="274359" spans="2:3" x14ac:dyDescent="0.25">
      <c r="B274359" s="76"/>
      <c r="C274359" s="75"/>
    </row>
    <row r="274360" spans="2:3" x14ac:dyDescent="0.25">
      <c r="B274360" s="76"/>
      <c r="C274360" s="75"/>
    </row>
    <row r="274361" spans="2:3" x14ac:dyDescent="0.25">
      <c r="B274361" s="76"/>
      <c r="C274361" s="75"/>
    </row>
    <row r="274471" spans="2:3" x14ac:dyDescent="0.25">
      <c r="B274471" s="76"/>
      <c r="C274471" s="75"/>
    </row>
    <row r="274472" spans="2:3" x14ac:dyDescent="0.25">
      <c r="B274472" s="76"/>
      <c r="C274472" s="75"/>
    </row>
    <row r="274473" spans="2:3" x14ac:dyDescent="0.25">
      <c r="B274473" s="76"/>
      <c r="C274473" s="75"/>
    </row>
    <row r="274474" spans="2:3" x14ac:dyDescent="0.25">
      <c r="B274474" s="76"/>
      <c r="C274474" s="75"/>
    </row>
    <row r="274475" spans="2:3" x14ac:dyDescent="0.25">
      <c r="B274475" s="76"/>
      <c r="C274475" s="75"/>
    </row>
    <row r="274476" spans="2:3" x14ac:dyDescent="0.25">
      <c r="B274476" s="76"/>
      <c r="C274476" s="75"/>
    </row>
    <row r="274477" spans="2:3" x14ac:dyDescent="0.25">
      <c r="B274477" s="76"/>
      <c r="C274477" s="75"/>
    </row>
    <row r="274478" spans="2:3" x14ac:dyDescent="0.25">
      <c r="B274478" s="76"/>
      <c r="C274478" s="75"/>
    </row>
    <row r="274479" spans="2:3" x14ac:dyDescent="0.25">
      <c r="B274479" s="76"/>
      <c r="C274479" s="75"/>
    </row>
    <row r="274480" spans="2:3" x14ac:dyDescent="0.25">
      <c r="B274480" s="76"/>
      <c r="C274480" s="75"/>
    </row>
    <row r="274481" spans="2:3" x14ac:dyDescent="0.25">
      <c r="B274481" s="76"/>
      <c r="C274481" s="75"/>
    </row>
    <row r="274482" spans="2:3" x14ac:dyDescent="0.25">
      <c r="B274482" s="76"/>
      <c r="C274482" s="75"/>
    </row>
    <row r="274483" spans="2:3" x14ac:dyDescent="0.25">
      <c r="B274483" s="76"/>
      <c r="C274483" s="75"/>
    </row>
    <row r="274593" spans="2:3" x14ac:dyDescent="0.25">
      <c r="B274593" s="76"/>
      <c r="C274593" s="75"/>
    </row>
    <row r="274594" spans="2:3" x14ac:dyDescent="0.25">
      <c r="B274594" s="76"/>
      <c r="C274594" s="75"/>
    </row>
    <row r="274595" spans="2:3" x14ac:dyDescent="0.25">
      <c r="B274595" s="76"/>
      <c r="C274595" s="75"/>
    </row>
    <row r="274596" spans="2:3" x14ac:dyDescent="0.25">
      <c r="B274596" s="76"/>
      <c r="C274596" s="75"/>
    </row>
    <row r="274597" spans="2:3" x14ac:dyDescent="0.25">
      <c r="B274597" s="76"/>
      <c r="C274597" s="75"/>
    </row>
    <row r="274598" spans="2:3" x14ac:dyDescent="0.25">
      <c r="B274598" s="76"/>
      <c r="C274598" s="75"/>
    </row>
    <row r="274599" spans="2:3" x14ac:dyDescent="0.25">
      <c r="B274599" s="76"/>
      <c r="C274599" s="75"/>
    </row>
    <row r="274600" spans="2:3" x14ac:dyDescent="0.25">
      <c r="B274600" s="76"/>
      <c r="C274600" s="75"/>
    </row>
    <row r="274601" spans="2:3" x14ac:dyDescent="0.25">
      <c r="B274601" s="76"/>
      <c r="C274601" s="75"/>
    </row>
    <row r="274602" spans="2:3" x14ac:dyDescent="0.25">
      <c r="B274602" s="76"/>
      <c r="C274602" s="75"/>
    </row>
    <row r="274603" spans="2:3" x14ac:dyDescent="0.25">
      <c r="B274603" s="76"/>
      <c r="C274603" s="75"/>
    </row>
    <row r="274604" spans="2:3" x14ac:dyDescent="0.25">
      <c r="B274604" s="76"/>
      <c r="C274604" s="75"/>
    </row>
    <row r="274605" spans="2:3" x14ac:dyDescent="0.25">
      <c r="B274605" s="76"/>
      <c r="C274605" s="75"/>
    </row>
    <row r="274715" spans="2:3" x14ac:dyDescent="0.25">
      <c r="B274715" s="76"/>
      <c r="C274715" s="75"/>
    </row>
    <row r="274716" spans="2:3" x14ac:dyDescent="0.25">
      <c r="B274716" s="76"/>
      <c r="C274716" s="75"/>
    </row>
    <row r="274717" spans="2:3" x14ac:dyDescent="0.25">
      <c r="B274717" s="76"/>
      <c r="C274717" s="75"/>
    </row>
    <row r="274718" spans="2:3" x14ac:dyDescent="0.25">
      <c r="B274718" s="76"/>
      <c r="C274718" s="75"/>
    </row>
    <row r="274719" spans="2:3" x14ac:dyDescent="0.25">
      <c r="B274719" s="76"/>
      <c r="C274719" s="75"/>
    </row>
    <row r="274720" spans="2:3" x14ac:dyDescent="0.25">
      <c r="B274720" s="76"/>
      <c r="C274720" s="75"/>
    </row>
    <row r="274721" spans="2:3" x14ac:dyDescent="0.25">
      <c r="B274721" s="76"/>
      <c r="C274721" s="75"/>
    </row>
    <row r="274722" spans="2:3" x14ac:dyDescent="0.25">
      <c r="B274722" s="76"/>
      <c r="C274722" s="75"/>
    </row>
    <row r="274723" spans="2:3" x14ac:dyDescent="0.25">
      <c r="B274723" s="76"/>
      <c r="C274723" s="75"/>
    </row>
    <row r="274724" spans="2:3" x14ac:dyDescent="0.25">
      <c r="B274724" s="76"/>
      <c r="C274724" s="75"/>
    </row>
    <row r="274725" spans="2:3" x14ac:dyDescent="0.25">
      <c r="B274725" s="76"/>
      <c r="C274725" s="75"/>
    </row>
    <row r="274726" spans="2:3" x14ac:dyDescent="0.25">
      <c r="B274726" s="76"/>
      <c r="C274726" s="75"/>
    </row>
    <row r="274727" spans="2:3" x14ac:dyDescent="0.25">
      <c r="B274727" s="76"/>
      <c r="C274727" s="75"/>
    </row>
    <row r="274837" spans="2:3" x14ac:dyDescent="0.25">
      <c r="B274837" s="76"/>
      <c r="C274837" s="75"/>
    </row>
    <row r="274838" spans="2:3" x14ac:dyDescent="0.25">
      <c r="B274838" s="76"/>
      <c r="C274838" s="75"/>
    </row>
    <row r="274839" spans="2:3" x14ac:dyDescent="0.25">
      <c r="B274839" s="76"/>
      <c r="C274839" s="75"/>
    </row>
    <row r="274840" spans="2:3" x14ac:dyDescent="0.25">
      <c r="B274840" s="76"/>
      <c r="C274840" s="75"/>
    </row>
    <row r="274841" spans="2:3" x14ac:dyDescent="0.25">
      <c r="B274841" s="76"/>
      <c r="C274841" s="75"/>
    </row>
    <row r="274842" spans="2:3" x14ac:dyDescent="0.25">
      <c r="B274842" s="76"/>
      <c r="C274842" s="75"/>
    </row>
    <row r="274843" spans="2:3" x14ac:dyDescent="0.25">
      <c r="B274843" s="76"/>
      <c r="C274843" s="75"/>
    </row>
    <row r="274844" spans="2:3" x14ac:dyDescent="0.25">
      <c r="B274844" s="76"/>
      <c r="C274844" s="75"/>
    </row>
    <row r="274845" spans="2:3" x14ac:dyDescent="0.25">
      <c r="B274845" s="76"/>
      <c r="C274845" s="75"/>
    </row>
    <row r="274846" spans="2:3" x14ac:dyDescent="0.25">
      <c r="B274846" s="76"/>
      <c r="C274846" s="75"/>
    </row>
    <row r="274847" spans="2:3" x14ac:dyDescent="0.25">
      <c r="B274847" s="76"/>
      <c r="C274847" s="75"/>
    </row>
    <row r="274848" spans="2:3" x14ac:dyDescent="0.25">
      <c r="B274848" s="76"/>
      <c r="C274848" s="75"/>
    </row>
    <row r="274849" spans="2:3" x14ac:dyDescent="0.25">
      <c r="B274849" s="76"/>
      <c r="C274849" s="75"/>
    </row>
    <row r="274959" spans="2:3" x14ac:dyDescent="0.25">
      <c r="B274959" s="76"/>
      <c r="C274959" s="75"/>
    </row>
    <row r="274960" spans="2:3" x14ac:dyDescent="0.25">
      <c r="B274960" s="76"/>
      <c r="C274960" s="75"/>
    </row>
    <row r="274961" spans="2:3" x14ac:dyDescent="0.25">
      <c r="B274961" s="76"/>
      <c r="C274961" s="75"/>
    </row>
    <row r="274962" spans="2:3" x14ac:dyDescent="0.25">
      <c r="B274962" s="76"/>
      <c r="C274962" s="75"/>
    </row>
    <row r="274963" spans="2:3" x14ac:dyDescent="0.25">
      <c r="B274963" s="76"/>
      <c r="C274963" s="75"/>
    </row>
    <row r="274964" spans="2:3" x14ac:dyDescent="0.25">
      <c r="B274964" s="76"/>
      <c r="C274964" s="75"/>
    </row>
    <row r="274965" spans="2:3" x14ac:dyDescent="0.25">
      <c r="B274965" s="76"/>
      <c r="C274965" s="75"/>
    </row>
    <row r="274966" spans="2:3" x14ac:dyDescent="0.25">
      <c r="B274966" s="76"/>
      <c r="C274966" s="75"/>
    </row>
    <row r="274967" spans="2:3" x14ac:dyDescent="0.25">
      <c r="B274967" s="76"/>
      <c r="C274967" s="75"/>
    </row>
    <row r="274968" spans="2:3" x14ac:dyDescent="0.25">
      <c r="B274968" s="76"/>
      <c r="C274968" s="75"/>
    </row>
    <row r="274969" spans="2:3" x14ac:dyDescent="0.25">
      <c r="B274969" s="76"/>
      <c r="C274969" s="75"/>
    </row>
    <row r="274970" spans="2:3" x14ac:dyDescent="0.25">
      <c r="B274970" s="76"/>
      <c r="C274970" s="75"/>
    </row>
    <row r="274971" spans="2:3" x14ac:dyDescent="0.25">
      <c r="B274971" s="76"/>
      <c r="C274971" s="75"/>
    </row>
    <row r="275081" spans="2:3" x14ac:dyDescent="0.25">
      <c r="B275081" s="76"/>
      <c r="C275081" s="75"/>
    </row>
    <row r="275082" spans="2:3" x14ac:dyDescent="0.25">
      <c r="B275082" s="76"/>
      <c r="C275082" s="75"/>
    </row>
    <row r="275083" spans="2:3" x14ac:dyDescent="0.25">
      <c r="B275083" s="76"/>
      <c r="C275083" s="75"/>
    </row>
    <row r="275084" spans="2:3" x14ac:dyDescent="0.25">
      <c r="B275084" s="76"/>
      <c r="C275084" s="75"/>
    </row>
    <row r="275085" spans="2:3" x14ac:dyDescent="0.25">
      <c r="B275085" s="76"/>
      <c r="C275085" s="75"/>
    </row>
    <row r="275086" spans="2:3" x14ac:dyDescent="0.25">
      <c r="B275086" s="76"/>
      <c r="C275086" s="75"/>
    </row>
    <row r="275087" spans="2:3" x14ac:dyDescent="0.25">
      <c r="B275087" s="76"/>
      <c r="C275087" s="75"/>
    </row>
    <row r="275088" spans="2:3" x14ac:dyDescent="0.25">
      <c r="B275088" s="76"/>
      <c r="C275088" s="75"/>
    </row>
    <row r="275089" spans="2:3" x14ac:dyDescent="0.25">
      <c r="B275089" s="76"/>
      <c r="C275089" s="75"/>
    </row>
    <row r="275090" spans="2:3" x14ac:dyDescent="0.25">
      <c r="B275090" s="76"/>
      <c r="C275090" s="75"/>
    </row>
    <row r="275091" spans="2:3" x14ac:dyDescent="0.25">
      <c r="B275091" s="76"/>
      <c r="C275091" s="75"/>
    </row>
    <row r="275092" spans="2:3" x14ac:dyDescent="0.25">
      <c r="B275092" s="76"/>
      <c r="C275092" s="75"/>
    </row>
    <row r="275093" spans="2:3" x14ac:dyDescent="0.25">
      <c r="B275093" s="76"/>
      <c r="C275093" s="75"/>
    </row>
    <row r="275203" spans="2:3" x14ac:dyDescent="0.25">
      <c r="B275203" s="76"/>
      <c r="C275203" s="75"/>
    </row>
    <row r="275204" spans="2:3" x14ac:dyDescent="0.25">
      <c r="B275204" s="76"/>
      <c r="C275204" s="75"/>
    </row>
    <row r="275205" spans="2:3" x14ac:dyDescent="0.25">
      <c r="B275205" s="76"/>
      <c r="C275205" s="75"/>
    </row>
    <row r="275206" spans="2:3" x14ac:dyDescent="0.25">
      <c r="B275206" s="76"/>
      <c r="C275206" s="75"/>
    </row>
    <row r="275207" spans="2:3" x14ac:dyDescent="0.25">
      <c r="B275207" s="76"/>
      <c r="C275207" s="75"/>
    </row>
    <row r="275208" spans="2:3" x14ac:dyDescent="0.25">
      <c r="B275208" s="76"/>
      <c r="C275208" s="75"/>
    </row>
    <row r="275209" spans="2:3" x14ac:dyDescent="0.25">
      <c r="B275209" s="76"/>
      <c r="C275209" s="75"/>
    </row>
    <row r="275210" spans="2:3" x14ac:dyDescent="0.25">
      <c r="B275210" s="76"/>
      <c r="C275210" s="75"/>
    </row>
    <row r="275211" spans="2:3" x14ac:dyDescent="0.25">
      <c r="B275211" s="76"/>
      <c r="C275211" s="75"/>
    </row>
    <row r="275212" spans="2:3" x14ac:dyDescent="0.25">
      <c r="B275212" s="76"/>
      <c r="C275212" s="75"/>
    </row>
    <row r="275213" spans="2:3" x14ac:dyDescent="0.25">
      <c r="B275213" s="76"/>
      <c r="C275213" s="75"/>
    </row>
    <row r="275214" spans="2:3" x14ac:dyDescent="0.25">
      <c r="B275214" s="76"/>
      <c r="C275214" s="75"/>
    </row>
    <row r="275215" spans="2:3" x14ac:dyDescent="0.25">
      <c r="B275215" s="76"/>
      <c r="C275215" s="75"/>
    </row>
    <row r="275325" spans="2:3" x14ac:dyDescent="0.25">
      <c r="B275325" s="76"/>
      <c r="C275325" s="75"/>
    </row>
    <row r="275326" spans="2:3" x14ac:dyDescent="0.25">
      <c r="B275326" s="76"/>
      <c r="C275326" s="75"/>
    </row>
    <row r="275327" spans="2:3" x14ac:dyDescent="0.25">
      <c r="B275327" s="76"/>
      <c r="C275327" s="75"/>
    </row>
    <row r="275328" spans="2:3" x14ac:dyDescent="0.25">
      <c r="B275328" s="76"/>
      <c r="C275328" s="75"/>
    </row>
    <row r="275329" spans="2:3" x14ac:dyDescent="0.25">
      <c r="B275329" s="76"/>
      <c r="C275329" s="75"/>
    </row>
    <row r="275330" spans="2:3" x14ac:dyDescent="0.25">
      <c r="B275330" s="76"/>
      <c r="C275330" s="75"/>
    </row>
    <row r="275331" spans="2:3" x14ac:dyDescent="0.25">
      <c r="B275331" s="76"/>
      <c r="C275331" s="75"/>
    </row>
    <row r="275332" spans="2:3" x14ac:dyDescent="0.25">
      <c r="B275332" s="76"/>
      <c r="C275332" s="75"/>
    </row>
    <row r="275333" spans="2:3" x14ac:dyDescent="0.25">
      <c r="B275333" s="76"/>
      <c r="C275333" s="75"/>
    </row>
    <row r="275334" spans="2:3" x14ac:dyDescent="0.25">
      <c r="B275334" s="76"/>
      <c r="C275334" s="75"/>
    </row>
    <row r="275335" spans="2:3" x14ac:dyDescent="0.25">
      <c r="B275335" s="76"/>
      <c r="C275335" s="75"/>
    </row>
    <row r="275336" spans="2:3" x14ac:dyDescent="0.25">
      <c r="B275336" s="76"/>
      <c r="C275336" s="75"/>
    </row>
    <row r="275337" spans="2:3" x14ac:dyDescent="0.25">
      <c r="B275337" s="76"/>
      <c r="C275337" s="75"/>
    </row>
    <row r="275447" spans="2:3" x14ac:dyDescent="0.25">
      <c r="B275447" s="76"/>
      <c r="C275447" s="75"/>
    </row>
    <row r="275448" spans="2:3" x14ac:dyDescent="0.25">
      <c r="B275448" s="76"/>
      <c r="C275448" s="75"/>
    </row>
    <row r="275449" spans="2:3" x14ac:dyDescent="0.25">
      <c r="B275449" s="76"/>
      <c r="C275449" s="75"/>
    </row>
    <row r="275450" spans="2:3" x14ac:dyDescent="0.25">
      <c r="B275450" s="76"/>
      <c r="C275450" s="75"/>
    </row>
    <row r="275451" spans="2:3" x14ac:dyDescent="0.25">
      <c r="B275451" s="76"/>
      <c r="C275451" s="75"/>
    </row>
    <row r="275452" spans="2:3" x14ac:dyDescent="0.25">
      <c r="B275452" s="76"/>
      <c r="C275452" s="75"/>
    </row>
    <row r="275453" spans="2:3" x14ac:dyDescent="0.25">
      <c r="B275453" s="76"/>
      <c r="C275453" s="75"/>
    </row>
    <row r="275454" spans="2:3" x14ac:dyDescent="0.25">
      <c r="B275454" s="76"/>
      <c r="C275454" s="75"/>
    </row>
    <row r="275455" spans="2:3" x14ac:dyDescent="0.25">
      <c r="B275455" s="76"/>
      <c r="C275455" s="75"/>
    </row>
    <row r="275456" spans="2:3" x14ac:dyDescent="0.25">
      <c r="B275456" s="76"/>
      <c r="C275456" s="75"/>
    </row>
    <row r="275457" spans="2:3" x14ac:dyDescent="0.25">
      <c r="B275457" s="76"/>
      <c r="C275457" s="75"/>
    </row>
    <row r="275458" spans="2:3" x14ac:dyDescent="0.25">
      <c r="B275458" s="76"/>
      <c r="C275458" s="75"/>
    </row>
    <row r="275459" spans="2:3" x14ac:dyDescent="0.25">
      <c r="B275459" s="76"/>
      <c r="C275459" s="75"/>
    </row>
    <row r="275569" spans="2:3" x14ac:dyDescent="0.25">
      <c r="B275569" s="76"/>
      <c r="C275569" s="75"/>
    </row>
    <row r="275570" spans="2:3" x14ac:dyDescent="0.25">
      <c r="B275570" s="76"/>
      <c r="C275570" s="75"/>
    </row>
    <row r="275571" spans="2:3" x14ac:dyDescent="0.25">
      <c r="B275571" s="76"/>
      <c r="C275571" s="75"/>
    </row>
    <row r="275572" spans="2:3" x14ac:dyDescent="0.25">
      <c r="B275572" s="76"/>
      <c r="C275572" s="75"/>
    </row>
    <row r="275573" spans="2:3" x14ac:dyDescent="0.25">
      <c r="B275573" s="76"/>
      <c r="C275573" s="75"/>
    </row>
    <row r="275574" spans="2:3" x14ac:dyDescent="0.25">
      <c r="B275574" s="76"/>
      <c r="C275574" s="75"/>
    </row>
    <row r="275575" spans="2:3" x14ac:dyDescent="0.25">
      <c r="B275575" s="76"/>
      <c r="C275575" s="75"/>
    </row>
    <row r="275576" spans="2:3" x14ac:dyDescent="0.25">
      <c r="B275576" s="76"/>
      <c r="C275576" s="75"/>
    </row>
    <row r="275577" spans="2:3" x14ac:dyDescent="0.25">
      <c r="B275577" s="76"/>
      <c r="C275577" s="75"/>
    </row>
    <row r="275578" spans="2:3" x14ac:dyDescent="0.25">
      <c r="B275578" s="76"/>
      <c r="C275578" s="75"/>
    </row>
    <row r="275579" spans="2:3" x14ac:dyDescent="0.25">
      <c r="B275579" s="76"/>
      <c r="C275579" s="75"/>
    </row>
    <row r="275580" spans="2:3" x14ac:dyDescent="0.25">
      <c r="B275580" s="76"/>
      <c r="C275580" s="75"/>
    </row>
    <row r="275581" spans="2:3" x14ac:dyDescent="0.25">
      <c r="B275581" s="76"/>
      <c r="C275581" s="75"/>
    </row>
    <row r="275691" spans="2:3" x14ac:dyDescent="0.25">
      <c r="B275691" s="76"/>
      <c r="C275691" s="75"/>
    </row>
    <row r="275692" spans="2:3" x14ac:dyDescent="0.25">
      <c r="B275692" s="76"/>
      <c r="C275692" s="75"/>
    </row>
    <row r="275693" spans="2:3" x14ac:dyDescent="0.25">
      <c r="B275693" s="76"/>
      <c r="C275693" s="75"/>
    </row>
    <row r="275694" spans="2:3" x14ac:dyDescent="0.25">
      <c r="B275694" s="76"/>
      <c r="C275694" s="75"/>
    </row>
    <row r="275695" spans="2:3" x14ac:dyDescent="0.25">
      <c r="B275695" s="76"/>
      <c r="C275695" s="75"/>
    </row>
    <row r="275696" spans="2:3" x14ac:dyDescent="0.25">
      <c r="B275696" s="76"/>
      <c r="C275696" s="75"/>
    </row>
    <row r="275697" spans="2:3" x14ac:dyDescent="0.25">
      <c r="B275697" s="76"/>
      <c r="C275697" s="75"/>
    </row>
    <row r="275698" spans="2:3" x14ac:dyDescent="0.25">
      <c r="B275698" s="76"/>
      <c r="C275698" s="75"/>
    </row>
    <row r="275699" spans="2:3" x14ac:dyDescent="0.25">
      <c r="B275699" s="76"/>
      <c r="C275699" s="75"/>
    </row>
    <row r="275700" spans="2:3" x14ac:dyDescent="0.25">
      <c r="B275700" s="76"/>
      <c r="C275700" s="75"/>
    </row>
    <row r="275701" spans="2:3" x14ac:dyDescent="0.25">
      <c r="B275701" s="76"/>
      <c r="C275701" s="75"/>
    </row>
    <row r="275702" spans="2:3" x14ac:dyDescent="0.25">
      <c r="B275702" s="76"/>
      <c r="C275702" s="75"/>
    </row>
    <row r="275703" spans="2:3" x14ac:dyDescent="0.25">
      <c r="B275703" s="76"/>
      <c r="C275703" s="75"/>
    </row>
    <row r="275813" spans="2:3" x14ac:dyDescent="0.25">
      <c r="B275813" s="76"/>
      <c r="C275813" s="75"/>
    </row>
    <row r="275814" spans="2:3" x14ac:dyDescent="0.25">
      <c r="B275814" s="76"/>
      <c r="C275814" s="75"/>
    </row>
    <row r="275815" spans="2:3" x14ac:dyDescent="0.25">
      <c r="B275815" s="76"/>
      <c r="C275815" s="75"/>
    </row>
    <row r="275816" spans="2:3" x14ac:dyDescent="0.25">
      <c r="B275816" s="76"/>
      <c r="C275816" s="75"/>
    </row>
    <row r="275817" spans="2:3" x14ac:dyDescent="0.25">
      <c r="B275817" s="76"/>
      <c r="C275817" s="75"/>
    </row>
    <row r="275818" spans="2:3" x14ac:dyDescent="0.25">
      <c r="B275818" s="76"/>
      <c r="C275818" s="75"/>
    </row>
    <row r="275819" spans="2:3" x14ac:dyDescent="0.25">
      <c r="B275819" s="76"/>
      <c r="C275819" s="75"/>
    </row>
    <row r="275820" spans="2:3" x14ac:dyDescent="0.25">
      <c r="B275820" s="76"/>
      <c r="C275820" s="75"/>
    </row>
    <row r="275821" spans="2:3" x14ac:dyDescent="0.25">
      <c r="B275821" s="76"/>
      <c r="C275821" s="75"/>
    </row>
    <row r="275822" spans="2:3" x14ac:dyDescent="0.25">
      <c r="B275822" s="76"/>
      <c r="C275822" s="75"/>
    </row>
    <row r="275823" spans="2:3" x14ac:dyDescent="0.25">
      <c r="B275823" s="76"/>
      <c r="C275823" s="75"/>
    </row>
    <row r="275824" spans="2:3" x14ac:dyDescent="0.25">
      <c r="B275824" s="76"/>
      <c r="C275824" s="75"/>
    </row>
    <row r="275825" spans="2:3" x14ac:dyDescent="0.25">
      <c r="B275825" s="76"/>
      <c r="C275825" s="75"/>
    </row>
    <row r="275935" spans="2:3" x14ac:dyDescent="0.25">
      <c r="B275935" s="76"/>
      <c r="C275935" s="75"/>
    </row>
    <row r="275936" spans="2:3" x14ac:dyDescent="0.25">
      <c r="B275936" s="76"/>
      <c r="C275936" s="75"/>
    </row>
    <row r="275937" spans="2:3" x14ac:dyDescent="0.25">
      <c r="B275937" s="76"/>
      <c r="C275937" s="75"/>
    </row>
    <row r="275938" spans="2:3" x14ac:dyDescent="0.25">
      <c r="B275938" s="76"/>
      <c r="C275938" s="75"/>
    </row>
    <row r="275939" spans="2:3" x14ac:dyDescent="0.25">
      <c r="B275939" s="76"/>
      <c r="C275939" s="75"/>
    </row>
    <row r="275940" spans="2:3" x14ac:dyDescent="0.25">
      <c r="B275940" s="76"/>
      <c r="C275940" s="75"/>
    </row>
    <row r="275941" spans="2:3" x14ac:dyDescent="0.25">
      <c r="B275941" s="76"/>
      <c r="C275941" s="75"/>
    </row>
    <row r="275942" spans="2:3" x14ac:dyDescent="0.25">
      <c r="B275942" s="76"/>
      <c r="C275942" s="75"/>
    </row>
    <row r="275943" spans="2:3" x14ac:dyDescent="0.25">
      <c r="B275943" s="76"/>
      <c r="C275943" s="75"/>
    </row>
    <row r="275944" spans="2:3" x14ac:dyDescent="0.25">
      <c r="B275944" s="76"/>
      <c r="C275944" s="75"/>
    </row>
    <row r="275945" spans="2:3" x14ac:dyDescent="0.25">
      <c r="B275945" s="76"/>
      <c r="C275945" s="75"/>
    </row>
    <row r="275946" spans="2:3" x14ac:dyDescent="0.25">
      <c r="B275946" s="76"/>
      <c r="C275946" s="75"/>
    </row>
    <row r="275947" spans="2:3" x14ac:dyDescent="0.25">
      <c r="B275947" s="76"/>
      <c r="C275947" s="75"/>
    </row>
    <row r="276057" spans="2:3" x14ac:dyDescent="0.25">
      <c r="B276057" s="76"/>
      <c r="C276057" s="75"/>
    </row>
    <row r="276058" spans="2:3" x14ac:dyDescent="0.25">
      <c r="B276058" s="76"/>
      <c r="C276058" s="75"/>
    </row>
    <row r="276059" spans="2:3" x14ac:dyDescent="0.25">
      <c r="B276059" s="76"/>
      <c r="C276059" s="75"/>
    </row>
    <row r="276060" spans="2:3" x14ac:dyDescent="0.25">
      <c r="B276060" s="76"/>
      <c r="C276060" s="75"/>
    </row>
    <row r="276061" spans="2:3" x14ac:dyDescent="0.25">
      <c r="B276061" s="76"/>
      <c r="C276061" s="75"/>
    </row>
    <row r="276062" spans="2:3" x14ac:dyDescent="0.25">
      <c r="B276062" s="76"/>
      <c r="C276062" s="75"/>
    </row>
    <row r="276063" spans="2:3" x14ac:dyDescent="0.25">
      <c r="B276063" s="76"/>
      <c r="C276063" s="75"/>
    </row>
    <row r="276064" spans="2:3" x14ac:dyDescent="0.25">
      <c r="B276064" s="76"/>
      <c r="C276064" s="75"/>
    </row>
    <row r="276065" spans="2:3" x14ac:dyDescent="0.25">
      <c r="B276065" s="76"/>
      <c r="C276065" s="75"/>
    </row>
    <row r="276066" spans="2:3" x14ac:dyDescent="0.25">
      <c r="B276066" s="76"/>
      <c r="C276066" s="75"/>
    </row>
    <row r="276067" spans="2:3" x14ac:dyDescent="0.25">
      <c r="B276067" s="76"/>
      <c r="C276067" s="75"/>
    </row>
    <row r="276068" spans="2:3" x14ac:dyDescent="0.25">
      <c r="B276068" s="76"/>
      <c r="C276068" s="75"/>
    </row>
    <row r="276069" spans="2:3" x14ac:dyDescent="0.25">
      <c r="B276069" s="76"/>
      <c r="C276069" s="75"/>
    </row>
    <row r="276179" spans="2:3" x14ac:dyDescent="0.25">
      <c r="B276179" s="76"/>
      <c r="C276179" s="75"/>
    </row>
    <row r="276180" spans="2:3" x14ac:dyDescent="0.25">
      <c r="B276180" s="76"/>
      <c r="C276180" s="75"/>
    </row>
    <row r="276181" spans="2:3" x14ac:dyDescent="0.25">
      <c r="B276181" s="76"/>
      <c r="C276181" s="75"/>
    </row>
    <row r="276182" spans="2:3" x14ac:dyDescent="0.25">
      <c r="B276182" s="76"/>
      <c r="C276182" s="75"/>
    </row>
    <row r="276183" spans="2:3" x14ac:dyDescent="0.25">
      <c r="B276183" s="76"/>
      <c r="C276183" s="75"/>
    </row>
    <row r="276184" spans="2:3" x14ac:dyDescent="0.25">
      <c r="B276184" s="76"/>
      <c r="C276184" s="75"/>
    </row>
    <row r="276185" spans="2:3" x14ac:dyDescent="0.25">
      <c r="B276185" s="76"/>
      <c r="C276185" s="75"/>
    </row>
    <row r="276186" spans="2:3" x14ac:dyDescent="0.25">
      <c r="B276186" s="76"/>
      <c r="C276186" s="75"/>
    </row>
    <row r="276187" spans="2:3" x14ac:dyDescent="0.25">
      <c r="B276187" s="76"/>
      <c r="C276187" s="75"/>
    </row>
    <row r="276188" spans="2:3" x14ac:dyDescent="0.25">
      <c r="B276188" s="76"/>
      <c r="C276188" s="75"/>
    </row>
    <row r="276189" spans="2:3" x14ac:dyDescent="0.25">
      <c r="B276189" s="76"/>
      <c r="C276189" s="75"/>
    </row>
    <row r="276190" spans="2:3" x14ac:dyDescent="0.25">
      <c r="B276190" s="76"/>
      <c r="C276190" s="75"/>
    </row>
    <row r="276191" spans="2:3" x14ac:dyDescent="0.25">
      <c r="B276191" s="76"/>
      <c r="C276191" s="75"/>
    </row>
    <row r="276301" spans="2:3" x14ac:dyDescent="0.25">
      <c r="B276301" s="76"/>
      <c r="C276301" s="75"/>
    </row>
    <row r="276302" spans="2:3" x14ac:dyDescent="0.25">
      <c r="B276302" s="76"/>
      <c r="C276302" s="75"/>
    </row>
    <row r="276303" spans="2:3" x14ac:dyDescent="0.25">
      <c r="B276303" s="76"/>
      <c r="C276303" s="75"/>
    </row>
    <row r="276304" spans="2:3" x14ac:dyDescent="0.25">
      <c r="B276304" s="76"/>
      <c r="C276304" s="75"/>
    </row>
    <row r="276305" spans="2:3" x14ac:dyDescent="0.25">
      <c r="B276305" s="76"/>
      <c r="C276305" s="75"/>
    </row>
    <row r="276306" spans="2:3" x14ac:dyDescent="0.25">
      <c r="B276306" s="76"/>
      <c r="C276306" s="75"/>
    </row>
    <row r="276307" spans="2:3" x14ac:dyDescent="0.25">
      <c r="B276307" s="76"/>
      <c r="C276307" s="75"/>
    </row>
    <row r="276308" spans="2:3" x14ac:dyDescent="0.25">
      <c r="B276308" s="76"/>
      <c r="C276308" s="75"/>
    </row>
    <row r="276309" spans="2:3" x14ac:dyDescent="0.25">
      <c r="B276309" s="76"/>
      <c r="C276309" s="75"/>
    </row>
    <row r="276310" spans="2:3" x14ac:dyDescent="0.25">
      <c r="B276310" s="76"/>
      <c r="C276310" s="75"/>
    </row>
    <row r="276311" spans="2:3" x14ac:dyDescent="0.25">
      <c r="B276311" s="76"/>
      <c r="C276311" s="75"/>
    </row>
    <row r="276312" spans="2:3" x14ac:dyDescent="0.25">
      <c r="B276312" s="76"/>
      <c r="C276312" s="75"/>
    </row>
    <row r="276313" spans="2:3" x14ac:dyDescent="0.25">
      <c r="B276313" s="76"/>
      <c r="C276313" s="75"/>
    </row>
    <row r="276423" spans="2:3" x14ac:dyDescent="0.25">
      <c r="B276423" s="76"/>
      <c r="C276423" s="75"/>
    </row>
    <row r="276424" spans="2:3" x14ac:dyDescent="0.25">
      <c r="B276424" s="76"/>
      <c r="C276424" s="75"/>
    </row>
    <row r="276425" spans="2:3" x14ac:dyDescent="0.25">
      <c r="B276425" s="76"/>
      <c r="C276425" s="75"/>
    </row>
    <row r="276426" spans="2:3" x14ac:dyDescent="0.25">
      <c r="B276426" s="76"/>
      <c r="C276426" s="75"/>
    </row>
    <row r="276427" spans="2:3" x14ac:dyDescent="0.25">
      <c r="B276427" s="76"/>
      <c r="C276427" s="75"/>
    </row>
    <row r="276428" spans="2:3" x14ac:dyDescent="0.25">
      <c r="B276428" s="76"/>
      <c r="C276428" s="75"/>
    </row>
    <row r="276429" spans="2:3" x14ac:dyDescent="0.25">
      <c r="B276429" s="76"/>
      <c r="C276429" s="75"/>
    </row>
    <row r="276430" spans="2:3" x14ac:dyDescent="0.25">
      <c r="B276430" s="76"/>
      <c r="C276430" s="75"/>
    </row>
    <row r="276431" spans="2:3" x14ac:dyDescent="0.25">
      <c r="B276431" s="76"/>
      <c r="C276431" s="75"/>
    </row>
    <row r="276432" spans="2:3" x14ac:dyDescent="0.25">
      <c r="B276432" s="76"/>
      <c r="C276432" s="75"/>
    </row>
    <row r="276433" spans="2:3" x14ac:dyDescent="0.25">
      <c r="B276433" s="76"/>
      <c r="C276433" s="75"/>
    </row>
    <row r="276434" spans="2:3" x14ac:dyDescent="0.25">
      <c r="B276434" s="76"/>
      <c r="C276434" s="75"/>
    </row>
    <row r="276435" spans="2:3" x14ac:dyDescent="0.25">
      <c r="B276435" s="76"/>
      <c r="C276435" s="75"/>
    </row>
    <row r="276545" spans="2:3" x14ac:dyDescent="0.25">
      <c r="B276545" s="76"/>
      <c r="C276545" s="75"/>
    </row>
    <row r="276546" spans="2:3" x14ac:dyDescent="0.25">
      <c r="B276546" s="76"/>
      <c r="C276546" s="75"/>
    </row>
    <row r="276547" spans="2:3" x14ac:dyDescent="0.25">
      <c r="B276547" s="76"/>
      <c r="C276547" s="75"/>
    </row>
    <row r="276548" spans="2:3" x14ac:dyDescent="0.25">
      <c r="B276548" s="76"/>
      <c r="C276548" s="75"/>
    </row>
    <row r="276549" spans="2:3" x14ac:dyDescent="0.25">
      <c r="B276549" s="76"/>
      <c r="C276549" s="75"/>
    </row>
    <row r="276550" spans="2:3" x14ac:dyDescent="0.25">
      <c r="B276550" s="76"/>
      <c r="C276550" s="75"/>
    </row>
    <row r="276551" spans="2:3" x14ac:dyDescent="0.25">
      <c r="B276551" s="76"/>
      <c r="C276551" s="75"/>
    </row>
    <row r="276552" spans="2:3" x14ac:dyDescent="0.25">
      <c r="B276552" s="76"/>
      <c r="C276552" s="75"/>
    </row>
    <row r="276553" spans="2:3" x14ac:dyDescent="0.25">
      <c r="B276553" s="76"/>
      <c r="C276553" s="75"/>
    </row>
    <row r="276554" spans="2:3" x14ac:dyDescent="0.25">
      <c r="B276554" s="76"/>
      <c r="C276554" s="75"/>
    </row>
    <row r="276555" spans="2:3" x14ac:dyDescent="0.25">
      <c r="B276555" s="76"/>
      <c r="C276555" s="75"/>
    </row>
    <row r="276556" spans="2:3" x14ac:dyDescent="0.25">
      <c r="B276556" s="76"/>
      <c r="C276556" s="75"/>
    </row>
    <row r="276557" spans="2:3" x14ac:dyDescent="0.25">
      <c r="B276557" s="76"/>
      <c r="C276557" s="75"/>
    </row>
    <row r="276667" spans="2:3" x14ac:dyDescent="0.25">
      <c r="B276667" s="76"/>
      <c r="C276667" s="75"/>
    </row>
    <row r="276668" spans="2:3" x14ac:dyDescent="0.25">
      <c r="B276668" s="76"/>
      <c r="C276668" s="75"/>
    </row>
    <row r="276669" spans="2:3" x14ac:dyDescent="0.25">
      <c r="B276669" s="76"/>
      <c r="C276669" s="75"/>
    </row>
    <row r="276670" spans="2:3" x14ac:dyDescent="0.25">
      <c r="B276670" s="76"/>
      <c r="C276670" s="75"/>
    </row>
    <row r="276671" spans="2:3" x14ac:dyDescent="0.25">
      <c r="B276671" s="76"/>
      <c r="C276671" s="75"/>
    </row>
    <row r="276672" spans="2:3" x14ac:dyDescent="0.25">
      <c r="B276672" s="76"/>
      <c r="C276672" s="75"/>
    </row>
    <row r="276673" spans="2:3" x14ac:dyDescent="0.25">
      <c r="B276673" s="76"/>
      <c r="C276673" s="75"/>
    </row>
    <row r="276674" spans="2:3" x14ac:dyDescent="0.25">
      <c r="B276674" s="76"/>
      <c r="C276674" s="75"/>
    </row>
    <row r="276675" spans="2:3" x14ac:dyDescent="0.25">
      <c r="B276675" s="76"/>
      <c r="C276675" s="75"/>
    </row>
    <row r="276676" spans="2:3" x14ac:dyDescent="0.25">
      <c r="B276676" s="76"/>
      <c r="C276676" s="75"/>
    </row>
    <row r="276677" spans="2:3" x14ac:dyDescent="0.25">
      <c r="B276677" s="76"/>
      <c r="C276677" s="75"/>
    </row>
    <row r="276678" spans="2:3" x14ac:dyDescent="0.25">
      <c r="B276678" s="76"/>
      <c r="C276678" s="75"/>
    </row>
    <row r="276679" spans="2:3" x14ac:dyDescent="0.25">
      <c r="B276679" s="76"/>
      <c r="C276679" s="75"/>
    </row>
    <row r="276789" spans="2:3" x14ac:dyDescent="0.25">
      <c r="B276789" s="76"/>
      <c r="C276789" s="75"/>
    </row>
    <row r="276790" spans="2:3" x14ac:dyDescent="0.25">
      <c r="B276790" s="76"/>
      <c r="C276790" s="75"/>
    </row>
    <row r="276791" spans="2:3" x14ac:dyDescent="0.25">
      <c r="B276791" s="76"/>
      <c r="C276791" s="75"/>
    </row>
    <row r="276792" spans="2:3" x14ac:dyDescent="0.25">
      <c r="B276792" s="76"/>
      <c r="C276792" s="75"/>
    </row>
    <row r="276793" spans="2:3" x14ac:dyDescent="0.25">
      <c r="B276793" s="76"/>
      <c r="C276793" s="75"/>
    </row>
    <row r="276794" spans="2:3" x14ac:dyDescent="0.25">
      <c r="B276794" s="76"/>
      <c r="C276794" s="75"/>
    </row>
    <row r="276795" spans="2:3" x14ac:dyDescent="0.25">
      <c r="B276795" s="76"/>
      <c r="C276795" s="75"/>
    </row>
    <row r="276796" spans="2:3" x14ac:dyDescent="0.25">
      <c r="B276796" s="76"/>
      <c r="C276796" s="75"/>
    </row>
    <row r="276797" spans="2:3" x14ac:dyDescent="0.25">
      <c r="B276797" s="76"/>
      <c r="C276797" s="75"/>
    </row>
    <row r="276798" spans="2:3" x14ac:dyDescent="0.25">
      <c r="B276798" s="76"/>
      <c r="C276798" s="75"/>
    </row>
    <row r="276799" spans="2:3" x14ac:dyDescent="0.25">
      <c r="B276799" s="76"/>
      <c r="C276799" s="75"/>
    </row>
    <row r="276800" spans="2:3" x14ac:dyDescent="0.25">
      <c r="B276800" s="76"/>
      <c r="C276800" s="75"/>
    </row>
    <row r="276801" spans="2:3" x14ac:dyDescent="0.25">
      <c r="B276801" s="76"/>
      <c r="C276801" s="75"/>
    </row>
    <row r="276911" spans="2:3" x14ac:dyDescent="0.25">
      <c r="B276911" s="76"/>
      <c r="C276911" s="75"/>
    </row>
    <row r="276912" spans="2:3" x14ac:dyDescent="0.25">
      <c r="B276912" s="76"/>
      <c r="C276912" s="75"/>
    </row>
    <row r="276913" spans="2:3" x14ac:dyDescent="0.25">
      <c r="B276913" s="76"/>
      <c r="C276913" s="75"/>
    </row>
    <row r="276914" spans="2:3" x14ac:dyDescent="0.25">
      <c r="B276914" s="76"/>
      <c r="C276914" s="75"/>
    </row>
    <row r="276915" spans="2:3" x14ac:dyDescent="0.25">
      <c r="B276915" s="76"/>
      <c r="C276915" s="75"/>
    </row>
    <row r="276916" spans="2:3" x14ac:dyDescent="0.25">
      <c r="B276916" s="76"/>
      <c r="C276916" s="75"/>
    </row>
    <row r="276917" spans="2:3" x14ac:dyDescent="0.25">
      <c r="B276917" s="76"/>
      <c r="C276917" s="75"/>
    </row>
    <row r="276918" spans="2:3" x14ac:dyDescent="0.25">
      <c r="B276918" s="76"/>
      <c r="C276918" s="75"/>
    </row>
    <row r="276919" spans="2:3" x14ac:dyDescent="0.25">
      <c r="B276919" s="76"/>
      <c r="C276919" s="75"/>
    </row>
    <row r="276920" spans="2:3" x14ac:dyDescent="0.25">
      <c r="B276920" s="76"/>
      <c r="C276920" s="75"/>
    </row>
    <row r="276921" spans="2:3" x14ac:dyDescent="0.25">
      <c r="B276921" s="76"/>
      <c r="C276921" s="75"/>
    </row>
    <row r="276922" spans="2:3" x14ac:dyDescent="0.25">
      <c r="B276922" s="76"/>
      <c r="C276922" s="75"/>
    </row>
    <row r="276923" spans="2:3" x14ac:dyDescent="0.25">
      <c r="B276923" s="76"/>
      <c r="C276923" s="75"/>
    </row>
    <row r="277033" spans="2:3" x14ac:dyDescent="0.25">
      <c r="B277033" s="76"/>
      <c r="C277033" s="75"/>
    </row>
    <row r="277034" spans="2:3" x14ac:dyDescent="0.25">
      <c r="B277034" s="76"/>
      <c r="C277034" s="75"/>
    </row>
    <row r="277035" spans="2:3" x14ac:dyDescent="0.25">
      <c r="B277035" s="76"/>
      <c r="C277035" s="75"/>
    </row>
    <row r="277036" spans="2:3" x14ac:dyDescent="0.25">
      <c r="B277036" s="76"/>
      <c r="C277036" s="75"/>
    </row>
    <row r="277037" spans="2:3" x14ac:dyDescent="0.25">
      <c r="B277037" s="76"/>
      <c r="C277037" s="75"/>
    </row>
    <row r="277038" spans="2:3" x14ac:dyDescent="0.25">
      <c r="B277038" s="76"/>
      <c r="C277038" s="75"/>
    </row>
    <row r="277039" spans="2:3" x14ac:dyDescent="0.25">
      <c r="B277039" s="76"/>
      <c r="C277039" s="75"/>
    </row>
    <row r="277040" spans="2:3" x14ac:dyDescent="0.25">
      <c r="B277040" s="76"/>
      <c r="C277040" s="75"/>
    </row>
    <row r="277041" spans="2:3" x14ac:dyDescent="0.25">
      <c r="B277041" s="76"/>
      <c r="C277041" s="75"/>
    </row>
    <row r="277042" spans="2:3" x14ac:dyDescent="0.25">
      <c r="B277042" s="76"/>
      <c r="C277042" s="75"/>
    </row>
    <row r="277043" spans="2:3" x14ac:dyDescent="0.25">
      <c r="B277043" s="76"/>
      <c r="C277043" s="75"/>
    </row>
    <row r="277044" spans="2:3" x14ac:dyDescent="0.25">
      <c r="B277044" s="76"/>
      <c r="C277044" s="75"/>
    </row>
    <row r="277045" spans="2:3" x14ac:dyDescent="0.25">
      <c r="B277045" s="76"/>
      <c r="C277045" s="75"/>
    </row>
    <row r="277155" spans="2:3" x14ac:dyDescent="0.25">
      <c r="B277155" s="76"/>
      <c r="C277155" s="75"/>
    </row>
    <row r="277156" spans="2:3" x14ac:dyDescent="0.25">
      <c r="B277156" s="76"/>
      <c r="C277156" s="75"/>
    </row>
    <row r="277157" spans="2:3" x14ac:dyDescent="0.25">
      <c r="B277157" s="76"/>
      <c r="C277157" s="75"/>
    </row>
    <row r="277158" spans="2:3" x14ac:dyDescent="0.25">
      <c r="B277158" s="76"/>
      <c r="C277158" s="75"/>
    </row>
    <row r="277159" spans="2:3" x14ac:dyDescent="0.25">
      <c r="B277159" s="76"/>
      <c r="C277159" s="75"/>
    </row>
    <row r="277160" spans="2:3" x14ac:dyDescent="0.25">
      <c r="B277160" s="76"/>
      <c r="C277160" s="75"/>
    </row>
    <row r="277161" spans="2:3" x14ac:dyDescent="0.25">
      <c r="B277161" s="76"/>
      <c r="C277161" s="75"/>
    </row>
    <row r="277162" spans="2:3" x14ac:dyDescent="0.25">
      <c r="B277162" s="76"/>
      <c r="C277162" s="75"/>
    </row>
    <row r="277163" spans="2:3" x14ac:dyDescent="0.25">
      <c r="B277163" s="76"/>
      <c r="C277163" s="75"/>
    </row>
    <row r="277164" spans="2:3" x14ac:dyDescent="0.25">
      <c r="B277164" s="76"/>
      <c r="C277164" s="75"/>
    </row>
    <row r="277165" spans="2:3" x14ac:dyDescent="0.25">
      <c r="B277165" s="76"/>
      <c r="C277165" s="75"/>
    </row>
    <row r="277166" spans="2:3" x14ac:dyDescent="0.25">
      <c r="B277166" s="76"/>
      <c r="C277166" s="75"/>
    </row>
    <row r="277167" spans="2:3" x14ac:dyDescent="0.25">
      <c r="B277167" s="76"/>
      <c r="C277167" s="75"/>
    </row>
    <row r="277277" spans="2:3" x14ac:dyDescent="0.25">
      <c r="B277277" s="76"/>
      <c r="C277277" s="75"/>
    </row>
    <row r="277278" spans="2:3" x14ac:dyDescent="0.25">
      <c r="B277278" s="76"/>
      <c r="C277278" s="75"/>
    </row>
    <row r="277279" spans="2:3" x14ac:dyDescent="0.25">
      <c r="B277279" s="76"/>
      <c r="C277279" s="75"/>
    </row>
    <row r="277280" spans="2:3" x14ac:dyDescent="0.25">
      <c r="B277280" s="76"/>
      <c r="C277280" s="75"/>
    </row>
    <row r="277281" spans="2:3" x14ac:dyDescent="0.25">
      <c r="B277281" s="76"/>
      <c r="C277281" s="75"/>
    </row>
    <row r="277282" spans="2:3" x14ac:dyDescent="0.25">
      <c r="B277282" s="76"/>
      <c r="C277282" s="75"/>
    </row>
    <row r="277283" spans="2:3" x14ac:dyDescent="0.25">
      <c r="B277283" s="76"/>
      <c r="C277283" s="75"/>
    </row>
    <row r="277284" spans="2:3" x14ac:dyDescent="0.25">
      <c r="B277284" s="76"/>
      <c r="C277284" s="75"/>
    </row>
    <row r="277285" spans="2:3" x14ac:dyDescent="0.25">
      <c r="B277285" s="76"/>
      <c r="C277285" s="75"/>
    </row>
    <row r="277286" spans="2:3" x14ac:dyDescent="0.25">
      <c r="B277286" s="76"/>
      <c r="C277286" s="75"/>
    </row>
    <row r="277287" spans="2:3" x14ac:dyDescent="0.25">
      <c r="B277287" s="76"/>
      <c r="C277287" s="75"/>
    </row>
    <row r="277288" spans="2:3" x14ac:dyDescent="0.25">
      <c r="B277288" s="76"/>
      <c r="C277288" s="75"/>
    </row>
    <row r="277289" spans="2:3" x14ac:dyDescent="0.25">
      <c r="B277289" s="76"/>
      <c r="C277289" s="75"/>
    </row>
    <row r="277399" spans="2:3" x14ac:dyDescent="0.25">
      <c r="B277399" s="76"/>
      <c r="C277399" s="75"/>
    </row>
    <row r="277400" spans="2:3" x14ac:dyDescent="0.25">
      <c r="B277400" s="76"/>
      <c r="C277400" s="75"/>
    </row>
    <row r="277401" spans="2:3" x14ac:dyDescent="0.25">
      <c r="B277401" s="76"/>
      <c r="C277401" s="75"/>
    </row>
    <row r="277402" spans="2:3" x14ac:dyDescent="0.25">
      <c r="B277402" s="76"/>
      <c r="C277402" s="75"/>
    </row>
    <row r="277403" spans="2:3" x14ac:dyDescent="0.25">
      <c r="B277403" s="76"/>
      <c r="C277403" s="75"/>
    </row>
    <row r="277404" spans="2:3" x14ac:dyDescent="0.25">
      <c r="B277404" s="76"/>
      <c r="C277404" s="75"/>
    </row>
    <row r="277405" spans="2:3" x14ac:dyDescent="0.25">
      <c r="B277405" s="76"/>
      <c r="C277405" s="75"/>
    </row>
    <row r="277406" spans="2:3" x14ac:dyDescent="0.25">
      <c r="B277406" s="76"/>
      <c r="C277406" s="75"/>
    </row>
    <row r="277407" spans="2:3" x14ac:dyDescent="0.25">
      <c r="B277407" s="76"/>
      <c r="C277407" s="75"/>
    </row>
    <row r="277408" spans="2:3" x14ac:dyDescent="0.25">
      <c r="B277408" s="76"/>
      <c r="C277408" s="75"/>
    </row>
    <row r="277409" spans="2:3" x14ac:dyDescent="0.25">
      <c r="B277409" s="76"/>
      <c r="C277409" s="75"/>
    </row>
    <row r="277410" spans="2:3" x14ac:dyDescent="0.25">
      <c r="B277410" s="76"/>
      <c r="C277410" s="75"/>
    </row>
    <row r="277411" spans="2:3" x14ac:dyDescent="0.25">
      <c r="B277411" s="76"/>
      <c r="C277411" s="75"/>
    </row>
    <row r="277521" spans="2:3" x14ac:dyDescent="0.25">
      <c r="B277521" s="76"/>
      <c r="C277521" s="75"/>
    </row>
    <row r="277522" spans="2:3" x14ac:dyDescent="0.25">
      <c r="B277522" s="76"/>
      <c r="C277522" s="75"/>
    </row>
    <row r="277523" spans="2:3" x14ac:dyDescent="0.25">
      <c r="B277523" s="76"/>
      <c r="C277523" s="75"/>
    </row>
    <row r="277524" spans="2:3" x14ac:dyDescent="0.25">
      <c r="B277524" s="76"/>
      <c r="C277524" s="75"/>
    </row>
    <row r="277525" spans="2:3" x14ac:dyDescent="0.25">
      <c r="B277525" s="76"/>
      <c r="C277525" s="75"/>
    </row>
    <row r="277526" spans="2:3" x14ac:dyDescent="0.25">
      <c r="B277526" s="76"/>
      <c r="C277526" s="75"/>
    </row>
    <row r="277527" spans="2:3" x14ac:dyDescent="0.25">
      <c r="B277527" s="76"/>
      <c r="C277527" s="75"/>
    </row>
    <row r="277528" spans="2:3" x14ac:dyDescent="0.25">
      <c r="B277528" s="76"/>
      <c r="C277528" s="75"/>
    </row>
    <row r="277529" spans="2:3" x14ac:dyDescent="0.25">
      <c r="B277529" s="76"/>
      <c r="C277529" s="75"/>
    </row>
    <row r="277530" spans="2:3" x14ac:dyDescent="0.25">
      <c r="B277530" s="76"/>
      <c r="C277530" s="75"/>
    </row>
    <row r="277531" spans="2:3" x14ac:dyDescent="0.25">
      <c r="B277531" s="76"/>
      <c r="C277531" s="75"/>
    </row>
    <row r="277532" spans="2:3" x14ac:dyDescent="0.25">
      <c r="B277532" s="76"/>
      <c r="C277532" s="75"/>
    </row>
    <row r="277533" spans="2:3" x14ac:dyDescent="0.25">
      <c r="B277533" s="76"/>
      <c r="C277533" s="75"/>
    </row>
    <row r="277643" spans="2:3" x14ac:dyDescent="0.25">
      <c r="B277643" s="76"/>
      <c r="C277643" s="75"/>
    </row>
    <row r="277644" spans="2:3" x14ac:dyDescent="0.25">
      <c r="B277644" s="76"/>
      <c r="C277644" s="75"/>
    </row>
    <row r="277645" spans="2:3" x14ac:dyDescent="0.25">
      <c r="B277645" s="76"/>
      <c r="C277645" s="75"/>
    </row>
    <row r="277646" spans="2:3" x14ac:dyDescent="0.25">
      <c r="B277646" s="76"/>
      <c r="C277646" s="75"/>
    </row>
    <row r="277647" spans="2:3" x14ac:dyDescent="0.25">
      <c r="B277647" s="76"/>
      <c r="C277647" s="75"/>
    </row>
    <row r="277648" spans="2:3" x14ac:dyDescent="0.25">
      <c r="B277648" s="76"/>
      <c r="C277648" s="75"/>
    </row>
    <row r="277649" spans="2:3" x14ac:dyDescent="0.25">
      <c r="B277649" s="76"/>
      <c r="C277649" s="75"/>
    </row>
    <row r="277650" spans="2:3" x14ac:dyDescent="0.25">
      <c r="B277650" s="76"/>
      <c r="C277650" s="75"/>
    </row>
    <row r="277651" spans="2:3" x14ac:dyDescent="0.25">
      <c r="B277651" s="76"/>
      <c r="C277651" s="75"/>
    </row>
    <row r="277652" spans="2:3" x14ac:dyDescent="0.25">
      <c r="B277652" s="76"/>
      <c r="C277652" s="75"/>
    </row>
    <row r="277653" spans="2:3" x14ac:dyDescent="0.25">
      <c r="B277653" s="76"/>
      <c r="C277653" s="75"/>
    </row>
    <row r="277654" spans="2:3" x14ac:dyDescent="0.25">
      <c r="B277654" s="76"/>
      <c r="C277654" s="75"/>
    </row>
    <row r="277655" spans="2:3" x14ac:dyDescent="0.25">
      <c r="B277655" s="76"/>
      <c r="C277655" s="75"/>
    </row>
    <row r="277765" spans="2:3" x14ac:dyDescent="0.25">
      <c r="B277765" s="76"/>
      <c r="C277765" s="75"/>
    </row>
    <row r="277766" spans="2:3" x14ac:dyDescent="0.25">
      <c r="B277766" s="76"/>
      <c r="C277766" s="75"/>
    </row>
    <row r="277767" spans="2:3" x14ac:dyDescent="0.25">
      <c r="B277767" s="76"/>
      <c r="C277767" s="75"/>
    </row>
    <row r="277768" spans="2:3" x14ac:dyDescent="0.25">
      <c r="B277768" s="76"/>
      <c r="C277768" s="75"/>
    </row>
    <row r="277769" spans="2:3" x14ac:dyDescent="0.25">
      <c r="B277769" s="76"/>
      <c r="C277769" s="75"/>
    </row>
    <row r="277770" spans="2:3" x14ac:dyDescent="0.25">
      <c r="B277770" s="76"/>
      <c r="C277770" s="75"/>
    </row>
    <row r="277771" spans="2:3" x14ac:dyDescent="0.25">
      <c r="B277771" s="76"/>
      <c r="C277771" s="75"/>
    </row>
    <row r="277772" spans="2:3" x14ac:dyDescent="0.25">
      <c r="B277772" s="76"/>
      <c r="C277772" s="75"/>
    </row>
    <row r="277773" spans="2:3" x14ac:dyDescent="0.25">
      <c r="B277773" s="76"/>
      <c r="C277773" s="75"/>
    </row>
    <row r="277774" spans="2:3" x14ac:dyDescent="0.25">
      <c r="B277774" s="76"/>
      <c r="C277774" s="75"/>
    </row>
    <row r="277775" spans="2:3" x14ac:dyDescent="0.25">
      <c r="B277775" s="76"/>
      <c r="C277775" s="75"/>
    </row>
    <row r="277776" spans="2:3" x14ac:dyDescent="0.25">
      <c r="B277776" s="76"/>
      <c r="C277776" s="75"/>
    </row>
    <row r="277777" spans="2:3" x14ac:dyDescent="0.25">
      <c r="B277777" s="76"/>
      <c r="C277777" s="75"/>
    </row>
    <row r="277887" spans="2:3" x14ac:dyDescent="0.25">
      <c r="B277887" s="76"/>
      <c r="C277887" s="75"/>
    </row>
    <row r="277888" spans="2:3" x14ac:dyDescent="0.25">
      <c r="B277888" s="76"/>
      <c r="C277888" s="75"/>
    </row>
    <row r="277889" spans="2:3" x14ac:dyDescent="0.25">
      <c r="B277889" s="76"/>
      <c r="C277889" s="75"/>
    </row>
    <row r="277890" spans="2:3" x14ac:dyDescent="0.25">
      <c r="B277890" s="76"/>
      <c r="C277890" s="75"/>
    </row>
    <row r="277891" spans="2:3" x14ac:dyDescent="0.25">
      <c r="B277891" s="76"/>
      <c r="C277891" s="75"/>
    </row>
    <row r="277892" spans="2:3" x14ac:dyDescent="0.25">
      <c r="B277892" s="76"/>
      <c r="C277892" s="75"/>
    </row>
    <row r="277893" spans="2:3" x14ac:dyDescent="0.25">
      <c r="B277893" s="76"/>
      <c r="C277893" s="75"/>
    </row>
    <row r="277894" spans="2:3" x14ac:dyDescent="0.25">
      <c r="B277894" s="76"/>
      <c r="C277894" s="75"/>
    </row>
    <row r="277895" spans="2:3" x14ac:dyDescent="0.25">
      <c r="B277895" s="76"/>
      <c r="C277895" s="75"/>
    </row>
    <row r="277896" spans="2:3" x14ac:dyDescent="0.25">
      <c r="B277896" s="76"/>
      <c r="C277896" s="75"/>
    </row>
    <row r="277897" spans="2:3" x14ac:dyDescent="0.25">
      <c r="B277897" s="76"/>
      <c r="C277897" s="75"/>
    </row>
    <row r="277898" spans="2:3" x14ac:dyDescent="0.25">
      <c r="B277898" s="76"/>
      <c r="C277898" s="75"/>
    </row>
    <row r="277899" spans="2:3" x14ac:dyDescent="0.25">
      <c r="B277899" s="76"/>
      <c r="C277899" s="75"/>
    </row>
    <row r="278009" spans="2:3" x14ac:dyDescent="0.25">
      <c r="B278009" s="76"/>
      <c r="C278009" s="75"/>
    </row>
    <row r="278010" spans="2:3" x14ac:dyDescent="0.25">
      <c r="B278010" s="76"/>
      <c r="C278010" s="75"/>
    </row>
    <row r="278011" spans="2:3" x14ac:dyDescent="0.25">
      <c r="B278011" s="76"/>
      <c r="C278011" s="75"/>
    </row>
    <row r="278012" spans="2:3" x14ac:dyDescent="0.25">
      <c r="B278012" s="76"/>
      <c r="C278012" s="75"/>
    </row>
    <row r="278013" spans="2:3" x14ac:dyDescent="0.25">
      <c r="B278013" s="76"/>
      <c r="C278013" s="75"/>
    </row>
    <row r="278014" spans="2:3" x14ac:dyDescent="0.25">
      <c r="B278014" s="76"/>
      <c r="C278014" s="75"/>
    </row>
    <row r="278015" spans="2:3" x14ac:dyDescent="0.25">
      <c r="B278015" s="76"/>
      <c r="C278015" s="75"/>
    </row>
    <row r="278016" spans="2:3" x14ac:dyDescent="0.25">
      <c r="B278016" s="76"/>
      <c r="C278016" s="75"/>
    </row>
    <row r="278017" spans="2:3" x14ac:dyDescent="0.25">
      <c r="B278017" s="76"/>
      <c r="C278017" s="75"/>
    </row>
    <row r="278018" spans="2:3" x14ac:dyDescent="0.25">
      <c r="B278018" s="76"/>
      <c r="C278018" s="75"/>
    </row>
    <row r="278019" spans="2:3" x14ac:dyDescent="0.25">
      <c r="B278019" s="76"/>
      <c r="C278019" s="75"/>
    </row>
    <row r="278020" spans="2:3" x14ac:dyDescent="0.25">
      <c r="B278020" s="76"/>
      <c r="C278020" s="75"/>
    </row>
    <row r="278021" spans="2:3" x14ac:dyDescent="0.25">
      <c r="B278021" s="76"/>
      <c r="C278021" s="75"/>
    </row>
    <row r="278131" spans="2:3" x14ac:dyDescent="0.25">
      <c r="B278131" s="76"/>
      <c r="C278131" s="75"/>
    </row>
    <row r="278132" spans="2:3" x14ac:dyDescent="0.25">
      <c r="B278132" s="76"/>
      <c r="C278132" s="75"/>
    </row>
    <row r="278133" spans="2:3" x14ac:dyDescent="0.25">
      <c r="B278133" s="76"/>
      <c r="C278133" s="75"/>
    </row>
    <row r="278134" spans="2:3" x14ac:dyDescent="0.25">
      <c r="B278134" s="76"/>
      <c r="C278134" s="75"/>
    </row>
    <row r="278135" spans="2:3" x14ac:dyDescent="0.25">
      <c r="B278135" s="76"/>
      <c r="C278135" s="75"/>
    </row>
    <row r="278136" spans="2:3" x14ac:dyDescent="0.25">
      <c r="B278136" s="76"/>
      <c r="C278136" s="75"/>
    </row>
    <row r="278137" spans="2:3" x14ac:dyDescent="0.25">
      <c r="B278137" s="76"/>
      <c r="C278137" s="75"/>
    </row>
    <row r="278138" spans="2:3" x14ac:dyDescent="0.25">
      <c r="B278138" s="76"/>
      <c r="C278138" s="75"/>
    </row>
    <row r="278139" spans="2:3" x14ac:dyDescent="0.25">
      <c r="B278139" s="76"/>
      <c r="C278139" s="75"/>
    </row>
    <row r="278140" spans="2:3" x14ac:dyDescent="0.25">
      <c r="B278140" s="76"/>
      <c r="C278140" s="75"/>
    </row>
    <row r="278141" spans="2:3" x14ac:dyDescent="0.25">
      <c r="B278141" s="76"/>
      <c r="C278141" s="75"/>
    </row>
    <row r="278142" spans="2:3" x14ac:dyDescent="0.25">
      <c r="B278142" s="76"/>
      <c r="C278142" s="75"/>
    </row>
    <row r="278143" spans="2:3" x14ac:dyDescent="0.25">
      <c r="B278143" s="76"/>
      <c r="C278143" s="75"/>
    </row>
    <row r="278253" spans="2:3" x14ac:dyDescent="0.25">
      <c r="B278253" s="76"/>
      <c r="C278253" s="75"/>
    </row>
    <row r="278254" spans="2:3" x14ac:dyDescent="0.25">
      <c r="B278254" s="76"/>
      <c r="C278254" s="75"/>
    </row>
    <row r="278255" spans="2:3" x14ac:dyDescent="0.25">
      <c r="B278255" s="76"/>
      <c r="C278255" s="75"/>
    </row>
    <row r="278256" spans="2:3" x14ac:dyDescent="0.25">
      <c r="B278256" s="76"/>
      <c r="C278256" s="75"/>
    </row>
    <row r="278257" spans="2:3" x14ac:dyDescent="0.25">
      <c r="B278257" s="76"/>
      <c r="C278257" s="75"/>
    </row>
    <row r="278258" spans="2:3" x14ac:dyDescent="0.25">
      <c r="B278258" s="76"/>
      <c r="C278258" s="75"/>
    </row>
    <row r="278259" spans="2:3" x14ac:dyDescent="0.25">
      <c r="B278259" s="76"/>
      <c r="C278259" s="75"/>
    </row>
    <row r="278260" spans="2:3" x14ac:dyDescent="0.25">
      <c r="B278260" s="76"/>
      <c r="C278260" s="75"/>
    </row>
    <row r="278261" spans="2:3" x14ac:dyDescent="0.25">
      <c r="B278261" s="76"/>
      <c r="C278261" s="75"/>
    </row>
    <row r="278262" spans="2:3" x14ac:dyDescent="0.25">
      <c r="B278262" s="76"/>
      <c r="C278262" s="75"/>
    </row>
    <row r="278263" spans="2:3" x14ac:dyDescent="0.25">
      <c r="B278263" s="76"/>
      <c r="C278263" s="75"/>
    </row>
    <row r="278264" spans="2:3" x14ac:dyDescent="0.25">
      <c r="B278264" s="76"/>
      <c r="C278264" s="75"/>
    </row>
    <row r="278265" spans="2:3" x14ac:dyDescent="0.25">
      <c r="B278265" s="76"/>
      <c r="C278265" s="75"/>
    </row>
    <row r="278375" spans="2:3" x14ac:dyDescent="0.25">
      <c r="B278375" s="76"/>
      <c r="C278375" s="75"/>
    </row>
    <row r="278376" spans="2:3" x14ac:dyDescent="0.25">
      <c r="B278376" s="76"/>
      <c r="C278376" s="75"/>
    </row>
    <row r="278377" spans="2:3" x14ac:dyDescent="0.25">
      <c r="B278377" s="76"/>
      <c r="C278377" s="75"/>
    </row>
    <row r="278378" spans="2:3" x14ac:dyDescent="0.25">
      <c r="B278378" s="76"/>
      <c r="C278378" s="75"/>
    </row>
    <row r="278379" spans="2:3" x14ac:dyDescent="0.25">
      <c r="B278379" s="76"/>
      <c r="C278379" s="75"/>
    </row>
    <row r="278380" spans="2:3" x14ac:dyDescent="0.25">
      <c r="B278380" s="76"/>
      <c r="C278380" s="75"/>
    </row>
    <row r="278381" spans="2:3" x14ac:dyDescent="0.25">
      <c r="B278381" s="76"/>
      <c r="C278381" s="75"/>
    </row>
    <row r="278382" spans="2:3" x14ac:dyDescent="0.25">
      <c r="B278382" s="76"/>
      <c r="C278382" s="75"/>
    </row>
    <row r="278383" spans="2:3" x14ac:dyDescent="0.25">
      <c r="B278383" s="76"/>
      <c r="C278383" s="75"/>
    </row>
    <row r="278384" spans="2:3" x14ac:dyDescent="0.25">
      <c r="B278384" s="76"/>
      <c r="C278384" s="75"/>
    </row>
    <row r="278385" spans="2:3" x14ac:dyDescent="0.25">
      <c r="B278385" s="76"/>
      <c r="C278385" s="75"/>
    </row>
    <row r="278386" spans="2:3" x14ac:dyDescent="0.25">
      <c r="B278386" s="76"/>
      <c r="C278386" s="75"/>
    </row>
    <row r="278387" spans="2:3" x14ac:dyDescent="0.25">
      <c r="B278387" s="76"/>
      <c r="C278387" s="75"/>
    </row>
    <row r="278497" spans="2:3" x14ac:dyDescent="0.25">
      <c r="B278497" s="76"/>
      <c r="C278497" s="75"/>
    </row>
    <row r="278498" spans="2:3" x14ac:dyDescent="0.25">
      <c r="B278498" s="76"/>
      <c r="C278498" s="75"/>
    </row>
    <row r="278499" spans="2:3" x14ac:dyDescent="0.25">
      <c r="B278499" s="76"/>
      <c r="C278499" s="75"/>
    </row>
    <row r="278500" spans="2:3" x14ac:dyDescent="0.25">
      <c r="B278500" s="76"/>
      <c r="C278500" s="75"/>
    </row>
    <row r="278501" spans="2:3" x14ac:dyDescent="0.25">
      <c r="B278501" s="76"/>
      <c r="C278501" s="75"/>
    </row>
    <row r="278502" spans="2:3" x14ac:dyDescent="0.25">
      <c r="B278502" s="76"/>
      <c r="C278502" s="75"/>
    </row>
    <row r="278503" spans="2:3" x14ac:dyDescent="0.25">
      <c r="B278503" s="76"/>
      <c r="C278503" s="75"/>
    </row>
    <row r="278504" spans="2:3" x14ac:dyDescent="0.25">
      <c r="B278504" s="76"/>
      <c r="C278504" s="75"/>
    </row>
    <row r="278505" spans="2:3" x14ac:dyDescent="0.25">
      <c r="B278505" s="76"/>
      <c r="C278505" s="75"/>
    </row>
    <row r="278506" spans="2:3" x14ac:dyDescent="0.25">
      <c r="B278506" s="76"/>
      <c r="C278506" s="75"/>
    </row>
    <row r="278507" spans="2:3" x14ac:dyDescent="0.25">
      <c r="B278507" s="76"/>
      <c r="C278507" s="75"/>
    </row>
    <row r="278508" spans="2:3" x14ac:dyDescent="0.25">
      <c r="B278508" s="76"/>
      <c r="C278508" s="75"/>
    </row>
    <row r="278509" spans="2:3" x14ac:dyDescent="0.25">
      <c r="B278509" s="76"/>
      <c r="C278509" s="75"/>
    </row>
    <row r="278619" spans="2:3" x14ac:dyDescent="0.25">
      <c r="B278619" s="76"/>
      <c r="C278619" s="75"/>
    </row>
    <row r="278620" spans="2:3" x14ac:dyDescent="0.25">
      <c r="B278620" s="76"/>
      <c r="C278620" s="75"/>
    </row>
    <row r="278621" spans="2:3" x14ac:dyDescent="0.25">
      <c r="B278621" s="76"/>
      <c r="C278621" s="75"/>
    </row>
    <row r="278622" spans="2:3" x14ac:dyDescent="0.25">
      <c r="B278622" s="76"/>
      <c r="C278622" s="75"/>
    </row>
    <row r="278623" spans="2:3" x14ac:dyDescent="0.25">
      <c r="B278623" s="76"/>
      <c r="C278623" s="75"/>
    </row>
    <row r="278624" spans="2:3" x14ac:dyDescent="0.25">
      <c r="B278624" s="76"/>
      <c r="C278624" s="75"/>
    </row>
    <row r="278625" spans="2:3" x14ac:dyDescent="0.25">
      <c r="B278625" s="76"/>
      <c r="C278625" s="75"/>
    </row>
    <row r="278626" spans="2:3" x14ac:dyDescent="0.25">
      <c r="B278626" s="76"/>
      <c r="C278626" s="75"/>
    </row>
    <row r="278627" spans="2:3" x14ac:dyDescent="0.25">
      <c r="B278627" s="76"/>
      <c r="C278627" s="75"/>
    </row>
    <row r="278628" spans="2:3" x14ac:dyDescent="0.25">
      <c r="B278628" s="76"/>
      <c r="C278628" s="75"/>
    </row>
    <row r="278629" spans="2:3" x14ac:dyDescent="0.25">
      <c r="B278629" s="76"/>
      <c r="C278629" s="75"/>
    </row>
    <row r="278630" spans="2:3" x14ac:dyDescent="0.25">
      <c r="B278630" s="76"/>
      <c r="C278630" s="75"/>
    </row>
    <row r="278631" spans="2:3" x14ac:dyDescent="0.25">
      <c r="B278631" s="76"/>
      <c r="C278631" s="75"/>
    </row>
    <row r="278741" spans="2:3" x14ac:dyDescent="0.25">
      <c r="B278741" s="76"/>
      <c r="C278741" s="75"/>
    </row>
    <row r="278742" spans="2:3" x14ac:dyDescent="0.25">
      <c r="B278742" s="76"/>
      <c r="C278742" s="75"/>
    </row>
    <row r="278743" spans="2:3" x14ac:dyDescent="0.25">
      <c r="B278743" s="76"/>
      <c r="C278743" s="75"/>
    </row>
    <row r="278744" spans="2:3" x14ac:dyDescent="0.25">
      <c r="B278744" s="76"/>
      <c r="C278744" s="75"/>
    </row>
    <row r="278745" spans="2:3" x14ac:dyDescent="0.25">
      <c r="B278745" s="76"/>
      <c r="C278745" s="75"/>
    </row>
    <row r="278746" spans="2:3" x14ac:dyDescent="0.25">
      <c r="B278746" s="76"/>
      <c r="C278746" s="75"/>
    </row>
    <row r="278747" spans="2:3" x14ac:dyDescent="0.25">
      <c r="B278747" s="76"/>
      <c r="C278747" s="75"/>
    </row>
    <row r="278748" spans="2:3" x14ac:dyDescent="0.25">
      <c r="B278748" s="76"/>
      <c r="C278748" s="75"/>
    </row>
    <row r="278749" spans="2:3" x14ac:dyDescent="0.25">
      <c r="B278749" s="76"/>
      <c r="C278749" s="75"/>
    </row>
    <row r="278750" spans="2:3" x14ac:dyDescent="0.25">
      <c r="B278750" s="76"/>
      <c r="C278750" s="75"/>
    </row>
    <row r="278751" spans="2:3" x14ac:dyDescent="0.25">
      <c r="B278751" s="76"/>
      <c r="C278751" s="75"/>
    </row>
    <row r="278752" spans="2:3" x14ac:dyDescent="0.25">
      <c r="B278752" s="76"/>
      <c r="C278752" s="75"/>
    </row>
    <row r="278753" spans="2:3" x14ac:dyDescent="0.25">
      <c r="B278753" s="76"/>
      <c r="C278753" s="75"/>
    </row>
    <row r="278863" spans="2:3" x14ac:dyDescent="0.25">
      <c r="B278863" s="76"/>
      <c r="C278863" s="75"/>
    </row>
    <row r="278864" spans="2:3" x14ac:dyDescent="0.25">
      <c r="B278864" s="76"/>
      <c r="C278864" s="75"/>
    </row>
    <row r="278865" spans="2:3" x14ac:dyDescent="0.25">
      <c r="B278865" s="76"/>
      <c r="C278865" s="75"/>
    </row>
    <row r="278866" spans="2:3" x14ac:dyDescent="0.25">
      <c r="B278866" s="76"/>
      <c r="C278866" s="75"/>
    </row>
    <row r="278867" spans="2:3" x14ac:dyDescent="0.25">
      <c r="B278867" s="76"/>
      <c r="C278867" s="75"/>
    </row>
    <row r="278868" spans="2:3" x14ac:dyDescent="0.25">
      <c r="B278868" s="76"/>
      <c r="C278868" s="75"/>
    </row>
    <row r="278869" spans="2:3" x14ac:dyDescent="0.25">
      <c r="B278869" s="76"/>
      <c r="C278869" s="75"/>
    </row>
    <row r="278870" spans="2:3" x14ac:dyDescent="0.25">
      <c r="B278870" s="76"/>
      <c r="C278870" s="75"/>
    </row>
    <row r="278871" spans="2:3" x14ac:dyDescent="0.25">
      <c r="B278871" s="76"/>
      <c r="C278871" s="75"/>
    </row>
    <row r="278872" spans="2:3" x14ac:dyDescent="0.25">
      <c r="B278872" s="76"/>
      <c r="C278872" s="75"/>
    </row>
    <row r="278873" spans="2:3" x14ac:dyDescent="0.25">
      <c r="B278873" s="76"/>
      <c r="C278873" s="75"/>
    </row>
    <row r="278874" spans="2:3" x14ac:dyDescent="0.25">
      <c r="B278874" s="76"/>
      <c r="C278874" s="75"/>
    </row>
    <row r="278875" spans="2:3" x14ac:dyDescent="0.25">
      <c r="B278875" s="76"/>
      <c r="C278875" s="75"/>
    </row>
    <row r="278985" spans="2:3" x14ac:dyDescent="0.25">
      <c r="B278985" s="76"/>
      <c r="C278985" s="75"/>
    </row>
    <row r="278986" spans="2:3" x14ac:dyDescent="0.25">
      <c r="B278986" s="76"/>
      <c r="C278986" s="75"/>
    </row>
    <row r="278987" spans="2:3" x14ac:dyDescent="0.25">
      <c r="B278987" s="76"/>
      <c r="C278987" s="75"/>
    </row>
    <row r="278988" spans="2:3" x14ac:dyDescent="0.25">
      <c r="B278988" s="76"/>
      <c r="C278988" s="75"/>
    </row>
    <row r="278989" spans="2:3" x14ac:dyDescent="0.25">
      <c r="B278989" s="76"/>
      <c r="C278989" s="75"/>
    </row>
    <row r="278990" spans="2:3" x14ac:dyDescent="0.25">
      <c r="B278990" s="76"/>
      <c r="C278990" s="75"/>
    </row>
    <row r="278991" spans="2:3" x14ac:dyDescent="0.25">
      <c r="B278991" s="76"/>
      <c r="C278991" s="75"/>
    </row>
    <row r="278992" spans="2:3" x14ac:dyDescent="0.25">
      <c r="B278992" s="76"/>
      <c r="C278992" s="75"/>
    </row>
    <row r="278993" spans="2:3" x14ac:dyDescent="0.25">
      <c r="B278993" s="76"/>
      <c r="C278993" s="75"/>
    </row>
    <row r="278994" spans="2:3" x14ac:dyDescent="0.25">
      <c r="B278994" s="76"/>
      <c r="C278994" s="75"/>
    </row>
    <row r="278995" spans="2:3" x14ac:dyDescent="0.25">
      <c r="B278995" s="76"/>
      <c r="C278995" s="75"/>
    </row>
    <row r="278996" spans="2:3" x14ac:dyDescent="0.25">
      <c r="B278996" s="76"/>
      <c r="C278996" s="75"/>
    </row>
    <row r="278997" spans="2:3" x14ac:dyDescent="0.25">
      <c r="B278997" s="76"/>
      <c r="C278997" s="75"/>
    </row>
    <row r="279107" spans="2:3" x14ac:dyDescent="0.25">
      <c r="B279107" s="76"/>
      <c r="C279107" s="75"/>
    </row>
    <row r="279108" spans="2:3" x14ac:dyDescent="0.25">
      <c r="B279108" s="76"/>
      <c r="C279108" s="75"/>
    </row>
    <row r="279109" spans="2:3" x14ac:dyDescent="0.25">
      <c r="B279109" s="76"/>
      <c r="C279109" s="75"/>
    </row>
    <row r="279110" spans="2:3" x14ac:dyDescent="0.25">
      <c r="B279110" s="76"/>
      <c r="C279110" s="75"/>
    </row>
    <row r="279111" spans="2:3" x14ac:dyDescent="0.25">
      <c r="B279111" s="76"/>
      <c r="C279111" s="75"/>
    </row>
    <row r="279112" spans="2:3" x14ac:dyDescent="0.25">
      <c r="B279112" s="76"/>
      <c r="C279112" s="75"/>
    </row>
    <row r="279113" spans="2:3" x14ac:dyDescent="0.25">
      <c r="B279113" s="76"/>
      <c r="C279113" s="75"/>
    </row>
    <row r="279114" spans="2:3" x14ac:dyDescent="0.25">
      <c r="B279114" s="76"/>
      <c r="C279114" s="75"/>
    </row>
    <row r="279115" spans="2:3" x14ac:dyDescent="0.25">
      <c r="B279115" s="76"/>
      <c r="C279115" s="75"/>
    </row>
    <row r="279116" spans="2:3" x14ac:dyDescent="0.25">
      <c r="B279116" s="76"/>
      <c r="C279116" s="75"/>
    </row>
    <row r="279117" spans="2:3" x14ac:dyDescent="0.25">
      <c r="B279117" s="76"/>
      <c r="C279117" s="75"/>
    </row>
    <row r="279118" spans="2:3" x14ac:dyDescent="0.25">
      <c r="B279118" s="76"/>
      <c r="C279118" s="75"/>
    </row>
    <row r="279119" spans="2:3" x14ac:dyDescent="0.25">
      <c r="B279119" s="76"/>
      <c r="C279119" s="75"/>
    </row>
    <row r="279229" spans="2:3" x14ac:dyDescent="0.25">
      <c r="B279229" s="76"/>
      <c r="C279229" s="75"/>
    </row>
    <row r="279230" spans="2:3" x14ac:dyDescent="0.25">
      <c r="B279230" s="76"/>
      <c r="C279230" s="75"/>
    </row>
    <row r="279231" spans="2:3" x14ac:dyDescent="0.25">
      <c r="B279231" s="76"/>
      <c r="C279231" s="75"/>
    </row>
    <row r="279232" spans="2:3" x14ac:dyDescent="0.25">
      <c r="B279232" s="76"/>
      <c r="C279232" s="75"/>
    </row>
    <row r="279233" spans="2:3" x14ac:dyDescent="0.25">
      <c r="B279233" s="76"/>
      <c r="C279233" s="75"/>
    </row>
    <row r="279234" spans="2:3" x14ac:dyDescent="0.25">
      <c r="B279234" s="76"/>
      <c r="C279234" s="75"/>
    </row>
    <row r="279235" spans="2:3" x14ac:dyDescent="0.25">
      <c r="B279235" s="76"/>
      <c r="C279235" s="75"/>
    </row>
    <row r="279236" spans="2:3" x14ac:dyDescent="0.25">
      <c r="B279236" s="76"/>
      <c r="C279236" s="75"/>
    </row>
    <row r="279237" spans="2:3" x14ac:dyDescent="0.25">
      <c r="B279237" s="76"/>
      <c r="C279237" s="75"/>
    </row>
    <row r="279238" spans="2:3" x14ac:dyDescent="0.25">
      <c r="B279238" s="76"/>
      <c r="C279238" s="75"/>
    </row>
    <row r="279239" spans="2:3" x14ac:dyDescent="0.25">
      <c r="B279239" s="76"/>
      <c r="C279239" s="75"/>
    </row>
    <row r="279240" spans="2:3" x14ac:dyDescent="0.25">
      <c r="B279240" s="76"/>
      <c r="C279240" s="75"/>
    </row>
    <row r="279241" spans="2:3" x14ac:dyDescent="0.25">
      <c r="B279241" s="76"/>
      <c r="C279241" s="75"/>
    </row>
    <row r="279351" spans="2:3" x14ac:dyDescent="0.25">
      <c r="B279351" s="76"/>
      <c r="C279351" s="75"/>
    </row>
    <row r="279352" spans="2:3" x14ac:dyDescent="0.25">
      <c r="B279352" s="76"/>
      <c r="C279352" s="75"/>
    </row>
    <row r="279353" spans="2:3" x14ac:dyDescent="0.25">
      <c r="B279353" s="76"/>
      <c r="C279353" s="75"/>
    </row>
    <row r="279354" spans="2:3" x14ac:dyDescent="0.25">
      <c r="B279354" s="76"/>
      <c r="C279354" s="75"/>
    </row>
    <row r="279355" spans="2:3" x14ac:dyDescent="0.25">
      <c r="B279355" s="76"/>
      <c r="C279355" s="75"/>
    </row>
    <row r="279356" spans="2:3" x14ac:dyDescent="0.25">
      <c r="B279356" s="76"/>
      <c r="C279356" s="75"/>
    </row>
    <row r="279357" spans="2:3" x14ac:dyDescent="0.25">
      <c r="B279357" s="76"/>
      <c r="C279357" s="75"/>
    </row>
    <row r="279358" spans="2:3" x14ac:dyDescent="0.25">
      <c r="B279358" s="76"/>
      <c r="C279358" s="75"/>
    </row>
    <row r="279359" spans="2:3" x14ac:dyDescent="0.25">
      <c r="B279359" s="76"/>
      <c r="C279359" s="75"/>
    </row>
    <row r="279360" spans="2:3" x14ac:dyDescent="0.25">
      <c r="B279360" s="76"/>
      <c r="C279360" s="75"/>
    </row>
    <row r="279361" spans="2:3" x14ac:dyDescent="0.25">
      <c r="B279361" s="76"/>
      <c r="C279361" s="75"/>
    </row>
    <row r="279362" spans="2:3" x14ac:dyDescent="0.25">
      <c r="B279362" s="76"/>
      <c r="C279362" s="75"/>
    </row>
    <row r="279363" spans="2:3" x14ac:dyDescent="0.25">
      <c r="B279363" s="76"/>
      <c r="C279363" s="75"/>
    </row>
    <row r="279473" spans="2:3" x14ac:dyDescent="0.25">
      <c r="B279473" s="76"/>
      <c r="C279473" s="75"/>
    </row>
    <row r="279474" spans="2:3" x14ac:dyDescent="0.25">
      <c r="B279474" s="76"/>
      <c r="C279474" s="75"/>
    </row>
    <row r="279475" spans="2:3" x14ac:dyDescent="0.25">
      <c r="B279475" s="76"/>
      <c r="C279475" s="75"/>
    </row>
    <row r="279476" spans="2:3" x14ac:dyDescent="0.25">
      <c r="B279476" s="76"/>
      <c r="C279476" s="75"/>
    </row>
    <row r="279477" spans="2:3" x14ac:dyDescent="0.25">
      <c r="B279477" s="76"/>
      <c r="C279477" s="75"/>
    </row>
    <row r="279478" spans="2:3" x14ac:dyDescent="0.25">
      <c r="B279478" s="76"/>
      <c r="C279478" s="75"/>
    </row>
    <row r="279479" spans="2:3" x14ac:dyDescent="0.25">
      <c r="B279479" s="76"/>
      <c r="C279479" s="75"/>
    </row>
    <row r="279480" spans="2:3" x14ac:dyDescent="0.25">
      <c r="B279480" s="76"/>
      <c r="C279480" s="75"/>
    </row>
    <row r="279481" spans="2:3" x14ac:dyDescent="0.25">
      <c r="B279481" s="76"/>
      <c r="C279481" s="75"/>
    </row>
    <row r="279482" spans="2:3" x14ac:dyDescent="0.25">
      <c r="B279482" s="76"/>
      <c r="C279482" s="75"/>
    </row>
    <row r="279483" spans="2:3" x14ac:dyDescent="0.25">
      <c r="B279483" s="76"/>
      <c r="C279483" s="75"/>
    </row>
    <row r="279484" spans="2:3" x14ac:dyDescent="0.25">
      <c r="B279484" s="76"/>
      <c r="C279484" s="75"/>
    </row>
    <row r="279485" spans="2:3" x14ac:dyDescent="0.25">
      <c r="B279485" s="76"/>
      <c r="C279485" s="75"/>
    </row>
    <row r="279595" spans="2:3" x14ac:dyDescent="0.25">
      <c r="B279595" s="76"/>
      <c r="C279595" s="75"/>
    </row>
    <row r="279596" spans="2:3" x14ac:dyDescent="0.25">
      <c r="B279596" s="76"/>
      <c r="C279596" s="75"/>
    </row>
    <row r="279597" spans="2:3" x14ac:dyDescent="0.25">
      <c r="B279597" s="76"/>
      <c r="C279597" s="75"/>
    </row>
    <row r="279598" spans="2:3" x14ac:dyDescent="0.25">
      <c r="B279598" s="76"/>
      <c r="C279598" s="75"/>
    </row>
    <row r="279599" spans="2:3" x14ac:dyDescent="0.25">
      <c r="B279599" s="76"/>
      <c r="C279599" s="75"/>
    </row>
    <row r="279600" spans="2:3" x14ac:dyDescent="0.25">
      <c r="B279600" s="76"/>
      <c r="C279600" s="75"/>
    </row>
    <row r="279601" spans="2:3" x14ac:dyDescent="0.25">
      <c r="B279601" s="76"/>
      <c r="C279601" s="75"/>
    </row>
    <row r="279602" spans="2:3" x14ac:dyDescent="0.25">
      <c r="B279602" s="76"/>
      <c r="C279602" s="75"/>
    </row>
    <row r="279603" spans="2:3" x14ac:dyDescent="0.25">
      <c r="B279603" s="76"/>
      <c r="C279603" s="75"/>
    </row>
    <row r="279604" spans="2:3" x14ac:dyDescent="0.25">
      <c r="B279604" s="76"/>
      <c r="C279604" s="75"/>
    </row>
    <row r="279605" spans="2:3" x14ac:dyDescent="0.25">
      <c r="B279605" s="76"/>
      <c r="C279605" s="75"/>
    </row>
    <row r="279606" spans="2:3" x14ac:dyDescent="0.25">
      <c r="B279606" s="76"/>
      <c r="C279606" s="75"/>
    </row>
    <row r="279607" spans="2:3" x14ac:dyDescent="0.25">
      <c r="B279607" s="76"/>
      <c r="C279607" s="75"/>
    </row>
    <row r="279717" spans="2:3" x14ac:dyDescent="0.25">
      <c r="B279717" s="76"/>
      <c r="C279717" s="75"/>
    </row>
    <row r="279718" spans="2:3" x14ac:dyDescent="0.25">
      <c r="B279718" s="76"/>
      <c r="C279718" s="75"/>
    </row>
    <row r="279719" spans="2:3" x14ac:dyDescent="0.25">
      <c r="B279719" s="76"/>
      <c r="C279719" s="75"/>
    </row>
    <row r="279720" spans="2:3" x14ac:dyDescent="0.25">
      <c r="B279720" s="76"/>
      <c r="C279720" s="75"/>
    </row>
    <row r="279721" spans="2:3" x14ac:dyDescent="0.25">
      <c r="B279721" s="76"/>
      <c r="C279721" s="75"/>
    </row>
    <row r="279722" spans="2:3" x14ac:dyDescent="0.25">
      <c r="B279722" s="76"/>
      <c r="C279722" s="75"/>
    </row>
    <row r="279723" spans="2:3" x14ac:dyDescent="0.25">
      <c r="B279723" s="76"/>
      <c r="C279723" s="75"/>
    </row>
    <row r="279724" spans="2:3" x14ac:dyDescent="0.25">
      <c r="B279724" s="76"/>
      <c r="C279724" s="75"/>
    </row>
    <row r="279725" spans="2:3" x14ac:dyDescent="0.25">
      <c r="B279725" s="76"/>
      <c r="C279725" s="75"/>
    </row>
    <row r="279726" spans="2:3" x14ac:dyDescent="0.25">
      <c r="B279726" s="76"/>
      <c r="C279726" s="75"/>
    </row>
    <row r="279727" spans="2:3" x14ac:dyDescent="0.25">
      <c r="B279727" s="76"/>
      <c r="C279727" s="75"/>
    </row>
    <row r="279728" spans="2:3" x14ac:dyDescent="0.25">
      <c r="B279728" s="76"/>
      <c r="C279728" s="75"/>
    </row>
    <row r="279729" spans="2:3" x14ac:dyDescent="0.25">
      <c r="B279729" s="76"/>
      <c r="C279729" s="75"/>
    </row>
    <row r="279839" spans="2:3" x14ac:dyDescent="0.25">
      <c r="B279839" s="76"/>
      <c r="C279839" s="75"/>
    </row>
    <row r="279840" spans="2:3" x14ac:dyDescent="0.25">
      <c r="B279840" s="76"/>
      <c r="C279840" s="75"/>
    </row>
    <row r="279841" spans="2:3" x14ac:dyDescent="0.25">
      <c r="B279841" s="76"/>
      <c r="C279841" s="75"/>
    </row>
    <row r="279842" spans="2:3" x14ac:dyDescent="0.25">
      <c r="B279842" s="76"/>
      <c r="C279842" s="75"/>
    </row>
    <row r="279843" spans="2:3" x14ac:dyDescent="0.25">
      <c r="B279843" s="76"/>
      <c r="C279843" s="75"/>
    </row>
    <row r="279844" spans="2:3" x14ac:dyDescent="0.25">
      <c r="B279844" s="76"/>
      <c r="C279844" s="75"/>
    </row>
    <row r="279845" spans="2:3" x14ac:dyDescent="0.25">
      <c r="B279845" s="76"/>
      <c r="C279845" s="75"/>
    </row>
    <row r="279846" spans="2:3" x14ac:dyDescent="0.25">
      <c r="B279846" s="76"/>
      <c r="C279846" s="75"/>
    </row>
    <row r="279847" spans="2:3" x14ac:dyDescent="0.25">
      <c r="B279847" s="76"/>
      <c r="C279847" s="75"/>
    </row>
    <row r="279848" spans="2:3" x14ac:dyDescent="0.25">
      <c r="B279848" s="76"/>
      <c r="C279848" s="75"/>
    </row>
    <row r="279849" spans="2:3" x14ac:dyDescent="0.25">
      <c r="B279849" s="76"/>
      <c r="C279849" s="75"/>
    </row>
    <row r="279850" spans="2:3" x14ac:dyDescent="0.25">
      <c r="B279850" s="76"/>
      <c r="C279850" s="75"/>
    </row>
    <row r="279851" spans="2:3" x14ac:dyDescent="0.25">
      <c r="B279851" s="76"/>
      <c r="C279851" s="75"/>
    </row>
    <row r="279961" spans="2:3" x14ac:dyDescent="0.25">
      <c r="B279961" s="76"/>
      <c r="C279961" s="75"/>
    </row>
    <row r="279962" spans="2:3" x14ac:dyDescent="0.25">
      <c r="B279962" s="76"/>
      <c r="C279962" s="75"/>
    </row>
    <row r="279963" spans="2:3" x14ac:dyDescent="0.25">
      <c r="B279963" s="76"/>
      <c r="C279963" s="75"/>
    </row>
    <row r="279964" spans="2:3" x14ac:dyDescent="0.25">
      <c r="B279964" s="76"/>
      <c r="C279964" s="75"/>
    </row>
    <row r="279965" spans="2:3" x14ac:dyDescent="0.25">
      <c r="B279965" s="76"/>
      <c r="C279965" s="75"/>
    </row>
    <row r="279966" spans="2:3" x14ac:dyDescent="0.25">
      <c r="B279966" s="76"/>
      <c r="C279966" s="75"/>
    </row>
    <row r="279967" spans="2:3" x14ac:dyDescent="0.25">
      <c r="B279967" s="76"/>
      <c r="C279967" s="75"/>
    </row>
    <row r="279968" spans="2:3" x14ac:dyDescent="0.25">
      <c r="B279968" s="76"/>
      <c r="C279968" s="75"/>
    </row>
    <row r="279969" spans="2:3" x14ac:dyDescent="0.25">
      <c r="B279969" s="76"/>
      <c r="C279969" s="75"/>
    </row>
    <row r="279970" spans="2:3" x14ac:dyDescent="0.25">
      <c r="B279970" s="76"/>
      <c r="C279970" s="75"/>
    </row>
    <row r="279971" spans="2:3" x14ac:dyDescent="0.25">
      <c r="B279971" s="76"/>
      <c r="C279971" s="75"/>
    </row>
    <row r="279972" spans="2:3" x14ac:dyDescent="0.25">
      <c r="B279972" s="76"/>
      <c r="C279972" s="75"/>
    </row>
    <row r="279973" spans="2:3" x14ac:dyDescent="0.25">
      <c r="B279973" s="76"/>
      <c r="C279973" s="75"/>
    </row>
    <row r="280083" spans="2:3" x14ac:dyDescent="0.25">
      <c r="B280083" s="76"/>
      <c r="C280083" s="75"/>
    </row>
    <row r="280084" spans="2:3" x14ac:dyDescent="0.25">
      <c r="B280084" s="76"/>
      <c r="C280084" s="75"/>
    </row>
    <row r="280085" spans="2:3" x14ac:dyDescent="0.25">
      <c r="B280085" s="76"/>
      <c r="C280085" s="75"/>
    </row>
    <row r="280086" spans="2:3" x14ac:dyDescent="0.25">
      <c r="B280086" s="76"/>
      <c r="C280086" s="75"/>
    </row>
    <row r="280087" spans="2:3" x14ac:dyDescent="0.25">
      <c r="B280087" s="76"/>
      <c r="C280087" s="75"/>
    </row>
    <row r="280088" spans="2:3" x14ac:dyDescent="0.25">
      <c r="B280088" s="76"/>
      <c r="C280088" s="75"/>
    </row>
    <row r="280089" spans="2:3" x14ac:dyDescent="0.25">
      <c r="B280089" s="76"/>
      <c r="C280089" s="75"/>
    </row>
    <row r="280090" spans="2:3" x14ac:dyDescent="0.25">
      <c r="B280090" s="76"/>
      <c r="C280090" s="75"/>
    </row>
    <row r="280091" spans="2:3" x14ac:dyDescent="0.25">
      <c r="B280091" s="76"/>
      <c r="C280091" s="75"/>
    </row>
    <row r="280092" spans="2:3" x14ac:dyDescent="0.25">
      <c r="B280092" s="76"/>
      <c r="C280092" s="75"/>
    </row>
    <row r="280093" spans="2:3" x14ac:dyDescent="0.25">
      <c r="B280093" s="76"/>
      <c r="C280093" s="75"/>
    </row>
    <row r="280094" spans="2:3" x14ac:dyDescent="0.25">
      <c r="B280094" s="76"/>
      <c r="C280094" s="75"/>
    </row>
    <row r="280095" spans="2:3" x14ac:dyDescent="0.25">
      <c r="B280095" s="76"/>
      <c r="C280095" s="75"/>
    </row>
    <row r="280205" spans="2:3" x14ac:dyDescent="0.25">
      <c r="B280205" s="76"/>
      <c r="C280205" s="75"/>
    </row>
    <row r="280206" spans="2:3" x14ac:dyDescent="0.25">
      <c r="B280206" s="76"/>
      <c r="C280206" s="75"/>
    </row>
    <row r="280207" spans="2:3" x14ac:dyDescent="0.25">
      <c r="B280207" s="76"/>
      <c r="C280207" s="75"/>
    </row>
    <row r="280208" spans="2:3" x14ac:dyDescent="0.25">
      <c r="B280208" s="76"/>
      <c r="C280208" s="75"/>
    </row>
    <row r="280209" spans="2:3" x14ac:dyDescent="0.25">
      <c r="B280209" s="76"/>
      <c r="C280209" s="75"/>
    </row>
    <row r="280210" spans="2:3" x14ac:dyDescent="0.25">
      <c r="B280210" s="76"/>
      <c r="C280210" s="75"/>
    </row>
    <row r="280211" spans="2:3" x14ac:dyDescent="0.25">
      <c r="B280211" s="76"/>
      <c r="C280211" s="75"/>
    </row>
    <row r="280212" spans="2:3" x14ac:dyDescent="0.25">
      <c r="B280212" s="76"/>
      <c r="C280212" s="75"/>
    </row>
    <row r="280213" spans="2:3" x14ac:dyDescent="0.25">
      <c r="B280213" s="76"/>
      <c r="C280213" s="75"/>
    </row>
    <row r="280214" spans="2:3" x14ac:dyDescent="0.25">
      <c r="B280214" s="76"/>
      <c r="C280214" s="75"/>
    </row>
    <row r="280215" spans="2:3" x14ac:dyDescent="0.25">
      <c r="B280215" s="76"/>
      <c r="C280215" s="75"/>
    </row>
    <row r="280216" spans="2:3" x14ac:dyDescent="0.25">
      <c r="B280216" s="76"/>
      <c r="C280216" s="75"/>
    </row>
    <row r="280217" spans="2:3" x14ac:dyDescent="0.25">
      <c r="B280217" s="76"/>
      <c r="C280217" s="75"/>
    </row>
    <row r="280327" spans="2:3" x14ac:dyDescent="0.25">
      <c r="B280327" s="76"/>
      <c r="C280327" s="75"/>
    </row>
    <row r="280328" spans="2:3" x14ac:dyDescent="0.25">
      <c r="B280328" s="76"/>
      <c r="C280328" s="75"/>
    </row>
    <row r="280329" spans="2:3" x14ac:dyDescent="0.25">
      <c r="B280329" s="76"/>
      <c r="C280329" s="75"/>
    </row>
    <row r="280330" spans="2:3" x14ac:dyDescent="0.25">
      <c r="B280330" s="76"/>
      <c r="C280330" s="75"/>
    </row>
    <row r="280331" spans="2:3" x14ac:dyDescent="0.25">
      <c r="B280331" s="76"/>
      <c r="C280331" s="75"/>
    </row>
    <row r="280332" spans="2:3" x14ac:dyDescent="0.25">
      <c r="B280332" s="76"/>
      <c r="C280332" s="75"/>
    </row>
    <row r="280333" spans="2:3" x14ac:dyDescent="0.25">
      <c r="B280333" s="76"/>
      <c r="C280333" s="75"/>
    </row>
    <row r="280334" spans="2:3" x14ac:dyDescent="0.25">
      <c r="B280334" s="76"/>
      <c r="C280334" s="75"/>
    </row>
    <row r="280335" spans="2:3" x14ac:dyDescent="0.25">
      <c r="B280335" s="76"/>
      <c r="C280335" s="75"/>
    </row>
    <row r="280336" spans="2:3" x14ac:dyDescent="0.25">
      <c r="B280336" s="76"/>
      <c r="C280336" s="75"/>
    </row>
    <row r="280337" spans="2:3" x14ac:dyDescent="0.25">
      <c r="B280337" s="76"/>
      <c r="C280337" s="75"/>
    </row>
    <row r="280338" spans="2:3" x14ac:dyDescent="0.25">
      <c r="B280338" s="76"/>
      <c r="C280338" s="75"/>
    </row>
    <row r="280339" spans="2:3" x14ac:dyDescent="0.25">
      <c r="B280339" s="76"/>
      <c r="C280339" s="75"/>
    </row>
    <row r="280449" spans="2:3" x14ac:dyDescent="0.25">
      <c r="B280449" s="76"/>
      <c r="C280449" s="75"/>
    </row>
    <row r="280450" spans="2:3" x14ac:dyDescent="0.25">
      <c r="B280450" s="76"/>
      <c r="C280450" s="75"/>
    </row>
    <row r="280451" spans="2:3" x14ac:dyDescent="0.25">
      <c r="B280451" s="76"/>
      <c r="C280451" s="75"/>
    </row>
    <row r="280452" spans="2:3" x14ac:dyDescent="0.25">
      <c r="B280452" s="76"/>
      <c r="C280452" s="75"/>
    </row>
    <row r="280453" spans="2:3" x14ac:dyDescent="0.25">
      <c r="B280453" s="76"/>
      <c r="C280453" s="75"/>
    </row>
    <row r="280454" spans="2:3" x14ac:dyDescent="0.25">
      <c r="B280454" s="76"/>
      <c r="C280454" s="75"/>
    </row>
    <row r="280455" spans="2:3" x14ac:dyDescent="0.25">
      <c r="B280455" s="76"/>
      <c r="C280455" s="75"/>
    </row>
    <row r="280456" spans="2:3" x14ac:dyDescent="0.25">
      <c r="B280456" s="76"/>
      <c r="C280456" s="75"/>
    </row>
    <row r="280457" spans="2:3" x14ac:dyDescent="0.25">
      <c r="B280457" s="76"/>
      <c r="C280457" s="75"/>
    </row>
    <row r="280458" spans="2:3" x14ac:dyDescent="0.25">
      <c r="B280458" s="76"/>
      <c r="C280458" s="75"/>
    </row>
    <row r="280459" spans="2:3" x14ac:dyDescent="0.25">
      <c r="B280459" s="76"/>
      <c r="C280459" s="75"/>
    </row>
    <row r="280460" spans="2:3" x14ac:dyDescent="0.25">
      <c r="B280460" s="76"/>
      <c r="C280460" s="75"/>
    </row>
    <row r="280461" spans="2:3" x14ac:dyDescent="0.25">
      <c r="B280461" s="76"/>
      <c r="C280461" s="75"/>
    </row>
    <row r="280571" spans="2:3" x14ac:dyDescent="0.25">
      <c r="B280571" s="76"/>
      <c r="C280571" s="75"/>
    </row>
    <row r="280572" spans="2:3" x14ac:dyDescent="0.25">
      <c r="B280572" s="76"/>
      <c r="C280572" s="75"/>
    </row>
    <row r="280573" spans="2:3" x14ac:dyDescent="0.25">
      <c r="B280573" s="76"/>
      <c r="C280573" s="75"/>
    </row>
    <row r="280574" spans="2:3" x14ac:dyDescent="0.25">
      <c r="B280574" s="76"/>
      <c r="C280574" s="75"/>
    </row>
    <row r="280575" spans="2:3" x14ac:dyDescent="0.25">
      <c r="B280575" s="76"/>
      <c r="C280575" s="75"/>
    </row>
    <row r="280576" spans="2:3" x14ac:dyDescent="0.25">
      <c r="B280576" s="76"/>
      <c r="C280576" s="75"/>
    </row>
    <row r="280577" spans="2:3" x14ac:dyDescent="0.25">
      <c r="B280577" s="76"/>
      <c r="C280577" s="75"/>
    </row>
    <row r="280578" spans="2:3" x14ac:dyDescent="0.25">
      <c r="B280578" s="76"/>
      <c r="C280578" s="75"/>
    </row>
    <row r="280579" spans="2:3" x14ac:dyDescent="0.25">
      <c r="B280579" s="76"/>
      <c r="C280579" s="75"/>
    </row>
    <row r="280580" spans="2:3" x14ac:dyDescent="0.25">
      <c r="B280580" s="76"/>
      <c r="C280580" s="75"/>
    </row>
    <row r="280581" spans="2:3" x14ac:dyDescent="0.25">
      <c r="B280581" s="76"/>
      <c r="C280581" s="75"/>
    </row>
    <row r="280582" spans="2:3" x14ac:dyDescent="0.25">
      <c r="B280582" s="76"/>
      <c r="C280582" s="75"/>
    </row>
    <row r="280583" spans="2:3" x14ac:dyDescent="0.25">
      <c r="B280583" s="76"/>
      <c r="C280583" s="75"/>
    </row>
    <row r="280693" spans="2:3" x14ac:dyDescent="0.25">
      <c r="B280693" s="76"/>
      <c r="C280693" s="75"/>
    </row>
    <row r="280694" spans="2:3" x14ac:dyDescent="0.25">
      <c r="B280694" s="76"/>
      <c r="C280694" s="75"/>
    </row>
    <row r="280695" spans="2:3" x14ac:dyDescent="0.25">
      <c r="B280695" s="76"/>
      <c r="C280695" s="75"/>
    </row>
    <row r="280696" spans="2:3" x14ac:dyDescent="0.25">
      <c r="B280696" s="76"/>
      <c r="C280696" s="75"/>
    </row>
    <row r="280697" spans="2:3" x14ac:dyDescent="0.25">
      <c r="B280697" s="76"/>
      <c r="C280697" s="75"/>
    </row>
    <row r="280698" spans="2:3" x14ac:dyDescent="0.25">
      <c r="B280698" s="76"/>
      <c r="C280698" s="75"/>
    </row>
    <row r="280699" spans="2:3" x14ac:dyDescent="0.25">
      <c r="B280699" s="76"/>
      <c r="C280699" s="75"/>
    </row>
    <row r="280700" spans="2:3" x14ac:dyDescent="0.25">
      <c r="B280700" s="76"/>
      <c r="C280700" s="75"/>
    </row>
    <row r="280701" spans="2:3" x14ac:dyDescent="0.25">
      <c r="B280701" s="76"/>
      <c r="C280701" s="75"/>
    </row>
    <row r="280702" spans="2:3" x14ac:dyDescent="0.25">
      <c r="B280702" s="76"/>
      <c r="C280702" s="75"/>
    </row>
    <row r="280703" spans="2:3" x14ac:dyDescent="0.25">
      <c r="B280703" s="76"/>
      <c r="C280703" s="75"/>
    </row>
    <row r="280704" spans="2:3" x14ac:dyDescent="0.25">
      <c r="B280704" s="76"/>
      <c r="C280704" s="75"/>
    </row>
    <row r="280705" spans="2:3" x14ac:dyDescent="0.25">
      <c r="B280705" s="76"/>
      <c r="C280705" s="75"/>
    </row>
    <row r="280815" spans="2:3" x14ac:dyDescent="0.25">
      <c r="B280815" s="76"/>
      <c r="C280815" s="75"/>
    </row>
    <row r="280816" spans="2:3" x14ac:dyDescent="0.25">
      <c r="B280816" s="76"/>
      <c r="C280816" s="75"/>
    </row>
    <row r="280817" spans="2:3" x14ac:dyDescent="0.25">
      <c r="B280817" s="76"/>
      <c r="C280817" s="75"/>
    </row>
    <row r="280818" spans="2:3" x14ac:dyDescent="0.25">
      <c r="B280818" s="76"/>
      <c r="C280818" s="75"/>
    </row>
    <row r="280819" spans="2:3" x14ac:dyDescent="0.25">
      <c r="B280819" s="76"/>
      <c r="C280819" s="75"/>
    </row>
    <row r="280820" spans="2:3" x14ac:dyDescent="0.25">
      <c r="B280820" s="76"/>
      <c r="C280820" s="75"/>
    </row>
    <row r="280821" spans="2:3" x14ac:dyDescent="0.25">
      <c r="B280821" s="76"/>
      <c r="C280821" s="75"/>
    </row>
    <row r="280822" spans="2:3" x14ac:dyDescent="0.25">
      <c r="B280822" s="76"/>
      <c r="C280822" s="75"/>
    </row>
    <row r="280823" spans="2:3" x14ac:dyDescent="0.25">
      <c r="B280823" s="76"/>
      <c r="C280823" s="75"/>
    </row>
    <row r="280824" spans="2:3" x14ac:dyDescent="0.25">
      <c r="B280824" s="76"/>
      <c r="C280824" s="75"/>
    </row>
    <row r="280825" spans="2:3" x14ac:dyDescent="0.25">
      <c r="B280825" s="76"/>
      <c r="C280825" s="75"/>
    </row>
    <row r="280826" spans="2:3" x14ac:dyDescent="0.25">
      <c r="B280826" s="76"/>
      <c r="C280826" s="75"/>
    </row>
    <row r="280827" spans="2:3" x14ac:dyDescent="0.25">
      <c r="B280827" s="76"/>
      <c r="C280827" s="75"/>
    </row>
    <row r="280937" spans="2:3" x14ac:dyDescent="0.25">
      <c r="B280937" s="76"/>
      <c r="C280937" s="75"/>
    </row>
    <row r="280938" spans="2:3" x14ac:dyDescent="0.25">
      <c r="B280938" s="76"/>
      <c r="C280938" s="75"/>
    </row>
    <row r="280939" spans="2:3" x14ac:dyDescent="0.25">
      <c r="B280939" s="76"/>
      <c r="C280939" s="75"/>
    </row>
    <row r="280940" spans="2:3" x14ac:dyDescent="0.25">
      <c r="B280940" s="76"/>
      <c r="C280940" s="75"/>
    </row>
    <row r="280941" spans="2:3" x14ac:dyDescent="0.25">
      <c r="B280941" s="76"/>
      <c r="C280941" s="75"/>
    </row>
    <row r="280942" spans="2:3" x14ac:dyDescent="0.25">
      <c r="B280942" s="76"/>
      <c r="C280942" s="75"/>
    </row>
    <row r="280943" spans="2:3" x14ac:dyDescent="0.25">
      <c r="B280943" s="76"/>
      <c r="C280943" s="75"/>
    </row>
    <row r="280944" spans="2:3" x14ac:dyDescent="0.25">
      <c r="B280944" s="76"/>
      <c r="C280944" s="75"/>
    </row>
    <row r="280945" spans="2:3" x14ac:dyDescent="0.25">
      <c r="B280945" s="76"/>
      <c r="C280945" s="75"/>
    </row>
    <row r="280946" spans="2:3" x14ac:dyDescent="0.25">
      <c r="B280946" s="76"/>
      <c r="C280946" s="75"/>
    </row>
    <row r="280947" spans="2:3" x14ac:dyDescent="0.25">
      <c r="B280947" s="76"/>
      <c r="C280947" s="75"/>
    </row>
    <row r="280948" spans="2:3" x14ac:dyDescent="0.25">
      <c r="B280948" s="76"/>
      <c r="C280948" s="75"/>
    </row>
    <row r="280949" spans="2:3" x14ac:dyDescent="0.25">
      <c r="B280949" s="76"/>
      <c r="C280949" s="75"/>
    </row>
    <row r="281059" spans="2:3" x14ac:dyDescent="0.25">
      <c r="B281059" s="76"/>
      <c r="C281059" s="75"/>
    </row>
    <row r="281060" spans="2:3" x14ac:dyDescent="0.25">
      <c r="B281060" s="76"/>
      <c r="C281060" s="75"/>
    </row>
    <row r="281061" spans="2:3" x14ac:dyDescent="0.25">
      <c r="B281061" s="76"/>
      <c r="C281061" s="75"/>
    </row>
    <row r="281062" spans="2:3" x14ac:dyDescent="0.25">
      <c r="B281062" s="76"/>
      <c r="C281062" s="75"/>
    </row>
    <row r="281063" spans="2:3" x14ac:dyDescent="0.25">
      <c r="B281063" s="76"/>
      <c r="C281063" s="75"/>
    </row>
    <row r="281064" spans="2:3" x14ac:dyDescent="0.25">
      <c r="B281064" s="76"/>
      <c r="C281064" s="75"/>
    </row>
    <row r="281065" spans="2:3" x14ac:dyDescent="0.25">
      <c r="B281065" s="76"/>
      <c r="C281065" s="75"/>
    </row>
    <row r="281066" spans="2:3" x14ac:dyDescent="0.25">
      <c r="B281066" s="76"/>
      <c r="C281066" s="75"/>
    </row>
    <row r="281067" spans="2:3" x14ac:dyDescent="0.25">
      <c r="B281067" s="76"/>
      <c r="C281067" s="75"/>
    </row>
    <row r="281068" spans="2:3" x14ac:dyDescent="0.25">
      <c r="B281068" s="76"/>
      <c r="C281068" s="75"/>
    </row>
    <row r="281069" spans="2:3" x14ac:dyDescent="0.25">
      <c r="B281069" s="76"/>
      <c r="C281069" s="75"/>
    </row>
    <row r="281070" spans="2:3" x14ac:dyDescent="0.25">
      <c r="B281070" s="76"/>
      <c r="C281070" s="75"/>
    </row>
    <row r="281071" spans="2:3" x14ac:dyDescent="0.25">
      <c r="B281071" s="76"/>
      <c r="C281071" s="75"/>
    </row>
    <row r="281181" spans="2:3" x14ac:dyDescent="0.25">
      <c r="B281181" s="76"/>
      <c r="C281181" s="75"/>
    </row>
    <row r="281182" spans="2:3" x14ac:dyDescent="0.25">
      <c r="B281182" s="76"/>
      <c r="C281182" s="75"/>
    </row>
    <row r="281183" spans="2:3" x14ac:dyDescent="0.25">
      <c r="B281183" s="76"/>
      <c r="C281183" s="75"/>
    </row>
    <row r="281184" spans="2:3" x14ac:dyDescent="0.25">
      <c r="B281184" s="76"/>
      <c r="C281184" s="75"/>
    </row>
    <row r="281185" spans="2:3" x14ac:dyDescent="0.25">
      <c r="B281185" s="76"/>
      <c r="C281185" s="75"/>
    </row>
    <row r="281186" spans="2:3" x14ac:dyDescent="0.25">
      <c r="B281186" s="76"/>
      <c r="C281186" s="75"/>
    </row>
    <row r="281187" spans="2:3" x14ac:dyDescent="0.25">
      <c r="B281187" s="76"/>
      <c r="C281187" s="75"/>
    </row>
    <row r="281188" spans="2:3" x14ac:dyDescent="0.25">
      <c r="B281188" s="76"/>
      <c r="C281188" s="75"/>
    </row>
    <row r="281189" spans="2:3" x14ac:dyDescent="0.25">
      <c r="B281189" s="76"/>
      <c r="C281189" s="75"/>
    </row>
    <row r="281190" spans="2:3" x14ac:dyDescent="0.25">
      <c r="B281190" s="76"/>
      <c r="C281190" s="75"/>
    </row>
    <row r="281191" spans="2:3" x14ac:dyDescent="0.25">
      <c r="B281191" s="76"/>
      <c r="C281191" s="75"/>
    </row>
    <row r="281192" spans="2:3" x14ac:dyDescent="0.25">
      <c r="B281192" s="76"/>
      <c r="C281192" s="75"/>
    </row>
    <row r="281193" spans="2:3" x14ac:dyDescent="0.25">
      <c r="B281193" s="76"/>
      <c r="C281193" s="75"/>
    </row>
    <row r="281303" spans="2:3" x14ac:dyDescent="0.25">
      <c r="B281303" s="76"/>
      <c r="C281303" s="75"/>
    </row>
    <row r="281304" spans="2:3" x14ac:dyDescent="0.25">
      <c r="B281304" s="76"/>
      <c r="C281304" s="75"/>
    </row>
    <row r="281305" spans="2:3" x14ac:dyDescent="0.25">
      <c r="B281305" s="76"/>
      <c r="C281305" s="75"/>
    </row>
    <row r="281306" spans="2:3" x14ac:dyDescent="0.25">
      <c r="B281306" s="76"/>
      <c r="C281306" s="75"/>
    </row>
    <row r="281307" spans="2:3" x14ac:dyDescent="0.25">
      <c r="B281307" s="76"/>
      <c r="C281307" s="75"/>
    </row>
    <row r="281308" spans="2:3" x14ac:dyDescent="0.25">
      <c r="B281308" s="76"/>
      <c r="C281308" s="75"/>
    </row>
    <row r="281309" spans="2:3" x14ac:dyDescent="0.25">
      <c r="B281309" s="76"/>
      <c r="C281309" s="75"/>
    </row>
    <row r="281310" spans="2:3" x14ac:dyDescent="0.25">
      <c r="B281310" s="76"/>
      <c r="C281310" s="75"/>
    </row>
    <row r="281311" spans="2:3" x14ac:dyDescent="0.25">
      <c r="B281311" s="76"/>
      <c r="C281311" s="75"/>
    </row>
    <row r="281312" spans="2:3" x14ac:dyDescent="0.25">
      <c r="B281312" s="76"/>
      <c r="C281312" s="75"/>
    </row>
    <row r="281313" spans="2:3" x14ac:dyDescent="0.25">
      <c r="B281313" s="76"/>
      <c r="C281313" s="75"/>
    </row>
    <row r="281314" spans="2:3" x14ac:dyDescent="0.25">
      <c r="B281314" s="76"/>
      <c r="C281314" s="75"/>
    </row>
    <row r="281315" spans="2:3" x14ac:dyDescent="0.25">
      <c r="B281315" s="76"/>
      <c r="C281315" s="75"/>
    </row>
    <row r="281425" spans="2:3" x14ac:dyDescent="0.25">
      <c r="B281425" s="76"/>
      <c r="C281425" s="75"/>
    </row>
    <row r="281426" spans="2:3" x14ac:dyDescent="0.25">
      <c r="B281426" s="76"/>
      <c r="C281426" s="75"/>
    </row>
    <row r="281427" spans="2:3" x14ac:dyDescent="0.25">
      <c r="B281427" s="76"/>
      <c r="C281427" s="75"/>
    </row>
    <row r="281428" spans="2:3" x14ac:dyDescent="0.25">
      <c r="B281428" s="76"/>
      <c r="C281428" s="75"/>
    </row>
    <row r="281429" spans="2:3" x14ac:dyDescent="0.25">
      <c r="B281429" s="76"/>
      <c r="C281429" s="75"/>
    </row>
    <row r="281430" spans="2:3" x14ac:dyDescent="0.25">
      <c r="B281430" s="76"/>
      <c r="C281430" s="75"/>
    </row>
    <row r="281431" spans="2:3" x14ac:dyDescent="0.25">
      <c r="B281431" s="76"/>
      <c r="C281431" s="75"/>
    </row>
    <row r="281432" spans="2:3" x14ac:dyDescent="0.25">
      <c r="B281432" s="76"/>
      <c r="C281432" s="75"/>
    </row>
    <row r="281433" spans="2:3" x14ac:dyDescent="0.25">
      <c r="B281433" s="76"/>
      <c r="C281433" s="75"/>
    </row>
    <row r="281434" spans="2:3" x14ac:dyDescent="0.25">
      <c r="B281434" s="76"/>
      <c r="C281434" s="75"/>
    </row>
    <row r="281435" spans="2:3" x14ac:dyDescent="0.25">
      <c r="B281435" s="76"/>
      <c r="C281435" s="75"/>
    </row>
    <row r="281436" spans="2:3" x14ac:dyDescent="0.25">
      <c r="B281436" s="76"/>
      <c r="C281436" s="75"/>
    </row>
    <row r="281437" spans="2:3" x14ac:dyDescent="0.25">
      <c r="B281437" s="76"/>
      <c r="C281437" s="75"/>
    </row>
    <row r="281547" spans="2:3" x14ac:dyDescent="0.25">
      <c r="B281547" s="76"/>
      <c r="C281547" s="75"/>
    </row>
    <row r="281548" spans="2:3" x14ac:dyDescent="0.25">
      <c r="B281548" s="76"/>
      <c r="C281548" s="75"/>
    </row>
    <row r="281549" spans="2:3" x14ac:dyDescent="0.25">
      <c r="B281549" s="76"/>
      <c r="C281549" s="75"/>
    </row>
    <row r="281550" spans="2:3" x14ac:dyDescent="0.25">
      <c r="B281550" s="76"/>
      <c r="C281550" s="75"/>
    </row>
    <row r="281551" spans="2:3" x14ac:dyDescent="0.25">
      <c r="B281551" s="76"/>
      <c r="C281551" s="75"/>
    </row>
    <row r="281552" spans="2:3" x14ac:dyDescent="0.25">
      <c r="B281552" s="76"/>
      <c r="C281552" s="75"/>
    </row>
    <row r="281553" spans="2:3" x14ac:dyDescent="0.25">
      <c r="B281553" s="76"/>
      <c r="C281553" s="75"/>
    </row>
    <row r="281554" spans="2:3" x14ac:dyDescent="0.25">
      <c r="B281554" s="76"/>
      <c r="C281554" s="75"/>
    </row>
    <row r="281555" spans="2:3" x14ac:dyDescent="0.25">
      <c r="B281555" s="76"/>
      <c r="C281555" s="75"/>
    </row>
    <row r="281556" spans="2:3" x14ac:dyDescent="0.25">
      <c r="B281556" s="76"/>
      <c r="C281556" s="75"/>
    </row>
    <row r="281557" spans="2:3" x14ac:dyDescent="0.25">
      <c r="B281557" s="76"/>
      <c r="C281557" s="75"/>
    </row>
    <row r="281558" spans="2:3" x14ac:dyDescent="0.25">
      <c r="B281558" s="76"/>
      <c r="C281558" s="75"/>
    </row>
    <row r="281559" spans="2:3" x14ac:dyDescent="0.25">
      <c r="B281559" s="76"/>
      <c r="C281559" s="75"/>
    </row>
    <row r="281669" spans="2:3" x14ac:dyDescent="0.25">
      <c r="B281669" s="76"/>
      <c r="C281669" s="75"/>
    </row>
    <row r="281670" spans="2:3" x14ac:dyDescent="0.25">
      <c r="B281670" s="76"/>
      <c r="C281670" s="75"/>
    </row>
    <row r="281671" spans="2:3" x14ac:dyDescent="0.25">
      <c r="B281671" s="76"/>
      <c r="C281671" s="75"/>
    </row>
    <row r="281672" spans="2:3" x14ac:dyDescent="0.25">
      <c r="B281672" s="76"/>
      <c r="C281672" s="75"/>
    </row>
    <row r="281673" spans="2:3" x14ac:dyDescent="0.25">
      <c r="B281673" s="76"/>
      <c r="C281673" s="75"/>
    </row>
    <row r="281674" spans="2:3" x14ac:dyDescent="0.25">
      <c r="B281674" s="76"/>
      <c r="C281674" s="75"/>
    </row>
    <row r="281675" spans="2:3" x14ac:dyDescent="0.25">
      <c r="B281675" s="76"/>
      <c r="C281675" s="75"/>
    </row>
    <row r="281676" spans="2:3" x14ac:dyDescent="0.25">
      <c r="B281676" s="76"/>
      <c r="C281676" s="75"/>
    </row>
    <row r="281677" spans="2:3" x14ac:dyDescent="0.25">
      <c r="B281677" s="76"/>
      <c r="C281677" s="75"/>
    </row>
    <row r="281678" spans="2:3" x14ac:dyDescent="0.25">
      <c r="B281678" s="76"/>
      <c r="C281678" s="75"/>
    </row>
    <row r="281679" spans="2:3" x14ac:dyDescent="0.25">
      <c r="B281679" s="76"/>
      <c r="C281679" s="75"/>
    </row>
    <row r="281680" spans="2:3" x14ac:dyDescent="0.25">
      <c r="B281680" s="76"/>
      <c r="C281680" s="75"/>
    </row>
    <row r="281681" spans="2:3" x14ac:dyDescent="0.25">
      <c r="B281681" s="76"/>
      <c r="C281681" s="75"/>
    </row>
    <row r="281791" spans="2:3" x14ac:dyDescent="0.25">
      <c r="B281791" s="76"/>
      <c r="C281791" s="75"/>
    </row>
    <row r="281792" spans="2:3" x14ac:dyDescent="0.25">
      <c r="B281792" s="76"/>
      <c r="C281792" s="75"/>
    </row>
    <row r="281793" spans="2:3" x14ac:dyDescent="0.25">
      <c r="B281793" s="76"/>
      <c r="C281793" s="75"/>
    </row>
    <row r="281794" spans="2:3" x14ac:dyDescent="0.25">
      <c r="B281794" s="76"/>
      <c r="C281794" s="75"/>
    </row>
    <row r="281795" spans="2:3" x14ac:dyDescent="0.25">
      <c r="B281795" s="76"/>
      <c r="C281795" s="75"/>
    </row>
    <row r="281796" spans="2:3" x14ac:dyDescent="0.25">
      <c r="B281796" s="76"/>
      <c r="C281796" s="75"/>
    </row>
    <row r="281797" spans="2:3" x14ac:dyDescent="0.25">
      <c r="B281797" s="76"/>
      <c r="C281797" s="75"/>
    </row>
    <row r="281798" spans="2:3" x14ac:dyDescent="0.25">
      <c r="B281798" s="76"/>
      <c r="C281798" s="75"/>
    </row>
    <row r="281799" spans="2:3" x14ac:dyDescent="0.25">
      <c r="B281799" s="76"/>
      <c r="C281799" s="75"/>
    </row>
    <row r="281800" spans="2:3" x14ac:dyDescent="0.25">
      <c r="B281800" s="76"/>
      <c r="C281800" s="75"/>
    </row>
    <row r="281801" spans="2:3" x14ac:dyDescent="0.25">
      <c r="B281801" s="76"/>
      <c r="C281801" s="75"/>
    </row>
    <row r="281802" spans="2:3" x14ac:dyDescent="0.25">
      <c r="B281802" s="76"/>
      <c r="C281802" s="75"/>
    </row>
    <row r="281803" spans="2:3" x14ac:dyDescent="0.25">
      <c r="B281803" s="76"/>
      <c r="C281803" s="75"/>
    </row>
    <row r="281913" spans="2:3" x14ac:dyDescent="0.25">
      <c r="B281913" s="76"/>
      <c r="C281913" s="75"/>
    </row>
    <row r="281914" spans="2:3" x14ac:dyDescent="0.25">
      <c r="B281914" s="76"/>
      <c r="C281914" s="75"/>
    </row>
    <row r="281915" spans="2:3" x14ac:dyDescent="0.25">
      <c r="B281915" s="76"/>
      <c r="C281915" s="75"/>
    </row>
    <row r="281916" spans="2:3" x14ac:dyDescent="0.25">
      <c r="B281916" s="76"/>
      <c r="C281916" s="75"/>
    </row>
    <row r="281917" spans="2:3" x14ac:dyDescent="0.25">
      <c r="B281917" s="76"/>
      <c r="C281917" s="75"/>
    </row>
    <row r="281918" spans="2:3" x14ac:dyDescent="0.25">
      <c r="B281918" s="76"/>
      <c r="C281918" s="75"/>
    </row>
    <row r="281919" spans="2:3" x14ac:dyDescent="0.25">
      <c r="B281919" s="76"/>
      <c r="C281919" s="75"/>
    </row>
    <row r="281920" spans="2:3" x14ac:dyDescent="0.25">
      <c r="B281920" s="76"/>
      <c r="C281920" s="75"/>
    </row>
    <row r="281921" spans="2:3" x14ac:dyDescent="0.25">
      <c r="B281921" s="76"/>
      <c r="C281921" s="75"/>
    </row>
    <row r="281922" spans="2:3" x14ac:dyDescent="0.25">
      <c r="B281922" s="76"/>
      <c r="C281922" s="75"/>
    </row>
    <row r="281923" spans="2:3" x14ac:dyDescent="0.25">
      <c r="B281923" s="76"/>
      <c r="C281923" s="75"/>
    </row>
    <row r="281924" spans="2:3" x14ac:dyDescent="0.25">
      <c r="B281924" s="76"/>
      <c r="C281924" s="75"/>
    </row>
    <row r="281925" spans="2:3" x14ac:dyDescent="0.25">
      <c r="B281925" s="76"/>
      <c r="C281925" s="75"/>
    </row>
    <row r="282035" spans="2:3" x14ac:dyDescent="0.25">
      <c r="B282035" s="76"/>
      <c r="C282035" s="75"/>
    </row>
    <row r="282036" spans="2:3" x14ac:dyDescent="0.25">
      <c r="B282036" s="76"/>
      <c r="C282036" s="75"/>
    </row>
    <row r="282037" spans="2:3" x14ac:dyDescent="0.25">
      <c r="B282037" s="76"/>
      <c r="C282037" s="75"/>
    </row>
    <row r="282038" spans="2:3" x14ac:dyDescent="0.25">
      <c r="B282038" s="76"/>
      <c r="C282038" s="75"/>
    </row>
    <row r="282039" spans="2:3" x14ac:dyDescent="0.25">
      <c r="B282039" s="76"/>
      <c r="C282039" s="75"/>
    </row>
    <row r="282040" spans="2:3" x14ac:dyDescent="0.25">
      <c r="B282040" s="76"/>
      <c r="C282040" s="75"/>
    </row>
    <row r="282041" spans="2:3" x14ac:dyDescent="0.25">
      <c r="B282041" s="76"/>
      <c r="C282041" s="75"/>
    </row>
    <row r="282042" spans="2:3" x14ac:dyDescent="0.25">
      <c r="B282042" s="76"/>
      <c r="C282042" s="75"/>
    </row>
    <row r="282043" spans="2:3" x14ac:dyDescent="0.25">
      <c r="B282043" s="76"/>
      <c r="C282043" s="75"/>
    </row>
    <row r="282044" spans="2:3" x14ac:dyDescent="0.25">
      <c r="B282044" s="76"/>
      <c r="C282044" s="75"/>
    </row>
    <row r="282045" spans="2:3" x14ac:dyDescent="0.25">
      <c r="B282045" s="76"/>
      <c r="C282045" s="75"/>
    </row>
    <row r="282046" spans="2:3" x14ac:dyDescent="0.25">
      <c r="B282046" s="76"/>
      <c r="C282046" s="75"/>
    </row>
    <row r="282047" spans="2:3" x14ac:dyDescent="0.25">
      <c r="B282047" s="76"/>
      <c r="C282047" s="75"/>
    </row>
    <row r="282157" spans="2:3" x14ac:dyDescent="0.25">
      <c r="B282157" s="76"/>
      <c r="C282157" s="75"/>
    </row>
    <row r="282158" spans="2:3" x14ac:dyDescent="0.25">
      <c r="B282158" s="76"/>
      <c r="C282158" s="75"/>
    </row>
    <row r="282159" spans="2:3" x14ac:dyDescent="0.25">
      <c r="B282159" s="76"/>
      <c r="C282159" s="75"/>
    </row>
    <row r="282160" spans="2:3" x14ac:dyDescent="0.25">
      <c r="B282160" s="76"/>
      <c r="C282160" s="75"/>
    </row>
    <row r="282161" spans="2:3" x14ac:dyDescent="0.25">
      <c r="B282161" s="76"/>
      <c r="C282161" s="75"/>
    </row>
    <row r="282162" spans="2:3" x14ac:dyDescent="0.25">
      <c r="B282162" s="76"/>
      <c r="C282162" s="75"/>
    </row>
    <row r="282163" spans="2:3" x14ac:dyDescent="0.25">
      <c r="B282163" s="76"/>
      <c r="C282163" s="75"/>
    </row>
    <row r="282164" spans="2:3" x14ac:dyDescent="0.25">
      <c r="B282164" s="76"/>
      <c r="C282164" s="75"/>
    </row>
    <row r="282165" spans="2:3" x14ac:dyDescent="0.25">
      <c r="B282165" s="76"/>
      <c r="C282165" s="75"/>
    </row>
    <row r="282166" spans="2:3" x14ac:dyDescent="0.25">
      <c r="B282166" s="76"/>
      <c r="C282166" s="75"/>
    </row>
    <row r="282167" spans="2:3" x14ac:dyDescent="0.25">
      <c r="B282167" s="76"/>
      <c r="C282167" s="75"/>
    </row>
    <row r="282168" spans="2:3" x14ac:dyDescent="0.25">
      <c r="B282168" s="76"/>
      <c r="C282168" s="75"/>
    </row>
    <row r="282169" spans="2:3" x14ac:dyDescent="0.25">
      <c r="B282169" s="76"/>
      <c r="C282169" s="75"/>
    </row>
    <row r="282279" spans="2:3" x14ac:dyDescent="0.25">
      <c r="B282279" s="76"/>
      <c r="C282279" s="75"/>
    </row>
    <row r="282280" spans="2:3" x14ac:dyDescent="0.25">
      <c r="B282280" s="76"/>
      <c r="C282280" s="75"/>
    </row>
    <row r="282281" spans="2:3" x14ac:dyDescent="0.25">
      <c r="B282281" s="76"/>
      <c r="C282281" s="75"/>
    </row>
    <row r="282282" spans="2:3" x14ac:dyDescent="0.25">
      <c r="B282282" s="76"/>
      <c r="C282282" s="75"/>
    </row>
    <row r="282283" spans="2:3" x14ac:dyDescent="0.25">
      <c r="B282283" s="76"/>
      <c r="C282283" s="75"/>
    </row>
    <row r="282284" spans="2:3" x14ac:dyDescent="0.25">
      <c r="B282284" s="76"/>
      <c r="C282284" s="75"/>
    </row>
    <row r="282285" spans="2:3" x14ac:dyDescent="0.25">
      <c r="B282285" s="76"/>
      <c r="C282285" s="75"/>
    </row>
    <row r="282286" spans="2:3" x14ac:dyDescent="0.25">
      <c r="B282286" s="76"/>
      <c r="C282286" s="75"/>
    </row>
    <row r="282287" spans="2:3" x14ac:dyDescent="0.25">
      <c r="B282287" s="76"/>
      <c r="C282287" s="75"/>
    </row>
    <row r="282288" spans="2:3" x14ac:dyDescent="0.25">
      <c r="B282288" s="76"/>
      <c r="C282288" s="75"/>
    </row>
    <row r="282289" spans="2:3" x14ac:dyDescent="0.25">
      <c r="B282289" s="76"/>
      <c r="C282289" s="75"/>
    </row>
    <row r="282290" spans="2:3" x14ac:dyDescent="0.25">
      <c r="B282290" s="76"/>
      <c r="C282290" s="75"/>
    </row>
    <row r="282291" spans="2:3" x14ac:dyDescent="0.25">
      <c r="B282291" s="76"/>
      <c r="C282291" s="75"/>
    </row>
    <row r="282401" spans="2:3" x14ac:dyDescent="0.25">
      <c r="B282401" s="76"/>
      <c r="C282401" s="75"/>
    </row>
    <row r="282402" spans="2:3" x14ac:dyDescent="0.25">
      <c r="B282402" s="76"/>
      <c r="C282402" s="75"/>
    </row>
    <row r="282403" spans="2:3" x14ac:dyDescent="0.25">
      <c r="B282403" s="76"/>
      <c r="C282403" s="75"/>
    </row>
    <row r="282404" spans="2:3" x14ac:dyDescent="0.25">
      <c r="B282404" s="76"/>
      <c r="C282404" s="75"/>
    </row>
    <row r="282405" spans="2:3" x14ac:dyDescent="0.25">
      <c r="B282405" s="76"/>
      <c r="C282405" s="75"/>
    </row>
    <row r="282406" spans="2:3" x14ac:dyDescent="0.25">
      <c r="B282406" s="76"/>
      <c r="C282406" s="75"/>
    </row>
    <row r="282407" spans="2:3" x14ac:dyDescent="0.25">
      <c r="B282407" s="76"/>
      <c r="C282407" s="75"/>
    </row>
    <row r="282408" spans="2:3" x14ac:dyDescent="0.25">
      <c r="B282408" s="76"/>
      <c r="C282408" s="75"/>
    </row>
    <row r="282409" spans="2:3" x14ac:dyDescent="0.25">
      <c r="B282409" s="76"/>
      <c r="C282409" s="75"/>
    </row>
    <row r="282410" spans="2:3" x14ac:dyDescent="0.25">
      <c r="B282410" s="76"/>
      <c r="C282410" s="75"/>
    </row>
    <row r="282411" spans="2:3" x14ac:dyDescent="0.25">
      <c r="B282411" s="76"/>
      <c r="C282411" s="75"/>
    </row>
    <row r="282412" spans="2:3" x14ac:dyDescent="0.25">
      <c r="B282412" s="76"/>
      <c r="C282412" s="75"/>
    </row>
    <row r="282413" spans="2:3" x14ac:dyDescent="0.25">
      <c r="B282413" s="76"/>
      <c r="C282413" s="75"/>
    </row>
    <row r="282523" spans="2:3" x14ac:dyDescent="0.25">
      <c r="B282523" s="76"/>
      <c r="C282523" s="75"/>
    </row>
    <row r="282524" spans="2:3" x14ac:dyDescent="0.25">
      <c r="B282524" s="76"/>
      <c r="C282524" s="75"/>
    </row>
    <row r="282525" spans="2:3" x14ac:dyDescent="0.25">
      <c r="B282525" s="76"/>
      <c r="C282525" s="75"/>
    </row>
    <row r="282526" spans="2:3" x14ac:dyDescent="0.25">
      <c r="B282526" s="76"/>
      <c r="C282526" s="75"/>
    </row>
    <row r="282527" spans="2:3" x14ac:dyDescent="0.25">
      <c r="B282527" s="76"/>
      <c r="C282527" s="75"/>
    </row>
    <row r="282528" spans="2:3" x14ac:dyDescent="0.25">
      <c r="B282528" s="76"/>
      <c r="C282528" s="75"/>
    </row>
    <row r="282529" spans="2:3" x14ac:dyDescent="0.25">
      <c r="B282529" s="76"/>
      <c r="C282529" s="75"/>
    </row>
    <row r="282530" spans="2:3" x14ac:dyDescent="0.25">
      <c r="B282530" s="76"/>
      <c r="C282530" s="75"/>
    </row>
    <row r="282531" spans="2:3" x14ac:dyDescent="0.25">
      <c r="B282531" s="76"/>
      <c r="C282531" s="75"/>
    </row>
    <row r="282532" spans="2:3" x14ac:dyDescent="0.25">
      <c r="B282532" s="76"/>
      <c r="C282532" s="75"/>
    </row>
    <row r="282533" spans="2:3" x14ac:dyDescent="0.25">
      <c r="B282533" s="76"/>
      <c r="C282533" s="75"/>
    </row>
    <row r="282534" spans="2:3" x14ac:dyDescent="0.25">
      <c r="B282534" s="76"/>
      <c r="C282534" s="75"/>
    </row>
    <row r="282535" spans="2:3" x14ac:dyDescent="0.25">
      <c r="B282535" s="76"/>
      <c r="C282535" s="75"/>
    </row>
    <row r="282645" spans="2:3" x14ac:dyDescent="0.25">
      <c r="B282645" s="76"/>
      <c r="C282645" s="75"/>
    </row>
    <row r="282646" spans="2:3" x14ac:dyDescent="0.25">
      <c r="B282646" s="76"/>
      <c r="C282646" s="75"/>
    </row>
    <row r="282647" spans="2:3" x14ac:dyDescent="0.25">
      <c r="B282647" s="76"/>
      <c r="C282647" s="75"/>
    </row>
    <row r="282648" spans="2:3" x14ac:dyDescent="0.25">
      <c r="B282648" s="76"/>
      <c r="C282648" s="75"/>
    </row>
    <row r="282649" spans="2:3" x14ac:dyDescent="0.25">
      <c r="B282649" s="76"/>
      <c r="C282649" s="75"/>
    </row>
    <row r="282650" spans="2:3" x14ac:dyDescent="0.25">
      <c r="B282650" s="76"/>
      <c r="C282650" s="75"/>
    </row>
    <row r="282651" spans="2:3" x14ac:dyDescent="0.25">
      <c r="B282651" s="76"/>
      <c r="C282651" s="75"/>
    </row>
    <row r="282652" spans="2:3" x14ac:dyDescent="0.25">
      <c r="B282652" s="76"/>
      <c r="C282652" s="75"/>
    </row>
    <row r="282653" spans="2:3" x14ac:dyDescent="0.25">
      <c r="B282653" s="76"/>
      <c r="C282653" s="75"/>
    </row>
    <row r="282654" spans="2:3" x14ac:dyDescent="0.25">
      <c r="B282654" s="76"/>
      <c r="C282654" s="75"/>
    </row>
    <row r="282655" spans="2:3" x14ac:dyDescent="0.25">
      <c r="B282655" s="76"/>
      <c r="C282655" s="75"/>
    </row>
    <row r="282656" spans="2:3" x14ac:dyDescent="0.25">
      <c r="B282656" s="76"/>
      <c r="C282656" s="75"/>
    </row>
    <row r="282657" spans="2:3" x14ac:dyDescent="0.25">
      <c r="B282657" s="76"/>
      <c r="C282657" s="75"/>
    </row>
    <row r="282767" spans="2:3" x14ac:dyDescent="0.25">
      <c r="B282767" s="76"/>
      <c r="C282767" s="75"/>
    </row>
    <row r="282768" spans="2:3" x14ac:dyDescent="0.25">
      <c r="B282768" s="76"/>
      <c r="C282768" s="75"/>
    </row>
    <row r="282769" spans="2:3" x14ac:dyDescent="0.25">
      <c r="B282769" s="76"/>
      <c r="C282769" s="75"/>
    </row>
    <row r="282770" spans="2:3" x14ac:dyDescent="0.25">
      <c r="B282770" s="76"/>
      <c r="C282770" s="75"/>
    </row>
    <row r="282771" spans="2:3" x14ac:dyDescent="0.25">
      <c r="B282771" s="76"/>
      <c r="C282771" s="75"/>
    </row>
    <row r="282772" spans="2:3" x14ac:dyDescent="0.25">
      <c r="B282772" s="76"/>
      <c r="C282772" s="75"/>
    </row>
    <row r="282773" spans="2:3" x14ac:dyDescent="0.25">
      <c r="B282773" s="76"/>
      <c r="C282773" s="75"/>
    </row>
    <row r="282774" spans="2:3" x14ac:dyDescent="0.25">
      <c r="B282774" s="76"/>
      <c r="C282774" s="75"/>
    </row>
    <row r="282775" spans="2:3" x14ac:dyDescent="0.25">
      <c r="B282775" s="76"/>
      <c r="C282775" s="75"/>
    </row>
    <row r="282776" spans="2:3" x14ac:dyDescent="0.25">
      <c r="B282776" s="76"/>
      <c r="C282776" s="75"/>
    </row>
    <row r="282777" spans="2:3" x14ac:dyDescent="0.25">
      <c r="B282777" s="76"/>
      <c r="C282777" s="75"/>
    </row>
    <row r="282778" spans="2:3" x14ac:dyDescent="0.25">
      <c r="B282778" s="76"/>
      <c r="C282778" s="75"/>
    </row>
    <row r="282779" spans="2:3" x14ac:dyDescent="0.25">
      <c r="B282779" s="76"/>
      <c r="C282779" s="75"/>
    </row>
    <row r="282889" spans="2:3" x14ac:dyDescent="0.25">
      <c r="B282889" s="76"/>
      <c r="C282889" s="75"/>
    </row>
    <row r="282890" spans="2:3" x14ac:dyDescent="0.25">
      <c r="B282890" s="76"/>
      <c r="C282890" s="75"/>
    </row>
    <row r="282891" spans="2:3" x14ac:dyDescent="0.25">
      <c r="B282891" s="76"/>
      <c r="C282891" s="75"/>
    </row>
    <row r="282892" spans="2:3" x14ac:dyDescent="0.25">
      <c r="B282892" s="76"/>
      <c r="C282892" s="75"/>
    </row>
    <row r="282893" spans="2:3" x14ac:dyDescent="0.25">
      <c r="B282893" s="76"/>
      <c r="C282893" s="75"/>
    </row>
    <row r="282894" spans="2:3" x14ac:dyDescent="0.25">
      <c r="B282894" s="76"/>
      <c r="C282894" s="75"/>
    </row>
    <row r="282895" spans="2:3" x14ac:dyDescent="0.25">
      <c r="B282895" s="76"/>
      <c r="C282895" s="75"/>
    </row>
    <row r="282896" spans="2:3" x14ac:dyDescent="0.25">
      <c r="B282896" s="76"/>
      <c r="C282896" s="75"/>
    </row>
    <row r="282897" spans="2:3" x14ac:dyDescent="0.25">
      <c r="B282897" s="76"/>
      <c r="C282897" s="75"/>
    </row>
    <row r="282898" spans="2:3" x14ac:dyDescent="0.25">
      <c r="B282898" s="76"/>
      <c r="C282898" s="75"/>
    </row>
    <row r="282899" spans="2:3" x14ac:dyDescent="0.25">
      <c r="B282899" s="76"/>
      <c r="C282899" s="75"/>
    </row>
    <row r="282900" spans="2:3" x14ac:dyDescent="0.25">
      <c r="B282900" s="76"/>
      <c r="C282900" s="75"/>
    </row>
    <row r="282901" spans="2:3" x14ac:dyDescent="0.25">
      <c r="B282901" s="76"/>
      <c r="C282901" s="75"/>
    </row>
    <row r="283011" spans="2:3" x14ac:dyDescent="0.25">
      <c r="B283011" s="76"/>
      <c r="C283011" s="75"/>
    </row>
    <row r="283012" spans="2:3" x14ac:dyDescent="0.25">
      <c r="B283012" s="76"/>
      <c r="C283012" s="75"/>
    </row>
    <row r="283013" spans="2:3" x14ac:dyDescent="0.25">
      <c r="B283013" s="76"/>
      <c r="C283013" s="75"/>
    </row>
    <row r="283014" spans="2:3" x14ac:dyDescent="0.25">
      <c r="B283014" s="76"/>
      <c r="C283014" s="75"/>
    </row>
    <row r="283015" spans="2:3" x14ac:dyDescent="0.25">
      <c r="B283015" s="76"/>
      <c r="C283015" s="75"/>
    </row>
    <row r="283016" spans="2:3" x14ac:dyDescent="0.25">
      <c r="B283016" s="76"/>
      <c r="C283016" s="75"/>
    </row>
    <row r="283017" spans="2:3" x14ac:dyDescent="0.25">
      <c r="B283017" s="76"/>
      <c r="C283017" s="75"/>
    </row>
    <row r="283018" spans="2:3" x14ac:dyDescent="0.25">
      <c r="B283018" s="76"/>
      <c r="C283018" s="75"/>
    </row>
    <row r="283019" spans="2:3" x14ac:dyDescent="0.25">
      <c r="B283019" s="76"/>
      <c r="C283019" s="75"/>
    </row>
    <row r="283020" spans="2:3" x14ac:dyDescent="0.25">
      <c r="B283020" s="76"/>
      <c r="C283020" s="75"/>
    </row>
    <row r="283021" spans="2:3" x14ac:dyDescent="0.25">
      <c r="B283021" s="76"/>
      <c r="C283021" s="75"/>
    </row>
    <row r="283022" spans="2:3" x14ac:dyDescent="0.25">
      <c r="B283022" s="76"/>
      <c r="C283022" s="75"/>
    </row>
    <row r="283023" spans="2:3" x14ac:dyDescent="0.25">
      <c r="B283023" s="76"/>
      <c r="C283023" s="75"/>
    </row>
    <row r="283133" spans="2:3" x14ac:dyDescent="0.25">
      <c r="B283133" s="76"/>
      <c r="C283133" s="75"/>
    </row>
    <row r="283134" spans="2:3" x14ac:dyDescent="0.25">
      <c r="B283134" s="76"/>
      <c r="C283134" s="75"/>
    </row>
    <row r="283135" spans="2:3" x14ac:dyDescent="0.25">
      <c r="B283135" s="76"/>
      <c r="C283135" s="75"/>
    </row>
    <row r="283136" spans="2:3" x14ac:dyDescent="0.25">
      <c r="B283136" s="76"/>
      <c r="C283136" s="75"/>
    </row>
    <row r="283137" spans="2:3" x14ac:dyDescent="0.25">
      <c r="B283137" s="76"/>
      <c r="C283137" s="75"/>
    </row>
    <row r="283138" spans="2:3" x14ac:dyDescent="0.25">
      <c r="B283138" s="76"/>
      <c r="C283138" s="75"/>
    </row>
    <row r="283139" spans="2:3" x14ac:dyDescent="0.25">
      <c r="B283139" s="76"/>
      <c r="C283139" s="75"/>
    </row>
    <row r="283140" spans="2:3" x14ac:dyDescent="0.25">
      <c r="B283140" s="76"/>
      <c r="C283140" s="75"/>
    </row>
    <row r="283141" spans="2:3" x14ac:dyDescent="0.25">
      <c r="B283141" s="76"/>
      <c r="C283141" s="75"/>
    </row>
    <row r="283142" spans="2:3" x14ac:dyDescent="0.25">
      <c r="B283142" s="76"/>
      <c r="C283142" s="75"/>
    </row>
    <row r="283143" spans="2:3" x14ac:dyDescent="0.25">
      <c r="B283143" s="76"/>
      <c r="C283143" s="75"/>
    </row>
    <row r="283144" spans="2:3" x14ac:dyDescent="0.25">
      <c r="B283144" s="76"/>
      <c r="C283144" s="75"/>
    </row>
    <row r="283145" spans="2:3" x14ac:dyDescent="0.25">
      <c r="B283145" s="76"/>
      <c r="C283145" s="75"/>
    </row>
    <row r="283255" spans="2:3" x14ac:dyDescent="0.25">
      <c r="B283255" s="76"/>
      <c r="C283255" s="75"/>
    </row>
    <row r="283256" spans="2:3" x14ac:dyDescent="0.25">
      <c r="B283256" s="76"/>
      <c r="C283256" s="75"/>
    </row>
    <row r="283257" spans="2:3" x14ac:dyDescent="0.25">
      <c r="B283257" s="76"/>
      <c r="C283257" s="75"/>
    </row>
    <row r="283258" spans="2:3" x14ac:dyDescent="0.25">
      <c r="B283258" s="76"/>
      <c r="C283258" s="75"/>
    </row>
    <row r="283259" spans="2:3" x14ac:dyDescent="0.25">
      <c r="B283259" s="76"/>
      <c r="C283259" s="75"/>
    </row>
    <row r="283260" spans="2:3" x14ac:dyDescent="0.25">
      <c r="B283260" s="76"/>
      <c r="C283260" s="75"/>
    </row>
    <row r="283261" spans="2:3" x14ac:dyDescent="0.25">
      <c r="B283261" s="76"/>
      <c r="C283261" s="75"/>
    </row>
    <row r="283262" spans="2:3" x14ac:dyDescent="0.25">
      <c r="B283262" s="76"/>
      <c r="C283262" s="75"/>
    </row>
    <row r="283263" spans="2:3" x14ac:dyDescent="0.25">
      <c r="B283263" s="76"/>
      <c r="C283263" s="75"/>
    </row>
    <row r="283264" spans="2:3" x14ac:dyDescent="0.25">
      <c r="B283264" s="76"/>
      <c r="C283264" s="75"/>
    </row>
    <row r="283265" spans="2:3" x14ac:dyDescent="0.25">
      <c r="B283265" s="76"/>
      <c r="C283265" s="75"/>
    </row>
    <row r="283266" spans="2:3" x14ac:dyDescent="0.25">
      <c r="B283266" s="76"/>
      <c r="C283266" s="75"/>
    </row>
    <row r="283267" spans="2:3" x14ac:dyDescent="0.25">
      <c r="B283267" s="76"/>
      <c r="C283267" s="75"/>
    </row>
    <row r="283377" spans="2:3" x14ac:dyDescent="0.25">
      <c r="B283377" s="76"/>
      <c r="C283377" s="75"/>
    </row>
    <row r="283378" spans="2:3" x14ac:dyDescent="0.25">
      <c r="B283378" s="76"/>
      <c r="C283378" s="75"/>
    </row>
    <row r="283379" spans="2:3" x14ac:dyDescent="0.25">
      <c r="B283379" s="76"/>
      <c r="C283379" s="75"/>
    </row>
    <row r="283380" spans="2:3" x14ac:dyDescent="0.25">
      <c r="B283380" s="76"/>
      <c r="C283380" s="75"/>
    </row>
    <row r="283381" spans="2:3" x14ac:dyDescent="0.25">
      <c r="B283381" s="76"/>
      <c r="C283381" s="75"/>
    </row>
    <row r="283382" spans="2:3" x14ac:dyDescent="0.25">
      <c r="B283382" s="76"/>
      <c r="C283382" s="75"/>
    </row>
    <row r="283383" spans="2:3" x14ac:dyDescent="0.25">
      <c r="B283383" s="76"/>
      <c r="C283383" s="75"/>
    </row>
    <row r="283384" spans="2:3" x14ac:dyDescent="0.25">
      <c r="B283384" s="76"/>
      <c r="C283384" s="75"/>
    </row>
    <row r="283385" spans="2:3" x14ac:dyDescent="0.25">
      <c r="B283385" s="76"/>
      <c r="C283385" s="75"/>
    </row>
    <row r="283386" spans="2:3" x14ac:dyDescent="0.25">
      <c r="B283386" s="76"/>
      <c r="C283386" s="75"/>
    </row>
    <row r="283387" spans="2:3" x14ac:dyDescent="0.25">
      <c r="B283387" s="76"/>
      <c r="C283387" s="75"/>
    </row>
    <row r="283388" spans="2:3" x14ac:dyDescent="0.25">
      <c r="B283388" s="76"/>
      <c r="C283388" s="75"/>
    </row>
    <row r="283389" spans="2:3" x14ac:dyDescent="0.25">
      <c r="B283389" s="76"/>
      <c r="C283389" s="75"/>
    </row>
    <row r="283499" spans="2:3" x14ac:dyDescent="0.25">
      <c r="B283499" s="76"/>
      <c r="C283499" s="75"/>
    </row>
    <row r="283500" spans="2:3" x14ac:dyDescent="0.25">
      <c r="B283500" s="76"/>
      <c r="C283500" s="75"/>
    </row>
    <row r="283501" spans="2:3" x14ac:dyDescent="0.25">
      <c r="B283501" s="76"/>
      <c r="C283501" s="75"/>
    </row>
    <row r="283502" spans="2:3" x14ac:dyDescent="0.25">
      <c r="B283502" s="76"/>
      <c r="C283502" s="75"/>
    </row>
    <row r="283503" spans="2:3" x14ac:dyDescent="0.25">
      <c r="B283503" s="76"/>
      <c r="C283503" s="75"/>
    </row>
    <row r="283504" spans="2:3" x14ac:dyDescent="0.25">
      <c r="B283504" s="76"/>
      <c r="C283504" s="75"/>
    </row>
    <row r="283505" spans="2:3" x14ac:dyDescent="0.25">
      <c r="B283505" s="76"/>
      <c r="C283505" s="75"/>
    </row>
    <row r="283506" spans="2:3" x14ac:dyDescent="0.25">
      <c r="B283506" s="76"/>
      <c r="C283506" s="75"/>
    </row>
    <row r="283507" spans="2:3" x14ac:dyDescent="0.25">
      <c r="B283507" s="76"/>
      <c r="C283507" s="75"/>
    </row>
    <row r="283508" spans="2:3" x14ac:dyDescent="0.25">
      <c r="B283508" s="76"/>
      <c r="C283508" s="75"/>
    </row>
    <row r="283509" spans="2:3" x14ac:dyDescent="0.25">
      <c r="B283509" s="76"/>
      <c r="C283509" s="75"/>
    </row>
    <row r="283510" spans="2:3" x14ac:dyDescent="0.25">
      <c r="B283510" s="76"/>
      <c r="C283510" s="75"/>
    </row>
    <row r="283511" spans="2:3" x14ac:dyDescent="0.25">
      <c r="B283511" s="76"/>
      <c r="C283511" s="75"/>
    </row>
    <row r="283621" spans="2:3" x14ac:dyDescent="0.25">
      <c r="B283621" s="76"/>
      <c r="C283621" s="75"/>
    </row>
    <row r="283622" spans="2:3" x14ac:dyDescent="0.25">
      <c r="B283622" s="76"/>
      <c r="C283622" s="75"/>
    </row>
    <row r="283623" spans="2:3" x14ac:dyDescent="0.25">
      <c r="B283623" s="76"/>
      <c r="C283623" s="75"/>
    </row>
    <row r="283624" spans="2:3" x14ac:dyDescent="0.25">
      <c r="B283624" s="76"/>
      <c r="C283624" s="75"/>
    </row>
    <row r="283625" spans="2:3" x14ac:dyDescent="0.25">
      <c r="B283625" s="76"/>
      <c r="C283625" s="75"/>
    </row>
    <row r="283626" spans="2:3" x14ac:dyDescent="0.25">
      <c r="B283626" s="76"/>
      <c r="C283626" s="75"/>
    </row>
    <row r="283627" spans="2:3" x14ac:dyDescent="0.25">
      <c r="B283627" s="76"/>
      <c r="C283627" s="75"/>
    </row>
    <row r="283628" spans="2:3" x14ac:dyDescent="0.25">
      <c r="B283628" s="76"/>
      <c r="C283628" s="75"/>
    </row>
    <row r="283629" spans="2:3" x14ac:dyDescent="0.25">
      <c r="B283629" s="76"/>
      <c r="C283629" s="75"/>
    </row>
    <row r="283630" spans="2:3" x14ac:dyDescent="0.25">
      <c r="B283630" s="76"/>
      <c r="C283630" s="75"/>
    </row>
    <row r="283631" spans="2:3" x14ac:dyDescent="0.25">
      <c r="B283631" s="76"/>
      <c r="C283631" s="75"/>
    </row>
    <row r="283632" spans="2:3" x14ac:dyDescent="0.25">
      <c r="B283632" s="76"/>
      <c r="C283632" s="75"/>
    </row>
    <row r="283633" spans="2:3" x14ac:dyDescent="0.25">
      <c r="B283633" s="76"/>
      <c r="C283633" s="75"/>
    </row>
    <row r="283743" spans="2:3" x14ac:dyDescent="0.25">
      <c r="B283743" s="76"/>
      <c r="C283743" s="75"/>
    </row>
    <row r="283744" spans="2:3" x14ac:dyDescent="0.25">
      <c r="B283744" s="76"/>
      <c r="C283744" s="75"/>
    </row>
    <row r="283745" spans="2:3" x14ac:dyDescent="0.25">
      <c r="B283745" s="76"/>
      <c r="C283745" s="75"/>
    </row>
    <row r="283746" spans="2:3" x14ac:dyDescent="0.25">
      <c r="B283746" s="76"/>
      <c r="C283746" s="75"/>
    </row>
    <row r="283747" spans="2:3" x14ac:dyDescent="0.25">
      <c r="B283747" s="76"/>
      <c r="C283747" s="75"/>
    </row>
    <row r="283748" spans="2:3" x14ac:dyDescent="0.25">
      <c r="B283748" s="76"/>
      <c r="C283748" s="75"/>
    </row>
    <row r="283749" spans="2:3" x14ac:dyDescent="0.25">
      <c r="B283749" s="76"/>
      <c r="C283749" s="75"/>
    </row>
    <row r="283750" spans="2:3" x14ac:dyDescent="0.25">
      <c r="B283750" s="76"/>
      <c r="C283750" s="75"/>
    </row>
    <row r="283751" spans="2:3" x14ac:dyDescent="0.25">
      <c r="B283751" s="76"/>
      <c r="C283751" s="75"/>
    </row>
    <row r="283752" spans="2:3" x14ac:dyDescent="0.25">
      <c r="B283752" s="76"/>
      <c r="C283752" s="75"/>
    </row>
    <row r="283753" spans="2:3" x14ac:dyDescent="0.25">
      <c r="B283753" s="76"/>
      <c r="C283753" s="75"/>
    </row>
    <row r="283754" spans="2:3" x14ac:dyDescent="0.25">
      <c r="B283754" s="76"/>
      <c r="C283754" s="75"/>
    </row>
    <row r="283755" spans="2:3" x14ac:dyDescent="0.25">
      <c r="B283755" s="76"/>
      <c r="C283755" s="75"/>
    </row>
    <row r="283865" spans="2:3" x14ac:dyDescent="0.25">
      <c r="B283865" s="76"/>
      <c r="C283865" s="75"/>
    </row>
    <row r="283866" spans="2:3" x14ac:dyDescent="0.25">
      <c r="B283866" s="76"/>
      <c r="C283866" s="75"/>
    </row>
    <row r="283867" spans="2:3" x14ac:dyDescent="0.25">
      <c r="B283867" s="76"/>
      <c r="C283867" s="75"/>
    </row>
    <row r="283868" spans="2:3" x14ac:dyDescent="0.25">
      <c r="B283868" s="76"/>
      <c r="C283868" s="75"/>
    </row>
    <row r="283869" spans="2:3" x14ac:dyDescent="0.25">
      <c r="B283869" s="76"/>
      <c r="C283869" s="75"/>
    </row>
    <row r="283870" spans="2:3" x14ac:dyDescent="0.25">
      <c r="B283870" s="76"/>
      <c r="C283870" s="75"/>
    </row>
    <row r="283871" spans="2:3" x14ac:dyDescent="0.25">
      <c r="B283871" s="76"/>
      <c r="C283871" s="75"/>
    </row>
    <row r="283872" spans="2:3" x14ac:dyDescent="0.25">
      <c r="B283872" s="76"/>
      <c r="C283872" s="75"/>
    </row>
    <row r="283873" spans="2:3" x14ac:dyDescent="0.25">
      <c r="B283873" s="76"/>
      <c r="C283873" s="75"/>
    </row>
    <row r="283874" spans="2:3" x14ac:dyDescent="0.25">
      <c r="B283874" s="76"/>
      <c r="C283874" s="75"/>
    </row>
    <row r="283875" spans="2:3" x14ac:dyDescent="0.25">
      <c r="B283875" s="76"/>
      <c r="C283875" s="75"/>
    </row>
    <row r="283876" spans="2:3" x14ac:dyDescent="0.25">
      <c r="B283876" s="76"/>
      <c r="C283876" s="75"/>
    </row>
    <row r="283877" spans="2:3" x14ac:dyDescent="0.25">
      <c r="B283877" s="76"/>
      <c r="C283877" s="75"/>
    </row>
    <row r="283987" spans="2:3" x14ac:dyDescent="0.25">
      <c r="B283987" s="76"/>
      <c r="C283987" s="75"/>
    </row>
    <row r="283988" spans="2:3" x14ac:dyDescent="0.25">
      <c r="B283988" s="76"/>
      <c r="C283988" s="75"/>
    </row>
    <row r="283989" spans="2:3" x14ac:dyDescent="0.25">
      <c r="B283989" s="76"/>
      <c r="C283989" s="75"/>
    </row>
    <row r="283990" spans="2:3" x14ac:dyDescent="0.25">
      <c r="B283990" s="76"/>
      <c r="C283990" s="75"/>
    </row>
    <row r="283991" spans="2:3" x14ac:dyDescent="0.25">
      <c r="B283991" s="76"/>
      <c r="C283991" s="75"/>
    </row>
    <row r="283992" spans="2:3" x14ac:dyDescent="0.25">
      <c r="B283992" s="76"/>
      <c r="C283992" s="75"/>
    </row>
    <row r="283993" spans="2:3" x14ac:dyDescent="0.25">
      <c r="B283993" s="76"/>
      <c r="C283993" s="75"/>
    </row>
    <row r="283994" spans="2:3" x14ac:dyDescent="0.25">
      <c r="B283994" s="76"/>
      <c r="C283994" s="75"/>
    </row>
    <row r="283995" spans="2:3" x14ac:dyDescent="0.25">
      <c r="B283995" s="76"/>
      <c r="C283995" s="75"/>
    </row>
    <row r="283996" spans="2:3" x14ac:dyDescent="0.25">
      <c r="B283996" s="76"/>
      <c r="C283996" s="75"/>
    </row>
    <row r="283997" spans="2:3" x14ac:dyDescent="0.25">
      <c r="B283997" s="76"/>
      <c r="C283997" s="75"/>
    </row>
    <row r="283998" spans="2:3" x14ac:dyDescent="0.25">
      <c r="B283998" s="76"/>
      <c r="C283998" s="75"/>
    </row>
    <row r="283999" spans="2:3" x14ac:dyDescent="0.25">
      <c r="B283999" s="76"/>
      <c r="C283999" s="75"/>
    </row>
    <row r="284109" spans="2:3" x14ac:dyDescent="0.25">
      <c r="B284109" s="76"/>
      <c r="C284109" s="75"/>
    </row>
    <row r="284110" spans="2:3" x14ac:dyDescent="0.25">
      <c r="B284110" s="76"/>
      <c r="C284110" s="75"/>
    </row>
    <row r="284111" spans="2:3" x14ac:dyDescent="0.25">
      <c r="B284111" s="76"/>
      <c r="C284111" s="75"/>
    </row>
    <row r="284112" spans="2:3" x14ac:dyDescent="0.25">
      <c r="B284112" s="76"/>
      <c r="C284112" s="75"/>
    </row>
    <row r="284113" spans="2:3" x14ac:dyDescent="0.25">
      <c r="B284113" s="76"/>
      <c r="C284113" s="75"/>
    </row>
    <row r="284114" spans="2:3" x14ac:dyDescent="0.25">
      <c r="B284114" s="76"/>
      <c r="C284114" s="75"/>
    </row>
    <row r="284115" spans="2:3" x14ac:dyDescent="0.25">
      <c r="B284115" s="76"/>
      <c r="C284115" s="75"/>
    </row>
    <row r="284116" spans="2:3" x14ac:dyDescent="0.25">
      <c r="B284116" s="76"/>
      <c r="C284116" s="75"/>
    </row>
    <row r="284117" spans="2:3" x14ac:dyDescent="0.25">
      <c r="B284117" s="76"/>
      <c r="C284117" s="75"/>
    </row>
    <row r="284118" spans="2:3" x14ac:dyDescent="0.25">
      <c r="B284118" s="76"/>
      <c r="C284118" s="75"/>
    </row>
    <row r="284119" spans="2:3" x14ac:dyDescent="0.25">
      <c r="B284119" s="76"/>
      <c r="C284119" s="75"/>
    </row>
    <row r="284120" spans="2:3" x14ac:dyDescent="0.25">
      <c r="B284120" s="76"/>
      <c r="C284120" s="75"/>
    </row>
    <row r="284121" spans="2:3" x14ac:dyDescent="0.25">
      <c r="B284121" s="76"/>
      <c r="C284121" s="75"/>
    </row>
    <row r="284231" spans="2:3" x14ac:dyDescent="0.25">
      <c r="B284231" s="76"/>
      <c r="C284231" s="75"/>
    </row>
    <row r="284232" spans="2:3" x14ac:dyDescent="0.25">
      <c r="B284232" s="76"/>
      <c r="C284232" s="75"/>
    </row>
    <row r="284233" spans="2:3" x14ac:dyDescent="0.25">
      <c r="B284233" s="76"/>
      <c r="C284233" s="75"/>
    </row>
    <row r="284234" spans="2:3" x14ac:dyDescent="0.25">
      <c r="B284234" s="76"/>
      <c r="C284234" s="75"/>
    </row>
    <row r="284235" spans="2:3" x14ac:dyDescent="0.25">
      <c r="B284235" s="76"/>
      <c r="C284235" s="75"/>
    </row>
    <row r="284236" spans="2:3" x14ac:dyDescent="0.25">
      <c r="B284236" s="76"/>
      <c r="C284236" s="75"/>
    </row>
    <row r="284237" spans="2:3" x14ac:dyDescent="0.25">
      <c r="B284237" s="76"/>
      <c r="C284237" s="75"/>
    </row>
    <row r="284238" spans="2:3" x14ac:dyDescent="0.25">
      <c r="B284238" s="76"/>
      <c r="C284238" s="75"/>
    </row>
    <row r="284239" spans="2:3" x14ac:dyDescent="0.25">
      <c r="B284239" s="76"/>
      <c r="C284239" s="75"/>
    </row>
    <row r="284240" spans="2:3" x14ac:dyDescent="0.25">
      <c r="B284240" s="76"/>
      <c r="C284240" s="75"/>
    </row>
    <row r="284241" spans="2:3" x14ac:dyDescent="0.25">
      <c r="B284241" s="76"/>
      <c r="C284241" s="75"/>
    </row>
    <row r="284242" spans="2:3" x14ac:dyDescent="0.25">
      <c r="B284242" s="76"/>
      <c r="C284242" s="75"/>
    </row>
    <row r="284243" spans="2:3" x14ac:dyDescent="0.25">
      <c r="B284243" s="76"/>
      <c r="C284243" s="75"/>
    </row>
    <row r="284353" spans="2:3" x14ac:dyDescent="0.25">
      <c r="B284353" s="76"/>
      <c r="C284353" s="75"/>
    </row>
    <row r="284354" spans="2:3" x14ac:dyDescent="0.25">
      <c r="B284354" s="76"/>
      <c r="C284354" s="75"/>
    </row>
    <row r="284355" spans="2:3" x14ac:dyDescent="0.25">
      <c r="B284355" s="76"/>
      <c r="C284355" s="75"/>
    </row>
    <row r="284356" spans="2:3" x14ac:dyDescent="0.25">
      <c r="B284356" s="76"/>
      <c r="C284356" s="75"/>
    </row>
    <row r="284357" spans="2:3" x14ac:dyDescent="0.25">
      <c r="B284357" s="76"/>
      <c r="C284357" s="75"/>
    </row>
    <row r="284358" spans="2:3" x14ac:dyDescent="0.25">
      <c r="B284358" s="76"/>
      <c r="C284358" s="75"/>
    </row>
    <row r="284359" spans="2:3" x14ac:dyDescent="0.25">
      <c r="B284359" s="76"/>
      <c r="C284359" s="75"/>
    </row>
    <row r="284360" spans="2:3" x14ac:dyDescent="0.25">
      <c r="B284360" s="76"/>
      <c r="C284360" s="75"/>
    </row>
    <row r="284361" spans="2:3" x14ac:dyDescent="0.25">
      <c r="B284361" s="76"/>
      <c r="C284361" s="75"/>
    </row>
    <row r="284362" spans="2:3" x14ac:dyDescent="0.25">
      <c r="B284362" s="76"/>
      <c r="C284362" s="75"/>
    </row>
    <row r="284363" spans="2:3" x14ac:dyDescent="0.25">
      <c r="B284363" s="76"/>
      <c r="C284363" s="75"/>
    </row>
    <row r="284364" spans="2:3" x14ac:dyDescent="0.25">
      <c r="B284364" s="76"/>
      <c r="C284364" s="75"/>
    </row>
    <row r="284365" spans="2:3" x14ac:dyDescent="0.25">
      <c r="B284365" s="76"/>
      <c r="C284365" s="75"/>
    </row>
    <row r="284475" spans="2:3" x14ac:dyDescent="0.25">
      <c r="B284475" s="76"/>
      <c r="C284475" s="75"/>
    </row>
    <row r="284476" spans="2:3" x14ac:dyDescent="0.25">
      <c r="B284476" s="76"/>
      <c r="C284476" s="75"/>
    </row>
    <row r="284477" spans="2:3" x14ac:dyDescent="0.25">
      <c r="B284477" s="76"/>
      <c r="C284477" s="75"/>
    </row>
    <row r="284478" spans="2:3" x14ac:dyDescent="0.25">
      <c r="B284478" s="76"/>
      <c r="C284478" s="75"/>
    </row>
    <row r="284479" spans="2:3" x14ac:dyDescent="0.25">
      <c r="B284479" s="76"/>
      <c r="C284479" s="75"/>
    </row>
    <row r="284480" spans="2:3" x14ac:dyDescent="0.25">
      <c r="B284480" s="76"/>
      <c r="C284480" s="75"/>
    </row>
    <row r="284481" spans="2:3" x14ac:dyDescent="0.25">
      <c r="B284481" s="76"/>
      <c r="C284481" s="75"/>
    </row>
    <row r="284482" spans="2:3" x14ac:dyDescent="0.25">
      <c r="B284482" s="76"/>
      <c r="C284482" s="75"/>
    </row>
    <row r="284483" spans="2:3" x14ac:dyDescent="0.25">
      <c r="B284483" s="76"/>
      <c r="C284483" s="75"/>
    </row>
    <row r="284484" spans="2:3" x14ac:dyDescent="0.25">
      <c r="B284484" s="76"/>
      <c r="C284484" s="75"/>
    </row>
    <row r="284485" spans="2:3" x14ac:dyDescent="0.25">
      <c r="B284485" s="76"/>
      <c r="C284485" s="75"/>
    </row>
    <row r="284486" spans="2:3" x14ac:dyDescent="0.25">
      <c r="B284486" s="76"/>
      <c r="C284486" s="75"/>
    </row>
    <row r="284487" spans="2:3" x14ac:dyDescent="0.25">
      <c r="B284487" s="76"/>
      <c r="C284487" s="75"/>
    </row>
    <row r="284597" spans="2:3" x14ac:dyDescent="0.25">
      <c r="B284597" s="76"/>
      <c r="C284597" s="75"/>
    </row>
    <row r="284598" spans="2:3" x14ac:dyDescent="0.25">
      <c r="B284598" s="76"/>
      <c r="C284598" s="75"/>
    </row>
    <row r="284599" spans="2:3" x14ac:dyDescent="0.25">
      <c r="B284599" s="76"/>
      <c r="C284599" s="75"/>
    </row>
    <row r="284600" spans="2:3" x14ac:dyDescent="0.25">
      <c r="B284600" s="76"/>
      <c r="C284600" s="75"/>
    </row>
    <row r="284601" spans="2:3" x14ac:dyDescent="0.25">
      <c r="B284601" s="76"/>
      <c r="C284601" s="75"/>
    </row>
    <row r="284602" spans="2:3" x14ac:dyDescent="0.25">
      <c r="B284602" s="76"/>
      <c r="C284602" s="75"/>
    </row>
    <row r="284603" spans="2:3" x14ac:dyDescent="0.25">
      <c r="B284603" s="76"/>
      <c r="C284603" s="75"/>
    </row>
    <row r="284604" spans="2:3" x14ac:dyDescent="0.25">
      <c r="B284604" s="76"/>
      <c r="C284604" s="75"/>
    </row>
    <row r="284605" spans="2:3" x14ac:dyDescent="0.25">
      <c r="B284605" s="76"/>
      <c r="C284605" s="75"/>
    </row>
    <row r="284606" spans="2:3" x14ac:dyDescent="0.25">
      <c r="B284606" s="76"/>
      <c r="C284606" s="75"/>
    </row>
    <row r="284607" spans="2:3" x14ac:dyDescent="0.25">
      <c r="B284607" s="76"/>
      <c r="C284607" s="75"/>
    </row>
    <row r="284608" spans="2:3" x14ac:dyDescent="0.25">
      <c r="B284608" s="76"/>
      <c r="C284608" s="75"/>
    </row>
    <row r="284609" spans="2:3" x14ac:dyDescent="0.25">
      <c r="B284609" s="76"/>
      <c r="C284609" s="75"/>
    </row>
    <row r="284719" spans="2:3" x14ac:dyDescent="0.25">
      <c r="B284719" s="76"/>
      <c r="C284719" s="75"/>
    </row>
    <row r="284720" spans="2:3" x14ac:dyDescent="0.25">
      <c r="B284720" s="76"/>
      <c r="C284720" s="75"/>
    </row>
    <row r="284721" spans="2:3" x14ac:dyDescent="0.25">
      <c r="B284721" s="76"/>
      <c r="C284721" s="75"/>
    </row>
    <row r="284722" spans="2:3" x14ac:dyDescent="0.25">
      <c r="B284722" s="76"/>
      <c r="C284722" s="75"/>
    </row>
    <row r="284723" spans="2:3" x14ac:dyDescent="0.25">
      <c r="B284723" s="76"/>
      <c r="C284723" s="75"/>
    </row>
    <row r="284724" spans="2:3" x14ac:dyDescent="0.25">
      <c r="B284724" s="76"/>
      <c r="C284724" s="75"/>
    </row>
    <row r="284725" spans="2:3" x14ac:dyDescent="0.25">
      <c r="B284725" s="76"/>
      <c r="C284725" s="75"/>
    </row>
    <row r="284726" spans="2:3" x14ac:dyDescent="0.25">
      <c r="B284726" s="76"/>
      <c r="C284726" s="75"/>
    </row>
    <row r="284727" spans="2:3" x14ac:dyDescent="0.25">
      <c r="B284727" s="76"/>
      <c r="C284727" s="75"/>
    </row>
    <row r="284728" spans="2:3" x14ac:dyDescent="0.25">
      <c r="B284728" s="76"/>
      <c r="C284728" s="75"/>
    </row>
    <row r="284729" spans="2:3" x14ac:dyDescent="0.25">
      <c r="B284729" s="76"/>
      <c r="C284729" s="75"/>
    </row>
    <row r="284730" spans="2:3" x14ac:dyDescent="0.25">
      <c r="B284730" s="76"/>
      <c r="C284730" s="75"/>
    </row>
    <row r="284731" spans="2:3" x14ac:dyDescent="0.25">
      <c r="B284731" s="76"/>
      <c r="C284731" s="75"/>
    </row>
    <row r="284841" spans="2:3" x14ac:dyDescent="0.25">
      <c r="B284841" s="76"/>
      <c r="C284841" s="75"/>
    </row>
    <row r="284842" spans="2:3" x14ac:dyDescent="0.25">
      <c r="B284842" s="76"/>
      <c r="C284842" s="75"/>
    </row>
    <row r="284843" spans="2:3" x14ac:dyDescent="0.25">
      <c r="B284843" s="76"/>
      <c r="C284843" s="75"/>
    </row>
    <row r="284844" spans="2:3" x14ac:dyDescent="0.25">
      <c r="B284844" s="76"/>
      <c r="C284844" s="75"/>
    </row>
    <row r="284845" spans="2:3" x14ac:dyDescent="0.25">
      <c r="B284845" s="76"/>
      <c r="C284845" s="75"/>
    </row>
    <row r="284846" spans="2:3" x14ac:dyDescent="0.25">
      <c r="B284846" s="76"/>
      <c r="C284846" s="75"/>
    </row>
    <row r="284847" spans="2:3" x14ac:dyDescent="0.25">
      <c r="B284847" s="76"/>
      <c r="C284847" s="75"/>
    </row>
    <row r="284848" spans="2:3" x14ac:dyDescent="0.25">
      <c r="B284848" s="76"/>
      <c r="C284848" s="75"/>
    </row>
    <row r="284849" spans="2:3" x14ac:dyDescent="0.25">
      <c r="B284849" s="76"/>
      <c r="C284849" s="75"/>
    </row>
    <row r="284850" spans="2:3" x14ac:dyDescent="0.25">
      <c r="B284850" s="76"/>
      <c r="C284850" s="75"/>
    </row>
    <row r="284851" spans="2:3" x14ac:dyDescent="0.25">
      <c r="B284851" s="76"/>
      <c r="C284851" s="75"/>
    </row>
    <row r="284852" spans="2:3" x14ac:dyDescent="0.25">
      <c r="B284852" s="76"/>
      <c r="C284852" s="75"/>
    </row>
    <row r="284853" spans="2:3" x14ac:dyDescent="0.25">
      <c r="B284853" s="76"/>
      <c r="C284853" s="75"/>
    </row>
    <row r="284963" spans="2:3" x14ac:dyDescent="0.25">
      <c r="B284963" s="76"/>
      <c r="C284963" s="75"/>
    </row>
    <row r="284964" spans="2:3" x14ac:dyDescent="0.25">
      <c r="B284964" s="76"/>
      <c r="C284964" s="75"/>
    </row>
    <row r="284965" spans="2:3" x14ac:dyDescent="0.25">
      <c r="B284965" s="76"/>
      <c r="C284965" s="75"/>
    </row>
    <row r="284966" spans="2:3" x14ac:dyDescent="0.25">
      <c r="B284966" s="76"/>
      <c r="C284966" s="75"/>
    </row>
    <row r="284967" spans="2:3" x14ac:dyDescent="0.25">
      <c r="B284967" s="76"/>
      <c r="C284967" s="75"/>
    </row>
    <row r="284968" spans="2:3" x14ac:dyDescent="0.25">
      <c r="B284968" s="76"/>
      <c r="C284968" s="75"/>
    </row>
    <row r="284969" spans="2:3" x14ac:dyDescent="0.25">
      <c r="B284969" s="76"/>
      <c r="C284969" s="75"/>
    </row>
    <row r="284970" spans="2:3" x14ac:dyDescent="0.25">
      <c r="B284970" s="76"/>
      <c r="C284970" s="75"/>
    </row>
    <row r="284971" spans="2:3" x14ac:dyDescent="0.25">
      <c r="B284971" s="76"/>
      <c r="C284971" s="75"/>
    </row>
    <row r="284972" spans="2:3" x14ac:dyDescent="0.25">
      <c r="B284972" s="76"/>
      <c r="C284972" s="75"/>
    </row>
    <row r="284973" spans="2:3" x14ac:dyDescent="0.25">
      <c r="B284973" s="76"/>
      <c r="C284973" s="75"/>
    </row>
    <row r="284974" spans="2:3" x14ac:dyDescent="0.25">
      <c r="B284974" s="76"/>
      <c r="C284974" s="75"/>
    </row>
    <row r="284975" spans="2:3" x14ac:dyDescent="0.25">
      <c r="B284975" s="76"/>
      <c r="C284975" s="75"/>
    </row>
    <row r="285085" spans="2:3" x14ac:dyDescent="0.25">
      <c r="B285085" s="76"/>
      <c r="C285085" s="75"/>
    </row>
    <row r="285086" spans="2:3" x14ac:dyDescent="0.25">
      <c r="B285086" s="76"/>
      <c r="C285086" s="75"/>
    </row>
    <row r="285087" spans="2:3" x14ac:dyDescent="0.25">
      <c r="B285087" s="76"/>
      <c r="C285087" s="75"/>
    </row>
    <row r="285088" spans="2:3" x14ac:dyDescent="0.25">
      <c r="B285088" s="76"/>
      <c r="C285088" s="75"/>
    </row>
    <row r="285089" spans="2:3" x14ac:dyDescent="0.25">
      <c r="B285089" s="76"/>
      <c r="C285089" s="75"/>
    </row>
    <row r="285090" spans="2:3" x14ac:dyDescent="0.25">
      <c r="B285090" s="76"/>
      <c r="C285090" s="75"/>
    </row>
    <row r="285091" spans="2:3" x14ac:dyDescent="0.25">
      <c r="B285091" s="76"/>
      <c r="C285091" s="75"/>
    </row>
    <row r="285092" spans="2:3" x14ac:dyDescent="0.25">
      <c r="B285092" s="76"/>
      <c r="C285092" s="75"/>
    </row>
    <row r="285093" spans="2:3" x14ac:dyDescent="0.25">
      <c r="B285093" s="76"/>
      <c r="C285093" s="75"/>
    </row>
    <row r="285094" spans="2:3" x14ac:dyDescent="0.25">
      <c r="B285094" s="76"/>
      <c r="C285094" s="75"/>
    </row>
    <row r="285095" spans="2:3" x14ac:dyDescent="0.25">
      <c r="B285095" s="76"/>
      <c r="C285095" s="75"/>
    </row>
    <row r="285096" spans="2:3" x14ac:dyDescent="0.25">
      <c r="B285096" s="76"/>
      <c r="C285096" s="75"/>
    </row>
    <row r="285097" spans="2:3" x14ac:dyDescent="0.25">
      <c r="B285097" s="76"/>
      <c r="C285097" s="75"/>
    </row>
    <row r="285207" spans="2:3" x14ac:dyDescent="0.25">
      <c r="B285207" s="76"/>
      <c r="C285207" s="75"/>
    </row>
    <row r="285208" spans="2:3" x14ac:dyDescent="0.25">
      <c r="B285208" s="76"/>
      <c r="C285208" s="75"/>
    </row>
    <row r="285209" spans="2:3" x14ac:dyDescent="0.25">
      <c r="B285209" s="76"/>
      <c r="C285209" s="75"/>
    </row>
    <row r="285210" spans="2:3" x14ac:dyDescent="0.25">
      <c r="B285210" s="76"/>
      <c r="C285210" s="75"/>
    </row>
    <row r="285211" spans="2:3" x14ac:dyDescent="0.25">
      <c r="B285211" s="76"/>
      <c r="C285211" s="75"/>
    </row>
    <row r="285212" spans="2:3" x14ac:dyDescent="0.25">
      <c r="B285212" s="76"/>
      <c r="C285212" s="75"/>
    </row>
    <row r="285213" spans="2:3" x14ac:dyDescent="0.25">
      <c r="B285213" s="76"/>
      <c r="C285213" s="75"/>
    </row>
    <row r="285214" spans="2:3" x14ac:dyDescent="0.25">
      <c r="B285214" s="76"/>
      <c r="C285214" s="75"/>
    </row>
    <row r="285215" spans="2:3" x14ac:dyDescent="0.25">
      <c r="B285215" s="76"/>
      <c r="C285215" s="75"/>
    </row>
    <row r="285216" spans="2:3" x14ac:dyDescent="0.25">
      <c r="B285216" s="76"/>
      <c r="C285216" s="75"/>
    </row>
    <row r="285217" spans="2:3" x14ac:dyDescent="0.25">
      <c r="B285217" s="76"/>
      <c r="C285217" s="75"/>
    </row>
    <row r="285218" spans="2:3" x14ac:dyDescent="0.25">
      <c r="B285218" s="76"/>
      <c r="C285218" s="75"/>
    </row>
    <row r="285219" spans="2:3" x14ac:dyDescent="0.25">
      <c r="B285219" s="76"/>
      <c r="C285219" s="75"/>
    </row>
    <row r="285329" spans="2:3" x14ac:dyDescent="0.25">
      <c r="B285329" s="76"/>
      <c r="C285329" s="75"/>
    </row>
    <row r="285330" spans="2:3" x14ac:dyDescent="0.25">
      <c r="B285330" s="76"/>
      <c r="C285330" s="75"/>
    </row>
    <row r="285331" spans="2:3" x14ac:dyDescent="0.25">
      <c r="B285331" s="76"/>
      <c r="C285331" s="75"/>
    </row>
    <row r="285332" spans="2:3" x14ac:dyDescent="0.25">
      <c r="B285332" s="76"/>
      <c r="C285332" s="75"/>
    </row>
    <row r="285333" spans="2:3" x14ac:dyDescent="0.25">
      <c r="B285333" s="76"/>
      <c r="C285333" s="75"/>
    </row>
    <row r="285334" spans="2:3" x14ac:dyDescent="0.25">
      <c r="B285334" s="76"/>
      <c r="C285334" s="75"/>
    </row>
    <row r="285335" spans="2:3" x14ac:dyDescent="0.25">
      <c r="B285335" s="76"/>
      <c r="C285335" s="75"/>
    </row>
    <row r="285336" spans="2:3" x14ac:dyDescent="0.25">
      <c r="B285336" s="76"/>
      <c r="C285336" s="75"/>
    </row>
    <row r="285337" spans="2:3" x14ac:dyDescent="0.25">
      <c r="B285337" s="76"/>
      <c r="C285337" s="75"/>
    </row>
    <row r="285338" spans="2:3" x14ac:dyDescent="0.25">
      <c r="B285338" s="76"/>
      <c r="C285338" s="75"/>
    </row>
    <row r="285339" spans="2:3" x14ac:dyDescent="0.25">
      <c r="B285339" s="76"/>
      <c r="C285339" s="75"/>
    </row>
    <row r="285340" spans="2:3" x14ac:dyDescent="0.25">
      <c r="B285340" s="76"/>
      <c r="C285340" s="75"/>
    </row>
    <row r="285341" spans="2:3" x14ac:dyDescent="0.25">
      <c r="B285341" s="76"/>
      <c r="C285341" s="75"/>
    </row>
    <row r="285451" spans="2:3" x14ac:dyDescent="0.25">
      <c r="B285451" s="76"/>
      <c r="C285451" s="75"/>
    </row>
    <row r="285452" spans="2:3" x14ac:dyDescent="0.25">
      <c r="B285452" s="76"/>
      <c r="C285452" s="75"/>
    </row>
    <row r="285453" spans="2:3" x14ac:dyDescent="0.25">
      <c r="B285453" s="76"/>
      <c r="C285453" s="75"/>
    </row>
    <row r="285454" spans="2:3" x14ac:dyDescent="0.25">
      <c r="B285454" s="76"/>
      <c r="C285454" s="75"/>
    </row>
    <row r="285455" spans="2:3" x14ac:dyDescent="0.25">
      <c r="B285455" s="76"/>
      <c r="C285455" s="75"/>
    </row>
    <row r="285456" spans="2:3" x14ac:dyDescent="0.25">
      <c r="B285456" s="76"/>
      <c r="C285456" s="75"/>
    </row>
    <row r="285457" spans="2:3" x14ac:dyDescent="0.25">
      <c r="B285457" s="76"/>
      <c r="C285457" s="75"/>
    </row>
    <row r="285458" spans="2:3" x14ac:dyDescent="0.25">
      <c r="B285458" s="76"/>
      <c r="C285458" s="75"/>
    </row>
    <row r="285459" spans="2:3" x14ac:dyDescent="0.25">
      <c r="B285459" s="76"/>
      <c r="C285459" s="75"/>
    </row>
    <row r="285460" spans="2:3" x14ac:dyDescent="0.25">
      <c r="B285460" s="76"/>
      <c r="C285460" s="75"/>
    </row>
    <row r="285461" spans="2:3" x14ac:dyDescent="0.25">
      <c r="B285461" s="76"/>
      <c r="C285461" s="75"/>
    </row>
    <row r="285462" spans="2:3" x14ac:dyDescent="0.25">
      <c r="B285462" s="76"/>
      <c r="C285462" s="75"/>
    </row>
    <row r="285463" spans="2:3" x14ac:dyDescent="0.25">
      <c r="B285463" s="76"/>
      <c r="C285463" s="75"/>
    </row>
    <row r="285573" spans="2:3" x14ac:dyDescent="0.25">
      <c r="B285573" s="76"/>
      <c r="C285573" s="75"/>
    </row>
    <row r="285574" spans="2:3" x14ac:dyDescent="0.25">
      <c r="B285574" s="76"/>
      <c r="C285574" s="75"/>
    </row>
    <row r="285575" spans="2:3" x14ac:dyDescent="0.25">
      <c r="B285575" s="76"/>
      <c r="C285575" s="75"/>
    </row>
    <row r="285576" spans="2:3" x14ac:dyDescent="0.25">
      <c r="B285576" s="76"/>
      <c r="C285576" s="75"/>
    </row>
    <row r="285577" spans="2:3" x14ac:dyDescent="0.25">
      <c r="B285577" s="76"/>
      <c r="C285577" s="75"/>
    </row>
    <row r="285578" spans="2:3" x14ac:dyDescent="0.25">
      <c r="B285578" s="76"/>
      <c r="C285578" s="75"/>
    </row>
    <row r="285579" spans="2:3" x14ac:dyDescent="0.25">
      <c r="B285579" s="76"/>
      <c r="C285579" s="75"/>
    </row>
    <row r="285580" spans="2:3" x14ac:dyDescent="0.25">
      <c r="B285580" s="76"/>
      <c r="C285580" s="75"/>
    </row>
    <row r="285581" spans="2:3" x14ac:dyDescent="0.25">
      <c r="B285581" s="76"/>
      <c r="C285581" s="75"/>
    </row>
    <row r="285582" spans="2:3" x14ac:dyDescent="0.25">
      <c r="B285582" s="76"/>
      <c r="C285582" s="75"/>
    </row>
    <row r="285583" spans="2:3" x14ac:dyDescent="0.25">
      <c r="B285583" s="76"/>
      <c r="C285583" s="75"/>
    </row>
    <row r="285584" spans="2:3" x14ac:dyDescent="0.25">
      <c r="B285584" s="76"/>
      <c r="C285584" s="75"/>
    </row>
    <row r="285585" spans="2:3" x14ac:dyDescent="0.25">
      <c r="B285585" s="76"/>
      <c r="C285585" s="75"/>
    </row>
    <row r="285695" spans="2:3" x14ac:dyDescent="0.25">
      <c r="B285695" s="76"/>
      <c r="C285695" s="75"/>
    </row>
    <row r="285696" spans="2:3" x14ac:dyDescent="0.25">
      <c r="B285696" s="76"/>
      <c r="C285696" s="75"/>
    </row>
    <row r="285697" spans="2:3" x14ac:dyDescent="0.25">
      <c r="B285697" s="76"/>
      <c r="C285697" s="75"/>
    </row>
    <row r="285698" spans="2:3" x14ac:dyDescent="0.25">
      <c r="B285698" s="76"/>
      <c r="C285698" s="75"/>
    </row>
    <row r="285699" spans="2:3" x14ac:dyDescent="0.25">
      <c r="B285699" s="76"/>
      <c r="C285699" s="75"/>
    </row>
    <row r="285700" spans="2:3" x14ac:dyDescent="0.25">
      <c r="B285700" s="76"/>
      <c r="C285700" s="75"/>
    </row>
    <row r="285701" spans="2:3" x14ac:dyDescent="0.25">
      <c r="B285701" s="76"/>
      <c r="C285701" s="75"/>
    </row>
    <row r="285702" spans="2:3" x14ac:dyDescent="0.25">
      <c r="B285702" s="76"/>
      <c r="C285702" s="75"/>
    </row>
    <row r="285703" spans="2:3" x14ac:dyDescent="0.25">
      <c r="B285703" s="76"/>
      <c r="C285703" s="75"/>
    </row>
    <row r="285704" spans="2:3" x14ac:dyDescent="0.25">
      <c r="B285704" s="76"/>
      <c r="C285704" s="75"/>
    </row>
    <row r="285705" spans="2:3" x14ac:dyDescent="0.25">
      <c r="B285705" s="76"/>
      <c r="C285705" s="75"/>
    </row>
    <row r="285706" spans="2:3" x14ac:dyDescent="0.25">
      <c r="B285706" s="76"/>
      <c r="C285706" s="75"/>
    </row>
    <row r="285707" spans="2:3" x14ac:dyDescent="0.25">
      <c r="B285707" s="76"/>
      <c r="C285707" s="75"/>
    </row>
    <row r="285817" spans="2:3" x14ac:dyDescent="0.25">
      <c r="B285817" s="76"/>
      <c r="C285817" s="75"/>
    </row>
    <row r="285818" spans="2:3" x14ac:dyDescent="0.25">
      <c r="B285818" s="76"/>
      <c r="C285818" s="75"/>
    </row>
    <row r="285819" spans="2:3" x14ac:dyDescent="0.25">
      <c r="B285819" s="76"/>
      <c r="C285819" s="75"/>
    </row>
    <row r="285820" spans="2:3" x14ac:dyDescent="0.25">
      <c r="B285820" s="76"/>
      <c r="C285820" s="75"/>
    </row>
    <row r="285821" spans="2:3" x14ac:dyDescent="0.25">
      <c r="B285821" s="76"/>
      <c r="C285821" s="75"/>
    </row>
    <row r="285822" spans="2:3" x14ac:dyDescent="0.25">
      <c r="B285822" s="76"/>
      <c r="C285822" s="75"/>
    </row>
    <row r="285823" spans="2:3" x14ac:dyDescent="0.25">
      <c r="B285823" s="76"/>
      <c r="C285823" s="75"/>
    </row>
    <row r="285824" spans="2:3" x14ac:dyDescent="0.25">
      <c r="B285824" s="76"/>
      <c r="C285824" s="75"/>
    </row>
    <row r="285825" spans="2:3" x14ac:dyDescent="0.25">
      <c r="B285825" s="76"/>
      <c r="C285825" s="75"/>
    </row>
    <row r="285826" spans="2:3" x14ac:dyDescent="0.25">
      <c r="B285826" s="76"/>
      <c r="C285826" s="75"/>
    </row>
    <row r="285827" spans="2:3" x14ac:dyDescent="0.25">
      <c r="B285827" s="76"/>
      <c r="C285827" s="75"/>
    </row>
    <row r="285828" spans="2:3" x14ac:dyDescent="0.25">
      <c r="B285828" s="76"/>
      <c r="C285828" s="75"/>
    </row>
    <row r="285829" spans="2:3" x14ac:dyDescent="0.25">
      <c r="B285829" s="76"/>
      <c r="C285829" s="75"/>
    </row>
    <row r="285939" spans="2:3" x14ac:dyDescent="0.25">
      <c r="B285939" s="76"/>
      <c r="C285939" s="75"/>
    </row>
    <row r="285940" spans="2:3" x14ac:dyDescent="0.25">
      <c r="B285940" s="76"/>
      <c r="C285940" s="75"/>
    </row>
    <row r="285941" spans="2:3" x14ac:dyDescent="0.25">
      <c r="B285941" s="76"/>
      <c r="C285941" s="75"/>
    </row>
    <row r="285942" spans="2:3" x14ac:dyDescent="0.25">
      <c r="B285942" s="76"/>
      <c r="C285942" s="75"/>
    </row>
    <row r="285943" spans="2:3" x14ac:dyDescent="0.25">
      <c r="B285943" s="76"/>
      <c r="C285943" s="75"/>
    </row>
    <row r="285944" spans="2:3" x14ac:dyDescent="0.25">
      <c r="B285944" s="76"/>
      <c r="C285944" s="75"/>
    </row>
    <row r="285945" spans="2:3" x14ac:dyDescent="0.25">
      <c r="B285945" s="76"/>
      <c r="C285945" s="75"/>
    </row>
    <row r="285946" spans="2:3" x14ac:dyDescent="0.25">
      <c r="B285946" s="76"/>
      <c r="C285946" s="75"/>
    </row>
    <row r="285947" spans="2:3" x14ac:dyDescent="0.25">
      <c r="B285947" s="76"/>
      <c r="C285947" s="75"/>
    </row>
    <row r="285948" spans="2:3" x14ac:dyDescent="0.25">
      <c r="B285948" s="76"/>
      <c r="C285948" s="75"/>
    </row>
    <row r="285949" spans="2:3" x14ac:dyDescent="0.25">
      <c r="B285949" s="76"/>
      <c r="C285949" s="75"/>
    </row>
    <row r="285950" spans="2:3" x14ac:dyDescent="0.25">
      <c r="B285950" s="76"/>
      <c r="C285950" s="75"/>
    </row>
    <row r="285951" spans="2:3" x14ac:dyDescent="0.25">
      <c r="B285951" s="76"/>
      <c r="C285951" s="75"/>
    </row>
    <row r="286061" spans="2:3" x14ac:dyDescent="0.25">
      <c r="B286061" s="76"/>
      <c r="C286061" s="75"/>
    </row>
    <row r="286062" spans="2:3" x14ac:dyDescent="0.25">
      <c r="B286062" s="76"/>
      <c r="C286062" s="75"/>
    </row>
    <row r="286063" spans="2:3" x14ac:dyDescent="0.25">
      <c r="B286063" s="76"/>
      <c r="C286063" s="75"/>
    </row>
    <row r="286064" spans="2:3" x14ac:dyDescent="0.25">
      <c r="B286064" s="76"/>
      <c r="C286064" s="75"/>
    </row>
    <row r="286065" spans="2:3" x14ac:dyDescent="0.25">
      <c r="B286065" s="76"/>
      <c r="C286065" s="75"/>
    </row>
    <row r="286066" spans="2:3" x14ac:dyDescent="0.25">
      <c r="B286066" s="76"/>
      <c r="C286066" s="75"/>
    </row>
    <row r="286067" spans="2:3" x14ac:dyDescent="0.25">
      <c r="B286067" s="76"/>
      <c r="C286067" s="75"/>
    </row>
    <row r="286068" spans="2:3" x14ac:dyDescent="0.25">
      <c r="B286068" s="76"/>
      <c r="C286068" s="75"/>
    </row>
    <row r="286069" spans="2:3" x14ac:dyDescent="0.25">
      <c r="B286069" s="76"/>
      <c r="C286069" s="75"/>
    </row>
    <row r="286070" spans="2:3" x14ac:dyDescent="0.25">
      <c r="B286070" s="76"/>
      <c r="C286070" s="75"/>
    </row>
    <row r="286071" spans="2:3" x14ac:dyDescent="0.25">
      <c r="B286071" s="76"/>
      <c r="C286071" s="75"/>
    </row>
    <row r="286072" spans="2:3" x14ac:dyDescent="0.25">
      <c r="B286072" s="76"/>
      <c r="C286072" s="75"/>
    </row>
    <row r="286073" spans="2:3" x14ac:dyDescent="0.25">
      <c r="B286073" s="76"/>
      <c r="C286073" s="75"/>
    </row>
    <row r="286183" spans="2:3" x14ac:dyDescent="0.25">
      <c r="B286183" s="76"/>
      <c r="C286183" s="75"/>
    </row>
    <row r="286184" spans="2:3" x14ac:dyDescent="0.25">
      <c r="B286184" s="76"/>
      <c r="C286184" s="75"/>
    </row>
    <row r="286185" spans="2:3" x14ac:dyDescent="0.25">
      <c r="B286185" s="76"/>
      <c r="C286185" s="75"/>
    </row>
    <row r="286186" spans="2:3" x14ac:dyDescent="0.25">
      <c r="B286186" s="76"/>
      <c r="C286186" s="75"/>
    </row>
    <row r="286187" spans="2:3" x14ac:dyDescent="0.25">
      <c r="B286187" s="76"/>
      <c r="C286187" s="75"/>
    </row>
    <row r="286188" spans="2:3" x14ac:dyDescent="0.25">
      <c r="B286188" s="76"/>
      <c r="C286188" s="75"/>
    </row>
    <row r="286189" spans="2:3" x14ac:dyDescent="0.25">
      <c r="B286189" s="76"/>
      <c r="C286189" s="75"/>
    </row>
    <row r="286190" spans="2:3" x14ac:dyDescent="0.25">
      <c r="B286190" s="76"/>
      <c r="C286190" s="75"/>
    </row>
    <row r="286191" spans="2:3" x14ac:dyDescent="0.25">
      <c r="B286191" s="76"/>
      <c r="C286191" s="75"/>
    </row>
    <row r="286192" spans="2:3" x14ac:dyDescent="0.25">
      <c r="B286192" s="76"/>
      <c r="C286192" s="75"/>
    </row>
    <row r="286193" spans="2:3" x14ac:dyDescent="0.25">
      <c r="B286193" s="76"/>
      <c r="C286193" s="75"/>
    </row>
    <row r="286194" spans="2:3" x14ac:dyDescent="0.25">
      <c r="B286194" s="76"/>
      <c r="C286194" s="75"/>
    </row>
    <row r="286195" spans="2:3" x14ac:dyDescent="0.25">
      <c r="B286195" s="76"/>
      <c r="C286195" s="75"/>
    </row>
    <row r="286305" spans="2:3" x14ac:dyDescent="0.25">
      <c r="B286305" s="76"/>
      <c r="C286305" s="75"/>
    </row>
    <row r="286306" spans="2:3" x14ac:dyDescent="0.25">
      <c r="B286306" s="76"/>
      <c r="C286306" s="75"/>
    </row>
    <row r="286307" spans="2:3" x14ac:dyDescent="0.25">
      <c r="B286307" s="76"/>
      <c r="C286307" s="75"/>
    </row>
    <row r="286308" spans="2:3" x14ac:dyDescent="0.25">
      <c r="B286308" s="76"/>
      <c r="C286308" s="75"/>
    </row>
    <row r="286309" spans="2:3" x14ac:dyDescent="0.25">
      <c r="B286309" s="76"/>
      <c r="C286309" s="75"/>
    </row>
    <row r="286310" spans="2:3" x14ac:dyDescent="0.25">
      <c r="B286310" s="76"/>
      <c r="C286310" s="75"/>
    </row>
    <row r="286311" spans="2:3" x14ac:dyDescent="0.25">
      <c r="B286311" s="76"/>
      <c r="C286311" s="75"/>
    </row>
    <row r="286312" spans="2:3" x14ac:dyDescent="0.25">
      <c r="B286312" s="76"/>
      <c r="C286312" s="75"/>
    </row>
    <row r="286313" spans="2:3" x14ac:dyDescent="0.25">
      <c r="B286313" s="76"/>
      <c r="C286313" s="75"/>
    </row>
    <row r="286314" spans="2:3" x14ac:dyDescent="0.25">
      <c r="B286314" s="76"/>
      <c r="C286314" s="75"/>
    </row>
    <row r="286315" spans="2:3" x14ac:dyDescent="0.25">
      <c r="B286315" s="76"/>
      <c r="C286315" s="75"/>
    </row>
    <row r="286316" spans="2:3" x14ac:dyDescent="0.25">
      <c r="B286316" s="76"/>
      <c r="C286316" s="75"/>
    </row>
    <row r="286317" spans="2:3" x14ac:dyDescent="0.25">
      <c r="B286317" s="76"/>
      <c r="C286317" s="75"/>
    </row>
    <row r="286427" spans="2:3" x14ac:dyDescent="0.25">
      <c r="B286427" s="76"/>
      <c r="C286427" s="75"/>
    </row>
    <row r="286428" spans="2:3" x14ac:dyDescent="0.25">
      <c r="B286428" s="76"/>
      <c r="C286428" s="75"/>
    </row>
    <row r="286429" spans="2:3" x14ac:dyDescent="0.25">
      <c r="B286429" s="76"/>
      <c r="C286429" s="75"/>
    </row>
    <row r="286430" spans="2:3" x14ac:dyDescent="0.25">
      <c r="B286430" s="76"/>
      <c r="C286430" s="75"/>
    </row>
    <row r="286431" spans="2:3" x14ac:dyDescent="0.25">
      <c r="B286431" s="76"/>
      <c r="C286431" s="75"/>
    </row>
    <row r="286432" spans="2:3" x14ac:dyDescent="0.25">
      <c r="B286432" s="76"/>
      <c r="C286432" s="75"/>
    </row>
    <row r="286433" spans="2:3" x14ac:dyDescent="0.25">
      <c r="B286433" s="76"/>
      <c r="C286433" s="75"/>
    </row>
    <row r="286434" spans="2:3" x14ac:dyDescent="0.25">
      <c r="B286434" s="76"/>
      <c r="C286434" s="75"/>
    </row>
    <row r="286435" spans="2:3" x14ac:dyDescent="0.25">
      <c r="B286435" s="76"/>
      <c r="C286435" s="75"/>
    </row>
    <row r="286436" spans="2:3" x14ac:dyDescent="0.25">
      <c r="B286436" s="76"/>
      <c r="C286436" s="75"/>
    </row>
    <row r="286437" spans="2:3" x14ac:dyDescent="0.25">
      <c r="B286437" s="76"/>
      <c r="C286437" s="75"/>
    </row>
    <row r="286438" spans="2:3" x14ac:dyDescent="0.25">
      <c r="B286438" s="76"/>
      <c r="C286438" s="75"/>
    </row>
    <row r="286439" spans="2:3" x14ac:dyDescent="0.25">
      <c r="B286439" s="76"/>
      <c r="C286439" s="75"/>
    </row>
    <row r="286549" spans="2:3" x14ac:dyDescent="0.25">
      <c r="B286549" s="76"/>
      <c r="C286549" s="75"/>
    </row>
    <row r="286550" spans="2:3" x14ac:dyDescent="0.25">
      <c r="B286550" s="76"/>
      <c r="C286550" s="75"/>
    </row>
    <row r="286551" spans="2:3" x14ac:dyDescent="0.25">
      <c r="B286551" s="76"/>
      <c r="C286551" s="75"/>
    </row>
    <row r="286552" spans="2:3" x14ac:dyDescent="0.25">
      <c r="B286552" s="76"/>
      <c r="C286552" s="75"/>
    </row>
    <row r="286553" spans="2:3" x14ac:dyDescent="0.25">
      <c r="B286553" s="76"/>
      <c r="C286553" s="75"/>
    </row>
    <row r="286554" spans="2:3" x14ac:dyDescent="0.25">
      <c r="B286554" s="76"/>
      <c r="C286554" s="75"/>
    </row>
    <row r="286555" spans="2:3" x14ac:dyDescent="0.25">
      <c r="B286555" s="76"/>
      <c r="C286555" s="75"/>
    </row>
    <row r="286556" spans="2:3" x14ac:dyDescent="0.25">
      <c r="B286556" s="76"/>
      <c r="C286556" s="75"/>
    </row>
    <row r="286557" spans="2:3" x14ac:dyDescent="0.25">
      <c r="B286557" s="76"/>
      <c r="C286557" s="75"/>
    </row>
    <row r="286558" spans="2:3" x14ac:dyDescent="0.25">
      <c r="B286558" s="76"/>
      <c r="C286558" s="75"/>
    </row>
    <row r="286559" spans="2:3" x14ac:dyDescent="0.25">
      <c r="B286559" s="76"/>
      <c r="C286559" s="75"/>
    </row>
    <row r="286560" spans="2:3" x14ac:dyDescent="0.25">
      <c r="B286560" s="76"/>
      <c r="C286560" s="75"/>
    </row>
    <row r="286561" spans="2:3" x14ac:dyDescent="0.25">
      <c r="B286561" s="76"/>
      <c r="C286561" s="75"/>
    </row>
    <row r="286671" spans="2:3" x14ac:dyDescent="0.25">
      <c r="B286671" s="76"/>
      <c r="C286671" s="75"/>
    </row>
    <row r="286672" spans="2:3" x14ac:dyDescent="0.25">
      <c r="B286672" s="76"/>
      <c r="C286672" s="75"/>
    </row>
    <row r="286673" spans="2:3" x14ac:dyDescent="0.25">
      <c r="B286673" s="76"/>
      <c r="C286673" s="75"/>
    </row>
    <row r="286674" spans="2:3" x14ac:dyDescent="0.25">
      <c r="B286674" s="76"/>
      <c r="C286674" s="75"/>
    </row>
    <row r="286675" spans="2:3" x14ac:dyDescent="0.25">
      <c r="B286675" s="76"/>
      <c r="C286675" s="75"/>
    </row>
    <row r="286676" spans="2:3" x14ac:dyDescent="0.25">
      <c r="B286676" s="76"/>
      <c r="C286676" s="75"/>
    </row>
    <row r="286677" spans="2:3" x14ac:dyDescent="0.25">
      <c r="B286677" s="76"/>
      <c r="C286677" s="75"/>
    </row>
    <row r="286678" spans="2:3" x14ac:dyDescent="0.25">
      <c r="B286678" s="76"/>
      <c r="C286678" s="75"/>
    </row>
    <row r="286679" spans="2:3" x14ac:dyDescent="0.25">
      <c r="B286679" s="76"/>
      <c r="C286679" s="75"/>
    </row>
    <row r="286680" spans="2:3" x14ac:dyDescent="0.25">
      <c r="B286680" s="76"/>
      <c r="C286680" s="75"/>
    </row>
    <row r="286681" spans="2:3" x14ac:dyDescent="0.25">
      <c r="B286681" s="76"/>
      <c r="C286681" s="75"/>
    </row>
    <row r="286682" spans="2:3" x14ac:dyDescent="0.25">
      <c r="B286682" s="76"/>
      <c r="C286682" s="75"/>
    </row>
    <row r="286683" spans="2:3" x14ac:dyDescent="0.25">
      <c r="B286683" s="76"/>
      <c r="C286683" s="75"/>
    </row>
    <row r="286793" spans="2:3" x14ac:dyDescent="0.25">
      <c r="B286793" s="76"/>
      <c r="C286793" s="75"/>
    </row>
    <row r="286794" spans="2:3" x14ac:dyDescent="0.25">
      <c r="B286794" s="76"/>
      <c r="C286794" s="75"/>
    </row>
    <row r="286795" spans="2:3" x14ac:dyDescent="0.25">
      <c r="B286795" s="76"/>
      <c r="C286795" s="75"/>
    </row>
    <row r="286796" spans="2:3" x14ac:dyDescent="0.25">
      <c r="B286796" s="76"/>
      <c r="C286796" s="75"/>
    </row>
    <row r="286797" spans="2:3" x14ac:dyDescent="0.25">
      <c r="B286797" s="76"/>
      <c r="C286797" s="75"/>
    </row>
    <row r="286798" spans="2:3" x14ac:dyDescent="0.25">
      <c r="B286798" s="76"/>
      <c r="C286798" s="75"/>
    </row>
    <row r="286799" spans="2:3" x14ac:dyDescent="0.25">
      <c r="B286799" s="76"/>
      <c r="C286799" s="75"/>
    </row>
    <row r="286800" spans="2:3" x14ac:dyDescent="0.25">
      <c r="B286800" s="76"/>
      <c r="C286800" s="75"/>
    </row>
    <row r="286801" spans="2:3" x14ac:dyDescent="0.25">
      <c r="B286801" s="76"/>
      <c r="C286801" s="75"/>
    </row>
    <row r="286802" spans="2:3" x14ac:dyDescent="0.25">
      <c r="B286802" s="76"/>
      <c r="C286802" s="75"/>
    </row>
    <row r="286803" spans="2:3" x14ac:dyDescent="0.25">
      <c r="B286803" s="76"/>
      <c r="C286803" s="75"/>
    </row>
    <row r="286804" spans="2:3" x14ac:dyDescent="0.25">
      <c r="B286804" s="76"/>
      <c r="C286804" s="75"/>
    </row>
    <row r="286805" spans="2:3" x14ac:dyDescent="0.25">
      <c r="B286805" s="76"/>
      <c r="C286805" s="75"/>
    </row>
    <row r="286915" spans="2:3" x14ac:dyDescent="0.25">
      <c r="B286915" s="76"/>
      <c r="C286915" s="75"/>
    </row>
    <row r="286916" spans="2:3" x14ac:dyDescent="0.25">
      <c r="B286916" s="76"/>
      <c r="C286916" s="75"/>
    </row>
    <row r="286917" spans="2:3" x14ac:dyDescent="0.25">
      <c r="B286917" s="76"/>
      <c r="C286917" s="75"/>
    </row>
    <row r="286918" spans="2:3" x14ac:dyDescent="0.25">
      <c r="B286918" s="76"/>
      <c r="C286918" s="75"/>
    </row>
    <row r="286919" spans="2:3" x14ac:dyDescent="0.25">
      <c r="B286919" s="76"/>
      <c r="C286919" s="75"/>
    </row>
    <row r="286920" spans="2:3" x14ac:dyDescent="0.25">
      <c r="B286920" s="76"/>
      <c r="C286920" s="75"/>
    </row>
    <row r="286921" spans="2:3" x14ac:dyDescent="0.25">
      <c r="B286921" s="76"/>
      <c r="C286921" s="75"/>
    </row>
    <row r="286922" spans="2:3" x14ac:dyDescent="0.25">
      <c r="B286922" s="76"/>
      <c r="C286922" s="75"/>
    </row>
    <row r="286923" spans="2:3" x14ac:dyDescent="0.25">
      <c r="B286923" s="76"/>
      <c r="C286923" s="75"/>
    </row>
    <row r="286924" spans="2:3" x14ac:dyDescent="0.25">
      <c r="B286924" s="76"/>
      <c r="C286924" s="75"/>
    </row>
    <row r="286925" spans="2:3" x14ac:dyDescent="0.25">
      <c r="B286925" s="76"/>
      <c r="C286925" s="75"/>
    </row>
    <row r="286926" spans="2:3" x14ac:dyDescent="0.25">
      <c r="B286926" s="76"/>
      <c r="C286926" s="75"/>
    </row>
    <row r="286927" spans="2:3" x14ac:dyDescent="0.25">
      <c r="B286927" s="76"/>
      <c r="C286927" s="75"/>
    </row>
    <row r="287037" spans="2:3" x14ac:dyDescent="0.25">
      <c r="B287037" s="76"/>
      <c r="C287037" s="75"/>
    </row>
    <row r="287038" spans="2:3" x14ac:dyDescent="0.25">
      <c r="B287038" s="76"/>
      <c r="C287038" s="75"/>
    </row>
    <row r="287039" spans="2:3" x14ac:dyDescent="0.25">
      <c r="B287039" s="76"/>
      <c r="C287039" s="75"/>
    </row>
    <row r="287040" spans="2:3" x14ac:dyDescent="0.25">
      <c r="B287040" s="76"/>
      <c r="C287040" s="75"/>
    </row>
    <row r="287041" spans="2:3" x14ac:dyDescent="0.25">
      <c r="B287041" s="76"/>
      <c r="C287041" s="75"/>
    </row>
    <row r="287042" spans="2:3" x14ac:dyDescent="0.25">
      <c r="B287042" s="76"/>
      <c r="C287042" s="75"/>
    </row>
    <row r="287043" spans="2:3" x14ac:dyDescent="0.25">
      <c r="B287043" s="76"/>
      <c r="C287043" s="75"/>
    </row>
    <row r="287044" spans="2:3" x14ac:dyDescent="0.25">
      <c r="B287044" s="76"/>
      <c r="C287044" s="75"/>
    </row>
    <row r="287045" spans="2:3" x14ac:dyDescent="0.25">
      <c r="B287045" s="76"/>
      <c r="C287045" s="75"/>
    </row>
    <row r="287046" spans="2:3" x14ac:dyDescent="0.25">
      <c r="B287046" s="76"/>
      <c r="C287046" s="75"/>
    </row>
    <row r="287047" spans="2:3" x14ac:dyDescent="0.25">
      <c r="B287047" s="76"/>
      <c r="C287047" s="75"/>
    </row>
    <row r="287048" spans="2:3" x14ac:dyDescent="0.25">
      <c r="B287048" s="76"/>
      <c r="C287048" s="75"/>
    </row>
    <row r="287049" spans="2:3" x14ac:dyDescent="0.25">
      <c r="B287049" s="76"/>
      <c r="C287049" s="75"/>
    </row>
    <row r="287159" spans="2:3" x14ac:dyDescent="0.25">
      <c r="B287159" s="76"/>
      <c r="C287159" s="75"/>
    </row>
    <row r="287160" spans="2:3" x14ac:dyDescent="0.25">
      <c r="B287160" s="76"/>
      <c r="C287160" s="75"/>
    </row>
    <row r="287161" spans="2:3" x14ac:dyDescent="0.25">
      <c r="B287161" s="76"/>
      <c r="C287161" s="75"/>
    </row>
    <row r="287162" spans="2:3" x14ac:dyDescent="0.25">
      <c r="B287162" s="76"/>
      <c r="C287162" s="75"/>
    </row>
    <row r="287163" spans="2:3" x14ac:dyDescent="0.25">
      <c r="B287163" s="76"/>
      <c r="C287163" s="75"/>
    </row>
    <row r="287164" spans="2:3" x14ac:dyDescent="0.25">
      <c r="B287164" s="76"/>
      <c r="C287164" s="75"/>
    </row>
    <row r="287165" spans="2:3" x14ac:dyDescent="0.25">
      <c r="B287165" s="76"/>
      <c r="C287165" s="75"/>
    </row>
    <row r="287166" spans="2:3" x14ac:dyDescent="0.25">
      <c r="B287166" s="76"/>
      <c r="C287166" s="75"/>
    </row>
    <row r="287167" spans="2:3" x14ac:dyDescent="0.25">
      <c r="B287167" s="76"/>
      <c r="C287167" s="75"/>
    </row>
    <row r="287168" spans="2:3" x14ac:dyDescent="0.25">
      <c r="B287168" s="76"/>
      <c r="C287168" s="75"/>
    </row>
    <row r="287169" spans="2:3" x14ac:dyDescent="0.25">
      <c r="B287169" s="76"/>
      <c r="C287169" s="75"/>
    </row>
    <row r="287170" spans="2:3" x14ac:dyDescent="0.25">
      <c r="B287170" s="76"/>
      <c r="C287170" s="75"/>
    </row>
    <row r="287171" spans="2:3" x14ac:dyDescent="0.25">
      <c r="B287171" s="76"/>
      <c r="C287171" s="75"/>
    </row>
    <row r="287281" spans="2:3" x14ac:dyDescent="0.25">
      <c r="B287281" s="76"/>
      <c r="C287281" s="75"/>
    </row>
    <row r="287282" spans="2:3" x14ac:dyDescent="0.25">
      <c r="B287282" s="76"/>
      <c r="C287282" s="75"/>
    </row>
    <row r="287283" spans="2:3" x14ac:dyDescent="0.25">
      <c r="B287283" s="76"/>
      <c r="C287283" s="75"/>
    </row>
    <row r="287284" spans="2:3" x14ac:dyDescent="0.25">
      <c r="B287284" s="76"/>
      <c r="C287284" s="75"/>
    </row>
    <row r="287285" spans="2:3" x14ac:dyDescent="0.25">
      <c r="B287285" s="76"/>
      <c r="C287285" s="75"/>
    </row>
    <row r="287286" spans="2:3" x14ac:dyDescent="0.25">
      <c r="B287286" s="76"/>
      <c r="C287286" s="75"/>
    </row>
    <row r="287287" spans="2:3" x14ac:dyDescent="0.25">
      <c r="B287287" s="76"/>
      <c r="C287287" s="75"/>
    </row>
    <row r="287288" spans="2:3" x14ac:dyDescent="0.25">
      <c r="B287288" s="76"/>
      <c r="C287288" s="75"/>
    </row>
    <row r="287289" spans="2:3" x14ac:dyDescent="0.25">
      <c r="B287289" s="76"/>
      <c r="C287289" s="75"/>
    </row>
    <row r="287290" spans="2:3" x14ac:dyDescent="0.25">
      <c r="B287290" s="76"/>
      <c r="C287290" s="75"/>
    </row>
    <row r="287291" spans="2:3" x14ac:dyDescent="0.25">
      <c r="B287291" s="76"/>
      <c r="C287291" s="75"/>
    </row>
    <row r="287292" spans="2:3" x14ac:dyDescent="0.25">
      <c r="B287292" s="76"/>
      <c r="C287292" s="75"/>
    </row>
    <row r="287293" spans="2:3" x14ac:dyDescent="0.25">
      <c r="B287293" s="76"/>
      <c r="C287293" s="75"/>
    </row>
    <row r="287403" spans="2:3" x14ac:dyDescent="0.25">
      <c r="B287403" s="76"/>
      <c r="C287403" s="75"/>
    </row>
    <row r="287404" spans="2:3" x14ac:dyDescent="0.25">
      <c r="B287404" s="76"/>
      <c r="C287404" s="75"/>
    </row>
    <row r="287405" spans="2:3" x14ac:dyDescent="0.25">
      <c r="B287405" s="76"/>
      <c r="C287405" s="75"/>
    </row>
    <row r="287406" spans="2:3" x14ac:dyDescent="0.25">
      <c r="B287406" s="76"/>
      <c r="C287406" s="75"/>
    </row>
    <row r="287407" spans="2:3" x14ac:dyDescent="0.25">
      <c r="B287407" s="76"/>
      <c r="C287407" s="75"/>
    </row>
    <row r="287408" spans="2:3" x14ac:dyDescent="0.25">
      <c r="B287408" s="76"/>
      <c r="C287408" s="75"/>
    </row>
    <row r="287409" spans="2:3" x14ac:dyDescent="0.25">
      <c r="B287409" s="76"/>
      <c r="C287409" s="75"/>
    </row>
    <row r="287410" spans="2:3" x14ac:dyDescent="0.25">
      <c r="B287410" s="76"/>
      <c r="C287410" s="75"/>
    </row>
    <row r="287411" spans="2:3" x14ac:dyDescent="0.25">
      <c r="B287411" s="76"/>
      <c r="C287411" s="75"/>
    </row>
    <row r="287412" spans="2:3" x14ac:dyDescent="0.25">
      <c r="B287412" s="76"/>
      <c r="C287412" s="75"/>
    </row>
    <row r="287413" spans="2:3" x14ac:dyDescent="0.25">
      <c r="B287413" s="76"/>
      <c r="C287413" s="75"/>
    </row>
    <row r="287414" spans="2:3" x14ac:dyDescent="0.25">
      <c r="B287414" s="76"/>
      <c r="C287414" s="75"/>
    </row>
    <row r="287415" spans="2:3" x14ac:dyDescent="0.25">
      <c r="B287415" s="76"/>
      <c r="C287415" s="75"/>
    </row>
    <row r="287525" spans="2:3" x14ac:dyDescent="0.25">
      <c r="B287525" s="76"/>
      <c r="C287525" s="75"/>
    </row>
    <row r="287526" spans="2:3" x14ac:dyDescent="0.25">
      <c r="B287526" s="76"/>
      <c r="C287526" s="75"/>
    </row>
    <row r="287527" spans="2:3" x14ac:dyDescent="0.25">
      <c r="B287527" s="76"/>
      <c r="C287527" s="75"/>
    </row>
    <row r="287528" spans="2:3" x14ac:dyDescent="0.25">
      <c r="B287528" s="76"/>
      <c r="C287528" s="75"/>
    </row>
    <row r="287529" spans="2:3" x14ac:dyDescent="0.25">
      <c r="B287529" s="76"/>
      <c r="C287529" s="75"/>
    </row>
    <row r="287530" spans="2:3" x14ac:dyDescent="0.25">
      <c r="B287530" s="76"/>
      <c r="C287530" s="75"/>
    </row>
    <row r="287531" spans="2:3" x14ac:dyDescent="0.25">
      <c r="B287531" s="76"/>
      <c r="C287531" s="75"/>
    </row>
    <row r="287532" spans="2:3" x14ac:dyDescent="0.25">
      <c r="B287532" s="76"/>
      <c r="C287532" s="75"/>
    </row>
    <row r="287533" spans="2:3" x14ac:dyDescent="0.25">
      <c r="B287533" s="76"/>
      <c r="C287533" s="75"/>
    </row>
    <row r="287534" spans="2:3" x14ac:dyDescent="0.25">
      <c r="B287534" s="76"/>
      <c r="C287534" s="75"/>
    </row>
    <row r="287535" spans="2:3" x14ac:dyDescent="0.25">
      <c r="B287535" s="76"/>
      <c r="C287535" s="75"/>
    </row>
    <row r="287536" spans="2:3" x14ac:dyDescent="0.25">
      <c r="B287536" s="76"/>
      <c r="C287536" s="75"/>
    </row>
    <row r="287537" spans="2:3" x14ac:dyDescent="0.25">
      <c r="B287537" s="76"/>
      <c r="C287537" s="75"/>
    </row>
    <row r="287647" spans="2:3" x14ac:dyDescent="0.25">
      <c r="B287647" s="76"/>
      <c r="C287647" s="75"/>
    </row>
    <row r="287648" spans="2:3" x14ac:dyDescent="0.25">
      <c r="B287648" s="76"/>
      <c r="C287648" s="75"/>
    </row>
    <row r="287649" spans="2:3" x14ac:dyDescent="0.25">
      <c r="B287649" s="76"/>
      <c r="C287649" s="75"/>
    </row>
    <row r="287650" spans="2:3" x14ac:dyDescent="0.25">
      <c r="B287650" s="76"/>
      <c r="C287650" s="75"/>
    </row>
    <row r="287651" spans="2:3" x14ac:dyDescent="0.25">
      <c r="B287651" s="76"/>
      <c r="C287651" s="75"/>
    </row>
    <row r="287652" spans="2:3" x14ac:dyDescent="0.25">
      <c r="B287652" s="76"/>
      <c r="C287652" s="75"/>
    </row>
    <row r="287653" spans="2:3" x14ac:dyDescent="0.25">
      <c r="B287653" s="76"/>
      <c r="C287653" s="75"/>
    </row>
    <row r="287654" spans="2:3" x14ac:dyDescent="0.25">
      <c r="B287654" s="76"/>
      <c r="C287654" s="75"/>
    </row>
    <row r="287655" spans="2:3" x14ac:dyDescent="0.25">
      <c r="B287655" s="76"/>
      <c r="C287655" s="75"/>
    </row>
    <row r="287656" spans="2:3" x14ac:dyDescent="0.25">
      <c r="B287656" s="76"/>
      <c r="C287656" s="75"/>
    </row>
    <row r="287657" spans="2:3" x14ac:dyDescent="0.25">
      <c r="B287657" s="76"/>
      <c r="C287657" s="75"/>
    </row>
    <row r="287658" spans="2:3" x14ac:dyDescent="0.25">
      <c r="B287658" s="76"/>
      <c r="C287658" s="75"/>
    </row>
    <row r="287659" spans="2:3" x14ac:dyDescent="0.25">
      <c r="B287659" s="76"/>
      <c r="C287659" s="75"/>
    </row>
    <row r="287769" spans="2:3" x14ac:dyDescent="0.25">
      <c r="B287769" s="76"/>
      <c r="C287769" s="75"/>
    </row>
    <row r="287770" spans="2:3" x14ac:dyDescent="0.25">
      <c r="B287770" s="76"/>
      <c r="C287770" s="75"/>
    </row>
    <row r="287771" spans="2:3" x14ac:dyDescent="0.25">
      <c r="B287771" s="76"/>
      <c r="C287771" s="75"/>
    </row>
    <row r="287772" spans="2:3" x14ac:dyDescent="0.25">
      <c r="B287772" s="76"/>
      <c r="C287772" s="75"/>
    </row>
    <row r="287773" spans="2:3" x14ac:dyDescent="0.25">
      <c r="B287773" s="76"/>
      <c r="C287773" s="75"/>
    </row>
    <row r="287774" spans="2:3" x14ac:dyDescent="0.25">
      <c r="B287774" s="76"/>
      <c r="C287774" s="75"/>
    </row>
    <row r="287775" spans="2:3" x14ac:dyDescent="0.25">
      <c r="B287775" s="76"/>
      <c r="C287775" s="75"/>
    </row>
    <row r="287776" spans="2:3" x14ac:dyDescent="0.25">
      <c r="B287776" s="76"/>
      <c r="C287776" s="75"/>
    </row>
    <row r="287777" spans="2:3" x14ac:dyDescent="0.25">
      <c r="B287777" s="76"/>
      <c r="C287777" s="75"/>
    </row>
    <row r="287778" spans="2:3" x14ac:dyDescent="0.25">
      <c r="B287778" s="76"/>
      <c r="C287778" s="75"/>
    </row>
    <row r="287779" spans="2:3" x14ac:dyDescent="0.25">
      <c r="B287779" s="76"/>
      <c r="C287779" s="75"/>
    </row>
    <row r="287780" spans="2:3" x14ac:dyDescent="0.25">
      <c r="B287780" s="76"/>
      <c r="C287780" s="75"/>
    </row>
    <row r="287781" spans="2:3" x14ac:dyDescent="0.25">
      <c r="B287781" s="76"/>
      <c r="C287781" s="75"/>
    </row>
    <row r="287891" spans="2:3" x14ac:dyDescent="0.25">
      <c r="B287891" s="76"/>
      <c r="C287891" s="75"/>
    </row>
    <row r="287892" spans="2:3" x14ac:dyDescent="0.25">
      <c r="B287892" s="76"/>
      <c r="C287892" s="75"/>
    </row>
    <row r="287893" spans="2:3" x14ac:dyDescent="0.25">
      <c r="B287893" s="76"/>
      <c r="C287893" s="75"/>
    </row>
    <row r="287894" spans="2:3" x14ac:dyDescent="0.25">
      <c r="B287894" s="76"/>
      <c r="C287894" s="75"/>
    </row>
    <row r="287895" spans="2:3" x14ac:dyDescent="0.25">
      <c r="B287895" s="76"/>
      <c r="C287895" s="75"/>
    </row>
    <row r="287896" spans="2:3" x14ac:dyDescent="0.25">
      <c r="B287896" s="76"/>
      <c r="C287896" s="75"/>
    </row>
    <row r="287897" spans="2:3" x14ac:dyDescent="0.25">
      <c r="B287897" s="76"/>
      <c r="C287897" s="75"/>
    </row>
    <row r="287898" spans="2:3" x14ac:dyDescent="0.25">
      <c r="B287898" s="76"/>
      <c r="C287898" s="75"/>
    </row>
    <row r="287899" spans="2:3" x14ac:dyDescent="0.25">
      <c r="B287899" s="76"/>
      <c r="C287899" s="75"/>
    </row>
    <row r="287900" spans="2:3" x14ac:dyDescent="0.25">
      <c r="B287900" s="76"/>
      <c r="C287900" s="75"/>
    </row>
    <row r="287901" spans="2:3" x14ac:dyDescent="0.25">
      <c r="B287901" s="76"/>
      <c r="C287901" s="75"/>
    </row>
    <row r="287902" spans="2:3" x14ac:dyDescent="0.25">
      <c r="B287902" s="76"/>
      <c r="C287902" s="75"/>
    </row>
    <row r="287903" spans="2:3" x14ac:dyDescent="0.25">
      <c r="B287903" s="76"/>
      <c r="C287903" s="75"/>
    </row>
    <row r="288013" spans="2:3" x14ac:dyDescent="0.25">
      <c r="B288013" s="76"/>
      <c r="C288013" s="75"/>
    </row>
    <row r="288014" spans="2:3" x14ac:dyDescent="0.25">
      <c r="B288014" s="76"/>
      <c r="C288014" s="75"/>
    </row>
    <row r="288015" spans="2:3" x14ac:dyDescent="0.25">
      <c r="B288015" s="76"/>
      <c r="C288015" s="75"/>
    </row>
    <row r="288016" spans="2:3" x14ac:dyDescent="0.25">
      <c r="B288016" s="76"/>
      <c r="C288016" s="75"/>
    </row>
    <row r="288017" spans="2:3" x14ac:dyDescent="0.25">
      <c r="B288017" s="76"/>
      <c r="C288017" s="75"/>
    </row>
    <row r="288018" spans="2:3" x14ac:dyDescent="0.25">
      <c r="B288018" s="76"/>
      <c r="C288018" s="75"/>
    </row>
    <row r="288019" spans="2:3" x14ac:dyDescent="0.25">
      <c r="B288019" s="76"/>
      <c r="C288019" s="75"/>
    </row>
    <row r="288020" spans="2:3" x14ac:dyDescent="0.25">
      <c r="B288020" s="76"/>
      <c r="C288020" s="75"/>
    </row>
    <row r="288021" spans="2:3" x14ac:dyDescent="0.25">
      <c r="B288021" s="76"/>
      <c r="C288021" s="75"/>
    </row>
    <row r="288022" spans="2:3" x14ac:dyDescent="0.25">
      <c r="B288022" s="76"/>
      <c r="C288022" s="75"/>
    </row>
    <row r="288023" spans="2:3" x14ac:dyDescent="0.25">
      <c r="B288023" s="76"/>
      <c r="C288023" s="75"/>
    </row>
    <row r="288024" spans="2:3" x14ac:dyDescent="0.25">
      <c r="B288024" s="76"/>
      <c r="C288024" s="75"/>
    </row>
    <row r="288025" spans="2:3" x14ac:dyDescent="0.25">
      <c r="B288025" s="76"/>
      <c r="C288025" s="75"/>
    </row>
    <row r="288135" spans="2:3" x14ac:dyDescent="0.25">
      <c r="B288135" s="76"/>
      <c r="C288135" s="75"/>
    </row>
    <row r="288136" spans="2:3" x14ac:dyDescent="0.25">
      <c r="B288136" s="76"/>
      <c r="C288136" s="75"/>
    </row>
    <row r="288137" spans="2:3" x14ac:dyDescent="0.25">
      <c r="B288137" s="76"/>
      <c r="C288137" s="75"/>
    </row>
    <row r="288138" spans="2:3" x14ac:dyDescent="0.25">
      <c r="B288138" s="76"/>
      <c r="C288138" s="75"/>
    </row>
    <row r="288139" spans="2:3" x14ac:dyDescent="0.25">
      <c r="B288139" s="76"/>
      <c r="C288139" s="75"/>
    </row>
    <row r="288140" spans="2:3" x14ac:dyDescent="0.25">
      <c r="B288140" s="76"/>
      <c r="C288140" s="75"/>
    </row>
    <row r="288141" spans="2:3" x14ac:dyDescent="0.25">
      <c r="B288141" s="76"/>
      <c r="C288141" s="75"/>
    </row>
    <row r="288142" spans="2:3" x14ac:dyDescent="0.25">
      <c r="B288142" s="76"/>
      <c r="C288142" s="75"/>
    </row>
    <row r="288143" spans="2:3" x14ac:dyDescent="0.25">
      <c r="B288143" s="76"/>
      <c r="C288143" s="75"/>
    </row>
    <row r="288144" spans="2:3" x14ac:dyDescent="0.25">
      <c r="B288144" s="76"/>
      <c r="C288144" s="75"/>
    </row>
    <row r="288145" spans="2:3" x14ac:dyDescent="0.25">
      <c r="B288145" s="76"/>
      <c r="C288145" s="75"/>
    </row>
    <row r="288146" spans="2:3" x14ac:dyDescent="0.25">
      <c r="B288146" s="76"/>
      <c r="C288146" s="75"/>
    </row>
    <row r="288147" spans="2:3" x14ac:dyDescent="0.25">
      <c r="B288147" s="76"/>
      <c r="C288147" s="75"/>
    </row>
    <row r="288257" spans="2:3" x14ac:dyDescent="0.25">
      <c r="B288257" s="76"/>
      <c r="C288257" s="75"/>
    </row>
    <row r="288258" spans="2:3" x14ac:dyDescent="0.25">
      <c r="B288258" s="76"/>
      <c r="C288258" s="75"/>
    </row>
    <row r="288259" spans="2:3" x14ac:dyDescent="0.25">
      <c r="B288259" s="76"/>
      <c r="C288259" s="75"/>
    </row>
    <row r="288260" spans="2:3" x14ac:dyDescent="0.25">
      <c r="B288260" s="76"/>
      <c r="C288260" s="75"/>
    </row>
    <row r="288261" spans="2:3" x14ac:dyDescent="0.25">
      <c r="B288261" s="76"/>
      <c r="C288261" s="75"/>
    </row>
    <row r="288262" spans="2:3" x14ac:dyDescent="0.25">
      <c r="B288262" s="76"/>
      <c r="C288262" s="75"/>
    </row>
    <row r="288263" spans="2:3" x14ac:dyDescent="0.25">
      <c r="B288263" s="76"/>
      <c r="C288263" s="75"/>
    </row>
    <row r="288264" spans="2:3" x14ac:dyDescent="0.25">
      <c r="B288264" s="76"/>
      <c r="C288264" s="75"/>
    </row>
    <row r="288265" spans="2:3" x14ac:dyDescent="0.25">
      <c r="B288265" s="76"/>
      <c r="C288265" s="75"/>
    </row>
    <row r="288266" spans="2:3" x14ac:dyDescent="0.25">
      <c r="B288266" s="76"/>
      <c r="C288266" s="75"/>
    </row>
    <row r="288267" spans="2:3" x14ac:dyDescent="0.25">
      <c r="B288267" s="76"/>
      <c r="C288267" s="75"/>
    </row>
    <row r="288268" spans="2:3" x14ac:dyDescent="0.25">
      <c r="B288268" s="76"/>
      <c r="C288268" s="75"/>
    </row>
    <row r="288269" spans="2:3" x14ac:dyDescent="0.25">
      <c r="B288269" s="76"/>
      <c r="C288269" s="75"/>
    </row>
    <row r="288379" spans="2:3" x14ac:dyDescent="0.25">
      <c r="B288379" s="76"/>
      <c r="C288379" s="75"/>
    </row>
    <row r="288380" spans="2:3" x14ac:dyDescent="0.25">
      <c r="B288380" s="76"/>
      <c r="C288380" s="75"/>
    </row>
    <row r="288381" spans="2:3" x14ac:dyDescent="0.25">
      <c r="B288381" s="76"/>
      <c r="C288381" s="75"/>
    </row>
    <row r="288382" spans="2:3" x14ac:dyDescent="0.25">
      <c r="B288382" s="76"/>
      <c r="C288382" s="75"/>
    </row>
    <row r="288383" spans="2:3" x14ac:dyDescent="0.25">
      <c r="B288383" s="76"/>
      <c r="C288383" s="75"/>
    </row>
    <row r="288384" spans="2:3" x14ac:dyDescent="0.25">
      <c r="B288384" s="76"/>
      <c r="C288384" s="75"/>
    </row>
    <row r="288385" spans="2:3" x14ac:dyDescent="0.25">
      <c r="B288385" s="76"/>
      <c r="C288385" s="75"/>
    </row>
    <row r="288386" spans="2:3" x14ac:dyDescent="0.25">
      <c r="B288386" s="76"/>
      <c r="C288386" s="75"/>
    </row>
    <row r="288387" spans="2:3" x14ac:dyDescent="0.25">
      <c r="B288387" s="76"/>
      <c r="C288387" s="75"/>
    </row>
    <row r="288388" spans="2:3" x14ac:dyDescent="0.25">
      <c r="B288388" s="76"/>
      <c r="C288388" s="75"/>
    </row>
    <row r="288389" spans="2:3" x14ac:dyDescent="0.25">
      <c r="B288389" s="76"/>
      <c r="C288389" s="75"/>
    </row>
    <row r="288390" spans="2:3" x14ac:dyDescent="0.25">
      <c r="B288390" s="76"/>
      <c r="C288390" s="75"/>
    </row>
    <row r="288391" spans="2:3" x14ac:dyDescent="0.25">
      <c r="B288391" s="76"/>
      <c r="C288391" s="75"/>
    </row>
    <row r="288501" spans="2:3" x14ac:dyDescent="0.25">
      <c r="B288501" s="76"/>
      <c r="C288501" s="75"/>
    </row>
    <row r="288502" spans="2:3" x14ac:dyDescent="0.25">
      <c r="B288502" s="76"/>
      <c r="C288502" s="75"/>
    </row>
    <row r="288503" spans="2:3" x14ac:dyDescent="0.25">
      <c r="B288503" s="76"/>
      <c r="C288503" s="75"/>
    </row>
    <row r="288504" spans="2:3" x14ac:dyDescent="0.25">
      <c r="B288504" s="76"/>
      <c r="C288504" s="75"/>
    </row>
    <row r="288505" spans="2:3" x14ac:dyDescent="0.25">
      <c r="B288505" s="76"/>
      <c r="C288505" s="75"/>
    </row>
    <row r="288506" spans="2:3" x14ac:dyDescent="0.25">
      <c r="B288506" s="76"/>
      <c r="C288506" s="75"/>
    </row>
    <row r="288507" spans="2:3" x14ac:dyDescent="0.25">
      <c r="B288507" s="76"/>
      <c r="C288507" s="75"/>
    </row>
    <row r="288508" spans="2:3" x14ac:dyDescent="0.25">
      <c r="B288508" s="76"/>
      <c r="C288508" s="75"/>
    </row>
    <row r="288509" spans="2:3" x14ac:dyDescent="0.25">
      <c r="B288509" s="76"/>
      <c r="C288509" s="75"/>
    </row>
    <row r="288510" spans="2:3" x14ac:dyDescent="0.25">
      <c r="B288510" s="76"/>
      <c r="C288510" s="75"/>
    </row>
    <row r="288511" spans="2:3" x14ac:dyDescent="0.25">
      <c r="B288511" s="76"/>
      <c r="C288511" s="75"/>
    </row>
    <row r="288512" spans="2:3" x14ac:dyDescent="0.25">
      <c r="B288512" s="76"/>
      <c r="C288512" s="75"/>
    </row>
    <row r="288513" spans="2:3" x14ac:dyDescent="0.25">
      <c r="B288513" s="76"/>
      <c r="C288513" s="75"/>
    </row>
    <row r="288623" spans="2:3" x14ac:dyDescent="0.25">
      <c r="B288623" s="76"/>
      <c r="C288623" s="75"/>
    </row>
    <row r="288624" spans="2:3" x14ac:dyDescent="0.25">
      <c r="B288624" s="76"/>
      <c r="C288624" s="75"/>
    </row>
    <row r="288625" spans="2:3" x14ac:dyDescent="0.25">
      <c r="B288625" s="76"/>
      <c r="C288625" s="75"/>
    </row>
    <row r="288626" spans="2:3" x14ac:dyDescent="0.25">
      <c r="B288626" s="76"/>
      <c r="C288626" s="75"/>
    </row>
    <row r="288627" spans="2:3" x14ac:dyDescent="0.25">
      <c r="B288627" s="76"/>
      <c r="C288627" s="75"/>
    </row>
    <row r="288628" spans="2:3" x14ac:dyDescent="0.25">
      <c r="B288628" s="76"/>
      <c r="C288628" s="75"/>
    </row>
    <row r="288629" spans="2:3" x14ac:dyDescent="0.25">
      <c r="B288629" s="76"/>
      <c r="C288629" s="75"/>
    </row>
    <row r="288630" spans="2:3" x14ac:dyDescent="0.25">
      <c r="B288630" s="76"/>
      <c r="C288630" s="75"/>
    </row>
    <row r="288631" spans="2:3" x14ac:dyDescent="0.25">
      <c r="B288631" s="76"/>
      <c r="C288631" s="75"/>
    </row>
    <row r="288632" spans="2:3" x14ac:dyDescent="0.25">
      <c r="B288632" s="76"/>
      <c r="C288632" s="75"/>
    </row>
    <row r="288633" spans="2:3" x14ac:dyDescent="0.25">
      <c r="B288633" s="76"/>
      <c r="C288633" s="75"/>
    </row>
    <row r="288634" spans="2:3" x14ac:dyDescent="0.25">
      <c r="B288634" s="76"/>
      <c r="C288634" s="75"/>
    </row>
    <row r="288635" spans="2:3" x14ac:dyDescent="0.25">
      <c r="B288635" s="76"/>
      <c r="C288635" s="75"/>
    </row>
    <row r="288745" spans="2:3" x14ac:dyDescent="0.25">
      <c r="B288745" s="76"/>
      <c r="C288745" s="75"/>
    </row>
    <row r="288746" spans="2:3" x14ac:dyDescent="0.25">
      <c r="B288746" s="76"/>
      <c r="C288746" s="75"/>
    </row>
    <row r="288747" spans="2:3" x14ac:dyDescent="0.25">
      <c r="B288747" s="76"/>
      <c r="C288747" s="75"/>
    </row>
    <row r="288748" spans="2:3" x14ac:dyDescent="0.25">
      <c r="B288748" s="76"/>
      <c r="C288748" s="75"/>
    </row>
    <row r="288749" spans="2:3" x14ac:dyDescent="0.25">
      <c r="B288749" s="76"/>
      <c r="C288749" s="75"/>
    </row>
    <row r="288750" spans="2:3" x14ac:dyDescent="0.25">
      <c r="B288750" s="76"/>
      <c r="C288750" s="75"/>
    </row>
    <row r="288751" spans="2:3" x14ac:dyDescent="0.25">
      <c r="B288751" s="76"/>
      <c r="C288751" s="75"/>
    </row>
    <row r="288752" spans="2:3" x14ac:dyDescent="0.25">
      <c r="B288752" s="76"/>
      <c r="C288752" s="75"/>
    </row>
    <row r="288753" spans="2:3" x14ac:dyDescent="0.25">
      <c r="B288753" s="76"/>
      <c r="C288753" s="75"/>
    </row>
    <row r="288754" spans="2:3" x14ac:dyDescent="0.25">
      <c r="B288754" s="76"/>
      <c r="C288754" s="75"/>
    </row>
    <row r="288755" spans="2:3" x14ac:dyDescent="0.25">
      <c r="B288755" s="76"/>
      <c r="C288755" s="75"/>
    </row>
    <row r="288756" spans="2:3" x14ac:dyDescent="0.25">
      <c r="B288756" s="76"/>
      <c r="C288756" s="75"/>
    </row>
    <row r="288757" spans="2:3" x14ac:dyDescent="0.25">
      <c r="B288757" s="76"/>
      <c r="C288757" s="75"/>
    </row>
    <row r="288867" spans="2:3" x14ac:dyDescent="0.25">
      <c r="B288867" s="76"/>
      <c r="C288867" s="75"/>
    </row>
    <row r="288868" spans="2:3" x14ac:dyDescent="0.25">
      <c r="B288868" s="76"/>
      <c r="C288868" s="75"/>
    </row>
    <row r="288869" spans="2:3" x14ac:dyDescent="0.25">
      <c r="B288869" s="76"/>
      <c r="C288869" s="75"/>
    </row>
    <row r="288870" spans="2:3" x14ac:dyDescent="0.25">
      <c r="B288870" s="76"/>
      <c r="C288870" s="75"/>
    </row>
    <row r="288871" spans="2:3" x14ac:dyDescent="0.25">
      <c r="B288871" s="76"/>
      <c r="C288871" s="75"/>
    </row>
    <row r="288872" spans="2:3" x14ac:dyDescent="0.25">
      <c r="B288872" s="76"/>
      <c r="C288872" s="75"/>
    </row>
    <row r="288873" spans="2:3" x14ac:dyDescent="0.25">
      <c r="B288873" s="76"/>
      <c r="C288873" s="75"/>
    </row>
    <row r="288874" spans="2:3" x14ac:dyDescent="0.25">
      <c r="B288874" s="76"/>
      <c r="C288874" s="75"/>
    </row>
    <row r="288875" spans="2:3" x14ac:dyDescent="0.25">
      <c r="B288875" s="76"/>
      <c r="C288875" s="75"/>
    </row>
    <row r="288876" spans="2:3" x14ac:dyDescent="0.25">
      <c r="B288876" s="76"/>
      <c r="C288876" s="75"/>
    </row>
    <row r="288877" spans="2:3" x14ac:dyDescent="0.25">
      <c r="B288877" s="76"/>
      <c r="C288877" s="75"/>
    </row>
    <row r="288878" spans="2:3" x14ac:dyDescent="0.25">
      <c r="B288878" s="76"/>
      <c r="C288878" s="75"/>
    </row>
    <row r="288879" spans="2:3" x14ac:dyDescent="0.25">
      <c r="B288879" s="76"/>
      <c r="C288879" s="75"/>
    </row>
    <row r="288989" spans="2:3" x14ac:dyDescent="0.25">
      <c r="B288989" s="76"/>
      <c r="C288989" s="75"/>
    </row>
    <row r="288990" spans="2:3" x14ac:dyDescent="0.25">
      <c r="B288990" s="76"/>
      <c r="C288990" s="75"/>
    </row>
    <row r="288991" spans="2:3" x14ac:dyDescent="0.25">
      <c r="B288991" s="76"/>
      <c r="C288991" s="75"/>
    </row>
    <row r="288992" spans="2:3" x14ac:dyDescent="0.25">
      <c r="B288992" s="76"/>
      <c r="C288992" s="75"/>
    </row>
    <row r="288993" spans="2:3" x14ac:dyDescent="0.25">
      <c r="B288993" s="76"/>
      <c r="C288993" s="75"/>
    </row>
    <row r="288994" spans="2:3" x14ac:dyDescent="0.25">
      <c r="B288994" s="76"/>
      <c r="C288994" s="75"/>
    </row>
    <row r="288995" spans="2:3" x14ac:dyDescent="0.25">
      <c r="B288995" s="76"/>
      <c r="C288995" s="75"/>
    </row>
    <row r="288996" spans="2:3" x14ac:dyDescent="0.25">
      <c r="B288996" s="76"/>
      <c r="C288996" s="75"/>
    </row>
    <row r="288997" spans="2:3" x14ac:dyDescent="0.25">
      <c r="B288997" s="76"/>
      <c r="C288997" s="75"/>
    </row>
    <row r="288998" spans="2:3" x14ac:dyDescent="0.25">
      <c r="B288998" s="76"/>
      <c r="C288998" s="75"/>
    </row>
    <row r="288999" spans="2:3" x14ac:dyDescent="0.25">
      <c r="B288999" s="76"/>
      <c r="C288999" s="75"/>
    </row>
    <row r="289000" spans="2:3" x14ac:dyDescent="0.25">
      <c r="B289000" s="76"/>
      <c r="C289000" s="75"/>
    </row>
    <row r="289001" spans="2:3" x14ac:dyDescent="0.25">
      <c r="B289001" s="76"/>
      <c r="C289001" s="75"/>
    </row>
    <row r="289111" spans="2:3" x14ac:dyDescent="0.25">
      <c r="B289111" s="76"/>
      <c r="C289111" s="75"/>
    </row>
    <row r="289112" spans="2:3" x14ac:dyDescent="0.25">
      <c r="B289112" s="76"/>
      <c r="C289112" s="75"/>
    </row>
    <row r="289113" spans="2:3" x14ac:dyDescent="0.25">
      <c r="B289113" s="76"/>
      <c r="C289113" s="75"/>
    </row>
    <row r="289114" spans="2:3" x14ac:dyDescent="0.25">
      <c r="B289114" s="76"/>
      <c r="C289114" s="75"/>
    </row>
    <row r="289115" spans="2:3" x14ac:dyDescent="0.25">
      <c r="B289115" s="76"/>
      <c r="C289115" s="75"/>
    </row>
    <row r="289116" spans="2:3" x14ac:dyDescent="0.25">
      <c r="B289116" s="76"/>
      <c r="C289116" s="75"/>
    </row>
    <row r="289117" spans="2:3" x14ac:dyDescent="0.25">
      <c r="B289117" s="76"/>
      <c r="C289117" s="75"/>
    </row>
    <row r="289118" spans="2:3" x14ac:dyDescent="0.25">
      <c r="B289118" s="76"/>
      <c r="C289118" s="75"/>
    </row>
    <row r="289119" spans="2:3" x14ac:dyDescent="0.25">
      <c r="B289119" s="76"/>
      <c r="C289119" s="75"/>
    </row>
    <row r="289120" spans="2:3" x14ac:dyDescent="0.25">
      <c r="B289120" s="76"/>
      <c r="C289120" s="75"/>
    </row>
    <row r="289121" spans="2:3" x14ac:dyDescent="0.25">
      <c r="B289121" s="76"/>
      <c r="C289121" s="75"/>
    </row>
    <row r="289122" spans="2:3" x14ac:dyDescent="0.25">
      <c r="B289122" s="76"/>
      <c r="C289122" s="75"/>
    </row>
    <row r="289123" spans="2:3" x14ac:dyDescent="0.25">
      <c r="B289123" s="76"/>
      <c r="C289123" s="75"/>
    </row>
    <row r="289233" spans="2:3" x14ac:dyDescent="0.25">
      <c r="B289233" s="76"/>
      <c r="C289233" s="75"/>
    </row>
    <row r="289234" spans="2:3" x14ac:dyDescent="0.25">
      <c r="B289234" s="76"/>
      <c r="C289234" s="75"/>
    </row>
    <row r="289235" spans="2:3" x14ac:dyDescent="0.25">
      <c r="B289235" s="76"/>
      <c r="C289235" s="75"/>
    </row>
    <row r="289236" spans="2:3" x14ac:dyDescent="0.25">
      <c r="B289236" s="76"/>
      <c r="C289236" s="75"/>
    </row>
    <row r="289237" spans="2:3" x14ac:dyDescent="0.25">
      <c r="B289237" s="76"/>
      <c r="C289237" s="75"/>
    </row>
    <row r="289238" spans="2:3" x14ac:dyDescent="0.25">
      <c r="B289238" s="76"/>
      <c r="C289238" s="75"/>
    </row>
    <row r="289239" spans="2:3" x14ac:dyDescent="0.25">
      <c r="B289239" s="76"/>
      <c r="C289239" s="75"/>
    </row>
    <row r="289240" spans="2:3" x14ac:dyDescent="0.25">
      <c r="B289240" s="76"/>
      <c r="C289240" s="75"/>
    </row>
    <row r="289241" spans="2:3" x14ac:dyDescent="0.25">
      <c r="B289241" s="76"/>
      <c r="C289241" s="75"/>
    </row>
    <row r="289242" spans="2:3" x14ac:dyDescent="0.25">
      <c r="B289242" s="76"/>
      <c r="C289242" s="75"/>
    </row>
    <row r="289243" spans="2:3" x14ac:dyDescent="0.25">
      <c r="B289243" s="76"/>
      <c r="C289243" s="75"/>
    </row>
    <row r="289244" spans="2:3" x14ac:dyDescent="0.25">
      <c r="B289244" s="76"/>
      <c r="C289244" s="75"/>
    </row>
    <row r="289245" spans="2:3" x14ac:dyDescent="0.25">
      <c r="B289245" s="76"/>
      <c r="C289245" s="75"/>
    </row>
    <row r="289355" spans="2:3" x14ac:dyDescent="0.25">
      <c r="B289355" s="76"/>
      <c r="C289355" s="75"/>
    </row>
    <row r="289356" spans="2:3" x14ac:dyDescent="0.25">
      <c r="B289356" s="76"/>
      <c r="C289356" s="75"/>
    </row>
    <row r="289357" spans="2:3" x14ac:dyDescent="0.25">
      <c r="B289357" s="76"/>
      <c r="C289357" s="75"/>
    </row>
    <row r="289358" spans="2:3" x14ac:dyDescent="0.25">
      <c r="B289358" s="76"/>
      <c r="C289358" s="75"/>
    </row>
    <row r="289359" spans="2:3" x14ac:dyDescent="0.25">
      <c r="B289359" s="76"/>
      <c r="C289359" s="75"/>
    </row>
    <row r="289360" spans="2:3" x14ac:dyDescent="0.25">
      <c r="B289360" s="76"/>
      <c r="C289360" s="75"/>
    </row>
    <row r="289361" spans="2:3" x14ac:dyDescent="0.25">
      <c r="B289361" s="76"/>
      <c r="C289361" s="75"/>
    </row>
    <row r="289362" spans="2:3" x14ac:dyDescent="0.25">
      <c r="B289362" s="76"/>
      <c r="C289362" s="75"/>
    </row>
    <row r="289363" spans="2:3" x14ac:dyDescent="0.25">
      <c r="B289363" s="76"/>
      <c r="C289363" s="75"/>
    </row>
    <row r="289364" spans="2:3" x14ac:dyDescent="0.25">
      <c r="B289364" s="76"/>
      <c r="C289364" s="75"/>
    </row>
    <row r="289365" spans="2:3" x14ac:dyDescent="0.25">
      <c r="B289365" s="76"/>
      <c r="C289365" s="75"/>
    </row>
    <row r="289366" spans="2:3" x14ac:dyDescent="0.25">
      <c r="B289366" s="76"/>
      <c r="C289366" s="75"/>
    </row>
    <row r="289367" spans="2:3" x14ac:dyDescent="0.25">
      <c r="B289367" s="76"/>
      <c r="C289367" s="75"/>
    </row>
    <row r="289477" spans="2:3" x14ac:dyDescent="0.25">
      <c r="B289477" s="76"/>
      <c r="C289477" s="75"/>
    </row>
    <row r="289478" spans="2:3" x14ac:dyDescent="0.25">
      <c r="B289478" s="76"/>
      <c r="C289478" s="75"/>
    </row>
    <row r="289479" spans="2:3" x14ac:dyDescent="0.25">
      <c r="B289479" s="76"/>
      <c r="C289479" s="75"/>
    </row>
    <row r="289480" spans="2:3" x14ac:dyDescent="0.25">
      <c r="B289480" s="76"/>
      <c r="C289480" s="75"/>
    </row>
    <row r="289481" spans="2:3" x14ac:dyDescent="0.25">
      <c r="B289481" s="76"/>
      <c r="C289481" s="75"/>
    </row>
    <row r="289482" spans="2:3" x14ac:dyDescent="0.25">
      <c r="B289482" s="76"/>
      <c r="C289482" s="75"/>
    </row>
    <row r="289483" spans="2:3" x14ac:dyDescent="0.25">
      <c r="B289483" s="76"/>
      <c r="C289483" s="75"/>
    </row>
    <row r="289484" spans="2:3" x14ac:dyDescent="0.25">
      <c r="B289484" s="76"/>
      <c r="C289484" s="75"/>
    </row>
    <row r="289485" spans="2:3" x14ac:dyDescent="0.25">
      <c r="B289485" s="76"/>
      <c r="C289485" s="75"/>
    </row>
    <row r="289486" spans="2:3" x14ac:dyDescent="0.25">
      <c r="B289486" s="76"/>
      <c r="C289486" s="75"/>
    </row>
    <row r="289487" spans="2:3" x14ac:dyDescent="0.25">
      <c r="B289487" s="76"/>
      <c r="C289487" s="75"/>
    </row>
    <row r="289488" spans="2:3" x14ac:dyDescent="0.25">
      <c r="B289488" s="76"/>
      <c r="C289488" s="75"/>
    </row>
    <row r="289489" spans="2:3" x14ac:dyDescent="0.25">
      <c r="B289489" s="76"/>
      <c r="C289489" s="75"/>
    </row>
    <row r="289599" spans="2:3" x14ac:dyDescent="0.25">
      <c r="B289599" s="76"/>
      <c r="C289599" s="75"/>
    </row>
    <row r="289600" spans="2:3" x14ac:dyDescent="0.25">
      <c r="B289600" s="76"/>
      <c r="C289600" s="75"/>
    </row>
    <row r="289601" spans="2:3" x14ac:dyDescent="0.25">
      <c r="B289601" s="76"/>
      <c r="C289601" s="75"/>
    </row>
    <row r="289602" spans="2:3" x14ac:dyDescent="0.25">
      <c r="B289602" s="76"/>
      <c r="C289602" s="75"/>
    </row>
    <row r="289603" spans="2:3" x14ac:dyDescent="0.25">
      <c r="B289603" s="76"/>
      <c r="C289603" s="75"/>
    </row>
    <row r="289604" spans="2:3" x14ac:dyDescent="0.25">
      <c r="B289604" s="76"/>
      <c r="C289604" s="75"/>
    </row>
    <row r="289605" spans="2:3" x14ac:dyDescent="0.25">
      <c r="B289605" s="76"/>
      <c r="C289605" s="75"/>
    </row>
    <row r="289606" spans="2:3" x14ac:dyDescent="0.25">
      <c r="B289606" s="76"/>
      <c r="C289606" s="75"/>
    </row>
    <row r="289607" spans="2:3" x14ac:dyDescent="0.25">
      <c r="B289607" s="76"/>
      <c r="C289607" s="75"/>
    </row>
    <row r="289608" spans="2:3" x14ac:dyDescent="0.25">
      <c r="B289608" s="76"/>
      <c r="C289608" s="75"/>
    </row>
    <row r="289609" spans="2:3" x14ac:dyDescent="0.25">
      <c r="B289609" s="76"/>
      <c r="C289609" s="75"/>
    </row>
    <row r="289610" spans="2:3" x14ac:dyDescent="0.25">
      <c r="B289610" s="76"/>
      <c r="C289610" s="75"/>
    </row>
    <row r="289611" spans="2:3" x14ac:dyDescent="0.25">
      <c r="B289611" s="76"/>
      <c r="C289611" s="75"/>
    </row>
    <row r="289721" spans="2:3" x14ac:dyDescent="0.25">
      <c r="B289721" s="76"/>
      <c r="C289721" s="75"/>
    </row>
    <row r="289722" spans="2:3" x14ac:dyDescent="0.25">
      <c r="B289722" s="76"/>
      <c r="C289722" s="75"/>
    </row>
    <row r="289723" spans="2:3" x14ac:dyDescent="0.25">
      <c r="B289723" s="76"/>
      <c r="C289723" s="75"/>
    </row>
    <row r="289724" spans="2:3" x14ac:dyDescent="0.25">
      <c r="B289724" s="76"/>
      <c r="C289724" s="75"/>
    </row>
    <row r="289725" spans="2:3" x14ac:dyDescent="0.25">
      <c r="B289725" s="76"/>
      <c r="C289725" s="75"/>
    </row>
    <row r="289726" spans="2:3" x14ac:dyDescent="0.25">
      <c r="B289726" s="76"/>
      <c r="C289726" s="75"/>
    </row>
    <row r="289727" spans="2:3" x14ac:dyDescent="0.25">
      <c r="B289727" s="76"/>
      <c r="C289727" s="75"/>
    </row>
    <row r="289728" spans="2:3" x14ac:dyDescent="0.25">
      <c r="B289728" s="76"/>
      <c r="C289728" s="75"/>
    </row>
    <row r="289729" spans="2:3" x14ac:dyDescent="0.25">
      <c r="B289729" s="76"/>
      <c r="C289729" s="75"/>
    </row>
    <row r="289730" spans="2:3" x14ac:dyDescent="0.25">
      <c r="B289730" s="76"/>
      <c r="C289730" s="75"/>
    </row>
    <row r="289731" spans="2:3" x14ac:dyDescent="0.25">
      <c r="B289731" s="76"/>
      <c r="C289731" s="75"/>
    </row>
    <row r="289732" spans="2:3" x14ac:dyDescent="0.25">
      <c r="B289732" s="76"/>
      <c r="C289732" s="75"/>
    </row>
    <row r="289733" spans="2:3" x14ac:dyDescent="0.25">
      <c r="B289733" s="76"/>
      <c r="C289733" s="75"/>
    </row>
    <row r="289843" spans="2:3" x14ac:dyDescent="0.25">
      <c r="B289843" s="76"/>
      <c r="C289843" s="75"/>
    </row>
    <row r="289844" spans="2:3" x14ac:dyDescent="0.25">
      <c r="B289844" s="76"/>
      <c r="C289844" s="75"/>
    </row>
    <row r="289845" spans="2:3" x14ac:dyDescent="0.25">
      <c r="B289845" s="76"/>
      <c r="C289845" s="75"/>
    </row>
    <row r="289846" spans="2:3" x14ac:dyDescent="0.25">
      <c r="B289846" s="76"/>
      <c r="C289846" s="75"/>
    </row>
    <row r="289847" spans="2:3" x14ac:dyDescent="0.25">
      <c r="B289847" s="76"/>
      <c r="C289847" s="75"/>
    </row>
    <row r="289848" spans="2:3" x14ac:dyDescent="0.25">
      <c r="B289848" s="76"/>
      <c r="C289848" s="75"/>
    </row>
    <row r="289849" spans="2:3" x14ac:dyDescent="0.25">
      <c r="B289849" s="76"/>
      <c r="C289849" s="75"/>
    </row>
    <row r="289850" spans="2:3" x14ac:dyDescent="0.25">
      <c r="B289850" s="76"/>
      <c r="C289850" s="75"/>
    </row>
    <row r="289851" spans="2:3" x14ac:dyDescent="0.25">
      <c r="B289851" s="76"/>
      <c r="C289851" s="75"/>
    </row>
    <row r="289852" spans="2:3" x14ac:dyDescent="0.25">
      <c r="B289852" s="76"/>
      <c r="C289852" s="75"/>
    </row>
    <row r="289853" spans="2:3" x14ac:dyDescent="0.25">
      <c r="B289853" s="76"/>
      <c r="C289853" s="75"/>
    </row>
    <row r="289854" spans="2:3" x14ac:dyDescent="0.25">
      <c r="B289854" s="76"/>
      <c r="C289854" s="75"/>
    </row>
    <row r="289855" spans="2:3" x14ac:dyDescent="0.25">
      <c r="B289855" s="76"/>
      <c r="C289855" s="75"/>
    </row>
    <row r="289965" spans="2:3" x14ac:dyDescent="0.25">
      <c r="B289965" s="76"/>
      <c r="C289965" s="75"/>
    </row>
    <row r="289966" spans="2:3" x14ac:dyDescent="0.25">
      <c r="B289966" s="76"/>
      <c r="C289966" s="75"/>
    </row>
    <row r="289967" spans="2:3" x14ac:dyDescent="0.25">
      <c r="B289967" s="76"/>
      <c r="C289967" s="75"/>
    </row>
    <row r="289968" spans="2:3" x14ac:dyDescent="0.25">
      <c r="B289968" s="76"/>
      <c r="C289968" s="75"/>
    </row>
    <row r="289969" spans="2:3" x14ac:dyDescent="0.25">
      <c r="B289969" s="76"/>
      <c r="C289969" s="75"/>
    </row>
    <row r="289970" spans="2:3" x14ac:dyDescent="0.25">
      <c r="B289970" s="76"/>
      <c r="C289970" s="75"/>
    </row>
    <row r="289971" spans="2:3" x14ac:dyDescent="0.25">
      <c r="B289971" s="76"/>
      <c r="C289971" s="75"/>
    </row>
    <row r="289972" spans="2:3" x14ac:dyDescent="0.25">
      <c r="B289972" s="76"/>
      <c r="C289972" s="75"/>
    </row>
    <row r="289973" spans="2:3" x14ac:dyDescent="0.25">
      <c r="B289973" s="76"/>
      <c r="C289973" s="75"/>
    </row>
    <row r="289974" spans="2:3" x14ac:dyDescent="0.25">
      <c r="B289974" s="76"/>
      <c r="C289974" s="75"/>
    </row>
    <row r="289975" spans="2:3" x14ac:dyDescent="0.25">
      <c r="B289975" s="76"/>
      <c r="C289975" s="75"/>
    </row>
    <row r="289976" spans="2:3" x14ac:dyDescent="0.25">
      <c r="B289976" s="76"/>
      <c r="C289976" s="75"/>
    </row>
    <row r="289977" spans="2:3" x14ac:dyDescent="0.25">
      <c r="B289977" s="76"/>
      <c r="C289977" s="75"/>
    </row>
    <row r="290087" spans="2:3" x14ac:dyDescent="0.25">
      <c r="B290087" s="76"/>
      <c r="C290087" s="75"/>
    </row>
    <row r="290088" spans="2:3" x14ac:dyDescent="0.25">
      <c r="B290088" s="76"/>
      <c r="C290088" s="75"/>
    </row>
    <row r="290089" spans="2:3" x14ac:dyDescent="0.25">
      <c r="B290089" s="76"/>
      <c r="C290089" s="75"/>
    </row>
    <row r="290090" spans="2:3" x14ac:dyDescent="0.25">
      <c r="B290090" s="76"/>
      <c r="C290090" s="75"/>
    </row>
    <row r="290091" spans="2:3" x14ac:dyDescent="0.25">
      <c r="B290091" s="76"/>
      <c r="C290091" s="75"/>
    </row>
    <row r="290092" spans="2:3" x14ac:dyDescent="0.25">
      <c r="B290092" s="76"/>
      <c r="C290092" s="75"/>
    </row>
    <row r="290093" spans="2:3" x14ac:dyDescent="0.25">
      <c r="B290093" s="76"/>
      <c r="C290093" s="75"/>
    </row>
    <row r="290094" spans="2:3" x14ac:dyDescent="0.25">
      <c r="B290094" s="76"/>
      <c r="C290094" s="75"/>
    </row>
    <row r="290095" spans="2:3" x14ac:dyDescent="0.25">
      <c r="B290095" s="76"/>
      <c r="C290095" s="75"/>
    </row>
    <row r="290096" spans="2:3" x14ac:dyDescent="0.25">
      <c r="B290096" s="76"/>
      <c r="C290096" s="75"/>
    </row>
    <row r="290097" spans="2:3" x14ac:dyDescent="0.25">
      <c r="B290097" s="76"/>
      <c r="C290097" s="75"/>
    </row>
    <row r="290098" spans="2:3" x14ac:dyDescent="0.25">
      <c r="B290098" s="76"/>
      <c r="C290098" s="75"/>
    </row>
    <row r="290099" spans="2:3" x14ac:dyDescent="0.25">
      <c r="B290099" s="76"/>
      <c r="C290099" s="75"/>
    </row>
    <row r="290209" spans="2:3" x14ac:dyDescent="0.25">
      <c r="B290209" s="76"/>
      <c r="C290209" s="75"/>
    </row>
    <row r="290210" spans="2:3" x14ac:dyDescent="0.25">
      <c r="B290210" s="76"/>
      <c r="C290210" s="75"/>
    </row>
    <row r="290211" spans="2:3" x14ac:dyDescent="0.25">
      <c r="B290211" s="76"/>
      <c r="C290211" s="75"/>
    </row>
    <row r="290212" spans="2:3" x14ac:dyDescent="0.25">
      <c r="B290212" s="76"/>
      <c r="C290212" s="75"/>
    </row>
    <row r="290213" spans="2:3" x14ac:dyDescent="0.25">
      <c r="B290213" s="76"/>
      <c r="C290213" s="75"/>
    </row>
    <row r="290214" spans="2:3" x14ac:dyDescent="0.25">
      <c r="B290214" s="76"/>
      <c r="C290214" s="75"/>
    </row>
    <row r="290215" spans="2:3" x14ac:dyDescent="0.25">
      <c r="B290215" s="76"/>
      <c r="C290215" s="75"/>
    </row>
    <row r="290216" spans="2:3" x14ac:dyDescent="0.25">
      <c r="B290216" s="76"/>
      <c r="C290216" s="75"/>
    </row>
    <row r="290217" spans="2:3" x14ac:dyDescent="0.25">
      <c r="B290217" s="76"/>
      <c r="C290217" s="75"/>
    </row>
    <row r="290218" spans="2:3" x14ac:dyDescent="0.25">
      <c r="B290218" s="76"/>
      <c r="C290218" s="75"/>
    </row>
    <row r="290219" spans="2:3" x14ac:dyDescent="0.25">
      <c r="B290219" s="76"/>
      <c r="C290219" s="75"/>
    </row>
    <row r="290220" spans="2:3" x14ac:dyDescent="0.25">
      <c r="B290220" s="76"/>
      <c r="C290220" s="75"/>
    </row>
    <row r="290221" spans="2:3" x14ac:dyDescent="0.25">
      <c r="B290221" s="76"/>
      <c r="C290221" s="75"/>
    </row>
    <row r="290331" spans="2:3" x14ac:dyDescent="0.25">
      <c r="B290331" s="76"/>
      <c r="C290331" s="75"/>
    </row>
    <row r="290332" spans="2:3" x14ac:dyDescent="0.25">
      <c r="B290332" s="76"/>
      <c r="C290332" s="75"/>
    </row>
    <row r="290333" spans="2:3" x14ac:dyDescent="0.25">
      <c r="B290333" s="76"/>
      <c r="C290333" s="75"/>
    </row>
    <row r="290334" spans="2:3" x14ac:dyDescent="0.25">
      <c r="B290334" s="76"/>
      <c r="C290334" s="75"/>
    </row>
    <row r="290335" spans="2:3" x14ac:dyDescent="0.25">
      <c r="B290335" s="76"/>
      <c r="C290335" s="75"/>
    </row>
    <row r="290336" spans="2:3" x14ac:dyDescent="0.25">
      <c r="B290336" s="76"/>
      <c r="C290336" s="75"/>
    </row>
    <row r="290337" spans="2:3" x14ac:dyDescent="0.25">
      <c r="B290337" s="76"/>
      <c r="C290337" s="75"/>
    </row>
    <row r="290338" spans="2:3" x14ac:dyDescent="0.25">
      <c r="B290338" s="76"/>
      <c r="C290338" s="75"/>
    </row>
    <row r="290339" spans="2:3" x14ac:dyDescent="0.25">
      <c r="B290339" s="76"/>
      <c r="C290339" s="75"/>
    </row>
    <row r="290340" spans="2:3" x14ac:dyDescent="0.25">
      <c r="B290340" s="76"/>
      <c r="C290340" s="75"/>
    </row>
    <row r="290341" spans="2:3" x14ac:dyDescent="0.25">
      <c r="B290341" s="76"/>
      <c r="C290341" s="75"/>
    </row>
    <row r="290342" spans="2:3" x14ac:dyDescent="0.25">
      <c r="B290342" s="76"/>
      <c r="C290342" s="75"/>
    </row>
    <row r="290343" spans="2:3" x14ac:dyDescent="0.25">
      <c r="B290343" s="76"/>
      <c r="C290343" s="75"/>
    </row>
    <row r="290453" spans="2:3" x14ac:dyDescent="0.25">
      <c r="B290453" s="76"/>
      <c r="C290453" s="75"/>
    </row>
    <row r="290454" spans="2:3" x14ac:dyDescent="0.25">
      <c r="B290454" s="76"/>
      <c r="C290454" s="75"/>
    </row>
    <row r="290455" spans="2:3" x14ac:dyDescent="0.25">
      <c r="B290455" s="76"/>
      <c r="C290455" s="75"/>
    </row>
    <row r="290456" spans="2:3" x14ac:dyDescent="0.25">
      <c r="B290456" s="76"/>
      <c r="C290456" s="75"/>
    </row>
    <row r="290457" spans="2:3" x14ac:dyDescent="0.25">
      <c r="B290457" s="76"/>
      <c r="C290457" s="75"/>
    </row>
    <row r="290458" spans="2:3" x14ac:dyDescent="0.25">
      <c r="B290458" s="76"/>
      <c r="C290458" s="75"/>
    </row>
    <row r="290459" spans="2:3" x14ac:dyDescent="0.25">
      <c r="B290459" s="76"/>
      <c r="C290459" s="75"/>
    </row>
    <row r="290460" spans="2:3" x14ac:dyDescent="0.25">
      <c r="B290460" s="76"/>
      <c r="C290460" s="75"/>
    </row>
    <row r="290461" spans="2:3" x14ac:dyDescent="0.25">
      <c r="B290461" s="76"/>
      <c r="C290461" s="75"/>
    </row>
    <row r="290462" spans="2:3" x14ac:dyDescent="0.25">
      <c r="B290462" s="76"/>
      <c r="C290462" s="75"/>
    </row>
    <row r="290463" spans="2:3" x14ac:dyDescent="0.25">
      <c r="B290463" s="76"/>
      <c r="C290463" s="75"/>
    </row>
    <row r="290464" spans="2:3" x14ac:dyDescent="0.25">
      <c r="B290464" s="76"/>
      <c r="C290464" s="75"/>
    </row>
    <row r="290465" spans="2:3" x14ac:dyDescent="0.25">
      <c r="B290465" s="76"/>
      <c r="C290465" s="75"/>
    </row>
    <row r="290575" spans="2:3" x14ac:dyDescent="0.25">
      <c r="B290575" s="76"/>
      <c r="C290575" s="75"/>
    </row>
    <row r="290576" spans="2:3" x14ac:dyDescent="0.25">
      <c r="B290576" s="76"/>
      <c r="C290576" s="75"/>
    </row>
    <row r="290577" spans="2:3" x14ac:dyDescent="0.25">
      <c r="B290577" s="76"/>
      <c r="C290577" s="75"/>
    </row>
    <row r="290578" spans="2:3" x14ac:dyDescent="0.25">
      <c r="B290578" s="76"/>
      <c r="C290578" s="75"/>
    </row>
    <row r="290579" spans="2:3" x14ac:dyDescent="0.25">
      <c r="B290579" s="76"/>
      <c r="C290579" s="75"/>
    </row>
    <row r="290580" spans="2:3" x14ac:dyDescent="0.25">
      <c r="B290580" s="76"/>
      <c r="C290580" s="75"/>
    </row>
    <row r="290581" spans="2:3" x14ac:dyDescent="0.25">
      <c r="B290581" s="76"/>
      <c r="C290581" s="75"/>
    </row>
    <row r="290582" spans="2:3" x14ac:dyDescent="0.25">
      <c r="B290582" s="76"/>
      <c r="C290582" s="75"/>
    </row>
    <row r="290583" spans="2:3" x14ac:dyDescent="0.25">
      <c r="B290583" s="76"/>
      <c r="C290583" s="75"/>
    </row>
    <row r="290584" spans="2:3" x14ac:dyDescent="0.25">
      <c r="B290584" s="76"/>
      <c r="C290584" s="75"/>
    </row>
    <row r="290585" spans="2:3" x14ac:dyDescent="0.25">
      <c r="B290585" s="76"/>
      <c r="C290585" s="75"/>
    </row>
    <row r="290586" spans="2:3" x14ac:dyDescent="0.25">
      <c r="B290586" s="76"/>
      <c r="C290586" s="75"/>
    </row>
    <row r="290587" spans="2:3" x14ac:dyDescent="0.25">
      <c r="B290587" s="76"/>
      <c r="C290587" s="75"/>
    </row>
    <row r="290697" spans="2:3" x14ac:dyDescent="0.25">
      <c r="B290697" s="76"/>
      <c r="C290697" s="75"/>
    </row>
    <row r="290698" spans="2:3" x14ac:dyDescent="0.25">
      <c r="B290698" s="76"/>
      <c r="C290698" s="75"/>
    </row>
    <row r="290699" spans="2:3" x14ac:dyDescent="0.25">
      <c r="B290699" s="76"/>
      <c r="C290699" s="75"/>
    </row>
    <row r="290700" spans="2:3" x14ac:dyDescent="0.25">
      <c r="B290700" s="76"/>
      <c r="C290700" s="75"/>
    </row>
    <row r="290701" spans="2:3" x14ac:dyDescent="0.25">
      <c r="B290701" s="76"/>
      <c r="C290701" s="75"/>
    </row>
    <row r="290702" spans="2:3" x14ac:dyDescent="0.25">
      <c r="B290702" s="76"/>
      <c r="C290702" s="75"/>
    </row>
    <row r="290703" spans="2:3" x14ac:dyDescent="0.25">
      <c r="B290703" s="76"/>
      <c r="C290703" s="75"/>
    </row>
    <row r="290704" spans="2:3" x14ac:dyDescent="0.25">
      <c r="B290704" s="76"/>
      <c r="C290704" s="75"/>
    </row>
    <row r="290705" spans="2:3" x14ac:dyDescent="0.25">
      <c r="B290705" s="76"/>
      <c r="C290705" s="75"/>
    </row>
    <row r="290706" spans="2:3" x14ac:dyDescent="0.25">
      <c r="B290706" s="76"/>
      <c r="C290706" s="75"/>
    </row>
    <row r="290707" spans="2:3" x14ac:dyDescent="0.25">
      <c r="B290707" s="76"/>
      <c r="C290707" s="75"/>
    </row>
    <row r="290708" spans="2:3" x14ac:dyDescent="0.25">
      <c r="B290708" s="76"/>
      <c r="C290708" s="75"/>
    </row>
    <row r="290709" spans="2:3" x14ac:dyDescent="0.25">
      <c r="B290709" s="76"/>
      <c r="C290709" s="75"/>
    </row>
    <row r="290819" spans="2:3" x14ac:dyDescent="0.25">
      <c r="B290819" s="76"/>
      <c r="C290819" s="75"/>
    </row>
    <row r="290820" spans="2:3" x14ac:dyDescent="0.25">
      <c r="B290820" s="76"/>
      <c r="C290820" s="75"/>
    </row>
    <row r="290821" spans="2:3" x14ac:dyDescent="0.25">
      <c r="B290821" s="76"/>
      <c r="C290821" s="75"/>
    </row>
    <row r="290822" spans="2:3" x14ac:dyDescent="0.25">
      <c r="B290822" s="76"/>
      <c r="C290822" s="75"/>
    </row>
    <row r="290823" spans="2:3" x14ac:dyDescent="0.25">
      <c r="B290823" s="76"/>
      <c r="C290823" s="75"/>
    </row>
    <row r="290824" spans="2:3" x14ac:dyDescent="0.25">
      <c r="B290824" s="76"/>
      <c r="C290824" s="75"/>
    </row>
    <row r="290825" spans="2:3" x14ac:dyDescent="0.25">
      <c r="B290825" s="76"/>
      <c r="C290825" s="75"/>
    </row>
    <row r="290826" spans="2:3" x14ac:dyDescent="0.25">
      <c r="B290826" s="76"/>
      <c r="C290826" s="75"/>
    </row>
    <row r="290827" spans="2:3" x14ac:dyDescent="0.25">
      <c r="B290827" s="76"/>
      <c r="C290827" s="75"/>
    </row>
    <row r="290828" spans="2:3" x14ac:dyDescent="0.25">
      <c r="B290828" s="76"/>
      <c r="C290828" s="75"/>
    </row>
    <row r="290829" spans="2:3" x14ac:dyDescent="0.25">
      <c r="B290829" s="76"/>
      <c r="C290829" s="75"/>
    </row>
    <row r="290830" spans="2:3" x14ac:dyDescent="0.25">
      <c r="B290830" s="76"/>
      <c r="C290830" s="75"/>
    </row>
    <row r="290831" spans="2:3" x14ac:dyDescent="0.25">
      <c r="B290831" s="76"/>
      <c r="C290831" s="75"/>
    </row>
    <row r="290941" spans="2:3" x14ac:dyDescent="0.25">
      <c r="B290941" s="76"/>
      <c r="C290941" s="75"/>
    </row>
    <row r="290942" spans="2:3" x14ac:dyDescent="0.25">
      <c r="B290942" s="76"/>
      <c r="C290942" s="75"/>
    </row>
    <row r="290943" spans="2:3" x14ac:dyDescent="0.25">
      <c r="B290943" s="76"/>
      <c r="C290943" s="75"/>
    </row>
    <row r="290944" spans="2:3" x14ac:dyDescent="0.25">
      <c r="B290944" s="76"/>
      <c r="C290944" s="75"/>
    </row>
    <row r="290945" spans="2:3" x14ac:dyDescent="0.25">
      <c r="B290945" s="76"/>
      <c r="C290945" s="75"/>
    </row>
    <row r="290946" spans="2:3" x14ac:dyDescent="0.25">
      <c r="B290946" s="76"/>
      <c r="C290946" s="75"/>
    </row>
    <row r="290947" spans="2:3" x14ac:dyDescent="0.25">
      <c r="B290947" s="76"/>
      <c r="C290947" s="75"/>
    </row>
    <row r="290948" spans="2:3" x14ac:dyDescent="0.25">
      <c r="B290948" s="76"/>
      <c r="C290948" s="75"/>
    </row>
    <row r="290949" spans="2:3" x14ac:dyDescent="0.25">
      <c r="B290949" s="76"/>
      <c r="C290949" s="75"/>
    </row>
    <row r="290950" spans="2:3" x14ac:dyDescent="0.25">
      <c r="B290950" s="76"/>
      <c r="C290950" s="75"/>
    </row>
    <row r="290951" spans="2:3" x14ac:dyDescent="0.25">
      <c r="B290951" s="76"/>
      <c r="C290951" s="75"/>
    </row>
    <row r="290952" spans="2:3" x14ac:dyDescent="0.25">
      <c r="B290952" s="76"/>
      <c r="C290952" s="75"/>
    </row>
    <row r="290953" spans="2:3" x14ac:dyDescent="0.25">
      <c r="B290953" s="76"/>
      <c r="C290953" s="75"/>
    </row>
    <row r="291063" spans="2:3" x14ac:dyDescent="0.25">
      <c r="B291063" s="76"/>
      <c r="C291063" s="75"/>
    </row>
    <row r="291064" spans="2:3" x14ac:dyDescent="0.25">
      <c r="B291064" s="76"/>
      <c r="C291064" s="75"/>
    </row>
    <row r="291065" spans="2:3" x14ac:dyDescent="0.25">
      <c r="B291065" s="76"/>
      <c r="C291065" s="75"/>
    </row>
    <row r="291066" spans="2:3" x14ac:dyDescent="0.25">
      <c r="B291066" s="76"/>
      <c r="C291066" s="75"/>
    </row>
    <row r="291067" spans="2:3" x14ac:dyDescent="0.25">
      <c r="B291067" s="76"/>
      <c r="C291067" s="75"/>
    </row>
    <row r="291068" spans="2:3" x14ac:dyDescent="0.25">
      <c r="B291068" s="76"/>
      <c r="C291068" s="75"/>
    </row>
    <row r="291069" spans="2:3" x14ac:dyDescent="0.25">
      <c r="B291069" s="76"/>
      <c r="C291069" s="75"/>
    </row>
    <row r="291070" spans="2:3" x14ac:dyDescent="0.25">
      <c r="B291070" s="76"/>
      <c r="C291070" s="75"/>
    </row>
    <row r="291071" spans="2:3" x14ac:dyDescent="0.25">
      <c r="B291071" s="76"/>
      <c r="C291071" s="75"/>
    </row>
    <row r="291072" spans="2:3" x14ac:dyDescent="0.25">
      <c r="B291072" s="76"/>
      <c r="C291072" s="75"/>
    </row>
    <row r="291073" spans="2:3" x14ac:dyDescent="0.25">
      <c r="B291073" s="76"/>
      <c r="C291073" s="75"/>
    </row>
    <row r="291074" spans="2:3" x14ac:dyDescent="0.25">
      <c r="B291074" s="76"/>
      <c r="C291074" s="75"/>
    </row>
    <row r="291075" spans="2:3" x14ac:dyDescent="0.25">
      <c r="B291075" s="76"/>
      <c r="C291075" s="75"/>
    </row>
    <row r="291185" spans="2:3" x14ac:dyDescent="0.25">
      <c r="B291185" s="76"/>
      <c r="C291185" s="75"/>
    </row>
    <row r="291186" spans="2:3" x14ac:dyDescent="0.25">
      <c r="B291186" s="76"/>
      <c r="C291186" s="75"/>
    </row>
    <row r="291187" spans="2:3" x14ac:dyDescent="0.25">
      <c r="B291187" s="76"/>
      <c r="C291187" s="75"/>
    </row>
    <row r="291188" spans="2:3" x14ac:dyDescent="0.25">
      <c r="B291188" s="76"/>
      <c r="C291188" s="75"/>
    </row>
    <row r="291189" spans="2:3" x14ac:dyDescent="0.25">
      <c r="B291189" s="76"/>
      <c r="C291189" s="75"/>
    </row>
    <row r="291190" spans="2:3" x14ac:dyDescent="0.25">
      <c r="B291190" s="76"/>
      <c r="C291190" s="75"/>
    </row>
    <row r="291191" spans="2:3" x14ac:dyDescent="0.25">
      <c r="B291191" s="76"/>
      <c r="C291191" s="75"/>
    </row>
    <row r="291192" spans="2:3" x14ac:dyDescent="0.25">
      <c r="B291192" s="76"/>
      <c r="C291192" s="75"/>
    </row>
    <row r="291193" spans="2:3" x14ac:dyDescent="0.25">
      <c r="B291193" s="76"/>
      <c r="C291193" s="75"/>
    </row>
    <row r="291194" spans="2:3" x14ac:dyDescent="0.25">
      <c r="B291194" s="76"/>
      <c r="C291194" s="75"/>
    </row>
    <row r="291195" spans="2:3" x14ac:dyDescent="0.25">
      <c r="B291195" s="76"/>
      <c r="C291195" s="75"/>
    </row>
    <row r="291196" spans="2:3" x14ac:dyDescent="0.25">
      <c r="B291196" s="76"/>
      <c r="C291196" s="75"/>
    </row>
    <row r="291197" spans="2:3" x14ac:dyDescent="0.25">
      <c r="B291197" s="76"/>
      <c r="C291197" s="75"/>
    </row>
    <row r="291307" spans="2:3" x14ac:dyDescent="0.25">
      <c r="B291307" s="76"/>
      <c r="C291307" s="75"/>
    </row>
    <row r="291308" spans="2:3" x14ac:dyDescent="0.25">
      <c r="B291308" s="76"/>
      <c r="C291308" s="75"/>
    </row>
    <row r="291309" spans="2:3" x14ac:dyDescent="0.25">
      <c r="B291309" s="76"/>
      <c r="C291309" s="75"/>
    </row>
    <row r="291310" spans="2:3" x14ac:dyDescent="0.25">
      <c r="B291310" s="76"/>
      <c r="C291310" s="75"/>
    </row>
    <row r="291311" spans="2:3" x14ac:dyDescent="0.25">
      <c r="B291311" s="76"/>
      <c r="C291311" s="75"/>
    </row>
    <row r="291312" spans="2:3" x14ac:dyDescent="0.25">
      <c r="B291312" s="76"/>
      <c r="C291312" s="75"/>
    </row>
    <row r="291313" spans="2:3" x14ac:dyDescent="0.25">
      <c r="B291313" s="76"/>
      <c r="C291313" s="75"/>
    </row>
    <row r="291314" spans="2:3" x14ac:dyDescent="0.25">
      <c r="B291314" s="76"/>
      <c r="C291314" s="75"/>
    </row>
    <row r="291315" spans="2:3" x14ac:dyDescent="0.25">
      <c r="B291315" s="76"/>
      <c r="C291315" s="75"/>
    </row>
    <row r="291316" spans="2:3" x14ac:dyDescent="0.25">
      <c r="B291316" s="76"/>
      <c r="C291316" s="75"/>
    </row>
    <row r="291317" spans="2:3" x14ac:dyDescent="0.25">
      <c r="B291317" s="76"/>
      <c r="C291317" s="75"/>
    </row>
    <row r="291318" spans="2:3" x14ac:dyDescent="0.25">
      <c r="B291318" s="76"/>
      <c r="C291318" s="75"/>
    </row>
    <row r="291319" spans="2:3" x14ac:dyDescent="0.25">
      <c r="B291319" s="76"/>
      <c r="C291319" s="75"/>
    </row>
    <row r="291429" spans="2:3" x14ac:dyDescent="0.25">
      <c r="B291429" s="76"/>
      <c r="C291429" s="75"/>
    </row>
    <row r="291430" spans="2:3" x14ac:dyDescent="0.25">
      <c r="B291430" s="76"/>
      <c r="C291430" s="75"/>
    </row>
    <row r="291431" spans="2:3" x14ac:dyDescent="0.25">
      <c r="B291431" s="76"/>
      <c r="C291431" s="75"/>
    </row>
    <row r="291432" spans="2:3" x14ac:dyDescent="0.25">
      <c r="B291432" s="76"/>
      <c r="C291432" s="75"/>
    </row>
    <row r="291433" spans="2:3" x14ac:dyDescent="0.25">
      <c r="B291433" s="76"/>
      <c r="C291433" s="75"/>
    </row>
    <row r="291434" spans="2:3" x14ac:dyDescent="0.25">
      <c r="B291434" s="76"/>
      <c r="C291434" s="75"/>
    </row>
    <row r="291435" spans="2:3" x14ac:dyDescent="0.25">
      <c r="B291435" s="76"/>
      <c r="C291435" s="75"/>
    </row>
    <row r="291436" spans="2:3" x14ac:dyDescent="0.25">
      <c r="B291436" s="76"/>
      <c r="C291436" s="75"/>
    </row>
    <row r="291437" spans="2:3" x14ac:dyDescent="0.25">
      <c r="B291437" s="76"/>
      <c r="C291437" s="75"/>
    </row>
    <row r="291438" spans="2:3" x14ac:dyDescent="0.25">
      <c r="B291438" s="76"/>
      <c r="C291438" s="75"/>
    </row>
    <row r="291439" spans="2:3" x14ac:dyDescent="0.25">
      <c r="B291439" s="76"/>
      <c r="C291439" s="75"/>
    </row>
    <row r="291440" spans="2:3" x14ac:dyDescent="0.25">
      <c r="B291440" s="76"/>
      <c r="C291440" s="75"/>
    </row>
    <row r="291441" spans="2:3" x14ac:dyDescent="0.25">
      <c r="B291441" s="76"/>
      <c r="C291441" s="75"/>
    </row>
    <row r="291551" spans="2:3" x14ac:dyDescent="0.25">
      <c r="B291551" s="76"/>
      <c r="C291551" s="75"/>
    </row>
    <row r="291552" spans="2:3" x14ac:dyDescent="0.25">
      <c r="B291552" s="76"/>
      <c r="C291552" s="75"/>
    </row>
    <row r="291553" spans="2:3" x14ac:dyDescent="0.25">
      <c r="B291553" s="76"/>
      <c r="C291553" s="75"/>
    </row>
    <row r="291554" spans="2:3" x14ac:dyDescent="0.25">
      <c r="B291554" s="76"/>
      <c r="C291554" s="75"/>
    </row>
    <row r="291555" spans="2:3" x14ac:dyDescent="0.25">
      <c r="B291555" s="76"/>
      <c r="C291555" s="75"/>
    </row>
    <row r="291556" spans="2:3" x14ac:dyDescent="0.25">
      <c r="B291556" s="76"/>
      <c r="C291556" s="75"/>
    </row>
    <row r="291557" spans="2:3" x14ac:dyDescent="0.25">
      <c r="B291557" s="76"/>
      <c r="C291557" s="75"/>
    </row>
    <row r="291558" spans="2:3" x14ac:dyDescent="0.25">
      <c r="B291558" s="76"/>
      <c r="C291558" s="75"/>
    </row>
    <row r="291559" spans="2:3" x14ac:dyDescent="0.25">
      <c r="B291559" s="76"/>
      <c r="C291559" s="75"/>
    </row>
    <row r="291560" spans="2:3" x14ac:dyDescent="0.25">
      <c r="B291560" s="76"/>
      <c r="C291560" s="75"/>
    </row>
    <row r="291561" spans="2:3" x14ac:dyDescent="0.25">
      <c r="B291561" s="76"/>
      <c r="C291561" s="75"/>
    </row>
    <row r="291562" spans="2:3" x14ac:dyDescent="0.25">
      <c r="B291562" s="76"/>
      <c r="C291562" s="75"/>
    </row>
    <row r="291563" spans="2:3" x14ac:dyDescent="0.25">
      <c r="B291563" s="76"/>
      <c r="C291563" s="75"/>
    </row>
    <row r="291673" spans="2:3" x14ac:dyDescent="0.25">
      <c r="B291673" s="76"/>
      <c r="C291673" s="75"/>
    </row>
    <row r="291674" spans="2:3" x14ac:dyDescent="0.25">
      <c r="B291674" s="76"/>
      <c r="C291674" s="75"/>
    </row>
    <row r="291675" spans="2:3" x14ac:dyDescent="0.25">
      <c r="B291675" s="76"/>
      <c r="C291675" s="75"/>
    </row>
    <row r="291676" spans="2:3" x14ac:dyDescent="0.25">
      <c r="B291676" s="76"/>
      <c r="C291676" s="75"/>
    </row>
    <row r="291677" spans="2:3" x14ac:dyDescent="0.25">
      <c r="B291677" s="76"/>
      <c r="C291677" s="75"/>
    </row>
    <row r="291678" spans="2:3" x14ac:dyDescent="0.25">
      <c r="B291678" s="76"/>
      <c r="C291678" s="75"/>
    </row>
    <row r="291679" spans="2:3" x14ac:dyDescent="0.25">
      <c r="B291679" s="76"/>
      <c r="C291679" s="75"/>
    </row>
    <row r="291680" spans="2:3" x14ac:dyDescent="0.25">
      <c r="B291680" s="76"/>
      <c r="C291680" s="75"/>
    </row>
    <row r="291681" spans="2:3" x14ac:dyDescent="0.25">
      <c r="B291681" s="76"/>
      <c r="C291681" s="75"/>
    </row>
    <row r="291682" spans="2:3" x14ac:dyDescent="0.25">
      <c r="B291682" s="76"/>
      <c r="C291682" s="75"/>
    </row>
    <row r="291683" spans="2:3" x14ac:dyDescent="0.25">
      <c r="B291683" s="76"/>
      <c r="C291683" s="75"/>
    </row>
    <row r="291684" spans="2:3" x14ac:dyDescent="0.25">
      <c r="B291684" s="76"/>
      <c r="C291684" s="75"/>
    </row>
    <row r="291685" spans="2:3" x14ac:dyDescent="0.25">
      <c r="B291685" s="76"/>
      <c r="C291685" s="75"/>
    </row>
    <row r="291795" spans="2:3" x14ac:dyDescent="0.25">
      <c r="B291795" s="76"/>
      <c r="C291795" s="75"/>
    </row>
    <row r="291796" spans="2:3" x14ac:dyDescent="0.25">
      <c r="B291796" s="76"/>
      <c r="C291796" s="75"/>
    </row>
    <row r="291797" spans="2:3" x14ac:dyDescent="0.25">
      <c r="B291797" s="76"/>
      <c r="C291797" s="75"/>
    </row>
    <row r="291798" spans="2:3" x14ac:dyDescent="0.25">
      <c r="B291798" s="76"/>
      <c r="C291798" s="75"/>
    </row>
    <row r="291799" spans="2:3" x14ac:dyDescent="0.25">
      <c r="B291799" s="76"/>
      <c r="C291799" s="75"/>
    </row>
    <row r="291800" spans="2:3" x14ac:dyDescent="0.25">
      <c r="B291800" s="76"/>
      <c r="C291800" s="75"/>
    </row>
    <row r="291801" spans="2:3" x14ac:dyDescent="0.25">
      <c r="B291801" s="76"/>
      <c r="C291801" s="75"/>
    </row>
    <row r="291802" spans="2:3" x14ac:dyDescent="0.25">
      <c r="B291802" s="76"/>
      <c r="C291802" s="75"/>
    </row>
    <row r="291803" spans="2:3" x14ac:dyDescent="0.25">
      <c r="B291803" s="76"/>
      <c r="C291803" s="75"/>
    </row>
    <row r="291804" spans="2:3" x14ac:dyDescent="0.25">
      <c r="B291804" s="76"/>
      <c r="C291804" s="75"/>
    </row>
    <row r="291805" spans="2:3" x14ac:dyDescent="0.25">
      <c r="B291805" s="76"/>
      <c r="C291805" s="75"/>
    </row>
    <row r="291806" spans="2:3" x14ac:dyDescent="0.25">
      <c r="B291806" s="76"/>
      <c r="C291806" s="75"/>
    </row>
    <row r="291807" spans="2:3" x14ac:dyDescent="0.25">
      <c r="B291807" s="76"/>
      <c r="C291807" s="75"/>
    </row>
    <row r="291917" spans="2:3" x14ac:dyDescent="0.25">
      <c r="B291917" s="76"/>
      <c r="C291917" s="75"/>
    </row>
    <row r="291918" spans="2:3" x14ac:dyDescent="0.25">
      <c r="B291918" s="76"/>
      <c r="C291918" s="75"/>
    </row>
    <row r="291919" spans="2:3" x14ac:dyDescent="0.25">
      <c r="B291919" s="76"/>
      <c r="C291919" s="75"/>
    </row>
    <row r="291920" spans="2:3" x14ac:dyDescent="0.25">
      <c r="B291920" s="76"/>
      <c r="C291920" s="75"/>
    </row>
    <row r="291921" spans="2:3" x14ac:dyDescent="0.25">
      <c r="B291921" s="76"/>
      <c r="C291921" s="75"/>
    </row>
    <row r="291922" spans="2:3" x14ac:dyDescent="0.25">
      <c r="B291922" s="76"/>
      <c r="C291922" s="75"/>
    </row>
    <row r="291923" spans="2:3" x14ac:dyDescent="0.25">
      <c r="B291923" s="76"/>
      <c r="C291923" s="75"/>
    </row>
    <row r="291924" spans="2:3" x14ac:dyDescent="0.25">
      <c r="B291924" s="76"/>
      <c r="C291924" s="75"/>
    </row>
    <row r="291925" spans="2:3" x14ac:dyDescent="0.25">
      <c r="B291925" s="76"/>
      <c r="C291925" s="75"/>
    </row>
    <row r="291926" spans="2:3" x14ac:dyDescent="0.25">
      <c r="B291926" s="76"/>
      <c r="C291926" s="75"/>
    </row>
    <row r="291927" spans="2:3" x14ac:dyDescent="0.25">
      <c r="B291927" s="76"/>
      <c r="C291927" s="75"/>
    </row>
    <row r="291928" spans="2:3" x14ac:dyDescent="0.25">
      <c r="B291928" s="76"/>
      <c r="C291928" s="75"/>
    </row>
    <row r="291929" spans="2:3" x14ac:dyDescent="0.25">
      <c r="B291929" s="76"/>
      <c r="C291929" s="75"/>
    </row>
    <row r="292039" spans="2:3" x14ac:dyDescent="0.25">
      <c r="B292039" s="76"/>
      <c r="C292039" s="75"/>
    </row>
    <row r="292040" spans="2:3" x14ac:dyDescent="0.25">
      <c r="B292040" s="76"/>
      <c r="C292040" s="75"/>
    </row>
    <row r="292041" spans="2:3" x14ac:dyDescent="0.25">
      <c r="B292041" s="76"/>
      <c r="C292041" s="75"/>
    </row>
    <row r="292042" spans="2:3" x14ac:dyDescent="0.25">
      <c r="B292042" s="76"/>
      <c r="C292042" s="75"/>
    </row>
    <row r="292043" spans="2:3" x14ac:dyDescent="0.25">
      <c r="B292043" s="76"/>
      <c r="C292043" s="75"/>
    </row>
    <row r="292044" spans="2:3" x14ac:dyDescent="0.25">
      <c r="B292044" s="76"/>
      <c r="C292044" s="75"/>
    </row>
    <row r="292045" spans="2:3" x14ac:dyDescent="0.25">
      <c r="B292045" s="76"/>
      <c r="C292045" s="75"/>
    </row>
    <row r="292046" spans="2:3" x14ac:dyDescent="0.25">
      <c r="B292046" s="76"/>
      <c r="C292046" s="75"/>
    </row>
    <row r="292047" spans="2:3" x14ac:dyDescent="0.25">
      <c r="B292047" s="76"/>
      <c r="C292047" s="75"/>
    </row>
    <row r="292048" spans="2:3" x14ac:dyDescent="0.25">
      <c r="B292048" s="76"/>
      <c r="C292048" s="75"/>
    </row>
    <row r="292049" spans="2:3" x14ac:dyDescent="0.25">
      <c r="B292049" s="76"/>
      <c r="C292049" s="75"/>
    </row>
    <row r="292050" spans="2:3" x14ac:dyDescent="0.25">
      <c r="B292050" s="76"/>
      <c r="C292050" s="75"/>
    </row>
    <row r="292051" spans="2:3" x14ac:dyDescent="0.25">
      <c r="B292051" s="76"/>
      <c r="C292051" s="75"/>
    </row>
    <row r="292161" spans="2:3" x14ac:dyDescent="0.25">
      <c r="B292161" s="76"/>
      <c r="C292161" s="75"/>
    </row>
    <row r="292162" spans="2:3" x14ac:dyDescent="0.25">
      <c r="B292162" s="76"/>
      <c r="C292162" s="75"/>
    </row>
    <row r="292163" spans="2:3" x14ac:dyDescent="0.25">
      <c r="B292163" s="76"/>
      <c r="C292163" s="75"/>
    </row>
    <row r="292164" spans="2:3" x14ac:dyDescent="0.25">
      <c r="B292164" s="76"/>
      <c r="C292164" s="75"/>
    </row>
    <row r="292165" spans="2:3" x14ac:dyDescent="0.25">
      <c r="B292165" s="76"/>
      <c r="C292165" s="75"/>
    </row>
    <row r="292166" spans="2:3" x14ac:dyDescent="0.25">
      <c r="B292166" s="76"/>
      <c r="C292166" s="75"/>
    </row>
    <row r="292167" spans="2:3" x14ac:dyDescent="0.25">
      <c r="B292167" s="76"/>
      <c r="C292167" s="75"/>
    </row>
    <row r="292168" spans="2:3" x14ac:dyDescent="0.25">
      <c r="B292168" s="76"/>
      <c r="C292168" s="75"/>
    </row>
    <row r="292169" spans="2:3" x14ac:dyDescent="0.25">
      <c r="B292169" s="76"/>
      <c r="C292169" s="75"/>
    </row>
    <row r="292170" spans="2:3" x14ac:dyDescent="0.25">
      <c r="B292170" s="76"/>
      <c r="C292170" s="75"/>
    </row>
    <row r="292171" spans="2:3" x14ac:dyDescent="0.25">
      <c r="B292171" s="76"/>
      <c r="C292171" s="75"/>
    </row>
    <row r="292172" spans="2:3" x14ac:dyDescent="0.25">
      <c r="B292172" s="76"/>
      <c r="C292172" s="75"/>
    </row>
    <row r="292173" spans="2:3" x14ac:dyDescent="0.25">
      <c r="B292173" s="76"/>
      <c r="C292173" s="75"/>
    </row>
    <row r="292283" spans="2:3" x14ac:dyDescent="0.25">
      <c r="B292283" s="76"/>
      <c r="C292283" s="75"/>
    </row>
    <row r="292284" spans="2:3" x14ac:dyDescent="0.25">
      <c r="B292284" s="76"/>
      <c r="C292284" s="75"/>
    </row>
    <row r="292285" spans="2:3" x14ac:dyDescent="0.25">
      <c r="B292285" s="76"/>
      <c r="C292285" s="75"/>
    </row>
    <row r="292286" spans="2:3" x14ac:dyDescent="0.25">
      <c r="B292286" s="76"/>
      <c r="C292286" s="75"/>
    </row>
    <row r="292287" spans="2:3" x14ac:dyDescent="0.25">
      <c r="B292287" s="76"/>
      <c r="C292287" s="75"/>
    </row>
    <row r="292288" spans="2:3" x14ac:dyDescent="0.25">
      <c r="B292288" s="76"/>
      <c r="C292288" s="75"/>
    </row>
    <row r="292289" spans="2:3" x14ac:dyDescent="0.25">
      <c r="B292289" s="76"/>
      <c r="C292289" s="75"/>
    </row>
    <row r="292290" spans="2:3" x14ac:dyDescent="0.25">
      <c r="B292290" s="76"/>
      <c r="C292290" s="75"/>
    </row>
    <row r="292291" spans="2:3" x14ac:dyDescent="0.25">
      <c r="B292291" s="76"/>
      <c r="C292291" s="75"/>
    </row>
    <row r="292292" spans="2:3" x14ac:dyDescent="0.25">
      <c r="B292292" s="76"/>
      <c r="C292292" s="75"/>
    </row>
    <row r="292293" spans="2:3" x14ac:dyDescent="0.25">
      <c r="B292293" s="76"/>
      <c r="C292293" s="75"/>
    </row>
    <row r="292294" spans="2:3" x14ac:dyDescent="0.25">
      <c r="B292294" s="76"/>
      <c r="C292294" s="75"/>
    </row>
    <row r="292295" spans="2:3" x14ac:dyDescent="0.25">
      <c r="B292295" s="76"/>
      <c r="C292295" s="75"/>
    </row>
    <row r="292405" spans="2:3" x14ac:dyDescent="0.25">
      <c r="B292405" s="76"/>
      <c r="C292405" s="75"/>
    </row>
    <row r="292406" spans="2:3" x14ac:dyDescent="0.25">
      <c r="B292406" s="76"/>
      <c r="C292406" s="75"/>
    </row>
    <row r="292407" spans="2:3" x14ac:dyDescent="0.25">
      <c r="B292407" s="76"/>
      <c r="C292407" s="75"/>
    </row>
    <row r="292408" spans="2:3" x14ac:dyDescent="0.25">
      <c r="B292408" s="76"/>
      <c r="C292408" s="75"/>
    </row>
    <row r="292409" spans="2:3" x14ac:dyDescent="0.25">
      <c r="B292409" s="76"/>
      <c r="C292409" s="75"/>
    </row>
    <row r="292410" spans="2:3" x14ac:dyDescent="0.25">
      <c r="B292410" s="76"/>
      <c r="C292410" s="75"/>
    </row>
    <row r="292411" spans="2:3" x14ac:dyDescent="0.25">
      <c r="B292411" s="76"/>
      <c r="C292411" s="75"/>
    </row>
    <row r="292412" spans="2:3" x14ac:dyDescent="0.25">
      <c r="B292412" s="76"/>
      <c r="C292412" s="75"/>
    </row>
    <row r="292413" spans="2:3" x14ac:dyDescent="0.25">
      <c r="B292413" s="76"/>
      <c r="C292413" s="75"/>
    </row>
    <row r="292414" spans="2:3" x14ac:dyDescent="0.25">
      <c r="B292414" s="76"/>
      <c r="C292414" s="75"/>
    </row>
    <row r="292415" spans="2:3" x14ac:dyDescent="0.25">
      <c r="B292415" s="76"/>
      <c r="C292415" s="75"/>
    </row>
    <row r="292416" spans="2:3" x14ac:dyDescent="0.25">
      <c r="B292416" s="76"/>
      <c r="C292416" s="75"/>
    </row>
    <row r="292417" spans="2:3" x14ac:dyDescent="0.25">
      <c r="B292417" s="76"/>
      <c r="C292417" s="75"/>
    </row>
    <row r="292527" spans="2:3" x14ac:dyDescent="0.25">
      <c r="B292527" s="76"/>
      <c r="C292527" s="75"/>
    </row>
    <row r="292528" spans="2:3" x14ac:dyDescent="0.25">
      <c r="B292528" s="76"/>
      <c r="C292528" s="75"/>
    </row>
    <row r="292529" spans="2:3" x14ac:dyDescent="0.25">
      <c r="B292529" s="76"/>
      <c r="C292529" s="75"/>
    </row>
    <row r="292530" spans="2:3" x14ac:dyDescent="0.25">
      <c r="B292530" s="76"/>
      <c r="C292530" s="75"/>
    </row>
    <row r="292531" spans="2:3" x14ac:dyDescent="0.25">
      <c r="B292531" s="76"/>
      <c r="C292531" s="75"/>
    </row>
    <row r="292532" spans="2:3" x14ac:dyDescent="0.25">
      <c r="B292532" s="76"/>
      <c r="C292532" s="75"/>
    </row>
    <row r="292533" spans="2:3" x14ac:dyDescent="0.25">
      <c r="B292533" s="76"/>
      <c r="C292533" s="75"/>
    </row>
    <row r="292534" spans="2:3" x14ac:dyDescent="0.25">
      <c r="B292534" s="76"/>
      <c r="C292534" s="75"/>
    </row>
    <row r="292535" spans="2:3" x14ac:dyDescent="0.25">
      <c r="B292535" s="76"/>
      <c r="C292535" s="75"/>
    </row>
    <row r="292536" spans="2:3" x14ac:dyDescent="0.25">
      <c r="B292536" s="76"/>
      <c r="C292536" s="75"/>
    </row>
    <row r="292537" spans="2:3" x14ac:dyDescent="0.25">
      <c r="B292537" s="76"/>
      <c r="C292537" s="75"/>
    </row>
    <row r="292538" spans="2:3" x14ac:dyDescent="0.25">
      <c r="B292538" s="76"/>
      <c r="C292538" s="75"/>
    </row>
    <row r="292539" spans="2:3" x14ac:dyDescent="0.25">
      <c r="B292539" s="76"/>
      <c r="C292539" s="75"/>
    </row>
    <row r="292649" spans="2:3" x14ac:dyDescent="0.25">
      <c r="B292649" s="76"/>
      <c r="C292649" s="75"/>
    </row>
    <row r="292650" spans="2:3" x14ac:dyDescent="0.25">
      <c r="B292650" s="76"/>
      <c r="C292650" s="75"/>
    </row>
    <row r="292651" spans="2:3" x14ac:dyDescent="0.25">
      <c r="B292651" s="76"/>
      <c r="C292651" s="75"/>
    </row>
    <row r="292652" spans="2:3" x14ac:dyDescent="0.25">
      <c r="B292652" s="76"/>
      <c r="C292652" s="75"/>
    </row>
    <row r="292653" spans="2:3" x14ac:dyDescent="0.25">
      <c r="B292653" s="76"/>
      <c r="C292653" s="75"/>
    </row>
    <row r="292654" spans="2:3" x14ac:dyDescent="0.25">
      <c r="B292654" s="76"/>
      <c r="C292654" s="75"/>
    </row>
    <row r="292655" spans="2:3" x14ac:dyDescent="0.25">
      <c r="B292655" s="76"/>
      <c r="C292655" s="75"/>
    </row>
    <row r="292656" spans="2:3" x14ac:dyDescent="0.25">
      <c r="B292656" s="76"/>
      <c r="C292656" s="75"/>
    </row>
    <row r="292657" spans="2:3" x14ac:dyDescent="0.25">
      <c r="B292657" s="76"/>
      <c r="C292657" s="75"/>
    </row>
    <row r="292658" spans="2:3" x14ac:dyDescent="0.25">
      <c r="B292658" s="76"/>
      <c r="C292658" s="75"/>
    </row>
    <row r="292659" spans="2:3" x14ac:dyDescent="0.25">
      <c r="B292659" s="76"/>
      <c r="C292659" s="75"/>
    </row>
    <row r="292660" spans="2:3" x14ac:dyDescent="0.25">
      <c r="B292660" s="76"/>
      <c r="C292660" s="75"/>
    </row>
    <row r="292661" spans="2:3" x14ac:dyDescent="0.25">
      <c r="B292661" s="76"/>
      <c r="C292661" s="75"/>
    </row>
    <row r="292771" spans="2:3" x14ac:dyDescent="0.25">
      <c r="B292771" s="76"/>
      <c r="C292771" s="75"/>
    </row>
    <row r="292772" spans="2:3" x14ac:dyDescent="0.25">
      <c r="B292772" s="76"/>
      <c r="C292772" s="75"/>
    </row>
    <row r="292773" spans="2:3" x14ac:dyDescent="0.25">
      <c r="B292773" s="76"/>
      <c r="C292773" s="75"/>
    </row>
    <row r="292774" spans="2:3" x14ac:dyDescent="0.25">
      <c r="B292774" s="76"/>
      <c r="C292774" s="75"/>
    </row>
    <row r="292775" spans="2:3" x14ac:dyDescent="0.25">
      <c r="B292775" s="76"/>
      <c r="C292775" s="75"/>
    </row>
    <row r="292776" spans="2:3" x14ac:dyDescent="0.25">
      <c r="B292776" s="76"/>
      <c r="C292776" s="75"/>
    </row>
    <row r="292777" spans="2:3" x14ac:dyDescent="0.25">
      <c r="B292777" s="76"/>
      <c r="C292777" s="75"/>
    </row>
    <row r="292778" spans="2:3" x14ac:dyDescent="0.25">
      <c r="B292778" s="76"/>
      <c r="C292778" s="75"/>
    </row>
    <row r="292779" spans="2:3" x14ac:dyDescent="0.25">
      <c r="B292779" s="76"/>
      <c r="C292779" s="75"/>
    </row>
    <row r="292780" spans="2:3" x14ac:dyDescent="0.25">
      <c r="B292780" s="76"/>
      <c r="C292780" s="75"/>
    </row>
    <row r="292781" spans="2:3" x14ac:dyDescent="0.25">
      <c r="B292781" s="76"/>
      <c r="C292781" s="75"/>
    </row>
    <row r="292782" spans="2:3" x14ac:dyDescent="0.25">
      <c r="B292782" s="76"/>
      <c r="C292782" s="75"/>
    </row>
    <row r="292783" spans="2:3" x14ac:dyDescent="0.25">
      <c r="B292783" s="76"/>
      <c r="C292783" s="75"/>
    </row>
    <row r="292893" spans="2:3" x14ac:dyDescent="0.25">
      <c r="B292893" s="76"/>
      <c r="C292893" s="75"/>
    </row>
    <row r="292894" spans="2:3" x14ac:dyDescent="0.25">
      <c r="B292894" s="76"/>
      <c r="C292894" s="75"/>
    </row>
    <row r="292895" spans="2:3" x14ac:dyDescent="0.25">
      <c r="B292895" s="76"/>
      <c r="C292895" s="75"/>
    </row>
    <row r="292896" spans="2:3" x14ac:dyDescent="0.25">
      <c r="B292896" s="76"/>
      <c r="C292896" s="75"/>
    </row>
    <row r="292897" spans="2:3" x14ac:dyDescent="0.25">
      <c r="B292897" s="76"/>
      <c r="C292897" s="75"/>
    </row>
    <row r="292898" spans="2:3" x14ac:dyDescent="0.25">
      <c r="B292898" s="76"/>
      <c r="C292898" s="75"/>
    </row>
    <row r="292899" spans="2:3" x14ac:dyDescent="0.25">
      <c r="B292899" s="76"/>
      <c r="C292899" s="75"/>
    </row>
    <row r="292900" spans="2:3" x14ac:dyDescent="0.25">
      <c r="B292900" s="76"/>
      <c r="C292900" s="75"/>
    </row>
    <row r="292901" spans="2:3" x14ac:dyDescent="0.25">
      <c r="B292901" s="76"/>
      <c r="C292901" s="75"/>
    </row>
    <row r="292902" spans="2:3" x14ac:dyDescent="0.25">
      <c r="B292902" s="76"/>
      <c r="C292902" s="75"/>
    </row>
    <row r="292903" spans="2:3" x14ac:dyDescent="0.25">
      <c r="B292903" s="76"/>
      <c r="C292903" s="75"/>
    </row>
    <row r="292904" spans="2:3" x14ac:dyDescent="0.25">
      <c r="B292904" s="76"/>
      <c r="C292904" s="75"/>
    </row>
    <row r="292905" spans="2:3" x14ac:dyDescent="0.25">
      <c r="B292905" s="76"/>
      <c r="C292905" s="75"/>
    </row>
    <row r="293015" spans="2:3" x14ac:dyDescent="0.25">
      <c r="B293015" s="76"/>
      <c r="C293015" s="75"/>
    </row>
    <row r="293016" spans="2:3" x14ac:dyDescent="0.25">
      <c r="B293016" s="76"/>
      <c r="C293016" s="75"/>
    </row>
    <row r="293017" spans="2:3" x14ac:dyDescent="0.25">
      <c r="B293017" s="76"/>
      <c r="C293017" s="75"/>
    </row>
    <row r="293018" spans="2:3" x14ac:dyDescent="0.25">
      <c r="B293018" s="76"/>
      <c r="C293018" s="75"/>
    </row>
    <row r="293019" spans="2:3" x14ac:dyDescent="0.25">
      <c r="B293019" s="76"/>
      <c r="C293019" s="75"/>
    </row>
    <row r="293020" spans="2:3" x14ac:dyDescent="0.25">
      <c r="B293020" s="76"/>
      <c r="C293020" s="75"/>
    </row>
    <row r="293021" spans="2:3" x14ac:dyDescent="0.25">
      <c r="B293021" s="76"/>
      <c r="C293021" s="75"/>
    </row>
    <row r="293022" spans="2:3" x14ac:dyDescent="0.25">
      <c r="B293022" s="76"/>
      <c r="C293022" s="75"/>
    </row>
    <row r="293023" spans="2:3" x14ac:dyDescent="0.25">
      <c r="B293023" s="76"/>
      <c r="C293023" s="75"/>
    </row>
    <row r="293024" spans="2:3" x14ac:dyDescent="0.25">
      <c r="B293024" s="76"/>
      <c r="C293024" s="75"/>
    </row>
    <row r="293025" spans="2:3" x14ac:dyDescent="0.25">
      <c r="B293025" s="76"/>
      <c r="C293025" s="75"/>
    </row>
    <row r="293026" spans="2:3" x14ac:dyDescent="0.25">
      <c r="B293026" s="76"/>
      <c r="C293026" s="75"/>
    </row>
    <row r="293027" spans="2:3" x14ac:dyDescent="0.25">
      <c r="B293027" s="76"/>
      <c r="C293027" s="75"/>
    </row>
    <row r="293137" spans="2:3" x14ac:dyDescent="0.25">
      <c r="B293137" s="76"/>
      <c r="C293137" s="75"/>
    </row>
    <row r="293138" spans="2:3" x14ac:dyDescent="0.25">
      <c r="B293138" s="76"/>
      <c r="C293138" s="75"/>
    </row>
    <row r="293139" spans="2:3" x14ac:dyDescent="0.25">
      <c r="B293139" s="76"/>
      <c r="C293139" s="75"/>
    </row>
    <row r="293140" spans="2:3" x14ac:dyDescent="0.25">
      <c r="B293140" s="76"/>
      <c r="C293140" s="75"/>
    </row>
    <row r="293141" spans="2:3" x14ac:dyDescent="0.25">
      <c r="B293141" s="76"/>
      <c r="C293141" s="75"/>
    </row>
    <row r="293142" spans="2:3" x14ac:dyDescent="0.25">
      <c r="B293142" s="76"/>
      <c r="C293142" s="75"/>
    </row>
    <row r="293143" spans="2:3" x14ac:dyDescent="0.25">
      <c r="B293143" s="76"/>
      <c r="C293143" s="75"/>
    </row>
    <row r="293144" spans="2:3" x14ac:dyDescent="0.25">
      <c r="B293144" s="76"/>
      <c r="C293144" s="75"/>
    </row>
    <row r="293145" spans="2:3" x14ac:dyDescent="0.25">
      <c r="B293145" s="76"/>
      <c r="C293145" s="75"/>
    </row>
    <row r="293146" spans="2:3" x14ac:dyDescent="0.25">
      <c r="B293146" s="76"/>
      <c r="C293146" s="75"/>
    </row>
    <row r="293147" spans="2:3" x14ac:dyDescent="0.25">
      <c r="B293147" s="76"/>
      <c r="C293147" s="75"/>
    </row>
    <row r="293148" spans="2:3" x14ac:dyDescent="0.25">
      <c r="B293148" s="76"/>
      <c r="C293148" s="75"/>
    </row>
    <row r="293149" spans="2:3" x14ac:dyDescent="0.25">
      <c r="B293149" s="76"/>
      <c r="C293149" s="75"/>
    </row>
    <row r="293259" spans="2:3" x14ac:dyDescent="0.25">
      <c r="B293259" s="76"/>
      <c r="C293259" s="75"/>
    </row>
    <row r="293260" spans="2:3" x14ac:dyDescent="0.25">
      <c r="B293260" s="76"/>
      <c r="C293260" s="75"/>
    </row>
    <row r="293261" spans="2:3" x14ac:dyDescent="0.25">
      <c r="B293261" s="76"/>
      <c r="C293261" s="75"/>
    </row>
    <row r="293262" spans="2:3" x14ac:dyDescent="0.25">
      <c r="B293262" s="76"/>
      <c r="C293262" s="75"/>
    </row>
    <row r="293263" spans="2:3" x14ac:dyDescent="0.25">
      <c r="B293263" s="76"/>
      <c r="C293263" s="75"/>
    </row>
    <row r="293264" spans="2:3" x14ac:dyDescent="0.25">
      <c r="B293264" s="76"/>
      <c r="C293264" s="75"/>
    </row>
    <row r="293265" spans="2:3" x14ac:dyDescent="0.25">
      <c r="B293265" s="76"/>
      <c r="C293265" s="75"/>
    </row>
    <row r="293266" spans="2:3" x14ac:dyDescent="0.25">
      <c r="B293266" s="76"/>
      <c r="C293266" s="75"/>
    </row>
    <row r="293267" spans="2:3" x14ac:dyDescent="0.25">
      <c r="B293267" s="76"/>
      <c r="C293267" s="75"/>
    </row>
    <row r="293268" spans="2:3" x14ac:dyDescent="0.25">
      <c r="B293268" s="76"/>
      <c r="C293268" s="75"/>
    </row>
    <row r="293269" spans="2:3" x14ac:dyDescent="0.25">
      <c r="B293269" s="76"/>
      <c r="C293269" s="75"/>
    </row>
    <row r="293270" spans="2:3" x14ac:dyDescent="0.25">
      <c r="B293270" s="76"/>
      <c r="C293270" s="75"/>
    </row>
    <row r="293271" spans="2:3" x14ac:dyDescent="0.25">
      <c r="B293271" s="76"/>
      <c r="C293271" s="75"/>
    </row>
    <row r="293381" spans="2:3" x14ac:dyDescent="0.25">
      <c r="B293381" s="76"/>
      <c r="C293381" s="75"/>
    </row>
    <row r="293382" spans="2:3" x14ac:dyDescent="0.25">
      <c r="B293382" s="76"/>
      <c r="C293382" s="75"/>
    </row>
    <row r="293383" spans="2:3" x14ac:dyDescent="0.25">
      <c r="B293383" s="76"/>
      <c r="C293383" s="75"/>
    </row>
    <row r="293384" spans="2:3" x14ac:dyDescent="0.25">
      <c r="B293384" s="76"/>
      <c r="C293384" s="75"/>
    </row>
    <row r="293385" spans="2:3" x14ac:dyDescent="0.25">
      <c r="B293385" s="76"/>
      <c r="C293385" s="75"/>
    </row>
    <row r="293386" spans="2:3" x14ac:dyDescent="0.25">
      <c r="B293386" s="76"/>
      <c r="C293386" s="75"/>
    </row>
    <row r="293387" spans="2:3" x14ac:dyDescent="0.25">
      <c r="B293387" s="76"/>
      <c r="C293387" s="75"/>
    </row>
    <row r="293388" spans="2:3" x14ac:dyDescent="0.25">
      <c r="B293388" s="76"/>
      <c r="C293388" s="75"/>
    </row>
    <row r="293389" spans="2:3" x14ac:dyDescent="0.25">
      <c r="B293389" s="76"/>
      <c r="C293389" s="75"/>
    </row>
    <row r="293390" spans="2:3" x14ac:dyDescent="0.25">
      <c r="B293390" s="76"/>
      <c r="C293390" s="75"/>
    </row>
    <row r="293391" spans="2:3" x14ac:dyDescent="0.25">
      <c r="B293391" s="76"/>
      <c r="C293391" s="75"/>
    </row>
    <row r="293392" spans="2:3" x14ac:dyDescent="0.25">
      <c r="B293392" s="76"/>
      <c r="C293392" s="75"/>
    </row>
    <row r="293393" spans="2:3" x14ac:dyDescent="0.25">
      <c r="B293393" s="76"/>
      <c r="C293393" s="75"/>
    </row>
    <row r="293503" spans="2:3" x14ac:dyDescent="0.25">
      <c r="B293503" s="76"/>
      <c r="C293503" s="75"/>
    </row>
    <row r="293504" spans="2:3" x14ac:dyDescent="0.25">
      <c r="B293504" s="76"/>
      <c r="C293504" s="75"/>
    </row>
    <row r="293505" spans="2:3" x14ac:dyDescent="0.25">
      <c r="B293505" s="76"/>
      <c r="C293505" s="75"/>
    </row>
    <row r="293506" spans="2:3" x14ac:dyDescent="0.25">
      <c r="B293506" s="76"/>
      <c r="C293506" s="75"/>
    </row>
    <row r="293507" spans="2:3" x14ac:dyDescent="0.25">
      <c r="B293507" s="76"/>
      <c r="C293507" s="75"/>
    </row>
    <row r="293508" spans="2:3" x14ac:dyDescent="0.25">
      <c r="B293508" s="76"/>
      <c r="C293508" s="75"/>
    </row>
    <row r="293509" spans="2:3" x14ac:dyDescent="0.25">
      <c r="B293509" s="76"/>
      <c r="C293509" s="75"/>
    </row>
    <row r="293510" spans="2:3" x14ac:dyDescent="0.25">
      <c r="B293510" s="76"/>
      <c r="C293510" s="75"/>
    </row>
    <row r="293511" spans="2:3" x14ac:dyDescent="0.25">
      <c r="B293511" s="76"/>
      <c r="C293511" s="75"/>
    </row>
    <row r="293512" spans="2:3" x14ac:dyDescent="0.25">
      <c r="B293512" s="76"/>
      <c r="C293512" s="75"/>
    </row>
    <row r="293513" spans="2:3" x14ac:dyDescent="0.25">
      <c r="B293513" s="76"/>
      <c r="C293513" s="75"/>
    </row>
    <row r="293514" spans="2:3" x14ac:dyDescent="0.25">
      <c r="B293514" s="76"/>
      <c r="C293514" s="75"/>
    </row>
    <row r="293515" spans="2:3" x14ac:dyDescent="0.25">
      <c r="B293515" s="76"/>
      <c r="C293515" s="75"/>
    </row>
    <row r="293625" spans="2:3" x14ac:dyDescent="0.25">
      <c r="B293625" s="76"/>
      <c r="C293625" s="75"/>
    </row>
    <row r="293626" spans="2:3" x14ac:dyDescent="0.25">
      <c r="B293626" s="76"/>
      <c r="C293626" s="75"/>
    </row>
    <row r="293627" spans="2:3" x14ac:dyDescent="0.25">
      <c r="B293627" s="76"/>
      <c r="C293627" s="75"/>
    </row>
    <row r="293628" spans="2:3" x14ac:dyDescent="0.25">
      <c r="B293628" s="76"/>
      <c r="C293628" s="75"/>
    </row>
    <row r="293629" spans="2:3" x14ac:dyDescent="0.25">
      <c r="B293629" s="76"/>
      <c r="C293629" s="75"/>
    </row>
    <row r="293630" spans="2:3" x14ac:dyDescent="0.25">
      <c r="B293630" s="76"/>
      <c r="C293630" s="75"/>
    </row>
    <row r="293631" spans="2:3" x14ac:dyDescent="0.25">
      <c r="B293631" s="76"/>
      <c r="C293631" s="75"/>
    </row>
    <row r="293632" spans="2:3" x14ac:dyDescent="0.25">
      <c r="B293632" s="76"/>
      <c r="C293632" s="75"/>
    </row>
    <row r="293633" spans="2:3" x14ac:dyDescent="0.25">
      <c r="B293633" s="76"/>
      <c r="C293633" s="75"/>
    </row>
    <row r="293634" spans="2:3" x14ac:dyDescent="0.25">
      <c r="B293634" s="76"/>
      <c r="C293634" s="75"/>
    </row>
    <row r="293635" spans="2:3" x14ac:dyDescent="0.25">
      <c r="B293635" s="76"/>
      <c r="C293635" s="75"/>
    </row>
    <row r="293636" spans="2:3" x14ac:dyDescent="0.25">
      <c r="B293636" s="76"/>
      <c r="C293636" s="75"/>
    </row>
    <row r="293637" spans="2:3" x14ac:dyDescent="0.25">
      <c r="B293637" s="76"/>
      <c r="C293637" s="75"/>
    </row>
    <row r="293747" spans="2:3" x14ac:dyDescent="0.25">
      <c r="B293747" s="76"/>
      <c r="C293747" s="75"/>
    </row>
    <row r="293748" spans="2:3" x14ac:dyDescent="0.25">
      <c r="B293748" s="76"/>
      <c r="C293748" s="75"/>
    </row>
    <row r="293749" spans="2:3" x14ac:dyDescent="0.25">
      <c r="B293749" s="76"/>
      <c r="C293749" s="75"/>
    </row>
    <row r="293750" spans="2:3" x14ac:dyDescent="0.25">
      <c r="B293750" s="76"/>
      <c r="C293750" s="75"/>
    </row>
    <row r="293751" spans="2:3" x14ac:dyDescent="0.25">
      <c r="B293751" s="76"/>
      <c r="C293751" s="75"/>
    </row>
    <row r="293752" spans="2:3" x14ac:dyDescent="0.25">
      <c r="B293752" s="76"/>
      <c r="C293752" s="75"/>
    </row>
    <row r="293753" spans="2:3" x14ac:dyDescent="0.25">
      <c r="B293753" s="76"/>
      <c r="C293753" s="75"/>
    </row>
    <row r="293754" spans="2:3" x14ac:dyDescent="0.25">
      <c r="B293754" s="76"/>
      <c r="C293754" s="75"/>
    </row>
    <row r="293755" spans="2:3" x14ac:dyDescent="0.25">
      <c r="B293755" s="76"/>
      <c r="C293755" s="75"/>
    </row>
    <row r="293756" spans="2:3" x14ac:dyDescent="0.25">
      <c r="B293756" s="76"/>
      <c r="C293756" s="75"/>
    </row>
    <row r="293757" spans="2:3" x14ac:dyDescent="0.25">
      <c r="B293757" s="76"/>
      <c r="C293757" s="75"/>
    </row>
    <row r="293758" spans="2:3" x14ac:dyDescent="0.25">
      <c r="B293758" s="76"/>
      <c r="C293758" s="75"/>
    </row>
    <row r="293759" spans="2:3" x14ac:dyDescent="0.25">
      <c r="B293759" s="76"/>
      <c r="C293759" s="75"/>
    </row>
    <row r="293869" spans="2:3" x14ac:dyDescent="0.25">
      <c r="B293869" s="76"/>
      <c r="C293869" s="75"/>
    </row>
    <row r="293870" spans="2:3" x14ac:dyDescent="0.25">
      <c r="B293870" s="76"/>
      <c r="C293870" s="75"/>
    </row>
    <row r="293871" spans="2:3" x14ac:dyDescent="0.25">
      <c r="B293871" s="76"/>
      <c r="C293871" s="75"/>
    </row>
    <row r="293872" spans="2:3" x14ac:dyDescent="0.25">
      <c r="B293872" s="76"/>
      <c r="C293872" s="75"/>
    </row>
    <row r="293873" spans="2:3" x14ac:dyDescent="0.25">
      <c r="B293873" s="76"/>
      <c r="C293873" s="75"/>
    </row>
    <row r="293874" spans="2:3" x14ac:dyDescent="0.25">
      <c r="B293874" s="76"/>
      <c r="C293874" s="75"/>
    </row>
    <row r="293875" spans="2:3" x14ac:dyDescent="0.25">
      <c r="B293875" s="76"/>
      <c r="C293875" s="75"/>
    </row>
    <row r="293876" spans="2:3" x14ac:dyDescent="0.25">
      <c r="B293876" s="76"/>
      <c r="C293876" s="75"/>
    </row>
    <row r="293877" spans="2:3" x14ac:dyDescent="0.25">
      <c r="B293877" s="76"/>
      <c r="C293877" s="75"/>
    </row>
    <row r="293878" spans="2:3" x14ac:dyDescent="0.25">
      <c r="B293878" s="76"/>
      <c r="C293878" s="75"/>
    </row>
    <row r="293879" spans="2:3" x14ac:dyDescent="0.25">
      <c r="B293879" s="76"/>
      <c r="C293879" s="75"/>
    </row>
    <row r="293880" spans="2:3" x14ac:dyDescent="0.25">
      <c r="B293880" s="76"/>
      <c r="C293880" s="75"/>
    </row>
    <row r="293881" spans="2:3" x14ac:dyDescent="0.25">
      <c r="B293881" s="76"/>
      <c r="C293881" s="75"/>
    </row>
    <row r="293991" spans="2:3" x14ac:dyDescent="0.25">
      <c r="B293991" s="76"/>
      <c r="C293991" s="75"/>
    </row>
    <row r="293992" spans="2:3" x14ac:dyDescent="0.25">
      <c r="B293992" s="76"/>
      <c r="C293992" s="75"/>
    </row>
    <row r="293993" spans="2:3" x14ac:dyDescent="0.25">
      <c r="B293993" s="76"/>
      <c r="C293993" s="75"/>
    </row>
    <row r="293994" spans="2:3" x14ac:dyDescent="0.25">
      <c r="B293994" s="76"/>
      <c r="C293994" s="75"/>
    </row>
    <row r="293995" spans="2:3" x14ac:dyDescent="0.25">
      <c r="B293995" s="76"/>
      <c r="C293995" s="75"/>
    </row>
    <row r="293996" spans="2:3" x14ac:dyDescent="0.25">
      <c r="B293996" s="76"/>
      <c r="C293996" s="75"/>
    </row>
    <row r="293997" spans="2:3" x14ac:dyDescent="0.25">
      <c r="B293997" s="76"/>
      <c r="C293997" s="75"/>
    </row>
    <row r="293998" spans="2:3" x14ac:dyDescent="0.25">
      <c r="B293998" s="76"/>
      <c r="C293998" s="75"/>
    </row>
    <row r="293999" spans="2:3" x14ac:dyDescent="0.25">
      <c r="B293999" s="76"/>
      <c r="C293999" s="75"/>
    </row>
    <row r="294000" spans="2:3" x14ac:dyDescent="0.25">
      <c r="B294000" s="76"/>
      <c r="C294000" s="75"/>
    </row>
    <row r="294001" spans="2:3" x14ac:dyDescent="0.25">
      <c r="B294001" s="76"/>
      <c r="C294001" s="75"/>
    </row>
    <row r="294002" spans="2:3" x14ac:dyDescent="0.25">
      <c r="B294002" s="76"/>
      <c r="C294002" s="75"/>
    </row>
    <row r="294003" spans="2:3" x14ac:dyDescent="0.25">
      <c r="B294003" s="76"/>
      <c r="C294003" s="75"/>
    </row>
    <row r="294113" spans="2:3" x14ac:dyDescent="0.25">
      <c r="B294113" s="76"/>
      <c r="C294113" s="75"/>
    </row>
    <row r="294114" spans="2:3" x14ac:dyDescent="0.25">
      <c r="B294114" s="76"/>
      <c r="C294114" s="75"/>
    </row>
    <row r="294115" spans="2:3" x14ac:dyDescent="0.25">
      <c r="B294115" s="76"/>
      <c r="C294115" s="75"/>
    </row>
    <row r="294116" spans="2:3" x14ac:dyDescent="0.25">
      <c r="B294116" s="76"/>
      <c r="C294116" s="75"/>
    </row>
    <row r="294117" spans="2:3" x14ac:dyDescent="0.25">
      <c r="B294117" s="76"/>
      <c r="C294117" s="75"/>
    </row>
    <row r="294118" spans="2:3" x14ac:dyDescent="0.25">
      <c r="B294118" s="76"/>
      <c r="C294118" s="75"/>
    </row>
    <row r="294119" spans="2:3" x14ac:dyDescent="0.25">
      <c r="B294119" s="76"/>
      <c r="C294119" s="75"/>
    </row>
    <row r="294120" spans="2:3" x14ac:dyDescent="0.25">
      <c r="B294120" s="76"/>
      <c r="C294120" s="75"/>
    </row>
    <row r="294121" spans="2:3" x14ac:dyDescent="0.25">
      <c r="B294121" s="76"/>
      <c r="C294121" s="75"/>
    </row>
    <row r="294122" spans="2:3" x14ac:dyDescent="0.25">
      <c r="B294122" s="76"/>
      <c r="C294122" s="75"/>
    </row>
    <row r="294123" spans="2:3" x14ac:dyDescent="0.25">
      <c r="B294123" s="76"/>
      <c r="C294123" s="75"/>
    </row>
    <row r="294124" spans="2:3" x14ac:dyDescent="0.25">
      <c r="B294124" s="76"/>
      <c r="C294124" s="75"/>
    </row>
    <row r="294125" spans="2:3" x14ac:dyDescent="0.25">
      <c r="B294125" s="76"/>
      <c r="C294125" s="75"/>
    </row>
    <row r="294235" spans="2:3" x14ac:dyDescent="0.25">
      <c r="B294235" s="76"/>
      <c r="C294235" s="75"/>
    </row>
    <row r="294236" spans="2:3" x14ac:dyDescent="0.25">
      <c r="B294236" s="76"/>
      <c r="C294236" s="75"/>
    </row>
    <row r="294237" spans="2:3" x14ac:dyDescent="0.25">
      <c r="B294237" s="76"/>
      <c r="C294237" s="75"/>
    </row>
    <row r="294238" spans="2:3" x14ac:dyDescent="0.25">
      <c r="B294238" s="76"/>
      <c r="C294238" s="75"/>
    </row>
    <row r="294239" spans="2:3" x14ac:dyDescent="0.25">
      <c r="B294239" s="76"/>
      <c r="C294239" s="75"/>
    </row>
    <row r="294240" spans="2:3" x14ac:dyDescent="0.25">
      <c r="B294240" s="76"/>
      <c r="C294240" s="75"/>
    </row>
    <row r="294241" spans="2:3" x14ac:dyDescent="0.25">
      <c r="B294241" s="76"/>
      <c r="C294241" s="75"/>
    </row>
    <row r="294242" spans="2:3" x14ac:dyDescent="0.25">
      <c r="B294242" s="76"/>
      <c r="C294242" s="75"/>
    </row>
    <row r="294243" spans="2:3" x14ac:dyDescent="0.25">
      <c r="B294243" s="76"/>
      <c r="C294243" s="75"/>
    </row>
    <row r="294244" spans="2:3" x14ac:dyDescent="0.25">
      <c r="B294244" s="76"/>
      <c r="C294244" s="75"/>
    </row>
    <row r="294245" spans="2:3" x14ac:dyDescent="0.25">
      <c r="B294245" s="76"/>
      <c r="C294245" s="75"/>
    </row>
    <row r="294246" spans="2:3" x14ac:dyDescent="0.25">
      <c r="B294246" s="76"/>
      <c r="C294246" s="75"/>
    </row>
    <row r="294247" spans="2:3" x14ac:dyDescent="0.25">
      <c r="B294247" s="76"/>
      <c r="C294247" s="75"/>
    </row>
    <row r="294357" spans="2:3" x14ac:dyDescent="0.25">
      <c r="B294357" s="76"/>
      <c r="C294357" s="75"/>
    </row>
    <row r="294358" spans="2:3" x14ac:dyDescent="0.25">
      <c r="B294358" s="76"/>
      <c r="C294358" s="75"/>
    </row>
    <row r="294359" spans="2:3" x14ac:dyDescent="0.25">
      <c r="B294359" s="76"/>
      <c r="C294359" s="75"/>
    </row>
    <row r="294360" spans="2:3" x14ac:dyDescent="0.25">
      <c r="B294360" s="76"/>
      <c r="C294360" s="75"/>
    </row>
    <row r="294361" spans="2:3" x14ac:dyDescent="0.25">
      <c r="B294361" s="76"/>
      <c r="C294361" s="75"/>
    </row>
    <row r="294362" spans="2:3" x14ac:dyDescent="0.25">
      <c r="B294362" s="76"/>
      <c r="C294362" s="75"/>
    </row>
    <row r="294363" spans="2:3" x14ac:dyDescent="0.25">
      <c r="B294363" s="76"/>
      <c r="C294363" s="75"/>
    </row>
    <row r="294364" spans="2:3" x14ac:dyDescent="0.25">
      <c r="B294364" s="76"/>
      <c r="C294364" s="75"/>
    </row>
    <row r="294365" spans="2:3" x14ac:dyDescent="0.25">
      <c r="B294365" s="76"/>
      <c r="C294365" s="75"/>
    </row>
    <row r="294366" spans="2:3" x14ac:dyDescent="0.25">
      <c r="B294366" s="76"/>
      <c r="C294366" s="75"/>
    </row>
    <row r="294367" spans="2:3" x14ac:dyDescent="0.25">
      <c r="B294367" s="76"/>
      <c r="C294367" s="75"/>
    </row>
    <row r="294368" spans="2:3" x14ac:dyDescent="0.25">
      <c r="B294368" s="76"/>
      <c r="C294368" s="75"/>
    </row>
    <row r="294369" spans="2:3" x14ac:dyDescent="0.25">
      <c r="B294369" s="76"/>
      <c r="C294369" s="75"/>
    </row>
    <row r="294479" spans="2:3" x14ac:dyDescent="0.25">
      <c r="B294479" s="76"/>
      <c r="C294479" s="75"/>
    </row>
    <row r="294480" spans="2:3" x14ac:dyDescent="0.25">
      <c r="B294480" s="76"/>
      <c r="C294480" s="75"/>
    </row>
    <row r="294481" spans="2:3" x14ac:dyDescent="0.25">
      <c r="B294481" s="76"/>
      <c r="C294481" s="75"/>
    </row>
    <row r="294482" spans="2:3" x14ac:dyDescent="0.25">
      <c r="B294482" s="76"/>
      <c r="C294482" s="75"/>
    </row>
    <row r="294483" spans="2:3" x14ac:dyDescent="0.25">
      <c r="B294483" s="76"/>
      <c r="C294483" s="75"/>
    </row>
    <row r="294484" spans="2:3" x14ac:dyDescent="0.25">
      <c r="B294484" s="76"/>
      <c r="C294484" s="75"/>
    </row>
    <row r="294485" spans="2:3" x14ac:dyDescent="0.25">
      <c r="B294485" s="76"/>
      <c r="C294485" s="75"/>
    </row>
    <row r="294486" spans="2:3" x14ac:dyDescent="0.25">
      <c r="B294486" s="76"/>
      <c r="C294486" s="75"/>
    </row>
    <row r="294487" spans="2:3" x14ac:dyDescent="0.25">
      <c r="B294487" s="76"/>
      <c r="C294487" s="75"/>
    </row>
    <row r="294488" spans="2:3" x14ac:dyDescent="0.25">
      <c r="B294488" s="76"/>
      <c r="C294488" s="75"/>
    </row>
    <row r="294489" spans="2:3" x14ac:dyDescent="0.25">
      <c r="B294489" s="76"/>
      <c r="C294489" s="75"/>
    </row>
    <row r="294490" spans="2:3" x14ac:dyDescent="0.25">
      <c r="B294490" s="76"/>
      <c r="C294490" s="75"/>
    </row>
    <row r="294491" spans="2:3" x14ac:dyDescent="0.25">
      <c r="B294491" s="76"/>
      <c r="C294491" s="75"/>
    </row>
    <row r="294601" spans="2:3" x14ac:dyDescent="0.25">
      <c r="B294601" s="76"/>
      <c r="C294601" s="75"/>
    </row>
    <row r="294602" spans="2:3" x14ac:dyDescent="0.25">
      <c r="B294602" s="76"/>
      <c r="C294602" s="75"/>
    </row>
    <row r="294603" spans="2:3" x14ac:dyDescent="0.25">
      <c r="B294603" s="76"/>
      <c r="C294603" s="75"/>
    </row>
    <row r="294604" spans="2:3" x14ac:dyDescent="0.25">
      <c r="B294604" s="76"/>
      <c r="C294604" s="75"/>
    </row>
    <row r="294605" spans="2:3" x14ac:dyDescent="0.25">
      <c r="B294605" s="76"/>
      <c r="C294605" s="75"/>
    </row>
    <row r="294606" spans="2:3" x14ac:dyDescent="0.25">
      <c r="B294606" s="76"/>
      <c r="C294606" s="75"/>
    </row>
    <row r="294607" spans="2:3" x14ac:dyDescent="0.25">
      <c r="B294607" s="76"/>
      <c r="C294607" s="75"/>
    </row>
    <row r="294608" spans="2:3" x14ac:dyDescent="0.25">
      <c r="B294608" s="76"/>
      <c r="C294608" s="75"/>
    </row>
    <row r="294609" spans="2:3" x14ac:dyDescent="0.25">
      <c r="B294609" s="76"/>
      <c r="C294609" s="75"/>
    </row>
    <row r="294610" spans="2:3" x14ac:dyDescent="0.25">
      <c r="B294610" s="76"/>
      <c r="C294610" s="75"/>
    </row>
    <row r="294611" spans="2:3" x14ac:dyDescent="0.25">
      <c r="B294611" s="76"/>
      <c r="C294611" s="75"/>
    </row>
    <row r="294612" spans="2:3" x14ac:dyDescent="0.25">
      <c r="B294612" s="76"/>
      <c r="C294612" s="75"/>
    </row>
    <row r="294613" spans="2:3" x14ac:dyDescent="0.25">
      <c r="B294613" s="76"/>
      <c r="C294613" s="75"/>
    </row>
    <row r="294723" spans="2:3" x14ac:dyDescent="0.25">
      <c r="B294723" s="76"/>
      <c r="C294723" s="75"/>
    </row>
    <row r="294724" spans="2:3" x14ac:dyDescent="0.25">
      <c r="B294724" s="76"/>
      <c r="C294724" s="75"/>
    </row>
    <row r="294725" spans="2:3" x14ac:dyDescent="0.25">
      <c r="B294725" s="76"/>
      <c r="C294725" s="75"/>
    </row>
    <row r="294726" spans="2:3" x14ac:dyDescent="0.25">
      <c r="B294726" s="76"/>
      <c r="C294726" s="75"/>
    </row>
    <row r="294727" spans="2:3" x14ac:dyDescent="0.25">
      <c r="B294727" s="76"/>
      <c r="C294727" s="75"/>
    </row>
    <row r="294728" spans="2:3" x14ac:dyDescent="0.25">
      <c r="B294728" s="76"/>
      <c r="C294728" s="75"/>
    </row>
    <row r="294729" spans="2:3" x14ac:dyDescent="0.25">
      <c r="B294729" s="76"/>
      <c r="C294729" s="75"/>
    </row>
    <row r="294730" spans="2:3" x14ac:dyDescent="0.25">
      <c r="B294730" s="76"/>
      <c r="C294730" s="75"/>
    </row>
    <row r="294731" spans="2:3" x14ac:dyDescent="0.25">
      <c r="B294731" s="76"/>
      <c r="C294731" s="75"/>
    </row>
    <row r="294732" spans="2:3" x14ac:dyDescent="0.25">
      <c r="B294732" s="76"/>
      <c r="C294732" s="75"/>
    </row>
    <row r="294733" spans="2:3" x14ac:dyDescent="0.25">
      <c r="B294733" s="76"/>
      <c r="C294733" s="75"/>
    </row>
    <row r="294734" spans="2:3" x14ac:dyDescent="0.25">
      <c r="B294734" s="76"/>
      <c r="C294734" s="75"/>
    </row>
    <row r="294735" spans="2:3" x14ac:dyDescent="0.25">
      <c r="B294735" s="76"/>
      <c r="C294735" s="75"/>
    </row>
    <row r="294845" spans="2:3" x14ac:dyDescent="0.25">
      <c r="B294845" s="76"/>
      <c r="C294845" s="75"/>
    </row>
    <row r="294846" spans="2:3" x14ac:dyDescent="0.25">
      <c r="B294846" s="76"/>
      <c r="C294846" s="75"/>
    </row>
    <row r="294847" spans="2:3" x14ac:dyDescent="0.25">
      <c r="B294847" s="76"/>
      <c r="C294847" s="75"/>
    </row>
    <row r="294848" spans="2:3" x14ac:dyDescent="0.25">
      <c r="B294848" s="76"/>
      <c r="C294848" s="75"/>
    </row>
    <row r="294849" spans="2:3" x14ac:dyDescent="0.25">
      <c r="B294849" s="76"/>
      <c r="C294849" s="75"/>
    </row>
    <row r="294850" spans="2:3" x14ac:dyDescent="0.25">
      <c r="B294850" s="76"/>
      <c r="C294850" s="75"/>
    </row>
    <row r="294851" spans="2:3" x14ac:dyDescent="0.25">
      <c r="B294851" s="76"/>
      <c r="C294851" s="75"/>
    </row>
    <row r="294852" spans="2:3" x14ac:dyDescent="0.25">
      <c r="B294852" s="76"/>
      <c r="C294852" s="75"/>
    </row>
    <row r="294853" spans="2:3" x14ac:dyDescent="0.25">
      <c r="B294853" s="76"/>
      <c r="C294853" s="75"/>
    </row>
    <row r="294854" spans="2:3" x14ac:dyDescent="0.25">
      <c r="B294854" s="76"/>
      <c r="C294854" s="75"/>
    </row>
    <row r="294855" spans="2:3" x14ac:dyDescent="0.25">
      <c r="B294855" s="76"/>
      <c r="C294855" s="75"/>
    </row>
    <row r="294856" spans="2:3" x14ac:dyDescent="0.25">
      <c r="B294856" s="76"/>
      <c r="C294856" s="75"/>
    </row>
    <row r="294857" spans="2:3" x14ac:dyDescent="0.25">
      <c r="B294857" s="76"/>
      <c r="C294857" s="75"/>
    </row>
    <row r="294967" spans="2:3" x14ac:dyDescent="0.25">
      <c r="B294967" s="76"/>
      <c r="C294967" s="75"/>
    </row>
    <row r="294968" spans="2:3" x14ac:dyDescent="0.25">
      <c r="B294968" s="76"/>
      <c r="C294968" s="75"/>
    </row>
    <row r="294969" spans="2:3" x14ac:dyDescent="0.25">
      <c r="B294969" s="76"/>
      <c r="C294969" s="75"/>
    </row>
    <row r="294970" spans="2:3" x14ac:dyDescent="0.25">
      <c r="B294970" s="76"/>
      <c r="C294970" s="75"/>
    </row>
    <row r="294971" spans="2:3" x14ac:dyDescent="0.25">
      <c r="B294971" s="76"/>
      <c r="C294971" s="75"/>
    </row>
    <row r="294972" spans="2:3" x14ac:dyDescent="0.25">
      <c r="B294972" s="76"/>
      <c r="C294972" s="75"/>
    </row>
    <row r="294973" spans="2:3" x14ac:dyDescent="0.25">
      <c r="B294973" s="76"/>
      <c r="C294973" s="75"/>
    </row>
    <row r="294974" spans="2:3" x14ac:dyDescent="0.25">
      <c r="B294974" s="76"/>
      <c r="C294974" s="75"/>
    </row>
    <row r="294975" spans="2:3" x14ac:dyDescent="0.25">
      <c r="B294975" s="76"/>
      <c r="C294975" s="75"/>
    </row>
    <row r="294976" spans="2:3" x14ac:dyDescent="0.25">
      <c r="B294976" s="76"/>
      <c r="C294976" s="75"/>
    </row>
    <row r="294977" spans="2:3" x14ac:dyDescent="0.25">
      <c r="B294977" s="76"/>
      <c r="C294977" s="75"/>
    </row>
    <row r="294978" spans="2:3" x14ac:dyDescent="0.25">
      <c r="B294978" s="76"/>
      <c r="C294978" s="75"/>
    </row>
    <row r="294979" spans="2:3" x14ac:dyDescent="0.25">
      <c r="B294979" s="76"/>
      <c r="C294979" s="75"/>
    </row>
    <row r="295089" spans="2:3" x14ac:dyDescent="0.25">
      <c r="B295089" s="76"/>
      <c r="C295089" s="75"/>
    </row>
    <row r="295090" spans="2:3" x14ac:dyDescent="0.25">
      <c r="B295090" s="76"/>
      <c r="C295090" s="75"/>
    </row>
    <row r="295091" spans="2:3" x14ac:dyDescent="0.25">
      <c r="B295091" s="76"/>
      <c r="C295091" s="75"/>
    </row>
    <row r="295092" spans="2:3" x14ac:dyDescent="0.25">
      <c r="B295092" s="76"/>
      <c r="C295092" s="75"/>
    </row>
    <row r="295093" spans="2:3" x14ac:dyDescent="0.25">
      <c r="B295093" s="76"/>
      <c r="C295093" s="75"/>
    </row>
    <row r="295094" spans="2:3" x14ac:dyDescent="0.25">
      <c r="B295094" s="76"/>
      <c r="C295094" s="75"/>
    </row>
    <row r="295095" spans="2:3" x14ac:dyDescent="0.25">
      <c r="B295095" s="76"/>
      <c r="C295095" s="75"/>
    </row>
    <row r="295096" spans="2:3" x14ac:dyDescent="0.25">
      <c r="B295096" s="76"/>
      <c r="C295096" s="75"/>
    </row>
    <row r="295097" spans="2:3" x14ac:dyDescent="0.25">
      <c r="B295097" s="76"/>
      <c r="C295097" s="75"/>
    </row>
    <row r="295098" spans="2:3" x14ac:dyDescent="0.25">
      <c r="B295098" s="76"/>
      <c r="C295098" s="75"/>
    </row>
    <row r="295099" spans="2:3" x14ac:dyDescent="0.25">
      <c r="B295099" s="76"/>
      <c r="C295099" s="75"/>
    </row>
    <row r="295100" spans="2:3" x14ac:dyDescent="0.25">
      <c r="B295100" s="76"/>
      <c r="C295100" s="75"/>
    </row>
    <row r="295101" spans="2:3" x14ac:dyDescent="0.25">
      <c r="B295101" s="76"/>
      <c r="C295101" s="75"/>
    </row>
    <row r="295211" spans="2:3" x14ac:dyDescent="0.25">
      <c r="B295211" s="76"/>
      <c r="C295211" s="75"/>
    </row>
    <row r="295212" spans="2:3" x14ac:dyDescent="0.25">
      <c r="B295212" s="76"/>
      <c r="C295212" s="75"/>
    </row>
    <row r="295213" spans="2:3" x14ac:dyDescent="0.25">
      <c r="B295213" s="76"/>
      <c r="C295213" s="75"/>
    </row>
    <row r="295214" spans="2:3" x14ac:dyDescent="0.25">
      <c r="B295214" s="76"/>
      <c r="C295214" s="75"/>
    </row>
    <row r="295215" spans="2:3" x14ac:dyDescent="0.25">
      <c r="B295215" s="76"/>
      <c r="C295215" s="75"/>
    </row>
    <row r="295216" spans="2:3" x14ac:dyDescent="0.25">
      <c r="B295216" s="76"/>
      <c r="C295216" s="75"/>
    </row>
    <row r="295217" spans="2:3" x14ac:dyDescent="0.25">
      <c r="B295217" s="76"/>
      <c r="C295217" s="75"/>
    </row>
    <row r="295218" spans="2:3" x14ac:dyDescent="0.25">
      <c r="B295218" s="76"/>
      <c r="C295218" s="75"/>
    </row>
    <row r="295219" spans="2:3" x14ac:dyDescent="0.25">
      <c r="B295219" s="76"/>
      <c r="C295219" s="75"/>
    </row>
    <row r="295220" spans="2:3" x14ac:dyDescent="0.25">
      <c r="B295220" s="76"/>
      <c r="C295220" s="75"/>
    </row>
    <row r="295221" spans="2:3" x14ac:dyDescent="0.25">
      <c r="B295221" s="76"/>
      <c r="C295221" s="75"/>
    </row>
    <row r="295222" spans="2:3" x14ac:dyDescent="0.25">
      <c r="B295222" s="76"/>
      <c r="C295222" s="75"/>
    </row>
    <row r="295223" spans="2:3" x14ac:dyDescent="0.25">
      <c r="B295223" s="76"/>
      <c r="C295223" s="75"/>
    </row>
    <row r="295333" spans="2:3" x14ac:dyDescent="0.25">
      <c r="B295333" s="76"/>
      <c r="C295333" s="75"/>
    </row>
    <row r="295334" spans="2:3" x14ac:dyDescent="0.25">
      <c r="B295334" s="76"/>
      <c r="C295334" s="75"/>
    </row>
    <row r="295335" spans="2:3" x14ac:dyDescent="0.25">
      <c r="B295335" s="76"/>
      <c r="C295335" s="75"/>
    </row>
    <row r="295336" spans="2:3" x14ac:dyDescent="0.25">
      <c r="B295336" s="76"/>
      <c r="C295336" s="75"/>
    </row>
    <row r="295337" spans="2:3" x14ac:dyDescent="0.25">
      <c r="B295337" s="76"/>
      <c r="C295337" s="75"/>
    </row>
    <row r="295338" spans="2:3" x14ac:dyDescent="0.25">
      <c r="B295338" s="76"/>
      <c r="C295338" s="75"/>
    </row>
    <row r="295339" spans="2:3" x14ac:dyDescent="0.25">
      <c r="B295339" s="76"/>
      <c r="C295339" s="75"/>
    </row>
    <row r="295340" spans="2:3" x14ac:dyDescent="0.25">
      <c r="B295340" s="76"/>
      <c r="C295340" s="75"/>
    </row>
    <row r="295341" spans="2:3" x14ac:dyDescent="0.25">
      <c r="B295341" s="76"/>
      <c r="C295341" s="75"/>
    </row>
    <row r="295342" spans="2:3" x14ac:dyDescent="0.25">
      <c r="B295342" s="76"/>
      <c r="C295342" s="75"/>
    </row>
    <row r="295343" spans="2:3" x14ac:dyDescent="0.25">
      <c r="B295343" s="76"/>
      <c r="C295343" s="75"/>
    </row>
    <row r="295344" spans="2:3" x14ac:dyDescent="0.25">
      <c r="B295344" s="76"/>
      <c r="C295344" s="75"/>
    </row>
    <row r="295345" spans="2:3" x14ac:dyDescent="0.25">
      <c r="B295345" s="76"/>
      <c r="C295345" s="75"/>
    </row>
    <row r="295455" spans="2:3" x14ac:dyDescent="0.25">
      <c r="B295455" s="76"/>
      <c r="C295455" s="75"/>
    </row>
    <row r="295456" spans="2:3" x14ac:dyDescent="0.25">
      <c r="B295456" s="76"/>
      <c r="C295456" s="75"/>
    </row>
    <row r="295457" spans="2:3" x14ac:dyDescent="0.25">
      <c r="B295457" s="76"/>
      <c r="C295457" s="75"/>
    </row>
    <row r="295458" spans="2:3" x14ac:dyDescent="0.25">
      <c r="B295458" s="76"/>
      <c r="C295458" s="75"/>
    </row>
    <row r="295459" spans="2:3" x14ac:dyDescent="0.25">
      <c r="B295459" s="76"/>
      <c r="C295459" s="75"/>
    </row>
    <row r="295460" spans="2:3" x14ac:dyDescent="0.25">
      <c r="B295460" s="76"/>
      <c r="C295460" s="75"/>
    </row>
    <row r="295461" spans="2:3" x14ac:dyDescent="0.25">
      <c r="B295461" s="76"/>
      <c r="C295461" s="75"/>
    </row>
    <row r="295462" spans="2:3" x14ac:dyDescent="0.25">
      <c r="B295462" s="76"/>
      <c r="C295462" s="75"/>
    </row>
    <row r="295463" spans="2:3" x14ac:dyDescent="0.25">
      <c r="B295463" s="76"/>
      <c r="C295463" s="75"/>
    </row>
    <row r="295464" spans="2:3" x14ac:dyDescent="0.25">
      <c r="B295464" s="76"/>
      <c r="C295464" s="75"/>
    </row>
    <row r="295465" spans="2:3" x14ac:dyDescent="0.25">
      <c r="B295465" s="76"/>
      <c r="C295465" s="75"/>
    </row>
    <row r="295466" spans="2:3" x14ac:dyDescent="0.25">
      <c r="B295466" s="76"/>
      <c r="C295466" s="75"/>
    </row>
    <row r="295467" spans="2:3" x14ac:dyDescent="0.25">
      <c r="B295467" s="76"/>
      <c r="C295467" s="75"/>
    </row>
    <row r="295577" spans="2:3" x14ac:dyDescent="0.25">
      <c r="B295577" s="76"/>
      <c r="C295577" s="75"/>
    </row>
    <row r="295578" spans="2:3" x14ac:dyDescent="0.25">
      <c r="B295578" s="76"/>
      <c r="C295578" s="75"/>
    </row>
    <row r="295579" spans="2:3" x14ac:dyDescent="0.25">
      <c r="B295579" s="76"/>
      <c r="C295579" s="75"/>
    </row>
    <row r="295580" spans="2:3" x14ac:dyDescent="0.25">
      <c r="B295580" s="76"/>
      <c r="C295580" s="75"/>
    </row>
    <row r="295581" spans="2:3" x14ac:dyDescent="0.25">
      <c r="B295581" s="76"/>
      <c r="C295581" s="75"/>
    </row>
    <row r="295582" spans="2:3" x14ac:dyDescent="0.25">
      <c r="B295582" s="76"/>
      <c r="C295582" s="75"/>
    </row>
    <row r="295583" spans="2:3" x14ac:dyDescent="0.25">
      <c r="B295583" s="76"/>
      <c r="C295583" s="75"/>
    </row>
    <row r="295584" spans="2:3" x14ac:dyDescent="0.25">
      <c r="B295584" s="76"/>
      <c r="C295584" s="75"/>
    </row>
    <row r="295585" spans="2:3" x14ac:dyDescent="0.25">
      <c r="B295585" s="76"/>
      <c r="C295585" s="75"/>
    </row>
    <row r="295586" spans="2:3" x14ac:dyDescent="0.25">
      <c r="B295586" s="76"/>
      <c r="C295586" s="75"/>
    </row>
    <row r="295587" spans="2:3" x14ac:dyDescent="0.25">
      <c r="B295587" s="76"/>
      <c r="C295587" s="75"/>
    </row>
    <row r="295588" spans="2:3" x14ac:dyDescent="0.25">
      <c r="B295588" s="76"/>
      <c r="C295588" s="75"/>
    </row>
    <row r="295589" spans="2:3" x14ac:dyDescent="0.25">
      <c r="B295589" s="76"/>
      <c r="C295589" s="75"/>
    </row>
    <row r="295699" spans="2:3" x14ac:dyDescent="0.25">
      <c r="B295699" s="76"/>
      <c r="C295699" s="75"/>
    </row>
    <row r="295700" spans="2:3" x14ac:dyDescent="0.25">
      <c r="B295700" s="76"/>
      <c r="C295700" s="75"/>
    </row>
    <row r="295701" spans="2:3" x14ac:dyDescent="0.25">
      <c r="B295701" s="76"/>
      <c r="C295701" s="75"/>
    </row>
    <row r="295702" spans="2:3" x14ac:dyDescent="0.25">
      <c r="B295702" s="76"/>
      <c r="C295702" s="75"/>
    </row>
    <row r="295703" spans="2:3" x14ac:dyDescent="0.25">
      <c r="B295703" s="76"/>
      <c r="C295703" s="75"/>
    </row>
    <row r="295704" spans="2:3" x14ac:dyDescent="0.25">
      <c r="B295704" s="76"/>
      <c r="C295704" s="75"/>
    </row>
    <row r="295705" spans="2:3" x14ac:dyDescent="0.25">
      <c r="B295705" s="76"/>
      <c r="C295705" s="75"/>
    </row>
    <row r="295706" spans="2:3" x14ac:dyDescent="0.25">
      <c r="B295706" s="76"/>
      <c r="C295706" s="75"/>
    </row>
    <row r="295707" spans="2:3" x14ac:dyDescent="0.25">
      <c r="B295707" s="76"/>
      <c r="C295707" s="75"/>
    </row>
    <row r="295708" spans="2:3" x14ac:dyDescent="0.25">
      <c r="B295708" s="76"/>
      <c r="C295708" s="75"/>
    </row>
    <row r="295709" spans="2:3" x14ac:dyDescent="0.25">
      <c r="B295709" s="76"/>
      <c r="C295709" s="75"/>
    </row>
    <row r="295710" spans="2:3" x14ac:dyDescent="0.25">
      <c r="B295710" s="76"/>
      <c r="C295710" s="75"/>
    </row>
    <row r="295711" spans="2:3" x14ac:dyDescent="0.25">
      <c r="B295711" s="76"/>
      <c r="C295711" s="75"/>
    </row>
    <row r="295821" spans="2:3" x14ac:dyDescent="0.25">
      <c r="B295821" s="76"/>
      <c r="C295821" s="75"/>
    </row>
    <row r="295822" spans="2:3" x14ac:dyDescent="0.25">
      <c r="B295822" s="76"/>
      <c r="C295822" s="75"/>
    </row>
    <row r="295823" spans="2:3" x14ac:dyDescent="0.25">
      <c r="B295823" s="76"/>
      <c r="C295823" s="75"/>
    </row>
    <row r="295824" spans="2:3" x14ac:dyDescent="0.25">
      <c r="B295824" s="76"/>
      <c r="C295824" s="75"/>
    </row>
    <row r="295825" spans="2:3" x14ac:dyDescent="0.25">
      <c r="B295825" s="76"/>
      <c r="C295825" s="75"/>
    </row>
    <row r="295826" spans="2:3" x14ac:dyDescent="0.25">
      <c r="B295826" s="76"/>
      <c r="C295826" s="75"/>
    </row>
    <row r="295827" spans="2:3" x14ac:dyDescent="0.25">
      <c r="B295827" s="76"/>
      <c r="C295827" s="75"/>
    </row>
    <row r="295828" spans="2:3" x14ac:dyDescent="0.25">
      <c r="B295828" s="76"/>
      <c r="C295828" s="75"/>
    </row>
    <row r="295829" spans="2:3" x14ac:dyDescent="0.25">
      <c r="B295829" s="76"/>
      <c r="C295829" s="75"/>
    </row>
    <row r="295830" spans="2:3" x14ac:dyDescent="0.25">
      <c r="B295830" s="76"/>
      <c r="C295830" s="75"/>
    </row>
    <row r="295831" spans="2:3" x14ac:dyDescent="0.25">
      <c r="B295831" s="76"/>
      <c r="C295831" s="75"/>
    </row>
    <row r="295832" spans="2:3" x14ac:dyDescent="0.25">
      <c r="B295832" s="76"/>
      <c r="C295832" s="75"/>
    </row>
    <row r="295833" spans="2:3" x14ac:dyDescent="0.25">
      <c r="B295833" s="76"/>
      <c r="C295833" s="75"/>
    </row>
    <row r="295943" spans="2:3" x14ac:dyDescent="0.25">
      <c r="B295943" s="76"/>
      <c r="C295943" s="75"/>
    </row>
    <row r="295944" spans="2:3" x14ac:dyDescent="0.25">
      <c r="B295944" s="76"/>
      <c r="C295944" s="75"/>
    </row>
    <row r="295945" spans="2:3" x14ac:dyDescent="0.25">
      <c r="B295945" s="76"/>
      <c r="C295945" s="75"/>
    </row>
    <row r="295946" spans="2:3" x14ac:dyDescent="0.25">
      <c r="B295946" s="76"/>
      <c r="C295946" s="75"/>
    </row>
    <row r="295947" spans="2:3" x14ac:dyDescent="0.25">
      <c r="B295947" s="76"/>
      <c r="C295947" s="75"/>
    </row>
    <row r="295948" spans="2:3" x14ac:dyDescent="0.25">
      <c r="B295948" s="76"/>
      <c r="C295948" s="75"/>
    </row>
    <row r="295949" spans="2:3" x14ac:dyDescent="0.25">
      <c r="B295949" s="76"/>
      <c r="C295949" s="75"/>
    </row>
    <row r="295950" spans="2:3" x14ac:dyDescent="0.25">
      <c r="B295950" s="76"/>
      <c r="C295950" s="75"/>
    </row>
    <row r="295951" spans="2:3" x14ac:dyDescent="0.25">
      <c r="B295951" s="76"/>
      <c r="C295951" s="75"/>
    </row>
    <row r="295952" spans="2:3" x14ac:dyDescent="0.25">
      <c r="B295952" s="76"/>
      <c r="C295952" s="75"/>
    </row>
    <row r="295953" spans="2:3" x14ac:dyDescent="0.25">
      <c r="B295953" s="76"/>
      <c r="C295953" s="75"/>
    </row>
    <row r="295954" spans="2:3" x14ac:dyDescent="0.25">
      <c r="B295954" s="76"/>
      <c r="C295954" s="75"/>
    </row>
    <row r="295955" spans="2:3" x14ac:dyDescent="0.25">
      <c r="B295955" s="76"/>
      <c r="C295955" s="75"/>
    </row>
    <row r="296065" spans="2:3" x14ac:dyDescent="0.25">
      <c r="B296065" s="76"/>
      <c r="C296065" s="75"/>
    </row>
    <row r="296066" spans="2:3" x14ac:dyDescent="0.25">
      <c r="B296066" s="76"/>
      <c r="C296066" s="75"/>
    </row>
    <row r="296067" spans="2:3" x14ac:dyDescent="0.25">
      <c r="B296067" s="76"/>
      <c r="C296067" s="75"/>
    </row>
    <row r="296068" spans="2:3" x14ac:dyDescent="0.25">
      <c r="B296068" s="76"/>
      <c r="C296068" s="75"/>
    </row>
    <row r="296069" spans="2:3" x14ac:dyDescent="0.25">
      <c r="B296069" s="76"/>
      <c r="C296069" s="75"/>
    </row>
    <row r="296070" spans="2:3" x14ac:dyDescent="0.25">
      <c r="B296070" s="76"/>
      <c r="C296070" s="75"/>
    </row>
    <row r="296071" spans="2:3" x14ac:dyDescent="0.25">
      <c r="B296071" s="76"/>
      <c r="C296071" s="75"/>
    </row>
    <row r="296072" spans="2:3" x14ac:dyDescent="0.25">
      <c r="B296072" s="76"/>
      <c r="C296072" s="75"/>
    </row>
    <row r="296073" spans="2:3" x14ac:dyDescent="0.25">
      <c r="B296073" s="76"/>
      <c r="C296073" s="75"/>
    </row>
    <row r="296074" spans="2:3" x14ac:dyDescent="0.25">
      <c r="B296074" s="76"/>
      <c r="C296074" s="75"/>
    </row>
    <row r="296075" spans="2:3" x14ac:dyDescent="0.25">
      <c r="B296075" s="76"/>
      <c r="C296075" s="75"/>
    </row>
    <row r="296076" spans="2:3" x14ac:dyDescent="0.25">
      <c r="B296076" s="76"/>
      <c r="C296076" s="75"/>
    </row>
    <row r="296077" spans="2:3" x14ac:dyDescent="0.25">
      <c r="B296077" s="76"/>
      <c r="C296077" s="75"/>
    </row>
    <row r="296187" spans="2:3" x14ac:dyDescent="0.25">
      <c r="B296187" s="76"/>
      <c r="C296187" s="75"/>
    </row>
    <row r="296188" spans="2:3" x14ac:dyDescent="0.25">
      <c r="B296188" s="76"/>
      <c r="C296188" s="75"/>
    </row>
    <row r="296189" spans="2:3" x14ac:dyDescent="0.25">
      <c r="B296189" s="76"/>
      <c r="C296189" s="75"/>
    </row>
    <row r="296190" spans="2:3" x14ac:dyDescent="0.25">
      <c r="B296190" s="76"/>
      <c r="C296190" s="75"/>
    </row>
    <row r="296191" spans="2:3" x14ac:dyDescent="0.25">
      <c r="B296191" s="76"/>
      <c r="C296191" s="75"/>
    </row>
    <row r="296192" spans="2:3" x14ac:dyDescent="0.25">
      <c r="B296192" s="76"/>
      <c r="C296192" s="75"/>
    </row>
    <row r="296193" spans="2:3" x14ac:dyDescent="0.25">
      <c r="B296193" s="76"/>
      <c r="C296193" s="75"/>
    </row>
    <row r="296194" spans="2:3" x14ac:dyDescent="0.25">
      <c r="B296194" s="76"/>
      <c r="C296194" s="75"/>
    </row>
    <row r="296195" spans="2:3" x14ac:dyDescent="0.25">
      <c r="B296195" s="76"/>
      <c r="C296195" s="75"/>
    </row>
    <row r="296196" spans="2:3" x14ac:dyDescent="0.25">
      <c r="B296196" s="76"/>
      <c r="C296196" s="75"/>
    </row>
    <row r="296197" spans="2:3" x14ac:dyDescent="0.25">
      <c r="B296197" s="76"/>
      <c r="C296197" s="75"/>
    </row>
    <row r="296198" spans="2:3" x14ac:dyDescent="0.25">
      <c r="B296198" s="76"/>
      <c r="C296198" s="75"/>
    </row>
    <row r="296199" spans="2:3" x14ac:dyDescent="0.25">
      <c r="B296199" s="76"/>
      <c r="C296199" s="75"/>
    </row>
    <row r="296309" spans="2:3" x14ac:dyDescent="0.25">
      <c r="B296309" s="76"/>
      <c r="C296309" s="75"/>
    </row>
    <row r="296310" spans="2:3" x14ac:dyDescent="0.25">
      <c r="B296310" s="76"/>
      <c r="C296310" s="75"/>
    </row>
    <row r="296311" spans="2:3" x14ac:dyDescent="0.25">
      <c r="B296311" s="76"/>
      <c r="C296311" s="75"/>
    </row>
    <row r="296312" spans="2:3" x14ac:dyDescent="0.25">
      <c r="B296312" s="76"/>
      <c r="C296312" s="75"/>
    </row>
    <row r="296313" spans="2:3" x14ac:dyDescent="0.25">
      <c r="B296313" s="76"/>
      <c r="C296313" s="75"/>
    </row>
    <row r="296314" spans="2:3" x14ac:dyDescent="0.25">
      <c r="B296314" s="76"/>
      <c r="C296314" s="75"/>
    </row>
    <row r="296315" spans="2:3" x14ac:dyDescent="0.25">
      <c r="B296315" s="76"/>
      <c r="C296315" s="75"/>
    </row>
    <row r="296316" spans="2:3" x14ac:dyDescent="0.25">
      <c r="B296316" s="76"/>
      <c r="C296316" s="75"/>
    </row>
    <row r="296317" spans="2:3" x14ac:dyDescent="0.25">
      <c r="B296317" s="76"/>
      <c r="C296317" s="75"/>
    </row>
    <row r="296318" spans="2:3" x14ac:dyDescent="0.25">
      <c r="B296318" s="76"/>
      <c r="C296318" s="75"/>
    </row>
    <row r="296319" spans="2:3" x14ac:dyDescent="0.25">
      <c r="B296319" s="76"/>
      <c r="C296319" s="75"/>
    </row>
    <row r="296320" spans="2:3" x14ac:dyDescent="0.25">
      <c r="B296320" s="76"/>
      <c r="C296320" s="75"/>
    </row>
    <row r="296321" spans="2:3" x14ac:dyDescent="0.25">
      <c r="B296321" s="76"/>
      <c r="C296321" s="75"/>
    </row>
    <row r="296431" spans="2:3" x14ac:dyDescent="0.25">
      <c r="B296431" s="76"/>
      <c r="C296431" s="75"/>
    </row>
    <row r="296432" spans="2:3" x14ac:dyDescent="0.25">
      <c r="B296432" s="76"/>
      <c r="C296432" s="75"/>
    </row>
    <row r="296433" spans="2:3" x14ac:dyDescent="0.25">
      <c r="B296433" s="76"/>
      <c r="C296433" s="75"/>
    </row>
    <row r="296434" spans="2:3" x14ac:dyDescent="0.25">
      <c r="B296434" s="76"/>
      <c r="C296434" s="75"/>
    </row>
    <row r="296435" spans="2:3" x14ac:dyDescent="0.25">
      <c r="B296435" s="76"/>
      <c r="C296435" s="75"/>
    </row>
    <row r="296436" spans="2:3" x14ac:dyDescent="0.25">
      <c r="B296436" s="76"/>
      <c r="C296436" s="75"/>
    </row>
    <row r="296437" spans="2:3" x14ac:dyDescent="0.25">
      <c r="B296437" s="76"/>
      <c r="C296437" s="75"/>
    </row>
    <row r="296438" spans="2:3" x14ac:dyDescent="0.25">
      <c r="B296438" s="76"/>
      <c r="C296438" s="75"/>
    </row>
    <row r="296439" spans="2:3" x14ac:dyDescent="0.25">
      <c r="B296439" s="76"/>
      <c r="C296439" s="75"/>
    </row>
    <row r="296440" spans="2:3" x14ac:dyDescent="0.25">
      <c r="B296440" s="76"/>
      <c r="C296440" s="75"/>
    </row>
    <row r="296441" spans="2:3" x14ac:dyDescent="0.25">
      <c r="B296441" s="76"/>
      <c r="C296441" s="75"/>
    </row>
    <row r="296442" spans="2:3" x14ac:dyDescent="0.25">
      <c r="B296442" s="76"/>
      <c r="C296442" s="75"/>
    </row>
    <row r="296443" spans="2:3" x14ac:dyDescent="0.25">
      <c r="B296443" s="76"/>
      <c r="C296443" s="75"/>
    </row>
    <row r="296553" spans="2:3" x14ac:dyDescent="0.25">
      <c r="B296553" s="76"/>
      <c r="C296553" s="75"/>
    </row>
    <row r="296554" spans="2:3" x14ac:dyDescent="0.25">
      <c r="B296554" s="76"/>
      <c r="C296554" s="75"/>
    </row>
    <row r="296555" spans="2:3" x14ac:dyDescent="0.25">
      <c r="B296555" s="76"/>
      <c r="C296555" s="75"/>
    </row>
    <row r="296556" spans="2:3" x14ac:dyDescent="0.25">
      <c r="B296556" s="76"/>
      <c r="C296556" s="75"/>
    </row>
    <row r="296557" spans="2:3" x14ac:dyDescent="0.25">
      <c r="B296557" s="76"/>
      <c r="C296557" s="75"/>
    </row>
    <row r="296558" spans="2:3" x14ac:dyDescent="0.25">
      <c r="B296558" s="76"/>
      <c r="C296558" s="75"/>
    </row>
    <row r="296559" spans="2:3" x14ac:dyDescent="0.25">
      <c r="B296559" s="76"/>
      <c r="C296559" s="75"/>
    </row>
    <row r="296560" spans="2:3" x14ac:dyDescent="0.25">
      <c r="B296560" s="76"/>
      <c r="C296560" s="75"/>
    </row>
    <row r="296561" spans="2:3" x14ac:dyDescent="0.25">
      <c r="B296561" s="76"/>
      <c r="C296561" s="75"/>
    </row>
    <row r="296562" spans="2:3" x14ac:dyDescent="0.25">
      <c r="B296562" s="76"/>
      <c r="C296562" s="75"/>
    </row>
    <row r="296563" spans="2:3" x14ac:dyDescent="0.25">
      <c r="B296563" s="76"/>
      <c r="C296563" s="75"/>
    </row>
    <row r="296564" spans="2:3" x14ac:dyDescent="0.25">
      <c r="B296564" s="76"/>
      <c r="C296564" s="75"/>
    </row>
    <row r="296565" spans="2:3" x14ac:dyDescent="0.25">
      <c r="B296565" s="76"/>
      <c r="C296565" s="75"/>
    </row>
    <row r="296675" spans="2:3" x14ac:dyDescent="0.25">
      <c r="B296675" s="76"/>
      <c r="C296675" s="75"/>
    </row>
    <row r="296676" spans="2:3" x14ac:dyDescent="0.25">
      <c r="B296676" s="76"/>
      <c r="C296676" s="75"/>
    </row>
    <row r="296677" spans="2:3" x14ac:dyDescent="0.25">
      <c r="B296677" s="76"/>
      <c r="C296677" s="75"/>
    </row>
    <row r="296678" spans="2:3" x14ac:dyDescent="0.25">
      <c r="B296678" s="76"/>
      <c r="C296678" s="75"/>
    </row>
    <row r="296679" spans="2:3" x14ac:dyDescent="0.25">
      <c r="B296679" s="76"/>
      <c r="C296679" s="75"/>
    </row>
    <row r="296680" spans="2:3" x14ac:dyDescent="0.25">
      <c r="B296680" s="76"/>
      <c r="C296680" s="75"/>
    </row>
    <row r="296681" spans="2:3" x14ac:dyDescent="0.25">
      <c r="B296681" s="76"/>
      <c r="C296681" s="75"/>
    </row>
    <row r="296682" spans="2:3" x14ac:dyDescent="0.25">
      <c r="B296682" s="76"/>
      <c r="C296682" s="75"/>
    </row>
    <row r="296683" spans="2:3" x14ac:dyDescent="0.25">
      <c r="B296683" s="76"/>
      <c r="C296683" s="75"/>
    </row>
    <row r="296684" spans="2:3" x14ac:dyDescent="0.25">
      <c r="B296684" s="76"/>
      <c r="C296684" s="75"/>
    </row>
    <row r="296685" spans="2:3" x14ac:dyDescent="0.25">
      <c r="B296685" s="76"/>
      <c r="C296685" s="75"/>
    </row>
    <row r="296686" spans="2:3" x14ac:dyDescent="0.25">
      <c r="B296686" s="76"/>
      <c r="C296686" s="75"/>
    </row>
    <row r="296687" spans="2:3" x14ac:dyDescent="0.25">
      <c r="B296687" s="76"/>
      <c r="C296687" s="75"/>
    </row>
    <row r="296797" spans="2:3" x14ac:dyDescent="0.25">
      <c r="B296797" s="76"/>
      <c r="C296797" s="75"/>
    </row>
    <row r="296798" spans="2:3" x14ac:dyDescent="0.25">
      <c r="B296798" s="76"/>
      <c r="C296798" s="75"/>
    </row>
    <row r="296799" spans="2:3" x14ac:dyDescent="0.25">
      <c r="B296799" s="76"/>
      <c r="C296799" s="75"/>
    </row>
    <row r="296800" spans="2:3" x14ac:dyDescent="0.25">
      <c r="B296800" s="76"/>
      <c r="C296800" s="75"/>
    </row>
    <row r="296801" spans="2:3" x14ac:dyDescent="0.25">
      <c r="B296801" s="76"/>
      <c r="C296801" s="75"/>
    </row>
    <row r="296802" spans="2:3" x14ac:dyDescent="0.25">
      <c r="B296802" s="76"/>
      <c r="C296802" s="75"/>
    </row>
    <row r="296803" spans="2:3" x14ac:dyDescent="0.25">
      <c r="B296803" s="76"/>
      <c r="C296803" s="75"/>
    </row>
    <row r="296804" spans="2:3" x14ac:dyDescent="0.25">
      <c r="B296804" s="76"/>
      <c r="C296804" s="75"/>
    </row>
    <row r="296805" spans="2:3" x14ac:dyDescent="0.25">
      <c r="B296805" s="76"/>
      <c r="C296805" s="75"/>
    </row>
    <row r="296806" spans="2:3" x14ac:dyDescent="0.25">
      <c r="B296806" s="76"/>
      <c r="C296806" s="75"/>
    </row>
    <row r="296807" spans="2:3" x14ac:dyDescent="0.25">
      <c r="B296807" s="76"/>
      <c r="C296807" s="75"/>
    </row>
    <row r="296808" spans="2:3" x14ac:dyDescent="0.25">
      <c r="B296808" s="76"/>
      <c r="C296808" s="75"/>
    </row>
    <row r="296809" spans="2:3" x14ac:dyDescent="0.25">
      <c r="B296809" s="76"/>
      <c r="C296809" s="75"/>
    </row>
    <row r="296919" spans="2:3" x14ac:dyDescent="0.25">
      <c r="B296919" s="76"/>
      <c r="C296919" s="75"/>
    </row>
    <row r="296920" spans="2:3" x14ac:dyDescent="0.25">
      <c r="B296920" s="76"/>
      <c r="C296920" s="75"/>
    </row>
    <row r="296921" spans="2:3" x14ac:dyDescent="0.25">
      <c r="B296921" s="76"/>
      <c r="C296921" s="75"/>
    </row>
    <row r="296922" spans="2:3" x14ac:dyDescent="0.25">
      <c r="B296922" s="76"/>
      <c r="C296922" s="75"/>
    </row>
    <row r="296923" spans="2:3" x14ac:dyDescent="0.25">
      <c r="B296923" s="76"/>
      <c r="C296923" s="75"/>
    </row>
    <row r="296924" spans="2:3" x14ac:dyDescent="0.25">
      <c r="B296924" s="76"/>
      <c r="C296924" s="75"/>
    </row>
    <row r="296925" spans="2:3" x14ac:dyDescent="0.25">
      <c r="B296925" s="76"/>
      <c r="C296925" s="75"/>
    </row>
    <row r="296926" spans="2:3" x14ac:dyDescent="0.25">
      <c r="B296926" s="76"/>
      <c r="C296926" s="75"/>
    </row>
    <row r="296927" spans="2:3" x14ac:dyDescent="0.25">
      <c r="B296927" s="76"/>
      <c r="C296927" s="75"/>
    </row>
    <row r="296928" spans="2:3" x14ac:dyDescent="0.25">
      <c r="B296928" s="76"/>
      <c r="C296928" s="75"/>
    </row>
    <row r="296929" spans="2:3" x14ac:dyDescent="0.25">
      <c r="B296929" s="76"/>
      <c r="C296929" s="75"/>
    </row>
    <row r="296930" spans="2:3" x14ac:dyDescent="0.25">
      <c r="B296930" s="76"/>
      <c r="C296930" s="75"/>
    </row>
    <row r="296931" spans="2:3" x14ac:dyDescent="0.25">
      <c r="B296931" s="76"/>
      <c r="C296931" s="75"/>
    </row>
    <row r="297041" spans="2:3" x14ac:dyDescent="0.25">
      <c r="B297041" s="76"/>
      <c r="C297041" s="75"/>
    </row>
    <row r="297042" spans="2:3" x14ac:dyDescent="0.25">
      <c r="B297042" s="76"/>
      <c r="C297042" s="75"/>
    </row>
    <row r="297043" spans="2:3" x14ac:dyDescent="0.25">
      <c r="B297043" s="76"/>
      <c r="C297043" s="75"/>
    </row>
    <row r="297044" spans="2:3" x14ac:dyDescent="0.25">
      <c r="B297044" s="76"/>
      <c r="C297044" s="75"/>
    </row>
    <row r="297045" spans="2:3" x14ac:dyDescent="0.25">
      <c r="B297045" s="76"/>
      <c r="C297045" s="75"/>
    </row>
    <row r="297046" spans="2:3" x14ac:dyDescent="0.25">
      <c r="B297046" s="76"/>
      <c r="C297046" s="75"/>
    </row>
    <row r="297047" spans="2:3" x14ac:dyDescent="0.25">
      <c r="B297047" s="76"/>
      <c r="C297047" s="75"/>
    </row>
    <row r="297048" spans="2:3" x14ac:dyDescent="0.25">
      <c r="B297048" s="76"/>
      <c r="C297048" s="75"/>
    </row>
    <row r="297049" spans="2:3" x14ac:dyDescent="0.25">
      <c r="B297049" s="76"/>
      <c r="C297049" s="75"/>
    </row>
    <row r="297050" spans="2:3" x14ac:dyDescent="0.25">
      <c r="B297050" s="76"/>
      <c r="C297050" s="75"/>
    </row>
    <row r="297051" spans="2:3" x14ac:dyDescent="0.25">
      <c r="B297051" s="76"/>
      <c r="C297051" s="75"/>
    </row>
    <row r="297052" spans="2:3" x14ac:dyDescent="0.25">
      <c r="B297052" s="76"/>
      <c r="C297052" s="75"/>
    </row>
    <row r="297053" spans="2:3" x14ac:dyDescent="0.25">
      <c r="B297053" s="76"/>
      <c r="C297053" s="75"/>
    </row>
    <row r="297163" spans="2:3" x14ac:dyDescent="0.25">
      <c r="B297163" s="76"/>
      <c r="C297163" s="75"/>
    </row>
    <row r="297164" spans="2:3" x14ac:dyDescent="0.25">
      <c r="B297164" s="76"/>
      <c r="C297164" s="75"/>
    </row>
    <row r="297165" spans="2:3" x14ac:dyDescent="0.25">
      <c r="B297165" s="76"/>
      <c r="C297165" s="75"/>
    </row>
    <row r="297166" spans="2:3" x14ac:dyDescent="0.25">
      <c r="B297166" s="76"/>
      <c r="C297166" s="75"/>
    </row>
    <row r="297167" spans="2:3" x14ac:dyDescent="0.25">
      <c r="B297167" s="76"/>
      <c r="C297167" s="75"/>
    </row>
    <row r="297168" spans="2:3" x14ac:dyDescent="0.25">
      <c r="B297168" s="76"/>
      <c r="C297168" s="75"/>
    </row>
    <row r="297169" spans="2:3" x14ac:dyDescent="0.25">
      <c r="B297169" s="76"/>
      <c r="C297169" s="75"/>
    </row>
    <row r="297170" spans="2:3" x14ac:dyDescent="0.25">
      <c r="B297170" s="76"/>
      <c r="C297170" s="75"/>
    </row>
    <row r="297171" spans="2:3" x14ac:dyDescent="0.25">
      <c r="B297171" s="76"/>
      <c r="C297171" s="75"/>
    </row>
    <row r="297172" spans="2:3" x14ac:dyDescent="0.25">
      <c r="B297172" s="76"/>
      <c r="C297172" s="75"/>
    </row>
    <row r="297173" spans="2:3" x14ac:dyDescent="0.25">
      <c r="B297173" s="76"/>
      <c r="C297173" s="75"/>
    </row>
    <row r="297174" spans="2:3" x14ac:dyDescent="0.25">
      <c r="B297174" s="76"/>
      <c r="C297174" s="75"/>
    </row>
    <row r="297175" spans="2:3" x14ac:dyDescent="0.25">
      <c r="B297175" s="76"/>
      <c r="C297175" s="75"/>
    </row>
    <row r="297285" spans="2:3" x14ac:dyDescent="0.25">
      <c r="B297285" s="76"/>
      <c r="C297285" s="75"/>
    </row>
    <row r="297286" spans="2:3" x14ac:dyDescent="0.25">
      <c r="B297286" s="76"/>
      <c r="C297286" s="75"/>
    </row>
    <row r="297287" spans="2:3" x14ac:dyDescent="0.25">
      <c r="B297287" s="76"/>
      <c r="C297287" s="75"/>
    </row>
    <row r="297288" spans="2:3" x14ac:dyDescent="0.25">
      <c r="B297288" s="76"/>
      <c r="C297288" s="75"/>
    </row>
    <row r="297289" spans="2:3" x14ac:dyDescent="0.25">
      <c r="B297289" s="76"/>
      <c r="C297289" s="75"/>
    </row>
    <row r="297290" spans="2:3" x14ac:dyDescent="0.25">
      <c r="B297290" s="76"/>
      <c r="C297290" s="75"/>
    </row>
    <row r="297291" spans="2:3" x14ac:dyDescent="0.25">
      <c r="B297291" s="76"/>
      <c r="C297291" s="75"/>
    </row>
    <row r="297292" spans="2:3" x14ac:dyDescent="0.25">
      <c r="B297292" s="76"/>
      <c r="C297292" s="75"/>
    </row>
    <row r="297293" spans="2:3" x14ac:dyDescent="0.25">
      <c r="B297293" s="76"/>
      <c r="C297293" s="75"/>
    </row>
    <row r="297294" spans="2:3" x14ac:dyDescent="0.25">
      <c r="B297294" s="76"/>
      <c r="C297294" s="75"/>
    </row>
    <row r="297295" spans="2:3" x14ac:dyDescent="0.25">
      <c r="B297295" s="76"/>
      <c r="C297295" s="75"/>
    </row>
    <row r="297296" spans="2:3" x14ac:dyDescent="0.25">
      <c r="B297296" s="76"/>
      <c r="C297296" s="75"/>
    </row>
    <row r="297297" spans="2:3" x14ac:dyDescent="0.25">
      <c r="B297297" s="76"/>
      <c r="C297297" s="75"/>
    </row>
    <row r="297407" spans="2:3" x14ac:dyDescent="0.25">
      <c r="B297407" s="76"/>
      <c r="C297407" s="75"/>
    </row>
    <row r="297408" spans="2:3" x14ac:dyDescent="0.25">
      <c r="B297408" s="76"/>
      <c r="C297408" s="75"/>
    </row>
    <row r="297409" spans="2:3" x14ac:dyDescent="0.25">
      <c r="B297409" s="76"/>
      <c r="C297409" s="75"/>
    </row>
    <row r="297410" spans="2:3" x14ac:dyDescent="0.25">
      <c r="B297410" s="76"/>
      <c r="C297410" s="75"/>
    </row>
    <row r="297411" spans="2:3" x14ac:dyDescent="0.25">
      <c r="B297411" s="76"/>
      <c r="C297411" s="75"/>
    </row>
    <row r="297412" spans="2:3" x14ac:dyDescent="0.25">
      <c r="B297412" s="76"/>
      <c r="C297412" s="75"/>
    </row>
    <row r="297413" spans="2:3" x14ac:dyDescent="0.25">
      <c r="B297413" s="76"/>
      <c r="C297413" s="75"/>
    </row>
    <row r="297414" spans="2:3" x14ac:dyDescent="0.25">
      <c r="B297414" s="76"/>
      <c r="C297414" s="75"/>
    </row>
    <row r="297415" spans="2:3" x14ac:dyDescent="0.25">
      <c r="B297415" s="76"/>
      <c r="C297415" s="75"/>
    </row>
    <row r="297416" spans="2:3" x14ac:dyDescent="0.25">
      <c r="B297416" s="76"/>
      <c r="C297416" s="75"/>
    </row>
    <row r="297417" spans="2:3" x14ac:dyDescent="0.25">
      <c r="B297417" s="76"/>
      <c r="C297417" s="75"/>
    </row>
    <row r="297418" spans="2:3" x14ac:dyDescent="0.25">
      <c r="B297418" s="76"/>
      <c r="C297418" s="75"/>
    </row>
    <row r="297419" spans="2:3" x14ac:dyDescent="0.25">
      <c r="B297419" s="76"/>
      <c r="C297419" s="75"/>
    </row>
    <row r="297529" spans="2:3" x14ac:dyDescent="0.25">
      <c r="B297529" s="76"/>
      <c r="C297529" s="75"/>
    </row>
    <row r="297530" spans="2:3" x14ac:dyDescent="0.25">
      <c r="B297530" s="76"/>
      <c r="C297530" s="75"/>
    </row>
    <row r="297531" spans="2:3" x14ac:dyDescent="0.25">
      <c r="B297531" s="76"/>
      <c r="C297531" s="75"/>
    </row>
    <row r="297532" spans="2:3" x14ac:dyDescent="0.25">
      <c r="B297532" s="76"/>
      <c r="C297532" s="75"/>
    </row>
    <row r="297533" spans="2:3" x14ac:dyDescent="0.25">
      <c r="B297533" s="76"/>
      <c r="C297533" s="75"/>
    </row>
    <row r="297534" spans="2:3" x14ac:dyDescent="0.25">
      <c r="B297534" s="76"/>
      <c r="C297534" s="75"/>
    </row>
    <row r="297535" spans="2:3" x14ac:dyDescent="0.25">
      <c r="B297535" s="76"/>
      <c r="C297535" s="75"/>
    </row>
    <row r="297536" spans="2:3" x14ac:dyDescent="0.25">
      <c r="B297536" s="76"/>
      <c r="C297536" s="75"/>
    </row>
    <row r="297537" spans="2:3" x14ac:dyDescent="0.25">
      <c r="B297537" s="76"/>
      <c r="C297537" s="75"/>
    </row>
    <row r="297538" spans="2:3" x14ac:dyDescent="0.25">
      <c r="B297538" s="76"/>
      <c r="C297538" s="75"/>
    </row>
    <row r="297539" spans="2:3" x14ac:dyDescent="0.25">
      <c r="B297539" s="76"/>
      <c r="C297539" s="75"/>
    </row>
    <row r="297540" spans="2:3" x14ac:dyDescent="0.25">
      <c r="B297540" s="76"/>
      <c r="C297540" s="75"/>
    </row>
    <row r="297541" spans="2:3" x14ac:dyDescent="0.25">
      <c r="B297541" s="76"/>
      <c r="C297541" s="75"/>
    </row>
    <row r="297651" spans="2:3" x14ac:dyDescent="0.25">
      <c r="B297651" s="76"/>
      <c r="C297651" s="75"/>
    </row>
    <row r="297652" spans="2:3" x14ac:dyDescent="0.25">
      <c r="B297652" s="76"/>
      <c r="C297652" s="75"/>
    </row>
    <row r="297653" spans="2:3" x14ac:dyDescent="0.25">
      <c r="B297653" s="76"/>
      <c r="C297653" s="75"/>
    </row>
    <row r="297654" spans="2:3" x14ac:dyDescent="0.25">
      <c r="B297654" s="76"/>
      <c r="C297654" s="75"/>
    </row>
    <row r="297655" spans="2:3" x14ac:dyDescent="0.25">
      <c r="B297655" s="76"/>
      <c r="C297655" s="75"/>
    </row>
    <row r="297656" spans="2:3" x14ac:dyDescent="0.25">
      <c r="B297656" s="76"/>
      <c r="C297656" s="75"/>
    </row>
    <row r="297657" spans="2:3" x14ac:dyDescent="0.25">
      <c r="B297657" s="76"/>
      <c r="C297657" s="75"/>
    </row>
    <row r="297658" spans="2:3" x14ac:dyDescent="0.25">
      <c r="B297658" s="76"/>
      <c r="C297658" s="75"/>
    </row>
    <row r="297659" spans="2:3" x14ac:dyDescent="0.25">
      <c r="B297659" s="76"/>
      <c r="C297659" s="75"/>
    </row>
    <row r="297660" spans="2:3" x14ac:dyDescent="0.25">
      <c r="B297660" s="76"/>
      <c r="C297660" s="75"/>
    </row>
    <row r="297661" spans="2:3" x14ac:dyDescent="0.25">
      <c r="B297661" s="76"/>
      <c r="C297661" s="75"/>
    </row>
    <row r="297662" spans="2:3" x14ac:dyDescent="0.25">
      <c r="B297662" s="76"/>
      <c r="C297662" s="75"/>
    </row>
    <row r="297663" spans="2:3" x14ac:dyDescent="0.25">
      <c r="B297663" s="76"/>
      <c r="C297663" s="75"/>
    </row>
    <row r="297773" spans="2:3" x14ac:dyDescent="0.25">
      <c r="B297773" s="76"/>
      <c r="C297773" s="75"/>
    </row>
    <row r="297774" spans="2:3" x14ac:dyDescent="0.25">
      <c r="B297774" s="76"/>
      <c r="C297774" s="75"/>
    </row>
    <row r="297775" spans="2:3" x14ac:dyDescent="0.25">
      <c r="B297775" s="76"/>
      <c r="C297775" s="75"/>
    </row>
    <row r="297776" spans="2:3" x14ac:dyDescent="0.25">
      <c r="B297776" s="76"/>
      <c r="C297776" s="75"/>
    </row>
    <row r="297777" spans="2:3" x14ac:dyDescent="0.25">
      <c r="B297777" s="76"/>
      <c r="C297777" s="75"/>
    </row>
    <row r="297778" spans="2:3" x14ac:dyDescent="0.25">
      <c r="B297778" s="76"/>
      <c r="C297778" s="75"/>
    </row>
    <row r="297779" spans="2:3" x14ac:dyDescent="0.25">
      <c r="B297779" s="76"/>
      <c r="C297779" s="75"/>
    </row>
    <row r="297780" spans="2:3" x14ac:dyDescent="0.25">
      <c r="B297780" s="76"/>
      <c r="C297780" s="75"/>
    </row>
    <row r="297781" spans="2:3" x14ac:dyDescent="0.25">
      <c r="B297781" s="76"/>
      <c r="C297781" s="75"/>
    </row>
    <row r="297782" spans="2:3" x14ac:dyDescent="0.25">
      <c r="B297782" s="76"/>
      <c r="C297782" s="75"/>
    </row>
    <row r="297783" spans="2:3" x14ac:dyDescent="0.25">
      <c r="B297783" s="76"/>
      <c r="C297783" s="75"/>
    </row>
    <row r="297784" spans="2:3" x14ac:dyDescent="0.25">
      <c r="B297784" s="76"/>
      <c r="C297784" s="75"/>
    </row>
    <row r="297785" spans="2:3" x14ac:dyDescent="0.25">
      <c r="B297785" s="76"/>
      <c r="C297785" s="75"/>
    </row>
    <row r="297895" spans="2:3" x14ac:dyDescent="0.25">
      <c r="B297895" s="76"/>
      <c r="C297895" s="75"/>
    </row>
    <row r="297896" spans="2:3" x14ac:dyDescent="0.25">
      <c r="B297896" s="76"/>
      <c r="C297896" s="75"/>
    </row>
    <row r="297897" spans="2:3" x14ac:dyDescent="0.25">
      <c r="B297897" s="76"/>
      <c r="C297897" s="75"/>
    </row>
    <row r="297898" spans="2:3" x14ac:dyDescent="0.25">
      <c r="B297898" s="76"/>
      <c r="C297898" s="75"/>
    </row>
    <row r="297899" spans="2:3" x14ac:dyDescent="0.25">
      <c r="B297899" s="76"/>
      <c r="C297899" s="75"/>
    </row>
    <row r="297900" spans="2:3" x14ac:dyDescent="0.25">
      <c r="B297900" s="76"/>
      <c r="C297900" s="75"/>
    </row>
    <row r="297901" spans="2:3" x14ac:dyDescent="0.25">
      <c r="B297901" s="76"/>
      <c r="C297901" s="75"/>
    </row>
    <row r="297902" spans="2:3" x14ac:dyDescent="0.25">
      <c r="B297902" s="76"/>
      <c r="C297902" s="75"/>
    </row>
    <row r="297903" spans="2:3" x14ac:dyDescent="0.25">
      <c r="B297903" s="76"/>
      <c r="C297903" s="75"/>
    </row>
    <row r="297904" spans="2:3" x14ac:dyDescent="0.25">
      <c r="B297904" s="76"/>
      <c r="C297904" s="75"/>
    </row>
    <row r="297905" spans="2:3" x14ac:dyDescent="0.25">
      <c r="B297905" s="76"/>
      <c r="C297905" s="75"/>
    </row>
    <row r="297906" spans="2:3" x14ac:dyDescent="0.25">
      <c r="B297906" s="76"/>
      <c r="C297906" s="75"/>
    </row>
    <row r="297907" spans="2:3" x14ac:dyDescent="0.25">
      <c r="B297907" s="76"/>
      <c r="C297907" s="75"/>
    </row>
    <row r="298017" spans="2:3" x14ac:dyDescent="0.25">
      <c r="B298017" s="76"/>
      <c r="C298017" s="75"/>
    </row>
    <row r="298018" spans="2:3" x14ac:dyDescent="0.25">
      <c r="B298018" s="76"/>
      <c r="C298018" s="75"/>
    </row>
    <row r="298019" spans="2:3" x14ac:dyDescent="0.25">
      <c r="B298019" s="76"/>
      <c r="C298019" s="75"/>
    </row>
    <row r="298020" spans="2:3" x14ac:dyDescent="0.25">
      <c r="B298020" s="76"/>
      <c r="C298020" s="75"/>
    </row>
    <row r="298021" spans="2:3" x14ac:dyDescent="0.25">
      <c r="B298021" s="76"/>
      <c r="C298021" s="75"/>
    </row>
    <row r="298022" spans="2:3" x14ac:dyDescent="0.25">
      <c r="B298022" s="76"/>
      <c r="C298022" s="75"/>
    </row>
    <row r="298023" spans="2:3" x14ac:dyDescent="0.25">
      <c r="B298023" s="76"/>
      <c r="C298023" s="75"/>
    </row>
    <row r="298024" spans="2:3" x14ac:dyDescent="0.25">
      <c r="B298024" s="76"/>
      <c r="C298024" s="75"/>
    </row>
    <row r="298025" spans="2:3" x14ac:dyDescent="0.25">
      <c r="B298025" s="76"/>
      <c r="C298025" s="75"/>
    </row>
    <row r="298026" spans="2:3" x14ac:dyDescent="0.25">
      <c r="B298026" s="76"/>
      <c r="C298026" s="75"/>
    </row>
    <row r="298027" spans="2:3" x14ac:dyDescent="0.25">
      <c r="B298027" s="76"/>
      <c r="C298027" s="75"/>
    </row>
    <row r="298028" spans="2:3" x14ac:dyDescent="0.25">
      <c r="B298028" s="76"/>
      <c r="C298028" s="75"/>
    </row>
    <row r="298029" spans="2:3" x14ac:dyDescent="0.25">
      <c r="B298029" s="76"/>
      <c r="C298029" s="75"/>
    </row>
    <row r="298139" spans="2:3" x14ac:dyDescent="0.25">
      <c r="B298139" s="76"/>
      <c r="C298139" s="75"/>
    </row>
    <row r="298140" spans="2:3" x14ac:dyDescent="0.25">
      <c r="B298140" s="76"/>
      <c r="C298140" s="75"/>
    </row>
    <row r="298141" spans="2:3" x14ac:dyDescent="0.25">
      <c r="B298141" s="76"/>
      <c r="C298141" s="75"/>
    </row>
    <row r="298142" spans="2:3" x14ac:dyDescent="0.25">
      <c r="B298142" s="76"/>
      <c r="C298142" s="75"/>
    </row>
    <row r="298143" spans="2:3" x14ac:dyDescent="0.25">
      <c r="B298143" s="76"/>
      <c r="C298143" s="75"/>
    </row>
    <row r="298144" spans="2:3" x14ac:dyDescent="0.25">
      <c r="B298144" s="76"/>
      <c r="C298144" s="75"/>
    </row>
    <row r="298145" spans="2:3" x14ac:dyDescent="0.25">
      <c r="B298145" s="76"/>
      <c r="C298145" s="75"/>
    </row>
    <row r="298146" spans="2:3" x14ac:dyDescent="0.25">
      <c r="B298146" s="76"/>
      <c r="C298146" s="75"/>
    </row>
    <row r="298147" spans="2:3" x14ac:dyDescent="0.25">
      <c r="B298147" s="76"/>
      <c r="C298147" s="75"/>
    </row>
    <row r="298148" spans="2:3" x14ac:dyDescent="0.25">
      <c r="B298148" s="76"/>
      <c r="C298148" s="75"/>
    </row>
    <row r="298149" spans="2:3" x14ac:dyDescent="0.25">
      <c r="B298149" s="76"/>
      <c r="C298149" s="75"/>
    </row>
    <row r="298150" spans="2:3" x14ac:dyDescent="0.25">
      <c r="B298150" s="76"/>
      <c r="C298150" s="75"/>
    </row>
    <row r="298151" spans="2:3" x14ac:dyDescent="0.25">
      <c r="B298151" s="76"/>
      <c r="C298151" s="75"/>
    </row>
    <row r="298261" spans="2:3" x14ac:dyDescent="0.25">
      <c r="B298261" s="76"/>
      <c r="C298261" s="75"/>
    </row>
    <row r="298262" spans="2:3" x14ac:dyDescent="0.25">
      <c r="B298262" s="76"/>
      <c r="C298262" s="75"/>
    </row>
    <row r="298263" spans="2:3" x14ac:dyDescent="0.25">
      <c r="B298263" s="76"/>
      <c r="C298263" s="75"/>
    </row>
    <row r="298264" spans="2:3" x14ac:dyDescent="0.25">
      <c r="B298264" s="76"/>
      <c r="C298264" s="75"/>
    </row>
    <row r="298265" spans="2:3" x14ac:dyDescent="0.25">
      <c r="B298265" s="76"/>
      <c r="C298265" s="75"/>
    </row>
    <row r="298266" spans="2:3" x14ac:dyDescent="0.25">
      <c r="B298266" s="76"/>
      <c r="C298266" s="75"/>
    </row>
    <row r="298267" spans="2:3" x14ac:dyDescent="0.25">
      <c r="B298267" s="76"/>
      <c r="C298267" s="75"/>
    </row>
    <row r="298268" spans="2:3" x14ac:dyDescent="0.25">
      <c r="B298268" s="76"/>
      <c r="C298268" s="75"/>
    </row>
    <row r="298269" spans="2:3" x14ac:dyDescent="0.25">
      <c r="B298269" s="76"/>
      <c r="C298269" s="75"/>
    </row>
    <row r="298270" spans="2:3" x14ac:dyDescent="0.25">
      <c r="B298270" s="76"/>
      <c r="C298270" s="75"/>
    </row>
    <row r="298271" spans="2:3" x14ac:dyDescent="0.25">
      <c r="B298271" s="76"/>
      <c r="C298271" s="75"/>
    </row>
    <row r="298272" spans="2:3" x14ac:dyDescent="0.25">
      <c r="B298272" s="76"/>
      <c r="C298272" s="75"/>
    </row>
    <row r="298273" spans="2:3" x14ac:dyDescent="0.25">
      <c r="B298273" s="76"/>
      <c r="C298273" s="75"/>
    </row>
    <row r="298383" spans="2:3" x14ac:dyDescent="0.25">
      <c r="B298383" s="76"/>
      <c r="C298383" s="75"/>
    </row>
    <row r="298384" spans="2:3" x14ac:dyDescent="0.25">
      <c r="B298384" s="76"/>
      <c r="C298384" s="75"/>
    </row>
    <row r="298385" spans="2:3" x14ac:dyDescent="0.25">
      <c r="B298385" s="76"/>
      <c r="C298385" s="75"/>
    </row>
    <row r="298386" spans="2:3" x14ac:dyDescent="0.25">
      <c r="B298386" s="76"/>
      <c r="C298386" s="75"/>
    </row>
    <row r="298387" spans="2:3" x14ac:dyDescent="0.25">
      <c r="B298387" s="76"/>
      <c r="C298387" s="75"/>
    </row>
    <row r="298388" spans="2:3" x14ac:dyDescent="0.25">
      <c r="B298388" s="76"/>
      <c r="C298388" s="75"/>
    </row>
    <row r="298389" spans="2:3" x14ac:dyDescent="0.25">
      <c r="B298389" s="76"/>
      <c r="C298389" s="75"/>
    </row>
    <row r="298390" spans="2:3" x14ac:dyDescent="0.25">
      <c r="B298390" s="76"/>
      <c r="C298390" s="75"/>
    </row>
    <row r="298391" spans="2:3" x14ac:dyDescent="0.25">
      <c r="B298391" s="76"/>
      <c r="C298391" s="75"/>
    </row>
    <row r="298392" spans="2:3" x14ac:dyDescent="0.25">
      <c r="B298392" s="76"/>
      <c r="C298392" s="75"/>
    </row>
    <row r="298393" spans="2:3" x14ac:dyDescent="0.25">
      <c r="B298393" s="76"/>
      <c r="C298393" s="75"/>
    </row>
    <row r="298394" spans="2:3" x14ac:dyDescent="0.25">
      <c r="B298394" s="76"/>
      <c r="C298394" s="75"/>
    </row>
    <row r="298395" spans="2:3" x14ac:dyDescent="0.25">
      <c r="B298395" s="76"/>
      <c r="C298395" s="75"/>
    </row>
    <row r="298505" spans="2:3" x14ac:dyDescent="0.25">
      <c r="B298505" s="76"/>
      <c r="C298505" s="75"/>
    </row>
    <row r="298506" spans="2:3" x14ac:dyDescent="0.25">
      <c r="B298506" s="76"/>
      <c r="C298506" s="75"/>
    </row>
    <row r="298507" spans="2:3" x14ac:dyDescent="0.25">
      <c r="B298507" s="76"/>
      <c r="C298507" s="75"/>
    </row>
    <row r="298508" spans="2:3" x14ac:dyDescent="0.25">
      <c r="B298508" s="76"/>
      <c r="C298508" s="75"/>
    </row>
    <row r="298509" spans="2:3" x14ac:dyDescent="0.25">
      <c r="B298509" s="76"/>
      <c r="C298509" s="75"/>
    </row>
    <row r="298510" spans="2:3" x14ac:dyDescent="0.25">
      <c r="B298510" s="76"/>
      <c r="C298510" s="75"/>
    </row>
    <row r="298511" spans="2:3" x14ac:dyDescent="0.25">
      <c r="B298511" s="76"/>
      <c r="C298511" s="75"/>
    </row>
    <row r="298512" spans="2:3" x14ac:dyDescent="0.25">
      <c r="B298512" s="76"/>
      <c r="C298512" s="75"/>
    </row>
    <row r="298513" spans="2:3" x14ac:dyDescent="0.25">
      <c r="B298513" s="76"/>
      <c r="C298513" s="75"/>
    </row>
    <row r="298514" spans="2:3" x14ac:dyDescent="0.25">
      <c r="B298514" s="76"/>
      <c r="C298514" s="75"/>
    </row>
    <row r="298515" spans="2:3" x14ac:dyDescent="0.25">
      <c r="B298515" s="76"/>
      <c r="C298515" s="75"/>
    </row>
    <row r="298516" spans="2:3" x14ac:dyDescent="0.25">
      <c r="B298516" s="76"/>
      <c r="C298516" s="75"/>
    </row>
    <row r="298517" spans="2:3" x14ac:dyDescent="0.25">
      <c r="B298517" s="76"/>
      <c r="C298517" s="75"/>
    </row>
    <row r="298627" spans="2:3" x14ac:dyDescent="0.25">
      <c r="B298627" s="76"/>
      <c r="C298627" s="75"/>
    </row>
    <row r="298628" spans="2:3" x14ac:dyDescent="0.25">
      <c r="B298628" s="76"/>
      <c r="C298628" s="75"/>
    </row>
    <row r="298629" spans="2:3" x14ac:dyDescent="0.25">
      <c r="B298629" s="76"/>
      <c r="C298629" s="75"/>
    </row>
    <row r="298630" spans="2:3" x14ac:dyDescent="0.25">
      <c r="B298630" s="76"/>
      <c r="C298630" s="75"/>
    </row>
    <row r="298631" spans="2:3" x14ac:dyDescent="0.25">
      <c r="B298631" s="76"/>
      <c r="C298631" s="75"/>
    </row>
    <row r="298632" spans="2:3" x14ac:dyDescent="0.25">
      <c r="B298632" s="76"/>
      <c r="C298632" s="75"/>
    </row>
    <row r="298633" spans="2:3" x14ac:dyDescent="0.25">
      <c r="B298633" s="76"/>
      <c r="C298633" s="75"/>
    </row>
    <row r="298634" spans="2:3" x14ac:dyDescent="0.25">
      <c r="B298634" s="76"/>
      <c r="C298634" s="75"/>
    </row>
    <row r="298635" spans="2:3" x14ac:dyDescent="0.25">
      <c r="B298635" s="76"/>
      <c r="C298635" s="75"/>
    </row>
    <row r="298636" spans="2:3" x14ac:dyDescent="0.25">
      <c r="B298636" s="76"/>
      <c r="C298636" s="75"/>
    </row>
    <row r="298637" spans="2:3" x14ac:dyDescent="0.25">
      <c r="B298637" s="76"/>
      <c r="C298637" s="75"/>
    </row>
    <row r="298638" spans="2:3" x14ac:dyDescent="0.25">
      <c r="B298638" s="76"/>
      <c r="C298638" s="75"/>
    </row>
    <row r="298639" spans="2:3" x14ac:dyDescent="0.25">
      <c r="B298639" s="76"/>
      <c r="C298639" s="75"/>
    </row>
    <row r="298749" spans="2:3" x14ac:dyDescent="0.25">
      <c r="B298749" s="76"/>
      <c r="C298749" s="75"/>
    </row>
    <row r="298750" spans="2:3" x14ac:dyDescent="0.25">
      <c r="B298750" s="76"/>
      <c r="C298750" s="75"/>
    </row>
    <row r="298751" spans="2:3" x14ac:dyDescent="0.25">
      <c r="B298751" s="76"/>
      <c r="C298751" s="75"/>
    </row>
    <row r="298752" spans="2:3" x14ac:dyDescent="0.25">
      <c r="B298752" s="76"/>
      <c r="C298752" s="75"/>
    </row>
    <row r="298753" spans="2:3" x14ac:dyDescent="0.25">
      <c r="B298753" s="76"/>
      <c r="C298753" s="75"/>
    </row>
    <row r="298754" spans="2:3" x14ac:dyDescent="0.25">
      <c r="B298754" s="76"/>
      <c r="C298754" s="75"/>
    </row>
    <row r="298755" spans="2:3" x14ac:dyDescent="0.25">
      <c r="B298755" s="76"/>
      <c r="C298755" s="75"/>
    </row>
    <row r="298756" spans="2:3" x14ac:dyDescent="0.25">
      <c r="B298756" s="76"/>
      <c r="C298756" s="75"/>
    </row>
    <row r="298757" spans="2:3" x14ac:dyDescent="0.25">
      <c r="B298757" s="76"/>
      <c r="C298757" s="75"/>
    </row>
    <row r="298758" spans="2:3" x14ac:dyDescent="0.25">
      <c r="B298758" s="76"/>
      <c r="C298758" s="75"/>
    </row>
    <row r="298759" spans="2:3" x14ac:dyDescent="0.25">
      <c r="B298759" s="76"/>
      <c r="C298759" s="75"/>
    </row>
    <row r="298760" spans="2:3" x14ac:dyDescent="0.25">
      <c r="B298760" s="76"/>
      <c r="C298760" s="75"/>
    </row>
    <row r="298761" spans="2:3" x14ac:dyDescent="0.25">
      <c r="B298761" s="76"/>
      <c r="C298761" s="75"/>
    </row>
    <row r="298871" spans="2:3" x14ac:dyDescent="0.25">
      <c r="B298871" s="76"/>
      <c r="C298871" s="75"/>
    </row>
    <row r="298872" spans="2:3" x14ac:dyDescent="0.25">
      <c r="B298872" s="76"/>
      <c r="C298872" s="75"/>
    </row>
    <row r="298873" spans="2:3" x14ac:dyDescent="0.25">
      <c r="B298873" s="76"/>
      <c r="C298873" s="75"/>
    </row>
    <row r="298874" spans="2:3" x14ac:dyDescent="0.25">
      <c r="B298874" s="76"/>
      <c r="C298874" s="75"/>
    </row>
    <row r="298875" spans="2:3" x14ac:dyDescent="0.25">
      <c r="B298875" s="76"/>
      <c r="C298875" s="75"/>
    </row>
    <row r="298876" spans="2:3" x14ac:dyDescent="0.25">
      <c r="B298876" s="76"/>
      <c r="C298876" s="75"/>
    </row>
    <row r="298877" spans="2:3" x14ac:dyDescent="0.25">
      <c r="B298877" s="76"/>
      <c r="C298877" s="75"/>
    </row>
    <row r="298878" spans="2:3" x14ac:dyDescent="0.25">
      <c r="B298878" s="76"/>
      <c r="C298878" s="75"/>
    </row>
    <row r="298879" spans="2:3" x14ac:dyDescent="0.25">
      <c r="B298879" s="76"/>
      <c r="C298879" s="75"/>
    </row>
    <row r="298880" spans="2:3" x14ac:dyDescent="0.25">
      <c r="B298880" s="76"/>
      <c r="C298880" s="75"/>
    </row>
    <row r="298881" spans="2:3" x14ac:dyDescent="0.25">
      <c r="B298881" s="76"/>
      <c r="C298881" s="75"/>
    </row>
    <row r="298882" spans="2:3" x14ac:dyDescent="0.25">
      <c r="B298882" s="76"/>
      <c r="C298882" s="75"/>
    </row>
    <row r="298883" spans="2:3" x14ac:dyDescent="0.25">
      <c r="B298883" s="76"/>
      <c r="C298883" s="75"/>
    </row>
    <row r="298993" spans="2:3" x14ac:dyDescent="0.25">
      <c r="B298993" s="76"/>
      <c r="C298993" s="75"/>
    </row>
    <row r="298994" spans="2:3" x14ac:dyDescent="0.25">
      <c r="B298994" s="76"/>
      <c r="C298994" s="75"/>
    </row>
    <row r="298995" spans="2:3" x14ac:dyDescent="0.25">
      <c r="B298995" s="76"/>
      <c r="C298995" s="75"/>
    </row>
    <row r="298996" spans="2:3" x14ac:dyDescent="0.25">
      <c r="B298996" s="76"/>
      <c r="C298996" s="75"/>
    </row>
    <row r="298997" spans="2:3" x14ac:dyDescent="0.25">
      <c r="B298997" s="76"/>
      <c r="C298997" s="75"/>
    </row>
    <row r="298998" spans="2:3" x14ac:dyDescent="0.25">
      <c r="B298998" s="76"/>
      <c r="C298998" s="75"/>
    </row>
    <row r="298999" spans="2:3" x14ac:dyDescent="0.25">
      <c r="B298999" s="76"/>
      <c r="C298999" s="75"/>
    </row>
    <row r="299000" spans="2:3" x14ac:dyDescent="0.25">
      <c r="B299000" s="76"/>
      <c r="C299000" s="75"/>
    </row>
    <row r="299001" spans="2:3" x14ac:dyDescent="0.25">
      <c r="B299001" s="76"/>
      <c r="C299001" s="75"/>
    </row>
    <row r="299002" spans="2:3" x14ac:dyDescent="0.25">
      <c r="B299002" s="76"/>
      <c r="C299002" s="75"/>
    </row>
    <row r="299003" spans="2:3" x14ac:dyDescent="0.25">
      <c r="B299003" s="76"/>
      <c r="C299003" s="75"/>
    </row>
    <row r="299004" spans="2:3" x14ac:dyDescent="0.25">
      <c r="B299004" s="76"/>
      <c r="C299004" s="75"/>
    </row>
    <row r="299005" spans="2:3" x14ac:dyDescent="0.25">
      <c r="B299005" s="76"/>
      <c r="C299005" s="75"/>
    </row>
    <row r="299115" spans="2:3" x14ac:dyDescent="0.25">
      <c r="B299115" s="76"/>
      <c r="C299115" s="75"/>
    </row>
    <row r="299116" spans="2:3" x14ac:dyDescent="0.25">
      <c r="B299116" s="76"/>
      <c r="C299116" s="75"/>
    </row>
    <row r="299117" spans="2:3" x14ac:dyDescent="0.25">
      <c r="B299117" s="76"/>
      <c r="C299117" s="75"/>
    </row>
    <row r="299118" spans="2:3" x14ac:dyDescent="0.25">
      <c r="B299118" s="76"/>
      <c r="C299118" s="75"/>
    </row>
    <row r="299119" spans="2:3" x14ac:dyDescent="0.25">
      <c r="B299119" s="76"/>
      <c r="C299119" s="75"/>
    </row>
    <row r="299120" spans="2:3" x14ac:dyDescent="0.25">
      <c r="B299120" s="76"/>
      <c r="C299120" s="75"/>
    </row>
    <row r="299121" spans="2:3" x14ac:dyDescent="0.25">
      <c r="B299121" s="76"/>
      <c r="C299121" s="75"/>
    </row>
    <row r="299122" spans="2:3" x14ac:dyDescent="0.25">
      <c r="B299122" s="76"/>
      <c r="C299122" s="75"/>
    </row>
    <row r="299123" spans="2:3" x14ac:dyDescent="0.25">
      <c r="B299123" s="76"/>
      <c r="C299123" s="75"/>
    </row>
    <row r="299124" spans="2:3" x14ac:dyDescent="0.25">
      <c r="B299124" s="76"/>
      <c r="C299124" s="75"/>
    </row>
    <row r="299125" spans="2:3" x14ac:dyDescent="0.25">
      <c r="B299125" s="76"/>
      <c r="C299125" s="75"/>
    </row>
    <row r="299126" spans="2:3" x14ac:dyDescent="0.25">
      <c r="B299126" s="76"/>
      <c r="C299126" s="75"/>
    </row>
    <row r="299127" spans="2:3" x14ac:dyDescent="0.25">
      <c r="B299127" s="76"/>
      <c r="C299127" s="75"/>
    </row>
    <row r="299237" spans="2:3" x14ac:dyDescent="0.25">
      <c r="B299237" s="76"/>
      <c r="C299237" s="75"/>
    </row>
    <row r="299238" spans="2:3" x14ac:dyDescent="0.25">
      <c r="B299238" s="76"/>
      <c r="C299238" s="75"/>
    </row>
    <row r="299239" spans="2:3" x14ac:dyDescent="0.25">
      <c r="B299239" s="76"/>
      <c r="C299239" s="75"/>
    </row>
    <row r="299240" spans="2:3" x14ac:dyDescent="0.25">
      <c r="B299240" s="76"/>
      <c r="C299240" s="75"/>
    </row>
    <row r="299241" spans="2:3" x14ac:dyDescent="0.25">
      <c r="B299241" s="76"/>
      <c r="C299241" s="75"/>
    </row>
    <row r="299242" spans="2:3" x14ac:dyDescent="0.25">
      <c r="B299242" s="76"/>
      <c r="C299242" s="75"/>
    </row>
    <row r="299243" spans="2:3" x14ac:dyDescent="0.25">
      <c r="B299243" s="76"/>
      <c r="C299243" s="75"/>
    </row>
    <row r="299244" spans="2:3" x14ac:dyDescent="0.25">
      <c r="B299244" s="76"/>
      <c r="C299244" s="75"/>
    </row>
    <row r="299245" spans="2:3" x14ac:dyDescent="0.25">
      <c r="B299245" s="76"/>
      <c r="C299245" s="75"/>
    </row>
    <row r="299246" spans="2:3" x14ac:dyDescent="0.25">
      <c r="B299246" s="76"/>
      <c r="C299246" s="75"/>
    </row>
    <row r="299247" spans="2:3" x14ac:dyDescent="0.25">
      <c r="B299247" s="76"/>
      <c r="C299247" s="75"/>
    </row>
    <row r="299248" spans="2:3" x14ac:dyDescent="0.25">
      <c r="B299248" s="76"/>
      <c r="C299248" s="75"/>
    </row>
    <row r="299249" spans="2:3" x14ac:dyDescent="0.25">
      <c r="B299249" s="76"/>
      <c r="C299249" s="75"/>
    </row>
    <row r="299359" spans="2:3" x14ac:dyDescent="0.25">
      <c r="B299359" s="76"/>
      <c r="C299359" s="75"/>
    </row>
    <row r="299360" spans="2:3" x14ac:dyDescent="0.25">
      <c r="B299360" s="76"/>
      <c r="C299360" s="75"/>
    </row>
    <row r="299361" spans="2:3" x14ac:dyDescent="0.25">
      <c r="B299361" s="76"/>
      <c r="C299361" s="75"/>
    </row>
    <row r="299362" spans="2:3" x14ac:dyDescent="0.25">
      <c r="B299362" s="76"/>
      <c r="C299362" s="75"/>
    </row>
    <row r="299363" spans="2:3" x14ac:dyDescent="0.25">
      <c r="B299363" s="76"/>
      <c r="C299363" s="75"/>
    </row>
    <row r="299364" spans="2:3" x14ac:dyDescent="0.25">
      <c r="B299364" s="76"/>
      <c r="C299364" s="75"/>
    </row>
    <row r="299365" spans="2:3" x14ac:dyDescent="0.25">
      <c r="B299365" s="76"/>
      <c r="C299365" s="75"/>
    </row>
    <row r="299366" spans="2:3" x14ac:dyDescent="0.25">
      <c r="B299366" s="76"/>
      <c r="C299366" s="75"/>
    </row>
    <row r="299367" spans="2:3" x14ac:dyDescent="0.25">
      <c r="B299367" s="76"/>
      <c r="C299367" s="75"/>
    </row>
    <row r="299368" spans="2:3" x14ac:dyDescent="0.25">
      <c r="B299368" s="76"/>
      <c r="C299368" s="75"/>
    </row>
    <row r="299369" spans="2:3" x14ac:dyDescent="0.25">
      <c r="B299369" s="76"/>
      <c r="C299369" s="75"/>
    </row>
    <row r="299370" spans="2:3" x14ac:dyDescent="0.25">
      <c r="B299370" s="76"/>
      <c r="C299370" s="75"/>
    </row>
    <row r="299371" spans="2:3" x14ac:dyDescent="0.25">
      <c r="B299371" s="76"/>
      <c r="C299371" s="75"/>
    </row>
    <row r="299481" spans="2:3" x14ac:dyDescent="0.25">
      <c r="B299481" s="76"/>
      <c r="C299481" s="75"/>
    </row>
    <row r="299482" spans="2:3" x14ac:dyDescent="0.25">
      <c r="B299482" s="76"/>
      <c r="C299482" s="75"/>
    </row>
    <row r="299483" spans="2:3" x14ac:dyDescent="0.25">
      <c r="B299483" s="76"/>
      <c r="C299483" s="75"/>
    </row>
    <row r="299484" spans="2:3" x14ac:dyDescent="0.25">
      <c r="B299484" s="76"/>
      <c r="C299484" s="75"/>
    </row>
    <row r="299485" spans="2:3" x14ac:dyDescent="0.25">
      <c r="B299485" s="76"/>
      <c r="C299485" s="75"/>
    </row>
    <row r="299486" spans="2:3" x14ac:dyDescent="0.25">
      <c r="B299486" s="76"/>
      <c r="C299486" s="75"/>
    </row>
    <row r="299487" spans="2:3" x14ac:dyDescent="0.25">
      <c r="B299487" s="76"/>
      <c r="C299487" s="75"/>
    </row>
    <row r="299488" spans="2:3" x14ac:dyDescent="0.25">
      <c r="B299488" s="76"/>
      <c r="C299488" s="75"/>
    </row>
    <row r="299489" spans="2:3" x14ac:dyDescent="0.25">
      <c r="B299489" s="76"/>
      <c r="C299489" s="75"/>
    </row>
    <row r="299490" spans="2:3" x14ac:dyDescent="0.25">
      <c r="B299490" s="76"/>
      <c r="C299490" s="75"/>
    </row>
    <row r="299491" spans="2:3" x14ac:dyDescent="0.25">
      <c r="B299491" s="76"/>
      <c r="C299491" s="75"/>
    </row>
    <row r="299492" spans="2:3" x14ac:dyDescent="0.25">
      <c r="B299492" s="76"/>
      <c r="C299492" s="75"/>
    </row>
    <row r="299493" spans="2:3" x14ac:dyDescent="0.25">
      <c r="B299493" s="76"/>
      <c r="C299493" s="75"/>
    </row>
    <row r="299603" spans="2:3" x14ac:dyDescent="0.25">
      <c r="B299603" s="76"/>
      <c r="C299603" s="75"/>
    </row>
    <row r="299604" spans="2:3" x14ac:dyDescent="0.25">
      <c r="B299604" s="76"/>
      <c r="C299604" s="75"/>
    </row>
    <row r="299605" spans="2:3" x14ac:dyDescent="0.25">
      <c r="B299605" s="76"/>
      <c r="C299605" s="75"/>
    </row>
    <row r="299606" spans="2:3" x14ac:dyDescent="0.25">
      <c r="B299606" s="76"/>
      <c r="C299606" s="75"/>
    </row>
    <row r="299607" spans="2:3" x14ac:dyDescent="0.25">
      <c r="B299607" s="76"/>
      <c r="C299607" s="75"/>
    </row>
    <row r="299608" spans="2:3" x14ac:dyDescent="0.25">
      <c r="B299608" s="76"/>
      <c r="C299608" s="75"/>
    </row>
    <row r="299609" spans="2:3" x14ac:dyDescent="0.25">
      <c r="B299609" s="76"/>
      <c r="C299609" s="75"/>
    </row>
    <row r="299610" spans="2:3" x14ac:dyDescent="0.25">
      <c r="B299610" s="76"/>
      <c r="C299610" s="75"/>
    </row>
    <row r="299611" spans="2:3" x14ac:dyDescent="0.25">
      <c r="B299611" s="76"/>
      <c r="C299611" s="75"/>
    </row>
    <row r="299612" spans="2:3" x14ac:dyDescent="0.25">
      <c r="B299612" s="76"/>
      <c r="C299612" s="75"/>
    </row>
    <row r="299613" spans="2:3" x14ac:dyDescent="0.25">
      <c r="B299613" s="76"/>
      <c r="C299613" s="75"/>
    </row>
    <row r="299614" spans="2:3" x14ac:dyDescent="0.25">
      <c r="B299614" s="76"/>
      <c r="C299614" s="75"/>
    </row>
    <row r="299615" spans="2:3" x14ac:dyDescent="0.25">
      <c r="B299615" s="76"/>
      <c r="C299615" s="75"/>
    </row>
    <row r="299725" spans="2:3" x14ac:dyDescent="0.25">
      <c r="B299725" s="76"/>
      <c r="C299725" s="75"/>
    </row>
    <row r="299726" spans="2:3" x14ac:dyDescent="0.25">
      <c r="B299726" s="76"/>
      <c r="C299726" s="75"/>
    </row>
    <row r="299727" spans="2:3" x14ac:dyDescent="0.25">
      <c r="B299727" s="76"/>
      <c r="C299727" s="75"/>
    </row>
    <row r="299728" spans="2:3" x14ac:dyDescent="0.25">
      <c r="B299728" s="76"/>
      <c r="C299728" s="75"/>
    </row>
    <row r="299729" spans="2:3" x14ac:dyDescent="0.25">
      <c r="B299729" s="76"/>
      <c r="C299729" s="75"/>
    </row>
    <row r="299730" spans="2:3" x14ac:dyDescent="0.25">
      <c r="B299730" s="76"/>
      <c r="C299730" s="75"/>
    </row>
    <row r="299731" spans="2:3" x14ac:dyDescent="0.25">
      <c r="B299731" s="76"/>
      <c r="C299731" s="75"/>
    </row>
    <row r="299732" spans="2:3" x14ac:dyDescent="0.25">
      <c r="B299732" s="76"/>
      <c r="C299732" s="75"/>
    </row>
    <row r="299733" spans="2:3" x14ac:dyDescent="0.25">
      <c r="B299733" s="76"/>
      <c r="C299733" s="75"/>
    </row>
    <row r="299734" spans="2:3" x14ac:dyDescent="0.25">
      <c r="B299734" s="76"/>
      <c r="C299734" s="75"/>
    </row>
    <row r="299735" spans="2:3" x14ac:dyDescent="0.25">
      <c r="B299735" s="76"/>
      <c r="C299735" s="75"/>
    </row>
    <row r="299736" spans="2:3" x14ac:dyDescent="0.25">
      <c r="B299736" s="76"/>
      <c r="C299736" s="75"/>
    </row>
    <row r="299737" spans="2:3" x14ac:dyDescent="0.25">
      <c r="B299737" s="76"/>
      <c r="C299737" s="75"/>
    </row>
    <row r="299847" spans="2:3" x14ac:dyDescent="0.25">
      <c r="B299847" s="76"/>
      <c r="C299847" s="75"/>
    </row>
    <row r="299848" spans="2:3" x14ac:dyDescent="0.25">
      <c r="B299848" s="76"/>
      <c r="C299848" s="75"/>
    </row>
    <row r="299849" spans="2:3" x14ac:dyDescent="0.25">
      <c r="B299849" s="76"/>
      <c r="C299849" s="75"/>
    </row>
    <row r="299850" spans="2:3" x14ac:dyDescent="0.25">
      <c r="B299850" s="76"/>
      <c r="C299850" s="75"/>
    </row>
    <row r="299851" spans="2:3" x14ac:dyDescent="0.25">
      <c r="B299851" s="76"/>
      <c r="C299851" s="75"/>
    </row>
    <row r="299852" spans="2:3" x14ac:dyDescent="0.25">
      <c r="B299852" s="76"/>
      <c r="C299852" s="75"/>
    </row>
    <row r="299853" spans="2:3" x14ac:dyDescent="0.25">
      <c r="B299853" s="76"/>
      <c r="C299853" s="75"/>
    </row>
    <row r="299854" spans="2:3" x14ac:dyDescent="0.25">
      <c r="B299854" s="76"/>
      <c r="C299854" s="75"/>
    </row>
    <row r="299855" spans="2:3" x14ac:dyDescent="0.25">
      <c r="B299855" s="76"/>
      <c r="C299855" s="75"/>
    </row>
    <row r="299856" spans="2:3" x14ac:dyDescent="0.25">
      <c r="B299856" s="76"/>
      <c r="C299856" s="75"/>
    </row>
    <row r="299857" spans="2:3" x14ac:dyDescent="0.25">
      <c r="B299857" s="76"/>
      <c r="C299857" s="75"/>
    </row>
    <row r="299858" spans="2:3" x14ac:dyDescent="0.25">
      <c r="B299858" s="76"/>
      <c r="C299858" s="75"/>
    </row>
    <row r="299859" spans="2:3" x14ac:dyDescent="0.25">
      <c r="B299859" s="76"/>
      <c r="C299859" s="75"/>
    </row>
    <row r="299969" spans="2:3" x14ac:dyDescent="0.25">
      <c r="B299969" s="76"/>
      <c r="C299969" s="75"/>
    </row>
    <row r="299970" spans="2:3" x14ac:dyDescent="0.25">
      <c r="B299970" s="76"/>
      <c r="C299970" s="75"/>
    </row>
    <row r="299971" spans="2:3" x14ac:dyDescent="0.25">
      <c r="B299971" s="76"/>
      <c r="C299971" s="75"/>
    </row>
    <row r="299972" spans="2:3" x14ac:dyDescent="0.25">
      <c r="B299972" s="76"/>
      <c r="C299972" s="75"/>
    </row>
    <row r="299973" spans="2:3" x14ac:dyDescent="0.25">
      <c r="B299973" s="76"/>
      <c r="C299973" s="75"/>
    </row>
    <row r="299974" spans="2:3" x14ac:dyDescent="0.25">
      <c r="B299974" s="76"/>
      <c r="C299974" s="75"/>
    </row>
    <row r="299975" spans="2:3" x14ac:dyDescent="0.25">
      <c r="B299975" s="76"/>
      <c r="C299975" s="75"/>
    </row>
    <row r="299976" spans="2:3" x14ac:dyDescent="0.25">
      <c r="B299976" s="76"/>
      <c r="C299976" s="75"/>
    </row>
    <row r="299977" spans="2:3" x14ac:dyDescent="0.25">
      <c r="B299977" s="76"/>
      <c r="C299977" s="75"/>
    </row>
    <row r="299978" spans="2:3" x14ac:dyDescent="0.25">
      <c r="B299978" s="76"/>
      <c r="C299978" s="75"/>
    </row>
    <row r="299979" spans="2:3" x14ac:dyDescent="0.25">
      <c r="B299979" s="76"/>
      <c r="C299979" s="75"/>
    </row>
    <row r="299980" spans="2:3" x14ac:dyDescent="0.25">
      <c r="B299980" s="76"/>
      <c r="C299980" s="75"/>
    </row>
    <row r="299981" spans="2:3" x14ac:dyDescent="0.25">
      <c r="B299981" s="76"/>
      <c r="C299981" s="75"/>
    </row>
    <row r="300091" spans="2:3" x14ac:dyDescent="0.25">
      <c r="B300091" s="76"/>
      <c r="C300091" s="75"/>
    </row>
    <row r="300092" spans="2:3" x14ac:dyDescent="0.25">
      <c r="B300092" s="76"/>
      <c r="C300092" s="75"/>
    </row>
    <row r="300093" spans="2:3" x14ac:dyDescent="0.25">
      <c r="B300093" s="76"/>
      <c r="C300093" s="75"/>
    </row>
    <row r="300094" spans="2:3" x14ac:dyDescent="0.25">
      <c r="B300094" s="76"/>
      <c r="C300094" s="75"/>
    </row>
    <row r="300095" spans="2:3" x14ac:dyDescent="0.25">
      <c r="B300095" s="76"/>
      <c r="C300095" s="75"/>
    </row>
    <row r="300096" spans="2:3" x14ac:dyDescent="0.25">
      <c r="B300096" s="76"/>
      <c r="C300096" s="75"/>
    </row>
    <row r="300097" spans="2:3" x14ac:dyDescent="0.25">
      <c r="B300097" s="76"/>
      <c r="C300097" s="75"/>
    </row>
    <row r="300098" spans="2:3" x14ac:dyDescent="0.25">
      <c r="B300098" s="76"/>
      <c r="C300098" s="75"/>
    </row>
    <row r="300099" spans="2:3" x14ac:dyDescent="0.25">
      <c r="B300099" s="76"/>
      <c r="C300099" s="75"/>
    </row>
    <row r="300100" spans="2:3" x14ac:dyDescent="0.25">
      <c r="B300100" s="76"/>
      <c r="C300100" s="75"/>
    </row>
    <row r="300101" spans="2:3" x14ac:dyDescent="0.25">
      <c r="B300101" s="76"/>
      <c r="C300101" s="75"/>
    </row>
    <row r="300102" spans="2:3" x14ac:dyDescent="0.25">
      <c r="B300102" s="76"/>
      <c r="C300102" s="75"/>
    </row>
    <row r="300103" spans="2:3" x14ac:dyDescent="0.25">
      <c r="B300103" s="76"/>
      <c r="C300103" s="75"/>
    </row>
    <row r="300213" spans="2:3" x14ac:dyDescent="0.25">
      <c r="B300213" s="76"/>
      <c r="C300213" s="75"/>
    </row>
    <row r="300214" spans="2:3" x14ac:dyDescent="0.25">
      <c r="B300214" s="76"/>
      <c r="C300214" s="75"/>
    </row>
    <row r="300215" spans="2:3" x14ac:dyDescent="0.25">
      <c r="B300215" s="76"/>
      <c r="C300215" s="75"/>
    </row>
    <row r="300216" spans="2:3" x14ac:dyDescent="0.25">
      <c r="B300216" s="76"/>
      <c r="C300216" s="75"/>
    </row>
    <row r="300217" spans="2:3" x14ac:dyDescent="0.25">
      <c r="B300217" s="76"/>
      <c r="C300217" s="75"/>
    </row>
    <row r="300218" spans="2:3" x14ac:dyDescent="0.25">
      <c r="B300218" s="76"/>
      <c r="C300218" s="75"/>
    </row>
    <row r="300219" spans="2:3" x14ac:dyDescent="0.25">
      <c r="B300219" s="76"/>
      <c r="C300219" s="75"/>
    </row>
    <row r="300220" spans="2:3" x14ac:dyDescent="0.25">
      <c r="B300220" s="76"/>
      <c r="C300220" s="75"/>
    </row>
    <row r="300221" spans="2:3" x14ac:dyDescent="0.25">
      <c r="B300221" s="76"/>
      <c r="C300221" s="75"/>
    </row>
    <row r="300222" spans="2:3" x14ac:dyDescent="0.25">
      <c r="B300222" s="76"/>
      <c r="C300222" s="75"/>
    </row>
    <row r="300223" spans="2:3" x14ac:dyDescent="0.25">
      <c r="B300223" s="76"/>
      <c r="C300223" s="75"/>
    </row>
    <row r="300224" spans="2:3" x14ac:dyDescent="0.25">
      <c r="B300224" s="76"/>
      <c r="C300224" s="75"/>
    </row>
    <row r="300225" spans="2:3" x14ac:dyDescent="0.25">
      <c r="B300225" s="76"/>
      <c r="C300225" s="75"/>
    </row>
    <row r="300335" spans="2:3" x14ac:dyDescent="0.25">
      <c r="B300335" s="76"/>
      <c r="C300335" s="75"/>
    </row>
    <row r="300336" spans="2:3" x14ac:dyDescent="0.25">
      <c r="B300336" s="76"/>
      <c r="C300336" s="75"/>
    </row>
    <row r="300337" spans="2:3" x14ac:dyDescent="0.25">
      <c r="B300337" s="76"/>
      <c r="C300337" s="75"/>
    </row>
    <row r="300338" spans="2:3" x14ac:dyDescent="0.25">
      <c r="B300338" s="76"/>
      <c r="C300338" s="75"/>
    </row>
    <row r="300339" spans="2:3" x14ac:dyDescent="0.25">
      <c r="B300339" s="76"/>
      <c r="C300339" s="75"/>
    </row>
    <row r="300340" spans="2:3" x14ac:dyDescent="0.25">
      <c r="B300340" s="76"/>
      <c r="C300340" s="75"/>
    </row>
    <row r="300341" spans="2:3" x14ac:dyDescent="0.25">
      <c r="B300341" s="76"/>
      <c r="C300341" s="75"/>
    </row>
    <row r="300342" spans="2:3" x14ac:dyDescent="0.25">
      <c r="B300342" s="76"/>
      <c r="C300342" s="75"/>
    </row>
    <row r="300343" spans="2:3" x14ac:dyDescent="0.25">
      <c r="B300343" s="76"/>
      <c r="C300343" s="75"/>
    </row>
    <row r="300344" spans="2:3" x14ac:dyDescent="0.25">
      <c r="B300344" s="76"/>
      <c r="C300344" s="75"/>
    </row>
    <row r="300345" spans="2:3" x14ac:dyDescent="0.25">
      <c r="B300345" s="76"/>
      <c r="C300345" s="75"/>
    </row>
    <row r="300346" spans="2:3" x14ac:dyDescent="0.25">
      <c r="B300346" s="76"/>
      <c r="C300346" s="75"/>
    </row>
    <row r="300347" spans="2:3" x14ac:dyDescent="0.25">
      <c r="B300347" s="76"/>
      <c r="C300347" s="75"/>
    </row>
    <row r="300457" spans="2:3" x14ac:dyDescent="0.25">
      <c r="B300457" s="76"/>
      <c r="C300457" s="75"/>
    </row>
    <row r="300458" spans="2:3" x14ac:dyDescent="0.25">
      <c r="B300458" s="76"/>
      <c r="C300458" s="75"/>
    </row>
    <row r="300459" spans="2:3" x14ac:dyDescent="0.25">
      <c r="B300459" s="76"/>
      <c r="C300459" s="75"/>
    </row>
    <row r="300460" spans="2:3" x14ac:dyDescent="0.25">
      <c r="B300460" s="76"/>
      <c r="C300460" s="75"/>
    </row>
    <row r="300461" spans="2:3" x14ac:dyDescent="0.25">
      <c r="B300461" s="76"/>
      <c r="C300461" s="75"/>
    </row>
    <row r="300462" spans="2:3" x14ac:dyDescent="0.25">
      <c r="B300462" s="76"/>
      <c r="C300462" s="75"/>
    </row>
    <row r="300463" spans="2:3" x14ac:dyDescent="0.25">
      <c r="B300463" s="76"/>
      <c r="C300463" s="75"/>
    </row>
    <row r="300464" spans="2:3" x14ac:dyDescent="0.25">
      <c r="B300464" s="76"/>
      <c r="C300464" s="75"/>
    </row>
    <row r="300465" spans="2:3" x14ac:dyDescent="0.25">
      <c r="B300465" s="76"/>
      <c r="C300465" s="75"/>
    </row>
    <row r="300466" spans="2:3" x14ac:dyDescent="0.25">
      <c r="B300466" s="76"/>
      <c r="C300466" s="75"/>
    </row>
    <row r="300467" spans="2:3" x14ac:dyDescent="0.25">
      <c r="B300467" s="76"/>
      <c r="C300467" s="75"/>
    </row>
    <row r="300468" spans="2:3" x14ac:dyDescent="0.25">
      <c r="B300468" s="76"/>
      <c r="C300468" s="75"/>
    </row>
    <row r="300469" spans="2:3" x14ac:dyDescent="0.25">
      <c r="B300469" s="76"/>
      <c r="C300469" s="75"/>
    </row>
    <row r="300579" spans="2:3" x14ac:dyDescent="0.25">
      <c r="B300579" s="76"/>
      <c r="C300579" s="75"/>
    </row>
    <row r="300580" spans="2:3" x14ac:dyDescent="0.25">
      <c r="B300580" s="76"/>
      <c r="C300580" s="75"/>
    </row>
    <row r="300581" spans="2:3" x14ac:dyDescent="0.25">
      <c r="B300581" s="76"/>
      <c r="C300581" s="75"/>
    </row>
    <row r="300582" spans="2:3" x14ac:dyDescent="0.25">
      <c r="B300582" s="76"/>
      <c r="C300582" s="75"/>
    </row>
    <row r="300583" spans="2:3" x14ac:dyDescent="0.25">
      <c r="B300583" s="76"/>
      <c r="C300583" s="75"/>
    </row>
    <row r="300584" spans="2:3" x14ac:dyDescent="0.25">
      <c r="B300584" s="76"/>
      <c r="C300584" s="75"/>
    </row>
    <row r="300585" spans="2:3" x14ac:dyDescent="0.25">
      <c r="B300585" s="76"/>
      <c r="C300585" s="75"/>
    </row>
    <row r="300586" spans="2:3" x14ac:dyDescent="0.25">
      <c r="B300586" s="76"/>
      <c r="C300586" s="75"/>
    </row>
    <row r="300587" spans="2:3" x14ac:dyDescent="0.25">
      <c r="B300587" s="76"/>
      <c r="C300587" s="75"/>
    </row>
    <row r="300588" spans="2:3" x14ac:dyDescent="0.25">
      <c r="B300588" s="76"/>
      <c r="C300588" s="75"/>
    </row>
    <row r="300589" spans="2:3" x14ac:dyDescent="0.25">
      <c r="B300589" s="76"/>
      <c r="C300589" s="75"/>
    </row>
    <row r="300590" spans="2:3" x14ac:dyDescent="0.25">
      <c r="B300590" s="76"/>
      <c r="C300590" s="75"/>
    </row>
    <row r="300591" spans="2:3" x14ac:dyDescent="0.25">
      <c r="B300591" s="76"/>
      <c r="C300591" s="75"/>
    </row>
    <row r="300701" spans="2:3" x14ac:dyDescent="0.25">
      <c r="B300701" s="76"/>
      <c r="C300701" s="75"/>
    </row>
    <row r="300702" spans="2:3" x14ac:dyDescent="0.25">
      <c r="B300702" s="76"/>
      <c r="C300702" s="75"/>
    </row>
    <row r="300703" spans="2:3" x14ac:dyDescent="0.25">
      <c r="B300703" s="76"/>
      <c r="C300703" s="75"/>
    </row>
    <row r="300704" spans="2:3" x14ac:dyDescent="0.25">
      <c r="B300704" s="76"/>
      <c r="C300704" s="75"/>
    </row>
    <row r="300705" spans="2:3" x14ac:dyDescent="0.25">
      <c r="B300705" s="76"/>
      <c r="C300705" s="75"/>
    </row>
    <row r="300706" spans="2:3" x14ac:dyDescent="0.25">
      <c r="B300706" s="76"/>
      <c r="C300706" s="75"/>
    </row>
    <row r="300707" spans="2:3" x14ac:dyDescent="0.25">
      <c r="B300707" s="76"/>
      <c r="C300707" s="75"/>
    </row>
    <row r="300708" spans="2:3" x14ac:dyDescent="0.25">
      <c r="B300708" s="76"/>
      <c r="C300708" s="75"/>
    </row>
    <row r="300709" spans="2:3" x14ac:dyDescent="0.25">
      <c r="B300709" s="76"/>
      <c r="C300709" s="75"/>
    </row>
    <row r="300710" spans="2:3" x14ac:dyDescent="0.25">
      <c r="B300710" s="76"/>
      <c r="C300710" s="75"/>
    </row>
    <row r="300711" spans="2:3" x14ac:dyDescent="0.25">
      <c r="B300711" s="76"/>
      <c r="C300711" s="75"/>
    </row>
    <row r="300712" spans="2:3" x14ac:dyDescent="0.25">
      <c r="B300712" s="76"/>
      <c r="C300712" s="75"/>
    </row>
    <row r="300713" spans="2:3" x14ac:dyDescent="0.25">
      <c r="B300713" s="76"/>
      <c r="C300713" s="75"/>
    </row>
    <row r="300823" spans="2:3" x14ac:dyDescent="0.25">
      <c r="B300823" s="76"/>
      <c r="C300823" s="75"/>
    </row>
    <row r="300824" spans="2:3" x14ac:dyDescent="0.25">
      <c r="B300824" s="76"/>
      <c r="C300824" s="75"/>
    </row>
    <row r="300825" spans="2:3" x14ac:dyDescent="0.25">
      <c r="B300825" s="76"/>
      <c r="C300825" s="75"/>
    </row>
    <row r="300826" spans="2:3" x14ac:dyDescent="0.25">
      <c r="B300826" s="76"/>
      <c r="C300826" s="75"/>
    </row>
    <row r="300827" spans="2:3" x14ac:dyDescent="0.25">
      <c r="B300827" s="76"/>
      <c r="C300827" s="75"/>
    </row>
    <row r="300828" spans="2:3" x14ac:dyDescent="0.25">
      <c r="B300828" s="76"/>
      <c r="C300828" s="75"/>
    </row>
    <row r="300829" spans="2:3" x14ac:dyDescent="0.25">
      <c r="B300829" s="76"/>
      <c r="C300829" s="75"/>
    </row>
    <row r="300830" spans="2:3" x14ac:dyDescent="0.25">
      <c r="B300830" s="76"/>
      <c r="C300830" s="75"/>
    </row>
    <row r="300831" spans="2:3" x14ac:dyDescent="0.25">
      <c r="B300831" s="76"/>
      <c r="C300831" s="75"/>
    </row>
    <row r="300832" spans="2:3" x14ac:dyDescent="0.25">
      <c r="B300832" s="76"/>
      <c r="C300832" s="75"/>
    </row>
    <row r="300833" spans="2:3" x14ac:dyDescent="0.25">
      <c r="B300833" s="76"/>
      <c r="C300833" s="75"/>
    </row>
    <row r="300834" spans="2:3" x14ac:dyDescent="0.25">
      <c r="B300834" s="76"/>
      <c r="C300834" s="75"/>
    </row>
    <row r="300835" spans="2:3" x14ac:dyDescent="0.25">
      <c r="B300835" s="76"/>
      <c r="C300835" s="75"/>
    </row>
    <row r="300945" spans="2:3" x14ac:dyDescent="0.25">
      <c r="B300945" s="76"/>
      <c r="C300945" s="75"/>
    </row>
    <row r="300946" spans="2:3" x14ac:dyDescent="0.25">
      <c r="B300946" s="76"/>
      <c r="C300946" s="75"/>
    </row>
    <row r="300947" spans="2:3" x14ac:dyDescent="0.25">
      <c r="B300947" s="76"/>
      <c r="C300947" s="75"/>
    </row>
    <row r="300948" spans="2:3" x14ac:dyDescent="0.25">
      <c r="B300948" s="76"/>
      <c r="C300948" s="75"/>
    </row>
    <row r="300949" spans="2:3" x14ac:dyDescent="0.25">
      <c r="B300949" s="76"/>
      <c r="C300949" s="75"/>
    </row>
    <row r="300950" spans="2:3" x14ac:dyDescent="0.25">
      <c r="B300950" s="76"/>
      <c r="C300950" s="75"/>
    </row>
    <row r="300951" spans="2:3" x14ac:dyDescent="0.25">
      <c r="B300951" s="76"/>
      <c r="C300951" s="75"/>
    </row>
    <row r="300952" spans="2:3" x14ac:dyDescent="0.25">
      <c r="B300952" s="76"/>
      <c r="C300952" s="75"/>
    </row>
    <row r="300953" spans="2:3" x14ac:dyDescent="0.25">
      <c r="B300953" s="76"/>
      <c r="C300953" s="75"/>
    </row>
    <row r="300954" spans="2:3" x14ac:dyDescent="0.25">
      <c r="B300954" s="76"/>
      <c r="C300954" s="75"/>
    </row>
    <row r="300955" spans="2:3" x14ac:dyDescent="0.25">
      <c r="B300955" s="76"/>
      <c r="C300955" s="75"/>
    </row>
    <row r="300956" spans="2:3" x14ac:dyDescent="0.25">
      <c r="B300956" s="76"/>
      <c r="C300956" s="75"/>
    </row>
    <row r="300957" spans="2:3" x14ac:dyDescent="0.25">
      <c r="B300957" s="76"/>
      <c r="C300957" s="75"/>
    </row>
    <row r="301067" spans="2:3" x14ac:dyDescent="0.25">
      <c r="B301067" s="76"/>
      <c r="C301067" s="75"/>
    </row>
    <row r="301068" spans="2:3" x14ac:dyDescent="0.25">
      <c r="B301068" s="76"/>
      <c r="C301068" s="75"/>
    </row>
    <row r="301069" spans="2:3" x14ac:dyDescent="0.25">
      <c r="B301069" s="76"/>
      <c r="C301069" s="75"/>
    </row>
    <row r="301070" spans="2:3" x14ac:dyDescent="0.25">
      <c r="B301070" s="76"/>
      <c r="C301070" s="75"/>
    </row>
    <row r="301071" spans="2:3" x14ac:dyDescent="0.25">
      <c r="B301071" s="76"/>
      <c r="C301071" s="75"/>
    </row>
    <row r="301072" spans="2:3" x14ac:dyDescent="0.25">
      <c r="B301072" s="76"/>
      <c r="C301072" s="75"/>
    </row>
    <row r="301073" spans="2:3" x14ac:dyDescent="0.25">
      <c r="B301073" s="76"/>
      <c r="C301073" s="75"/>
    </row>
    <row r="301074" spans="2:3" x14ac:dyDescent="0.25">
      <c r="B301074" s="76"/>
      <c r="C301074" s="75"/>
    </row>
    <row r="301075" spans="2:3" x14ac:dyDescent="0.25">
      <c r="B301075" s="76"/>
      <c r="C301075" s="75"/>
    </row>
    <row r="301076" spans="2:3" x14ac:dyDescent="0.25">
      <c r="B301076" s="76"/>
      <c r="C301076" s="75"/>
    </row>
    <row r="301077" spans="2:3" x14ac:dyDescent="0.25">
      <c r="B301077" s="76"/>
      <c r="C301077" s="75"/>
    </row>
    <row r="301078" spans="2:3" x14ac:dyDescent="0.25">
      <c r="B301078" s="76"/>
      <c r="C301078" s="75"/>
    </row>
    <row r="301079" spans="2:3" x14ac:dyDescent="0.25">
      <c r="B301079" s="76"/>
      <c r="C301079" s="75"/>
    </row>
    <row r="301189" spans="2:3" x14ac:dyDescent="0.25">
      <c r="B301189" s="76"/>
      <c r="C301189" s="75"/>
    </row>
    <row r="301190" spans="2:3" x14ac:dyDescent="0.25">
      <c r="B301190" s="76"/>
      <c r="C301190" s="75"/>
    </row>
    <row r="301191" spans="2:3" x14ac:dyDescent="0.25">
      <c r="B301191" s="76"/>
      <c r="C301191" s="75"/>
    </row>
    <row r="301192" spans="2:3" x14ac:dyDescent="0.25">
      <c r="B301192" s="76"/>
      <c r="C301192" s="75"/>
    </row>
    <row r="301193" spans="2:3" x14ac:dyDescent="0.25">
      <c r="B301193" s="76"/>
      <c r="C301193" s="75"/>
    </row>
    <row r="301194" spans="2:3" x14ac:dyDescent="0.25">
      <c r="B301194" s="76"/>
      <c r="C301194" s="75"/>
    </row>
    <row r="301195" spans="2:3" x14ac:dyDescent="0.25">
      <c r="B301195" s="76"/>
      <c r="C301195" s="75"/>
    </row>
    <row r="301196" spans="2:3" x14ac:dyDescent="0.25">
      <c r="B301196" s="76"/>
      <c r="C301196" s="75"/>
    </row>
    <row r="301197" spans="2:3" x14ac:dyDescent="0.25">
      <c r="B301197" s="76"/>
      <c r="C301197" s="75"/>
    </row>
    <row r="301198" spans="2:3" x14ac:dyDescent="0.25">
      <c r="B301198" s="76"/>
      <c r="C301198" s="75"/>
    </row>
    <row r="301199" spans="2:3" x14ac:dyDescent="0.25">
      <c r="B301199" s="76"/>
      <c r="C301199" s="75"/>
    </row>
    <row r="301200" spans="2:3" x14ac:dyDescent="0.25">
      <c r="B301200" s="76"/>
      <c r="C301200" s="75"/>
    </row>
    <row r="301201" spans="2:3" x14ac:dyDescent="0.25">
      <c r="B301201" s="76"/>
      <c r="C301201" s="75"/>
    </row>
    <row r="301311" spans="2:3" x14ac:dyDescent="0.25">
      <c r="B301311" s="76"/>
      <c r="C301311" s="75"/>
    </row>
    <row r="301312" spans="2:3" x14ac:dyDescent="0.25">
      <c r="B301312" s="76"/>
      <c r="C301312" s="75"/>
    </row>
    <row r="301313" spans="2:3" x14ac:dyDescent="0.25">
      <c r="B301313" s="76"/>
      <c r="C301313" s="75"/>
    </row>
    <row r="301314" spans="2:3" x14ac:dyDescent="0.25">
      <c r="B301314" s="76"/>
      <c r="C301314" s="75"/>
    </row>
    <row r="301315" spans="2:3" x14ac:dyDescent="0.25">
      <c r="B301315" s="76"/>
      <c r="C301315" s="75"/>
    </row>
    <row r="301316" spans="2:3" x14ac:dyDescent="0.25">
      <c r="B301316" s="76"/>
      <c r="C301316" s="75"/>
    </row>
    <row r="301317" spans="2:3" x14ac:dyDescent="0.25">
      <c r="B301317" s="76"/>
      <c r="C301317" s="75"/>
    </row>
    <row r="301318" spans="2:3" x14ac:dyDescent="0.25">
      <c r="B301318" s="76"/>
      <c r="C301318" s="75"/>
    </row>
    <row r="301319" spans="2:3" x14ac:dyDescent="0.25">
      <c r="B301319" s="76"/>
      <c r="C301319" s="75"/>
    </row>
    <row r="301320" spans="2:3" x14ac:dyDescent="0.25">
      <c r="B301320" s="76"/>
      <c r="C301320" s="75"/>
    </row>
    <row r="301321" spans="2:3" x14ac:dyDescent="0.25">
      <c r="B301321" s="76"/>
      <c r="C301321" s="75"/>
    </row>
    <row r="301322" spans="2:3" x14ac:dyDescent="0.25">
      <c r="B301322" s="76"/>
      <c r="C301322" s="75"/>
    </row>
    <row r="301323" spans="2:3" x14ac:dyDescent="0.25">
      <c r="B301323" s="76"/>
      <c r="C301323" s="75"/>
    </row>
    <row r="301433" spans="2:3" x14ac:dyDescent="0.25">
      <c r="B301433" s="76"/>
      <c r="C301433" s="75"/>
    </row>
    <row r="301434" spans="2:3" x14ac:dyDescent="0.25">
      <c r="B301434" s="76"/>
      <c r="C301434" s="75"/>
    </row>
    <row r="301435" spans="2:3" x14ac:dyDescent="0.25">
      <c r="B301435" s="76"/>
      <c r="C301435" s="75"/>
    </row>
    <row r="301436" spans="2:3" x14ac:dyDescent="0.25">
      <c r="B301436" s="76"/>
      <c r="C301436" s="75"/>
    </row>
    <row r="301437" spans="2:3" x14ac:dyDescent="0.25">
      <c r="B301437" s="76"/>
      <c r="C301437" s="75"/>
    </row>
    <row r="301438" spans="2:3" x14ac:dyDescent="0.25">
      <c r="B301438" s="76"/>
      <c r="C301438" s="75"/>
    </row>
    <row r="301439" spans="2:3" x14ac:dyDescent="0.25">
      <c r="B301439" s="76"/>
      <c r="C301439" s="75"/>
    </row>
    <row r="301440" spans="2:3" x14ac:dyDescent="0.25">
      <c r="B301440" s="76"/>
      <c r="C301440" s="75"/>
    </row>
    <row r="301441" spans="2:3" x14ac:dyDescent="0.25">
      <c r="B301441" s="76"/>
      <c r="C301441" s="75"/>
    </row>
    <row r="301442" spans="2:3" x14ac:dyDescent="0.25">
      <c r="B301442" s="76"/>
      <c r="C301442" s="75"/>
    </row>
    <row r="301443" spans="2:3" x14ac:dyDescent="0.25">
      <c r="B301443" s="76"/>
      <c r="C301443" s="75"/>
    </row>
    <row r="301444" spans="2:3" x14ac:dyDescent="0.25">
      <c r="B301444" s="76"/>
      <c r="C301444" s="75"/>
    </row>
    <row r="301445" spans="2:3" x14ac:dyDescent="0.25">
      <c r="B301445" s="76"/>
      <c r="C301445" s="75"/>
    </row>
    <row r="301555" spans="2:3" x14ac:dyDescent="0.25">
      <c r="B301555" s="76"/>
      <c r="C301555" s="75"/>
    </row>
    <row r="301556" spans="2:3" x14ac:dyDescent="0.25">
      <c r="B301556" s="76"/>
      <c r="C301556" s="75"/>
    </row>
    <row r="301557" spans="2:3" x14ac:dyDescent="0.25">
      <c r="B301557" s="76"/>
      <c r="C301557" s="75"/>
    </row>
    <row r="301558" spans="2:3" x14ac:dyDescent="0.25">
      <c r="B301558" s="76"/>
      <c r="C301558" s="75"/>
    </row>
    <row r="301559" spans="2:3" x14ac:dyDescent="0.25">
      <c r="B301559" s="76"/>
      <c r="C301559" s="75"/>
    </row>
    <row r="301560" spans="2:3" x14ac:dyDescent="0.25">
      <c r="B301560" s="76"/>
      <c r="C301560" s="75"/>
    </row>
    <row r="301561" spans="2:3" x14ac:dyDescent="0.25">
      <c r="B301561" s="76"/>
      <c r="C301561" s="75"/>
    </row>
    <row r="301562" spans="2:3" x14ac:dyDescent="0.25">
      <c r="B301562" s="76"/>
      <c r="C301562" s="75"/>
    </row>
    <row r="301563" spans="2:3" x14ac:dyDescent="0.25">
      <c r="B301563" s="76"/>
      <c r="C301563" s="75"/>
    </row>
    <row r="301564" spans="2:3" x14ac:dyDescent="0.25">
      <c r="B301564" s="76"/>
      <c r="C301564" s="75"/>
    </row>
    <row r="301565" spans="2:3" x14ac:dyDescent="0.25">
      <c r="B301565" s="76"/>
      <c r="C301565" s="75"/>
    </row>
    <row r="301566" spans="2:3" x14ac:dyDescent="0.25">
      <c r="B301566" s="76"/>
      <c r="C301566" s="75"/>
    </row>
    <row r="301567" spans="2:3" x14ac:dyDescent="0.25">
      <c r="B301567" s="76"/>
      <c r="C301567" s="75"/>
    </row>
    <row r="301677" spans="2:3" x14ac:dyDescent="0.25">
      <c r="B301677" s="76"/>
      <c r="C301677" s="75"/>
    </row>
    <row r="301678" spans="2:3" x14ac:dyDescent="0.25">
      <c r="B301678" s="76"/>
      <c r="C301678" s="75"/>
    </row>
    <row r="301679" spans="2:3" x14ac:dyDescent="0.25">
      <c r="B301679" s="76"/>
      <c r="C301679" s="75"/>
    </row>
    <row r="301680" spans="2:3" x14ac:dyDescent="0.25">
      <c r="B301680" s="76"/>
      <c r="C301680" s="75"/>
    </row>
    <row r="301681" spans="2:3" x14ac:dyDescent="0.25">
      <c r="B301681" s="76"/>
      <c r="C301681" s="75"/>
    </row>
    <row r="301682" spans="2:3" x14ac:dyDescent="0.25">
      <c r="B301682" s="76"/>
      <c r="C301682" s="75"/>
    </row>
    <row r="301683" spans="2:3" x14ac:dyDescent="0.25">
      <c r="B301683" s="76"/>
      <c r="C301683" s="75"/>
    </row>
    <row r="301684" spans="2:3" x14ac:dyDescent="0.25">
      <c r="B301684" s="76"/>
      <c r="C301684" s="75"/>
    </row>
    <row r="301685" spans="2:3" x14ac:dyDescent="0.25">
      <c r="B301685" s="76"/>
      <c r="C301685" s="75"/>
    </row>
    <row r="301686" spans="2:3" x14ac:dyDescent="0.25">
      <c r="B301686" s="76"/>
      <c r="C301686" s="75"/>
    </row>
    <row r="301687" spans="2:3" x14ac:dyDescent="0.25">
      <c r="B301687" s="76"/>
      <c r="C301687" s="75"/>
    </row>
    <row r="301688" spans="2:3" x14ac:dyDescent="0.25">
      <c r="B301688" s="76"/>
      <c r="C301688" s="75"/>
    </row>
    <row r="301689" spans="2:3" x14ac:dyDescent="0.25">
      <c r="B301689" s="76"/>
      <c r="C301689" s="75"/>
    </row>
    <row r="301799" spans="2:3" x14ac:dyDescent="0.25">
      <c r="B301799" s="76"/>
      <c r="C301799" s="75"/>
    </row>
    <row r="301800" spans="2:3" x14ac:dyDescent="0.25">
      <c r="B301800" s="76"/>
      <c r="C301800" s="75"/>
    </row>
    <row r="301801" spans="2:3" x14ac:dyDescent="0.25">
      <c r="B301801" s="76"/>
      <c r="C301801" s="75"/>
    </row>
    <row r="301802" spans="2:3" x14ac:dyDescent="0.25">
      <c r="B301802" s="76"/>
      <c r="C301802" s="75"/>
    </row>
    <row r="301803" spans="2:3" x14ac:dyDescent="0.25">
      <c r="B301803" s="76"/>
      <c r="C301803" s="75"/>
    </row>
    <row r="301804" spans="2:3" x14ac:dyDescent="0.25">
      <c r="B301804" s="76"/>
      <c r="C301804" s="75"/>
    </row>
    <row r="301805" spans="2:3" x14ac:dyDescent="0.25">
      <c r="B301805" s="76"/>
      <c r="C301805" s="75"/>
    </row>
    <row r="301806" spans="2:3" x14ac:dyDescent="0.25">
      <c r="B301806" s="76"/>
      <c r="C301806" s="75"/>
    </row>
    <row r="301807" spans="2:3" x14ac:dyDescent="0.25">
      <c r="B301807" s="76"/>
      <c r="C301807" s="75"/>
    </row>
    <row r="301808" spans="2:3" x14ac:dyDescent="0.25">
      <c r="B301808" s="76"/>
      <c r="C301808" s="75"/>
    </row>
    <row r="301809" spans="2:3" x14ac:dyDescent="0.25">
      <c r="B301809" s="76"/>
      <c r="C301809" s="75"/>
    </row>
    <row r="301810" spans="2:3" x14ac:dyDescent="0.25">
      <c r="B301810" s="76"/>
      <c r="C301810" s="75"/>
    </row>
    <row r="301811" spans="2:3" x14ac:dyDescent="0.25">
      <c r="B301811" s="76"/>
      <c r="C301811" s="75"/>
    </row>
    <row r="301921" spans="2:3" x14ac:dyDescent="0.25">
      <c r="B301921" s="76"/>
      <c r="C301921" s="75"/>
    </row>
    <row r="301922" spans="2:3" x14ac:dyDescent="0.25">
      <c r="B301922" s="76"/>
      <c r="C301922" s="75"/>
    </row>
    <row r="301923" spans="2:3" x14ac:dyDescent="0.25">
      <c r="B301923" s="76"/>
      <c r="C301923" s="75"/>
    </row>
    <row r="301924" spans="2:3" x14ac:dyDescent="0.25">
      <c r="B301924" s="76"/>
      <c r="C301924" s="75"/>
    </row>
    <row r="301925" spans="2:3" x14ac:dyDescent="0.25">
      <c r="B301925" s="76"/>
      <c r="C301925" s="75"/>
    </row>
    <row r="301926" spans="2:3" x14ac:dyDescent="0.25">
      <c r="B301926" s="76"/>
      <c r="C301926" s="75"/>
    </row>
    <row r="301927" spans="2:3" x14ac:dyDescent="0.25">
      <c r="B301927" s="76"/>
      <c r="C301927" s="75"/>
    </row>
    <row r="301928" spans="2:3" x14ac:dyDescent="0.25">
      <c r="B301928" s="76"/>
      <c r="C301928" s="75"/>
    </row>
    <row r="301929" spans="2:3" x14ac:dyDescent="0.25">
      <c r="B301929" s="76"/>
      <c r="C301929" s="75"/>
    </row>
    <row r="301930" spans="2:3" x14ac:dyDescent="0.25">
      <c r="B301930" s="76"/>
      <c r="C301930" s="75"/>
    </row>
    <row r="301931" spans="2:3" x14ac:dyDescent="0.25">
      <c r="B301931" s="76"/>
      <c r="C301931" s="75"/>
    </row>
    <row r="301932" spans="2:3" x14ac:dyDescent="0.25">
      <c r="B301932" s="76"/>
      <c r="C301932" s="75"/>
    </row>
    <row r="301933" spans="2:3" x14ac:dyDescent="0.25">
      <c r="B301933" s="76"/>
      <c r="C301933" s="75"/>
    </row>
    <row r="302043" spans="2:3" x14ac:dyDescent="0.25">
      <c r="B302043" s="76"/>
      <c r="C302043" s="75"/>
    </row>
    <row r="302044" spans="2:3" x14ac:dyDescent="0.25">
      <c r="B302044" s="76"/>
      <c r="C302044" s="75"/>
    </row>
    <row r="302045" spans="2:3" x14ac:dyDescent="0.25">
      <c r="B302045" s="76"/>
      <c r="C302045" s="75"/>
    </row>
    <row r="302046" spans="2:3" x14ac:dyDescent="0.25">
      <c r="B302046" s="76"/>
      <c r="C302046" s="75"/>
    </row>
    <row r="302047" spans="2:3" x14ac:dyDescent="0.25">
      <c r="B302047" s="76"/>
      <c r="C302047" s="75"/>
    </row>
    <row r="302048" spans="2:3" x14ac:dyDescent="0.25">
      <c r="B302048" s="76"/>
      <c r="C302048" s="75"/>
    </row>
    <row r="302049" spans="2:3" x14ac:dyDescent="0.25">
      <c r="B302049" s="76"/>
      <c r="C302049" s="75"/>
    </row>
    <row r="302050" spans="2:3" x14ac:dyDescent="0.25">
      <c r="B302050" s="76"/>
      <c r="C302050" s="75"/>
    </row>
    <row r="302051" spans="2:3" x14ac:dyDescent="0.25">
      <c r="B302051" s="76"/>
      <c r="C302051" s="75"/>
    </row>
    <row r="302052" spans="2:3" x14ac:dyDescent="0.25">
      <c r="B302052" s="76"/>
      <c r="C302052" s="75"/>
    </row>
    <row r="302053" spans="2:3" x14ac:dyDescent="0.25">
      <c r="B302053" s="76"/>
      <c r="C302053" s="75"/>
    </row>
    <row r="302054" spans="2:3" x14ac:dyDescent="0.25">
      <c r="B302054" s="76"/>
      <c r="C302054" s="75"/>
    </row>
    <row r="302055" spans="2:3" x14ac:dyDescent="0.25">
      <c r="B302055" s="76"/>
      <c r="C302055" s="75"/>
    </row>
    <row r="302165" spans="2:3" x14ac:dyDescent="0.25">
      <c r="B302165" s="76"/>
      <c r="C302165" s="75"/>
    </row>
    <row r="302166" spans="2:3" x14ac:dyDescent="0.25">
      <c r="B302166" s="76"/>
      <c r="C302166" s="75"/>
    </row>
    <row r="302167" spans="2:3" x14ac:dyDescent="0.25">
      <c r="B302167" s="76"/>
      <c r="C302167" s="75"/>
    </row>
    <row r="302168" spans="2:3" x14ac:dyDescent="0.25">
      <c r="B302168" s="76"/>
      <c r="C302168" s="75"/>
    </row>
    <row r="302169" spans="2:3" x14ac:dyDescent="0.25">
      <c r="B302169" s="76"/>
      <c r="C302169" s="75"/>
    </row>
    <row r="302170" spans="2:3" x14ac:dyDescent="0.25">
      <c r="B302170" s="76"/>
      <c r="C302170" s="75"/>
    </row>
    <row r="302171" spans="2:3" x14ac:dyDescent="0.25">
      <c r="B302171" s="76"/>
      <c r="C302171" s="75"/>
    </row>
    <row r="302172" spans="2:3" x14ac:dyDescent="0.25">
      <c r="B302172" s="76"/>
      <c r="C302172" s="75"/>
    </row>
    <row r="302173" spans="2:3" x14ac:dyDescent="0.25">
      <c r="B302173" s="76"/>
      <c r="C302173" s="75"/>
    </row>
    <row r="302174" spans="2:3" x14ac:dyDescent="0.25">
      <c r="B302174" s="76"/>
      <c r="C302174" s="75"/>
    </row>
    <row r="302175" spans="2:3" x14ac:dyDescent="0.25">
      <c r="B302175" s="76"/>
      <c r="C302175" s="75"/>
    </row>
    <row r="302176" spans="2:3" x14ac:dyDescent="0.25">
      <c r="B302176" s="76"/>
      <c r="C302176" s="75"/>
    </row>
    <row r="302177" spans="2:3" x14ac:dyDescent="0.25">
      <c r="B302177" s="76"/>
      <c r="C302177" s="75"/>
    </row>
    <row r="302287" spans="2:3" x14ac:dyDescent="0.25">
      <c r="B302287" s="76"/>
      <c r="C302287" s="75"/>
    </row>
    <row r="302288" spans="2:3" x14ac:dyDescent="0.25">
      <c r="B302288" s="76"/>
      <c r="C302288" s="75"/>
    </row>
    <row r="302289" spans="2:3" x14ac:dyDescent="0.25">
      <c r="B302289" s="76"/>
      <c r="C302289" s="75"/>
    </row>
    <row r="302290" spans="2:3" x14ac:dyDescent="0.25">
      <c r="B302290" s="76"/>
      <c r="C302290" s="75"/>
    </row>
    <row r="302291" spans="2:3" x14ac:dyDescent="0.25">
      <c r="B302291" s="76"/>
      <c r="C302291" s="75"/>
    </row>
    <row r="302292" spans="2:3" x14ac:dyDescent="0.25">
      <c r="B302292" s="76"/>
      <c r="C302292" s="75"/>
    </row>
    <row r="302293" spans="2:3" x14ac:dyDescent="0.25">
      <c r="B302293" s="76"/>
      <c r="C302293" s="75"/>
    </row>
    <row r="302294" spans="2:3" x14ac:dyDescent="0.25">
      <c r="B302294" s="76"/>
      <c r="C302294" s="75"/>
    </row>
    <row r="302295" spans="2:3" x14ac:dyDescent="0.25">
      <c r="B302295" s="76"/>
      <c r="C302295" s="75"/>
    </row>
    <row r="302296" spans="2:3" x14ac:dyDescent="0.25">
      <c r="B302296" s="76"/>
      <c r="C302296" s="75"/>
    </row>
    <row r="302297" spans="2:3" x14ac:dyDescent="0.25">
      <c r="B302297" s="76"/>
      <c r="C302297" s="75"/>
    </row>
    <row r="302298" spans="2:3" x14ac:dyDescent="0.25">
      <c r="B302298" s="76"/>
      <c r="C302298" s="75"/>
    </row>
    <row r="302299" spans="2:3" x14ac:dyDescent="0.25">
      <c r="B302299" s="76"/>
      <c r="C302299" s="75"/>
    </row>
    <row r="302409" spans="2:3" x14ac:dyDescent="0.25">
      <c r="B302409" s="76"/>
      <c r="C302409" s="75"/>
    </row>
    <row r="302410" spans="2:3" x14ac:dyDescent="0.25">
      <c r="B302410" s="76"/>
      <c r="C302410" s="75"/>
    </row>
    <row r="302411" spans="2:3" x14ac:dyDescent="0.25">
      <c r="B302411" s="76"/>
      <c r="C302411" s="75"/>
    </row>
    <row r="302412" spans="2:3" x14ac:dyDescent="0.25">
      <c r="B302412" s="76"/>
      <c r="C302412" s="75"/>
    </row>
    <row r="302413" spans="2:3" x14ac:dyDescent="0.25">
      <c r="B302413" s="76"/>
      <c r="C302413" s="75"/>
    </row>
    <row r="302414" spans="2:3" x14ac:dyDescent="0.25">
      <c r="B302414" s="76"/>
      <c r="C302414" s="75"/>
    </row>
    <row r="302415" spans="2:3" x14ac:dyDescent="0.25">
      <c r="B302415" s="76"/>
      <c r="C302415" s="75"/>
    </row>
    <row r="302416" spans="2:3" x14ac:dyDescent="0.25">
      <c r="B302416" s="76"/>
      <c r="C302416" s="75"/>
    </row>
    <row r="302417" spans="2:3" x14ac:dyDescent="0.25">
      <c r="B302417" s="76"/>
      <c r="C302417" s="75"/>
    </row>
    <row r="302418" spans="2:3" x14ac:dyDescent="0.25">
      <c r="B302418" s="76"/>
      <c r="C302418" s="75"/>
    </row>
    <row r="302419" spans="2:3" x14ac:dyDescent="0.25">
      <c r="B302419" s="76"/>
      <c r="C302419" s="75"/>
    </row>
    <row r="302420" spans="2:3" x14ac:dyDescent="0.25">
      <c r="B302420" s="76"/>
      <c r="C302420" s="75"/>
    </row>
    <row r="302421" spans="2:3" x14ac:dyDescent="0.25">
      <c r="B302421" s="76"/>
      <c r="C302421" s="75"/>
    </row>
    <row r="302531" spans="2:3" x14ac:dyDescent="0.25">
      <c r="B302531" s="76"/>
      <c r="C302531" s="75"/>
    </row>
    <row r="302532" spans="2:3" x14ac:dyDescent="0.25">
      <c r="B302532" s="76"/>
      <c r="C302532" s="75"/>
    </row>
    <row r="302533" spans="2:3" x14ac:dyDescent="0.25">
      <c r="B302533" s="76"/>
      <c r="C302533" s="75"/>
    </row>
    <row r="302534" spans="2:3" x14ac:dyDescent="0.25">
      <c r="B302534" s="76"/>
      <c r="C302534" s="75"/>
    </row>
    <row r="302535" spans="2:3" x14ac:dyDescent="0.25">
      <c r="B302535" s="76"/>
      <c r="C302535" s="75"/>
    </row>
    <row r="302536" spans="2:3" x14ac:dyDescent="0.25">
      <c r="B302536" s="76"/>
      <c r="C302536" s="75"/>
    </row>
    <row r="302537" spans="2:3" x14ac:dyDescent="0.25">
      <c r="B302537" s="76"/>
      <c r="C302537" s="75"/>
    </row>
    <row r="302538" spans="2:3" x14ac:dyDescent="0.25">
      <c r="B302538" s="76"/>
      <c r="C302538" s="75"/>
    </row>
    <row r="302539" spans="2:3" x14ac:dyDescent="0.25">
      <c r="B302539" s="76"/>
      <c r="C302539" s="75"/>
    </row>
    <row r="302540" spans="2:3" x14ac:dyDescent="0.25">
      <c r="B302540" s="76"/>
      <c r="C302540" s="75"/>
    </row>
    <row r="302541" spans="2:3" x14ac:dyDescent="0.25">
      <c r="B302541" s="76"/>
      <c r="C302541" s="75"/>
    </row>
    <row r="302542" spans="2:3" x14ac:dyDescent="0.25">
      <c r="B302542" s="76"/>
      <c r="C302542" s="75"/>
    </row>
    <row r="302543" spans="2:3" x14ac:dyDescent="0.25">
      <c r="B302543" s="76"/>
      <c r="C302543" s="75"/>
    </row>
    <row r="302653" spans="2:3" x14ac:dyDescent="0.25">
      <c r="B302653" s="76"/>
      <c r="C302653" s="75"/>
    </row>
    <row r="302654" spans="2:3" x14ac:dyDescent="0.25">
      <c r="B302654" s="76"/>
      <c r="C302654" s="75"/>
    </row>
    <row r="302655" spans="2:3" x14ac:dyDescent="0.25">
      <c r="B302655" s="76"/>
      <c r="C302655" s="75"/>
    </row>
    <row r="302656" spans="2:3" x14ac:dyDescent="0.25">
      <c r="B302656" s="76"/>
      <c r="C302656" s="75"/>
    </row>
    <row r="302657" spans="2:3" x14ac:dyDescent="0.25">
      <c r="B302657" s="76"/>
      <c r="C302657" s="75"/>
    </row>
    <row r="302658" spans="2:3" x14ac:dyDescent="0.25">
      <c r="B302658" s="76"/>
      <c r="C302658" s="75"/>
    </row>
    <row r="302659" spans="2:3" x14ac:dyDescent="0.25">
      <c r="B302659" s="76"/>
      <c r="C302659" s="75"/>
    </row>
    <row r="302660" spans="2:3" x14ac:dyDescent="0.25">
      <c r="B302660" s="76"/>
      <c r="C302660" s="75"/>
    </row>
    <row r="302661" spans="2:3" x14ac:dyDescent="0.25">
      <c r="B302661" s="76"/>
      <c r="C302661" s="75"/>
    </row>
    <row r="302662" spans="2:3" x14ac:dyDescent="0.25">
      <c r="B302662" s="76"/>
      <c r="C302662" s="75"/>
    </row>
    <row r="302663" spans="2:3" x14ac:dyDescent="0.25">
      <c r="B302663" s="76"/>
      <c r="C302663" s="75"/>
    </row>
    <row r="302664" spans="2:3" x14ac:dyDescent="0.25">
      <c r="B302664" s="76"/>
      <c r="C302664" s="75"/>
    </row>
    <row r="302665" spans="2:3" x14ac:dyDescent="0.25">
      <c r="B302665" s="76"/>
      <c r="C302665" s="75"/>
    </row>
    <row r="302775" spans="2:3" x14ac:dyDescent="0.25">
      <c r="B302775" s="76"/>
      <c r="C302775" s="75"/>
    </row>
    <row r="302776" spans="2:3" x14ac:dyDescent="0.25">
      <c r="B302776" s="76"/>
      <c r="C302776" s="75"/>
    </row>
    <row r="302777" spans="2:3" x14ac:dyDescent="0.25">
      <c r="B302777" s="76"/>
      <c r="C302777" s="75"/>
    </row>
    <row r="302778" spans="2:3" x14ac:dyDescent="0.25">
      <c r="B302778" s="76"/>
      <c r="C302778" s="75"/>
    </row>
    <row r="302779" spans="2:3" x14ac:dyDescent="0.25">
      <c r="B302779" s="76"/>
      <c r="C302779" s="75"/>
    </row>
    <row r="302780" spans="2:3" x14ac:dyDescent="0.25">
      <c r="B302780" s="76"/>
      <c r="C302780" s="75"/>
    </row>
    <row r="302781" spans="2:3" x14ac:dyDescent="0.25">
      <c r="B302781" s="76"/>
      <c r="C302781" s="75"/>
    </row>
    <row r="302782" spans="2:3" x14ac:dyDescent="0.25">
      <c r="B302782" s="76"/>
      <c r="C302782" s="75"/>
    </row>
    <row r="302783" spans="2:3" x14ac:dyDescent="0.25">
      <c r="B302783" s="76"/>
      <c r="C302783" s="75"/>
    </row>
    <row r="302784" spans="2:3" x14ac:dyDescent="0.25">
      <c r="B302784" s="76"/>
      <c r="C302784" s="75"/>
    </row>
    <row r="302785" spans="2:3" x14ac:dyDescent="0.25">
      <c r="B302785" s="76"/>
      <c r="C302785" s="75"/>
    </row>
    <row r="302786" spans="2:3" x14ac:dyDescent="0.25">
      <c r="B302786" s="76"/>
      <c r="C302786" s="75"/>
    </row>
    <row r="302787" spans="2:3" x14ac:dyDescent="0.25">
      <c r="B302787" s="76"/>
      <c r="C302787" s="75"/>
    </row>
    <row r="302897" spans="2:3" x14ac:dyDescent="0.25">
      <c r="B302897" s="76"/>
      <c r="C302897" s="75"/>
    </row>
    <row r="302898" spans="2:3" x14ac:dyDescent="0.25">
      <c r="B302898" s="76"/>
      <c r="C302898" s="75"/>
    </row>
    <row r="302899" spans="2:3" x14ac:dyDescent="0.25">
      <c r="B302899" s="76"/>
      <c r="C302899" s="75"/>
    </row>
    <row r="302900" spans="2:3" x14ac:dyDescent="0.25">
      <c r="B302900" s="76"/>
      <c r="C302900" s="75"/>
    </row>
    <row r="302901" spans="2:3" x14ac:dyDescent="0.25">
      <c r="B302901" s="76"/>
      <c r="C302901" s="75"/>
    </row>
    <row r="302902" spans="2:3" x14ac:dyDescent="0.25">
      <c r="B302902" s="76"/>
      <c r="C302902" s="75"/>
    </row>
    <row r="302903" spans="2:3" x14ac:dyDescent="0.25">
      <c r="B302903" s="76"/>
      <c r="C302903" s="75"/>
    </row>
    <row r="302904" spans="2:3" x14ac:dyDescent="0.25">
      <c r="B302904" s="76"/>
      <c r="C302904" s="75"/>
    </row>
    <row r="302905" spans="2:3" x14ac:dyDescent="0.25">
      <c r="B302905" s="76"/>
      <c r="C302905" s="75"/>
    </row>
    <row r="302906" spans="2:3" x14ac:dyDescent="0.25">
      <c r="B302906" s="76"/>
      <c r="C302906" s="75"/>
    </row>
    <row r="302907" spans="2:3" x14ac:dyDescent="0.25">
      <c r="B302907" s="76"/>
      <c r="C302907" s="75"/>
    </row>
    <row r="302908" spans="2:3" x14ac:dyDescent="0.25">
      <c r="B302908" s="76"/>
      <c r="C302908" s="75"/>
    </row>
    <row r="302909" spans="2:3" x14ac:dyDescent="0.25">
      <c r="B302909" s="76"/>
      <c r="C302909" s="75"/>
    </row>
    <row r="303019" spans="2:3" x14ac:dyDescent="0.25">
      <c r="B303019" s="76"/>
      <c r="C303019" s="75"/>
    </row>
    <row r="303020" spans="2:3" x14ac:dyDescent="0.25">
      <c r="B303020" s="76"/>
      <c r="C303020" s="75"/>
    </row>
    <row r="303021" spans="2:3" x14ac:dyDescent="0.25">
      <c r="B303021" s="76"/>
      <c r="C303021" s="75"/>
    </row>
    <row r="303022" spans="2:3" x14ac:dyDescent="0.25">
      <c r="B303022" s="76"/>
      <c r="C303022" s="75"/>
    </row>
    <row r="303023" spans="2:3" x14ac:dyDescent="0.25">
      <c r="B303023" s="76"/>
      <c r="C303023" s="75"/>
    </row>
    <row r="303024" spans="2:3" x14ac:dyDescent="0.25">
      <c r="B303024" s="76"/>
      <c r="C303024" s="75"/>
    </row>
    <row r="303025" spans="2:3" x14ac:dyDescent="0.25">
      <c r="B303025" s="76"/>
      <c r="C303025" s="75"/>
    </row>
    <row r="303026" spans="2:3" x14ac:dyDescent="0.25">
      <c r="B303026" s="76"/>
      <c r="C303026" s="75"/>
    </row>
    <row r="303027" spans="2:3" x14ac:dyDescent="0.25">
      <c r="B303027" s="76"/>
      <c r="C303027" s="75"/>
    </row>
    <row r="303028" spans="2:3" x14ac:dyDescent="0.25">
      <c r="B303028" s="76"/>
      <c r="C303028" s="75"/>
    </row>
    <row r="303029" spans="2:3" x14ac:dyDescent="0.25">
      <c r="B303029" s="76"/>
      <c r="C303029" s="75"/>
    </row>
    <row r="303030" spans="2:3" x14ac:dyDescent="0.25">
      <c r="B303030" s="76"/>
      <c r="C303030" s="75"/>
    </row>
    <row r="303031" spans="2:3" x14ac:dyDescent="0.25">
      <c r="B303031" s="76"/>
      <c r="C303031" s="75"/>
    </row>
    <row r="303141" spans="2:3" x14ac:dyDescent="0.25">
      <c r="B303141" s="76"/>
      <c r="C303141" s="75"/>
    </row>
    <row r="303142" spans="2:3" x14ac:dyDescent="0.25">
      <c r="B303142" s="76"/>
      <c r="C303142" s="75"/>
    </row>
    <row r="303143" spans="2:3" x14ac:dyDescent="0.25">
      <c r="B303143" s="76"/>
      <c r="C303143" s="75"/>
    </row>
    <row r="303144" spans="2:3" x14ac:dyDescent="0.25">
      <c r="B303144" s="76"/>
      <c r="C303144" s="75"/>
    </row>
    <row r="303145" spans="2:3" x14ac:dyDescent="0.25">
      <c r="B303145" s="76"/>
      <c r="C303145" s="75"/>
    </row>
    <row r="303146" spans="2:3" x14ac:dyDescent="0.25">
      <c r="B303146" s="76"/>
      <c r="C303146" s="75"/>
    </row>
    <row r="303147" spans="2:3" x14ac:dyDescent="0.25">
      <c r="B303147" s="76"/>
      <c r="C303147" s="75"/>
    </row>
    <row r="303148" spans="2:3" x14ac:dyDescent="0.25">
      <c r="B303148" s="76"/>
      <c r="C303148" s="75"/>
    </row>
    <row r="303149" spans="2:3" x14ac:dyDescent="0.25">
      <c r="B303149" s="76"/>
      <c r="C303149" s="75"/>
    </row>
    <row r="303150" spans="2:3" x14ac:dyDescent="0.25">
      <c r="B303150" s="76"/>
      <c r="C303150" s="75"/>
    </row>
    <row r="303151" spans="2:3" x14ac:dyDescent="0.25">
      <c r="B303151" s="76"/>
      <c r="C303151" s="75"/>
    </row>
    <row r="303152" spans="2:3" x14ac:dyDescent="0.25">
      <c r="B303152" s="76"/>
      <c r="C303152" s="75"/>
    </row>
    <row r="303153" spans="2:3" x14ac:dyDescent="0.25">
      <c r="B303153" s="76"/>
      <c r="C303153" s="75"/>
    </row>
    <row r="303263" spans="2:3" x14ac:dyDescent="0.25">
      <c r="B303263" s="76"/>
      <c r="C303263" s="75"/>
    </row>
    <row r="303264" spans="2:3" x14ac:dyDescent="0.25">
      <c r="B303264" s="76"/>
      <c r="C303264" s="75"/>
    </row>
    <row r="303265" spans="2:3" x14ac:dyDescent="0.25">
      <c r="B303265" s="76"/>
      <c r="C303265" s="75"/>
    </row>
    <row r="303266" spans="2:3" x14ac:dyDescent="0.25">
      <c r="B303266" s="76"/>
      <c r="C303266" s="75"/>
    </row>
    <row r="303267" spans="2:3" x14ac:dyDescent="0.25">
      <c r="B303267" s="76"/>
      <c r="C303267" s="75"/>
    </row>
    <row r="303268" spans="2:3" x14ac:dyDescent="0.25">
      <c r="B303268" s="76"/>
      <c r="C303268" s="75"/>
    </row>
    <row r="303269" spans="2:3" x14ac:dyDescent="0.25">
      <c r="B303269" s="76"/>
      <c r="C303269" s="75"/>
    </row>
    <row r="303270" spans="2:3" x14ac:dyDescent="0.25">
      <c r="B303270" s="76"/>
      <c r="C303270" s="75"/>
    </row>
    <row r="303271" spans="2:3" x14ac:dyDescent="0.25">
      <c r="B303271" s="76"/>
      <c r="C303271" s="75"/>
    </row>
    <row r="303272" spans="2:3" x14ac:dyDescent="0.25">
      <c r="B303272" s="76"/>
      <c r="C303272" s="75"/>
    </row>
    <row r="303273" spans="2:3" x14ac:dyDescent="0.25">
      <c r="B303273" s="76"/>
      <c r="C303273" s="75"/>
    </row>
    <row r="303274" spans="2:3" x14ac:dyDescent="0.25">
      <c r="B303274" s="76"/>
      <c r="C303274" s="75"/>
    </row>
    <row r="303275" spans="2:3" x14ac:dyDescent="0.25">
      <c r="B303275" s="76"/>
      <c r="C303275" s="75"/>
    </row>
    <row r="303385" spans="2:3" x14ac:dyDescent="0.25">
      <c r="B303385" s="76"/>
      <c r="C303385" s="75"/>
    </row>
    <row r="303386" spans="2:3" x14ac:dyDescent="0.25">
      <c r="B303386" s="76"/>
      <c r="C303386" s="75"/>
    </row>
    <row r="303387" spans="2:3" x14ac:dyDescent="0.25">
      <c r="B303387" s="76"/>
      <c r="C303387" s="75"/>
    </row>
    <row r="303388" spans="2:3" x14ac:dyDescent="0.25">
      <c r="B303388" s="76"/>
      <c r="C303388" s="75"/>
    </row>
    <row r="303389" spans="2:3" x14ac:dyDescent="0.25">
      <c r="B303389" s="76"/>
      <c r="C303389" s="75"/>
    </row>
    <row r="303390" spans="2:3" x14ac:dyDescent="0.25">
      <c r="B303390" s="76"/>
      <c r="C303390" s="75"/>
    </row>
    <row r="303391" spans="2:3" x14ac:dyDescent="0.25">
      <c r="B303391" s="76"/>
      <c r="C303391" s="75"/>
    </row>
    <row r="303392" spans="2:3" x14ac:dyDescent="0.25">
      <c r="B303392" s="76"/>
      <c r="C303392" s="75"/>
    </row>
    <row r="303393" spans="2:3" x14ac:dyDescent="0.25">
      <c r="B303393" s="76"/>
      <c r="C303393" s="75"/>
    </row>
    <row r="303394" spans="2:3" x14ac:dyDescent="0.25">
      <c r="B303394" s="76"/>
      <c r="C303394" s="75"/>
    </row>
    <row r="303395" spans="2:3" x14ac:dyDescent="0.25">
      <c r="B303395" s="76"/>
      <c r="C303395" s="75"/>
    </row>
    <row r="303396" spans="2:3" x14ac:dyDescent="0.25">
      <c r="B303396" s="76"/>
      <c r="C303396" s="75"/>
    </row>
    <row r="303397" spans="2:3" x14ac:dyDescent="0.25">
      <c r="B303397" s="76"/>
      <c r="C303397" s="75"/>
    </row>
    <row r="303507" spans="2:3" x14ac:dyDescent="0.25">
      <c r="B303507" s="76"/>
      <c r="C303507" s="75"/>
    </row>
    <row r="303508" spans="2:3" x14ac:dyDescent="0.25">
      <c r="B303508" s="76"/>
      <c r="C303508" s="75"/>
    </row>
    <row r="303509" spans="2:3" x14ac:dyDescent="0.25">
      <c r="B303509" s="76"/>
      <c r="C303509" s="75"/>
    </row>
    <row r="303510" spans="2:3" x14ac:dyDescent="0.25">
      <c r="B303510" s="76"/>
      <c r="C303510" s="75"/>
    </row>
    <row r="303511" spans="2:3" x14ac:dyDescent="0.25">
      <c r="B303511" s="76"/>
      <c r="C303511" s="75"/>
    </row>
    <row r="303512" spans="2:3" x14ac:dyDescent="0.25">
      <c r="B303512" s="76"/>
      <c r="C303512" s="75"/>
    </row>
    <row r="303513" spans="2:3" x14ac:dyDescent="0.25">
      <c r="B303513" s="76"/>
      <c r="C303513" s="75"/>
    </row>
    <row r="303514" spans="2:3" x14ac:dyDescent="0.25">
      <c r="B303514" s="76"/>
      <c r="C303514" s="75"/>
    </row>
    <row r="303515" spans="2:3" x14ac:dyDescent="0.25">
      <c r="B303515" s="76"/>
      <c r="C303515" s="75"/>
    </row>
    <row r="303516" spans="2:3" x14ac:dyDescent="0.25">
      <c r="B303516" s="76"/>
      <c r="C303516" s="75"/>
    </row>
    <row r="303517" spans="2:3" x14ac:dyDescent="0.25">
      <c r="B303517" s="76"/>
      <c r="C303517" s="75"/>
    </row>
    <row r="303518" spans="2:3" x14ac:dyDescent="0.25">
      <c r="B303518" s="76"/>
      <c r="C303518" s="75"/>
    </row>
    <row r="303519" spans="2:3" x14ac:dyDescent="0.25">
      <c r="B303519" s="76"/>
      <c r="C303519" s="75"/>
    </row>
    <row r="303629" spans="2:3" x14ac:dyDescent="0.25">
      <c r="B303629" s="76"/>
      <c r="C303629" s="75"/>
    </row>
    <row r="303630" spans="2:3" x14ac:dyDescent="0.25">
      <c r="B303630" s="76"/>
      <c r="C303630" s="75"/>
    </row>
    <row r="303631" spans="2:3" x14ac:dyDescent="0.25">
      <c r="B303631" s="76"/>
      <c r="C303631" s="75"/>
    </row>
    <row r="303632" spans="2:3" x14ac:dyDescent="0.25">
      <c r="B303632" s="76"/>
      <c r="C303632" s="75"/>
    </row>
    <row r="303633" spans="2:3" x14ac:dyDescent="0.25">
      <c r="B303633" s="76"/>
      <c r="C303633" s="75"/>
    </row>
    <row r="303634" spans="2:3" x14ac:dyDescent="0.25">
      <c r="B303634" s="76"/>
      <c r="C303634" s="75"/>
    </row>
    <row r="303635" spans="2:3" x14ac:dyDescent="0.25">
      <c r="B303635" s="76"/>
      <c r="C303635" s="75"/>
    </row>
    <row r="303636" spans="2:3" x14ac:dyDescent="0.25">
      <c r="B303636" s="76"/>
      <c r="C303636" s="75"/>
    </row>
    <row r="303637" spans="2:3" x14ac:dyDescent="0.25">
      <c r="B303637" s="76"/>
      <c r="C303637" s="75"/>
    </row>
    <row r="303638" spans="2:3" x14ac:dyDescent="0.25">
      <c r="B303638" s="76"/>
      <c r="C303638" s="75"/>
    </row>
    <row r="303639" spans="2:3" x14ac:dyDescent="0.25">
      <c r="B303639" s="76"/>
      <c r="C303639" s="75"/>
    </row>
    <row r="303640" spans="2:3" x14ac:dyDescent="0.25">
      <c r="B303640" s="76"/>
      <c r="C303640" s="75"/>
    </row>
    <row r="303641" spans="2:3" x14ac:dyDescent="0.25">
      <c r="B303641" s="76"/>
      <c r="C303641" s="75"/>
    </row>
    <row r="303751" spans="2:3" x14ac:dyDescent="0.25">
      <c r="B303751" s="76"/>
      <c r="C303751" s="75"/>
    </row>
    <row r="303752" spans="2:3" x14ac:dyDescent="0.25">
      <c r="B303752" s="76"/>
      <c r="C303752" s="75"/>
    </row>
    <row r="303753" spans="2:3" x14ac:dyDescent="0.25">
      <c r="B303753" s="76"/>
      <c r="C303753" s="75"/>
    </row>
    <row r="303754" spans="2:3" x14ac:dyDescent="0.25">
      <c r="B303754" s="76"/>
      <c r="C303754" s="75"/>
    </row>
    <row r="303755" spans="2:3" x14ac:dyDescent="0.25">
      <c r="B303755" s="76"/>
      <c r="C303755" s="75"/>
    </row>
    <row r="303756" spans="2:3" x14ac:dyDescent="0.25">
      <c r="B303756" s="76"/>
      <c r="C303756" s="75"/>
    </row>
    <row r="303757" spans="2:3" x14ac:dyDescent="0.25">
      <c r="B303757" s="76"/>
      <c r="C303757" s="75"/>
    </row>
    <row r="303758" spans="2:3" x14ac:dyDescent="0.25">
      <c r="B303758" s="76"/>
      <c r="C303758" s="75"/>
    </row>
    <row r="303759" spans="2:3" x14ac:dyDescent="0.25">
      <c r="B303759" s="76"/>
      <c r="C303759" s="75"/>
    </row>
    <row r="303760" spans="2:3" x14ac:dyDescent="0.25">
      <c r="B303760" s="76"/>
      <c r="C303760" s="75"/>
    </row>
    <row r="303761" spans="2:3" x14ac:dyDescent="0.25">
      <c r="B303761" s="76"/>
      <c r="C303761" s="75"/>
    </row>
    <row r="303762" spans="2:3" x14ac:dyDescent="0.25">
      <c r="B303762" s="76"/>
      <c r="C303762" s="75"/>
    </row>
    <row r="303763" spans="2:3" x14ac:dyDescent="0.25">
      <c r="B303763" s="76"/>
      <c r="C303763" s="75"/>
    </row>
    <row r="303873" spans="2:3" x14ac:dyDescent="0.25">
      <c r="B303873" s="76"/>
      <c r="C303873" s="75"/>
    </row>
    <row r="303874" spans="2:3" x14ac:dyDescent="0.25">
      <c r="B303874" s="76"/>
      <c r="C303874" s="75"/>
    </row>
    <row r="303875" spans="2:3" x14ac:dyDescent="0.25">
      <c r="B303875" s="76"/>
      <c r="C303875" s="75"/>
    </row>
    <row r="303876" spans="2:3" x14ac:dyDescent="0.25">
      <c r="B303876" s="76"/>
      <c r="C303876" s="75"/>
    </row>
    <row r="303877" spans="2:3" x14ac:dyDescent="0.25">
      <c r="B303877" s="76"/>
      <c r="C303877" s="75"/>
    </row>
    <row r="303878" spans="2:3" x14ac:dyDescent="0.25">
      <c r="B303878" s="76"/>
      <c r="C303878" s="75"/>
    </row>
    <row r="303879" spans="2:3" x14ac:dyDescent="0.25">
      <c r="B303879" s="76"/>
      <c r="C303879" s="75"/>
    </row>
    <row r="303880" spans="2:3" x14ac:dyDescent="0.25">
      <c r="B303880" s="76"/>
      <c r="C303880" s="75"/>
    </row>
    <row r="303881" spans="2:3" x14ac:dyDescent="0.25">
      <c r="B303881" s="76"/>
      <c r="C303881" s="75"/>
    </row>
    <row r="303882" spans="2:3" x14ac:dyDescent="0.25">
      <c r="B303882" s="76"/>
      <c r="C303882" s="75"/>
    </row>
    <row r="303883" spans="2:3" x14ac:dyDescent="0.25">
      <c r="B303883" s="76"/>
      <c r="C303883" s="75"/>
    </row>
    <row r="303884" spans="2:3" x14ac:dyDescent="0.25">
      <c r="B303884" s="76"/>
      <c r="C303884" s="75"/>
    </row>
    <row r="303885" spans="2:3" x14ac:dyDescent="0.25">
      <c r="B303885" s="76"/>
      <c r="C303885" s="75"/>
    </row>
    <row r="303995" spans="2:3" x14ac:dyDescent="0.25">
      <c r="B303995" s="76"/>
      <c r="C303995" s="75"/>
    </row>
    <row r="303996" spans="2:3" x14ac:dyDescent="0.25">
      <c r="B303996" s="76"/>
      <c r="C303996" s="75"/>
    </row>
    <row r="303997" spans="2:3" x14ac:dyDescent="0.25">
      <c r="B303997" s="76"/>
      <c r="C303997" s="75"/>
    </row>
    <row r="303998" spans="2:3" x14ac:dyDescent="0.25">
      <c r="B303998" s="76"/>
      <c r="C303998" s="75"/>
    </row>
    <row r="303999" spans="2:3" x14ac:dyDescent="0.25">
      <c r="B303999" s="76"/>
      <c r="C303999" s="75"/>
    </row>
    <row r="304000" spans="2:3" x14ac:dyDescent="0.25">
      <c r="B304000" s="76"/>
      <c r="C304000" s="75"/>
    </row>
    <row r="304001" spans="2:3" x14ac:dyDescent="0.25">
      <c r="B304001" s="76"/>
      <c r="C304001" s="75"/>
    </row>
    <row r="304002" spans="2:3" x14ac:dyDescent="0.25">
      <c r="B304002" s="76"/>
      <c r="C304002" s="75"/>
    </row>
    <row r="304003" spans="2:3" x14ac:dyDescent="0.25">
      <c r="B304003" s="76"/>
      <c r="C304003" s="75"/>
    </row>
    <row r="304004" spans="2:3" x14ac:dyDescent="0.25">
      <c r="B304004" s="76"/>
      <c r="C304004" s="75"/>
    </row>
    <row r="304005" spans="2:3" x14ac:dyDescent="0.25">
      <c r="B304005" s="76"/>
      <c r="C304005" s="75"/>
    </row>
    <row r="304006" spans="2:3" x14ac:dyDescent="0.25">
      <c r="B304006" s="76"/>
      <c r="C304006" s="75"/>
    </row>
    <row r="304007" spans="2:3" x14ac:dyDescent="0.25">
      <c r="B304007" s="76"/>
      <c r="C304007" s="75"/>
    </row>
    <row r="304117" spans="2:3" x14ac:dyDescent="0.25">
      <c r="B304117" s="76"/>
      <c r="C304117" s="75"/>
    </row>
    <row r="304118" spans="2:3" x14ac:dyDescent="0.25">
      <c r="B304118" s="76"/>
      <c r="C304118" s="75"/>
    </row>
    <row r="304119" spans="2:3" x14ac:dyDescent="0.25">
      <c r="B304119" s="76"/>
      <c r="C304119" s="75"/>
    </row>
    <row r="304120" spans="2:3" x14ac:dyDescent="0.25">
      <c r="B304120" s="76"/>
      <c r="C304120" s="75"/>
    </row>
    <row r="304121" spans="2:3" x14ac:dyDescent="0.25">
      <c r="B304121" s="76"/>
      <c r="C304121" s="75"/>
    </row>
    <row r="304122" spans="2:3" x14ac:dyDescent="0.25">
      <c r="B304122" s="76"/>
      <c r="C304122" s="75"/>
    </row>
    <row r="304123" spans="2:3" x14ac:dyDescent="0.25">
      <c r="B304123" s="76"/>
      <c r="C304123" s="75"/>
    </row>
    <row r="304124" spans="2:3" x14ac:dyDescent="0.25">
      <c r="B304124" s="76"/>
      <c r="C304124" s="75"/>
    </row>
    <row r="304125" spans="2:3" x14ac:dyDescent="0.25">
      <c r="B304125" s="76"/>
      <c r="C304125" s="75"/>
    </row>
    <row r="304126" spans="2:3" x14ac:dyDescent="0.25">
      <c r="B304126" s="76"/>
      <c r="C304126" s="75"/>
    </row>
    <row r="304127" spans="2:3" x14ac:dyDescent="0.25">
      <c r="B304127" s="76"/>
      <c r="C304127" s="75"/>
    </row>
    <row r="304128" spans="2:3" x14ac:dyDescent="0.25">
      <c r="B304128" s="76"/>
      <c r="C304128" s="75"/>
    </row>
    <row r="304129" spans="2:3" x14ac:dyDescent="0.25">
      <c r="B304129" s="76"/>
      <c r="C304129" s="75"/>
    </row>
    <row r="304239" spans="2:3" x14ac:dyDescent="0.25">
      <c r="B304239" s="76"/>
      <c r="C304239" s="75"/>
    </row>
    <row r="304240" spans="2:3" x14ac:dyDescent="0.25">
      <c r="B304240" s="76"/>
      <c r="C304240" s="75"/>
    </row>
    <row r="304241" spans="2:3" x14ac:dyDescent="0.25">
      <c r="B304241" s="76"/>
      <c r="C304241" s="75"/>
    </row>
    <row r="304242" spans="2:3" x14ac:dyDescent="0.25">
      <c r="B304242" s="76"/>
      <c r="C304242" s="75"/>
    </row>
    <row r="304243" spans="2:3" x14ac:dyDescent="0.25">
      <c r="B304243" s="76"/>
      <c r="C304243" s="75"/>
    </row>
    <row r="304244" spans="2:3" x14ac:dyDescent="0.25">
      <c r="B304244" s="76"/>
      <c r="C304244" s="75"/>
    </row>
    <row r="304245" spans="2:3" x14ac:dyDescent="0.25">
      <c r="B304245" s="76"/>
      <c r="C304245" s="75"/>
    </row>
    <row r="304246" spans="2:3" x14ac:dyDescent="0.25">
      <c r="B304246" s="76"/>
      <c r="C304246" s="75"/>
    </row>
    <row r="304247" spans="2:3" x14ac:dyDescent="0.25">
      <c r="B304247" s="76"/>
      <c r="C304247" s="75"/>
    </row>
    <row r="304248" spans="2:3" x14ac:dyDescent="0.25">
      <c r="B304248" s="76"/>
      <c r="C304248" s="75"/>
    </row>
    <row r="304249" spans="2:3" x14ac:dyDescent="0.25">
      <c r="B304249" s="76"/>
      <c r="C304249" s="75"/>
    </row>
    <row r="304250" spans="2:3" x14ac:dyDescent="0.25">
      <c r="B304250" s="76"/>
      <c r="C304250" s="75"/>
    </row>
    <row r="304251" spans="2:3" x14ac:dyDescent="0.25">
      <c r="B304251" s="76"/>
      <c r="C304251" s="75"/>
    </row>
    <row r="304361" spans="2:3" x14ac:dyDescent="0.25">
      <c r="B304361" s="76"/>
      <c r="C304361" s="75"/>
    </row>
    <row r="304362" spans="2:3" x14ac:dyDescent="0.25">
      <c r="B304362" s="76"/>
      <c r="C304362" s="75"/>
    </row>
    <row r="304363" spans="2:3" x14ac:dyDescent="0.25">
      <c r="B304363" s="76"/>
      <c r="C304363" s="75"/>
    </row>
    <row r="304364" spans="2:3" x14ac:dyDescent="0.25">
      <c r="B304364" s="76"/>
      <c r="C304364" s="75"/>
    </row>
    <row r="304365" spans="2:3" x14ac:dyDescent="0.25">
      <c r="B304365" s="76"/>
      <c r="C304365" s="75"/>
    </row>
    <row r="304366" spans="2:3" x14ac:dyDescent="0.25">
      <c r="B304366" s="76"/>
      <c r="C304366" s="75"/>
    </row>
    <row r="304367" spans="2:3" x14ac:dyDescent="0.25">
      <c r="B304367" s="76"/>
      <c r="C304367" s="75"/>
    </row>
    <row r="304368" spans="2:3" x14ac:dyDescent="0.25">
      <c r="B304368" s="76"/>
      <c r="C304368" s="75"/>
    </row>
    <row r="304369" spans="2:3" x14ac:dyDescent="0.25">
      <c r="B304369" s="76"/>
      <c r="C304369" s="75"/>
    </row>
    <row r="304370" spans="2:3" x14ac:dyDescent="0.25">
      <c r="B304370" s="76"/>
      <c r="C304370" s="75"/>
    </row>
    <row r="304371" spans="2:3" x14ac:dyDescent="0.25">
      <c r="B304371" s="76"/>
      <c r="C304371" s="75"/>
    </row>
    <row r="304372" spans="2:3" x14ac:dyDescent="0.25">
      <c r="B304372" s="76"/>
      <c r="C304372" s="75"/>
    </row>
    <row r="304373" spans="2:3" x14ac:dyDescent="0.25">
      <c r="B304373" s="76"/>
      <c r="C304373" s="75"/>
    </row>
    <row r="304483" spans="2:3" x14ac:dyDescent="0.25">
      <c r="B304483" s="76"/>
      <c r="C304483" s="75"/>
    </row>
    <row r="304484" spans="2:3" x14ac:dyDescent="0.25">
      <c r="B304484" s="76"/>
      <c r="C304484" s="75"/>
    </row>
    <row r="304485" spans="2:3" x14ac:dyDescent="0.25">
      <c r="B304485" s="76"/>
      <c r="C304485" s="75"/>
    </row>
    <row r="304486" spans="2:3" x14ac:dyDescent="0.25">
      <c r="B304486" s="76"/>
      <c r="C304486" s="75"/>
    </row>
    <row r="304487" spans="2:3" x14ac:dyDescent="0.25">
      <c r="B304487" s="76"/>
      <c r="C304487" s="75"/>
    </row>
    <row r="304488" spans="2:3" x14ac:dyDescent="0.25">
      <c r="B304488" s="76"/>
      <c r="C304488" s="75"/>
    </row>
    <row r="304489" spans="2:3" x14ac:dyDescent="0.25">
      <c r="B304489" s="76"/>
      <c r="C304489" s="75"/>
    </row>
    <row r="304490" spans="2:3" x14ac:dyDescent="0.25">
      <c r="B304490" s="76"/>
      <c r="C304490" s="75"/>
    </row>
    <row r="304491" spans="2:3" x14ac:dyDescent="0.25">
      <c r="B304491" s="76"/>
      <c r="C304491" s="75"/>
    </row>
    <row r="304492" spans="2:3" x14ac:dyDescent="0.25">
      <c r="B304492" s="76"/>
      <c r="C304492" s="75"/>
    </row>
    <row r="304493" spans="2:3" x14ac:dyDescent="0.25">
      <c r="B304493" s="76"/>
      <c r="C304493" s="75"/>
    </row>
    <row r="304494" spans="2:3" x14ac:dyDescent="0.25">
      <c r="B304494" s="76"/>
      <c r="C304494" s="75"/>
    </row>
    <row r="304495" spans="2:3" x14ac:dyDescent="0.25">
      <c r="B304495" s="76"/>
      <c r="C304495" s="75"/>
    </row>
    <row r="304605" spans="2:3" x14ac:dyDescent="0.25">
      <c r="B304605" s="76"/>
      <c r="C304605" s="75"/>
    </row>
    <row r="304606" spans="2:3" x14ac:dyDescent="0.25">
      <c r="B304606" s="76"/>
      <c r="C304606" s="75"/>
    </row>
    <row r="304607" spans="2:3" x14ac:dyDescent="0.25">
      <c r="B304607" s="76"/>
      <c r="C304607" s="75"/>
    </row>
    <row r="304608" spans="2:3" x14ac:dyDescent="0.25">
      <c r="B304608" s="76"/>
      <c r="C304608" s="75"/>
    </row>
    <row r="304609" spans="2:3" x14ac:dyDescent="0.25">
      <c r="B304609" s="76"/>
      <c r="C304609" s="75"/>
    </row>
    <row r="304610" spans="2:3" x14ac:dyDescent="0.25">
      <c r="B304610" s="76"/>
      <c r="C304610" s="75"/>
    </row>
    <row r="304611" spans="2:3" x14ac:dyDescent="0.25">
      <c r="B304611" s="76"/>
      <c r="C304611" s="75"/>
    </row>
    <row r="304612" spans="2:3" x14ac:dyDescent="0.25">
      <c r="B304612" s="76"/>
      <c r="C304612" s="75"/>
    </row>
    <row r="304613" spans="2:3" x14ac:dyDescent="0.25">
      <c r="B304613" s="76"/>
      <c r="C304613" s="75"/>
    </row>
    <row r="304614" spans="2:3" x14ac:dyDescent="0.25">
      <c r="B304614" s="76"/>
      <c r="C304614" s="75"/>
    </row>
    <row r="304615" spans="2:3" x14ac:dyDescent="0.25">
      <c r="B304615" s="76"/>
      <c r="C304615" s="75"/>
    </row>
    <row r="304616" spans="2:3" x14ac:dyDescent="0.25">
      <c r="B304616" s="76"/>
      <c r="C304616" s="75"/>
    </row>
    <row r="304617" spans="2:3" x14ac:dyDescent="0.25">
      <c r="B304617" s="76"/>
      <c r="C304617" s="75"/>
    </row>
    <row r="304727" spans="2:3" x14ac:dyDescent="0.25">
      <c r="B304727" s="76"/>
      <c r="C304727" s="75"/>
    </row>
    <row r="304728" spans="2:3" x14ac:dyDescent="0.25">
      <c r="B304728" s="76"/>
      <c r="C304728" s="75"/>
    </row>
    <row r="304729" spans="2:3" x14ac:dyDescent="0.25">
      <c r="B304729" s="76"/>
      <c r="C304729" s="75"/>
    </row>
    <row r="304730" spans="2:3" x14ac:dyDescent="0.25">
      <c r="B304730" s="76"/>
      <c r="C304730" s="75"/>
    </row>
    <row r="304731" spans="2:3" x14ac:dyDescent="0.25">
      <c r="B304731" s="76"/>
      <c r="C304731" s="75"/>
    </row>
    <row r="304732" spans="2:3" x14ac:dyDescent="0.25">
      <c r="B304732" s="76"/>
      <c r="C304732" s="75"/>
    </row>
    <row r="304733" spans="2:3" x14ac:dyDescent="0.25">
      <c r="B304733" s="76"/>
      <c r="C304733" s="75"/>
    </row>
    <row r="304734" spans="2:3" x14ac:dyDescent="0.25">
      <c r="B304734" s="76"/>
      <c r="C304734" s="75"/>
    </row>
    <row r="304735" spans="2:3" x14ac:dyDescent="0.25">
      <c r="B304735" s="76"/>
      <c r="C304735" s="75"/>
    </row>
    <row r="304736" spans="2:3" x14ac:dyDescent="0.25">
      <c r="B304736" s="76"/>
      <c r="C304736" s="75"/>
    </row>
    <row r="304737" spans="2:3" x14ac:dyDescent="0.25">
      <c r="B304737" s="76"/>
      <c r="C304737" s="75"/>
    </row>
    <row r="304738" spans="2:3" x14ac:dyDescent="0.25">
      <c r="B304738" s="76"/>
      <c r="C304738" s="75"/>
    </row>
    <row r="304739" spans="2:3" x14ac:dyDescent="0.25">
      <c r="B304739" s="76"/>
      <c r="C304739" s="75"/>
    </row>
    <row r="304849" spans="2:3" x14ac:dyDescent="0.25">
      <c r="B304849" s="76"/>
      <c r="C304849" s="75"/>
    </row>
    <row r="304850" spans="2:3" x14ac:dyDescent="0.25">
      <c r="B304850" s="76"/>
      <c r="C304850" s="75"/>
    </row>
    <row r="304851" spans="2:3" x14ac:dyDescent="0.25">
      <c r="B304851" s="76"/>
      <c r="C304851" s="75"/>
    </row>
    <row r="304852" spans="2:3" x14ac:dyDescent="0.25">
      <c r="B304852" s="76"/>
      <c r="C304852" s="75"/>
    </row>
    <row r="304853" spans="2:3" x14ac:dyDescent="0.25">
      <c r="B304853" s="76"/>
      <c r="C304853" s="75"/>
    </row>
    <row r="304854" spans="2:3" x14ac:dyDescent="0.25">
      <c r="B304854" s="76"/>
      <c r="C304854" s="75"/>
    </row>
    <row r="304855" spans="2:3" x14ac:dyDescent="0.25">
      <c r="B304855" s="76"/>
      <c r="C304855" s="75"/>
    </row>
    <row r="304856" spans="2:3" x14ac:dyDescent="0.25">
      <c r="B304856" s="76"/>
      <c r="C304856" s="75"/>
    </row>
    <row r="304857" spans="2:3" x14ac:dyDescent="0.25">
      <c r="B304857" s="76"/>
      <c r="C304857" s="75"/>
    </row>
    <row r="304858" spans="2:3" x14ac:dyDescent="0.25">
      <c r="B304858" s="76"/>
      <c r="C304858" s="75"/>
    </row>
    <row r="304859" spans="2:3" x14ac:dyDescent="0.25">
      <c r="B304859" s="76"/>
      <c r="C304859" s="75"/>
    </row>
    <row r="304860" spans="2:3" x14ac:dyDescent="0.25">
      <c r="B304860" s="76"/>
      <c r="C304860" s="75"/>
    </row>
    <row r="304861" spans="2:3" x14ac:dyDescent="0.25">
      <c r="B304861" s="76"/>
      <c r="C304861" s="75"/>
    </row>
    <row r="304971" spans="2:3" x14ac:dyDescent="0.25">
      <c r="B304971" s="76"/>
      <c r="C304971" s="75"/>
    </row>
    <row r="304972" spans="2:3" x14ac:dyDescent="0.25">
      <c r="B304972" s="76"/>
      <c r="C304972" s="75"/>
    </row>
    <row r="304973" spans="2:3" x14ac:dyDescent="0.25">
      <c r="B304973" s="76"/>
      <c r="C304973" s="75"/>
    </row>
    <row r="304974" spans="2:3" x14ac:dyDescent="0.25">
      <c r="B304974" s="76"/>
      <c r="C304974" s="75"/>
    </row>
    <row r="304975" spans="2:3" x14ac:dyDescent="0.25">
      <c r="B304975" s="76"/>
      <c r="C304975" s="75"/>
    </row>
    <row r="304976" spans="2:3" x14ac:dyDescent="0.25">
      <c r="B304976" s="76"/>
      <c r="C304976" s="75"/>
    </row>
    <row r="304977" spans="2:3" x14ac:dyDescent="0.25">
      <c r="B304977" s="76"/>
      <c r="C304977" s="75"/>
    </row>
    <row r="304978" spans="2:3" x14ac:dyDescent="0.25">
      <c r="B304978" s="76"/>
      <c r="C304978" s="75"/>
    </row>
    <row r="304979" spans="2:3" x14ac:dyDescent="0.25">
      <c r="B304979" s="76"/>
      <c r="C304979" s="75"/>
    </row>
    <row r="304980" spans="2:3" x14ac:dyDescent="0.25">
      <c r="B304980" s="76"/>
      <c r="C304980" s="75"/>
    </row>
    <row r="304981" spans="2:3" x14ac:dyDescent="0.25">
      <c r="B304981" s="76"/>
      <c r="C304981" s="75"/>
    </row>
    <row r="304982" spans="2:3" x14ac:dyDescent="0.25">
      <c r="B304982" s="76"/>
      <c r="C304982" s="75"/>
    </row>
    <row r="304983" spans="2:3" x14ac:dyDescent="0.25">
      <c r="B304983" s="76"/>
      <c r="C304983" s="75"/>
    </row>
    <row r="305093" spans="2:3" x14ac:dyDescent="0.25">
      <c r="B305093" s="76"/>
      <c r="C305093" s="75"/>
    </row>
    <row r="305094" spans="2:3" x14ac:dyDescent="0.25">
      <c r="B305094" s="76"/>
      <c r="C305094" s="75"/>
    </row>
    <row r="305095" spans="2:3" x14ac:dyDescent="0.25">
      <c r="B305095" s="76"/>
      <c r="C305095" s="75"/>
    </row>
    <row r="305096" spans="2:3" x14ac:dyDescent="0.25">
      <c r="B305096" s="76"/>
      <c r="C305096" s="75"/>
    </row>
    <row r="305097" spans="2:3" x14ac:dyDescent="0.25">
      <c r="B305097" s="76"/>
      <c r="C305097" s="75"/>
    </row>
    <row r="305098" spans="2:3" x14ac:dyDescent="0.25">
      <c r="B305098" s="76"/>
      <c r="C305098" s="75"/>
    </row>
    <row r="305099" spans="2:3" x14ac:dyDescent="0.25">
      <c r="B305099" s="76"/>
      <c r="C305099" s="75"/>
    </row>
    <row r="305100" spans="2:3" x14ac:dyDescent="0.25">
      <c r="B305100" s="76"/>
      <c r="C305100" s="75"/>
    </row>
    <row r="305101" spans="2:3" x14ac:dyDescent="0.25">
      <c r="B305101" s="76"/>
      <c r="C305101" s="75"/>
    </row>
    <row r="305102" spans="2:3" x14ac:dyDescent="0.25">
      <c r="B305102" s="76"/>
      <c r="C305102" s="75"/>
    </row>
    <row r="305103" spans="2:3" x14ac:dyDescent="0.25">
      <c r="B305103" s="76"/>
      <c r="C305103" s="75"/>
    </row>
    <row r="305104" spans="2:3" x14ac:dyDescent="0.25">
      <c r="B305104" s="76"/>
      <c r="C305104" s="75"/>
    </row>
    <row r="305105" spans="2:3" x14ac:dyDescent="0.25">
      <c r="B305105" s="76"/>
      <c r="C305105" s="75"/>
    </row>
    <row r="305215" spans="2:3" x14ac:dyDescent="0.25">
      <c r="B305215" s="76"/>
      <c r="C305215" s="75"/>
    </row>
    <row r="305216" spans="2:3" x14ac:dyDescent="0.25">
      <c r="B305216" s="76"/>
      <c r="C305216" s="75"/>
    </row>
    <row r="305217" spans="2:3" x14ac:dyDescent="0.25">
      <c r="B305217" s="76"/>
      <c r="C305217" s="75"/>
    </row>
    <row r="305218" spans="2:3" x14ac:dyDescent="0.25">
      <c r="B305218" s="76"/>
      <c r="C305218" s="75"/>
    </row>
    <row r="305219" spans="2:3" x14ac:dyDescent="0.25">
      <c r="B305219" s="76"/>
      <c r="C305219" s="75"/>
    </row>
    <row r="305220" spans="2:3" x14ac:dyDescent="0.25">
      <c r="B305220" s="76"/>
      <c r="C305220" s="75"/>
    </row>
    <row r="305221" spans="2:3" x14ac:dyDescent="0.25">
      <c r="B305221" s="76"/>
      <c r="C305221" s="75"/>
    </row>
    <row r="305222" spans="2:3" x14ac:dyDescent="0.25">
      <c r="B305222" s="76"/>
      <c r="C305222" s="75"/>
    </row>
    <row r="305223" spans="2:3" x14ac:dyDescent="0.25">
      <c r="B305223" s="76"/>
      <c r="C305223" s="75"/>
    </row>
    <row r="305224" spans="2:3" x14ac:dyDescent="0.25">
      <c r="B305224" s="76"/>
      <c r="C305224" s="75"/>
    </row>
    <row r="305225" spans="2:3" x14ac:dyDescent="0.25">
      <c r="B305225" s="76"/>
      <c r="C305225" s="75"/>
    </row>
    <row r="305226" spans="2:3" x14ac:dyDescent="0.25">
      <c r="B305226" s="76"/>
      <c r="C305226" s="75"/>
    </row>
    <row r="305227" spans="2:3" x14ac:dyDescent="0.25">
      <c r="B305227" s="76"/>
      <c r="C305227" s="75"/>
    </row>
    <row r="305337" spans="2:3" x14ac:dyDescent="0.25">
      <c r="B305337" s="76"/>
      <c r="C305337" s="75"/>
    </row>
    <row r="305338" spans="2:3" x14ac:dyDescent="0.25">
      <c r="B305338" s="76"/>
      <c r="C305338" s="75"/>
    </row>
    <row r="305339" spans="2:3" x14ac:dyDescent="0.25">
      <c r="B305339" s="76"/>
      <c r="C305339" s="75"/>
    </row>
    <row r="305340" spans="2:3" x14ac:dyDescent="0.25">
      <c r="B305340" s="76"/>
      <c r="C305340" s="75"/>
    </row>
    <row r="305341" spans="2:3" x14ac:dyDescent="0.25">
      <c r="B305341" s="76"/>
      <c r="C305341" s="75"/>
    </row>
    <row r="305342" spans="2:3" x14ac:dyDescent="0.25">
      <c r="B305342" s="76"/>
      <c r="C305342" s="75"/>
    </row>
    <row r="305343" spans="2:3" x14ac:dyDescent="0.25">
      <c r="B305343" s="76"/>
      <c r="C305343" s="75"/>
    </row>
    <row r="305344" spans="2:3" x14ac:dyDescent="0.25">
      <c r="B305344" s="76"/>
      <c r="C305344" s="75"/>
    </row>
    <row r="305345" spans="2:3" x14ac:dyDescent="0.25">
      <c r="B305345" s="76"/>
      <c r="C305345" s="75"/>
    </row>
    <row r="305346" spans="2:3" x14ac:dyDescent="0.25">
      <c r="B305346" s="76"/>
      <c r="C305346" s="75"/>
    </row>
    <row r="305347" spans="2:3" x14ac:dyDescent="0.25">
      <c r="B305347" s="76"/>
      <c r="C305347" s="75"/>
    </row>
    <row r="305348" spans="2:3" x14ac:dyDescent="0.25">
      <c r="B305348" s="76"/>
      <c r="C305348" s="75"/>
    </row>
    <row r="305349" spans="2:3" x14ac:dyDescent="0.25">
      <c r="B305349" s="76"/>
      <c r="C305349" s="75"/>
    </row>
    <row r="305459" spans="2:3" x14ac:dyDescent="0.25">
      <c r="B305459" s="76"/>
      <c r="C305459" s="75"/>
    </row>
    <row r="305460" spans="2:3" x14ac:dyDescent="0.25">
      <c r="B305460" s="76"/>
      <c r="C305460" s="75"/>
    </row>
    <row r="305461" spans="2:3" x14ac:dyDescent="0.25">
      <c r="B305461" s="76"/>
      <c r="C305461" s="75"/>
    </row>
    <row r="305462" spans="2:3" x14ac:dyDescent="0.25">
      <c r="B305462" s="76"/>
      <c r="C305462" s="75"/>
    </row>
    <row r="305463" spans="2:3" x14ac:dyDescent="0.25">
      <c r="B305463" s="76"/>
      <c r="C305463" s="75"/>
    </row>
    <row r="305464" spans="2:3" x14ac:dyDescent="0.25">
      <c r="B305464" s="76"/>
      <c r="C305464" s="75"/>
    </row>
    <row r="305465" spans="2:3" x14ac:dyDescent="0.25">
      <c r="B305465" s="76"/>
      <c r="C305465" s="75"/>
    </row>
    <row r="305466" spans="2:3" x14ac:dyDescent="0.25">
      <c r="B305466" s="76"/>
      <c r="C305466" s="75"/>
    </row>
    <row r="305467" spans="2:3" x14ac:dyDescent="0.25">
      <c r="B305467" s="76"/>
      <c r="C305467" s="75"/>
    </row>
    <row r="305468" spans="2:3" x14ac:dyDescent="0.25">
      <c r="B305468" s="76"/>
      <c r="C305468" s="75"/>
    </row>
    <row r="305469" spans="2:3" x14ac:dyDescent="0.25">
      <c r="B305469" s="76"/>
      <c r="C305469" s="75"/>
    </row>
    <row r="305470" spans="2:3" x14ac:dyDescent="0.25">
      <c r="B305470" s="76"/>
      <c r="C305470" s="75"/>
    </row>
    <row r="305471" spans="2:3" x14ac:dyDescent="0.25">
      <c r="B305471" s="76"/>
      <c r="C305471" s="75"/>
    </row>
    <row r="305581" spans="2:3" x14ac:dyDescent="0.25">
      <c r="B305581" s="76"/>
      <c r="C305581" s="75"/>
    </row>
    <row r="305582" spans="2:3" x14ac:dyDescent="0.25">
      <c r="B305582" s="76"/>
      <c r="C305582" s="75"/>
    </row>
    <row r="305583" spans="2:3" x14ac:dyDescent="0.25">
      <c r="B305583" s="76"/>
      <c r="C305583" s="75"/>
    </row>
    <row r="305584" spans="2:3" x14ac:dyDescent="0.25">
      <c r="B305584" s="76"/>
      <c r="C305584" s="75"/>
    </row>
    <row r="305585" spans="2:3" x14ac:dyDescent="0.25">
      <c r="B305585" s="76"/>
      <c r="C305585" s="75"/>
    </row>
    <row r="305586" spans="2:3" x14ac:dyDescent="0.25">
      <c r="B305586" s="76"/>
      <c r="C305586" s="75"/>
    </row>
    <row r="305587" spans="2:3" x14ac:dyDescent="0.25">
      <c r="B305587" s="76"/>
      <c r="C305587" s="75"/>
    </row>
    <row r="305588" spans="2:3" x14ac:dyDescent="0.25">
      <c r="B305588" s="76"/>
      <c r="C305588" s="75"/>
    </row>
    <row r="305589" spans="2:3" x14ac:dyDescent="0.25">
      <c r="B305589" s="76"/>
      <c r="C305589" s="75"/>
    </row>
    <row r="305590" spans="2:3" x14ac:dyDescent="0.25">
      <c r="B305590" s="76"/>
      <c r="C305590" s="75"/>
    </row>
    <row r="305591" spans="2:3" x14ac:dyDescent="0.25">
      <c r="B305591" s="76"/>
      <c r="C305591" s="75"/>
    </row>
    <row r="305592" spans="2:3" x14ac:dyDescent="0.25">
      <c r="B305592" s="76"/>
      <c r="C305592" s="75"/>
    </row>
    <row r="305593" spans="2:3" x14ac:dyDescent="0.25">
      <c r="B305593" s="76"/>
      <c r="C305593" s="75"/>
    </row>
    <row r="305703" spans="2:3" x14ac:dyDescent="0.25">
      <c r="B305703" s="76"/>
      <c r="C305703" s="75"/>
    </row>
    <row r="305704" spans="2:3" x14ac:dyDescent="0.25">
      <c r="B305704" s="76"/>
      <c r="C305704" s="75"/>
    </row>
    <row r="305705" spans="2:3" x14ac:dyDescent="0.25">
      <c r="B305705" s="76"/>
      <c r="C305705" s="75"/>
    </row>
    <row r="305706" spans="2:3" x14ac:dyDescent="0.25">
      <c r="B305706" s="76"/>
      <c r="C305706" s="75"/>
    </row>
    <row r="305707" spans="2:3" x14ac:dyDescent="0.25">
      <c r="B305707" s="76"/>
      <c r="C305707" s="75"/>
    </row>
    <row r="305708" spans="2:3" x14ac:dyDescent="0.25">
      <c r="B305708" s="76"/>
      <c r="C305708" s="75"/>
    </row>
    <row r="305709" spans="2:3" x14ac:dyDescent="0.25">
      <c r="B305709" s="76"/>
      <c r="C305709" s="75"/>
    </row>
    <row r="305710" spans="2:3" x14ac:dyDescent="0.25">
      <c r="B305710" s="76"/>
      <c r="C305710" s="75"/>
    </row>
    <row r="305711" spans="2:3" x14ac:dyDescent="0.25">
      <c r="B305711" s="76"/>
      <c r="C305711" s="75"/>
    </row>
    <row r="305712" spans="2:3" x14ac:dyDescent="0.25">
      <c r="B305712" s="76"/>
      <c r="C305712" s="75"/>
    </row>
    <row r="305713" spans="2:3" x14ac:dyDescent="0.25">
      <c r="B305713" s="76"/>
      <c r="C305713" s="75"/>
    </row>
    <row r="305714" spans="2:3" x14ac:dyDescent="0.25">
      <c r="B305714" s="76"/>
      <c r="C305714" s="75"/>
    </row>
    <row r="305715" spans="2:3" x14ac:dyDescent="0.25">
      <c r="B305715" s="76"/>
      <c r="C305715" s="75"/>
    </row>
    <row r="305825" spans="2:3" x14ac:dyDescent="0.25">
      <c r="B305825" s="76"/>
      <c r="C305825" s="75"/>
    </row>
    <row r="305826" spans="2:3" x14ac:dyDescent="0.25">
      <c r="B305826" s="76"/>
      <c r="C305826" s="75"/>
    </row>
    <row r="305827" spans="2:3" x14ac:dyDescent="0.25">
      <c r="B305827" s="76"/>
      <c r="C305827" s="75"/>
    </row>
    <row r="305828" spans="2:3" x14ac:dyDescent="0.25">
      <c r="B305828" s="76"/>
      <c r="C305828" s="75"/>
    </row>
    <row r="305829" spans="2:3" x14ac:dyDescent="0.25">
      <c r="B305829" s="76"/>
      <c r="C305829" s="75"/>
    </row>
    <row r="305830" spans="2:3" x14ac:dyDescent="0.25">
      <c r="B305830" s="76"/>
      <c r="C305830" s="75"/>
    </row>
    <row r="305831" spans="2:3" x14ac:dyDescent="0.25">
      <c r="B305831" s="76"/>
      <c r="C305831" s="75"/>
    </row>
    <row r="305832" spans="2:3" x14ac:dyDescent="0.25">
      <c r="B305832" s="76"/>
      <c r="C305832" s="75"/>
    </row>
    <row r="305833" spans="2:3" x14ac:dyDescent="0.25">
      <c r="B305833" s="76"/>
      <c r="C305833" s="75"/>
    </row>
    <row r="305834" spans="2:3" x14ac:dyDescent="0.25">
      <c r="B305834" s="76"/>
      <c r="C305834" s="75"/>
    </row>
    <row r="305835" spans="2:3" x14ac:dyDescent="0.25">
      <c r="B305835" s="76"/>
      <c r="C305835" s="75"/>
    </row>
    <row r="305836" spans="2:3" x14ac:dyDescent="0.25">
      <c r="B305836" s="76"/>
      <c r="C305836" s="75"/>
    </row>
    <row r="305837" spans="2:3" x14ac:dyDescent="0.25">
      <c r="B305837" s="76"/>
      <c r="C305837" s="75"/>
    </row>
    <row r="305947" spans="2:3" x14ac:dyDescent="0.25">
      <c r="B305947" s="76"/>
      <c r="C305947" s="75"/>
    </row>
    <row r="305948" spans="2:3" x14ac:dyDescent="0.25">
      <c r="B305948" s="76"/>
      <c r="C305948" s="75"/>
    </row>
    <row r="305949" spans="2:3" x14ac:dyDescent="0.25">
      <c r="B305949" s="76"/>
      <c r="C305949" s="75"/>
    </row>
    <row r="305950" spans="2:3" x14ac:dyDescent="0.25">
      <c r="B305950" s="76"/>
      <c r="C305950" s="75"/>
    </row>
    <row r="305951" spans="2:3" x14ac:dyDescent="0.25">
      <c r="B305951" s="76"/>
      <c r="C305951" s="75"/>
    </row>
    <row r="305952" spans="2:3" x14ac:dyDescent="0.25">
      <c r="B305952" s="76"/>
      <c r="C305952" s="75"/>
    </row>
    <row r="305953" spans="2:3" x14ac:dyDescent="0.25">
      <c r="B305953" s="76"/>
      <c r="C305953" s="75"/>
    </row>
    <row r="305954" spans="2:3" x14ac:dyDescent="0.25">
      <c r="B305954" s="76"/>
      <c r="C305954" s="75"/>
    </row>
    <row r="305955" spans="2:3" x14ac:dyDescent="0.25">
      <c r="B305955" s="76"/>
      <c r="C305955" s="75"/>
    </row>
    <row r="305956" spans="2:3" x14ac:dyDescent="0.25">
      <c r="B305956" s="76"/>
      <c r="C305956" s="75"/>
    </row>
    <row r="305957" spans="2:3" x14ac:dyDescent="0.25">
      <c r="B305957" s="76"/>
      <c r="C305957" s="75"/>
    </row>
    <row r="305958" spans="2:3" x14ac:dyDescent="0.25">
      <c r="B305958" s="76"/>
      <c r="C305958" s="75"/>
    </row>
    <row r="305959" spans="2:3" x14ac:dyDescent="0.25">
      <c r="B305959" s="76"/>
      <c r="C305959" s="75"/>
    </row>
    <row r="306069" spans="2:3" x14ac:dyDescent="0.25">
      <c r="B306069" s="76"/>
      <c r="C306069" s="75"/>
    </row>
    <row r="306070" spans="2:3" x14ac:dyDescent="0.25">
      <c r="B306070" s="76"/>
      <c r="C306070" s="75"/>
    </row>
    <row r="306071" spans="2:3" x14ac:dyDescent="0.25">
      <c r="B306071" s="76"/>
      <c r="C306071" s="75"/>
    </row>
    <row r="306072" spans="2:3" x14ac:dyDescent="0.25">
      <c r="B306072" s="76"/>
      <c r="C306072" s="75"/>
    </row>
    <row r="306073" spans="2:3" x14ac:dyDescent="0.25">
      <c r="B306073" s="76"/>
      <c r="C306073" s="75"/>
    </row>
    <row r="306074" spans="2:3" x14ac:dyDescent="0.25">
      <c r="B306074" s="76"/>
      <c r="C306074" s="75"/>
    </row>
    <row r="306075" spans="2:3" x14ac:dyDescent="0.25">
      <c r="B306075" s="76"/>
      <c r="C306075" s="75"/>
    </row>
    <row r="306076" spans="2:3" x14ac:dyDescent="0.25">
      <c r="B306076" s="76"/>
      <c r="C306076" s="75"/>
    </row>
    <row r="306077" spans="2:3" x14ac:dyDescent="0.25">
      <c r="B306077" s="76"/>
      <c r="C306077" s="75"/>
    </row>
    <row r="306078" spans="2:3" x14ac:dyDescent="0.25">
      <c r="B306078" s="76"/>
      <c r="C306078" s="75"/>
    </row>
    <row r="306079" spans="2:3" x14ac:dyDescent="0.25">
      <c r="B306079" s="76"/>
      <c r="C306079" s="75"/>
    </row>
    <row r="306080" spans="2:3" x14ac:dyDescent="0.25">
      <c r="B306080" s="76"/>
      <c r="C306080" s="75"/>
    </row>
    <row r="306081" spans="2:3" x14ac:dyDescent="0.25">
      <c r="B306081" s="76"/>
      <c r="C306081" s="75"/>
    </row>
    <row r="306191" spans="2:3" x14ac:dyDescent="0.25">
      <c r="B306191" s="76"/>
      <c r="C306191" s="75"/>
    </row>
    <row r="306192" spans="2:3" x14ac:dyDescent="0.25">
      <c r="B306192" s="76"/>
      <c r="C306192" s="75"/>
    </row>
    <row r="306193" spans="2:3" x14ac:dyDescent="0.25">
      <c r="B306193" s="76"/>
      <c r="C306193" s="75"/>
    </row>
    <row r="306194" spans="2:3" x14ac:dyDescent="0.25">
      <c r="B306194" s="76"/>
      <c r="C306194" s="75"/>
    </row>
    <row r="306195" spans="2:3" x14ac:dyDescent="0.25">
      <c r="B306195" s="76"/>
      <c r="C306195" s="75"/>
    </row>
    <row r="306196" spans="2:3" x14ac:dyDescent="0.25">
      <c r="B306196" s="76"/>
      <c r="C306196" s="75"/>
    </row>
    <row r="306197" spans="2:3" x14ac:dyDescent="0.25">
      <c r="B306197" s="76"/>
      <c r="C306197" s="75"/>
    </row>
    <row r="306198" spans="2:3" x14ac:dyDescent="0.25">
      <c r="B306198" s="76"/>
      <c r="C306198" s="75"/>
    </row>
    <row r="306199" spans="2:3" x14ac:dyDescent="0.25">
      <c r="B306199" s="76"/>
      <c r="C306199" s="75"/>
    </row>
    <row r="306200" spans="2:3" x14ac:dyDescent="0.25">
      <c r="B306200" s="76"/>
      <c r="C306200" s="75"/>
    </row>
    <row r="306201" spans="2:3" x14ac:dyDescent="0.25">
      <c r="B306201" s="76"/>
      <c r="C306201" s="75"/>
    </row>
    <row r="306202" spans="2:3" x14ac:dyDescent="0.25">
      <c r="B306202" s="76"/>
      <c r="C306202" s="75"/>
    </row>
    <row r="306203" spans="2:3" x14ac:dyDescent="0.25">
      <c r="B306203" s="76"/>
      <c r="C306203" s="75"/>
    </row>
    <row r="306313" spans="2:3" x14ac:dyDescent="0.25">
      <c r="B306313" s="76"/>
      <c r="C306313" s="75"/>
    </row>
    <row r="306314" spans="2:3" x14ac:dyDescent="0.25">
      <c r="B306314" s="76"/>
      <c r="C306314" s="75"/>
    </row>
    <row r="306315" spans="2:3" x14ac:dyDescent="0.25">
      <c r="B306315" s="76"/>
      <c r="C306315" s="75"/>
    </row>
    <row r="306316" spans="2:3" x14ac:dyDescent="0.25">
      <c r="B306316" s="76"/>
      <c r="C306316" s="75"/>
    </row>
    <row r="306317" spans="2:3" x14ac:dyDescent="0.25">
      <c r="B306317" s="76"/>
      <c r="C306317" s="75"/>
    </row>
    <row r="306318" spans="2:3" x14ac:dyDescent="0.25">
      <c r="B306318" s="76"/>
      <c r="C306318" s="75"/>
    </row>
    <row r="306319" spans="2:3" x14ac:dyDescent="0.25">
      <c r="B306319" s="76"/>
      <c r="C306319" s="75"/>
    </row>
    <row r="306320" spans="2:3" x14ac:dyDescent="0.25">
      <c r="B306320" s="76"/>
      <c r="C306320" s="75"/>
    </row>
    <row r="306321" spans="2:3" x14ac:dyDescent="0.25">
      <c r="B306321" s="76"/>
      <c r="C306321" s="75"/>
    </row>
    <row r="306322" spans="2:3" x14ac:dyDescent="0.25">
      <c r="B306322" s="76"/>
      <c r="C306322" s="75"/>
    </row>
    <row r="306323" spans="2:3" x14ac:dyDescent="0.25">
      <c r="B306323" s="76"/>
      <c r="C306323" s="75"/>
    </row>
    <row r="306324" spans="2:3" x14ac:dyDescent="0.25">
      <c r="B306324" s="76"/>
      <c r="C306324" s="75"/>
    </row>
    <row r="306325" spans="2:3" x14ac:dyDescent="0.25">
      <c r="B306325" s="76"/>
      <c r="C306325" s="75"/>
    </row>
    <row r="306435" spans="2:3" x14ac:dyDescent="0.25">
      <c r="B306435" s="76"/>
      <c r="C306435" s="75"/>
    </row>
    <row r="306436" spans="2:3" x14ac:dyDescent="0.25">
      <c r="B306436" s="76"/>
      <c r="C306436" s="75"/>
    </row>
    <row r="306437" spans="2:3" x14ac:dyDescent="0.25">
      <c r="B306437" s="76"/>
      <c r="C306437" s="75"/>
    </row>
    <row r="306438" spans="2:3" x14ac:dyDescent="0.25">
      <c r="B306438" s="76"/>
      <c r="C306438" s="75"/>
    </row>
    <row r="306439" spans="2:3" x14ac:dyDescent="0.25">
      <c r="B306439" s="76"/>
      <c r="C306439" s="75"/>
    </row>
    <row r="306440" spans="2:3" x14ac:dyDescent="0.25">
      <c r="B306440" s="76"/>
      <c r="C306440" s="75"/>
    </row>
    <row r="306441" spans="2:3" x14ac:dyDescent="0.25">
      <c r="B306441" s="76"/>
      <c r="C306441" s="75"/>
    </row>
    <row r="306442" spans="2:3" x14ac:dyDescent="0.25">
      <c r="B306442" s="76"/>
      <c r="C306442" s="75"/>
    </row>
    <row r="306443" spans="2:3" x14ac:dyDescent="0.25">
      <c r="B306443" s="76"/>
      <c r="C306443" s="75"/>
    </row>
    <row r="306444" spans="2:3" x14ac:dyDescent="0.25">
      <c r="B306444" s="76"/>
      <c r="C306444" s="75"/>
    </row>
    <row r="306445" spans="2:3" x14ac:dyDescent="0.25">
      <c r="B306445" s="76"/>
      <c r="C306445" s="75"/>
    </row>
    <row r="306446" spans="2:3" x14ac:dyDescent="0.25">
      <c r="B306446" s="76"/>
      <c r="C306446" s="75"/>
    </row>
    <row r="306447" spans="2:3" x14ac:dyDescent="0.25">
      <c r="B306447" s="76"/>
      <c r="C306447" s="75"/>
    </row>
    <row r="306557" spans="2:3" x14ac:dyDescent="0.25">
      <c r="B306557" s="76"/>
      <c r="C306557" s="75"/>
    </row>
    <row r="306558" spans="2:3" x14ac:dyDescent="0.25">
      <c r="B306558" s="76"/>
      <c r="C306558" s="75"/>
    </row>
    <row r="306559" spans="2:3" x14ac:dyDescent="0.25">
      <c r="B306559" s="76"/>
      <c r="C306559" s="75"/>
    </row>
    <row r="306560" spans="2:3" x14ac:dyDescent="0.25">
      <c r="B306560" s="76"/>
      <c r="C306560" s="75"/>
    </row>
    <row r="306561" spans="2:3" x14ac:dyDescent="0.25">
      <c r="B306561" s="76"/>
      <c r="C306561" s="75"/>
    </row>
    <row r="306562" spans="2:3" x14ac:dyDescent="0.25">
      <c r="B306562" s="76"/>
      <c r="C306562" s="75"/>
    </row>
    <row r="306563" spans="2:3" x14ac:dyDescent="0.25">
      <c r="B306563" s="76"/>
      <c r="C306563" s="75"/>
    </row>
    <row r="306564" spans="2:3" x14ac:dyDescent="0.25">
      <c r="B306564" s="76"/>
      <c r="C306564" s="75"/>
    </row>
    <row r="306565" spans="2:3" x14ac:dyDescent="0.25">
      <c r="B306565" s="76"/>
      <c r="C306565" s="75"/>
    </row>
    <row r="306566" spans="2:3" x14ac:dyDescent="0.25">
      <c r="B306566" s="76"/>
      <c r="C306566" s="75"/>
    </row>
    <row r="306567" spans="2:3" x14ac:dyDescent="0.25">
      <c r="B306567" s="76"/>
      <c r="C306567" s="75"/>
    </row>
    <row r="306568" spans="2:3" x14ac:dyDescent="0.25">
      <c r="B306568" s="76"/>
      <c r="C306568" s="75"/>
    </row>
    <row r="306569" spans="2:3" x14ac:dyDescent="0.25">
      <c r="B306569" s="76"/>
      <c r="C306569" s="75"/>
    </row>
    <row r="306679" spans="2:3" x14ac:dyDescent="0.25">
      <c r="B306679" s="76"/>
      <c r="C306679" s="75"/>
    </row>
    <row r="306680" spans="2:3" x14ac:dyDescent="0.25">
      <c r="B306680" s="76"/>
      <c r="C306680" s="75"/>
    </row>
    <row r="306681" spans="2:3" x14ac:dyDescent="0.25">
      <c r="B306681" s="76"/>
      <c r="C306681" s="75"/>
    </row>
    <row r="306682" spans="2:3" x14ac:dyDescent="0.25">
      <c r="B306682" s="76"/>
      <c r="C306682" s="75"/>
    </row>
    <row r="306683" spans="2:3" x14ac:dyDescent="0.25">
      <c r="B306683" s="76"/>
      <c r="C306683" s="75"/>
    </row>
    <row r="306684" spans="2:3" x14ac:dyDescent="0.25">
      <c r="B306684" s="76"/>
      <c r="C306684" s="75"/>
    </row>
    <row r="306685" spans="2:3" x14ac:dyDescent="0.25">
      <c r="B306685" s="76"/>
      <c r="C306685" s="75"/>
    </row>
    <row r="306686" spans="2:3" x14ac:dyDescent="0.25">
      <c r="B306686" s="76"/>
      <c r="C306686" s="75"/>
    </row>
    <row r="306687" spans="2:3" x14ac:dyDescent="0.25">
      <c r="B306687" s="76"/>
      <c r="C306687" s="75"/>
    </row>
    <row r="306688" spans="2:3" x14ac:dyDescent="0.25">
      <c r="B306688" s="76"/>
      <c r="C306688" s="75"/>
    </row>
    <row r="306689" spans="2:3" x14ac:dyDescent="0.25">
      <c r="B306689" s="76"/>
      <c r="C306689" s="75"/>
    </row>
    <row r="306690" spans="2:3" x14ac:dyDescent="0.25">
      <c r="B306690" s="76"/>
      <c r="C306690" s="75"/>
    </row>
    <row r="306691" spans="2:3" x14ac:dyDescent="0.25">
      <c r="B306691" s="76"/>
      <c r="C306691" s="75"/>
    </row>
    <row r="306801" spans="2:3" x14ac:dyDescent="0.25">
      <c r="B306801" s="76"/>
      <c r="C306801" s="75"/>
    </row>
    <row r="306802" spans="2:3" x14ac:dyDescent="0.25">
      <c r="B306802" s="76"/>
      <c r="C306802" s="75"/>
    </row>
    <row r="306803" spans="2:3" x14ac:dyDescent="0.25">
      <c r="B306803" s="76"/>
      <c r="C306803" s="75"/>
    </row>
    <row r="306804" spans="2:3" x14ac:dyDescent="0.25">
      <c r="B306804" s="76"/>
      <c r="C306804" s="75"/>
    </row>
    <row r="306805" spans="2:3" x14ac:dyDescent="0.25">
      <c r="B306805" s="76"/>
      <c r="C306805" s="75"/>
    </row>
    <row r="306806" spans="2:3" x14ac:dyDescent="0.25">
      <c r="B306806" s="76"/>
      <c r="C306806" s="75"/>
    </row>
    <row r="306807" spans="2:3" x14ac:dyDescent="0.25">
      <c r="B306807" s="76"/>
      <c r="C306807" s="75"/>
    </row>
    <row r="306808" spans="2:3" x14ac:dyDescent="0.25">
      <c r="B306808" s="76"/>
      <c r="C306808" s="75"/>
    </row>
    <row r="306809" spans="2:3" x14ac:dyDescent="0.25">
      <c r="B306809" s="76"/>
      <c r="C306809" s="75"/>
    </row>
    <row r="306810" spans="2:3" x14ac:dyDescent="0.25">
      <c r="B306810" s="76"/>
      <c r="C306810" s="75"/>
    </row>
    <row r="306811" spans="2:3" x14ac:dyDescent="0.25">
      <c r="B306811" s="76"/>
      <c r="C306811" s="75"/>
    </row>
    <row r="306812" spans="2:3" x14ac:dyDescent="0.25">
      <c r="B306812" s="76"/>
      <c r="C306812" s="75"/>
    </row>
    <row r="306813" spans="2:3" x14ac:dyDescent="0.25">
      <c r="B306813" s="76"/>
      <c r="C306813" s="75"/>
    </row>
    <row r="306923" spans="2:3" x14ac:dyDescent="0.25">
      <c r="B306923" s="76"/>
      <c r="C306923" s="75"/>
    </row>
    <row r="306924" spans="2:3" x14ac:dyDescent="0.25">
      <c r="B306924" s="76"/>
      <c r="C306924" s="75"/>
    </row>
    <row r="306925" spans="2:3" x14ac:dyDescent="0.25">
      <c r="B306925" s="76"/>
      <c r="C306925" s="75"/>
    </row>
    <row r="306926" spans="2:3" x14ac:dyDescent="0.25">
      <c r="B306926" s="76"/>
      <c r="C306926" s="75"/>
    </row>
    <row r="306927" spans="2:3" x14ac:dyDescent="0.25">
      <c r="B306927" s="76"/>
      <c r="C306927" s="75"/>
    </row>
    <row r="306928" spans="2:3" x14ac:dyDescent="0.25">
      <c r="B306928" s="76"/>
      <c r="C306928" s="75"/>
    </row>
    <row r="306929" spans="2:3" x14ac:dyDescent="0.25">
      <c r="B306929" s="76"/>
      <c r="C306929" s="75"/>
    </row>
    <row r="306930" spans="2:3" x14ac:dyDescent="0.25">
      <c r="B306930" s="76"/>
      <c r="C306930" s="75"/>
    </row>
    <row r="306931" spans="2:3" x14ac:dyDescent="0.25">
      <c r="B306931" s="76"/>
      <c r="C306931" s="75"/>
    </row>
    <row r="306932" spans="2:3" x14ac:dyDescent="0.25">
      <c r="B306932" s="76"/>
      <c r="C306932" s="75"/>
    </row>
    <row r="306933" spans="2:3" x14ac:dyDescent="0.25">
      <c r="B306933" s="76"/>
      <c r="C306933" s="75"/>
    </row>
    <row r="306934" spans="2:3" x14ac:dyDescent="0.25">
      <c r="B306934" s="76"/>
      <c r="C306934" s="75"/>
    </row>
    <row r="306935" spans="2:3" x14ac:dyDescent="0.25">
      <c r="B306935" s="76"/>
      <c r="C306935" s="75"/>
    </row>
    <row r="307045" spans="2:3" x14ac:dyDescent="0.25">
      <c r="B307045" s="76"/>
      <c r="C307045" s="75"/>
    </row>
    <row r="307046" spans="2:3" x14ac:dyDescent="0.25">
      <c r="B307046" s="76"/>
      <c r="C307046" s="75"/>
    </row>
    <row r="307047" spans="2:3" x14ac:dyDescent="0.25">
      <c r="B307047" s="76"/>
      <c r="C307047" s="75"/>
    </row>
    <row r="307048" spans="2:3" x14ac:dyDescent="0.25">
      <c r="B307048" s="76"/>
      <c r="C307048" s="75"/>
    </row>
    <row r="307049" spans="2:3" x14ac:dyDescent="0.25">
      <c r="B307049" s="76"/>
      <c r="C307049" s="75"/>
    </row>
    <row r="307050" spans="2:3" x14ac:dyDescent="0.25">
      <c r="B307050" s="76"/>
      <c r="C307050" s="75"/>
    </row>
    <row r="307051" spans="2:3" x14ac:dyDescent="0.25">
      <c r="B307051" s="76"/>
      <c r="C307051" s="75"/>
    </row>
    <row r="307052" spans="2:3" x14ac:dyDescent="0.25">
      <c r="B307052" s="76"/>
      <c r="C307052" s="75"/>
    </row>
    <row r="307053" spans="2:3" x14ac:dyDescent="0.25">
      <c r="B307053" s="76"/>
      <c r="C307053" s="75"/>
    </row>
    <row r="307054" spans="2:3" x14ac:dyDescent="0.25">
      <c r="B307054" s="76"/>
      <c r="C307054" s="75"/>
    </row>
    <row r="307055" spans="2:3" x14ac:dyDescent="0.25">
      <c r="B307055" s="76"/>
      <c r="C307055" s="75"/>
    </row>
    <row r="307056" spans="2:3" x14ac:dyDescent="0.25">
      <c r="B307056" s="76"/>
      <c r="C307056" s="75"/>
    </row>
    <row r="307057" spans="2:3" x14ac:dyDescent="0.25">
      <c r="B307057" s="76"/>
      <c r="C307057" s="75"/>
    </row>
    <row r="307167" spans="2:3" x14ac:dyDescent="0.25">
      <c r="B307167" s="76"/>
      <c r="C307167" s="75"/>
    </row>
    <row r="307168" spans="2:3" x14ac:dyDescent="0.25">
      <c r="B307168" s="76"/>
      <c r="C307168" s="75"/>
    </row>
    <row r="307169" spans="2:3" x14ac:dyDescent="0.25">
      <c r="B307169" s="76"/>
      <c r="C307169" s="75"/>
    </row>
    <row r="307170" spans="2:3" x14ac:dyDescent="0.25">
      <c r="B307170" s="76"/>
      <c r="C307170" s="75"/>
    </row>
    <row r="307171" spans="2:3" x14ac:dyDescent="0.25">
      <c r="B307171" s="76"/>
      <c r="C307171" s="75"/>
    </row>
    <row r="307172" spans="2:3" x14ac:dyDescent="0.25">
      <c r="B307172" s="76"/>
      <c r="C307172" s="75"/>
    </row>
    <row r="307173" spans="2:3" x14ac:dyDescent="0.25">
      <c r="B307173" s="76"/>
      <c r="C307173" s="75"/>
    </row>
    <row r="307174" spans="2:3" x14ac:dyDescent="0.25">
      <c r="B307174" s="76"/>
      <c r="C307174" s="75"/>
    </row>
    <row r="307175" spans="2:3" x14ac:dyDescent="0.25">
      <c r="B307175" s="76"/>
      <c r="C307175" s="75"/>
    </row>
    <row r="307176" spans="2:3" x14ac:dyDescent="0.25">
      <c r="B307176" s="76"/>
      <c r="C307176" s="75"/>
    </row>
    <row r="307177" spans="2:3" x14ac:dyDescent="0.25">
      <c r="B307177" s="76"/>
      <c r="C307177" s="75"/>
    </row>
    <row r="307178" spans="2:3" x14ac:dyDescent="0.25">
      <c r="B307178" s="76"/>
      <c r="C307178" s="75"/>
    </row>
    <row r="307179" spans="2:3" x14ac:dyDescent="0.25">
      <c r="B307179" s="76"/>
      <c r="C307179" s="75"/>
    </row>
    <row r="307289" spans="2:3" x14ac:dyDescent="0.25">
      <c r="B307289" s="76"/>
      <c r="C307289" s="75"/>
    </row>
    <row r="307290" spans="2:3" x14ac:dyDescent="0.25">
      <c r="B307290" s="76"/>
      <c r="C307290" s="75"/>
    </row>
    <row r="307291" spans="2:3" x14ac:dyDescent="0.25">
      <c r="B307291" s="76"/>
      <c r="C307291" s="75"/>
    </row>
    <row r="307292" spans="2:3" x14ac:dyDescent="0.25">
      <c r="B307292" s="76"/>
      <c r="C307292" s="75"/>
    </row>
    <row r="307293" spans="2:3" x14ac:dyDescent="0.25">
      <c r="B307293" s="76"/>
      <c r="C307293" s="75"/>
    </row>
    <row r="307294" spans="2:3" x14ac:dyDescent="0.25">
      <c r="B307294" s="76"/>
      <c r="C307294" s="75"/>
    </row>
    <row r="307295" spans="2:3" x14ac:dyDescent="0.25">
      <c r="B307295" s="76"/>
      <c r="C307295" s="75"/>
    </row>
    <row r="307296" spans="2:3" x14ac:dyDescent="0.25">
      <c r="B307296" s="76"/>
      <c r="C307296" s="75"/>
    </row>
    <row r="307297" spans="2:3" x14ac:dyDescent="0.25">
      <c r="B307297" s="76"/>
      <c r="C307297" s="75"/>
    </row>
    <row r="307298" spans="2:3" x14ac:dyDescent="0.25">
      <c r="B307298" s="76"/>
      <c r="C307298" s="75"/>
    </row>
    <row r="307299" spans="2:3" x14ac:dyDescent="0.25">
      <c r="B307299" s="76"/>
      <c r="C307299" s="75"/>
    </row>
    <row r="307300" spans="2:3" x14ac:dyDescent="0.25">
      <c r="B307300" s="76"/>
      <c r="C307300" s="75"/>
    </row>
    <row r="307301" spans="2:3" x14ac:dyDescent="0.25">
      <c r="B307301" s="76"/>
      <c r="C307301" s="75"/>
    </row>
    <row r="307411" spans="2:3" x14ac:dyDescent="0.25">
      <c r="B307411" s="76"/>
      <c r="C307411" s="75"/>
    </row>
    <row r="307412" spans="2:3" x14ac:dyDescent="0.25">
      <c r="B307412" s="76"/>
      <c r="C307412" s="75"/>
    </row>
    <row r="307413" spans="2:3" x14ac:dyDescent="0.25">
      <c r="B307413" s="76"/>
      <c r="C307413" s="75"/>
    </row>
    <row r="307414" spans="2:3" x14ac:dyDescent="0.25">
      <c r="B307414" s="76"/>
      <c r="C307414" s="75"/>
    </row>
    <row r="307415" spans="2:3" x14ac:dyDescent="0.25">
      <c r="B307415" s="76"/>
      <c r="C307415" s="75"/>
    </row>
    <row r="307416" spans="2:3" x14ac:dyDescent="0.25">
      <c r="B307416" s="76"/>
      <c r="C307416" s="75"/>
    </row>
    <row r="307417" spans="2:3" x14ac:dyDescent="0.25">
      <c r="B307417" s="76"/>
      <c r="C307417" s="75"/>
    </row>
    <row r="307418" spans="2:3" x14ac:dyDescent="0.25">
      <c r="B307418" s="76"/>
      <c r="C307418" s="75"/>
    </row>
    <row r="307419" spans="2:3" x14ac:dyDescent="0.25">
      <c r="B307419" s="76"/>
      <c r="C307419" s="75"/>
    </row>
    <row r="307420" spans="2:3" x14ac:dyDescent="0.25">
      <c r="B307420" s="76"/>
      <c r="C307420" s="75"/>
    </row>
    <row r="307421" spans="2:3" x14ac:dyDescent="0.25">
      <c r="B307421" s="76"/>
      <c r="C307421" s="75"/>
    </row>
    <row r="307422" spans="2:3" x14ac:dyDescent="0.25">
      <c r="B307422" s="76"/>
      <c r="C307422" s="75"/>
    </row>
    <row r="307423" spans="2:3" x14ac:dyDescent="0.25">
      <c r="B307423" s="76"/>
      <c r="C307423" s="75"/>
    </row>
    <row r="307533" spans="2:3" x14ac:dyDescent="0.25">
      <c r="B307533" s="76"/>
      <c r="C307533" s="75"/>
    </row>
    <row r="307534" spans="2:3" x14ac:dyDescent="0.25">
      <c r="B307534" s="76"/>
      <c r="C307534" s="75"/>
    </row>
    <row r="307535" spans="2:3" x14ac:dyDescent="0.25">
      <c r="B307535" s="76"/>
      <c r="C307535" s="75"/>
    </row>
    <row r="307536" spans="2:3" x14ac:dyDescent="0.25">
      <c r="B307536" s="76"/>
      <c r="C307536" s="75"/>
    </row>
    <row r="307537" spans="2:3" x14ac:dyDescent="0.25">
      <c r="B307537" s="76"/>
      <c r="C307537" s="75"/>
    </row>
    <row r="307538" spans="2:3" x14ac:dyDescent="0.25">
      <c r="B307538" s="76"/>
      <c r="C307538" s="75"/>
    </row>
    <row r="307539" spans="2:3" x14ac:dyDescent="0.25">
      <c r="B307539" s="76"/>
      <c r="C307539" s="75"/>
    </row>
    <row r="307540" spans="2:3" x14ac:dyDescent="0.25">
      <c r="B307540" s="76"/>
      <c r="C307540" s="75"/>
    </row>
    <row r="307541" spans="2:3" x14ac:dyDescent="0.25">
      <c r="B307541" s="76"/>
      <c r="C307541" s="75"/>
    </row>
    <row r="307542" spans="2:3" x14ac:dyDescent="0.25">
      <c r="B307542" s="76"/>
      <c r="C307542" s="75"/>
    </row>
    <row r="307543" spans="2:3" x14ac:dyDescent="0.25">
      <c r="B307543" s="76"/>
      <c r="C307543" s="75"/>
    </row>
    <row r="307544" spans="2:3" x14ac:dyDescent="0.25">
      <c r="B307544" s="76"/>
      <c r="C307544" s="75"/>
    </row>
    <row r="307545" spans="2:3" x14ac:dyDescent="0.25">
      <c r="B307545" s="76"/>
      <c r="C307545" s="75"/>
    </row>
    <row r="307655" spans="2:3" x14ac:dyDescent="0.25">
      <c r="B307655" s="76"/>
      <c r="C307655" s="75"/>
    </row>
    <row r="307656" spans="2:3" x14ac:dyDescent="0.25">
      <c r="B307656" s="76"/>
      <c r="C307656" s="75"/>
    </row>
    <row r="307657" spans="2:3" x14ac:dyDescent="0.25">
      <c r="B307657" s="76"/>
      <c r="C307657" s="75"/>
    </row>
    <row r="307658" spans="2:3" x14ac:dyDescent="0.25">
      <c r="B307658" s="76"/>
      <c r="C307658" s="75"/>
    </row>
    <row r="307659" spans="2:3" x14ac:dyDescent="0.25">
      <c r="B307659" s="76"/>
      <c r="C307659" s="75"/>
    </row>
    <row r="307660" spans="2:3" x14ac:dyDescent="0.25">
      <c r="B307660" s="76"/>
      <c r="C307660" s="75"/>
    </row>
    <row r="307661" spans="2:3" x14ac:dyDescent="0.25">
      <c r="B307661" s="76"/>
      <c r="C307661" s="75"/>
    </row>
    <row r="307662" spans="2:3" x14ac:dyDescent="0.25">
      <c r="B307662" s="76"/>
      <c r="C307662" s="75"/>
    </row>
    <row r="307663" spans="2:3" x14ac:dyDescent="0.25">
      <c r="B307663" s="76"/>
      <c r="C307663" s="75"/>
    </row>
    <row r="307664" spans="2:3" x14ac:dyDescent="0.25">
      <c r="B307664" s="76"/>
      <c r="C307664" s="75"/>
    </row>
    <row r="307665" spans="2:3" x14ac:dyDescent="0.25">
      <c r="B307665" s="76"/>
      <c r="C307665" s="75"/>
    </row>
    <row r="307666" spans="2:3" x14ac:dyDescent="0.25">
      <c r="B307666" s="76"/>
      <c r="C307666" s="75"/>
    </row>
    <row r="307667" spans="2:3" x14ac:dyDescent="0.25">
      <c r="B307667" s="76"/>
      <c r="C307667" s="75"/>
    </row>
    <row r="307777" spans="2:3" x14ac:dyDescent="0.25">
      <c r="B307777" s="76"/>
      <c r="C307777" s="75"/>
    </row>
    <row r="307778" spans="2:3" x14ac:dyDescent="0.25">
      <c r="B307778" s="76"/>
      <c r="C307778" s="75"/>
    </row>
    <row r="307779" spans="2:3" x14ac:dyDescent="0.25">
      <c r="B307779" s="76"/>
      <c r="C307779" s="75"/>
    </row>
    <row r="307780" spans="2:3" x14ac:dyDescent="0.25">
      <c r="B307780" s="76"/>
      <c r="C307780" s="75"/>
    </row>
    <row r="307781" spans="2:3" x14ac:dyDescent="0.25">
      <c r="B307781" s="76"/>
      <c r="C307781" s="75"/>
    </row>
    <row r="307782" spans="2:3" x14ac:dyDescent="0.25">
      <c r="B307782" s="76"/>
      <c r="C307782" s="75"/>
    </row>
    <row r="307783" spans="2:3" x14ac:dyDescent="0.25">
      <c r="B307783" s="76"/>
      <c r="C307783" s="75"/>
    </row>
    <row r="307784" spans="2:3" x14ac:dyDescent="0.25">
      <c r="B307784" s="76"/>
      <c r="C307784" s="75"/>
    </row>
    <row r="307785" spans="2:3" x14ac:dyDescent="0.25">
      <c r="B307785" s="76"/>
      <c r="C307785" s="75"/>
    </row>
    <row r="307786" spans="2:3" x14ac:dyDescent="0.25">
      <c r="B307786" s="76"/>
      <c r="C307786" s="75"/>
    </row>
    <row r="307787" spans="2:3" x14ac:dyDescent="0.25">
      <c r="B307787" s="76"/>
      <c r="C307787" s="75"/>
    </row>
    <row r="307788" spans="2:3" x14ac:dyDescent="0.25">
      <c r="B307788" s="76"/>
      <c r="C307788" s="75"/>
    </row>
    <row r="307789" spans="2:3" x14ac:dyDescent="0.25">
      <c r="B307789" s="76"/>
      <c r="C307789" s="75"/>
    </row>
    <row r="307899" spans="2:3" x14ac:dyDescent="0.25">
      <c r="B307899" s="76"/>
      <c r="C307899" s="75"/>
    </row>
    <row r="307900" spans="2:3" x14ac:dyDescent="0.25">
      <c r="B307900" s="76"/>
      <c r="C307900" s="75"/>
    </row>
    <row r="307901" spans="2:3" x14ac:dyDescent="0.25">
      <c r="B307901" s="76"/>
      <c r="C307901" s="75"/>
    </row>
    <row r="307902" spans="2:3" x14ac:dyDescent="0.25">
      <c r="B307902" s="76"/>
      <c r="C307902" s="75"/>
    </row>
    <row r="307903" spans="2:3" x14ac:dyDescent="0.25">
      <c r="B307903" s="76"/>
      <c r="C307903" s="75"/>
    </row>
    <row r="307904" spans="2:3" x14ac:dyDescent="0.25">
      <c r="B307904" s="76"/>
      <c r="C307904" s="75"/>
    </row>
    <row r="307905" spans="2:3" x14ac:dyDescent="0.25">
      <c r="B307905" s="76"/>
      <c r="C307905" s="75"/>
    </row>
    <row r="307906" spans="2:3" x14ac:dyDescent="0.25">
      <c r="B307906" s="76"/>
      <c r="C307906" s="75"/>
    </row>
    <row r="307907" spans="2:3" x14ac:dyDescent="0.25">
      <c r="B307907" s="76"/>
      <c r="C307907" s="75"/>
    </row>
    <row r="307908" spans="2:3" x14ac:dyDescent="0.25">
      <c r="B307908" s="76"/>
      <c r="C307908" s="75"/>
    </row>
    <row r="307909" spans="2:3" x14ac:dyDescent="0.25">
      <c r="B307909" s="76"/>
      <c r="C307909" s="75"/>
    </row>
    <row r="307910" spans="2:3" x14ac:dyDescent="0.25">
      <c r="B307910" s="76"/>
      <c r="C307910" s="75"/>
    </row>
    <row r="307911" spans="2:3" x14ac:dyDescent="0.25">
      <c r="B307911" s="76"/>
      <c r="C307911" s="75"/>
    </row>
    <row r="308021" spans="2:3" x14ac:dyDescent="0.25">
      <c r="B308021" s="76"/>
      <c r="C308021" s="75"/>
    </row>
    <row r="308022" spans="2:3" x14ac:dyDescent="0.25">
      <c r="B308022" s="76"/>
      <c r="C308022" s="75"/>
    </row>
    <row r="308023" spans="2:3" x14ac:dyDescent="0.25">
      <c r="B308023" s="76"/>
      <c r="C308023" s="75"/>
    </row>
    <row r="308024" spans="2:3" x14ac:dyDescent="0.25">
      <c r="B308024" s="76"/>
      <c r="C308024" s="75"/>
    </row>
    <row r="308025" spans="2:3" x14ac:dyDescent="0.25">
      <c r="B308025" s="76"/>
      <c r="C308025" s="75"/>
    </row>
    <row r="308026" spans="2:3" x14ac:dyDescent="0.25">
      <c r="B308026" s="76"/>
      <c r="C308026" s="75"/>
    </row>
    <row r="308027" spans="2:3" x14ac:dyDescent="0.25">
      <c r="B308027" s="76"/>
      <c r="C308027" s="75"/>
    </row>
    <row r="308028" spans="2:3" x14ac:dyDescent="0.25">
      <c r="B308028" s="76"/>
      <c r="C308028" s="75"/>
    </row>
    <row r="308029" spans="2:3" x14ac:dyDescent="0.25">
      <c r="B308029" s="76"/>
      <c r="C308029" s="75"/>
    </row>
    <row r="308030" spans="2:3" x14ac:dyDescent="0.25">
      <c r="B308030" s="76"/>
      <c r="C308030" s="75"/>
    </row>
    <row r="308031" spans="2:3" x14ac:dyDescent="0.25">
      <c r="B308031" s="76"/>
      <c r="C308031" s="75"/>
    </row>
    <row r="308032" spans="2:3" x14ac:dyDescent="0.25">
      <c r="B308032" s="76"/>
      <c r="C308032" s="75"/>
    </row>
    <row r="308033" spans="2:3" x14ac:dyDescent="0.25">
      <c r="B308033" s="76"/>
      <c r="C308033" s="75"/>
    </row>
    <row r="308143" spans="2:3" x14ac:dyDescent="0.25">
      <c r="B308143" s="76"/>
      <c r="C308143" s="75"/>
    </row>
    <row r="308144" spans="2:3" x14ac:dyDescent="0.25">
      <c r="B308144" s="76"/>
      <c r="C308144" s="75"/>
    </row>
    <row r="308145" spans="2:3" x14ac:dyDescent="0.25">
      <c r="B308145" s="76"/>
      <c r="C308145" s="75"/>
    </row>
    <row r="308146" spans="2:3" x14ac:dyDescent="0.25">
      <c r="B308146" s="76"/>
      <c r="C308146" s="75"/>
    </row>
    <row r="308147" spans="2:3" x14ac:dyDescent="0.25">
      <c r="B308147" s="76"/>
      <c r="C308147" s="75"/>
    </row>
    <row r="308148" spans="2:3" x14ac:dyDescent="0.25">
      <c r="B308148" s="76"/>
      <c r="C308148" s="75"/>
    </row>
    <row r="308149" spans="2:3" x14ac:dyDescent="0.25">
      <c r="B308149" s="76"/>
      <c r="C308149" s="75"/>
    </row>
    <row r="308150" spans="2:3" x14ac:dyDescent="0.25">
      <c r="B308150" s="76"/>
      <c r="C308150" s="75"/>
    </row>
    <row r="308151" spans="2:3" x14ac:dyDescent="0.25">
      <c r="B308151" s="76"/>
      <c r="C308151" s="75"/>
    </row>
    <row r="308152" spans="2:3" x14ac:dyDescent="0.25">
      <c r="B308152" s="76"/>
      <c r="C308152" s="75"/>
    </row>
    <row r="308153" spans="2:3" x14ac:dyDescent="0.25">
      <c r="B308153" s="76"/>
      <c r="C308153" s="75"/>
    </row>
    <row r="308154" spans="2:3" x14ac:dyDescent="0.25">
      <c r="B308154" s="76"/>
      <c r="C308154" s="75"/>
    </row>
    <row r="308155" spans="2:3" x14ac:dyDescent="0.25">
      <c r="B308155" s="76"/>
      <c r="C308155" s="75"/>
    </row>
    <row r="308265" spans="2:3" x14ac:dyDescent="0.25">
      <c r="B308265" s="76"/>
      <c r="C308265" s="75"/>
    </row>
    <row r="308266" spans="2:3" x14ac:dyDescent="0.25">
      <c r="B308266" s="76"/>
      <c r="C308266" s="75"/>
    </row>
    <row r="308267" spans="2:3" x14ac:dyDescent="0.25">
      <c r="B308267" s="76"/>
      <c r="C308267" s="75"/>
    </row>
    <row r="308268" spans="2:3" x14ac:dyDescent="0.25">
      <c r="B308268" s="76"/>
      <c r="C308268" s="75"/>
    </row>
    <row r="308269" spans="2:3" x14ac:dyDescent="0.25">
      <c r="B308269" s="76"/>
      <c r="C308269" s="75"/>
    </row>
    <row r="308270" spans="2:3" x14ac:dyDescent="0.25">
      <c r="B308270" s="76"/>
      <c r="C308270" s="75"/>
    </row>
    <row r="308271" spans="2:3" x14ac:dyDescent="0.25">
      <c r="B308271" s="76"/>
      <c r="C308271" s="75"/>
    </row>
    <row r="308272" spans="2:3" x14ac:dyDescent="0.25">
      <c r="B308272" s="76"/>
      <c r="C308272" s="75"/>
    </row>
    <row r="308273" spans="2:3" x14ac:dyDescent="0.25">
      <c r="B308273" s="76"/>
      <c r="C308273" s="75"/>
    </row>
    <row r="308274" spans="2:3" x14ac:dyDescent="0.25">
      <c r="B308274" s="76"/>
      <c r="C308274" s="75"/>
    </row>
    <row r="308275" spans="2:3" x14ac:dyDescent="0.25">
      <c r="B308275" s="76"/>
      <c r="C308275" s="75"/>
    </row>
    <row r="308276" spans="2:3" x14ac:dyDescent="0.25">
      <c r="B308276" s="76"/>
      <c r="C308276" s="75"/>
    </row>
    <row r="308277" spans="2:3" x14ac:dyDescent="0.25">
      <c r="B308277" s="76"/>
      <c r="C308277" s="75"/>
    </row>
    <row r="308387" spans="2:3" x14ac:dyDescent="0.25">
      <c r="B308387" s="76"/>
      <c r="C308387" s="75"/>
    </row>
    <row r="308388" spans="2:3" x14ac:dyDescent="0.25">
      <c r="B308388" s="76"/>
      <c r="C308388" s="75"/>
    </row>
    <row r="308389" spans="2:3" x14ac:dyDescent="0.25">
      <c r="B308389" s="76"/>
      <c r="C308389" s="75"/>
    </row>
    <row r="308390" spans="2:3" x14ac:dyDescent="0.25">
      <c r="B308390" s="76"/>
      <c r="C308390" s="75"/>
    </row>
    <row r="308391" spans="2:3" x14ac:dyDescent="0.25">
      <c r="B308391" s="76"/>
      <c r="C308391" s="75"/>
    </row>
    <row r="308392" spans="2:3" x14ac:dyDescent="0.25">
      <c r="B308392" s="76"/>
      <c r="C308392" s="75"/>
    </row>
    <row r="308393" spans="2:3" x14ac:dyDescent="0.25">
      <c r="B308393" s="76"/>
      <c r="C308393" s="75"/>
    </row>
    <row r="308394" spans="2:3" x14ac:dyDescent="0.25">
      <c r="B308394" s="76"/>
      <c r="C308394" s="75"/>
    </row>
    <row r="308395" spans="2:3" x14ac:dyDescent="0.25">
      <c r="B308395" s="76"/>
      <c r="C308395" s="75"/>
    </row>
    <row r="308396" spans="2:3" x14ac:dyDescent="0.25">
      <c r="B308396" s="76"/>
      <c r="C308396" s="75"/>
    </row>
    <row r="308397" spans="2:3" x14ac:dyDescent="0.25">
      <c r="B308397" s="76"/>
      <c r="C308397" s="75"/>
    </row>
    <row r="308398" spans="2:3" x14ac:dyDescent="0.25">
      <c r="B308398" s="76"/>
      <c r="C308398" s="75"/>
    </row>
    <row r="308399" spans="2:3" x14ac:dyDescent="0.25">
      <c r="B308399" s="76"/>
      <c r="C308399" s="75"/>
    </row>
    <row r="308509" spans="2:3" x14ac:dyDescent="0.25">
      <c r="B308509" s="76"/>
      <c r="C308509" s="75"/>
    </row>
    <row r="308510" spans="2:3" x14ac:dyDescent="0.25">
      <c r="B308510" s="76"/>
      <c r="C308510" s="75"/>
    </row>
    <row r="308511" spans="2:3" x14ac:dyDescent="0.25">
      <c r="B308511" s="76"/>
      <c r="C308511" s="75"/>
    </row>
    <row r="308512" spans="2:3" x14ac:dyDescent="0.25">
      <c r="B308512" s="76"/>
      <c r="C308512" s="75"/>
    </row>
    <row r="308513" spans="2:3" x14ac:dyDescent="0.25">
      <c r="B308513" s="76"/>
      <c r="C308513" s="75"/>
    </row>
    <row r="308514" spans="2:3" x14ac:dyDescent="0.25">
      <c r="B308514" s="76"/>
      <c r="C308514" s="75"/>
    </row>
    <row r="308515" spans="2:3" x14ac:dyDescent="0.25">
      <c r="B308515" s="76"/>
      <c r="C308515" s="75"/>
    </row>
    <row r="308516" spans="2:3" x14ac:dyDescent="0.25">
      <c r="B308516" s="76"/>
      <c r="C308516" s="75"/>
    </row>
    <row r="308517" spans="2:3" x14ac:dyDescent="0.25">
      <c r="B308517" s="76"/>
      <c r="C308517" s="75"/>
    </row>
    <row r="308518" spans="2:3" x14ac:dyDescent="0.25">
      <c r="B308518" s="76"/>
      <c r="C308518" s="75"/>
    </row>
    <row r="308519" spans="2:3" x14ac:dyDescent="0.25">
      <c r="B308519" s="76"/>
      <c r="C308519" s="75"/>
    </row>
    <row r="308520" spans="2:3" x14ac:dyDescent="0.25">
      <c r="B308520" s="76"/>
      <c r="C308520" s="75"/>
    </row>
    <row r="308521" spans="2:3" x14ac:dyDescent="0.25">
      <c r="B308521" s="76"/>
      <c r="C308521" s="75"/>
    </row>
    <row r="308631" spans="2:3" x14ac:dyDescent="0.25">
      <c r="B308631" s="76"/>
      <c r="C308631" s="75"/>
    </row>
    <row r="308632" spans="2:3" x14ac:dyDescent="0.25">
      <c r="B308632" s="76"/>
      <c r="C308632" s="75"/>
    </row>
    <row r="308633" spans="2:3" x14ac:dyDescent="0.25">
      <c r="B308633" s="76"/>
      <c r="C308633" s="75"/>
    </row>
    <row r="308634" spans="2:3" x14ac:dyDescent="0.25">
      <c r="B308634" s="76"/>
      <c r="C308634" s="75"/>
    </row>
    <row r="308635" spans="2:3" x14ac:dyDescent="0.25">
      <c r="B308635" s="76"/>
      <c r="C308635" s="75"/>
    </row>
    <row r="308636" spans="2:3" x14ac:dyDescent="0.25">
      <c r="B308636" s="76"/>
      <c r="C308636" s="75"/>
    </row>
    <row r="308637" spans="2:3" x14ac:dyDescent="0.25">
      <c r="B308637" s="76"/>
      <c r="C308637" s="75"/>
    </row>
    <row r="308638" spans="2:3" x14ac:dyDescent="0.25">
      <c r="B308638" s="76"/>
      <c r="C308638" s="75"/>
    </row>
    <row r="308639" spans="2:3" x14ac:dyDescent="0.25">
      <c r="B308639" s="76"/>
      <c r="C308639" s="75"/>
    </row>
    <row r="308640" spans="2:3" x14ac:dyDescent="0.25">
      <c r="B308640" s="76"/>
      <c r="C308640" s="75"/>
    </row>
    <row r="308641" spans="2:3" x14ac:dyDescent="0.25">
      <c r="B308641" s="76"/>
      <c r="C308641" s="75"/>
    </row>
    <row r="308642" spans="2:3" x14ac:dyDescent="0.25">
      <c r="B308642" s="76"/>
      <c r="C308642" s="75"/>
    </row>
    <row r="308643" spans="2:3" x14ac:dyDescent="0.25">
      <c r="B308643" s="76"/>
      <c r="C308643" s="75"/>
    </row>
    <row r="308753" spans="2:3" x14ac:dyDescent="0.25">
      <c r="B308753" s="76"/>
      <c r="C308753" s="75"/>
    </row>
    <row r="308754" spans="2:3" x14ac:dyDescent="0.25">
      <c r="B308754" s="76"/>
      <c r="C308754" s="75"/>
    </row>
    <row r="308755" spans="2:3" x14ac:dyDescent="0.25">
      <c r="B308755" s="76"/>
      <c r="C308755" s="75"/>
    </row>
    <row r="308756" spans="2:3" x14ac:dyDescent="0.25">
      <c r="B308756" s="76"/>
      <c r="C308756" s="75"/>
    </row>
    <row r="308757" spans="2:3" x14ac:dyDescent="0.25">
      <c r="B308757" s="76"/>
      <c r="C308757" s="75"/>
    </row>
    <row r="308758" spans="2:3" x14ac:dyDescent="0.25">
      <c r="B308758" s="76"/>
      <c r="C308758" s="75"/>
    </row>
    <row r="308759" spans="2:3" x14ac:dyDescent="0.25">
      <c r="B308759" s="76"/>
      <c r="C308759" s="75"/>
    </row>
    <row r="308760" spans="2:3" x14ac:dyDescent="0.25">
      <c r="B308760" s="76"/>
      <c r="C308760" s="75"/>
    </row>
    <row r="308761" spans="2:3" x14ac:dyDescent="0.25">
      <c r="B308761" s="76"/>
      <c r="C308761" s="75"/>
    </row>
    <row r="308762" spans="2:3" x14ac:dyDescent="0.25">
      <c r="B308762" s="76"/>
      <c r="C308762" s="75"/>
    </row>
    <row r="308763" spans="2:3" x14ac:dyDescent="0.25">
      <c r="B308763" s="76"/>
      <c r="C308763" s="75"/>
    </row>
    <row r="308764" spans="2:3" x14ac:dyDescent="0.25">
      <c r="B308764" s="76"/>
      <c r="C308764" s="75"/>
    </row>
    <row r="308765" spans="2:3" x14ac:dyDescent="0.25">
      <c r="B308765" s="76"/>
      <c r="C308765" s="75"/>
    </row>
    <row r="308875" spans="2:3" x14ac:dyDescent="0.25">
      <c r="B308875" s="76"/>
      <c r="C308875" s="75"/>
    </row>
    <row r="308876" spans="2:3" x14ac:dyDescent="0.25">
      <c r="B308876" s="76"/>
      <c r="C308876" s="75"/>
    </row>
    <row r="308877" spans="2:3" x14ac:dyDescent="0.25">
      <c r="B308877" s="76"/>
      <c r="C308877" s="75"/>
    </row>
    <row r="308878" spans="2:3" x14ac:dyDescent="0.25">
      <c r="B308878" s="76"/>
      <c r="C308878" s="75"/>
    </row>
    <row r="308879" spans="2:3" x14ac:dyDescent="0.25">
      <c r="B308879" s="76"/>
      <c r="C308879" s="75"/>
    </row>
    <row r="308880" spans="2:3" x14ac:dyDescent="0.25">
      <c r="B308880" s="76"/>
      <c r="C308880" s="75"/>
    </row>
    <row r="308881" spans="2:3" x14ac:dyDescent="0.25">
      <c r="B308881" s="76"/>
      <c r="C308881" s="75"/>
    </row>
    <row r="308882" spans="2:3" x14ac:dyDescent="0.25">
      <c r="B308882" s="76"/>
      <c r="C308882" s="75"/>
    </row>
    <row r="308883" spans="2:3" x14ac:dyDescent="0.25">
      <c r="B308883" s="76"/>
      <c r="C308883" s="75"/>
    </row>
    <row r="308884" spans="2:3" x14ac:dyDescent="0.25">
      <c r="B308884" s="76"/>
      <c r="C308884" s="75"/>
    </row>
    <row r="308885" spans="2:3" x14ac:dyDescent="0.25">
      <c r="B308885" s="76"/>
      <c r="C308885" s="75"/>
    </row>
    <row r="308886" spans="2:3" x14ac:dyDescent="0.25">
      <c r="B308886" s="76"/>
      <c r="C308886" s="75"/>
    </row>
    <row r="308887" spans="2:3" x14ac:dyDescent="0.25">
      <c r="B308887" s="76"/>
      <c r="C308887" s="75"/>
    </row>
    <row r="308997" spans="2:3" x14ac:dyDescent="0.25">
      <c r="B308997" s="76"/>
      <c r="C308997" s="75"/>
    </row>
    <row r="308998" spans="2:3" x14ac:dyDescent="0.25">
      <c r="B308998" s="76"/>
      <c r="C308998" s="75"/>
    </row>
    <row r="308999" spans="2:3" x14ac:dyDescent="0.25">
      <c r="B308999" s="76"/>
      <c r="C308999" s="75"/>
    </row>
    <row r="309000" spans="2:3" x14ac:dyDescent="0.25">
      <c r="B309000" s="76"/>
      <c r="C309000" s="75"/>
    </row>
    <row r="309001" spans="2:3" x14ac:dyDescent="0.25">
      <c r="B309001" s="76"/>
      <c r="C309001" s="75"/>
    </row>
    <row r="309002" spans="2:3" x14ac:dyDescent="0.25">
      <c r="B309002" s="76"/>
      <c r="C309002" s="75"/>
    </row>
    <row r="309003" spans="2:3" x14ac:dyDescent="0.25">
      <c r="B309003" s="76"/>
      <c r="C309003" s="75"/>
    </row>
    <row r="309004" spans="2:3" x14ac:dyDescent="0.25">
      <c r="B309004" s="76"/>
      <c r="C309004" s="75"/>
    </row>
    <row r="309005" spans="2:3" x14ac:dyDescent="0.25">
      <c r="B309005" s="76"/>
      <c r="C309005" s="75"/>
    </row>
    <row r="309006" spans="2:3" x14ac:dyDescent="0.25">
      <c r="B309006" s="76"/>
      <c r="C309006" s="75"/>
    </row>
    <row r="309007" spans="2:3" x14ac:dyDescent="0.25">
      <c r="B309007" s="76"/>
      <c r="C309007" s="75"/>
    </row>
    <row r="309008" spans="2:3" x14ac:dyDescent="0.25">
      <c r="B309008" s="76"/>
      <c r="C309008" s="75"/>
    </row>
    <row r="309009" spans="2:3" x14ac:dyDescent="0.25">
      <c r="B309009" s="76"/>
      <c r="C309009" s="75"/>
    </row>
    <row r="309119" spans="2:3" x14ac:dyDescent="0.25">
      <c r="B309119" s="76"/>
      <c r="C309119" s="75"/>
    </row>
    <row r="309120" spans="2:3" x14ac:dyDescent="0.25">
      <c r="B309120" s="76"/>
      <c r="C309120" s="75"/>
    </row>
    <row r="309121" spans="2:3" x14ac:dyDescent="0.25">
      <c r="B309121" s="76"/>
      <c r="C309121" s="75"/>
    </row>
    <row r="309122" spans="2:3" x14ac:dyDescent="0.25">
      <c r="B309122" s="76"/>
      <c r="C309122" s="75"/>
    </row>
    <row r="309123" spans="2:3" x14ac:dyDescent="0.25">
      <c r="B309123" s="76"/>
      <c r="C309123" s="75"/>
    </row>
    <row r="309124" spans="2:3" x14ac:dyDescent="0.25">
      <c r="B309124" s="76"/>
      <c r="C309124" s="75"/>
    </row>
    <row r="309125" spans="2:3" x14ac:dyDescent="0.25">
      <c r="B309125" s="76"/>
      <c r="C309125" s="75"/>
    </row>
    <row r="309126" spans="2:3" x14ac:dyDescent="0.25">
      <c r="B309126" s="76"/>
      <c r="C309126" s="75"/>
    </row>
    <row r="309127" spans="2:3" x14ac:dyDescent="0.25">
      <c r="B309127" s="76"/>
      <c r="C309127" s="75"/>
    </row>
    <row r="309128" spans="2:3" x14ac:dyDescent="0.25">
      <c r="B309128" s="76"/>
      <c r="C309128" s="75"/>
    </row>
    <row r="309129" spans="2:3" x14ac:dyDescent="0.25">
      <c r="B309129" s="76"/>
      <c r="C309129" s="75"/>
    </row>
    <row r="309130" spans="2:3" x14ac:dyDescent="0.25">
      <c r="B309130" s="76"/>
      <c r="C309130" s="75"/>
    </row>
    <row r="309131" spans="2:3" x14ac:dyDescent="0.25">
      <c r="B309131" s="76"/>
      <c r="C309131" s="75"/>
    </row>
    <row r="309241" spans="2:3" x14ac:dyDescent="0.25">
      <c r="B309241" s="76"/>
      <c r="C309241" s="75"/>
    </row>
    <row r="309242" spans="2:3" x14ac:dyDescent="0.25">
      <c r="B309242" s="76"/>
      <c r="C309242" s="75"/>
    </row>
    <row r="309243" spans="2:3" x14ac:dyDescent="0.25">
      <c r="B309243" s="76"/>
      <c r="C309243" s="75"/>
    </row>
    <row r="309244" spans="2:3" x14ac:dyDescent="0.25">
      <c r="B309244" s="76"/>
      <c r="C309244" s="75"/>
    </row>
    <row r="309245" spans="2:3" x14ac:dyDescent="0.25">
      <c r="B309245" s="76"/>
      <c r="C309245" s="75"/>
    </row>
    <row r="309246" spans="2:3" x14ac:dyDescent="0.25">
      <c r="B309246" s="76"/>
      <c r="C309246" s="75"/>
    </row>
    <row r="309247" spans="2:3" x14ac:dyDescent="0.25">
      <c r="B309247" s="76"/>
      <c r="C309247" s="75"/>
    </row>
    <row r="309248" spans="2:3" x14ac:dyDescent="0.25">
      <c r="B309248" s="76"/>
      <c r="C309248" s="75"/>
    </row>
    <row r="309249" spans="2:3" x14ac:dyDescent="0.25">
      <c r="B309249" s="76"/>
      <c r="C309249" s="75"/>
    </row>
    <row r="309250" spans="2:3" x14ac:dyDescent="0.25">
      <c r="B309250" s="76"/>
      <c r="C309250" s="75"/>
    </row>
    <row r="309251" spans="2:3" x14ac:dyDescent="0.25">
      <c r="B309251" s="76"/>
      <c r="C309251" s="75"/>
    </row>
    <row r="309252" spans="2:3" x14ac:dyDescent="0.25">
      <c r="B309252" s="76"/>
      <c r="C309252" s="75"/>
    </row>
    <row r="309253" spans="2:3" x14ac:dyDescent="0.25">
      <c r="B309253" s="76"/>
      <c r="C309253" s="75"/>
    </row>
    <row r="309363" spans="2:3" x14ac:dyDescent="0.25">
      <c r="B309363" s="76"/>
      <c r="C309363" s="75"/>
    </row>
    <row r="309364" spans="2:3" x14ac:dyDescent="0.25">
      <c r="B309364" s="76"/>
      <c r="C309364" s="75"/>
    </row>
    <row r="309365" spans="2:3" x14ac:dyDescent="0.25">
      <c r="B309365" s="76"/>
      <c r="C309365" s="75"/>
    </row>
    <row r="309366" spans="2:3" x14ac:dyDescent="0.25">
      <c r="B309366" s="76"/>
      <c r="C309366" s="75"/>
    </row>
    <row r="309367" spans="2:3" x14ac:dyDescent="0.25">
      <c r="B309367" s="76"/>
      <c r="C309367" s="75"/>
    </row>
    <row r="309368" spans="2:3" x14ac:dyDescent="0.25">
      <c r="B309368" s="76"/>
      <c r="C309368" s="75"/>
    </row>
    <row r="309369" spans="2:3" x14ac:dyDescent="0.25">
      <c r="B309369" s="76"/>
      <c r="C309369" s="75"/>
    </row>
    <row r="309370" spans="2:3" x14ac:dyDescent="0.25">
      <c r="B309370" s="76"/>
      <c r="C309370" s="75"/>
    </row>
    <row r="309371" spans="2:3" x14ac:dyDescent="0.25">
      <c r="B309371" s="76"/>
      <c r="C309371" s="75"/>
    </row>
    <row r="309372" spans="2:3" x14ac:dyDescent="0.25">
      <c r="B309372" s="76"/>
      <c r="C309372" s="75"/>
    </row>
    <row r="309373" spans="2:3" x14ac:dyDescent="0.25">
      <c r="B309373" s="76"/>
      <c r="C309373" s="75"/>
    </row>
    <row r="309374" spans="2:3" x14ac:dyDescent="0.25">
      <c r="B309374" s="76"/>
      <c r="C309374" s="75"/>
    </row>
    <row r="309375" spans="2:3" x14ac:dyDescent="0.25">
      <c r="B309375" s="76"/>
      <c r="C309375" s="75"/>
    </row>
    <row r="309485" spans="2:3" x14ac:dyDescent="0.25">
      <c r="B309485" s="76"/>
      <c r="C309485" s="75"/>
    </row>
    <row r="309486" spans="2:3" x14ac:dyDescent="0.25">
      <c r="B309486" s="76"/>
      <c r="C309486" s="75"/>
    </row>
    <row r="309487" spans="2:3" x14ac:dyDescent="0.25">
      <c r="B309487" s="76"/>
      <c r="C309487" s="75"/>
    </row>
    <row r="309488" spans="2:3" x14ac:dyDescent="0.25">
      <c r="B309488" s="76"/>
      <c r="C309488" s="75"/>
    </row>
    <row r="309489" spans="2:3" x14ac:dyDescent="0.25">
      <c r="B309489" s="76"/>
      <c r="C309489" s="75"/>
    </row>
    <row r="309490" spans="2:3" x14ac:dyDescent="0.25">
      <c r="B309490" s="76"/>
      <c r="C309490" s="75"/>
    </row>
    <row r="309491" spans="2:3" x14ac:dyDescent="0.25">
      <c r="B309491" s="76"/>
      <c r="C309491" s="75"/>
    </row>
    <row r="309492" spans="2:3" x14ac:dyDescent="0.25">
      <c r="B309492" s="76"/>
      <c r="C309492" s="75"/>
    </row>
    <row r="309493" spans="2:3" x14ac:dyDescent="0.25">
      <c r="B309493" s="76"/>
      <c r="C309493" s="75"/>
    </row>
    <row r="309494" spans="2:3" x14ac:dyDescent="0.25">
      <c r="B309494" s="76"/>
      <c r="C309494" s="75"/>
    </row>
    <row r="309495" spans="2:3" x14ac:dyDescent="0.25">
      <c r="B309495" s="76"/>
      <c r="C309495" s="75"/>
    </row>
    <row r="309496" spans="2:3" x14ac:dyDescent="0.25">
      <c r="B309496" s="76"/>
      <c r="C309496" s="75"/>
    </row>
    <row r="309497" spans="2:3" x14ac:dyDescent="0.25">
      <c r="B309497" s="76"/>
      <c r="C309497" s="75"/>
    </row>
    <row r="309607" spans="2:3" x14ac:dyDescent="0.25">
      <c r="B309607" s="76"/>
      <c r="C309607" s="75"/>
    </row>
    <row r="309608" spans="2:3" x14ac:dyDescent="0.25">
      <c r="B309608" s="76"/>
      <c r="C309608" s="75"/>
    </row>
    <row r="309609" spans="2:3" x14ac:dyDescent="0.25">
      <c r="B309609" s="76"/>
      <c r="C309609" s="75"/>
    </row>
    <row r="309610" spans="2:3" x14ac:dyDescent="0.25">
      <c r="B309610" s="76"/>
      <c r="C309610" s="75"/>
    </row>
    <row r="309611" spans="2:3" x14ac:dyDescent="0.25">
      <c r="B309611" s="76"/>
      <c r="C309611" s="75"/>
    </row>
    <row r="309612" spans="2:3" x14ac:dyDescent="0.25">
      <c r="B309612" s="76"/>
      <c r="C309612" s="75"/>
    </row>
    <row r="309613" spans="2:3" x14ac:dyDescent="0.25">
      <c r="B309613" s="76"/>
      <c r="C309613" s="75"/>
    </row>
    <row r="309614" spans="2:3" x14ac:dyDescent="0.25">
      <c r="B309614" s="76"/>
      <c r="C309614" s="75"/>
    </row>
    <row r="309615" spans="2:3" x14ac:dyDescent="0.25">
      <c r="B309615" s="76"/>
      <c r="C309615" s="75"/>
    </row>
    <row r="309616" spans="2:3" x14ac:dyDescent="0.25">
      <c r="B309616" s="76"/>
      <c r="C309616" s="75"/>
    </row>
    <row r="309617" spans="2:3" x14ac:dyDescent="0.25">
      <c r="B309617" s="76"/>
      <c r="C309617" s="75"/>
    </row>
    <row r="309618" spans="2:3" x14ac:dyDescent="0.25">
      <c r="B309618" s="76"/>
      <c r="C309618" s="75"/>
    </row>
    <row r="309619" spans="2:3" x14ac:dyDescent="0.25">
      <c r="B309619" s="76"/>
      <c r="C309619" s="75"/>
    </row>
    <row r="309729" spans="2:3" x14ac:dyDescent="0.25">
      <c r="B309729" s="76"/>
      <c r="C309729" s="75"/>
    </row>
    <row r="309730" spans="2:3" x14ac:dyDescent="0.25">
      <c r="B309730" s="76"/>
      <c r="C309730" s="75"/>
    </row>
    <row r="309731" spans="2:3" x14ac:dyDescent="0.25">
      <c r="B309731" s="76"/>
      <c r="C309731" s="75"/>
    </row>
    <row r="309732" spans="2:3" x14ac:dyDescent="0.25">
      <c r="B309732" s="76"/>
      <c r="C309732" s="75"/>
    </row>
    <row r="309733" spans="2:3" x14ac:dyDescent="0.25">
      <c r="B309733" s="76"/>
      <c r="C309733" s="75"/>
    </row>
    <row r="309734" spans="2:3" x14ac:dyDescent="0.25">
      <c r="B309734" s="76"/>
      <c r="C309734" s="75"/>
    </row>
    <row r="309735" spans="2:3" x14ac:dyDescent="0.25">
      <c r="B309735" s="76"/>
      <c r="C309735" s="75"/>
    </row>
    <row r="309736" spans="2:3" x14ac:dyDescent="0.25">
      <c r="B309736" s="76"/>
      <c r="C309736" s="75"/>
    </row>
    <row r="309737" spans="2:3" x14ac:dyDescent="0.25">
      <c r="B309737" s="76"/>
      <c r="C309737" s="75"/>
    </row>
    <row r="309738" spans="2:3" x14ac:dyDescent="0.25">
      <c r="B309738" s="76"/>
      <c r="C309738" s="75"/>
    </row>
    <row r="309739" spans="2:3" x14ac:dyDescent="0.25">
      <c r="B309739" s="76"/>
      <c r="C309739" s="75"/>
    </row>
    <row r="309740" spans="2:3" x14ac:dyDescent="0.25">
      <c r="B309740" s="76"/>
      <c r="C309740" s="75"/>
    </row>
    <row r="309741" spans="2:3" x14ac:dyDescent="0.25">
      <c r="B309741" s="76"/>
      <c r="C309741" s="75"/>
    </row>
    <row r="309851" spans="2:3" x14ac:dyDescent="0.25">
      <c r="B309851" s="76"/>
      <c r="C309851" s="75"/>
    </row>
    <row r="309852" spans="2:3" x14ac:dyDescent="0.25">
      <c r="B309852" s="76"/>
      <c r="C309852" s="75"/>
    </row>
    <row r="309853" spans="2:3" x14ac:dyDescent="0.25">
      <c r="B309853" s="76"/>
      <c r="C309853" s="75"/>
    </row>
    <row r="309854" spans="2:3" x14ac:dyDescent="0.25">
      <c r="B309854" s="76"/>
      <c r="C309854" s="75"/>
    </row>
    <row r="309855" spans="2:3" x14ac:dyDescent="0.25">
      <c r="B309855" s="76"/>
      <c r="C309855" s="75"/>
    </row>
    <row r="309856" spans="2:3" x14ac:dyDescent="0.25">
      <c r="B309856" s="76"/>
      <c r="C309856" s="75"/>
    </row>
    <row r="309857" spans="2:3" x14ac:dyDescent="0.25">
      <c r="B309857" s="76"/>
      <c r="C309857" s="75"/>
    </row>
    <row r="309858" spans="2:3" x14ac:dyDescent="0.25">
      <c r="B309858" s="76"/>
      <c r="C309858" s="75"/>
    </row>
    <row r="309859" spans="2:3" x14ac:dyDescent="0.25">
      <c r="B309859" s="76"/>
      <c r="C309859" s="75"/>
    </row>
    <row r="309860" spans="2:3" x14ac:dyDescent="0.25">
      <c r="B309860" s="76"/>
      <c r="C309860" s="75"/>
    </row>
    <row r="309861" spans="2:3" x14ac:dyDescent="0.25">
      <c r="B309861" s="76"/>
      <c r="C309861" s="75"/>
    </row>
    <row r="309862" spans="2:3" x14ac:dyDescent="0.25">
      <c r="B309862" s="76"/>
      <c r="C309862" s="75"/>
    </row>
    <row r="309863" spans="2:3" x14ac:dyDescent="0.25">
      <c r="B309863" s="76"/>
      <c r="C309863" s="75"/>
    </row>
    <row r="309973" spans="2:3" x14ac:dyDescent="0.25">
      <c r="B309973" s="76"/>
      <c r="C309973" s="75"/>
    </row>
    <row r="309974" spans="2:3" x14ac:dyDescent="0.25">
      <c r="B309974" s="76"/>
      <c r="C309974" s="75"/>
    </row>
    <row r="309975" spans="2:3" x14ac:dyDescent="0.25">
      <c r="B309975" s="76"/>
      <c r="C309975" s="75"/>
    </row>
    <row r="309976" spans="2:3" x14ac:dyDescent="0.25">
      <c r="B309976" s="76"/>
      <c r="C309976" s="75"/>
    </row>
    <row r="309977" spans="2:3" x14ac:dyDescent="0.25">
      <c r="B309977" s="76"/>
      <c r="C309977" s="75"/>
    </row>
    <row r="309978" spans="2:3" x14ac:dyDescent="0.25">
      <c r="B309978" s="76"/>
      <c r="C309978" s="75"/>
    </row>
    <row r="309979" spans="2:3" x14ac:dyDescent="0.25">
      <c r="B309979" s="76"/>
      <c r="C309979" s="75"/>
    </row>
    <row r="309980" spans="2:3" x14ac:dyDescent="0.25">
      <c r="B309980" s="76"/>
      <c r="C309980" s="75"/>
    </row>
    <row r="309981" spans="2:3" x14ac:dyDescent="0.25">
      <c r="B309981" s="76"/>
      <c r="C309981" s="75"/>
    </row>
    <row r="309982" spans="2:3" x14ac:dyDescent="0.25">
      <c r="B309982" s="76"/>
      <c r="C309982" s="75"/>
    </row>
    <row r="309983" spans="2:3" x14ac:dyDescent="0.25">
      <c r="B309983" s="76"/>
      <c r="C309983" s="75"/>
    </row>
    <row r="309984" spans="2:3" x14ac:dyDescent="0.25">
      <c r="B309984" s="76"/>
      <c r="C309984" s="75"/>
    </row>
    <row r="309985" spans="2:3" x14ac:dyDescent="0.25">
      <c r="B309985" s="76"/>
      <c r="C309985" s="75"/>
    </row>
    <row r="310095" spans="2:3" x14ac:dyDescent="0.25">
      <c r="B310095" s="76"/>
      <c r="C310095" s="75"/>
    </row>
    <row r="310096" spans="2:3" x14ac:dyDescent="0.25">
      <c r="B310096" s="76"/>
      <c r="C310096" s="75"/>
    </row>
    <row r="310097" spans="2:3" x14ac:dyDescent="0.25">
      <c r="B310097" s="76"/>
      <c r="C310097" s="75"/>
    </row>
    <row r="310098" spans="2:3" x14ac:dyDescent="0.25">
      <c r="B310098" s="76"/>
      <c r="C310098" s="75"/>
    </row>
    <row r="310099" spans="2:3" x14ac:dyDescent="0.25">
      <c r="B310099" s="76"/>
      <c r="C310099" s="75"/>
    </row>
    <row r="310100" spans="2:3" x14ac:dyDescent="0.25">
      <c r="B310100" s="76"/>
      <c r="C310100" s="75"/>
    </row>
    <row r="310101" spans="2:3" x14ac:dyDescent="0.25">
      <c r="B310101" s="76"/>
      <c r="C310101" s="75"/>
    </row>
    <row r="310102" spans="2:3" x14ac:dyDescent="0.25">
      <c r="B310102" s="76"/>
      <c r="C310102" s="75"/>
    </row>
    <row r="310103" spans="2:3" x14ac:dyDescent="0.25">
      <c r="B310103" s="76"/>
      <c r="C310103" s="75"/>
    </row>
    <row r="310104" spans="2:3" x14ac:dyDescent="0.25">
      <c r="B310104" s="76"/>
      <c r="C310104" s="75"/>
    </row>
    <row r="310105" spans="2:3" x14ac:dyDescent="0.25">
      <c r="B310105" s="76"/>
      <c r="C310105" s="75"/>
    </row>
    <row r="310106" spans="2:3" x14ac:dyDescent="0.25">
      <c r="B310106" s="76"/>
      <c r="C310106" s="75"/>
    </row>
    <row r="310107" spans="2:3" x14ac:dyDescent="0.25">
      <c r="B310107" s="76"/>
      <c r="C310107" s="75"/>
    </row>
    <row r="310217" spans="2:3" x14ac:dyDescent="0.25">
      <c r="B310217" s="76"/>
      <c r="C310217" s="75"/>
    </row>
    <row r="310218" spans="2:3" x14ac:dyDescent="0.25">
      <c r="B310218" s="76"/>
      <c r="C310218" s="75"/>
    </row>
    <row r="310219" spans="2:3" x14ac:dyDescent="0.25">
      <c r="B310219" s="76"/>
      <c r="C310219" s="75"/>
    </row>
    <row r="310220" spans="2:3" x14ac:dyDescent="0.25">
      <c r="B310220" s="76"/>
      <c r="C310220" s="75"/>
    </row>
    <row r="310221" spans="2:3" x14ac:dyDescent="0.25">
      <c r="B310221" s="76"/>
      <c r="C310221" s="75"/>
    </row>
    <row r="310222" spans="2:3" x14ac:dyDescent="0.25">
      <c r="B310222" s="76"/>
      <c r="C310222" s="75"/>
    </row>
    <row r="310223" spans="2:3" x14ac:dyDescent="0.25">
      <c r="B310223" s="76"/>
      <c r="C310223" s="75"/>
    </row>
    <row r="310224" spans="2:3" x14ac:dyDescent="0.25">
      <c r="B310224" s="76"/>
      <c r="C310224" s="75"/>
    </row>
    <row r="310225" spans="2:3" x14ac:dyDescent="0.25">
      <c r="B310225" s="76"/>
      <c r="C310225" s="75"/>
    </row>
    <row r="310226" spans="2:3" x14ac:dyDescent="0.25">
      <c r="B310226" s="76"/>
      <c r="C310226" s="75"/>
    </row>
    <row r="310227" spans="2:3" x14ac:dyDescent="0.25">
      <c r="B310227" s="76"/>
      <c r="C310227" s="75"/>
    </row>
    <row r="310228" spans="2:3" x14ac:dyDescent="0.25">
      <c r="B310228" s="76"/>
      <c r="C310228" s="75"/>
    </row>
    <row r="310229" spans="2:3" x14ac:dyDescent="0.25">
      <c r="B310229" s="76"/>
      <c r="C310229" s="75"/>
    </row>
    <row r="310339" spans="2:3" x14ac:dyDescent="0.25">
      <c r="B310339" s="76"/>
      <c r="C310339" s="75"/>
    </row>
    <row r="310340" spans="2:3" x14ac:dyDescent="0.25">
      <c r="B310340" s="76"/>
      <c r="C310340" s="75"/>
    </row>
    <row r="310341" spans="2:3" x14ac:dyDescent="0.25">
      <c r="B310341" s="76"/>
      <c r="C310341" s="75"/>
    </row>
    <row r="310342" spans="2:3" x14ac:dyDescent="0.25">
      <c r="B310342" s="76"/>
      <c r="C310342" s="75"/>
    </row>
    <row r="310343" spans="2:3" x14ac:dyDescent="0.25">
      <c r="B310343" s="76"/>
      <c r="C310343" s="75"/>
    </row>
    <row r="310344" spans="2:3" x14ac:dyDescent="0.25">
      <c r="B310344" s="76"/>
      <c r="C310344" s="75"/>
    </row>
    <row r="310345" spans="2:3" x14ac:dyDescent="0.25">
      <c r="B310345" s="76"/>
      <c r="C310345" s="75"/>
    </row>
    <row r="310346" spans="2:3" x14ac:dyDescent="0.25">
      <c r="B310346" s="76"/>
      <c r="C310346" s="75"/>
    </row>
    <row r="310347" spans="2:3" x14ac:dyDescent="0.25">
      <c r="B310347" s="76"/>
      <c r="C310347" s="75"/>
    </row>
    <row r="310348" spans="2:3" x14ac:dyDescent="0.25">
      <c r="B310348" s="76"/>
      <c r="C310348" s="75"/>
    </row>
    <row r="310349" spans="2:3" x14ac:dyDescent="0.25">
      <c r="B310349" s="76"/>
      <c r="C310349" s="75"/>
    </row>
    <row r="310350" spans="2:3" x14ac:dyDescent="0.25">
      <c r="B310350" s="76"/>
      <c r="C310350" s="75"/>
    </row>
    <row r="310351" spans="2:3" x14ac:dyDescent="0.25">
      <c r="B310351" s="76"/>
      <c r="C310351" s="75"/>
    </row>
    <row r="310461" spans="2:3" x14ac:dyDescent="0.25">
      <c r="B310461" s="76"/>
      <c r="C310461" s="75"/>
    </row>
    <row r="310462" spans="2:3" x14ac:dyDescent="0.25">
      <c r="B310462" s="76"/>
      <c r="C310462" s="75"/>
    </row>
    <row r="310463" spans="2:3" x14ac:dyDescent="0.25">
      <c r="B310463" s="76"/>
      <c r="C310463" s="75"/>
    </row>
    <row r="310464" spans="2:3" x14ac:dyDescent="0.25">
      <c r="B310464" s="76"/>
      <c r="C310464" s="75"/>
    </row>
    <row r="310465" spans="2:3" x14ac:dyDescent="0.25">
      <c r="B310465" s="76"/>
      <c r="C310465" s="75"/>
    </row>
    <row r="310466" spans="2:3" x14ac:dyDescent="0.25">
      <c r="B310466" s="76"/>
      <c r="C310466" s="75"/>
    </row>
    <row r="310467" spans="2:3" x14ac:dyDescent="0.25">
      <c r="B310467" s="76"/>
      <c r="C310467" s="75"/>
    </row>
    <row r="310468" spans="2:3" x14ac:dyDescent="0.25">
      <c r="B310468" s="76"/>
      <c r="C310468" s="75"/>
    </row>
    <row r="310469" spans="2:3" x14ac:dyDescent="0.25">
      <c r="B310469" s="76"/>
      <c r="C310469" s="75"/>
    </row>
    <row r="310470" spans="2:3" x14ac:dyDescent="0.25">
      <c r="B310470" s="76"/>
      <c r="C310470" s="75"/>
    </row>
    <row r="310471" spans="2:3" x14ac:dyDescent="0.25">
      <c r="B310471" s="76"/>
      <c r="C310471" s="75"/>
    </row>
    <row r="310472" spans="2:3" x14ac:dyDescent="0.25">
      <c r="B310472" s="76"/>
      <c r="C310472" s="75"/>
    </row>
    <row r="310473" spans="2:3" x14ac:dyDescent="0.25">
      <c r="B310473" s="76"/>
      <c r="C310473" s="75"/>
    </row>
    <row r="310583" spans="2:3" x14ac:dyDescent="0.25">
      <c r="B310583" s="76"/>
      <c r="C310583" s="75"/>
    </row>
    <row r="310584" spans="2:3" x14ac:dyDescent="0.25">
      <c r="B310584" s="76"/>
      <c r="C310584" s="75"/>
    </row>
    <row r="310585" spans="2:3" x14ac:dyDescent="0.25">
      <c r="B310585" s="76"/>
      <c r="C310585" s="75"/>
    </row>
    <row r="310586" spans="2:3" x14ac:dyDescent="0.25">
      <c r="B310586" s="76"/>
      <c r="C310586" s="75"/>
    </row>
    <row r="310587" spans="2:3" x14ac:dyDescent="0.25">
      <c r="B310587" s="76"/>
      <c r="C310587" s="75"/>
    </row>
    <row r="310588" spans="2:3" x14ac:dyDescent="0.25">
      <c r="B310588" s="76"/>
      <c r="C310588" s="75"/>
    </row>
    <row r="310589" spans="2:3" x14ac:dyDescent="0.25">
      <c r="B310589" s="76"/>
      <c r="C310589" s="75"/>
    </row>
    <row r="310590" spans="2:3" x14ac:dyDescent="0.25">
      <c r="B310590" s="76"/>
      <c r="C310590" s="75"/>
    </row>
    <row r="310591" spans="2:3" x14ac:dyDescent="0.25">
      <c r="B310591" s="76"/>
      <c r="C310591" s="75"/>
    </row>
    <row r="310592" spans="2:3" x14ac:dyDescent="0.25">
      <c r="B310592" s="76"/>
      <c r="C310592" s="75"/>
    </row>
    <row r="310593" spans="2:3" x14ac:dyDescent="0.25">
      <c r="B310593" s="76"/>
      <c r="C310593" s="75"/>
    </row>
    <row r="310594" spans="2:3" x14ac:dyDescent="0.25">
      <c r="B310594" s="76"/>
      <c r="C310594" s="75"/>
    </row>
    <row r="310595" spans="2:3" x14ac:dyDescent="0.25">
      <c r="B310595" s="76"/>
      <c r="C310595" s="75"/>
    </row>
    <row r="310705" spans="2:3" x14ac:dyDescent="0.25">
      <c r="B310705" s="76"/>
      <c r="C310705" s="75"/>
    </row>
    <row r="310706" spans="2:3" x14ac:dyDescent="0.25">
      <c r="B310706" s="76"/>
      <c r="C310706" s="75"/>
    </row>
    <row r="310707" spans="2:3" x14ac:dyDescent="0.25">
      <c r="B310707" s="76"/>
      <c r="C310707" s="75"/>
    </row>
    <row r="310708" spans="2:3" x14ac:dyDescent="0.25">
      <c r="B310708" s="76"/>
      <c r="C310708" s="75"/>
    </row>
    <row r="310709" spans="2:3" x14ac:dyDescent="0.25">
      <c r="B310709" s="76"/>
      <c r="C310709" s="75"/>
    </row>
    <row r="310710" spans="2:3" x14ac:dyDescent="0.25">
      <c r="B310710" s="76"/>
      <c r="C310710" s="75"/>
    </row>
    <row r="310711" spans="2:3" x14ac:dyDescent="0.25">
      <c r="B310711" s="76"/>
      <c r="C310711" s="75"/>
    </row>
    <row r="310712" spans="2:3" x14ac:dyDescent="0.25">
      <c r="B310712" s="76"/>
      <c r="C310712" s="75"/>
    </row>
    <row r="310713" spans="2:3" x14ac:dyDescent="0.25">
      <c r="B310713" s="76"/>
      <c r="C310713" s="75"/>
    </row>
    <row r="310714" spans="2:3" x14ac:dyDescent="0.25">
      <c r="B310714" s="76"/>
      <c r="C310714" s="75"/>
    </row>
    <row r="310715" spans="2:3" x14ac:dyDescent="0.25">
      <c r="B310715" s="76"/>
      <c r="C310715" s="75"/>
    </row>
    <row r="310716" spans="2:3" x14ac:dyDescent="0.25">
      <c r="B310716" s="76"/>
      <c r="C310716" s="75"/>
    </row>
    <row r="310717" spans="2:3" x14ac:dyDescent="0.25">
      <c r="B310717" s="76"/>
      <c r="C310717" s="75"/>
    </row>
    <row r="310827" spans="2:3" x14ac:dyDescent="0.25">
      <c r="B310827" s="76"/>
      <c r="C310827" s="75"/>
    </row>
    <row r="310828" spans="2:3" x14ac:dyDescent="0.25">
      <c r="B310828" s="76"/>
      <c r="C310828" s="75"/>
    </row>
    <row r="310829" spans="2:3" x14ac:dyDescent="0.25">
      <c r="B310829" s="76"/>
      <c r="C310829" s="75"/>
    </row>
    <row r="310830" spans="2:3" x14ac:dyDescent="0.25">
      <c r="B310830" s="76"/>
      <c r="C310830" s="75"/>
    </row>
    <row r="310831" spans="2:3" x14ac:dyDescent="0.25">
      <c r="B310831" s="76"/>
      <c r="C310831" s="75"/>
    </row>
    <row r="310832" spans="2:3" x14ac:dyDescent="0.25">
      <c r="B310832" s="76"/>
      <c r="C310832" s="75"/>
    </row>
    <row r="310833" spans="2:3" x14ac:dyDescent="0.25">
      <c r="B310833" s="76"/>
      <c r="C310833" s="75"/>
    </row>
    <row r="310834" spans="2:3" x14ac:dyDescent="0.25">
      <c r="B310834" s="76"/>
      <c r="C310834" s="75"/>
    </row>
    <row r="310835" spans="2:3" x14ac:dyDescent="0.25">
      <c r="B310835" s="76"/>
      <c r="C310835" s="75"/>
    </row>
    <row r="310836" spans="2:3" x14ac:dyDescent="0.25">
      <c r="B310836" s="76"/>
      <c r="C310836" s="75"/>
    </row>
    <row r="310837" spans="2:3" x14ac:dyDescent="0.25">
      <c r="B310837" s="76"/>
      <c r="C310837" s="75"/>
    </row>
    <row r="310838" spans="2:3" x14ac:dyDescent="0.25">
      <c r="B310838" s="76"/>
      <c r="C310838" s="75"/>
    </row>
    <row r="310839" spans="2:3" x14ac:dyDescent="0.25">
      <c r="B310839" s="76"/>
      <c r="C310839" s="75"/>
    </row>
    <row r="310949" spans="2:3" x14ac:dyDescent="0.25">
      <c r="B310949" s="76"/>
      <c r="C310949" s="75"/>
    </row>
    <row r="310950" spans="2:3" x14ac:dyDescent="0.25">
      <c r="B310950" s="76"/>
      <c r="C310950" s="75"/>
    </row>
    <row r="310951" spans="2:3" x14ac:dyDescent="0.25">
      <c r="B310951" s="76"/>
      <c r="C310951" s="75"/>
    </row>
    <row r="310952" spans="2:3" x14ac:dyDescent="0.25">
      <c r="B310952" s="76"/>
      <c r="C310952" s="75"/>
    </row>
    <row r="310953" spans="2:3" x14ac:dyDescent="0.25">
      <c r="B310953" s="76"/>
      <c r="C310953" s="75"/>
    </row>
    <row r="310954" spans="2:3" x14ac:dyDescent="0.25">
      <c r="B310954" s="76"/>
      <c r="C310954" s="75"/>
    </row>
    <row r="310955" spans="2:3" x14ac:dyDescent="0.25">
      <c r="B310955" s="76"/>
      <c r="C310955" s="75"/>
    </row>
    <row r="310956" spans="2:3" x14ac:dyDescent="0.25">
      <c r="B310956" s="76"/>
      <c r="C310956" s="75"/>
    </row>
    <row r="310957" spans="2:3" x14ac:dyDescent="0.25">
      <c r="B310957" s="76"/>
      <c r="C310957" s="75"/>
    </row>
    <row r="310958" spans="2:3" x14ac:dyDescent="0.25">
      <c r="B310958" s="76"/>
      <c r="C310958" s="75"/>
    </row>
    <row r="310959" spans="2:3" x14ac:dyDescent="0.25">
      <c r="B310959" s="76"/>
      <c r="C310959" s="75"/>
    </row>
    <row r="310960" spans="2:3" x14ac:dyDescent="0.25">
      <c r="B310960" s="76"/>
      <c r="C310960" s="75"/>
    </row>
    <row r="310961" spans="2:3" x14ac:dyDescent="0.25">
      <c r="B310961" s="76"/>
      <c r="C310961" s="75"/>
    </row>
    <row r="311071" spans="2:3" x14ac:dyDescent="0.25">
      <c r="B311071" s="76"/>
      <c r="C311071" s="75"/>
    </row>
    <row r="311072" spans="2:3" x14ac:dyDescent="0.25">
      <c r="B311072" s="76"/>
      <c r="C311072" s="75"/>
    </row>
    <row r="311073" spans="2:3" x14ac:dyDescent="0.25">
      <c r="B311073" s="76"/>
      <c r="C311073" s="75"/>
    </row>
    <row r="311074" spans="2:3" x14ac:dyDescent="0.25">
      <c r="B311074" s="76"/>
      <c r="C311074" s="75"/>
    </row>
    <row r="311075" spans="2:3" x14ac:dyDescent="0.25">
      <c r="B311075" s="76"/>
      <c r="C311075" s="75"/>
    </row>
    <row r="311076" spans="2:3" x14ac:dyDescent="0.25">
      <c r="B311076" s="76"/>
      <c r="C311076" s="75"/>
    </row>
    <row r="311077" spans="2:3" x14ac:dyDescent="0.25">
      <c r="B311077" s="76"/>
      <c r="C311077" s="75"/>
    </row>
    <row r="311078" spans="2:3" x14ac:dyDescent="0.25">
      <c r="B311078" s="76"/>
      <c r="C311078" s="75"/>
    </row>
    <row r="311079" spans="2:3" x14ac:dyDescent="0.25">
      <c r="B311079" s="76"/>
      <c r="C311079" s="75"/>
    </row>
    <row r="311080" spans="2:3" x14ac:dyDescent="0.25">
      <c r="B311080" s="76"/>
      <c r="C311080" s="75"/>
    </row>
    <row r="311081" spans="2:3" x14ac:dyDescent="0.25">
      <c r="B311081" s="76"/>
      <c r="C311081" s="75"/>
    </row>
    <row r="311082" spans="2:3" x14ac:dyDescent="0.25">
      <c r="B311082" s="76"/>
      <c r="C311082" s="75"/>
    </row>
    <row r="311083" spans="2:3" x14ac:dyDescent="0.25">
      <c r="B311083" s="76"/>
      <c r="C311083" s="75"/>
    </row>
    <row r="311193" spans="2:3" x14ac:dyDescent="0.25">
      <c r="B311193" s="76"/>
      <c r="C311193" s="75"/>
    </row>
    <row r="311194" spans="2:3" x14ac:dyDescent="0.25">
      <c r="B311194" s="76"/>
      <c r="C311194" s="75"/>
    </row>
    <row r="311195" spans="2:3" x14ac:dyDescent="0.25">
      <c r="B311195" s="76"/>
      <c r="C311195" s="75"/>
    </row>
    <row r="311196" spans="2:3" x14ac:dyDescent="0.25">
      <c r="B311196" s="76"/>
      <c r="C311196" s="75"/>
    </row>
    <row r="311197" spans="2:3" x14ac:dyDescent="0.25">
      <c r="B311197" s="76"/>
      <c r="C311197" s="75"/>
    </row>
    <row r="311198" spans="2:3" x14ac:dyDescent="0.25">
      <c r="B311198" s="76"/>
      <c r="C311198" s="75"/>
    </row>
    <row r="311199" spans="2:3" x14ac:dyDescent="0.25">
      <c r="B311199" s="76"/>
      <c r="C311199" s="75"/>
    </row>
    <row r="311200" spans="2:3" x14ac:dyDescent="0.25">
      <c r="B311200" s="76"/>
      <c r="C311200" s="75"/>
    </row>
    <row r="311201" spans="2:3" x14ac:dyDescent="0.25">
      <c r="B311201" s="76"/>
      <c r="C311201" s="75"/>
    </row>
    <row r="311202" spans="2:3" x14ac:dyDescent="0.25">
      <c r="B311202" s="76"/>
      <c r="C311202" s="75"/>
    </row>
    <row r="311203" spans="2:3" x14ac:dyDescent="0.25">
      <c r="B311203" s="76"/>
      <c r="C311203" s="75"/>
    </row>
    <row r="311204" spans="2:3" x14ac:dyDescent="0.25">
      <c r="B311204" s="76"/>
      <c r="C311204" s="75"/>
    </row>
    <row r="311205" spans="2:3" x14ac:dyDescent="0.25">
      <c r="B311205" s="76"/>
      <c r="C311205" s="75"/>
    </row>
    <row r="311315" spans="2:3" x14ac:dyDescent="0.25">
      <c r="B311315" s="76"/>
      <c r="C311315" s="75"/>
    </row>
    <row r="311316" spans="2:3" x14ac:dyDescent="0.25">
      <c r="B311316" s="76"/>
      <c r="C311316" s="75"/>
    </row>
    <row r="311317" spans="2:3" x14ac:dyDescent="0.25">
      <c r="B311317" s="76"/>
      <c r="C311317" s="75"/>
    </row>
    <row r="311318" spans="2:3" x14ac:dyDescent="0.25">
      <c r="B311318" s="76"/>
      <c r="C311318" s="75"/>
    </row>
    <row r="311319" spans="2:3" x14ac:dyDescent="0.25">
      <c r="B311319" s="76"/>
      <c r="C311319" s="75"/>
    </row>
    <row r="311320" spans="2:3" x14ac:dyDescent="0.25">
      <c r="B311320" s="76"/>
      <c r="C311320" s="75"/>
    </row>
    <row r="311321" spans="2:3" x14ac:dyDescent="0.25">
      <c r="B311321" s="76"/>
      <c r="C311321" s="75"/>
    </row>
    <row r="311322" spans="2:3" x14ac:dyDescent="0.25">
      <c r="B311322" s="76"/>
      <c r="C311322" s="75"/>
    </row>
    <row r="311323" spans="2:3" x14ac:dyDescent="0.25">
      <c r="B311323" s="76"/>
      <c r="C311323" s="75"/>
    </row>
    <row r="311324" spans="2:3" x14ac:dyDescent="0.25">
      <c r="B311324" s="76"/>
      <c r="C311324" s="75"/>
    </row>
    <row r="311325" spans="2:3" x14ac:dyDescent="0.25">
      <c r="B311325" s="76"/>
      <c r="C311325" s="75"/>
    </row>
    <row r="311326" spans="2:3" x14ac:dyDescent="0.25">
      <c r="B311326" s="76"/>
      <c r="C311326" s="75"/>
    </row>
    <row r="311327" spans="2:3" x14ac:dyDescent="0.25">
      <c r="B311327" s="76"/>
      <c r="C311327" s="75"/>
    </row>
    <row r="311437" spans="2:3" x14ac:dyDescent="0.25">
      <c r="B311437" s="76"/>
      <c r="C311437" s="75"/>
    </row>
    <row r="311438" spans="2:3" x14ac:dyDescent="0.25">
      <c r="B311438" s="76"/>
      <c r="C311438" s="75"/>
    </row>
    <row r="311439" spans="2:3" x14ac:dyDescent="0.25">
      <c r="B311439" s="76"/>
      <c r="C311439" s="75"/>
    </row>
    <row r="311440" spans="2:3" x14ac:dyDescent="0.25">
      <c r="B311440" s="76"/>
      <c r="C311440" s="75"/>
    </row>
    <row r="311441" spans="2:3" x14ac:dyDescent="0.25">
      <c r="B311441" s="76"/>
      <c r="C311441" s="75"/>
    </row>
    <row r="311442" spans="2:3" x14ac:dyDescent="0.25">
      <c r="B311442" s="76"/>
      <c r="C311442" s="75"/>
    </row>
    <row r="311443" spans="2:3" x14ac:dyDescent="0.25">
      <c r="B311443" s="76"/>
      <c r="C311443" s="75"/>
    </row>
    <row r="311444" spans="2:3" x14ac:dyDescent="0.25">
      <c r="B311444" s="76"/>
      <c r="C311444" s="75"/>
    </row>
    <row r="311445" spans="2:3" x14ac:dyDescent="0.25">
      <c r="B311445" s="76"/>
      <c r="C311445" s="75"/>
    </row>
    <row r="311446" spans="2:3" x14ac:dyDescent="0.25">
      <c r="B311446" s="76"/>
      <c r="C311446" s="75"/>
    </row>
    <row r="311447" spans="2:3" x14ac:dyDescent="0.25">
      <c r="B311447" s="76"/>
      <c r="C311447" s="75"/>
    </row>
    <row r="311448" spans="2:3" x14ac:dyDescent="0.25">
      <c r="B311448" s="76"/>
      <c r="C311448" s="75"/>
    </row>
    <row r="311449" spans="2:3" x14ac:dyDescent="0.25">
      <c r="B311449" s="76"/>
      <c r="C311449" s="75"/>
    </row>
    <row r="311559" spans="2:3" x14ac:dyDescent="0.25">
      <c r="B311559" s="76"/>
      <c r="C311559" s="75"/>
    </row>
    <row r="311560" spans="2:3" x14ac:dyDescent="0.25">
      <c r="B311560" s="76"/>
      <c r="C311560" s="75"/>
    </row>
    <row r="311561" spans="2:3" x14ac:dyDescent="0.25">
      <c r="B311561" s="76"/>
      <c r="C311561" s="75"/>
    </row>
    <row r="311562" spans="2:3" x14ac:dyDescent="0.25">
      <c r="B311562" s="76"/>
      <c r="C311562" s="75"/>
    </row>
    <row r="311563" spans="2:3" x14ac:dyDescent="0.25">
      <c r="B311563" s="76"/>
      <c r="C311563" s="75"/>
    </row>
    <row r="311564" spans="2:3" x14ac:dyDescent="0.25">
      <c r="B311564" s="76"/>
      <c r="C311564" s="75"/>
    </row>
    <row r="311565" spans="2:3" x14ac:dyDescent="0.25">
      <c r="B311565" s="76"/>
      <c r="C311565" s="75"/>
    </row>
    <row r="311566" spans="2:3" x14ac:dyDescent="0.25">
      <c r="B311566" s="76"/>
      <c r="C311566" s="75"/>
    </row>
    <row r="311567" spans="2:3" x14ac:dyDescent="0.25">
      <c r="B311567" s="76"/>
      <c r="C311567" s="75"/>
    </row>
    <row r="311568" spans="2:3" x14ac:dyDescent="0.25">
      <c r="B311568" s="76"/>
      <c r="C311568" s="75"/>
    </row>
    <row r="311569" spans="2:3" x14ac:dyDescent="0.25">
      <c r="B311569" s="76"/>
      <c r="C311569" s="75"/>
    </row>
    <row r="311570" spans="2:3" x14ac:dyDescent="0.25">
      <c r="B311570" s="76"/>
      <c r="C311570" s="75"/>
    </row>
    <row r="311571" spans="2:3" x14ac:dyDescent="0.25">
      <c r="B311571" s="76"/>
      <c r="C311571" s="75"/>
    </row>
    <row r="311681" spans="2:3" x14ac:dyDescent="0.25">
      <c r="B311681" s="76"/>
      <c r="C311681" s="75"/>
    </row>
    <row r="311682" spans="2:3" x14ac:dyDescent="0.25">
      <c r="B311682" s="76"/>
      <c r="C311682" s="75"/>
    </row>
    <row r="311683" spans="2:3" x14ac:dyDescent="0.25">
      <c r="B311683" s="76"/>
      <c r="C311683" s="75"/>
    </row>
    <row r="311684" spans="2:3" x14ac:dyDescent="0.25">
      <c r="B311684" s="76"/>
      <c r="C311684" s="75"/>
    </row>
    <row r="311685" spans="2:3" x14ac:dyDescent="0.25">
      <c r="B311685" s="76"/>
      <c r="C311685" s="75"/>
    </row>
    <row r="311686" spans="2:3" x14ac:dyDescent="0.25">
      <c r="B311686" s="76"/>
      <c r="C311686" s="75"/>
    </row>
    <row r="311687" spans="2:3" x14ac:dyDescent="0.25">
      <c r="B311687" s="76"/>
      <c r="C311687" s="75"/>
    </row>
    <row r="311688" spans="2:3" x14ac:dyDescent="0.25">
      <c r="B311688" s="76"/>
      <c r="C311688" s="75"/>
    </row>
    <row r="311689" spans="2:3" x14ac:dyDescent="0.25">
      <c r="B311689" s="76"/>
      <c r="C311689" s="75"/>
    </row>
    <row r="311690" spans="2:3" x14ac:dyDescent="0.25">
      <c r="B311690" s="76"/>
      <c r="C311690" s="75"/>
    </row>
    <row r="311691" spans="2:3" x14ac:dyDescent="0.25">
      <c r="B311691" s="76"/>
      <c r="C311691" s="75"/>
    </row>
    <row r="311692" spans="2:3" x14ac:dyDescent="0.25">
      <c r="B311692" s="76"/>
      <c r="C311692" s="75"/>
    </row>
    <row r="311693" spans="2:3" x14ac:dyDescent="0.25">
      <c r="B311693" s="76"/>
      <c r="C311693" s="75"/>
    </row>
    <row r="311803" spans="2:3" x14ac:dyDescent="0.25">
      <c r="B311803" s="76"/>
      <c r="C311803" s="75"/>
    </row>
    <row r="311804" spans="2:3" x14ac:dyDescent="0.25">
      <c r="B311804" s="76"/>
      <c r="C311804" s="75"/>
    </row>
    <row r="311805" spans="2:3" x14ac:dyDescent="0.25">
      <c r="B311805" s="76"/>
      <c r="C311805" s="75"/>
    </row>
    <row r="311806" spans="2:3" x14ac:dyDescent="0.25">
      <c r="B311806" s="76"/>
      <c r="C311806" s="75"/>
    </row>
    <row r="311807" spans="2:3" x14ac:dyDescent="0.25">
      <c r="B311807" s="76"/>
      <c r="C311807" s="75"/>
    </row>
    <row r="311808" spans="2:3" x14ac:dyDescent="0.25">
      <c r="B311808" s="76"/>
      <c r="C311808" s="75"/>
    </row>
    <row r="311809" spans="2:3" x14ac:dyDescent="0.25">
      <c r="B311809" s="76"/>
      <c r="C311809" s="75"/>
    </row>
    <row r="311810" spans="2:3" x14ac:dyDescent="0.25">
      <c r="B311810" s="76"/>
      <c r="C311810" s="75"/>
    </row>
    <row r="311811" spans="2:3" x14ac:dyDescent="0.25">
      <c r="B311811" s="76"/>
      <c r="C311811" s="75"/>
    </row>
    <row r="311812" spans="2:3" x14ac:dyDescent="0.25">
      <c r="B311812" s="76"/>
      <c r="C311812" s="75"/>
    </row>
    <row r="311813" spans="2:3" x14ac:dyDescent="0.25">
      <c r="B311813" s="76"/>
      <c r="C311813" s="75"/>
    </row>
    <row r="311814" spans="2:3" x14ac:dyDescent="0.25">
      <c r="B311814" s="76"/>
      <c r="C311814" s="75"/>
    </row>
    <row r="311815" spans="2:3" x14ac:dyDescent="0.25">
      <c r="B311815" s="76"/>
      <c r="C311815" s="75"/>
    </row>
    <row r="311925" spans="2:3" x14ac:dyDescent="0.25">
      <c r="B311925" s="76"/>
      <c r="C311925" s="75"/>
    </row>
    <row r="311926" spans="2:3" x14ac:dyDescent="0.25">
      <c r="B311926" s="76"/>
      <c r="C311926" s="75"/>
    </row>
    <row r="311927" spans="2:3" x14ac:dyDescent="0.25">
      <c r="B311927" s="76"/>
      <c r="C311927" s="75"/>
    </row>
    <row r="311928" spans="2:3" x14ac:dyDescent="0.25">
      <c r="B311928" s="76"/>
      <c r="C311928" s="75"/>
    </row>
    <row r="311929" spans="2:3" x14ac:dyDescent="0.25">
      <c r="B311929" s="76"/>
      <c r="C311929" s="75"/>
    </row>
    <row r="311930" spans="2:3" x14ac:dyDescent="0.25">
      <c r="B311930" s="76"/>
      <c r="C311930" s="75"/>
    </row>
    <row r="311931" spans="2:3" x14ac:dyDescent="0.25">
      <c r="B311931" s="76"/>
      <c r="C311931" s="75"/>
    </row>
    <row r="311932" spans="2:3" x14ac:dyDescent="0.25">
      <c r="B311932" s="76"/>
      <c r="C311932" s="75"/>
    </row>
    <row r="311933" spans="2:3" x14ac:dyDescent="0.25">
      <c r="B311933" s="76"/>
      <c r="C311933" s="75"/>
    </row>
    <row r="311934" spans="2:3" x14ac:dyDescent="0.25">
      <c r="B311934" s="76"/>
      <c r="C311934" s="75"/>
    </row>
    <row r="311935" spans="2:3" x14ac:dyDescent="0.25">
      <c r="B311935" s="76"/>
      <c r="C311935" s="75"/>
    </row>
    <row r="311936" spans="2:3" x14ac:dyDescent="0.25">
      <c r="B311936" s="76"/>
      <c r="C311936" s="75"/>
    </row>
    <row r="311937" spans="2:3" x14ac:dyDescent="0.25">
      <c r="B311937" s="76"/>
      <c r="C311937" s="75"/>
    </row>
    <row r="312047" spans="2:3" x14ac:dyDescent="0.25">
      <c r="B312047" s="76"/>
      <c r="C312047" s="75"/>
    </row>
    <row r="312048" spans="2:3" x14ac:dyDescent="0.25">
      <c r="B312048" s="76"/>
      <c r="C312048" s="75"/>
    </row>
    <row r="312049" spans="2:3" x14ac:dyDescent="0.25">
      <c r="B312049" s="76"/>
      <c r="C312049" s="75"/>
    </row>
    <row r="312050" spans="2:3" x14ac:dyDescent="0.25">
      <c r="B312050" s="76"/>
      <c r="C312050" s="75"/>
    </row>
    <row r="312051" spans="2:3" x14ac:dyDescent="0.25">
      <c r="B312051" s="76"/>
      <c r="C312051" s="75"/>
    </row>
    <row r="312052" spans="2:3" x14ac:dyDescent="0.25">
      <c r="B312052" s="76"/>
      <c r="C312052" s="75"/>
    </row>
    <row r="312053" spans="2:3" x14ac:dyDescent="0.25">
      <c r="B312053" s="76"/>
      <c r="C312053" s="75"/>
    </row>
    <row r="312054" spans="2:3" x14ac:dyDescent="0.25">
      <c r="B312054" s="76"/>
      <c r="C312054" s="75"/>
    </row>
    <row r="312055" spans="2:3" x14ac:dyDescent="0.25">
      <c r="B312055" s="76"/>
      <c r="C312055" s="75"/>
    </row>
    <row r="312056" spans="2:3" x14ac:dyDescent="0.25">
      <c r="B312056" s="76"/>
      <c r="C312056" s="75"/>
    </row>
    <row r="312057" spans="2:3" x14ac:dyDescent="0.25">
      <c r="B312057" s="76"/>
      <c r="C312057" s="75"/>
    </row>
    <row r="312058" spans="2:3" x14ac:dyDescent="0.25">
      <c r="B312058" s="76"/>
      <c r="C312058" s="75"/>
    </row>
    <row r="312059" spans="2:3" x14ac:dyDescent="0.25">
      <c r="B312059" s="76"/>
      <c r="C312059" s="75"/>
    </row>
    <row r="312169" spans="2:3" x14ac:dyDescent="0.25">
      <c r="B312169" s="76"/>
      <c r="C312169" s="75"/>
    </row>
    <row r="312170" spans="2:3" x14ac:dyDescent="0.25">
      <c r="B312170" s="76"/>
      <c r="C312170" s="75"/>
    </row>
    <row r="312171" spans="2:3" x14ac:dyDescent="0.25">
      <c r="B312171" s="76"/>
      <c r="C312171" s="75"/>
    </row>
    <row r="312172" spans="2:3" x14ac:dyDescent="0.25">
      <c r="B312172" s="76"/>
      <c r="C312172" s="75"/>
    </row>
    <row r="312173" spans="2:3" x14ac:dyDescent="0.25">
      <c r="B312173" s="76"/>
      <c r="C312173" s="75"/>
    </row>
    <row r="312174" spans="2:3" x14ac:dyDescent="0.25">
      <c r="B312174" s="76"/>
      <c r="C312174" s="75"/>
    </row>
    <row r="312175" spans="2:3" x14ac:dyDescent="0.25">
      <c r="B312175" s="76"/>
      <c r="C312175" s="75"/>
    </row>
    <row r="312176" spans="2:3" x14ac:dyDescent="0.25">
      <c r="B312176" s="76"/>
      <c r="C312176" s="75"/>
    </row>
    <row r="312177" spans="2:3" x14ac:dyDescent="0.25">
      <c r="B312177" s="76"/>
      <c r="C312177" s="75"/>
    </row>
    <row r="312178" spans="2:3" x14ac:dyDescent="0.25">
      <c r="B312178" s="76"/>
      <c r="C312178" s="75"/>
    </row>
    <row r="312179" spans="2:3" x14ac:dyDescent="0.25">
      <c r="B312179" s="76"/>
      <c r="C312179" s="75"/>
    </row>
    <row r="312180" spans="2:3" x14ac:dyDescent="0.25">
      <c r="B312180" s="76"/>
      <c r="C312180" s="75"/>
    </row>
    <row r="312181" spans="2:3" x14ac:dyDescent="0.25">
      <c r="B312181" s="76"/>
      <c r="C312181" s="75"/>
    </row>
    <row r="312291" spans="2:3" x14ac:dyDescent="0.25">
      <c r="B312291" s="76"/>
      <c r="C312291" s="75"/>
    </row>
    <row r="312292" spans="2:3" x14ac:dyDescent="0.25">
      <c r="B312292" s="76"/>
      <c r="C312292" s="75"/>
    </row>
    <row r="312293" spans="2:3" x14ac:dyDescent="0.25">
      <c r="B312293" s="76"/>
      <c r="C312293" s="75"/>
    </row>
    <row r="312294" spans="2:3" x14ac:dyDescent="0.25">
      <c r="B312294" s="76"/>
      <c r="C312294" s="75"/>
    </row>
    <row r="312295" spans="2:3" x14ac:dyDescent="0.25">
      <c r="B312295" s="76"/>
      <c r="C312295" s="75"/>
    </row>
    <row r="312296" spans="2:3" x14ac:dyDescent="0.25">
      <c r="B312296" s="76"/>
      <c r="C312296" s="75"/>
    </row>
    <row r="312297" spans="2:3" x14ac:dyDescent="0.25">
      <c r="B312297" s="76"/>
      <c r="C312297" s="75"/>
    </row>
    <row r="312298" spans="2:3" x14ac:dyDescent="0.25">
      <c r="B312298" s="76"/>
      <c r="C312298" s="75"/>
    </row>
    <row r="312299" spans="2:3" x14ac:dyDescent="0.25">
      <c r="B312299" s="76"/>
      <c r="C312299" s="75"/>
    </row>
    <row r="312300" spans="2:3" x14ac:dyDescent="0.25">
      <c r="B312300" s="76"/>
      <c r="C312300" s="75"/>
    </row>
    <row r="312301" spans="2:3" x14ac:dyDescent="0.25">
      <c r="B312301" s="76"/>
      <c r="C312301" s="75"/>
    </row>
    <row r="312302" spans="2:3" x14ac:dyDescent="0.25">
      <c r="B312302" s="76"/>
      <c r="C312302" s="75"/>
    </row>
    <row r="312303" spans="2:3" x14ac:dyDescent="0.25">
      <c r="B312303" s="76"/>
      <c r="C312303" s="75"/>
    </row>
    <row r="312413" spans="2:3" x14ac:dyDescent="0.25">
      <c r="B312413" s="76"/>
      <c r="C312413" s="75"/>
    </row>
    <row r="312414" spans="2:3" x14ac:dyDescent="0.25">
      <c r="B312414" s="76"/>
      <c r="C312414" s="75"/>
    </row>
    <row r="312415" spans="2:3" x14ac:dyDescent="0.25">
      <c r="B312415" s="76"/>
      <c r="C312415" s="75"/>
    </row>
    <row r="312416" spans="2:3" x14ac:dyDescent="0.25">
      <c r="B312416" s="76"/>
      <c r="C312416" s="75"/>
    </row>
    <row r="312417" spans="2:3" x14ac:dyDescent="0.25">
      <c r="B312417" s="76"/>
      <c r="C312417" s="75"/>
    </row>
    <row r="312418" spans="2:3" x14ac:dyDescent="0.25">
      <c r="B312418" s="76"/>
      <c r="C312418" s="75"/>
    </row>
    <row r="312419" spans="2:3" x14ac:dyDescent="0.25">
      <c r="B312419" s="76"/>
      <c r="C312419" s="75"/>
    </row>
    <row r="312420" spans="2:3" x14ac:dyDescent="0.25">
      <c r="B312420" s="76"/>
      <c r="C312420" s="75"/>
    </row>
    <row r="312421" spans="2:3" x14ac:dyDescent="0.25">
      <c r="B312421" s="76"/>
      <c r="C312421" s="75"/>
    </row>
    <row r="312422" spans="2:3" x14ac:dyDescent="0.25">
      <c r="B312422" s="76"/>
      <c r="C312422" s="75"/>
    </row>
    <row r="312423" spans="2:3" x14ac:dyDescent="0.25">
      <c r="B312423" s="76"/>
      <c r="C312423" s="75"/>
    </row>
    <row r="312424" spans="2:3" x14ac:dyDescent="0.25">
      <c r="B312424" s="76"/>
      <c r="C312424" s="75"/>
    </row>
    <row r="312425" spans="2:3" x14ac:dyDescent="0.25">
      <c r="B312425" s="76"/>
      <c r="C312425" s="75"/>
    </row>
    <row r="312535" spans="2:3" x14ac:dyDescent="0.25">
      <c r="B312535" s="76"/>
      <c r="C312535" s="75"/>
    </row>
    <row r="312536" spans="2:3" x14ac:dyDescent="0.25">
      <c r="B312536" s="76"/>
      <c r="C312536" s="75"/>
    </row>
    <row r="312537" spans="2:3" x14ac:dyDescent="0.25">
      <c r="B312537" s="76"/>
      <c r="C312537" s="75"/>
    </row>
    <row r="312538" spans="2:3" x14ac:dyDescent="0.25">
      <c r="B312538" s="76"/>
      <c r="C312538" s="75"/>
    </row>
    <row r="312539" spans="2:3" x14ac:dyDescent="0.25">
      <c r="B312539" s="76"/>
      <c r="C312539" s="75"/>
    </row>
    <row r="312540" spans="2:3" x14ac:dyDescent="0.25">
      <c r="B312540" s="76"/>
      <c r="C312540" s="75"/>
    </row>
    <row r="312541" spans="2:3" x14ac:dyDescent="0.25">
      <c r="B312541" s="76"/>
      <c r="C312541" s="75"/>
    </row>
    <row r="312542" spans="2:3" x14ac:dyDescent="0.25">
      <c r="B312542" s="76"/>
      <c r="C312542" s="75"/>
    </row>
    <row r="312543" spans="2:3" x14ac:dyDescent="0.25">
      <c r="B312543" s="76"/>
      <c r="C312543" s="75"/>
    </row>
    <row r="312544" spans="2:3" x14ac:dyDescent="0.25">
      <c r="B312544" s="76"/>
      <c r="C312544" s="75"/>
    </row>
    <row r="312545" spans="2:3" x14ac:dyDescent="0.25">
      <c r="B312545" s="76"/>
      <c r="C312545" s="75"/>
    </row>
    <row r="312546" spans="2:3" x14ac:dyDescent="0.25">
      <c r="B312546" s="76"/>
      <c r="C312546" s="75"/>
    </row>
    <row r="312547" spans="2:3" x14ac:dyDescent="0.25">
      <c r="B312547" s="76"/>
      <c r="C312547" s="75"/>
    </row>
    <row r="312657" spans="2:3" x14ac:dyDescent="0.25">
      <c r="B312657" s="76"/>
      <c r="C312657" s="75"/>
    </row>
    <row r="312658" spans="2:3" x14ac:dyDescent="0.25">
      <c r="B312658" s="76"/>
      <c r="C312658" s="75"/>
    </row>
    <row r="312659" spans="2:3" x14ac:dyDescent="0.25">
      <c r="B312659" s="76"/>
      <c r="C312659" s="75"/>
    </row>
    <row r="312660" spans="2:3" x14ac:dyDescent="0.25">
      <c r="B312660" s="76"/>
      <c r="C312660" s="75"/>
    </row>
    <row r="312661" spans="2:3" x14ac:dyDescent="0.25">
      <c r="B312661" s="76"/>
      <c r="C312661" s="75"/>
    </row>
    <row r="312662" spans="2:3" x14ac:dyDescent="0.25">
      <c r="B312662" s="76"/>
      <c r="C312662" s="75"/>
    </row>
    <row r="312663" spans="2:3" x14ac:dyDescent="0.25">
      <c r="B312663" s="76"/>
      <c r="C312663" s="75"/>
    </row>
    <row r="312664" spans="2:3" x14ac:dyDescent="0.25">
      <c r="B312664" s="76"/>
      <c r="C312664" s="75"/>
    </row>
    <row r="312665" spans="2:3" x14ac:dyDescent="0.25">
      <c r="B312665" s="76"/>
      <c r="C312665" s="75"/>
    </row>
    <row r="312666" spans="2:3" x14ac:dyDescent="0.25">
      <c r="B312666" s="76"/>
      <c r="C312666" s="75"/>
    </row>
    <row r="312667" spans="2:3" x14ac:dyDescent="0.25">
      <c r="B312667" s="76"/>
      <c r="C312667" s="75"/>
    </row>
    <row r="312668" spans="2:3" x14ac:dyDescent="0.25">
      <c r="B312668" s="76"/>
      <c r="C312668" s="75"/>
    </row>
    <row r="312669" spans="2:3" x14ac:dyDescent="0.25">
      <c r="B312669" s="76"/>
      <c r="C312669" s="75"/>
    </row>
    <row r="312779" spans="2:3" x14ac:dyDescent="0.25">
      <c r="B312779" s="76"/>
      <c r="C312779" s="75"/>
    </row>
    <row r="312780" spans="2:3" x14ac:dyDescent="0.25">
      <c r="B312780" s="76"/>
      <c r="C312780" s="75"/>
    </row>
    <row r="312781" spans="2:3" x14ac:dyDescent="0.25">
      <c r="B312781" s="76"/>
      <c r="C312781" s="75"/>
    </row>
    <row r="312782" spans="2:3" x14ac:dyDescent="0.25">
      <c r="B312782" s="76"/>
      <c r="C312782" s="75"/>
    </row>
    <row r="312783" spans="2:3" x14ac:dyDescent="0.25">
      <c r="B312783" s="76"/>
      <c r="C312783" s="75"/>
    </row>
    <row r="312784" spans="2:3" x14ac:dyDescent="0.25">
      <c r="B312784" s="76"/>
      <c r="C312784" s="75"/>
    </row>
    <row r="312785" spans="2:3" x14ac:dyDescent="0.25">
      <c r="B312785" s="76"/>
      <c r="C312785" s="75"/>
    </row>
    <row r="312786" spans="2:3" x14ac:dyDescent="0.25">
      <c r="B312786" s="76"/>
      <c r="C312786" s="75"/>
    </row>
    <row r="312787" spans="2:3" x14ac:dyDescent="0.25">
      <c r="B312787" s="76"/>
      <c r="C312787" s="75"/>
    </row>
    <row r="312788" spans="2:3" x14ac:dyDescent="0.25">
      <c r="B312788" s="76"/>
      <c r="C312788" s="75"/>
    </row>
    <row r="312789" spans="2:3" x14ac:dyDescent="0.25">
      <c r="B312789" s="76"/>
      <c r="C312789" s="75"/>
    </row>
    <row r="312790" spans="2:3" x14ac:dyDescent="0.25">
      <c r="B312790" s="76"/>
      <c r="C312790" s="75"/>
    </row>
    <row r="312791" spans="2:3" x14ac:dyDescent="0.25">
      <c r="B312791" s="76"/>
      <c r="C312791" s="75"/>
    </row>
    <row r="312901" spans="2:3" x14ac:dyDescent="0.25">
      <c r="B312901" s="76"/>
      <c r="C312901" s="75"/>
    </row>
    <row r="312902" spans="2:3" x14ac:dyDescent="0.25">
      <c r="B312902" s="76"/>
      <c r="C312902" s="75"/>
    </row>
    <row r="312903" spans="2:3" x14ac:dyDescent="0.25">
      <c r="B312903" s="76"/>
      <c r="C312903" s="75"/>
    </row>
    <row r="312904" spans="2:3" x14ac:dyDescent="0.25">
      <c r="B312904" s="76"/>
      <c r="C312904" s="75"/>
    </row>
    <row r="312905" spans="2:3" x14ac:dyDescent="0.25">
      <c r="B312905" s="76"/>
      <c r="C312905" s="75"/>
    </row>
    <row r="312906" spans="2:3" x14ac:dyDescent="0.25">
      <c r="B312906" s="76"/>
      <c r="C312906" s="75"/>
    </row>
    <row r="312907" spans="2:3" x14ac:dyDescent="0.25">
      <c r="B312907" s="76"/>
      <c r="C312907" s="75"/>
    </row>
    <row r="312908" spans="2:3" x14ac:dyDescent="0.25">
      <c r="B312908" s="76"/>
      <c r="C312908" s="75"/>
    </row>
    <row r="312909" spans="2:3" x14ac:dyDescent="0.25">
      <c r="B312909" s="76"/>
      <c r="C312909" s="75"/>
    </row>
    <row r="312910" spans="2:3" x14ac:dyDescent="0.25">
      <c r="B312910" s="76"/>
      <c r="C312910" s="75"/>
    </row>
    <row r="312911" spans="2:3" x14ac:dyDescent="0.25">
      <c r="B312911" s="76"/>
      <c r="C312911" s="75"/>
    </row>
    <row r="312912" spans="2:3" x14ac:dyDescent="0.25">
      <c r="B312912" s="76"/>
      <c r="C312912" s="75"/>
    </row>
    <row r="312913" spans="2:3" x14ac:dyDescent="0.25">
      <c r="B312913" s="76"/>
      <c r="C312913" s="75"/>
    </row>
    <row r="313023" spans="2:3" x14ac:dyDescent="0.25">
      <c r="B313023" s="76"/>
      <c r="C313023" s="75"/>
    </row>
    <row r="313024" spans="2:3" x14ac:dyDescent="0.25">
      <c r="B313024" s="76"/>
      <c r="C313024" s="75"/>
    </row>
    <row r="313025" spans="2:3" x14ac:dyDescent="0.25">
      <c r="B313025" s="76"/>
      <c r="C313025" s="75"/>
    </row>
    <row r="313026" spans="2:3" x14ac:dyDescent="0.25">
      <c r="B313026" s="76"/>
      <c r="C313026" s="75"/>
    </row>
    <row r="313027" spans="2:3" x14ac:dyDescent="0.25">
      <c r="B313027" s="76"/>
      <c r="C313027" s="75"/>
    </row>
    <row r="313028" spans="2:3" x14ac:dyDescent="0.25">
      <c r="B313028" s="76"/>
      <c r="C313028" s="75"/>
    </row>
    <row r="313029" spans="2:3" x14ac:dyDescent="0.25">
      <c r="B313029" s="76"/>
      <c r="C313029" s="75"/>
    </row>
    <row r="313030" spans="2:3" x14ac:dyDescent="0.25">
      <c r="B313030" s="76"/>
      <c r="C313030" s="75"/>
    </row>
    <row r="313031" spans="2:3" x14ac:dyDescent="0.25">
      <c r="B313031" s="76"/>
      <c r="C313031" s="75"/>
    </row>
    <row r="313032" spans="2:3" x14ac:dyDescent="0.25">
      <c r="B313032" s="76"/>
      <c r="C313032" s="75"/>
    </row>
    <row r="313033" spans="2:3" x14ac:dyDescent="0.25">
      <c r="B313033" s="76"/>
      <c r="C313033" s="75"/>
    </row>
    <row r="313034" spans="2:3" x14ac:dyDescent="0.25">
      <c r="B313034" s="76"/>
      <c r="C313034" s="75"/>
    </row>
    <row r="313035" spans="2:3" x14ac:dyDescent="0.25">
      <c r="B313035" s="76"/>
      <c r="C313035" s="75"/>
    </row>
    <row r="313145" spans="2:3" x14ac:dyDescent="0.25">
      <c r="B313145" s="76"/>
      <c r="C313145" s="75"/>
    </row>
    <row r="313146" spans="2:3" x14ac:dyDescent="0.25">
      <c r="B313146" s="76"/>
      <c r="C313146" s="75"/>
    </row>
    <row r="313147" spans="2:3" x14ac:dyDescent="0.25">
      <c r="B313147" s="76"/>
      <c r="C313147" s="75"/>
    </row>
    <row r="313148" spans="2:3" x14ac:dyDescent="0.25">
      <c r="B313148" s="76"/>
      <c r="C313148" s="75"/>
    </row>
    <row r="313149" spans="2:3" x14ac:dyDescent="0.25">
      <c r="B313149" s="76"/>
      <c r="C313149" s="75"/>
    </row>
    <row r="313150" spans="2:3" x14ac:dyDescent="0.25">
      <c r="B313150" s="76"/>
      <c r="C313150" s="75"/>
    </row>
    <row r="313151" spans="2:3" x14ac:dyDescent="0.25">
      <c r="B313151" s="76"/>
      <c r="C313151" s="75"/>
    </row>
    <row r="313152" spans="2:3" x14ac:dyDescent="0.25">
      <c r="B313152" s="76"/>
      <c r="C313152" s="75"/>
    </row>
    <row r="313153" spans="2:3" x14ac:dyDescent="0.25">
      <c r="B313153" s="76"/>
      <c r="C313153" s="75"/>
    </row>
    <row r="313154" spans="2:3" x14ac:dyDescent="0.25">
      <c r="B313154" s="76"/>
      <c r="C313154" s="75"/>
    </row>
    <row r="313155" spans="2:3" x14ac:dyDescent="0.25">
      <c r="B313155" s="76"/>
      <c r="C313155" s="75"/>
    </row>
    <row r="313156" spans="2:3" x14ac:dyDescent="0.25">
      <c r="B313156" s="76"/>
      <c r="C313156" s="75"/>
    </row>
    <row r="313157" spans="2:3" x14ac:dyDescent="0.25">
      <c r="B313157" s="76"/>
      <c r="C313157" s="75"/>
    </row>
    <row r="313267" spans="2:3" x14ac:dyDescent="0.25">
      <c r="B313267" s="76"/>
      <c r="C313267" s="75"/>
    </row>
    <row r="313268" spans="2:3" x14ac:dyDescent="0.25">
      <c r="B313268" s="76"/>
      <c r="C313268" s="75"/>
    </row>
    <row r="313269" spans="2:3" x14ac:dyDescent="0.25">
      <c r="B313269" s="76"/>
      <c r="C313269" s="75"/>
    </row>
    <row r="313270" spans="2:3" x14ac:dyDescent="0.25">
      <c r="B313270" s="76"/>
      <c r="C313270" s="75"/>
    </row>
    <row r="313271" spans="2:3" x14ac:dyDescent="0.25">
      <c r="B313271" s="76"/>
      <c r="C313271" s="75"/>
    </row>
    <row r="313272" spans="2:3" x14ac:dyDescent="0.25">
      <c r="B313272" s="76"/>
      <c r="C313272" s="75"/>
    </row>
    <row r="313273" spans="2:3" x14ac:dyDescent="0.25">
      <c r="B313273" s="76"/>
      <c r="C313273" s="75"/>
    </row>
    <row r="313274" spans="2:3" x14ac:dyDescent="0.25">
      <c r="B313274" s="76"/>
      <c r="C313274" s="75"/>
    </row>
    <row r="313275" spans="2:3" x14ac:dyDescent="0.25">
      <c r="B313275" s="76"/>
      <c r="C313275" s="75"/>
    </row>
    <row r="313276" spans="2:3" x14ac:dyDescent="0.25">
      <c r="B313276" s="76"/>
      <c r="C313276" s="75"/>
    </row>
    <row r="313277" spans="2:3" x14ac:dyDescent="0.25">
      <c r="B313277" s="76"/>
      <c r="C313277" s="75"/>
    </row>
    <row r="313278" spans="2:3" x14ac:dyDescent="0.25">
      <c r="B313278" s="76"/>
      <c r="C313278" s="75"/>
    </row>
    <row r="313279" spans="2:3" x14ac:dyDescent="0.25">
      <c r="B313279" s="76"/>
      <c r="C313279" s="75"/>
    </row>
    <row r="313389" spans="2:3" x14ac:dyDescent="0.25">
      <c r="B313389" s="76"/>
      <c r="C313389" s="75"/>
    </row>
    <row r="313390" spans="2:3" x14ac:dyDescent="0.25">
      <c r="B313390" s="76"/>
      <c r="C313390" s="75"/>
    </row>
    <row r="313391" spans="2:3" x14ac:dyDescent="0.25">
      <c r="B313391" s="76"/>
      <c r="C313391" s="75"/>
    </row>
    <row r="313392" spans="2:3" x14ac:dyDescent="0.25">
      <c r="B313392" s="76"/>
      <c r="C313392" s="75"/>
    </row>
    <row r="313393" spans="2:3" x14ac:dyDescent="0.25">
      <c r="B313393" s="76"/>
      <c r="C313393" s="75"/>
    </row>
    <row r="313394" spans="2:3" x14ac:dyDescent="0.25">
      <c r="B313394" s="76"/>
      <c r="C313394" s="75"/>
    </row>
    <row r="313395" spans="2:3" x14ac:dyDescent="0.25">
      <c r="B313395" s="76"/>
      <c r="C313395" s="75"/>
    </row>
    <row r="313396" spans="2:3" x14ac:dyDescent="0.25">
      <c r="B313396" s="76"/>
      <c r="C313396" s="75"/>
    </row>
    <row r="313397" spans="2:3" x14ac:dyDescent="0.25">
      <c r="B313397" s="76"/>
      <c r="C313397" s="75"/>
    </row>
    <row r="313398" spans="2:3" x14ac:dyDescent="0.25">
      <c r="B313398" s="76"/>
      <c r="C313398" s="75"/>
    </row>
    <row r="313399" spans="2:3" x14ac:dyDescent="0.25">
      <c r="B313399" s="76"/>
      <c r="C313399" s="75"/>
    </row>
    <row r="313400" spans="2:3" x14ac:dyDescent="0.25">
      <c r="B313400" s="76"/>
      <c r="C313400" s="75"/>
    </row>
    <row r="313401" spans="2:3" x14ac:dyDescent="0.25">
      <c r="B313401" s="76"/>
      <c r="C313401" s="75"/>
    </row>
    <row r="313511" spans="2:3" x14ac:dyDescent="0.25">
      <c r="B313511" s="76"/>
      <c r="C313511" s="75"/>
    </row>
    <row r="313512" spans="2:3" x14ac:dyDescent="0.25">
      <c r="B313512" s="76"/>
      <c r="C313512" s="75"/>
    </row>
    <row r="313513" spans="2:3" x14ac:dyDescent="0.25">
      <c r="B313513" s="76"/>
      <c r="C313513" s="75"/>
    </row>
    <row r="313514" spans="2:3" x14ac:dyDescent="0.25">
      <c r="B313514" s="76"/>
      <c r="C313514" s="75"/>
    </row>
    <row r="313515" spans="2:3" x14ac:dyDescent="0.25">
      <c r="B313515" s="76"/>
      <c r="C313515" s="75"/>
    </row>
    <row r="313516" spans="2:3" x14ac:dyDescent="0.25">
      <c r="B313516" s="76"/>
      <c r="C313516" s="75"/>
    </row>
    <row r="313517" spans="2:3" x14ac:dyDescent="0.25">
      <c r="B313517" s="76"/>
      <c r="C313517" s="75"/>
    </row>
    <row r="313518" spans="2:3" x14ac:dyDescent="0.25">
      <c r="B313518" s="76"/>
      <c r="C313518" s="75"/>
    </row>
    <row r="313519" spans="2:3" x14ac:dyDescent="0.25">
      <c r="B313519" s="76"/>
      <c r="C313519" s="75"/>
    </row>
    <row r="313520" spans="2:3" x14ac:dyDescent="0.25">
      <c r="B313520" s="76"/>
      <c r="C313520" s="75"/>
    </row>
    <row r="313521" spans="2:3" x14ac:dyDescent="0.25">
      <c r="B313521" s="76"/>
      <c r="C313521" s="75"/>
    </row>
    <row r="313522" spans="2:3" x14ac:dyDescent="0.25">
      <c r="B313522" s="76"/>
      <c r="C313522" s="75"/>
    </row>
    <row r="313523" spans="2:3" x14ac:dyDescent="0.25">
      <c r="B313523" s="76"/>
      <c r="C313523" s="75"/>
    </row>
    <row r="313633" spans="2:3" x14ac:dyDescent="0.25">
      <c r="B313633" s="76"/>
      <c r="C313633" s="75"/>
    </row>
    <row r="313634" spans="2:3" x14ac:dyDescent="0.25">
      <c r="B313634" s="76"/>
      <c r="C313634" s="75"/>
    </row>
    <row r="313635" spans="2:3" x14ac:dyDescent="0.25">
      <c r="B313635" s="76"/>
      <c r="C313635" s="75"/>
    </row>
    <row r="313636" spans="2:3" x14ac:dyDescent="0.25">
      <c r="B313636" s="76"/>
      <c r="C313636" s="75"/>
    </row>
    <row r="313637" spans="2:3" x14ac:dyDescent="0.25">
      <c r="B313637" s="76"/>
      <c r="C313637" s="75"/>
    </row>
    <row r="313638" spans="2:3" x14ac:dyDescent="0.25">
      <c r="B313638" s="76"/>
      <c r="C313638" s="75"/>
    </row>
    <row r="313639" spans="2:3" x14ac:dyDescent="0.25">
      <c r="B313639" s="76"/>
      <c r="C313639" s="75"/>
    </row>
    <row r="313640" spans="2:3" x14ac:dyDescent="0.25">
      <c r="B313640" s="76"/>
      <c r="C313640" s="75"/>
    </row>
    <row r="313641" spans="2:3" x14ac:dyDescent="0.25">
      <c r="B313641" s="76"/>
      <c r="C313641" s="75"/>
    </row>
    <row r="313642" spans="2:3" x14ac:dyDescent="0.25">
      <c r="B313642" s="76"/>
      <c r="C313642" s="75"/>
    </row>
    <row r="313643" spans="2:3" x14ac:dyDescent="0.25">
      <c r="B313643" s="76"/>
      <c r="C313643" s="75"/>
    </row>
    <row r="313644" spans="2:3" x14ac:dyDescent="0.25">
      <c r="B313644" s="76"/>
      <c r="C313644" s="75"/>
    </row>
    <row r="313645" spans="2:3" x14ac:dyDescent="0.25">
      <c r="B313645" s="76"/>
      <c r="C313645" s="75"/>
    </row>
    <row r="313755" spans="2:3" x14ac:dyDescent="0.25">
      <c r="B313755" s="76"/>
      <c r="C313755" s="75"/>
    </row>
    <row r="313756" spans="2:3" x14ac:dyDescent="0.25">
      <c r="B313756" s="76"/>
      <c r="C313756" s="75"/>
    </row>
    <row r="313757" spans="2:3" x14ac:dyDescent="0.25">
      <c r="B313757" s="76"/>
      <c r="C313757" s="75"/>
    </row>
    <row r="313758" spans="2:3" x14ac:dyDescent="0.25">
      <c r="B313758" s="76"/>
      <c r="C313758" s="75"/>
    </row>
    <row r="313759" spans="2:3" x14ac:dyDescent="0.25">
      <c r="B313759" s="76"/>
      <c r="C313759" s="75"/>
    </row>
    <row r="313760" spans="2:3" x14ac:dyDescent="0.25">
      <c r="B313760" s="76"/>
      <c r="C313760" s="75"/>
    </row>
    <row r="313761" spans="2:3" x14ac:dyDescent="0.25">
      <c r="B313761" s="76"/>
      <c r="C313761" s="75"/>
    </row>
    <row r="313762" spans="2:3" x14ac:dyDescent="0.25">
      <c r="B313762" s="76"/>
      <c r="C313762" s="75"/>
    </row>
    <row r="313763" spans="2:3" x14ac:dyDescent="0.25">
      <c r="B313763" s="76"/>
      <c r="C313763" s="75"/>
    </row>
    <row r="313764" spans="2:3" x14ac:dyDescent="0.25">
      <c r="B313764" s="76"/>
      <c r="C313764" s="75"/>
    </row>
    <row r="313765" spans="2:3" x14ac:dyDescent="0.25">
      <c r="B313765" s="76"/>
      <c r="C313765" s="75"/>
    </row>
    <row r="313766" spans="2:3" x14ac:dyDescent="0.25">
      <c r="B313766" s="76"/>
      <c r="C313766" s="75"/>
    </row>
    <row r="313767" spans="2:3" x14ac:dyDescent="0.25">
      <c r="B313767" s="76"/>
      <c r="C313767" s="75"/>
    </row>
    <row r="313877" spans="2:3" x14ac:dyDescent="0.25">
      <c r="B313877" s="76"/>
      <c r="C313877" s="75"/>
    </row>
    <row r="313878" spans="2:3" x14ac:dyDescent="0.25">
      <c r="B313878" s="76"/>
      <c r="C313878" s="75"/>
    </row>
    <row r="313879" spans="2:3" x14ac:dyDescent="0.25">
      <c r="B313879" s="76"/>
      <c r="C313879" s="75"/>
    </row>
    <row r="313880" spans="2:3" x14ac:dyDescent="0.25">
      <c r="B313880" s="76"/>
      <c r="C313880" s="75"/>
    </row>
    <row r="313881" spans="2:3" x14ac:dyDescent="0.25">
      <c r="B313881" s="76"/>
      <c r="C313881" s="75"/>
    </row>
    <row r="313882" spans="2:3" x14ac:dyDescent="0.25">
      <c r="B313882" s="76"/>
      <c r="C313882" s="75"/>
    </row>
    <row r="313883" spans="2:3" x14ac:dyDescent="0.25">
      <c r="B313883" s="76"/>
      <c r="C313883" s="75"/>
    </row>
    <row r="313884" spans="2:3" x14ac:dyDescent="0.25">
      <c r="B313884" s="76"/>
      <c r="C313884" s="75"/>
    </row>
    <row r="313885" spans="2:3" x14ac:dyDescent="0.25">
      <c r="B313885" s="76"/>
      <c r="C313885" s="75"/>
    </row>
    <row r="313886" spans="2:3" x14ac:dyDescent="0.25">
      <c r="B313886" s="76"/>
      <c r="C313886" s="75"/>
    </row>
    <row r="313887" spans="2:3" x14ac:dyDescent="0.25">
      <c r="B313887" s="76"/>
      <c r="C313887" s="75"/>
    </row>
    <row r="313888" spans="2:3" x14ac:dyDescent="0.25">
      <c r="B313888" s="76"/>
      <c r="C313888" s="75"/>
    </row>
    <row r="313889" spans="2:3" x14ac:dyDescent="0.25">
      <c r="B313889" s="76"/>
      <c r="C313889" s="75"/>
    </row>
    <row r="313999" spans="2:3" x14ac:dyDescent="0.25">
      <c r="B313999" s="76"/>
      <c r="C313999" s="75"/>
    </row>
    <row r="314000" spans="2:3" x14ac:dyDescent="0.25">
      <c r="B314000" s="76"/>
      <c r="C314000" s="75"/>
    </row>
    <row r="314001" spans="2:3" x14ac:dyDescent="0.25">
      <c r="B314001" s="76"/>
      <c r="C314001" s="75"/>
    </row>
    <row r="314002" spans="2:3" x14ac:dyDescent="0.25">
      <c r="B314002" s="76"/>
      <c r="C314002" s="75"/>
    </row>
    <row r="314003" spans="2:3" x14ac:dyDescent="0.25">
      <c r="B314003" s="76"/>
      <c r="C314003" s="75"/>
    </row>
    <row r="314004" spans="2:3" x14ac:dyDescent="0.25">
      <c r="B314004" s="76"/>
      <c r="C314004" s="75"/>
    </row>
    <row r="314005" spans="2:3" x14ac:dyDescent="0.25">
      <c r="B314005" s="76"/>
      <c r="C314005" s="75"/>
    </row>
    <row r="314006" spans="2:3" x14ac:dyDescent="0.25">
      <c r="B314006" s="76"/>
      <c r="C314006" s="75"/>
    </row>
    <row r="314007" spans="2:3" x14ac:dyDescent="0.25">
      <c r="B314007" s="76"/>
      <c r="C314007" s="75"/>
    </row>
    <row r="314008" spans="2:3" x14ac:dyDescent="0.25">
      <c r="B314008" s="76"/>
      <c r="C314008" s="75"/>
    </row>
    <row r="314009" spans="2:3" x14ac:dyDescent="0.25">
      <c r="B314009" s="76"/>
      <c r="C314009" s="75"/>
    </row>
    <row r="314010" spans="2:3" x14ac:dyDescent="0.25">
      <c r="B314010" s="76"/>
      <c r="C314010" s="75"/>
    </row>
    <row r="314011" spans="2:3" x14ac:dyDescent="0.25">
      <c r="B314011" s="76"/>
      <c r="C314011" s="75"/>
    </row>
    <row r="314121" spans="2:3" x14ac:dyDescent="0.25">
      <c r="B314121" s="76"/>
      <c r="C314121" s="75"/>
    </row>
    <row r="314122" spans="2:3" x14ac:dyDescent="0.25">
      <c r="B314122" s="76"/>
      <c r="C314122" s="75"/>
    </row>
    <row r="314123" spans="2:3" x14ac:dyDescent="0.25">
      <c r="B314123" s="76"/>
      <c r="C314123" s="75"/>
    </row>
    <row r="314124" spans="2:3" x14ac:dyDescent="0.25">
      <c r="B314124" s="76"/>
      <c r="C314124" s="75"/>
    </row>
    <row r="314125" spans="2:3" x14ac:dyDescent="0.25">
      <c r="B314125" s="76"/>
      <c r="C314125" s="75"/>
    </row>
    <row r="314126" spans="2:3" x14ac:dyDescent="0.25">
      <c r="B314126" s="76"/>
      <c r="C314126" s="75"/>
    </row>
    <row r="314127" spans="2:3" x14ac:dyDescent="0.25">
      <c r="B314127" s="76"/>
      <c r="C314127" s="75"/>
    </row>
    <row r="314128" spans="2:3" x14ac:dyDescent="0.25">
      <c r="B314128" s="76"/>
      <c r="C314128" s="75"/>
    </row>
    <row r="314129" spans="2:3" x14ac:dyDescent="0.25">
      <c r="B314129" s="76"/>
      <c r="C314129" s="75"/>
    </row>
    <row r="314130" spans="2:3" x14ac:dyDescent="0.25">
      <c r="B314130" s="76"/>
      <c r="C314130" s="75"/>
    </row>
    <row r="314131" spans="2:3" x14ac:dyDescent="0.25">
      <c r="B314131" s="76"/>
      <c r="C314131" s="75"/>
    </row>
    <row r="314132" spans="2:3" x14ac:dyDescent="0.25">
      <c r="B314132" s="76"/>
      <c r="C314132" s="75"/>
    </row>
    <row r="314133" spans="2:3" x14ac:dyDescent="0.25">
      <c r="B314133" s="76"/>
      <c r="C314133" s="75"/>
    </row>
    <row r="314243" spans="2:3" x14ac:dyDescent="0.25">
      <c r="B314243" s="76"/>
      <c r="C314243" s="75"/>
    </row>
    <row r="314244" spans="2:3" x14ac:dyDescent="0.25">
      <c r="B314244" s="76"/>
      <c r="C314244" s="75"/>
    </row>
    <row r="314245" spans="2:3" x14ac:dyDescent="0.25">
      <c r="B314245" s="76"/>
      <c r="C314245" s="75"/>
    </row>
    <row r="314246" spans="2:3" x14ac:dyDescent="0.25">
      <c r="B314246" s="76"/>
      <c r="C314246" s="75"/>
    </row>
    <row r="314247" spans="2:3" x14ac:dyDescent="0.25">
      <c r="B314247" s="76"/>
      <c r="C314247" s="75"/>
    </row>
    <row r="314248" spans="2:3" x14ac:dyDescent="0.25">
      <c r="B314248" s="76"/>
      <c r="C314248" s="75"/>
    </row>
    <row r="314249" spans="2:3" x14ac:dyDescent="0.25">
      <c r="B314249" s="76"/>
      <c r="C314249" s="75"/>
    </row>
    <row r="314250" spans="2:3" x14ac:dyDescent="0.25">
      <c r="B314250" s="76"/>
      <c r="C314250" s="75"/>
    </row>
    <row r="314251" spans="2:3" x14ac:dyDescent="0.25">
      <c r="B314251" s="76"/>
      <c r="C314251" s="75"/>
    </row>
    <row r="314252" spans="2:3" x14ac:dyDescent="0.25">
      <c r="B314252" s="76"/>
      <c r="C314252" s="75"/>
    </row>
    <row r="314253" spans="2:3" x14ac:dyDescent="0.25">
      <c r="B314253" s="76"/>
      <c r="C314253" s="75"/>
    </row>
    <row r="314254" spans="2:3" x14ac:dyDescent="0.25">
      <c r="B314254" s="76"/>
      <c r="C314254" s="75"/>
    </row>
    <row r="314255" spans="2:3" x14ac:dyDescent="0.25">
      <c r="B314255" s="76"/>
      <c r="C314255" s="75"/>
    </row>
    <row r="314365" spans="2:3" x14ac:dyDescent="0.25">
      <c r="B314365" s="76"/>
      <c r="C314365" s="75"/>
    </row>
    <row r="314366" spans="2:3" x14ac:dyDescent="0.25">
      <c r="B314366" s="76"/>
      <c r="C314366" s="75"/>
    </row>
    <row r="314367" spans="2:3" x14ac:dyDescent="0.25">
      <c r="B314367" s="76"/>
      <c r="C314367" s="75"/>
    </row>
    <row r="314368" spans="2:3" x14ac:dyDescent="0.25">
      <c r="B314368" s="76"/>
      <c r="C314368" s="75"/>
    </row>
    <row r="314369" spans="2:3" x14ac:dyDescent="0.25">
      <c r="B314369" s="76"/>
      <c r="C314369" s="75"/>
    </row>
    <row r="314370" spans="2:3" x14ac:dyDescent="0.25">
      <c r="B314370" s="76"/>
      <c r="C314370" s="75"/>
    </row>
    <row r="314371" spans="2:3" x14ac:dyDescent="0.25">
      <c r="B314371" s="76"/>
      <c r="C314371" s="75"/>
    </row>
    <row r="314372" spans="2:3" x14ac:dyDescent="0.25">
      <c r="B314372" s="76"/>
      <c r="C314372" s="75"/>
    </row>
    <row r="314373" spans="2:3" x14ac:dyDescent="0.25">
      <c r="B314373" s="76"/>
      <c r="C314373" s="75"/>
    </row>
    <row r="314374" spans="2:3" x14ac:dyDescent="0.25">
      <c r="B314374" s="76"/>
      <c r="C314374" s="75"/>
    </row>
    <row r="314375" spans="2:3" x14ac:dyDescent="0.25">
      <c r="B314375" s="76"/>
      <c r="C314375" s="75"/>
    </row>
    <row r="314376" spans="2:3" x14ac:dyDescent="0.25">
      <c r="B314376" s="76"/>
      <c r="C314376" s="75"/>
    </row>
    <row r="314377" spans="2:3" x14ac:dyDescent="0.25">
      <c r="B314377" s="76"/>
      <c r="C314377" s="75"/>
    </row>
    <row r="314487" spans="2:3" x14ac:dyDescent="0.25">
      <c r="B314487" s="76"/>
      <c r="C314487" s="75"/>
    </row>
    <row r="314488" spans="2:3" x14ac:dyDescent="0.25">
      <c r="B314488" s="76"/>
      <c r="C314488" s="75"/>
    </row>
    <row r="314489" spans="2:3" x14ac:dyDescent="0.25">
      <c r="B314489" s="76"/>
      <c r="C314489" s="75"/>
    </row>
    <row r="314490" spans="2:3" x14ac:dyDescent="0.25">
      <c r="B314490" s="76"/>
      <c r="C314490" s="75"/>
    </row>
    <row r="314491" spans="2:3" x14ac:dyDescent="0.25">
      <c r="B314491" s="76"/>
      <c r="C314491" s="75"/>
    </row>
    <row r="314492" spans="2:3" x14ac:dyDescent="0.25">
      <c r="B314492" s="76"/>
      <c r="C314492" s="75"/>
    </row>
    <row r="314493" spans="2:3" x14ac:dyDescent="0.25">
      <c r="B314493" s="76"/>
      <c r="C314493" s="75"/>
    </row>
    <row r="314494" spans="2:3" x14ac:dyDescent="0.25">
      <c r="B314494" s="76"/>
      <c r="C314494" s="75"/>
    </row>
    <row r="314495" spans="2:3" x14ac:dyDescent="0.25">
      <c r="B314495" s="76"/>
      <c r="C314495" s="75"/>
    </row>
    <row r="314496" spans="2:3" x14ac:dyDescent="0.25">
      <c r="B314496" s="76"/>
      <c r="C314496" s="75"/>
    </row>
    <row r="314497" spans="2:3" x14ac:dyDescent="0.25">
      <c r="B314497" s="76"/>
      <c r="C314497" s="75"/>
    </row>
    <row r="314498" spans="2:3" x14ac:dyDescent="0.25">
      <c r="B314498" s="76"/>
      <c r="C314498" s="75"/>
    </row>
    <row r="314499" spans="2:3" x14ac:dyDescent="0.25">
      <c r="B314499" s="76"/>
      <c r="C314499" s="75"/>
    </row>
    <row r="314609" spans="2:3" x14ac:dyDescent="0.25">
      <c r="B314609" s="76"/>
      <c r="C314609" s="75"/>
    </row>
    <row r="314610" spans="2:3" x14ac:dyDescent="0.25">
      <c r="B314610" s="76"/>
      <c r="C314610" s="75"/>
    </row>
    <row r="314611" spans="2:3" x14ac:dyDescent="0.25">
      <c r="B314611" s="76"/>
      <c r="C314611" s="75"/>
    </row>
    <row r="314612" spans="2:3" x14ac:dyDescent="0.25">
      <c r="B314612" s="76"/>
      <c r="C314612" s="75"/>
    </row>
    <row r="314613" spans="2:3" x14ac:dyDescent="0.25">
      <c r="B314613" s="76"/>
      <c r="C314613" s="75"/>
    </row>
    <row r="314614" spans="2:3" x14ac:dyDescent="0.25">
      <c r="B314614" s="76"/>
      <c r="C314614" s="75"/>
    </row>
    <row r="314615" spans="2:3" x14ac:dyDescent="0.25">
      <c r="B314615" s="76"/>
      <c r="C314615" s="75"/>
    </row>
    <row r="314616" spans="2:3" x14ac:dyDescent="0.25">
      <c r="B314616" s="76"/>
      <c r="C314616" s="75"/>
    </row>
    <row r="314617" spans="2:3" x14ac:dyDescent="0.25">
      <c r="B314617" s="76"/>
      <c r="C314617" s="75"/>
    </row>
    <row r="314618" spans="2:3" x14ac:dyDescent="0.25">
      <c r="B314618" s="76"/>
      <c r="C314618" s="75"/>
    </row>
    <row r="314619" spans="2:3" x14ac:dyDescent="0.25">
      <c r="B314619" s="76"/>
      <c r="C314619" s="75"/>
    </row>
    <row r="314620" spans="2:3" x14ac:dyDescent="0.25">
      <c r="B314620" s="76"/>
      <c r="C314620" s="75"/>
    </row>
    <row r="314621" spans="2:3" x14ac:dyDescent="0.25">
      <c r="B314621" s="76"/>
      <c r="C314621" s="75"/>
    </row>
    <row r="314731" spans="2:3" x14ac:dyDescent="0.25">
      <c r="B314731" s="76"/>
      <c r="C314731" s="75"/>
    </row>
    <row r="314732" spans="2:3" x14ac:dyDescent="0.25">
      <c r="B314732" s="76"/>
      <c r="C314732" s="75"/>
    </row>
    <row r="314733" spans="2:3" x14ac:dyDescent="0.25">
      <c r="B314733" s="76"/>
      <c r="C314733" s="75"/>
    </row>
    <row r="314734" spans="2:3" x14ac:dyDescent="0.25">
      <c r="B314734" s="76"/>
      <c r="C314734" s="75"/>
    </row>
    <row r="314735" spans="2:3" x14ac:dyDescent="0.25">
      <c r="B314735" s="76"/>
      <c r="C314735" s="75"/>
    </row>
    <row r="314736" spans="2:3" x14ac:dyDescent="0.25">
      <c r="B314736" s="76"/>
      <c r="C314736" s="75"/>
    </row>
    <row r="314737" spans="2:3" x14ac:dyDescent="0.25">
      <c r="B314737" s="76"/>
      <c r="C314737" s="75"/>
    </row>
    <row r="314738" spans="2:3" x14ac:dyDescent="0.25">
      <c r="B314738" s="76"/>
      <c r="C314738" s="75"/>
    </row>
    <row r="314739" spans="2:3" x14ac:dyDescent="0.25">
      <c r="B314739" s="76"/>
      <c r="C314739" s="75"/>
    </row>
    <row r="314740" spans="2:3" x14ac:dyDescent="0.25">
      <c r="B314740" s="76"/>
      <c r="C314740" s="75"/>
    </row>
    <row r="314741" spans="2:3" x14ac:dyDescent="0.25">
      <c r="B314741" s="76"/>
      <c r="C314741" s="75"/>
    </row>
    <row r="314742" spans="2:3" x14ac:dyDescent="0.25">
      <c r="B314742" s="76"/>
      <c r="C314742" s="75"/>
    </row>
    <row r="314743" spans="2:3" x14ac:dyDescent="0.25">
      <c r="B314743" s="76"/>
      <c r="C314743" s="75"/>
    </row>
    <row r="314853" spans="2:3" x14ac:dyDescent="0.25">
      <c r="B314853" s="76"/>
      <c r="C314853" s="75"/>
    </row>
    <row r="314854" spans="2:3" x14ac:dyDescent="0.25">
      <c r="B314854" s="76"/>
      <c r="C314854" s="75"/>
    </row>
    <row r="314855" spans="2:3" x14ac:dyDescent="0.25">
      <c r="B314855" s="76"/>
      <c r="C314855" s="75"/>
    </row>
    <row r="314856" spans="2:3" x14ac:dyDescent="0.25">
      <c r="B314856" s="76"/>
      <c r="C314856" s="75"/>
    </row>
    <row r="314857" spans="2:3" x14ac:dyDescent="0.25">
      <c r="B314857" s="76"/>
      <c r="C314857" s="75"/>
    </row>
    <row r="314858" spans="2:3" x14ac:dyDescent="0.25">
      <c r="B314858" s="76"/>
      <c r="C314858" s="75"/>
    </row>
    <row r="314859" spans="2:3" x14ac:dyDescent="0.25">
      <c r="B314859" s="76"/>
      <c r="C314859" s="75"/>
    </row>
    <row r="314860" spans="2:3" x14ac:dyDescent="0.25">
      <c r="B314860" s="76"/>
      <c r="C314860" s="75"/>
    </row>
    <row r="314861" spans="2:3" x14ac:dyDescent="0.25">
      <c r="B314861" s="76"/>
      <c r="C314861" s="75"/>
    </row>
    <row r="314862" spans="2:3" x14ac:dyDescent="0.25">
      <c r="B314862" s="76"/>
      <c r="C314862" s="75"/>
    </row>
    <row r="314863" spans="2:3" x14ac:dyDescent="0.25">
      <c r="B314863" s="76"/>
      <c r="C314863" s="75"/>
    </row>
    <row r="314864" spans="2:3" x14ac:dyDescent="0.25">
      <c r="B314864" s="76"/>
      <c r="C314864" s="75"/>
    </row>
    <row r="314865" spans="2:3" x14ac:dyDescent="0.25">
      <c r="B314865" s="76"/>
      <c r="C314865" s="75"/>
    </row>
    <row r="314975" spans="2:3" x14ac:dyDescent="0.25">
      <c r="B314975" s="76"/>
      <c r="C314975" s="75"/>
    </row>
    <row r="314976" spans="2:3" x14ac:dyDescent="0.25">
      <c r="B314976" s="76"/>
      <c r="C314976" s="75"/>
    </row>
    <row r="314977" spans="2:3" x14ac:dyDescent="0.25">
      <c r="B314977" s="76"/>
      <c r="C314977" s="75"/>
    </row>
    <row r="314978" spans="2:3" x14ac:dyDescent="0.25">
      <c r="B314978" s="76"/>
      <c r="C314978" s="75"/>
    </row>
    <row r="314979" spans="2:3" x14ac:dyDescent="0.25">
      <c r="B314979" s="76"/>
      <c r="C314979" s="75"/>
    </row>
    <row r="314980" spans="2:3" x14ac:dyDescent="0.25">
      <c r="B314980" s="76"/>
      <c r="C314980" s="75"/>
    </row>
    <row r="314981" spans="2:3" x14ac:dyDescent="0.25">
      <c r="B314981" s="76"/>
      <c r="C314981" s="75"/>
    </row>
    <row r="314982" spans="2:3" x14ac:dyDescent="0.25">
      <c r="B314982" s="76"/>
      <c r="C314982" s="75"/>
    </row>
    <row r="314983" spans="2:3" x14ac:dyDescent="0.25">
      <c r="B314983" s="76"/>
      <c r="C314983" s="75"/>
    </row>
    <row r="314984" spans="2:3" x14ac:dyDescent="0.25">
      <c r="B314984" s="76"/>
      <c r="C314984" s="75"/>
    </row>
    <row r="314985" spans="2:3" x14ac:dyDescent="0.25">
      <c r="B314985" s="76"/>
      <c r="C314985" s="75"/>
    </row>
    <row r="314986" spans="2:3" x14ac:dyDescent="0.25">
      <c r="B314986" s="76"/>
      <c r="C314986" s="75"/>
    </row>
    <row r="314987" spans="2:3" x14ac:dyDescent="0.25">
      <c r="B314987" s="76"/>
      <c r="C314987" s="75"/>
    </row>
    <row r="315097" spans="2:3" x14ac:dyDescent="0.25">
      <c r="B315097" s="76"/>
      <c r="C315097" s="75"/>
    </row>
    <row r="315098" spans="2:3" x14ac:dyDescent="0.25">
      <c r="B315098" s="76"/>
      <c r="C315098" s="75"/>
    </row>
    <row r="315099" spans="2:3" x14ac:dyDescent="0.25">
      <c r="B315099" s="76"/>
      <c r="C315099" s="75"/>
    </row>
    <row r="315100" spans="2:3" x14ac:dyDescent="0.25">
      <c r="B315100" s="76"/>
      <c r="C315100" s="75"/>
    </row>
    <row r="315101" spans="2:3" x14ac:dyDescent="0.25">
      <c r="B315101" s="76"/>
      <c r="C315101" s="75"/>
    </row>
    <row r="315102" spans="2:3" x14ac:dyDescent="0.25">
      <c r="B315102" s="76"/>
      <c r="C315102" s="75"/>
    </row>
    <row r="315103" spans="2:3" x14ac:dyDescent="0.25">
      <c r="B315103" s="76"/>
      <c r="C315103" s="75"/>
    </row>
    <row r="315104" spans="2:3" x14ac:dyDescent="0.25">
      <c r="B315104" s="76"/>
      <c r="C315104" s="75"/>
    </row>
    <row r="315105" spans="2:3" x14ac:dyDescent="0.25">
      <c r="B315105" s="76"/>
      <c r="C315105" s="75"/>
    </row>
    <row r="315106" spans="2:3" x14ac:dyDescent="0.25">
      <c r="B315106" s="76"/>
      <c r="C315106" s="75"/>
    </row>
    <row r="315107" spans="2:3" x14ac:dyDescent="0.25">
      <c r="B315107" s="76"/>
      <c r="C315107" s="75"/>
    </row>
    <row r="315108" spans="2:3" x14ac:dyDescent="0.25">
      <c r="B315108" s="76"/>
      <c r="C315108" s="75"/>
    </row>
    <row r="315109" spans="2:3" x14ac:dyDescent="0.25">
      <c r="B315109" s="76"/>
      <c r="C315109" s="75"/>
    </row>
    <row r="315219" spans="2:3" x14ac:dyDescent="0.25">
      <c r="B315219" s="76"/>
      <c r="C315219" s="75"/>
    </row>
    <row r="315220" spans="2:3" x14ac:dyDescent="0.25">
      <c r="B315220" s="76"/>
      <c r="C315220" s="75"/>
    </row>
    <row r="315221" spans="2:3" x14ac:dyDescent="0.25">
      <c r="B315221" s="76"/>
      <c r="C315221" s="75"/>
    </row>
    <row r="315222" spans="2:3" x14ac:dyDescent="0.25">
      <c r="B315222" s="76"/>
      <c r="C315222" s="75"/>
    </row>
    <row r="315223" spans="2:3" x14ac:dyDescent="0.25">
      <c r="B315223" s="76"/>
      <c r="C315223" s="75"/>
    </row>
    <row r="315224" spans="2:3" x14ac:dyDescent="0.25">
      <c r="B315224" s="76"/>
      <c r="C315224" s="75"/>
    </row>
    <row r="315225" spans="2:3" x14ac:dyDescent="0.25">
      <c r="B315225" s="76"/>
      <c r="C315225" s="75"/>
    </row>
    <row r="315226" spans="2:3" x14ac:dyDescent="0.25">
      <c r="B315226" s="76"/>
      <c r="C315226" s="75"/>
    </row>
    <row r="315227" spans="2:3" x14ac:dyDescent="0.25">
      <c r="B315227" s="76"/>
      <c r="C315227" s="75"/>
    </row>
    <row r="315228" spans="2:3" x14ac:dyDescent="0.25">
      <c r="B315228" s="76"/>
      <c r="C315228" s="75"/>
    </row>
    <row r="315229" spans="2:3" x14ac:dyDescent="0.25">
      <c r="B315229" s="76"/>
      <c r="C315229" s="75"/>
    </row>
    <row r="315230" spans="2:3" x14ac:dyDescent="0.25">
      <c r="B315230" s="76"/>
      <c r="C315230" s="75"/>
    </row>
    <row r="315231" spans="2:3" x14ac:dyDescent="0.25">
      <c r="B315231" s="76"/>
      <c r="C315231" s="75"/>
    </row>
    <row r="315341" spans="2:3" x14ac:dyDescent="0.25">
      <c r="B315341" s="76"/>
      <c r="C315341" s="75"/>
    </row>
    <row r="315342" spans="2:3" x14ac:dyDescent="0.25">
      <c r="B315342" s="76"/>
      <c r="C315342" s="75"/>
    </row>
    <row r="315343" spans="2:3" x14ac:dyDescent="0.25">
      <c r="B315343" s="76"/>
      <c r="C315343" s="75"/>
    </row>
    <row r="315344" spans="2:3" x14ac:dyDescent="0.25">
      <c r="B315344" s="76"/>
      <c r="C315344" s="75"/>
    </row>
    <row r="315345" spans="2:3" x14ac:dyDescent="0.25">
      <c r="B315345" s="76"/>
      <c r="C315345" s="75"/>
    </row>
    <row r="315346" spans="2:3" x14ac:dyDescent="0.25">
      <c r="B315346" s="76"/>
      <c r="C315346" s="75"/>
    </row>
    <row r="315347" spans="2:3" x14ac:dyDescent="0.25">
      <c r="B315347" s="76"/>
      <c r="C315347" s="75"/>
    </row>
    <row r="315348" spans="2:3" x14ac:dyDescent="0.25">
      <c r="B315348" s="76"/>
      <c r="C315348" s="75"/>
    </row>
    <row r="315349" spans="2:3" x14ac:dyDescent="0.25">
      <c r="B315349" s="76"/>
      <c r="C315349" s="75"/>
    </row>
    <row r="315350" spans="2:3" x14ac:dyDescent="0.25">
      <c r="B315350" s="76"/>
      <c r="C315350" s="75"/>
    </row>
    <row r="315351" spans="2:3" x14ac:dyDescent="0.25">
      <c r="B315351" s="76"/>
      <c r="C315351" s="75"/>
    </row>
    <row r="315352" spans="2:3" x14ac:dyDescent="0.25">
      <c r="B315352" s="76"/>
      <c r="C315352" s="75"/>
    </row>
    <row r="315353" spans="2:3" x14ac:dyDescent="0.25">
      <c r="B315353" s="76"/>
      <c r="C315353" s="75"/>
    </row>
    <row r="315463" spans="2:3" x14ac:dyDescent="0.25">
      <c r="B315463" s="76"/>
      <c r="C315463" s="75"/>
    </row>
    <row r="315464" spans="2:3" x14ac:dyDescent="0.25">
      <c r="B315464" s="76"/>
      <c r="C315464" s="75"/>
    </row>
    <row r="315465" spans="2:3" x14ac:dyDescent="0.25">
      <c r="B315465" s="76"/>
      <c r="C315465" s="75"/>
    </row>
    <row r="315466" spans="2:3" x14ac:dyDescent="0.25">
      <c r="B315466" s="76"/>
      <c r="C315466" s="75"/>
    </row>
    <row r="315467" spans="2:3" x14ac:dyDescent="0.25">
      <c r="B315467" s="76"/>
      <c r="C315467" s="75"/>
    </row>
    <row r="315468" spans="2:3" x14ac:dyDescent="0.25">
      <c r="B315468" s="76"/>
      <c r="C315468" s="75"/>
    </row>
    <row r="315469" spans="2:3" x14ac:dyDescent="0.25">
      <c r="B315469" s="76"/>
      <c r="C315469" s="75"/>
    </row>
    <row r="315470" spans="2:3" x14ac:dyDescent="0.25">
      <c r="B315470" s="76"/>
      <c r="C315470" s="75"/>
    </row>
    <row r="315471" spans="2:3" x14ac:dyDescent="0.25">
      <c r="B315471" s="76"/>
      <c r="C315471" s="75"/>
    </row>
    <row r="315472" spans="2:3" x14ac:dyDescent="0.25">
      <c r="B315472" s="76"/>
      <c r="C315472" s="75"/>
    </row>
    <row r="315473" spans="2:3" x14ac:dyDescent="0.25">
      <c r="B315473" s="76"/>
      <c r="C315473" s="75"/>
    </row>
    <row r="315474" spans="2:3" x14ac:dyDescent="0.25">
      <c r="B315474" s="76"/>
      <c r="C315474" s="75"/>
    </row>
    <row r="315475" spans="2:3" x14ac:dyDescent="0.25">
      <c r="B315475" s="76"/>
      <c r="C315475" s="75"/>
    </row>
    <row r="315585" spans="2:3" x14ac:dyDescent="0.25">
      <c r="B315585" s="76"/>
      <c r="C315585" s="75"/>
    </row>
    <row r="315586" spans="2:3" x14ac:dyDescent="0.25">
      <c r="B315586" s="76"/>
      <c r="C315586" s="75"/>
    </row>
    <row r="315587" spans="2:3" x14ac:dyDescent="0.25">
      <c r="B315587" s="76"/>
      <c r="C315587" s="75"/>
    </row>
    <row r="315588" spans="2:3" x14ac:dyDescent="0.25">
      <c r="B315588" s="76"/>
      <c r="C315588" s="75"/>
    </row>
    <row r="315589" spans="2:3" x14ac:dyDescent="0.25">
      <c r="B315589" s="76"/>
      <c r="C315589" s="75"/>
    </row>
    <row r="315590" spans="2:3" x14ac:dyDescent="0.25">
      <c r="B315590" s="76"/>
      <c r="C315590" s="75"/>
    </row>
    <row r="315591" spans="2:3" x14ac:dyDescent="0.25">
      <c r="B315591" s="76"/>
      <c r="C315591" s="75"/>
    </row>
    <row r="315592" spans="2:3" x14ac:dyDescent="0.25">
      <c r="B315592" s="76"/>
      <c r="C315592" s="75"/>
    </row>
    <row r="315593" spans="2:3" x14ac:dyDescent="0.25">
      <c r="B315593" s="76"/>
      <c r="C315593" s="75"/>
    </row>
    <row r="315594" spans="2:3" x14ac:dyDescent="0.25">
      <c r="B315594" s="76"/>
      <c r="C315594" s="75"/>
    </row>
    <row r="315595" spans="2:3" x14ac:dyDescent="0.25">
      <c r="B315595" s="76"/>
      <c r="C315595" s="75"/>
    </row>
    <row r="315596" spans="2:3" x14ac:dyDescent="0.25">
      <c r="B315596" s="76"/>
      <c r="C315596" s="75"/>
    </row>
    <row r="315597" spans="2:3" x14ac:dyDescent="0.25">
      <c r="B315597" s="76"/>
      <c r="C315597" s="75"/>
    </row>
    <row r="315707" spans="2:3" x14ac:dyDescent="0.25">
      <c r="B315707" s="76"/>
      <c r="C315707" s="75"/>
    </row>
    <row r="315708" spans="2:3" x14ac:dyDescent="0.25">
      <c r="B315708" s="76"/>
      <c r="C315708" s="75"/>
    </row>
    <row r="315709" spans="2:3" x14ac:dyDescent="0.25">
      <c r="B315709" s="76"/>
      <c r="C315709" s="75"/>
    </row>
    <row r="315710" spans="2:3" x14ac:dyDescent="0.25">
      <c r="B315710" s="76"/>
      <c r="C315710" s="75"/>
    </row>
    <row r="315711" spans="2:3" x14ac:dyDescent="0.25">
      <c r="B315711" s="76"/>
      <c r="C315711" s="75"/>
    </row>
    <row r="315712" spans="2:3" x14ac:dyDescent="0.25">
      <c r="B315712" s="76"/>
      <c r="C315712" s="75"/>
    </row>
    <row r="315713" spans="2:3" x14ac:dyDescent="0.25">
      <c r="B315713" s="76"/>
      <c r="C315713" s="75"/>
    </row>
    <row r="315714" spans="2:3" x14ac:dyDescent="0.25">
      <c r="B315714" s="76"/>
      <c r="C315714" s="75"/>
    </row>
    <row r="315715" spans="2:3" x14ac:dyDescent="0.25">
      <c r="B315715" s="76"/>
      <c r="C315715" s="75"/>
    </row>
    <row r="315716" spans="2:3" x14ac:dyDescent="0.25">
      <c r="B315716" s="76"/>
      <c r="C315716" s="75"/>
    </row>
    <row r="315717" spans="2:3" x14ac:dyDescent="0.25">
      <c r="B315717" s="76"/>
      <c r="C315717" s="75"/>
    </row>
    <row r="315718" spans="2:3" x14ac:dyDescent="0.25">
      <c r="B315718" s="76"/>
      <c r="C315718" s="75"/>
    </row>
    <row r="315719" spans="2:3" x14ac:dyDescent="0.25">
      <c r="B315719" s="76"/>
      <c r="C315719" s="75"/>
    </row>
    <row r="315829" spans="2:3" x14ac:dyDescent="0.25">
      <c r="B315829" s="76"/>
      <c r="C315829" s="75"/>
    </row>
    <row r="315830" spans="2:3" x14ac:dyDescent="0.25">
      <c r="B315830" s="76"/>
      <c r="C315830" s="75"/>
    </row>
    <row r="315831" spans="2:3" x14ac:dyDescent="0.25">
      <c r="B315831" s="76"/>
      <c r="C315831" s="75"/>
    </row>
    <row r="315832" spans="2:3" x14ac:dyDescent="0.25">
      <c r="B315832" s="76"/>
      <c r="C315832" s="75"/>
    </row>
    <row r="315833" spans="2:3" x14ac:dyDescent="0.25">
      <c r="B315833" s="76"/>
      <c r="C315833" s="75"/>
    </row>
    <row r="315834" spans="2:3" x14ac:dyDescent="0.25">
      <c r="B315834" s="76"/>
      <c r="C315834" s="75"/>
    </row>
    <row r="315835" spans="2:3" x14ac:dyDescent="0.25">
      <c r="B315835" s="76"/>
      <c r="C315835" s="75"/>
    </row>
    <row r="315836" spans="2:3" x14ac:dyDescent="0.25">
      <c r="B315836" s="76"/>
      <c r="C315836" s="75"/>
    </row>
    <row r="315837" spans="2:3" x14ac:dyDescent="0.25">
      <c r="B315837" s="76"/>
      <c r="C315837" s="75"/>
    </row>
    <row r="315838" spans="2:3" x14ac:dyDescent="0.25">
      <c r="B315838" s="76"/>
      <c r="C315838" s="75"/>
    </row>
    <row r="315839" spans="2:3" x14ac:dyDescent="0.25">
      <c r="B315839" s="76"/>
      <c r="C315839" s="75"/>
    </row>
    <row r="315840" spans="2:3" x14ac:dyDescent="0.25">
      <c r="B315840" s="76"/>
      <c r="C315840" s="75"/>
    </row>
    <row r="315841" spans="2:3" x14ac:dyDescent="0.25">
      <c r="B315841" s="76"/>
      <c r="C315841" s="75"/>
    </row>
    <row r="315951" spans="2:3" x14ac:dyDescent="0.25">
      <c r="B315951" s="76"/>
      <c r="C315951" s="75"/>
    </row>
    <row r="315952" spans="2:3" x14ac:dyDescent="0.25">
      <c r="B315952" s="76"/>
      <c r="C315952" s="75"/>
    </row>
    <row r="315953" spans="2:3" x14ac:dyDescent="0.25">
      <c r="B315953" s="76"/>
      <c r="C315953" s="75"/>
    </row>
    <row r="315954" spans="2:3" x14ac:dyDescent="0.25">
      <c r="B315954" s="76"/>
      <c r="C315954" s="75"/>
    </row>
    <row r="315955" spans="2:3" x14ac:dyDescent="0.25">
      <c r="B315955" s="76"/>
      <c r="C315955" s="75"/>
    </row>
    <row r="315956" spans="2:3" x14ac:dyDescent="0.25">
      <c r="B315956" s="76"/>
      <c r="C315956" s="75"/>
    </row>
    <row r="315957" spans="2:3" x14ac:dyDescent="0.25">
      <c r="B315957" s="76"/>
      <c r="C315957" s="75"/>
    </row>
    <row r="315958" spans="2:3" x14ac:dyDescent="0.25">
      <c r="B315958" s="76"/>
      <c r="C315958" s="75"/>
    </row>
    <row r="315959" spans="2:3" x14ac:dyDescent="0.25">
      <c r="B315959" s="76"/>
      <c r="C315959" s="75"/>
    </row>
    <row r="315960" spans="2:3" x14ac:dyDescent="0.25">
      <c r="B315960" s="76"/>
      <c r="C315960" s="75"/>
    </row>
    <row r="315961" spans="2:3" x14ac:dyDescent="0.25">
      <c r="B315961" s="76"/>
      <c r="C315961" s="75"/>
    </row>
    <row r="315962" spans="2:3" x14ac:dyDescent="0.25">
      <c r="B315962" s="76"/>
      <c r="C315962" s="75"/>
    </row>
    <row r="315963" spans="2:3" x14ac:dyDescent="0.25">
      <c r="B315963" s="76"/>
      <c r="C315963" s="75"/>
    </row>
    <row r="316073" spans="2:3" x14ac:dyDescent="0.25">
      <c r="B316073" s="76"/>
      <c r="C316073" s="75"/>
    </row>
    <row r="316074" spans="2:3" x14ac:dyDescent="0.25">
      <c r="B316074" s="76"/>
      <c r="C316074" s="75"/>
    </row>
    <row r="316075" spans="2:3" x14ac:dyDescent="0.25">
      <c r="B316075" s="76"/>
      <c r="C316075" s="75"/>
    </row>
    <row r="316076" spans="2:3" x14ac:dyDescent="0.25">
      <c r="B316076" s="76"/>
      <c r="C316076" s="75"/>
    </row>
    <row r="316077" spans="2:3" x14ac:dyDescent="0.25">
      <c r="B316077" s="76"/>
      <c r="C316077" s="75"/>
    </row>
    <row r="316078" spans="2:3" x14ac:dyDescent="0.25">
      <c r="B316078" s="76"/>
      <c r="C316078" s="75"/>
    </row>
    <row r="316079" spans="2:3" x14ac:dyDescent="0.25">
      <c r="B316079" s="76"/>
      <c r="C316079" s="75"/>
    </row>
    <row r="316080" spans="2:3" x14ac:dyDescent="0.25">
      <c r="B316080" s="76"/>
      <c r="C316080" s="75"/>
    </row>
    <row r="316081" spans="2:3" x14ac:dyDescent="0.25">
      <c r="B316081" s="76"/>
      <c r="C316081" s="75"/>
    </row>
    <row r="316082" spans="2:3" x14ac:dyDescent="0.25">
      <c r="B316082" s="76"/>
      <c r="C316082" s="75"/>
    </row>
    <row r="316083" spans="2:3" x14ac:dyDescent="0.25">
      <c r="B316083" s="76"/>
      <c r="C316083" s="75"/>
    </row>
    <row r="316084" spans="2:3" x14ac:dyDescent="0.25">
      <c r="B316084" s="76"/>
      <c r="C316084" s="75"/>
    </row>
    <row r="316085" spans="2:3" x14ac:dyDescent="0.25">
      <c r="B316085" s="76"/>
      <c r="C316085" s="75"/>
    </row>
    <row r="316195" spans="2:3" x14ac:dyDescent="0.25">
      <c r="B316195" s="76"/>
      <c r="C316195" s="75"/>
    </row>
    <row r="316196" spans="2:3" x14ac:dyDescent="0.25">
      <c r="B316196" s="76"/>
      <c r="C316196" s="75"/>
    </row>
    <row r="316197" spans="2:3" x14ac:dyDescent="0.25">
      <c r="B316197" s="76"/>
      <c r="C316197" s="75"/>
    </row>
    <row r="316198" spans="2:3" x14ac:dyDescent="0.25">
      <c r="B316198" s="76"/>
      <c r="C316198" s="75"/>
    </row>
    <row r="316199" spans="2:3" x14ac:dyDescent="0.25">
      <c r="B316199" s="76"/>
      <c r="C316199" s="75"/>
    </row>
    <row r="316200" spans="2:3" x14ac:dyDescent="0.25">
      <c r="B316200" s="76"/>
      <c r="C316200" s="75"/>
    </row>
    <row r="316201" spans="2:3" x14ac:dyDescent="0.25">
      <c r="B316201" s="76"/>
      <c r="C316201" s="75"/>
    </row>
    <row r="316202" spans="2:3" x14ac:dyDescent="0.25">
      <c r="B316202" s="76"/>
      <c r="C316202" s="75"/>
    </row>
    <row r="316203" spans="2:3" x14ac:dyDescent="0.25">
      <c r="B316203" s="76"/>
      <c r="C316203" s="75"/>
    </row>
    <row r="316204" spans="2:3" x14ac:dyDescent="0.25">
      <c r="B316204" s="76"/>
      <c r="C316204" s="75"/>
    </row>
    <row r="316205" spans="2:3" x14ac:dyDescent="0.25">
      <c r="B316205" s="76"/>
      <c r="C316205" s="75"/>
    </row>
    <row r="316206" spans="2:3" x14ac:dyDescent="0.25">
      <c r="B316206" s="76"/>
      <c r="C316206" s="75"/>
    </row>
    <row r="316207" spans="2:3" x14ac:dyDescent="0.25">
      <c r="B316207" s="76"/>
      <c r="C316207" s="75"/>
    </row>
    <row r="316317" spans="2:3" x14ac:dyDescent="0.25">
      <c r="B316317" s="76"/>
      <c r="C316317" s="75"/>
    </row>
    <row r="316318" spans="2:3" x14ac:dyDescent="0.25">
      <c r="B316318" s="76"/>
      <c r="C316318" s="75"/>
    </row>
    <row r="316319" spans="2:3" x14ac:dyDescent="0.25">
      <c r="B316319" s="76"/>
      <c r="C316319" s="75"/>
    </row>
    <row r="316320" spans="2:3" x14ac:dyDescent="0.25">
      <c r="B316320" s="76"/>
      <c r="C316320" s="75"/>
    </row>
    <row r="316321" spans="2:3" x14ac:dyDescent="0.25">
      <c r="B316321" s="76"/>
      <c r="C316321" s="75"/>
    </row>
    <row r="316322" spans="2:3" x14ac:dyDescent="0.25">
      <c r="B316322" s="76"/>
      <c r="C316322" s="75"/>
    </row>
    <row r="316323" spans="2:3" x14ac:dyDescent="0.25">
      <c r="B316323" s="76"/>
      <c r="C316323" s="75"/>
    </row>
    <row r="316324" spans="2:3" x14ac:dyDescent="0.25">
      <c r="B316324" s="76"/>
      <c r="C316324" s="75"/>
    </row>
    <row r="316325" spans="2:3" x14ac:dyDescent="0.25">
      <c r="B316325" s="76"/>
      <c r="C316325" s="75"/>
    </row>
    <row r="316326" spans="2:3" x14ac:dyDescent="0.25">
      <c r="B316326" s="76"/>
      <c r="C316326" s="75"/>
    </row>
    <row r="316327" spans="2:3" x14ac:dyDescent="0.25">
      <c r="B316327" s="76"/>
      <c r="C316327" s="75"/>
    </row>
    <row r="316328" spans="2:3" x14ac:dyDescent="0.25">
      <c r="B316328" s="76"/>
      <c r="C316328" s="75"/>
    </row>
    <row r="316329" spans="2:3" x14ac:dyDescent="0.25">
      <c r="B316329" s="76"/>
      <c r="C316329" s="75"/>
    </row>
    <row r="316439" spans="2:3" x14ac:dyDescent="0.25">
      <c r="B316439" s="76"/>
      <c r="C316439" s="75"/>
    </row>
    <row r="316440" spans="2:3" x14ac:dyDescent="0.25">
      <c r="B316440" s="76"/>
      <c r="C316440" s="75"/>
    </row>
    <row r="316441" spans="2:3" x14ac:dyDescent="0.25">
      <c r="B316441" s="76"/>
      <c r="C316441" s="75"/>
    </row>
    <row r="316442" spans="2:3" x14ac:dyDescent="0.25">
      <c r="B316442" s="76"/>
      <c r="C316442" s="75"/>
    </row>
    <row r="316443" spans="2:3" x14ac:dyDescent="0.25">
      <c r="B316443" s="76"/>
      <c r="C316443" s="75"/>
    </row>
    <row r="316444" spans="2:3" x14ac:dyDescent="0.25">
      <c r="B316444" s="76"/>
      <c r="C316444" s="75"/>
    </row>
    <row r="316445" spans="2:3" x14ac:dyDescent="0.25">
      <c r="B316445" s="76"/>
      <c r="C316445" s="75"/>
    </row>
    <row r="316446" spans="2:3" x14ac:dyDescent="0.25">
      <c r="B316446" s="76"/>
      <c r="C316446" s="75"/>
    </row>
    <row r="316447" spans="2:3" x14ac:dyDescent="0.25">
      <c r="B316447" s="76"/>
      <c r="C316447" s="75"/>
    </row>
    <row r="316448" spans="2:3" x14ac:dyDescent="0.25">
      <c r="B316448" s="76"/>
      <c r="C316448" s="75"/>
    </row>
    <row r="316449" spans="2:3" x14ac:dyDescent="0.25">
      <c r="B316449" s="76"/>
      <c r="C316449" s="75"/>
    </row>
    <row r="316450" spans="2:3" x14ac:dyDescent="0.25">
      <c r="B316450" s="76"/>
      <c r="C316450" s="75"/>
    </row>
    <row r="316451" spans="2:3" x14ac:dyDescent="0.25">
      <c r="B316451" s="76"/>
      <c r="C316451" s="75"/>
    </row>
    <row r="316561" spans="2:3" x14ac:dyDescent="0.25">
      <c r="B316561" s="76"/>
      <c r="C316561" s="75"/>
    </row>
    <row r="316562" spans="2:3" x14ac:dyDescent="0.25">
      <c r="B316562" s="76"/>
      <c r="C316562" s="75"/>
    </row>
    <row r="316563" spans="2:3" x14ac:dyDescent="0.25">
      <c r="B316563" s="76"/>
      <c r="C316563" s="75"/>
    </row>
    <row r="316564" spans="2:3" x14ac:dyDescent="0.25">
      <c r="B316564" s="76"/>
      <c r="C316564" s="75"/>
    </row>
    <row r="316565" spans="2:3" x14ac:dyDescent="0.25">
      <c r="B316565" s="76"/>
      <c r="C316565" s="75"/>
    </row>
    <row r="316566" spans="2:3" x14ac:dyDescent="0.25">
      <c r="B316566" s="76"/>
      <c r="C316566" s="75"/>
    </row>
    <row r="316567" spans="2:3" x14ac:dyDescent="0.25">
      <c r="B316567" s="76"/>
      <c r="C316567" s="75"/>
    </row>
    <row r="316568" spans="2:3" x14ac:dyDescent="0.25">
      <c r="B316568" s="76"/>
      <c r="C316568" s="75"/>
    </row>
    <row r="316569" spans="2:3" x14ac:dyDescent="0.25">
      <c r="B316569" s="76"/>
      <c r="C316569" s="75"/>
    </row>
    <row r="316570" spans="2:3" x14ac:dyDescent="0.25">
      <c r="B316570" s="76"/>
      <c r="C316570" s="75"/>
    </row>
    <row r="316571" spans="2:3" x14ac:dyDescent="0.25">
      <c r="B316571" s="76"/>
      <c r="C316571" s="75"/>
    </row>
    <row r="316572" spans="2:3" x14ac:dyDescent="0.25">
      <c r="B316572" s="76"/>
      <c r="C316572" s="75"/>
    </row>
    <row r="316573" spans="2:3" x14ac:dyDescent="0.25">
      <c r="B316573" s="76"/>
      <c r="C316573" s="75"/>
    </row>
    <row r="316683" spans="2:3" x14ac:dyDescent="0.25">
      <c r="B316683" s="76"/>
      <c r="C316683" s="75"/>
    </row>
    <row r="316684" spans="2:3" x14ac:dyDescent="0.25">
      <c r="B316684" s="76"/>
      <c r="C316684" s="75"/>
    </row>
    <row r="316685" spans="2:3" x14ac:dyDescent="0.25">
      <c r="B316685" s="76"/>
      <c r="C316685" s="75"/>
    </row>
    <row r="316686" spans="2:3" x14ac:dyDescent="0.25">
      <c r="B316686" s="76"/>
      <c r="C316686" s="75"/>
    </row>
    <row r="316687" spans="2:3" x14ac:dyDescent="0.25">
      <c r="B316687" s="76"/>
      <c r="C316687" s="75"/>
    </row>
    <row r="316688" spans="2:3" x14ac:dyDescent="0.25">
      <c r="B316688" s="76"/>
      <c r="C316688" s="75"/>
    </row>
    <row r="316689" spans="2:3" x14ac:dyDescent="0.25">
      <c r="B316689" s="76"/>
      <c r="C316689" s="75"/>
    </row>
    <row r="316690" spans="2:3" x14ac:dyDescent="0.25">
      <c r="B316690" s="76"/>
      <c r="C316690" s="75"/>
    </row>
    <row r="316691" spans="2:3" x14ac:dyDescent="0.25">
      <c r="B316691" s="76"/>
      <c r="C316691" s="75"/>
    </row>
    <row r="316692" spans="2:3" x14ac:dyDescent="0.25">
      <c r="B316692" s="76"/>
      <c r="C316692" s="75"/>
    </row>
    <row r="316693" spans="2:3" x14ac:dyDescent="0.25">
      <c r="B316693" s="76"/>
      <c r="C316693" s="75"/>
    </row>
    <row r="316694" spans="2:3" x14ac:dyDescent="0.25">
      <c r="B316694" s="76"/>
      <c r="C316694" s="75"/>
    </row>
    <row r="316695" spans="2:3" x14ac:dyDescent="0.25">
      <c r="B316695" s="76"/>
      <c r="C316695" s="75"/>
    </row>
    <row r="316805" spans="2:3" x14ac:dyDescent="0.25">
      <c r="B316805" s="76"/>
      <c r="C316805" s="75"/>
    </row>
    <row r="316806" spans="2:3" x14ac:dyDescent="0.25">
      <c r="B316806" s="76"/>
      <c r="C316806" s="75"/>
    </row>
    <row r="316807" spans="2:3" x14ac:dyDescent="0.25">
      <c r="B316807" s="76"/>
      <c r="C316807" s="75"/>
    </row>
    <row r="316808" spans="2:3" x14ac:dyDescent="0.25">
      <c r="B316808" s="76"/>
      <c r="C316808" s="75"/>
    </row>
    <row r="316809" spans="2:3" x14ac:dyDescent="0.25">
      <c r="B316809" s="76"/>
      <c r="C316809" s="75"/>
    </row>
    <row r="316810" spans="2:3" x14ac:dyDescent="0.25">
      <c r="B316810" s="76"/>
      <c r="C316810" s="75"/>
    </row>
    <row r="316811" spans="2:3" x14ac:dyDescent="0.25">
      <c r="B316811" s="76"/>
      <c r="C316811" s="75"/>
    </row>
    <row r="316812" spans="2:3" x14ac:dyDescent="0.25">
      <c r="B316812" s="76"/>
      <c r="C316812" s="75"/>
    </row>
    <row r="316813" spans="2:3" x14ac:dyDescent="0.25">
      <c r="B316813" s="76"/>
      <c r="C316813" s="75"/>
    </row>
    <row r="316814" spans="2:3" x14ac:dyDescent="0.25">
      <c r="B316814" s="76"/>
      <c r="C316814" s="75"/>
    </row>
    <row r="316815" spans="2:3" x14ac:dyDescent="0.25">
      <c r="B316815" s="76"/>
      <c r="C316815" s="75"/>
    </row>
    <row r="316816" spans="2:3" x14ac:dyDescent="0.25">
      <c r="B316816" s="76"/>
      <c r="C316816" s="75"/>
    </row>
    <row r="316817" spans="2:3" x14ac:dyDescent="0.25">
      <c r="B316817" s="76"/>
      <c r="C316817" s="75"/>
    </row>
    <row r="316927" spans="2:3" x14ac:dyDescent="0.25">
      <c r="B316927" s="76"/>
      <c r="C316927" s="75"/>
    </row>
    <row r="316928" spans="2:3" x14ac:dyDescent="0.25">
      <c r="B316928" s="76"/>
      <c r="C316928" s="75"/>
    </row>
    <row r="316929" spans="2:3" x14ac:dyDescent="0.25">
      <c r="B316929" s="76"/>
      <c r="C316929" s="75"/>
    </row>
    <row r="316930" spans="2:3" x14ac:dyDescent="0.25">
      <c r="B316930" s="76"/>
      <c r="C316930" s="75"/>
    </row>
    <row r="316931" spans="2:3" x14ac:dyDescent="0.25">
      <c r="B316931" s="76"/>
      <c r="C316931" s="75"/>
    </row>
    <row r="316932" spans="2:3" x14ac:dyDescent="0.25">
      <c r="B316932" s="76"/>
      <c r="C316932" s="75"/>
    </row>
    <row r="316933" spans="2:3" x14ac:dyDescent="0.25">
      <c r="B316933" s="76"/>
      <c r="C316933" s="75"/>
    </row>
    <row r="316934" spans="2:3" x14ac:dyDescent="0.25">
      <c r="B316934" s="76"/>
      <c r="C316934" s="75"/>
    </row>
    <row r="316935" spans="2:3" x14ac:dyDescent="0.25">
      <c r="B316935" s="76"/>
      <c r="C316935" s="75"/>
    </row>
    <row r="316936" spans="2:3" x14ac:dyDescent="0.25">
      <c r="B316936" s="76"/>
      <c r="C316936" s="75"/>
    </row>
    <row r="316937" spans="2:3" x14ac:dyDescent="0.25">
      <c r="B316937" s="76"/>
      <c r="C316937" s="75"/>
    </row>
    <row r="316938" spans="2:3" x14ac:dyDescent="0.25">
      <c r="B316938" s="76"/>
      <c r="C316938" s="75"/>
    </row>
    <row r="316939" spans="2:3" x14ac:dyDescent="0.25">
      <c r="B316939" s="76"/>
      <c r="C316939" s="75"/>
    </row>
    <row r="317049" spans="2:3" x14ac:dyDescent="0.25">
      <c r="B317049" s="76"/>
      <c r="C317049" s="75"/>
    </row>
    <row r="317050" spans="2:3" x14ac:dyDescent="0.25">
      <c r="B317050" s="76"/>
      <c r="C317050" s="75"/>
    </row>
    <row r="317051" spans="2:3" x14ac:dyDescent="0.25">
      <c r="B317051" s="76"/>
      <c r="C317051" s="75"/>
    </row>
    <row r="317052" spans="2:3" x14ac:dyDescent="0.25">
      <c r="B317052" s="76"/>
      <c r="C317052" s="75"/>
    </row>
    <row r="317053" spans="2:3" x14ac:dyDescent="0.25">
      <c r="B317053" s="76"/>
      <c r="C317053" s="75"/>
    </row>
    <row r="317054" spans="2:3" x14ac:dyDescent="0.25">
      <c r="B317054" s="76"/>
      <c r="C317054" s="75"/>
    </row>
    <row r="317055" spans="2:3" x14ac:dyDescent="0.25">
      <c r="B317055" s="76"/>
      <c r="C317055" s="75"/>
    </row>
    <row r="317056" spans="2:3" x14ac:dyDescent="0.25">
      <c r="B317056" s="76"/>
      <c r="C317056" s="75"/>
    </row>
    <row r="317057" spans="2:3" x14ac:dyDescent="0.25">
      <c r="B317057" s="76"/>
      <c r="C317057" s="75"/>
    </row>
    <row r="317058" spans="2:3" x14ac:dyDescent="0.25">
      <c r="B317058" s="76"/>
      <c r="C317058" s="75"/>
    </row>
    <row r="317059" spans="2:3" x14ac:dyDescent="0.25">
      <c r="B317059" s="76"/>
      <c r="C317059" s="75"/>
    </row>
    <row r="317060" spans="2:3" x14ac:dyDescent="0.25">
      <c r="B317060" s="76"/>
      <c r="C317060" s="75"/>
    </row>
    <row r="317061" spans="2:3" x14ac:dyDescent="0.25">
      <c r="B317061" s="76"/>
      <c r="C317061" s="75"/>
    </row>
    <row r="317171" spans="2:3" x14ac:dyDescent="0.25">
      <c r="B317171" s="76"/>
      <c r="C317171" s="75"/>
    </row>
    <row r="317172" spans="2:3" x14ac:dyDescent="0.25">
      <c r="B317172" s="76"/>
      <c r="C317172" s="75"/>
    </row>
    <row r="317173" spans="2:3" x14ac:dyDescent="0.25">
      <c r="B317173" s="76"/>
      <c r="C317173" s="75"/>
    </row>
    <row r="317174" spans="2:3" x14ac:dyDescent="0.25">
      <c r="B317174" s="76"/>
      <c r="C317174" s="75"/>
    </row>
    <row r="317175" spans="2:3" x14ac:dyDescent="0.25">
      <c r="B317175" s="76"/>
      <c r="C317175" s="75"/>
    </row>
    <row r="317176" spans="2:3" x14ac:dyDescent="0.25">
      <c r="B317176" s="76"/>
      <c r="C317176" s="75"/>
    </row>
    <row r="317177" spans="2:3" x14ac:dyDescent="0.25">
      <c r="B317177" s="76"/>
      <c r="C317177" s="75"/>
    </row>
    <row r="317178" spans="2:3" x14ac:dyDescent="0.25">
      <c r="B317178" s="76"/>
      <c r="C317178" s="75"/>
    </row>
    <row r="317179" spans="2:3" x14ac:dyDescent="0.25">
      <c r="B317179" s="76"/>
      <c r="C317179" s="75"/>
    </row>
    <row r="317180" spans="2:3" x14ac:dyDescent="0.25">
      <c r="B317180" s="76"/>
      <c r="C317180" s="75"/>
    </row>
    <row r="317181" spans="2:3" x14ac:dyDescent="0.25">
      <c r="B317181" s="76"/>
      <c r="C317181" s="75"/>
    </row>
    <row r="317182" spans="2:3" x14ac:dyDescent="0.25">
      <c r="B317182" s="76"/>
      <c r="C317182" s="75"/>
    </row>
    <row r="317183" spans="2:3" x14ac:dyDescent="0.25">
      <c r="B317183" s="76"/>
      <c r="C317183" s="75"/>
    </row>
    <row r="317293" spans="2:3" x14ac:dyDescent="0.25">
      <c r="B317293" s="76"/>
      <c r="C317293" s="75"/>
    </row>
    <row r="317294" spans="2:3" x14ac:dyDescent="0.25">
      <c r="B317294" s="76"/>
      <c r="C317294" s="75"/>
    </row>
    <row r="317295" spans="2:3" x14ac:dyDescent="0.25">
      <c r="B317295" s="76"/>
      <c r="C317295" s="75"/>
    </row>
    <row r="317296" spans="2:3" x14ac:dyDescent="0.25">
      <c r="B317296" s="76"/>
      <c r="C317296" s="75"/>
    </row>
    <row r="317297" spans="2:3" x14ac:dyDescent="0.25">
      <c r="B317297" s="76"/>
      <c r="C317297" s="75"/>
    </row>
    <row r="317298" spans="2:3" x14ac:dyDescent="0.25">
      <c r="B317298" s="76"/>
      <c r="C317298" s="75"/>
    </row>
    <row r="317299" spans="2:3" x14ac:dyDescent="0.25">
      <c r="B317299" s="76"/>
      <c r="C317299" s="75"/>
    </row>
    <row r="317300" spans="2:3" x14ac:dyDescent="0.25">
      <c r="B317300" s="76"/>
      <c r="C317300" s="75"/>
    </row>
    <row r="317301" spans="2:3" x14ac:dyDescent="0.25">
      <c r="B317301" s="76"/>
      <c r="C317301" s="75"/>
    </row>
    <row r="317302" spans="2:3" x14ac:dyDescent="0.25">
      <c r="B317302" s="76"/>
      <c r="C317302" s="75"/>
    </row>
    <row r="317303" spans="2:3" x14ac:dyDescent="0.25">
      <c r="B317303" s="76"/>
      <c r="C317303" s="75"/>
    </row>
    <row r="317304" spans="2:3" x14ac:dyDescent="0.25">
      <c r="B317304" s="76"/>
      <c r="C317304" s="75"/>
    </row>
    <row r="317305" spans="2:3" x14ac:dyDescent="0.25">
      <c r="B317305" s="76"/>
      <c r="C317305" s="75"/>
    </row>
    <row r="317415" spans="2:3" x14ac:dyDescent="0.25">
      <c r="B317415" s="76"/>
      <c r="C317415" s="75"/>
    </row>
    <row r="317416" spans="2:3" x14ac:dyDescent="0.25">
      <c r="B317416" s="76"/>
      <c r="C317416" s="75"/>
    </row>
    <row r="317417" spans="2:3" x14ac:dyDescent="0.25">
      <c r="B317417" s="76"/>
      <c r="C317417" s="75"/>
    </row>
    <row r="317418" spans="2:3" x14ac:dyDescent="0.25">
      <c r="B317418" s="76"/>
      <c r="C317418" s="75"/>
    </row>
    <row r="317419" spans="2:3" x14ac:dyDescent="0.25">
      <c r="B317419" s="76"/>
      <c r="C317419" s="75"/>
    </row>
    <row r="317420" spans="2:3" x14ac:dyDescent="0.25">
      <c r="B317420" s="76"/>
      <c r="C317420" s="75"/>
    </row>
    <row r="317421" spans="2:3" x14ac:dyDescent="0.25">
      <c r="B317421" s="76"/>
      <c r="C317421" s="75"/>
    </row>
    <row r="317422" spans="2:3" x14ac:dyDescent="0.25">
      <c r="B317422" s="76"/>
      <c r="C317422" s="75"/>
    </row>
    <row r="317423" spans="2:3" x14ac:dyDescent="0.25">
      <c r="B317423" s="76"/>
      <c r="C317423" s="75"/>
    </row>
    <row r="317424" spans="2:3" x14ac:dyDescent="0.25">
      <c r="B317424" s="76"/>
      <c r="C317424" s="75"/>
    </row>
    <row r="317425" spans="2:3" x14ac:dyDescent="0.25">
      <c r="B317425" s="76"/>
      <c r="C317425" s="75"/>
    </row>
    <row r="317426" spans="2:3" x14ac:dyDescent="0.25">
      <c r="B317426" s="76"/>
      <c r="C317426" s="75"/>
    </row>
    <row r="317427" spans="2:3" x14ac:dyDescent="0.25">
      <c r="B317427" s="76"/>
      <c r="C317427" s="75"/>
    </row>
    <row r="317537" spans="2:3" x14ac:dyDescent="0.25">
      <c r="B317537" s="76"/>
      <c r="C317537" s="75"/>
    </row>
    <row r="317538" spans="2:3" x14ac:dyDescent="0.25">
      <c r="B317538" s="76"/>
      <c r="C317538" s="75"/>
    </row>
    <row r="317539" spans="2:3" x14ac:dyDescent="0.25">
      <c r="B317539" s="76"/>
      <c r="C317539" s="75"/>
    </row>
    <row r="317540" spans="2:3" x14ac:dyDescent="0.25">
      <c r="B317540" s="76"/>
      <c r="C317540" s="75"/>
    </row>
    <row r="317541" spans="2:3" x14ac:dyDescent="0.25">
      <c r="B317541" s="76"/>
      <c r="C317541" s="75"/>
    </row>
    <row r="317542" spans="2:3" x14ac:dyDescent="0.25">
      <c r="B317542" s="76"/>
      <c r="C317542" s="75"/>
    </row>
    <row r="317543" spans="2:3" x14ac:dyDescent="0.25">
      <c r="B317543" s="76"/>
      <c r="C317543" s="75"/>
    </row>
    <row r="317544" spans="2:3" x14ac:dyDescent="0.25">
      <c r="B317544" s="76"/>
      <c r="C317544" s="75"/>
    </row>
    <row r="317545" spans="2:3" x14ac:dyDescent="0.25">
      <c r="B317545" s="76"/>
      <c r="C317545" s="75"/>
    </row>
    <row r="317546" spans="2:3" x14ac:dyDescent="0.25">
      <c r="B317546" s="76"/>
      <c r="C317546" s="75"/>
    </row>
    <row r="317547" spans="2:3" x14ac:dyDescent="0.25">
      <c r="B317547" s="76"/>
      <c r="C317547" s="75"/>
    </row>
    <row r="317548" spans="2:3" x14ac:dyDescent="0.25">
      <c r="B317548" s="76"/>
      <c r="C317548" s="75"/>
    </row>
    <row r="317549" spans="2:3" x14ac:dyDescent="0.25">
      <c r="B317549" s="76"/>
      <c r="C317549" s="75"/>
    </row>
    <row r="317659" spans="2:3" x14ac:dyDescent="0.25">
      <c r="B317659" s="76"/>
      <c r="C317659" s="75"/>
    </row>
    <row r="317660" spans="2:3" x14ac:dyDescent="0.25">
      <c r="B317660" s="76"/>
      <c r="C317660" s="75"/>
    </row>
    <row r="317661" spans="2:3" x14ac:dyDescent="0.25">
      <c r="B317661" s="76"/>
      <c r="C317661" s="75"/>
    </row>
    <row r="317662" spans="2:3" x14ac:dyDescent="0.25">
      <c r="B317662" s="76"/>
      <c r="C317662" s="75"/>
    </row>
    <row r="317663" spans="2:3" x14ac:dyDescent="0.25">
      <c r="B317663" s="76"/>
      <c r="C317663" s="75"/>
    </row>
    <row r="317664" spans="2:3" x14ac:dyDescent="0.25">
      <c r="B317664" s="76"/>
      <c r="C317664" s="75"/>
    </row>
    <row r="317665" spans="2:3" x14ac:dyDescent="0.25">
      <c r="B317665" s="76"/>
      <c r="C317665" s="75"/>
    </row>
    <row r="317666" spans="2:3" x14ac:dyDescent="0.25">
      <c r="B317666" s="76"/>
      <c r="C317666" s="75"/>
    </row>
    <row r="317667" spans="2:3" x14ac:dyDescent="0.25">
      <c r="B317667" s="76"/>
      <c r="C317667" s="75"/>
    </row>
    <row r="317668" spans="2:3" x14ac:dyDescent="0.25">
      <c r="B317668" s="76"/>
      <c r="C317668" s="75"/>
    </row>
    <row r="317669" spans="2:3" x14ac:dyDescent="0.25">
      <c r="B317669" s="76"/>
      <c r="C317669" s="75"/>
    </row>
    <row r="317670" spans="2:3" x14ac:dyDescent="0.25">
      <c r="B317670" s="76"/>
      <c r="C317670" s="75"/>
    </row>
    <row r="317671" spans="2:3" x14ac:dyDescent="0.25">
      <c r="B317671" s="76"/>
      <c r="C317671" s="75"/>
    </row>
    <row r="317781" spans="2:3" x14ac:dyDescent="0.25">
      <c r="B317781" s="76"/>
      <c r="C317781" s="75"/>
    </row>
    <row r="317782" spans="2:3" x14ac:dyDescent="0.25">
      <c r="B317782" s="76"/>
      <c r="C317782" s="75"/>
    </row>
    <row r="317783" spans="2:3" x14ac:dyDescent="0.25">
      <c r="B317783" s="76"/>
      <c r="C317783" s="75"/>
    </row>
    <row r="317784" spans="2:3" x14ac:dyDescent="0.25">
      <c r="B317784" s="76"/>
      <c r="C317784" s="75"/>
    </row>
    <row r="317785" spans="2:3" x14ac:dyDescent="0.25">
      <c r="B317785" s="76"/>
      <c r="C317785" s="75"/>
    </row>
    <row r="317786" spans="2:3" x14ac:dyDescent="0.25">
      <c r="B317786" s="76"/>
      <c r="C317786" s="75"/>
    </row>
    <row r="317787" spans="2:3" x14ac:dyDescent="0.25">
      <c r="B317787" s="76"/>
      <c r="C317787" s="75"/>
    </row>
    <row r="317788" spans="2:3" x14ac:dyDescent="0.25">
      <c r="B317788" s="76"/>
      <c r="C317788" s="75"/>
    </row>
    <row r="317789" spans="2:3" x14ac:dyDescent="0.25">
      <c r="B317789" s="76"/>
      <c r="C317789" s="75"/>
    </row>
    <row r="317790" spans="2:3" x14ac:dyDescent="0.25">
      <c r="B317790" s="76"/>
      <c r="C317790" s="75"/>
    </row>
    <row r="317791" spans="2:3" x14ac:dyDescent="0.25">
      <c r="B317791" s="76"/>
      <c r="C317791" s="75"/>
    </row>
    <row r="317792" spans="2:3" x14ac:dyDescent="0.25">
      <c r="B317792" s="76"/>
      <c r="C317792" s="75"/>
    </row>
    <row r="317793" spans="2:3" x14ac:dyDescent="0.25">
      <c r="B317793" s="76"/>
      <c r="C317793" s="75"/>
    </row>
    <row r="317903" spans="2:3" x14ac:dyDescent="0.25">
      <c r="B317903" s="76"/>
      <c r="C317903" s="75"/>
    </row>
    <row r="317904" spans="2:3" x14ac:dyDescent="0.25">
      <c r="B317904" s="76"/>
      <c r="C317904" s="75"/>
    </row>
    <row r="317905" spans="2:3" x14ac:dyDescent="0.25">
      <c r="B317905" s="76"/>
      <c r="C317905" s="75"/>
    </row>
    <row r="317906" spans="2:3" x14ac:dyDescent="0.25">
      <c r="B317906" s="76"/>
      <c r="C317906" s="75"/>
    </row>
    <row r="317907" spans="2:3" x14ac:dyDescent="0.25">
      <c r="B317907" s="76"/>
      <c r="C317907" s="75"/>
    </row>
    <row r="317908" spans="2:3" x14ac:dyDescent="0.25">
      <c r="B317908" s="76"/>
      <c r="C317908" s="75"/>
    </row>
    <row r="317909" spans="2:3" x14ac:dyDescent="0.25">
      <c r="B317909" s="76"/>
      <c r="C317909" s="75"/>
    </row>
    <row r="317910" spans="2:3" x14ac:dyDescent="0.25">
      <c r="B317910" s="76"/>
      <c r="C317910" s="75"/>
    </row>
    <row r="317911" spans="2:3" x14ac:dyDescent="0.25">
      <c r="B317911" s="76"/>
      <c r="C317911" s="75"/>
    </row>
    <row r="317912" spans="2:3" x14ac:dyDescent="0.25">
      <c r="B317912" s="76"/>
      <c r="C317912" s="75"/>
    </row>
    <row r="317913" spans="2:3" x14ac:dyDescent="0.25">
      <c r="B317913" s="76"/>
      <c r="C317913" s="75"/>
    </row>
    <row r="317914" spans="2:3" x14ac:dyDescent="0.25">
      <c r="B317914" s="76"/>
      <c r="C317914" s="75"/>
    </row>
    <row r="317915" spans="2:3" x14ac:dyDescent="0.25">
      <c r="B317915" s="76"/>
      <c r="C317915" s="75"/>
    </row>
    <row r="318025" spans="2:3" x14ac:dyDescent="0.25">
      <c r="B318025" s="76"/>
      <c r="C318025" s="75"/>
    </row>
    <row r="318026" spans="2:3" x14ac:dyDescent="0.25">
      <c r="B318026" s="76"/>
      <c r="C318026" s="75"/>
    </row>
    <row r="318027" spans="2:3" x14ac:dyDescent="0.25">
      <c r="B318027" s="76"/>
      <c r="C318027" s="75"/>
    </row>
    <row r="318028" spans="2:3" x14ac:dyDescent="0.25">
      <c r="B318028" s="76"/>
      <c r="C318028" s="75"/>
    </row>
    <row r="318029" spans="2:3" x14ac:dyDescent="0.25">
      <c r="B318029" s="76"/>
      <c r="C318029" s="75"/>
    </row>
    <row r="318030" spans="2:3" x14ac:dyDescent="0.25">
      <c r="B318030" s="76"/>
      <c r="C318030" s="75"/>
    </row>
    <row r="318031" spans="2:3" x14ac:dyDescent="0.25">
      <c r="B318031" s="76"/>
      <c r="C318031" s="75"/>
    </row>
    <row r="318032" spans="2:3" x14ac:dyDescent="0.25">
      <c r="B318032" s="76"/>
      <c r="C318032" s="75"/>
    </row>
    <row r="318033" spans="2:3" x14ac:dyDescent="0.25">
      <c r="B318033" s="76"/>
      <c r="C318033" s="75"/>
    </row>
    <row r="318034" spans="2:3" x14ac:dyDescent="0.25">
      <c r="B318034" s="76"/>
      <c r="C318034" s="75"/>
    </row>
    <row r="318035" spans="2:3" x14ac:dyDescent="0.25">
      <c r="B318035" s="76"/>
      <c r="C318035" s="75"/>
    </row>
    <row r="318036" spans="2:3" x14ac:dyDescent="0.25">
      <c r="B318036" s="76"/>
      <c r="C318036" s="75"/>
    </row>
    <row r="318037" spans="2:3" x14ac:dyDescent="0.25">
      <c r="B318037" s="76"/>
      <c r="C318037" s="75"/>
    </row>
    <row r="318147" spans="2:3" x14ac:dyDescent="0.25">
      <c r="B318147" s="76"/>
      <c r="C318147" s="75"/>
    </row>
    <row r="318148" spans="2:3" x14ac:dyDescent="0.25">
      <c r="B318148" s="76"/>
      <c r="C318148" s="75"/>
    </row>
    <row r="318149" spans="2:3" x14ac:dyDescent="0.25">
      <c r="B318149" s="76"/>
      <c r="C318149" s="75"/>
    </row>
    <row r="318150" spans="2:3" x14ac:dyDescent="0.25">
      <c r="B318150" s="76"/>
      <c r="C318150" s="75"/>
    </row>
    <row r="318151" spans="2:3" x14ac:dyDescent="0.25">
      <c r="B318151" s="76"/>
      <c r="C318151" s="75"/>
    </row>
    <row r="318152" spans="2:3" x14ac:dyDescent="0.25">
      <c r="B318152" s="76"/>
      <c r="C318152" s="75"/>
    </row>
    <row r="318153" spans="2:3" x14ac:dyDescent="0.25">
      <c r="B318153" s="76"/>
      <c r="C318153" s="75"/>
    </row>
    <row r="318154" spans="2:3" x14ac:dyDescent="0.25">
      <c r="B318154" s="76"/>
      <c r="C318154" s="75"/>
    </row>
    <row r="318155" spans="2:3" x14ac:dyDescent="0.25">
      <c r="B318155" s="76"/>
      <c r="C318155" s="75"/>
    </row>
    <row r="318156" spans="2:3" x14ac:dyDescent="0.25">
      <c r="B318156" s="76"/>
      <c r="C318156" s="75"/>
    </row>
    <row r="318157" spans="2:3" x14ac:dyDescent="0.25">
      <c r="B318157" s="76"/>
      <c r="C318157" s="75"/>
    </row>
    <row r="318158" spans="2:3" x14ac:dyDescent="0.25">
      <c r="B318158" s="76"/>
      <c r="C318158" s="75"/>
    </row>
    <row r="318159" spans="2:3" x14ac:dyDescent="0.25">
      <c r="B318159" s="76"/>
      <c r="C318159" s="75"/>
    </row>
    <row r="318269" spans="2:3" x14ac:dyDescent="0.25">
      <c r="B318269" s="76"/>
      <c r="C318269" s="75"/>
    </row>
    <row r="318270" spans="2:3" x14ac:dyDescent="0.25">
      <c r="B318270" s="76"/>
      <c r="C318270" s="75"/>
    </row>
    <row r="318271" spans="2:3" x14ac:dyDescent="0.25">
      <c r="B318271" s="76"/>
      <c r="C318271" s="75"/>
    </row>
    <row r="318272" spans="2:3" x14ac:dyDescent="0.25">
      <c r="B318272" s="76"/>
      <c r="C318272" s="75"/>
    </row>
    <row r="318273" spans="2:3" x14ac:dyDescent="0.25">
      <c r="B318273" s="76"/>
      <c r="C318273" s="75"/>
    </row>
    <row r="318274" spans="2:3" x14ac:dyDescent="0.25">
      <c r="B318274" s="76"/>
      <c r="C318274" s="75"/>
    </row>
    <row r="318275" spans="2:3" x14ac:dyDescent="0.25">
      <c r="B318275" s="76"/>
      <c r="C318275" s="75"/>
    </row>
    <row r="318276" spans="2:3" x14ac:dyDescent="0.25">
      <c r="B318276" s="76"/>
      <c r="C318276" s="75"/>
    </row>
    <row r="318277" spans="2:3" x14ac:dyDescent="0.25">
      <c r="B318277" s="76"/>
      <c r="C318277" s="75"/>
    </row>
    <row r="318278" spans="2:3" x14ac:dyDescent="0.25">
      <c r="B318278" s="76"/>
      <c r="C318278" s="75"/>
    </row>
    <row r="318279" spans="2:3" x14ac:dyDescent="0.25">
      <c r="B318279" s="76"/>
      <c r="C318279" s="75"/>
    </row>
    <row r="318280" spans="2:3" x14ac:dyDescent="0.25">
      <c r="B318280" s="76"/>
      <c r="C318280" s="75"/>
    </row>
    <row r="318281" spans="2:3" x14ac:dyDescent="0.25">
      <c r="B318281" s="76"/>
      <c r="C318281" s="75"/>
    </row>
    <row r="318391" spans="2:3" x14ac:dyDescent="0.25">
      <c r="B318391" s="76"/>
      <c r="C318391" s="75"/>
    </row>
    <row r="318392" spans="2:3" x14ac:dyDescent="0.25">
      <c r="B318392" s="76"/>
      <c r="C318392" s="75"/>
    </row>
    <row r="318393" spans="2:3" x14ac:dyDescent="0.25">
      <c r="B318393" s="76"/>
      <c r="C318393" s="75"/>
    </row>
    <row r="318394" spans="2:3" x14ac:dyDescent="0.25">
      <c r="B318394" s="76"/>
      <c r="C318394" s="75"/>
    </row>
    <row r="318395" spans="2:3" x14ac:dyDescent="0.25">
      <c r="B318395" s="76"/>
      <c r="C318395" s="75"/>
    </row>
    <row r="318396" spans="2:3" x14ac:dyDescent="0.25">
      <c r="B318396" s="76"/>
      <c r="C318396" s="75"/>
    </row>
    <row r="318397" spans="2:3" x14ac:dyDescent="0.25">
      <c r="B318397" s="76"/>
      <c r="C318397" s="75"/>
    </row>
    <row r="318398" spans="2:3" x14ac:dyDescent="0.25">
      <c r="B318398" s="76"/>
      <c r="C318398" s="75"/>
    </row>
    <row r="318399" spans="2:3" x14ac:dyDescent="0.25">
      <c r="B318399" s="76"/>
      <c r="C318399" s="75"/>
    </row>
    <row r="318400" spans="2:3" x14ac:dyDescent="0.25">
      <c r="B318400" s="76"/>
      <c r="C318400" s="75"/>
    </row>
    <row r="318401" spans="2:3" x14ac:dyDescent="0.25">
      <c r="B318401" s="76"/>
      <c r="C318401" s="75"/>
    </row>
    <row r="318402" spans="2:3" x14ac:dyDescent="0.25">
      <c r="B318402" s="76"/>
      <c r="C318402" s="75"/>
    </row>
    <row r="318403" spans="2:3" x14ac:dyDescent="0.25">
      <c r="B318403" s="76"/>
      <c r="C318403" s="75"/>
    </row>
    <row r="318513" spans="2:3" x14ac:dyDescent="0.25">
      <c r="B318513" s="76"/>
      <c r="C318513" s="75"/>
    </row>
    <row r="318514" spans="2:3" x14ac:dyDescent="0.25">
      <c r="B318514" s="76"/>
      <c r="C318514" s="75"/>
    </row>
    <row r="318515" spans="2:3" x14ac:dyDescent="0.25">
      <c r="B318515" s="76"/>
      <c r="C318515" s="75"/>
    </row>
    <row r="318516" spans="2:3" x14ac:dyDescent="0.25">
      <c r="B318516" s="76"/>
      <c r="C318516" s="75"/>
    </row>
    <row r="318517" spans="2:3" x14ac:dyDescent="0.25">
      <c r="B318517" s="76"/>
      <c r="C318517" s="75"/>
    </row>
    <row r="318518" spans="2:3" x14ac:dyDescent="0.25">
      <c r="B318518" s="76"/>
      <c r="C318518" s="75"/>
    </row>
    <row r="318519" spans="2:3" x14ac:dyDescent="0.25">
      <c r="B318519" s="76"/>
      <c r="C318519" s="75"/>
    </row>
    <row r="318520" spans="2:3" x14ac:dyDescent="0.25">
      <c r="B318520" s="76"/>
      <c r="C318520" s="75"/>
    </row>
    <row r="318521" spans="2:3" x14ac:dyDescent="0.25">
      <c r="B318521" s="76"/>
      <c r="C318521" s="75"/>
    </row>
    <row r="318522" spans="2:3" x14ac:dyDescent="0.25">
      <c r="B318522" s="76"/>
      <c r="C318522" s="75"/>
    </row>
    <row r="318523" spans="2:3" x14ac:dyDescent="0.25">
      <c r="B318523" s="76"/>
      <c r="C318523" s="75"/>
    </row>
    <row r="318524" spans="2:3" x14ac:dyDescent="0.25">
      <c r="B318524" s="76"/>
      <c r="C318524" s="75"/>
    </row>
    <row r="318525" spans="2:3" x14ac:dyDescent="0.25">
      <c r="B318525" s="76"/>
      <c r="C318525" s="75"/>
    </row>
    <row r="318635" spans="2:3" x14ac:dyDescent="0.25">
      <c r="B318635" s="76"/>
      <c r="C318635" s="75"/>
    </row>
    <row r="318636" spans="2:3" x14ac:dyDescent="0.25">
      <c r="B318636" s="76"/>
      <c r="C318636" s="75"/>
    </row>
    <row r="318637" spans="2:3" x14ac:dyDescent="0.25">
      <c r="B318637" s="76"/>
      <c r="C318637" s="75"/>
    </row>
    <row r="318638" spans="2:3" x14ac:dyDescent="0.25">
      <c r="B318638" s="76"/>
      <c r="C318638" s="75"/>
    </row>
    <row r="318639" spans="2:3" x14ac:dyDescent="0.25">
      <c r="B318639" s="76"/>
      <c r="C318639" s="75"/>
    </row>
    <row r="318640" spans="2:3" x14ac:dyDescent="0.25">
      <c r="B318640" s="76"/>
      <c r="C318640" s="75"/>
    </row>
    <row r="318641" spans="2:3" x14ac:dyDescent="0.25">
      <c r="B318641" s="76"/>
      <c r="C318641" s="75"/>
    </row>
    <row r="318642" spans="2:3" x14ac:dyDescent="0.25">
      <c r="B318642" s="76"/>
      <c r="C318642" s="75"/>
    </row>
    <row r="318643" spans="2:3" x14ac:dyDescent="0.25">
      <c r="B318643" s="76"/>
      <c r="C318643" s="75"/>
    </row>
    <row r="318644" spans="2:3" x14ac:dyDescent="0.25">
      <c r="B318644" s="76"/>
      <c r="C318644" s="75"/>
    </row>
    <row r="318645" spans="2:3" x14ac:dyDescent="0.25">
      <c r="B318645" s="76"/>
      <c r="C318645" s="75"/>
    </row>
    <row r="318646" spans="2:3" x14ac:dyDescent="0.25">
      <c r="B318646" s="76"/>
      <c r="C318646" s="75"/>
    </row>
    <row r="318647" spans="2:3" x14ac:dyDescent="0.25">
      <c r="B318647" s="76"/>
      <c r="C318647" s="75"/>
    </row>
    <row r="318757" spans="2:3" x14ac:dyDescent="0.25">
      <c r="B318757" s="76"/>
      <c r="C318757" s="75"/>
    </row>
    <row r="318758" spans="2:3" x14ac:dyDescent="0.25">
      <c r="B318758" s="76"/>
      <c r="C318758" s="75"/>
    </row>
    <row r="318759" spans="2:3" x14ac:dyDescent="0.25">
      <c r="B318759" s="76"/>
      <c r="C318759" s="75"/>
    </row>
    <row r="318760" spans="2:3" x14ac:dyDescent="0.25">
      <c r="B318760" s="76"/>
      <c r="C318760" s="75"/>
    </row>
    <row r="318761" spans="2:3" x14ac:dyDescent="0.25">
      <c r="B318761" s="76"/>
      <c r="C318761" s="75"/>
    </row>
    <row r="318762" spans="2:3" x14ac:dyDescent="0.25">
      <c r="B318762" s="76"/>
      <c r="C318762" s="75"/>
    </row>
    <row r="318763" spans="2:3" x14ac:dyDescent="0.25">
      <c r="B318763" s="76"/>
      <c r="C318763" s="75"/>
    </row>
    <row r="318764" spans="2:3" x14ac:dyDescent="0.25">
      <c r="B318764" s="76"/>
      <c r="C318764" s="75"/>
    </row>
    <row r="318765" spans="2:3" x14ac:dyDescent="0.25">
      <c r="B318765" s="76"/>
      <c r="C318765" s="75"/>
    </row>
    <row r="318766" spans="2:3" x14ac:dyDescent="0.25">
      <c r="B318766" s="76"/>
      <c r="C318766" s="75"/>
    </row>
    <row r="318767" spans="2:3" x14ac:dyDescent="0.25">
      <c r="B318767" s="76"/>
      <c r="C318767" s="75"/>
    </row>
    <row r="318768" spans="2:3" x14ac:dyDescent="0.25">
      <c r="B318768" s="76"/>
      <c r="C318768" s="75"/>
    </row>
    <row r="318769" spans="2:3" x14ac:dyDescent="0.25">
      <c r="B318769" s="76"/>
      <c r="C318769" s="75"/>
    </row>
    <row r="318879" spans="2:3" x14ac:dyDescent="0.25">
      <c r="B318879" s="76"/>
      <c r="C318879" s="75"/>
    </row>
    <row r="318880" spans="2:3" x14ac:dyDescent="0.25">
      <c r="B318880" s="76"/>
      <c r="C318880" s="75"/>
    </row>
    <row r="318881" spans="2:3" x14ac:dyDescent="0.25">
      <c r="B318881" s="76"/>
      <c r="C318881" s="75"/>
    </row>
    <row r="318882" spans="2:3" x14ac:dyDescent="0.25">
      <c r="B318882" s="76"/>
      <c r="C318882" s="75"/>
    </row>
    <row r="318883" spans="2:3" x14ac:dyDescent="0.25">
      <c r="B318883" s="76"/>
      <c r="C318883" s="75"/>
    </row>
    <row r="318884" spans="2:3" x14ac:dyDescent="0.25">
      <c r="B318884" s="76"/>
      <c r="C318884" s="75"/>
    </row>
    <row r="318885" spans="2:3" x14ac:dyDescent="0.25">
      <c r="B318885" s="76"/>
      <c r="C318885" s="75"/>
    </row>
    <row r="318886" spans="2:3" x14ac:dyDescent="0.25">
      <c r="B318886" s="76"/>
      <c r="C318886" s="75"/>
    </row>
    <row r="318887" spans="2:3" x14ac:dyDescent="0.25">
      <c r="B318887" s="76"/>
      <c r="C318887" s="75"/>
    </row>
    <row r="318888" spans="2:3" x14ac:dyDescent="0.25">
      <c r="B318888" s="76"/>
      <c r="C318888" s="75"/>
    </row>
    <row r="318889" spans="2:3" x14ac:dyDescent="0.25">
      <c r="B318889" s="76"/>
      <c r="C318889" s="75"/>
    </row>
    <row r="318890" spans="2:3" x14ac:dyDescent="0.25">
      <c r="B318890" s="76"/>
      <c r="C318890" s="75"/>
    </row>
    <row r="318891" spans="2:3" x14ac:dyDescent="0.25">
      <c r="B318891" s="76"/>
      <c r="C318891" s="75"/>
    </row>
    <row r="319001" spans="2:3" x14ac:dyDescent="0.25">
      <c r="B319001" s="76"/>
      <c r="C319001" s="75"/>
    </row>
    <row r="319002" spans="2:3" x14ac:dyDescent="0.25">
      <c r="B319002" s="76"/>
      <c r="C319002" s="75"/>
    </row>
    <row r="319003" spans="2:3" x14ac:dyDescent="0.25">
      <c r="B319003" s="76"/>
      <c r="C319003" s="75"/>
    </row>
    <row r="319004" spans="2:3" x14ac:dyDescent="0.25">
      <c r="B319004" s="76"/>
      <c r="C319004" s="75"/>
    </row>
    <row r="319005" spans="2:3" x14ac:dyDescent="0.25">
      <c r="B319005" s="76"/>
      <c r="C319005" s="75"/>
    </row>
    <row r="319006" spans="2:3" x14ac:dyDescent="0.25">
      <c r="B319006" s="76"/>
      <c r="C319006" s="75"/>
    </row>
    <row r="319007" spans="2:3" x14ac:dyDescent="0.25">
      <c r="B319007" s="76"/>
      <c r="C319007" s="75"/>
    </row>
    <row r="319008" spans="2:3" x14ac:dyDescent="0.25">
      <c r="B319008" s="76"/>
      <c r="C319008" s="75"/>
    </row>
    <row r="319009" spans="2:3" x14ac:dyDescent="0.25">
      <c r="B319009" s="76"/>
      <c r="C319009" s="75"/>
    </row>
    <row r="319010" spans="2:3" x14ac:dyDescent="0.25">
      <c r="B319010" s="76"/>
      <c r="C319010" s="75"/>
    </row>
    <row r="319011" spans="2:3" x14ac:dyDescent="0.25">
      <c r="B319011" s="76"/>
      <c r="C319011" s="75"/>
    </row>
    <row r="319012" spans="2:3" x14ac:dyDescent="0.25">
      <c r="B319012" s="76"/>
      <c r="C319012" s="75"/>
    </row>
    <row r="319013" spans="2:3" x14ac:dyDescent="0.25">
      <c r="B319013" s="76"/>
      <c r="C319013" s="75"/>
    </row>
    <row r="319123" spans="2:3" x14ac:dyDescent="0.25">
      <c r="B319123" s="76"/>
      <c r="C319123" s="75"/>
    </row>
    <row r="319124" spans="2:3" x14ac:dyDescent="0.25">
      <c r="B319124" s="76"/>
      <c r="C319124" s="75"/>
    </row>
    <row r="319125" spans="2:3" x14ac:dyDescent="0.25">
      <c r="B319125" s="76"/>
      <c r="C319125" s="75"/>
    </row>
    <row r="319126" spans="2:3" x14ac:dyDescent="0.25">
      <c r="B319126" s="76"/>
      <c r="C319126" s="75"/>
    </row>
    <row r="319127" spans="2:3" x14ac:dyDescent="0.25">
      <c r="B319127" s="76"/>
      <c r="C319127" s="75"/>
    </row>
    <row r="319128" spans="2:3" x14ac:dyDescent="0.25">
      <c r="B319128" s="76"/>
      <c r="C319128" s="75"/>
    </row>
    <row r="319129" spans="2:3" x14ac:dyDescent="0.25">
      <c r="B319129" s="76"/>
      <c r="C319129" s="75"/>
    </row>
    <row r="319130" spans="2:3" x14ac:dyDescent="0.25">
      <c r="B319130" s="76"/>
      <c r="C319130" s="75"/>
    </row>
    <row r="319131" spans="2:3" x14ac:dyDescent="0.25">
      <c r="B319131" s="76"/>
      <c r="C319131" s="75"/>
    </row>
    <row r="319132" spans="2:3" x14ac:dyDescent="0.25">
      <c r="B319132" s="76"/>
      <c r="C319132" s="75"/>
    </row>
    <row r="319133" spans="2:3" x14ac:dyDescent="0.25">
      <c r="B319133" s="76"/>
      <c r="C319133" s="75"/>
    </row>
    <row r="319134" spans="2:3" x14ac:dyDescent="0.25">
      <c r="B319134" s="76"/>
      <c r="C319134" s="75"/>
    </row>
    <row r="319135" spans="2:3" x14ac:dyDescent="0.25">
      <c r="B319135" s="76"/>
      <c r="C319135" s="75"/>
    </row>
    <row r="319245" spans="2:3" x14ac:dyDescent="0.25">
      <c r="B319245" s="76"/>
      <c r="C319245" s="75"/>
    </row>
    <row r="319246" spans="2:3" x14ac:dyDescent="0.25">
      <c r="B319246" s="76"/>
      <c r="C319246" s="75"/>
    </row>
    <row r="319247" spans="2:3" x14ac:dyDescent="0.25">
      <c r="B319247" s="76"/>
      <c r="C319247" s="75"/>
    </row>
    <row r="319248" spans="2:3" x14ac:dyDescent="0.25">
      <c r="B319248" s="76"/>
      <c r="C319248" s="75"/>
    </row>
    <row r="319249" spans="2:3" x14ac:dyDescent="0.25">
      <c r="B319249" s="76"/>
      <c r="C319249" s="75"/>
    </row>
    <row r="319250" spans="2:3" x14ac:dyDescent="0.25">
      <c r="B319250" s="76"/>
      <c r="C319250" s="75"/>
    </row>
    <row r="319251" spans="2:3" x14ac:dyDescent="0.25">
      <c r="B319251" s="76"/>
      <c r="C319251" s="75"/>
    </row>
    <row r="319252" spans="2:3" x14ac:dyDescent="0.25">
      <c r="B319252" s="76"/>
      <c r="C319252" s="75"/>
    </row>
    <row r="319253" spans="2:3" x14ac:dyDescent="0.25">
      <c r="B319253" s="76"/>
      <c r="C319253" s="75"/>
    </row>
    <row r="319254" spans="2:3" x14ac:dyDescent="0.25">
      <c r="B319254" s="76"/>
      <c r="C319254" s="75"/>
    </row>
    <row r="319255" spans="2:3" x14ac:dyDescent="0.25">
      <c r="B319255" s="76"/>
      <c r="C319255" s="75"/>
    </row>
    <row r="319256" spans="2:3" x14ac:dyDescent="0.25">
      <c r="B319256" s="76"/>
      <c r="C319256" s="75"/>
    </row>
    <row r="319257" spans="2:3" x14ac:dyDescent="0.25">
      <c r="B319257" s="76"/>
      <c r="C319257" s="75"/>
    </row>
    <row r="319367" spans="2:3" x14ac:dyDescent="0.25">
      <c r="B319367" s="76"/>
      <c r="C319367" s="75"/>
    </row>
    <row r="319368" spans="2:3" x14ac:dyDescent="0.25">
      <c r="B319368" s="76"/>
      <c r="C319368" s="75"/>
    </row>
    <row r="319369" spans="2:3" x14ac:dyDescent="0.25">
      <c r="B319369" s="76"/>
      <c r="C319369" s="75"/>
    </row>
    <row r="319370" spans="2:3" x14ac:dyDescent="0.25">
      <c r="B319370" s="76"/>
      <c r="C319370" s="75"/>
    </row>
    <row r="319371" spans="2:3" x14ac:dyDescent="0.25">
      <c r="B319371" s="76"/>
      <c r="C319371" s="75"/>
    </row>
    <row r="319372" spans="2:3" x14ac:dyDescent="0.25">
      <c r="B319372" s="76"/>
      <c r="C319372" s="75"/>
    </row>
    <row r="319373" spans="2:3" x14ac:dyDescent="0.25">
      <c r="B319373" s="76"/>
      <c r="C319373" s="75"/>
    </row>
    <row r="319374" spans="2:3" x14ac:dyDescent="0.25">
      <c r="B319374" s="76"/>
      <c r="C319374" s="75"/>
    </row>
    <row r="319375" spans="2:3" x14ac:dyDescent="0.25">
      <c r="B319375" s="76"/>
      <c r="C319375" s="75"/>
    </row>
    <row r="319376" spans="2:3" x14ac:dyDescent="0.25">
      <c r="B319376" s="76"/>
      <c r="C319376" s="75"/>
    </row>
    <row r="319377" spans="2:3" x14ac:dyDescent="0.25">
      <c r="B319377" s="76"/>
      <c r="C319377" s="75"/>
    </row>
    <row r="319378" spans="2:3" x14ac:dyDescent="0.25">
      <c r="B319378" s="76"/>
      <c r="C319378" s="75"/>
    </row>
    <row r="319379" spans="2:3" x14ac:dyDescent="0.25">
      <c r="B319379" s="76"/>
      <c r="C319379" s="75"/>
    </row>
    <row r="319489" spans="2:3" x14ac:dyDescent="0.25">
      <c r="B319489" s="76"/>
      <c r="C319489" s="75"/>
    </row>
    <row r="319490" spans="2:3" x14ac:dyDescent="0.25">
      <c r="B319490" s="76"/>
      <c r="C319490" s="75"/>
    </row>
    <row r="319491" spans="2:3" x14ac:dyDescent="0.25">
      <c r="B319491" s="76"/>
      <c r="C319491" s="75"/>
    </row>
    <row r="319492" spans="2:3" x14ac:dyDescent="0.25">
      <c r="B319492" s="76"/>
      <c r="C319492" s="75"/>
    </row>
    <row r="319493" spans="2:3" x14ac:dyDescent="0.25">
      <c r="B319493" s="76"/>
      <c r="C319493" s="75"/>
    </row>
    <row r="319494" spans="2:3" x14ac:dyDescent="0.25">
      <c r="B319494" s="76"/>
      <c r="C319494" s="75"/>
    </row>
    <row r="319495" spans="2:3" x14ac:dyDescent="0.25">
      <c r="B319495" s="76"/>
      <c r="C319495" s="75"/>
    </row>
    <row r="319496" spans="2:3" x14ac:dyDescent="0.25">
      <c r="B319496" s="76"/>
      <c r="C319496" s="75"/>
    </row>
    <row r="319497" spans="2:3" x14ac:dyDescent="0.25">
      <c r="B319497" s="76"/>
      <c r="C319497" s="75"/>
    </row>
    <row r="319498" spans="2:3" x14ac:dyDescent="0.25">
      <c r="B319498" s="76"/>
      <c r="C319498" s="75"/>
    </row>
    <row r="319499" spans="2:3" x14ac:dyDescent="0.25">
      <c r="B319499" s="76"/>
      <c r="C319499" s="75"/>
    </row>
    <row r="319500" spans="2:3" x14ac:dyDescent="0.25">
      <c r="B319500" s="76"/>
      <c r="C319500" s="75"/>
    </row>
    <row r="319501" spans="2:3" x14ac:dyDescent="0.25">
      <c r="B319501" s="76"/>
      <c r="C319501" s="75"/>
    </row>
    <row r="319611" spans="2:3" x14ac:dyDescent="0.25">
      <c r="B319611" s="76"/>
      <c r="C319611" s="75"/>
    </row>
    <row r="319612" spans="2:3" x14ac:dyDescent="0.25">
      <c r="B319612" s="76"/>
      <c r="C319612" s="75"/>
    </row>
    <row r="319613" spans="2:3" x14ac:dyDescent="0.25">
      <c r="B319613" s="76"/>
      <c r="C319613" s="75"/>
    </row>
    <row r="319614" spans="2:3" x14ac:dyDescent="0.25">
      <c r="B319614" s="76"/>
      <c r="C319614" s="75"/>
    </row>
    <row r="319615" spans="2:3" x14ac:dyDescent="0.25">
      <c r="B319615" s="76"/>
      <c r="C319615" s="75"/>
    </row>
    <row r="319616" spans="2:3" x14ac:dyDescent="0.25">
      <c r="B319616" s="76"/>
      <c r="C319616" s="75"/>
    </row>
    <row r="319617" spans="2:3" x14ac:dyDescent="0.25">
      <c r="B319617" s="76"/>
      <c r="C319617" s="75"/>
    </row>
    <row r="319618" spans="2:3" x14ac:dyDescent="0.25">
      <c r="B319618" s="76"/>
      <c r="C319618" s="75"/>
    </row>
    <row r="319619" spans="2:3" x14ac:dyDescent="0.25">
      <c r="B319619" s="76"/>
      <c r="C319619" s="75"/>
    </row>
    <row r="319620" spans="2:3" x14ac:dyDescent="0.25">
      <c r="B319620" s="76"/>
      <c r="C319620" s="75"/>
    </row>
    <row r="319621" spans="2:3" x14ac:dyDescent="0.25">
      <c r="B319621" s="76"/>
      <c r="C319621" s="75"/>
    </row>
    <row r="319622" spans="2:3" x14ac:dyDescent="0.25">
      <c r="B319622" s="76"/>
      <c r="C319622" s="75"/>
    </row>
    <row r="319623" spans="2:3" x14ac:dyDescent="0.25">
      <c r="B319623" s="76"/>
      <c r="C319623" s="75"/>
    </row>
    <row r="319733" spans="2:3" x14ac:dyDescent="0.25">
      <c r="B319733" s="76"/>
      <c r="C319733" s="75"/>
    </row>
    <row r="319734" spans="2:3" x14ac:dyDescent="0.25">
      <c r="B319734" s="76"/>
      <c r="C319734" s="75"/>
    </row>
    <row r="319735" spans="2:3" x14ac:dyDescent="0.25">
      <c r="B319735" s="76"/>
      <c r="C319735" s="75"/>
    </row>
    <row r="319736" spans="2:3" x14ac:dyDescent="0.25">
      <c r="B319736" s="76"/>
      <c r="C319736" s="75"/>
    </row>
    <row r="319737" spans="2:3" x14ac:dyDescent="0.25">
      <c r="B319737" s="76"/>
      <c r="C319737" s="75"/>
    </row>
    <row r="319738" spans="2:3" x14ac:dyDescent="0.25">
      <c r="B319738" s="76"/>
      <c r="C319738" s="75"/>
    </row>
    <row r="319739" spans="2:3" x14ac:dyDescent="0.25">
      <c r="B319739" s="76"/>
      <c r="C319739" s="75"/>
    </row>
    <row r="319740" spans="2:3" x14ac:dyDescent="0.25">
      <c r="B319740" s="76"/>
      <c r="C319740" s="75"/>
    </row>
    <row r="319741" spans="2:3" x14ac:dyDescent="0.25">
      <c r="B319741" s="76"/>
      <c r="C319741" s="75"/>
    </row>
    <row r="319742" spans="2:3" x14ac:dyDescent="0.25">
      <c r="B319742" s="76"/>
      <c r="C319742" s="75"/>
    </row>
    <row r="319743" spans="2:3" x14ac:dyDescent="0.25">
      <c r="B319743" s="76"/>
      <c r="C319743" s="75"/>
    </row>
    <row r="319744" spans="2:3" x14ac:dyDescent="0.25">
      <c r="B319744" s="76"/>
      <c r="C319744" s="75"/>
    </row>
    <row r="319745" spans="2:3" x14ac:dyDescent="0.25">
      <c r="B319745" s="76"/>
      <c r="C319745" s="75"/>
    </row>
    <row r="319855" spans="2:3" x14ac:dyDescent="0.25">
      <c r="B319855" s="76"/>
      <c r="C319855" s="75"/>
    </row>
    <row r="319856" spans="2:3" x14ac:dyDescent="0.25">
      <c r="B319856" s="76"/>
      <c r="C319856" s="75"/>
    </row>
    <row r="319857" spans="2:3" x14ac:dyDescent="0.25">
      <c r="B319857" s="76"/>
      <c r="C319857" s="75"/>
    </row>
    <row r="319858" spans="2:3" x14ac:dyDescent="0.25">
      <c r="B319858" s="76"/>
      <c r="C319858" s="75"/>
    </row>
    <row r="319859" spans="2:3" x14ac:dyDescent="0.25">
      <c r="B319859" s="76"/>
      <c r="C319859" s="75"/>
    </row>
    <row r="319860" spans="2:3" x14ac:dyDescent="0.25">
      <c r="B319860" s="76"/>
      <c r="C319860" s="75"/>
    </row>
    <row r="319861" spans="2:3" x14ac:dyDescent="0.25">
      <c r="B319861" s="76"/>
      <c r="C319861" s="75"/>
    </row>
    <row r="319862" spans="2:3" x14ac:dyDescent="0.25">
      <c r="B319862" s="76"/>
      <c r="C319862" s="75"/>
    </row>
    <row r="319863" spans="2:3" x14ac:dyDescent="0.25">
      <c r="B319863" s="76"/>
      <c r="C319863" s="75"/>
    </row>
    <row r="319864" spans="2:3" x14ac:dyDescent="0.25">
      <c r="B319864" s="76"/>
      <c r="C319864" s="75"/>
    </row>
    <row r="319865" spans="2:3" x14ac:dyDescent="0.25">
      <c r="B319865" s="76"/>
      <c r="C319865" s="75"/>
    </row>
    <row r="319866" spans="2:3" x14ac:dyDescent="0.25">
      <c r="B319866" s="76"/>
      <c r="C319866" s="75"/>
    </row>
    <row r="319867" spans="2:3" x14ac:dyDescent="0.25">
      <c r="B319867" s="76"/>
      <c r="C319867" s="75"/>
    </row>
    <row r="319977" spans="2:3" x14ac:dyDescent="0.25">
      <c r="B319977" s="76"/>
      <c r="C319977" s="75"/>
    </row>
    <row r="319978" spans="2:3" x14ac:dyDescent="0.25">
      <c r="B319978" s="76"/>
      <c r="C319978" s="75"/>
    </row>
    <row r="319979" spans="2:3" x14ac:dyDescent="0.25">
      <c r="B319979" s="76"/>
      <c r="C319979" s="75"/>
    </row>
    <row r="319980" spans="2:3" x14ac:dyDescent="0.25">
      <c r="B319980" s="76"/>
      <c r="C319980" s="75"/>
    </row>
    <row r="319981" spans="2:3" x14ac:dyDescent="0.25">
      <c r="B319981" s="76"/>
      <c r="C319981" s="75"/>
    </row>
    <row r="319982" spans="2:3" x14ac:dyDescent="0.25">
      <c r="B319982" s="76"/>
      <c r="C319982" s="75"/>
    </row>
    <row r="319983" spans="2:3" x14ac:dyDescent="0.25">
      <c r="B319983" s="76"/>
      <c r="C319983" s="75"/>
    </row>
    <row r="319984" spans="2:3" x14ac:dyDescent="0.25">
      <c r="B319984" s="76"/>
      <c r="C319984" s="75"/>
    </row>
    <row r="319985" spans="2:3" x14ac:dyDescent="0.25">
      <c r="B319985" s="76"/>
      <c r="C319985" s="75"/>
    </row>
    <row r="319986" spans="2:3" x14ac:dyDescent="0.25">
      <c r="B319986" s="76"/>
      <c r="C319986" s="75"/>
    </row>
    <row r="319987" spans="2:3" x14ac:dyDescent="0.25">
      <c r="B319987" s="76"/>
      <c r="C319987" s="75"/>
    </row>
    <row r="319988" spans="2:3" x14ac:dyDescent="0.25">
      <c r="B319988" s="76"/>
      <c r="C319988" s="75"/>
    </row>
    <row r="319989" spans="2:3" x14ac:dyDescent="0.25">
      <c r="B319989" s="76"/>
      <c r="C319989" s="75"/>
    </row>
    <row r="320099" spans="2:3" x14ac:dyDescent="0.25">
      <c r="B320099" s="76"/>
      <c r="C320099" s="75"/>
    </row>
    <row r="320100" spans="2:3" x14ac:dyDescent="0.25">
      <c r="B320100" s="76"/>
      <c r="C320100" s="75"/>
    </row>
    <row r="320101" spans="2:3" x14ac:dyDescent="0.25">
      <c r="B320101" s="76"/>
      <c r="C320101" s="75"/>
    </row>
    <row r="320102" spans="2:3" x14ac:dyDescent="0.25">
      <c r="B320102" s="76"/>
      <c r="C320102" s="75"/>
    </row>
    <row r="320103" spans="2:3" x14ac:dyDescent="0.25">
      <c r="B320103" s="76"/>
      <c r="C320103" s="75"/>
    </row>
    <row r="320104" spans="2:3" x14ac:dyDescent="0.25">
      <c r="B320104" s="76"/>
      <c r="C320104" s="75"/>
    </row>
    <row r="320105" spans="2:3" x14ac:dyDescent="0.25">
      <c r="B320105" s="76"/>
      <c r="C320105" s="75"/>
    </row>
    <row r="320106" spans="2:3" x14ac:dyDescent="0.25">
      <c r="B320106" s="76"/>
      <c r="C320106" s="75"/>
    </row>
    <row r="320107" spans="2:3" x14ac:dyDescent="0.25">
      <c r="B320107" s="76"/>
      <c r="C320107" s="75"/>
    </row>
    <row r="320108" spans="2:3" x14ac:dyDescent="0.25">
      <c r="B320108" s="76"/>
      <c r="C320108" s="75"/>
    </row>
    <row r="320109" spans="2:3" x14ac:dyDescent="0.25">
      <c r="B320109" s="76"/>
      <c r="C320109" s="75"/>
    </row>
    <row r="320110" spans="2:3" x14ac:dyDescent="0.25">
      <c r="B320110" s="76"/>
      <c r="C320110" s="75"/>
    </row>
    <row r="320111" spans="2:3" x14ac:dyDescent="0.25">
      <c r="B320111" s="76"/>
      <c r="C320111" s="75"/>
    </row>
    <row r="320221" spans="2:3" x14ac:dyDescent="0.25">
      <c r="B320221" s="76"/>
      <c r="C320221" s="75"/>
    </row>
    <row r="320222" spans="2:3" x14ac:dyDescent="0.25">
      <c r="B320222" s="76"/>
      <c r="C320222" s="75"/>
    </row>
    <row r="320223" spans="2:3" x14ac:dyDescent="0.25">
      <c r="B320223" s="76"/>
      <c r="C320223" s="75"/>
    </row>
    <row r="320224" spans="2:3" x14ac:dyDescent="0.25">
      <c r="B320224" s="76"/>
      <c r="C320224" s="75"/>
    </row>
    <row r="320225" spans="2:3" x14ac:dyDescent="0.25">
      <c r="B320225" s="76"/>
      <c r="C320225" s="75"/>
    </row>
    <row r="320226" spans="2:3" x14ac:dyDescent="0.25">
      <c r="B320226" s="76"/>
      <c r="C320226" s="75"/>
    </row>
    <row r="320227" spans="2:3" x14ac:dyDescent="0.25">
      <c r="B320227" s="76"/>
      <c r="C320227" s="75"/>
    </row>
    <row r="320228" spans="2:3" x14ac:dyDescent="0.25">
      <c r="B320228" s="76"/>
      <c r="C320228" s="75"/>
    </row>
    <row r="320229" spans="2:3" x14ac:dyDescent="0.25">
      <c r="B320229" s="76"/>
      <c r="C320229" s="75"/>
    </row>
    <row r="320230" spans="2:3" x14ac:dyDescent="0.25">
      <c r="B320230" s="76"/>
      <c r="C320230" s="75"/>
    </row>
    <row r="320231" spans="2:3" x14ac:dyDescent="0.25">
      <c r="B320231" s="76"/>
      <c r="C320231" s="75"/>
    </row>
    <row r="320232" spans="2:3" x14ac:dyDescent="0.25">
      <c r="B320232" s="76"/>
      <c r="C320232" s="75"/>
    </row>
    <row r="320233" spans="2:3" x14ac:dyDescent="0.25">
      <c r="B320233" s="76"/>
      <c r="C320233" s="75"/>
    </row>
    <row r="320343" spans="2:3" x14ac:dyDescent="0.25">
      <c r="B320343" s="76"/>
      <c r="C320343" s="75"/>
    </row>
    <row r="320344" spans="2:3" x14ac:dyDescent="0.25">
      <c r="B320344" s="76"/>
      <c r="C320344" s="75"/>
    </row>
    <row r="320345" spans="2:3" x14ac:dyDescent="0.25">
      <c r="B320345" s="76"/>
      <c r="C320345" s="75"/>
    </row>
    <row r="320346" spans="2:3" x14ac:dyDescent="0.25">
      <c r="B320346" s="76"/>
      <c r="C320346" s="75"/>
    </row>
    <row r="320347" spans="2:3" x14ac:dyDescent="0.25">
      <c r="B320347" s="76"/>
      <c r="C320347" s="75"/>
    </row>
    <row r="320348" spans="2:3" x14ac:dyDescent="0.25">
      <c r="B320348" s="76"/>
      <c r="C320348" s="75"/>
    </row>
    <row r="320349" spans="2:3" x14ac:dyDescent="0.25">
      <c r="B320349" s="76"/>
      <c r="C320349" s="75"/>
    </row>
    <row r="320350" spans="2:3" x14ac:dyDescent="0.25">
      <c r="B320350" s="76"/>
      <c r="C320350" s="75"/>
    </row>
    <row r="320351" spans="2:3" x14ac:dyDescent="0.25">
      <c r="B320351" s="76"/>
      <c r="C320351" s="75"/>
    </row>
    <row r="320352" spans="2:3" x14ac:dyDescent="0.25">
      <c r="B320352" s="76"/>
      <c r="C320352" s="75"/>
    </row>
    <row r="320353" spans="2:3" x14ac:dyDescent="0.25">
      <c r="B320353" s="76"/>
      <c r="C320353" s="75"/>
    </row>
    <row r="320354" spans="2:3" x14ac:dyDescent="0.25">
      <c r="B320354" s="76"/>
      <c r="C320354" s="75"/>
    </row>
    <row r="320355" spans="2:3" x14ac:dyDescent="0.25">
      <c r="B320355" s="76"/>
      <c r="C320355" s="75"/>
    </row>
    <row r="320465" spans="2:3" x14ac:dyDescent="0.25">
      <c r="B320465" s="76"/>
      <c r="C320465" s="75"/>
    </row>
    <row r="320466" spans="2:3" x14ac:dyDescent="0.25">
      <c r="B320466" s="76"/>
      <c r="C320466" s="75"/>
    </row>
    <row r="320467" spans="2:3" x14ac:dyDescent="0.25">
      <c r="B320467" s="76"/>
      <c r="C320467" s="75"/>
    </row>
    <row r="320468" spans="2:3" x14ac:dyDescent="0.25">
      <c r="B320468" s="76"/>
      <c r="C320468" s="75"/>
    </row>
    <row r="320469" spans="2:3" x14ac:dyDescent="0.25">
      <c r="B320469" s="76"/>
      <c r="C320469" s="75"/>
    </row>
    <row r="320470" spans="2:3" x14ac:dyDescent="0.25">
      <c r="B320470" s="76"/>
      <c r="C320470" s="75"/>
    </row>
    <row r="320471" spans="2:3" x14ac:dyDescent="0.25">
      <c r="B320471" s="76"/>
      <c r="C320471" s="75"/>
    </row>
    <row r="320472" spans="2:3" x14ac:dyDescent="0.25">
      <c r="B320472" s="76"/>
      <c r="C320472" s="75"/>
    </row>
    <row r="320473" spans="2:3" x14ac:dyDescent="0.25">
      <c r="B320473" s="76"/>
      <c r="C320473" s="75"/>
    </row>
    <row r="320474" spans="2:3" x14ac:dyDescent="0.25">
      <c r="B320474" s="76"/>
      <c r="C320474" s="75"/>
    </row>
    <row r="320475" spans="2:3" x14ac:dyDescent="0.25">
      <c r="B320475" s="76"/>
      <c r="C320475" s="75"/>
    </row>
    <row r="320476" spans="2:3" x14ac:dyDescent="0.25">
      <c r="B320476" s="76"/>
      <c r="C320476" s="75"/>
    </row>
    <row r="320477" spans="2:3" x14ac:dyDescent="0.25">
      <c r="B320477" s="76"/>
      <c r="C320477" s="75"/>
    </row>
    <row r="320587" spans="2:3" x14ac:dyDescent="0.25">
      <c r="B320587" s="76"/>
      <c r="C320587" s="75"/>
    </row>
    <row r="320588" spans="2:3" x14ac:dyDescent="0.25">
      <c r="B320588" s="76"/>
      <c r="C320588" s="75"/>
    </row>
    <row r="320589" spans="2:3" x14ac:dyDescent="0.25">
      <c r="B320589" s="76"/>
      <c r="C320589" s="75"/>
    </row>
    <row r="320590" spans="2:3" x14ac:dyDescent="0.25">
      <c r="B320590" s="76"/>
      <c r="C320590" s="75"/>
    </row>
    <row r="320591" spans="2:3" x14ac:dyDescent="0.25">
      <c r="B320591" s="76"/>
      <c r="C320591" s="75"/>
    </row>
    <row r="320592" spans="2:3" x14ac:dyDescent="0.25">
      <c r="B320592" s="76"/>
      <c r="C320592" s="75"/>
    </row>
    <row r="320593" spans="2:3" x14ac:dyDescent="0.25">
      <c r="B320593" s="76"/>
      <c r="C320593" s="75"/>
    </row>
    <row r="320594" spans="2:3" x14ac:dyDescent="0.25">
      <c r="B320594" s="76"/>
      <c r="C320594" s="75"/>
    </row>
    <row r="320595" spans="2:3" x14ac:dyDescent="0.25">
      <c r="B320595" s="76"/>
      <c r="C320595" s="75"/>
    </row>
    <row r="320596" spans="2:3" x14ac:dyDescent="0.25">
      <c r="B320596" s="76"/>
      <c r="C320596" s="75"/>
    </row>
    <row r="320597" spans="2:3" x14ac:dyDescent="0.25">
      <c r="B320597" s="76"/>
      <c r="C320597" s="75"/>
    </row>
    <row r="320598" spans="2:3" x14ac:dyDescent="0.25">
      <c r="B320598" s="76"/>
      <c r="C320598" s="75"/>
    </row>
    <row r="320599" spans="2:3" x14ac:dyDescent="0.25">
      <c r="B320599" s="76"/>
      <c r="C320599" s="75"/>
    </row>
    <row r="320709" spans="2:3" x14ac:dyDescent="0.25">
      <c r="B320709" s="76"/>
      <c r="C320709" s="75"/>
    </row>
    <row r="320710" spans="2:3" x14ac:dyDescent="0.25">
      <c r="B320710" s="76"/>
      <c r="C320710" s="75"/>
    </row>
    <row r="320711" spans="2:3" x14ac:dyDescent="0.25">
      <c r="B320711" s="76"/>
      <c r="C320711" s="75"/>
    </row>
    <row r="320712" spans="2:3" x14ac:dyDescent="0.25">
      <c r="B320712" s="76"/>
      <c r="C320712" s="75"/>
    </row>
    <row r="320713" spans="2:3" x14ac:dyDescent="0.25">
      <c r="B320713" s="76"/>
      <c r="C320713" s="75"/>
    </row>
    <row r="320714" spans="2:3" x14ac:dyDescent="0.25">
      <c r="B320714" s="76"/>
      <c r="C320714" s="75"/>
    </row>
    <row r="320715" spans="2:3" x14ac:dyDescent="0.25">
      <c r="B320715" s="76"/>
      <c r="C320715" s="75"/>
    </row>
    <row r="320716" spans="2:3" x14ac:dyDescent="0.25">
      <c r="B320716" s="76"/>
      <c r="C320716" s="75"/>
    </row>
    <row r="320717" spans="2:3" x14ac:dyDescent="0.25">
      <c r="B320717" s="76"/>
      <c r="C320717" s="75"/>
    </row>
    <row r="320718" spans="2:3" x14ac:dyDescent="0.25">
      <c r="B320718" s="76"/>
      <c r="C320718" s="75"/>
    </row>
    <row r="320719" spans="2:3" x14ac:dyDescent="0.25">
      <c r="B320719" s="76"/>
      <c r="C320719" s="75"/>
    </row>
    <row r="320720" spans="2:3" x14ac:dyDescent="0.25">
      <c r="B320720" s="76"/>
      <c r="C320720" s="75"/>
    </row>
    <row r="320721" spans="2:3" x14ac:dyDescent="0.25">
      <c r="B320721" s="76"/>
      <c r="C320721" s="75"/>
    </row>
    <row r="320831" spans="2:3" x14ac:dyDescent="0.25">
      <c r="B320831" s="76"/>
      <c r="C320831" s="75"/>
    </row>
    <row r="320832" spans="2:3" x14ac:dyDescent="0.25">
      <c r="B320832" s="76"/>
      <c r="C320832" s="75"/>
    </row>
    <row r="320833" spans="2:3" x14ac:dyDescent="0.25">
      <c r="B320833" s="76"/>
      <c r="C320833" s="75"/>
    </row>
    <row r="320834" spans="2:3" x14ac:dyDescent="0.25">
      <c r="B320834" s="76"/>
      <c r="C320834" s="75"/>
    </row>
    <row r="320835" spans="2:3" x14ac:dyDescent="0.25">
      <c r="B320835" s="76"/>
      <c r="C320835" s="75"/>
    </row>
    <row r="320836" spans="2:3" x14ac:dyDescent="0.25">
      <c r="B320836" s="76"/>
      <c r="C320836" s="75"/>
    </row>
    <row r="320837" spans="2:3" x14ac:dyDescent="0.25">
      <c r="B320837" s="76"/>
      <c r="C320837" s="75"/>
    </row>
    <row r="320838" spans="2:3" x14ac:dyDescent="0.25">
      <c r="B320838" s="76"/>
      <c r="C320838" s="75"/>
    </row>
    <row r="320839" spans="2:3" x14ac:dyDescent="0.25">
      <c r="B320839" s="76"/>
      <c r="C320839" s="75"/>
    </row>
    <row r="320840" spans="2:3" x14ac:dyDescent="0.25">
      <c r="B320840" s="76"/>
      <c r="C320840" s="75"/>
    </row>
    <row r="320841" spans="2:3" x14ac:dyDescent="0.25">
      <c r="B320841" s="76"/>
      <c r="C320841" s="75"/>
    </row>
    <row r="320842" spans="2:3" x14ac:dyDescent="0.25">
      <c r="B320842" s="76"/>
      <c r="C320842" s="75"/>
    </row>
    <row r="320843" spans="2:3" x14ac:dyDescent="0.25">
      <c r="B320843" s="76"/>
      <c r="C320843" s="75"/>
    </row>
    <row r="320953" spans="2:3" x14ac:dyDescent="0.25">
      <c r="B320953" s="76"/>
      <c r="C320953" s="75"/>
    </row>
    <row r="320954" spans="2:3" x14ac:dyDescent="0.25">
      <c r="B320954" s="76"/>
      <c r="C320954" s="75"/>
    </row>
    <row r="320955" spans="2:3" x14ac:dyDescent="0.25">
      <c r="B320955" s="76"/>
      <c r="C320955" s="75"/>
    </row>
    <row r="320956" spans="2:3" x14ac:dyDescent="0.25">
      <c r="B320956" s="76"/>
      <c r="C320956" s="75"/>
    </row>
    <row r="320957" spans="2:3" x14ac:dyDescent="0.25">
      <c r="B320957" s="76"/>
      <c r="C320957" s="75"/>
    </row>
    <row r="320958" spans="2:3" x14ac:dyDescent="0.25">
      <c r="B320958" s="76"/>
      <c r="C320958" s="75"/>
    </row>
    <row r="320959" spans="2:3" x14ac:dyDescent="0.25">
      <c r="B320959" s="76"/>
      <c r="C320959" s="75"/>
    </row>
    <row r="320960" spans="2:3" x14ac:dyDescent="0.25">
      <c r="B320960" s="76"/>
      <c r="C320960" s="75"/>
    </row>
    <row r="320961" spans="2:3" x14ac:dyDescent="0.25">
      <c r="B320961" s="76"/>
      <c r="C320961" s="75"/>
    </row>
    <row r="320962" spans="2:3" x14ac:dyDescent="0.25">
      <c r="B320962" s="76"/>
      <c r="C320962" s="75"/>
    </row>
    <row r="320963" spans="2:3" x14ac:dyDescent="0.25">
      <c r="B320963" s="76"/>
      <c r="C320963" s="75"/>
    </row>
    <row r="320964" spans="2:3" x14ac:dyDescent="0.25">
      <c r="B320964" s="76"/>
      <c r="C320964" s="75"/>
    </row>
    <row r="320965" spans="2:3" x14ac:dyDescent="0.25">
      <c r="B320965" s="76"/>
      <c r="C320965" s="75"/>
    </row>
    <row r="321075" spans="2:3" x14ac:dyDescent="0.25">
      <c r="B321075" s="76"/>
      <c r="C321075" s="75"/>
    </row>
    <row r="321076" spans="2:3" x14ac:dyDescent="0.25">
      <c r="B321076" s="76"/>
      <c r="C321076" s="75"/>
    </row>
    <row r="321077" spans="2:3" x14ac:dyDescent="0.25">
      <c r="B321077" s="76"/>
      <c r="C321077" s="75"/>
    </row>
    <row r="321078" spans="2:3" x14ac:dyDescent="0.25">
      <c r="B321078" s="76"/>
      <c r="C321078" s="75"/>
    </row>
    <row r="321079" spans="2:3" x14ac:dyDescent="0.25">
      <c r="B321079" s="76"/>
      <c r="C321079" s="75"/>
    </row>
    <row r="321080" spans="2:3" x14ac:dyDescent="0.25">
      <c r="B321080" s="76"/>
      <c r="C321080" s="75"/>
    </row>
    <row r="321081" spans="2:3" x14ac:dyDescent="0.25">
      <c r="B321081" s="76"/>
      <c r="C321081" s="75"/>
    </row>
    <row r="321082" spans="2:3" x14ac:dyDescent="0.25">
      <c r="B321082" s="76"/>
      <c r="C321082" s="75"/>
    </row>
    <row r="321083" spans="2:3" x14ac:dyDescent="0.25">
      <c r="B321083" s="76"/>
      <c r="C321083" s="75"/>
    </row>
    <row r="321084" spans="2:3" x14ac:dyDescent="0.25">
      <c r="B321084" s="76"/>
      <c r="C321084" s="75"/>
    </row>
    <row r="321085" spans="2:3" x14ac:dyDescent="0.25">
      <c r="B321085" s="76"/>
      <c r="C321085" s="75"/>
    </row>
    <row r="321086" spans="2:3" x14ac:dyDescent="0.25">
      <c r="B321086" s="76"/>
      <c r="C321086" s="75"/>
    </row>
    <row r="321087" spans="2:3" x14ac:dyDescent="0.25">
      <c r="B321087" s="76"/>
      <c r="C321087" s="75"/>
    </row>
    <row r="321197" spans="2:3" x14ac:dyDescent="0.25">
      <c r="B321197" s="76"/>
      <c r="C321197" s="75"/>
    </row>
    <row r="321198" spans="2:3" x14ac:dyDescent="0.25">
      <c r="B321198" s="76"/>
      <c r="C321198" s="75"/>
    </row>
    <row r="321199" spans="2:3" x14ac:dyDescent="0.25">
      <c r="B321199" s="76"/>
      <c r="C321199" s="75"/>
    </row>
    <row r="321200" spans="2:3" x14ac:dyDescent="0.25">
      <c r="B321200" s="76"/>
      <c r="C321200" s="75"/>
    </row>
    <row r="321201" spans="2:3" x14ac:dyDescent="0.25">
      <c r="B321201" s="76"/>
      <c r="C321201" s="75"/>
    </row>
    <row r="321202" spans="2:3" x14ac:dyDescent="0.25">
      <c r="B321202" s="76"/>
      <c r="C321202" s="75"/>
    </row>
    <row r="321203" spans="2:3" x14ac:dyDescent="0.25">
      <c r="B321203" s="76"/>
      <c r="C321203" s="75"/>
    </row>
    <row r="321204" spans="2:3" x14ac:dyDescent="0.25">
      <c r="B321204" s="76"/>
      <c r="C321204" s="75"/>
    </row>
    <row r="321205" spans="2:3" x14ac:dyDescent="0.25">
      <c r="B321205" s="76"/>
      <c r="C321205" s="75"/>
    </row>
    <row r="321206" spans="2:3" x14ac:dyDescent="0.25">
      <c r="B321206" s="76"/>
      <c r="C321206" s="75"/>
    </row>
    <row r="321207" spans="2:3" x14ac:dyDescent="0.25">
      <c r="B321207" s="76"/>
      <c r="C321207" s="75"/>
    </row>
    <row r="321208" spans="2:3" x14ac:dyDescent="0.25">
      <c r="B321208" s="76"/>
      <c r="C321208" s="75"/>
    </row>
    <row r="321209" spans="2:3" x14ac:dyDescent="0.25">
      <c r="B321209" s="76"/>
      <c r="C321209" s="75"/>
    </row>
    <row r="321319" spans="2:3" x14ac:dyDescent="0.25">
      <c r="B321319" s="76"/>
      <c r="C321319" s="75"/>
    </row>
    <row r="321320" spans="2:3" x14ac:dyDescent="0.25">
      <c r="B321320" s="76"/>
      <c r="C321320" s="75"/>
    </row>
    <row r="321321" spans="2:3" x14ac:dyDescent="0.25">
      <c r="B321321" s="76"/>
      <c r="C321321" s="75"/>
    </row>
    <row r="321322" spans="2:3" x14ac:dyDescent="0.25">
      <c r="B321322" s="76"/>
      <c r="C321322" s="75"/>
    </row>
    <row r="321323" spans="2:3" x14ac:dyDescent="0.25">
      <c r="B321323" s="76"/>
      <c r="C321323" s="75"/>
    </row>
    <row r="321324" spans="2:3" x14ac:dyDescent="0.25">
      <c r="B321324" s="76"/>
      <c r="C321324" s="75"/>
    </row>
    <row r="321325" spans="2:3" x14ac:dyDescent="0.25">
      <c r="B321325" s="76"/>
      <c r="C321325" s="75"/>
    </row>
    <row r="321326" spans="2:3" x14ac:dyDescent="0.25">
      <c r="B321326" s="76"/>
      <c r="C321326" s="75"/>
    </row>
    <row r="321327" spans="2:3" x14ac:dyDescent="0.25">
      <c r="B321327" s="76"/>
      <c r="C321327" s="75"/>
    </row>
    <row r="321328" spans="2:3" x14ac:dyDescent="0.25">
      <c r="B321328" s="76"/>
      <c r="C321328" s="75"/>
    </row>
    <row r="321329" spans="2:3" x14ac:dyDescent="0.25">
      <c r="B321329" s="76"/>
      <c r="C321329" s="75"/>
    </row>
    <row r="321330" spans="2:3" x14ac:dyDescent="0.25">
      <c r="B321330" s="76"/>
      <c r="C321330" s="75"/>
    </row>
    <row r="321331" spans="2:3" x14ac:dyDescent="0.25">
      <c r="B321331" s="76"/>
      <c r="C321331" s="75"/>
    </row>
    <row r="321441" spans="2:3" x14ac:dyDescent="0.25">
      <c r="B321441" s="76"/>
      <c r="C321441" s="75"/>
    </row>
    <row r="321442" spans="2:3" x14ac:dyDescent="0.25">
      <c r="B321442" s="76"/>
      <c r="C321442" s="75"/>
    </row>
    <row r="321443" spans="2:3" x14ac:dyDescent="0.25">
      <c r="B321443" s="76"/>
      <c r="C321443" s="75"/>
    </row>
    <row r="321444" spans="2:3" x14ac:dyDescent="0.25">
      <c r="B321444" s="76"/>
      <c r="C321444" s="75"/>
    </row>
    <row r="321445" spans="2:3" x14ac:dyDescent="0.25">
      <c r="B321445" s="76"/>
      <c r="C321445" s="75"/>
    </row>
    <row r="321446" spans="2:3" x14ac:dyDescent="0.25">
      <c r="B321446" s="76"/>
      <c r="C321446" s="75"/>
    </row>
    <row r="321447" spans="2:3" x14ac:dyDescent="0.25">
      <c r="B321447" s="76"/>
      <c r="C321447" s="75"/>
    </row>
    <row r="321448" spans="2:3" x14ac:dyDescent="0.25">
      <c r="B321448" s="76"/>
      <c r="C321448" s="75"/>
    </row>
    <row r="321449" spans="2:3" x14ac:dyDescent="0.25">
      <c r="B321449" s="76"/>
      <c r="C321449" s="75"/>
    </row>
    <row r="321450" spans="2:3" x14ac:dyDescent="0.25">
      <c r="B321450" s="76"/>
      <c r="C321450" s="75"/>
    </row>
    <row r="321451" spans="2:3" x14ac:dyDescent="0.25">
      <c r="B321451" s="76"/>
      <c r="C321451" s="75"/>
    </row>
    <row r="321452" spans="2:3" x14ac:dyDescent="0.25">
      <c r="B321452" s="76"/>
      <c r="C321452" s="75"/>
    </row>
    <row r="321453" spans="2:3" x14ac:dyDescent="0.25">
      <c r="B321453" s="76"/>
      <c r="C321453" s="75"/>
    </row>
    <row r="321563" spans="2:3" x14ac:dyDescent="0.25">
      <c r="B321563" s="76"/>
      <c r="C321563" s="75"/>
    </row>
    <row r="321564" spans="2:3" x14ac:dyDescent="0.25">
      <c r="B321564" s="76"/>
      <c r="C321564" s="75"/>
    </row>
    <row r="321565" spans="2:3" x14ac:dyDescent="0.25">
      <c r="B321565" s="76"/>
      <c r="C321565" s="75"/>
    </row>
    <row r="321566" spans="2:3" x14ac:dyDescent="0.25">
      <c r="B321566" s="76"/>
      <c r="C321566" s="75"/>
    </row>
    <row r="321567" spans="2:3" x14ac:dyDescent="0.25">
      <c r="B321567" s="76"/>
      <c r="C321567" s="75"/>
    </row>
    <row r="321568" spans="2:3" x14ac:dyDescent="0.25">
      <c r="B321568" s="76"/>
      <c r="C321568" s="75"/>
    </row>
    <row r="321569" spans="2:3" x14ac:dyDescent="0.25">
      <c r="B321569" s="76"/>
      <c r="C321569" s="75"/>
    </row>
    <row r="321570" spans="2:3" x14ac:dyDescent="0.25">
      <c r="B321570" s="76"/>
      <c r="C321570" s="75"/>
    </row>
    <row r="321571" spans="2:3" x14ac:dyDescent="0.25">
      <c r="B321571" s="76"/>
      <c r="C321571" s="75"/>
    </row>
    <row r="321572" spans="2:3" x14ac:dyDescent="0.25">
      <c r="B321572" s="76"/>
      <c r="C321572" s="75"/>
    </row>
    <row r="321573" spans="2:3" x14ac:dyDescent="0.25">
      <c r="B321573" s="76"/>
      <c r="C321573" s="75"/>
    </row>
    <row r="321574" spans="2:3" x14ac:dyDescent="0.25">
      <c r="B321574" s="76"/>
      <c r="C321574" s="75"/>
    </row>
    <row r="321575" spans="2:3" x14ac:dyDescent="0.25">
      <c r="B321575" s="76"/>
      <c r="C321575" s="75"/>
    </row>
    <row r="321685" spans="2:3" x14ac:dyDescent="0.25">
      <c r="B321685" s="76"/>
      <c r="C321685" s="75"/>
    </row>
    <row r="321686" spans="2:3" x14ac:dyDescent="0.25">
      <c r="B321686" s="76"/>
      <c r="C321686" s="75"/>
    </row>
    <row r="321687" spans="2:3" x14ac:dyDescent="0.25">
      <c r="B321687" s="76"/>
      <c r="C321687" s="75"/>
    </row>
    <row r="321688" spans="2:3" x14ac:dyDescent="0.25">
      <c r="B321688" s="76"/>
      <c r="C321688" s="75"/>
    </row>
    <row r="321689" spans="2:3" x14ac:dyDescent="0.25">
      <c r="B321689" s="76"/>
      <c r="C321689" s="75"/>
    </row>
    <row r="321690" spans="2:3" x14ac:dyDescent="0.25">
      <c r="B321690" s="76"/>
      <c r="C321690" s="75"/>
    </row>
    <row r="321691" spans="2:3" x14ac:dyDescent="0.25">
      <c r="B321691" s="76"/>
      <c r="C321691" s="75"/>
    </row>
    <row r="321692" spans="2:3" x14ac:dyDescent="0.25">
      <c r="B321692" s="76"/>
      <c r="C321692" s="75"/>
    </row>
    <row r="321693" spans="2:3" x14ac:dyDescent="0.25">
      <c r="B321693" s="76"/>
      <c r="C321693" s="75"/>
    </row>
    <row r="321694" spans="2:3" x14ac:dyDescent="0.25">
      <c r="B321694" s="76"/>
      <c r="C321694" s="75"/>
    </row>
    <row r="321695" spans="2:3" x14ac:dyDescent="0.25">
      <c r="B321695" s="76"/>
      <c r="C321695" s="75"/>
    </row>
    <row r="321696" spans="2:3" x14ac:dyDescent="0.25">
      <c r="B321696" s="76"/>
      <c r="C321696" s="75"/>
    </row>
    <row r="321697" spans="2:3" x14ac:dyDescent="0.25">
      <c r="B321697" s="76"/>
      <c r="C321697" s="75"/>
    </row>
    <row r="321807" spans="2:3" x14ac:dyDescent="0.25">
      <c r="B321807" s="76"/>
      <c r="C321807" s="75"/>
    </row>
    <row r="321808" spans="2:3" x14ac:dyDescent="0.25">
      <c r="B321808" s="76"/>
      <c r="C321808" s="75"/>
    </row>
    <row r="321809" spans="2:3" x14ac:dyDescent="0.25">
      <c r="B321809" s="76"/>
      <c r="C321809" s="75"/>
    </row>
    <row r="321810" spans="2:3" x14ac:dyDescent="0.25">
      <c r="B321810" s="76"/>
      <c r="C321810" s="75"/>
    </row>
    <row r="321811" spans="2:3" x14ac:dyDescent="0.25">
      <c r="B321811" s="76"/>
      <c r="C321811" s="75"/>
    </row>
    <row r="321812" spans="2:3" x14ac:dyDescent="0.25">
      <c r="B321812" s="76"/>
      <c r="C321812" s="75"/>
    </row>
    <row r="321813" spans="2:3" x14ac:dyDescent="0.25">
      <c r="B321813" s="76"/>
      <c r="C321813" s="75"/>
    </row>
    <row r="321814" spans="2:3" x14ac:dyDescent="0.25">
      <c r="B321814" s="76"/>
      <c r="C321814" s="75"/>
    </row>
    <row r="321815" spans="2:3" x14ac:dyDescent="0.25">
      <c r="B321815" s="76"/>
      <c r="C321815" s="75"/>
    </row>
    <row r="321816" spans="2:3" x14ac:dyDescent="0.25">
      <c r="B321816" s="76"/>
      <c r="C321816" s="75"/>
    </row>
    <row r="321817" spans="2:3" x14ac:dyDescent="0.25">
      <c r="B321817" s="76"/>
      <c r="C321817" s="75"/>
    </row>
    <row r="321818" spans="2:3" x14ac:dyDescent="0.25">
      <c r="B321818" s="76"/>
      <c r="C321818" s="75"/>
    </row>
    <row r="321819" spans="2:3" x14ac:dyDescent="0.25">
      <c r="B321819" s="76"/>
      <c r="C321819" s="75"/>
    </row>
    <row r="321929" spans="2:3" x14ac:dyDescent="0.25">
      <c r="B321929" s="76"/>
      <c r="C321929" s="75"/>
    </row>
    <row r="321930" spans="2:3" x14ac:dyDescent="0.25">
      <c r="B321930" s="76"/>
      <c r="C321930" s="75"/>
    </row>
    <row r="321931" spans="2:3" x14ac:dyDescent="0.25">
      <c r="B321931" s="76"/>
      <c r="C321931" s="75"/>
    </row>
    <row r="321932" spans="2:3" x14ac:dyDescent="0.25">
      <c r="B321932" s="76"/>
      <c r="C321932" s="75"/>
    </row>
    <row r="321933" spans="2:3" x14ac:dyDescent="0.25">
      <c r="B321933" s="76"/>
      <c r="C321933" s="75"/>
    </row>
    <row r="321934" spans="2:3" x14ac:dyDescent="0.25">
      <c r="B321934" s="76"/>
      <c r="C321934" s="75"/>
    </row>
    <row r="321935" spans="2:3" x14ac:dyDescent="0.25">
      <c r="B321935" s="76"/>
      <c r="C321935" s="75"/>
    </row>
    <row r="321936" spans="2:3" x14ac:dyDescent="0.25">
      <c r="B321936" s="76"/>
      <c r="C321936" s="75"/>
    </row>
    <row r="321937" spans="2:3" x14ac:dyDescent="0.25">
      <c r="B321937" s="76"/>
      <c r="C321937" s="75"/>
    </row>
    <row r="321938" spans="2:3" x14ac:dyDescent="0.25">
      <c r="B321938" s="76"/>
      <c r="C321938" s="75"/>
    </row>
    <row r="321939" spans="2:3" x14ac:dyDescent="0.25">
      <c r="B321939" s="76"/>
      <c r="C321939" s="75"/>
    </row>
    <row r="321940" spans="2:3" x14ac:dyDescent="0.25">
      <c r="B321940" s="76"/>
      <c r="C321940" s="75"/>
    </row>
    <row r="321941" spans="2:3" x14ac:dyDescent="0.25">
      <c r="B321941" s="76"/>
      <c r="C321941" s="75"/>
    </row>
    <row r="322051" spans="2:3" x14ac:dyDescent="0.25">
      <c r="B322051" s="76"/>
      <c r="C322051" s="75"/>
    </row>
    <row r="322052" spans="2:3" x14ac:dyDescent="0.25">
      <c r="B322052" s="76"/>
      <c r="C322052" s="75"/>
    </row>
    <row r="322053" spans="2:3" x14ac:dyDescent="0.25">
      <c r="B322053" s="76"/>
      <c r="C322053" s="75"/>
    </row>
    <row r="322054" spans="2:3" x14ac:dyDescent="0.25">
      <c r="B322054" s="76"/>
      <c r="C322054" s="75"/>
    </row>
    <row r="322055" spans="2:3" x14ac:dyDescent="0.25">
      <c r="B322055" s="76"/>
      <c r="C322055" s="75"/>
    </row>
    <row r="322056" spans="2:3" x14ac:dyDescent="0.25">
      <c r="B322056" s="76"/>
      <c r="C322056" s="75"/>
    </row>
    <row r="322057" spans="2:3" x14ac:dyDescent="0.25">
      <c r="B322057" s="76"/>
      <c r="C322057" s="75"/>
    </row>
    <row r="322058" spans="2:3" x14ac:dyDescent="0.25">
      <c r="B322058" s="76"/>
      <c r="C322058" s="75"/>
    </row>
    <row r="322059" spans="2:3" x14ac:dyDescent="0.25">
      <c r="B322059" s="76"/>
      <c r="C322059" s="75"/>
    </row>
    <row r="322060" spans="2:3" x14ac:dyDescent="0.25">
      <c r="B322060" s="76"/>
      <c r="C322060" s="75"/>
    </row>
    <row r="322061" spans="2:3" x14ac:dyDescent="0.25">
      <c r="B322061" s="76"/>
      <c r="C322061" s="75"/>
    </row>
    <row r="322062" spans="2:3" x14ac:dyDescent="0.25">
      <c r="B322062" s="76"/>
      <c r="C322062" s="75"/>
    </row>
    <row r="322063" spans="2:3" x14ac:dyDescent="0.25">
      <c r="B322063" s="76"/>
      <c r="C322063" s="75"/>
    </row>
    <row r="322173" spans="2:3" x14ac:dyDescent="0.25">
      <c r="B322173" s="76"/>
      <c r="C322173" s="75"/>
    </row>
    <row r="322174" spans="2:3" x14ac:dyDescent="0.25">
      <c r="B322174" s="76"/>
      <c r="C322174" s="75"/>
    </row>
    <row r="322175" spans="2:3" x14ac:dyDescent="0.25">
      <c r="B322175" s="76"/>
      <c r="C322175" s="75"/>
    </row>
    <row r="322176" spans="2:3" x14ac:dyDescent="0.25">
      <c r="B322176" s="76"/>
      <c r="C322176" s="75"/>
    </row>
    <row r="322177" spans="2:3" x14ac:dyDescent="0.25">
      <c r="B322177" s="76"/>
      <c r="C322177" s="75"/>
    </row>
    <row r="322178" spans="2:3" x14ac:dyDescent="0.25">
      <c r="B322178" s="76"/>
      <c r="C322178" s="75"/>
    </row>
    <row r="322179" spans="2:3" x14ac:dyDescent="0.25">
      <c r="B322179" s="76"/>
      <c r="C322179" s="75"/>
    </row>
    <row r="322180" spans="2:3" x14ac:dyDescent="0.25">
      <c r="B322180" s="76"/>
      <c r="C322180" s="75"/>
    </row>
    <row r="322181" spans="2:3" x14ac:dyDescent="0.25">
      <c r="B322181" s="76"/>
      <c r="C322181" s="75"/>
    </row>
    <row r="322182" spans="2:3" x14ac:dyDescent="0.25">
      <c r="B322182" s="76"/>
      <c r="C322182" s="75"/>
    </row>
    <row r="322183" spans="2:3" x14ac:dyDescent="0.25">
      <c r="B322183" s="76"/>
      <c r="C322183" s="75"/>
    </row>
    <row r="322184" spans="2:3" x14ac:dyDescent="0.25">
      <c r="B322184" s="76"/>
      <c r="C322184" s="75"/>
    </row>
    <row r="322185" spans="2:3" x14ac:dyDescent="0.25">
      <c r="B322185" s="76"/>
      <c r="C322185" s="75"/>
    </row>
    <row r="322295" spans="2:3" x14ac:dyDescent="0.25">
      <c r="B322295" s="76"/>
      <c r="C322295" s="75"/>
    </row>
    <row r="322296" spans="2:3" x14ac:dyDescent="0.25">
      <c r="B322296" s="76"/>
      <c r="C322296" s="75"/>
    </row>
    <row r="322297" spans="2:3" x14ac:dyDescent="0.25">
      <c r="B322297" s="76"/>
      <c r="C322297" s="75"/>
    </row>
    <row r="322298" spans="2:3" x14ac:dyDescent="0.25">
      <c r="B322298" s="76"/>
      <c r="C322298" s="75"/>
    </row>
    <row r="322299" spans="2:3" x14ac:dyDescent="0.25">
      <c r="B322299" s="76"/>
      <c r="C322299" s="75"/>
    </row>
    <row r="322300" spans="2:3" x14ac:dyDescent="0.25">
      <c r="B322300" s="76"/>
      <c r="C322300" s="75"/>
    </row>
    <row r="322301" spans="2:3" x14ac:dyDescent="0.25">
      <c r="B322301" s="76"/>
      <c r="C322301" s="75"/>
    </row>
    <row r="322302" spans="2:3" x14ac:dyDescent="0.25">
      <c r="B322302" s="76"/>
      <c r="C322302" s="75"/>
    </row>
    <row r="322303" spans="2:3" x14ac:dyDescent="0.25">
      <c r="B322303" s="76"/>
      <c r="C322303" s="75"/>
    </row>
    <row r="322304" spans="2:3" x14ac:dyDescent="0.25">
      <c r="B322304" s="76"/>
      <c r="C322304" s="75"/>
    </row>
    <row r="322305" spans="2:3" x14ac:dyDescent="0.25">
      <c r="B322305" s="76"/>
      <c r="C322305" s="75"/>
    </row>
    <row r="322306" spans="2:3" x14ac:dyDescent="0.25">
      <c r="B322306" s="76"/>
      <c r="C322306" s="75"/>
    </row>
    <row r="322307" spans="2:3" x14ac:dyDescent="0.25">
      <c r="B322307" s="76"/>
      <c r="C322307" s="75"/>
    </row>
    <row r="322417" spans="2:3" x14ac:dyDescent="0.25">
      <c r="B322417" s="76"/>
      <c r="C322417" s="75"/>
    </row>
    <row r="322418" spans="2:3" x14ac:dyDescent="0.25">
      <c r="B322418" s="76"/>
      <c r="C322418" s="75"/>
    </row>
    <row r="322419" spans="2:3" x14ac:dyDescent="0.25">
      <c r="B322419" s="76"/>
      <c r="C322419" s="75"/>
    </row>
    <row r="322420" spans="2:3" x14ac:dyDescent="0.25">
      <c r="B322420" s="76"/>
      <c r="C322420" s="75"/>
    </row>
    <row r="322421" spans="2:3" x14ac:dyDescent="0.25">
      <c r="B322421" s="76"/>
      <c r="C322421" s="75"/>
    </row>
    <row r="322422" spans="2:3" x14ac:dyDescent="0.25">
      <c r="B322422" s="76"/>
      <c r="C322422" s="75"/>
    </row>
    <row r="322423" spans="2:3" x14ac:dyDescent="0.25">
      <c r="B322423" s="76"/>
      <c r="C322423" s="75"/>
    </row>
    <row r="322424" spans="2:3" x14ac:dyDescent="0.25">
      <c r="B322424" s="76"/>
      <c r="C322424" s="75"/>
    </row>
    <row r="322425" spans="2:3" x14ac:dyDescent="0.25">
      <c r="B322425" s="76"/>
      <c r="C322425" s="75"/>
    </row>
    <row r="322426" spans="2:3" x14ac:dyDescent="0.25">
      <c r="B322426" s="76"/>
      <c r="C322426" s="75"/>
    </row>
    <row r="322427" spans="2:3" x14ac:dyDescent="0.25">
      <c r="B322427" s="76"/>
      <c r="C322427" s="75"/>
    </row>
    <row r="322428" spans="2:3" x14ac:dyDescent="0.25">
      <c r="B322428" s="76"/>
      <c r="C322428" s="75"/>
    </row>
    <row r="322429" spans="2:3" x14ac:dyDescent="0.25">
      <c r="B322429" s="76"/>
      <c r="C322429" s="75"/>
    </row>
    <row r="322539" spans="2:3" x14ac:dyDescent="0.25">
      <c r="B322539" s="76"/>
      <c r="C322539" s="75"/>
    </row>
    <row r="322540" spans="2:3" x14ac:dyDescent="0.25">
      <c r="B322540" s="76"/>
      <c r="C322540" s="75"/>
    </row>
    <row r="322541" spans="2:3" x14ac:dyDescent="0.25">
      <c r="B322541" s="76"/>
      <c r="C322541" s="75"/>
    </row>
    <row r="322542" spans="2:3" x14ac:dyDescent="0.25">
      <c r="B322542" s="76"/>
      <c r="C322542" s="75"/>
    </row>
    <row r="322543" spans="2:3" x14ac:dyDescent="0.25">
      <c r="B322543" s="76"/>
      <c r="C322543" s="75"/>
    </row>
    <row r="322544" spans="2:3" x14ac:dyDescent="0.25">
      <c r="B322544" s="76"/>
      <c r="C322544" s="75"/>
    </row>
    <row r="322545" spans="2:3" x14ac:dyDescent="0.25">
      <c r="B322545" s="76"/>
      <c r="C322545" s="75"/>
    </row>
    <row r="322546" spans="2:3" x14ac:dyDescent="0.25">
      <c r="B322546" s="76"/>
      <c r="C322546" s="75"/>
    </row>
    <row r="322547" spans="2:3" x14ac:dyDescent="0.25">
      <c r="B322547" s="76"/>
      <c r="C322547" s="75"/>
    </row>
    <row r="322548" spans="2:3" x14ac:dyDescent="0.25">
      <c r="B322548" s="76"/>
      <c r="C322548" s="75"/>
    </row>
    <row r="322549" spans="2:3" x14ac:dyDescent="0.25">
      <c r="B322549" s="76"/>
      <c r="C322549" s="75"/>
    </row>
    <row r="322550" spans="2:3" x14ac:dyDescent="0.25">
      <c r="B322550" s="76"/>
      <c r="C322550" s="75"/>
    </row>
    <row r="322551" spans="2:3" x14ac:dyDescent="0.25">
      <c r="B322551" s="76"/>
      <c r="C322551" s="75"/>
    </row>
    <row r="322661" spans="2:3" x14ac:dyDescent="0.25">
      <c r="B322661" s="76"/>
      <c r="C322661" s="75"/>
    </row>
    <row r="322662" spans="2:3" x14ac:dyDescent="0.25">
      <c r="B322662" s="76"/>
      <c r="C322662" s="75"/>
    </row>
    <row r="322663" spans="2:3" x14ac:dyDescent="0.25">
      <c r="B322663" s="76"/>
      <c r="C322663" s="75"/>
    </row>
    <row r="322664" spans="2:3" x14ac:dyDescent="0.25">
      <c r="B322664" s="76"/>
      <c r="C322664" s="75"/>
    </row>
    <row r="322665" spans="2:3" x14ac:dyDescent="0.25">
      <c r="B322665" s="76"/>
      <c r="C322665" s="75"/>
    </row>
    <row r="322666" spans="2:3" x14ac:dyDescent="0.25">
      <c r="B322666" s="76"/>
      <c r="C322666" s="75"/>
    </row>
    <row r="322667" spans="2:3" x14ac:dyDescent="0.25">
      <c r="B322667" s="76"/>
      <c r="C322667" s="75"/>
    </row>
    <row r="322668" spans="2:3" x14ac:dyDescent="0.25">
      <c r="B322668" s="76"/>
      <c r="C322668" s="75"/>
    </row>
    <row r="322669" spans="2:3" x14ac:dyDescent="0.25">
      <c r="B322669" s="76"/>
      <c r="C322669" s="75"/>
    </row>
    <row r="322670" spans="2:3" x14ac:dyDescent="0.25">
      <c r="B322670" s="76"/>
      <c r="C322670" s="75"/>
    </row>
    <row r="322671" spans="2:3" x14ac:dyDescent="0.25">
      <c r="B322671" s="76"/>
      <c r="C322671" s="75"/>
    </row>
    <row r="322672" spans="2:3" x14ac:dyDescent="0.25">
      <c r="B322672" s="76"/>
      <c r="C322672" s="75"/>
    </row>
    <row r="322673" spans="2:3" x14ac:dyDescent="0.25">
      <c r="B322673" s="76"/>
      <c r="C322673" s="75"/>
    </row>
    <row r="322783" spans="2:3" x14ac:dyDescent="0.25">
      <c r="B322783" s="76"/>
      <c r="C322783" s="75"/>
    </row>
    <row r="322784" spans="2:3" x14ac:dyDescent="0.25">
      <c r="B322784" s="76"/>
      <c r="C322784" s="75"/>
    </row>
    <row r="322785" spans="2:3" x14ac:dyDescent="0.25">
      <c r="B322785" s="76"/>
      <c r="C322785" s="75"/>
    </row>
    <row r="322786" spans="2:3" x14ac:dyDescent="0.25">
      <c r="B322786" s="76"/>
      <c r="C322786" s="75"/>
    </row>
    <row r="322787" spans="2:3" x14ac:dyDescent="0.25">
      <c r="B322787" s="76"/>
      <c r="C322787" s="75"/>
    </row>
    <row r="322788" spans="2:3" x14ac:dyDescent="0.25">
      <c r="B322788" s="76"/>
      <c r="C322788" s="75"/>
    </row>
    <row r="322789" spans="2:3" x14ac:dyDescent="0.25">
      <c r="B322789" s="76"/>
      <c r="C322789" s="75"/>
    </row>
    <row r="322790" spans="2:3" x14ac:dyDescent="0.25">
      <c r="B322790" s="76"/>
      <c r="C322790" s="75"/>
    </row>
    <row r="322791" spans="2:3" x14ac:dyDescent="0.25">
      <c r="B322791" s="76"/>
      <c r="C322791" s="75"/>
    </row>
    <row r="322792" spans="2:3" x14ac:dyDescent="0.25">
      <c r="B322792" s="76"/>
      <c r="C322792" s="75"/>
    </row>
    <row r="322793" spans="2:3" x14ac:dyDescent="0.25">
      <c r="B322793" s="76"/>
      <c r="C322793" s="75"/>
    </row>
    <row r="322794" spans="2:3" x14ac:dyDescent="0.25">
      <c r="B322794" s="76"/>
      <c r="C322794" s="75"/>
    </row>
    <row r="322795" spans="2:3" x14ac:dyDescent="0.25">
      <c r="B322795" s="76"/>
      <c r="C322795" s="75"/>
    </row>
    <row r="322905" spans="2:3" x14ac:dyDescent="0.25">
      <c r="B322905" s="76"/>
      <c r="C322905" s="75"/>
    </row>
    <row r="322906" spans="2:3" x14ac:dyDescent="0.25">
      <c r="B322906" s="76"/>
      <c r="C322906" s="75"/>
    </row>
    <row r="322907" spans="2:3" x14ac:dyDescent="0.25">
      <c r="B322907" s="76"/>
      <c r="C322907" s="75"/>
    </row>
    <row r="322908" spans="2:3" x14ac:dyDescent="0.25">
      <c r="B322908" s="76"/>
      <c r="C322908" s="75"/>
    </row>
    <row r="322909" spans="2:3" x14ac:dyDescent="0.25">
      <c r="B322909" s="76"/>
      <c r="C322909" s="75"/>
    </row>
    <row r="322910" spans="2:3" x14ac:dyDescent="0.25">
      <c r="B322910" s="76"/>
      <c r="C322910" s="75"/>
    </row>
    <row r="322911" spans="2:3" x14ac:dyDescent="0.25">
      <c r="B322911" s="76"/>
      <c r="C322911" s="75"/>
    </row>
    <row r="322912" spans="2:3" x14ac:dyDescent="0.25">
      <c r="B322912" s="76"/>
      <c r="C322912" s="75"/>
    </row>
    <row r="322913" spans="2:3" x14ac:dyDescent="0.25">
      <c r="B322913" s="76"/>
      <c r="C322913" s="75"/>
    </row>
    <row r="322914" spans="2:3" x14ac:dyDescent="0.25">
      <c r="B322914" s="76"/>
      <c r="C322914" s="75"/>
    </row>
    <row r="322915" spans="2:3" x14ac:dyDescent="0.25">
      <c r="B322915" s="76"/>
      <c r="C322915" s="75"/>
    </row>
    <row r="322916" spans="2:3" x14ac:dyDescent="0.25">
      <c r="B322916" s="76"/>
      <c r="C322916" s="75"/>
    </row>
    <row r="322917" spans="2:3" x14ac:dyDescent="0.25">
      <c r="B322917" s="76"/>
      <c r="C322917" s="75"/>
    </row>
    <row r="323027" spans="2:3" x14ac:dyDescent="0.25">
      <c r="B323027" s="76"/>
      <c r="C323027" s="75"/>
    </row>
    <row r="323028" spans="2:3" x14ac:dyDescent="0.25">
      <c r="B323028" s="76"/>
      <c r="C323028" s="75"/>
    </row>
    <row r="323029" spans="2:3" x14ac:dyDescent="0.25">
      <c r="B323029" s="76"/>
      <c r="C323029" s="75"/>
    </row>
    <row r="323030" spans="2:3" x14ac:dyDescent="0.25">
      <c r="B323030" s="76"/>
      <c r="C323030" s="75"/>
    </row>
    <row r="323031" spans="2:3" x14ac:dyDescent="0.25">
      <c r="B323031" s="76"/>
      <c r="C323031" s="75"/>
    </row>
    <row r="323032" spans="2:3" x14ac:dyDescent="0.25">
      <c r="B323032" s="76"/>
      <c r="C323032" s="75"/>
    </row>
    <row r="323033" spans="2:3" x14ac:dyDescent="0.25">
      <c r="B323033" s="76"/>
      <c r="C323033" s="75"/>
    </row>
    <row r="323034" spans="2:3" x14ac:dyDescent="0.25">
      <c r="B323034" s="76"/>
      <c r="C323034" s="75"/>
    </row>
    <row r="323035" spans="2:3" x14ac:dyDescent="0.25">
      <c r="B323035" s="76"/>
      <c r="C323035" s="75"/>
    </row>
    <row r="323036" spans="2:3" x14ac:dyDescent="0.25">
      <c r="B323036" s="76"/>
      <c r="C323036" s="75"/>
    </row>
    <row r="323037" spans="2:3" x14ac:dyDescent="0.25">
      <c r="B323037" s="76"/>
      <c r="C323037" s="75"/>
    </row>
    <row r="323038" spans="2:3" x14ac:dyDescent="0.25">
      <c r="B323038" s="76"/>
      <c r="C323038" s="75"/>
    </row>
    <row r="323039" spans="2:3" x14ac:dyDescent="0.25">
      <c r="B323039" s="76"/>
      <c r="C323039" s="75"/>
    </row>
    <row r="323149" spans="2:3" x14ac:dyDescent="0.25">
      <c r="B323149" s="76"/>
      <c r="C323149" s="75"/>
    </row>
    <row r="323150" spans="2:3" x14ac:dyDescent="0.25">
      <c r="B323150" s="76"/>
      <c r="C323150" s="75"/>
    </row>
    <row r="323151" spans="2:3" x14ac:dyDescent="0.25">
      <c r="B323151" s="76"/>
      <c r="C323151" s="75"/>
    </row>
    <row r="323152" spans="2:3" x14ac:dyDescent="0.25">
      <c r="B323152" s="76"/>
      <c r="C323152" s="75"/>
    </row>
    <row r="323153" spans="2:3" x14ac:dyDescent="0.25">
      <c r="B323153" s="76"/>
      <c r="C323153" s="75"/>
    </row>
    <row r="323154" spans="2:3" x14ac:dyDescent="0.25">
      <c r="B323154" s="76"/>
      <c r="C323154" s="75"/>
    </row>
    <row r="323155" spans="2:3" x14ac:dyDescent="0.25">
      <c r="B323155" s="76"/>
      <c r="C323155" s="75"/>
    </row>
    <row r="323156" spans="2:3" x14ac:dyDescent="0.25">
      <c r="B323156" s="76"/>
      <c r="C323156" s="75"/>
    </row>
    <row r="323157" spans="2:3" x14ac:dyDescent="0.25">
      <c r="B323157" s="76"/>
      <c r="C323157" s="75"/>
    </row>
    <row r="323158" spans="2:3" x14ac:dyDescent="0.25">
      <c r="B323158" s="76"/>
      <c r="C323158" s="75"/>
    </row>
    <row r="323159" spans="2:3" x14ac:dyDescent="0.25">
      <c r="B323159" s="76"/>
      <c r="C323159" s="75"/>
    </row>
    <row r="323160" spans="2:3" x14ac:dyDescent="0.25">
      <c r="B323160" s="76"/>
      <c r="C323160" s="75"/>
    </row>
    <row r="323161" spans="2:3" x14ac:dyDescent="0.25">
      <c r="B323161" s="76"/>
      <c r="C323161" s="75"/>
    </row>
    <row r="323271" spans="2:3" x14ac:dyDescent="0.25">
      <c r="B323271" s="76"/>
      <c r="C323271" s="75"/>
    </row>
    <row r="323272" spans="2:3" x14ac:dyDescent="0.25">
      <c r="B323272" s="76"/>
      <c r="C323272" s="75"/>
    </row>
    <row r="323273" spans="2:3" x14ac:dyDescent="0.25">
      <c r="B323273" s="76"/>
      <c r="C323273" s="75"/>
    </row>
    <row r="323274" spans="2:3" x14ac:dyDescent="0.25">
      <c r="B323274" s="76"/>
      <c r="C323274" s="75"/>
    </row>
    <row r="323275" spans="2:3" x14ac:dyDescent="0.25">
      <c r="B323275" s="76"/>
      <c r="C323275" s="75"/>
    </row>
    <row r="323276" spans="2:3" x14ac:dyDescent="0.25">
      <c r="B323276" s="76"/>
      <c r="C323276" s="75"/>
    </row>
    <row r="323277" spans="2:3" x14ac:dyDescent="0.25">
      <c r="B323277" s="76"/>
      <c r="C323277" s="75"/>
    </row>
    <row r="323278" spans="2:3" x14ac:dyDescent="0.25">
      <c r="B323278" s="76"/>
      <c r="C323278" s="75"/>
    </row>
    <row r="323279" spans="2:3" x14ac:dyDescent="0.25">
      <c r="B323279" s="76"/>
      <c r="C323279" s="75"/>
    </row>
    <row r="323280" spans="2:3" x14ac:dyDescent="0.25">
      <c r="B323280" s="76"/>
      <c r="C323280" s="75"/>
    </row>
    <row r="323281" spans="2:3" x14ac:dyDescent="0.25">
      <c r="B323281" s="76"/>
      <c r="C323281" s="75"/>
    </row>
    <row r="323282" spans="2:3" x14ac:dyDescent="0.25">
      <c r="B323282" s="76"/>
      <c r="C323282" s="75"/>
    </row>
    <row r="323283" spans="2:3" x14ac:dyDescent="0.25">
      <c r="B323283" s="76"/>
      <c r="C323283" s="75"/>
    </row>
    <row r="323393" spans="2:3" x14ac:dyDescent="0.25">
      <c r="B323393" s="76"/>
      <c r="C323393" s="75"/>
    </row>
    <row r="323394" spans="2:3" x14ac:dyDescent="0.25">
      <c r="B323394" s="76"/>
      <c r="C323394" s="75"/>
    </row>
    <row r="323395" spans="2:3" x14ac:dyDescent="0.25">
      <c r="B323395" s="76"/>
      <c r="C323395" s="75"/>
    </row>
    <row r="323396" spans="2:3" x14ac:dyDescent="0.25">
      <c r="B323396" s="76"/>
      <c r="C323396" s="75"/>
    </row>
    <row r="323397" spans="2:3" x14ac:dyDescent="0.25">
      <c r="B323397" s="76"/>
      <c r="C323397" s="75"/>
    </row>
    <row r="323398" spans="2:3" x14ac:dyDescent="0.25">
      <c r="B323398" s="76"/>
      <c r="C323398" s="75"/>
    </row>
    <row r="323399" spans="2:3" x14ac:dyDescent="0.25">
      <c r="B323399" s="76"/>
      <c r="C323399" s="75"/>
    </row>
    <row r="323400" spans="2:3" x14ac:dyDescent="0.25">
      <c r="B323400" s="76"/>
      <c r="C323400" s="75"/>
    </row>
    <row r="323401" spans="2:3" x14ac:dyDescent="0.25">
      <c r="B323401" s="76"/>
      <c r="C323401" s="75"/>
    </row>
    <row r="323402" spans="2:3" x14ac:dyDescent="0.25">
      <c r="B323402" s="76"/>
      <c r="C323402" s="75"/>
    </row>
    <row r="323403" spans="2:3" x14ac:dyDescent="0.25">
      <c r="B323403" s="76"/>
      <c r="C323403" s="75"/>
    </row>
    <row r="323404" spans="2:3" x14ac:dyDescent="0.25">
      <c r="B323404" s="76"/>
      <c r="C323404" s="75"/>
    </row>
    <row r="323405" spans="2:3" x14ac:dyDescent="0.25">
      <c r="B323405" s="76"/>
      <c r="C323405" s="75"/>
    </row>
    <row r="323515" spans="2:3" x14ac:dyDescent="0.25">
      <c r="B323515" s="76"/>
      <c r="C323515" s="75"/>
    </row>
    <row r="323516" spans="2:3" x14ac:dyDescent="0.25">
      <c r="B323516" s="76"/>
      <c r="C323516" s="75"/>
    </row>
    <row r="323517" spans="2:3" x14ac:dyDescent="0.25">
      <c r="B323517" s="76"/>
      <c r="C323517" s="75"/>
    </row>
    <row r="323518" spans="2:3" x14ac:dyDescent="0.25">
      <c r="B323518" s="76"/>
      <c r="C323518" s="75"/>
    </row>
    <row r="323519" spans="2:3" x14ac:dyDescent="0.25">
      <c r="B323519" s="76"/>
      <c r="C323519" s="75"/>
    </row>
    <row r="323520" spans="2:3" x14ac:dyDescent="0.25">
      <c r="B323520" s="76"/>
      <c r="C323520" s="75"/>
    </row>
    <row r="323521" spans="2:3" x14ac:dyDescent="0.25">
      <c r="B323521" s="76"/>
      <c r="C323521" s="75"/>
    </row>
    <row r="323522" spans="2:3" x14ac:dyDescent="0.25">
      <c r="B323522" s="76"/>
      <c r="C323522" s="75"/>
    </row>
    <row r="323523" spans="2:3" x14ac:dyDescent="0.25">
      <c r="B323523" s="76"/>
      <c r="C323523" s="75"/>
    </row>
    <row r="323524" spans="2:3" x14ac:dyDescent="0.25">
      <c r="B323524" s="76"/>
      <c r="C323524" s="75"/>
    </row>
    <row r="323525" spans="2:3" x14ac:dyDescent="0.25">
      <c r="B323525" s="76"/>
      <c r="C323525" s="75"/>
    </row>
    <row r="323526" spans="2:3" x14ac:dyDescent="0.25">
      <c r="B323526" s="76"/>
      <c r="C323526" s="75"/>
    </row>
    <row r="323527" spans="2:3" x14ac:dyDescent="0.25">
      <c r="B323527" s="76"/>
      <c r="C323527" s="75"/>
    </row>
    <row r="323637" spans="2:3" x14ac:dyDescent="0.25">
      <c r="B323637" s="76"/>
      <c r="C323637" s="75"/>
    </row>
    <row r="323638" spans="2:3" x14ac:dyDescent="0.25">
      <c r="B323638" s="76"/>
      <c r="C323638" s="75"/>
    </row>
    <row r="323639" spans="2:3" x14ac:dyDescent="0.25">
      <c r="B323639" s="76"/>
      <c r="C323639" s="75"/>
    </row>
    <row r="323640" spans="2:3" x14ac:dyDescent="0.25">
      <c r="B323640" s="76"/>
      <c r="C323640" s="75"/>
    </row>
    <row r="323641" spans="2:3" x14ac:dyDescent="0.25">
      <c r="B323641" s="76"/>
      <c r="C323641" s="75"/>
    </row>
    <row r="323642" spans="2:3" x14ac:dyDescent="0.25">
      <c r="B323642" s="76"/>
      <c r="C323642" s="75"/>
    </row>
    <row r="323643" spans="2:3" x14ac:dyDescent="0.25">
      <c r="B323643" s="76"/>
      <c r="C323643" s="75"/>
    </row>
    <row r="323644" spans="2:3" x14ac:dyDescent="0.25">
      <c r="B323644" s="76"/>
      <c r="C323644" s="75"/>
    </row>
    <row r="323645" spans="2:3" x14ac:dyDescent="0.25">
      <c r="B323645" s="76"/>
      <c r="C323645" s="75"/>
    </row>
    <row r="323646" spans="2:3" x14ac:dyDescent="0.25">
      <c r="B323646" s="76"/>
      <c r="C323646" s="75"/>
    </row>
    <row r="323647" spans="2:3" x14ac:dyDescent="0.25">
      <c r="B323647" s="76"/>
      <c r="C323647" s="75"/>
    </row>
    <row r="323648" spans="2:3" x14ac:dyDescent="0.25">
      <c r="B323648" s="76"/>
      <c r="C323648" s="75"/>
    </row>
    <row r="323649" spans="2:3" x14ac:dyDescent="0.25">
      <c r="B323649" s="76"/>
      <c r="C323649" s="75"/>
    </row>
    <row r="323759" spans="2:3" x14ac:dyDescent="0.25">
      <c r="B323759" s="76"/>
      <c r="C323759" s="75"/>
    </row>
    <row r="323760" spans="2:3" x14ac:dyDescent="0.25">
      <c r="B323760" s="76"/>
      <c r="C323760" s="75"/>
    </row>
    <row r="323761" spans="2:3" x14ac:dyDescent="0.25">
      <c r="B323761" s="76"/>
      <c r="C323761" s="75"/>
    </row>
    <row r="323762" spans="2:3" x14ac:dyDescent="0.25">
      <c r="B323762" s="76"/>
      <c r="C323762" s="75"/>
    </row>
    <row r="323763" spans="2:3" x14ac:dyDescent="0.25">
      <c r="B323763" s="76"/>
      <c r="C323763" s="75"/>
    </row>
    <row r="323764" spans="2:3" x14ac:dyDescent="0.25">
      <c r="B323764" s="76"/>
      <c r="C323764" s="75"/>
    </row>
    <row r="323765" spans="2:3" x14ac:dyDescent="0.25">
      <c r="B323765" s="76"/>
      <c r="C323765" s="75"/>
    </row>
    <row r="323766" spans="2:3" x14ac:dyDescent="0.25">
      <c r="B323766" s="76"/>
      <c r="C323766" s="75"/>
    </row>
    <row r="323767" spans="2:3" x14ac:dyDescent="0.25">
      <c r="B323767" s="76"/>
      <c r="C323767" s="75"/>
    </row>
    <row r="323768" spans="2:3" x14ac:dyDescent="0.25">
      <c r="B323768" s="76"/>
      <c r="C323768" s="75"/>
    </row>
    <row r="323769" spans="2:3" x14ac:dyDescent="0.25">
      <c r="B323769" s="76"/>
      <c r="C323769" s="75"/>
    </row>
    <row r="323770" spans="2:3" x14ac:dyDescent="0.25">
      <c r="B323770" s="76"/>
      <c r="C323770" s="75"/>
    </row>
    <row r="323771" spans="2:3" x14ac:dyDescent="0.25">
      <c r="B323771" s="76"/>
      <c r="C323771" s="75"/>
    </row>
    <row r="323881" spans="2:3" x14ac:dyDescent="0.25">
      <c r="B323881" s="76"/>
      <c r="C323881" s="75"/>
    </row>
    <row r="323882" spans="2:3" x14ac:dyDescent="0.25">
      <c r="B323882" s="76"/>
      <c r="C323882" s="75"/>
    </row>
    <row r="323883" spans="2:3" x14ac:dyDescent="0.25">
      <c r="B323883" s="76"/>
      <c r="C323883" s="75"/>
    </row>
    <row r="323884" spans="2:3" x14ac:dyDescent="0.25">
      <c r="B323884" s="76"/>
      <c r="C323884" s="75"/>
    </row>
    <row r="323885" spans="2:3" x14ac:dyDescent="0.25">
      <c r="B323885" s="76"/>
      <c r="C323885" s="75"/>
    </row>
    <row r="323886" spans="2:3" x14ac:dyDescent="0.25">
      <c r="B323886" s="76"/>
      <c r="C323886" s="75"/>
    </row>
    <row r="323887" spans="2:3" x14ac:dyDescent="0.25">
      <c r="B323887" s="76"/>
      <c r="C323887" s="75"/>
    </row>
    <row r="323888" spans="2:3" x14ac:dyDescent="0.25">
      <c r="B323888" s="76"/>
      <c r="C323888" s="75"/>
    </row>
    <row r="323889" spans="2:3" x14ac:dyDescent="0.25">
      <c r="B323889" s="76"/>
      <c r="C323889" s="75"/>
    </row>
    <row r="323890" spans="2:3" x14ac:dyDescent="0.25">
      <c r="B323890" s="76"/>
      <c r="C323890" s="75"/>
    </row>
    <row r="323891" spans="2:3" x14ac:dyDescent="0.25">
      <c r="B323891" s="76"/>
      <c r="C323891" s="75"/>
    </row>
    <row r="323892" spans="2:3" x14ac:dyDescent="0.25">
      <c r="B323892" s="76"/>
      <c r="C323892" s="75"/>
    </row>
    <row r="323893" spans="2:3" x14ac:dyDescent="0.25">
      <c r="B323893" s="76"/>
      <c r="C323893" s="75"/>
    </row>
    <row r="324003" spans="2:3" x14ac:dyDescent="0.25">
      <c r="B324003" s="76"/>
      <c r="C324003" s="75"/>
    </row>
    <row r="324004" spans="2:3" x14ac:dyDescent="0.25">
      <c r="B324004" s="76"/>
      <c r="C324004" s="75"/>
    </row>
    <row r="324005" spans="2:3" x14ac:dyDescent="0.25">
      <c r="B324005" s="76"/>
      <c r="C324005" s="75"/>
    </row>
    <row r="324006" spans="2:3" x14ac:dyDescent="0.25">
      <c r="B324006" s="76"/>
      <c r="C324006" s="75"/>
    </row>
    <row r="324007" spans="2:3" x14ac:dyDescent="0.25">
      <c r="B324007" s="76"/>
      <c r="C324007" s="75"/>
    </row>
    <row r="324008" spans="2:3" x14ac:dyDescent="0.25">
      <c r="B324008" s="76"/>
      <c r="C324008" s="75"/>
    </row>
    <row r="324009" spans="2:3" x14ac:dyDescent="0.25">
      <c r="B324009" s="76"/>
      <c r="C324009" s="75"/>
    </row>
    <row r="324010" spans="2:3" x14ac:dyDescent="0.25">
      <c r="B324010" s="76"/>
      <c r="C324010" s="75"/>
    </row>
    <row r="324011" spans="2:3" x14ac:dyDescent="0.25">
      <c r="B324011" s="76"/>
      <c r="C324011" s="75"/>
    </row>
    <row r="324012" spans="2:3" x14ac:dyDescent="0.25">
      <c r="B324012" s="76"/>
      <c r="C324012" s="75"/>
    </row>
    <row r="324013" spans="2:3" x14ac:dyDescent="0.25">
      <c r="B324013" s="76"/>
      <c r="C324013" s="75"/>
    </row>
    <row r="324014" spans="2:3" x14ac:dyDescent="0.25">
      <c r="B324014" s="76"/>
      <c r="C324014" s="75"/>
    </row>
    <row r="324015" spans="2:3" x14ac:dyDescent="0.25">
      <c r="B324015" s="76"/>
      <c r="C324015" s="75"/>
    </row>
    <row r="324125" spans="2:3" x14ac:dyDescent="0.25">
      <c r="B324125" s="76"/>
      <c r="C324125" s="75"/>
    </row>
    <row r="324126" spans="2:3" x14ac:dyDescent="0.25">
      <c r="B324126" s="76"/>
      <c r="C324126" s="75"/>
    </row>
    <row r="324127" spans="2:3" x14ac:dyDescent="0.25">
      <c r="B324127" s="76"/>
      <c r="C324127" s="75"/>
    </row>
    <row r="324128" spans="2:3" x14ac:dyDescent="0.25">
      <c r="B324128" s="76"/>
      <c r="C324128" s="75"/>
    </row>
    <row r="324129" spans="2:3" x14ac:dyDescent="0.25">
      <c r="B324129" s="76"/>
      <c r="C324129" s="75"/>
    </row>
    <row r="324130" spans="2:3" x14ac:dyDescent="0.25">
      <c r="B324130" s="76"/>
      <c r="C324130" s="75"/>
    </row>
    <row r="324131" spans="2:3" x14ac:dyDescent="0.25">
      <c r="B324131" s="76"/>
      <c r="C324131" s="75"/>
    </row>
    <row r="324132" spans="2:3" x14ac:dyDescent="0.25">
      <c r="B324132" s="76"/>
      <c r="C324132" s="75"/>
    </row>
    <row r="324133" spans="2:3" x14ac:dyDescent="0.25">
      <c r="B324133" s="76"/>
      <c r="C324133" s="75"/>
    </row>
    <row r="324134" spans="2:3" x14ac:dyDescent="0.25">
      <c r="B324134" s="76"/>
      <c r="C324134" s="75"/>
    </row>
    <row r="324135" spans="2:3" x14ac:dyDescent="0.25">
      <c r="B324135" s="76"/>
      <c r="C324135" s="75"/>
    </row>
    <row r="324136" spans="2:3" x14ac:dyDescent="0.25">
      <c r="B324136" s="76"/>
      <c r="C324136" s="75"/>
    </row>
    <row r="324137" spans="2:3" x14ac:dyDescent="0.25">
      <c r="B324137" s="76"/>
      <c r="C324137" s="75"/>
    </row>
    <row r="324247" spans="2:3" x14ac:dyDescent="0.25">
      <c r="B324247" s="76"/>
      <c r="C324247" s="75"/>
    </row>
    <row r="324248" spans="2:3" x14ac:dyDescent="0.25">
      <c r="B324248" s="76"/>
      <c r="C324248" s="75"/>
    </row>
    <row r="324249" spans="2:3" x14ac:dyDescent="0.25">
      <c r="B324249" s="76"/>
      <c r="C324249" s="75"/>
    </row>
    <row r="324250" spans="2:3" x14ac:dyDescent="0.25">
      <c r="B324250" s="76"/>
      <c r="C324250" s="75"/>
    </row>
    <row r="324251" spans="2:3" x14ac:dyDescent="0.25">
      <c r="B324251" s="76"/>
      <c r="C324251" s="75"/>
    </row>
    <row r="324252" spans="2:3" x14ac:dyDescent="0.25">
      <c r="B324252" s="76"/>
      <c r="C324252" s="75"/>
    </row>
    <row r="324253" spans="2:3" x14ac:dyDescent="0.25">
      <c r="B324253" s="76"/>
      <c r="C324253" s="75"/>
    </row>
    <row r="324254" spans="2:3" x14ac:dyDescent="0.25">
      <c r="B324254" s="76"/>
      <c r="C324254" s="75"/>
    </row>
    <row r="324255" spans="2:3" x14ac:dyDescent="0.25">
      <c r="B324255" s="76"/>
      <c r="C324255" s="75"/>
    </row>
    <row r="324256" spans="2:3" x14ac:dyDescent="0.25">
      <c r="B324256" s="76"/>
      <c r="C324256" s="75"/>
    </row>
    <row r="324257" spans="2:3" x14ac:dyDescent="0.25">
      <c r="B324257" s="76"/>
      <c r="C324257" s="75"/>
    </row>
    <row r="324258" spans="2:3" x14ac:dyDescent="0.25">
      <c r="B324258" s="76"/>
      <c r="C324258" s="75"/>
    </row>
    <row r="324259" spans="2:3" x14ac:dyDescent="0.25">
      <c r="B324259" s="76"/>
      <c r="C324259" s="75"/>
    </row>
    <row r="324369" spans="2:3" x14ac:dyDescent="0.25">
      <c r="B324369" s="76"/>
      <c r="C324369" s="75"/>
    </row>
    <row r="324370" spans="2:3" x14ac:dyDescent="0.25">
      <c r="B324370" s="76"/>
      <c r="C324370" s="75"/>
    </row>
    <row r="324371" spans="2:3" x14ac:dyDescent="0.25">
      <c r="B324371" s="76"/>
      <c r="C324371" s="75"/>
    </row>
    <row r="324372" spans="2:3" x14ac:dyDescent="0.25">
      <c r="B324372" s="76"/>
      <c r="C324372" s="75"/>
    </row>
    <row r="324373" spans="2:3" x14ac:dyDescent="0.25">
      <c r="B324373" s="76"/>
      <c r="C324373" s="75"/>
    </row>
    <row r="324374" spans="2:3" x14ac:dyDescent="0.25">
      <c r="B324374" s="76"/>
      <c r="C324374" s="75"/>
    </row>
    <row r="324375" spans="2:3" x14ac:dyDescent="0.25">
      <c r="B324375" s="76"/>
      <c r="C324375" s="75"/>
    </row>
    <row r="324376" spans="2:3" x14ac:dyDescent="0.25">
      <c r="B324376" s="76"/>
      <c r="C324376" s="75"/>
    </row>
    <row r="324377" spans="2:3" x14ac:dyDescent="0.25">
      <c r="B324377" s="76"/>
      <c r="C324377" s="75"/>
    </row>
    <row r="324378" spans="2:3" x14ac:dyDescent="0.25">
      <c r="B324378" s="76"/>
      <c r="C324378" s="75"/>
    </row>
    <row r="324379" spans="2:3" x14ac:dyDescent="0.25">
      <c r="B324379" s="76"/>
      <c r="C324379" s="75"/>
    </row>
    <row r="324380" spans="2:3" x14ac:dyDescent="0.25">
      <c r="B324380" s="76"/>
      <c r="C324380" s="75"/>
    </row>
    <row r="324381" spans="2:3" x14ac:dyDescent="0.25">
      <c r="B324381" s="76"/>
      <c r="C324381" s="75"/>
    </row>
    <row r="324491" spans="2:3" x14ac:dyDescent="0.25">
      <c r="B324491" s="76"/>
      <c r="C324491" s="75"/>
    </row>
    <row r="324492" spans="2:3" x14ac:dyDescent="0.25">
      <c r="B324492" s="76"/>
      <c r="C324492" s="75"/>
    </row>
    <row r="324493" spans="2:3" x14ac:dyDescent="0.25">
      <c r="B324493" s="76"/>
      <c r="C324493" s="75"/>
    </row>
    <row r="324494" spans="2:3" x14ac:dyDescent="0.25">
      <c r="B324494" s="76"/>
      <c r="C324494" s="75"/>
    </row>
    <row r="324495" spans="2:3" x14ac:dyDescent="0.25">
      <c r="B324495" s="76"/>
      <c r="C324495" s="75"/>
    </row>
    <row r="324496" spans="2:3" x14ac:dyDescent="0.25">
      <c r="B324496" s="76"/>
      <c r="C324496" s="75"/>
    </row>
    <row r="324497" spans="2:3" x14ac:dyDescent="0.25">
      <c r="B324497" s="76"/>
      <c r="C324497" s="75"/>
    </row>
    <row r="324498" spans="2:3" x14ac:dyDescent="0.25">
      <c r="B324498" s="76"/>
      <c r="C324498" s="75"/>
    </row>
    <row r="324499" spans="2:3" x14ac:dyDescent="0.25">
      <c r="B324499" s="76"/>
      <c r="C324499" s="75"/>
    </row>
    <row r="324500" spans="2:3" x14ac:dyDescent="0.25">
      <c r="B324500" s="76"/>
      <c r="C324500" s="75"/>
    </row>
    <row r="324501" spans="2:3" x14ac:dyDescent="0.25">
      <c r="B324501" s="76"/>
      <c r="C324501" s="75"/>
    </row>
    <row r="324502" spans="2:3" x14ac:dyDescent="0.25">
      <c r="B324502" s="76"/>
      <c r="C324502" s="75"/>
    </row>
    <row r="324503" spans="2:3" x14ac:dyDescent="0.25">
      <c r="B324503" s="76"/>
      <c r="C324503" s="75"/>
    </row>
    <row r="324613" spans="2:3" x14ac:dyDescent="0.25">
      <c r="B324613" s="76"/>
      <c r="C324613" s="75"/>
    </row>
    <row r="324614" spans="2:3" x14ac:dyDescent="0.25">
      <c r="B324614" s="76"/>
      <c r="C324614" s="75"/>
    </row>
    <row r="324615" spans="2:3" x14ac:dyDescent="0.25">
      <c r="B324615" s="76"/>
      <c r="C324615" s="75"/>
    </row>
    <row r="324616" spans="2:3" x14ac:dyDescent="0.25">
      <c r="B324616" s="76"/>
      <c r="C324616" s="75"/>
    </row>
    <row r="324617" spans="2:3" x14ac:dyDescent="0.25">
      <c r="B324617" s="76"/>
      <c r="C324617" s="75"/>
    </row>
    <row r="324618" spans="2:3" x14ac:dyDescent="0.25">
      <c r="B324618" s="76"/>
      <c r="C324618" s="75"/>
    </row>
    <row r="324619" spans="2:3" x14ac:dyDescent="0.25">
      <c r="B324619" s="76"/>
      <c r="C324619" s="75"/>
    </row>
    <row r="324620" spans="2:3" x14ac:dyDescent="0.25">
      <c r="B324620" s="76"/>
      <c r="C324620" s="75"/>
    </row>
    <row r="324621" spans="2:3" x14ac:dyDescent="0.25">
      <c r="B324621" s="76"/>
      <c r="C324621" s="75"/>
    </row>
    <row r="324622" spans="2:3" x14ac:dyDescent="0.25">
      <c r="B324622" s="76"/>
      <c r="C324622" s="75"/>
    </row>
    <row r="324623" spans="2:3" x14ac:dyDescent="0.25">
      <c r="B324623" s="76"/>
      <c r="C324623" s="75"/>
    </row>
    <row r="324624" spans="2:3" x14ac:dyDescent="0.25">
      <c r="B324624" s="76"/>
      <c r="C324624" s="75"/>
    </row>
    <row r="324625" spans="2:3" x14ac:dyDescent="0.25">
      <c r="B324625" s="76"/>
      <c r="C324625" s="75"/>
    </row>
    <row r="324735" spans="2:3" x14ac:dyDescent="0.25">
      <c r="B324735" s="76"/>
      <c r="C324735" s="75"/>
    </row>
    <row r="324736" spans="2:3" x14ac:dyDescent="0.25">
      <c r="B324736" s="76"/>
      <c r="C324736" s="75"/>
    </row>
    <row r="324737" spans="2:3" x14ac:dyDescent="0.25">
      <c r="B324737" s="76"/>
      <c r="C324737" s="75"/>
    </row>
    <row r="324738" spans="2:3" x14ac:dyDescent="0.25">
      <c r="B324738" s="76"/>
      <c r="C324738" s="75"/>
    </row>
    <row r="324739" spans="2:3" x14ac:dyDescent="0.25">
      <c r="B324739" s="76"/>
      <c r="C324739" s="75"/>
    </row>
    <row r="324740" spans="2:3" x14ac:dyDescent="0.25">
      <c r="B324740" s="76"/>
      <c r="C324740" s="75"/>
    </row>
    <row r="324741" spans="2:3" x14ac:dyDescent="0.25">
      <c r="B324741" s="76"/>
      <c r="C324741" s="75"/>
    </row>
    <row r="324742" spans="2:3" x14ac:dyDescent="0.25">
      <c r="B324742" s="76"/>
      <c r="C324742" s="75"/>
    </row>
    <row r="324743" spans="2:3" x14ac:dyDescent="0.25">
      <c r="B324743" s="76"/>
      <c r="C324743" s="75"/>
    </row>
    <row r="324744" spans="2:3" x14ac:dyDescent="0.25">
      <c r="B324744" s="76"/>
      <c r="C324744" s="75"/>
    </row>
    <row r="324745" spans="2:3" x14ac:dyDescent="0.25">
      <c r="B324745" s="76"/>
      <c r="C324745" s="75"/>
    </row>
    <row r="324746" spans="2:3" x14ac:dyDescent="0.25">
      <c r="B324746" s="76"/>
      <c r="C324746" s="75"/>
    </row>
    <row r="324747" spans="2:3" x14ac:dyDescent="0.25">
      <c r="B324747" s="76"/>
      <c r="C324747" s="75"/>
    </row>
    <row r="324857" spans="2:3" x14ac:dyDescent="0.25">
      <c r="B324857" s="76"/>
      <c r="C324857" s="75"/>
    </row>
    <row r="324858" spans="2:3" x14ac:dyDescent="0.25">
      <c r="B324858" s="76"/>
      <c r="C324858" s="75"/>
    </row>
    <row r="324859" spans="2:3" x14ac:dyDescent="0.25">
      <c r="B324859" s="76"/>
      <c r="C324859" s="75"/>
    </row>
    <row r="324860" spans="2:3" x14ac:dyDescent="0.25">
      <c r="B324860" s="76"/>
      <c r="C324860" s="75"/>
    </row>
    <row r="324861" spans="2:3" x14ac:dyDescent="0.25">
      <c r="B324861" s="76"/>
      <c r="C324861" s="75"/>
    </row>
    <row r="324862" spans="2:3" x14ac:dyDescent="0.25">
      <c r="B324862" s="76"/>
      <c r="C324862" s="75"/>
    </row>
    <row r="324863" spans="2:3" x14ac:dyDescent="0.25">
      <c r="B324863" s="76"/>
      <c r="C324863" s="75"/>
    </row>
    <row r="324864" spans="2:3" x14ac:dyDescent="0.25">
      <c r="B324864" s="76"/>
      <c r="C324864" s="75"/>
    </row>
    <row r="324865" spans="2:3" x14ac:dyDescent="0.25">
      <c r="B324865" s="76"/>
      <c r="C324865" s="75"/>
    </row>
    <row r="324866" spans="2:3" x14ac:dyDescent="0.25">
      <c r="B324866" s="76"/>
      <c r="C324866" s="75"/>
    </row>
    <row r="324867" spans="2:3" x14ac:dyDescent="0.25">
      <c r="B324867" s="76"/>
      <c r="C324867" s="75"/>
    </row>
    <row r="324868" spans="2:3" x14ac:dyDescent="0.25">
      <c r="B324868" s="76"/>
      <c r="C324868" s="75"/>
    </row>
    <row r="324869" spans="2:3" x14ac:dyDescent="0.25">
      <c r="B324869" s="76"/>
      <c r="C324869" s="75"/>
    </row>
    <row r="324979" spans="2:3" x14ac:dyDescent="0.25">
      <c r="B324979" s="76"/>
      <c r="C324979" s="75"/>
    </row>
    <row r="324980" spans="2:3" x14ac:dyDescent="0.25">
      <c r="B324980" s="76"/>
      <c r="C324980" s="75"/>
    </row>
    <row r="324981" spans="2:3" x14ac:dyDescent="0.25">
      <c r="B324981" s="76"/>
      <c r="C324981" s="75"/>
    </row>
    <row r="324982" spans="2:3" x14ac:dyDescent="0.25">
      <c r="B324982" s="76"/>
      <c r="C324982" s="75"/>
    </row>
    <row r="324983" spans="2:3" x14ac:dyDescent="0.25">
      <c r="B324983" s="76"/>
      <c r="C324983" s="75"/>
    </row>
    <row r="324984" spans="2:3" x14ac:dyDescent="0.25">
      <c r="B324984" s="76"/>
      <c r="C324984" s="75"/>
    </row>
    <row r="324985" spans="2:3" x14ac:dyDescent="0.25">
      <c r="B324985" s="76"/>
      <c r="C324985" s="75"/>
    </row>
    <row r="324986" spans="2:3" x14ac:dyDescent="0.25">
      <c r="B324986" s="76"/>
      <c r="C324986" s="75"/>
    </row>
    <row r="324987" spans="2:3" x14ac:dyDescent="0.25">
      <c r="B324987" s="76"/>
      <c r="C324987" s="75"/>
    </row>
    <row r="324988" spans="2:3" x14ac:dyDescent="0.25">
      <c r="B324988" s="76"/>
      <c r="C324988" s="75"/>
    </row>
    <row r="324989" spans="2:3" x14ac:dyDescent="0.25">
      <c r="B324989" s="76"/>
      <c r="C324989" s="75"/>
    </row>
    <row r="324990" spans="2:3" x14ac:dyDescent="0.25">
      <c r="B324990" s="76"/>
      <c r="C324990" s="75"/>
    </row>
    <row r="324991" spans="2:3" x14ac:dyDescent="0.25">
      <c r="B324991" s="76"/>
      <c r="C324991" s="75"/>
    </row>
    <row r="325101" spans="2:3" x14ac:dyDescent="0.25">
      <c r="B325101" s="76"/>
      <c r="C325101" s="75"/>
    </row>
    <row r="325102" spans="2:3" x14ac:dyDescent="0.25">
      <c r="B325102" s="76"/>
      <c r="C325102" s="75"/>
    </row>
    <row r="325103" spans="2:3" x14ac:dyDescent="0.25">
      <c r="B325103" s="76"/>
      <c r="C325103" s="75"/>
    </row>
    <row r="325104" spans="2:3" x14ac:dyDescent="0.25">
      <c r="B325104" s="76"/>
      <c r="C325104" s="75"/>
    </row>
    <row r="325105" spans="2:3" x14ac:dyDescent="0.25">
      <c r="B325105" s="76"/>
      <c r="C325105" s="75"/>
    </row>
    <row r="325106" spans="2:3" x14ac:dyDescent="0.25">
      <c r="B325106" s="76"/>
      <c r="C325106" s="75"/>
    </row>
    <row r="325107" spans="2:3" x14ac:dyDescent="0.25">
      <c r="B325107" s="76"/>
      <c r="C325107" s="75"/>
    </row>
    <row r="325108" spans="2:3" x14ac:dyDescent="0.25">
      <c r="B325108" s="76"/>
      <c r="C325108" s="75"/>
    </row>
    <row r="325109" spans="2:3" x14ac:dyDescent="0.25">
      <c r="B325109" s="76"/>
      <c r="C325109" s="75"/>
    </row>
    <row r="325110" spans="2:3" x14ac:dyDescent="0.25">
      <c r="B325110" s="76"/>
      <c r="C325110" s="75"/>
    </row>
    <row r="325111" spans="2:3" x14ac:dyDescent="0.25">
      <c r="B325111" s="76"/>
      <c r="C325111" s="75"/>
    </row>
    <row r="325112" spans="2:3" x14ac:dyDescent="0.25">
      <c r="B325112" s="76"/>
      <c r="C325112" s="75"/>
    </row>
    <row r="325113" spans="2:3" x14ac:dyDescent="0.25">
      <c r="B325113" s="76"/>
      <c r="C325113" s="75"/>
    </row>
    <row r="325223" spans="2:3" x14ac:dyDescent="0.25">
      <c r="B325223" s="76"/>
      <c r="C325223" s="75"/>
    </row>
    <row r="325224" spans="2:3" x14ac:dyDescent="0.25">
      <c r="B325224" s="76"/>
      <c r="C325224" s="75"/>
    </row>
    <row r="325225" spans="2:3" x14ac:dyDescent="0.25">
      <c r="B325225" s="76"/>
      <c r="C325225" s="75"/>
    </row>
    <row r="325226" spans="2:3" x14ac:dyDescent="0.25">
      <c r="B325226" s="76"/>
      <c r="C325226" s="75"/>
    </row>
    <row r="325227" spans="2:3" x14ac:dyDescent="0.25">
      <c r="B325227" s="76"/>
      <c r="C325227" s="75"/>
    </row>
    <row r="325228" spans="2:3" x14ac:dyDescent="0.25">
      <c r="B325228" s="76"/>
      <c r="C325228" s="75"/>
    </row>
    <row r="325229" spans="2:3" x14ac:dyDescent="0.25">
      <c r="B325229" s="76"/>
      <c r="C325229" s="75"/>
    </row>
    <row r="325230" spans="2:3" x14ac:dyDescent="0.25">
      <c r="B325230" s="76"/>
      <c r="C325230" s="75"/>
    </row>
    <row r="325231" spans="2:3" x14ac:dyDescent="0.25">
      <c r="B325231" s="76"/>
      <c r="C325231" s="75"/>
    </row>
    <row r="325232" spans="2:3" x14ac:dyDescent="0.25">
      <c r="B325232" s="76"/>
      <c r="C325232" s="75"/>
    </row>
    <row r="325233" spans="2:3" x14ac:dyDescent="0.25">
      <c r="B325233" s="76"/>
      <c r="C325233" s="75"/>
    </row>
    <row r="325234" spans="2:3" x14ac:dyDescent="0.25">
      <c r="B325234" s="76"/>
      <c r="C325234" s="75"/>
    </row>
    <row r="325235" spans="2:3" x14ac:dyDescent="0.25">
      <c r="B325235" s="76"/>
      <c r="C325235" s="75"/>
    </row>
    <row r="325345" spans="2:3" x14ac:dyDescent="0.25">
      <c r="B325345" s="76"/>
      <c r="C325345" s="75"/>
    </row>
    <row r="325346" spans="2:3" x14ac:dyDescent="0.25">
      <c r="B325346" s="76"/>
      <c r="C325346" s="75"/>
    </row>
    <row r="325347" spans="2:3" x14ac:dyDescent="0.25">
      <c r="B325347" s="76"/>
      <c r="C325347" s="75"/>
    </row>
    <row r="325348" spans="2:3" x14ac:dyDescent="0.25">
      <c r="B325348" s="76"/>
      <c r="C325348" s="75"/>
    </row>
    <row r="325349" spans="2:3" x14ac:dyDescent="0.25">
      <c r="B325349" s="76"/>
      <c r="C325349" s="75"/>
    </row>
    <row r="325350" spans="2:3" x14ac:dyDescent="0.25">
      <c r="B325350" s="76"/>
      <c r="C325350" s="75"/>
    </row>
    <row r="325351" spans="2:3" x14ac:dyDescent="0.25">
      <c r="B325351" s="76"/>
      <c r="C325351" s="75"/>
    </row>
    <row r="325352" spans="2:3" x14ac:dyDescent="0.25">
      <c r="B325352" s="76"/>
      <c r="C325352" s="75"/>
    </row>
    <row r="325353" spans="2:3" x14ac:dyDescent="0.25">
      <c r="B325353" s="76"/>
      <c r="C325353" s="75"/>
    </row>
    <row r="325354" spans="2:3" x14ac:dyDescent="0.25">
      <c r="B325354" s="76"/>
      <c r="C325354" s="75"/>
    </row>
    <row r="325355" spans="2:3" x14ac:dyDescent="0.25">
      <c r="B325355" s="76"/>
      <c r="C325355" s="75"/>
    </row>
    <row r="325356" spans="2:3" x14ac:dyDescent="0.25">
      <c r="B325356" s="76"/>
      <c r="C325356" s="75"/>
    </row>
    <row r="325357" spans="2:3" x14ac:dyDescent="0.25">
      <c r="B325357" s="76"/>
      <c r="C325357" s="75"/>
    </row>
    <row r="325467" spans="2:3" x14ac:dyDescent="0.25">
      <c r="B325467" s="76"/>
      <c r="C325467" s="75"/>
    </row>
    <row r="325468" spans="2:3" x14ac:dyDescent="0.25">
      <c r="B325468" s="76"/>
      <c r="C325468" s="75"/>
    </row>
    <row r="325469" spans="2:3" x14ac:dyDescent="0.25">
      <c r="B325469" s="76"/>
      <c r="C325469" s="75"/>
    </row>
    <row r="325470" spans="2:3" x14ac:dyDescent="0.25">
      <c r="B325470" s="76"/>
      <c r="C325470" s="75"/>
    </row>
    <row r="325471" spans="2:3" x14ac:dyDescent="0.25">
      <c r="B325471" s="76"/>
      <c r="C325471" s="75"/>
    </row>
    <row r="325472" spans="2:3" x14ac:dyDescent="0.25">
      <c r="B325472" s="76"/>
      <c r="C325472" s="75"/>
    </row>
    <row r="325473" spans="2:3" x14ac:dyDescent="0.25">
      <c r="B325473" s="76"/>
      <c r="C325473" s="75"/>
    </row>
    <row r="325474" spans="2:3" x14ac:dyDescent="0.25">
      <c r="B325474" s="76"/>
      <c r="C325474" s="75"/>
    </row>
    <row r="325475" spans="2:3" x14ac:dyDescent="0.25">
      <c r="B325475" s="76"/>
      <c r="C325475" s="75"/>
    </row>
    <row r="325476" spans="2:3" x14ac:dyDescent="0.25">
      <c r="B325476" s="76"/>
      <c r="C325476" s="75"/>
    </row>
    <row r="325477" spans="2:3" x14ac:dyDescent="0.25">
      <c r="B325477" s="76"/>
      <c r="C325477" s="75"/>
    </row>
    <row r="325478" spans="2:3" x14ac:dyDescent="0.25">
      <c r="B325478" s="76"/>
      <c r="C325478" s="75"/>
    </row>
    <row r="325479" spans="2:3" x14ac:dyDescent="0.25">
      <c r="B325479" s="76"/>
      <c r="C325479" s="75"/>
    </row>
    <row r="325589" spans="2:3" x14ac:dyDescent="0.25">
      <c r="B325589" s="76"/>
      <c r="C325589" s="75"/>
    </row>
    <row r="325590" spans="2:3" x14ac:dyDescent="0.25">
      <c r="B325590" s="76"/>
      <c r="C325590" s="75"/>
    </row>
    <row r="325591" spans="2:3" x14ac:dyDescent="0.25">
      <c r="B325591" s="76"/>
      <c r="C325591" s="75"/>
    </row>
    <row r="325592" spans="2:3" x14ac:dyDescent="0.25">
      <c r="B325592" s="76"/>
      <c r="C325592" s="75"/>
    </row>
    <row r="325593" spans="2:3" x14ac:dyDescent="0.25">
      <c r="B325593" s="76"/>
      <c r="C325593" s="75"/>
    </row>
    <row r="325594" spans="2:3" x14ac:dyDescent="0.25">
      <c r="B325594" s="76"/>
      <c r="C325594" s="75"/>
    </row>
    <row r="325595" spans="2:3" x14ac:dyDescent="0.25">
      <c r="B325595" s="76"/>
      <c r="C325595" s="75"/>
    </row>
    <row r="325596" spans="2:3" x14ac:dyDescent="0.25">
      <c r="B325596" s="76"/>
      <c r="C325596" s="75"/>
    </row>
    <row r="325597" spans="2:3" x14ac:dyDescent="0.25">
      <c r="B325597" s="76"/>
      <c r="C325597" s="75"/>
    </row>
    <row r="325598" spans="2:3" x14ac:dyDescent="0.25">
      <c r="B325598" s="76"/>
      <c r="C325598" s="75"/>
    </row>
    <row r="325599" spans="2:3" x14ac:dyDescent="0.25">
      <c r="B325599" s="76"/>
      <c r="C325599" s="75"/>
    </row>
    <row r="325600" spans="2:3" x14ac:dyDescent="0.25">
      <c r="B325600" s="76"/>
      <c r="C325600" s="75"/>
    </row>
    <row r="325601" spans="2:3" x14ac:dyDescent="0.25">
      <c r="B325601" s="76"/>
      <c r="C325601" s="75"/>
    </row>
    <row r="325711" spans="2:3" x14ac:dyDescent="0.25">
      <c r="B325711" s="76"/>
      <c r="C325711" s="75"/>
    </row>
    <row r="325712" spans="2:3" x14ac:dyDescent="0.25">
      <c r="B325712" s="76"/>
      <c r="C325712" s="75"/>
    </row>
    <row r="325713" spans="2:3" x14ac:dyDescent="0.25">
      <c r="B325713" s="76"/>
      <c r="C325713" s="75"/>
    </row>
    <row r="325714" spans="2:3" x14ac:dyDescent="0.25">
      <c r="B325714" s="76"/>
      <c r="C325714" s="75"/>
    </row>
    <row r="325715" spans="2:3" x14ac:dyDescent="0.25">
      <c r="B325715" s="76"/>
      <c r="C325715" s="75"/>
    </row>
    <row r="325716" spans="2:3" x14ac:dyDescent="0.25">
      <c r="B325716" s="76"/>
      <c r="C325716" s="75"/>
    </row>
    <row r="325717" spans="2:3" x14ac:dyDescent="0.25">
      <c r="B325717" s="76"/>
      <c r="C325717" s="75"/>
    </row>
    <row r="325718" spans="2:3" x14ac:dyDescent="0.25">
      <c r="B325718" s="76"/>
      <c r="C325718" s="75"/>
    </row>
    <row r="325719" spans="2:3" x14ac:dyDescent="0.25">
      <c r="B325719" s="76"/>
      <c r="C325719" s="75"/>
    </row>
    <row r="325720" spans="2:3" x14ac:dyDescent="0.25">
      <c r="B325720" s="76"/>
      <c r="C325720" s="75"/>
    </row>
    <row r="325721" spans="2:3" x14ac:dyDescent="0.25">
      <c r="B325721" s="76"/>
      <c r="C325721" s="75"/>
    </row>
    <row r="325722" spans="2:3" x14ac:dyDescent="0.25">
      <c r="B325722" s="76"/>
      <c r="C325722" s="75"/>
    </row>
    <row r="325723" spans="2:3" x14ac:dyDescent="0.25">
      <c r="B325723" s="76"/>
      <c r="C325723" s="75"/>
    </row>
    <row r="325833" spans="2:3" x14ac:dyDescent="0.25">
      <c r="B325833" s="76"/>
      <c r="C325833" s="75"/>
    </row>
    <row r="325834" spans="2:3" x14ac:dyDescent="0.25">
      <c r="B325834" s="76"/>
      <c r="C325834" s="75"/>
    </row>
    <row r="325835" spans="2:3" x14ac:dyDescent="0.25">
      <c r="B325835" s="76"/>
      <c r="C325835" s="75"/>
    </row>
    <row r="325836" spans="2:3" x14ac:dyDescent="0.25">
      <c r="B325836" s="76"/>
      <c r="C325836" s="75"/>
    </row>
    <row r="325837" spans="2:3" x14ac:dyDescent="0.25">
      <c r="B325837" s="76"/>
      <c r="C325837" s="75"/>
    </row>
    <row r="325838" spans="2:3" x14ac:dyDescent="0.25">
      <c r="B325838" s="76"/>
      <c r="C325838" s="75"/>
    </row>
    <row r="325839" spans="2:3" x14ac:dyDescent="0.25">
      <c r="B325839" s="76"/>
      <c r="C325839" s="75"/>
    </row>
    <row r="325840" spans="2:3" x14ac:dyDescent="0.25">
      <c r="B325840" s="76"/>
      <c r="C325840" s="75"/>
    </row>
    <row r="325841" spans="2:3" x14ac:dyDescent="0.25">
      <c r="B325841" s="76"/>
      <c r="C325841" s="75"/>
    </row>
    <row r="325842" spans="2:3" x14ac:dyDescent="0.25">
      <c r="B325842" s="76"/>
      <c r="C325842" s="75"/>
    </row>
    <row r="325843" spans="2:3" x14ac:dyDescent="0.25">
      <c r="B325843" s="76"/>
      <c r="C325843" s="75"/>
    </row>
    <row r="325844" spans="2:3" x14ac:dyDescent="0.25">
      <c r="B325844" s="76"/>
      <c r="C325844" s="75"/>
    </row>
    <row r="325845" spans="2:3" x14ac:dyDescent="0.25">
      <c r="B325845" s="76"/>
      <c r="C325845" s="75"/>
    </row>
    <row r="325955" spans="2:3" x14ac:dyDescent="0.25">
      <c r="B325955" s="76"/>
      <c r="C325955" s="75"/>
    </row>
    <row r="325956" spans="2:3" x14ac:dyDescent="0.25">
      <c r="B325956" s="76"/>
      <c r="C325956" s="75"/>
    </row>
    <row r="325957" spans="2:3" x14ac:dyDescent="0.25">
      <c r="B325957" s="76"/>
      <c r="C325957" s="75"/>
    </row>
    <row r="325958" spans="2:3" x14ac:dyDescent="0.25">
      <c r="B325958" s="76"/>
      <c r="C325958" s="75"/>
    </row>
    <row r="325959" spans="2:3" x14ac:dyDescent="0.25">
      <c r="B325959" s="76"/>
      <c r="C325959" s="75"/>
    </row>
    <row r="325960" spans="2:3" x14ac:dyDescent="0.25">
      <c r="B325960" s="76"/>
      <c r="C325960" s="75"/>
    </row>
    <row r="325961" spans="2:3" x14ac:dyDescent="0.25">
      <c r="B325961" s="76"/>
      <c r="C325961" s="75"/>
    </row>
    <row r="325962" spans="2:3" x14ac:dyDescent="0.25">
      <c r="B325962" s="76"/>
      <c r="C325962" s="75"/>
    </row>
    <row r="325963" spans="2:3" x14ac:dyDescent="0.25">
      <c r="B325963" s="76"/>
      <c r="C325963" s="75"/>
    </row>
    <row r="325964" spans="2:3" x14ac:dyDescent="0.25">
      <c r="B325964" s="76"/>
      <c r="C325964" s="75"/>
    </row>
    <row r="325965" spans="2:3" x14ac:dyDescent="0.25">
      <c r="B325965" s="76"/>
      <c r="C325965" s="75"/>
    </row>
    <row r="325966" spans="2:3" x14ac:dyDescent="0.25">
      <c r="B325966" s="76"/>
      <c r="C325966" s="75"/>
    </row>
    <row r="325967" spans="2:3" x14ac:dyDescent="0.25">
      <c r="B325967" s="76"/>
      <c r="C325967" s="75"/>
    </row>
    <row r="326077" spans="2:3" x14ac:dyDescent="0.25">
      <c r="B326077" s="76"/>
      <c r="C326077" s="75"/>
    </row>
    <row r="326078" spans="2:3" x14ac:dyDescent="0.25">
      <c r="B326078" s="76"/>
      <c r="C326078" s="75"/>
    </row>
    <row r="326079" spans="2:3" x14ac:dyDescent="0.25">
      <c r="B326079" s="76"/>
      <c r="C326079" s="75"/>
    </row>
    <row r="326080" spans="2:3" x14ac:dyDescent="0.25">
      <c r="B326080" s="76"/>
      <c r="C326080" s="75"/>
    </row>
    <row r="326081" spans="2:3" x14ac:dyDescent="0.25">
      <c r="B326081" s="76"/>
      <c r="C326081" s="75"/>
    </row>
    <row r="326082" spans="2:3" x14ac:dyDescent="0.25">
      <c r="B326082" s="76"/>
      <c r="C326082" s="75"/>
    </row>
    <row r="326083" spans="2:3" x14ac:dyDescent="0.25">
      <c r="B326083" s="76"/>
      <c r="C326083" s="75"/>
    </row>
    <row r="326084" spans="2:3" x14ac:dyDescent="0.25">
      <c r="B326084" s="76"/>
      <c r="C326084" s="75"/>
    </row>
    <row r="326085" spans="2:3" x14ac:dyDescent="0.25">
      <c r="B326085" s="76"/>
      <c r="C326085" s="75"/>
    </row>
    <row r="326086" spans="2:3" x14ac:dyDescent="0.25">
      <c r="B326086" s="76"/>
      <c r="C326086" s="75"/>
    </row>
    <row r="326087" spans="2:3" x14ac:dyDescent="0.25">
      <c r="B326087" s="76"/>
      <c r="C326087" s="75"/>
    </row>
    <row r="326088" spans="2:3" x14ac:dyDescent="0.25">
      <c r="B326088" s="76"/>
      <c r="C326088" s="75"/>
    </row>
    <row r="326089" spans="2:3" x14ac:dyDescent="0.25">
      <c r="B326089" s="76"/>
      <c r="C326089" s="75"/>
    </row>
    <row r="326199" spans="2:3" x14ac:dyDescent="0.25">
      <c r="B326199" s="76"/>
      <c r="C326199" s="75"/>
    </row>
    <row r="326200" spans="2:3" x14ac:dyDescent="0.25">
      <c r="B326200" s="76"/>
      <c r="C326200" s="75"/>
    </row>
    <row r="326201" spans="2:3" x14ac:dyDescent="0.25">
      <c r="B326201" s="76"/>
      <c r="C326201" s="75"/>
    </row>
    <row r="326202" spans="2:3" x14ac:dyDescent="0.25">
      <c r="B326202" s="76"/>
      <c r="C326202" s="75"/>
    </row>
    <row r="326203" spans="2:3" x14ac:dyDescent="0.25">
      <c r="B326203" s="76"/>
      <c r="C326203" s="75"/>
    </row>
    <row r="326204" spans="2:3" x14ac:dyDescent="0.25">
      <c r="B326204" s="76"/>
      <c r="C326204" s="75"/>
    </row>
    <row r="326205" spans="2:3" x14ac:dyDescent="0.25">
      <c r="B326205" s="76"/>
      <c r="C326205" s="75"/>
    </row>
    <row r="326206" spans="2:3" x14ac:dyDescent="0.25">
      <c r="B326206" s="76"/>
      <c r="C326206" s="75"/>
    </row>
    <row r="326207" spans="2:3" x14ac:dyDescent="0.25">
      <c r="B326207" s="76"/>
      <c r="C326207" s="75"/>
    </row>
    <row r="326208" spans="2:3" x14ac:dyDescent="0.25">
      <c r="B326208" s="76"/>
      <c r="C326208" s="75"/>
    </row>
    <row r="326209" spans="2:3" x14ac:dyDescent="0.25">
      <c r="B326209" s="76"/>
      <c r="C326209" s="75"/>
    </row>
    <row r="326210" spans="2:3" x14ac:dyDescent="0.25">
      <c r="B326210" s="76"/>
      <c r="C326210" s="75"/>
    </row>
    <row r="326211" spans="2:3" x14ac:dyDescent="0.25">
      <c r="B326211" s="76"/>
      <c r="C326211" s="75"/>
    </row>
    <row r="326321" spans="2:3" x14ac:dyDescent="0.25">
      <c r="B326321" s="76"/>
      <c r="C326321" s="75"/>
    </row>
    <row r="326322" spans="2:3" x14ac:dyDescent="0.25">
      <c r="B326322" s="76"/>
      <c r="C326322" s="75"/>
    </row>
    <row r="326323" spans="2:3" x14ac:dyDescent="0.25">
      <c r="B326323" s="76"/>
      <c r="C326323" s="75"/>
    </row>
    <row r="326324" spans="2:3" x14ac:dyDescent="0.25">
      <c r="B326324" s="76"/>
      <c r="C326324" s="75"/>
    </row>
    <row r="326325" spans="2:3" x14ac:dyDescent="0.25">
      <c r="B326325" s="76"/>
      <c r="C326325" s="75"/>
    </row>
    <row r="326326" spans="2:3" x14ac:dyDescent="0.25">
      <c r="B326326" s="76"/>
      <c r="C326326" s="75"/>
    </row>
    <row r="326327" spans="2:3" x14ac:dyDescent="0.25">
      <c r="B326327" s="76"/>
      <c r="C326327" s="75"/>
    </row>
    <row r="326328" spans="2:3" x14ac:dyDescent="0.25">
      <c r="B326328" s="76"/>
      <c r="C326328" s="75"/>
    </row>
    <row r="326329" spans="2:3" x14ac:dyDescent="0.25">
      <c r="B326329" s="76"/>
      <c r="C326329" s="75"/>
    </row>
    <row r="326330" spans="2:3" x14ac:dyDescent="0.25">
      <c r="B326330" s="76"/>
      <c r="C326330" s="75"/>
    </row>
    <row r="326331" spans="2:3" x14ac:dyDescent="0.25">
      <c r="B326331" s="76"/>
      <c r="C326331" s="75"/>
    </row>
    <row r="326332" spans="2:3" x14ac:dyDescent="0.25">
      <c r="B326332" s="76"/>
      <c r="C326332" s="75"/>
    </row>
    <row r="326333" spans="2:3" x14ac:dyDescent="0.25">
      <c r="B326333" s="76"/>
      <c r="C326333" s="75"/>
    </row>
    <row r="326443" spans="2:3" x14ac:dyDescent="0.25">
      <c r="B326443" s="76"/>
      <c r="C326443" s="75"/>
    </row>
    <row r="326444" spans="2:3" x14ac:dyDescent="0.25">
      <c r="B326444" s="76"/>
      <c r="C326444" s="75"/>
    </row>
    <row r="326445" spans="2:3" x14ac:dyDescent="0.25">
      <c r="B326445" s="76"/>
      <c r="C326445" s="75"/>
    </row>
    <row r="326446" spans="2:3" x14ac:dyDescent="0.25">
      <c r="B326446" s="76"/>
      <c r="C326446" s="75"/>
    </row>
    <row r="326447" spans="2:3" x14ac:dyDescent="0.25">
      <c r="B326447" s="76"/>
      <c r="C326447" s="75"/>
    </row>
    <row r="326448" spans="2:3" x14ac:dyDescent="0.25">
      <c r="B326448" s="76"/>
      <c r="C326448" s="75"/>
    </row>
    <row r="326449" spans="2:3" x14ac:dyDescent="0.25">
      <c r="B326449" s="76"/>
      <c r="C326449" s="75"/>
    </row>
    <row r="326450" spans="2:3" x14ac:dyDescent="0.25">
      <c r="B326450" s="76"/>
      <c r="C326450" s="75"/>
    </row>
    <row r="326451" spans="2:3" x14ac:dyDescent="0.25">
      <c r="B326451" s="76"/>
      <c r="C326451" s="75"/>
    </row>
    <row r="326452" spans="2:3" x14ac:dyDescent="0.25">
      <c r="B326452" s="76"/>
      <c r="C326452" s="75"/>
    </row>
    <row r="326453" spans="2:3" x14ac:dyDescent="0.25">
      <c r="B326453" s="76"/>
      <c r="C326453" s="75"/>
    </row>
    <row r="326454" spans="2:3" x14ac:dyDescent="0.25">
      <c r="B326454" s="76"/>
      <c r="C326454" s="75"/>
    </row>
    <row r="326455" spans="2:3" x14ac:dyDescent="0.25">
      <c r="B326455" s="76"/>
      <c r="C326455" s="75"/>
    </row>
    <row r="326565" spans="2:3" x14ac:dyDescent="0.25">
      <c r="B326565" s="76"/>
      <c r="C326565" s="75"/>
    </row>
    <row r="326566" spans="2:3" x14ac:dyDescent="0.25">
      <c r="B326566" s="76"/>
      <c r="C326566" s="75"/>
    </row>
    <row r="326567" spans="2:3" x14ac:dyDescent="0.25">
      <c r="B326567" s="76"/>
      <c r="C326567" s="75"/>
    </row>
    <row r="326568" spans="2:3" x14ac:dyDescent="0.25">
      <c r="B326568" s="76"/>
      <c r="C326568" s="75"/>
    </row>
    <row r="326569" spans="2:3" x14ac:dyDescent="0.25">
      <c r="B326569" s="76"/>
      <c r="C326569" s="75"/>
    </row>
    <row r="326570" spans="2:3" x14ac:dyDescent="0.25">
      <c r="B326570" s="76"/>
      <c r="C326570" s="75"/>
    </row>
    <row r="326571" spans="2:3" x14ac:dyDescent="0.25">
      <c r="B326571" s="76"/>
      <c r="C326571" s="75"/>
    </row>
    <row r="326572" spans="2:3" x14ac:dyDescent="0.25">
      <c r="B326572" s="76"/>
      <c r="C326572" s="75"/>
    </row>
    <row r="326573" spans="2:3" x14ac:dyDescent="0.25">
      <c r="B326573" s="76"/>
      <c r="C326573" s="75"/>
    </row>
    <row r="326574" spans="2:3" x14ac:dyDescent="0.25">
      <c r="B326574" s="76"/>
      <c r="C326574" s="75"/>
    </row>
    <row r="326575" spans="2:3" x14ac:dyDescent="0.25">
      <c r="B326575" s="76"/>
      <c r="C326575" s="75"/>
    </row>
    <row r="326576" spans="2:3" x14ac:dyDescent="0.25">
      <c r="B326576" s="76"/>
      <c r="C326576" s="75"/>
    </row>
    <row r="326577" spans="2:3" x14ac:dyDescent="0.25">
      <c r="B326577" s="76"/>
      <c r="C326577" s="75"/>
    </row>
    <row r="326687" spans="2:3" x14ac:dyDescent="0.25">
      <c r="B326687" s="76"/>
      <c r="C326687" s="75"/>
    </row>
    <row r="326688" spans="2:3" x14ac:dyDescent="0.25">
      <c r="B326688" s="76"/>
      <c r="C326688" s="75"/>
    </row>
    <row r="326689" spans="2:3" x14ac:dyDescent="0.25">
      <c r="B326689" s="76"/>
      <c r="C326689" s="75"/>
    </row>
    <row r="326690" spans="2:3" x14ac:dyDescent="0.25">
      <c r="B326690" s="76"/>
      <c r="C326690" s="75"/>
    </row>
    <row r="326691" spans="2:3" x14ac:dyDescent="0.25">
      <c r="B326691" s="76"/>
      <c r="C326691" s="75"/>
    </row>
    <row r="326692" spans="2:3" x14ac:dyDescent="0.25">
      <c r="B326692" s="76"/>
      <c r="C326692" s="75"/>
    </row>
    <row r="326693" spans="2:3" x14ac:dyDescent="0.25">
      <c r="B326693" s="76"/>
      <c r="C326693" s="75"/>
    </row>
    <row r="326694" spans="2:3" x14ac:dyDescent="0.25">
      <c r="B326694" s="76"/>
      <c r="C326694" s="75"/>
    </row>
    <row r="326695" spans="2:3" x14ac:dyDescent="0.25">
      <c r="B326695" s="76"/>
      <c r="C326695" s="75"/>
    </row>
    <row r="326696" spans="2:3" x14ac:dyDescent="0.25">
      <c r="B326696" s="76"/>
      <c r="C326696" s="75"/>
    </row>
    <row r="326697" spans="2:3" x14ac:dyDescent="0.25">
      <c r="B326697" s="76"/>
      <c r="C326697" s="75"/>
    </row>
    <row r="326698" spans="2:3" x14ac:dyDescent="0.25">
      <c r="B326698" s="76"/>
      <c r="C326698" s="75"/>
    </row>
    <row r="326699" spans="2:3" x14ac:dyDescent="0.25">
      <c r="B326699" s="76"/>
      <c r="C326699" s="75"/>
    </row>
    <row r="326809" spans="2:3" x14ac:dyDescent="0.25">
      <c r="B326809" s="76"/>
      <c r="C326809" s="75"/>
    </row>
    <row r="326810" spans="2:3" x14ac:dyDescent="0.25">
      <c r="B326810" s="76"/>
      <c r="C326810" s="75"/>
    </row>
    <row r="326811" spans="2:3" x14ac:dyDescent="0.25">
      <c r="B326811" s="76"/>
      <c r="C326811" s="75"/>
    </row>
    <row r="326812" spans="2:3" x14ac:dyDescent="0.25">
      <c r="B326812" s="76"/>
      <c r="C326812" s="75"/>
    </row>
    <row r="326813" spans="2:3" x14ac:dyDescent="0.25">
      <c r="B326813" s="76"/>
      <c r="C326813" s="75"/>
    </row>
    <row r="326814" spans="2:3" x14ac:dyDescent="0.25">
      <c r="B326814" s="76"/>
      <c r="C326814" s="75"/>
    </row>
    <row r="326815" spans="2:3" x14ac:dyDescent="0.25">
      <c r="B326815" s="76"/>
      <c r="C326815" s="75"/>
    </row>
    <row r="326816" spans="2:3" x14ac:dyDescent="0.25">
      <c r="B326816" s="76"/>
      <c r="C326816" s="75"/>
    </row>
    <row r="326817" spans="2:3" x14ac:dyDescent="0.25">
      <c r="B326817" s="76"/>
      <c r="C326817" s="75"/>
    </row>
    <row r="326818" spans="2:3" x14ac:dyDescent="0.25">
      <c r="B326818" s="76"/>
      <c r="C326818" s="75"/>
    </row>
    <row r="326819" spans="2:3" x14ac:dyDescent="0.25">
      <c r="B326819" s="76"/>
      <c r="C326819" s="75"/>
    </row>
    <row r="326820" spans="2:3" x14ac:dyDescent="0.25">
      <c r="B326820" s="76"/>
      <c r="C326820" s="75"/>
    </row>
    <row r="326821" spans="2:3" x14ac:dyDescent="0.25">
      <c r="B326821" s="76"/>
      <c r="C326821" s="75"/>
    </row>
    <row r="326931" spans="2:3" x14ac:dyDescent="0.25">
      <c r="B326931" s="76"/>
      <c r="C326931" s="75"/>
    </row>
    <row r="326932" spans="2:3" x14ac:dyDescent="0.25">
      <c r="B326932" s="76"/>
      <c r="C326932" s="75"/>
    </row>
    <row r="326933" spans="2:3" x14ac:dyDescent="0.25">
      <c r="B326933" s="76"/>
      <c r="C326933" s="75"/>
    </row>
    <row r="326934" spans="2:3" x14ac:dyDescent="0.25">
      <c r="B326934" s="76"/>
      <c r="C326934" s="75"/>
    </row>
    <row r="326935" spans="2:3" x14ac:dyDescent="0.25">
      <c r="B326935" s="76"/>
      <c r="C326935" s="75"/>
    </row>
    <row r="326936" spans="2:3" x14ac:dyDescent="0.25">
      <c r="B326936" s="76"/>
      <c r="C326936" s="75"/>
    </row>
    <row r="326937" spans="2:3" x14ac:dyDescent="0.25">
      <c r="B326937" s="76"/>
      <c r="C326937" s="75"/>
    </row>
    <row r="326938" spans="2:3" x14ac:dyDescent="0.25">
      <c r="B326938" s="76"/>
      <c r="C326938" s="75"/>
    </row>
    <row r="326939" spans="2:3" x14ac:dyDescent="0.25">
      <c r="B326939" s="76"/>
      <c r="C326939" s="75"/>
    </row>
    <row r="326940" spans="2:3" x14ac:dyDescent="0.25">
      <c r="B326940" s="76"/>
      <c r="C326940" s="75"/>
    </row>
    <row r="326941" spans="2:3" x14ac:dyDescent="0.25">
      <c r="B326941" s="76"/>
      <c r="C326941" s="75"/>
    </row>
    <row r="326942" spans="2:3" x14ac:dyDescent="0.25">
      <c r="B326942" s="76"/>
      <c r="C326942" s="75"/>
    </row>
    <row r="326943" spans="2:3" x14ac:dyDescent="0.25">
      <c r="B326943" s="76"/>
      <c r="C326943" s="75"/>
    </row>
    <row r="327053" spans="2:3" x14ac:dyDescent="0.25">
      <c r="B327053" s="76"/>
      <c r="C327053" s="75"/>
    </row>
    <row r="327054" spans="2:3" x14ac:dyDescent="0.25">
      <c r="B327054" s="76"/>
      <c r="C327054" s="75"/>
    </row>
    <row r="327055" spans="2:3" x14ac:dyDescent="0.25">
      <c r="B327055" s="76"/>
      <c r="C327055" s="75"/>
    </row>
    <row r="327056" spans="2:3" x14ac:dyDescent="0.25">
      <c r="B327056" s="76"/>
      <c r="C327056" s="75"/>
    </row>
    <row r="327057" spans="2:3" x14ac:dyDescent="0.25">
      <c r="B327057" s="76"/>
      <c r="C327057" s="75"/>
    </row>
    <row r="327058" spans="2:3" x14ac:dyDescent="0.25">
      <c r="B327058" s="76"/>
      <c r="C327058" s="75"/>
    </row>
    <row r="327059" spans="2:3" x14ac:dyDescent="0.25">
      <c r="B327059" s="76"/>
      <c r="C327059" s="75"/>
    </row>
    <row r="327060" spans="2:3" x14ac:dyDescent="0.25">
      <c r="B327060" s="76"/>
      <c r="C327060" s="75"/>
    </row>
    <row r="327061" spans="2:3" x14ac:dyDescent="0.25">
      <c r="B327061" s="76"/>
      <c r="C327061" s="75"/>
    </row>
    <row r="327062" spans="2:3" x14ac:dyDescent="0.25">
      <c r="B327062" s="76"/>
      <c r="C327062" s="75"/>
    </row>
    <row r="327063" spans="2:3" x14ac:dyDescent="0.25">
      <c r="B327063" s="76"/>
      <c r="C327063" s="75"/>
    </row>
    <row r="327064" spans="2:3" x14ac:dyDescent="0.25">
      <c r="B327064" s="76"/>
      <c r="C327064" s="75"/>
    </row>
    <row r="327065" spans="2:3" x14ac:dyDescent="0.25">
      <c r="B327065" s="76"/>
      <c r="C327065" s="75"/>
    </row>
    <row r="327175" spans="2:3" x14ac:dyDescent="0.25">
      <c r="B327175" s="76"/>
      <c r="C327175" s="75"/>
    </row>
    <row r="327176" spans="2:3" x14ac:dyDescent="0.25">
      <c r="B327176" s="76"/>
      <c r="C327176" s="75"/>
    </row>
    <row r="327177" spans="2:3" x14ac:dyDescent="0.25">
      <c r="B327177" s="76"/>
      <c r="C327177" s="75"/>
    </row>
    <row r="327178" spans="2:3" x14ac:dyDescent="0.25">
      <c r="B327178" s="76"/>
      <c r="C327178" s="75"/>
    </row>
    <row r="327179" spans="2:3" x14ac:dyDescent="0.25">
      <c r="B327179" s="76"/>
      <c r="C327179" s="75"/>
    </row>
    <row r="327180" spans="2:3" x14ac:dyDescent="0.25">
      <c r="B327180" s="76"/>
      <c r="C327180" s="75"/>
    </row>
    <row r="327181" spans="2:3" x14ac:dyDescent="0.25">
      <c r="B327181" s="76"/>
      <c r="C327181" s="75"/>
    </row>
    <row r="327182" spans="2:3" x14ac:dyDescent="0.25">
      <c r="B327182" s="76"/>
      <c r="C327182" s="75"/>
    </row>
    <row r="327183" spans="2:3" x14ac:dyDescent="0.25">
      <c r="B327183" s="76"/>
      <c r="C327183" s="75"/>
    </row>
    <row r="327184" spans="2:3" x14ac:dyDescent="0.25">
      <c r="B327184" s="76"/>
      <c r="C327184" s="75"/>
    </row>
    <row r="327185" spans="2:3" x14ac:dyDescent="0.25">
      <c r="B327185" s="76"/>
      <c r="C327185" s="75"/>
    </row>
    <row r="327186" spans="2:3" x14ac:dyDescent="0.25">
      <c r="B327186" s="76"/>
      <c r="C327186" s="75"/>
    </row>
    <row r="327187" spans="2:3" x14ac:dyDescent="0.25">
      <c r="B327187" s="76"/>
      <c r="C327187" s="75"/>
    </row>
    <row r="327297" spans="2:3" x14ac:dyDescent="0.25">
      <c r="B327297" s="76"/>
      <c r="C327297" s="75"/>
    </row>
    <row r="327298" spans="2:3" x14ac:dyDescent="0.25">
      <c r="B327298" s="76"/>
      <c r="C327298" s="75"/>
    </row>
    <row r="327299" spans="2:3" x14ac:dyDescent="0.25">
      <c r="B327299" s="76"/>
      <c r="C327299" s="75"/>
    </row>
    <row r="327300" spans="2:3" x14ac:dyDescent="0.25">
      <c r="B327300" s="76"/>
      <c r="C327300" s="75"/>
    </row>
    <row r="327301" spans="2:3" x14ac:dyDescent="0.25">
      <c r="B327301" s="76"/>
      <c r="C327301" s="75"/>
    </row>
    <row r="327302" spans="2:3" x14ac:dyDescent="0.25">
      <c r="B327302" s="76"/>
      <c r="C327302" s="75"/>
    </row>
    <row r="327303" spans="2:3" x14ac:dyDescent="0.25">
      <c r="B327303" s="76"/>
      <c r="C327303" s="75"/>
    </row>
    <row r="327304" spans="2:3" x14ac:dyDescent="0.25">
      <c r="B327304" s="76"/>
      <c r="C327304" s="75"/>
    </row>
    <row r="327305" spans="2:3" x14ac:dyDescent="0.25">
      <c r="B327305" s="76"/>
      <c r="C327305" s="75"/>
    </row>
    <row r="327306" spans="2:3" x14ac:dyDescent="0.25">
      <c r="B327306" s="76"/>
      <c r="C327306" s="75"/>
    </row>
    <row r="327307" spans="2:3" x14ac:dyDescent="0.25">
      <c r="B327307" s="76"/>
      <c r="C327307" s="75"/>
    </row>
    <row r="327308" spans="2:3" x14ac:dyDescent="0.25">
      <c r="B327308" s="76"/>
      <c r="C327308" s="75"/>
    </row>
    <row r="327309" spans="2:3" x14ac:dyDescent="0.25">
      <c r="B327309" s="76"/>
      <c r="C327309" s="75"/>
    </row>
    <row r="327419" spans="2:3" x14ac:dyDescent="0.25">
      <c r="B327419" s="76"/>
      <c r="C327419" s="75"/>
    </row>
    <row r="327420" spans="2:3" x14ac:dyDescent="0.25">
      <c r="B327420" s="76"/>
      <c r="C327420" s="75"/>
    </row>
    <row r="327421" spans="2:3" x14ac:dyDescent="0.25">
      <c r="B327421" s="76"/>
      <c r="C327421" s="75"/>
    </row>
    <row r="327422" spans="2:3" x14ac:dyDescent="0.25">
      <c r="B327422" s="76"/>
      <c r="C327422" s="75"/>
    </row>
    <row r="327423" spans="2:3" x14ac:dyDescent="0.25">
      <c r="B327423" s="76"/>
      <c r="C327423" s="75"/>
    </row>
    <row r="327424" spans="2:3" x14ac:dyDescent="0.25">
      <c r="B327424" s="76"/>
      <c r="C327424" s="75"/>
    </row>
    <row r="327425" spans="2:3" x14ac:dyDescent="0.25">
      <c r="B327425" s="76"/>
      <c r="C327425" s="75"/>
    </row>
    <row r="327426" spans="2:3" x14ac:dyDescent="0.25">
      <c r="B327426" s="76"/>
      <c r="C327426" s="75"/>
    </row>
    <row r="327427" spans="2:3" x14ac:dyDescent="0.25">
      <c r="B327427" s="76"/>
      <c r="C327427" s="75"/>
    </row>
    <row r="327428" spans="2:3" x14ac:dyDescent="0.25">
      <c r="B327428" s="76"/>
      <c r="C327428" s="75"/>
    </row>
    <row r="327429" spans="2:3" x14ac:dyDescent="0.25">
      <c r="B327429" s="76"/>
      <c r="C327429" s="75"/>
    </row>
    <row r="327430" spans="2:3" x14ac:dyDescent="0.25">
      <c r="B327430" s="76"/>
      <c r="C327430" s="75"/>
    </row>
    <row r="327431" spans="2:3" x14ac:dyDescent="0.25">
      <c r="B327431" s="76"/>
      <c r="C327431" s="75"/>
    </row>
    <row r="327541" spans="2:3" x14ac:dyDescent="0.25">
      <c r="B327541" s="76"/>
      <c r="C327541" s="75"/>
    </row>
    <row r="327542" spans="2:3" x14ac:dyDescent="0.25">
      <c r="B327542" s="76"/>
      <c r="C327542" s="75"/>
    </row>
    <row r="327543" spans="2:3" x14ac:dyDescent="0.25">
      <c r="B327543" s="76"/>
      <c r="C327543" s="75"/>
    </row>
    <row r="327544" spans="2:3" x14ac:dyDescent="0.25">
      <c r="B327544" s="76"/>
      <c r="C327544" s="75"/>
    </row>
    <row r="327545" spans="2:3" x14ac:dyDescent="0.25">
      <c r="B327545" s="76"/>
      <c r="C327545" s="75"/>
    </row>
    <row r="327546" spans="2:3" x14ac:dyDescent="0.25">
      <c r="B327546" s="76"/>
      <c r="C327546" s="75"/>
    </row>
    <row r="327547" spans="2:3" x14ac:dyDescent="0.25">
      <c r="B327547" s="76"/>
      <c r="C327547" s="75"/>
    </row>
    <row r="327548" spans="2:3" x14ac:dyDescent="0.25">
      <c r="B327548" s="76"/>
      <c r="C327548" s="75"/>
    </row>
    <row r="327549" spans="2:3" x14ac:dyDescent="0.25">
      <c r="B327549" s="76"/>
      <c r="C327549" s="75"/>
    </row>
    <row r="327550" spans="2:3" x14ac:dyDescent="0.25">
      <c r="B327550" s="76"/>
      <c r="C327550" s="75"/>
    </row>
    <row r="327551" spans="2:3" x14ac:dyDescent="0.25">
      <c r="B327551" s="76"/>
      <c r="C327551" s="75"/>
    </row>
    <row r="327552" spans="2:3" x14ac:dyDescent="0.25">
      <c r="B327552" s="76"/>
      <c r="C327552" s="75"/>
    </row>
    <row r="327553" spans="2:3" x14ac:dyDescent="0.25">
      <c r="B327553" s="76"/>
      <c r="C327553" s="75"/>
    </row>
    <row r="327663" spans="2:3" x14ac:dyDescent="0.25">
      <c r="B327663" s="76"/>
      <c r="C327663" s="75"/>
    </row>
    <row r="327664" spans="2:3" x14ac:dyDescent="0.25">
      <c r="B327664" s="76"/>
      <c r="C327664" s="75"/>
    </row>
    <row r="327665" spans="2:3" x14ac:dyDescent="0.25">
      <c r="B327665" s="76"/>
      <c r="C327665" s="75"/>
    </row>
    <row r="327666" spans="2:3" x14ac:dyDescent="0.25">
      <c r="B327666" s="76"/>
      <c r="C327666" s="75"/>
    </row>
    <row r="327667" spans="2:3" x14ac:dyDescent="0.25">
      <c r="B327667" s="76"/>
      <c r="C327667" s="75"/>
    </row>
    <row r="327668" spans="2:3" x14ac:dyDescent="0.25">
      <c r="B327668" s="76"/>
      <c r="C327668" s="75"/>
    </row>
    <row r="327669" spans="2:3" x14ac:dyDescent="0.25">
      <c r="B327669" s="76"/>
      <c r="C327669" s="75"/>
    </row>
    <row r="327670" spans="2:3" x14ac:dyDescent="0.25">
      <c r="B327670" s="76"/>
      <c r="C327670" s="75"/>
    </row>
    <row r="327671" spans="2:3" x14ac:dyDescent="0.25">
      <c r="B327671" s="76"/>
      <c r="C327671" s="75"/>
    </row>
    <row r="327672" spans="2:3" x14ac:dyDescent="0.25">
      <c r="B327672" s="76"/>
      <c r="C327672" s="75"/>
    </row>
    <row r="327673" spans="2:3" x14ac:dyDescent="0.25">
      <c r="B327673" s="76"/>
      <c r="C327673" s="75"/>
    </row>
    <row r="327674" spans="2:3" x14ac:dyDescent="0.25">
      <c r="B327674" s="76"/>
      <c r="C327674" s="75"/>
    </row>
    <row r="327675" spans="2:3" x14ac:dyDescent="0.25">
      <c r="B327675" s="76"/>
      <c r="C327675" s="75"/>
    </row>
    <row r="327785" spans="2:3" x14ac:dyDescent="0.25">
      <c r="B327785" s="76"/>
      <c r="C327785" s="75"/>
    </row>
    <row r="327786" spans="2:3" x14ac:dyDescent="0.25">
      <c r="B327786" s="76"/>
      <c r="C327786" s="75"/>
    </row>
    <row r="327787" spans="2:3" x14ac:dyDescent="0.25">
      <c r="B327787" s="76"/>
      <c r="C327787" s="75"/>
    </row>
    <row r="327788" spans="2:3" x14ac:dyDescent="0.25">
      <c r="B327788" s="76"/>
      <c r="C327788" s="75"/>
    </row>
    <row r="327789" spans="2:3" x14ac:dyDescent="0.25">
      <c r="B327789" s="76"/>
      <c r="C327789" s="75"/>
    </row>
    <row r="327790" spans="2:3" x14ac:dyDescent="0.25">
      <c r="B327790" s="76"/>
      <c r="C327790" s="75"/>
    </row>
    <row r="327791" spans="2:3" x14ac:dyDescent="0.25">
      <c r="B327791" s="76"/>
      <c r="C327791" s="75"/>
    </row>
    <row r="327792" spans="2:3" x14ac:dyDescent="0.25">
      <c r="B327792" s="76"/>
      <c r="C327792" s="75"/>
    </row>
    <row r="327793" spans="2:3" x14ac:dyDescent="0.25">
      <c r="B327793" s="76"/>
      <c r="C327793" s="75"/>
    </row>
    <row r="327794" spans="2:3" x14ac:dyDescent="0.25">
      <c r="B327794" s="76"/>
      <c r="C327794" s="75"/>
    </row>
    <row r="327795" spans="2:3" x14ac:dyDescent="0.25">
      <c r="B327795" s="76"/>
      <c r="C327795" s="75"/>
    </row>
    <row r="327796" spans="2:3" x14ac:dyDescent="0.25">
      <c r="B327796" s="76"/>
      <c r="C327796" s="75"/>
    </row>
    <row r="327797" spans="2:3" x14ac:dyDescent="0.25">
      <c r="B327797" s="76"/>
      <c r="C327797" s="75"/>
    </row>
    <row r="327907" spans="2:3" x14ac:dyDescent="0.25">
      <c r="B327907" s="76"/>
      <c r="C327907" s="75"/>
    </row>
    <row r="327908" spans="2:3" x14ac:dyDescent="0.25">
      <c r="B327908" s="76"/>
      <c r="C327908" s="75"/>
    </row>
    <row r="327909" spans="2:3" x14ac:dyDescent="0.25">
      <c r="B327909" s="76"/>
      <c r="C327909" s="75"/>
    </row>
    <row r="327910" spans="2:3" x14ac:dyDescent="0.25">
      <c r="B327910" s="76"/>
      <c r="C327910" s="75"/>
    </row>
    <row r="327911" spans="2:3" x14ac:dyDescent="0.25">
      <c r="B327911" s="76"/>
      <c r="C327911" s="75"/>
    </row>
    <row r="327912" spans="2:3" x14ac:dyDescent="0.25">
      <c r="B327912" s="76"/>
      <c r="C327912" s="75"/>
    </row>
    <row r="327913" spans="2:3" x14ac:dyDescent="0.25">
      <c r="B327913" s="76"/>
      <c r="C327913" s="75"/>
    </row>
    <row r="327914" spans="2:3" x14ac:dyDescent="0.25">
      <c r="B327914" s="76"/>
      <c r="C327914" s="75"/>
    </row>
    <row r="327915" spans="2:3" x14ac:dyDescent="0.25">
      <c r="B327915" s="76"/>
      <c r="C327915" s="75"/>
    </row>
    <row r="327916" spans="2:3" x14ac:dyDescent="0.25">
      <c r="B327916" s="76"/>
      <c r="C327916" s="75"/>
    </row>
    <row r="327917" spans="2:3" x14ac:dyDescent="0.25">
      <c r="B327917" s="76"/>
      <c r="C327917" s="75"/>
    </row>
    <row r="327918" spans="2:3" x14ac:dyDescent="0.25">
      <c r="B327918" s="76"/>
      <c r="C327918" s="75"/>
    </row>
    <row r="327919" spans="2:3" x14ac:dyDescent="0.25">
      <c r="B327919" s="76"/>
      <c r="C327919" s="75"/>
    </row>
    <row r="328029" spans="2:3" x14ac:dyDescent="0.25">
      <c r="B328029" s="76"/>
      <c r="C328029" s="75"/>
    </row>
    <row r="328030" spans="2:3" x14ac:dyDescent="0.25">
      <c r="B328030" s="76"/>
      <c r="C328030" s="75"/>
    </row>
    <row r="328031" spans="2:3" x14ac:dyDescent="0.25">
      <c r="B328031" s="76"/>
      <c r="C328031" s="75"/>
    </row>
    <row r="328032" spans="2:3" x14ac:dyDescent="0.25">
      <c r="B328032" s="76"/>
      <c r="C328032" s="75"/>
    </row>
    <row r="328033" spans="2:3" x14ac:dyDescent="0.25">
      <c r="B328033" s="76"/>
      <c r="C328033" s="75"/>
    </row>
    <row r="328034" spans="2:3" x14ac:dyDescent="0.25">
      <c r="B328034" s="76"/>
      <c r="C328034" s="75"/>
    </row>
    <row r="328035" spans="2:3" x14ac:dyDescent="0.25">
      <c r="B328035" s="76"/>
      <c r="C328035" s="75"/>
    </row>
    <row r="328036" spans="2:3" x14ac:dyDescent="0.25">
      <c r="B328036" s="76"/>
      <c r="C328036" s="75"/>
    </row>
    <row r="328037" spans="2:3" x14ac:dyDescent="0.25">
      <c r="B328037" s="76"/>
      <c r="C328037" s="75"/>
    </row>
    <row r="328038" spans="2:3" x14ac:dyDescent="0.25">
      <c r="B328038" s="76"/>
      <c r="C328038" s="75"/>
    </row>
    <row r="328039" spans="2:3" x14ac:dyDescent="0.25">
      <c r="B328039" s="76"/>
      <c r="C328039" s="75"/>
    </row>
    <row r="328040" spans="2:3" x14ac:dyDescent="0.25">
      <c r="B328040" s="76"/>
      <c r="C328040" s="75"/>
    </row>
    <row r="328041" spans="2:3" x14ac:dyDescent="0.25">
      <c r="B328041" s="76"/>
      <c r="C328041" s="75"/>
    </row>
    <row r="328151" spans="2:3" x14ac:dyDescent="0.25">
      <c r="B328151" s="76"/>
      <c r="C328151" s="75"/>
    </row>
    <row r="328152" spans="2:3" x14ac:dyDescent="0.25">
      <c r="B328152" s="76"/>
      <c r="C328152" s="75"/>
    </row>
    <row r="328153" spans="2:3" x14ac:dyDescent="0.25">
      <c r="B328153" s="76"/>
      <c r="C328153" s="75"/>
    </row>
    <row r="328154" spans="2:3" x14ac:dyDescent="0.25">
      <c r="B328154" s="76"/>
      <c r="C328154" s="75"/>
    </row>
    <row r="328155" spans="2:3" x14ac:dyDescent="0.25">
      <c r="B328155" s="76"/>
      <c r="C328155" s="75"/>
    </row>
    <row r="328156" spans="2:3" x14ac:dyDescent="0.25">
      <c r="B328156" s="76"/>
      <c r="C328156" s="75"/>
    </row>
    <row r="328157" spans="2:3" x14ac:dyDescent="0.25">
      <c r="B328157" s="76"/>
      <c r="C328157" s="75"/>
    </row>
    <row r="328158" spans="2:3" x14ac:dyDescent="0.25">
      <c r="B328158" s="76"/>
      <c r="C328158" s="75"/>
    </row>
    <row r="328159" spans="2:3" x14ac:dyDescent="0.25">
      <c r="B328159" s="76"/>
      <c r="C328159" s="75"/>
    </row>
    <row r="328160" spans="2:3" x14ac:dyDescent="0.25">
      <c r="B328160" s="76"/>
      <c r="C328160" s="75"/>
    </row>
    <row r="328161" spans="2:3" x14ac:dyDescent="0.25">
      <c r="B328161" s="76"/>
      <c r="C328161" s="75"/>
    </row>
    <row r="328162" spans="2:3" x14ac:dyDescent="0.25">
      <c r="B328162" s="76"/>
      <c r="C328162" s="75"/>
    </row>
    <row r="328163" spans="2:3" x14ac:dyDescent="0.25">
      <c r="B328163" s="76"/>
      <c r="C328163" s="75"/>
    </row>
    <row r="328273" spans="2:3" x14ac:dyDescent="0.25">
      <c r="B328273" s="76"/>
      <c r="C328273" s="75"/>
    </row>
    <row r="328274" spans="2:3" x14ac:dyDescent="0.25">
      <c r="B328274" s="76"/>
      <c r="C328274" s="75"/>
    </row>
    <row r="328275" spans="2:3" x14ac:dyDescent="0.25">
      <c r="B328275" s="76"/>
      <c r="C328275" s="75"/>
    </row>
    <row r="328276" spans="2:3" x14ac:dyDescent="0.25">
      <c r="B328276" s="76"/>
      <c r="C328276" s="75"/>
    </row>
    <row r="328277" spans="2:3" x14ac:dyDescent="0.25">
      <c r="B328277" s="76"/>
      <c r="C328277" s="75"/>
    </row>
    <row r="328278" spans="2:3" x14ac:dyDescent="0.25">
      <c r="B328278" s="76"/>
      <c r="C328278" s="75"/>
    </row>
    <row r="328279" spans="2:3" x14ac:dyDescent="0.25">
      <c r="B328279" s="76"/>
      <c r="C328279" s="75"/>
    </row>
    <row r="328280" spans="2:3" x14ac:dyDescent="0.25">
      <c r="B328280" s="76"/>
      <c r="C328280" s="75"/>
    </row>
    <row r="328281" spans="2:3" x14ac:dyDescent="0.25">
      <c r="B328281" s="76"/>
      <c r="C328281" s="75"/>
    </row>
    <row r="328282" spans="2:3" x14ac:dyDescent="0.25">
      <c r="B328282" s="76"/>
      <c r="C328282" s="75"/>
    </row>
    <row r="328283" spans="2:3" x14ac:dyDescent="0.25">
      <c r="B328283" s="76"/>
      <c r="C328283" s="75"/>
    </row>
    <row r="328284" spans="2:3" x14ac:dyDescent="0.25">
      <c r="B328284" s="76"/>
      <c r="C328284" s="75"/>
    </row>
    <row r="328285" spans="2:3" x14ac:dyDescent="0.25">
      <c r="B328285" s="76"/>
      <c r="C328285" s="75"/>
    </row>
    <row r="328395" spans="2:3" x14ac:dyDescent="0.25">
      <c r="B328395" s="76"/>
      <c r="C328395" s="75"/>
    </row>
    <row r="328396" spans="2:3" x14ac:dyDescent="0.25">
      <c r="B328396" s="76"/>
      <c r="C328396" s="75"/>
    </row>
    <row r="328397" spans="2:3" x14ac:dyDescent="0.25">
      <c r="B328397" s="76"/>
      <c r="C328397" s="75"/>
    </row>
    <row r="328398" spans="2:3" x14ac:dyDescent="0.25">
      <c r="B328398" s="76"/>
      <c r="C328398" s="75"/>
    </row>
    <row r="328399" spans="2:3" x14ac:dyDescent="0.25">
      <c r="B328399" s="76"/>
      <c r="C328399" s="75"/>
    </row>
    <row r="328400" spans="2:3" x14ac:dyDescent="0.25">
      <c r="B328400" s="76"/>
      <c r="C328400" s="75"/>
    </row>
    <row r="328401" spans="2:3" x14ac:dyDescent="0.25">
      <c r="B328401" s="76"/>
      <c r="C328401" s="75"/>
    </row>
    <row r="328402" spans="2:3" x14ac:dyDescent="0.25">
      <c r="B328402" s="76"/>
      <c r="C328402" s="75"/>
    </row>
    <row r="328403" spans="2:3" x14ac:dyDescent="0.25">
      <c r="B328403" s="76"/>
      <c r="C328403" s="75"/>
    </row>
    <row r="328404" spans="2:3" x14ac:dyDescent="0.25">
      <c r="B328404" s="76"/>
      <c r="C328404" s="75"/>
    </row>
    <row r="328405" spans="2:3" x14ac:dyDescent="0.25">
      <c r="B328405" s="76"/>
      <c r="C328405" s="75"/>
    </row>
    <row r="328406" spans="2:3" x14ac:dyDescent="0.25">
      <c r="B328406" s="76"/>
      <c r="C328406" s="75"/>
    </row>
    <row r="328407" spans="2:3" x14ac:dyDescent="0.25">
      <c r="B328407" s="76"/>
      <c r="C328407" s="75"/>
    </row>
    <row r="328517" spans="2:3" x14ac:dyDescent="0.25">
      <c r="B328517" s="76"/>
      <c r="C328517" s="75"/>
    </row>
    <row r="328518" spans="2:3" x14ac:dyDescent="0.25">
      <c r="B328518" s="76"/>
      <c r="C328518" s="75"/>
    </row>
    <row r="328519" spans="2:3" x14ac:dyDescent="0.25">
      <c r="B328519" s="76"/>
      <c r="C328519" s="75"/>
    </row>
    <row r="328520" spans="2:3" x14ac:dyDescent="0.25">
      <c r="B328520" s="76"/>
      <c r="C328520" s="75"/>
    </row>
    <row r="328521" spans="2:3" x14ac:dyDescent="0.25">
      <c r="B328521" s="76"/>
      <c r="C328521" s="75"/>
    </row>
    <row r="328522" spans="2:3" x14ac:dyDescent="0.25">
      <c r="B328522" s="76"/>
      <c r="C328522" s="75"/>
    </row>
    <row r="328523" spans="2:3" x14ac:dyDescent="0.25">
      <c r="B328523" s="76"/>
      <c r="C328523" s="75"/>
    </row>
    <row r="328524" spans="2:3" x14ac:dyDescent="0.25">
      <c r="B328524" s="76"/>
      <c r="C328524" s="75"/>
    </row>
    <row r="328525" spans="2:3" x14ac:dyDescent="0.25">
      <c r="B328525" s="76"/>
      <c r="C328525" s="75"/>
    </row>
    <row r="328526" spans="2:3" x14ac:dyDescent="0.25">
      <c r="B328526" s="76"/>
      <c r="C328526" s="75"/>
    </row>
    <row r="328527" spans="2:3" x14ac:dyDescent="0.25">
      <c r="B328527" s="76"/>
      <c r="C328527" s="75"/>
    </row>
    <row r="328528" spans="2:3" x14ac:dyDescent="0.25">
      <c r="B328528" s="76"/>
      <c r="C328528" s="75"/>
    </row>
    <row r="328529" spans="2:3" x14ac:dyDescent="0.25">
      <c r="B328529" s="76"/>
      <c r="C328529" s="75"/>
    </row>
    <row r="328639" spans="2:3" x14ac:dyDescent="0.25">
      <c r="B328639" s="76"/>
      <c r="C328639" s="75"/>
    </row>
    <row r="328640" spans="2:3" x14ac:dyDescent="0.25">
      <c r="B328640" s="76"/>
      <c r="C328640" s="75"/>
    </row>
    <row r="328641" spans="2:3" x14ac:dyDescent="0.25">
      <c r="B328641" s="76"/>
      <c r="C328641" s="75"/>
    </row>
    <row r="328642" spans="2:3" x14ac:dyDescent="0.25">
      <c r="B328642" s="76"/>
      <c r="C328642" s="75"/>
    </row>
    <row r="328643" spans="2:3" x14ac:dyDescent="0.25">
      <c r="B328643" s="76"/>
      <c r="C328643" s="75"/>
    </row>
    <row r="328644" spans="2:3" x14ac:dyDescent="0.25">
      <c r="B328644" s="76"/>
      <c r="C328644" s="75"/>
    </row>
    <row r="328645" spans="2:3" x14ac:dyDescent="0.25">
      <c r="B328645" s="76"/>
      <c r="C328645" s="75"/>
    </row>
    <row r="328646" spans="2:3" x14ac:dyDescent="0.25">
      <c r="B328646" s="76"/>
      <c r="C328646" s="75"/>
    </row>
    <row r="328647" spans="2:3" x14ac:dyDescent="0.25">
      <c r="B328647" s="76"/>
      <c r="C328647" s="75"/>
    </row>
    <row r="328648" spans="2:3" x14ac:dyDescent="0.25">
      <c r="B328648" s="76"/>
      <c r="C328648" s="75"/>
    </row>
    <row r="328649" spans="2:3" x14ac:dyDescent="0.25">
      <c r="B328649" s="76"/>
      <c r="C328649" s="75"/>
    </row>
    <row r="328650" spans="2:3" x14ac:dyDescent="0.25">
      <c r="B328650" s="76"/>
      <c r="C328650" s="75"/>
    </row>
    <row r="328651" spans="2:3" x14ac:dyDescent="0.25">
      <c r="B328651" s="76"/>
      <c r="C328651" s="75"/>
    </row>
    <row r="328761" spans="2:3" x14ac:dyDescent="0.25">
      <c r="B328761" s="76"/>
      <c r="C328761" s="75"/>
    </row>
    <row r="328762" spans="2:3" x14ac:dyDescent="0.25">
      <c r="B328762" s="76"/>
      <c r="C328762" s="75"/>
    </row>
    <row r="328763" spans="2:3" x14ac:dyDescent="0.25">
      <c r="B328763" s="76"/>
      <c r="C328763" s="75"/>
    </row>
    <row r="328764" spans="2:3" x14ac:dyDescent="0.25">
      <c r="B328764" s="76"/>
      <c r="C328764" s="75"/>
    </row>
    <row r="328765" spans="2:3" x14ac:dyDescent="0.25">
      <c r="B328765" s="76"/>
      <c r="C328765" s="75"/>
    </row>
    <row r="328766" spans="2:3" x14ac:dyDescent="0.25">
      <c r="B328766" s="76"/>
      <c r="C328766" s="75"/>
    </row>
    <row r="328767" spans="2:3" x14ac:dyDescent="0.25">
      <c r="B328767" s="76"/>
      <c r="C328767" s="75"/>
    </row>
    <row r="328768" spans="2:3" x14ac:dyDescent="0.25">
      <c r="B328768" s="76"/>
      <c r="C328768" s="75"/>
    </row>
    <row r="328769" spans="2:3" x14ac:dyDescent="0.25">
      <c r="B328769" s="76"/>
      <c r="C328769" s="75"/>
    </row>
    <row r="328770" spans="2:3" x14ac:dyDescent="0.25">
      <c r="B328770" s="76"/>
      <c r="C328770" s="75"/>
    </row>
    <row r="328771" spans="2:3" x14ac:dyDescent="0.25">
      <c r="B328771" s="76"/>
      <c r="C328771" s="75"/>
    </row>
    <row r="328772" spans="2:3" x14ac:dyDescent="0.25">
      <c r="B328772" s="76"/>
      <c r="C328772" s="75"/>
    </row>
    <row r="328773" spans="2:3" x14ac:dyDescent="0.25">
      <c r="B328773" s="76"/>
      <c r="C328773" s="75"/>
    </row>
    <row r="328883" spans="2:3" x14ac:dyDescent="0.25">
      <c r="B328883" s="76"/>
      <c r="C328883" s="75"/>
    </row>
    <row r="328884" spans="2:3" x14ac:dyDescent="0.25">
      <c r="B328884" s="76"/>
      <c r="C328884" s="75"/>
    </row>
    <row r="328885" spans="2:3" x14ac:dyDescent="0.25">
      <c r="B328885" s="76"/>
      <c r="C328885" s="75"/>
    </row>
    <row r="328886" spans="2:3" x14ac:dyDescent="0.25">
      <c r="B328886" s="76"/>
      <c r="C328886" s="75"/>
    </row>
    <row r="328887" spans="2:3" x14ac:dyDescent="0.25">
      <c r="B328887" s="76"/>
      <c r="C328887" s="75"/>
    </row>
    <row r="328888" spans="2:3" x14ac:dyDescent="0.25">
      <c r="B328888" s="76"/>
      <c r="C328888" s="75"/>
    </row>
    <row r="328889" spans="2:3" x14ac:dyDescent="0.25">
      <c r="B328889" s="76"/>
      <c r="C328889" s="75"/>
    </row>
    <row r="328890" spans="2:3" x14ac:dyDescent="0.25">
      <c r="B328890" s="76"/>
      <c r="C328890" s="75"/>
    </row>
    <row r="328891" spans="2:3" x14ac:dyDescent="0.25">
      <c r="B328891" s="76"/>
      <c r="C328891" s="75"/>
    </row>
    <row r="328892" spans="2:3" x14ac:dyDescent="0.25">
      <c r="B328892" s="76"/>
      <c r="C328892" s="75"/>
    </row>
    <row r="328893" spans="2:3" x14ac:dyDescent="0.25">
      <c r="B328893" s="76"/>
      <c r="C328893" s="75"/>
    </row>
    <row r="328894" spans="2:3" x14ac:dyDescent="0.25">
      <c r="B328894" s="76"/>
      <c r="C328894" s="75"/>
    </row>
    <row r="328895" spans="2:3" x14ac:dyDescent="0.25">
      <c r="B328895" s="76"/>
      <c r="C328895" s="75"/>
    </row>
    <row r="329005" spans="2:3" x14ac:dyDescent="0.25">
      <c r="B329005" s="76"/>
      <c r="C329005" s="75"/>
    </row>
    <row r="329006" spans="2:3" x14ac:dyDescent="0.25">
      <c r="B329006" s="76"/>
      <c r="C329006" s="75"/>
    </row>
    <row r="329007" spans="2:3" x14ac:dyDescent="0.25">
      <c r="B329007" s="76"/>
      <c r="C329007" s="75"/>
    </row>
    <row r="329008" spans="2:3" x14ac:dyDescent="0.25">
      <c r="B329008" s="76"/>
      <c r="C329008" s="75"/>
    </row>
    <row r="329009" spans="2:3" x14ac:dyDescent="0.25">
      <c r="B329009" s="76"/>
      <c r="C329009" s="75"/>
    </row>
    <row r="329010" spans="2:3" x14ac:dyDescent="0.25">
      <c r="B329010" s="76"/>
      <c r="C329010" s="75"/>
    </row>
    <row r="329011" spans="2:3" x14ac:dyDescent="0.25">
      <c r="B329011" s="76"/>
      <c r="C329011" s="75"/>
    </row>
    <row r="329012" spans="2:3" x14ac:dyDescent="0.25">
      <c r="B329012" s="76"/>
      <c r="C329012" s="75"/>
    </row>
    <row r="329013" spans="2:3" x14ac:dyDescent="0.25">
      <c r="B329013" s="76"/>
      <c r="C329013" s="75"/>
    </row>
    <row r="329014" spans="2:3" x14ac:dyDescent="0.25">
      <c r="B329014" s="76"/>
      <c r="C329014" s="75"/>
    </row>
    <row r="329015" spans="2:3" x14ac:dyDescent="0.25">
      <c r="B329015" s="76"/>
      <c r="C329015" s="75"/>
    </row>
    <row r="329016" spans="2:3" x14ac:dyDescent="0.25">
      <c r="B329016" s="76"/>
      <c r="C329016" s="75"/>
    </row>
    <row r="329017" spans="2:3" x14ac:dyDescent="0.25">
      <c r="B329017" s="76"/>
      <c r="C329017" s="75"/>
    </row>
    <row r="329127" spans="2:3" x14ac:dyDescent="0.25">
      <c r="B329127" s="76"/>
      <c r="C329127" s="75"/>
    </row>
    <row r="329128" spans="2:3" x14ac:dyDescent="0.25">
      <c r="B329128" s="76"/>
      <c r="C329128" s="75"/>
    </row>
    <row r="329129" spans="2:3" x14ac:dyDescent="0.25">
      <c r="B329129" s="76"/>
      <c r="C329129" s="75"/>
    </row>
    <row r="329130" spans="2:3" x14ac:dyDescent="0.25">
      <c r="B329130" s="76"/>
      <c r="C329130" s="75"/>
    </row>
    <row r="329131" spans="2:3" x14ac:dyDescent="0.25">
      <c r="B329131" s="76"/>
      <c r="C329131" s="75"/>
    </row>
    <row r="329132" spans="2:3" x14ac:dyDescent="0.25">
      <c r="B329132" s="76"/>
      <c r="C329132" s="75"/>
    </row>
    <row r="329133" spans="2:3" x14ac:dyDescent="0.25">
      <c r="B329133" s="76"/>
      <c r="C329133" s="75"/>
    </row>
    <row r="329134" spans="2:3" x14ac:dyDescent="0.25">
      <c r="B329134" s="76"/>
      <c r="C329134" s="75"/>
    </row>
    <row r="329135" spans="2:3" x14ac:dyDescent="0.25">
      <c r="B329135" s="76"/>
      <c r="C329135" s="75"/>
    </row>
    <row r="329136" spans="2:3" x14ac:dyDescent="0.25">
      <c r="B329136" s="76"/>
      <c r="C329136" s="75"/>
    </row>
    <row r="329137" spans="2:3" x14ac:dyDescent="0.25">
      <c r="B329137" s="76"/>
      <c r="C329137" s="75"/>
    </row>
    <row r="329138" spans="2:3" x14ac:dyDescent="0.25">
      <c r="B329138" s="76"/>
      <c r="C329138" s="75"/>
    </row>
    <row r="329139" spans="2:3" x14ac:dyDescent="0.25">
      <c r="B329139" s="76"/>
      <c r="C329139" s="75"/>
    </row>
    <row r="329249" spans="2:3" x14ac:dyDescent="0.25">
      <c r="B329249" s="76"/>
      <c r="C329249" s="75"/>
    </row>
    <row r="329250" spans="2:3" x14ac:dyDescent="0.25">
      <c r="B329250" s="76"/>
      <c r="C329250" s="75"/>
    </row>
    <row r="329251" spans="2:3" x14ac:dyDescent="0.25">
      <c r="B329251" s="76"/>
      <c r="C329251" s="75"/>
    </row>
    <row r="329252" spans="2:3" x14ac:dyDescent="0.25">
      <c r="B329252" s="76"/>
      <c r="C329252" s="75"/>
    </row>
    <row r="329253" spans="2:3" x14ac:dyDescent="0.25">
      <c r="B329253" s="76"/>
      <c r="C329253" s="75"/>
    </row>
    <row r="329254" spans="2:3" x14ac:dyDescent="0.25">
      <c r="B329254" s="76"/>
      <c r="C329254" s="75"/>
    </row>
    <row r="329255" spans="2:3" x14ac:dyDescent="0.25">
      <c r="B329255" s="76"/>
      <c r="C329255" s="75"/>
    </row>
    <row r="329256" spans="2:3" x14ac:dyDescent="0.25">
      <c r="B329256" s="76"/>
      <c r="C329256" s="75"/>
    </row>
    <row r="329257" spans="2:3" x14ac:dyDescent="0.25">
      <c r="B329257" s="76"/>
      <c r="C329257" s="75"/>
    </row>
    <row r="329258" spans="2:3" x14ac:dyDescent="0.25">
      <c r="B329258" s="76"/>
      <c r="C329258" s="75"/>
    </row>
    <row r="329259" spans="2:3" x14ac:dyDescent="0.25">
      <c r="B329259" s="76"/>
      <c r="C329259" s="75"/>
    </row>
    <row r="329260" spans="2:3" x14ac:dyDescent="0.25">
      <c r="B329260" s="76"/>
      <c r="C329260" s="75"/>
    </row>
    <row r="329261" spans="2:3" x14ac:dyDescent="0.25">
      <c r="B329261" s="76"/>
      <c r="C329261" s="75"/>
    </row>
    <row r="329371" spans="2:3" x14ac:dyDescent="0.25">
      <c r="B329371" s="76"/>
      <c r="C329371" s="75"/>
    </row>
    <row r="329372" spans="2:3" x14ac:dyDescent="0.25">
      <c r="B329372" s="76"/>
      <c r="C329372" s="75"/>
    </row>
    <row r="329373" spans="2:3" x14ac:dyDescent="0.25">
      <c r="B329373" s="76"/>
      <c r="C329373" s="75"/>
    </row>
    <row r="329374" spans="2:3" x14ac:dyDescent="0.25">
      <c r="B329374" s="76"/>
      <c r="C329374" s="75"/>
    </row>
    <row r="329375" spans="2:3" x14ac:dyDescent="0.25">
      <c r="B329375" s="76"/>
      <c r="C329375" s="75"/>
    </row>
    <row r="329376" spans="2:3" x14ac:dyDescent="0.25">
      <c r="B329376" s="76"/>
      <c r="C329376" s="75"/>
    </row>
    <row r="329377" spans="2:3" x14ac:dyDescent="0.25">
      <c r="B329377" s="76"/>
      <c r="C329377" s="75"/>
    </row>
    <row r="329378" spans="2:3" x14ac:dyDescent="0.25">
      <c r="B329378" s="76"/>
      <c r="C329378" s="75"/>
    </row>
    <row r="329379" spans="2:3" x14ac:dyDescent="0.25">
      <c r="B329379" s="76"/>
      <c r="C329379" s="75"/>
    </row>
    <row r="329380" spans="2:3" x14ac:dyDescent="0.25">
      <c r="B329380" s="76"/>
      <c r="C329380" s="75"/>
    </row>
    <row r="329381" spans="2:3" x14ac:dyDescent="0.25">
      <c r="B329381" s="76"/>
      <c r="C329381" s="75"/>
    </row>
    <row r="329382" spans="2:3" x14ac:dyDescent="0.25">
      <c r="B329382" s="76"/>
      <c r="C329382" s="75"/>
    </row>
    <row r="329383" spans="2:3" x14ac:dyDescent="0.25">
      <c r="B329383" s="76"/>
      <c r="C329383" s="75"/>
    </row>
    <row r="329493" spans="2:3" x14ac:dyDescent="0.25">
      <c r="B329493" s="76"/>
      <c r="C329493" s="75"/>
    </row>
    <row r="329494" spans="2:3" x14ac:dyDescent="0.25">
      <c r="B329494" s="76"/>
      <c r="C329494" s="75"/>
    </row>
    <row r="329495" spans="2:3" x14ac:dyDescent="0.25">
      <c r="B329495" s="76"/>
      <c r="C329495" s="75"/>
    </row>
    <row r="329496" spans="2:3" x14ac:dyDescent="0.25">
      <c r="B329496" s="76"/>
      <c r="C329496" s="75"/>
    </row>
    <row r="329497" spans="2:3" x14ac:dyDescent="0.25">
      <c r="B329497" s="76"/>
      <c r="C329497" s="75"/>
    </row>
    <row r="329498" spans="2:3" x14ac:dyDescent="0.25">
      <c r="B329498" s="76"/>
      <c r="C329498" s="75"/>
    </row>
    <row r="329499" spans="2:3" x14ac:dyDescent="0.25">
      <c r="B329499" s="76"/>
      <c r="C329499" s="75"/>
    </row>
    <row r="329500" spans="2:3" x14ac:dyDescent="0.25">
      <c r="B329500" s="76"/>
      <c r="C329500" s="75"/>
    </row>
    <row r="329501" spans="2:3" x14ac:dyDescent="0.25">
      <c r="B329501" s="76"/>
      <c r="C329501" s="75"/>
    </row>
    <row r="329502" spans="2:3" x14ac:dyDescent="0.25">
      <c r="B329502" s="76"/>
      <c r="C329502" s="75"/>
    </row>
    <row r="329503" spans="2:3" x14ac:dyDescent="0.25">
      <c r="B329503" s="76"/>
      <c r="C329503" s="75"/>
    </row>
    <row r="329504" spans="2:3" x14ac:dyDescent="0.25">
      <c r="B329504" s="76"/>
      <c r="C329504" s="75"/>
    </row>
    <row r="329505" spans="2:3" x14ac:dyDescent="0.25">
      <c r="B329505" s="76"/>
      <c r="C329505" s="75"/>
    </row>
    <row r="329615" spans="2:3" x14ac:dyDescent="0.25">
      <c r="B329615" s="76"/>
      <c r="C329615" s="75"/>
    </row>
    <row r="329616" spans="2:3" x14ac:dyDescent="0.25">
      <c r="B329616" s="76"/>
      <c r="C329616" s="75"/>
    </row>
    <row r="329617" spans="2:3" x14ac:dyDescent="0.25">
      <c r="B329617" s="76"/>
      <c r="C329617" s="75"/>
    </row>
    <row r="329618" spans="2:3" x14ac:dyDescent="0.25">
      <c r="B329618" s="76"/>
      <c r="C329618" s="75"/>
    </row>
    <row r="329619" spans="2:3" x14ac:dyDescent="0.25">
      <c r="B329619" s="76"/>
      <c r="C329619" s="75"/>
    </row>
    <row r="329620" spans="2:3" x14ac:dyDescent="0.25">
      <c r="B329620" s="76"/>
      <c r="C329620" s="75"/>
    </row>
    <row r="329621" spans="2:3" x14ac:dyDescent="0.25">
      <c r="B329621" s="76"/>
      <c r="C329621" s="75"/>
    </row>
    <row r="329622" spans="2:3" x14ac:dyDescent="0.25">
      <c r="B329622" s="76"/>
      <c r="C329622" s="75"/>
    </row>
    <row r="329623" spans="2:3" x14ac:dyDescent="0.25">
      <c r="B329623" s="76"/>
      <c r="C329623" s="75"/>
    </row>
    <row r="329624" spans="2:3" x14ac:dyDescent="0.25">
      <c r="B329624" s="76"/>
      <c r="C329624" s="75"/>
    </row>
    <row r="329625" spans="2:3" x14ac:dyDescent="0.25">
      <c r="B329625" s="76"/>
      <c r="C329625" s="75"/>
    </row>
    <row r="329626" spans="2:3" x14ac:dyDescent="0.25">
      <c r="B329626" s="76"/>
      <c r="C329626" s="75"/>
    </row>
    <row r="329627" spans="2:3" x14ac:dyDescent="0.25">
      <c r="B329627" s="76"/>
      <c r="C329627" s="75"/>
    </row>
    <row r="329737" spans="2:3" x14ac:dyDescent="0.25">
      <c r="B329737" s="76"/>
      <c r="C329737" s="75"/>
    </row>
    <row r="329738" spans="2:3" x14ac:dyDescent="0.25">
      <c r="B329738" s="76"/>
      <c r="C329738" s="75"/>
    </row>
    <row r="329739" spans="2:3" x14ac:dyDescent="0.25">
      <c r="B329739" s="76"/>
      <c r="C329739" s="75"/>
    </row>
    <row r="329740" spans="2:3" x14ac:dyDescent="0.25">
      <c r="B329740" s="76"/>
      <c r="C329740" s="75"/>
    </row>
    <row r="329741" spans="2:3" x14ac:dyDescent="0.25">
      <c r="B329741" s="76"/>
      <c r="C329741" s="75"/>
    </row>
    <row r="329742" spans="2:3" x14ac:dyDescent="0.25">
      <c r="B329742" s="76"/>
      <c r="C329742" s="75"/>
    </row>
    <row r="329743" spans="2:3" x14ac:dyDescent="0.25">
      <c r="B329743" s="76"/>
      <c r="C329743" s="75"/>
    </row>
    <row r="329744" spans="2:3" x14ac:dyDescent="0.25">
      <c r="B329744" s="76"/>
      <c r="C329744" s="75"/>
    </row>
    <row r="329745" spans="2:3" x14ac:dyDescent="0.25">
      <c r="B329745" s="76"/>
      <c r="C329745" s="75"/>
    </row>
    <row r="329746" spans="2:3" x14ac:dyDescent="0.25">
      <c r="B329746" s="76"/>
      <c r="C329746" s="75"/>
    </row>
    <row r="329747" spans="2:3" x14ac:dyDescent="0.25">
      <c r="B329747" s="76"/>
      <c r="C329747" s="75"/>
    </row>
    <row r="329748" spans="2:3" x14ac:dyDescent="0.25">
      <c r="B329748" s="76"/>
      <c r="C329748" s="75"/>
    </row>
    <row r="329749" spans="2:3" x14ac:dyDescent="0.25">
      <c r="B329749" s="76"/>
      <c r="C329749" s="75"/>
    </row>
    <row r="329859" spans="2:3" x14ac:dyDescent="0.25">
      <c r="B329859" s="76"/>
      <c r="C329859" s="75"/>
    </row>
    <row r="329860" spans="2:3" x14ac:dyDescent="0.25">
      <c r="B329860" s="76"/>
      <c r="C329860" s="75"/>
    </row>
    <row r="329861" spans="2:3" x14ac:dyDescent="0.25">
      <c r="B329861" s="76"/>
      <c r="C329861" s="75"/>
    </row>
    <row r="329862" spans="2:3" x14ac:dyDescent="0.25">
      <c r="B329862" s="76"/>
      <c r="C329862" s="75"/>
    </row>
    <row r="329863" spans="2:3" x14ac:dyDescent="0.25">
      <c r="B329863" s="76"/>
      <c r="C329863" s="75"/>
    </row>
    <row r="329864" spans="2:3" x14ac:dyDescent="0.25">
      <c r="B329864" s="76"/>
      <c r="C329864" s="75"/>
    </row>
    <row r="329865" spans="2:3" x14ac:dyDescent="0.25">
      <c r="B329865" s="76"/>
      <c r="C329865" s="75"/>
    </row>
    <row r="329866" spans="2:3" x14ac:dyDescent="0.25">
      <c r="B329866" s="76"/>
      <c r="C329866" s="75"/>
    </row>
    <row r="329867" spans="2:3" x14ac:dyDescent="0.25">
      <c r="B329867" s="76"/>
      <c r="C329867" s="75"/>
    </row>
    <row r="329868" spans="2:3" x14ac:dyDescent="0.25">
      <c r="B329868" s="76"/>
      <c r="C329868" s="75"/>
    </row>
    <row r="329869" spans="2:3" x14ac:dyDescent="0.25">
      <c r="B329869" s="76"/>
      <c r="C329869" s="75"/>
    </row>
    <row r="329870" spans="2:3" x14ac:dyDescent="0.25">
      <c r="B329870" s="76"/>
      <c r="C329870" s="75"/>
    </row>
    <row r="329871" spans="2:3" x14ac:dyDescent="0.25">
      <c r="B329871" s="76"/>
      <c r="C329871" s="75"/>
    </row>
    <row r="329981" spans="2:3" x14ac:dyDescent="0.25">
      <c r="B329981" s="76"/>
      <c r="C329981" s="75"/>
    </row>
    <row r="329982" spans="2:3" x14ac:dyDescent="0.25">
      <c r="B329982" s="76"/>
      <c r="C329982" s="75"/>
    </row>
    <row r="329983" spans="2:3" x14ac:dyDescent="0.25">
      <c r="B329983" s="76"/>
      <c r="C329983" s="75"/>
    </row>
    <row r="329984" spans="2:3" x14ac:dyDescent="0.25">
      <c r="B329984" s="76"/>
      <c r="C329984" s="75"/>
    </row>
    <row r="329985" spans="2:3" x14ac:dyDescent="0.25">
      <c r="B329985" s="76"/>
      <c r="C329985" s="75"/>
    </row>
    <row r="329986" spans="2:3" x14ac:dyDescent="0.25">
      <c r="B329986" s="76"/>
      <c r="C329986" s="75"/>
    </row>
    <row r="329987" spans="2:3" x14ac:dyDescent="0.25">
      <c r="B329987" s="76"/>
      <c r="C329987" s="75"/>
    </row>
    <row r="329988" spans="2:3" x14ac:dyDescent="0.25">
      <c r="B329988" s="76"/>
      <c r="C329988" s="75"/>
    </row>
    <row r="329989" spans="2:3" x14ac:dyDescent="0.25">
      <c r="B329989" s="76"/>
      <c r="C329989" s="75"/>
    </row>
    <row r="329990" spans="2:3" x14ac:dyDescent="0.25">
      <c r="B329990" s="76"/>
      <c r="C329990" s="75"/>
    </row>
    <row r="329991" spans="2:3" x14ac:dyDescent="0.25">
      <c r="B329991" s="76"/>
      <c r="C329991" s="75"/>
    </row>
    <row r="329992" spans="2:3" x14ac:dyDescent="0.25">
      <c r="B329992" s="76"/>
      <c r="C329992" s="75"/>
    </row>
    <row r="329993" spans="2:3" x14ac:dyDescent="0.25">
      <c r="B329993" s="76"/>
      <c r="C329993" s="75"/>
    </row>
    <row r="330103" spans="2:3" x14ac:dyDescent="0.25">
      <c r="B330103" s="76"/>
      <c r="C330103" s="75"/>
    </row>
    <row r="330104" spans="2:3" x14ac:dyDescent="0.25">
      <c r="B330104" s="76"/>
      <c r="C330104" s="75"/>
    </row>
    <row r="330105" spans="2:3" x14ac:dyDescent="0.25">
      <c r="B330105" s="76"/>
      <c r="C330105" s="75"/>
    </row>
    <row r="330106" spans="2:3" x14ac:dyDescent="0.25">
      <c r="B330106" s="76"/>
      <c r="C330106" s="75"/>
    </row>
    <row r="330107" spans="2:3" x14ac:dyDescent="0.25">
      <c r="B330107" s="76"/>
      <c r="C330107" s="75"/>
    </row>
    <row r="330108" spans="2:3" x14ac:dyDescent="0.25">
      <c r="B330108" s="76"/>
      <c r="C330108" s="75"/>
    </row>
    <row r="330109" spans="2:3" x14ac:dyDescent="0.25">
      <c r="B330109" s="76"/>
      <c r="C330109" s="75"/>
    </row>
    <row r="330110" spans="2:3" x14ac:dyDescent="0.25">
      <c r="B330110" s="76"/>
      <c r="C330110" s="75"/>
    </row>
    <row r="330111" spans="2:3" x14ac:dyDescent="0.25">
      <c r="B330111" s="76"/>
      <c r="C330111" s="75"/>
    </row>
    <row r="330112" spans="2:3" x14ac:dyDescent="0.25">
      <c r="B330112" s="76"/>
      <c r="C330112" s="75"/>
    </row>
    <row r="330113" spans="2:3" x14ac:dyDescent="0.25">
      <c r="B330113" s="76"/>
      <c r="C330113" s="75"/>
    </row>
    <row r="330114" spans="2:3" x14ac:dyDescent="0.25">
      <c r="B330114" s="76"/>
      <c r="C330114" s="75"/>
    </row>
    <row r="330115" spans="2:3" x14ac:dyDescent="0.25">
      <c r="B330115" s="76"/>
      <c r="C330115" s="75"/>
    </row>
    <row r="330225" spans="2:3" x14ac:dyDescent="0.25">
      <c r="B330225" s="76"/>
      <c r="C330225" s="75"/>
    </row>
    <row r="330226" spans="2:3" x14ac:dyDescent="0.25">
      <c r="B330226" s="76"/>
      <c r="C330226" s="75"/>
    </row>
    <row r="330227" spans="2:3" x14ac:dyDescent="0.25">
      <c r="B330227" s="76"/>
      <c r="C330227" s="75"/>
    </row>
    <row r="330228" spans="2:3" x14ac:dyDescent="0.25">
      <c r="B330228" s="76"/>
      <c r="C330228" s="75"/>
    </row>
    <row r="330229" spans="2:3" x14ac:dyDescent="0.25">
      <c r="B330229" s="76"/>
      <c r="C330229" s="75"/>
    </row>
    <row r="330230" spans="2:3" x14ac:dyDescent="0.25">
      <c r="B330230" s="76"/>
      <c r="C330230" s="75"/>
    </row>
    <row r="330231" spans="2:3" x14ac:dyDescent="0.25">
      <c r="B330231" s="76"/>
      <c r="C330231" s="75"/>
    </row>
    <row r="330232" spans="2:3" x14ac:dyDescent="0.25">
      <c r="B330232" s="76"/>
      <c r="C330232" s="75"/>
    </row>
    <row r="330233" spans="2:3" x14ac:dyDescent="0.25">
      <c r="B330233" s="76"/>
      <c r="C330233" s="75"/>
    </row>
    <row r="330234" spans="2:3" x14ac:dyDescent="0.25">
      <c r="B330234" s="76"/>
      <c r="C330234" s="75"/>
    </row>
    <row r="330235" spans="2:3" x14ac:dyDescent="0.25">
      <c r="B330235" s="76"/>
      <c r="C330235" s="75"/>
    </row>
    <row r="330236" spans="2:3" x14ac:dyDescent="0.25">
      <c r="B330236" s="76"/>
      <c r="C330236" s="75"/>
    </row>
    <row r="330237" spans="2:3" x14ac:dyDescent="0.25">
      <c r="B330237" s="76"/>
      <c r="C330237" s="75"/>
    </row>
    <row r="330347" spans="2:3" x14ac:dyDescent="0.25">
      <c r="B330347" s="76"/>
      <c r="C330347" s="75"/>
    </row>
    <row r="330348" spans="2:3" x14ac:dyDescent="0.25">
      <c r="B330348" s="76"/>
      <c r="C330348" s="75"/>
    </row>
    <row r="330349" spans="2:3" x14ac:dyDescent="0.25">
      <c r="B330349" s="76"/>
      <c r="C330349" s="75"/>
    </row>
    <row r="330350" spans="2:3" x14ac:dyDescent="0.25">
      <c r="B330350" s="76"/>
      <c r="C330350" s="75"/>
    </row>
    <row r="330351" spans="2:3" x14ac:dyDescent="0.25">
      <c r="B330351" s="76"/>
      <c r="C330351" s="75"/>
    </row>
    <row r="330352" spans="2:3" x14ac:dyDescent="0.25">
      <c r="B330352" s="76"/>
      <c r="C330352" s="75"/>
    </row>
    <row r="330353" spans="2:3" x14ac:dyDescent="0.25">
      <c r="B330353" s="76"/>
      <c r="C330353" s="75"/>
    </row>
    <row r="330354" spans="2:3" x14ac:dyDescent="0.25">
      <c r="B330354" s="76"/>
      <c r="C330354" s="75"/>
    </row>
    <row r="330355" spans="2:3" x14ac:dyDescent="0.25">
      <c r="B330355" s="76"/>
      <c r="C330355" s="75"/>
    </row>
    <row r="330356" spans="2:3" x14ac:dyDescent="0.25">
      <c r="B330356" s="76"/>
      <c r="C330356" s="75"/>
    </row>
    <row r="330357" spans="2:3" x14ac:dyDescent="0.25">
      <c r="B330357" s="76"/>
      <c r="C330357" s="75"/>
    </row>
    <row r="330358" spans="2:3" x14ac:dyDescent="0.25">
      <c r="B330358" s="76"/>
      <c r="C330358" s="75"/>
    </row>
    <row r="330359" spans="2:3" x14ac:dyDescent="0.25">
      <c r="B330359" s="76"/>
      <c r="C330359" s="75"/>
    </row>
    <row r="330469" spans="2:3" x14ac:dyDescent="0.25">
      <c r="B330469" s="76"/>
      <c r="C330469" s="75"/>
    </row>
    <row r="330470" spans="2:3" x14ac:dyDescent="0.25">
      <c r="B330470" s="76"/>
      <c r="C330470" s="75"/>
    </row>
    <row r="330471" spans="2:3" x14ac:dyDescent="0.25">
      <c r="B330471" s="76"/>
      <c r="C330471" s="75"/>
    </row>
    <row r="330472" spans="2:3" x14ac:dyDescent="0.25">
      <c r="B330472" s="76"/>
      <c r="C330472" s="75"/>
    </row>
    <row r="330473" spans="2:3" x14ac:dyDescent="0.25">
      <c r="B330473" s="76"/>
      <c r="C330473" s="75"/>
    </row>
    <row r="330474" spans="2:3" x14ac:dyDescent="0.25">
      <c r="B330474" s="76"/>
      <c r="C330474" s="75"/>
    </row>
    <row r="330475" spans="2:3" x14ac:dyDescent="0.25">
      <c r="B330475" s="76"/>
      <c r="C330475" s="75"/>
    </row>
    <row r="330476" spans="2:3" x14ac:dyDescent="0.25">
      <c r="B330476" s="76"/>
      <c r="C330476" s="75"/>
    </row>
    <row r="330477" spans="2:3" x14ac:dyDescent="0.25">
      <c r="B330477" s="76"/>
      <c r="C330477" s="75"/>
    </row>
    <row r="330478" spans="2:3" x14ac:dyDescent="0.25">
      <c r="B330478" s="76"/>
      <c r="C330478" s="75"/>
    </row>
    <row r="330479" spans="2:3" x14ac:dyDescent="0.25">
      <c r="B330479" s="76"/>
      <c r="C330479" s="75"/>
    </row>
    <row r="330480" spans="2:3" x14ac:dyDescent="0.25">
      <c r="B330480" s="76"/>
      <c r="C330480" s="75"/>
    </row>
    <row r="330481" spans="2:3" x14ac:dyDescent="0.25">
      <c r="B330481" s="76"/>
      <c r="C330481" s="75"/>
    </row>
    <row r="330591" spans="2:3" x14ac:dyDescent="0.25">
      <c r="B330591" s="76"/>
      <c r="C330591" s="75"/>
    </row>
    <row r="330592" spans="2:3" x14ac:dyDescent="0.25">
      <c r="B330592" s="76"/>
      <c r="C330592" s="75"/>
    </row>
    <row r="330593" spans="2:3" x14ac:dyDescent="0.25">
      <c r="B330593" s="76"/>
      <c r="C330593" s="75"/>
    </row>
    <row r="330594" spans="2:3" x14ac:dyDescent="0.25">
      <c r="B330594" s="76"/>
      <c r="C330594" s="75"/>
    </row>
    <row r="330595" spans="2:3" x14ac:dyDescent="0.25">
      <c r="B330595" s="76"/>
      <c r="C330595" s="75"/>
    </row>
    <row r="330596" spans="2:3" x14ac:dyDescent="0.25">
      <c r="B330596" s="76"/>
      <c r="C330596" s="75"/>
    </row>
    <row r="330597" spans="2:3" x14ac:dyDescent="0.25">
      <c r="B330597" s="76"/>
      <c r="C330597" s="75"/>
    </row>
    <row r="330598" spans="2:3" x14ac:dyDescent="0.25">
      <c r="B330598" s="76"/>
      <c r="C330598" s="75"/>
    </row>
    <row r="330599" spans="2:3" x14ac:dyDescent="0.25">
      <c r="B330599" s="76"/>
      <c r="C330599" s="75"/>
    </row>
    <row r="330600" spans="2:3" x14ac:dyDescent="0.25">
      <c r="B330600" s="76"/>
      <c r="C330600" s="75"/>
    </row>
    <row r="330601" spans="2:3" x14ac:dyDescent="0.25">
      <c r="B330601" s="76"/>
      <c r="C330601" s="75"/>
    </row>
    <row r="330602" spans="2:3" x14ac:dyDescent="0.25">
      <c r="B330602" s="76"/>
      <c r="C330602" s="75"/>
    </row>
    <row r="330603" spans="2:3" x14ac:dyDescent="0.25">
      <c r="B330603" s="76"/>
      <c r="C330603" s="75"/>
    </row>
    <row r="330713" spans="2:3" x14ac:dyDescent="0.25">
      <c r="B330713" s="76"/>
      <c r="C330713" s="75"/>
    </row>
    <row r="330714" spans="2:3" x14ac:dyDescent="0.25">
      <c r="B330714" s="76"/>
      <c r="C330714" s="75"/>
    </row>
    <row r="330715" spans="2:3" x14ac:dyDescent="0.25">
      <c r="B330715" s="76"/>
      <c r="C330715" s="75"/>
    </row>
    <row r="330716" spans="2:3" x14ac:dyDescent="0.25">
      <c r="B330716" s="76"/>
      <c r="C330716" s="75"/>
    </row>
    <row r="330717" spans="2:3" x14ac:dyDescent="0.25">
      <c r="B330717" s="76"/>
      <c r="C330717" s="75"/>
    </row>
    <row r="330718" spans="2:3" x14ac:dyDescent="0.25">
      <c r="B330718" s="76"/>
      <c r="C330718" s="75"/>
    </row>
    <row r="330719" spans="2:3" x14ac:dyDescent="0.25">
      <c r="B330719" s="76"/>
      <c r="C330719" s="75"/>
    </row>
    <row r="330720" spans="2:3" x14ac:dyDescent="0.25">
      <c r="B330720" s="76"/>
      <c r="C330720" s="75"/>
    </row>
    <row r="330721" spans="2:3" x14ac:dyDescent="0.25">
      <c r="B330721" s="76"/>
      <c r="C330721" s="75"/>
    </row>
    <row r="330722" spans="2:3" x14ac:dyDescent="0.25">
      <c r="B330722" s="76"/>
      <c r="C330722" s="75"/>
    </row>
    <row r="330723" spans="2:3" x14ac:dyDescent="0.25">
      <c r="B330723" s="76"/>
      <c r="C330723" s="75"/>
    </row>
    <row r="330724" spans="2:3" x14ac:dyDescent="0.25">
      <c r="B330724" s="76"/>
      <c r="C330724" s="75"/>
    </row>
    <row r="330725" spans="2:3" x14ac:dyDescent="0.25">
      <c r="B330725" s="76"/>
      <c r="C330725" s="75"/>
    </row>
    <row r="330835" spans="2:3" x14ac:dyDescent="0.25">
      <c r="B330835" s="76"/>
      <c r="C330835" s="75"/>
    </row>
    <row r="330836" spans="2:3" x14ac:dyDescent="0.25">
      <c r="B330836" s="76"/>
      <c r="C330836" s="75"/>
    </row>
    <row r="330837" spans="2:3" x14ac:dyDescent="0.25">
      <c r="B330837" s="76"/>
      <c r="C330837" s="75"/>
    </row>
    <row r="330838" spans="2:3" x14ac:dyDescent="0.25">
      <c r="B330838" s="76"/>
      <c r="C330838" s="75"/>
    </row>
    <row r="330839" spans="2:3" x14ac:dyDescent="0.25">
      <c r="B330839" s="76"/>
      <c r="C330839" s="75"/>
    </row>
    <row r="330840" spans="2:3" x14ac:dyDescent="0.25">
      <c r="B330840" s="76"/>
      <c r="C330840" s="75"/>
    </row>
    <row r="330841" spans="2:3" x14ac:dyDescent="0.25">
      <c r="B330841" s="76"/>
      <c r="C330841" s="75"/>
    </row>
    <row r="330842" spans="2:3" x14ac:dyDescent="0.25">
      <c r="B330842" s="76"/>
      <c r="C330842" s="75"/>
    </row>
    <row r="330843" spans="2:3" x14ac:dyDescent="0.25">
      <c r="B330843" s="76"/>
      <c r="C330843" s="75"/>
    </row>
    <row r="330844" spans="2:3" x14ac:dyDescent="0.25">
      <c r="B330844" s="76"/>
      <c r="C330844" s="75"/>
    </row>
    <row r="330845" spans="2:3" x14ac:dyDescent="0.25">
      <c r="B330845" s="76"/>
      <c r="C330845" s="75"/>
    </row>
    <row r="330846" spans="2:3" x14ac:dyDescent="0.25">
      <c r="B330846" s="76"/>
      <c r="C330846" s="75"/>
    </row>
    <row r="330847" spans="2:3" x14ac:dyDescent="0.25">
      <c r="B330847" s="76"/>
      <c r="C330847" s="75"/>
    </row>
    <row r="330957" spans="2:3" x14ac:dyDescent="0.25">
      <c r="B330957" s="76"/>
      <c r="C330957" s="75"/>
    </row>
    <row r="330958" spans="2:3" x14ac:dyDescent="0.25">
      <c r="B330958" s="76"/>
      <c r="C330958" s="75"/>
    </row>
    <row r="330959" spans="2:3" x14ac:dyDescent="0.25">
      <c r="B330959" s="76"/>
      <c r="C330959" s="75"/>
    </row>
    <row r="330960" spans="2:3" x14ac:dyDescent="0.25">
      <c r="B330960" s="76"/>
      <c r="C330960" s="75"/>
    </row>
    <row r="330961" spans="2:3" x14ac:dyDescent="0.25">
      <c r="B330961" s="76"/>
      <c r="C330961" s="75"/>
    </row>
    <row r="330962" spans="2:3" x14ac:dyDescent="0.25">
      <c r="B330962" s="76"/>
      <c r="C330962" s="75"/>
    </row>
    <row r="330963" spans="2:3" x14ac:dyDescent="0.25">
      <c r="B330963" s="76"/>
      <c r="C330963" s="75"/>
    </row>
    <row r="330964" spans="2:3" x14ac:dyDescent="0.25">
      <c r="B330964" s="76"/>
      <c r="C330964" s="75"/>
    </row>
    <row r="330965" spans="2:3" x14ac:dyDescent="0.25">
      <c r="B330965" s="76"/>
      <c r="C330965" s="75"/>
    </row>
    <row r="330966" spans="2:3" x14ac:dyDescent="0.25">
      <c r="B330966" s="76"/>
      <c r="C330966" s="75"/>
    </row>
    <row r="330967" spans="2:3" x14ac:dyDescent="0.25">
      <c r="B330967" s="76"/>
      <c r="C330967" s="75"/>
    </row>
    <row r="330968" spans="2:3" x14ac:dyDescent="0.25">
      <c r="B330968" s="76"/>
      <c r="C330968" s="75"/>
    </row>
    <row r="330969" spans="2:3" x14ac:dyDescent="0.25">
      <c r="B330969" s="76"/>
      <c r="C330969" s="75"/>
    </row>
    <row r="331079" spans="2:3" x14ac:dyDescent="0.25">
      <c r="B331079" s="76"/>
      <c r="C331079" s="75"/>
    </row>
    <row r="331080" spans="2:3" x14ac:dyDescent="0.25">
      <c r="B331080" s="76"/>
      <c r="C331080" s="75"/>
    </row>
    <row r="331081" spans="2:3" x14ac:dyDescent="0.25">
      <c r="B331081" s="76"/>
      <c r="C331081" s="75"/>
    </row>
    <row r="331082" spans="2:3" x14ac:dyDescent="0.25">
      <c r="B331082" s="76"/>
      <c r="C331082" s="75"/>
    </row>
    <row r="331083" spans="2:3" x14ac:dyDescent="0.25">
      <c r="B331083" s="76"/>
      <c r="C331083" s="75"/>
    </row>
    <row r="331084" spans="2:3" x14ac:dyDescent="0.25">
      <c r="B331084" s="76"/>
      <c r="C331084" s="75"/>
    </row>
    <row r="331085" spans="2:3" x14ac:dyDescent="0.25">
      <c r="B331085" s="76"/>
      <c r="C331085" s="75"/>
    </row>
    <row r="331086" spans="2:3" x14ac:dyDescent="0.25">
      <c r="B331086" s="76"/>
      <c r="C331086" s="75"/>
    </row>
    <row r="331087" spans="2:3" x14ac:dyDescent="0.25">
      <c r="B331087" s="76"/>
      <c r="C331087" s="75"/>
    </row>
    <row r="331088" spans="2:3" x14ac:dyDescent="0.25">
      <c r="B331088" s="76"/>
      <c r="C331088" s="75"/>
    </row>
    <row r="331089" spans="2:3" x14ac:dyDescent="0.25">
      <c r="B331089" s="76"/>
      <c r="C331089" s="75"/>
    </row>
    <row r="331090" spans="2:3" x14ac:dyDescent="0.25">
      <c r="B331090" s="76"/>
      <c r="C331090" s="75"/>
    </row>
    <row r="331091" spans="2:3" x14ac:dyDescent="0.25">
      <c r="B331091" s="76"/>
      <c r="C331091" s="75"/>
    </row>
    <row r="331201" spans="2:3" x14ac:dyDescent="0.25">
      <c r="B331201" s="76"/>
      <c r="C331201" s="75"/>
    </row>
    <row r="331202" spans="2:3" x14ac:dyDescent="0.25">
      <c r="B331202" s="76"/>
      <c r="C331202" s="75"/>
    </row>
    <row r="331203" spans="2:3" x14ac:dyDescent="0.25">
      <c r="B331203" s="76"/>
      <c r="C331203" s="75"/>
    </row>
    <row r="331204" spans="2:3" x14ac:dyDescent="0.25">
      <c r="B331204" s="76"/>
      <c r="C331204" s="75"/>
    </row>
    <row r="331205" spans="2:3" x14ac:dyDescent="0.25">
      <c r="B331205" s="76"/>
      <c r="C331205" s="75"/>
    </row>
    <row r="331206" spans="2:3" x14ac:dyDescent="0.25">
      <c r="B331206" s="76"/>
      <c r="C331206" s="75"/>
    </row>
    <row r="331207" spans="2:3" x14ac:dyDescent="0.25">
      <c r="B331207" s="76"/>
      <c r="C331207" s="75"/>
    </row>
    <row r="331208" spans="2:3" x14ac:dyDescent="0.25">
      <c r="B331208" s="76"/>
      <c r="C331208" s="75"/>
    </row>
    <row r="331209" spans="2:3" x14ac:dyDescent="0.25">
      <c r="B331209" s="76"/>
      <c r="C331209" s="75"/>
    </row>
    <row r="331210" spans="2:3" x14ac:dyDescent="0.25">
      <c r="B331210" s="76"/>
      <c r="C331210" s="75"/>
    </row>
    <row r="331211" spans="2:3" x14ac:dyDescent="0.25">
      <c r="B331211" s="76"/>
      <c r="C331211" s="75"/>
    </row>
    <row r="331212" spans="2:3" x14ac:dyDescent="0.25">
      <c r="B331212" s="76"/>
      <c r="C331212" s="75"/>
    </row>
    <row r="331213" spans="2:3" x14ac:dyDescent="0.25">
      <c r="B331213" s="76"/>
      <c r="C331213" s="75"/>
    </row>
    <row r="331323" spans="2:3" x14ac:dyDescent="0.25">
      <c r="B331323" s="76"/>
      <c r="C331323" s="75"/>
    </row>
    <row r="331324" spans="2:3" x14ac:dyDescent="0.25">
      <c r="B331324" s="76"/>
      <c r="C331324" s="75"/>
    </row>
    <row r="331325" spans="2:3" x14ac:dyDescent="0.25">
      <c r="B331325" s="76"/>
      <c r="C331325" s="75"/>
    </row>
    <row r="331326" spans="2:3" x14ac:dyDescent="0.25">
      <c r="B331326" s="76"/>
      <c r="C331326" s="75"/>
    </row>
    <row r="331327" spans="2:3" x14ac:dyDescent="0.25">
      <c r="B331327" s="76"/>
      <c r="C331327" s="75"/>
    </row>
    <row r="331328" spans="2:3" x14ac:dyDescent="0.25">
      <c r="B331328" s="76"/>
      <c r="C331328" s="75"/>
    </row>
    <row r="331329" spans="2:3" x14ac:dyDescent="0.25">
      <c r="B331329" s="76"/>
      <c r="C331329" s="75"/>
    </row>
    <row r="331330" spans="2:3" x14ac:dyDescent="0.25">
      <c r="B331330" s="76"/>
      <c r="C331330" s="75"/>
    </row>
    <row r="331331" spans="2:3" x14ac:dyDescent="0.25">
      <c r="B331331" s="76"/>
      <c r="C331331" s="75"/>
    </row>
    <row r="331332" spans="2:3" x14ac:dyDescent="0.25">
      <c r="B331332" s="76"/>
      <c r="C331332" s="75"/>
    </row>
    <row r="331333" spans="2:3" x14ac:dyDescent="0.25">
      <c r="B331333" s="76"/>
      <c r="C331333" s="75"/>
    </row>
    <row r="331334" spans="2:3" x14ac:dyDescent="0.25">
      <c r="B331334" s="76"/>
      <c r="C331334" s="75"/>
    </row>
    <row r="331335" spans="2:3" x14ac:dyDescent="0.25">
      <c r="B331335" s="76"/>
      <c r="C331335" s="75"/>
    </row>
    <row r="331445" spans="2:3" x14ac:dyDescent="0.25">
      <c r="B331445" s="76"/>
      <c r="C331445" s="75"/>
    </row>
    <row r="331446" spans="2:3" x14ac:dyDescent="0.25">
      <c r="B331446" s="76"/>
      <c r="C331446" s="75"/>
    </row>
    <row r="331447" spans="2:3" x14ac:dyDescent="0.25">
      <c r="B331447" s="76"/>
      <c r="C331447" s="75"/>
    </row>
    <row r="331448" spans="2:3" x14ac:dyDescent="0.25">
      <c r="B331448" s="76"/>
      <c r="C331448" s="75"/>
    </row>
    <row r="331449" spans="2:3" x14ac:dyDescent="0.25">
      <c r="B331449" s="76"/>
      <c r="C331449" s="75"/>
    </row>
    <row r="331450" spans="2:3" x14ac:dyDescent="0.25">
      <c r="B331450" s="76"/>
      <c r="C331450" s="75"/>
    </row>
    <row r="331451" spans="2:3" x14ac:dyDescent="0.25">
      <c r="B331451" s="76"/>
      <c r="C331451" s="75"/>
    </row>
    <row r="331452" spans="2:3" x14ac:dyDescent="0.25">
      <c r="B331452" s="76"/>
      <c r="C331452" s="75"/>
    </row>
    <row r="331453" spans="2:3" x14ac:dyDescent="0.25">
      <c r="B331453" s="76"/>
      <c r="C331453" s="75"/>
    </row>
    <row r="331454" spans="2:3" x14ac:dyDescent="0.25">
      <c r="B331454" s="76"/>
      <c r="C331454" s="75"/>
    </row>
    <row r="331455" spans="2:3" x14ac:dyDescent="0.25">
      <c r="B331455" s="76"/>
      <c r="C331455" s="75"/>
    </row>
    <row r="331456" spans="2:3" x14ac:dyDescent="0.25">
      <c r="B331456" s="76"/>
      <c r="C331456" s="75"/>
    </row>
    <row r="331457" spans="2:3" x14ac:dyDescent="0.25">
      <c r="B331457" s="76"/>
      <c r="C331457" s="75"/>
    </row>
    <row r="331567" spans="2:3" x14ac:dyDescent="0.25">
      <c r="B331567" s="76"/>
      <c r="C331567" s="75"/>
    </row>
    <row r="331568" spans="2:3" x14ac:dyDescent="0.25">
      <c r="B331568" s="76"/>
      <c r="C331568" s="75"/>
    </row>
    <row r="331569" spans="2:3" x14ac:dyDescent="0.25">
      <c r="B331569" s="76"/>
      <c r="C331569" s="75"/>
    </row>
    <row r="331570" spans="2:3" x14ac:dyDescent="0.25">
      <c r="B331570" s="76"/>
      <c r="C331570" s="75"/>
    </row>
    <row r="331571" spans="2:3" x14ac:dyDescent="0.25">
      <c r="B331571" s="76"/>
      <c r="C331571" s="75"/>
    </row>
    <row r="331572" spans="2:3" x14ac:dyDescent="0.25">
      <c r="B331572" s="76"/>
      <c r="C331572" s="75"/>
    </row>
    <row r="331573" spans="2:3" x14ac:dyDescent="0.25">
      <c r="B331573" s="76"/>
      <c r="C331573" s="75"/>
    </row>
    <row r="331574" spans="2:3" x14ac:dyDescent="0.25">
      <c r="B331574" s="76"/>
      <c r="C331574" s="75"/>
    </row>
    <row r="331575" spans="2:3" x14ac:dyDescent="0.25">
      <c r="B331575" s="76"/>
      <c r="C331575" s="75"/>
    </row>
    <row r="331576" spans="2:3" x14ac:dyDescent="0.25">
      <c r="B331576" s="76"/>
      <c r="C331576" s="75"/>
    </row>
    <row r="331577" spans="2:3" x14ac:dyDescent="0.25">
      <c r="B331577" s="76"/>
      <c r="C331577" s="75"/>
    </row>
    <row r="331578" spans="2:3" x14ac:dyDescent="0.25">
      <c r="B331578" s="76"/>
      <c r="C331578" s="75"/>
    </row>
    <row r="331579" spans="2:3" x14ac:dyDescent="0.25">
      <c r="B331579" s="76"/>
      <c r="C331579" s="75"/>
    </row>
    <row r="331689" spans="2:3" x14ac:dyDescent="0.25">
      <c r="B331689" s="76"/>
      <c r="C331689" s="75"/>
    </row>
    <row r="331690" spans="2:3" x14ac:dyDescent="0.25">
      <c r="B331690" s="76"/>
      <c r="C331690" s="75"/>
    </row>
    <row r="331691" spans="2:3" x14ac:dyDescent="0.25">
      <c r="B331691" s="76"/>
      <c r="C331691" s="75"/>
    </row>
    <row r="331692" spans="2:3" x14ac:dyDescent="0.25">
      <c r="B331692" s="76"/>
      <c r="C331692" s="75"/>
    </row>
    <row r="331693" spans="2:3" x14ac:dyDescent="0.25">
      <c r="B331693" s="76"/>
      <c r="C331693" s="75"/>
    </row>
    <row r="331694" spans="2:3" x14ac:dyDescent="0.25">
      <c r="B331694" s="76"/>
      <c r="C331694" s="75"/>
    </row>
    <row r="331695" spans="2:3" x14ac:dyDescent="0.25">
      <c r="B331695" s="76"/>
      <c r="C331695" s="75"/>
    </row>
    <row r="331696" spans="2:3" x14ac:dyDescent="0.25">
      <c r="B331696" s="76"/>
      <c r="C331696" s="75"/>
    </row>
    <row r="331697" spans="2:3" x14ac:dyDescent="0.25">
      <c r="B331697" s="76"/>
      <c r="C331697" s="75"/>
    </row>
    <row r="331698" spans="2:3" x14ac:dyDescent="0.25">
      <c r="B331698" s="76"/>
      <c r="C331698" s="75"/>
    </row>
    <row r="331699" spans="2:3" x14ac:dyDescent="0.25">
      <c r="B331699" s="76"/>
      <c r="C331699" s="75"/>
    </row>
    <row r="331700" spans="2:3" x14ac:dyDescent="0.25">
      <c r="B331700" s="76"/>
      <c r="C331700" s="75"/>
    </row>
    <row r="331701" spans="2:3" x14ac:dyDescent="0.25">
      <c r="B331701" s="76"/>
      <c r="C331701" s="75"/>
    </row>
    <row r="331811" spans="2:3" x14ac:dyDescent="0.25">
      <c r="B331811" s="76"/>
      <c r="C331811" s="75"/>
    </row>
    <row r="331812" spans="2:3" x14ac:dyDescent="0.25">
      <c r="B331812" s="76"/>
      <c r="C331812" s="75"/>
    </row>
    <row r="331813" spans="2:3" x14ac:dyDescent="0.25">
      <c r="B331813" s="76"/>
      <c r="C331813" s="75"/>
    </row>
    <row r="331814" spans="2:3" x14ac:dyDescent="0.25">
      <c r="B331814" s="76"/>
      <c r="C331814" s="75"/>
    </row>
    <row r="331815" spans="2:3" x14ac:dyDescent="0.25">
      <c r="B331815" s="76"/>
      <c r="C331815" s="75"/>
    </row>
    <row r="331816" spans="2:3" x14ac:dyDescent="0.25">
      <c r="B331816" s="76"/>
      <c r="C331816" s="75"/>
    </row>
    <row r="331817" spans="2:3" x14ac:dyDescent="0.25">
      <c r="B331817" s="76"/>
      <c r="C331817" s="75"/>
    </row>
    <row r="331818" spans="2:3" x14ac:dyDescent="0.25">
      <c r="B331818" s="76"/>
      <c r="C331818" s="75"/>
    </row>
    <row r="331819" spans="2:3" x14ac:dyDescent="0.25">
      <c r="B331819" s="76"/>
      <c r="C331819" s="75"/>
    </row>
    <row r="331820" spans="2:3" x14ac:dyDescent="0.25">
      <c r="B331820" s="76"/>
      <c r="C331820" s="75"/>
    </row>
    <row r="331821" spans="2:3" x14ac:dyDescent="0.25">
      <c r="B331821" s="76"/>
      <c r="C331821" s="75"/>
    </row>
    <row r="331822" spans="2:3" x14ac:dyDescent="0.25">
      <c r="B331822" s="76"/>
      <c r="C331822" s="75"/>
    </row>
    <row r="331823" spans="2:3" x14ac:dyDescent="0.25">
      <c r="B331823" s="76"/>
      <c r="C331823" s="75"/>
    </row>
    <row r="331933" spans="2:3" x14ac:dyDescent="0.25">
      <c r="B331933" s="76"/>
      <c r="C331933" s="75"/>
    </row>
    <row r="331934" spans="2:3" x14ac:dyDescent="0.25">
      <c r="B331934" s="76"/>
      <c r="C331934" s="75"/>
    </row>
    <row r="331935" spans="2:3" x14ac:dyDescent="0.25">
      <c r="B331935" s="76"/>
      <c r="C331935" s="75"/>
    </row>
    <row r="331936" spans="2:3" x14ac:dyDescent="0.25">
      <c r="B331936" s="76"/>
      <c r="C331936" s="75"/>
    </row>
    <row r="331937" spans="2:3" x14ac:dyDescent="0.25">
      <c r="B331937" s="76"/>
      <c r="C331937" s="75"/>
    </row>
    <row r="331938" spans="2:3" x14ac:dyDescent="0.25">
      <c r="B331938" s="76"/>
      <c r="C331938" s="75"/>
    </row>
    <row r="331939" spans="2:3" x14ac:dyDescent="0.25">
      <c r="B331939" s="76"/>
      <c r="C331939" s="75"/>
    </row>
    <row r="331940" spans="2:3" x14ac:dyDescent="0.25">
      <c r="B331940" s="76"/>
      <c r="C331940" s="75"/>
    </row>
    <row r="331941" spans="2:3" x14ac:dyDescent="0.25">
      <c r="B331941" s="76"/>
      <c r="C331941" s="75"/>
    </row>
    <row r="331942" spans="2:3" x14ac:dyDescent="0.25">
      <c r="B331942" s="76"/>
      <c r="C331942" s="75"/>
    </row>
    <row r="331943" spans="2:3" x14ac:dyDescent="0.25">
      <c r="B331943" s="76"/>
      <c r="C331943" s="75"/>
    </row>
    <row r="331944" spans="2:3" x14ac:dyDescent="0.25">
      <c r="B331944" s="76"/>
      <c r="C331944" s="75"/>
    </row>
    <row r="331945" spans="2:3" x14ac:dyDescent="0.25">
      <c r="B331945" s="76"/>
      <c r="C331945" s="75"/>
    </row>
    <row r="332055" spans="2:3" x14ac:dyDescent="0.25">
      <c r="B332055" s="76"/>
      <c r="C332055" s="75"/>
    </row>
    <row r="332056" spans="2:3" x14ac:dyDescent="0.25">
      <c r="B332056" s="76"/>
      <c r="C332056" s="75"/>
    </row>
    <row r="332057" spans="2:3" x14ac:dyDescent="0.25">
      <c r="B332057" s="76"/>
      <c r="C332057" s="75"/>
    </row>
    <row r="332058" spans="2:3" x14ac:dyDescent="0.25">
      <c r="B332058" s="76"/>
      <c r="C332058" s="75"/>
    </row>
    <row r="332059" spans="2:3" x14ac:dyDescent="0.25">
      <c r="B332059" s="76"/>
      <c r="C332059" s="75"/>
    </row>
    <row r="332060" spans="2:3" x14ac:dyDescent="0.25">
      <c r="B332060" s="76"/>
      <c r="C332060" s="75"/>
    </row>
    <row r="332061" spans="2:3" x14ac:dyDescent="0.25">
      <c r="B332061" s="76"/>
      <c r="C332061" s="75"/>
    </row>
    <row r="332062" spans="2:3" x14ac:dyDescent="0.25">
      <c r="B332062" s="76"/>
      <c r="C332062" s="75"/>
    </row>
    <row r="332063" spans="2:3" x14ac:dyDescent="0.25">
      <c r="B332063" s="76"/>
      <c r="C332063" s="75"/>
    </row>
    <row r="332064" spans="2:3" x14ac:dyDescent="0.25">
      <c r="B332064" s="76"/>
      <c r="C332064" s="75"/>
    </row>
    <row r="332065" spans="2:3" x14ac:dyDescent="0.25">
      <c r="B332065" s="76"/>
      <c r="C332065" s="75"/>
    </row>
    <row r="332066" spans="2:3" x14ac:dyDescent="0.25">
      <c r="B332066" s="76"/>
      <c r="C332066" s="75"/>
    </row>
    <row r="332067" spans="2:3" x14ac:dyDescent="0.25">
      <c r="B332067" s="76"/>
      <c r="C332067" s="75"/>
    </row>
    <row r="332177" spans="2:3" x14ac:dyDescent="0.25">
      <c r="B332177" s="76"/>
      <c r="C332177" s="75"/>
    </row>
    <row r="332178" spans="2:3" x14ac:dyDescent="0.25">
      <c r="B332178" s="76"/>
      <c r="C332178" s="75"/>
    </row>
    <row r="332179" spans="2:3" x14ac:dyDescent="0.25">
      <c r="B332179" s="76"/>
      <c r="C332179" s="75"/>
    </row>
    <row r="332180" spans="2:3" x14ac:dyDescent="0.25">
      <c r="B332180" s="76"/>
      <c r="C332180" s="75"/>
    </row>
    <row r="332181" spans="2:3" x14ac:dyDescent="0.25">
      <c r="B332181" s="76"/>
      <c r="C332181" s="75"/>
    </row>
    <row r="332182" spans="2:3" x14ac:dyDescent="0.25">
      <c r="B332182" s="76"/>
      <c r="C332182" s="75"/>
    </row>
    <row r="332183" spans="2:3" x14ac:dyDescent="0.25">
      <c r="B332183" s="76"/>
      <c r="C332183" s="75"/>
    </row>
    <row r="332184" spans="2:3" x14ac:dyDescent="0.25">
      <c r="B332184" s="76"/>
      <c r="C332184" s="75"/>
    </row>
    <row r="332185" spans="2:3" x14ac:dyDescent="0.25">
      <c r="B332185" s="76"/>
      <c r="C332185" s="75"/>
    </row>
    <row r="332186" spans="2:3" x14ac:dyDescent="0.25">
      <c r="B332186" s="76"/>
      <c r="C332186" s="75"/>
    </row>
    <row r="332187" spans="2:3" x14ac:dyDescent="0.25">
      <c r="B332187" s="76"/>
      <c r="C332187" s="75"/>
    </row>
    <row r="332188" spans="2:3" x14ac:dyDescent="0.25">
      <c r="B332188" s="76"/>
      <c r="C332188" s="75"/>
    </row>
    <row r="332189" spans="2:3" x14ac:dyDescent="0.25">
      <c r="B332189" s="76"/>
      <c r="C332189" s="75"/>
    </row>
    <row r="332299" spans="2:3" x14ac:dyDescent="0.25">
      <c r="B332299" s="76"/>
      <c r="C332299" s="75"/>
    </row>
    <row r="332300" spans="2:3" x14ac:dyDescent="0.25">
      <c r="B332300" s="76"/>
      <c r="C332300" s="75"/>
    </row>
    <row r="332301" spans="2:3" x14ac:dyDescent="0.25">
      <c r="B332301" s="76"/>
      <c r="C332301" s="75"/>
    </row>
    <row r="332302" spans="2:3" x14ac:dyDescent="0.25">
      <c r="B332302" s="76"/>
      <c r="C332302" s="75"/>
    </row>
    <row r="332303" spans="2:3" x14ac:dyDescent="0.25">
      <c r="B332303" s="76"/>
      <c r="C332303" s="75"/>
    </row>
    <row r="332304" spans="2:3" x14ac:dyDescent="0.25">
      <c r="B332304" s="76"/>
      <c r="C332304" s="75"/>
    </row>
    <row r="332305" spans="2:3" x14ac:dyDescent="0.25">
      <c r="B332305" s="76"/>
      <c r="C332305" s="75"/>
    </row>
    <row r="332306" spans="2:3" x14ac:dyDescent="0.25">
      <c r="B332306" s="76"/>
      <c r="C332306" s="75"/>
    </row>
    <row r="332307" spans="2:3" x14ac:dyDescent="0.25">
      <c r="B332307" s="76"/>
      <c r="C332307" s="75"/>
    </row>
    <row r="332308" spans="2:3" x14ac:dyDescent="0.25">
      <c r="B332308" s="76"/>
      <c r="C332308" s="75"/>
    </row>
    <row r="332309" spans="2:3" x14ac:dyDescent="0.25">
      <c r="B332309" s="76"/>
      <c r="C332309" s="75"/>
    </row>
    <row r="332310" spans="2:3" x14ac:dyDescent="0.25">
      <c r="B332310" s="76"/>
      <c r="C332310" s="75"/>
    </row>
    <row r="332311" spans="2:3" x14ac:dyDescent="0.25">
      <c r="B332311" s="76"/>
      <c r="C332311" s="75"/>
    </row>
    <row r="332421" spans="2:3" x14ac:dyDescent="0.25">
      <c r="B332421" s="76"/>
      <c r="C332421" s="75"/>
    </row>
    <row r="332422" spans="2:3" x14ac:dyDescent="0.25">
      <c r="B332422" s="76"/>
      <c r="C332422" s="75"/>
    </row>
    <row r="332423" spans="2:3" x14ac:dyDescent="0.25">
      <c r="B332423" s="76"/>
      <c r="C332423" s="75"/>
    </row>
    <row r="332424" spans="2:3" x14ac:dyDescent="0.25">
      <c r="B332424" s="76"/>
      <c r="C332424" s="75"/>
    </row>
    <row r="332425" spans="2:3" x14ac:dyDescent="0.25">
      <c r="B332425" s="76"/>
      <c r="C332425" s="75"/>
    </row>
    <row r="332426" spans="2:3" x14ac:dyDescent="0.25">
      <c r="B332426" s="76"/>
      <c r="C332426" s="75"/>
    </row>
    <row r="332427" spans="2:3" x14ac:dyDescent="0.25">
      <c r="B332427" s="76"/>
      <c r="C332427" s="75"/>
    </row>
    <row r="332428" spans="2:3" x14ac:dyDescent="0.25">
      <c r="B332428" s="76"/>
      <c r="C332428" s="75"/>
    </row>
    <row r="332429" spans="2:3" x14ac:dyDescent="0.25">
      <c r="B332429" s="76"/>
      <c r="C332429" s="75"/>
    </row>
    <row r="332430" spans="2:3" x14ac:dyDescent="0.25">
      <c r="B332430" s="76"/>
      <c r="C332430" s="75"/>
    </row>
    <row r="332431" spans="2:3" x14ac:dyDescent="0.25">
      <c r="B332431" s="76"/>
      <c r="C332431" s="75"/>
    </row>
    <row r="332432" spans="2:3" x14ac:dyDescent="0.25">
      <c r="B332432" s="76"/>
      <c r="C332432" s="75"/>
    </row>
    <row r="332433" spans="2:3" x14ac:dyDescent="0.25">
      <c r="B332433" s="76"/>
      <c r="C332433" s="75"/>
    </row>
    <row r="332543" spans="2:3" x14ac:dyDescent="0.25">
      <c r="B332543" s="76"/>
      <c r="C332543" s="75"/>
    </row>
    <row r="332544" spans="2:3" x14ac:dyDescent="0.25">
      <c r="B332544" s="76"/>
      <c r="C332544" s="75"/>
    </row>
    <row r="332545" spans="2:3" x14ac:dyDescent="0.25">
      <c r="B332545" s="76"/>
      <c r="C332545" s="75"/>
    </row>
    <row r="332546" spans="2:3" x14ac:dyDescent="0.25">
      <c r="B332546" s="76"/>
      <c r="C332546" s="75"/>
    </row>
    <row r="332547" spans="2:3" x14ac:dyDescent="0.25">
      <c r="B332547" s="76"/>
      <c r="C332547" s="75"/>
    </row>
    <row r="332548" spans="2:3" x14ac:dyDescent="0.25">
      <c r="B332548" s="76"/>
      <c r="C332548" s="75"/>
    </row>
    <row r="332549" spans="2:3" x14ac:dyDescent="0.25">
      <c r="B332549" s="76"/>
      <c r="C332549" s="75"/>
    </row>
    <row r="332550" spans="2:3" x14ac:dyDescent="0.25">
      <c r="B332550" s="76"/>
      <c r="C332550" s="75"/>
    </row>
    <row r="332551" spans="2:3" x14ac:dyDescent="0.25">
      <c r="B332551" s="76"/>
      <c r="C332551" s="75"/>
    </row>
    <row r="332552" spans="2:3" x14ac:dyDescent="0.25">
      <c r="B332552" s="76"/>
      <c r="C332552" s="75"/>
    </row>
    <row r="332553" spans="2:3" x14ac:dyDescent="0.25">
      <c r="B332553" s="76"/>
      <c r="C332553" s="75"/>
    </row>
    <row r="332554" spans="2:3" x14ac:dyDescent="0.25">
      <c r="B332554" s="76"/>
      <c r="C332554" s="75"/>
    </row>
    <row r="332555" spans="2:3" x14ac:dyDescent="0.25">
      <c r="B332555" s="76"/>
      <c r="C332555" s="75"/>
    </row>
    <row r="332665" spans="2:3" x14ac:dyDescent="0.25">
      <c r="B332665" s="76"/>
      <c r="C332665" s="75"/>
    </row>
    <row r="332666" spans="2:3" x14ac:dyDescent="0.25">
      <c r="B332666" s="76"/>
      <c r="C332666" s="75"/>
    </row>
    <row r="332667" spans="2:3" x14ac:dyDescent="0.25">
      <c r="B332667" s="76"/>
      <c r="C332667" s="75"/>
    </row>
    <row r="332668" spans="2:3" x14ac:dyDescent="0.25">
      <c r="B332668" s="76"/>
      <c r="C332668" s="75"/>
    </row>
    <row r="332669" spans="2:3" x14ac:dyDescent="0.25">
      <c r="B332669" s="76"/>
      <c r="C332669" s="75"/>
    </row>
    <row r="332670" spans="2:3" x14ac:dyDescent="0.25">
      <c r="B332670" s="76"/>
      <c r="C332670" s="75"/>
    </row>
    <row r="332671" spans="2:3" x14ac:dyDescent="0.25">
      <c r="B332671" s="76"/>
      <c r="C332671" s="75"/>
    </row>
    <row r="332672" spans="2:3" x14ac:dyDescent="0.25">
      <c r="B332672" s="76"/>
      <c r="C332672" s="75"/>
    </row>
    <row r="332673" spans="2:3" x14ac:dyDescent="0.25">
      <c r="B332673" s="76"/>
      <c r="C332673" s="75"/>
    </row>
    <row r="332674" spans="2:3" x14ac:dyDescent="0.25">
      <c r="B332674" s="76"/>
      <c r="C332674" s="75"/>
    </row>
    <row r="332675" spans="2:3" x14ac:dyDescent="0.25">
      <c r="B332675" s="76"/>
      <c r="C332675" s="75"/>
    </row>
    <row r="332676" spans="2:3" x14ac:dyDescent="0.25">
      <c r="B332676" s="76"/>
      <c r="C332676" s="75"/>
    </row>
    <row r="332677" spans="2:3" x14ac:dyDescent="0.25">
      <c r="B332677" s="76"/>
      <c r="C332677" s="75"/>
    </row>
    <row r="332787" spans="2:3" x14ac:dyDescent="0.25">
      <c r="B332787" s="76"/>
      <c r="C332787" s="75"/>
    </row>
    <row r="332788" spans="2:3" x14ac:dyDescent="0.25">
      <c r="B332788" s="76"/>
      <c r="C332788" s="75"/>
    </row>
    <row r="332789" spans="2:3" x14ac:dyDescent="0.25">
      <c r="B332789" s="76"/>
      <c r="C332789" s="75"/>
    </row>
    <row r="332790" spans="2:3" x14ac:dyDescent="0.25">
      <c r="B332790" s="76"/>
      <c r="C332790" s="75"/>
    </row>
    <row r="332791" spans="2:3" x14ac:dyDescent="0.25">
      <c r="B332791" s="76"/>
      <c r="C332791" s="75"/>
    </row>
    <row r="332792" spans="2:3" x14ac:dyDescent="0.25">
      <c r="B332792" s="76"/>
      <c r="C332792" s="75"/>
    </row>
    <row r="332793" spans="2:3" x14ac:dyDescent="0.25">
      <c r="B332793" s="76"/>
      <c r="C332793" s="75"/>
    </row>
    <row r="332794" spans="2:3" x14ac:dyDescent="0.25">
      <c r="B332794" s="76"/>
      <c r="C332794" s="75"/>
    </row>
    <row r="332795" spans="2:3" x14ac:dyDescent="0.25">
      <c r="B332795" s="76"/>
      <c r="C332795" s="75"/>
    </row>
    <row r="332796" spans="2:3" x14ac:dyDescent="0.25">
      <c r="B332796" s="76"/>
      <c r="C332796" s="75"/>
    </row>
    <row r="332797" spans="2:3" x14ac:dyDescent="0.25">
      <c r="B332797" s="76"/>
      <c r="C332797" s="75"/>
    </row>
    <row r="332798" spans="2:3" x14ac:dyDescent="0.25">
      <c r="B332798" s="76"/>
      <c r="C332798" s="75"/>
    </row>
    <row r="332799" spans="2:3" x14ac:dyDescent="0.25">
      <c r="B332799" s="76"/>
      <c r="C332799" s="75"/>
    </row>
    <row r="332909" spans="2:3" x14ac:dyDescent="0.25">
      <c r="B332909" s="76"/>
      <c r="C332909" s="75"/>
    </row>
    <row r="332910" spans="2:3" x14ac:dyDescent="0.25">
      <c r="B332910" s="76"/>
      <c r="C332910" s="75"/>
    </row>
    <row r="332911" spans="2:3" x14ac:dyDescent="0.25">
      <c r="B332911" s="76"/>
      <c r="C332911" s="75"/>
    </row>
    <row r="332912" spans="2:3" x14ac:dyDescent="0.25">
      <c r="B332912" s="76"/>
      <c r="C332912" s="75"/>
    </row>
    <row r="332913" spans="2:3" x14ac:dyDescent="0.25">
      <c r="B332913" s="76"/>
      <c r="C332913" s="75"/>
    </row>
    <row r="332914" spans="2:3" x14ac:dyDescent="0.25">
      <c r="B332914" s="76"/>
      <c r="C332914" s="75"/>
    </row>
    <row r="332915" spans="2:3" x14ac:dyDescent="0.25">
      <c r="B332915" s="76"/>
      <c r="C332915" s="75"/>
    </row>
    <row r="332916" spans="2:3" x14ac:dyDescent="0.25">
      <c r="B332916" s="76"/>
      <c r="C332916" s="75"/>
    </row>
    <row r="332917" spans="2:3" x14ac:dyDescent="0.25">
      <c r="B332917" s="76"/>
      <c r="C332917" s="75"/>
    </row>
    <row r="332918" spans="2:3" x14ac:dyDescent="0.25">
      <c r="B332918" s="76"/>
      <c r="C332918" s="75"/>
    </row>
    <row r="332919" spans="2:3" x14ac:dyDescent="0.25">
      <c r="B332919" s="76"/>
      <c r="C332919" s="75"/>
    </row>
    <row r="332920" spans="2:3" x14ac:dyDescent="0.25">
      <c r="B332920" s="76"/>
      <c r="C332920" s="75"/>
    </row>
    <row r="332921" spans="2:3" x14ac:dyDescent="0.25">
      <c r="B332921" s="76"/>
      <c r="C332921" s="75"/>
    </row>
    <row r="333031" spans="2:3" x14ac:dyDescent="0.25">
      <c r="B333031" s="76"/>
      <c r="C333031" s="75"/>
    </row>
    <row r="333032" spans="2:3" x14ac:dyDescent="0.25">
      <c r="B333032" s="76"/>
      <c r="C333032" s="75"/>
    </row>
    <row r="333033" spans="2:3" x14ac:dyDescent="0.25">
      <c r="B333033" s="76"/>
      <c r="C333033" s="75"/>
    </row>
    <row r="333034" spans="2:3" x14ac:dyDescent="0.25">
      <c r="B333034" s="76"/>
      <c r="C333034" s="75"/>
    </row>
    <row r="333035" spans="2:3" x14ac:dyDescent="0.25">
      <c r="B333035" s="76"/>
      <c r="C333035" s="75"/>
    </row>
    <row r="333036" spans="2:3" x14ac:dyDescent="0.25">
      <c r="B333036" s="76"/>
      <c r="C333036" s="75"/>
    </row>
    <row r="333037" spans="2:3" x14ac:dyDescent="0.25">
      <c r="B333037" s="76"/>
      <c r="C333037" s="75"/>
    </row>
    <row r="333038" spans="2:3" x14ac:dyDescent="0.25">
      <c r="B333038" s="76"/>
      <c r="C333038" s="75"/>
    </row>
    <row r="333039" spans="2:3" x14ac:dyDescent="0.25">
      <c r="B333039" s="76"/>
      <c r="C333039" s="75"/>
    </row>
    <row r="333040" spans="2:3" x14ac:dyDescent="0.25">
      <c r="B333040" s="76"/>
      <c r="C333040" s="75"/>
    </row>
    <row r="333041" spans="2:3" x14ac:dyDescent="0.25">
      <c r="B333041" s="76"/>
      <c r="C333041" s="75"/>
    </row>
    <row r="333042" spans="2:3" x14ac:dyDescent="0.25">
      <c r="B333042" s="76"/>
      <c r="C333042" s="75"/>
    </row>
    <row r="333043" spans="2:3" x14ac:dyDescent="0.25">
      <c r="B333043" s="76"/>
      <c r="C333043" s="75"/>
    </row>
    <row r="333153" spans="2:3" x14ac:dyDescent="0.25">
      <c r="B333153" s="76"/>
      <c r="C333153" s="75"/>
    </row>
    <row r="333154" spans="2:3" x14ac:dyDescent="0.25">
      <c r="B333154" s="76"/>
      <c r="C333154" s="75"/>
    </row>
    <row r="333155" spans="2:3" x14ac:dyDescent="0.25">
      <c r="B333155" s="76"/>
      <c r="C333155" s="75"/>
    </row>
    <row r="333156" spans="2:3" x14ac:dyDescent="0.25">
      <c r="B333156" s="76"/>
      <c r="C333156" s="75"/>
    </row>
    <row r="333157" spans="2:3" x14ac:dyDescent="0.25">
      <c r="B333157" s="76"/>
      <c r="C333157" s="75"/>
    </row>
    <row r="333158" spans="2:3" x14ac:dyDescent="0.25">
      <c r="B333158" s="76"/>
      <c r="C333158" s="75"/>
    </row>
    <row r="333159" spans="2:3" x14ac:dyDescent="0.25">
      <c r="B333159" s="76"/>
      <c r="C333159" s="75"/>
    </row>
    <row r="333160" spans="2:3" x14ac:dyDescent="0.25">
      <c r="B333160" s="76"/>
      <c r="C333160" s="75"/>
    </row>
    <row r="333161" spans="2:3" x14ac:dyDescent="0.25">
      <c r="B333161" s="76"/>
      <c r="C333161" s="75"/>
    </row>
    <row r="333162" spans="2:3" x14ac:dyDescent="0.25">
      <c r="B333162" s="76"/>
      <c r="C333162" s="75"/>
    </row>
    <row r="333163" spans="2:3" x14ac:dyDescent="0.25">
      <c r="B333163" s="76"/>
      <c r="C333163" s="75"/>
    </row>
    <row r="333164" spans="2:3" x14ac:dyDescent="0.25">
      <c r="B333164" s="76"/>
      <c r="C333164" s="75"/>
    </row>
    <row r="333165" spans="2:3" x14ac:dyDescent="0.25">
      <c r="B333165" s="76"/>
      <c r="C333165" s="75"/>
    </row>
    <row r="333275" spans="2:3" x14ac:dyDescent="0.25">
      <c r="B333275" s="76"/>
      <c r="C333275" s="75"/>
    </row>
    <row r="333276" spans="2:3" x14ac:dyDescent="0.25">
      <c r="B333276" s="76"/>
      <c r="C333276" s="75"/>
    </row>
    <row r="333277" spans="2:3" x14ac:dyDescent="0.25">
      <c r="B333277" s="76"/>
      <c r="C333277" s="75"/>
    </row>
    <row r="333278" spans="2:3" x14ac:dyDescent="0.25">
      <c r="B333278" s="76"/>
      <c r="C333278" s="75"/>
    </row>
    <row r="333279" spans="2:3" x14ac:dyDescent="0.25">
      <c r="B333279" s="76"/>
      <c r="C333279" s="75"/>
    </row>
    <row r="333280" spans="2:3" x14ac:dyDescent="0.25">
      <c r="B333280" s="76"/>
      <c r="C333280" s="75"/>
    </row>
    <row r="333281" spans="2:3" x14ac:dyDescent="0.25">
      <c r="B333281" s="76"/>
      <c r="C333281" s="75"/>
    </row>
    <row r="333282" spans="2:3" x14ac:dyDescent="0.25">
      <c r="B333282" s="76"/>
      <c r="C333282" s="75"/>
    </row>
    <row r="333283" spans="2:3" x14ac:dyDescent="0.25">
      <c r="B333283" s="76"/>
      <c r="C333283" s="75"/>
    </row>
    <row r="333284" spans="2:3" x14ac:dyDescent="0.25">
      <c r="B333284" s="76"/>
      <c r="C333284" s="75"/>
    </row>
    <row r="333285" spans="2:3" x14ac:dyDescent="0.25">
      <c r="B333285" s="76"/>
      <c r="C333285" s="75"/>
    </row>
    <row r="333286" spans="2:3" x14ac:dyDescent="0.25">
      <c r="B333286" s="76"/>
      <c r="C333286" s="75"/>
    </row>
    <row r="333287" spans="2:3" x14ac:dyDescent="0.25">
      <c r="B333287" s="76"/>
      <c r="C333287" s="75"/>
    </row>
    <row r="333397" spans="2:3" x14ac:dyDescent="0.25">
      <c r="B333397" s="76"/>
      <c r="C333397" s="75"/>
    </row>
    <row r="333398" spans="2:3" x14ac:dyDescent="0.25">
      <c r="B333398" s="76"/>
      <c r="C333398" s="75"/>
    </row>
    <row r="333399" spans="2:3" x14ac:dyDescent="0.25">
      <c r="B333399" s="76"/>
      <c r="C333399" s="75"/>
    </row>
    <row r="333400" spans="2:3" x14ac:dyDescent="0.25">
      <c r="B333400" s="76"/>
      <c r="C333400" s="75"/>
    </row>
    <row r="333401" spans="2:3" x14ac:dyDescent="0.25">
      <c r="B333401" s="76"/>
      <c r="C333401" s="75"/>
    </row>
    <row r="333402" spans="2:3" x14ac:dyDescent="0.25">
      <c r="B333402" s="76"/>
      <c r="C333402" s="75"/>
    </row>
    <row r="333403" spans="2:3" x14ac:dyDescent="0.25">
      <c r="B333403" s="76"/>
      <c r="C333403" s="75"/>
    </row>
    <row r="333404" spans="2:3" x14ac:dyDescent="0.25">
      <c r="B333404" s="76"/>
      <c r="C333404" s="75"/>
    </row>
    <row r="333405" spans="2:3" x14ac:dyDescent="0.25">
      <c r="B333405" s="76"/>
      <c r="C333405" s="75"/>
    </row>
    <row r="333406" spans="2:3" x14ac:dyDescent="0.25">
      <c r="B333406" s="76"/>
      <c r="C333406" s="75"/>
    </row>
    <row r="333407" spans="2:3" x14ac:dyDescent="0.25">
      <c r="B333407" s="76"/>
      <c r="C333407" s="75"/>
    </row>
    <row r="333408" spans="2:3" x14ac:dyDescent="0.25">
      <c r="B333408" s="76"/>
      <c r="C333408" s="75"/>
    </row>
    <row r="333409" spans="2:3" x14ac:dyDescent="0.25">
      <c r="B333409" s="76"/>
      <c r="C333409" s="75"/>
    </row>
    <row r="333519" spans="2:3" x14ac:dyDescent="0.25">
      <c r="B333519" s="76"/>
      <c r="C333519" s="75"/>
    </row>
    <row r="333520" spans="2:3" x14ac:dyDescent="0.25">
      <c r="B333520" s="76"/>
      <c r="C333520" s="75"/>
    </row>
    <row r="333521" spans="2:3" x14ac:dyDescent="0.25">
      <c r="B333521" s="76"/>
      <c r="C333521" s="75"/>
    </row>
    <row r="333522" spans="2:3" x14ac:dyDescent="0.25">
      <c r="B333522" s="76"/>
      <c r="C333522" s="75"/>
    </row>
    <row r="333523" spans="2:3" x14ac:dyDescent="0.25">
      <c r="B333523" s="76"/>
      <c r="C333523" s="75"/>
    </row>
    <row r="333524" spans="2:3" x14ac:dyDescent="0.25">
      <c r="B333524" s="76"/>
      <c r="C333524" s="75"/>
    </row>
    <row r="333525" spans="2:3" x14ac:dyDescent="0.25">
      <c r="B333525" s="76"/>
      <c r="C333525" s="75"/>
    </row>
    <row r="333526" spans="2:3" x14ac:dyDescent="0.25">
      <c r="B333526" s="76"/>
      <c r="C333526" s="75"/>
    </row>
    <row r="333527" spans="2:3" x14ac:dyDescent="0.25">
      <c r="B333527" s="76"/>
      <c r="C333527" s="75"/>
    </row>
    <row r="333528" spans="2:3" x14ac:dyDescent="0.25">
      <c r="B333528" s="76"/>
      <c r="C333528" s="75"/>
    </row>
    <row r="333529" spans="2:3" x14ac:dyDescent="0.25">
      <c r="B333529" s="76"/>
      <c r="C333529" s="75"/>
    </row>
    <row r="333530" spans="2:3" x14ac:dyDescent="0.25">
      <c r="B333530" s="76"/>
      <c r="C333530" s="75"/>
    </row>
    <row r="333531" spans="2:3" x14ac:dyDescent="0.25">
      <c r="B333531" s="76"/>
      <c r="C333531" s="75"/>
    </row>
    <row r="333641" spans="2:3" x14ac:dyDescent="0.25">
      <c r="B333641" s="76"/>
      <c r="C333641" s="75"/>
    </row>
    <row r="333642" spans="2:3" x14ac:dyDescent="0.25">
      <c r="B333642" s="76"/>
      <c r="C333642" s="75"/>
    </row>
    <row r="333643" spans="2:3" x14ac:dyDescent="0.25">
      <c r="B333643" s="76"/>
      <c r="C333643" s="75"/>
    </row>
    <row r="333644" spans="2:3" x14ac:dyDescent="0.25">
      <c r="B333644" s="76"/>
      <c r="C333644" s="75"/>
    </row>
    <row r="333645" spans="2:3" x14ac:dyDescent="0.25">
      <c r="B333645" s="76"/>
      <c r="C333645" s="75"/>
    </row>
    <row r="333646" spans="2:3" x14ac:dyDescent="0.25">
      <c r="B333646" s="76"/>
      <c r="C333646" s="75"/>
    </row>
    <row r="333647" spans="2:3" x14ac:dyDescent="0.25">
      <c r="B333647" s="76"/>
      <c r="C333647" s="75"/>
    </row>
    <row r="333648" spans="2:3" x14ac:dyDescent="0.25">
      <c r="B333648" s="76"/>
      <c r="C333648" s="75"/>
    </row>
    <row r="333649" spans="2:3" x14ac:dyDescent="0.25">
      <c r="B333649" s="76"/>
      <c r="C333649" s="75"/>
    </row>
    <row r="333650" spans="2:3" x14ac:dyDescent="0.25">
      <c r="B333650" s="76"/>
      <c r="C333650" s="75"/>
    </row>
    <row r="333651" spans="2:3" x14ac:dyDescent="0.25">
      <c r="B333651" s="76"/>
      <c r="C333651" s="75"/>
    </row>
    <row r="333652" spans="2:3" x14ac:dyDescent="0.25">
      <c r="B333652" s="76"/>
      <c r="C333652" s="75"/>
    </row>
    <row r="333653" spans="2:3" x14ac:dyDescent="0.25">
      <c r="B333653" s="76"/>
      <c r="C333653" s="75"/>
    </row>
    <row r="333763" spans="2:3" x14ac:dyDescent="0.25">
      <c r="B333763" s="76"/>
      <c r="C333763" s="75"/>
    </row>
    <row r="333764" spans="2:3" x14ac:dyDescent="0.25">
      <c r="B333764" s="76"/>
      <c r="C333764" s="75"/>
    </row>
    <row r="333765" spans="2:3" x14ac:dyDescent="0.25">
      <c r="B333765" s="76"/>
      <c r="C333765" s="75"/>
    </row>
    <row r="333766" spans="2:3" x14ac:dyDescent="0.25">
      <c r="B333766" s="76"/>
      <c r="C333766" s="75"/>
    </row>
    <row r="333767" spans="2:3" x14ac:dyDescent="0.25">
      <c r="B333767" s="76"/>
      <c r="C333767" s="75"/>
    </row>
    <row r="333768" spans="2:3" x14ac:dyDescent="0.25">
      <c r="B333768" s="76"/>
      <c r="C333768" s="75"/>
    </row>
    <row r="333769" spans="2:3" x14ac:dyDescent="0.25">
      <c r="B333769" s="76"/>
      <c r="C333769" s="75"/>
    </row>
    <row r="333770" spans="2:3" x14ac:dyDescent="0.25">
      <c r="B333770" s="76"/>
      <c r="C333770" s="75"/>
    </row>
    <row r="333771" spans="2:3" x14ac:dyDescent="0.25">
      <c r="B333771" s="76"/>
      <c r="C333771" s="75"/>
    </row>
    <row r="333772" spans="2:3" x14ac:dyDescent="0.25">
      <c r="B333772" s="76"/>
      <c r="C333772" s="75"/>
    </row>
    <row r="333773" spans="2:3" x14ac:dyDescent="0.25">
      <c r="B333773" s="76"/>
      <c r="C333773" s="75"/>
    </row>
    <row r="333774" spans="2:3" x14ac:dyDescent="0.25">
      <c r="B333774" s="76"/>
      <c r="C333774" s="75"/>
    </row>
    <row r="333775" spans="2:3" x14ac:dyDescent="0.25">
      <c r="B333775" s="76"/>
      <c r="C333775" s="75"/>
    </row>
    <row r="333885" spans="2:3" x14ac:dyDescent="0.25">
      <c r="B333885" s="76"/>
      <c r="C333885" s="75"/>
    </row>
    <row r="333886" spans="2:3" x14ac:dyDescent="0.25">
      <c r="B333886" s="76"/>
      <c r="C333886" s="75"/>
    </row>
    <row r="333887" spans="2:3" x14ac:dyDescent="0.25">
      <c r="B333887" s="76"/>
      <c r="C333887" s="75"/>
    </row>
    <row r="333888" spans="2:3" x14ac:dyDescent="0.25">
      <c r="B333888" s="76"/>
      <c r="C333888" s="75"/>
    </row>
    <row r="333889" spans="2:3" x14ac:dyDescent="0.25">
      <c r="B333889" s="76"/>
      <c r="C333889" s="75"/>
    </row>
    <row r="333890" spans="2:3" x14ac:dyDescent="0.25">
      <c r="B333890" s="76"/>
      <c r="C333890" s="75"/>
    </row>
    <row r="333891" spans="2:3" x14ac:dyDescent="0.25">
      <c r="B333891" s="76"/>
      <c r="C333891" s="75"/>
    </row>
    <row r="333892" spans="2:3" x14ac:dyDescent="0.25">
      <c r="B333892" s="76"/>
      <c r="C333892" s="75"/>
    </row>
    <row r="333893" spans="2:3" x14ac:dyDescent="0.25">
      <c r="B333893" s="76"/>
      <c r="C333893" s="75"/>
    </row>
    <row r="333894" spans="2:3" x14ac:dyDescent="0.25">
      <c r="B333894" s="76"/>
      <c r="C333894" s="75"/>
    </row>
    <row r="333895" spans="2:3" x14ac:dyDescent="0.25">
      <c r="B333895" s="76"/>
      <c r="C333895" s="75"/>
    </row>
    <row r="333896" spans="2:3" x14ac:dyDescent="0.25">
      <c r="B333896" s="76"/>
      <c r="C333896" s="75"/>
    </row>
    <row r="333897" spans="2:3" x14ac:dyDescent="0.25">
      <c r="B333897" s="76"/>
      <c r="C333897" s="75"/>
    </row>
    <row r="334007" spans="2:3" x14ac:dyDescent="0.25">
      <c r="B334007" s="76"/>
      <c r="C334007" s="75"/>
    </row>
    <row r="334008" spans="2:3" x14ac:dyDescent="0.25">
      <c r="B334008" s="76"/>
      <c r="C334008" s="75"/>
    </row>
    <row r="334009" spans="2:3" x14ac:dyDescent="0.25">
      <c r="B334009" s="76"/>
      <c r="C334009" s="75"/>
    </row>
    <row r="334010" spans="2:3" x14ac:dyDescent="0.25">
      <c r="B334010" s="76"/>
      <c r="C334010" s="75"/>
    </row>
    <row r="334011" spans="2:3" x14ac:dyDescent="0.25">
      <c r="B334011" s="76"/>
      <c r="C334011" s="75"/>
    </row>
    <row r="334012" spans="2:3" x14ac:dyDescent="0.25">
      <c r="B334012" s="76"/>
      <c r="C334012" s="75"/>
    </row>
    <row r="334013" spans="2:3" x14ac:dyDescent="0.25">
      <c r="B334013" s="76"/>
      <c r="C334013" s="75"/>
    </row>
    <row r="334014" spans="2:3" x14ac:dyDescent="0.25">
      <c r="B334014" s="76"/>
      <c r="C334014" s="75"/>
    </row>
    <row r="334015" spans="2:3" x14ac:dyDescent="0.25">
      <c r="B334015" s="76"/>
      <c r="C334015" s="75"/>
    </row>
    <row r="334016" spans="2:3" x14ac:dyDescent="0.25">
      <c r="B334016" s="76"/>
      <c r="C334016" s="75"/>
    </row>
    <row r="334017" spans="2:3" x14ac:dyDescent="0.25">
      <c r="B334017" s="76"/>
      <c r="C334017" s="75"/>
    </row>
    <row r="334018" spans="2:3" x14ac:dyDescent="0.25">
      <c r="B334018" s="76"/>
      <c r="C334018" s="75"/>
    </row>
    <row r="334019" spans="2:3" x14ac:dyDescent="0.25">
      <c r="B334019" s="76"/>
      <c r="C334019" s="75"/>
    </row>
    <row r="334129" spans="2:3" x14ac:dyDescent="0.25">
      <c r="B334129" s="76"/>
      <c r="C334129" s="75"/>
    </row>
    <row r="334130" spans="2:3" x14ac:dyDescent="0.25">
      <c r="B334130" s="76"/>
      <c r="C334130" s="75"/>
    </row>
    <row r="334131" spans="2:3" x14ac:dyDescent="0.25">
      <c r="B334131" s="76"/>
      <c r="C334131" s="75"/>
    </row>
    <row r="334132" spans="2:3" x14ac:dyDescent="0.25">
      <c r="B334132" s="76"/>
      <c r="C334132" s="75"/>
    </row>
    <row r="334133" spans="2:3" x14ac:dyDescent="0.25">
      <c r="B334133" s="76"/>
      <c r="C334133" s="75"/>
    </row>
    <row r="334134" spans="2:3" x14ac:dyDescent="0.25">
      <c r="B334134" s="76"/>
      <c r="C334134" s="75"/>
    </row>
    <row r="334135" spans="2:3" x14ac:dyDescent="0.25">
      <c r="B334135" s="76"/>
      <c r="C334135" s="75"/>
    </row>
    <row r="334136" spans="2:3" x14ac:dyDescent="0.25">
      <c r="B334136" s="76"/>
      <c r="C334136" s="75"/>
    </row>
    <row r="334137" spans="2:3" x14ac:dyDescent="0.25">
      <c r="B334137" s="76"/>
      <c r="C334137" s="75"/>
    </row>
    <row r="334138" spans="2:3" x14ac:dyDescent="0.25">
      <c r="B334138" s="76"/>
      <c r="C334138" s="75"/>
    </row>
    <row r="334139" spans="2:3" x14ac:dyDescent="0.25">
      <c r="B334139" s="76"/>
      <c r="C334139" s="75"/>
    </row>
    <row r="334140" spans="2:3" x14ac:dyDescent="0.25">
      <c r="B334140" s="76"/>
      <c r="C334140" s="75"/>
    </row>
    <row r="334141" spans="2:3" x14ac:dyDescent="0.25">
      <c r="B334141" s="76"/>
      <c r="C334141" s="75"/>
    </row>
    <row r="334251" spans="2:3" x14ac:dyDescent="0.25">
      <c r="B334251" s="76"/>
      <c r="C334251" s="75"/>
    </row>
    <row r="334252" spans="2:3" x14ac:dyDescent="0.25">
      <c r="B334252" s="76"/>
      <c r="C334252" s="75"/>
    </row>
    <row r="334253" spans="2:3" x14ac:dyDescent="0.25">
      <c r="B334253" s="76"/>
      <c r="C334253" s="75"/>
    </row>
    <row r="334254" spans="2:3" x14ac:dyDescent="0.25">
      <c r="B334254" s="76"/>
      <c r="C334254" s="75"/>
    </row>
    <row r="334255" spans="2:3" x14ac:dyDescent="0.25">
      <c r="B334255" s="76"/>
      <c r="C334255" s="75"/>
    </row>
    <row r="334256" spans="2:3" x14ac:dyDescent="0.25">
      <c r="B334256" s="76"/>
      <c r="C334256" s="75"/>
    </row>
    <row r="334257" spans="2:3" x14ac:dyDescent="0.25">
      <c r="B334257" s="76"/>
      <c r="C334257" s="75"/>
    </row>
    <row r="334258" spans="2:3" x14ac:dyDescent="0.25">
      <c r="B334258" s="76"/>
      <c r="C334258" s="75"/>
    </row>
    <row r="334259" spans="2:3" x14ac:dyDescent="0.25">
      <c r="B334259" s="76"/>
      <c r="C334259" s="75"/>
    </row>
    <row r="334260" spans="2:3" x14ac:dyDescent="0.25">
      <c r="B334260" s="76"/>
      <c r="C334260" s="75"/>
    </row>
    <row r="334261" spans="2:3" x14ac:dyDescent="0.25">
      <c r="B334261" s="76"/>
      <c r="C334261" s="75"/>
    </row>
    <row r="334262" spans="2:3" x14ac:dyDescent="0.25">
      <c r="B334262" s="76"/>
      <c r="C334262" s="75"/>
    </row>
    <row r="334263" spans="2:3" x14ac:dyDescent="0.25">
      <c r="B334263" s="76"/>
      <c r="C334263" s="75"/>
    </row>
    <row r="334373" spans="2:3" x14ac:dyDescent="0.25">
      <c r="B334373" s="76"/>
      <c r="C334373" s="75"/>
    </row>
    <row r="334374" spans="2:3" x14ac:dyDescent="0.25">
      <c r="B334374" s="76"/>
      <c r="C334374" s="75"/>
    </row>
    <row r="334375" spans="2:3" x14ac:dyDescent="0.25">
      <c r="B334375" s="76"/>
      <c r="C334375" s="75"/>
    </row>
    <row r="334376" spans="2:3" x14ac:dyDescent="0.25">
      <c r="B334376" s="76"/>
      <c r="C334376" s="75"/>
    </row>
    <row r="334377" spans="2:3" x14ac:dyDescent="0.25">
      <c r="B334377" s="76"/>
      <c r="C334377" s="75"/>
    </row>
    <row r="334378" spans="2:3" x14ac:dyDescent="0.25">
      <c r="B334378" s="76"/>
      <c r="C334378" s="75"/>
    </row>
    <row r="334379" spans="2:3" x14ac:dyDescent="0.25">
      <c r="B334379" s="76"/>
      <c r="C334379" s="75"/>
    </row>
    <row r="334380" spans="2:3" x14ac:dyDescent="0.25">
      <c r="B334380" s="76"/>
      <c r="C334380" s="75"/>
    </row>
    <row r="334381" spans="2:3" x14ac:dyDescent="0.25">
      <c r="B334381" s="76"/>
      <c r="C334381" s="75"/>
    </row>
    <row r="334382" spans="2:3" x14ac:dyDescent="0.25">
      <c r="B334382" s="76"/>
      <c r="C334382" s="75"/>
    </row>
    <row r="334383" spans="2:3" x14ac:dyDescent="0.25">
      <c r="B334383" s="76"/>
      <c r="C334383" s="75"/>
    </row>
    <row r="334384" spans="2:3" x14ac:dyDescent="0.25">
      <c r="B334384" s="76"/>
      <c r="C334384" s="75"/>
    </row>
    <row r="334385" spans="2:3" x14ac:dyDescent="0.25">
      <c r="B334385" s="76"/>
      <c r="C334385" s="75"/>
    </row>
    <row r="334495" spans="2:3" x14ac:dyDescent="0.25">
      <c r="B334495" s="76"/>
      <c r="C334495" s="75"/>
    </row>
    <row r="334496" spans="2:3" x14ac:dyDescent="0.25">
      <c r="B334496" s="76"/>
      <c r="C334496" s="75"/>
    </row>
    <row r="334497" spans="2:3" x14ac:dyDescent="0.25">
      <c r="B334497" s="76"/>
      <c r="C334497" s="75"/>
    </row>
    <row r="334498" spans="2:3" x14ac:dyDescent="0.25">
      <c r="B334498" s="76"/>
      <c r="C334498" s="75"/>
    </row>
    <row r="334499" spans="2:3" x14ac:dyDescent="0.25">
      <c r="B334499" s="76"/>
      <c r="C334499" s="75"/>
    </row>
    <row r="334500" spans="2:3" x14ac:dyDescent="0.25">
      <c r="B334500" s="76"/>
      <c r="C334500" s="75"/>
    </row>
    <row r="334501" spans="2:3" x14ac:dyDescent="0.25">
      <c r="B334501" s="76"/>
      <c r="C334501" s="75"/>
    </row>
    <row r="334502" spans="2:3" x14ac:dyDescent="0.25">
      <c r="B334502" s="76"/>
      <c r="C334502" s="75"/>
    </row>
    <row r="334503" spans="2:3" x14ac:dyDescent="0.25">
      <c r="B334503" s="76"/>
      <c r="C334503" s="75"/>
    </row>
    <row r="334504" spans="2:3" x14ac:dyDescent="0.25">
      <c r="B334504" s="76"/>
      <c r="C334504" s="75"/>
    </row>
    <row r="334505" spans="2:3" x14ac:dyDescent="0.25">
      <c r="B334505" s="76"/>
      <c r="C334505" s="75"/>
    </row>
    <row r="334506" spans="2:3" x14ac:dyDescent="0.25">
      <c r="B334506" s="76"/>
      <c r="C334506" s="75"/>
    </row>
    <row r="334507" spans="2:3" x14ac:dyDescent="0.25">
      <c r="B334507" s="76"/>
      <c r="C334507" s="75"/>
    </row>
    <row r="334617" spans="2:3" x14ac:dyDescent="0.25">
      <c r="B334617" s="76"/>
      <c r="C334617" s="75"/>
    </row>
    <row r="334618" spans="2:3" x14ac:dyDescent="0.25">
      <c r="B334618" s="76"/>
      <c r="C334618" s="75"/>
    </row>
    <row r="334619" spans="2:3" x14ac:dyDescent="0.25">
      <c r="B334619" s="76"/>
      <c r="C334619" s="75"/>
    </row>
    <row r="334620" spans="2:3" x14ac:dyDescent="0.25">
      <c r="B334620" s="76"/>
      <c r="C334620" s="75"/>
    </row>
    <row r="334621" spans="2:3" x14ac:dyDescent="0.25">
      <c r="B334621" s="76"/>
      <c r="C334621" s="75"/>
    </row>
    <row r="334622" spans="2:3" x14ac:dyDescent="0.25">
      <c r="B334622" s="76"/>
      <c r="C334622" s="75"/>
    </row>
    <row r="334623" spans="2:3" x14ac:dyDescent="0.25">
      <c r="B334623" s="76"/>
      <c r="C334623" s="75"/>
    </row>
    <row r="334624" spans="2:3" x14ac:dyDescent="0.25">
      <c r="B334624" s="76"/>
      <c r="C334624" s="75"/>
    </row>
    <row r="334625" spans="2:3" x14ac:dyDescent="0.25">
      <c r="B334625" s="76"/>
      <c r="C334625" s="75"/>
    </row>
    <row r="334626" spans="2:3" x14ac:dyDescent="0.25">
      <c r="B334626" s="76"/>
      <c r="C334626" s="75"/>
    </row>
    <row r="334627" spans="2:3" x14ac:dyDescent="0.25">
      <c r="B334627" s="76"/>
      <c r="C334627" s="75"/>
    </row>
    <row r="334628" spans="2:3" x14ac:dyDescent="0.25">
      <c r="B334628" s="76"/>
      <c r="C334628" s="75"/>
    </row>
    <row r="334629" spans="2:3" x14ac:dyDescent="0.25">
      <c r="B334629" s="76"/>
      <c r="C334629" s="75"/>
    </row>
    <row r="334739" spans="2:3" x14ac:dyDescent="0.25">
      <c r="B334739" s="76"/>
      <c r="C334739" s="75"/>
    </row>
    <row r="334740" spans="2:3" x14ac:dyDescent="0.25">
      <c r="B334740" s="76"/>
      <c r="C334740" s="75"/>
    </row>
    <row r="334741" spans="2:3" x14ac:dyDescent="0.25">
      <c r="B334741" s="76"/>
      <c r="C334741" s="75"/>
    </row>
    <row r="334742" spans="2:3" x14ac:dyDescent="0.25">
      <c r="B334742" s="76"/>
      <c r="C334742" s="75"/>
    </row>
    <row r="334743" spans="2:3" x14ac:dyDescent="0.25">
      <c r="B334743" s="76"/>
      <c r="C334743" s="75"/>
    </row>
    <row r="334744" spans="2:3" x14ac:dyDescent="0.25">
      <c r="B334744" s="76"/>
      <c r="C334744" s="75"/>
    </row>
    <row r="334745" spans="2:3" x14ac:dyDescent="0.25">
      <c r="B334745" s="76"/>
      <c r="C334745" s="75"/>
    </row>
    <row r="334746" spans="2:3" x14ac:dyDescent="0.25">
      <c r="B334746" s="76"/>
      <c r="C334746" s="75"/>
    </row>
    <row r="334747" spans="2:3" x14ac:dyDescent="0.25">
      <c r="B334747" s="76"/>
      <c r="C334747" s="75"/>
    </row>
    <row r="334748" spans="2:3" x14ac:dyDescent="0.25">
      <c r="B334748" s="76"/>
      <c r="C334748" s="75"/>
    </row>
    <row r="334749" spans="2:3" x14ac:dyDescent="0.25">
      <c r="B334749" s="76"/>
      <c r="C334749" s="75"/>
    </row>
    <row r="334750" spans="2:3" x14ac:dyDescent="0.25">
      <c r="B334750" s="76"/>
      <c r="C334750" s="75"/>
    </row>
    <row r="334751" spans="2:3" x14ac:dyDescent="0.25">
      <c r="B334751" s="76"/>
      <c r="C334751" s="75"/>
    </row>
    <row r="334861" spans="2:3" x14ac:dyDescent="0.25">
      <c r="B334861" s="76"/>
      <c r="C334861" s="75"/>
    </row>
    <row r="334862" spans="2:3" x14ac:dyDescent="0.25">
      <c r="B334862" s="76"/>
      <c r="C334862" s="75"/>
    </row>
    <row r="334863" spans="2:3" x14ac:dyDescent="0.25">
      <c r="B334863" s="76"/>
      <c r="C334863" s="75"/>
    </row>
    <row r="334864" spans="2:3" x14ac:dyDescent="0.25">
      <c r="B334864" s="76"/>
      <c r="C334864" s="75"/>
    </row>
    <row r="334865" spans="2:3" x14ac:dyDescent="0.25">
      <c r="B334865" s="76"/>
      <c r="C334865" s="75"/>
    </row>
    <row r="334866" spans="2:3" x14ac:dyDescent="0.25">
      <c r="B334866" s="76"/>
      <c r="C334866" s="75"/>
    </row>
    <row r="334867" spans="2:3" x14ac:dyDescent="0.25">
      <c r="B334867" s="76"/>
      <c r="C334867" s="75"/>
    </row>
    <row r="334868" spans="2:3" x14ac:dyDescent="0.25">
      <c r="B334868" s="76"/>
      <c r="C334868" s="75"/>
    </row>
    <row r="334869" spans="2:3" x14ac:dyDescent="0.25">
      <c r="B334869" s="76"/>
      <c r="C334869" s="75"/>
    </row>
    <row r="334870" spans="2:3" x14ac:dyDescent="0.25">
      <c r="B334870" s="76"/>
      <c r="C334870" s="75"/>
    </row>
    <row r="334871" spans="2:3" x14ac:dyDescent="0.25">
      <c r="B334871" s="76"/>
      <c r="C334871" s="75"/>
    </row>
    <row r="334872" spans="2:3" x14ac:dyDescent="0.25">
      <c r="B334872" s="76"/>
      <c r="C334872" s="75"/>
    </row>
    <row r="334873" spans="2:3" x14ac:dyDescent="0.25">
      <c r="B334873" s="76"/>
      <c r="C334873" s="75"/>
    </row>
    <row r="334983" spans="2:3" x14ac:dyDescent="0.25">
      <c r="B334983" s="76"/>
      <c r="C334983" s="75"/>
    </row>
    <row r="334984" spans="2:3" x14ac:dyDescent="0.25">
      <c r="B334984" s="76"/>
      <c r="C334984" s="75"/>
    </row>
    <row r="334985" spans="2:3" x14ac:dyDescent="0.25">
      <c r="B334985" s="76"/>
      <c r="C334985" s="75"/>
    </row>
    <row r="334986" spans="2:3" x14ac:dyDescent="0.25">
      <c r="B334986" s="76"/>
      <c r="C334986" s="75"/>
    </row>
    <row r="334987" spans="2:3" x14ac:dyDescent="0.25">
      <c r="B334987" s="76"/>
      <c r="C334987" s="75"/>
    </row>
    <row r="334988" spans="2:3" x14ac:dyDescent="0.25">
      <c r="B334988" s="76"/>
      <c r="C334988" s="75"/>
    </row>
    <row r="334989" spans="2:3" x14ac:dyDescent="0.25">
      <c r="B334989" s="76"/>
      <c r="C334989" s="75"/>
    </row>
    <row r="334990" spans="2:3" x14ac:dyDescent="0.25">
      <c r="B334990" s="76"/>
      <c r="C334990" s="75"/>
    </row>
    <row r="334991" spans="2:3" x14ac:dyDescent="0.25">
      <c r="B334991" s="76"/>
      <c r="C334991" s="75"/>
    </row>
    <row r="334992" spans="2:3" x14ac:dyDescent="0.25">
      <c r="B334992" s="76"/>
      <c r="C334992" s="75"/>
    </row>
    <row r="334993" spans="2:3" x14ac:dyDescent="0.25">
      <c r="B334993" s="76"/>
      <c r="C334993" s="75"/>
    </row>
    <row r="334994" spans="2:3" x14ac:dyDescent="0.25">
      <c r="B334994" s="76"/>
      <c r="C334994" s="75"/>
    </row>
    <row r="334995" spans="2:3" x14ac:dyDescent="0.25">
      <c r="B334995" s="76"/>
      <c r="C334995" s="75"/>
    </row>
    <row r="335105" spans="2:3" x14ac:dyDescent="0.25">
      <c r="B335105" s="76"/>
      <c r="C335105" s="75"/>
    </row>
    <row r="335106" spans="2:3" x14ac:dyDescent="0.25">
      <c r="B335106" s="76"/>
      <c r="C335106" s="75"/>
    </row>
    <row r="335107" spans="2:3" x14ac:dyDescent="0.25">
      <c r="B335107" s="76"/>
      <c r="C335107" s="75"/>
    </row>
    <row r="335108" spans="2:3" x14ac:dyDescent="0.25">
      <c r="B335108" s="76"/>
      <c r="C335108" s="75"/>
    </row>
    <row r="335109" spans="2:3" x14ac:dyDescent="0.25">
      <c r="B335109" s="76"/>
      <c r="C335109" s="75"/>
    </row>
    <row r="335110" spans="2:3" x14ac:dyDescent="0.25">
      <c r="B335110" s="76"/>
      <c r="C335110" s="75"/>
    </row>
    <row r="335111" spans="2:3" x14ac:dyDescent="0.25">
      <c r="B335111" s="76"/>
      <c r="C335111" s="75"/>
    </row>
    <row r="335112" spans="2:3" x14ac:dyDescent="0.25">
      <c r="B335112" s="76"/>
      <c r="C335112" s="75"/>
    </row>
    <row r="335113" spans="2:3" x14ac:dyDescent="0.25">
      <c r="B335113" s="76"/>
      <c r="C335113" s="75"/>
    </row>
    <row r="335114" spans="2:3" x14ac:dyDescent="0.25">
      <c r="B335114" s="76"/>
      <c r="C335114" s="75"/>
    </row>
    <row r="335115" spans="2:3" x14ac:dyDescent="0.25">
      <c r="B335115" s="76"/>
      <c r="C335115" s="75"/>
    </row>
    <row r="335116" spans="2:3" x14ac:dyDescent="0.25">
      <c r="B335116" s="76"/>
      <c r="C335116" s="75"/>
    </row>
    <row r="335117" spans="2:3" x14ac:dyDescent="0.25">
      <c r="B335117" s="76"/>
      <c r="C335117" s="75"/>
    </row>
    <row r="335227" spans="2:3" x14ac:dyDescent="0.25">
      <c r="B335227" s="76"/>
      <c r="C335227" s="75"/>
    </row>
    <row r="335228" spans="2:3" x14ac:dyDescent="0.25">
      <c r="B335228" s="76"/>
      <c r="C335228" s="75"/>
    </row>
    <row r="335229" spans="2:3" x14ac:dyDescent="0.25">
      <c r="B335229" s="76"/>
      <c r="C335229" s="75"/>
    </row>
    <row r="335230" spans="2:3" x14ac:dyDescent="0.25">
      <c r="B335230" s="76"/>
      <c r="C335230" s="75"/>
    </row>
    <row r="335231" spans="2:3" x14ac:dyDescent="0.25">
      <c r="B335231" s="76"/>
      <c r="C335231" s="75"/>
    </row>
    <row r="335232" spans="2:3" x14ac:dyDescent="0.25">
      <c r="B335232" s="76"/>
      <c r="C335232" s="75"/>
    </row>
    <row r="335233" spans="2:3" x14ac:dyDescent="0.25">
      <c r="B335233" s="76"/>
      <c r="C335233" s="75"/>
    </row>
    <row r="335234" spans="2:3" x14ac:dyDescent="0.25">
      <c r="B335234" s="76"/>
      <c r="C335234" s="75"/>
    </row>
    <row r="335235" spans="2:3" x14ac:dyDescent="0.25">
      <c r="B335235" s="76"/>
      <c r="C335235" s="75"/>
    </row>
    <row r="335236" spans="2:3" x14ac:dyDescent="0.25">
      <c r="B335236" s="76"/>
      <c r="C335236" s="75"/>
    </row>
    <row r="335237" spans="2:3" x14ac:dyDescent="0.25">
      <c r="B335237" s="76"/>
      <c r="C335237" s="75"/>
    </row>
    <row r="335238" spans="2:3" x14ac:dyDescent="0.25">
      <c r="B335238" s="76"/>
      <c r="C335238" s="75"/>
    </row>
    <row r="335239" spans="2:3" x14ac:dyDescent="0.25">
      <c r="B335239" s="76"/>
      <c r="C335239" s="75"/>
    </row>
    <row r="335349" spans="2:3" x14ac:dyDescent="0.25">
      <c r="B335349" s="76"/>
      <c r="C335349" s="75"/>
    </row>
    <row r="335350" spans="2:3" x14ac:dyDescent="0.25">
      <c r="B335350" s="76"/>
      <c r="C335350" s="75"/>
    </row>
    <row r="335351" spans="2:3" x14ac:dyDescent="0.25">
      <c r="B335351" s="76"/>
      <c r="C335351" s="75"/>
    </row>
    <row r="335352" spans="2:3" x14ac:dyDescent="0.25">
      <c r="B335352" s="76"/>
      <c r="C335352" s="75"/>
    </row>
    <row r="335353" spans="2:3" x14ac:dyDescent="0.25">
      <c r="B335353" s="76"/>
      <c r="C335353" s="75"/>
    </row>
    <row r="335354" spans="2:3" x14ac:dyDescent="0.25">
      <c r="B335354" s="76"/>
      <c r="C335354" s="75"/>
    </row>
    <row r="335355" spans="2:3" x14ac:dyDescent="0.25">
      <c r="B335355" s="76"/>
      <c r="C335355" s="75"/>
    </row>
    <row r="335356" spans="2:3" x14ac:dyDescent="0.25">
      <c r="B335356" s="76"/>
      <c r="C335356" s="75"/>
    </row>
    <row r="335357" spans="2:3" x14ac:dyDescent="0.25">
      <c r="B335357" s="76"/>
      <c r="C335357" s="75"/>
    </row>
    <row r="335358" spans="2:3" x14ac:dyDescent="0.25">
      <c r="B335358" s="76"/>
      <c r="C335358" s="75"/>
    </row>
    <row r="335359" spans="2:3" x14ac:dyDescent="0.25">
      <c r="B335359" s="76"/>
      <c r="C335359" s="75"/>
    </row>
    <row r="335360" spans="2:3" x14ac:dyDescent="0.25">
      <c r="B335360" s="76"/>
      <c r="C335360" s="75"/>
    </row>
    <row r="335361" spans="2:3" x14ac:dyDescent="0.25">
      <c r="B335361" s="76"/>
      <c r="C335361" s="75"/>
    </row>
    <row r="335471" spans="2:3" x14ac:dyDescent="0.25">
      <c r="B335471" s="76"/>
      <c r="C335471" s="75"/>
    </row>
    <row r="335472" spans="2:3" x14ac:dyDescent="0.25">
      <c r="B335472" s="76"/>
      <c r="C335472" s="75"/>
    </row>
    <row r="335473" spans="2:3" x14ac:dyDescent="0.25">
      <c r="B335473" s="76"/>
      <c r="C335473" s="75"/>
    </row>
    <row r="335474" spans="2:3" x14ac:dyDescent="0.25">
      <c r="B335474" s="76"/>
      <c r="C335474" s="75"/>
    </row>
    <row r="335475" spans="2:3" x14ac:dyDescent="0.25">
      <c r="B335475" s="76"/>
      <c r="C335475" s="75"/>
    </row>
    <row r="335476" spans="2:3" x14ac:dyDescent="0.25">
      <c r="B335476" s="76"/>
      <c r="C335476" s="75"/>
    </row>
    <row r="335477" spans="2:3" x14ac:dyDescent="0.25">
      <c r="B335477" s="76"/>
      <c r="C335477" s="75"/>
    </row>
    <row r="335478" spans="2:3" x14ac:dyDescent="0.25">
      <c r="B335478" s="76"/>
      <c r="C335478" s="75"/>
    </row>
    <row r="335479" spans="2:3" x14ac:dyDescent="0.25">
      <c r="B335479" s="76"/>
      <c r="C335479" s="75"/>
    </row>
    <row r="335480" spans="2:3" x14ac:dyDescent="0.25">
      <c r="B335480" s="76"/>
      <c r="C335480" s="75"/>
    </row>
    <row r="335481" spans="2:3" x14ac:dyDescent="0.25">
      <c r="B335481" s="76"/>
      <c r="C335481" s="75"/>
    </row>
    <row r="335482" spans="2:3" x14ac:dyDescent="0.25">
      <c r="B335482" s="76"/>
      <c r="C335482" s="75"/>
    </row>
    <row r="335483" spans="2:3" x14ac:dyDescent="0.25">
      <c r="B335483" s="76"/>
      <c r="C335483" s="75"/>
    </row>
    <row r="335593" spans="2:3" x14ac:dyDescent="0.25">
      <c r="B335593" s="76"/>
      <c r="C335593" s="75"/>
    </row>
    <row r="335594" spans="2:3" x14ac:dyDescent="0.25">
      <c r="B335594" s="76"/>
      <c r="C335594" s="75"/>
    </row>
    <row r="335595" spans="2:3" x14ac:dyDescent="0.25">
      <c r="B335595" s="76"/>
      <c r="C335595" s="75"/>
    </row>
    <row r="335596" spans="2:3" x14ac:dyDescent="0.25">
      <c r="B335596" s="76"/>
      <c r="C335596" s="75"/>
    </row>
    <row r="335597" spans="2:3" x14ac:dyDescent="0.25">
      <c r="B335597" s="76"/>
      <c r="C335597" s="75"/>
    </row>
    <row r="335598" spans="2:3" x14ac:dyDescent="0.25">
      <c r="B335598" s="76"/>
      <c r="C335598" s="75"/>
    </row>
    <row r="335599" spans="2:3" x14ac:dyDescent="0.25">
      <c r="B335599" s="76"/>
      <c r="C335599" s="75"/>
    </row>
    <row r="335600" spans="2:3" x14ac:dyDescent="0.25">
      <c r="B335600" s="76"/>
      <c r="C335600" s="75"/>
    </row>
    <row r="335601" spans="2:3" x14ac:dyDescent="0.25">
      <c r="B335601" s="76"/>
      <c r="C335601" s="75"/>
    </row>
    <row r="335602" spans="2:3" x14ac:dyDescent="0.25">
      <c r="B335602" s="76"/>
      <c r="C335602" s="75"/>
    </row>
    <row r="335603" spans="2:3" x14ac:dyDescent="0.25">
      <c r="B335603" s="76"/>
      <c r="C335603" s="75"/>
    </row>
    <row r="335604" spans="2:3" x14ac:dyDescent="0.25">
      <c r="B335604" s="76"/>
      <c r="C335604" s="75"/>
    </row>
    <row r="335605" spans="2:3" x14ac:dyDescent="0.25">
      <c r="B335605" s="76"/>
      <c r="C335605" s="75"/>
    </row>
    <row r="335715" spans="2:3" x14ac:dyDescent="0.25">
      <c r="B335715" s="76"/>
      <c r="C335715" s="75"/>
    </row>
    <row r="335716" spans="2:3" x14ac:dyDescent="0.25">
      <c r="B335716" s="76"/>
      <c r="C335716" s="75"/>
    </row>
    <row r="335717" spans="2:3" x14ac:dyDescent="0.25">
      <c r="B335717" s="76"/>
      <c r="C335717" s="75"/>
    </row>
    <row r="335718" spans="2:3" x14ac:dyDescent="0.25">
      <c r="B335718" s="76"/>
      <c r="C335718" s="75"/>
    </row>
    <row r="335719" spans="2:3" x14ac:dyDescent="0.25">
      <c r="B335719" s="76"/>
      <c r="C335719" s="75"/>
    </row>
    <row r="335720" spans="2:3" x14ac:dyDescent="0.25">
      <c r="B335720" s="76"/>
      <c r="C335720" s="75"/>
    </row>
    <row r="335721" spans="2:3" x14ac:dyDescent="0.25">
      <c r="B335721" s="76"/>
      <c r="C335721" s="75"/>
    </row>
    <row r="335722" spans="2:3" x14ac:dyDescent="0.25">
      <c r="B335722" s="76"/>
      <c r="C335722" s="75"/>
    </row>
    <row r="335723" spans="2:3" x14ac:dyDescent="0.25">
      <c r="B335723" s="76"/>
      <c r="C335723" s="75"/>
    </row>
    <row r="335724" spans="2:3" x14ac:dyDescent="0.25">
      <c r="B335724" s="76"/>
      <c r="C335724" s="75"/>
    </row>
    <row r="335725" spans="2:3" x14ac:dyDescent="0.25">
      <c r="B335725" s="76"/>
      <c r="C335725" s="75"/>
    </row>
    <row r="335726" spans="2:3" x14ac:dyDescent="0.25">
      <c r="B335726" s="76"/>
      <c r="C335726" s="75"/>
    </row>
    <row r="335727" spans="2:3" x14ac:dyDescent="0.25">
      <c r="B335727" s="76"/>
      <c r="C335727" s="75"/>
    </row>
    <row r="335837" spans="2:3" x14ac:dyDescent="0.25">
      <c r="B335837" s="76"/>
      <c r="C335837" s="75"/>
    </row>
    <row r="335838" spans="2:3" x14ac:dyDescent="0.25">
      <c r="B335838" s="76"/>
      <c r="C335838" s="75"/>
    </row>
    <row r="335839" spans="2:3" x14ac:dyDescent="0.25">
      <c r="B335839" s="76"/>
      <c r="C335839" s="75"/>
    </row>
    <row r="335840" spans="2:3" x14ac:dyDescent="0.25">
      <c r="B335840" s="76"/>
      <c r="C335840" s="75"/>
    </row>
    <row r="335841" spans="2:3" x14ac:dyDescent="0.25">
      <c r="B335841" s="76"/>
      <c r="C335841" s="75"/>
    </row>
    <row r="335842" spans="2:3" x14ac:dyDescent="0.25">
      <c r="B335842" s="76"/>
      <c r="C335842" s="75"/>
    </row>
    <row r="335843" spans="2:3" x14ac:dyDescent="0.25">
      <c r="B335843" s="76"/>
      <c r="C335843" s="75"/>
    </row>
    <row r="335844" spans="2:3" x14ac:dyDescent="0.25">
      <c r="B335844" s="76"/>
      <c r="C335844" s="75"/>
    </row>
    <row r="335845" spans="2:3" x14ac:dyDescent="0.25">
      <c r="B335845" s="76"/>
      <c r="C335845" s="75"/>
    </row>
    <row r="335846" spans="2:3" x14ac:dyDescent="0.25">
      <c r="B335846" s="76"/>
      <c r="C335846" s="75"/>
    </row>
    <row r="335847" spans="2:3" x14ac:dyDescent="0.25">
      <c r="B335847" s="76"/>
      <c r="C335847" s="75"/>
    </row>
    <row r="335848" spans="2:3" x14ac:dyDescent="0.25">
      <c r="B335848" s="76"/>
      <c r="C335848" s="75"/>
    </row>
    <row r="335849" spans="2:3" x14ac:dyDescent="0.25">
      <c r="B335849" s="76"/>
      <c r="C335849" s="75"/>
    </row>
    <row r="335959" spans="2:3" x14ac:dyDescent="0.25">
      <c r="B335959" s="76"/>
      <c r="C335959" s="75"/>
    </row>
    <row r="335960" spans="2:3" x14ac:dyDescent="0.25">
      <c r="B335960" s="76"/>
      <c r="C335960" s="75"/>
    </row>
    <row r="335961" spans="2:3" x14ac:dyDescent="0.25">
      <c r="B335961" s="76"/>
      <c r="C335961" s="75"/>
    </row>
    <row r="335962" spans="2:3" x14ac:dyDescent="0.25">
      <c r="B335962" s="76"/>
      <c r="C335962" s="75"/>
    </row>
    <row r="335963" spans="2:3" x14ac:dyDescent="0.25">
      <c r="B335963" s="76"/>
      <c r="C335963" s="75"/>
    </row>
    <row r="335964" spans="2:3" x14ac:dyDescent="0.25">
      <c r="B335964" s="76"/>
      <c r="C335964" s="75"/>
    </row>
    <row r="335965" spans="2:3" x14ac:dyDescent="0.25">
      <c r="B335965" s="76"/>
      <c r="C335965" s="75"/>
    </row>
    <row r="335966" spans="2:3" x14ac:dyDescent="0.25">
      <c r="B335966" s="76"/>
      <c r="C335966" s="75"/>
    </row>
    <row r="335967" spans="2:3" x14ac:dyDescent="0.25">
      <c r="B335967" s="76"/>
      <c r="C335967" s="75"/>
    </row>
    <row r="335968" spans="2:3" x14ac:dyDescent="0.25">
      <c r="B335968" s="76"/>
      <c r="C335968" s="75"/>
    </row>
    <row r="335969" spans="2:3" x14ac:dyDescent="0.25">
      <c r="B335969" s="76"/>
      <c r="C335969" s="75"/>
    </row>
    <row r="335970" spans="2:3" x14ac:dyDescent="0.25">
      <c r="B335970" s="76"/>
      <c r="C335970" s="75"/>
    </row>
    <row r="335971" spans="2:3" x14ac:dyDescent="0.25">
      <c r="B335971" s="76"/>
      <c r="C335971" s="75"/>
    </row>
    <row r="336081" spans="2:3" x14ac:dyDescent="0.25">
      <c r="B336081" s="76"/>
      <c r="C336081" s="75"/>
    </row>
    <row r="336082" spans="2:3" x14ac:dyDescent="0.25">
      <c r="B336082" s="76"/>
      <c r="C336082" s="75"/>
    </row>
    <row r="336083" spans="2:3" x14ac:dyDescent="0.25">
      <c r="B336083" s="76"/>
      <c r="C336083" s="75"/>
    </row>
    <row r="336084" spans="2:3" x14ac:dyDescent="0.25">
      <c r="B336084" s="76"/>
      <c r="C336084" s="75"/>
    </row>
    <row r="336085" spans="2:3" x14ac:dyDescent="0.25">
      <c r="B336085" s="76"/>
      <c r="C336085" s="75"/>
    </row>
    <row r="336086" spans="2:3" x14ac:dyDescent="0.25">
      <c r="B336086" s="76"/>
      <c r="C336086" s="75"/>
    </row>
    <row r="336087" spans="2:3" x14ac:dyDescent="0.25">
      <c r="B336087" s="76"/>
      <c r="C336087" s="75"/>
    </row>
    <row r="336088" spans="2:3" x14ac:dyDescent="0.25">
      <c r="B336088" s="76"/>
      <c r="C336088" s="75"/>
    </row>
    <row r="336089" spans="2:3" x14ac:dyDescent="0.25">
      <c r="B336089" s="76"/>
      <c r="C336089" s="75"/>
    </row>
    <row r="336090" spans="2:3" x14ac:dyDescent="0.25">
      <c r="B336090" s="76"/>
      <c r="C336090" s="75"/>
    </row>
    <row r="336091" spans="2:3" x14ac:dyDescent="0.25">
      <c r="B336091" s="76"/>
      <c r="C336091" s="75"/>
    </row>
    <row r="336092" spans="2:3" x14ac:dyDescent="0.25">
      <c r="B336092" s="76"/>
      <c r="C336092" s="75"/>
    </row>
    <row r="336093" spans="2:3" x14ac:dyDescent="0.25">
      <c r="B336093" s="76"/>
      <c r="C336093" s="75"/>
    </row>
    <row r="336203" spans="2:3" x14ac:dyDescent="0.25">
      <c r="B336203" s="76"/>
      <c r="C336203" s="75"/>
    </row>
    <row r="336204" spans="2:3" x14ac:dyDescent="0.25">
      <c r="B336204" s="76"/>
      <c r="C336204" s="75"/>
    </row>
    <row r="336205" spans="2:3" x14ac:dyDescent="0.25">
      <c r="B336205" s="76"/>
      <c r="C336205" s="75"/>
    </row>
    <row r="336206" spans="2:3" x14ac:dyDescent="0.25">
      <c r="B336206" s="76"/>
      <c r="C336206" s="75"/>
    </row>
    <row r="336207" spans="2:3" x14ac:dyDescent="0.25">
      <c r="B336207" s="76"/>
      <c r="C336207" s="75"/>
    </row>
    <row r="336208" spans="2:3" x14ac:dyDescent="0.25">
      <c r="B336208" s="76"/>
      <c r="C336208" s="75"/>
    </row>
    <row r="336209" spans="2:3" x14ac:dyDescent="0.25">
      <c r="B336209" s="76"/>
      <c r="C336209" s="75"/>
    </row>
    <row r="336210" spans="2:3" x14ac:dyDescent="0.25">
      <c r="B336210" s="76"/>
      <c r="C336210" s="75"/>
    </row>
    <row r="336211" spans="2:3" x14ac:dyDescent="0.25">
      <c r="B336211" s="76"/>
      <c r="C336211" s="75"/>
    </row>
    <row r="336212" spans="2:3" x14ac:dyDescent="0.25">
      <c r="B336212" s="76"/>
      <c r="C336212" s="75"/>
    </row>
    <row r="336213" spans="2:3" x14ac:dyDescent="0.25">
      <c r="B336213" s="76"/>
      <c r="C336213" s="75"/>
    </row>
    <row r="336214" spans="2:3" x14ac:dyDescent="0.25">
      <c r="B336214" s="76"/>
      <c r="C336214" s="75"/>
    </row>
    <row r="336215" spans="2:3" x14ac:dyDescent="0.25">
      <c r="B336215" s="76"/>
      <c r="C336215" s="75"/>
    </row>
    <row r="336325" spans="2:3" x14ac:dyDescent="0.25">
      <c r="B336325" s="76"/>
      <c r="C336325" s="75"/>
    </row>
    <row r="336326" spans="2:3" x14ac:dyDescent="0.25">
      <c r="B336326" s="76"/>
      <c r="C336326" s="75"/>
    </row>
    <row r="336327" spans="2:3" x14ac:dyDescent="0.25">
      <c r="B336327" s="76"/>
      <c r="C336327" s="75"/>
    </row>
    <row r="336328" spans="2:3" x14ac:dyDescent="0.25">
      <c r="B336328" s="76"/>
      <c r="C336328" s="75"/>
    </row>
    <row r="336329" spans="2:3" x14ac:dyDescent="0.25">
      <c r="B336329" s="76"/>
      <c r="C336329" s="75"/>
    </row>
    <row r="336330" spans="2:3" x14ac:dyDescent="0.25">
      <c r="B336330" s="76"/>
      <c r="C336330" s="75"/>
    </row>
    <row r="336331" spans="2:3" x14ac:dyDescent="0.25">
      <c r="B336331" s="76"/>
      <c r="C336331" s="75"/>
    </row>
    <row r="336332" spans="2:3" x14ac:dyDescent="0.25">
      <c r="B336332" s="76"/>
      <c r="C336332" s="75"/>
    </row>
    <row r="336333" spans="2:3" x14ac:dyDescent="0.25">
      <c r="B336333" s="76"/>
      <c r="C336333" s="75"/>
    </row>
    <row r="336334" spans="2:3" x14ac:dyDescent="0.25">
      <c r="B336334" s="76"/>
      <c r="C336334" s="75"/>
    </row>
    <row r="336335" spans="2:3" x14ac:dyDescent="0.25">
      <c r="B336335" s="76"/>
      <c r="C336335" s="75"/>
    </row>
    <row r="336336" spans="2:3" x14ac:dyDescent="0.25">
      <c r="B336336" s="76"/>
      <c r="C336336" s="75"/>
    </row>
    <row r="336337" spans="2:3" x14ac:dyDescent="0.25">
      <c r="B336337" s="76"/>
      <c r="C336337" s="75"/>
    </row>
    <row r="336447" spans="2:3" x14ac:dyDescent="0.25">
      <c r="B336447" s="76"/>
      <c r="C336447" s="75"/>
    </row>
    <row r="336448" spans="2:3" x14ac:dyDescent="0.25">
      <c r="B336448" s="76"/>
      <c r="C336448" s="75"/>
    </row>
    <row r="336449" spans="2:3" x14ac:dyDescent="0.25">
      <c r="B336449" s="76"/>
      <c r="C336449" s="75"/>
    </row>
    <row r="336450" spans="2:3" x14ac:dyDescent="0.25">
      <c r="B336450" s="76"/>
      <c r="C336450" s="75"/>
    </row>
    <row r="336451" spans="2:3" x14ac:dyDescent="0.25">
      <c r="B336451" s="76"/>
      <c r="C336451" s="75"/>
    </row>
    <row r="336452" spans="2:3" x14ac:dyDescent="0.25">
      <c r="B336452" s="76"/>
      <c r="C336452" s="75"/>
    </row>
    <row r="336453" spans="2:3" x14ac:dyDescent="0.25">
      <c r="B336453" s="76"/>
      <c r="C336453" s="75"/>
    </row>
    <row r="336454" spans="2:3" x14ac:dyDescent="0.25">
      <c r="B336454" s="76"/>
      <c r="C336454" s="75"/>
    </row>
    <row r="336455" spans="2:3" x14ac:dyDescent="0.25">
      <c r="B336455" s="76"/>
      <c r="C336455" s="75"/>
    </row>
    <row r="336456" spans="2:3" x14ac:dyDescent="0.25">
      <c r="B336456" s="76"/>
      <c r="C336456" s="75"/>
    </row>
    <row r="336457" spans="2:3" x14ac:dyDescent="0.25">
      <c r="B336457" s="76"/>
      <c r="C336457" s="75"/>
    </row>
    <row r="336458" spans="2:3" x14ac:dyDescent="0.25">
      <c r="B336458" s="76"/>
      <c r="C336458" s="75"/>
    </row>
    <row r="336459" spans="2:3" x14ac:dyDescent="0.25">
      <c r="B336459" s="76"/>
      <c r="C336459" s="75"/>
    </row>
    <row r="336569" spans="2:3" x14ac:dyDescent="0.25">
      <c r="B336569" s="76"/>
      <c r="C336569" s="75"/>
    </row>
    <row r="336570" spans="2:3" x14ac:dyDescent="0.25">
      <c r="B336570" s="76"/>
      <c r="C336570" s="75"/>
    </row>
    <row r="336571" spans="2:3" x14ac:dyDescent="0.25">
      <c r="B336571" s="76"/>
      <c r="C336571" s="75"/>
    </row>
    <row r="336572" spans="2:3" x14ac:dyDescent="0.25">
      <c r="B336572" s="76"/>
      <c r="C336572" s="75"/>
    </row>
    <row r="336573" spans="2:3" x14ac:dyDescent="0.25">
      <c r="B336573" s="76"/>
      <c r="C336573" s="75"/>
    </row>
    <row r="336574" spans="2:3" x14ac:dyDescent="0.25">
      <c r="B336574" s="76"/>
      <c r="C336574" s="75"/>
    </row>
    <row r="336575" spans="2:3" x14ac:dyDescent="0.25">
      <c r="B336575" s="76"/>
      <c r="C336575" s="75"/>
    </row>
    <row r="336576" spans="2:3" x14ac:dyDescent="0.25">
      <c r="B336576" s="76"/>
      <c r="C336576" s="75"/>
    </row>
    <row r="336577" spans="2:3" x14ac:dyDescent="0.25">
      <c r="B336577" s="76"/>
      <c r="C336577" s="75"/>
    </row>
    <row r="336578" spans="2:3" x14ac:dyDescent="0.25">
      <c r="B336578" s="76"/>
      <c r="C336578" s="75"/>
    </row>
    <row r="336579" spans="2:3" x14ac:dyDescent="0.25">
      <c r="B336579" s="76"/>
      <c r="C336579" s="75"/>
    </row>
    <row r="336580" spans="2:3" x14ac:dyDescent="0.25">
      <c r="B336580" s="76"/>
      <c r="C336580" s="75"/>
    </row>
    <row r="336581" spans="2:3" x14ac:dyDescent="0.25">
      <c r="B336581" s="76"/>
      <c r="C336581" s="75"/>
    </row>
    <row r="336691" spans="2:3" x14ac:dyDescent="0.25">
      <c r="B336691" s="76"/>
      <c r="C336691" s="75"/>
    </row>
    <row r="336692" spans="2:3" x14ac:dyDescent="0.25">
      <c r="B336692" s="76"/>
      <c r="C336692" s="75"/>
    </row>
    <row r="336693" spans="2:3" x14ac:dyDescent="0.25">
      <c r="B336693" s="76"/>
      <c r="C336693" s="75"/>
    </row>
    <row r="336694" spans="2:3" x14ac:dyDescent="0.25">
      <c r="B336694" s="76"/>
      <c r="C336694" s="75"/>
    </row>
    <row r="336695" spans="2:3" x14ac:dyDescent="0.25">
      <c r="B336695" s="76"/>
      <c r="C336695" s="75"/>
    </row>
    <row r="336696" spans="2:3" x14ac:dyDescent="0.25">
      <c r="B336696" s="76"/>
      <c r="C336696" s="75"/>
    </row>
    <row r="336697" spans="2:3" x14ac:dyDescent="0.25">
      <c r="B336697" s="76"/>
      <c r="C336697" s="75"/>
    </row>
    <row r="336698" spans="2:3" x14ac:dyDescent="0.25">
      <c r="B336698" s="76"/>
      <c r="C336698" s="75"/>
    </row>
    <row r="336699" spans="2:3" x14ac:dyDescent="0.25">
      <c r="B336699" s="76"/>
      <c r="C336699" s="75"/>
    </row>
    <row r="336700" spans="2:3" x14ac:dyDescent="0.25">
      <c r="B336700" s="76"/>
      <c r="C336700" s="75"/>
    </row>
    <row r="336701" spans="2:3" x14ac:dyDescent="0.25">
      <c r="B336701" s="76"/>
      <c r="C336701" s="75"/>
    </row>
    <row r="336702" spans="2:3" x14ac:dyDescent="0.25">
      <c r="B336702" s="76"/>
      <c r="C336702" s="75"/>
    </row>
    <row r="336703" spans="2:3" x14ac:dyDescent="0.25">
      <c r="B336703" s="76"/>
      <c r="C336703" s="75"/>
    </row>
    <row r="336813" spans="2:3" x14ac:dyDescent="0.25">
      <c r="B336813" s="76"/>
      <c r="C336813" s="75"/>
    </row>
    <row r="336814" spans="2:3" x14ac:dyDescent="0.25">
      <c r="B336814" s="76"/>
      <c r="C336814" s="75"/>
    </row>
    <row r="336815" spans="2:3" x14ac:dyDescent="0.25">
      <c r="B336815" s="76"/>
      <c r="C336815" s="75"/>
    </row>
    <row r="336816" spans="2:3" x14ac:dyDescent="0.25">
      <c r="B336816" s="76"/>
      <c r="C336816" s="75"/>
    </row>
    <row r="336817" spans="2:3" x14ac:dyDescent="0.25">
      <c r="B336817" s="76"/>
      <c r="C336817" s="75"/>
    </row>
    <row r="336818" spans="2:3" x14ac:dyDescent="0.25">
      <c r="B336818" s="76"/>
      <c r="C336818" s="75"/>
    </row>
    <row r="336819" spans="2:3" x14ac:dyDescent="0.25">
      <c r="B336819" s="76"/>
      <c r="C336819" s="75"/>
    </row>
    <row r="336820" spans="2:3" x14ac:dyDescent="0.25">
      <c r="B336820" s="76"/>
      <c r="C336820" s="75"/>
    </row>
    <row r="336821" spans="2:3" x14ac:dyDescent="0.25">
      <c r="B336821" s="76"/>
      <c r="C336821" s="75"/>
    </row>
    <row r="336822" spans="2:3" x14ac:dyDescent="0.25">
      <c r="B336822" s="76"/>
      <c r="C336822" s="75"/>
    </row>
    <row r="336823" spans="2:3" x14ac:dyDescent="0.25">
      <c r="B336823" s="76"/>
      <c r="C336823" s="75"/>
    </row>
    <row r="336824" spans="2:3" x14ac:dyDescent="0.25">
      <c r="B336824" s="76"/>
      <c r="C336824" s="75"/>
    </row>
    <row r="336825" spans="2:3" x14ac:dyDescent="0.25">
      <c r="B336825" s="76"/>
      <c r="C336825" s="75"/>
    </row>
    <row r="336935" spans="2:3" x14ac:dyDescent="0.25">
      <c r="B336935" s="76"/>
      <c r="C336935" s="75"/>
    </row>
    <row r="336936" spans="2:3" x14ac:dyDescent="0.25">
      <c r="B336936" s="76"/>
      <c r="C336936" s="75"/>
    </row>
    <row r="336937" spans="2:3" x14ac:dyDescent="0.25">
      <c r="B336937" s="76"/>
      <c r="C336937" s="75"/>
    </row>
    <row r="336938" spans="2:3" x14ac:dyDescent="0.25">
      <c r="B336938" s="76"/>
      <c r="C336938" s="75"/>
    </row>
    <row r="336939" spans="2:3" x14ac:dyDescent="0.25">
      <c r="B336939" s="76"/>
      <c r="C336939" s="75"/>
    </row>
    <row r="336940" spans="2:3" x14ac:dyDescent="0.25">
      <c r="B336940" s="76"/>
      <c r="C336940" s="75"/>
    </row>
    <row r="336941" spans="2:3" x14ac:dyDescent="0.25">
      <c r="B336941" s="76"/>
      <c r="C336941" s="75"/>
    </row>
    <row r="336942" spans="2:3" x14ac:dyDescent="0.25">
      <c r="B336942" s="76"/>
      <c r="C336942" s="75"/>
    </row>
    <row r="336943" spans="2:3" x14ac:dyDescent="0.25">
      <c r="B336943" s="76"/>
      <c r="C336943" s="75"/>
    </row>
    <row r="336944" spans="2:3" x14ac:dyDescent="0.25">
      <c r="B336944" s="76"/>
      <c r="C336944" s="75"/>
    </row>
    <row r="336945" spans="2:3" x14ac:dyDescent="0.25">
      <c r="B336945" s="76"/>
      <c r="C336945" s="75"/>
    </row>
    <row r="336946" spans="2:3" x14ac:dyDescent="0.25">
      <c r="B336946" s="76"/>
      <c r="C336946" s="75"/>
    </row>
    <row r="336947" spans="2:3" x14ac:dyDescent="0.25">
      <c r="B336947" s="76"/>
      <c r="C336947" s="75"/>
    </row>
    <row r="337057" spans="2:3" x14ac:dyDescent="0.25">
      <c r="B337057" s="76"/>
      <c r="C337057" s="75"/>
    </row>
    <row r="337058" spans="2:3" x14ac:dyDescent="0.25">
      <c r="B337058" s="76"/>
      <c r="C337058" s="75"/>
    </row>
    <row r="337059" spans="2:3" x14ac:dyDescent="0.25">
      <c r="B337059" s="76"/>
      <c r="C337059" s="75"/>
    </row>
    <row r="337060" spans="2:3" x14ac:dyDescent="0.25">
      <c r="B337060" s="76"/>
      <c r="C337060" s="75"/>
    </row>
    <row r="337061" spans="2:3" x14ac:dyDescent="0.25">
      <c r="B337061" s="76"/>
      <c r="C337061" s="75"/>
    </row>
    <row r="337062" spans="2:3" x14ac:dyDescent="0.25">
      <c r="B337062" s="76"/>
      <c r="C337062" s="75"/>
    </row>
    <row r="337063" spans="2:3" x14ac:dyDescent="0.25">
      <c r="B337063" s="76"/>
      <c r="C337063" s="75"/>
    </row>
    <row r="337064" spans="2:3" x14ac:dyDescent="0.25">
      <c r="B337064" s="76"/>
      <c r="C337064" s="75"/>
    </row>
    <row r="337065" spans="2:3" x14ac:dyDescent="0.25">
      <c r="B337065" s="76"/>
      <c r="C337065" s="75"/>
    </row>
    <row r="337066" spans="2:3" x14ac:dyDescent="0.25">
      <c r="B337066" s="76"/>
      <c r="C337066" s="75"/>
    </row>
    <row r="337067" spans="2:3" x14ac:dyDescent="0.25">
      <c r="B337067" s="76"/>
      <c r="C337067" s="75"/>
    </row>
    <row r="337068" spans="2:3" x14ac:dyDescent="0.25">
      <c r="B337068" s="76"/>
      <c r="C337068" s="75"/>
    </row>
    <row r="337069" spans="2:3" x14ac:dyDescent="0.25">
      <c r="B337069" s="76"/>
      <c r="C337069" s="75"/>
    </row>
    <row r="337179" spans="2:3" x14ac:dyDescent="0.25">
      <c r="B337179" s="76"/>
      <c r="C337179" s="75"/>
    </row>
    <row r="337180" spans="2:3" x14ac:dyDescent="0.25">
      <c r="B337180" s="76"/>
      <c r="C337180" s="75"/>
    </row>
    <row r="337181" spans="2:3" x14ac:dyDescent="0.25">
      <c r="B337181" s="76"/>
      <c r="C337181" s="75"/>
    </row>
    <row r="337182" spans="2:3" x14ac:dyDescent="0.25">
      <c r="B337182" s="76"/>
      <c r="C337182" s="75"/>
    </row>
    <row r="337183" spans="2:3" x14ac:dyDescent="0.25">
      <c r="B337183" s="76"/>
      <c r="C337183" s="75"/>
    </row>
    <row r="337184" spans="2:3" x14ac:dyDescent="0.25">
      <c r="B337184" s="76"/>
      <c r="C337184" s="75"/>
    </row>
    <row r="337185" spans="2:3" x14ac:dyDescent="0.25">
      <c r="B337185" s="76"/>
      <c r="C337185" s="75"/>
    </row>
    <row r="337186" spans="2:3" x14ac:dyDescent="0.25">
      <c r="B337186" s="76"/>
      <c r="C337186" s="75"/>
    </row>
    <row r="337187" spans="2:3" x14ac:dyDescent="0.25">
      <c r="B337187" s="76"/>
      <c r="C337187" s="75"/>
    </row>
    <row r="337188" spans="2:3" x14ac:dyDescent="0.25">
      <c r="B337188" s="76"/>
      <c r="C337188" s="75"/>
    </row>
    <row r="337189" spans="2:3" x14ac:dyDescent="0.25">
      <c r="B337189" s="76"/>
      <c r="C337189" s="75"/>
    </row>
    <row r="337190" spans="2:3" x14ac:dyDescent="0.25">
      <c r="B337190" s="76"/>
      <c r="C337190" s="75"/>
    </row>
    <row r="337191" spans="2:3" x14ac:dyDescent="0.25">
      <c r="B337191" s="76"/>
      <c r="C337191" s="75"/>
    </row>
    <row r="337301" spans="2:3" x14ac:dyDescent="0.25">
      <c r="B337301" s="76"/>
      <c r="C337301" s="75"/>
    </row>
    <row r="337302" spans="2:3" x14ac:dyDescent="0.25">
      <c r="B337302" s="76"/>
      <c r="C337302" s="75"/>
    </row>
    <row r="337303" spans="2:3" x14ac:dyDescent="0.25">
      <c r="B337303" s="76"/>
      <c r="C337303" s="75"/>
    </row>
    <row r="337304" spans="2:3" x14ac:dyDescent="0.25">
      <c r="B337304" s="76"/>
      <c r="C337304" s="75"/>
    </row>
    <row r="337305" spans="2:3" x14ac:dyDescent="0.25">
      <c r="B337305" s="76"/>
      <c r="C337305" s="75"/>
    </row>
    <row r="337306" spans="2:3" x14ac:dyDescent="0.25">
      <c r="B337306" s="76"/>
      <c r="C337306" s="75"/>
    </row>
    <row r="337307" spans="2:3" x14ac:dyDescent="0.25">
      <c r="B337307" s="76"/>
      <c r="C337307" s="75"/>
    </row>
    <row r="337308" spans="2:3" x14ac:dyDescent="0.25">
      <c r="B337308" s="76"/>
      <c r="C337308" s="75"/>
    </row>
    <row r="337309" spans="2:3" x14ac:dyDescent="0.25">
      <c r="B337309" s="76"/>
      <c r="C337309" s="75"/>
    </row>
    <row r="337310" spans="2:3" x14ac:dyDescent="0.25">
      <c r="B337310" s="76"/>
      <c r="C337310" s="75"/>
    </row>
    <row r="337311" spans="2:3" x14ac:dyDescent="0.25">
      <c r="B337311" s="76"/>
      <c r="C337311" s="75"/>
    </row>
    <row r="337312" spans="2:3" x14ac:dyDescent="0.25">
      <c r="B337312" s="76"/>
      <c r="C337312" s="75"/>
    </row>
    <row r="337313" spans="2:3" x14ac:dyDescent="0.25">
      <c r="B337313" s="76"/>
      <c r="C337313" s="75"/>
    </row>
    <row r="337423" spans="2:3" x14ac:dyDescent="0.25">
      <c r="B337423" s="76"/>
      <c r="C337423" s="75"/>
    </row>
    <row r="337424" spans="2:3" x14ac:dyDescent="0.25">
      <c r="B337424" s="76"/>
      <c r="C337424" s="75"/>
    </row>
    <row r="337425" spans="2:3" x14ac:dyDescent="0.25">
      <c r="B337425" s="76"/>
      <c r="C337425" s="75"/>
    </row>
    <row r="337426" spans="2:3" x14ac:dyDescent="0.25">
      <c r="B337426" s="76"/>
      <c r="C337426" s="75"/>
    </row>
    <row r="337427" spans="2:3" x14ac:dyDescent="0.25">
      <c r="B337427" s="76"/>
      <c r="C337427" s="75"/>
    </row>
    <row r="337428" spans="2:3" x14ac:dyDescent="0.25">
      <c r="B337428" s="76"/>
      <c r="C337428" s="75"/>
    </row>
    <row r="337429" spans="2:3" x14ac:dyDescent="0.25">
      <c r="B337429" s="76"/>
      <c r="C337429" s="75"/>
    </row>
    <row r="337430" spans="2:3" x14ac:dyDescent="0.25">
      <c r="B337430" s="76"/>
      <c r="C337430" s="75"/>
    </row>
    <row r="337431" spans="2:3" x14ac:dyDescent="0.25">
      <c r="B337431" s="76"/>
      <c r="C337431" s="75"/>
    </row>
    <row r="337432" spans="2:3" x14ac:dyDescent="0.25">
      <c r="B337432" s="76"/>
      <c r="C337432" s="75"/>
    </row>
    <row r="337433" spans="2:3" x14ac:dyDescent="0.25">
      <c r="B337433" s="76"/>
      <c r="C337433" s="75"/>
    </row>
    <row r="337434" spans="2:3" x14ac:dyDescent="0.25">
      <c r="B337434" s="76"/>
      <c r="C337434" s="75"/>
    </row>
    <row r="337435" spans="2:3" x14ac:dyDescent="0.25">
      <c r="B337435" s="76"/>
      <c r="C337435" s="75"/>
    </row>
    <row r="337545" spans="2:3" x14ac:dyDescent="0.25">
      <c r="B337545" s="76"/>
      <c r="C337545" s="75"/>
    </row>
    <row r="337546" spans="2:3" x14ac:dyDescent="0.25">
      <c r="B337546" s="76"/>
      <c r="C337546" s="75"/>
    </row>
    <row r="337547" spans="2:3" x14ac:dyDescent="0.25">
      <c r="B337547" s="76"/>
      <c r="C337547" s="75"/>
    </row>
    <row r="337548" spans="2:3" x14ac:dyDescent="0.25">
      <c r="B337548" s="76"/>
      <c r="C337548" s="75"/>
    </row>
    <row r="337549" spans="2:3" x14ac:dyDescent="0.25">
      <c r="B337549" s="76"/>
      <c r="C337549" s="75"/>
    </row>
    <row r="337550" spans="2:3" x14ac:dyDescent="0.25">
      <c r="B337550" s="76"/>
      <c r="C337550" s="75"/>
    </row>
    <row r="337551" spans="2:3" x14ac:dyDescent="0.25">
      <c r="B337551" s="76"/>
      <c r="C337551" s="75"/>
    </row>
    <row r="337552" spans="2:3" x14ac:dyDescent="0.25">
      <c r="B337552" s="76"/>
      <c r="C337552" s="75"/>
    </row>
    <row r="337553" spans="2:3" x14ac:dyDescent="0.25">
      <c r="B337553" s="76"/>
      <c r="C337553" s="75"/>
    </row>
    <row r="337554" spans="2:3" x14ac:dyDescent="0.25">
      <c r="B337554" s="76"/>
      <c r="C337554" s="75"/>
    </row>
    <row r="337555" spans="2:3" x14ac:dyDescent="0.25">
      <c r="B337555" s="76"/>
      <c r="C337555" s="75"/>
    </row>
    <row r="337556" spans="2:3" x14ac:dyDescent="0.25">
      <c r="B337556" s="76"/>
      <c r="C337556" s="75"/>
    </row>
    <row r="337557" spans="2:3" x14ac:dyDescent="0.25">
      <c r="B337557" s="76"/>
      <c r="C337557" s="75"/>
    </row>
    <row r="337667" spans="2:3" x14ac:dyDescent="0.25">
      <c r="B337667" s="76"/>
      <c r="C337667" s="75"/>
    </row>
    <row r="337668" spans="2:3" x14ac:dyDescent="0.25">
      <c r="B337668" s="76"/>
      <c r="C337668" s="75"/>
    </row>
    <row r="337669" spans="2:3" x14ac:dyDescent="0.25">
      <c r="B337669" s="76"/>
      <c r="C337669" s="75"/>
    </row>
    <row r="337670" spans="2:3" x14ac:dyDescent="0.25">
      <c r="B337670" s="76"/>
      <c r="C337670" s="75"/>
    </row>
    <row r="337671" spans="2:3" x14ac:dyDescent="0.25">
      <c r="B337671" s="76"/>
      <c r="C337671" s="75"/>
    </row>
    <row r="337672" spans="2:3" x14ac:dyDescent="0.25">
      <c r="B337672" s="76"/>
      <c r="C337672" s="75"/>
    </row>
    <row r="337673" spans="2:3" x14ac:dyDescent="0.25">
      <c r="B337673" s="76"/>
      <c r="C337673" s="75"/>
    </row>
    <row r="337674" spans="2:3" x14ac:dyDescent="0.25">
      <c r="B337674" s="76"/>
      <c r="C337674" s="75"/>
    </row>
    <row r="337675" spans="2:3" x14ac:dyDescent="0.25">
      <c r="B337675" s="76"/>
      <c r="C337675" s="75"/>
    </row>
    <row r="337676" spans="2:3" x14ac:dyDescent="0.25">
      <c r="B337676" s="76"/>
      <c r="C337676" s="75"/>
    </row>
    <row r="337677" spans="2:3" x14ac:dyDescent="0.25">
      <c r="B337677" s="76"/>
      <c r="C337677" s="75"/>
    </row>
    <row r="337678" spans="2:3" x14ac:dyDescent="0.25">
      <c r="B337678" s="76"/>
      <c r="C337678" s="75"/>
    </row>
    <row r="337679" spans="2:3" x14ac:dyDescent="0.25">
      <c r="B337679" s="76"/>
      <c r="C337679" s="75"/>
    </row>
    <row r="337789" spans="2:3" x14ac:dyDescent="0.25">
      <c r="B337789" s="76"/>
      <c r="C337789" s="75"/>
    </row>
    <row r="337790" spans="2:3" x14ac:dyDescent="0.25">
      <c r="B337790" s="76"/>
      <c r="C337790" s="75"/>
    </row>
    <row r="337791" spans="2:3" x14ac:dyDescent="0.25">
      <c r="B337791" s="76"/>
      <c r="C337791" s="75"/>
    </row>
    <row r="337792" spans="2:3" x14ac:dyDescent="0.25">
      <c r="B337792" s="76"/>
      <c r="C337792" s="75"/>
    </row>
    <row r="337793" spans="2:3" x14ac:dyDescent="0.25">
      <c r="B337793" s="76"/>
      <c r="C337793" s="75"/>
    </row>
    <row r="337794" spans="2:3" x14ac:dyDescent="0.25">
      <c r="B337794" s="76"/>
      <c r="C337794" s="75"/>
    </row>
    <row r="337795" spans="2:3" x14ac:dyDescent="0.25">
      <c r="B337795" s="76"/>
      <c r="C337795" s="75"/>
    </row>
    <row r="337796" spans="2:3" x14ac:dyDescent="0.25">
      <c r="B337796" s="76"/>
      <c r="C337796" s="75"/>
    </row>
    <row r="337797" spans="2:3" x14ac:dyDescent="0.25">
      <c r="B337797" s="76"/>
      <c r="C337797" s="75"/>
    </row>
    <row r="337798" spans="2:3" x14ac:dyDescent="0.25">
      <c r="B337798" s="76"/>
      <c r="C337798" s="75"/>
    </row>
    <row r="337799" spans="2:3" x14ac:dyDescent="0.25">
      <c r="B337799" s="76"/>
      <c r="C337799" s="75"/>
    </row>
    <row r="337800" spans="2:3" x14ac:dyDescent="0.25">
      <c r="B337800" s="76"/>
      <c r="C337800" s="75"/>
    </row>
    <row r="337801" spans="2:3" x14ac:dyDescent="0.25">
      <c r="B337801" s="76"/>
      <c r="C337801" s="75"/>
    </row>
    <row r="337911" spans="2:3" x14ac:dyDescent="0.25">
      <c r="B337911" s="76"/>
      <c r="C337911" s="75"/>
    </row>
    <row r="337912" spans="2:3" x14ac:dyDescent="0.25">
      <c r="B337912" s="76"/>
      <c r="C337912" s="75"/>
    </row>
    <row r="337913" spans="2:3" x14ac:dyDescent="0.25">
      <c r="B337913" s="76"/>
      <c r="C337913" s="75"/>
    </row>
    <row r="337914" spans="2:3" x14ac:dyDescent="0.25">
      <c r="B337914" s="76"/>
      <c r="C337914" s="75"/>
    </row>
    <row r="337915" spans="2:3" x14ac:dyDescent="0.25">
      <c r="B337915" s="76"/>
      <c r="C337915" s="75"/>
    </row>
    <row r="337916" spans="2:3" x14ac:dyDescent="0.25">
      <c r="B337916" s="76"/>
      <c r="C337916" s="75"/>
    </row>
    <row r="337917" spans="2:3" x14ac:dyDescent="0.25">
      <c r="B337917" s="76"/>
      <c r="C337917" s="75"/>
    </row>
    <row r="337918" spans="2:3" x14ac:dyDescent="0.25">
      <c r="B337918" s="76"/>
      <c r="C337918" s="75"/>
    </row>
    <row r="337919" spans="2:3" x14ac:dyDescent="0.25">
      <c r="B337919" s="76"/>
      <c r="C337919" s="75"/>
    </row>
    <row r="337920" spans="2:3" x14ac:dyDescent="0.25">
      <c r="B337920" s="76"/>
      <c r="C337920" s="75"/>
    </row>
    <row r="337921" spans="2:3" x14ac:dyDescent="0.25">
      <c r="B337921" s="76"/>
      <c r="C337921" s="75"/>
    </row>
    <row r="337922" spans="2:3" x14ac:dyDescent="0.25">
      <c r="B337922" s="76"/>
      <c r="C337922" s="75"/>
    </row>
    <row r="337923" spans="2:3" x14ac:dyDescent="0.25">
      <c r="B337923" s="76"/>
      <c r="C337923" s="75"/>
    </row>
    <row r="338033" spans="2:3" x14ac:dyDescent="0.25">
      <c r="B338033" s="76"/>
      <c r="C338033" s="75"/>
    </row>
    <row r="338034" spans="2:3" x14ac:dyDescent="0.25">
      <c r="B338034" s="76"/>
      <c r="C338034" s="75"/>
    </row>
    <row r="338035" spans="2:3" x14ac:dyDescent="0.25">
      <c r="B338035" s="76"/>
      <c r="C338035" s="75"/>
    </row>
    <row r="338036" spans="2:3" x14ac:dyDescent="0.25">
      <c r="B338036" s="76"/>
      <c r="C338036" s="75"/>
    </row>
    <row r="338037" spans="2:3" x14ac:dyDescent="0.25">
      <c r="B338037" s="76"/>
      <c r="C338037" s="75"/>
    </row>
    <row r="338038" spans="2:3" x14ac:dyDescent="0.25">
      <c r="B338038" s="76"/>
      <c r="C338038" s="75"/>
    </row>
    <row r="338039" spans="2:3" x14ac:dyDescent="0.25">
      <c r="B338039" s="76"/>
      <c r="C338039" s="75"/>
    </row>
    <row r="338040" spans="2:3" x14ac:dyDescent="0.25">
      <c r="B338040" s="76"/>
      <c r="C338040" s="75"/>
    </row>
    <row r="338041" spans="2:3" x14ac:dyDescent="0.25">
      <c r="B338041" s="76"/>
      <c r="C338041" s="75"/>
    </row>
    <row r="338042" spans="2:3" x14ac:dyDescent="0.25">
      <c r="B338042" s="76"/>
      <c r="C338042" s="75"/>
    </row>
    <row r="338043" spans="2:3" x14ac:dyDescent="0.25">
      <c r="B338043" s="76"/>
      <c r="C338043" s="75"/>
    </row>
    <row r="338044" spans="2:3" x14ac:dyDescent="0.25">
      <c r="B338044" s="76"/>
      <c r="C338044" s="75"/>
    </row>
    <row r="338045" spans="2:3" x14ac:dyDescent="0.25">
      <c r="B338045" s="76"/>
      <c r="C338045" s="75"/>
    </row>
    <row r="338155" spans="2:3" x14ac:dyDescent="0.25">
      <c r="B338155" s="76"/>
      <c r="C338155" s="75"/>
    </row>
    <row r="338156" spans="2:3" x14ac:dyDescent="0.25">
      <c r="B338156" s="76"/>
      <c r="C338156" s="75"/>
    </row>
    <row r="338157" spans="2:3" x14ac:dyDescent="0.25">
      <c r="B338157" s="76"/>
      <c r="C338157" s="75"/>
    </row>
    <row r="338158" spans="2:3" x14ac:dyDescent="0.25">
      <c r="B338158" s="76"/>
      <c r="C338158" s="75"/>
    </row>
    <row r="338159" spans="2:3" x14ac:dyDescent="0.25">
      <c r="B338159" s="76"/>
      <c r="C338159" s="75"/>
    </row>
    <row r="338160" spans="2:3" x14ac:dyDescent="0.25">
      <c r="B338160" s="76"/>
      <c r="C338160" s="75"/>
    </row>
    <row r="338161" spans="2:3" x14ac:dyDescent="0.25">
      <c r="B338161" s="76"/>
      <c r="C338161" s="75"/>
    </row>
    <row r="338162" spans="2:3" x14ac:dyDescent="0.25">
      <c r="B338162" s="76"/>
      <c r="C338162" s="75"/>
    </row>
    <row r="338163" spans="2:3" x14ac:dyDescent="0.25">
      <c r="B338163" s="76"/>
      <c r="C338163" s="75"/>
    </row>
    <row r="338164" spans="2:3" x14ac:dyDescent="0.25">
      <c r="B338164" s="76"/>
      <c r="C338164" s="75"/>
    </row>
    <row r="338165" spans="2:3" x14ac:dyDescent="0.25">
      <c r="B338165" s="76"/>
      <c r="C338165" s="75"/>
    </row>
    <row r="338166" spans="2:3" x14ac:dyDescent="0.25">
      <c r="B338166" s="76"/>
      <c r="C338166" s="75"/>
    </row>
    <row r="338167" spans="2:3" x14ac:dyDescent="0.25">
      <c r="B338167" s="76"/>
      <c r="C338167" s="75"/>
    </row>
    <row r="338277" spans="2:3" x14ac:dyDescent="0.25">
      <c r="B338277" s="76"/>
      <c r="C338277" s="75"/>
    </row>
    <row r="338278" spans="2:3" x14ac:dyDescent="0.25">
      <c r="B338278" s="76"/>
      <c r="C338278" s="75"/>
    </row>
    <row r="338279" spans="2:3" x14ac:dyDescent="0.25">
      <c r="B338279" s="76"/>
      <c r="C338279" s="75"/>
    </row>
    <row r="338280" spans="2:3" x14ac:dyDescent="0.25">
      <c r="B338280" s="76"/>
      <c r="C338280" s="75"/>
    </row>
    <row r="338281" spans="2:3" x14ac:dyDescent="0.25">
      <c r="B338281" s="76"/>
      <c r="C338281" s="75"/>
    </row>
    <row r="338282" spans="2:3" x14ac:dyDescent="0.25">
      <c r="B338282" s="76"/>
      <c r="C338282" s="75"/>
    </row>
    <row r="338283" spans="2:3" x14ac:dyDescent="0.25">
      <c r="B338283" s="76"/>
      <c r="C338283" s="75"/>
    </row>
    <row r="338284" spans="2:3" x14ac:dyDescent="0.25">
      <c r="B338284" s="76"/>
      <c r="C338284" s="75"/>
    </row>
    <row r="338285" spans="2:3" x14ac:dyDescent="0.25">
      <c r="B338285" s="76"/>
      <c r="C338285" s="75"/>
    </row>
    <row r="338286" spans="2:3" x14ac:dyDescent="0.25">
      <c r="B338286" s="76"/>
      <c r="C338286" s="75"/>
    </row>
    <row r="338287" spans="2:3" x14ac:dyDescent="0.25">
      <c r="B338287" s="76"/>
      <c r="C338287" s="75"/>
    </row>
    <row r="338288" spans="2:3" x14ac:dyDescent="0.25">
      <c r="B338288" s="76"/>
      <c r="C338288" s="75"/>
    </row>
    <row r="338289" spans="2:3" x14ac:dyDescent="0.25">
      <c r="B338289" s="76"/>
      <c r="C338289" s="75"/>
    </row>
    <row r="338399" spans="2:3" x14ac:dyDescent="0.25">
      <c r="B338399" s="76"/>
      <c r="C338399" s="75"/>
    </row>
    <row r="338400" spans="2:3" x14ac:dyDescent="0.25">
      <c r="B338400" s="76"/>
      <c r="C338400" s="75"/>
    </row>
    <row r="338401" spans="2:3" x14ac:dyDescent="0.25">
      <c r="B338401" s="76"/>
      <c r="C338401" s="75"/>
    </row>
    <row r="338402" spans="2:3" x14ac:dyDescent="0.25">
      <c r="B338402" s="76"/>
      <c r="C338402" s="75"/>
    </row>
    <row r="338403" spans="2:3" x14ac:dyDescent="0.25">
      <c r="B338403" s="76"/>
      <c r="C338403" s="75"/>
    </row>
    <row r="338404" spans="2:3" x14ac:dyDescent="0.25">
      <c r="B338404" s="76"/>
      <c r="C338404" s="75"/>
    </row>
    <row r="338405" spans="2:3" x14ac:dyDescent="0.25">
      <c r="B338405" s="76"/>
      <c r="C338405" s="75"/>
    </row>
    <row r="338406" spans="2:3" x14ac:dyDescent="0.25">
      <c r="B338406" s="76"/>
      <c r="C338406" s="75"/>
    </row>
    <row r="338407" spans="2:3" x14ac:dyDescent="0.25">
      <c r="B338407" s="76"/>
      <c r="C338407" s="75"/>
    </row>
    <row r="338408" spans="2:3" x14ac:dyDescent="0.25">
      <c r="B338408" s="76"/>
      <c r="C338408" s="75"/>
    </row>
    <row r="338409" spans="2:3" x14ac:dyDescent="0.25">
      <c r="B338409" s="76"/>
      <c r="C338409" s="75"/>
    </row>
    <row r="338410" spans="2:3" x14ac:dyDescent="0.25">
      <c r="B338410" s="76"/>
      <c r="C338410" s="75"/>
    </row>
    <row r="338411" spans="2:3" x14ac:dyDescent="0.25">
      <c r="B338411" s="76"/>
      <c r="C338411" s="75"/>
    </row>
    <row r="338521" spans="2:3" x14ac:dyDescent="0.25">
      <c r="B338521" s="76"/>
      <c r="C338521" s="75"/>
    </row>
    <row r="338522" spans="2:3" x14ac:dyDescent="0.25">
      <c r="B338522" s="76"/>
      <c r="C338522" s="75"/>
    </row>
    <row r="338523" spans="2:3" x14ac:dyDescent="0.25">
      <c r="B338523" s="76"/>
      <c r="C338523" s="75"/>
    </row>
    <row r="338524" spans="2:3" x14ac:dyDescent="0.25">
      <c r="B338524" s="76"/>
      <c r="C338524" s="75"/>
    </row>
    <row r="338525" spans="2:3" x14ac:dyDescent="0.25">
      <c r="B338525" s="76"/>
      <c r="C338525" s="75"/>
    </row>
    <row r="338526" spans="2:3" x14ac:dyDescent="0.25">
      <c r="B338526" s="76"/>
      <c r="C338526" s="75"/>
    </row>
    <row r="338527" spans="2:3" x14ac:dyDescent="0.25">
      <c r="B338527" s="76"/>
      <c r="C338527" s="75"/>
    </row>
    <row r="338528" spans="2:3" x14ac:dyDescent="0.25">
      <c r="B338528" s="76"/>
      <c r="C338528" s="75"/>
    </row>
    <row r="338529" spans="2:3" x14ac:dyDescent="0.25">
      <c r="B338529" s="76"/>
      <c r="C338529" s="75"/>
    </row>
    <row r="338530" spans="2:3" x14ac:dyDescent="0.25">
      <c r="B338530" s="76"/>
      <c r="C338530" s="75"/>
    </row>
    <row r="338531" spans="2:3" x14ac:dyDescent="0.25">
      <c r="B338531" s="76"/>
      <c r="C338531" s="75"/>
    </row>
    <row r="338532" spans="2:3" x14ac:dyDescent="0.25">
      <c r="B338532" s="76"/>
      <c r="C338532" s="75"/>
    </row>
    <row r="338533" spans="2:3" x14ac:dyDescent="0.25">
      <c r="B338533" s="76"/>
      <c r="C338533" s="75"/>
    </row>
    <row r="338643" spans="2:3" x14ac:dyDescent="0.25">
      <c r="B338643" s="76"/>
      <c r="C338643" s="75"/>
    </row>
    <row r="338644" spans="2:3" x14ac:dyDescent="0.25">
      <c r="B338644" s="76"/>
      <c r="C338644" s="75"/>
    </row>
    <row r="338645" spans="2:3" x14ac:dyDescent="0.25">
      <c r="B338645" s="76"/>
      <c r="C338645" s="75"/>
    </row>
    <row r="338646" spans="2:3" x14ac:dyDescent="0.25">
      <c r="B338646" s="76"/>
      <c r="C338646" s="75"/>
    </row>
    <row r="338647" spans="2:3" x14ac:dyDescent="0.25">
      <c r="B338647" s="76"/>
      <c r="C338647" s="75"/>
    </row>
    <row r="338648" spans="2:3" x14ac:dyDescent="0.25">
      <c r="B338648" s="76"/>
      <c r="C338648" s="75"/>
    </row>
    <row r="338649" spans="2:3" x14ac:dyDescent="0.25">
      <c r="B338649" s="76"/>
      <c r="C338649" s="75"/>
    </row>
    <row r="338650" spans="2:3" x14ac:dyDescent="0.25">
      <c r="B338650" s="76"/>
      <c r="C338650" s="75"/>
    </row>
    <row r="338651" spans="2:3" x14ac:dyDescent="0.25">
      <c r="B338651" s="76"/>
      <c r="C338651" s="75"/>
    </row>
    <row r="338652" spans="2:3" x14ac:dyDescent="0.25">
      <c r="B338652" s="76"/>
      <c r="C338652" s="75"/>
    </row>
    <row r="338653" spans="2:3" x14ac:dyDescent="0.25">
      <c r="B338653" s="76"/>
      <c r="C338653" s="75"/>
    </row>
    <row r="338654" spans="2:3" x14ac:dyDescent="0.25">
      <c r="B338654" s="76"/>
      <c r="C338654" s="75"/>
    </row>
    <row r="338655" spans="2:3" x14ac:dyDescent="0.25">
      <c r="B338655" s="76"/>
      <c r="C338655" s="75"/>
    </row>
    <row r="338765" spans="2:3" x14ac:dyDescent="0.25">
      <c r="B338765" s="76"/>
      <c r="C338765" s="75"/>
    </row>
    <row r="338766" spans="2:3" x14ac:dyDescent="0.25">
      <c r="B338766" s="76"/>
      <c r="C338766" s="75"/>
    </row>
    <row r="338767" spans="2:3" x14ac:dyDescent="0.25">
      <c r="B338767" s="76"/>
      <c r="C338767" s="75"/>
    </row>
    <row r="338768" spans="2:3" x14ac:dyDescent="0.25">
      <c r="B338768" s="76"/>
      <c r="C338768" s="75"/>
    </row>
    <row r="338769" spans="2:3" x14ac:dyDescent="0.25">
      <c r="B338769" s="76"/>
      <c r="C338769" s="75"/>
    </row>
    <row r="338770" spans="2:3" x14ac:dyDescent="0.25">
      <c r="B338770" s="76"/>
      <c r="C338770" s="75"/>
    </row>
    <row r="338771" spans="2:3" x14ac:dyDescent="0.25">
      <c r="B338771" s="76"/>
      <c r="C338771" s="75"/>
    </row>
    <row r="338772" spans="2:3" x14ac:dyDescent="0.25">
      <c r="B338772" s="76"/>
      <c r="C338772" s="75"/>
    </row>
    <row r="338773" spans="2:3" x14ac:dyDescent="0.25">
      <c r="B338773" s="76"/>
      <c r="C338773" s="75"/>
    </row>
    <row r="338774" spans="2:3" x14ac:dyDescent="0.25">
      <c r="B338774" s="76"/>
      <c r="C338774" s="75"/>
    </row>
    <row r="338775" spans="2:3" x14ac:dyDescent="0.25">
      <c r="B338775" s="76"/>
      <c r="C338775" s="75"/>
    </row>
    <row r="338776" spans="2:3" x14ac:dyDescent="0.25">
      <c r="B338776" s="76"/>
      <c r="C338776" s="75"/>
    </row>
    <row r="338777" spans="2:3" x14ac:dyDescent="0.25">
      <c r="B338777" s="76"/>
      <c r="C338777" s="75"/>
    </row>
    <row r="338887" spans="2:3" x14ac:dyDescent="0.25">
      <c r="B338887" s="76"/>
      <c r="C338887" s="75"/>
    </row>
    <row r="338888" spans="2:3" x14ac:dyDescent="0.25">
      <c r="B338888" s="76"/>
      <c r="C338888" s="75"/>
    </row>
    <row r="338889" spans="2:3" x14ac:dyDescent="0.25">
      <c r="B338889" s="76"/>
      <c r="C338889" s="75"/>
    </row>
    <row r="338890" spans="2:3" x14ac:dyDescent="0.25">
      <c r="B338890" s="76"/>
      <c r="C338890" s="75"/>
    </row>
    <row r="338891" spans="2:3" x14ac:dyDescent="0.25">
      <c r="B338891" s="76"/>
      <c r="C338891" s="75"/>
    </row>
    <row r="338892" spans="2:3" x14ac:dyDescent="0.25">
      <c r="B338892" s="76"/>
      <c r="C338892" s="75"/>
    </row>
    <row r="338893" spans="2:3" x14ac:dyDescent="0.25">
      <c r="B338893" s="76"/>
      <c r="C338893" s="75"/>
    </row>
    <row r="338894" spans="2:3" x14ac:dyDescent="0.25">
      <c r="B338894" s="76"/>
      <c r="C338894" s="75"/>
    </row>
    <row r="338895" spans="2:3" x14ac:dyDescent="0.25">
      <c r="B338895" s="76"/>
      <c r="C338895" s="75"/>
    </row>
    <row r="338896" spans="2:3" x14ac:dyDescent="0.25">
      <c r="B338896" s="76"/>
      <c r="C338896" s="75"/>
    </row>
    <row r="338897" spans="2:3" x14ac:dyDescent="0.25">
      <c r="B338897" s="76"/>
      <c r="C338897" s="75"/>
    </row>
    <row r="338898" spans="2:3" x14ac:dyDescent="0.25">
      <c r="B338898" s="76"/>
      <c r="C338898" s="75"/>
    </row>
    <row r="338899" spans="2:3" x14ac:dyDescent="0.25">
      <c r="B338899" s="76"/>
      <c r="C338899" s="75"/>
    </row>
    <row r="339009" spans="2:3" x14ac:dyDescent="0.25">
      <c r="B339009" s="76"/>
      <c r="C339009" s="75"/>
    </row>
    <row r="339010" spans="2:3" x14ac:dyDescent="0.25">
      <c r="B339010" s="76"/>
      <c r="C339010" s="75"/>
    </row>
    <row r="339011" spans="2:3" x14ac:dyDescent="0.25">
      <c r="B339011" s="76"/>
      <c r="C339011" s="75"/>
    </row>
    <row r="339012" spans="2:3" x14ac:dyDescent="0.25">
      <c r="B339012" s="76"/>
      <c r="C339012" s="75"/>
    </row>
    <row r="339013" spans="2:3" x14ac:dyDescent="0.25">
      <c r="B339013" s="76"/>
      <c r="C339013" s="75"/>
    </row>
    <row r="339014" spans="2:3" x14ac:dyDescent="0.25">
      <c r="B339014" s="76"/>
      <c r="C339014" s="75"/>
    </row>
    <row r="339015" spans="2:3" x14ac:dyDescent="0.25">
      <c r="B339015" s="76"/>
      <c r="C339015" s="75"/>
    </row>
    <row r="339016" spans="2:3" x14ac:dyDescent="0.25">
      <c r="B339016" s="76"/>
      <c r="C339016" s="75"/>
    </row>
    <row r="339017" spans="2:3" x14ac:dyDescent="0.25">
      <c r="B339017" s="76"/>
      <c r="C339017" s="75"/>
    </row>
    <row r="339018" spans="2:3" x14ac:dyDescent="0.25">
      <c r="B339018" s="76"/>
      <c r="C339018" s="75"/>
    </row>
    <row r="339019" spans="2:3" x14ac:dyDescent="0.25">
      <c r="B339019" s="76"/>
      <c r="C339019" s="75"/>
    </row>
    <row r="339020" spans="2:3" x14ac:dyDescent="0.25">
      <c r="B339020" s="76"/>
      <c r="C339020" s="75"/>
    </row>
    <row r="339021" spans="2:3" x14ac:dyDescent="0.25">
      <c r="B339021" s="76"/>
      <c r="C339021" s="75"/>
    </row>
    <row r="339131" spans="2:3" x14ac:dyDescent="0.25">
      <c r="B339131" s="76"/>
      <c r="C339131" s="75"/>
    </row>
    <row r="339132" spans="2:3" x14ac:dyDescent="0.25">
      <c r="B339132" s="76"/>
      <c r="C339132" s="75"/>
    </row>
    <row r="339133" spans="2:3" x14ac:dyDescent="0.25">
      <c r="B339133" s="76"/>
      <c r="C339133" s="75"/>
    </row>
    <row r="339134" spans="2:3" x14ac:dyDescent="0.25">
      <c r="B339134" s="76"/>
      <c r="C339134" s="75"/>
    </row>
    <row r="339135" spans="2:3" x14ac:dyDescent="0.25">
      <c r="B339135" s="76"/>
      <c r="C339135" s="75"/>
    </row>
    <row r="339136" spans="2:3" x14ac:dyDescent="0.25">
      <c r="B339136" s="76"/>
      <c r="C339136" s="75"/>
    </row>
    <row r="339137" spans="2:3" x14ac:dyDescent="0.25">
      <c r="B339137" s="76"/>
      <c r="C339137" s="75"/>
    </row>
    <row r="339138" spans="2:3" x14ac:dyDescent="0.25">
      <c r="B339138" s="76"/>
      <c r="C339138" s="75"/>
    </row>
    <row r="339139" spans="2:3" x14ac:dyDescent="0.25">
      <c r="B339139" s="76"/>
      <c r="C339139" s="75"/>
    </row>
    <row r="339140" spans="2:3" x14ac:dyDescent="0.25">
      <c r="B339140" s="76"/>
      <c r="C339140" s="75"/>
    </row>
    <row r="339141" spans="2:3" x14ac:dyDescent="0.25">
      <c r="B339141" s="76"/>
      <c r="C339141" s="75"/>
    </row>
    <row r="339142" spans="2:3" x14ac:dyDescent="0.25">
      <c r="B339142" s="76"/>
      <c r="C339142" s="75"/>
    </row>
    <row r="339143" spans="2:3" x14ac:dyDescent="0.25">
      <c r="B339143" s="76"/>
      <c r="C339143" s="75"/>
    </row>
    <row r="339253" spans="2:3" x14ac:dyDescent="0.25">
      <c r="B339253" s="76"/>
      <c r="C339253" s="75"/>
    </row>
    <row r="339254" spans="2:3" x14ac:dyDescent="0.25">
      <c r="B339254" s="76"/>
      <c r="C339254" s="75"/>
    </row>
    <row r="339255" spans="2:3" x14ac:dyDescent="0.25">
      <c r="B339255" s="76"/>
      <c r="C339255" s="75"/>
    </row>
    <row r="339256" spans="2:3" x14ac:dyDescent="0.25">
      <c r="B339256" s="76"/>
      <c r="C339256" s="75"/>
    </row>
    <row r="339257" spans="2:3" x14ac:dyDescent="0.25">
      <c r="B339257" s="76"/>
      <c r="C339257" s="75"/>
    </row>
    <row r="339258" spans="2:3" x14ac:dyDescent="0.25">
      <c r="B339258" s="76"/>
      <c r="C339258" s="75"/>
    </row>
    <row r="339259" spans="2:3" x14ac:dyDescent="0.25">
      <c r="B339259" s="76"/>
      <c r="C339259" s="75"/>
    </row>
    <row r="339260" spans="2:3" x14ac:dyDescent="0.25">
      <c r="B339260" s="76"/>
      <c r="C339260" s="75"/>
    </row>
    <row r="339261" spans="2:3" x14ac:dyDescent="0.25">
      <c r="B339261" s="76"/>
      <c r="C339261" s="75"/>
    </row>
    <row r="339262" spans="2:3" x14ac:dyDescent="0.25">
      <c r="B339262" s="76"/>
      <c r="C339262" s="75"/>
    </row>
    <row r="339263" spans="2:3" x14ac:dyDescent="0.25">
      <c r="B339263" s="76"/>
      <c r="C339263" s="75"/>
    </row>
    <row r="339264" spans="2:3" x14ac:dyDescent="0.25">
      <c r="B339264" s="76"/>
      <c r="C339264" s="75"/>
    </row>
    <row r="339265" spans="2:3" x14ac:dyDescent="0.25">
      <c r="B339265" s="76"/>
      <c r="C339265" s="75"/>
    </row>
    <row r="339375" spans="2:3" x14ac:dyDescent="0.25">
      <c r="B339375" s="76"/>
      <c r="C339375" s="75"/>
    </row>
    <row r="339376" spans="2:3" x14ac:dyDescent="0.25">
      <c r="B339376" s="76"/>
      <c r="C339376" s="75"/>
    </row>
    <row r="339377" spans="2:3" x14ac:dyDescent="0.25">
      <c r="B339377" s="76"/>
      <c r="C339377" s="75"/>
    </row>
    <row r="339378" spans="2:3" x14ac:dyDescent="0.25">
      <c r="B339378" s="76"/>
      <c r="C339378" s="75"/>
    </row>
    <row r="339379" spans="2:3" x14ac:dyDescent="0.25">
      <c r="B339379" s="76"/>
      <c r="C339379" s="75"/>
    </row>
    <row r="339380" spans="2:3" x14ac:dyDescent="0.25">
      <c r="B339380" s="76"/>
      <c r="C339380" s="75"/>
    </row>
    <row r="339381" spans="2:3" x14ac:dyDescent="0.25">
      <c r="B339381" s="76"/>
      <c r="C339381" s="75"/>
    </row>
    <row r="339382" spans="2:3" x14ac:dyDescent="0.25">
      <c r="B339382" s="76"/>
      <c r="C339382" s="75"/>
    </row>
    <row r="339383" spans="2:3" x14ac:dyDescent="0.25">
      <c r="B339383" s="76"/>
      <c r="C339383" s="75"/>
    </row>
    <row r="339384" spans="2:3" x14ac:dyDescent="0.25">
      <c r="B339384" s="76"/>
      <c r="C339384" s="75"/>
    </row>
    <row r="339385" spans="2:3" x14ac:dyDescent="0.25">
      <c r="B339385" s="76"/>
      <c r="C339385" s="75"/>
    </row>
    <row r="339386" spans="2:3" x14ac:dyDescent="0.25">
      <c r="B339386" s="76"/>
      <c r="C339386" s="75"/>
    </row>
    <row r="339387" spans="2:3" x14ac:dyDescent="0.25">
      <c r="B339387" s="76"/>
      <c r="C339387" s="75"/>
    </row>
    <row r="339497" spans="2:3" x14ac:dyDescent="0.25">
      <c r="B339497" s="76"/>
      <c r="C339497" s="75"/>
    </row>
    <row r="339498" spans="2:3" x14ac:dyDescent="0.25">
      <c r="B339498" s="76"/>
      <c r="C339498" s="75"/>
    </row>
    <row r="339499" spans="2:3" x14ac:dyDescent="0.25">
      <c r="B339499" s="76"/>
      <c r="C339499" s="75"/>
    </row>
    <row r="339500" spans="2:3" x14ac:dyDescent="0.25">
      <c r="B339500" s="76"/>
      <c r="C339500" s="75"/>
    </row>
    <row r="339501" spans="2:3" x14ac:dyDescent="0.25">
      <c r="B339501" s="76"/>
      <c r="C339501" s="75"/>
    </row>
    <row r="339502" spans="2:3" x14ac:dyDescent="0.25">
      <c r="B339502" s="76"/>
      <c r="C339502" s="75"/>
    </row>
    <row r="339503" spans="2:3" x14ac:dyDescent="0.25">
      <c r="B339503" s="76"/>
      <c r="C339503" s="75"/>
    </row>
    <row r="339504" spans="2:3" x14ac:dyDescent="0.25">
      <c r="B339504" s="76"/>
      <c r="C339504" s="75"/>
    </row>
    <row r="339505" spans="2:3" x14ac:dyDescent="0.25">
      <c r="B339505" s="76"/>
      <c r="C339505" s="75"/>
    </row>
    <row r="339506" spans="2:3" x14ac:dyDescent="0.25">
      <c r="B339506" s="76"/>
      <c r="C339506" s="75"/>
    </row>
    <row r="339507" spans="2:3" x14ac:dyDescent="0.25">
      <c r="B339507" s="76"/>
      <c r="C339507" s="75"/>
    </row>
    <row r="339508" spans="2:3" x14ac:dyDescent="0.25">
      <c r="B339508" s="76"/>
      <c r="C339508" s="75"/>
    </row>
    <row r="339509" spans="2:3" x14ac:dyDescent="0.25">
      <c r="B339509" s="76"/>
      <c r="C339509" s="75"/>
    </row>
    <row r="339619" spans="2:3" x14ac:dyDescent="0.25">
      <c r="B339619" s="76"/>
      <c r="C339619" s="75"/>
    </row>
    <row r="339620" spans="2:3" x14ac:dyDescent="0.25">
      <c r="B339620" s="76"/>
      <c r="C339620" s="75"/>
    </row>
    <row r="339621" spans="2:3" x14ac:dyDescent="0.25">
      <c r="B339621" s="76"/>
      <c r="C339621" s="75"/>
    </row>
    <row r="339622" spans="2:3" x14ac:dyDescent="0.25">
      <c r="B339622" s="76"/>
      <c r="C339622" s="75"/>
    </row>
    <row r="339623" spans="2:3" x14ac:dyDescent="0.25">
      <c r="B339623" s="76"/>
      <c r="C339623" s="75"/>
    </row>
    <row r="339624" spans="2:3" x14ac:dyDescent="0.25">
      <c r="B339624" s="76"/>
      <c r="C339624" s="75"/>
    </row>
    <row r="339625" spans="2:3" x14ac:dyDescent="0.25">
      <c r="B339625" s="76"/>
      <c r="C339625" s="75"/>
    </row>
    <row r="339626" spans="2:3" x14ac:dyDescent="0.25">
      <c r="B339626" s="76"/>
      <c r="C339626" s="75"/>
    </row>
    <row r="339627" spans="2:3" x14ac:dyDescent="0.25">
      <c r="B339627" s="76"/>
      <c r="C339627" s="75"/>
    </row>
    <row r="339628" spans="2:3" x14ac:dyDescent="0.25">
      <c r="B339628" s="76"/>
      <c r="C339628" s="75"/>
    </row>
    <row r="339629" spans="2:3" x14ac:dyDescent="0.25">
      <c r="B339629" s="76"/>
      <c r="C339629" s="75"/>
    </row>
    <row r="339630" spans="2:3" x14ac:dyDescent="0.25">
      <c r="B339630" s="76"/>
      <c r="C339630" s="75"/>
    </row>
    <row r="339631" spans="2:3" x14ac:dyDescent="0.25">
      <c r="B339631" s="76"/>
      <c r="C339631" s="75"/>
    </row>
    <row r="339741" spans="2:3" x14ac:dyDescent="0.25">
      <c r="B339741" s="76"/>
      <c r="C339741" s="75"/>
    </row>
    <row r="339742" spans="2:3" x14ac:dyDescent="0.25">
      <c r="B339742" s="76"/>
      <c r="C339742" s="75"/>
    </row>
    <row r="339743" spans="2:3" x14ac:dyDescent="0.25">
      <c r="B339743" s="76"/>
      <c r="C339743" s="75"/>
    </row>
    <row r="339744" spans="2:3" x14ac:dyDescent="0.25">
      <c r="B339744" s="76"/>
      <c r="C339744" s="75"/>
    </row>
    <row r="339745" spans="2:3" x14ac:dyDescent="0.25">
      <c r="B339745" s="76"/>
      <c r="C339745" s="75"/>
    </row>
    <row r="339746" spans="2:3" x14ac:dyDescent="0.25">
      <c r="B339746" s="76"/>
      <c r="C339746" s="75"/>
    </row>
    <row r="339747" spans="2:3" x14ac:dyDescent="0.25">
      <c r="B339747" s="76"/>
      <c r="C339747" s="75"/>
    </row>
    <row r="339748" spans="2:3" x14ac:dyDescent="0.25">
      <c r="B339748" s="76"/>
      <c r="C339748" s="75"/>
    </row>
    <row r="339749" spans="2:3" x14ac:dyDescent="0.25">
      <c r="B339749" s="76"/>
      <c r="C339749" s="75"/>
    </row>
    <row r="339750" spans="2:3" x14ac:dyDescent="0.25">
      <c r="B339750" s="76"/>
      <c r="C339750" s="75"/>
    </row>
    <row r="339751" spans="2:3" x14ac:dyDescent="0.25">
      <c r="B339751" s="76"/>
      <c r="C339751" s="75"/>
    </row>
    <row r="339752" spans="2:3" x14ac:dyDescent="0.25">
      <c r="B339752" s="76"/>
      <c r="C339752" s="75"/>
    </row>
    <row r="339753" spans="2:3" x14ac:dyDescent="0.25">
      <c r="B339753" s="76"/>
      <c r="C339753" s="75"/>
    </row>
    <row r="339863" spans="2:3" x14ac:dyDescent="0.25">
      <c r="B339863" s="76"/>
      <c r="C339863" s="75"/>
    </row>
    <row r="339864" spans="2:3" x14ac:dyDescent="0.25">
      <c r="B339864" s="76"/>
      <c r="C339864" s="75"/>
    </row>
    <row r="339865" spans="2:3" x14ac:dyDescent="0.25">
      <c r="B339865" s="76"/>
      <c r="C339865" s="75"/>
    </row>
    <row r="339866" spans="2:3" x14ac:dyDescent="0.25">
      <c r="B339866" s="76"/>
      <c r="C339866" s="75"/>
    </row>
    <row r="339867" spans="2:3" x14ac:dyDescent="0.25">
      <c r="B339867" s="76"/>
      <c r="C339867" s="75"/>
    </row>
    <row r="339868" spans="2:3" x14ac:dyDescent="0.25">
      <c r="B339868" s="76"/>
      <c r="C339868" s="75"/>
    </row>
    <row r="339869" spans="2:3" x14ac:dyDescent="0.25">
      <c r="B339869" s="76"/>
      <c r="C339869" s="75"/>
    </row>
    <row r="339870" spans="2:3" x14ac:dyDescent="0.25">
      <c r="B339870" s="76"/>
      <c r="C339870" s="75"/>
    </row>
    <row r="339871" spans="2:3" x14ac:dyDescent="0.25">
      <c r="B339871" s="76"/>
      <c r="C339871" s="75"/>
    </row>
    <row r="339872" spans="2:3" x14ac:dyDescent="0.25">
      <c r="B339872" s="76"/>
      <c r="C339872" s="75"/>
    </row>
    <row r="339873" spans="2:3" x14ac:dyDescent="0.25">
      <c r="B339873" s="76"/>
      <c r="C339873" s="75"/>
    </row>
    <row r="339874" spans="2:3" x14ac:dyDescent="0.25">
      <c r="B339874" s="76"/>
      <c r="C339874" s="75"/>
    </row>
    <row r="339875" spans="2:3" x14ac:dyDescent="0.25">
      <c r="B339875" s="76"/>
      <c r="C339875" s="75"/>
    </row>
    <row r="339985" spans="2:3" x14ac:dyDescent="0.25">
      <c r="B339985" s="76"/>
      <c r="C339985" s="75"/>
    </row>
    <row r="339986" spans="2:3" x14ac:dyDescent="0.25">
      <c r="B339986" s="76"/>
      <c r="C339986" s="75"/>
    </row>
    <row r="339987" spans="2:3" x14ac:dyDescent="0.25">
      <c r="B339987" s="76"/>
      <c r="C339987" s="75"/>
    </row>
    <row r="339988" spans="2:3" x14ac:dyDescent="0.25">
      <c r="B339988" s="76"/>
      <c r="C339988" s="75"/>
    </row>
    <row r="339989" spans="2:3" x14ac:dyDescent="0.25">
      <c r="B339989" s="76"/>
      <c r="C339989" s="75"/>
    </row>
    <row r="339990" spans="2:3" x14ac:dyDescent="0.25">
      <c r="B339990" s="76"/>
      <c r="C339990" s="75"/>
    </row>
    <row r="339991" spans="2:3" x14ac:dyDescent="0.25">
      <c r="B339991" s="76"/>
      <c r="C339991" s="75"/>
    </row>
    <row r="339992" spans="2:3" x14ac:dyDescent="0.25">
      <c r="B339992" s="76"/>
      <c r="C339992" s="75"/>
    </row>
    <row r="339993" spans="2:3" x14ac:dyDescent="0.25">
      <c r="B339993" s="76"/>
      <c r="C339993" s="75"/>
    </row>
    <row r="339994" spans="2:3" x14ac:dyDescent="0.25">
      <c r="B339994" s="76"/>
      <c r="C339994" s="75"/>
    </row>
    <row r="339995" spans="2:3" x14ac:dyDescent="0.25">
      <c r="B339995" s="76"/>
      <c r="C339995" s="75"/>
    </row>
    <row r="339996" spans="2:3" x14ac:dyDescent="0.25">
      <c r="B339996" s="76"/>
      <c r="C339996" s="75"/>
    </row>
    <row r="339997" spans="2:3" x14ac:dyDescent="0.25">
      <c r="B339997" s="76"/>
      <c r="C339997" s="75"/>
    </row>
    <row r="340107" spans="2:3" x14ac:dyDescent="0.25">
      <c r="B340107" s="76"/>
      <c r="C340107" s="75"/>
    </row>
    <row r="340108" spans="2:3" x14ac:dyDescent="0.25">
      <c r="B340108" s="76"/>
      <c r="C340108" s="75"/>
    </row>
    <row r="340109" spans="2:3" x14ac:dyDescent="0.25">
      <c r="B340109" s="76"/>
      <c r="C340109" s="75"/>
    </row>
    <row r="340110" spans="2:3" x14ac:dyDescent="0.25">
      <c r="B340110" s="76"/>
      <c r="C340110" s="75"/>
    </row>
    <row r="340111" spans="2:3" x14ac:dyDescent="0.25">
      <c r="B340111" s="76"/>
      <c r="C340111" s="75"/>
    </row>
    <row r="340112" spans="2:3" x14ac:dyDescent="0.25">
      <c r="B340112" s="76"/>
      <c r="C340112" s="75"/>
    </row>
    <row r="340113" spans="2:3" x14ac:dyDescent="0.25">
      <c r="B340113" s="76"/>
      <c r="C340113" s="75"/>
    </row>
    <row r="340114" spans="2:3" x14ac:dyDescent="0.25">
      <c r="B340114" s="76"/>
      <c r="C340114" s="75"/>
    </row>
    <row r="340115" spans="2:3" x14ac:dyDescent="0.25">
      <c r="B340115" s="76"/>
      <c r="C340115" s="75"/>
    </row>
    <row r="340116" spans="2:3" x14ac:dyDescent="0.25">
      <c r="B340116" s="76"/>
      <c r="C340116" s="75"/>
    </row>
    <row r="340117" spans="2:3" x14ac:dyDescent="0.25">
      <c r="B340117" s="76"/>
      <c r="C340117" s="75"/>
    </row>
    <row r="340118" spans="2:3" x14ac:dyDescent="0.25">
      <c r="B340118" s="76"/>
      <c r="C340118" s="75"/>
    </row>
    <row r="340119" spans="2:3" x14ac:dyDescent="0.25">
      <c r="B340119" s="76"/>
      <c r="C340119" s="75"/>
    </row>
    <row r="340229" spans="2:3" x14ac:dyDescent="0.25">
      <c r="B340229" s="76"/>
      <c r="C340229" s="75"/>
    </row>
    <row r="340230" spans="2:3" x14ac:dyDescent="0.25">
      <c r="B340230" s="76"/>
      <c r="C340230" s="75"/>
    </row>
    <row r="340231" spans="2:3" x14ac:dyDescent="0.25">
      <c r="B340231" s="76"/>
      <c r="C340231" s="75"/>
    </row>
    <row r="340232" spans="2:3" x14ac:dyDescent="0.25">
      <c r="B340232" s="76"/>
      <c r="C340232" s="75"/>
    </row>
    <row r="340233" spans="2:3" x14ac:dyDescent="0.25">
      <c r="B340233" s="76"/>
      <c r="C340233" s="75"/>
    </row>
    <row r="340234" spans="2:3" x14ac:dyDescent="0.25">
      <c r="B340234" s="76"/>
      <c r="C340234" s="75"/>
    </row>
    <row r="340235" spans="2:3" x14ac:dyDescent="0.25">
      <c r="B340235" s="76"/>
      <c r="C340235" s="75"/>
    </row>
    <row r="340236" spans="2:3" x14ac:dyDescent="0.25">
      <c r="B340236" s="76"/>
      <c r="C340236" s="75"/>
    </row>
    <row r="340237" spans="2:3" x14ac:dyDescent="0.25">
      <c r="B340237" s="76"/>
      <c r="C340237" s="75"/>
    </row>
    <row r="340238" spans="2:3" x14ac:dyDescent="0.25">
      <c r="B340238" s="76"/>
      <c r="C340238" s="75"/>
    </row>
    <row r="340239" spans="2:3" x14ac:dyDescent="0.25">
      <c r="B340239" s="76"/>
      <c r="C340239" s="75"/>
    </row>
    <row r="340240" spans="2:3" x14ac:dyDescent="0.25">
      <c r="B340240" s="76"/>
      <c r="C340240" s="75"/>
    </row>
    <row r="340241" spans="2:3" x14ac:dyDescent="0.25">
      <c r="B340241" s="76"/>
      <c r="C340241" s="75"/>
    </row>
    <row r="340351" spans="2:3" x14ac:dyDescent="0.25">
      <c r="B340351" s="76"/>
      <c r="C340351" s="75"/>
    </row>
    <row r="340352" spans="2:3" x14ac:dyDescent="0.25">
      <c r="B340352" s="76"/>
      <c r="C340352" s="75"/>
    </row>
    <row r="340353" spans="2:3" x14ac:dyDescent="0.25">
      <c r="B340353" s="76"/>
      <c r="C340353" s="75"/>
    </row>
    <row r="340354" spans="2:3" x14ac:dyDescent="0.25">
      <c r="B340354" s="76"/>
      <c r="C340354" s="75"/>
    </row>
    <row r="340355" spans="2:3" x14ac:dyDescent="0.25">
      <c r="B340355" s="76"/>
      <c r="C340355" s="75"/>
    </row>
    <row r="340356" spans="2:3" x14ac:dyDescent="0.25">
      <c r="B340356" s="76"/>
      <c r="C340356" s="75"/>
    </row>
    <row r="340357" spans="2:3" x14ac:dyDescent="0.25">
      <c r="B340357" s="76"/>
      <c r="C340357" s="75"/>
    </row>
    <row r="340358" spans="2:3" x14ac:dyDescent="0.25">
      <c r="B340358" s="76"/>
      <c r="C340358" s="75"/>
    </row>
    <row r="340359" spans="2:3" x14ac:dyDescent="0.25">
      <c r="B340359" s="76"/>
      <c r="C340359" s="75"/>
    </row>
    <row r="340360" spans="2:3" x14ac:dyDescent="0.25">
      <c r="B340360" s="76"/>
      <c r="C340360" s="75"/>
    </row>
    <row r="340361" spans="2:3" x14ac:dyDescent="0.25">
      <c r="B340361" s="76"/>
      <c r="C340361" s="75"/>
    </row>
    <row r="340362" spans="2:3" x14ac:dyDescent="0.25">
      <c r="B340362" s="76"/>
      <c r="C340362" s="75"/>
    </row>
    <row r="340363" spans="2:3" x14ac:dyDescent="0.25">
      <c r="B340363" s="76"/>
      <c r="C340363" s="75"/>
    </row>
    <row r="340473" spans="2:3" x14ac:dyDescent="0.25">
      <c r="B340473" s="76"/>
      <c r="C340473" s="75"/>
    </row>
    <row r="340474" spans="2:3" x14ac:dyDescent="0.25">
      <c r="B340474" s="76"/>
      <c r="C340474" s="75"/>
    </row>
    <row r="340475" spans="2:3" x14ac:dyDescent="0.25">
      <c r="B340475" s="76"/>
      <c r="C340475" s="75"/>
    </row>
    <row r="340476" spans="2:3" x14ac:dyDescent="0.25">
      <c r="B340476" s="76"/>
      <c r="C340476" s="75"/>
    </row>
    <row r="340477" spans="2:3" x14ac:dyDescent="0.25">
      <c r="B340477" s="76"/>
      <c r="C340477" s="75"/>
    </row>
    <row r="340478" spans="2:3" x14ac:dyDescent="0.25">
      <c r="B340478" s="76"/>
      <c r="C340478" s="75"/>
    </row>
    <row r="340479" spans="2:3" x14ac:dyDescent="0.25">
      <c r="B340479" s="76"/>
      <c r="C340479" s="75"/>
    </row>
    <row r="340480" spans="2:3" x14ac:dyDescent="0.25">
      <c r="B340480" s="76"/>
      <c r="C340480" s="75"/>
    </row>
    <row r="340481" spans="2:3" x14ac:dyDescent="0.25">
      <c r="B340481" s="76"/>
      <c r="C340481" s="75"/>
    </row>
    <row r="340482" spans="2:3" x14ac:dyDescent="0.25">
      <c r="B340482" s="76"/>
      <c r="C340482" s="75"/>
    </row>
    <row r="340483" spans="2:3" x14ac:dyDescent="0.25">
      <c r="B340483" s="76"/>
      <c r="C340483" s="75"/>
    </row>
    <row r="340484" spans="2:3" x14ac:dyDescent="0.25">
      <c r="B340484" s="76"/>
      <c r="C340484" s="75"/>
    </row>
    <row r="340485" spans="2:3" x14ac:dyDescent="0.25">
      <c r="B340485" s="76"/>
      <c r="C340485" s="75"/>
    </row>
    <row r="340595" spans="2:3" x14ac:dyDescent="0.25">
      <c r="B340595" s="76"/>
      <c r="C340595" s="75"/>
    </row>
    <row r="340596" spans="2:3" x14ac:dyDescent="0.25">
      <c r="B340596" s="76"/>
      <c r="C340596" s="75"/>
    </row>
    <row r="340597" spans="2:3" x14ac:dyDescent="0.25">
      <c r="B340597" s="76"/>
      <c r="C340597" s="75"/>
    </row>
    <row r="340598" spans="2:3" x14ac:dyDescent="0.25">
      <c r="B340598" s="76"/>
      <c r="C340598" s="75"/>
    </row>
    <row r="340599" spans="2:3" x14ac:dyDescent="0.25">
      <c r="B340599" s="76"/>
      <c r="C340599" s="75"/>
    </row>
    <row r="340600" spans="2:3" x14ac:dyDescent="0.25">
      <c r="B340600" s="76"/>
      <c r="C340600" s="75"/>
    </row>
    <row r="340601" spans="2:3" x14ac:dyDescent="0.25">
      <c r="B340601" s="76"/>
      <c r="C340601" s="75"/>
    </row>
    <row r="340602" spans="2:3" x14ac:dyDescent="0.25">
      <c r="B340602" s="76"/>
      <c r="C340602" s="75"/>
    </row>
    <row r="340603" spans="2:3" x14ac:dyDescent="0.25">
      <c r="B340603" s="76"/>
      <c r="C340603" s="75"/>
    </row>
    <row r="340604" spans="2:3" x14ac:dyDescent="0.25">
      <c r="B340604" s="76"/>
      <c r="C340604" s="75"/>
    </row>
    <row r="340605" spans="2:3" x14ac:dyDescent="0.25">
      <c r="B340605" s="76"/>
      <c r="C340605" s="75"/>
    </row>
    <row r="340606" spans="2:3" x14ac:dyDescent="0.25">
      <c r="B340606" s="76"/>
      <c r="C340606" s="75"/>
    </row>
    <row r="340607" spans="2:3" x14ac:dyDescent="0.25">
      <c r="B340607" s="76"/>
      <c r="C340607" s="75"/>
    </row>
    <row r="340717" spans="2:3" x14ac:dyDescent="0.25">
      <c r="B340717" s="76"/>
      <c r="C340717" s="75"/>
    </row>
    <row r="340718" spans="2:3" x14ac:dyDescent="0.25">
      <c r="B340718" s="76"/>
      <c r="C340718" s="75"/>
    </row>
    <row r="340719" spans="2:3" x14ac:dyDescent="0.25">
      <c r="B340719" s="76"/>
      <c r="C340719" s="75"/>
    </row>
    <row r="340720" spans="2:3" x14ac:dyDescent="0.25">
      <c r="B340720" s="76"/>
      <c r="C340720" s="75"/>
    </row>
    <row r="340721" spans="2:3" x14ac:dyDescent="0.25">
      <c r="B340721" s="76"/>
      <c r="C340721" s="75"/>
    </row>
    <row r="340722" spans="2:3" x14ac:dyDescent="0.25">
      <c r="B340722" s="76"/>
      <c r="C340722" s="75"/>
    </row>
    <row r="340723" spans="2:3" x14ac:dyDescent="0.25">
      <c r="B340723" s="76"/>
      <c r="C340723" s="75"/>
    </row>
    <row r="340724" spans="2:3" x14ac:dyDescent="0.25">
      <c r="B340724" s="76"/>
      <c r="C340724" s="75"/>
    </row>
    <row r="340725" spans="2:3" x14ac:dyDescent="0.25">
      <c r="B340725" s="76"/>
      <c r="C340725" s="75"/>
    </row>
    <row r="340726" spans="2:3" x14ac:dyDescent="0.25">
      <c r="B340726" s="76"/>
      <c r="C340726" s="75"/>
    </row>
    <row r="340727" spans="2:3" x14ac:dyDescent="0.25">
      <c r="B340727" s="76"/>
      <c r="C340727" s="75"/>
    </row>
    <row r="340728" spans="2:3" x14ac:dyDescent="0.25">
      <c r="B340728" s="76"/>
      <c r="C340728" s="75"/>
    </row>
    <row r="340729" spans="2:3" x14ac:dyDescent="0.25">
      <c r="B340729" s="76"/>
      <c r="C340729" s="75"/>
    </row>
    <row r="340839" spans="2:3" x14ac:dyDescent="0.25">
      <c r="B340839" s="76"/>
      <c r="C340839" s="75"/>
    </row>
    <row r="340840" spans="2:3" x14ac:dyDescent="0.25">
      <c r="B340840" s="76"/>
      <c r="C340840" s="75"/>
    </row>
    <row r="340841" spans="2:3" x14ac:dyDescent="0.25">
      <c r="B340841" s="76"/>
      <c r="C340841" s="75"/>
    </row>
    <row r="340842" spans="2:3" x14ac:dyDescent="0.25">
      <c r="B340842" s="76"/>
      <c r="C340842" s="75"/>
    </row>
    <row r="340843" spans="2:3" x14ac:dyDescent="0.25">
      <c r="B340843" s="76"/>
      <c r="C340843" s="75"/>
    </row>
    <row r="340844" spans="2:3" x14ac:dyDescent="0.25">
      <c r="B340844" s="76"/>
      <c r="C340844" s="75"/>
    </row>
    <row r="340845" spans="2:3" x14ac:dyDescent="0.25">
      <c r="B340845" s="76"/>
      <c r="C340845" s="75"/>
    </row>
    <row r="340846" spans="2:3" x14ac:dyDescent="0.25">
      <c r="B340846" s="76"/>
      <c r="C340846" s="75"/>
    </row>
    <row r="340847" spans="2:3" x14ac:dyDescent="0.25">
      <c r="B340847" s="76"/>
      <c r="C340847" s="75"/>
    </row>
    <row r="340848" spans="2:3" x14ac:dyDescent="0.25">
      <c r="B340848" s="76"/>
      <c r="C340848" s="75"/>
    </row>
    <row r="340849" spans="2:3" x14ac:dyDescent="0.25">
      <c r="B340849" s="76"/>
      <c r="C340849" s="75"/>
    </row>
    <row r="340850" spans="2:3" x14ac:dyDescent="0.25">
      <c r="B340850" s="76"/>
      <c r="C340850" s="75"/>
    </row>
    <row r="340851" spans="2:3" x14ac:dyDescent="0.25">
      <c r="B340851" s="76"/>
      <c r="C340851" s="75"/>
    </row>
    <row r="340961" spans="2:3" x14ac:dyDescent="0.25">
      <c r="B340961" s="76"/>
      <c r="C340961" s="75"/>
    </row>
    <row r="340962" spans="2:3" x14ac:dyDescent="0.25">
      <c r="B340962" s="76"/>
      <c r="C340962" s="75"/>
    </row>
    <row r="340963" spans="2:3" x14ac:dyDescent="0.25">
      <c r="B340963" s="76"/>
      <c r="C340963" s="75"/>
    </row>
    <row r="340964" spans="2:3" x14ac:dyDescent="0.25">
      <c r="B340964" s="76"/>
      <c r="C340964" s="75"/>
    </row>
    <row r="340965" spans="2:3" x14ac:dyDescent="0.25">
      <c r="B340965" s="76"/>
      <c r="C340965" s="75"/>
    </row>
    <row r="340966" spans="2:3" x14ac:dyDescent="0.25">
      <c r="B340966" s="76"/>
      <c r="C340966" s="75"/>
    </row>
    <row r="340967" spans="2:3" x14ac:dyDescent="0.25">
      <c r="B340967" s="76"/>
      <c r="C340967" s="75"/>
    </row>
    <row r="340968" spans="2:3" x14ac:dyDescent="0.25">
      <c r="B340968" s="76"/>
      <c r="C340968" s="75"/>
    </row>
    <row r="340969" spans="2:3" x14ac:dyDescent="0.25">
      <c r="B340969" s="76"/>
      <c r="C340969" s="75"/>
    </row>
    <row r="340970" spans="2:3" x14ac:dyDescent="0.25">
      <c r="B340970" s="76"/>
      <c r="C340970" s="75"/>
    </row>
    <row r="340971" spans="2:3" x14ac:dyDescent="0.25">
      <c r="B340971" s="76"/>
      <c r="C340971" s="75"/>
    </row>
    <row r="340972" spans="2:3" x14ac:dyDescent="0.25">
      <c r="B340972" s="76"/>
      <c r="C340972" s="75"/>
    </row>
    <row r="340973" spans="2:3" x14ac:dyDescent="0.25">
      <c r="B340973" s="76"/>
      <c r="C340973" s="75"/>
    </row>
    <row r="341083" spans="2:3" x14ac:dyDescent="0.25">
      <c r="B341083" s="76"/>
      <c r="C341083" s="75"/>
    </row>
    <row r="341084" spans="2:3" x14ac:dyDescent="0.25">
      <c r="B341084" s="76"/>
      <c r="C341084" s="75"/>
    </row>
    <row r="341085" spans="2:3" x14ac:dyDescent="0.25">
      <c r="B341085" s="76"/>
      <c r="C341085" s="75"/>
    </row>
    <row r="341086" spans="2:3" x14ac:dyDescent="0.25">
      <c r="B341086" s="76"/>
      <c r="C341086" s="75"/>
    </row>
    <row r="341087" spans="2:3" x14ac:dyDescent="0.25">
      <c r="B341087" s="76"/>
      <c r="C341087" s="75"/>
    </row>
    <row r="341088" spans="2:3" x14ac:dyDescent="0.25">
      <c r="B341088" s="76"/>
      <c r="C341088" s="75"/>
    </row>
    <row r="341089" spans="2:3" x14ac:dyDescent="0.25">
      <c r="B341089" s="76"/>
      <c r="C341089" s="75"/>
    </row>
    <row r="341090" spans="2:3" x14ac:dyDescent="0.25">
      <c r="B341090" s="76"/>
      <c r="C341090" s="75"/>
    </row>
    <row r="341091" spans="2:3" x14ac:dyDescent="0.25">
      <c r="B341091" s="76"/>
      <c r="C341091" s="75"/>
    </row>
    <row r="341092" spans="2:3" x14ac:dyDescent="0.25">
      <c r="B341092" s="76"/>
      <c r="C341092" s="75"/>
    </row>
    <row r="341093" spans="2:3" x14ac:dyDescent="0.25">
      <c r="B341093" s="76"/>
      <c r="C341093" s="75"/>
    </row>
    <row r="341094" spans="2:3" x14ac:dyDescent="0.25">
      <c r="B341094" s="76"/>
      <c r="C341094" s="75"/>
    </row>
    <row r="341095" spans="2:3" x14ac:dyDescent="0.25">
      <c r="B341095" s="76"/>
      <c r="C341095" s="75"/>
    </row>
    <row r="341205" spans="2:3" x14ac:dyDescent="0.25">
      <c r="B341205" s="76"/>
      <c r="C341205" s="75"/>
    </row>
    <row r="341206" spans="2:3" x14ac:dyDescent="0.25">
      <c r="B341206" s="76"/>
      <c r="C341206" s="75"/>
    </row>
    <row r="341207" spans="2:3" x14ac:dyDescent="0.25">
      <c r="B341207" s="76"/>
      <c r="C341207" s="75"/>
    </row>
    <row r="341208" spans="2:3" x14ac:dyDescent="0.25">
      <c r="B341208" s="76"/>
      <c r="C341208" s="75"/>
    </row>
    <row r="341209" spans="2:3" x14ac:dyDescent="0.25">
      <c r="B341209" s="76"/>
      <c r="C341209" s="75"/>
    </row>
    <row r="341210" spans="2:3" x14ac:dyDescent="0.25">
      <c r="B341210" s="76"/>
      <c r="C341210" s="75"/>
    </row>
    <row r="341211" spans="2:3" x14ac:dyDescent="0.25">
      <c r="B341211" s="76"/>
      <c r="C341211" s="75"/>
    </row>
    <row r="341212" spans="2:3" x14ac:dyDescent="0.25">
      <c r="B341212" s="76"/>
      <c r="C341212" s="75"/>
    </row>
    <row r="341213" spans="2:3" x14ac:dyDescent="0.25">
      <c r="B341213" s="76"/>
      <c r="C341213" s="75"/>
    </row>
    <row r="341214" spans="2:3" x14ac:dyDescent="0.25">
      <c r="B341214" s="76"/>
      <c r="C341214" s="75"/>
    </row>
    <row r="341215" spans="2:3" x14ac:dyDescent="0.25">
      <c r="B341215" s="76"/>
      <c r="C341215" s="75"/>
    </row>
    <row r="341216" spans="2:3" x14ac:dyDescent="0.25">
      <c r="B341216" s="76"/>
      <c r="C341216" s="75"/>
    </row>
    <row r="341217" spans="2:3" x14ac:dyDescent="0.25">
      <c r="B341217" s="76"/>
      <c r="C341217" s="75"/>
    </row>
    <row r="341327" spans="2:3" x14ac:dyDescent="0.25">
      <c r="B341327" s="76"/>
      <c r="C341327" s="75"/>
    </row>
    <row r="341328" spans="2:3" x14ac:dyDescent="0.25">
      <c r="B341328" s="76"/>
      <c r="C341328" s="75"/>
    </row>
    <row r="341329" spans="2:3" x14ac:dyDescent="0.25">
      <c r="B341329" s="76"/>
      <c r="C341329" s="75"/>
    </row>
    <row r="341330" spans="2:3" x14ac:dyDescent="0.25">
      <c r="B341330" s="76"/>
      <c r="C341330" s="75"/>
    </row>
    <row r="341331" spans="2:3" x14ac:dyDescent="0.25">
      <c r="B341331" s="76"/>
      <c r="C341331" s="75"/>
    </row>
    <row r="341332" spans="2:3" x14ac:dyDescent="0.25">
      <c r="B341332" s="76"/>
      <c r="C341332" s="75"/>
    </row>
    <row r="341333" spans="2:3" x14ac:dyDescent="0.25">
      <c r="B341333" s="76"/>
      <c r="C341333" s="75"/>
    </row>
    <row r="341334" spans="2:3" x14ac:dyDescent="0.25">
      <c r="B341334" s="76"/>
      <c r="C341334" s="75"/>
    </row>
    <row r="341335" spans="2:3" x14ac:dyDescent="0.25">
      <c r="B341335" s="76"/>
      <c r="C341335" s="75"/>
    </row>
    <row r="341336" spans="2:3" x14ac:dyDescent="0.25">
      <c r="B341336" s="76"/>
      <c r="C341336" s="75"/>
    </row>
    <row r="341337" spans="2:3" x14ac:dyDescent="0.25">
      <c r="B341337" s="76"/>
      <c r="C341337" s="75"/>
    </row>
    <row r="341338" spans="2:3" x14ac:dyDescent="0.25">
      <c r="B341338" s="76"/>
      <c r="C341338" s="75"/>
    </row>
    <row r="341339" spans="2:3" x14ac:dyDescent="0.25">
      <c r="B341339" s="76"/>
      <c r="C341339" s="75"/>
    </row>
    <row r="341449" spans="2:3" x14ac:dyDescent="0.25">
      <c r="B341449" s="76"/>
      <c r="C341449" s="75"/>
    </row>
    <row r="341450" spans="2:3" x14ac:dyDescent="0.25">
      <c r="B341450" s="76"/>
      <c r="C341450" s="75"/>
    </row>
    <row r="341451" spans="2:3" x14ac:dyDescent="0.25">
      <c r="B341451" s="76"/>
      <c r="C341451" s="75"/>
    </row>
    <row r="341452" spans="2:3" x14ac:dyDescent="0.25">
      <c r="B341452" s="76"/>
      <c r="C341452" s="75"/>
    </row>
    <row r="341453" spans="2:3" x14ac:dyDescent="0.25">
      <c r="B341453" s="76"/>
      <c r="C341453" s="75"/>
    </row>
    <row r="341454" spans="2:3" x14ac:dyDescent="0.25">
      <c r="B341454" s="76"/>
      <c r="C341454" s="75"/>
    </row>
    <row r="341455" spans="2:3" x14ac:dyDescent="0.25">
      <c r="B341455" s="76"/>
      <c r="C341455" s="75"/>
    </row>
    <row r="341456" spans="2:3" x14ac:dyDescent="0.25">
      <c r="B341456" s="76"/>
      <c r="C341456" s="75"/>
    </row>
    <row r="341457" spans="2:3" x14ac:dyDescent="0.25">
      <c r="B341457" s="76"/>
      <c r="C341457" s="75"/>
    </row>
    <row r="341458" spans="2:3" x14ac:dyDescent="0.25">
      <c r="B341458" s="76"/>
      <c r="C341458" s="75"/>
    </row>
    <row r="341459" spans="2:3" x14ac:dyDescent="0.25">
      <c r="B341459" s="76"/>
      <c r="C341459" s="75"/>
    </row>
    <row r="341460" spans="2:3" x14ac:dyDescent="0.25">
      <c r="B341460" s="76"/>
      <c r="C341460" s="75"/>
    </row>
    <row r="341461" spans="2:3" x14ac:dyDescent="0.25">
      <c r="B341461" s="76"/>
      <c r="C341461" s="75"/>
    </row>
    <row r="341571" spans="2:3" x14ac:dyDescent="0.25">
      <c r="B341571" s="76"/>
      <c r="C341571" s="75"/>
    </row>
    <row r="341572" spans="2:3" x14ac:dyDescent="0.25">
      <c r="B341572" s="76"/>
      <c r="C341572" s="75"/>
    </row>
    <row r="341573" spans="2:3" x14ac:dyDescent="0.25">
      <c r="B341573" s="76"/>
      <c r="C341573" s="75"/>
    </row>
    <row r="341574" spans="2:3" x14ac:dyDescent="0.25">
      <c r="B341574" s="76"/>
      <c r="C341574" s="75"/>
    </row>
    <row r="341575" spans="2:3" x14ac:dyDescent="0.25">
      <c r="B341575" s="76"/>
      <c r="C341575" s="75"/>
    </row>
    <row r="341576" spans="2:3" x14ac:dyDescent="0.25">
      <c r="B341576" s="76"/>
      <c r="C341576" s="75"/>
    </row>
    <row r="341577" spans="2:3" x14ac:dyDescent="0.25">
      <c r="B341577" s="76"/>
      <c r="C341577" s="75"/>
    </row>
    <row r="341578" spans="2:3" x14ac:dyDescent="0.25">
      <c r="B341578" s="76"/>
      <c r="C341578" s="75"/>
    </row>
    <row r="341579" spans="2:3" x14ac:dyDescent="0.25">
      <c r="B341579" s="76"/>
      <c r="C341579" s="75"/>
    </row>
    <row r="341580" spans="2:3" x14ac:dyDescent="0.25">
      <c r="B341580" s="76"/>
      <c r="C341580" s="75"/>
    </row>
    <row r="341581" spans="2:3" x14ac:dyDescent="0.25">
      <c r="B341581" s="76"/>
      <c r="C341581" s="75"/>
    </row>
    <row r="341582" spans="2:3" x14ac:dyDescent="0.25">
      <c r="B341582" s="76"/>
      <c r="C341582" s="75"/>
    </row>
    <row r="341583" spans="2:3" x14ac:dyDescent="0.25">
      <c r="B341583" s="76"/>
      <c r="C341583" s="75"/>
    </row>
    <row r="341693" spans="2:3" x14ac:dyDescent="0.25">
      <c r="B341693" s="76"/>
      <c r="C341693" s="75"/>
    </row>
    <row r="341694" spans="2:3" x14ac:dyDescent="0.25">
      <c r="B341694" s="76"/>
      <c r="C341694" s="75"/>
    </row>
    <row r="341695" spans="2:3" x14ac:dyDescent="0.25">
      <c r="B341695" s="76"/>
      <c r="C341695" s="75"/>
    </row>
    <row r="341696" spans="2:3" x14ac:dyDescent="0.25">
      <c r="B341696" s="76"/>
      <c r="C341696" s="75"/>
    </row>
    <row r="341697" spans="2:3" x14ac:dyDescent="0.25">
      <c r="B341697" s="76"/>
      <c r="C341697" s="75"/>
    </row>
    <row r="341698" spans="2:3" x14ac:dyDescent="0.25">
      <c r="B341698" s="76"/>
      <c r="C341698" s="75"/>
    </row>
    <row r="341699" spans="2:3" x14ac:dyDescent="0.25">
      <c r="B341699" s="76"/>
      <c r="C341699" s="75"/>
    </row>
    <row r="341700" spans="2:3" x14ac:dyDescent="0.25">
      <c r="B341700" s="76"/>
      <c r="C341700" s="75"/>
    </row>
    <row r="341701" spans="2:3" x14ac:dyDescent="0.25">
      <c r="B341701" s="76"/>
      <c r="C341701" s="75"/>
    </row>
    <row r="341702" spans="2:3" x14ac:dyDescent="0.25">
      <c r="B341702" s="76"/>
      <c r="C341702" s="75"/>
    </row>
    <row r="341703" spans="2:3" x14ac:dyDescent="0.25">
      <c r="B341703" s="76"/>
      <c r="C341703" s="75"/>
    </row>
    <row r="341704" spans="2:3" x14ac:dyDescent="0.25">
      <c r="B341704" s="76"/>
      <c r="C341704" s="75"/>
    </row>
    <row r="341705" spans="2:3" x14ac:dyDescent="0.25">
      <c r="B341705" s="76"/>
      <c r="C341705" s="75"/>
    </row>
    <row r="341815" spans="2:3" x14ac:dyDescent="0.25">
      <c r="B341815" s="76"/>
      <c r="C341815" s="75"/>
    </row>
    <row r="341816" spans="2:3" x14ac:dyDescent="0.25">
      <c r="B341816" s="76"/>
      <c r="C341816" s="75"/>
    </row>
    <row r="341817" spans="2:3" x14ac:dyDescent="0.25">
      <c r="B341817" s="76"/>
      <c r="C341817" s="75"/>
    </row>
    <row r="341818" spans="2:3" x14ac:dyDescent="0.25">
      <c r="B341818" s="76"/>
      <c r="C341818" s="75"/>
    </row>
    <row r="341819" spans="2:3" x14ac:dyDescent="0.25">
      <c r="B341819" s="76"/>
      <c r="C341819" s="75"/>
    </row>
    <row r="341820" spans="2:3" x14ac:dyDescent="0.25">
      <c r="B341820" s="76"/>
      <c r="C341820" s="75"/>
    </row>
    <row r="341821" spans="2:3" x14ac:dyDescent="0.25">
      <c r="B341821" s="76"/>
      <c r="C341821" s="75"/>
    </row>
    <row r="341822" spans="2:3" x14ac:dyDescent="0.25">
      <c r="B341822" s="76"/>
      <c r="C341822" s="75"/>
    </row>
    <row r="341823" spans="2:3" x14ac:dyDescent="0.25">
      <c r="B341823" s="76"/>
      <c r="C341823" s="75"/>
    </row>
    <row r="341824" spans="2:3" x14ac:dyDescent="0.25">
      <c r="B341824" s="76"/>
      <c r="C341824" s="75"/>
    </row>
    <row r="341825" spans="2:3" x14ac:dyDescent="0.25">
      <c r="B341825" s="76"/>
      <c r="C341825" s="75"/>
    </row>
    <row r="341826" spans="2:3" x14ac:dyDescent="0.25">
      <c r="B341826" s="76"/>
      <c r="C341826" s="75"/>
    </row>
    <row r="341827" spans="2:3" x14ac:dyDescent="0.25">
      <c r="B341827" s="76"/>
      <c r="C341827" s="75"/>
    </row>
    <row r="341937" spans="2:3" x14ac:dyDescent="0.25">
      <c r="B341937" s="76"/>
      <c r="C341937" s="75"/>
    </row>
    <row r="341938" spans="2:3" x14ac:dyDescent="0.25">
      <c r="B341938" s="76"/>
      <c r="C341938" s="75"/>
    </row>
    <row r="341939" spans="2:3" x14ac:dyDescent="0.25">
      <c r="B341939" s="76"/>
      <c r="C341939" s="75"/>
    </row>
    <row r="341940" spans="2:3" x14ac:dyDescent="0.25">
      <c r="B341940" s="76"/>
      <c r="C341940" s="75"/>
    </row>
    <row r="341941" spans="2:3" x14ac:dyDescent="0.25">
      <c r="B341941" s="76"/>
      <c r="C341941" s="75"/>
    </row>
    <row r="341942" spans="2:3" x14ac:dyDescent="0.25">
      <c r="B341942" s="76"/>
      <c r="C341942" s="75"/>
    </row>
    <row r="341943" spans="2:3" x14ac:dyDescent="0.25">
      <c r="B341943" s="76"/>
      <c r="C341943" s="75"/>
    </row>
    <row r="341944" spans="2:3" x14ac:dyDescent="0.25">
      <c r="B341944" s="76"/>
      <c r="C341944" s="75"/>
    </row>
    <row r="341945" spans="2:3" x14ac:dyDescent="0.25">
      <c r="B341945" s="76"/>
      <c r="C341945" s="75"/>
    </row>
    <row r="341946" spans="2:3" x14ac:dyDescent="0.25">
      <c r="B341946" s="76"/>
      <c r="C341946" s="75"/>
    </row>
    <row r="341947" spans="2:3" x14ac:dyDescent="0.25">
      <c r="B341947" s="76"/>
      <c r="C341947" s="75"/>
    </row>
    <row r="341948" spans="2:3" x14ac:dyDescent="0.25">
      <c r="B341948" s="76"/>
      <c r="C341948" s="75"/>
    </row>
    <row r="341949" spans="2:3" x14ac:dyDescent="0.25">
      <c r="B341949" s="76"/>
      <c r="C341949" s="75"/>
    </row>
    <row r="342059" spans="2:3" x14ac:dyDescent="0.25">
      <c r="B342059" s="76"/>
      <c r="C342059" s="75"/>
    </row>
    <row r="342060" spans="2:3" x14ac:dyDescent="0.25">
      <c r="B342060" s="76"/>
      <c r="C342060" s="75"/>
    </row>
    <row r="342061" spans="2:3" x14ac:dyDescent="0.25">
      <c r="B342061" s="76"/>
      <c r="C342061" s="75"/>
    </row>
    <row r="342062" spans="2:3" x14ac:dyDescent="0.25">
      <c r="B342062" s="76"/>
      <c r="C342062" s="75"/>
    </row>
    <row r="342063" spans="2:3" x14ac:dyDescent="0.25">
      <c r="B342063" s="76"/>
      <c r="C342063" s="75"/>
    </row>
    <row r="342064" spans="2:3" x14ac:dyDescent="0.25">
      <c r="B342064" s="76"/>
      <c r="C342064" s="75"/>
    </row>
    <row r="342065" spans="2:3" x14ac:dyDescent="0.25">
      <c r="B342065" s="76"/>
      <c r="C342065" s="75"/>
    </row>
    <row r="342066" spans="2:3" x14ac:dyDescent="0.25">
      <c r="B342066" s="76"/>
      <c r="C342066" s="75"/>
    </row>
    <row r="342067" spans="2:3" x14ac:dyDescent="0.25">
      <c r="B342067" s="76"/>
      <c r="C342067" s="75"/>
    </row>
    <row r="342068" spans="2:3" x14ac:dyDescent="0.25">
      <c r="B342068" s="76"/>
      <c r="C342068" s="75"/>
    </row>
    <row r="342069" spans="2:3" x14ac:dyDescent="0.25">
      <c r="B342069" s="76"/>
      <c r="C342069" s="75"/>
    </row>
    <row r="342070" spans="2:3" x14ac:dyDescent="0.25">
      <c r="B342070" s="76"/>
      <c r="C342070" s="75"/>
    </row>
    <row r="342071" spans="2:3" x14ac:dyDescent="0.25">
      <c r="B342071" s="76"/>
      <c r="C342071" s="75"/>
    </row>
    <row r="342181" spans="2:3" x14ac:dyDescent="0.25">
      <c r="B342181" s="76"/>
      <c r="C342181" s="75"/>
    </row>
    <row r="342182" spans="2:3" x14ac:dyDescent="0.25">
      <c r="B342182" s="76"/>
      <c r="C342182" s="75"/>
    </row>
    <row r="342183" spans="2:3" x14ac:dyDescent="0.25">
      <c r="B342183" s="76"/>
      <c r="C342183" s="75"/>
    </row>
    <row r="342184" spans="2:3" x14ac:dyDescent="0.25">
      <c r="B342184" s="76"/>
      <c r="C342184" s="75"/>
    </row>
    <row r="342185" spans="2:3" x14ac:dyDescent="0.25">
      <c r="B342185" s="76"/>
      <c r="C342185" s="75"/>
    </row>
    <row r="342186" spans="2:3" x14ac:dyDescent="0.25">
      <c r="B342186" s="76"/>
      <c r="C342186" s="75"/>
    </row>
    <row r="342187" spans="2:3" x14ac:dyDescent="0.25">
      <c r="B342187" s="76"/>
      <c r="C342187" s="75"/>
    </row>
    <row r="342188" spans="2:3" x14ac:dyDescent="0.25">
      <c r="B342188" s="76"/>
      <c r="C342188" s="75"/>
    </row>
    <row r="342189" spans="2:3" x14ac:dyDescent="0.25">
      <c r="B342189" s="76"/>
      <c r="C342189" s="75"/>
    </row>
    <row r="342190" spans="2:3" x14ac:dyDescent="0.25">
      <c r="B342190" s="76"/>
      <c r="C342190" s="75"/>
    </row>
    <row r="342191" spans="2:3" x14ac:dyDescent="0.25">
      <c r="B342191" s="76"/>
      <c r="C342191" s="75"/>
    </row>
    <row r="342192" spans="2:3" x14ac:dyDescent="0.25">
      <c r="B342192" s="76"/>
      <c r="C342192" s="75"/>
    </row>
    <row r="342193" spans="2:3" x14ac:dyDescent="0.25">
      <c r="B342193" s="76"/>
      <c r="C342193" s="75"/>
    </row>
    <row r="342303" spans="2:3" x14ac:dyDescent="0.25">
      <c r="B342303" s="76"/>
      <c r="C342303" s="75"/>
    </row>
    <row r="342304" spans="2:3" x14ac:dyDescent="0.25">
      <c r="B342304" s="76"/>
      <c r="C342304" s="75"/>
    </row>
    <row r="342305" spans="2:3" x14ac:dyDescent="0.25">
      <c r="B342305" s="76"/>
      <c r="C342305" s="75"/>
    </row>
    <row r="342306" spans="2:3" x14ac:dyDescent="0.25">
      <c r="B342306" s="76"/>
      <c r="C342306" s="75"/>
    </row>
    <row r="342307" spans="2:3" x14ac:dyDescent="0.25">
      <c r="B342307" s="76"/>
      <c r="C342307" s="75"/>
    </row>
    <row r="342308" spans="2:3" x14ac:dyDescent="0.25">
      <c r="B342308" s="76"/>
      <c r="C342308" s="75"/>
    </row>
    <row r="342309" spans="2:3" x14ac:dyDescent="0.25">
      <c r="B342309" s="76"/>
      <c r="C342309" s="75"/>
    </row>
    <row r="342310" spans="2:3" x14ac:dyDescent="0.25">
      <c r="B342310" s="76"/>
      <c r="C342310" s="75"/>
    </row>
    <row r="342311" spans="2:3" x14ac:dyDescent="0.25">
      <c r="B342311" s="76"/>
      <c r="C342311" s="75"/>
    </row>
    <row r="342312" spans="2:3" x14ac:dyDescent="0.25">
      <c r="B342312" s="76"/>
      <c r="C342312" s="75"/>
    </row>
    <row r="342313" spans="2:3" x14ac:dyDescent="0.25">
      <c r="B342313" s="76"/>
      <c r="C342313" s="75"/>
    </row>
    <row r="342314" spans="2:3" x14ac:dyDescent="0.25">
      <c r="B342314" s="76"/>
      <c r="C342314" s="75"/>
    </row>
    <row r="342315" spans="2:3" x14ac:dyDescent="0.25">
      <c r="B342315" s="76"/>
      <c r="C342315" s="75"/>
    </row>
    <row r="342425" spans="2:3" x14ac:dyDescent="0.25">
      <c r="B342425" s="76"/>
      <c r="C342425" s="75"/>
    </row>
    <row r="342426" spans="2:3" x14ac:dyDescent="0.25">
      <c r="B342426" s="76"/>
      <c r="C342426" s="75"/>
    </row>
    <row r="342427" spans="2:3" x14ac:dyDescent="0.25">
      <c r="B342427" s="76"/>
      <c r="C342427" s="75"/>
    </row>
    <row r="342428" spans="2:3" x14ac:dyDescent="0.25">
      <c r="B342428" s="76"/>
      <c r="C342428" s="75"/>
    </row>
    <row r="342429" spans="2:3" x14ac:dyDescent="0.25">
      <c r="B342429" s="76"/>
      <c r="C342429" s="75"/>
    </row>
    <row r="342430" spans="2:3" x14ac:dyDescent="0.25">
      <c r="B342430" s="76"/>
      <c r="C342430" s="75"/>
    </row>
    <row r="342431" spans="2:3" x14ac:dyDescent="0.25">
      <c r="B342431" s="76"/>
      <c r="C342431" s="75"/>
    </row>
    <row r="342432" spans="2:3" x14ac:dyDescent="0.25">
      <c r="B342432" s="76"/>
      <c r="C342432" s="75"/>
    </row>
    <row r="342433" spans="2:3" x14ac:dyDescent="0.25">
      <c r="B342433" s="76"/>
      <c r="C342433" s="75"/>
    </row>
    <row r="342434" spans="2:3" x14ac:dyDescent="0.25">
      <c r="B342434" s="76"/>
      <c r="C342434" s="75"/>
    </row>
    <row r="342435" spans="2:3" x14ac:dyDescent="0.25">
      <c r="B342435" s="76"/>
      <c r="C342435" s="75"/>
    </row>
    <row r="342436" spans="2:3" x14ac:dyDescent="0.25">
      <c r="B342436" s="76"/>
      <c r="C342436" s="75"/>
    </row>
    <row r="342437" spans="2:3" x14ac:dyDescent="0.25">
      <c r="B342437" s="76"/>
      <c r="C342437" s="75"/>
    </row>
    <row r="342547" spans="2:3" x14ac:dyDescent="0.25">
      <c r="B342547" s="76"/>
      <c r="C342547" s="75"/>
    </row>
    <row r="342548" spans="2:3" x14ac:dyDescent="0.25">
      <c r="B342548" s="76"/>
      <c r="C342548" s="75"/>
    </row>
    <row r="342549" spans="2:3" x14ac:dyDescent="0.25">
      <c r="B342549" s="76"/>
      <c r="C342549" s="75"/>
    </row>
    <row r="342550" spans="2:3" x14ac:dyDescent="0.25">
      <c r="B342550" s="76"/>
      <c r="C342550" s="75"/>
    </row>
    <row r="342551" spans="2:3" x14ac:dyDescent="0.25">
      <c r="B342551" s="76"/>
      <c r="C342551" s="75"/>
    </row>
    <row r="342552" spans="2:3" x14ac:dyDescent="0.25">
      <c r="B342552" s="76"/>
      <c r="C342552" s="75"/>
    </row>
    <row r="342553" spans="2:3" x14ac:dyDescent="0.25">
      <c r="B342553" s="76"/>
      <c r="C342553" s="75"/>
    </row>
    <row r="342554" spans="2:3" x14ac:dyDescent="0.25">
      <c r="B342554" s="76"/>
      <c r="C342554" s="75"/>
    </row>
    <row r="342555" spans="2:3" x14ac:dyDescent="0.25">
      <c r="B342555" s="76"/>
      <c r="C342555" s="75"/>
    </row>
    <row r="342556" spans="2:3" x14ac:dyDescent="0.25">
      <c r="B342556" s="76"/>
      <c r="C342556" s="75"/>
    </row>
    <row r="342557" spans="2:3" x14ac:dyDescent="0.25">
      <c r="B342557" s="76"/>
      <c r="C342557" s="75"/>
    </row>
    <row r="342558" spans="2:3" x14ac:dyDescent="0.25">
      <c r="B342558" s="76"/>
      <c r="C342558" s="75"/>
    </row>
    <row r="342559" spans="2:3" x14ac:dyDescent="0.25">
      <c r="B342559" s="76"/>
      <c r="C342559" s="75"/>
    </row>
    <row r="342669" spans="2:3" x14ac:dyDescent="0.25">
      <c r="B342669" s="76"/>
      <c r="C342669" s="75"/>
    </row>
    <row r="342670" spans="2:3" x14ac:dyDescent="0.25">
      <c r="B342670" s="76"/>
      <c r="C342670" s="75"/>
    </row>
    <row r="342671" spans="2:3" x14ac:dyDescent="0.25">
      <c r="B342671" s="76"/>
      <c r="C342671" s="75"/>
    </row>
    <row r="342672" spans="2:3" x14ac:dyDescent="0.25">
      <c r="B342672" s="76"/>
      <c r="C342672" s="75"/>
    </row>
    <row r="342673" spans="2:3" x14ac:dyDescent="0.25">
      <c r="B342673" s="76"/>
      <c r="C342673" s="75"/>
    </row>
    <row r="342674" spans="2:3" x14ac:dyDescent="0.25">
      <c r="B342674" s="76"/>
      <c r="C342674" s="75"/>
    </row>
    <row r="342675" spans="2:3" x14ac:dyDescent="0.25">
      <c r="B342675" s="76"/>
      <c r="C342675" s="75"/>
    </row>
    <row r="342676" spans="2:3" x14ac:dyDescent="0.25">
      <c r="B342676" s="76"/>
      <c r="C342676" s="75"/>
    </row>
    <row r="342677" spans="2:3" x14ac:dyDescent="0.25">
      <c r="B342677" s="76"/>
      <c r="C342677" s="75"/>
    </row>
    <row r="342678" spans="2:3" x14ac:dyDescent="0.25">
      <c r="B342678" s="76"/>
      <c r="C342678" s="75"/>
    </row>
    <row r="342679" spans="2:3" x14ac:dyDescent="0.25">
      <c r="B342679" s="76"/>
      <c r="C342679" s="75"/>
    </row>
    <row r="342680" spans="2:3" x14ac:dyDescent="0.25">
      <c r="B342680" s="76"/>
      <c r="C342680" s="75"/>
    </row>
    <row r="342681" spans="2:3" x14ac:dyDescent="0.25">
      <c r="B342681" s="76"/>
      <c r="C342681" s="75"/>
    </row>
    <row r="342791" spans="2:3" x14ac:dyDescent="0.25">
      <c r="B342791" s="76"/>
      <c r="C342791" s="75"/>
    </row>
    <row r="342792" spans="2:3" x14ac:dyDescent="0.25">
      <c r="B342792" s="76"/>
      <c r="C342792" s="75"/>
    </row>
    <row r="342793" spans="2:3" x14ac:dyDescent="0.25">
      <c r="B342793" s="76"/>
      <c r="C342793" s="75"/>
    </row>
    <row r="342794" spans="2:3" x14ac:dyDescent="0.25">
      <c r="B342794" s="76"/>
      <c r="C342794" s="75"/>
    </row>
    <row r="342795" spans="2:3" x14ac:dyDescent="0.25">
      <c r="B342795" s="76"/>
      <c r="C342795" s="75"/>
    </row>
    <row r="342796" spans="2:3" x14ac:dyDescent="0.25">
      <c r="B342796" s="76"/>
      <c r="C342796" s="75"/>
    </row>
    <row r="342797" spans="2:3" x14ac:dyDescent="0.25">
      <c r="B342797" s="76"/>
      <c r="C342797" s="75"/>
    </row>
    <row r="342798" spans="2:3" x14ac:dyDescent="0.25">
      <c r="B342798" s="76"/>
      <c r="C342798" s="75"/>
    </row>
    <row r="342799" spans="2:3" x14ac:dyDescent="0.25">
      <c r="B342799" s="76"/>
      <c r="C342799" s="75"/>
    </row>
    <row r="342800" spans="2:3" x14ac:dyDescent="0.25">
      <c r="B342800" s="76"/>
      <c r="C342800" s="75"/>
    </row>
    <row r="342801" spans="2:3" x14ac:dyDescent="0.25">
      <c r="B342801" s="76"/>
      <c r="C342801" s="75"/>
    </row>
    <row r="342802" spans="2:3" x14ac:dyDescent="0.25">
      <c r="B342802" s="76"/>
      <c r="C342802" s="75"/>
    </row>
    <row r="342803" spans="2:3" x14ac:dyDescent="0.25">
      <c r="B342803" s="76"/>
      <c r="C342803" s="75"/>
    </row>
    <row r="342913" spans="2:3" x14ac:dyDescent="0.25">
      <c r="B342913" s="76"/>
      <c r="C342913" s="75"/>
    </row>
    <row r="342914" spans="2:3" x14ac:dyDescent="0.25">
      <c r="B342914" s="76"/>
      <c r="C342914" s="75"/>
    </row>
    <row r="342915" spans="2:3" x14ac:dyDescent="0.25">
      <c r="B342915" s="76"/>
      <c r="C342915" s="75"/>
    </row>
    <row r="342916" spans="2:3" x14ac:dyDescent="0.25">
      <c r="B342916" s="76"/>
      <c r="C342916" s="75"/>
    </row>
    <row r="342917" spans="2:3" x14ac:dyDescent="0.25">
      <c r="B342917" s="76"/>
      <c r="C342917" s="75"/>
    </row>
    <row r="342918" spans="2:3" x14ac:dyDescent="0.25">
      <c r="B342918" s="76"/>
      <c r="C342918" s="75"/>
    </row>
    <row r="342919" spans="2:3" x14ac:dyDescent="0.25">
      <c r="B342919" s="76"/>
      <c r="C342919" s="75"/>
    </row>
    <row r="342920" spans="2:3" x14ac:dyDescent="0.25">
      <c r="B342920" s="76"/>
      <c r="C342920" s="75"/>
    </row>
    <row r="342921" spans="2:3" x14ac:dyDescent="0.25">
      <c r="B342921" s="76"/>
      <c r="C342921" s="75"/>
    </row>
    <row r="342922" spans="2:3" x14ac:dyDescent="0.25">
      <c r="B342922" s="76"/>
      <c r="C342922" s="75"/>
    </row>
    <row r="342923" spans="2:3" x14ac:dyDescent="0.25">
      <c r="B342923" s="76"/>
      <c r="C342923" s="75"/>
    </row>
    <row r="342924" spans="2:3" x14ac:dyDescent="0.25">
      <c r="B342924" s="76"/>
      <c r="C342924" s="75"/>
    </row>
    <row r="342925" spans="2:3" x14ac:dyDescent="0.25">
      <c r="B342925" s="76"/>
      <c r="C342925" s="75"/>
    </row>
    <row r="343035" spans="2:3" x14ac:dyDescent="0.25">
      <c r="B343035" s="76"/>
      <c r="C343035" s="75"/>
    </row>
    <row r="343036" spans="2:3" x14ac:dyDescent="0.25">
      <c r="B343036" s="76"/>
      <c r="C343036" s="75"/>
    </row>
    <row r="343037" spans="2:3" x14ac:dyDescent="0.25">
      <c r="B343037" s="76"/>
      <c r="C343037" s="75"/>
    </row>
    <row r="343038" spans="2:3" x14ac:dyDescent="0.25">
      <c r="B343038" s="76"/>
      <c r="C343038" s="75"/>
    </row>
    <row r="343039" spans="2:3" x14ac:dyDescent="0.25">
      <c r="B343039" s="76"/>
      <c r="C343039" s="75"/>
    </row>
    <row r="343040" spans="2:3" x14ac:dyDescent="0.25">
      <c r="B343040" s="76"/>
      <c r="C343040" s="75"/>
    </row>
    <row r="343041" spans="2:3" x14ac:dyDescent="0.25">
      <c r="B343041" s="76"/>
      <c r="C343041" s="75"/>
    </row>
    <row r="343042" spans="2:3" x14ac:dyDescent="0.25">
      <c r="B343042" s="76"/>
      <c r="C343042" s="75"/>
    </row>
    <row r="343043" spans="2:3" x14ac:dyDescent="0.25">
      <c r="B343043" s="76"/>
      <c r="C343043" s="75"/>
    </row>
    <row r="343044" spans="2:3" x14ac:dyDescent="0.25">
      <c r="B343044" s="76"/>
      <c r="C343044" s="75"/>
    </row>
    <row r="343045" spans="2:3" x14ac:dyDescent="0.25">
      <c r="B343045" s="76"/>
      <c r="C343045" s="75"/>
    </row>
    <row r="343046" spans="2:3" x14ac:dyDescent="0.25">
      <c r="B343046" s="76"/>
      <c r="C343046" s="75"/>
    </row>
    <row r="343047" spans="2:3" x14ac:dyDescent="0.25">
      <c r="B343047" s="76"/>
      <c r="C343047" s="75"/>
    </row>
    <row r="343157" spans="2:3" x14ac:dyDescent="0.25">
      <c r="B343157" s="76"/>
      <c r="C343157" s="75"/>
    </row>
    <row r="343158" spans="2:3" x14ac:dyDescent="0.25">
      <c r="B343158" s="76"/>
      <c r="C343158" s="75"/>
    </row>
    <row r="343159" spans="2:3" x14ac:dyDescent="0.25">
      <c r="B343159" s="76"/>
      <c r="C343159" s="75"/>
    </row>
    <row r="343160" spans="2:3" x14ac:dyDescent="0.25">
      <c r="B343160" s="76"/>
      <c r="C343160" s="75"/>
    </row>
    <row r="343161" spans="2:3" x14ac:dyDescent="0.25">
      <c r="B343161" s="76"/>
      <c r="C343161" s="75"/>
    </row>
    <row r="343162" spans="2:3" x14ac:dyDescent="0.25">
      <c r="B343162" s="76"/>
      <c r="C343162" s="75"/>
    </row>
    <row r="343163" spans="2:3" x14ac:dyDescent="0.25">
      <c r="B343163" s="76"/>
      <c r="C343163" s="75"/>
    </row>
    <row r="343164" spans="2:3" x14ac:dyDescent="0.25">
      <c r="B343164" s="76"/>
      <c r="C343164" s="75"/>
    </row>
    <row r="343165" spans="2:3" x14ac:dyDescent="0.25">
      <c r="B343165" s="76"/>
      <c r="C343165" s="75"/>
    </row>
    <row r="343166" spans="2:3" x14ac:dyDescent="0.25">
      <c r="B343166" s="76"/>
      <c r="C343166" s="75"/>
    </row>
    <row r="343167" spans="2:3" x14ac:dyDescent="0.25">
      <c r="B343167" s="76"/>
      <c r="C343167" s="75"/>
    </row>
    <row r="343168" spans="2:3" x14ac:dyDescent="0.25">
      <c r="B343168" s="76"/>
      <c r="C343168" s="75"/>
    </row>
    <row r="343169" spans="2:3" x14ac:dyDescent="0.25">
      <c r="B343169" s="76"/>
      <c r="C343169" s="75"/>
    </row>
    <row r="343279" spans="2:3" x14ac:dyDescent="0.25">
      <c r="B343279" s="76"/>
      <c r="C343279" s="75"/>
    </row>
    <row r="343280" spans="2:3" x14ac:dyDescent="0.25">
      <c r="B343280" s="76"/>
      <c r="C343280" s="75"/>
    </row>
    <row r="343281" spans="2:3" x14ac:dyDescent="0.25">
      <c r="B343281" s="76"/>
      <c r="C343281" s="75"/>
    </row>
    <row r="343282" spans="2:3" x14ac:dyDescent="0.25">
      <c r="B343282" s="76"/>
      <c r="C343282" s="75"/>
    </row>
    <row r="343283" spans="2:3" x14ac:dyDescent="0.25">
      <c r="B343283" s="76"/>
      <c r="C343283" s="75"/>
    </row>
    <row r="343284" spans="2:3" x14ac:dyDescent="0.25">
      <c r="B343284" s="76"/>
      <c r="C343284" s="75"/>
    </row>
    <row r="343285" spans="2:3" x14ac:dyDescent="0.25">
      <c r="B343285" s="76"/>
      <c r="C343285" s="75"/>
    </row>
    <row r="343286" spans="2:3" x14ac:dyDescent="0.25">
      <c r="B343286" s="76"/>
      <c r="C343286" s="75"/>
    </row>
    <row r="343287" spans="2:3" x14ac:dyDescent="0.25">
      <c r="B343287" s="76"/>
      <c r="C343287" s="75"/>
    </row>
    <row r="343288" spans="2:3" x14ac:dyDescent="0.25">
      <c r="B343288" s="76"/>
      <c r="C343288" s="75"/>
    </row>
    <row r="343289" spans="2:3" x14ac:dyDescent="0.25">
      <c r="B343289" s="76"/>
      <c r="C343289" s="75"/>
    </row>
    <row r="343290" spans="2:3" x14ac:dyDescent="0.25">
      <c r="B343290" s="76"/>
      <c r="C343290" s="75"/>
    </row>
    <row r="343291" spans="2:3" x14ac:dyDescent="0.25">
      <c r="B343291" s="76"/>
      <c r="C343291" s="75"/>
    </row>
    <row r="343401" spans="2:3" x14ac:dyDescent="0.25">
      <c r="B343401" s="76"/>
      <c r="C343401" s="75"/>
    </row>
    <row r="343402" spans="2:3" x14ac:dyDescent="0.25">
      <c r="B343402" s="76"/>
      <c r="C343402" s="75"/>
    </row>
    <row r="343403" spans="2:3" x14ac:dyDescent="0.25">
      <c r="B343403" s="76"/>
      <c r="C343403" s="75"/>
    </row>
    <row r="343404" spans="2:3" x14ac:dyDescent="0.25">
      <c r="B343404" s="76"/>
      <c r="C343404" s="75"/>
    </row>
    <row r="343405" spans="2:3" x14ac:dyDescent="0.25">
      <c r="B343405" s="76"/>
      <c r="C343405" s="75"/>
    </row>
    <row r="343406" spans="2:3" x14ac:dyDescent="0.25">
      <c r="B343406" s="76"/>
      <c r="C343406" s="75"/>
    </row>
    <row r="343407" spans="2:3" x14ac:dyDescent="0.25">
      <c r="B343407" s="76"/>
      <c r="C343407" s="75"/>
    </row>
    <row r="343408" spans="2:3" x14ac:dyDescent="0.25">
      <c r="B343408" s="76"/>
      <c r="C343408" s="75"/>
    </row>
    <row r="343409" spans="2:3" x14ac:dyDescent="0.25">
      <c r="B343409" s="76"/>
      <c r="C343409" s="75"/>
    </row>
    <row r="343410" spans="2:3" x14ac:dyDescent="0.25">
      <c r="B343410" s="76"/>
      <c r="C343410" s="75"/>
    </row>
    <row r="343411" spans="2:3" x14ac:dyDescent="0.25">
      <c r="B343411" s="76"/>
      <c r="C343411" s="75"/>
    </row>
    <row r="343412" spans="2:3" x14ac:dyDescent="0.25">
      <c r="B343412" s="76"/>
      <c r="C343412" s="75"/>
    </row>
    <row r="343413" spans="2:3" x14ac:dyDescent="0.25">
      <c r="B343413" s="76"/>
      <c r="C343413" s="75"/>
    </row>
    <row r="343523" spans="2:3" x14ac:dyDescent="0.25">
      <c r="B343523" s="76"/>
      <c r="C343523" s="75"/>
    </row>
    <row r="343524" spans="2:3" x14ac:dyDescent="0.25">
      <c r="B343524" s="76"/>
      <c r="C343524" s="75"/>
    </row>
    <row r="343525" spans="2:3" x14ac:dyDescent="0.25">
      <c r="B343525" s="76"/>
      <c r="C343525" s="75"/>
    </row>
    <row r="343526" spans="2:3" x14ac:dyDescent="0.25">
      <c r="B343526" s="76"/>
      <c r="C343526" s="75"/>
    </row>
    <row r="343527" spans="2:3" x14ac:dyDescent="0.25">
      <c r="B343527" s="76"/>
      <c r="C343527" s="75"/>
    </row>
    <row r="343528" spans="2:3" x14ac:dyDescent="0.25">
      <c r="B343528" s="76"/>
      <c r="C343528" s="75"/>
    </row>
    <row r="343529" spans="2:3" x14ac:dyDescent="0.25">
      <c r="B343529" s="76"/>
      <c r="C343529" s="75"/>
    </row>
    <row r="343530" spans="2:3" x14ac:dyDescent="0.25">
      <c r="B343530" s="76"/>
      <c r="C343530" s="75"/>
    </row>
    <row r="343531" spans="2:3" x14ac:dyDescent="0.25">
      <c r="B343531" s="76"/>
      <c r="C343531" s="75"/>
    </row>
    <row r="343532" spans="2:3" x14ac:dyDescent="0.25">
      <c r="B343532" s="76"/>
      <c r="C343532" s="75"/>
    </row>
    <row r="343533" spans="2:3" x14ac:dyDescent="0.25">
      <c r="B343533" s="76"/>
      <c r="C343533" s="75"/>
    </row>
    <row r="343534" spans="2:3" x14ac:dyDescent="0.25">
      <c r="B343534" s="76"/>
      <c r="C343534" s="75"/>
    </row>
    <row r="343535" spans="2:3" x14ac:dyDescent="0.25">
      <c r="B343535" s="76"/>
      <c r="C343535" s="75"/>
    </row>
    <row r="343645" spans="2:3" x14ac:dyDescent="0.25">
      <c r="B343645" s="76"/>
      <c r="C343645" s="75"/>
    </row>
    <row r="343646" spans="2:3" x14ac:dyDescent="0.25">
      <c r="B343646" s="76"/>
      <c r="C343646" s="75"/>
    </row>
    <row r="343647" spans="2:3" x14ac:dyDescent="0.25">
      <c r="B343647" s="76"/>
      <c r="C343647" s="75"/>
    </row>
    <row r="343648" spans="2:3" x14ac:dyDescent="0.25">
      <c r="B343648" s="76"/>
      <c r="C343648" s="75"/>
    </row>
    <row r="343649" spans="2:3" x14ac:dyDescent="0.25">
      <c r="B343649" s="76"/>
      <c r="C343649" s="75"/>
    </row>
    <row r="343650" spans="2:3" x14ac:dyDescent="0.25">
      <c r="B343650" s="76"/>
      <c r="C343650" s="75"/>
    </row>
    <row r="343651" spans="2:3" x14ac:dyDescent="0.25">
      <c r="B343651" s="76"/>
      <c r="C343651" s="75"/>
    </row>
    <row r="343652" spans="2:3" x14ac:dyDescent="0.25">
      <c r="B343652" s="76"/>
      <c r="C343652" s="75"/>
    </row>
    <row r="343653" spans="2:3" x14ac:dyDescent="0.25">
      <c r="B343653" s="76"/>
      <c r="C343653" s="75"/>
    </row>
    <row r="343654" spans="2:3" x14ac:dyDescent="0.25">
      <c r="B343654" s="76"/>
      <c r="C343654" s="75"/>
    </row>
    <row r="343655" spans="2:3" x14ac:dyDescent="0.25">
      <c r="B343655" s="76"/>
      <c r="C343655" s="75"/>
    </row>
    <row r="343656" spans="2:3" x14ac:dyDescent="0.25">
      <c r="B343656" s="76"/>
      <c r="C343656" s="75"/>
    </row>
    <row r="343657" spans="2:3" x14ac:dyDescent="0.25">
      <c r="B343657" s="76"/>
      <c r="C343657" s="75"/>
    </row>
    <row r="343767" spans="2:3" x14ac:dyDescent="0.25">
      <c r="B343767" s="76"/>
      <c r="C343767" s="75"/>
    </row>
    <row r="343768" spans="2:3" x14ac:dyDescent="0.25">
      <c r="B343768" s="76"/>
      <c r="C343768" s="75"/>
    </row>
    <row r="343769" spans="2:3" x14ac:dyDescent="0.25">
      <c r="B343769" s="76"/>
      <c r="C343769" s="75"/>
    </row>
    <row r="343770" spans="2:3" x14ac:dyDescent="0.25">
      <c r="B343770" s="76"/>
      <c r="C343770" s="75"/>
    </row>
    <row r="343771" spans="2:3" x14ac:dyDescent="0.25">
      <c r="B343771" s="76"/>
      <c r="C343771" s="75"/>
    </row>
    <row r="343772" spans="2:3" x14ac:dyDescent="0.25">
      <c r="B343772" s="76"/>
      <c r="C343772" s="75"/>
    </row>
    <row r="343773" spans="2:3" x14ac:dyDescent="0.25">
      <c r="B343773" s="76"/>
      <c r="C343773" s="75"/>
    </row>
    <row r="343774" spans="2:3" x14ac:dyDescent="0.25">
      <c r="B343774" s="76"/>
      <c r="C343774" s="75"/>
    </row>
    <row r="343775" spans="2:3" x14ac:dyDescent="0.25">
      <c r="B343775" s="76"/>
      <c r="C343775" s="75"/>
    </row>
    <row r="343776" spans="2:3" x14ac:dyDescent="0.25">
      <c r="B343776" s="76"/>
      <c r="C343776" s="75"/>
    </row>
    <row r="343777" spans="2:3" x14ac:dyDescent="0.25">
      <c r="B343777" s="76"/>
      <c r="C343777" s="75"/>
    </row>
    <row r="343778" spans="2:3" x14ac:dyDescent="0.25">
      <c r="B343778" s="76"/>
      <c r="C343778" s="75"/>
    </row>
    <row r="343779" spans="2:3" x14ac:dyDescent="0.25">
      <c r="B343779" s="76"/>
      <c r="C343779" s="75"/>
    </row>
    <row r="343889" spans="2:3" x14ac:dyDescent="0.25">
      <c r="B343889" s="76"/>
      <c r="C343889" s="75"/>
    </row>
    <row r="343890" spans="2:3" x14ac:dyDescent="0.25">
      <c r="B343890" s="76"/>
      <c r="C343890" s="75"/>
    </row>
    <row r="343891" spans="2:3" x14ac:dyDescent="0.25">
      <c r="B343891" s="76"/>
      <c r="C343891" s="75"/>
    </row>
    <row r="343892" spans="2:3" x14ac:dyDescent="0.25">
      <c r="B343892" s="76"/>
      <c r="C343892" s="75"/>
    </row>
    <row r="343893" spans="2:3" x14ac:dyDescent="0.25">
      <c r="B343893" s="76"/>
      <c r="C343893" s="75"/>
    </row>
    <row r="343894" spans="2:3" x14ac:dyDescent="0.25">
      <c r="B343894" s="76"/>
      <c r="C343894" s="75"/>
    </row>
    <row r="343895" spans="2:3" x14ac:dyDescent="0.25">
      <c r="B343895" s="76"/>
      <c r="C343895" s="75"/>
    </row>
    <row r="343896" spans="2:3" x14ac:dyDescent="0.25">
      <c r="B343896" s="76"/>
      <c r="C343896" s="75"/>
    </row>
    <row r="343897" spans="2:3" x14ac:dyDescent="0.25">
      <c r="B343897" s="76"/>
      <c r="C343897" s="75"/>
    </row>
    <row r="343898" spans="2:3" x14ac:dyDescent="0.25">
      <c r="B343898" s="76"/>
      <c r="C343898" s="75"/>
    </row>
    <row r="343899" spans="2:3" x14ac:dyDescent="0.25">
      <c r="B343899" s="76"/>
      <c r="C343899" s="75"/>
    </row>
    <row r="343900" spans="2:3" x14ac:dyDescent="0.25">
      <c r="B343900" s="76"/>
      <c r="C343900" s="75"/>
    </row>
    <row r="343901" spans="2:3" x14ac:dyDescent="0.25">
      <c r="B343901" s="76"/>
      <c r="C343901" s="75"/>
    </row>
    <row r="344011" spans="2:3" x14ac:dyDescent="0.25">
      <c r="B344011" s="76"/>
      <c r="C344011" s="75"/>
    </row>
    <row r="344012" spans="2:3" x14ac:dyDescent="0.25">
      <c r="B344012" s="76"/>
      <c r="C344012" s="75"/>
    </row>
    <row r="344013" spans="2:3" x14ac:dyDescent="0.25">
      <c r="B344013" s="76"/>
      <c r="C344013" s="75"/>
    </row>
    <row r="344014" spans="2:3" x14ac:dyDescent="0.25">
      <c r="B344014" s="76"/>
      <c r="C344014" s="75"/>
    </row>
    <row r="344015" spans="2:3" x14ac:dyDescent="0.25">
      <c r="B344015" s="76"/>
      <c r="C344015" s="75"/>
    </row>
    <row r="344016" spans="2:3" x14ac:dyDescent="0.25">
      <c r="B344016" s="76"/>
      <c r="C344016" s="75"/>
    </row>
    <row r="344017" spans="2:3" x14ac:dyDescent="0.25">
      <c r="B344017" s="76"/>
      <c r="C344017" s="75"/>
    </row>
    <row r="344018" spans="2:3" x14ac:dyDescent="0.25">
      <c r="B344018" s="76"/>
      <c r="C344018" s="75"/>
    </row>
    <row r="344019" spans="2:3" x14ac:dyDescent="0.25">
      <c r="B344019" s="76"/>
      <c r="C344019" s="75"/>
    </row>
    <row r="344020" spans="2:3" x14ac:dyDescent="0.25">
      <c r="B344020" s="76"/>
      <c r="C344020" s="75"/>
    </row>
    <row r="344021" spans="2:3" x14ac:dyDescent="0.25">
      <c r="B344021" s="76"/>
      <c r="C344021" s="75"/>
    </row>
    <row r="344022" spans="2:3" x14ac:dyDescent="0.25">
      <c r="B344022" s="76"/>
      <c r="C344022" s="75"/>
    </row>
    <row r="344023" spans="2:3" x14ac:dyDescent="0.25">
      <c r="B344023" s="76"/>
      <c r="C344023" s="75"/>
    </row>
    <row r="344133" spans="2:3" x14ac:dyDescent="0.25">
      <c r="B344133" s="76"/>
      <c r="C344133" s="75"/>
    </row>
    <row r="344134" spans="2:3" x14ac:dyDescent="0.25">
      <c r="B344134" s="76"/>
      <c r="C344134" s="75"/>
    </row>
    <row r="344135" spans="2:3" x14ac:dyDescent="0.25">
      <c r="B344135" s="76"/>
      <c r="C344135" s="75"/>
    </row>
    <row r="344136" spans="2:3" x14ac:dyDescent="0.25">
      <c r="B344136" s="76"/>
      <c r="C344136" s="75"/>
    </row>
    <row r="344137" spans="2:3" x14ac:dyDescent="0.25">
      <c r="B344137" s="76"/>
      <c r="C344137" s="75"/>
    </row>
    <row r="344138" spans="2:3" x14ac:dyDescent="0.25">
      <c r="B344138" s="76"/>
      <c r="C344138" s="75"/>
    </row>
    <row r="344139" spans="2:3" x14ac:dyDescent="0.25">
      <c r="B344139" s="76"/>
      <c r="C344139" s="75"/>
    </row>
    <row r="344140" spans="2:3" x14ac:dyDescent="0.25">
      <c r="B344140" s="76"/>
      <c r="C344140" s="75"/>
    </row>
    <row r="344141" spans="2:3" x14ac:dyDescent="0.25">
      <c r="B344141" s="76"/>
      <c r="C344141" s="75"/>
    </row>
    <row r="344142" spans="2:3" x14ac:dyDescent="0.25">
      <c r="B344142" s="76"/>
      <c r="C344142" s="75"/>
    </row>
    <row r="344143" spans="2:3" x14ac:dyDescent="0.25">
      <c r="B344143" s="76"/>
      <c r="C344143" s="75"/>
    </row>
    <row r="344144" spans="2:3" x14ac:dyDescent="0.25">
      <c r="B344144" s="76"/>
      <c r="C344144" s="75"/>
    </row>
    <row r="344145" spans="2:3" x14ac:dyDescent="0.25">
      <c r="B344145" s="76"/>
      <c r="C344145" s="75"/>
    </row>
    <row r="344255" spans="2:3" x14ac:dyDescent="0.25">
      <c r="B344255" s="76"/>
      <c r="C344255" s="75"/>
    </row>
    <row r="344256" spans="2:3" x14ac:dyDescent="0.25">
      <c r="B344256" s="76"/>
      <c r="C344256" s="75"/>
    </row>
    <row r="344257" spans="2:3" x14ac:dyDescent="0.25">
      <c r="B344257" s="76"/>
      <c r="C344257" s="75"/>
    </row>
    <row r="344258" spans="2:3" x14ac:dyDescent="0.25">
      <c r="B344258" s="76"/>
      <c r="C344258" s="75"/>
    </row>
    <row r="344259" spans="2:3" x14ac:dyDescent="0.25">
      <c r="B344259" s="76"/>
      <c r="C344259" s="75"/>
    </row>
    <row r="344260" spans="2:3" x14ac:dyDescent="0.25">
      <c r="B344260" s="76"/>
      <c r="C344260" s="75"/>
    </row>
    <row r="344261" spans="2:3" x14ac:dyDescent="0.25">
      <c r="B344261" s="76"/>
      <c r="C344261" s="75"/>
    </row>
    <row r="344262" spans="2:3" x14ac:dyDescent="0.25">
      <c r="B344262" s="76"/>
      <c r="C344262" s="75"/>
    </row>
    <row r="344263" spans="2:3" x14ac:dyDescent="0.25">
      <c r="B344263" s="76"/>
      <c r="C344263" s="75"/>
    </row>
    <row r="344264" spans="2:3" x14ac:dyDescent="0.25">
      <c r="B344264" s="76"/>
      <c r="C344264" s="75"/>
    </row>
    <row r="344265" spans="2:3" x14ac:dyDescent="0.25">
      <c r="B344265" s="76"/>
      <c r="C344265" s="75"/>
    </row>
    <row r="344266" spans="2:3" x14ac:dyDescent="0.25">
      <c r="B344266" s="76"/>
      <c r="C344266" s="75"/>
    </row>
    <row r="344267" spans="2:3" x14ac:dyDescent="0.25">
      <c r="B344267" s="76"/>
      <c r="C344267" s="75"/>
    </row>
    <row r="344377" spans="2:3" x14ac:dyDescent="0.25">
      <c r="B344377" s="76"/>
      <c r="C344377" s="75"/>
    </row>
    <row r="344378" spans="2:3" x14ac:dyDescent="0.25">
      <c r="B344378" s="76"/>
      <c r="C344378" s="75"/>
    </row>
    <row r="344379" spans="2:3" x14ac:dyDescent="0.25">
      <c r="B344379" s="76"/>
      <c r="C344379" s="75"/>
    </row>
    <row r="344380" spans="2:3" x14ac:dyDescent="0.25">
      <c r="B344380" s="76"/>
      <c r="C344380" s="75"/>
    </row>
    <row r="344381" spans="2:3" x14ac:dyDescent="0.25">
      <c r="B344381" s="76"/>
      <c r="C344381" s="75"/>
    </row>
    <row r="344382" spans="2:3" x14ac:dyDescent="0.25">
      <c r="B344382" s="76"/>
      <c r="C344382" s="75"/>
    </row>
    <row r="344383" spans="2:3" x14ac:dyDescent="0.25">
      <c r="B344383" s="76"/>
      <c r="C344383" s="75"/>
    </row>
    <row r="344384" spans="2:3" x14ac:dyDescent="0.25">
      <c r="B344384" s="76"/>
      <c r="C344384" s="75"/>
    </row>
    <row r="344385" spans="2:3" x14ac:dyDescent="0.25">
      <c r="B344385" s="76"/>
      <c r="C344385" s="75"/>
    </row>
    <row r="344386" spans="2:3" x14ac:dyDescent="0.25">
      <c r="B344386" s="76"/>
      <c r="C344386" s="75"/>
    </row>
    <row r="344387" spans="2:3" x14ac:dyDescent="0.25">
      <c r="B344387" s="76"/>
      <c r="C344387" s="75"/>
    </row>
    <row r="344388" spans="2:3" x14ac:dyDescent="0.25">
      <c r="B344388" s="76"/>
      <c r="C344388" s="75"/>
    </row>
    <row r="344389" spans="2:3" x14ac:dyDescent="0.25">
      <c r="B344389" s="76"/>
      <c r="C344389" s="75"/>
    </row>
    <row r="344499" spans="2:3" x14ac:dyDescent="0.25">
      <c r="B344499" s="76"/>
      <c r="C344499" s="75"/>
    </row>
    <row r="344500" spans="2:3" x14ac:dyDescent="0.25">
      <c r="B344500" s="76"/>
      <c r="C344500" s="75"/>
    </row>
    <row r="344501" spans="2:3" x14ac:dyDescent="0.25">
      <c r="B344501" s="76"/>
      <c r="C344501" s="75"/>
    </row>
    <row r="344502" spans="2:3" x14ac:dyDescent="0.25">
      <c r="B344502" s="76"/>
      <c r="C344502" s="75"/>
    </row>
    <row r="344503" spans="2:3" x14ac:dyDescent="0.25">
      <c r="B344503" s="76"/>
      <c r="C344503" s="75"/>
    </row>
    <row r="344504" spans="2:3" x14ac:dyDescent="0.25">
      <c r="B344504" s="76"/>
      <c r="C344504" s="75"/>
    </row>
    <row r="344505" spans="2:3" x14ac:dyDescent="0.25">
      <c r="B344505" s="76"/>
      <c r="C344505" s="75"/>
    </row>
    <row r="344506" spans="2:3" x14ac:dyDescent="0.25">
      <c r="B344506" s="76"/>
      <c r="C344506" s="75"/>
    </row>
    <row r="344507" spans="2:3" x14ac:dyDescent="0.25">
      <c r="B344507" s="76"/>
      <c r="C344507" s="75"/>
    </row>
    <row r="344508" spans="2:3" x14ac:dyDescent="0.25">
      <c r="B344508" s="76"/>
      <c r="C344508" s="75"/>
    </row>
    <row r="344509" spans="2:3" x14ac:dyDescent="0.25">
      <c r="B344509" s="76"/>
      <c r="C344509" s="75"/>
    </row>
    <row r="344510" spans="2:3" x14ac:dyDescent="0.25">
      <c r="B344510" s="76"/>
      <c r="C344510" s="75"/>
    </row>
    <row r="344511" spans="2:3" x14ac:dyDescent="0.25">
      <c r="B344511" s="76"/>
      <c r="C344511" s="75"/>
    </row>
    <row r="344621" spans="2:3" x14ac:dyDescent="0.25">
      <c r="B344621" s="76"/>
      <c r="C344621" s="75"/>
    </row>
    <row r="344622" spans="2:3" x14ac:dyDescent="0.25">
      <c r="B344622" s="76"/>
      <c r="C344622" s="75"/>
    </row>
    <row r="344623" spans="2:3" x14ac:dyDescent="0.25">
      <c r="B344623" s="76"/>
      <c r="C344623" s="75"/>
    </row>
    <row r="344624" spans="2:3" x14ac:dyDescent="0.25">
      <c r="B344624" s="76"/>
      <c r="C344624" s="75"/>
    </row>
    <row r="344625" spans="2:3" x14ac:dyDescent="0.25">
      <c r="B344625" s="76"/>
      <c r="C344625" s="75"/>
    </row>
    <row r="344626" spans="2:3" x14ac:dyDescent="0.25">
      <c r="B344626" s="76"/>
      <c r="C344626" s="75"/>
    </row>
    <row r="344627" spans="2:3" x14ac:dyDescent="0.25">
      <c r="B344627" s="76"/>
      <c r="C344627" s="75"/>
    </row>
    <row r="344628" spans="2:3" x14ac:dyDescent="0.25">
      <c r="B344628" s="76"/>
      <c r="C344628" s="75"/>
    </row>
    <row r="344629" spans="2:3" x14ac:dyDescent="0.25">
      <c r="B344629" s="76"/>
      <c r="C344629" s="75"/>
    </row>
    <row r="344630" spans="2:3" x14ac:dyDescent="0.25">
      <c r="B344630" s="76"/>
      <c r="C344630" s="75"/>
    </row>
    <row r="344631" spans="2:3" x14ac:dyDescent="0.25">
      <c r="B344631" s="76"/>
      <c r="C344631" s="75"/>
    </row>
    <row r="344632" spans="2:3" x14ac:dyDescent="0.25">
      <c r="B344632" s="76"/>
      <c r="C344632" s="75"/>
    </row>
    <row r="344633" spans="2:3" x14ac:dyDescent="0.25">
      <c r="B344633" s="76"/>
      <c r="C344633" s="75"/>
    </row>
    <row r="344743" spans="2:3" x14ac:dyDescent="0.25">
      <c r="B344743" s="76"/>
      <c r="C344743" s="75"/>
    </row>
    <row r="344744" spans="2:3" x14ac:dyDescent="0.25">
      <c r="B344744" s="76"/>
      <c r="C344744" s="75"/>
    </row>
    <row r="344745" spans="2:3" x14ac:dyDescent="0.25">
      <c r="B344745" s="76"/>
      <c r="C344745" s="75"/>
    </row>
    <row r="344746" spans="2:3" x14ac:dyDescent="0.25">
      <c r="B344746" s="76"/>
      <c r="C344746" s="75"/>
    </row>
    <row r="344747" spans="2:3" x14ac:dyDescent="0.25">
      <c r="B344747" s="76"/>
      <c r="C344747" s="75"/>
    </row>
    <row r="344748" spans="2:3" x14ac:dyDescent="0.25">
      <c r="B344748" s="76"/>
      <c r="C344748" s="75"/>
    </row>
    <row r="344749" spans="2:3" x14ac:dyDescent="0.25">
      <c r="B344749" s="76"/>
      <c r="C344749" s="75"/>
    </row>
    <row r="344750" spans="2:3" x14ac:dyDescent="0.25">
      <c r="B344750" s="76"/>
      <c r="C344750" s="75"/>
    </row>
    <row r="344751" spans="2:3" x14ac:dyDescent="0.25">
      <c r="B344751" s="76"/>
      <c r="C344751" s="75"/>
    </row>
    <row r="344752" spans="2:3" x14ac:dyDescent="0.25">
      <c r="B344752" s="76"/>
      <c r="C344752" s="75"/>
    </row>
    <row r="344753" spans="2:3" x14ac:dyDescent="0.25">
      <c r="B344753" s="76"/>
      <c r="C344753" s="75"/>
    </row>
    <row r="344754" spans="2:3" x14ac:dyDescent="0.25">
      <c r="B344754" s="76"/>
      <c r="C344754" s="75"/>
    </row>
    <row r="344755" spans="2:3" x14ac:dyDescent="0.25">
      <c r="B344755" s="76"/>
      <c r="C344755" s="75"/>
    </row>
    <row r="344865" spans="2:3" x14ac:dyDescent="0.25">
      <c r="B344865" s="76"/>
      <c r="C344865" s="75"/>
    </row>
    <row r="344866" spans="2:3" x14ac:dyDescent="0.25">
      <c r="B344866" s="76"/>
      <c r="C344866" s="75"/>
    </row>
    <row r="344867" spans="2:3" x14ac:dyDescent="0.25">
      <c r="B344867" s="76"/>
      <c r="C344867" s="75"/>
    </row>
    <row r="344868" spans="2:3" x14ac:dyDescent="0.25">
      <c r="B344868" s="76"/>
      <c r="C344868" s="75"/>
    </row>
    <row r="344869" spans="2:3" x14ac:dyDescent="0.25">
      <c r="B344869" s="76"/>
      <c r="C344869" s="75"/>
    </row>
    <row r="344870" spans="2:3" x14ac:dyDescent="0.25">
      <c r="B344870" s="76"/>
      <c r="C344870" s="75"/>
    </row>
    <row r="344871" spans="2:3" x14ac:dyDescent="0.25">
      <c r="B344871" s="76"/>
      <c r="C344871" s="75"/>
    </row>
    <row r="344872" spans="2:3" x14ac:dyDescent="0.25">
      <c r="B344872" s="76"/>
      <c r="C344872" s="75"/>
    </row>
    <row r="344873" spans="2:3" x14ac:dyDescent="0.25">
      <c r="B344873" s="76"/>
      <c r="C344873" s="75"/>
    </row>
    <row r="344874" spans="2:3" x14ac:dyDescent="0.25">
      <c r="B344874" s="76"/>
      <c r="C344874" s="75"/>
    </row>
    <row r="344875" spans="2:3" x14ac:dyDescent="0.25">
      <c r="B344875" s="76"/>
      <c r="C344875" s="75"/>
    </row>
    <row r="344876" spans="2:3" x14ac:dyDescent="0.25">
      <c r="B344876" s="76"/>
      <c r="C344876" s="75"/>
    </row>
    <row r="344877" spans="2:3" x14ac:dyDescent="0.25">
      <c r="B344877" s="76"/>
      <c r="C344877" s="75"/>
    </row>
    <row r="344987" spans="2:3" x14ac:dyDescent="0.25">
      <c r="B344987" s="76"/>
      <c r="C344987" s="75"/>
    </row>
    <row r="344988" spans="2:3" x14ac:dyDescent="0.25">
      <c r="B344988" s="76"/>
      <c r="C344988" s="75"/>
    </row>
    <row r="344989" spans="2:3" x14ac:dyDescent="0.25">
      <c r="B344989" s="76"/>
      <c r="C344989" s="75"/>
    </row>
    <row r="344990" spans="2:3" x14ac:dyDescent="0.25">
      <c r="B344990" s="76"/>
      <c r="C344990" s="75"/>
    </row>
    <row r="344991" spans="2:3" x14ac:dyDescent="0.25">
      <c r="B344991" s="76"/>
      <c r="C344991" s="75"/>
    </row>
    <row r="344992" spans="2:3" x14ac:dyDescent="0.25">
      <c r="B344992" s="76"/>
      <c r="C344992" s="75"/>
    </row>
    <row r="344993" spans="2:3" x14ac:dyDescent="0.25">
      <c r="B344993" s="76"/>
      <c r="C344993" s="75"/>
    </row>
    <row r="344994" spans="2:3" x14ac:dyDescent="0.25">
      <c r="B344994" s="76"/>
      <c r="C344994" s="75"/>
    </row>
    <row r="344995" spans="2:3" x14ac:dyDescent="0.25">
      <c r="B344995" s="76"/>
      <c r="C344995" s="75"/>
    </row>
    <row r="344996" spans="2:3" x14ac:dyDescent="0.25">
      <c r="B344996" s="76"/>
      <c r="C344996" s="75"/>
    </row>
    <row r="344997" spans="2:3" x14ac:dyDescent="0.25">
      <c r="B344997" s="76"/>
      <c r="C344997" s="75"/>
    </row>
    <row r="344998" spans="2:3" x14ac:dyDescent="0.25">
      <c r="B344998" s="76"/>
      <c r="C344998" s="75"/>
    </row>
    <row r="344999" spans="2:3" x14ac:dyDescent="0.25">
      <c r="B344999" s="76"/>
      <c r="C344999" s="75"/>
    </row>
    <row r="345109" spans="2:3" x14ac:dyDescent="0.25">
      <c r="B345109" s="76"/>
      <c r="C345109" s="75"/>
    </row>
    <row r="345110" spans="2:3" x14ac:dyDescent="0.25">
      <c r="B345110" s="76"/>
      <c r="C345110" s="75"/>
    </row>
    <row r="345111" spans="2:3" x14ac:dyDescent="0.25">
      <c r="B345111" s="76"/>
      <c r="C345111" s="75"/>
    </row>
    <row r="345112" spans="2:3" x14ac:dyDescent="0.25">
      <c r="B345112" s="76"/>
      <c r="C345112" s="75"/>
    </row>
    <row r="345113" spans="2:3" x14ac:dyDescent="0.25">
      <c r="B345113" s="76"/>
      <c r="C345113" s="75"/>
    </row>
    <row r="345114" spans="2:3" x14ac:dyDescent="0.25">
      <c r="B345114" s="76"/>
      <c r="C345114" s="75"/>
    </row>
    <row r="345115" spans="2:3" x14ac:dyDescent="0.25">
      <c r="B345115" s="76"/>
      <c r="C345115" s="75"/>
    </row>
    <row r="345116" spans="2:3" x14ac:dyDescent="0.25">
      <c r="B345116" s="76"/>
      <c r="C345116" s="75"/>
    </row>
    <row r="345117" spans="2:3" x14ac:dyDescent="0.25">
      <c r="B345117" s="76"/>
      <c r="C345117" s="75"/>
    </row>
    <row r="345118" spans="2:3" x14ac:dyDescent="0.25">
      <c r="B345118" s="76"/>
      <c r="C345118" s="75"/>
    </row>
    <row r="345119" spans="2:3" x14ac:dyDescent="0.25">
      <c r="B345119" s="76"/>
      <c r="C345119" s="75"/>
    </row>
    <row r="345120" spans="2:3" x14ac:dyDescent="0.25">
      <c r="B345120" s="76"/>
      <c r="C345120" s="75"/>
    </row>
    <row r="345121" spans="2:3" x14ac:dyDescent="0.25">
      <c r="B345121" s="76"/>
      <c r="C345121" s="75"/>
    </row>
    <row r="345231" spans="2:3" x14ac:dyDescent="0.25">
      <c r="B345231" s="76"/>
      <c r="C345231" s="75"/>
    </row>
    <row r="345232" spans="2:3" x14ac:dyDescent="0.25">
      <c r="B345232" s="76"/>
      <c r="C345232" s="75"/>
    </row>
    <row r="345233" spans="2:3" x14ac:dyDescent="0.25">
      <c r="B345233" s="76"/>
      <c r="C345233" s="75"/>
    </row>
    <row r="345234" spans="2:3" x14ac:dyDescent="0.25">
      <c r="B345234" s="76"/>
      <c r="C345234" s="75"/>
    </row>
    <row r="345235" spans="2:3" x14ac:dyDescent="0.25">
      <c r="B345235" s="76"/>
      <c r="C345235" s="75"/>
    </row>
    <row r="345236" spans="2:3" x14ac:dyDescent="0.25">
      <c r="B345236" s="76"/>
      <c r="C345236" s="75"/>
    </row>
    <row r="345237" spans="2:3" x14ac:dyDescent="0.25">
      <c r="B345237" s="76"/>
      <c r="C345237" s="75"/>
    </row>
    <row r="345238" spans="2:3" x14ac:dyDescent="0.25">
      <c r="B345238" s="76"/>
      <c r="C345238" s="75"/>
    </row>
    <row r="345239" spans="2:3" x14ac:dyDescent="0.25">
      <c r="B345239" s="76"/>
      <c r="C345239" s="75"/>
    </row>
    <row r="345240" spans="2:3" x14ac:dyDescent="0.25">
      <c r="B345240" s="76"/>
      <c r="C345240" s="75"/>
    </row>
    <row r="345241" spans="2:3" x14ac:dyDescent="0.25">
      <c r="B345241" s="76"/>
      <c r="C345241" s="75"/>
    </row>
    <row r="345242" spans="2:3" x14ac:dyDescent="0.25">
      <c r="B345242" s="76"/>
      <c r="C345242" s="75"/>
    </row>
    <row r="345243" spans="2:3" x14ac:dyDescent="0.25">
      <c r="B345243" s="76"/>
      <c r="C345243" s="75"/>
    </row>
    <row r="345353" spans="2:3" x14ac:dyDescent="0.25">
      <c r="B345353" s="76"/>
      <c r="C345353" s="75"/>
    </row>
    <row r="345354" spans="2:3" x14ac:dyDescent="0.25">
      <c r="B345354" s="76"/>
      <c r="C345354" s="75"/>
    </row>
    <row r="345355" spans="2:3" x14ac:dyDescent="0.25">
      <c r="B345355" s="76"/>
      <c r="C345355" s="75"/>
    </row>
    <row r="345356" spans="2:3" x14ac:dyDescent="0.25">
      <c r="B345356" s="76"/>
      <c r="C345356" s="75"/>
    </row>
    <row r="345357" spans="2:3" x14ac:dyDescent="0.25">
      <c r="B345357" s="76"/>
      <c r="C345357" s="75"/>
    </row>
    <row r="345358" spans="2:3" x14ac:dyDescent="0.25">
      <c r="B345358" s="76"/>
      <c r="C345358" s="75"/>
    </row>
    <row r="345359" spans="2:3" x14ac:dyDescent="0.25">
      <c r="B345359" s="76"/>
      <c r="C345359" s="75"/>
    </row>
    <row r="345360" spans="2:3" x14ac:dyDescent="0.25">
      <c r="B345360" s="76"/>
      <c r="C345360" s="75"/>
    </row>
    <row r="345361" spans="2:3" x14ac:dyDescent="0.25">
      <c r="B345361" s="76"/>
      <c r="C345361" s="75"/>
    </row>
    <row r="345362" spans="2:3" x14ac:dyDescent="0.25">
      <c r="B345362" s="76"/>
      <c r="C345362" s="75"/>
    </row>
    <row r="345363" spans="2:3" x14ac:dyDescent="0.25">
      <c r="B345363" s="76"/>
      <c r="C345363" s="75"/>
    </row>
    <row r="345364" spans="2:3" x14ac:dyDescent="0.25">
      <c r="B345364" s="76"/>
      <c r="C345364" s="75"/>
    </row>
    <row r="345365" spans="2:3" x14ac:dyDescent="0.25">
      <c r="B345365" s="76"/>
      <c r="C345365" s="75"/>
    </row>
    <row r="345475" spans="2:3" x14ac:dyDescent="0.25">
      <c r="B345475" s="76"/>
      <c r="C345475" s="75"/>
    </row>
    <row r="345476" spans="2:3" x14ac:dyDescent="0.25">
      <c r="B345476" s="76"/>
      <c r="C345476" s="75"/>
    </row>
    <row r="345477" spans="2:3" x14ac:dyDescent="0.25">
      <c r="B345477" s="76"/>
      <c r="C345477" s="75"/>
    </row>
    <row r="345478" spans="2:3" x14ac:dyDescent="0.25">
      <c r="B345478" s="76"/>
      <c r="C345478" s="75"/>
    </row>
    <row r="345479" spans="2:3" x14ac:dyDescent="0.25">
      <c r="B345479" s="76"/>
      <c r="C345479" s="75"/>
    </row>
    <row r="345480" spans="2:3" x14ac:dyDescent="0.25">
      <c r="B345480" s="76"/>
      <c r="C345480" s="75"/>
    </row>
    <row r="345481" spans="2:3" x14ac:dyDescent="0.25">
      <c r="B345481" s="76"/>
      <c r="C345481" s="75"/>
    </row>
    <row r="345482" spans="2:3" x14ac:dyDescent="0.25">
      <c r="B345482" s="76"/>
      <c r="C345482" s="75"/>
    </row>
    <row r="345483" spans="2:3" x14ac:dyDescent="0.25">
      <c r="B345483" s="76"/>
      <c r="C345483" s="75"/>
    </row>
    <row r="345484" spans="2:3" x14ac:dyDescent="0.25">
      <c r="B345484" s="76"/>
      <c r="C345484" s="75"/>
    </row>
    <row r="345485" spans="2:3" x14ac:dyDescent="0.25">
      <c r="B345485" s="76"/>
      <c r="C345485" s="75"/>
    </row>
    <row r="345486" spans="2:3" x14ac:dyDescent="0.25">
      <c r="B345486" s="76"/>
      <c r="C345486" s="75"/>
    </row>
    <row r="345487" spans="2:3" x14ac:dyDescent="0.25">
      <c r="B345487" s="76"/>
      <c r="C345487" s="75"/>
    </row>
    <row r="345597" spans="2:3" x14ac:dyDescent="0.25">
      <c r="B345597" s="76"/>
      <c r="C345597" s="75"/>
    </row>
    <row r="345598" spans="2:3" x14ac:dyDescent="0.25">
      <c r="B345598" s="76"/>
      <c r="C345598" s="75"/>
    </row>
    <row r="345599" spans="2:3" x14ac:dyDescent="0.25">
      <c r="B345599" s="76"/>
      <c r="C345599" s="75"/>
    </row>
    <row r="345600" spans="2:3" x14ac:dyDescent="0.25">
      <c r="B345600" s="76"/>
      <c r="C345600" s="75"/>
    </row>
    <row r="345601" spans="2:3" x14ac:dyDescent="0.25">
      <c r="B345601" s="76"/>
      <c r="C345601" s="75"/>
    </row>
    <row r="345602" spans="2:3" x14ac:dyDescent="0.25">
      <c r="B345602" s="76"/>
      <c r="C345602" s="75"/>
    </row>
    <row r="345603" spans="2:3" x14ac:dyDescent="0.25">
      <c r="B345603" s="76"/>
      <c r="C345603" s="75"/>
    </row>
    <row r="345604" spans="2:3" x14ac:dyDescent="0.25">
      <c r="B345604" s="76"/>
      <c r="C345604" s="75"/>
    </row>
    <row r="345605" spans="2:3" x14ac:dyDescent="0.25">
      <c r="B345605" s="76"/>
      <c r="C345605" s="75"/>
    </row>
    <row r="345606" spans="2:3" x14ac:dyDescent="0.25">
      <c r="B345606" s="76"/>
      <c r="C345606" s="75"/>
    </row>
    <row r="345607" spans="2:3" x14ac:dyDescent="0.25">
      <c r="B345607" s="76"/>
      <c r="C345607" s="75"/>
    </row>
    <row r="345608" spans="2:3" x14ac:dyDescent="0.25">
      <c r="B345608" s="76"/>
      <c r="C345608" s="75"/>
    </row>
    <row r="345609" spans="2:3" x14ac:dyDescent="0.25">
      <c r="B345609" s="76"/>
      <c r="C345609" s="75"/>
    </row>
    <row r="345719" spans="2:3" x14ac:dyDescent="0.25">
      <c r="B345719" s="76"/>
      <c r="C345719" s="75"/>
    </row>
    <row r="345720" spans="2:3" x14ac:dyDescent="0.25">
      <c r="B345720" s="76"/>
      <c r="C345720" s="75"/>
    </row>
    <row r="345721" spans="2:3" x14ac:dyDescent="0.25">
      <c r="B345721" s="76"/>
      <c r="C345721" s="75"/>
    </row>
    <row r="345722" spans="2:3" x14ac:dyDescent="0.25">
      <c r="B345722" s="76"/>
      <c r="C345722" s="75"/>
    </row>
    <row r="345723" spans="2:3" x14ac:dyDescent="0.25">
      <c r="B345723" s="76"/>
      <c r="C345723" s="75"/>
    </row>
    <row r="345724" spans="2:3" x14ac:dyDescent="0.25">
      <c r="B345724" s="76"/>
      <c r="C345724" s="75"/>
    </row>
    <row r="345725" spans="2:3" x14ac:dyDescent="0.25">
      <c r="B345725" s="76"/>
      <c r="C345725" s="75"/>
    </row>
    <row r="345726" spans="2:3" x14ac:dyDescent="0.25">
      <c r="B345726" s="76"/>
      <c r="C345726" s="75"/>
    </row>
    <row r="345727" spans="2:3" x14ac:dyDescent="0.25">
      <c r="B345727" s="76"/>
      <c r="C345727" s="75"/>
    </row>
    <row r="345728" spans="2:3" x14ac:dyDescent="0.25">
      <c r="B345728" s="76"/>
      <c r="C345728" s="75"/>
    </row>
    <row r="345729" spans="2:3" x14ac:dyDescent="0.25">
      <c r="B345729" s="76"/>
      <c r="C345729" s="75"/>
    </row>
    <row r="345730" spans="2:3" x14ac:dyDescent="0.25">
      <c r="B345730" s="76"/>
      <c r="C345730" s="75"/>
    </row>
    <row r="345731" spans="2:3" x14ac:dyDescent="0.25">
      <c r="B345731" s="76"/>
      <c r="C345731" s="75"/>
    </row>
    <row r="345841" spans="2:3" x14ac:dyDescent="0.25">
      <c r="B345841" s="76"/>
      <c r="C345841" s="75"/>
    </row>
    <row r="345842" spans="2:3" x14ac:dyDescent="0.25">
      <c r="B345842" s="76"/>
      <c r="C345842" s="75"/>
    </row>
    <row r="345843" spans="2:3" x14ac:dyDescent="0.25">
      <c r="B345843" s="76"/>
      <c r="C345843" s="75"/>
    </row>
    <row r="345844" spans="2:3" x14ac:dyDescent="0.25">
      <c r="B345844" s="76"/>
      <c r="C345844" s="75"/>
    </row>
    <row r="345845" spans="2:3" x14ac:dyDescent="0.25">
      <c r="B345845" s="76"/>
      <c r="C345845" s="75"/>
    </row>
    <row r="345846" spans="2:3" x14ac:dyDescent="0.25">
      <c r="B345846" s="76"/>
      <c r="C345846" s="75"/>
    </row>
    <row r="345847" spans="2:3" x14ac:dyDescent="0.25">
      <c r="B345847" s="76"/>
      <c r="C345847" s="75"/>
    </row>
    <row r="345848" spans="2:3" x14ac:dyDescent="0.25">
      <c r="B345848" s="76"/>
      <c r="C345848" s="75"/>
    </row>
    <row r="345849" spans="2:3" x14ac:dyDescent="0.25">
      <c r="B345849" s="76"/>
      <c r="C345849" s="75"/>
    </row>
    <row r="345850" spans="2:3" x14ac:dyDescent="0.25">
      <c r="B345850" s="76"/>
      <c r="C345850" s="75"/>
    </row>
    <row r="345851" spans="2:3" x14ac:dyDescent="0.25">
      <c r="B345851" s="76"/>
      <c r="C345851" s="75"/>
    </row>
    <row r="345852" spans="2:3" x14ac:dyDescent="0.25">
      <c r="B345852" s="76"/>
      <c r="C345852" s="75"/>
    </row>
    <row r="345853" spans="2:3" x14ac:dyDescent="0.25">
      <c r="B345853" s="76"/>
      <c r="C345853" s="75"/>
    </row>
    <row r="345963" spans="2:3" x14ac:dyDescent="0.25">
      <c r="B345963" s="76"/>
      <c r="C345963" s="75"/>
    </row>
    <row r="345964" spans="2:3" x14ac:dyDescent="0.25">
      <c r="B345964" s="76"/>
      <c r="C345964" s="75"/>
    </row>
    <row r="345965" spans="2:3" x14ac:dyDescent="0.25">
      <c r="B345965" s="76"/>
      <c r="C345965" s="75"/>
    </row>
    <row r="345966" spans="2:3" x14ac:dyDescent="0.25">
      <c r="B345966" s="76"/>
      <c r="C345966" s="75"/>
    </row>
    <row r="345967" spans="2:3" x14ac:dyDescent="0.25">
      <c r="B345967" s="76"/>
      <c r="C345967" s="75"/>
    </row>
    <row r="345968" spans="2:3" x14ac:dyDescent="0.25">
      <c r="B345968" s="76"/>
      <c r="C345968" s="75"/>
    </row>
    <row r="345969" spans="2:3" x14ac:dyDescent="0.25">
      <c r="B345969" s="76"/>
      <c r="C345969" s="75"/>
    </row>
    <row r="345970" spans="2:3" x14ac:dyDescent="0.25">
      <c r="B345970" s="76"/>
      <c r="C345970" s="75"/>
    </row>
    <row r="345971" spans="2:3" x14ac:dyDescent="0.25">
      <c r="B345971" s="76"/>
      <c r="C345971" s="75"/>
    </row>
    <row r="345972" spans="2:3" x14ac:dyDescent="0.25">
      <c r="B345972" s="76"/>
      <c r="C345972" s="75"/>
    </row>
    <row r="345973" spans="2:3" x14ac:dyDescent="0.25">
      <c r="B345973" s="76"/>
      <c r="C345973" s="75"/>
    </row>
    <row r="345974" spans="2:3" x14ac:dyDescent="0.25">
      <c r="B345974" s="76"/>
      <c r="C345974" s="75"/>
    </row>
    <row r="345975" spans="2:3" x14ac:dyDescent="0.25">
      <c r="B345975" s="76"/>
      <c r="C345975" s="75"/>
    </row>
    <row r="346085" spans="2:3" x14ac:dyDescent="0.25">
      <c r="B346085" s="76"/>
      <c r="C346085" s="75"/>
    </row>
    <row r="346086" spans="2:3" x14ac:dyDescent="0.25">
      <c r="B346086" s="76"/>
      <c r="C346086" s="75"/>
    </row>
    <row r="346087" spans="2:3" x14ac:dyDescent="0.25">
      <c r="B346087" s="76"/>
      <c r="C346087" s="75"/>
    </row>
    <row r="346088" spans="2:3" x14ac:dyDescent="0.25">
      <c r="B346088" s="76"/>
      <c r="C346088" s="75"/>
    </row>
    <row r="346089" spans="2:3" x14ac:dyDescent="0.25">
      <c r="B346089" s="76"/>
      <c r="C346089" s="75"/>
    </row>
    <row r="346090" spans="2:3" x14ac:dyDescent="0.25">
      <c r="B346090" s="76"/>
      <c r="C346090" s="75"/>
    </row>
    <row r="346091" spans="2:3" x14ac:dyDescent="0.25">
      <c r="B346091" s="76"/>
      <c r="C346091" s="75"/>
    </row>
    <row r="346092" spans="2:3" x14ac:dyDescent="0.25">
      <c r="B346092" s="76"/>
      <c r="C346092" s="75"/>
    </row>
    <row r="346093" spans="2:3" x14ac:dyDescent="0.25">
      <c r="B346093" s="76"/>
      <c r="C346093" s="75"/>
    </row>
    <row r="346094" spans="2:3" x14ac:dyDescent="0.25">
      <c r="B346094" s="76"/>
      <c r="C346094" s="75"/>
    </row>
    <row r="346095" spans="2:3" x14ac:dyDescent="0.25">
      <c r="B346095" s="76"/>
      <c r="C346095" s="75"/>
    </row>
    <row r="346096" spans="2:3" x14ac:dyDescent="0.25">
      <c r="B346096" s="76"/>
      <c r="C346096" s="75"/>
    </row>
    <row r="346097" spans="2:3" x14ac:dyDescent="0.25">
      <c r="B346097" s="76"/>
      <c r="C346097" s="75"/>
    </row>
    <row r="346207" spans="2:3" x14ac:dyDescent="0.25">
      <c r="B346207" s="76"/>
      <c r="C346207" s="75"/>
    </row>
    <row r="346208" spans="2:3" x14ac:dyDescent="0.25">
      <c r="B346208" s="76"/>
      <c r="C346208" s="75"/>
    </row>
    <row r="346209" spans="2:3" x14ac:dyDescent="0.25">
      <c r="B346209" s="76"/>
      <c r="C346209" s="75"/>
    </row>
    <row r="346210" spans="2:3" x14ac:dyDescent="0.25">
      <c r="B346210" s="76"/>
      <c r="C346210" s="75"/>
    </row>
    <row r="346211" spans="2:3" x14ac:dyDescent="0.25">
      <c r="B346211" s="76"/>
      <c r="C346211" s="75"/>
    </row>
    <row r="346212" spans="2:3" x14ac:dyDescent="0.25">
      <c r="B346212" s="76"/>
      <c r="C346212" s="75"/>
    </row>
    <row r="346213" spans="2:3" x14ac:dyDescent="0.25">
      <c r="B346213" s="76"/>
      <c r="C346213" s="75"/>
    </row>
    <row r="346214" spans="2:3" x14ac:dyDescent="0.25">
      <c r="B346214" s="76"/>
      <c r="C346214" s="75"/>
    </row>
    <row r="346215" spans="2:3" x14ac:dyDescent="0.25">
      <c r="B346215" s="76"/>
      <c r="C346215" s="75"/>
    </row>
    <row r="346216" spans="2:3" x14ac:dyDescent="0.25">
      <c r="B346216" s="76"/>
      <c r="C346216" s="75"/>
    </row>
    <row r="346217" spans="2:3" x14ac:dyDescent="0.25">
      <c r="B346217" s="76"/>
      <c r="C346217" s="75"/>
    </row>
    <row r="346218" spans="2:3" x14ac:dyDescent="0.25">
      <c r="B346218" s="76"/>
      <c r="C346218" s="75"/>
    </row>
    <row r="346219" spans="2:3" x14ac:dyDescent="0.25">
      <c r="B346219" s="76"/>
      <c r="C346219" s="75"/>
    </row>
    <row r="346329" spans="2:3" x14ac:dyDescent="0.25">
      <c r="B346329" s="76"/>
      <c r="C346329" s="75"/>
    </row>
    <row r="346330" spans="2:3" x14ac:dyDescent="0.25">
      <c r="B346330" s="76"/>
      <c r="C346330" s="75"/>
    </row>
    <row r="346331" spans="2:3" x14ac:dyDescent="0.25">
      <c r="B346331" s="76"/>
      <c r="C346331" s="75"/>
    </row>
    <row r="346332" spans="2:3" x14ac:dyDescent="0.25">
      <c r="B346332" s="76"/>
      <c r="C346332" s="75"/>
    </row>
    <row r="346333" spans="2:3" x14ac:dyDescent="0.25">
      <c r="B346333" s="76"/>
      <c r="C346333" s="75"/>
    </row>
    <row r="346334" spans="2:3" x14ac:dyDescent="0.25">
      <c r="B346334" s="76"/>
      <c r="C346334" s="75"/>
    </row>
    <row r="346335" spans="2:3" x14ac:dyDescent="0.25">
      <c r="B346335" s="76"/>
      <c r="C346335" s="75"/>
    </row>
    <row r="346336" spans="2:3" x14ac:dyDescent="0.25">
      <c r="B346336" s="76"/>
      <c r="C346336" s="75"/>
    </row>
    <row r="346337" spans="2:3" x14ac:dyDescent="0.25">
      <c r="B346337" s="76"/>
      <c r="C346337" s="75"/>
    </row>
    <row r="346338" spans="2:3" x14ac:dyDescent="0.25">
      <c r="B346338" s="76"/>
      <c r="C346338" s="75"/>
    </row>
    <row r="346339" spans="2:3" x14ac:dyDescent="0.25">
      <c r="B346339" s="76"/>
      <c r="C346339" s="75"/>
    </row>
    <row r="346340" spans="2:3" x14ac:dyDescent="0.25">
      <c r="B346340" s="76"/>
      <c r="C346340" s="75"/>
    </row>
    <row r="346341" spans="2:3" x14ac:dyDescent="0.25">
      <c r="B346341" s="76"/>
      <c r="C346341" s="75"/>
    </row>
    <row r="346451" spans="2:3" x14ac:dyDescent="0.25">
      <c r="B346451" s="76"/>
      <c r="C346451" s="75"/>
    </row>
    <row r="346452" spans="2:3" x14ac:dyDescent="0.25">
      <c r="B346452" s="76"/>
      <c r="C346452" s="75"/>
    </row>
    <row r="346453" spans="2:3" x14ac:dyDescent="0.25">
      <c r="B346453" s="76"/>
      <c r="C346453" s="75"/>
    </row>
    <row r="346454" spans="2:3" x14ac:dyDescent="0.25">
      <c r="B346454" s="76"/>
      <c r="C346454" s="75"/>
    </row>
    <row r="346455" spans="2:3" x14ac:dyDescent="0.25">
      <c r="B346455" s="76"/>
      <c r="C346455" s="75"/>
    </row>
    <row r="346456" spans="2:3" x14ac:dyDescent="0.25">
      <c r="B346456" s="76"/>
      <c r="C346456" s="75"/>
    </row>
    <row r="346457" spans="2:3" x14ac:dyDescent="0.25">
      <c r="B346457" s="76"/>
      <c r="C346457" s="75"/>
    </row>
    <row r="346458" spans="2:3" x14ac:dyDescent="0.25">
      <c r="B346458" s="76"/>
      <c r="C346458" s="75"/>
    </row>
    <row r="346459" spans="2:3" x14ac:dyDescent="0.25">
      <c r="B346459" s="76"/>
      <c r="C346459" s="75"/>
    </row>
    <row r="346460" spans="2:3" x14ac:dyDescent="0.25">
      <c r="B346460" s="76"/>
      <c r="C346460" s="75"/>
    </row>
    <row r="346461" spans="2:3" x14ac:dyDescent="0.25">
      <c r="B346461" s="76"/>
      <c r="C346461" s="75"/>
    </row>
    <row r="346462" spans="2:3" x14ac:dyDescent="0.25">
      <c r="B346462" s="76"/>
      <c r="C346462" s="75"/>
    </row>
    <row r="346463" spans="2:3" x14ac:dyDescent="0.25">
      <c r="B346463" s="76"/>
      <c r="C346463" s="75"/>
    </row>
    <row r="346573" spans="2:3" x14ac:dyDescent="0.25">
      <c r="B346573" s="76"/>
      <c r="C346573" s="75"/>
    </row>
    <row r="346574" spans="2:3" x14ac:dyDescent="0.25">
      <c r="B346574" s="76"/>
      <c r="C346574" s="75"/>
    </row>
    <row r="346575" spans="2:3" x14ac:dyDescent="0.25">
      <c r="B346575" s="76"/>
      <c r="C346575" s="75"/>
    </row>
    <row r="346576" spans="2:3" x14ac:dyDescent="0.25">
      <c r="B346576" s="76"/>
      <c r="C346576" s="75"/>
    </row>
    <row r="346577" spans="2:3" x14ac:dyDescent="0.25">
      <c r="B346577" s="76"/>
      <c r="C346577" s="75"/>
    </row>
    <row r="346578" spans="2:3" x14ac:dyDescent="0.25">
      <c r="B346578" s="76"/>
      <c r="C346578" s="75"/>
    </row>
    <row r="346579" spans="2:3" x14ac:dyDescent="0.25">
      <c r="B346579" s="76"/>
      <c r="C346579" s="75"/>
    </row>
    <row r="346580" spans="2:3" x14ac:dyDescent="0.25">
      <c r="B346580" s="76"/>
      <c r="C346580" s="75"/>
    </row>
    <row r="346581" spans="2:3" x14ac:dyDescent="0.25">
      <c r="B346581" s="76"/>
      <c r="C346581" s="75"/>
    </row>
    <row r="346582" spans="2:3" x14ac:dyDescent="0.25">
      <c r="B346582" s="76"/>
      <c r="C346582" s="75"/>
    </row>
    <row r="346583" spans="2:3" x14ac:dyDescent="0.25">
      <c r="B346583" s="76"/>
      <c r="C346583" s="75"/>
    </row>
    <row r="346584" spans="2:3" x14ac:dyDescent="0.25">
      <c r="B346584" s="76"/>
      <c r="C346584" s="75"/>
    </row>
    <row r="346585" spans="2:3" x14ac:dyDescent="0.25">
      <c r="B346585" s="76"/>
      <c r="C346585" s="75"/>
    </row>
    <row r="346695" spans="2:3" x14ac:dyDescent="0.25">
      <c r="B346695" s="76"/>
      <c r="C346695" s="75"/>
    </row>
    <row r="346696" spans="2:3" x14ac:dyDescent="0.25">
      <c r="B346696" s="76"/>
      <c r="C346696" s="75"/>
    </row>
    <row r="346697" spans="2:3" x14ac:dyDescent="0.25">
      <c r="B346697" s="76"/>
      <c r="C346697" s="75"/>
    </row>
    <row r="346698" spans="2:3" x14ac:dyDescent="0.25">
      <c r="B346698" s="76"/>
      <c r="C346698" s="75"/>
    </row>
    <row r="346699" spans="2:3" x14ac:dyDescent="0.25">
      <c r="B346699" s="76"/>
      <c r="C346699" s="75"/>
    </row>
    <row r="346700" spans="2:3" x14ac:dyDescent="0.25">
      <c r="B346700" s="76"/>
      <c r="C346700" s="75"/>
    </row>
    <row r="346701" spans="2:3" x14ac:dyDescent="0.25">
      <c r="B346701" s="76"/>
      <c r="C346701" s="75"/>
    </row>
    <row r="346702" spans="2:3" x14ac:dyDescent="0.25">
      <c r="B346702" s="76"/>
      <c r="C346702" s="75"/>
    </row>
    <row r="346703" spans="2:3" x14ac:dyDescent="0.25">
      <c r="B346703" s="76"/>
      <c r="C346703" s="75"/>
    </row>
    <row r="346704" spans="2:3" x14ac:dyDescent="0.25">
      <c r="B346704" s="76"/>
      <c r="C346704" s="75"/>
    </row>
    <row r="346705" spans="2:3" x14ac:dyDescent="0.25">
      <c r="B346705" s="76"/>
      <c r="C346705" s="75"/>
    </row>
    <row r="346706" spans="2:3" x14ac:dyDescent="0.25">
      <c r="B346706" s="76"/>
      <c r="C346706" s="75"/>
    </row>
    <row r="346707" spans="2:3" x14ac:dyDescent="0.25">
      <c r="B346707" s="76"/>
      <c r="C346707" s="75"/>
    </row>
    <row r="346817" spans="2:3" x14ac:dyDescent="0.25">
      <c r="B346817" s="76"/>
      <c r="C346817" s="75"/>
    </row>
    <row r="346818" spans="2:3" x14ac:dyDescent="0.25">
      <c r="B346818" s="76"/>
      <c r="C346818" s="75"/>
    </row>
    <row r="346819" spans="2:3" x14ac:dyDescent="0.25">
      <c r="B346819" s="76"/>
      <c r="C346819" s="75"/>
    </row>
    <row r="346820" spans="2:3" x14ac:dyDescent="0.25">
      <c r="B346820" s="76"/>
      <c r="C346820" s="75"/>
    </row>
    <row r="346821" spans="2:3" x14ac:dyDescent="0.25">
      <c r="B346821" s="76"/>
      <c r="C346821" s="75"/>
    </row>
    <row r="346822" spans="2:3" x14ac:dyDescent="0.25">
      <c r="B346822" s="76"/>
      <c r="C346822" s="75"/>
    </row>
    <row r="346823" spans="2:3" x14ac:dyDescent="0.25">
      <c r="B346823" s="76"/>
      <c r="C346823" s="75"/>
    </row>
    <row r="346824" spans="2:3" x14ac:dyDescent="0.25">
      <c r="B346824" s="76"/>
      <c r="C346824" s="75"/>
    </row>
    <row r="346825" spans="2:3" x14ac:dyDescent="0.25">
      <c r="B346825" s="76"/>
      <c r="C346825" s="75"/>
    </row>
    <row r="346826" spans="2:3" x14ac:dyDescent="0.25">
      <c r="B346826" s="76"/>
      <c r="C346826" s="75"/>
    </row>
    <row r="346827" spans="2:3" x14ac:dyDescent="0.25">
      <c r="B346827" s="76"/>
      <c r="C346827" s="75"/>
    </row>
    <row r="346828" spans="2:3" x14ac:dyDescent="0.25">
      <c r="B346828" s="76"/>
      <c r="C346828" s="75"/>
    </row>
    <row r="346829" spans="2:3" x14ac:dyDescent="0.25">
      <c r="B346829" s="76"/>
      <c r="C346829" s="75"/>
    </row>
    <row r="346939" spans="2:3" x14ac:dyDescent="0.25">
      <c r="B346939" s="76"/>
      <c r="C346939" s="75"/>
    </row>
    <row r="346940" spans="2:3" x14ac:dyDescent="0.25">
      <c r="B346940" s="76"/>
      <c r="C346940" s="75"/>
    </row>
    <row r="346941" spans="2:3" x14ac:dyDescent="0.25">
      <c r="B346941" s="76"/>
      <c r="C346941" s="75"/>
    </row>
    <row r="346942" spans="2:3" x14ac:dyDescent="0.25">
      <c r="B346942" s="76"/>
      <c r="C346942" s="75"/>
    </row>
    <row r="346943" spans="2:3" x14ac:dyDescent="0.25">
      <c r="B346943" s="76"/>
      <c r="C346943" s="75"/>
    </row>
    <row r="346944" spans="2:3" x14ac:dyDescent="0.25">
      <c r="B346944" s="76"/>
      <c r="C346944" s="75"/>
    </row>
    <row r="346945" spans="2:3" x14ac:dyDescent="0.25">
      <c r="B346945" s="76"/>
      <c r="C346945" s="75"/>
    </row>
    <row r="346946" spans="2:3" x14ac:dyDescent="0.25">
      <c r="B346946" s="76"/>
      <c r="C346946" s="75"/>
    </row>
    <row r="346947" spans="2:3" x14ac:dyDescent="0.25">
      <c r="B346947" s="76"/>
      <c r="C346947" s="75"/>
    </row>
    <row r="346948" spans="2:3" x14ac:dyDescent="0.25">
      <c r="B346948" s="76"/>
      <c r="C346948" s="75"/>
    </row>
    <row r="346949" spans="2:3" x14ac:dyDescent="0.25">
      <c r="B346949" s="76"/>
      <c r="C346949" s="75"/>
    </row>
    <row r="346950" spans="2:3" x14ac:dyDescent="0.25">
      <c r="B346950" s="76"/>
      <c r="C346950" s="75"/>
    </row>
    <row r="346951" spans="2:3" x14ac:dyDescent="0.25">
      <c r="B346951" s="76"/>
      <c r="C346951" s="75"/>
    </row>
    <row r="347061" spans="2:3" x14ac:dyDescent="0.25">
      <c r="B347061" s="76"/>
      <c r="C347061" s="75"/>
    </row>
    <row r="347062" spans="2:3" x14ac:dyDescent="0.25">
      <c r="B347062" s="76"/>
      <c r="C347062" s="75"/>
    </row>
    <row r="347063" spans="2:3" x14ac:dyDescent="0.25">
      <c r="B347063" s="76"/>
      <c r="C347063" s="75"/>
    </row>
    <row r="347064" spans="2:3" x14ac:dyDescent="0.25">
      <c r="B347064" s="76"/>
      <c r="C347064" s="75"/>
    </row>
    <row r="347065" spans="2:3" x14ac:dyDescent="0.25">
      <c r="B347065" s="76"/>
      <c r="C347065" s="75"/>
    </row>
    <row r="347066" spans="2:3" x14ac:dyDescent="0.25">
      <c r="B347066" s="76"/>
      <c r="C347066" s="75"/>
    </row>
    <row r="347067" spans="2:3" x14ac:dyDescent="0.25">
      <c r="B347067" s="76"/>
      <c r="C347067" s="75"/>
    </row>
    <row r="347068" spans="2:3" x14ac:dyDescent="0.25">
      <c r="B347068" s="76"/>
      <c r="C347068" s="75"/>
    </row>
    <row r="347069" spans="2:3" x14ac:dyDescent="0.25">
      <c r="B347069" s="76"/>
      <c r="C347069" s="75"/>
    </row>
    <row r="347070" spans="2:3" x14ac:dyDescent="0.25">
      <c r="B347070" s="76"/>
      <c r="C347070" s="75"/>
    </row>
    <row r="347071" spans="2:3" x14ac:dyDescent="0.25">
      <c r="B347071" s="76"/>
      <c r="C347071" s="75"/>
    </row>
    <row r="347072" spans="2:3" x14ac:dyDescent="0.25">
      <c r="B347072" s="76"/>
      <c r="C347072" s="75"/>
    </row>
    <row r="347073" spans="2:3" x14ac:dyDescent="0.25">
      <c r="B347073" s="76"/>
      <c r="C347073" s="75"/>
    </row>
    <row r="347183" spans="2:3" x14ac:dyDescent="0.25">
      <c r="B347183" s="76"/>
      <c r="C347183" s="75"/>
    </row>
    <row r="347184" spans="2:3" x14ac:dyDescent="0.25">
      <c r="B347184" s="76"/>
      <c r="C347184" s="75"/>
    </row>
    <row r="347185" spans="2:3" x14ac:dyDescent="0.25">
      <c r="B347185" s="76"/>
      <c r="C347185" s="75"/>
    </row>
    <row r="347186" spans="2:3" x14ac:dyDescent="0.25">
      <c r="B347186" s="76"/>
      <c r="C347186" s="75"/>
    </row>
    <row r="347187" spans="2:3" x14ac:dyDescent="0.25">
      <c r="B347187" s="76"/>
      <c r="C347187" s="75"/>
    </row>
    <row r="347188" spans="2:3" x14ac:dyDescent="0.25">
      <c r="B347188" s="76"/>
      <c r="C347188" s="75"/>
    </row>
    <row r="347189" spans="2:3" x14ac:dyDescent="0.25">
      <c r="B347189" s="76"/>
      <c r="C347189" s="75"/>
    </row>
    <row r="347190" spans="2:3" x14ac:dyDescent="0.25">
      <c r="B347190" s="76"/>
      <c r="C347190" s="75"/>
    </row>
    <row r="347191" spans="2:3" x14ac:dyDescent="0.25">
      <c r="B347191" s="76"/>
      <c r="C347191" s="75"/>
    </row>
    <row r="347192" spans="2:3" x14ac:dyDescent="0.25">
      <c r="B347192" s="76"/>
      <c r="C347192" s="75"/>
    </row>
    <row r="347193" spans="2:3" x14ac:dyDescent="0.25">
      <c r="B347193" s="76"/>
      <c r="C347193" s="75"/>
    </row>
    <row r="347194" spans="2:3" x14ac:dyDescent="0.25">
      <c r="B347194" s="76"/>
      <c r="C347194" s="75"/>
    </row>
    <row r="347195" spans="2:3" x14ac:dyDescent="0.25">
      <c r="B347195" s="76"/>
      <c r="C347195" s="75"/>
    </row>
    <row r="347305" spans="2:3" x14ac:dyDescent="0.25">
      <c r="B347305" s="76"/>
      <c r="C347305" s="75"/>
    </row>
    <row r="347306" spans="2:3" x14ac:dyDescent="0.25">
      <c r="B347306" s="76"/>
      <c r="C347306" s="75"/>
    </row>
    <row r="347307" spans="2:3" x14ac:dyDescent="0.25">
      <c r="B347307" s="76"/>
      <c r="C347307" s="75"/>
    </row>
    <row r="347308" spans="2:3" x14ac:dyDescent="0.25">
      <c r="B347308" s="76"/>
      <c r="C347308" s="75"/>
    </row>
    <row r="347309" spans="2:3" x14ac:dyDescent="0.25">
      <c r="B347309" s="76"/>
      <c r="C347309" s="75"/>
    </row>
    <row r="347310" spans="2:3" x14ac:dyDescent="0.25">
      <c r="B347310" s="76"/>
      <c r="C347310" s="75"/>
    </row>
    <row r="347311" spans="2:3" x14ac:dyDescent="0.25">
      <c r="B347311" s="76"/>
      <c r="C347311" s="75"/>
    </row>
    <row r="347312" spans="2:3" x14ac:dyDescent="0.25">
      <c r="B347312" s="76"/>
      <c r="C347312" s="75"/>
    </row>
    <row r="347313" spans="2:3" x14ac:dyDescent="0.25">
      <c r="B347313" s="76"/>
      <c r="C347313" s="75"/>
    </row>
    <row r="347314" spans="2:3" x14ac:dyDescent="0.25">
      <c r="B347314" s="76"/>
      <c r="C347314" s="75"/>
    </row>
    <row r="347315" spans="2:3" x14ac:dyDescent="0.25">
      <c r="B347315" s="76"/>
      <c r="C347315" s="75"/>
    </row>
    <row r="347316" spans="2:3" x14ac:dyDescent="0.25">
      <c r="B347316" s="76"/>
      <c r="C347316" s="75"/>
    </row>
    <row r="347317" spans="2:3" x14ac:dyDescent="0.25">
      <c r="B347317" s="76"/>
      <c r="C347317" s="75"/>
    </row>
    <row r="347427" spans="2:3" x14ac:dyDescent="0.25">
      <c r="B347427" s="76"/>
      <c r="C347427" s="75"/>
    </row>
    <row r="347428" spans="2:3" x14ac:dyDescent="0.25">
      <c r="B347428" s="76"/>
      <c r="C347428" s="75"/>
    </row>
    <row r="347429" spans="2:3" x14ac:dyDescent="0.25">
      <c r="B347429" s="76"/>
      <c r="C347429" s="75"/>
    </row>
    <row r="347430" spans="2:3" x14ac:dyDescent="0.25">
      <c r="B347430" s="76"/>
      <c r="C347430" s="75"/>
    </row>
    <row r="347431" spans="2:3" x14ac:dyDescent="0.25">
      <c r="B347431" s="76"/>
      <c r="C347431" s="75"/>
    </row>
    <row r="347432" spans="2:3" x14ac:dyDescent="0.25">
      <c r="B347432" s="76"/>
      <c r="C347432" s="75"/>
    </row>
    <row r="347433" spans="2:3" x14ac:dyDescent="0.25">
      <c r="B347433" s="76"/>
      <c r="C347433" s="75"/>
    </row>
    <row r="347434" spans="2:3" x14ac:dyDescent="0.25">
      <c r="B347434" s="76"/>
      <c r="C347434" s="75"/>
    </row>
    <row r="347435" spans="2:3" x14ac:dyDescent="0.25">
      <c r="B347435" s="76"/>
      <c r="C347435" s="75"/>
    </row>
    <row r="347436" spans="2:3" x14ac:dyDescent="0.25">
      <c r="B347436" s="76"/>
      <c r="C347436" s="75"/>
    </row>
    <row r="347437" spans="2:3" x14ac:dyDescent="0.25">
      <c r="B347437" s="76"/>
      <c r="C347437" s="75"/>
    </row>
    <row r="347438" spans="2:3" x14ac:dyDescent="0.25">
      <c r="B347438" s="76"/>
      <c r="C347438" s="75"/>
    </row>
    <row r="347439" spans="2:3" x14ac:dyDescent="0.25">
      <c r="B347439" s="76"/>
      <c r="C347439" s="75"/>
    </row>
    <row r="347549" spans="2:3" x14ac:dyDescent="0.25">
      <c r="B347549" s="76"/>
      <c r="C347549" s="75"/>
    </row>
    <row r="347550" spans="2:3" x14ac:dyDescent="0.25">
      <c r="B347550" s="76"/>
      <c r="C347550" s="75"/>
    </row>
    <row r="347551" spans="2:3" x14ac:dyDescent="0.25">
      <c r="B347551" s="76"/>
      <c r="C347551" s="75"/>
    </row>
    <row r="347552" spans="2:3" x14ac:dyDescent="0.25">
      <c r="B347552" s="76"/>
      <c r="C347552" s="75"/>
    </row>
    <row r="347553" spans="2:3" x14ac:dyDescent="0.25">
      <c r="B347553" s="76"/>
      <c r="C347553" s="75"/>
    </row>
    <row r="347554" spans="2:3" x14ac:dyDescent="0.25">
      <c r="B347554" s="76"/>
      <c r="C347554" s="75"/>
    </row>
    <row r="347555" spans="2:3" x14ac:dyDescent="0.25">
      <c r="B347555" s="76"/>
      <c r="C347555" s="75"/>
    </row>
    <row r="347556" spans="2:3" x14ac:dyDescent="0.25">
      <c r="B347556" s="76"/>
      <c r="C347556" s="75"/>
    </row>
    <row r="347557" spans="2:3" x14ac:dyDescent="0.25">
      <c r="B347557" s="76"/>
      <c r="C347557" s="75"/>
    </row>
    <row r="347558" spans="2:3" x14ac:dyDescent="0.25">
      <c r="B347558" s="76"/>
      <c r="C347558" s="75"/>
    </row>
    <row r="347559" spans="2:3" x14ac:dyDescent="0.25">
      <c r="B347559" s="76"/>
      <c r="C347559" s="75"/>
    </row>
    <row r="347560" spans="2:3" x14ac:dyDescent="0.25">
      <c r="B347560" s="76"/>
      <c r="C347560" s="75"/>
    </row>
    <row r="347561" spans="2:3" x14ac:dyDescent="0.25">
      <c r="B347561" s="76"/>
      <c r="C347561" s="75"/>
    </row>
    <row r="347671" spans="2:3" x14ac:dyDescent="0.25">
      <c r="B347671" s="76"/>
      <c r="C347671" s="75"/>
    </row>
    <row r="347672" spans="2:3" x14ac:dyDescent="0.25">
      <c r="B347672" s="76"/>
      <c r="C347672" s="75"/>
    </row>
    <row r="347673" spans="2:3" x14ac:dyDescent="0.25">
      <c r="B347673" s="76"/>
      <c r="C347673" s="75"/>
    </row>
    <row r="347674" spans="2:3" x14ac:dyDescent="0.25">
      <c r="B347674" s="76"/>
      <c r="C347674" s="75"/>
    </row>
    <row r="347675" spans="2:3" x14ac:dyDescent="0.25">
      <c r="B347675" s="76"/>
      <c r="C347675" s="75"/>
    </row>
    <row r="347676" spans="2:3" x14ac:dyDescent="0.25">
      <c r="B347676" s="76"/>
      <c r="C347676" s="75"/>
    </row>
    <row r="347677" spans="2:3" x14ac:dyDescent="0.25">
      <c r="B347677" s="76"/>
      <c r="C347677" s="75"/>
    </row>
    <row r="347678" spans="2:3" x14ac:dyDescent="0.25">
      <c r="B347678" s="76"/>
      <c r="C347678" s="75"/>
    </row>
    <row r="347679" spans="2:3" x14ac:dyDescent="0.25">
      <c r="B347679" s="76"/>
      <c r="C347679" s="75"/>
    </row>
    <row r="347680" spans="2:3" x14ac:dyDescent="0.25">
      <c r="B347680" s="76"/>
      <c r="C347680" s="75"/>
    </row>
    <row r="347681" spans="2:3" x14ac:dyDescent="0.25">
      <c r="B347681" s="76"/>
      <c r="C347681" s="75"/>
    </row>
    <row r="347682" spans="2:3" x14ac:dyDescent="0.25">
      <c r="B347682" s="76"/>
      <c r="C347682" s="75"/>
    </row>
    <row r="347683" spans="2:3" x14ac:dyDescent="0.25">
      <c r="B347683" s="76"/>
      <c r="C347683" s="75"/>
    </row>
    <row r="347793" spans="2:3" x14ac:dyDescent="0.25">
      <c r="B347793" s="76"/>
      <c r="C347793" s="75"/>
    </row>
    <row r="347794" spans="2:3" x14ac:dyDescent="0.25">
      <c r="B347794" s="76"/>
      <c r="C347794" s="75"/>
    </row>
    <row r="347795" spans="2:3" x14ac:dyDescent="0.25">
      <c r="B347795" s="76"/>
      <c r="C347795" s="75"/>
    </row>
    <row r="347796" spans="2:3" x14ac:dyDescent="0.25">
      <c r="B347796" s="76"/>
      <c r="C347796" s="75"/>
    </row>
    <row r="347797" spans="2:3" x14ac:dyDescent="0.25">
      <c r="B347797" s="76"/>
      <c r="C347797" s="75"/>
    </row>
    <row r="347798" spans="2:3" x14ac:dyDescent="0.25">
      <c r="B347798" s="76"/>
      <c r="C347798" s="75"/>
    </row>
    <row r="347799" spans="2:3" x14ac:dyDescent="0.25">
      <c r="B347799" s="76"/>
      <c r="C347799" s="75"/>
    </row>
    <row r="347800" spans="2:3" x14ac:dyDescent="0.25">
      <c r="B347800" s="76"/>
      <c r="C347800" s="75"/>
    </row>
    <row r="347801" spans="2:3" x14ac:dyDescent="0.25">
      <c r="B347801" s="76"/>
      <c r="C347801" s="75"/>
    </row>
    <row r="347802" spans="2:3" x14ac:dyDescent="0.25">
      <c r="B347802" s="76"/>
      <c r="C347802" s="75"/>
    </row>
    <row r="347803" spans="2:3" x14ac:dyDescent="0.25">
      <c r="B347803" s="76"/>
      <c r="C347803" s="75"/>
    </row>
    <row r="347804" spans="2:3" x14ac:dyDescent="0.25">
      <c r="B347804" s="76"/>
      <c r="C347804" s="75"/>
    </row>
    <row r="347805" spans="2:3" x14ac:dyDescent="0.25">
      <c r="B347805" s="76"/>
      <c r="C347805" s="75"/>
    </row>
    <row r="347915" spans="2:3" x14ac:dyDescent="0.25">
      <c r="B347915" s="76"/>
      <c r="C347915" s="75"/>
    </row>
    <row r="347916" spans="2:3" x14ac:dyDescent="0.25">
      <c r="B347916" s="76"/>
      <c r="C347916" s="75"/>
    </row>
    <row r="347917" spans="2:3" x14ac:dyDescent="0.25">
      <c r="B347917" s="76"/>
      <c r="C347917" s="75"/>
    </row>
    <row r="347918" spans="2:3" x14ac:dyDescent="0.25">
      <c r="B347918" s="76"/>
      <c r="C347918" s="75"/>
    </row>
    <row r="347919" spans="2:3" x14ac:dyDescent="0.25">
      <c r="B347919" s="76"/>
      <c r="C347919" s="75"/>
    </row>
    <row r="347920" spans="2:3" x14ac:dyDescent="0.25">
      <c r="B347920" s="76"/>
      <c r="C347920" s="75"/>
    </row>
    <row r="347921" spans="2:3" x14ac:dyDescent="0.25">
      <c r="B347921" s="76"/>
      <c r="C347921" s="75"/>
    </row>
    <row r="347922" spans="2:3" x14ac:dyDescent="0.25">
      <c r="B347922" s="76"/>
      <c r="C347922" s="75"/>
    </row>
    <row r="347923" spans="2:3" x14ac:dyDescent="0.25">
      <c r="B347923" s="76"/>
      <c r="C347923" s="75"/>
    </row>
    <row r="347924" spans="2:3" x14ac:dyDescent="0.25">
      <c r="B347924" s="76"/>
      <c r="C347924" s="75"/>
    </row>
    <row r="347925" spans="2:3" x14ac:dyDescent="0.25">
      <c r="B347925" s="76"/>
      <c r="C347925" s="75"/>
    </row>
    <row r="347926" spans="2:3" x14ac:dyDescent="0.25">
      <c r="B347926" s="76"/>
      <c r="C347926" s="75"/>
    </row>
    <row r="347927" spans="2:3" x14ac:dyDescent="0.25">
      <c r="B347927" s="76"/>
      <c r="C347927" s="75"/>
    </row>
    <row r="348037" spans="2:3" x14ac:dyDescent="0.25">
      <c r="B348037" s="76"/>
      <c r="C348037" s="75"/>
    </row>
    <row r="348038" spans="2:3" x14ac:dyDescent="0.25">
      <c r="B348038" s="76"/>
      <c r="C348038" s="75"/>
    </row>
    <row r="348039" spans="2:3" x14ac:dyDescent="0.25">
      <c r="B348039" s="76"/>
      <c r="C348039" s="75"/>
    </row>
    <row r="348040" spans="2:3" x14ac:dyDescent="0.25">
      <c r="B348040" s="76"/>
      <c r="C348040" s="75"/>
    </row>
    <row r="348041" spans="2:3" x14ac:dyDescent="0.25">
      <c r="B348041" s="76"/>
      <c r="C348041" s="75"/>
    </row>
    <row r="348042" spans="2:3" x14ac:dyDescent="0.25">
      <c r="B348042" s="76"/>
      <c r="C348042" s="75"/>
    </row>
    <row r="348043" spans="2:3" x14ac:dyDescent="0.25">
      <c r="B348043" s="76"/>
      <c r="C348043" s="75"/>
    </row>
    <row r="348044" spans="2:3" x14ac:dyDescent="0.25">
      <c r="B348044" s="76"/>
      <c r="C348044" s="75"/>
    </row>
    <row r="348045" spans="2:3" x14ac:dyDescent="0.25">
      <c r="B348045" s="76"/>
      <c r="C348045" s="75"/>
    </row>
    <row r="348046" spans="2:3" x14ac:dyDescent="0.25">
      <c r="B348046" s="76"/>
      <c r="C348046" s="75"/>
    </row>
    <row r="348047" spans="2:3" x14ac:dyDescent="0.25">
      <c r="B348047" s="76"/>
      <c r="C348047" s="75"/>
    </row>
    <row r="348048" spans="2:3" x14ac:dyDescent="0.25">
      <c r="B348048" s="76"/>
      <c r="C348048" s="75"/>
    </row>
    <row r="348049" spans="2:3" x14ac:dyDescent="0.25">
      <c r="B348049" s="76"/>
      <c r="C348049" s="75"/>
    </row>
    <row r="348159" spans="2:3" x14ac:dyDescent="0.25">
      <c r="B348159" s="76"/>
      <c r="C348159" s="75"/>
    </row>
    <row r="348160" spans="2:3" x14ac:dyDescent="0.25">
      <c r="B348160" s="76"/>
      <c r="C348160" s="75"/>
    </row>
    <row r="348161" spans="2:3" x14ac:dyDescent="0.25">
      <c r="B348161" s="76"/>
      <c r="C348161" s="75"/>
    </row>
    <row r="348162" spans="2:3" x14ac:dyDescent="0.25">
      <c r="B348162" s="76"/>
      <c r="C348162" s="75"/>
    </row>
    <row r="348163" spans="2:3" x14ac:dyDescent="0.25">
      <c r="B348163" s="76"/>
      <c r="C348163" s="75"/>
    </row>
    <row r="348164" spans="2:3" x14ac:dyDescent="0.25">
      <c r="B348164" s="76"/>
      <c r="C348164" s="75"/>
    </row>
    <row r="348165" spans="2:3" x14ac:dyDescent="0.25">
      <c r="B348165" s="76"/>
      <c r="C348165" s="75"/>
    </row>
    <row r="348166" spans="2:3" x14ac:dyDescent="0.25">
      <c r="B348166" s="76"/>
      <c r="C348166" s="75"/>
    </row>
    <row r="348167" spans="2:3" x14ac:dyDescent="0.25">
      <c r="B348167" s="76"/>
      <c r="C348167" s="75"/>
    </row>
    <row r="348168" spans="2:3" x14ac:dyDescent="0.25">
      <c r="B348168" s="76"/>
      <c r="C348168" s="75"/>
    </row>
    <row r="348169" spans="2:3" x14ac:dyDescent="0.25">
      <c r="B348169" s="76"/>
      <c r="C348169" s="75"/>
    </row>
    <row r="348170" spans="2:3" x14ac:dyDescent="0.25">
      <c r="B348170" s="76"/>
      <c r="C348170" s="75"/>
    </row>
    <row r="348171" spans="2:3" x14ac:dyDescent="0.25">
      <c r="B348171" s="76"/>
      <c r="C348171" s="75"/>
    </row>
    <row r="348281" spans="2:3" x14ac:dyDescent="0.25">
      <c r="B348281" s="76"/>
      <c r="C348281" s="75"/>
    </row>
    <row r="348282" spans="2:3" x14ac:dyDescent="0.25">
      <c r="B348282" s="76"/>
      <c r="C348282" s="75"/>
    </row>
    <row r="348283" spans="2:3" x14ac:dyDescent="0.25">
      <c r="B348283" s="76"/>
      <c r="C348283" s="75"/>
    </row>
    <row r="348284" spans="2:3" x14ac:dyDescent="0.25">
      <c r="B348284" s="76"/>
      <c r="C348284" s="75"/>
    </row>
    <row r="348285" spans="2:3" x14ac:dyDescent="0.25">
      <c r="B348285" s="76"/>
      <c r="C348285" s="75"/>
    </row>
    <row r="348286" spans="2:3" x14ac:dyDescent="0.25">
      <c r="B348286" s="76"/>
      <c r="C348286" s="75"/>
    </row>
    <row r="348287" spans="2:3" x14ac:dyDescent="0.25">
      <c r="B348287" s="76"/>
      <c r="C348287" s="75"/>
    </row>
    <row r="348288" spans="2:3" x14ac:dyDescent="0.25">
      <c r="B348288" s="76"/>
      <c r="C348288" s="75"/>
    </row>
    <row r="348289" spans="2:3" x14ac:dyDescent="0.25">
      <c r="B348289" s="76"/>
      <c r="C348289" s="75"/>
    </row>
    <row r="348290" spans="2:3" x14ac:dyDescent="0.25">
      <c r="B348290" s="76"/>
      <c r="C348290" s="75"/>
    </row>
    <row r="348291" spans="2:3" x14ac:dyDescent="0.25">
      <c r="B348291" s="76"/>
      <c r="C348291" s="75"/>
    </row>
    <row r="348292" spans="2:3" x14ac:dyDescent="0.25">
      <c r="B348292" s="76"/>
      <c r="C348292" s="75"/>
    </row>
    <row r="348293" spans="2:3" x14ac:dyDescent="0.25">
      <c r="B348293" s="76"/>
      <c r="C348293" s="75"/>
    </row>
    <row r="348403" spans="2:3" x14ac:dyDescent="0.25">
      <c r="B348403" s="76"/>
      <c r="C348403" s="75"/>
    </row>
    <row r="348404" spans="2:3" x14ac:dyDescent="0.25">
      <c r="B348404" s="76"/>
      <c r="C348404" s="75"/>
    </row>
    <row r="348405" spans="2:3" x14ac:dyDescent="0.25">
      <c r="B348405" s="76"/>
      <c r="C348405" s="75"/>
    </row>
    <row r="348406" spans="2:3" x14ac:dyDescent="0.25">
      <c r="B348406" s="76"/>
      <c r="C348406" s="75"/>
    </row>
    <row r="348407" spans="2:3" x14ac:dyDescent="0.25">
      <c r="B348407" s="76"/>
      <c r="C348407" s="75"/>
    </row>
    <row r="348408" spans="2:3" x14ac:dyDescent="0.25">
      <c r="B348408" s="76"/>
      <c r="C348408" s="75"/>
    </row>
    <row r="348409" spans="2:3" x14ac:dyDescent="0.25">
      <c r="B348409" s="76"/>
      <c r="C348409" s="75"/>
    </row>
    <row r="348410" spans="2:3" x14ac:dyDescent="0.25">
      <c r="B348410" s="76"/>
      <c r="C348410" s="75"/>
    </row>
    <row r="348411" spans="2:3" x14ac:dyDescent="0.25">
      <c r="B348411" s="76"/>
      <c r="C348411" s="75"/>
    </row>
    <row r="348412" spans="2:3" x14ac:dyDescent="0.25">
      <c r="B348412" s="76"/>
      <c r="C348412" s="75"/>
    </row>
    <row r="348413" spans="2:3" x14ac:dyDescent="0.25">
      <c r="B348413" s="76"/>
      <c r="C348413" s="75"/>
    </row>
    <row r="348414" spans="2:3" x14ac:dyDescent="0.25">
      <c r="B348414" s="76"/>
      <c r="C348414" s="75"/>
    </row>
    <row r="348415" spans="2:3" x14ac:dyDescent="0.25">
      <c r="B348415" s="76"/>
      <c r="C348415" s="75"/>
    </row>
    <row r="348525" spans="2:3" x14ac:dyDescent="0.25">
      <c r="B348525" s="76"/>
      <c r="C348525" s="75"/>
    </row>
    <row r="348526" spans="2:3" x14ac:dyDescent="0.25">
      <c r="B348526" s="76"/>
      <c r="C348526" s="75"/>
    </row>
    <row r="348527" spans="2:3" x14ac:dyDescent="0.25">
      <c r="B348527" s="76"/>
      <c r="C348527" s="75"/>
    </row>
    <row r="348528" spans="2:3" x14ac:dyDescent="0.25">
      <c r="B348528" s="76"/>
      <c r="C348528" s="75"/>
    </row>
    <row r="348529" spans="2:3" x14ac:dyDescent="0.25">
      <c r="B348529" s="76"/>
      <c r="C348529" s="75"/>
    </row>
    <row r="348530" spans="2:3" x14ac:dyDescent="0.25">
      <c r="B348530" s="76"/>
      <c r="C348530" s="75"/>
    </row>
    <row r="348531" spans="2:3" x14ac:dyDescent="0.25">
      <c r="B348531" s="76"/>
      <c r="C348531" s="75"/>
    </row>
    <row r="348532" spans="2:3" x14ac:dyDescent="0.25">
      <c r="B348532" s="76"/>
      <c r="C348532" s="75"/>
    </row>
    <row r="348533" spans="2:3" x14ac:dyDescent="0.25">
      <c r="B348533" s="76"/>
      <c r="C348533" s="75"/>
    </row>
    <row r="348534" spans="2:3" x14ac:dyDescent="0.25">
      <c r="B348534" s="76"/>
      <c r="C348534" s="75"/>
    </row>
    <row r="348535" spans="2:3" x14ac:dyDescent="0.25">
      <c r="B348535" s="76"/>
      <c r="C348535" s="75"/>
    </row>
    <row r="348536" spans="2:3" x14ac:dyDescent="0.25">
      <c r="B348536" s="76"/>
      <c r="C348536" s="75"/>
    </row>
    <row r="348537" spans="2:3" x14ac:dyDescent="0.25">
      <c r="B348537" s="76"/>
      <c r="C348537" s="75"/>
    </row>
    <row r="348647" spans="2:3" x14ac:dyDescent="0.25">
      <c r="B348647" s="76"/>
      <c r="C348647" s="75"/>
    </row>
    <row r="348648" spans="2:3" x14ac:dyDescent="0.25">
      <c r="B348648" s="76"/>
      <c r="C348648" s="75"/>
    </row>
    <row r="348649" spans="2:3" x14ac:dyDescent="0.25">
      <c r="B348649" s="76"/>
      <c r="C348649" s="75"/>
    </row>
    <row r="348650" spans="2:3" x14ac:dyDescent="0.25">
      <c r="B348650" s="76"/>
      <c r="C348650" s="75"/>
    </row>
    <row r="348651" spans="2:3" x14ac:dyDescent="0.25">
      <c r="B348651" s="76"/>
      <c r="C348651" s="75"/>
    </row>
    <row r="348652" spans="2:3" x14ac:dyDescent="0.25">
      <c r="B348652" s="76"/>
      <c r="C348652" s="75"/>
    </row>
    <row r="348653" spans="2:3" x14ac:dyDescent="0.25">
      <c r="B348653" s="76"/>
      <c r="C348653" s="75"/>
    </row>
    <row r="348654" spans="2:3" x14ac:dyDescent="0.25">
      <c r="B348654" s="76"/>
      <c r="C348654" s="75"/>
    </row>
    <row r="348655" spans="2:3" x14ac:dyDescent="0.25">
      <c r="B348655" s="76"/>
      <c r="C348655" s="75"/>
    </row>
    <row r="348656" spans="2:3" x14ac:dyDescent="0.25">
      <c r="B348656" s="76"/>
      <c r="C348656" s="75"/>
    </row>
    <row r="348657" spans="2:3" x14ac:dyDescent="0.25">
      <c r="B348657" s="76"/>
      <c r="C348657" s="75"/>
    </row>
    <row r="348658" spans="2:3" x14ac:dyDescent="0.25">
      <c r="B348658" s="76"/>
      <c r="C348658" s="75"/>
    </row>
    <row r="348659" spans="2:3" x14ac:dyDescent="0.25">
      <c r="B348659" s="76"/>
      <c r="C348659" s="75"/>
    </row>
    <row r="348769" spans="2:3" x14ac:dyDescent="0.25">
      <c r="B348769" s="76"/>
      <c r="C348769" s="75"/>
    </row>
    <row r="348770" spans="2:3" x14ac:dyDescent="0.25">
      <c r="B348770" s="76"/>
      <c r="C348770" s="75"/>
    </row>
    <row r="348771" spans="2:3" x14ac:dyDescent="0.25">
      <c r="B348771" s="76"/>
      <c r="C348771" s="75"/>
    </row>
    <row r="348772" spans="2:3" x14ac:dyDescent="0.25">
      <c r="B348772" s="76"/>
      <c r="C348772" s="75"/>
    </row>
    <row r="348773" spans="2:3" x14ac:dyDescent="0.25">
      <c r="B348773" s="76"/>
      <c r="C348773" s="75"/>
    </row>
    <row r="348774" spans="2:3" x14ac:dyDescent="0.25">
      <c r="B348774" s="76"/>
      <c r="C348774" s="75"/>
    </row>
    <row r="348775" spans="2:3" x14ac:dyDescent="0.25">
      <c r="B348775" s="76"/>
      <c r="C348775" s="75"/>
    </row>
    <row r="348776" spans="2:3" x14ac:dyDescent="0.25">
      <c r="B348776" s="76"/>
      <c r="C348776" s="75"/>
    </row>
    <row r="348777" spans="2:3" x14ac:dyDescent="0.25">
      <c r="B348777" s="76"/>
      <c r="C348777" s="75"/>
    </row>
    <row r="348778" spans="2:3" x14ac:dyDescent="0.25">
      <c r="B348778" s="76"/>
      <c r="C348778" s="75"/>
    </row>
    <row r="348779" spans="2:3" x14ac:dyDescent="0.25">
      <c r="B348779" s="76"/>
      <c r="C348779" s="75"/>
    </row>
    <row r="348780" spans="2:3" x14ac:dyDescent="0.25">
      <c r="B348780" s="76"/>
      <c r="C348780" s="75"/>
    </row>
    <row r="348781" spans="2:3" x14ac:dyDescent="0.25">
      <c r="B348781" s="76"/>
      <c r="C348781" s="75"/>
    </row>
    <row r="348891" spans="2:3" x14ac:dyDescent="0.25">
      <c r="B348891" s="76"/>
      <c r="C348891" s="75"/>
    </row>
    <row r="348892" spans="2:3" x14ac:dyDescent="0.25">
      <c r="B348892" s="76"/>
      <c r="C348892" s="75"/>
    </row>
    <row r="348893" spans="2:3" x14ac:dyDescent="0.25">
      <c r="B348893" s="76"/>
      <c r="C348893" s="75"/>
    </row>
    <row r="348894" spans="2:3" x14ac:dyDescent="0.25">
      <c r="B348894" s="76"/>
      <c r="C348894" s="75"/>
    </row>
    <row r="348895" spans="2:3" x14ac:dyDescent="0.25">
      <c r="B348895" s="76"/>
      <c r="C348895" s="75"/>
    </row>
    <row r="348896" spans="2:3" x14ac:dyDescent="0.25">
      <c r="B348896" s="76"/>
      <c r="C348896" s="75"/>
    </row>
    <row r="348897" spans="2:3" x14ac:dyDescent="0.25">
      <c r="B348897" s="76"/>
      <c r="C348897" s="75"/>
    </row>
    <row r="348898" spans="2:3" x14ac:dyDescent="0.25">
      <c r="B348898" s="76"/>
      <c r="C348898" s="75"/>
    </row>
    <row r="348899" spans="2:3" x14ac:dyDescent="0.25">
      <c r="B348899" s="76"/>
      <c r="C348899" s="75"/>
    </row>
    <row r="348900" spans="2:3" x14ac:dyDescent="0.25">
      <c r="B348900" s="76"/>
      <c r="C348900" s="75"/>
    </row>
    <row r="348901" spans="2:3" x14ac:dyDescent="0.25">
      <c r="B348901" s="76"/>
      <c r="C348901" s="75"/>
    </row>
    <row r="348902" spans="2:3" x14ac:dyDescent="0.25">
      <c r="B348902" s="76"/>
      <c r="C348902" s="75"/>
    </row>
    <row r="348903" spans="2:3" x14ac:dyDescent="0.25">
      <c r="B348903" s="76"/>
      <c r="C348903" s="75"/>
    </row>
    <row r="349013" spans="2:3" x14ac:dyDescent="0.25">
      <c r="B349013" s="76"/>
      <c r="C349013" s="75"/>
    </row>
    <row r="349014" spans="2:3" x14ac:dyDescent="0.25">
      <c r="B349014" s="76"/>
      <c r="C349014" s="75"/>
    </row>
    <row r="349015" spans="2:3" x14ac:dyDescent="0.25">
      <c r="B349015" s="76"/>
      <c r="C349015" s="75"/>
    </row>
    <row r="349016" spans="2:3" x14ac:dyDescent="0.25">
      <c r="B349016" s="76"/>
      <c r="C349016" s="75"/>
    </row>
    <row r="349017" spans="2:3" x14ac:dyDescent="0.25">
      <c r="B349017" s="76"/>
      <c r="C349017" s="75"/>
    </row>
    <row r="349018" spans="2:3" x14ac:dyDescent="0.25">
      <c r="B349018" s="76"/>
      <c r="C349018" s="75"/>
    </row>
    <row r="349019" spans="2:3" x14ac:dyDescent="0.25">
      <c r="B349019" s="76"/>
      <c r="C349019" s="75"/>
    </row>
    <row r="349020" spans="2:3" x14ac:dyDescent="0.25">
      <c r="B349020" s="76"/>
      <c r="C349020" s="75"/>
    </row>
    <row r="349021" spans="2:3" x14ac:dyDescent="0.25">
      <c r="B349021" s="76"/>
      <c r="C349021" s="75"/>
    </row>
    <row r="349022" spans="2:3" x14ac:dyDescent="0.25">
      <c r="B349022" s="76"/>
      <c r="C349022" s="75"/>
    </row>
    <row r="349023" spans="2:3" x14ac:dyDescent="0.25">
      <c r="B349023" s="76"/>
      <c r="C349023" s="75"/>
    </row>
    <row r="349024" spans="2:3" x14ac:dyDescent="0.25">
      <c r="B349024" s="76"/>
      <c r="C349024" s="75"/>
    </row>
    <row r="349025" spans="2:3" x14ac:dyDescent="0.25">
      <c r="B349025" s="76"/>
      <c r="C349025" s="75"/>
    </row>
    <row r="349135" spans="2:3" x14ac:dyDescent="0.25">
      <c r="B349135" s="76"/>
      <c r="C349135" s="75"/>
    </row>
    <row r="349136" spans="2:3" x14ac:dyDescent="0.25">
      <c r="B349136" s="76"/>
      <c r="C349136" s="75"/>
    </row>
    <row r="349137" spans="2:3" x14ac:dyDescent="0.25">
      <c r="B349137" s="76"/>
      <c r="C349137" s="75"/>
    </row>
    <row r="349138" spans="2:3" x14ac:dyDescent="0.25">
      <c r="B349138" s="76"/>
      <c r="C349138" s="75"/>
    </row>
    <row r="349139" spans="2:3" x14ac:dyDescent="0.25">
      <c r="B349139" s="76"/>
      <c r="C349139" s="75"/>
    </row>
    <row r="349140" spans="2:3" x14ac:dyDescent="0.25">
      <c r="B349140" s="76"/>
      <c r="C349140" s="75"/>
    </row>
    <row r="349141" spans="2:3" x14ac:dyDescent="0.25">
      <c r="B349141" s="76"/>
      <c r="C349141" s="75"/>
    </row>
    <row r="349142" spans="2:3" x14ac:dyDescent="0.25">
      <c r="B349142" s="76"/>
      <c r="C349142" s="75"/>
    </row>
    <row r="349143" spans="2:3" x14ac:dyDescent="0.25">
      <c r="B349143" s="76"/>
      <c r="C349143" s="75"/>
    </row>
    <row r="349144" spans="2:3" x14ac:dyDescent="0.25">
      <c r="B349144" s="76"/>
      <c r="C349144" s="75"/>
    </row>
    <row r="349145" spans="2:3" x14ac:dyDescent="0.25">
      <c r="B349145" s="76"/>
      <c r="C349145" s="75"/>
    </row>
    <row r="349146" spans="2:3" x14ac:dyDescent="0.25">
      <c r="B349146" s="76"/>
      <c r="C349146" s="75"/>
    </row>
    <row r="349147" spans="2:3" x14ac:dyDescent="0.25">
      <c r="B349147" s="76"/>
      <c r="C349147" s="75"/>
    </row>
    <row r="349257" spans="2:3" x14ac:dyDescent="0.25">
      <c r="B349257" s="76"/>
      <c r="C349257" s="75"/>
    </row>
    <row r="349258" spans="2:3" x14ac:dyDescent="0.25">
      <c r="B349258" s="76"/>
      <c r="C349258" s="75"/>
    </row>
    <row r="349259" spans="2:3" x14ac:dyDescent="0.25">
      <c r="B349259" s="76"/>
      <c r="C349259" s="75"/>
    </row>
    <row r="349260" spans="2:3" x14ac:dyDescent="0.25">
      <c r="B349260" s="76"/>
      <c r="C349260" s="75"/>
    </row>
    <row r="349261" spans="2:3" x14ac:dyDescent="0.25">
      <c r="B349261" s="76"/>
      <c r="C349261" s="75"/>
    </row>
    <row r="349262" spans="2:3" x14ac:dyDescent="0.25">
      <c r="B349262" s="76"/>
      <c r="C349262" s="75"/>
    </row>
    <row r="349263" spans="2:3" x14ac:dyDescent="0.25">
      <c r="B349263" s="76"/>
      <c r="C349263" s="75"/>
    </row>
    <row r="349264" spans="2:3" x14ac:dyDescent="0.25">
      <c r="B349264" s="76"/>
      <c r="C349264" s="75"/>
    </row>
    <row r="349265" spans="2:3" x14ac:dyDescent="0.25">
      <c r="B349265" s="76"/>
      <c r="C349265" s="75"/>
    </row>
    <row r="349266" spans="2:3" x14ac:dyDescent="0.25">
      <c r="B349266" s="76"/>
      <c r="C349266" s="75"/>
    </row>
    <row r="349267" spans="2:3" x14ac:dyDescent="0.25">
      <c r="B349267" s="76"/>
      <c r="C349267" s="75"/>
    </row>
    <row r="349268" spans="2:3" x14ac:dyDescent="0.25">
      <c r="B349268" s="76"/>
      <c r="C349268" s="75"/>
    </row>
    <row r="349269" spans="2:3" x14ac:dyDescent="0.25">
      <c r="B349269" s="76"/>
      <c r="C349269" s="75"/>
    </row>
    <row r="349379" spans="2:3" x14ac:dyDescent="0.25">
      <c r="B349379" s="76"/>
      <c r="C349379" s="75"/>
    </row>
    <row r="349380" spans="2:3" x14ac:dyDescent="0.25">
      <c r="B349380" s="76"/>
      <c r="C349380" s="75"/>
    </row>
    <row r="349381" spans="2:3" x14ac:dyDescent="0.25">
      <c r="B349381" s="76"/>
      <c r="C349381" s="75"/>
    </row>
    <row r="349382" spans="2:3" x14ac:dyDescent="0.25">
      <c r="B349382" s="76"/>
      <c r="C349382" s="75"/>
    </row>
    <row r="349383" spans="2:3" x14ac:dyDescent="0.25">
      <c r="B349383" s="76"/>
      <c r="C349383" s="75"/>
    </row>
    <row r="349384" spans="2:3" x14ac:dyDescent="0.25">
      <c r="B349384" s="76"/>
      <c r="C349384" s="75"/>
    </row>
    <row r="349385" spans="2:3" x14ac:dyDescent="0.25">
      <c r="B349385" s="76"/>
      <c r="C349385" s="75"/>
    </row>
    <row r="349386" spans="2:3" x14ac:dyDescent="0.25">
      <c r="B349386" s="76"/>
      <c r="C349386" s="75"/>
    </row>
    <row r="349387" spans="2:3" x14ac:dyDescent="0.25">
      <c r="B349387" s="76"/>
      <c r="C349387" s="75"/>
    </row>
    <row r="349388" spans="2:3" x14ac:dyDescent="0.25">
      <c r="B349388" s="76"/>
      <c r="C349388" s="75"/>
    </row>
    <row r="349389" spans="2:3" x14ac:dyDescent="0.25">
      <c r="B349389" s="76"/>
      <c r="C349389" s="75"/>
    </row>
    <row r="349390" spans="2:3" x14ac:dyDescent="0.25">
      <c r="B349390" s="76"/>
      <c r="C349390" s="75"/>
    </row>
    <row r="349391" spans="2:3" x14ac:dyDescent="0.25">
      <c r="B349391" s="76"/>
      <c r="C349391" s="75"/>
    </row>
    <row r="349501" spans="2:3" x14ac:dyDescent="0.25">
      <c r="B349501" s="76"/>
      <c r="C349501" s="75"/>
    </row>
    <row r="349502" spans="2:3" x14ac:dyDescent="0.25">
      <c r="B349502" s="76"/>
      <c r="C349502" s="75"/>
    </row>
    <row r="349503" spans="2:3" x14ac:dyDescent="0.25">
      <c r="B349503" s="76"/>
      <c r="C349503" s="75"/>
    </row>
    <row r="349504" spans="2:3" x14ac:dyDescent="0.25">
      <c r="B349504" s="76"/>
      <c r="C349504" s="75"/>
    </row>
    <row r="349505" spans="2:3" x14ac:dyDescent="0.25">
      <c r="B349505" s="76"/>
      <c r="C349505" s="75"/>
    </row>
    <row r="349506" spans="2:3" x14ac:dyDescent="0.25">
      <c r="B349506" s="76"/>
      <c r="C349506" s="75"/>
    </row>
    <row r="349507" spans="2:3" x14ac:dyDescent="0.25">
      <c r="B349507" s="76"/>
      <c r="C349507" s="75"/>
    </row>
    <row r="349508" spans="2:3" x14ac:dyDescent="0.25">
      <c r="B349508" s="76"/>
      <c r="C349508" s="75"/>
    </row>
    <row r="349509" spans="2:3" x14ac:dyDescent="0.25">
      <c r="B349509" s="76"/>
      <c r="C349509" s="75"/>
    </row>
    <row r="349510" spans="2:3" x14ac:dyDescent="0.25">
      <c r="B349510" s="76"/>
      <c r="C349510" s="75"/>
    </row>
    <row r="349511" spans="2:3" x14ac:dyDescent="0.25">
      <c r="B349511" s="76"/>
      <c r="C349511" s="75"/>
    </row>
    <row r="349512" spans="2:3" x14ac:dyDescent="0.25">
      <c r="B349512" s="76"/>
      <c r="C349512" s="75"/>
    </row>
    <row r="349513" spans="2:3" x14ac:dyDescent="0.25">
      <c r="B349513" s="76"/>
      <c r="C349513" s="75"/>
    </row>
    <row r="349623" spans="2:3" x14ac:dyDescent="0.25">
      <c r="B349623" s="76"/>
      <c r="C349623" s="75"/>
    </row>
    <row r="349624" spans="2:3" x14ac:dyDescent="0.25">
      <c r="B349624" s="76"/>
      <c r="C349624" s="75"/>
    </row>
    <row r="349625" spans="2:3" x14ac:dyDescent="0.25">
      <c r="B349625" s="76"/>
      <c r="C349625" s="75"/>
    </row>
    <row r="349626" spans="2:3" x14ac:dyDescent="0.25">
      <c r="B349626" s="76"/>
      <c r="C349626" s="75"/>
    </row>
    <row r="349627" spans="2:3" x14ac:dyDescent="0.25">
      <c r="B349627" s="76"/>
      <c r="C349627" s="75"/>
    </row>
    <row r="349628" spans="2:3" x14ac:dyDescent="0.25">
      <c r="B349628" s="76"/>
      <c r="C349628" s="75"/>
    </row>
    <row r="349629" spans="2:3" x14ac:dyDescent="0.25">
      <c r="B349629" s="76"/>
      <c r="C349629" s="75"/>
    </row>
    <row r="349630" spans="2:3" x14ac:dyDescent="0.25">
      <c r="B349630" s="76"/>
      <c r="C349630" s="75"/>
    </row>
    <row r="349631" spans="2:3" x14ac:dyDescent="0.25">
      <c r="B349631" s="76"/>
      <c r="C349631" s="75"/>
    </row>
    <row r="349632" spans="2:3" x14ac:dyDescent="0.25">
      <c r="B349632" s="76"/>
      <c r="C349632" s="75"/>
    </row>
    <row r="349633" spans="2:3" x14ac:dyDescent="0.25">
      <c r="B349633" s="76"/>
      <c r="C349633" s="75"/>
    </row>
    <row r="349634" spans="2:3" x14ac:dyDescent="0.25">
      <c r="B349634" s="76"/>
      <c r="C349634" s="75"/>
    </row>
    <row r="349635" spans="2:3" x14ac:dyDescent="0.25">
      <c r="B349635" s="76"/>
      <c r="C349635" s="75"/>
    </row>
    <row r="349745" spans="2:3" x14ac:dyDescent="0.25">
      <c r="B349745" s="76"/>
      <c r="C349745" s="75"/>
    </row>
    <row r="349746" spans="2:3" x14ac:dyDescent="0.25">
      <c r="B349746" s="76"/>
      <c r="C349746" s="75"/>
    </row>
    <row r="349747" spans="2:3" x14ac:dyDescent="0.25">
      <c r="B349747" s="76"/>
      <c r="C349747" s="75"/>
    </row>
    <row r="349748" spans="2:3" x14ac:dyDescent="0.25">
      <c r="B349748" s="76"/>
      <c r="C349748" s="75"/>
    </row>
    <row r="349749" spans="2:3" x14ac:dyDescent="0.25">
      <c r="B349749" s="76"/>
      <c r="C349749" s="75"/>
    </row>
    <row r="349750" spans="2:3" x14ac:dyDescent="0.25">
      <c r="B349750" s="76"/>
      <c r="C349750" s="75"/>
    </row>
    <row r="349751" spans="2:3" x14ac:dyDescent="0.25">
      <c r="B349751" s="76"/>
      <c r="C349751" s="75"/>
    </row>
    <row r="349752" spans="2:3" x14ac:dyDescent="0.25">
      <c r="B349752" s="76"/>
      <c r="C349752" s="75"/>
    </row>
    <row r="349753" spans="2:3" x14ac:dyDescent="0.25">
      <c r="B349753" s="76"/>
      <c r="C349753" s="75"/>
    </row>
    <row r="349754" spans="2:3" x14ac:dyDescent="0.25">
      <c r="B349754" s="76"/>
      <c r="C349754" s="75"/>
    </row>
    <row r="349755" spans="2:3" x14ac:dyDescent="0.25">
      <c r="B349755" s="76"/>
      <c r="C349755" s="75"/>
    </row>
    <row r="349756" spans="2:3" x14ac:dyDescent="0.25">
      <c r="B349756" s="76"/>
      <c r="C349756" s="75"/>
    </row>
    <row r="349757" spans="2:3" x14ac:dyDescent="0.25">
      <c r="B349757" s="76"/>
      <c r="C349757" s="75"/>
    </row>
    <row r="349867" spans="2:3" x14ac:dyDescent="0.25">
      <c r="B349867" s="76"/>
      <c r="C349867" s="75"/>
    </row>
    <row r="349868" spans="2:3" x14ac:dyDescent="0.25">
      <c r="B349868" s="76"/>
      <c r="C349868" s="75"/>
    </row>
    <row r="349869" spans="2:3" x14ac:dyDescent="0.25">
      <c r="B349869" s="76"/>
      <c r="C349869" s="75"/>
    </row>
    <row r="349870" spans="2:3" x14ac:dyDescent="0.25">
      <c r="B349870" s="76"/>
      <c r="C349870" s="75"/>
    </row>
    <row r="349871" spans="2:3" x14ac:dyDescent="0.25">
      <c r="B349871" s="76"/>
      <c r="C349871" s="75"/>
    </row>
    <row r="349872" spans="2:3" x14ac:dyDescent="0.25">
      <c r="B349872" s="76"/>
      <c r="C349872" s="75"/>
    </row>
    <row r="349873" spans="2:3" x14ac:dyDescent="0.25">
      <c r="B349873" s="76"/>
      <c r="C349873" s="75"/>
    </row>
    <row r="349874" spans="2:3" x14ac:dyDescent="0.25">
      <c r="B349874" s="76"/>
      <c r="C349874" s="75"/>
    </row>
    <row r="349875" spans="2:3" x14ac:dyDescent="0.25">
      <c r="B349875" s="76"/>
      <c r="C349875" s="75"/>
    </row>
    <row r="349876" spans="2:3" x14ac:dyDescent="0.25">
      <c r="B349876" s="76"/>
      <c r="C349876" s="75"/>
    </row>
    <row r="349877" spans="2:3" x14ac:dyDescent="0.25">
      <c r="B349877" s="76"/>
      <c r="C349877" s="75"/>
    </row>
    <row r="349878" spans="2:3" x14ac:dyDescent="0.25">
      <c r="B349878" s="76"/>
      <c r="C349878" s="75"/>
    </row>
    <row r="349879" spans="2:3" x14ac:dyDescent="0.25">
      <c r="B349879" s="76"/>
      <c r="C349879" s="75"/>
    </row>
    <row r="349989" spans="2:3" x14ac:dyDescent="0.25">
      <c r="B349989" s="76"/>
      <c r="C349989" s="75"/>
    </row>
    <row r="349990" spans="2:3" x14ac:dyDescent="0.25">
      <c r="B349990" s="76"/>
      <c r="C349990" s="75"/>
    </row>
    <row r="349991" spans="2:3" x14ac:dyDescent="0.25">
      <c r="B349991" s="76"/>
      <c r="C349991" s="75"/>
    </row>
    <row r="349992" spans="2:3" x14ac:dyDescent="0.25">
      <c r="B349992" s="76"/>
      <c r="C349992" s="75"/>
    </row>
    <row r="349993" spans="2:3" x14ac:dyDescent="0.25">
      <c r="B349993" s="76"/>
      <c r="C349993" s="75"/>
    </row>
    <row r="349994" spans="2:3" x14ac:dyDescent="0.25">
      <c r="B349994" s="76"/>
      <c r="C349994" s="75"/>
    </row>
    <row r="349995" spans="2:3" x14ac:dyDescent="0.25">
      <c r="B349995" s="76"/>
      <c r="C349995" s="75"/>
    </row>
    <row r="349996" spans="2:3" x14ac:dyDescent="0.25">
      <c r="B349996" s="76"/>
      <c r="C349996" s="75"/>
    </row>
    <row r="349997" spans="2:3" x14ac:dyDescent="0.25">
      <c r="B349997" s="76"/>
      <c r="C349997" s="75"/>
    </row>
    <row r="349998" spans="2:3" x14ac:dyDescent="0.25">
      <c r="B349998" s="76"/>
      <c r="C349998" s="75"/>
    </row>
    <row r="349999" spans="2:3" x14ac:dyDescent="0.25">
      <c r="B349999" s="76"/>
      <c r="C349999" s="75"/>
    </row>
    <row r="350000" spans="2:3" x14ac:dyDescent="0.25">
      <c r="B350000" s="76"/>
      <c r="C350000" s="75"/>
    </row>
    <row r="350001" spans="2:3" x14ac:dyDescent="0.25">
      <c r="B350001" s="76"/>
      <c r="C350001" s="75"/>
    </row>
    <row r="350111" spans="2:3" x14ac:dyDescent="0.25">
      <c r="B350111" s="76"/>
      <c r="C350111" s="75"/>
    </row>
    <row r="350112" spans="2:3" x14ac:dyDescent="0.25">
      <c r="B350112" s="76"/>
      <c r="C350112" s="75"/>
    </row>
    <row r="350113" spans="2:3" x14ac:dyDescent="0.25">
      <c r="B350113" s="76"/>
      <c r="C350113" s="75"/>
    </row>
    <row r="350114" spans="2:3" x14ac:dyDescent="0.25">
      <c r="B350114" s="76"/>
      <c r="C350114" s="75"/>
    </row>
    <row r="350115" spans="2:3" x14ac:dyDescent="0.25">
      <c r="B350115" s="76"/>
      <c r="C350115" s="75"/>
    </row>
    <row r="350116" spans="2:3" x14ac:dyDescent="0.25">
      <c r="B350116" s="76"/>
      <c r="C350116" s="75"/>
    </row>
    <row r="350117" spans="2:3" x14ac:dyDescent="0.25">
      <c r="B350117" s="76"/>
      <c r="C350117" s="75"/>
    </row>
    <row r="350118" spans="2:3" x14ac:dyDescent="0.25">
      <c r="B350118" s="76"/>
      <c r="C350118" s="75"/>
    </row>
    <row r="350119" spans="2:3" x14ac:dyDescent="0.25">
      <c r="B350119" s="76"/>
      <c r="C350119" s="75"/>
    </row>
    <row r="350120" spans="2:3" x14ac:dyDescent="0.25">
      <c r="B350120" s="76"/>
      <c r="C350120" s="75"/>
    </row>
    <row r="350121" spans="2:3" x14ac:dyDescent="0.25">
      <c r="B350121" s="76"/>
      <c r="C350121" s="75"/>
    </row>
    <row r="350122" spans="2:3" x14ac:dyDescent="0.25">
      <c r="B350122" s="76"/>
      <c r="C350122" s="75"/>
    </row>
    <row r="350123" spans="2:3" x14ac:dyDescent="0.25">
      <c r="B350123" s="76"/>
      <c r="C350123" s="75"/>
    </row>
    <row r="350233" spans="2:3" x14ac:dyDescent="0.25">
      <c r="B350233" s="76"/>
      <c r="C350233" s="75"/>
    </row>
    <row r="350234" spans="2:3" x14ac:dyDescent="0.25">
      <c r="B350234" s="76"/>
      <c r="C350234" s="75"/>
    </row>
    <row r="350235" spans="2:3" x14ac:dyDescent="0.25">
      <c r="B350235" s="76"/>
      <c r="C350235" s="75"/>
    </row>
    <row r="350236" spans="2:3" x14ac:dyDescent="0.25">
      <c r="B350236" s="76"/>
      <c r="C350236" s="75"/>
    </row>
    <row r="350237" spans="2:3" x14ac:dyDescent="0.25">
      <c r="B350237" s="76"/>
      <c r="C350237" s="75"/>
    </row>
    <row r="350238" spans="2:3" x14ac:dyDescent="0.25">
      <c r="B350238" s="76"/>
      <c r="C350238" s="75"/>
    </row>
    <row r="350239" spans="2:3" x14ac:dyDescent="0.25">
      <c r="B350239" s="76"/>
      <c r="C350239" s="75"/>
    </row>
    <row r="350240" spans="2:3" x14ac:dyDescent="0.25">
      <c r="B350240" s="76"/>
      <c r="C350240" s="75"/>
    </row>
    <row r="350241" spans="2:3" x14ac:dyDescent="0.25">
      <c r="B350241" s="76"/>
      <c r="C350241" s="75"/>
    </row>
    <row r="350242" spans="2:3" x14ac:dyDescent="0.25">
      <c r="B350242" s="76"/>
      <c r="C350242" s="75"/>
    </row>
    <row r="350243" spans="2:3" x14ac:dyDescent="0.25">
      <c r="B350243" s="76"/>
      <c r="C350243" s="75"/>
    </row>
    <row r="350244" spans="2:3" x14ac:dyDescent="0.25">
      <c r="B350244" s="76"/>
      <c r="C350244" s="75"/>
    </row>
    <row r="350245" spans="2:3" x14ac:dyDescent="0.25">
      <c r="B350245" s="76"/>
      <c r="C350245" s="75"/>
    </row>
    <row r="350355" spans="2:3" x14ac:dyDescent="0.25">
      <c r="B350355" s="76"/>
      <c r="C350355" s="75"/>
    </row>
    <row r="350356" spans="2:3" x14ac:dyDescent="0.25">
      <c r="B350356" s="76"/>
      <c r="C350356" s="75"/>
    </row>
    <row r="350357" spans="2:3" x14ac:dyDescent="0.25">
      <c r="B350357" s="76"/>
      <c r="C350357" s="75"/>
    </row>
    <row r="350358" spans="2:3" x14ac:dyDescent="0.25">
      <c r="B350358" s="76"/>
      <c r="C350358" s="75"/>
    </row>
    <row r="350359" spans="2:3" x14ac:dyDescent="0.25">
      <c r="B350359" s="76"/>
      <c r="C350359" s="75"/>
    </row>
    <row r="350360" spans="2:3" x14ac:dyDescent="0.25">
      <c r="B350360" s="76"/>
      <c r="C350360" s="75"/>
    </row>
    <row r="350361" spans="2:3" x14ac:dyDescent="0.25">
      <c r="B350361" s="76"/>
      <c r="C350361" s="75"/>
    </row>
    <row r="350362" spans="2:3" x14ac:dyDescent="0.25">
      <c r="B350362" s="76"/>
      <c r="C350362" s="75"/>
    </row>
    <row r="350363" spans="2:3" x14ac:dyDescent="0.25">
      <c r="B350363" s="76"/>
      <c r="C350363" s="75"/>
    </row>
    <row r="350364" spans="2:3" x14ac:dyDescent="0.25">
      <c r="B350364" s="76"/>
      <c r="C350364" s="75"/>
    </row>
    <row r="350365" spans="2:3" x14ac:dyDescent="0.25">
      <c r="B350365" s="76"/>
      <c r="C350365" s="75"/>
    </row>
    <row r="350366" spans="2:3" x14ac:dyDescent="0.25">
      <c r="B350366" s="76"/>
      <c r="C350366" s="75"/>
    </row>
    <row r="350367" spans="2:3" x14ac:dyDescent="0.25">
      <c r="B350367" s="76"/>
      <c r="C350367" s="75"/>
    </row>
    <row r="350477" spans="2:3" x14ac:dyDescent="0.25">
      <c r="B350477" s="76"/>
      <c r="C350477" s="75"/>
    </row>
    <row r="350478" spans="2:3" x14ac:dyDescent="0.25">
      <c r="B350478" s="76"/>
      <c r="C350478" s="75"/>
    </row>
    <row r="350479" spans="2:3" x14ac:dyDescent="0.25">
      <c r="B350479" s="76"/>
      <c r="C350479" s="75"/>
    </row>
    <row r="350480" spans="2:3" x14ac:dyDescent="0.25">
      <c r="B350480" s="76"/>
      <c r="C350480" s="75"/>
    </row>
    <row r="350481" spans="2:3" x14ac:dyDescent="0.25">
      <c r="B350481" s="76"/>
      <c r="C350481" s="75"/>
    </row>
    <row r="350482" spans="2:3" x14ac:dyDescent="0.25">
      <c r="B350482" s="76"/>
      <c r="C350482" s="75"/>
    </row>
    <row r="350483" spans="2:3" x14ac:dyDescent="0.25">
      <c r="B350483" s="76"/>
      <c r="C350483" s="75"/>
    </row>
    <row r="350484" spans="2:3" x14ac:dyDescent="0.25">
      <c r="B350484" s="76"/>
      <c r="C350484" s="75"/>
    </row>
    <row r="350485" spans="2:3" x14ac:dyDescent="0.25">
      <c r="B350485" s="76"/>
      <c r="C350485" s="75"/>
    </row>
    <row r="350486" spans="2:3" x14ac:dyDescent="0.25">
      <c r="B350486" s="76"/>
      <c r="C350486" s="75"/>
    </row>
    <row r="350487" spans="2:3" x14ac:dyDescent="0.25">
      <c r="B350487" s="76"/>
      <c r="C350487" s="75"/>
    </row>
    <row r="350488" spans="2:3" x14ac:dyDescent="0.25">
      <c r="B350488" s="76"/>
      <c r="C350488" s="75"/>
    </row>
    <row r="350489" spans="2:3" x14ac:dyDescent="0.25">
      <c r="B350489" s="76"/>
      <c r="C350489" s="75"/>
    </row>
    <row r="350599" spans="2:3" x14ac:dyDescent="0.25">
      <c r="B350599" s="76"/>
      <c r="C350599" s="75"/>
    </row>
    <row r="350600" spans="2:3" x14ac:dyDescent="0.25">
      <c r="B350600" s="76"/>
      <c r="C350600" s="75"/>
    </row>
    <row r="350601" spans="2:3" x14ac:dyDescent="0.25">
      <c r="B350601" s="76"/>
      <c r="C350601" s="75"/>
    </row>
    <row r="350602" spans="2:3" x14ac:dyDescent="0.25">
      <c r="B350602" s="76"/>
      <c r="C350602" s="75"/>
    </row>
    <row r="350603" spans="2:3" x14ac:dyDescent="0.25">
      <c r="B350603" s="76"/>
      <c r="C350603" s="75"/>
    </row>
    <row r="350604" spans="2:3" x14ac:dyDescent="0.25">
      <c r="B350604" s="76"/>
      <c r="C350604" s="75"/>
    </row>
    <row r="350605" spans="2:3" x14ac:dyDescent="0.25">
      <c r="B350605" s="76"/>
      <c r="C350605" s="75"/>
    </row>
    <row r="350606" spans="2:3" x14ac:dyDescent="0.25">
      <c r="B350606" s="76"/>
      <c r="C350606" s="75"/>
    </row>
    <row r="350607" spans="2:3" x14ac:dyDescent="0.25">
      <c r="B350607" s="76"/>
      <c r="C350607" s="75"/>
    </row>
    <row r="350608" spans="2:3" x14ac:dyDescent="0.25">
      <c r="B350608" s="76"/>
      <c r="C350608" s="75"/>
    </row>
    <row r="350609" spans="2:3" x14ac:dyDescent="0.25">
      <c r="B350609" s="76"/>
      <c r="C350609" s="75"/>
    </row>
    <row r="350610" spans="2:3" x14ac:dyDescent="0.25">
      <c r="B350610" s="76"/>
      <c r="C350610" s="75"/>
    </row>
    <row r="350611" spans="2:3" x14ac:dyDescent="0.25">
      <c r="B350611" s="76"/>
      <c r="C350611" s="75"/>
    </row>
    <row r="350721" spans="2:3" x14ac:dyDescent="0.25">
      <c r="B350721" s="76"/>
      <c r="C350721" s="75"/>
    </row>
    <row r="350722" spans="2:3" x14ac:dyDescent="0.25">
      <c r="B350722" s="76"/>
      <c r="C350722" s="75"/>
    </row>
    <row r="350723" spans="2:3" x14ac:dyDescent="0.25">
      <c r="B350723" s="76"/>
      <c r="C350723" s="75"/>
    </row>
    <row r="350724" spans="2:3" x14ac:dyDescent="0.25">
      <c r="B350724" s="76"/>
      <c r="C350724" s="75"/>
    </row>
    <row r="350725" spans="2:3" x14ac:dyDescent="0.25">
      <c r="B350725" s="76"/>
      <c r="C350725" s="75"/>
    </row>
    <row r="350726" spans="2:3" x14ac:dyDescent="0.25">
      <c r="B350726" s="76"/>
      <c r="C350726" s="75"/>
    </row>
    <row r="350727" spans="2:3" x14ac:dyDescent="0.25">
      <c r="B350727" s="76"/>
      <c r="C350727" s="75"/>
    </row>
    <row r="350728" spans="2:3" x14ac:dyDescent="0.25">
      <c r="B350728" s="76"/>
      <c r="C350728" s="75"/>
    </row>
    <row r="350729" spans="2:3" x14ac:dyDescent="0.25">
      <c r="B350729" s="76"/>
      <c r="C350729" s="75"/>
    </row>
    <row r="350730" spans="2:3" x14ac:dyDescent="0.25">
      <c r="B350730" s="76"/>
      <c r="C350730" s="75"/>
    </row>
    <row r="350731" spans="2:3" x14ac:dyDescent="0.25">
      <c r="B350731" s="76"/>
      <c r="C350731" s="75"/>
    </row>
    <row r="350732" spans="2:3" x14ac:dyDescent="0.25">
      <c r="B350732" s="76"/>
      <c r="C350732" s="75"/>
    </row>
    <row r="350733" spans="2:3" x14ac:dyDescent="0.25">
      <c r="B350733" s="76"/>
      <c r="C350733" s="75"/>
    </row>
    <row r="350843" spans="2:3" x14ac:dyDescent="0.25">
      <c r="B350843" s="76"/>
      <c r="C350843" s="75"/>
    </row>
    <row r="350844" spans="2:3" x14ac:dyDescent="0.25">
      <c r="B350844" s="76"/>
      <c r="C350844" s="75"/>
    </row>
    <row r="350845" spans="2:3" x14ac:dyDescent="0.25">
      <c r="B350845" s="76"/>
      <c r="C350845" s="75"/>
    </row>
    <row r="350846" spans="2:3" x14ac:dyDescent="0.25">
      <c r="B350846" s="76"/>
      <c r="C350846" s="75"/>
    </row>
    <row r="350847" spans="2:3" x14ac:dyDescent="0.25">
      <c r="B350847" s="76"/>
      <c r="C350847" s="75"/>
    </row>
    <row r="350848" spans="2:3" x14ac:dyDescent="0.25">
      <c r="B350848" s="76"/>
      <c r="C350848" s="75"/>
    </row>
    <row r="350849" spans="2:3" x14ac:dyDescent="0.25">
      <c r="B350849" s="76"/>
      <c r="C350849" s="75"/>
    </row>
    <row r="350850" spans="2:3" x14ac:dyDescent="0.25">
      <c r="B350850" s="76"/>
      <c r="C350850" s="75"/>
    </row>
    <row r="350851" spans="2:3" x14ac:dyDescent="0.25">
      <c r="B350851" s="76"/>
      <c r="C350851" s="75"/>
    </row>
    <row r="350852" spans="2:3" x14ac:dyDescent="0.25">
      <c r="B350852" s="76"/>
      <c r="C350852" s="75"/>
    </row>
    <row r="350853" spans="2:3" x14ac:dyDescent="0.25">
      <c r="B350853" s="76"/>
      <c r="C350853" s="75"/>
    </row>
    <row r="350854" spans="2:3" x14ac:dyDescent="0.25">
      <c r="B350854" s="76"/>
      <c r="C350854" s="75"/>
    </row>
    <row r="350855" spans="2:3" x14ac:dyDescent="0.25">
      <c r="B350855" s="76"/>
      <c r="C350855" s="75"/>
    </row>
    <row r="350965" spans="2:3" x14ac:dyDescent="0.25">
      <c r="B350965" s="76"/>
      <c r="C350965" s="75"/>
    </row>
    <row r="350966" spans="2:3" x14ac:dyDescent="0.25">
      <c r="B350966" s="76"/>
      <c r="C350966" s="75"/>
    </row>
    <row r="350967" spans="2:3" x14ac:dyDescent="0.25">
      <c r="B350967" s="76"/>
      <c r="C350967" s="75"/>
    </row>
    <row r="350968" spans="2:3" x14ac:dyDescent="0.25">
      <c r="B350968" s="76"/>
      <c r="C350968" s="75"/>
    </row>
    <row r="350969" spans="2:3" x14ac:dyDescent="0.25">
      <c r="B350969" s="76"/>
      <c r="C350969" s="75"/>
    </row>
    <row r="350970" spans="2:3" x14ac:dyDescent="0.25">
      <c r="B350970" s="76"/>
      <c r="C350970" s="75"/>
    </row>
    <row r="350971" spans="2:3" x14ac:dyDescent="0.25">
      <c r="B350971" s="76"/>
      <c r="C350971" s="75"/>
    </row>
    <row r="350972" spans="2:3" x14ac:dyDescent="0.25">
      <c r="B350972" s="76"/>
      <c r="C350972" s="75"/>
    </row>
    <row r="350973" spans="2:3" x14ac:dyDescent="0.25">
      <c r="B350973" s="76"/>
      <c r="C350973" s="75"/>
    </row>
    <row r="350974" spans="2:3" x14ac:dyDescent="0.25">
      <c r="B350974" s="76"/>
      <c r="C350974" s="75"/>
    </row>
    <row r="350975" spans="2:3" x14ac:dyDescent="0.25">
      <c r="B350975" s="76"/>
      <c r="C350975" s="75"/>
    </row>
    <row r="350976" spans="2:3" x14ac:dyDescent="0.25">
      <c r="B350976" s="76"/>
      <c r="C350976" s="75"/>
    </row>
    <row r="350977" spans="2:3" x14ac:dyDescent="0.25">
      <c r="B350977" s="76"/>
      <c r="C350977" s="75"/>
    </row>
    <row r="351087" spans="2:3" x14ac:dyDescent="0.25">
      <c r="B351087" s="76"/>
      <c r="C351087" s="75"/>
    </row>
    <row r="351088" spans="2:3" x14ac:dyDescent="0.25">
      <c r="B351088" s="76"/>
      <c r="C351088" s="75"/>
    </row>
    <row r="351089" spans="2:3" x14ac:dyDescent="0.25">
      <c r="B351089" s="76"/>
      <c r="C351089" s="75"/>
    </row>
    <row r="351090" spans="2:3" x14ac:dyDescent="0.25">
      <c r="B351090" s="76"/>
      <c r="C351090" s="75"/>
    </row>
    <row r="351091" spans="2:3" x14ac:dyDescent="0.25">
      <c r="B351091" s="76"/>
      <c r="C351091" s="75"/>
    </row>
    <row r="351092" spans="2:3" x14ac:dyDescent="0.25">
      <c r="B351092" s="76"/>
      <c r="C351092" s="75"/>
    </row>
    <row r="351093" spans="2:3" x14ac:dyDescent="0.25">
      <c r="B351093" s="76"/>
      <c r="C351093" s="75"/>
    </row>
    <row r="351094" spans="2:3" x14ac:dyDescent="0.25">
      <c r="B351094" s="76"/>
      <c r="C351094" s="75"/>
    </row>
    <row r="351095" spans="2:3" x14ac:dyDescent="0.25">
      <c r="B351095" s="76"/>
      <c r="C351095" s="75"/>
    </row>
    <row r="351096" spans="2:3" x14ac:dyDescent="0.25">
      <c r="B351096" s="76"/>
      <c r="C351096" s="75"/>
    </row>
    <row r="351097" spans="2:3" x14ac:dyDescent="0.25">
      <c r="B351097" s="76"/>
      <c r="C351097" s="75"/>
    </row>
    <row r="351098" spans="2:3" x14ac:dyDescent="0.25">
      <c r="B351098" s="76"/>
      <c r="C351098" s="75"/>
    </row>
    <row r="351099" spans="2:3" x14ac:dyDescent="0.25">
      <c r="B351099" s="76"/>
      <c r="C351099" s="75"/>
    </row>
    <row r="351209" spans="2:3" x14ac:dyDescent="0.25">
      <c r="B351209" s="76"/>
      <c r="C351209" s="75"/>
    </row>
    <row r="351210" spans="2:3" x14ac:dyDescent="0.25">
      <c r="B351210" s="76"/>
      <c r="C351210" s="75"/>
    </row>
    <row r="351211" spans="2:3" x14ac:dyDescent="0.25">
      <c r="B351211" s="76"/>
      <c r="C351211" s="75"/>
    </row>
    <row r="351212" spans="2:3" x14ac:dyDescent="0.25">
      <c r="B351212" s="76"/>
      <c r="C351212" s="75"/>
    </row>
    <row r="351213" spans="2:3" x14ac:dyDescent="0.25">
      <c r="B351213" s="76"/>
      <c r="C351213" s="75"/>
    </row>
    <row r="351214" spans="2:3" x14ac:dyDescent="0.25">
      <c r="B351214" s="76"/>
      <c r="C351214" s="75"/>
    </row>
    <row r="351215" spans="2:3" x14ac:dyDescent="0.25">
      <c r="B351215" s="76"/>
      <c r="C351215" s="75"/>
    </row>
    <row r="351216" spans="2:3" x14ac:dyDescent="0.25">
      <c r="B351216" s="76"/>
      <c r="C351216" s="75"/>
    </row>
    <row r="351217" spans="2:3" x14ac:dyDescent="0.25">
      <c r="B351217" s="76"/>
      <c r="C351217" s="75"/>
    </row>
    <row r="351218" spans="2:3" x14ac:dyDescent="0.25">
      <c r="B351218" s="76"/>
      <c r="C351218" s="75"/>
    </row>
    <row r="351219" spans="2:3" x14ac:dyDescent="0.25">
      <c r="B351219" s="76"/>
      <c r="C351219" s="75"/>
    </row>
    <row r="351220" spans="2:3" x14ac:dyDescent="0.25">
      <c r="B351220" s="76"/>
      <c r="C351220" s="75"/>
    </row>
    <row r="351221" spans="2:3" x14ac:dyDescent="0.25">
      <c r="B351221" s="76"/>
      <c r="C351221" s="75"/>
    </row>
    <row r="351331" spans="2:3" x14ac:dyDescent="0.25">
      <c r="B351331" s="76"/>
      <c r="C351331" s="75"/>
    </row>
    <row r="351332" spans="2:3" x14ac:dyDescent="0.25">
      <c r="B351332" s="76"/>
      <c r="C351332" s="75"/>
    </row>
    <row r="351333" spans="2:3" x14ac:dyDescent="0.25">
      <c r="B351333" s="76"/>
      <c r="C351333" s="75"/>
    </row>
    <row r="351334" spans="2:3" x14ac:dyDescent="0.25">
      <c r="B351334" s="76"/>
      <c r="C351334" s="75"/>
    </row>
    <row r="351335" spans="2:3" x14ac:dyDescent="0.25">
      <c r="B351335" s="76"/>
      <c r="C351335" s="75"/>
    </row>
    <row r="351336" spans="2:3" x14ac:dyDescent="0.25">
      <c r="B351336" s="76"/>
      <c r="C351336" s="75"/>
    </row>
    <row r="351337" spans="2:3" x14ac:dyDescent="0.25">
      <c r="B351337" s="76"/>
      <c r="C351337" s="75"/>
    </row>
    <row r="351338" spans="2:3" x14ac:dyDescent="0.25">
      <c r="B351338" s="76"/>
      <c r="C351338" s="75"/>
    </row>
    <row r="351339" spans="2:3" x14ac:dyDescent="0.25">
      <c r="B351339" s="76"/>
      <c r="C351339" s="75"/>
    </row>
    <row r="351340" spans="2:3" x14ac:dyDescent="0.25">
      <c r="B351340" s="76"/>
      <c r="C351340" s="75"/>
    </row>
    <row r="351341" spans="2:3" x14ac:dyDescent="0.25">
      <c r="B351341" s="76"/>
      <c r="C351341" s="75"/>
    </row>
    <row r="351342" spans="2:3" x14ac:dyDescent="0.25">
      <c r="B351342" s="76"/>
      <c r="C351342" s="75"/>
    </row>
    <row r="351343" spans="2:3" x14ac:dyDescent="0.25">
      <c r="B351343" s="76"/>
      <c r="C351343" s="75"/>
    </row>
    <row r="351453" spans="2:3" x14ac:dyDescent="0.25">
      <c r="B351453" s="76"/>
      <c r="C351453" s="75"/>
    </row>
    <row r="351454" spans="2:3" x14ac:dyDescent="0.25">
      <c r="B351454" s="76"/>
      <c r="C351454" s="75"/>
    </row>
    <row r="351455" spans="2:3" x14ac:dyDescent="0.25">
      <c r="B351455" s="76"/>
      <c r="C351455" s="75"/>
    </row>
    <row r="351456" spans="2:3" x14ac:dyDescent="0.25">
      <c r="B351456" s="76"/>
      <c r="C351456" s="75"/>
    </row>
    <row r="351457" spans="2:3" x14ac:dyDescent="0.25">
      <c r="B351457" s="76"/>
      <c r="C351457" s="75"/>
    </row>
    <row r="351458" spans="2:3" x14ac:dyDescent="0.25">
      <c r="B351458" s="76"/>
      <c r="C351458" s="75"/>
    </row>
    <row r="351459" spans="2:3" x14ac:dyDescent="0.25">
      <c r="B351459" s="76"/>
      <c r="C351459" s="75"/>
    </row>
    <row r="351460" spans="2:3" x14ac:dyDescent="0.25">
      <c r="B351460" s="76"/>
      <c r="C351460" s="75"/>
    </row>
    <row r="351461" spans="2:3" x14ac:dyDescent="0.25">
      <c r="B351461" s="76"/>
      <c r="C351461" s="75"/>
    </row>
    <row r="351462" spans="2:3" x14ac:dyDescent="0.25">
      <c r="B351462" s="76"/>
      <c r="C351462" s="75"/>
    </row>
    <row r="351463" spans="2:3" x14ac:dyDescent="0.25">
      <c r="B351463" s="76"/>
      <c r="C351463" s="75"/>
    </row>
    <row r="351464" spans="2:3" x14ac:dyDescent="0.25">
      <c r="B351464" s="76"/>
      <c r="C351464" s="75"/>
    </row>
    <row r="351465" spans="2:3" x14ac:dyDescent="0.25">
      <c r="B351465" s="76"/>
      <c r="C351465" s="75"/>
    </row>
    <row r="351575" spans="2:3" x14ac:dyDescent="0.25">
      <c r="B351575" s="76"/>
      <c r="C351575" s="75"/>
    </row>
    <row r="351576" spans="2:3" x14ac:dyDescent="0.25">
      <c r="B351576" s="76"/>
      <c r="C351576" s="75"/>
    </row>
    <row r="351577" spans="2:3" x14ac:dyDescent="0.25">
      <c r="B351577" s="76"/>
      <c r="C351577" s="75"/>
    </row>
    <row r="351578" spans="2:3" x14ac:dyDescent="0.25">
      <c r="B351578" s="76"/>
      <c r="C351578" s="75"/>
    </row>
    <row r="351579" spans="2:3" x14ac:dyDescent="0.25">
      <c r="B351579" s="76"/>
      <c r="C351579" s="75"/>
    </row>
    <row r="351580" spans="2:3" x14ac:dyDescent="0.25">
      <c r="B351580" s="76"/>
      <c r="C351580" s="75"/>
    </row>
    <row r="351581" spans="2:3" x14ac:dyDescent="0.25">
      <c r="B351581" s="76"/>
      <c r="C351581" s="75"/>
    </row>
    <row r="351582" spans="2:3" x14ac:dyDescent="0.25">
      <c r="B351582" s="76"/>
      <c r="C351582" s="75"/>
    </row>
    <row r="351583" spans="2:3" x14ac:dyDescent="0.25">
      <c r="B351583" s="76"/>
      <c r="C351583" s="75"/>
    </row>
    <row r="351584" spans="2:3" x14ac:dyDescent="0.25">
      <c r="B351584" s="76"/>
      <c r="C351584" s="75"/>
    </row>
    <row r="351585" spans="2:3" x14ac:dyDescent="0.25">
      <c r="B351585" s="76"/>
      <c r="C351585" s="75"/>
    </row>
    <row r="351586" spans="2:3" x14ac:dyDescent="0.25">
      <c r="B351586" s="76"/>
      <c r="C351586" s="75"/>
    </row>
    <row r="351587" spans="2:3" x14ac:dyDescent="0.25">
      <c r="B351587" s="76"/>
      <c r="C351587" s="75"/>
    </row>
    <row r="351697" spans="2:3" x14ac:dyDescent="0.25">
      <c r="B351697" s="76"/>
      <c r="C351697" s="75"/>
    </row>
    <row r="351698" spans="2:3" x14ac:dyDescent="0.25">
      <c r="B351698" s="76"/>
      <c r="C351698" s="75"/>
    </row>
    <row r="351699" spans="2:3" x14ac:dyDescent="0.25">
      <c r="B351699" s="76"/>
      <c r="C351699" s="75"/>
    </row>
    <row r="351700" spans="2:3" x14ac:dyDescent="0.25">
      <c r="B351700" s="76"/>
      <c r="C351700" s="75"/>
    </row>
    <row r="351701" spans="2:3" x14ac:dyDescent="0.25">
      <c r="B351701" s="76"/>
      <c r="C351701" s="75"/>
    </row>
    <row r="351702" spans="2:3" x14ac:dyDescent="0.25">
      <c r="B351702" s="76"/>
      <c r="C351702" s="75"/>
    </row>
    <row r="351703" spans="2:3" x14ac:dyDescent="0.25">
      <c r="B351703" s="76"/>
      <c r="C351703" s="75"/>
    </row>
    <row r="351704" spans="2:3" x14ac:dyDescent="0.25">
      <c r="B351704" s="76"/>
      <c r="C351704" s="75"/>
    </row>
    <row r="351705" spans="2:3" x14ac:dyDescent="0.25">
      <c r="B351705" s="76"/>
      <c r="C351705" s="75"/>
    </row>
    <row r="351706" spans="2:3" x14ac:dyDescent="0.25">
      <c r="B351706" s="76"/>
      <c r="C351706" s="75"/>
    </row>
    <row r="351707" spans="2:3" x14ac:dyDescent="0.25">
      <c r="B351707" s="76"/>
      <c r="C351707" s="75"/>
    </row>
    <row r="351708" spans="2:3" x14ac:dyDescent="0.25">
      <c r="B351708" s="76"/>
      <c r="C351708" s="75"/>
    </row>
    <row r="351709" spans="2:3" x14ac:dyDescent="0.25">
      <c r="B351709" s="76"/>
      <c r="C351709" s="75"/>
    </row>
    <row r="351819" spans="2:3" x14ac:dyDescent="0.25">
      <c r="B351819" s="76"/>
      <c r="C351819" s="75"/>
    </row>
    <row r="351820" spans="2:3" x14ac:dyDescent="0.25">
      <c r="B351820" s="76"/>
      <c r="C351820" s="75"/>
    </row>
    <row r="351821" spans="2:3" x14ac:dyDescent="0.25">
      <c r="B351821" s="76"/>
      <c r="C351821" s="75"/>
    </row>
    <row r="351822" spans="2:3" x14ac:dyDescent="0.25">
      <c r="B351822" s="76"/>
      <c r="C351822" s="75"/>
    </row>
    <row r="351823" spans="2:3" x14ac:dyDescent="0.25">
      <c r="B351823" s="76"/>
      <c r="C351823" s="75"/>
    </row>
    <row r="351824" spans="2:3" x14ac:dyDescent="0.25">
      <c r="B351824" s="76"/>
      <c r="C351824" s="75"/>
    </row>
    <row r="351825" spans="2:3" x14ac:dyDescent="0.25">
      <c r="B351825" s="76"/>
      <c r="C351825" s="75"/>
    </row>
    <row r="351826" spans="2:3" x14ac:dyDescent="0.25">
      <c r="B351826" s="76"/>
      <c r="C351826" s="75"/>
    </row>
    <row r="351827" spans="2:3" x14ac:dyDescent="0.25">
      <c r="B351827" s="76"/>
      <c r="C351827" s="75"/>
    </row>
    <row r="351828" spans="2:3" x14ac:dyDescent="0.25">
      <c r="B351828" s="76"/>
      <c r="C351828" s="75"/>
    </row>
    <row r="351829" spans="2:3" x14ac:dyDescent="0.25">
      <c r="B351829" s="76"/>
      <c r="C351829" s="75"/>
    </row>
    <row r="351830" spans="2:3" x14ac:dyDescent="0.25">
      <c r="B351830" s="76"/>
      <c r="C351830" s="75"/>
    </row>
    <row r="351831" spans="2:3" x14ac:dyDescent="0.25">
      <c r="B351831" s="76"/>
      <c r="C351831" s="75"/>
    </row>
    <row r="351941" spans="2:3" x14ac:dyDescent="0.25">
      <c r="B351941" s="76"/>
      <c r="C351941" s="75"/>
    </row>
    <row r="351942" spans="2:3" x14ac:dyDescent="0.25">
      <c r="B351942" s="76"/>
      <c r="C351942" s="75"/>
    </row>
    <row r="351943" spans="2:3" x14ac:dyDescent="0.25">
      <c r="B351943" s="76"/>
      <c r="C351943" s="75"/>
    </row>
    <row r="351944" spans="2:3" x14ac:dyDescent="0.25">
      <c r="B351944" s="76"/>
      <c r="C351944" s="75"/>
    </row>
    <row r="351945" spans="2:3" x14ac:dyDescent="0.25">
      <c r="B351945" s="76"/>
      <c r="C351945" s="75"/>
    </row>
    <row r="351946" spans="2:3" x14ac:dyDescent="0.25">
      <c r="B351946" s="76"/>
      <c r="C351946" s="75"/>
    </row>
    <row r="351947" spans="2:3" x14ac:dyDescent="0.25">
      <c r="B351947" s="76"/>
      <c r="C351947" s="75"/>
    </row>
    <row r="351948" spans="2:3" x14ac:dyDescent="0.25">
      <c r="B351948" s="76"/>
      <c r="C351948" s="75"/>
    </row>
    <row r="351949" spans="2:3" x14ac:dyDescent="0.25">
      <c r="B351949" s="76"/>
      <c r="C351949" s="75"/>
    </row>
    <row r="351950" spans="2:3" x14ac:dyDescent="0.25">
      <c r="B351950" s="76"/>
      <c r="C351950" s="75"/>
    </row>
    <row r="351951" spans="2:3" x14ac:dyDescent="0.25">
      <c r="B351951" s="76"/>
      <c r="C351951" s="75"/>
    </row>
    <row r="351952" spans="2:3" x14ac:dyDescent="0.25">
      <c r="B351952" s="76"/>
      <c r="C351952" s="75"/>
    </row>
    <row r="351953" spans="2:3" x14ac:dyDescent="0.25">
      <c r="B351953" s="76"/>
      <c r="C351953" s="75"/>
    </row>
    <row r="352063" spans="2:3" x14ac:dyDescent="0.25">
      <c r="B352063" s="76"/>
      <c r="C352063" s="75"/>
    </row>
    <row r="352064" spans="2:3" x14ac:dyDescent="0.25">
      <c r="B352064" s="76"/>
      <c r="C352064" s="75"/>
    </row>
    <row r="352065" spans="2:3" x14ac:dyDescent="0.25">
      <c r="B352065" s="76"/>
      <c r="C352065" s="75"/>
    </row>
    <row r="352066" spans="2:3" x14ac:dyDescent="0.25">
      <c r="B352066" s="76"/>
      <c r="C352066" s="75"/>
    </row>
    <row r="352067" spans="2:3" x14ac:dyDescent="0.25">
      <c r="B352067" s="76"/>
      <c r="C352067" s="75"/>
    </row>
    <row r="352068" spans="2:3" x14ac:dyDescent="0.25">
      <c r="B352068" s="76"/>
      <c r="C352068" s="75"/>
    </row>
    <row r="352069" spans="2:3" x14ac:dyDescent="0.25">
      <c r="B352069" s="76"/>
      <c r="C352069" s="75"/>
    </row>
    <row r="352070" spans="2:3" x14ac:dyDescent="0.25">
      <c r="B352070" s="76"/>
      <c r="C352070" s="75"/>
    </row>
    <row r="352071" spans="2:3" x14ac:dyDescent="0.25">
      <c r="B352071" s="76"/>
      <c r="C352071" s="75"/>
    </row>
    <row r="352072" spans="2:3" x14ac:dyDescent="0.25">
      <c r="B352072" s="76"/>
      <c r="C352072" s="75"/>
    </row>
    <row r="352073" spans="2:3" x14ac:dyDescent="0.25">
      <c r="B352073" s="76"/>
      <c r="C352073" s="75"/>
    </row>
    <row r="352074" spans="2:3" x14ac:dyDescent="0.25">
      <c r="B352074" s="76"/>
      <c r="C352074" s="75"/>
    </row>
    <row r="352075" spans="2:3" x14ac:dyDescent="0.25">
      <c r="B352075" s="76"/>
      <c r="C352075" s="75"/>
    </row>
    <row r="352185" spans="2:3" x14ac:dyDescent="0.25">
      <c r="B352185" s="76"/>
      <c r="C352185" s="75"/>
    </row>
    <row r="352186" spans="2:3" x14ac:dyDescent="0.25">
      <c r="B352186" s="76"/>
      <c r="C352186" s="75"/>
    </row>
    <row r="352187" spans="2:3" x14ac:dyDescent="0.25">
      <c r="B352187" s="76"/>
      <c r="C352187" s="75"/>
    </row>
    <row r="352188" spans="2:3" x14ac:dyDescent="0.25">
      <c r="B352188" s="76"/>
      <c r="C352188" s="75"/>
    </row>
    <row r="352189" spans="2:3" x14ac:dyDescent="0.25">
      <c r="B352189" s="76"/>
      <c r="C352189" s="75"/>
    </row>
    <row r="352190" spans="2:3" x14ac:dyDescent="0.25">
      <c r="B352190" s="76"/>
      <c r="C352190" s="75"/>
    </row>
    <row r="352191" spans="2:3" x14ac:dyDescent="0.25">
      <c r="B352191" s="76"/>
      <c r="C352191" s="75"/>
    </row>
    <row r="352192" spans="2:3" x14ac:dyDescent="0.25">
      <c r="B352192" s="76"/>
      <c r="C352192" s="75"/>
    </row>
    <row r="352193" spans="2:3" x14ac:dyDescent="0.25">
      <c r="B352193" s="76"/>
      <c r="C352193" s="75"/>
    </row>
    <row r="352194" spans="2:3" x14ac:dyDescent="0.25">
      <c r="B352194" s="76"/>
      <c r="C352194" s="75"/>
    </row>
    <row r="352195" spans="2:3" x14ac:dyDescent="0.25">
      <c r="B352195" s="76"/>
      <c r="C352195" s="75"/>
    </row>
    <row r="352196" spans="2:3" x14ac:dyDescent="0.25">
      <c r="B352196" s="76"/>
      <c r="C352196" s="75"/>
    </row>
    <row r="352197" spans="2:3" x14ac:dyDescent="0.25">
      <c r="B352197" s="76"/>
      <c r="C352197" s="75"/>
    </row>
    <row r="352307" spans="2:3" x14ac:dyDescent="0.25">
      <c r="B352307" s="76"/>
      <c r="C352307" s="75"/>
    </row>
    <row r="352308" spans="2:3" x14ac:dyDescent="0.25">
      <c r="B352308" s="76"/>
      <c r="C352308" s="75"/>
    </row>
    <row r="352309" spans="2:3" x14ac:dyDescent="0.25">
      <c r="B352309" s="76"/>
      <c r="C352309" s="75"/>
    </row>
    <row r="352310" spans="2:3" x14ac:dyDescent="0.25">
      <c r="B352310" s="76"/>
      <c r="C352310" s="75"/>
    </row>
    <row r="352311" spans="2:3" x14ac:dyDescent="0.25">
      <c r="B352311" s="76"/>
      <c r="C352311" s="75"/>
    </row>
    <row r="352312" spans="2:3" x14ac:dyDescent="0.25">
      <c r="B352312" s="76"/>
      <c r="C352312" s="75"/>
    </row>
    <row r="352313" spans="2:3" x14ac:dyDescent="0.25">
      <c r="B352313" s="76"/>
      <c r="C352313" s="75"/>
    </row>
    <row r="352314" spans="2:3" x14ac:dyDescent="0.25">
      <c r="B352314" s="76"/>
      <c r="C352314" s="75"/>
    </row>
    <row r="352315" spans="2:3" x14ac:dyDescent="0.25">
      <c r="B352315" s="76"/>
      <c r="C352315" s="75"/>
    </row>
    <row r="352316" spans="2:3" x14ac:dyDescent="0.25">
      <c r="B352316" s="76"/>
      <c r="C352316" s="75"/>
    </row>
    <row r="352317" spans="2:3" x14ac:dyDescent="0.25">
      <c r="B352317" s="76"/>
      <c r="C352317" s="75"/>
    </row>
    <row r="352318" spans="2:3" x14ac:dyDescent="0.25">
      <c r="B352318" s="76"/>
      <c r="C352318" s="75"/>
    </row>
    <row r="352319" spans="2:3" x14ac:dyDescent="0.25">
      <c r="B352319" s="76"/>
      <c r="C352319" s="75"/>
    </row>
    <row r="352429" spans="2:3" x14ac:dyDescent="0.25">
      <c r="B352429" s="76"/>
      <c r="C352429" s="75"/>
    </row>
    <row r="352430" spans="2:3" x14ac:dyDescent="0.25">
      <c r="B352430" s="76"/>
      <c r="C352430" s="75"/>
    </row>
    <row r="352431" spans="2:3" x14ac:dyDescent="0.25">
      <c r="B352431" s="76"/>
      <c r="C352431" s="75"/>
    </row>
    <row r="352432" spans="2:3" x14ac:dyDescent="0.25">
      <c r="B352432" s="76"/>
      <c r="C352432" s="75"/>
    </row>
    <row r="352433" spans="2:3" x14ac:dyDescent="0.25">
      <c r="B352433" s="76"/>
      <c r="C352433" s="75"/>
    </row>
    <row r="352434" spans="2:3" x14ac:dyDescent="0.25">
      <c r="B352434" s="76"/>
      <c r="C352434" s="75"/>
    </row>
    <row r="352435" spans="2:3" x14ac:dyDescent="0.25">
      <c r="B352435" s="76"/>
      <c r="C352435" s="75"/>
    </row>
    <row r="352436" spans="2:3" x14ac:dyDescent="0.25">
      <c r="B352436" s="76"/>
      <c r="C352436" s="75"/>
    </row>
    <row r="352437" spans="2:3" x14ac:dyDescent="0.25">
      <c r="B352437" s="76"/>
      <c r="C352437" s="75"/>
    </row>
    <row r="352438" spans="2:3" x14ac:dyDescent="0.25">
      <c r="B352438" s="76"/>
      <c r="C352438" s="75"/>
    </row>
    <row r="352439" spans="2:3" x14ac:dyDescent="0.25">
      <c r="B352439" s="76"/>
      <c r="C352439" s="75"/>
    </row>
    <row r="352440" spans="2:3" x14ac:dyDescent="0.25">
      <c r="B352440" s="76"/>
      <c r="C352440" s="75"/>
    </row>
    <row r="352441" spans="2:3" x14ac:dyDescent="0.25">
      <c r="B352441" s="76"/>
      <c r="C352441" s="75"/>
    </row>
    <row r="352551" spans="2:3" x14ac:dyDescent="0.25">
      <c r="B352551" s="76"/>
      <c r="C352551" s="75"/>
    </row>
    <row r="352552" spans="2:3" x14ac:dyDescent="0.25">
      <c r="B352552" s="76"/>
      <c r="C352552" s="75"/>
    </row>
    <row r="352553" spans="2:3" x14ac:dyDescent="0.25">
      <c r="B352553" s="76"/>
      <c r="C352553" s="75"/>
    </row>
    <row r="352554" spans="2:3" x14ac:dyDescent="0.25">
      <c r="B352554" s="76"/>
      <c r="C352554" s="75"/>
    </row>
    <row r="352555" spans="2:3" x14ac:dyDescent="0.25">
      <c r="B352555" s="76"/>
      <c r="C352555" s="75"/>
    </row>
    <row r="352556" spans="2:3" x14ac:dyDescent="0.25">
      <c r="B352556" s="76"/>
      <c r="C352556" s="75"/>
    </row>
    <row r="352557" spans="2:3" x14ac:dyDescent="0.25">
      <c r="B352557" s="76"/>
      <c r="C352557" s="75"/>
    </row>
    <row r="352558" spans="2:3" x14ac:dyDescent="0.25">
      <c r="B352558" s="76"/>
      <c r="C352558" s="75"/>
    </row>
    <row r="352559" spans="2:3" x14ac:dyDescent="0.25">
      <c r="B352559" s="76"/>
      <c r="C352559" s="75"/>
    </row>
    <row r="352560" spans="2:3" x14ac:dyDescent="0.25">
      <c r="B352560" s="76"/>
      <c r="C352560" s="75"/>
    </row>
    <row r="352561" spans="2:3" x14ac:dyDescent="0.25">
      <c r="B352561" s="76"/>
      <c r="C352561" s="75"/>
    </row>
    <row r="352562" spans="2:3" x14ac:dyDescent="0.25">
      <c r="B352562" s="76"/>
      <c r="C352562" s="75"/>
    </row>
    <row r="352563" spans="2:3" x14ac:dyDescent="0.25">
      <c r="B352563" s="76"/>
      <c r="C352563" s="75"/>
    </row>
    <row r="352673" spans="2:3" x14ac:dyDescent="0.25">
      <c r="B352673" s="76"/>
      <c r="C352673" s="75"/>
    </row>
    <row r="352674" spans="2:3" x14ac:dyDescent="0.25">
      <c r="B352674" s="76"/>
      <c r="C352674" s="75"/>
    </row>
    <row r="352675" spans="2:3" x14ac:dyDescent="0.25">
      <c r="B352675" s="76"/>
      <c r="C352675" s="75"/>
    </row>
    <row r="352676" spans="2:3" x14ac:dyDescent="0.25">
      <c r="B352676" s="76"/>
      <c r="C352676" s="75"/>
    </row>
    <row r="352677" spans="2:3" x14ac:dyDescent="0.25">
      <c r="B352677" s="76"/>
      <c r="C352677" s="75"/>
    </row>
    <row r="352678" spans="2:3" x14ac:dyDescent="0.25">
      <c r="B352678" s="76"/>
      <c r="C352678" s="75"/>
    </row>
    <row r="352679" spans="2:3" x14ac:dyDescent="0.25">
      <c r="B352679" s="76"/>
      <c r="C352679" s="75"/>
    </row>
    <row r="352680" spans="2:3" x14ac:dyDescent="0.25">
      <c r="B352680" s="76"/>
      <c r="C352680" s="75"/>
    </row>
    <row r="352681" spans="2:3" x14ac:dyDescent="0.25">
      <c r="B352681" s="76"/>
      <c r="C352681" s="75"/>
    </row>
    <row r="352682" spans="2:3" x14ac:dyDescent="0.25">
      <c r="B352682" s="76"/>
      <c r="C352682" s="75"/>
    </row>
    <row r="352683" spans="2:3" x14ac:dyDescent="0.25">
      <c r="B352683" s="76"/>
      <c r="C352683" s="75"/>
    </row>
    <row r="352684" spans="2:3" x14ac:dyDescent="0.25">
      <c r="B352684" s="76"/>
      <c r="C352684" s="75"/>
    </row>
    <row r="352685" spans="2:3" x14ac:dyDescent="0.25">
      <c r="B352685" s="76"/>
      <c r="C352685" s="75"/>
    </row>
    <row r="352795" spans="2:3" x14ac:dyDescent="0.25">
      <c r="B352795" s="76"/>
      <c r="C352795" s="75"/>
    </row>
    <row r="352796" spans="2:3" x14ac:dyDescent="0.25">
      <c r="B352796" s="76"/>
      <c r="C352796" s="75"/>
    </row>
    <row r="352797" spans="2:3" x14ac:dyDescent="0.25">
      <c r="B352797" s="76"/>
      <c r="C352797" s="75"/>
    </row>
    <row r="352798" spans="2:3" x14ac:dyDescent="0.25">
      <c r="B352798" s="76"/>
      <c r="C352798" s="75"/>
    </row>
    <row r="352799" spans="2:3" x14ac:dyDescent="0.25">
      <c r="B352799" s="76"/>
      <c r="C352799" s="75"/>
    </row>
    <row r="352800" spans="2:3" x14ac:dyDescent="0.25">
      <c r="B352800" s="76"/>
      <c r="C352800" s="75"/>
    </row>
    <row r="352801" spans="2:3" x14ac:dyDescent="0.25">
      <c r="B352801" s="76"/>
      <c r="C352801" s="75"/>
    </row>
    <row r="352802" spans="2:3" x14ac:dyDescent="0.25">
      <c r="B352802" s="76"/>
      <c r="C352802" s="75"/>
    </row>
    <row r="352803" spans="2:3" x14ac:dyDescent="0.25">
      <c r="B352803" s="76"/>
      <c r="C352803" s="75"/>
    </row>
    <row r="352804" spans="2:3" x14ac:dyDescent="0.25">
      <c r="B352804" s="76"/>
      <c r="C352804" s="75"/>
    </row>
    <row r="352805" spans="2:3" x14ac:dyDescent="0.25">
      <c r="B352805" s="76"/>
      <c r="C352805" s="75"/>
    </row>
    <row r="352806" spans="2:3" x14ac:dyDescent="0.25">
      <c r="B352806" s="76"/>
      <c r="C352806" s="75"/>
    </row>
    <row r="352807" spans="2:3" x14ac:dyDescent="0.25">
      <c r="B352807" s="76"/>
      <c r="C352807" s="75"/>
    </row>
    <row r="352917" spans="2:3" x14ac:dyDescent="0.25">
      <c r="B352917" s="76"/>
      <c r="C352917" s="75"/>
    </row>
    <row r="352918" spans="2:3" x14ac:dyDescent="0.25">
      <c r="B352918" s="76"/>
      <c r="C352918" s="75"/>
    </row>
    <row r="352919" spans="2:3" x14ac:dyDescent="0.25">
      <c r="B352919" s="76"/>
      <c r="C352919" s="75"/>
    </row>
    <row r="352920" spans="2:3" x14ac:dyDescent="0.25">
      <c r="B352920" s="76"/>
      <c r="C352920" s="75"/>
    </row>
    <row r="352921" spans="2:3" x14ac:dyDescent="0.25">
      <c r="B352921" s="76"/>
      <c r="C352921" s="75"/>
    </row>
    <row r="352922" spans="2:3" x14ac:dyDescent="0.25">
      <c r="B352922" s="76"/>
      <c r="C352922" s="75"/>
    </row>
    <row r="352923" spans="2:3" x14ac:dyDescent="0.25">
      <c r="B352923" s="76"/>
      <c r="C352923" s="75"/>
    </row>
    <row r="352924" spans="2:3" x14ac:dyDescent="0.25">
      <c r="B352924" s="76"/>
      <c r="C352924" s="75"/>
    </row>
    <row r="352925" spans="2:3" x14ac:dyDescent="0.25">
      <c r="B352925" s="76"/>
      <c r="C352925" s="75"/>
    </row>
    <row r="352926" spans="2:3" x14ac:dyDescent="0.25">
      <c r="B352926" s="76"/>
      <c r="C352926" s="75"/>
    </row>
    <row r="352927" spans="2:3" x14ac:dyDescent="0.25">
      <c r="B352927" s="76"/>
      <c r="C352927" s="75"/>
    </row>
    <row r="352928" spans="2:3" x14ac:dyDescent="0.25">
      <c r="B352928" s="76"/>
      <c r="C352928" s="75"/>
    </row>
    <row r="352929" spans="2:3" x14ac:dyDescent="0.25">
      <c r="B352929" s="76"/>
      <c r="C352929" s="75"/>
    </row>
    <row r="353039" spans="2:3" x14ac:dyDescent="0.25">
      <c r="B353039" s="76"/>
      <c r="C353039" s="75"/>
    </row>
    <row r="353040" spans="2:3" x14ac:dyDescent="0.25">
      <c r="B353040" s="76"/>
      <c r="C353040" s="75"/>
    </row>
    <row r="353041" spans="2:3" x14ac:dyDescent="0.25">
      <c r="B353041" s="76"/>
      <c r="C353041" s="75"/>
    </row>
    <row r="353042" spans="2:3" x14ac:dyDescent="0.25">
      <c r="B353042" s="76"/>
      <c r="C353042" s="75"/>
    </row>
    <row r="353043" spans="2:3" x14ac:dyDescent="0.25">
      <c r="B353043" s="76"/>
      <c r="C353043" s="75"/>
    </row>
    <row r="353044" spans="2:3" x14ac:dyDescent="0.25">
      <c r="B353044" s="76"/>
      <c r="C353044" s="75"/>
    </row>
    <row r="353045" spans="2:3" x14ac:dyDescent="0.25">
      <c r="B353045" s="76"/>
      <c r="C353045" s="75"/>
    </row>
    <row r="353046" spans="2:3" x14ac:dyDescent="0.25">
      <c r="B353046" s="76"/>
      <c r="C353046" s="75"/>
    </row>
    <row r="353047" spans="2:3" x14ac:dyDescent="0.25">
      <c r="B353047" s="76"/>
      <c r="C353047" s="75"/>
    </row>
    <row r="353048" spans="2:3" x14ac:dyDescent="0.25">
      <c r="B353048" s="76"/>
      <c r="C353048" s="75"/>
    </row>
    <row r="353049" spans="2:3" x14ac:dyDescent="0.25">
      <c r="B353049" s="76"/>
      <c r="C353049" s="75"/>
    </row>
    <row r="353050" spans="2:3" x14ac:dyDescent="0.25">
      <c r="B353050" s="76"/>
      <c r="C353050" s="75"/>
    </row>
    <row r="353051" spans="2:3" x14ac:dyDescent="0.25">
      <c r="B353051" s="76"/>
      <c r="C353051" s="75"/>
    </row>
    <row r="353161" spans="2:3" x14ac:dyDescent="0.25">
      <c r="B353161" s="76"/>
      <c r="C353161" s="75"/>
    </row>
    <row r="353162" spans="2:3" x14ac:dyDescent="0.25">
      <c r="B353162" s="76"/>
      <c r="C353162" s="75"/>
    </row>
    <row r="353163" spans="2:3" x14ac:dyDescent="0.25">
      <c r="B353163" s="76"/>
      <c r="C353163" s="75"/>
    </row>
    <row r="353164" spans="2:3" x14ac:dyDescent="0.25">
      <c r="B353164" s="76"/>
      <c r="C353164" s="75"/>
    </row>
    <row r="353165" spans="2:3" x14ac:dyDescent="0.25">
      <c r="B353165" s="76"/>
      <c r="C353165" s="75"/>
    </row>
    <row r="353166" spans="2:3" x14ac:dyDescent="0.25">
      <c r="B353166" s="76"/>
      <c r="C353166" s="75"/>
    </row>
    <row r="353167" spans="2:3" x14ac:dyDescent="0.25">
      <c r="B353167" s="76"/>
      <c r="C353167" s="75"/>
    </row>
    <row r="353168" spans="2:3" x14ac:dyDescent="0.25">
      <c r="B353168" s="76"/>
      <c r="C353168" s="75"/>
    </row>
    <row r="353169" spans="2:3" x14ac:dyDescent="0.25">
      <c r="B353169" s="76"/>
      <c r="C353169" s="75"/>
    </row>
    <row r="353170" spans="2:3" x14ac:dyDescent="0.25">
      <c r="B353170" s="76"/>
      <c r="C353170" s="75"/>
    </row>
    <row r="353171" spans="2:3" x14ac:dyDescent="0.25">
      <c r="B353171" s="76"/>
      <c r="C353171" s="75"/>
    </row>
    <row r="353172" spans="2:3" x14ac:dyDescent="0.25">
      <c r="B353172" s="76"/>
      <c r="C353172" s="75"/>
    </row>
    <row r="353173" spans="2:3" x14ac:dyDescent="0.25">
      <c r="B353173" s="76"/>
      <c r="C353173" s="75"/>
    </row>
    <row r="353283" spans="2:3" x14ac:dyDescent="0.25">
      <c r="B353283" s="76"/>
      <c r="C353283" s="75"/>
    </row>
    <row r="353284" spans="2:3" x14ac:dyDescent="0.25">
      <c r="B353284" s="76"/>
      <c r="C353284" s="75"/>
    </row>
    <row r="353285" spans="2:3" x14ac:dyDescent="0.25">
      <c r="B353285" s="76"/>
      <c r="C353285" s="75"/>
    </row>
    <row r="353286" spans="2:3" x14ac:dyDescent="0.25">
      <c r="B353286" s="76"/>
      <c r="C353286" s="75"/>
    </row>
    <row r="353287" spans="2:3" x14ac:dyDescent="0.25">
      <c r="B353287" s="76"/>
      <c r="C353287" s="75"/>
    </row>
    <row r="353288" spans="2:3" x14ac:dyDescent="0.25">
      <c r="B353288" s="76"/>
      <c r="C353288" s="75"/>
    </row>
    <row r="353289" spans="2:3" x14ac:dyDescent="0.25">
      <c r="B353289" s="76"/>
      <c r="C353289" s="75"/>
    </row>
    <row r="353290" spans="2:3" x14ac:dyDescent="0.25">
      <c r="B353290" s="76"/>
      <c r="C353290" s="75"/>
    </row>
    <row r="353291" spans="2:3" x14ac:dyDescent="0.25">
      <c r="B353291" s="76"/>
      <c r="C353291" s="75"/>
    </row>
    <row r="353292" spans="2:3" x14ac:dyDescent="0.25">
      <c r="B353292" s="76"/>
      <c r="C353292" s="75"/>
    </row>
    <row r="353293" spans="2:3" x14ac:dyDescent="0.25">
      <c r="B353293" s="76"/>
      <c r="C353293" s="75"/>
    </row>
    <row r="353294" spans="2:3" x14ac:dyDescent="0.25">
      <c r="B353294" s="76"/>
      <c r="C353294" s="75"/>
    </row>
    <row r="353295" spans="2:3" x14ac:dyDescent="0.25">
      <c r="B353295" s="76"/>
      <c r="C353295" s="75"/>
    </row>
    <row r="353405" spans="2:3" x14ac:dyDescent="0.25">
      <c r="B353405" s="76"/>
      <c r="C353405" s="75"/>
    </row>
    <row r="353406" spans="2:3" x14ac:dyDescent="0.25">
      <c r="B353406" s="76"/>
      <c r="C353406" s="75"/>
    </row>
    <row r="353407" spans="2:3" x14ac:dyDescent="0.25">
      <c r="B353407" s="76"/>
      <c r="C353407" s="75"/>
    </row>
    <row r="353408" spans="2:3" x14ac:dyDescent="0.25">
      <c r="B353408" s="76"/>
      <c r="C353408" s="75"/>
    </row>
    <row r="353409" spans="2:3" x14ac:dyDescent="0.25">
      <c r="B353409" s="76"/>
      <c r="C353409" s="75"/>
    </row>
    <row r="353410" spans="2:3" x14ac:dyDescent="0.25">
      <c r="B353410" s="76"/>
      <c r="C353410" s="75"/>
    </row>
    <row r="353411" spans="2:3" x14ac:dyDescent="0.25">
      <c r="B353411" s="76"/>
      <c r="C353411" s="75"/>
    </row>
    <row r="353412" spans="2:3" x14ac:dyDescent="0.25">
      <c r="B353412" s="76"/>
      <c r="C353412" s="75"/>
    </row>
    <row r="353413" spans="2:3" x14ac:dyDescent="0.25">
      <c r="B353413" s="76"/>
      <c r="C353413" s="75"/>
    </row>
    <row r="353414" spans="2:3" x14ac:dyDescent="0.25">
      <c r="B353414" s="76"/>
      <c r="C353414" s="75"/>
    </row>
    <row r="353415" spans="2:3" x14ac:dyDescent="0.25">
      <c r="B353415" s="76"/>
      <c r="C353415" s="75"/>
    </row>
    <row r="353416" spans="2:3" x14ac:dyDescent="0.25">
      <c r="B353416" s="76"/>
      <c r="C353416" s="75"/>
    </row>
    <row r="353417" spans="2:3" x14ac:dyDescent="0.25">
      <c r="B353417" s="76"/>
      <c r="C353417" s="75"/>
    </row>
    <row r="353527" spans="2:3" x14ac:dyDescent="0.25">
      <c r="B353527" s="76"/>
      <c r="C353527" s="75"/>
    </row>
    <row r="353528" spans="2:3" x14ac:dyDescent="0.25">
      <c r="B353528" s="76"/>
      <c r="C353528" s="75"/>
    </row>
    <row r="353529" spans="2:3" x14ac:dyDescent="0.25">
      <c r="B353529" s="76"/>
      <c r="C353529" s="75"/>
    </row>
    <row r="353530" spans="2:3" x14ac:dyDescent="0.25">
      <c r="B353530" s="76"/>
      <c r="C353530" s="75"/>
    </row>
    <row r="353531" spans="2:3" x14ac:dyDescent="0.25">
      <c r="B353531" s="76"/>
      <c r="C353531" s="75"/>
    </row>
    <row r="353532" spans="2:3" x14ac:dyDescent="0.25">
      <c r="B353532" s="76"/>
      <c r="C353532" s="75"/>
    </row>
    <row r="353533" spans="2:3" x14ac:dyDescent="0.25">
      <c r="B353533" s="76"/>
      <c r="C353533" s="75"/>
    </row>
    <row r="353534" spans="2:3" x14ac:dyDescent="0.25">
      <c r="B353534" s="76"/>
      <c r="C353534" s="75"/>
    </row>
    <row r="353535" spans="2:3" x14ac:dyDescent="0.25">
      <c r="B353535" s="76"/>
      <c r="C353535" s="75"/>
    </row>
    <row r="353536" spans="2:3" x14ac:dyDescent="0.25">
      <c r="B353536" s="76"/>
      <c r="C353536" s="75"/>
    </row>
    <row r="353537" spans="2:3" x14ac:dyDescent="0.25">
      <c r="B353537" s="76"/>
      <c r="C353537" s="75"/>
    </row>
    <row r="353538" spans="2:3" x14ac:dyDescent="0.25">
      <c r="B353538" s="76"/>
      <c r="C353538" s="75"/>
    </row>
    <row r="353539" spans="2:3" x14ac:dyDescent="0.25">
      <c r="B353539" s="76"/>
      <c r="C353539" s="75"/>
    </row>
    <row r="353649" spans="2:3" x14ac:dyDescent="0.25">
      <c r="B353649" s="76"/>
      <c r="C353649" s="75"/>
    </row>
    <row r="353650" spans="2:3" x14ac:dyDescent="0.25">
      <c r="B353650" s="76"/>
      <c r="C353650" s="75"/>
    </row>
    <row r="353651" spans="2:3" x14ac:dyDescent="0.25">
      <c r="B353651" s="76"/>
      <c r="C353651" s="75"/>
    </row>
    <row r="353652" spans="2:3" x14ac:dyDescent="0.25">
      <c r="B353652" s="76"/>
      <c r="C353652" s="75"/>
    </row>
    <row r="353653" spans="2:3" x14ac:dyDescent="0.25">
      <c r="B353653" s="76"/>
      <c r="C353653" s="75"/>
    </row>
    <row r="353654" spans="2:3" x14ac:dyDescent="0.25">
      <c r="B353654" s="76"/>
      <c r="C353654" s="75"/>
    </row>
    <row r="353655" spans="2:3" x14ac:dyDescent="0.25">
      <c r="B353655" s="76"/>
      <c r="C353655" s="75"/>
    </row>
    <row r="353656" spans="2:3" x14ac:dyDescent="0.25">
      <c r="B353656" s="76"/>
      <c r="C353656" s="75"/>
    </row>
    <row r="353657" spans="2:3" x14ac:dyDescent="0.25">
      <c r="B353657" s="76"/>
      <c r="C353657" s="75"/>
    </row>
    <row r="353658" spans="2:3" x14ac:dyDescent="0.25">
      <c r="B353658" s="76"/>
      <c r="C353658" s="75"/>
    </row>
    <row r="353659" spans="2:3" x14ac:dyDescent="0.25">
      <c r="B353659" s="76"/>
      <c r="C353659" s="75"/>
    </row>
    <row r="353660" spans="2:3" x14ac:dyDescent="0.25">
      <c r="B353660" s="76"/>
      <c r="C353660" s="75"/>
    </row>
    <row r="353661" spans="2:3" x14ac:dyDescent="0.25">
      <c r="B353661" s="76"/>
      <c r="C353661" s="75"/>
    </row>
    <row r="353771" spans="2:3" x14ac:dyDescent="0.25">
      <c r="B353771" s="76"/>
      <c r="C353771" s="75"/>
    </row>
    <row r="353772" spans="2:3" x14ac:dyDescent="0.25">
      <c r="B353772" s="76"/>
      <c r="C353772" s="75"/>
    </row>
    <row r="353773" spans="2:3" x14ac:dyDescent="0.25">
      <c r="B353773" s="76"/>
      <c r="C353773" s="75"/>
    </row>
    <row r="353774" spans="2:3" x14ac:dyDescent="0.25">
      <c r="B353774" s="76"/>
      <c r="C353774" s="75"/>
    </row>
    <row r="353775" spans="2:3" x14ac:dyDescent="0.25">
      <c r="B353775" s="76"/>
      <c r="C353775" s="75"/>
    </row>
    <row r="353776" spans="2:3" x14ac:dyDescent="0.25">
      <c r="B353776" s="76"/>
      <c r="C353776" s="75"/>
    </row>
    <row r="353777" spans="2:3" x14ac:dyDescent="0.25">
      <c r="B353777" s="76"/>
      <c r="C353777" s="75"/>
    </row>
    <row r="353778" spans="2:3" x14ac:dyDescent="0.25">
      <c r="B353778" s="76"/>
      <c r="C353778" s="75"/>
    </row>
    <row r="353779" spans="2:3" x14ac:dyDescent="0.25">
      <c r="B353779" s="76"/>
      <c r="C353779" s="75"/>
    </row>
    <row r="353780" spans="2:3" x14ac:dyDescent="0.25">
      <c r="B353780" s="76"/>
      <c r="C353780" s="75"/>
    </row>
    <row r="353781" spans="2:3" x14ac:dyDescent="0.25">
      <c r="B353781" s="76"/>
      <c r="C353781" s="75"/>
    </row>
    <row r="353782" spans="2:3" x14ac:dyDescent="0.25">
      <c r="B353782" s="76"/>
      <c r="C353782" s="75"/>
    </row>
    <row r="353783" spans="2:3" x14ac:dyDescent="0.25">
      <c r="B353783" s="76"/>
      <c r="C353783" s="75"/>
    </row>
    <row r="353893" spans="2:3" x14ac:dyDescent="0.25">
      <c r="B353893" s="76"/>
      <c r="C353893" s="75"/>
    </row>
    <row r="353894" spans="2:3" x14ac:dyDescent="0.25">
      <c r="B353894" s="76"/>
      <c r="C353894" s="75"/>
    </row>
    <row r="353895" spans="2:3" x14ac:dyDescent="0.25">
      <c r="B353895" s="76"/>
      <c r="C353895" s="75"/>
    </row>
    <row r="353896" spans="2:3" x14ac:dyDescent="0.25">
      <c r="B353896" s="76"/>
      <c r="C353896" s="75"/>
    </row>
    <row r="353897" spans="2:3" x14ac:dyDescent="0.25">
      <c r="B353897" s="76"/>
      <c r="C353897" s="75"/>
    </row>
    <row r="353898" spans="2:3" x14ac:dyDescent="0.25">
      <c r="B353898" s="76"/>
      <c r="C353898" s="75"/>
    </row>
    <row r="353899" spans="2:3" x14ac:dyDescent="0.25">
      <c r="B353899" s="76"/>
      <c r="C353899" s="75"/>
    </row>
    <row r="353900" spans="2:3" x14ac:dyDescent="0.25">
      <c r="B353900" s="76"/>
      <c r="C353900" s="75"/>
    </row>
    <row r="353901" spans="2:3" x14ac:dyDescent="0.25">
      <c r="B353901" s="76"/>
      <c r="C353901" s="75"/>
    </row>
    <row r="353902" spans="2:3" x14ac:dyDescent="0.25">
      <c r="B353902" s="76"/>
      <c r="C353902" s="75"/>
    </row>
    <row r="353903" spans="2:3" x14ac:dyDescent="0.25">
      <c r="B353903" s="76"/>
      <c r="C353903" s="75"/>
    </row>
    <row r="353904" spans="2:3" x14ac:dyDescent="0.25">
      <c r="B353904" s="76"/>
      <c r="C353904" s="75"/>
    </row>
    <row r="353905" spans="2:3" x14ac:dyDescent="0.25">
      <c r="B353905" s="76"/>
      <c r="C353905" s="75"/>
    </row>
    <row r="354015" spans="2:3" x14ac:dyDescent="0.25">
      <c r="B354015" s="76"/>
      <c r="C354015" s="75"/>
    </row>
    <row r="354016" spans="2:3" x14ac:dyDescent="0.25">
      <c r="B354016" s="76"/>
      <c r="C354016" s="75"/>
    </row>
    <row r="354017" spans="2:3" x14ac:dyDescent="0.25">
      <c r="B354017" s="76"/>
      <c r="C354017" s="75"/>
    </row>
    <row r="354018" spans="2:3" x14ac:dyDescent="0.25">
      <c r="B354018" s="76"/>
      <c r="C354018" s="75"/>
    </row>
    <row r="354019" spans="2:3" x14ac:dyDescent="0.25">
      <c r="B354019" s="76"/>
      <c r="C354019" s="75"/>
    </row>
    <row r="354020" spans="2:3" x14ac:dyDescent="0.25">
      <c r="B354020" s="76"/>
      <c r="C354020" s="75"/>
    </row>
    <row r="354021" spans="2:3" x14ac:dyDescent="0.25">
      <c r="B354021" s="76"/>
      <c r="C354021" s="75"/>
    </row>
    <row r="354022" spans="2:3" x14ac:dyDescent="0.25">
      <c r="B354022" s="76"/>
      <c r="C354022" s="75"/>
    </row>
    <row r="354023" spans="2:3" x14ac:dyDescent="0.25">
      <c r="B354023" s="76"/>
      <c r="C354023" s="75"/>
    </row>
    <row r="354024" spans="2:3" x14ac:dyDescent="0.25">
      <c r="B354024" s="76"/>
      <c r="C354024" s="75"/>
    </row>
    <row r="354025" spans="2:3" x14ac:dyDescent="0.25">
      <c r="B354025" s="76"/>
      <c r="C354025" s="75"/>
    </row>
    <row r="354026" spans="2:3" x14ac:dyDescent="0.25">
      <c r="B354026" s="76"/>
      <c r="C354026" s="75"/>
    </row>
    <row r="354027" spans="2:3" x14ac:dyDescent="0.25">
      <c r="B354027" s="76"/>
      <c r="C354027" s="75"/>
    </row>
    <row r="354137" spans="2:3" x14ac:dyDescent="0.25">
      <c r="B354137" s="76"/>
      <c r="C354137" s="75"/>
    </row>
    <row r="354138" spans="2:3" x14ac:dyDescent="0.25">
      <c r="B354138" s="76"/>
      <c r="C354138" s="75"/>
    </row>
    <row r="354139" spans="2:3" x14ac:dyDescent="0.25">
      <c r="B354139" s="76"/>
      <c r="C354139" s="75"/>
    </row>
    <row r="354140" spans="2:3" x14ac:dyDescent="0.25">
      <c r="B354140" s="76"/>
      <c r="C354140" s="75"/>
    </row>
    <row r="354141" spans="2:3" x14ac:dyDescent="0.25">
      <c r="B354141" s="76"/>
      <c r="C354141" s="75"/>
    </row>
    <row r="354142" spans="2:3" x14ac:dyDescent="0.25">
      <c r="B354142" s="76"/>
      <c r="C354142" s="75"/>
    </row>
    <row r="354143" spans="2:3" x14ac:dyDescent="0.25">
      <c r="B354143" s="76"/>
      <c r="C354143" s="75"/>
    </row>
    <row r="354144" spans="2:3" x14ac:dyDescent="0.25">
      <c r="B354144" s="76"/>
      <c r="C354144" s="75"/>
    </row>
    <row r="354145" spans="2:3" x14ac:dyDescent="0.25">
      <c r="B354145" s="76"/>
      <c r="C354145" s="75"/>
    </row>
    <row r="354146" spans="2:3" x14ac:dyDescent="0.25">
      <c r="B354146" s="76"/>
      <c r="C354146" s="75"/>
    </row>
    <row r="354147" spans="2:3" x14ac:dyDescent="0.25">
      <c r="B354147" s="76"/>
      <c r="C354147" s="75"/>
    </row>
    <row r="354148" spans="2:3" x14ac:dyDescent="0.25">
      <c r="B354148" s="76"/>
      <c r="C354148" s="75"/>
    </row>
    <row r="354149" spans="2:3" x14ac:dyDescent="0.25">
      <c r="B354149" s="76"/>
      <c r="C354149" s="75"/>
    </row>
    <row r="354259" spans="2:3" x14ac:dyDescent="0.25">
      <c r="B354259" s="76"/>
      <c r="C354259" s="75"/>
    </row>
    <row r="354260" spans="2:3" x14ac:dyDescent="0.25">
      <c r="B354260" s="76"/>
      <c r="C354260" s="75"/>
    </row>
    <row r="354261" spans="2:3" x14ac:dyDescent="0.25">
      <c r="B354261" s="76"/>
      <c r="C354261" s="75"/>
    </row>
    <row r="354262" spans="2:3" x14ac:dyDescent="0.25">
      <c r="B354262" s="76"/>
      <c r="C354262" s="75"/>
    </row>
    <row r="354263" spans="2:3" x14ac:dyDescent="0.25">
      <c r="B354263" s="76"/>
      <c r="C354263" s="75"/>
    </row>
    <row r="354264" spans="2:3" x14ac:dyDescent="0.25">
      <c r="B354264" s="76"/>
      <c r="C354264" s="75"/>
    </row>
    <row r="354265" spans="2:3" x14ac:dyDescent="0.25">
      <c r="B354265" s="76"/>
      <c r="C354265" s="75"/>
    </row>
    <row r="354266" spans="2:3" x14ac:dyDescent="0.25">
      <c r="B354266" s="76"/>
      <c r="C354266" s="75"/>
    </row>
    <row r="354267" spans="2:3" x14ac:dyDescent="0.25">
      <c r="B354267" s="76"/>
      <c r="C354267" s="75"/>
    </row>
    <row r="354268" spans="2:3" x14ac:dyDescent="0.25">
      <c r="B354268" s="76"/>
      <c r="C354268" s="75"/>
    </row>
    <row r="354269" spans="2:3" x14ac:dyDescent="0.25">
      <c r="B354269" s="76"/>
      <c r="C354269" s="75"/>
    </row>
    <row r="354270" spans="2:3" x14ac:dyDescent="0.25">
      <c r="B354270" s="76"/>
      <c r="C354270" s="75"/>
    </row>
    <row r="354271" spans="2:3" x14ac:dyDescent="0.25">
      <c r="B354271" s="76"/>
      <c r="C354271" s="75"/>
    </row>
    <row r="354381" spans="2:3" x14ac:dyDescent="0.25">
      <c r="B354381" s="76"/>
      <c r="C354381" s="75"/>
    </row>
    <row r="354382" spans="2:3" x14ac:dyDescent="0.25">
      <c r="B354382" s="76"/>
      <c r="C354382" s="75"/>
    </row>
    <row r="354383" spans="2:3" x14ac:dyDescent="0.25">
      <c r="B354383" s="76"/>
      <c r="C354383" s="75"/>
    </row>
    <row r="354384" spans="2:3" x14ac:dyDescent="0.25">
      <c r="B354384" s="76"/>
      <c r="C354384" s="75"/>
    </row>
    <row r="354385" spans="2:3" x14ac:dyDescent="0.25">
      <c r="B354385" s="76"/>
      <c r="C354385" s="75"/>
    </row>
    <row r="354386" spans="2:3" x14ac:dyDescent="0.25">
      <c r="B354386" s="76"/>
      <c r="C354386" s="75"/>
    </row>
    <row r="354387" spans="2:3" x14ac:dyDescent="0.25">
      <c r="B354387" s="76"/>
      <c r="C354387" s="75"/>
    </row>
    <row r="354388" spans="2:3" x14ac:dyDescent="0.25">
      <c r="B354388" s="76"/>
      <c r="C354388" s="75"/>
    </row>
    <row r="354389" spans="2:3" x14ac:dyDescent="0.25">
      <c r="B354389" s="76"/>
      <c r="C354389" s="75"/>
    </row>
    <row r="354390" spans="2:3" x14ac:dyDescent="0.25">
      <c r="B354390" s="76"/>
      <c r="C354390" s="75"/>
    </row>
    <row r="354391" spans="2:3" x14ac:dyDescent="0.25">
      <c r="B354391" s="76"/>
      <c r="C354391" s="75"/>
    </row>
    <row r="354392" spans="2:3" x14ac:dyDescent="0.25">
      <c r="B354392" s="76"/>
      <c r="C354392" s="75"/>
    </row>
    <row r="354393" spans="2:3" x14ac:dyDescent="0.25">
      <c r="B354393" s="76"/>
      <c r="C354393" s="75"/>
    </row>
    <row r="354503" spans="2:3" x14ac:dyDescent="0.25">
      <c r="B354503" s="76"/>
      <c r="C354503" s="75"/>
    </row>
    <row r="354504" spans="2:3" x14ac:dyDescent="0.25">
      <c r="B354504" s="76"/>
      <c r="C354504" s="75"/>
    </row>
    <row r="354505" spans="2:3" x14ac:dyDescent="0.25">
      <c r="B354505" s="76"/>
      <c r="C354505" s="75"/>
    </row>
    <row r="354506" spans="2:3" x14ac:dyDescent="0.25">
      <c r="B354506" s="76"/>
      <c r="C354506" s="75"/>
    </row>
    <row r="354507" spans="2:3" x14ac:dyDescent="0.25">
      <c r="B354507" s="76"/>
      <c r="C354507" s="75"/>
    </row>
    <row r="354508" spans="2:3" x14ac:dyDescent="0.25">
      <c r="B354508" s="76"/>
      <c r="C354508" s="75"/>
    </row>
    <row r="354509" spans="2:3" x14ac:dyDescent="0.25">
      <c r="B354509" s="76"/>
      <c r="C354509" s="75"/>
    </row>
    <row r="354510" spans="2:3" x14ac:dyDescent="0.25">
      <c r="B354510" s="76"/>
      <c r="C354510" s="75"/>
    </row>
    <row r="354511" spans="2:3" x14ac:dyDescent="0.25">
      <c r="B354511" s="76"/>
      <c r="C354511" s="75"/>
    </row>
    <row r="354512" spans="2:3" x14ac:dyDescent="0.25">
      <c r="B354512" s="76"/>
      <c r="C354512" s="75"/>
    </row>
    <row r="354513" spans="2:3" x14ac:dyDescent="0.25">
      <c r="B354513" s="76"/>
      <c r="C354513" s="75"/>
    </row>
    <row r="354514" spans="2:3" x14ac:dyDescent="0.25">
      <c r="B354514" s="76"/>
      <c r="C354514" s="75"/>
    </row>
    <row r="354515" spans="2:3" x14ac:dyDescent="0.25">
      <c r="B354515" s="76"/>
      <c r="C354515" s="75"/>
    </row>
    <row r="354625" spans="2:3" x14ac:dyDescent="0.25">
      <c r="B354625" s="76"/>
      <c r="C354625" s="75"/>
    </row>
    <row r="354626" spans="2:3" x14ac:dyDescent="0.25">
      <c r="B354626" s="76"/>
      <c r="C354626" s="75"/>
    </row>
    <row r="354627" spans="2:3" x14ac:dyDescent="0.25">
      <c r="B354627" s="76"/>
      <c r="C354627" s="75"/>
    </row>
    <row r="354628" spans="2:3" x14ac:dyDescent="0.25">
      <c r="B354628" s="76"/>
      <c r="C354628" s="75"/>
    </row>
    <row r="354629" spans="2:3" x14ac:dyDescent="0.25">
      <c r="B354629" s="76"/>
      <c r="C354629" s="75"/>
    </row>
    <row r="354630" spans="2:3" x14ac:dyDescent="0.25">
      <c r="B354630" s="76"/>
      <c r="C354630" s="75"/>
    </row>
    <row r="354631" spans="2:3" x14ac:dyDescent="0.25">
      <c r="B354631" s="76"/>
      <c r="C354631" s="75"/>
    </row>
    <row r="354632" spans="2:3" x14ac:dyDescent="0.25">
      <c r="B354632" s="76"/>
      <c r="C354632" s="75"/>
    </row>
    <row r="354633" spans="2:3" x14ac:dyDescent="0.25">
      <c r="B354633" s="76"/>
      <c r="C354633" s="75"/>
    </row>
    <row r="354634" spans="2:3" x14ac:dyDescent="0.25">
      <c r="B354634" s="76"/>
      <c r="C354634" s="75"/>
    </row>
    <row r="354635" spans="2:3" x14ac:dyDescent="0.25">
      <c r="B354635" s="76"/>
      <c r="C354635" s="75"/>
    </row>
    <row r="354636" spans="2:3" x14ac:dyDescent="0.25">
      <c r="B354636" s="76"/>
      <c r="C354636" s="75"/>
    </row>
    <row r="354637" spans="2:3" x14ac:dyDescent="0.25">
      <c r="B354637" s="76"/>
      <c r="C354637" s="75"/>
    </row>
    <row r="354747" spans="2:3" x14ac:dyDescent="0.25">
      <c r="B354747" s="76"/>
      <c r="C354747" s="75"/>
    </row>
    <row r="354748" spans="2:3" x14ac:dyDescent="0.25">
      <c r="B354748" s="76"/>
      <c r="C354748" s="75"/>
    </row>
    <row r="354749" spans="2:3" x14ac:dyDescent="0.25">
      <c r="B354749" s="76"/>
      <c r="C354749" s="75"/>
    </row>
    <row r="354750" spans="2:3" x14ac:dyDescent="0.25">
      <c r="B354750" s="76"/>
      <c r="C354750" s="75"/>
    </row>
    <row r="354751" spans="2:3" x14ac:dyDescent="0.25">
      <c r="B354751" s="76"/>
      <c r="C354751" s="75"/>
    </row>
    <row r="354752" spans="2:3" x14ac:dyDescent="0.25">
      <c r="B354752" s="76"/>
      <c r="C354752" s="75"/>
    </row>
    <row r="354753" spans="2:3" x14ac:dyDescent="0.25">
      <c r="B354753" s="76"/>
      <c r="C354753" s="75"/>
    </row>
    <row r="354754" spans="2:3" x14ac:dyDescent="0.25">
      <c r="B354754" s="76"/>
      <c r="C354754" s="75"/>
    </row>
    <row r="354755" spans="2:3" x14ac:dyDescent="0.25">
      <c r="B354755" s="76"/>
      <c r="C354755" s="75"/>
    </row>
    <row r="354756" spans="2:3" x14ac:dyDescent="0.25">
      <c r="B354756" s="76"/>
      <c r="C354756" s="75"/>
    </row>
    <row r="354757" spans="2:3" x14ac:dyDescent="0.25">
      <c r="B354757" s="76"/>
      <c r="C354757" s="75"/>
    </row>
    <row r="354758" spans="2:3" x14ac:dyDescent="0.25">
      <c r="B354758" s="76"/>
      <c r="C354758" s="75"/>
    </row>
    <row r="354759" spans="2:3" x14ac:dyDescent="0.25">
      <c r="B354759" s="76"/>
      <c r="C354759" s="75"/>
    </row>
    <row r="354869" spans="2:3" x14ac:dyDescent="0.25">
      <c r="B354869" s="76"/>
      <c r="C354869" s="75"/>
    </row>
    <row r="354870" spans="2:3" x14ac:dyDescent="0.25">
      <c r="B354870" s="76"/>
      <c r="C354870" s="75"/>
    </row>
    <row r="354871" spans="2:3" x14ac:dyDescent="0.25">
      <c r="B354871" s="76"/>
      <c r="C354871" s="75"/>
    </row>
    <row r="354872" spans="2:3" x14ac:dyDescent="0.25">
      <c r="B354872" s="76"/>
      <c r="C354872" s="75"/>
    </row>
    <row r="354873" spans="2:3" x14ac:dyDescent="0.25">
      <c r="B354873" s="76"/>
      <c r="C354873" s="75"/>
    </row>
    <row r="354874" spans="2:3" x14ac:dyDescent="0.25">
      <c r="B354874" s="76"/>
      <c r="C354874" s="75"/>
    </row>
    <row r="354875" spans="2:3" x14ac:dyDescent="0.25">
      <c r="B354875" s="76"/>
      <c r="C354875" s="75"/>
    </row>
    <row r="354876" spans="2:3" x14ac:dyDescent="0.25">
      <c r="B354876" s="76"/>
      <c r="C354876" s="75"/>
    </row>
    <row r="354877" spans="2:3" x14ac:dyDescent="0.25">
      <c r="B354877" s="76"/>
      <c r="C354877" s="75"/>
    </row>
    <row r="354878" spans="2:3" x14ac:dyDescent="0.25">
      <c r="B354878" s="76"/>
      <c r="C354878" s="75"/>
    </row>
    <row r="354879" spans="2:3" x14ac:dyDescent="0.25">
      <c r="B354879" s="76"/>
      <c r="C354879" s="75"/>
    </row>
    <row r="354880" spans="2:3" x14ac:dyDescent="0.25">
      <c r="B354880" s="76"/>
      <c r="C354880" s="75"/>
    </row>
    <row r="354881" spans="2:3" x14ac:dyDescent="0.25">
      <c r="B354881" s="76"/>
      <c r="C354881" s="75"/>
    </row>
    <row r="354991" spans="2:3" x14ac:dyDescent="0.25">
      <c r="B354991" s="76"/>
      <c r="C354991" s="75"/>
    </row>
    <row r="354992" spans="2:3" x14ac:dyDescent="0.25">
      <c r="B354992" s="76"/>
      <c r="C354992" s="75"/>
    </row>
    <row r="354993" spans="2:3" x14ac:dyDescent="0.25">
      <c r="B354993" s="76"/>
      <c r="C354993" s="75"/>
    </row>
    <row r="354994" spans="2:3" x14ac:dyDescent="0.25">
      <c r="B354994" s="76"/>
      <c r="C354994" s="75"/>
    </row>
    <row r="354995" spans="2:3" x14ac:dyDescent="0.25">
      <c r="B354995" s="76"/>
      <c r="C354995" s="75"/>
    </row>
    <row r="354996" spans="2:3" x14ac:dyDescent="0.25">
      <c r="B354996" s="76"/>
      <c r="C354996" s="75"/>
    </row>
    <row r="354997" spans="2:3" x14ac:dyDescent="0.25">
      <c r="B354997" s="76"/>
      <c r="C354997" s="75"/>
    </row>
    <row r="354998" spans="2:3" x14ac:dyDescent="0.25">
      <c r="B354998" s="76"/>
      <c r="C354998" s="75"/>
    </row>
    <row r="354999" spans="2:3" x14ac:dyDescent="0.25">
      <c r="B354999" s="76"/>
      <c r="C354999" s="75"/>
    </row>
    <row r="355000" spans="2:3" x14ac:dyDescent="0.25">
      <c r="B355000" s="76"/>
      <c r="C355000" s="75"/>
    </row>
    <row r="355001" spans="2:3" x14ac:dyDescent="0.25">
      <c r="B355001" s="76"/>
      <c r="C355001" s="75"/>
    </row>
    <row r="355002" spans="2:3" x14ac:dyDescent="0.25">
      <c r="B355002" s="76"/>
      <c r="C355002" s="75"/>
    </row>
    <row r="355003" spans="2:3" x14ac:dyDescent="0.25">
      <c r="B355003" s="76"/>
      <c r="C355003" s="75"/>
    </row>
    <row r="355113" spans="2:3" x14ac:dyDescent="0.25">
      <c r="B355113" s="76"/>
      <c r="C355113" s="75"/>
    </row>
    <row r="355114" spans="2:3" x14ac:dyDescent="0.25">
      <c r="B355114" s="76"/>
      <c r="C355114" s="75"/>
    </row>
    <row r="355115" spans="2:3" x14ac:dyDescent="0.25">
      <c r="B355115" s="76"/>
      <c r="C355115" s="75"/>
    </row>
    <row r="355116" spans="2:3" x14ac:dyDescent="0.25">
      <c r="B355116" s="76"/>
      <c r="C355116" s="75"/>
    </row>
    <row r="355117" spans="2:3" x14ac:dyDescent="0.25">
      <c r="B355117" s="76"/>
      <c r="C355117" s="75"/>
    </row>
    <row r="355118" spans="2:3" x14ac:dyDescent="0.25">
      <c r="B355118" s="76"/>
      <c r="C355118" s="75"/>
    </row>
    <row r="355119" spans="2:3" x14ac:dyDescent="0.25">
      <c r="B355119" s="76"/>
      <c r="C355119" s="75"/>
    </row>
    <row r="355120" spans="2:3" x14ac:dyDescent="0.25">
      <c r="B355120" s="76"/>
      <c r="C355120" s="75"/>
    </row>
    <row r="355121" spans="2:3" x14ac:dyDescent="0.25">
      <c r="B355121" s="76"/>
      <c r="C355121" s="75"/>
    </row>
    <row r="355122" spans="2:3" x14ac:dyDescent="0.25">
      <c r="B355122" s="76"/>
      <c r="C355122" s="75"/>
    </row>
    <row r="355123" spans="2:3" x14ac:dyDescent="0.25">
      <c r="B355123" s="76"/>
      <c r="C355123" s="75"/>
    </row>
    <row r="355124" spans="2:3" x14ac:dyDescent="0.25">
      <c r="B355124" s="76"/>
      <c r="C355124" s="75"/>
    </row>
    <row r="355125" spans="2:3" x14ac:dyDescent="0.25">
      <c r="B355125" s="76"/>
      <c r="C355125" s="75"/>
    </row>
    <row r="355235" spans="2:3" x14ac:dyDescent="0.25">
      <c r="B355235" s="76"/>
      <c r="C355235" s="75"/>
    </row>
    <row r="355236" spans="2:3" x14ac:dyDescent="0.25">
      <c r="B355236" s="76"/>
      <c r="C355236" s="75"/>
    </row>
    <row r="355237" spans="2:3" x14ac:dyDescent="0.25">
      <c r="B355237" s="76"/>
      <c r="C355237" s="75"/>
    </row>
    <row r="355238" spans="2:3" x14ac:dyDescent="0.25">
      <c r="B355238" s="76"/>
      <c r="C355238" s="75"/>
    </row>
    <row r="355239" spans="2:3" x14ac:dyDescent="0.25">
      <c r="B355239" s="76"/>
      <c r="C355239" s="75"/>
    </row>
    <row r="355240" spans="2:3" x14ac:dyDescent="0.25">
      <c r="B355240" s="76"/>
      <c r="C355240" s="75"/>
    </row>
    <row r="355241" spans="2:3" x14ac:dyDescent="0.25">
      <c r="B355241" s="76"/>
      <c r="C355241" s="75"/>
    </row>
    <row r="355242" spans="2:3" x14ac:dyDescent="0.25">
      <c r="B355242" s="76"/>
      <c r="C355242" s="75"/>
    </row>
    <row r="355243" spans="2:3" x14ac:dyDescent="0.25">
      <c r="B355243" s="76"/>
      <c r="C355243" s="75"/>
    </row>
    <row r="355244" spans="2:3" x14ac:dyDescent="0.25">
      <c r="B355244" s="76"/>
      <c r="C355244" s="75"/>
    </row>
    <row r="355245" spans="2:3" x14ac:dyDescent="0.25">
      <c r="B355245" s="76"/>
      <c r="C355245" s="75"/>
    </row>
    <row r="355246" spans="2:3" x14ac:dyDescent="0.25">
      <c r="B355246" s="76"/>
      <c r="C355246" s="75"/>
    </row>
    <row r="355247" spans="2:3" x14ac:dyDescent="0.25">
      <c r="B355247" s="76"/>
      <c r="C355247" s="75"/>
    </row>
    <row r="355357" spans="2:3" x14ac:dyDescent="0.25">
      <c r="B355357" s="76"/>
      <c r="C355357" s="75"/>
    </row>
    <row r="355358" spans="2:3" x14ac:dyDescent="0.25">
      <c r="B355358" s="76"/>
      <c r="C355358" s="75"/>
    </row>
    <row r="355359" spans="2:3" x14ac:dyDescent="0.25">
      <c r="B355359" s="76"/>
      <c r="C355359" s="75"/>
    </row>
    <row r="355360" spans="2:3" x14ac:dyDescent="0.25">
      <c r="B355360" s="76"/>
      <c r="C355360" s="75"/>
    </row>
    <row r="355361" spans="2:3" x14ac:dyDescent="0.25">
      <c r="B355361" s="76"/>
      <c r="C355361" s="75"/>
    </row>
    <row r="355362" spans="2:3" x14ac:dyDescent="0.25">
      <c r="B355362" s="76"/>
      <c r="C355362" s="75"/>
    </row>
    <row r="355363" spans="2:3" x14ac:dyDescent="0.25">
      <c r="B355363" s="76"/>
      <c r="C355363" s="75"/>
    </row>
    <row r="355364" spans="2:3" x14ac:dyDescent="0.25">
      <c r="B355364" s="76"/>
      <c r="C355364" s="75"/>
    </row>
    <row r="355365" spans="2:3" x14ac:dyDescent="0.25">
      <c r="B355365" s="76"/>
      <c r="C355365" s="75"/>
    </row>
    <row r="355366" spans="2:3" x14ac:dyDescent="0.25">
      <c r="B355366" s="76"/>
      <c r="C355366" s="75"/>
    </row>
    <row r="355367" spans="2:3" x14ac:dyDescent="0.25">
      <c r="B355367" s="76"/>
      <c r="C355367" s="75"/>
    </row>
    <row r="355368" spans="2:3" x14ac:dyDescent="0.25">
      <c r="B355368" s="76"/>
      <c r="C355368" s="75"/>
    </row>
    <row r="355369" spans="2:3" x14ac:dyDescent="0.25">
      <c r="B355369" s="76"/>
      <c r="C355369" s="75"/>
    </row>
    <row r="355479" spans="2:3" x14ac:dyDescent="0.25">
      <c r="B355479" s="76"/>
      <c r="C355479" s="75"/>
    </row>
    <row r="355480" spans="2:3" x14ac:dyDescent="0.25">
      <c r="B355480" s="76"/>
      <c r="C355480" s="75"/>
    </row>
    <row r="355481" spans="2:3" x14ac:dyDescent="0.25">
      <c r="B355481" s="76"/>
      <c r="C355481" s="75"/>
    </row>
    <row r="355482" spans="2:3" x14ac:dyDescent="0.25">
      <c r="B355482" s="76"/>
      <c r="C355482" s="75"/>
    </row>
    <row r="355483" spans="2:3" x14ac:dyDescent="0.25">
      <c r="B355483" s="76"/>
      <c r="C355483" s="75"/>
    </row>
    <row r="355484" spans="2:3" x14ac:dyDescent="0.25">
      <c r="B355484" s="76"/>
      <c r="C355484" s="75"/>
    </row>
    <row r="355485" spans="2:3" x14ac:dyDescent="0.25">
      <c r="B355485" s="76"/>
      <c r="C355485" s="75"/>
    </row>
    <row r="355486" spans="2:3" x14ac:dyDescent="0.25">
      <c r="B355486" s="76"/>
      <c r="C355486" s="75"/>
    </row>
    <row r="355487" spans="2:3" x14ac:dyDescent="0.25">
      <c r="B355487" s="76"/>
      <c r="C355487" s="75"/>
    </row>
    <row r="355488" spans="2:3" x14ac:dyDescent="0.25">
      <c r="B355488" s="76"/>
      <c r="C355488" s="75"/>
    </row>
    <row r="355489" spans="2:3" x14ac:dyDescent="0.25">
      <c r="B355489" s="76"/>
      <c r="C355489" s="75"/>
    </row>
    <row r="355490" spans="2:3" x14ac:dyDescent="0.25">
      <c r="B355490" s="76"/>
      <c r="C355490" s="75"/>
    </row>
    <row r="355491" spans="2:3" x14ac:dyDescent="0.25">
      <c r="B355491" s="76"/>
      <c r="C355491" s="75"/>
    </row>
    <row r="355601" spans="2:3" x14ac:dyDescent="0.25">
      <c r="B355601" s="76"/>
      <c r="C355601" s="75"/>
    </row>
    <row r="355602" spans="2:3" x14ac:dyDescent="0.25">
      <c r="B355602" s="76"/>
      <c r="C355602" s="75"/>
    </row>
    <row r="355603" spans="2:3" x14ac:dyDescent="0.25">
      <c r="B355603" s="76"/>
      <c r="C355603" s="75"/>
    </row>
    <row r="355604" spans="2:3" x14ac:dyDescent="0.25">
      <c r="B355604" s="76"/>
      <c r="C355604" s="75"/>
    </row>
    <row r="355605" spans="2:3" x14ac:dyDescent="0.25">
      <c r="B355605" s="76"/>
      <c r="C355605" s="75"/>
    </row>
    <row r="355606" spans="2:3" x14ac:dyDescent="0.25">
      <c r="B355606" s="76"/>
      <c r="C355606" s="75"/>
    </row>
    <row r="355607" spans="2:3" x14ac:dyDescent="0.25">
      <c r="B355607" s="76"/>
      <c r="C355607" s="75"/>
    </row>
    <row r="355608" spans="2:3" x14ac:dyDescent="0.25">
      <c r="B355608" s="76"/>
      <c r="C355608" s="75"/>
    </row>
    <row r="355609" spans="2:3" x14ac:dyDescent="0.25">
      <c r="B355609" s="76"/>
      <c r="C355609" s="75"/>
    </row>
    <row r="355610" spans="2:3" x14ac:dyDescent="0.25">
      <c r="B355610" s="76"/>
      <c r="C355610" s="75"/>
    </row>
    <row r="355611" spans="2:3" x14ac:dyDescent="0.25">
      <c r="B355611" s="76"/>
      <c r="C355611" s="75"/>
    </row>
    <row r="355612" spans="2:3" x14ac:dyDescent="0.25">
      <c r="B355612" s="76"/>
      <c r="C355612" s="75"/>
    </row>
    <row r="355613" spans="2:3" x14ac:dyDescent="0.25">
      <c r="B355613" s="76"/>
      <c r="C355613" s="75"/>
    </row>
    <row r="355723" spans="2:3" x14ac:dyDescent="0.25">
      <c r="B355723" s="76"/>
      <c r="C355723" s="75"/>
    </row>
    <row r="355724" spans="2:3" x14ac:dyDescent="0.25">
      <c r="B355724" s="76"/>
      <c r="C355724" s="75"/>
    </row>
    <row r="355725" spans="2:3" x14ac:dyDescent="0.25">
      <c r="B355725" s="76"/>
      <c r="C355725" s="75"/>
    </row>
    <row r="355726" spans="2:3" x14ac:dyDescent="0.25">
      <c r="B355726" s="76"/>
      <c r="C355726" s="75"/>
    </row>
    <row r="355727" spans="2:3" x14ac:dyDescent="0.25">
      <c r="B355727" s="76"/>
      <c r="C355727" s="75"/>
    </row>
    <row r="355728" spans="2:3" x14ac:dyDescent="0.25">
      <c r="B355728" s="76"/>
      <c r="C355728" s="75"/>
    </row>
    <row r="355729" spans="2:3" x14ac:dyDescent="0.25">
      <c r="B355729" s="76"/>
      <c r="C355729" s="75"/>
    </row>
    <row r="355730" spans="2:3" x14ac:dyDescent="0.25">
      <c r="B355730" s="76"/>
      <c r="C355730" s="75"/>
    </row>
    <row r="355731" spans="2:3" x14ac:dyDescent="0.25">
      <c r="B355731" s="76"/>
      <c r="C355731" s="75"/>
    </row>
    <row r="355732" spans="2:3" x14ac:dyDescent="0.25">
      <c r="B355732" s="76"/>
      <c r="C355732" s="75"/>
    </row>
    <row r="355733" spans="2:3" x14ac:dyDescent="0.25">
      <c r="B355733" s="76"/>
      <c r="C355733" s="75"/>
    </row>
    <row r="355734" spans="2:3" x14ac:dyDescent="0.25">
      <c r="B355734" s="76"/>
      <c r="C355734" s="75"/>
    </row>
    <row r="355735" spans="2:3" x14ac:dyDescent="0.25">
      <c r="B355735" s="76"/>
      <c r="C355735" s="75"/>
    </row>
    <row r="355845" spans="2:3" x14ac:dyDescent="0.25">
      <c r="B355845" s="76"/>
      <c r="C355845" s="75"/>
    </row>
    <row r="355846" spans="2:3" x14ac:dyDescent="0.25">
      <c r="B355846" s="76"/>
      <c r="C355846" s="75"/>
    </row>
    <row r="355847" spans="2:3" x14ac:dyDescent="0.25">
      <c r="B355847" s="76"/>
      <c r="C355847" s="75"/>
    </row>
    <row r="355848" spans="2:3" x14ac:dyDescent="0.25">
      <c r="B355848" s="76"/>
      <c r="C355848" s="75"/>
    </row>
    <row r="355849" spans="2:3" x14ac:dyDescent="0.25">
      <c r="B355849" s="76"/>
      <c r="C355849" s="75"/>
    </row>
    <row r="355850" spans="2:3" x14ac:dyDescent="0.25">
      <c r="B355850" s="76"/>
      <c r="C355850" s="75"/>
    </row>
    <row r="355851" spans="2:3" x14ac:dyDescent="0.25">
      <c r="B355851" s="76"/>
      <c r="C355851" s="75"/>
    </row>
    <row r="355852" spans="2:3" x14ac:dyDescent="0.25">
      <c r="B355852" s="76"/>
      <c r="C355852" s="75"/>
    </row>
    <row r="355853" spans="2:3" x14ac:dyDescent="0.25">
      <c r="B355853" s="76"/>
      <c r="C355853" s="75"/>
    </row>
    <row r="355854" spans="2:3" x14ac:dyDescent="0.25">
      <c r="B355854" s="76"/>
      <c r="C355854" s="75"/>
    </row>
    <row r="355855" spans="2:3" x14ac:dyDescent="0.25">
      <c r="B355855" s="76"/>
      <c r="C355855" s="75"/>
    </row>
    <row r="355856" spans="2:3" x14ac:dyDescent="0.25">
      <c r="B355856" s="76"/>
      <c r="C355856" s="75"/>
    </row>
    <row r="355857" spans="2:3" x14ac:dyDescent="0.25">
      <c r="B355857" s="76"/>
      <c r="C355857" s="75"/>
    </row>
    <row r="355967" spans="2:3" x14ac:dyDescent="0.25">
      <c r="B355967" s="76"/>
      <c r="C355967" s="75"/>
    </row>
    <row r="355968" spans="2:3" x14ac:dyDescent="0.25">
      <c r="B355968" s="76"/>
      <c r="C355968" s="75"/>
    </row>
    <row r="355969" spans="2:3" x14ac:dyDescent="0.25">
      <c r="B355969" s="76"/>
      <c r="C355969" s="75"/>
    </row>
    <row r="355970" spans="2:3" x14ac:dyDescent="0.25">
      <c r="B355970" s="76"/>
      <c r="C355970" s="75"/>
    </row>
    <row r="355971" spans="2:3" x14ac:dyDescent="0.25">
      <c r="B355971" s="76"/>
      <c r="C355971" s="75"/>
    </row>
    <row r="355972" spans="2:3" x14ac:dyDescent="0.25">
      <c r="B355972" s="76"/>
      <c r="C355972" s="75"/>
    </row>
    <row r="355973" spans="2:3" x14ac:dyDescent="0.25">
      <c r="B355973" s="76"/>
      <c r="C355973" s="75"/>
    </row>
    <row r="355974" spans="2:3" x14ac:dyDescent="0.25">
      <c r="B355974" s="76"/>
      <c r="C355974" s="75"/>
    </row>
    <row r="355975" spans="2:3" x14ac:dyDescent="0.25">
      <c r="B355975" s="76"/>
      <c r="C355975" s="75"/>
    </row>
    <row r="355976" spans="2:3" x14ac:dyDescent="0.25">
      <c r="B355976" s="76"/>
      <c r="C355976" s="75"/>
    </row>
    <row r="355977" spans="2:3" x14ac:dyDescent="0.25">
      <c r="B355977" s="76"/>
      <c r="C355977" s="75"/>
    </row>
    <row r="355978" spans="2:3" x14ac:dyDescent="0.25">
      <c r="B355978" s="76"/>
      <c r="C355978" s="75"/>
    </row>
    <row r="355979" spans="2:3" x14ac:dyDescent="0.25">
      <c r="B355979" s="76"/>
      <c r="C355979" s="75"/>
    </row>
    <row r="356089" spans="2:3" x14ac:dyDescent="0.25">
      <c r="B356089" s="76"/>
      <c r="C356089" s="75"/>
    </row>
    <row r="356090" spans="2:3" x14ac:dyDescent="0.25">
      <c r="B356090" s="76"/>
      <c r="C356090" s="75"/>
    </row>
    <row r="356091" spans="2:3" x14ac:dyDescent="0.25">
      <c r="B356091" s="76"/>
      <c r="C356091" s="75"/>
    </row>
    <row r="356092" spans="2:3" x14ac:dyDescent="0.25">
      <c r="B356092" s="76"/>
      <c r="C356092" s="75"/>
    </row>
    <row r="356093" spans="2:3" x14ac:dyDescent="0.25">
      <c r="B356093" s="76"/>
      <c r="C356093" s="75"/>
    </row>
    <row r="356094" spans="2:3" x14ac:dyDescent="0.25">
      <c r="B356094" s="76"/>
      <c r="C356094" s="75"/>
    </row>
    <row r="356095" spans="2:3" x14ac:dyDescent="0.25">
      <c r="B356095" s="76"/>
      <c r="C356095" s="75"/>
    </row>
    <row r="356096" spans="2:3" x14ac:dyDescent="0.25">
      <c r="B356096" s="76"/>
      <c r="C356096" s="75"/>
    </row>
    <row r="356097" spans="2:3" x14ac:dyDescent="0.25">
      <c r="B356097" s="76"/>
      <c r="C356097" s="75"/>
    </row>
    <row r="356098" spans="2:3" x14ac:dyDescent="0.25">
      <c r="B356098" s="76"/>
      <c r="C356098" s="75"/>
    </row>
    <row r="356099" spans="2:3" x14ac:dyDescent="0.25">
      <c r="B356099" s="76"/>
      <c r="C356099" s="75"/>
    </row>
    <row r="356100" spans="2:3" x14ac:dyDescent="0.25">
      <c r="B356100" s="76"/>
      <c r="C356100" s="75"/>
    </row>
    <row r="356101" spans="2:3" x14ac:dyDescent="0.25">
      <c r="B356101" s="76"/>
      <c r="C356101" s="75"/>
    </row>
    <row r="356211" spans="2:3" x14ac:dyDescent="0.25">
      <c r="B356211" s="76"/>
      <c r="C356211" s="75"/>
    </row>
    <row r="356212" spans="2:3" x14ac:dyDescent="0.25">
      <c r="B356212" s="76"/>
      <c r="C356212" s="75"/>
    </row>
    <row r="356213" spans="2:3" x14ac:dyDescent="0.25">
      <c r="B356213" s="76"/>
      <c r="C356213" s="75"/>
    </row>
    <row r="356214" spans="2:3" x14ac:dyDescent="0.25">
      <c r="B356214" s="76"/>
      <c r="C356214" s="75"/>
    </row>
    <row r="356215" spans="2:3" x14ac:dyDescent="0.25">
      <c r="B356215" s="76"/>
      <c r="C356215" s="75"/>
    </row>
    <row r="356216" spans="2:3" x14ac:dyDescent="0.25">
      <c r="B356216" s="76"/>
      <c r="C356216" s="75"/>
    </row>
    <row r="356217" spans="2:3" x14ac:dyDescent="0.25">
      <c r="B356217" s="76"/>
      <c r="C356217" s="75"/>
    </row>
    <row r="356218" spans="2:3" x14ac:dyDescent="0.25">
      <c r="B356218" s="76"/>
      <c r="C356218" s="75"/>
    </row>
    <row r="356219" spans="2:3" x14ac:dyDescent="0.25">
      <c r="B356219" s="76"/>
      <c r="C356219" s="75"/>
    </row>
    <row r="356220" spans="2:3" x14ac:dyDescent="0.25">
      <c r="B356220" s="76"/>
      <c r="C356220" s="75"/>
    </row>
    <row r="356221" spans="2:3" x14ac:dyDescent="0.25">
      <c r="B356221" s="76"/>
      <c r="C356221" s="75"/>
    </row>
    <row r="356222" spans="2:3" x14ac:dyDescent="0.25">
      <c r="B356222" s="76"/>
      <c r="C356222" s="75"/>
    </row>
    <row r="356223" spans="2:3" x14ac:dyDescent="0.25">
      <c r="B356223" s="76"/>
      <c r="C356223" s="75"/>
    </row>
    <row r="356333" spans="2:3" x14ac:dyDescent="0.25">
      <c r="B356333" s="76"/>
      <c r="C356333" s="75"/>
    </row>
    <row r="356334" spans="2:3" x14ac:dyDescent="0.25">
      <c r="B356334" s="76"/>
      <c r="C356334" s="75"/>
    </row>
    <row r="356335" spans="2:3" x14ac:dyDescent="0.25">
      <c r="B356335" s="76"/>
      <c r="C356335" s="75"/>
    </row>
    <row r="356336" spans="2:3" x14ac:dyDescent="0.25">
      <c r="B356336" s="76"/>
      <c r="C356336" s="75"/>
    </row>
    <row r="356337" spans="2:3" x14ac:dyDescent="0.25">
      <c r="B356337" s="76"/>
      <c r="C356337" s="75"/>
    </row>
    <row r="356338" spans="2:3" x14ac:dyDescent="0.25">
      <c r="B356338" s="76"/>
      <c r="C356338" s="75"/>
    </row>
    <row r="356339" spans="2:3" x14ac:dyDescent="0.25">
      <c r="B356339" s="76"/>
      <c r="C356339" s="75"/>
    </row>
    <row r="356340" spans="2:3" x14ac:dyDescent="0.25">
      <c r="B356340" s="76"/>
      <c r="C356340" s="75"/>
    </row>
    <row r="356341" spans="2:3" x14ac:dyDescent="0.25">
      <c r="B356341" s="76"/>
      <c r="C356341" s="75"/>
    </row>
    <row r="356342" spans="2:3" x14ac:dyDescent="0.25">
      <c r="B356342" s="76"/>
      <c r="C356342" s="75"/>
    </row>
    <row r="356343" spans="2:3" x14ac:dyDescent="0.25">
      <c r="B356343" s="76"/>
      <c r="C356343" s="75"/>
    </row>
    <row r="356344" spans="2:3" x14ac:dyDescent="0.25">
      <c r="B356344" s="76"/>
      <c r="C356344" s="75"/>
    </row>
    <row r="356345" spans="2:3" x14ac:dyDescent="0.25">
      <c r="B356345" s="76"/>
      <c r="C356345" s="75"/>
    </row>
    <row r="356455" spans="2:3" x14ac:dyDescent="0.25">
      <c r="B356455" s="76"/>
      <c r="C356455" s="75"/>
    </row>
    <row r="356456" spans="2:3" x14ac:dyDescent="0.25">
      <c r="B356456" s="76"/>
      <c r="C356456" s="75"/>
    </row>
    <row r="356457" spans="2:3" x14ac:dyDescent="0.25">
      <c r="B356457" s="76"/>
      <c r="C356457" s="75"/>
    </row>
    <row r="356458" spans="2:3" x14ac:dyDescent="0.25">
      <c r="B356458" s="76"/>
      <c r="C356458" s="75"/>
    </row>
    <row r="356459" spans="2:3" x14ac:dyDescent="0.25">
      <c r="B356459" s="76"/>
      <c r="C356459" s="75"/>
    </row>
    <row r="356460" spans="2:3" x14ac:dyDescent="0.25">
      <c r="B356460" s="76"/>
      <c r="C356460" s="75"/>
    </row>
    <row r="356461" spans="2:3" x14ac:dyDescent="0.25">
      <c r="B356461" s="76"/>
      <c r="C356461" s="75"/>
    </row>
    <row r="356462" spans="2:3" x14ac:dyDescent="0.25">
      <c r="B356462" s="76"/>
      <c r="C356462" s="75"/>
    </row>
    <row r="356463" spans="2:3" x14ac:dyDescent="0.25">
      <c r="B356463" s="76"/>
      <c r="C356463" s="75"/>
    </row>
    <row r="356464" spans="2:3" x14ac:dyDescent="0.25">
      <c r="B356464" s="76"/>
      <c r="C356464" s="75"/>
    </row>
    <row r="356465" spans="2:3" x14ac:dyDescent="0.25">
      <c r="B356465" s="76"/>
      <c r="C356465" s="75"/>
    </row>
    <row r="356466" spans="2:3" x14ac:dyDescent="0.25">
      <c r="B356466" s="76"/>
      <c r="C356466" s="75"/>
    </row>
    <row r="356467" spans="2:3" x14ac:dyDescent="0.25">
      <c r="B356467" s="76"/>
      <c r="C356467" s="75"/>
    </row>
    <row r="356577" spans="2:3" x14ac:dyDescent="0.25">
      <c r="B356577" s="76"/>
      <c r="C356577" s="75"/>
    </row>
    <row r="356578" spans="2:3" x14ac:dyDescent="0.25">
      <c r="B356578" s="76"/>
      <c r="C356578" s="75"/>
    </row>
    <row r="356579" spans="2:3" x14ac:dyDescent="0.25">
      <c r="B356579" s="76"/>
      <c r="C356579" s="75"/>
    </row>
    <row r="356580" spans="2:3" x14ac:dyDescent="0.25">
      <c r="B356580" s="76"/>
      <c r="C356580" s="75"/>
    </row>
    <row r="356581" spans="2:3" x14ac:dyDescent="0.25">
      <c r="B356581" s="76"/>
      <c r="C356581" s="75"/>
    </row>
    <row r="356582" spans="2:3" x14ac:dyDescent="0.25">
      <c r="B356582" s="76"/>
      <c r="C356582" s="75"/>
    </row>
    <row r="356583" spans="2:3" x14ac:dyDescent="0.25">
      <c r="B356583" s="76"/>
      <c r="C356583" s="75"/>
    </row>
    <row r="356584" spans="2:3" x14ac:dyDescent="0.25">
      <c r="B356584" s="76"/>
      <c r="C356584" s="75"/>
    </row>
    <row r="356585" spans="2:3" x14ac:dyDescent="0.25">
      <c r="B356585" s="76"/>
      <c r="C356585" s="75"/>
    </row>
    <row r="356586" spans="2:3" x14ac:dyDescent="0.25">
      <c r="B356586" s="76"/>
      <c r="C356586" s="75"/>
    </row>
    <row r="356587" spans="2:3" x14ac:dyDescent="0.25">
      <c r="B356587" s="76"/>
      <c r="C356587" s="75"/>
    </row>
    <row r="356588" spans="2:3" x14ac:dyDescent="0.25">
      <c r="B356588" s="76"/>
      <c r="C356588" s="75"/>
    </row>
    <row r="356589" spans="2:3" x14ac:dyDescent="0.25">
      <c r="B356589" s="76"/>
      <c r="C356589" s="75"/>
    </row>
    <row r="356699" spans="2:3" x14ac:dyDescent="0.25">
      <c r="B356699" s="76"/>
      <c r="C356699" s="75"/>
    </row>
    <row r="356700" spans="2:3" x14ac:dyDescent="0.25">
      <c r="B356700" s="76"/>
      <c r="C356700" s="75"/>
    </row>
    <row r="356701" spans="2:3" x14ac:dyDescent="0.25">
      <c r="B356701" s="76"/>
      <c r="C356701" s="75"/>
    </row>
    <row r="356702" spans="2:3" x14ac:dyDescent="0.25">
      <c r="B356702" s="76"/>
      <c r="C356702" s="75"/>
    </row>
    <row r="356703" spans="2:3" x14ac:dyDescent="0.25">
      <c r="B356703" s="76"/>
      <c r="C356703" s="75"/>
    </row>
    <row r="356704" spans="2:3" x14ac:dyDescent="0.25">
      <c r="B356704" s="76"/>
      <c r="C356704" s="75"/>
    </row>
    <row r="356705" spans="2:3" x14ac:dyDescent="0.25">
      <c r="B356705" s="76"/>
      <c r="C356705" s="75"/>
    </row>
    <row r="356706" spans="2:3" x14ac:dyDescent="0.25">
      <c r="B356706" s="76"/>
      <c r="C356706" s="75"/>
    </row>
    <row r="356707" spans="2:3" x14ac:dyDescent="0.25">
      <c r="B356707" s="76"/>
      <c r="C356707" s="75"/>
    </row>
    <row r="356708" spans="2:3" x14ac:dyDescent="0.25">
      <c r="B356708" s="76"/>
      <c r="C356708" s="75"/>
    </row>
    <row r="356709" spans="2:3" x14ac:dyDescent="0.25">
      <c r="B356709" s="76"/>
      <c r="C356709" s="75"/>
    </row>
    <row r="356710" spans="2:3" x14ac:dyDescent="0.25">
      <c r="B356710" s="76"/>
      <c r="C356710" s="75"/>
    </row>
    <row r="356711" spans="2:3" x14ac:dyDescent="0.25">
      <c r="B356711" s="76"/>
      <c r="C356711" s="75"/>
    </row>
    <row r="356821" spans="2:3" x14ac:dyDescent="0.25">
      <c r="B356821" s="76"/>
      <c r="C356821" s="75"/>
    </row>
    <row r="356822" spans="2:3" x14ac:dyDescent="0.25">
      <c r="B356822" s="76"/>
      <c r="C356822" s="75"/>
    </row>
    <row r="356823" spans="2:3" x14ac:dyDescent="0.25">
      <c r="B356823" s="76"/>
      <c r="C356823" s="75"/>
    </row>
    <row r="356824" spans="2:3" x14ac:dyDescent="0.25">
      <c r="B356824" s="76"/>
      <c r="C356824" s="75"/>
    </row>
    <row r="356825" spans="2:3" x14ac:dyDescent="0.25">
      <c r="B356825" s="76"/>
      <c r="C356825" s="75"/>
    </row>
    <row r="356826" spans="2:3" x14ac:dyDescent="0.25">
      <c r="B356826" s="76"/>
      <c r="C356826" s="75"/>
    </row>
    <row r="356827" spans="2:3" x14ac:dyDescent="0.25">
      <c r="B356827" s="76"/>
      <c r="C356827" s="75"/>
    </row>
    <row r="356828" spans="2:3" x14ac:dyDescent="0.25">
      <c r="B356828" s="76"/>
      <c r="C356828" s="75"/>
    </row>
    <row r="356829" spans="2:3" x14ac:dyDescent="0.25">
      <c r="B356829" s="76"/>
      <c r="C356829" s="75"/>
    </row>
    <row r="356830" spans="2:3" x14ac:dyDescent="0.25">
      <c r="B356830" s="76"/>
      <c r="C356830" s="75"/>
    </row>
    <row r="356831" spans="2:3" x14ac:dyDescent="0.25">
      <c r="B356831" s="76"/>
      <c r="C356831" s="75"/>
    </row>
    <row r="356832" spans="2:3" x14ac:dyDescent="0.25">
      <c r="B356832" s="76"/>
      <c r="C356832" s="75"/>
    </row>
    <row r="356833" spans="2:3" x14ac:dyDescent="0.25">
      <c r="B356833" s="76"/>
      <c r="C356833" s="75"/>
    </row>
    <row r="356943" spans="2:3" x14ac:dyDescent="0.25">
      <c r="B356943" s="76"/>
      <c r="C356943" s="75"/>
    </row>
    <row r="356944" spans="2:3" x14ac:dyDescent="0.25">
      <c r="B356944" s="76"/>
      <c r="C356944" s="75"/>
    </row>
    <row r="356945" spans="2:3" x14ac:dyDescent="0.25">
      <c r="B356945" s="76"/>
      <c r="C356945" s="75"/>
    </row>
    <row r="356946" spans="2:3" x14ac:dyDescent="0.25">
      <c r="B356946" s="76"/>
      <c r="C356946" s="75"/>
    </row>
    <row r="356947" spans="2:3" x14ac:dyDescent="0.25">
      <c r="B356947" s="76"/>
      <c r="C356947" s="75"/>
    </row>
    <row r="356948" spans="2:3" x14ac:dyDescent="0.25">
      <c r="B356948" s="76"/>
      <c r="C356948" s="75"/>
    </row>
    <row r="356949" spans="2:3" x14ac:dyDescent="0.25">
      <c r="B356949" s="76"/>
      <c r="C356949" s="75"/>
    </row>
    <row r="356950" spans="2:3" x14ac:dyDescent="0.25">
      <c r="B356950" s="76"/>
      <c r="C356950" s="75"/>
    </row>
    <row r="356951" spans="2:3" x14ac:dyDescent="0.25">
      <c r="B356951" s="76"/>
      <c r="C356951" s="75"/>
    </row>
    <row r="356952" spans="2:3" x14ac:dyDescent="0.25">
      <c r="B356952" s="76"/>
      <c r="C356952" s="75"/>
    </row>
    <row r="356953" spans="2:3" x14ac:dyDescent="0.25">
      <c r="B356953" s="76"/>
      <c r="C356953" s="75"/>
    </row>
    <row r="356954" spans="2:3" x14ac:dyDescent="0.25">
      <c r="B356954" s="76"/>
      <c r="C356954" s="75"/>
    </row>
    <row r="356955" spans="2:3" x14ac:dyDescent="0.25">
      <c r="B356955" s="76"/>
      <c r="C356955" s="75"/>
    </row>
    <row r="357065" spans="2:3" x14ac:dyDescent="0.25">
      <c r="B357065" s="76"/>
      <c r="C357065" s="75"/>
    </row>
    <row r="357066" spans="2:3" x14ac:dyDescent="0.25">
      <c r="B357066" s="76"/>
      <c r="C357066" s="75"/>
    </row>
    <row r="357067" spans="2:3" x14ac:dyDescent="0.25">
      <c r="B357067" s="76"/>
      <c r="C357067" s="75"/>
    </row>
    <row r="357068" spans="2:3" x14ac:dyDescent="0.25">
      <c r="B357068" s="76"/>
      <c r="C357068" s="75"/>
    </row>
    <row r="357069" spans="2:3" x14ac:dyDescent="0.25">
      <c r="B357069" s="76"/>
      <c r="C357069" s="75"/>
    </row>
    <row r="357070" spans="2:3" x14ac:dyDescent="0.25">
      <c r="B357070" s="76"/>
      <c r="C357070" s="75"/>
    </row>
    <row r="357071" spans="2:3" x14ac:dyDescent="0.25">
      <c r="B357071" s="76"/>
      <c r="C357071" s="75"/>
    </row>
    <row r="357072" spans="2:3" x14ac:dyDescent="0.25">
      <c r="B357072" s="76"/>
      <c r="C357072" s="75"/>
    </row>
    <row r="357073" spans="2:3" x14ac:dyDescent="0.25">
      <c r="B357073" s="76"/>
      <c r="C357073" s="75"/>
    </row>
    <row r="357074" spans="2:3" x14ac:dyDescent="0.25">
      <c r="B357074" s="76"/>
      <c r="C357074" s="75"/>
    </row>
    <row r="357075" spans="2:3" x14ac:dyDescent="0.25">
      <c r="B357075" s="76"/>
      <c r="C357075" s="75"/>
    </row>
    <row r="357076" spans="2:3" x14ac:dyDescent="0.25">
      <c r="B357076" s="76"/>
      <c r="C357076" s="75"/>
    </row>
    <row r="357077" spans="2:3" x14ac:dyDescent="0.25">
      <c r="B357077" s="76"/>
      <c r="C357077" s="75"/>
    </row>
    <row r="357187" spans="2:3" x14ac:dyDescent="0.25">
      <c r="B357187" s="76"/>
      <c r="C357187" s="75"/>
    </row>
    <row r="357188" spans="2:3" x14ac:dyDescent="0.25">
      <c r="B357188" s="76"/>
      <c r="C357188" s="75"/>
    </row>
    <row r="357189" spans="2:3" x14ac:dyDescent="0.25">
      <c r="B357189" s="76"/>
      <c r="C357189" s="75"/>
    </row>
    <row r="357190" spans="2:3" x14ac:dyDescent="0.25">
      <c r="B357190" s="76"/>
      <c r="C357190" s="75"/>
    </row>
    <row r="357191" spans="2:3" x14ac:dyDescent="0.25">
      <c r="B357191" s="76"/>
      <c r="C357191" s="75"/>
    </row>
    <row r="357192" spans="2:3" x14ac:dyDescent="0.25">
      <c r="B357192" s="76"/>
      <c r="C357192" s="75"/>
    </row>
    <row r="357193" spans="2:3" x14ac:dyDescent="0.25">
      <c r="B357193" s="76"/>
      <c r="C357193" s="75"/>
    </row>
    <row r="357194" spans="2:3" x14ac:dyDescent="0.25">
      <c r="B357194" s="76"/>
      <c r="C357194" s="75"/>
    </row>
    <row r="357195" spans="2:3" x14ac:dyDescent="0.25">
      <c r="B357195" s="76"/>
      <c r="C357195" s="75"/>
    </row>
    <row r="357196" spans="2:3" x14ac:dyDescent="0.25">
      <c r="B357196" s="76"/>
      <c r="C357196" s="75"/>
    </row>
    <row r="357197" spans="2:3" x14ac:dyDescent="0.25">
      <c r="B357197" s="76"/>
      <c r="C357197" s="75"/>
    </row>
    <row r="357198" spans="2:3" x14ac:dyDescent="0.25">
      <c r="B357198" s="76"/>
      <c r="C357198" s="75"/>
    </row>
    <row r="357199" spans="2:3" x14ac:dyDescent="0.25">
      <c r="B357199" s="76"/>
      <c r="C357199" s="75"/>
    </row>
    <row r="357309" spans="2:3" x14ac:dyDescent="0.25">
      <c r="B357309" s="76"/>
      <c r="C357309" s="75"/>
    </row>
    <row r="357310" spans="2:3" x14ac:dyDescent="0.25">
      <c r="B357310" s="76"/>
      <c r="C357310" s="75"/>
    </row>
    <row r="357311" spans="2:3" x14ac:dyDescent="0.25">
      <c r="B357311" s="76"/>
      <c r="C357311" s="75"/>
    </row>
    <row r="357312" spans="2:3" x14ac:dyDescent="0.25">
      <c r="B357312" s="76"/>
      <c r="C357312" s="75"/>
    </row>
    <row r="357313" spans="2:3" x14ac:dyDescent="0.25">
      <c r="B357313" s="76"/>
      <c r="C357313" s="75"/>
    </row>
    <row r="357314" spans="2:3" x14ac:dyDescent="0.25">
      <c r="B357314" s="76"/>
      <c r="C357314" s="75"/>
    </row>
    <row r="357315" spans="2:3" x14ac:dyDescent="0.25">
      <c r="B357315" s="76"/>
      <c r="C357315" s="75"/>
    </row>
    <row r="357316" spans="2:3" x14ac:dyDescent="0.25">
      <c r="B357316" s="76"/>
      <c r="C357316" s="75"/>
    </row>
    <row r="357317" spans="2:3" x14ac:dyDescent="0.25">
      <c r="B357317" s="76"/>
      <c r="C357317" s="75"/>
    </row>
    <row r="357318" spans="2:3" x14ac:dyDescent="0.25">
      <c r="B357318" s="76"/>
      <c r="C357318" s="75"/>
    </row>
    <row r="357319" spans="2:3" x14ac:dyDescent="0.25">
      <c r="B357319" s="76"/>
      <c r="C357319" s="75"/>
    </row>
    <row r="357320" spans="2:3" x14ac:dyDescent="0.25">
      <c r="B357320" s="76"/>
      <c r="C357320" s="75"/>
    </row>
    <row r="357321" spans="2:3" x14ac:dyDescent="0.25">
      <c r="B357321" s="76"/>
      <c r="C357321" s="75"/>
    </row>
    <row r="357431" spans="2:3" x14ac:dyDescent="0.25">
      <c r="B357431" s="76"/>
      <c r="C357431" s="75"/>
    </row>
    <row r="357432" spans="2:3" x14ac:dyDescent="0.25">
      <c r="B357432" s="76"/>
      <c r="C357432" s="75"/>
    </row>
    <row r="357433" spans="2:3" x14ac:dyDescent="0.25">
      <c r="B357433" s="76"/>
      <c r="C357433" s="75"/>
    </row>
    <row r="357434" spans="2:3" x14ac:dyDescent="0.25">
      <c r="B357434" s="76"/>
      <c r="C357434" s="75"/>
    </row>
    <row r="357435" spans="2:3" x14ac:dyDescent="0.25">
      <c r="B357435" s="76"/>
      <c r="C357435" s="75"/>
    </row>
    <row r="357436" spans="2:3" x14ac:dyDescent="0.25">
      <c r="B357436" s="76"/>
      <c r="C357436" s="75"/>
    </row>
    <row r="357437" spans="2:3" x14ac:dyDescent="0.25">
      <c r="B357437" s="76"/>
      <c r="C357437" s="75"/>
    </row>
    <row r="357438" spans="2:3" x14ac:dyDescent="0.25">
      <c r="B357438" s="76"/>
      <c r="C357438" s="75"/>
    </row>
    <row r="357439" spans="2:3" x14ac:dyDescent="0.25">
      <c r="B357439" s="76"/>
      <c r="C357439" s="75"/>
    </row>
    <row r="357440" spans="2:3" x14ac:dyDescent="0.25">
      <c r="B357440" s="76"/>
      <c r="C357440" s="75"/>
    </row>
    <row r="357441" spans="2:3" x14ac:dyDescent="0.25">
      <c r="B357441" s="76"/>
      <c r="C357441" s="75"/>
    </row>
    <row r="357442" spans="2:3" x14ac:dyDescent="0.25">
      <c r="B357442" s="76"/>
      <c r="C357442" s="75"/>
    </row>
    <row r="357443" spans="2:3" x14ac:dyDescent="0.25">
      <c r="B357443" s="76"/>
      <c r="C357443" s="75"/>
    </row>
    <row r="357553" spans="2:3" x14ac:dyDescent="0.25">
      <c r="B357553" s="76"/>
      <c r="C357553" s="75"/>
    </row>
    <row r="357554" spans="2:3" x14ac:dyDescent="0.25">
      <c r="B357554" s="76"/>
      <c r="C357554" s="75"/>
    </row>
    <row r="357555" spans="2:3" x14ac:dyDescent="0.25">
      <c r="B357555" s="76"/>
      <c r="C357555" s="75"/>
    </row>
    <row r="357556" spans="2:3" x14ac:dyDescent="0.25">
      <c r="B357556" s="76"/>
      <c r="C357556" s="75"/>
    </row>
    <row r="357557" spans="2:3" x14ac:dyDescent="0.25">
      <c r="B357557" s="76"/>
      <c r="C357557" s="75"/>
    </row>
    <row r="357558" spans="2:3" x14ac:dyDescent="0.25">
      <c r="B357558" s="76"/>
      <c r="C357558" s="75"/>
    </row>
    <row r="357559" spans="2:3" x14ac:dyDescent="0.25">
      <c r="B357559" s="76"/>
      <c r="C357559" s="75"/>
    </row>
    <row r="357560" spans="2:3" x14ac:dyDescent="0.25">
      <c r="B357560" s="76"/>
      <c r="C357560" s="75"/>
    </row>
    <row r="357561" spans="2:3" x14ac:dyDescent="0.25">
      <c r="B357561" s="76"/>
      <c r="C357561" s="75"/>
    </row>
    <row r="357562" spans="2:3" x14ac:dyDescent="0.25">
      <c r="B357562" s="76"/>
      <c r="C357562" s="75"/>
    </row>
    <row r="357563" spans="2:3" x14ac:dyDescent="0.25">
      <c r="B357563" s="76"/>
      <c r="C357563" s="75"/>
    </row>
    <row r="357564" spans="2:3" x14ac:dyDescent="0.25">
      <c r="B357564" s="76"/>
      <c r="C357564" s="75"/>
    </row>
    <row r="357565" spans="2:3" x14ac:dyDescent="0.25">
      <c r="B357565" s="76"/>
      <c r="C357565" s="75"/>
    </row>
    <row r="357675" spans="2:3" x14ac:dyDescent="0.25">
      <c r="B357675" s="76"/>
      <c r="C357675" s="75"/>
    </row>
    <row r="357676" spans="2:3" x14ac:dyDescent="0.25">
      <c r="B357676" s="76"/>
      <c r="C357676" s="75"/>
    </row>
    <row r="357677" spans="2:3" x14ac:dyDescent="0.25">
      <c r="B357677" s="76"/>
      <c r="C357677" s="75"/>
    </row>
    <row r="357678" spans="2:3" x14ac:dyDescent="0.25">
      <c r="B357678" s="76"/>
      <c r="C357678" s="75"/>
    </row>
    <row r="357679" spans="2:3" x14ac:dyDescent="0.25">
      <c r="B357679" s="76"/>
      <c r="C357679" s="75"/>
    </row>
    <row r="357680" spans="2:3" x14ac:dyDescent="0.25">
      <c r="B357680" s="76"/>
      <c r="C357680" s="75"/>
    </row>
    <row r="357681" spans="2:3" x14ac:dyDescent="0.25">
      <c r="B357681" s="76"/>
      <c r="C357681" s="75"/>
    </row>
    <row r="357682" spans="2:3" x14ac:dyDescent="0.25">
      <c r="B357682" s="76"/>
      <c r="C357682" s="75"/>
    </row>
    <row r="357683" spans="2:3" x14ac:dyDescent="0.25">
      <c r="B357683" s="76"/>
      <c r="C357683" s="75"/>
    </row>
    <row r="357684" spans="2:3" x14ac:dyDescent="0.25">
      <c r="B357684" s="76"/>
      <c r="C357684" s="75"/>
    </row>
    <row r="357685" spans="2:3" x14ac:dyDescent="0.25">
      <c r="B357685" s="76"/>
      <c r="C357685" s="75"/>
    </row>
    <row r="357686" spans="2:3" x14ac:dyDescent="0.25">
      <c r="B357686" s="76"/>
      <c r="C357686" s="75"/>
    </row>
    <row r="357687" spans="2:3" x14ac:dyDescent="0.25">
      <c r="B357687" s="76"/>
      <c r="C357687" s="75"/>
    </row>
    <row r="357797" spans="2:3" x14ac:dyDescent="0.25">
      <c r="B357797" s="76"/>
      <c r="C357797" s="75"/>
    </row>
    <row r="357798" spans="2:3" x14ac:dyDescent="0.25">
      <c r="B357798" s="76"/>
      <c r="C357798" s="75"/>
    </row>
    <row r="357799" spans="2:3" x14ac:dyDescent="0.25">
      <c r="B357799" s="76"/>
      <c r="C357799" s="75"/>
    </row>
    <row r="357800" spans="2:3" x14ac:dyDescent="0.25">
      <c r="B357800" s="76"/>
      <c r="C357800" s="75"/>
    </row>
    <row r="357801" spans="2:3" x14ac:dyDescent="0.25">
      <c r="B357801" s="76"/>
      <c r="C357801" s="75"/>
    </row>
    <row r="357802" spans="2:3" x14ac:dyDescent="0.25">
      <c r="B357802" s="76"/>
      <c r="C357802" s="75"/>
    </row>
    <row r="357803" spans="2:3" x14ac:dyDescent="0.25">
      <c r="B357803" s="76"/>
      <c r="C357803" s="75"/>
    </row>
    <row r="357804" spans="2:3" x14ac:dyDescent="0.25">
      <c r="B357804" s="76"/>
      <c r="C357804" s="75"/>
    </row>
    <row r="357805" spans="2:3" x14ac:dyDescent="0.25">
      <c r="B357805" s="76"/>
      <c r="C357805" s="75"/>
    </row>
    <row r="357806" spans="2:3" x14ac:dyDescent="0.25">
      <c r="B357806" s="76"/>
      <c r="C357806" s="75"/>
    </row>
    <row r="357807" spans="2:3" x14ac:dyDescent="0.25">
      <c r="B357807" s="76"/>
      <c r="C357807" s="75"/>
    </row>
    <row r="357808" spans="2:3" x14ac:dyDescent="0.25">
      <c r="B357808" s="76"/>
      <c r="C357808" s="75"/>
    </row>
    <row r="357809" spans="2:3" x14ac:dyDescent="0.25">
      <c r="B357809" s="76"/>
      <c r="C357809" s="75"/>
    </row>
    <row r="357919" spans="2:3" x14ac:dyDescent="0.25">
      <c r="B357919" s="76"/>
      <c r="C357919" s="75"/>
    </row>
    <row r="357920" spans="2:3" x14ac:dyDescent="0.25">
      <c r="B357920" s="76"/>
      <c r="C357920" s="75"/>
    </row>
    <row r="357921" spans="2:3" x14ac:dyDescent="0.25">
      <c r="B357921" s="76"/>
      <c r="C357921" s="75"/>
    </row>
    <row r="357922" spans="2:3" x14ac:dyDescent="0.25">
      <c r="B357922" s="76"/>
      <c r="C357922" s="75"/>
    </row>
    <row r="357923" spans="2:3" x14ac:dyDescent="0.25">
      <c r="B357923" s="76"/>
      <c r="C357923" s="75"/>
    </row>
    <row r="357924" spans="2:3" x14ac:dyDescent="0.25">
      <c r="B357924" s="76"/>
      <c r="C357924" s="75"/>
    </row>
    <row r="357925" spans="2:3" x14ac:dyDescent="0.25">
      <c r="B357925" s="76"/>
      <c r="C357925" s="75"/>
    </row>
    <row r="357926" spans="2:3" x14ac:dyDescent="0.25">
      <c r="B357926" s="76"/>
      <c r="C357926" s="75"/>
    </row>
    <row r="357927" spans="2:3" x14ac:dyDescent="0.25">
      <c r="B357927" s="76"/>
      <c r="C357927" s="75"/>
    </row>
    <row r="357928" spans="2:3" x14ac:dyDescent="0.25">
      <c r="B357928" s="76"/>
      <c r="C357928" s="75"/>
    </row>
    <row r="357929" spans="2:3" x14ac:dyDescent="0.25">
      <c r="B357929" s="76"/>
      <c r="C357929" s="75"/>
    </row>
    <row r="357930" spans="2:3" x14ac:dyDescent="0.25">
      <c r="B357930" s="76"/>
      <c r="C357930" s="75"/>
    </row>
    <row r="357931" spans="2:3" x14ac:dyDescent="0.25">
      <c r="B357931" s="76"/>
      <c r="C357931" s="75"/>
    </row>
    <row r="358041" spans="2:3" x14ac:dyDescent="0.25">
      <c r="B358041" s="76"/>
      <c r="C358041" s="75"/>
    </row>
    <row r="358042" spans="2:3" x14ac:dyDescent="0.25">
      <c r="B358042" s="76"/>
      <c r="C358042" s="75"/>
    </row>
    <row r="358043" spans="2:3" x14ac:dyDescent="0.25">
      <c r="B358043" s="76"/>
      <c r="C358043" s="75"/>
    </row>
    <row r="358044" spans="2:3" x14ac:dyDescent="0.25">
      <c r="B358044" s="76"/>
      <c r="C358044" s="75"/>
    </row>
    <row r="358045" spans="2:3" x14ac:dyDescent="0.25">
      <c r="B358045" s="76"/>
      <c r="C358045" s="75"/>
    </row>
    <row r="358046" spans="2:3" x14ac:dyDescent="0.25">
      <c r="B358046" s="76"/>
      <c r="C358046" s="75"/>
    </row>
    <row r="358047" spans="2:3" x14ac:dyDescent="0.25">
      <c r="B358047" s="76"/>
      <c r="C358047" s="75"/>
    </row>
    <row r="358048" spans="2:3" x14ac:dyDescent="0.25">
      <c r="B358048" s="76"/>
      <c r="C358048" s="75"/>
    </row>
    <row r="358049" spans="2:3" x14ac:dyDescent="0.25">
      <c r="B358049" s="76"/>
      <c r="C358049" s="75"/>
    </row>
    <row r="358050" spans="2:3" x14ac:dyDescent="0.25">
      <c r="B358050" s="76"/>
      <c r="C358050" s="75"/>
    </row>
    <row r="358051" spans="2:3" x14ac:dyDescent="0.25">
      <c r="B358051" s="76"/>
      <c r="C358051" s="75"/>
    </row>
    <row r="358052" spans="2:3" x14ac:dyDescent="0.25">
      <c r="B358052" s="76"/>
      <c r="C358052" s="75"/>
    </row>
    <row r="358053" spans="2:3" x14ac:dyDescent="0.25">
      <c r="B358053" s="76"/>
      <c r="C358053" s="75"/>
    </row>
    <row r="358163" spans="2:3" x14ac:dyDescent="0.25">
      <c r="B358163" s="76"/>
      <c r="C358163" s="75"/>
    </row>
    <row r="358164" spans="2:3" x14ac:dyDescent="0.25">
      <c r="B358164" s="76"/>
      <c r="C358164" s="75"/>
    </row>
    <row r="358165" spans="2:3" x14ac:dyDescent="0.25">
      <c r="B358165" s="76"/>
      <c r="C358165" s="75"/>
    </row>
    <row r="358166" spans="2:3" x14ac:dyDescent="0.25">
      <c r="B358166" s="76"/>
      <c r="C358166" s="75"/>
    </row>
    <row r="358167" spans="2:3" x14ac:dyDescent="0.25">
      <c r="B358167" s="76"/>
      <c r="C358167" s="75"/>
    </row>
    <row r="358168" spans="2:3" x14ac:dyDescent="0.25">
      <c r="B358168" s="76"/>
      <c r="C358168" s="75"/>
    </row>
    <row r="358169" spans="2:3" x14ac:dyDescent="0.25">
      <c r="B358169" s="76"/>
      <c r="C358169" s="75"/>
    </row>
    <row r="358170" spans="2:3" x14ac:dyDescent="0.25">
      <c r="B358170" s="76"/>
      <c r="C358170" s="75"/>
    </row>
    <row r="358171" spans="2:3" x14ac:dyDescent="0.25">
      <c r="B358171" s="76"/>
      <c r="C358171" s="75"/>
    </row>
    <row r="358172" spans="2:3" x14ac:dyDescent="0.25">
      <c r="B358172" s="76"/>
      <c r="C358172" s="75"/>
    </row>
    <row r="358173" spans="2:3" x14ac:dyDescent="0.25">
      <c r="B358173" s="76"/>
      <c r="C358173" s="75"/>
    </row>
    <row r="358174" spans="2:3" x14ac:dyDescent="0.25">
      <c r="B358174" s="76"/>
      <c r="C358174" s="75"/>
    </row>
    <row r="358175" spans="2:3" x14ac:dyDescent="0.25">
      <c r="B358175" s="76"/>
      <c r="C358175" s="75"/>
    </row>
    <row r="358285" spans="2:3" x14ac:dyDescent="0.25">
      <c r="B358285" s="76"/>
      <c r="C358285" s="75"/>
    </row>
    <row r="358286" spans="2:3" x14ac:dyDescent="0.25">
      <c r="B358286" s="76"/>
      <c r="C358286" s="75"/>
    </row>
    <row r="358287" spans="2:3" x14ac:dyDescent="0.25">
      <c r="B358287" s="76"/>
      <c r="C358287" s="75"/>
    </row>
    <row r="358288" spans="2:3" x14ac:dyDescent="0.25">
      <c r="B358288" s="76"/>
      <c r="C358288" s="75"/>
    </row>
    <row r="358289" spans="2:3" x14ac:dyDescent="0.25">
      <c r="B358289" s="76"/>
      <c r="C358289" s="75"/>
    </row>
    <row r="358290" spans="2:3" x14ac:dyDescent="0.25">
      <c r="B358290" s="76"/>
      <c r="C358290" s="75"/>
    </row>
    <row r="358291" spans="2:3" x14ac:dyDescent="0.25">
      <c r="B358291" s="76"/>
      <c r="C358291" s="75"/>
    </row>
    <row r="358292" spans="2:3" x14ac:dyDescent="0.25">
      <c r="B358292" s="76"/>
      <c r="C358292" s="75"/>
    </row>
    <row r="358293" spans="2:3" x14ac:dyDescent="0.25">
      <c r="B358293" s="76"/>
      <c r="C358293" s="75"/>
    </row>
    <row r="358294" spans="2:3" x14ac:dyDescent="0.25">
      <c r="B358294" s="76"/>
      <c r="C358294" s="75"/>
    </row>
    <row r="358295" spans="2:3" x14ac:dyDescent="0.25">
      <c r="B358295" s="76"/>
      <c r="C358295" s="75"/>
    </row>
    <row r="358296" spans="2:3" x14ac:dyDescent="0.25">
      <c r="B358296" s="76"/>
      <c r="C358296" s="75"/>
    </row>
    <row r="358297" spans="2:3" x14ac:dyDescent="0.25">
      <c r="B358297" s="76"/>
      <c r="C358297" s="75"/>
    </row>
    <row r="358407" spans="2:3" x14ac:dyDescent="0.25">
      <c r="B358407" s="76"/>
      <c r="C358407" s="75"/>
    </row>
    <row r="358408" spans="2:3" x14ac:dyDescent="0.25">
      <c r="B358408" s="76"/>
      <c r="C358408" s="75"/>
    </row>
    <row r="358409" spans="2:3" x14ac:dyDescent="0.25">
      <c r="B358409" s="76"/>
      <c r="C358409" s="75"/>
    </row>
    <row r="358410" spans="2:3" x14ac:dyDescent="0.25">
      <c r="B358410" s="76"/>
      <c r="C358410" s="75"/>
    </row>
    <row r="358411" spans="2:3" x14ac:dyDescent="0.25">
      <c r="B358411" s="76"/>
      <c r="C358411" s="75"/>
    </row>
    <row r="358412" spans="2:3" x14ac:dyDescent="0.25">
      <c r="B358412" s="76"/>
      <c r="C358412" s="75"/>
    </row>
    <row r="358413" spans="2:3" x14ac:dyDescent="0.25">
      <c r="B358413" s="76"/>
      <c r="C358413" s="75"/>
    </row>
    <row r="358414" spans="2:3" x14ac:dyDescent="0.25">
      <c r="B358414" s="76"/>
      <c r="C358414" s="75"/>
    </row>
    <row r="358415" spans="2:3" x14ac:dyDescent="0.25">
      <c r="B358415" s="76"/>
      <c r="C358415" s="75"/>
    </row>
    <row r="358416" spans="2:3" x14ac:dyDescent="0.25">
      <c r="B358416" s="76"/>
      <c r="C358416" s="75"/>
    </row>
    <row r="358417" spans="2:3" x14ac:dyDescent="0.25">
      <c r="B358417" s="76"/>
      <c r="C358417" s="75"/>
    </row>
    <row r="358418" spans="2:3" x14ac:dyDescent="0.25">
      <c r="B358418" s="76"/>
      <c r="C358418" s="75"/>
    </row>
    <row r="358419" spans="2:3" x14ac:dyDescent="0.25">
      <c r="B358419" s="76"/>
      <c r="C358419" s="75"/>
    </row>
    <row r="358529" spans="2:3" x14ac:dyDescent="0.25">
      <c r="B358529" s="76"/>
      <c r="C358529" s="75"/>
    </row>
    <row r="358530" spans="2:3" x14ac:dyDescent="0.25">
      <c r="B358530" s="76"/>
      <c r="C358530" s="75"/>
    </row>
    <row r="358531" spans="2:3" x14ac:dyDescent="0.25">
      <c r="B358531" s="76"/>
      <c r="C358531" s="75"/>
    </row>
    <row r="358532" spans="2:3" x14ac:dyDescent="0.25">
      <c r="B358532" s="76"/>
      <c r="C358532" s="75"/>
    </row>
    <row r="358533" spans="2:3" x14ac:dyDescent="0.25">
      <c r="B358533" s="76"/>
      <c r="C358533" s="75"/>
    </row>
    <row r="358534" spans="2:3" x14ac:dyDescent="0.25">
      <c r="B358534" s="76"/>
      <c r="C358534" s="75"/>
    </row>
    <row r="358535" spans="2:3" x14ac:dyDescent="0.25">
      <c r="B358535" s="76"/>
      <c r="C358535" s="75"/>
    </row>
    <row r="358536" spans="2:3" x14ac:dyDescent="0.25">
      <c r="B358536" s="76"/>
      <c r="C358536" s="75"/>
    </row>
    <row r="358537" spans="2:3" x14ac:dyDescent="0.25">
      <c r="B358537" s="76"/>
      <c r="C358537" s="75"/>
    </row>
    <row r="358538" spans="2:3" x14ac:dyDescent="0.25">
      <c r="B358538" s="76"/>
      <c r="C358538" s="75"/>
    </row>
    <row r="358539" spans="2:3" x14ac:dyDescent="0.25">
      <c r="B358539" s="76"/>
      <c r="C358539" s="75"/>
    </row>
    <row r="358540" spans="2:3" x14ac:dyDescent="0.25">
      <c r="B358540" s="76"/>
      <c r="C358540" s="75"/>
    </row>
    <row r="358541" spans="2:3" x14ac:dyDescent="0.25">
      <c r="B358541" s="76"/>
      <c r="C358541" s="75"/>
    </row>
    <row r="358651" spans="2:3" x14ac:dyDescent="0.25">
      <c r="B358651" s="76"/>
      <c r="C358651" s="75"/>
    </row>
    <row r="358652" spans="2:3" x14ac:dyDescent="0.25">
      <c r="B358652" s="76"/>
      <c r="C358652" s="75"/>
    </row>
    <row r="358653" spans="2:3" x14ac:dyDescent="0.25">
      <c r="B358653" s="76"/>
      <c r="C358653" s="75"/>
    </row>
    <row r="358654" spans="2:3" x14ac:dyDescent="0.25">
      <c r="B358654" s="76"/>
      <c r="C358654" s="75"/>
    </row>
    <row r="358655" spans="2:3" x14ac:dyDescent="0.25">
      <c r="B358655" s="76"/>
      <c r="C358655" s="75"/>
    </row>
    <row r="358656" spans="2:3" x14ac:dyDescent="0.25">
      <c r="B358656" s="76"/>
      <c r="C358656" s="75"/>
    </row>
    <row r="358657" spans="2:3" x14ac:dyDescent="0.25">
      <c r="B358657" s="76"/>
      <c r="C358657" s="75"/>
    </row>
    <row r="358658" spans="2:3" x14ac:dyDescent="0.25">
      <c r="B358658" s="76"/>
      <c r="C358658" s="75"/>
    </row>
    <row r="358659" spans="2:3" x14ac:dyDescent="0.25">
      <c r="B358659" s="76"/>
      <c r="C358659" s="75"/>
    </row>
    <row r="358660" spans="2:3" x14ac:dyDescent="0.25">
      <c r="B358660" s="76"/>
      <c r="C358660" s="75"/>
    </row>
    <row r="358661" spans="2:3" x14ac:dyDescent="0.25">
      <c r="B358661" s="76"/>
      <c r="C358661" s="75"/>
    </row>
    <row r="358662" spans="2:3" x14ac:dyDescent="0.25">
      <c r="B358662" s="76"/>
      <c r="C358662" s="75"/>
    </row>
    <row r="358663" spans="2:3" x14ac:dyDescent="0.25">
      <c r="B358663" s="76"/>
      <c r="C358663" s="75"/>
    </row>
    <row r="358773" spans="2:3" x14ac:dyDescent="0.25">
      <c r="B358773" s="76"/>
      <c r="C358773" s="75"/>
    </row>
    <row r="358774" spans="2:3" x14ac:dyDescent="0.25">
      <c r="B358774" s="76"/>
      <c r="C358774" s="75"/>
    </row>
    <row r="358775" spans="2:3" x14ac:dyDescent="0.25">
      <c r="B358775" s="76"/>
      <c r="C358775" s="75"/>
    </row>
    <row r="358776" spans="2:3" x14ac:dyDescent="0.25">
      <c r="B358776" s="76"/>
      <c r="C358776" s="75"/>
    </row>
    <row r="358777" spans="2:3" x14ac:dyDescent="0.25">
      <c r="B358777" s="76"/>
      <c r="C358777" s="75"/>
    </row>
    <row r="358778" spans="2:3" x14ac:dyDescent="0.25">
      <c r="B358778" s="76"/>
      <c r="C358778" s="75"/>
    </row>
    <row r="358779" spans="2:3" x14ac:dyDescent="0.25">
      <c r="B358779" s="76"/>
      <c r="C358779" s="75"/>
    </row>
    <row r="358780" spans="2:3" x14ac:dyDescent="0.25">
      <c r="B358780" s="76"/>
      <c r="C358780" s="75"/>
    </row>
    <row r="358781" spans="2:3" x14ac:dyDescent="0.25">
      <c r="B358781" s="76"/>
      <c r="C358781" s="75"/>
    </row>
    <row r="358782" spans="2:3" x14ac:dyDescent="0.25">
      <c r="B358782" s="76"/>
      <c r="C358782" s="75"/>
    </row>
    <row r="358783" spans="2:3" x14ac:dyDescent="0.25">
      <c r="B358783" s="76"/>
      <c r="C358783" s="75"/>
    </row>
    <row r="358784" spans="2:3" x14ac:dyDescent="0.25">
      <c r="B358784" s="76"/>
      <c r="C358784" s="75"/>
    </row>
    <row r="358785" spans="2:3" x14ac:dyDescent="0.25">
      <c r="B358785" s="76"/>
      <c r="C358785" s="75"/>
    </row>
    <row r="358895" spans="2:3" x14ac:dyDescent="0.25">
      <c r="B358895" s="76"/>
      <c r="C358895" s="75"/>
    </row>
    <row r="358896" spans="2:3" x14ac:dyDescent="0.25">
      <c r="B358896" s="76"/>
      <c r="C358896" s="75"/>
    </row>
    <row r="358897" spans="2:3" x14ac:dyDescent="0.25">
      <c r="B358897" s="76"/>
      <c r="C358897" s="75"/>
    </row>
    <row r="358898" spans="2:3" x14ac:dyDescent="0.25">
      <c r="B358898" s="76"/>
      <c r="C358898" s="75"/>
    </row>
    <row r="358899" spans="2:3" x14ac:dyDescent="0.25">
      <c r="B358899" s="76"/>
      <c r="C358899" s="75"/>
    </row>
    <row r="358900" spans="2:3" x14ac:dyDescent="0.25">
      <c r="B358900" s="76"/>
      <c r="C358900" s="75"/>
    </row>
    <row r="358901" spans="2:3" x14ac:dyDescent="0.25">
      <c r="B358901" s="76"/>
      <c r="C358901" s="75"/>
    </row>
    <row r="358902" spans="2:3" x14ac:dyDescent="0.25">
      <c r="B358902" s="76"/>
      <c r="C358902" s="75"/>
    </row>
    <row r="358903" spans="2:3" x14ac:dyDescent="0.25">
      <c r="B358903" s="76"/>
      <c r="C358903" s="75"/>
    </row>
    <row r="358904" spans="2:3" x14ac:dyDescent="0.25">
      <c r="B358904" s="76"/>
      <c r="C358904" s="75"/>
    </row>
    <row r="358905" spans="2:3" x14ac:dyDescent="0.25">
      <c r="B358905" s="76"/>
      <c r="C358905" s="75"/>
    </row>
    <row r="358906" spans="2:3" x14ac:dyDescent="0.25">
      <c r="B358906" s="76"/>
      <c r="C358906" s="75"/>
    </row>
    <row r="358907" spans="2:3" x14ac:dyDescent="0.25">
      <c r="B358907" s="76"/>
      <c r="C358907" s="75"/>
    </row>
    <row r="359017" spans="2:3" x14ac:dyDescent="0.25">
      <c r="B359017" s="76"/>
      <c r="C359017" s="75"/>
    </row>
    <row r="359018" spans="2:3" x14ac:dyDescent="0.25">
      <c r="B359018" s="76"/>
      <c r="C359018" s="75"/>
    </row>
    <row r="359019" spans="2:3" x14ac:dyDescent="0.25">
      <c r="B359019" s="76"/>
      <c r="C359019" s="75"/>
    </row>
    <row r="359020" spans="2:3" x14ac:dyDescent="0.25">
      <c r="B359020" s="76"/>
      <c r="C359020" s="75"/>
    </row>
    <row r="359021" spans="2:3" x14ac:dyDescent="0.25">
      <c r="B359021" s="76"/>
      <c r="C359021" s="75"/>
    </row>
    <row r="359022" spans="2:3" x14ac:dyDescent="0.25">
      <c r="B359022" s="76"/>
      <c r="C359022" s="75"/>
    </row>
    <row r="359023" spans="2:3" x14ac:dyDescent="0.25">
      <c r="B359023" s="76"/>
      <c r="C359023" s="75"/>
    </row>
    <row r="359024" spans="2:3" x14ac:dyDescent="0.25">
      <c r="B359024" s="76"/>
      <c r="C359024" s="75"/>
    </row>
    <row r="359025" spans="2:3" x14ac:dyDescent="0.25">
      <c r="B359025" s="76"/>
      <c r="C359025" s="75"/>
    </row>
    <row r="359026" spans="2:3" x14ac:dyDescent="0.25">
      <c r="B359026" s="76"/>
      <c r="C359026" s="75"/>
    </row>
    <row r="359027" spans="2:3" x14ac:dyDescent="0.25">
      <c r="B359027" s="76"/>
      <c r="C359027" s="75"/>
    </row>
    <row r="359028" spans="2:3" x14ac:dyDescent="0.25">
      <c r="B359028" s="76"/>
      <c r="C359028" s="75"/>
    </row>
    <row r="359029" spans="2:3" x14ac:dyDescent="0.25">
      <c r="B359029" s="76"/>
      <c r="C359029" s="75"/>
    </row>
    <row r="359139" spans="2:3" x14ac:dyDescent="0.25">
      <c r="B359139" s="76"/>
      <c r="C359139" s="75"/>
    </row>
    <row r="359140" spans="2:3" x14ac:dyDescent="0.25">
      <c r="B359140" s="76"/>
      <c r="C359140" s="75"/>
    </row>
    <row r="359141" spans="2:3" x14ac:dyDescent="0.25">
      <c r="B359141" s="76"/>
      <c r="C359141" s="75"/>
    </row>
    <row r="359142" spans="2:3" x14ac:dyDescent="0.25">
      <c r="B359142" s="76"/>
      <c r="C359142" s="75"/>
    </row>
    <row r="359143" spans="2:3" x14ac:dyDescent="0.25">
      <c r="B359143" s="76"/>
      <c r="C359143" s="75"/>
    </row>
    <row r="359144" spans="2:3" x14ac:dyDescent="0.25">
      <c r="B359144" s="76"/>
      <c r="C359144" s="75"/>
    </row>
    <row r="359145" spans="2:3" x14ac:dyDescent="0.25">
      <c r="B359145" s="76"/>
      <c r="C359145" s="75"/>
    </row>
    <row r="359146" spans="2:3" x14ac:dyDescent="0.25">
      <c r="B359146" s="76"/>
      <c r="C359146" s="75"/>
    </row>
    <row r="359147" spans="2:3" x14ac:dyDescent="0.25">
      <c r="B359147" s="76"/>
      <c r="C359147" s="75"/>
    </row>
    <row r="359148" spans="2:3" x14ac:dyDescent="0.25">
      <c r="B359148" s="76"/>
      <c r="C359148" s="75"/>
    </row>
    <row r="359149" spans="2:3" x14ac:dyDescent="0.25">
      <c r="B359149" s="76"/>
      <c r="C359149" s="75"/>
    </row>
    <row r="359150" spans="2:3" x14ac:dyDescent="0.25">
      <c r="B359150" s="76"/>
      <c r="C359150" s="75"/>
    </row>
    <row r="359151" spans="2:3" x14ac:dyDescent="0.25">
      <c r="B359151" s="76"/>
      <c r="C359151" s="75"/>
    </row>
    <row r="359261" spans="2:3" x14ac:dyDescent="0.25">
      <c r="B359261" s="76"/>
      <c r="C359261" s="75"/>
    </row>
    <row r="359262" spans="2:3" x14ac:dyDescent="0.25">
      <c r="B359262" s="76"/>
      <c r="C359262" s="75"/>
    </row>
    <row r="359263" spans="2:3" x14ac:dyDescent="0.25">
      <c r="B359263" s="76"/>
      <c r="C359263" s="75"/>
    </row>
    <row r="359264" spans="2:3" x14ac:dyDescent="0.25">
      <c r="B359264" s="76"/>
      <c r="C359264" s="75"/>
    </row>
    <row r="359265" spans="2:3" x14ac:dyDescent="0.25">
      <c r="B359265" s="76"/>
      <c r="C359265" s="75"/>
    </row>
    <row r="359266" spans="2:3" x14ac:dyDescent="0.25">
      <c r="B359266" s="76"/>
      <c r="C359266" s="75"/>
    </row>
    <row r="359267" spans="2:3" x14ac:dyDescent="0.25">
      <c r="B359267" s="76"/>
      <c r="C359267" s="75"/>
    </row>
    <row r="359268" spans="2:3" x14ac:dyDescent="0.25">
      <c r="B359268" s="76"/>
      <c r="C359268" s="75"/>
    </row>
    <row r="359269" spans="2:3" x14ac:dyDescent="0.25">
      <c r="B359269" s="76"/>
      <c r="C359269" s="75"/>
    </row>
    <row r="359270" spans="2:3" x14ac:dyDescent="0.25">
      <c r="B359270" s="76"/>
      <c r="C359270" s="75"/>
    </row>
    <row r="359271" spans="2:3" x14ac:dyDescent="0.25">
      <c r="B359271" s="76"/>
      <c r="C359271" s="75"/>
    </row>
    <row r="359272" spans="2:3" x14ac:dyDescent="0.25">
      <c r="B359272" s="76"/>
      <c r="C359272" s="75"/>
    </row>
    <row r="359273" spans="2:3" x14ac:dyDescent="0.25">
      <c r="B359273" s="76"/>
      <c r="C359273" s="75"/>
    </row>
    <row r="359383" spans="2:3" x14ac:dyDescent="0.25">
      <c r="B359383" s="76"/>
      <c r="C359383" s="75"/>
    </row>
    <row r="359384" spans="2:3" x14ac:dyDescent="0.25">
      <c r="B359384" s="76"/>
      <c r="C359384" s="75"/>
    </row>
    <row r="359385" spans="2:3" x14ac:dyDescent="0.25">
      <c r="B359385" s="76"/>
      <c r="C359385" s="75"/>
    </row>
    <row r="359386" spans="2:3" x14ac:dyDescent="0.25">
      <c r="B359386" s="76"/>
      <c r="C359386" s="75"/>
    </row>
    <row r="359387" spans="2:3" x14ac:dyDescent="0.25">
      <c r="B359387" s="76"/>
      <c r="C359387" s="75"/>
    </row>
    <row r="359388" spans="2:3" x14ac:dyDescent="0.25">
      <c r="B359388" s="76"/>
      <c r="C359388" s="75"/>
    </row>
    <row r="359389" spans="2:3" x14ac:dyDescent="0.25">
      <c r="B359389" s="76"/>
      <c r="C359389" s="75"/>
    </row>
    <row r="359390" spans="2:3" x14ac:dyDescent="0.25">
      <c r="B359390" s="76"/>
      <c r="C359390" s="75"/>
    </row>
    <row r="359391" spans="2:3" x14ac:dyDescent="0.25">
      <c r="B359391" s="76"/>
      <c r="C359391" s="75"/>
    </row>
    <row r="359392" spans="2:3" x14ac:dyDescent="0.25">
      <c r="B359392" s="76"/>
      <c r="C359392" s="75"/>
    </row>
    <row r="359393" spans="2:3" x14ac:dyDescent="0.25">
      <c r="B359393" s="76"/>
      <c r="C359393" s="75"/>
    </row>
    <row r="359394" spans="2:3" x14ac:dyDescent="0.25">
      <c r="B359394" s="76"/>
      <c r="C359394" s="75"/>
    </row>
    <row r="359395" spans="2:3" x14ac:dyDescent="0.25">
      <c r="B359395" s="76"/>
      <c r="C359395" s="75"/>
    </row>
    <row r="359505" spans="2:3" x14ac:dyDescent="0.25">
      <c r="B359505" s="76"/>
      <c r="C359505" s="75"/>
    </row>
    <row r="359506" spans="2:3" x14ac:dyDescent="0.25">
      <c r="B359506" s="76"/>
      <c r="C359506" s="75"/>
    </row>
    <row r="359507" spans="2:3" x14ac:dyDescent="0.25">
      <c r="B359507" s="76"/>
      <c r="C359507" s="75"/>
    </row>
    <row r="359508" spans="2:3" x14ac:dyDescent="0.25">
      <c r="B359508" s="76"/>
      <c r="C359508" s="75"/>
    </row>
    <row r="359509" spans="2:3" x14ac:dyDescent="0.25">
      <c r="B359509" s="76"/>
      <c r="C359509" s="75"/>
    </row>
    <row r="359510" spans="2:3" x14ac:dyDescent="0.25">
      <c r="B359510" s="76"/>
      <c r="C359510" s="75"/>
    </row>
    <row r="359511" spans="2:3" x14ac:dyDescent="0.25">
      <c r="B359511" s="76"/>
      <c r="C359511" s="75"/>
    </row>
    <row r="359512" spans="2:3" x14ac:dyDescent="0.25">
      <c r="B359512" s="76"/>
      <c r="C359512" s="75"/>
    </row>
    <row r="359513" spans="2:3" x14ac:dyDescent="0.25">
      <c r="B359513" s="76"/>
      <c r="C359513" s="75"/>
    </row>
    <row r="359514" spans="2:3" x14ac:dyDescent="0.25">
      <c r="B359514" s="76"/>
      <c r="C359514" s="75"/>
    </row>
    <row r="359515" spans="2:3" x14ac:dyDescent="0.25">
      <c r="B359515" s="76"/>
      <c r="C359515" s="75"/>
    </row>
    <row r="359516" spans="2:3" x14ac:dyDescent="0.25">
      <c r="B359516" s="76"/>
      <c r="C359516" s="75"/>
    </row>
    <row r="359517" spans="2:3" x14ac:dyDescent="0.25">
      <c r="B359517" s="76"/>
      <c r="C359517" s="75"/>
    </row>
    <row r="359627" spans="2:3" x14ac:dyDescent="0.25">
      <c r="B359627" s="76"/>
      <c r="C359627" s="75"/>
    </row>
    <row r="359628" spans="2:3" x14ac:dyDescent="0.25">
      <c r="B359628" s="76"/>
      <c r="C359628" s="75"/>
    </row>
    <row r="359629" spans="2:3" x14ac:dyDescent="0.25">
      <c r="B359629" s="76"/>
      <c r="C359629" s="75"/>
    </row>
    <row r="359630" spans="2:3" x14ac:dyDescent="0.25">
      <c r="B359630" s="76"/>
      <c r="C359630" s="75"/>
    </row>
    <row r="359631" spans="2:3" x14ac:dyDescent="0.25">
      <c r="B359631" s="76"/>
      <c r="C359631" s="75"/>
    </row>
    <row r="359632" spans="2:3" x14ac:dyDescent="0.25">
      <c r="B359632" s="76"/>
      <c r="C359632" s="75"/>
    </row>
    <row r="359633" spans="2:3" x14ac:dyDescent="0.25">
      <c r="B359633" s="76"/>
      <c r="C359633" s="75"/>
    </row>
    <row r="359634" spans="2:3" x14ac:dyDescent="0.25">
      <c r="B359634" s="76"/>
      <c r="C359634" s="75"/>
    </row>
    <row r="359635" spans="2:3" x14ac:dyDescent="0.25">
      <c r="B359635" s="76"/>
      <c r="C359635" s="75"/>
    </row>
    <row r="359636" spans="2:3" x14ac:dyDescent="0.25">
      <c r="B359636" s="76"/>
      <c r="C359636" s="75"/>
    </row>
    <row r="359637" spans="2:3" x14ac:dyDescent="0.25">
      <c r="B359637" s="76"/>
      <c r="C359637" s="75"/>
    </row>
    <row r="359638" spans="2:3" x14ac:dyDescent="0.25">
      <c r="B359638" s="76"/>
      <c r="C359638" s="75"/>
    </row>
    <row r="359639" spans="2:3" x14ac:dyDescent="0.25">
      <c r="B359639" s="76"/>
      <c r="C359639" s="75"/>
    </row>
    <row r="359749" spans="2:3" x14ac:dyDescent="0.25">
      <c r="B359749" s="76"/>
      <c r="C359749" s="75"/>
    </row>
    <row r="359750" spans="2:3" x14ac:dyDescent="0.25">
      <c r="B359750" s="76"/>
      <c r="C359750" s="75"/>
    </row>
    <row r="359751" spans="2:3" x14ac:dyDescent="0.25">
      <c r="B359751" s="76"/>
      <c r="C359751" s="75"/>
    </row>
    <row r="359752" spans="2:3" x14ac:dyDescent="0.25">
      <c r="B359752" s="76"/>
      <c r="C359752" s="75"/>
    </row>
    <row r="359753" spans="2:3" x14ac:dyDescent="0.25">
      <c r="B359753" s="76"/>
      <c r="C359753" s="75"/>
    </row>
    <row r="359754" spans="2:3" x14ac:dyDescent="0.25">
      <c r="B359754" s="76"/>
      <c r="C359754" s="75"/>
    </row>
    <row r="359755" spans="2:3" x14ac:dyDescent="0.25">
      <c r="B359755" s="76"/>
      <c r="C359755" s="75"/>
    </row>
    <row r="359756" spans="2:3" x14ac:dyDescent="0.25">
      <c r="B359756" s="76"/>
      <c r="C359756" s="75"/>
    </row>
    <row r="359757" spans="2:3" x14ac:dyDescent="0.25">
      <c r="B359757" s="76"/>
      <c r="C359757" s="75"/>
    </row>
    <row r="359758" spans="2:3" x14ac:dyDescent="0.25">
      <c r="B359758" s="76"/>
      <c r="C359758" s="75"/>
    </row>
    <row r="359759" spans="2:3" x14ac:dyDescent="0.25">
      <c r="B359759" s="76"/>
      <c r="C359759" s="75"/>
    </row>
    <row r="359760" spans="2:3" x14ac:dyDescent="0.25">
      <c r="B359760" s="76"/>
      <c r="C359760" s="75"/>
    </row>
    <row r="359761" spans="2:3" x14ac:dyDescent="0.25">
      <c r="B359761" s="76"/>
      <c r="C359761" s="75"/>
    </row>
    <row r="359871" spans="2:3" x14ac:dyDescent="0.25">
      <c r="B359871" s="76"/>
      <c r="C359871" s="75"/>
    </row>
    <row r="359872" spans="2:3" x14ac:dyDescent="0.25">
      <c r="B359872" s="76"/>
      <c r="C359872" s="75"/>
    </row>
    <row r="359873" spans="2:3" x14ac:dyDescent="0.25">
      <c r="B359873" s="76"/>
      <c r="C359873" s="75"/>
    </row>
    <row r="359874" spans="2:3" x14ac:dyDescent="0.25">
      <c r="B359874" s="76"/>
      <c r="C359874" s="75"/>
    </row>
    <row r="359875" spans="2:3" x14ac:dyDescent="0.25">
      <c r="B359875" s="76"/>
      <c r="C359875" s="75"/>
    </row>
    <row r="359876" spans="2:3" x14ac:dyDescent="0.25">
      <c r="B359876" s="76"/>
      <c r="C359876" s="75"/>
    </row>
    <row r="359877" spans="2:3" x14ac:dyDescent="0.25">
      <c r="B359877" s="76"/>
      <c r="C359877" s="75"/>
    </row>
    <row r="359878" spans="2:3" x14ac:dyDescent="0.25">
      <c r="B359878" s="76"/>
      <c r="C359878" s="75"/>
    </row>
    <row r="359879" spans="2:3" x14ac:dyDescent="0.25">
      <c r="B359879" s="76"/>
      <c r="C359879" s="75"/>
    </row>
    <row r="359880" spans="2:3" x14ac:dyDescent="0.25">
      <c r="B359880" s="76"/>
      <c r="C359880" s="75"/>
    </row>
    <row r="359881" spans="2:3" x14ac:dyDescent="0.25">
      <c r="B359881" s="76"/>
      <c r="C359881" s="75"/>
    </row>
    <row r="359882" spans="2:3" x14ac:dyDescent="0.25">
      <c r="B359882" s="76"/>
      <c r="C359882" s="75"/>
    </row>
    <row r="359883" spans="2:3" x14ac:dyDescent="0.25">
      <c r="B359883" s="76"/>
      <c r="C359883" s="75"/>
    </row>
    <row r="359993" spans="2:3" x14ac:dyDescent="0.25">
      <c r="B359993" s="76"/>
      <c r="C359993" s="75"/>
    </row>
    <row r="359994" spans="2:3" x14ac:dyDescent="0.25">
      <c r="B359994" s="76"/>
      <c r="C359994" s="75"/>
    </row>
    <row r="359995" spans="2:3" x14ac:dyDescent="0.25">
      <c r="B359995" s="76"/>
      <c r="C359995" s="75"/>
    </row>
    <row r="359996" spans="2:3" x14ac:dyDescent="0.25">
      <c r="B359996" s="76"/>
      <c r="C359996" s="75"/>
    </row>
    <row r="359997" spans="2:3" x14ac:dyDescent="0.25">
      <c r="B359997" s="76"/>
      <c r="C359997" s="75"/>
    </row>
    <row r="359998" spans="2:3" x14ac:dyDescent="0.25">
      <c r="B359998" s="76"/>
      <c r="C359998" s="75"/>
    </row>
    <row r="359999" spans="2:3" x14ac:dyDescent="0.25">
      <c r="B359999" s="76"/>
      <c r="C359999" s="75"/>
    </row>
    <row r="360000" spans="2:3" x14ac:dyDescent="0.25">
      <c r="B360000" s="76"/>
      <c r="C360000" s="75"/>
    </row>
    <row r="360001" spans="2:3" x14ac:dyDescent="0.25">
      <c r="B360001" s="76"/>
      <c r="C360001" s="75"/>
    </row>
    <row r="360002" spans="2:3" x14ac:dyDescent="0.25">
      <c r="B360002" s="76"/>
      <c r="C360002" s="75"/>
    </row>
    <row r="360003" spans="2:3" x14ac:dyDescent="0.25">
      <c r="B360003" s="76"/>
      <c r="C360003" s="75"/>
    </row>
    <row r="360004" spans="2:3" x14ac:dyDescent="0.25">
      <c r="B360004" s="76"/>
      <c r="C360004" s="75"/>
    </row>
    <row r="360005" spans="2:3" x14ac:dyDescent="0.25">
      <c r="B360005" s="76"/>
      <c r="C360005" s="75"/>
    </row>
    <row r="360115" spans="2:3" x14ac:dyDescent="0.25">
      <c r="B360115" s="76"/>
      <c r="C360115" s="75"/>
    </row>
    <row r="360116" spans="2:3" x14ac:dyDescent="0.25">
      <c r="B360116" s="76"/>
      <c r="C360116" s="75"/>
    </row>
    <row r="360117" spans="2:3" x14ac:dyDescent="0.25">
      <c r="B360117" s="76"/>
      <c r="C360117" s="75"/>
    </row>
    <row r="360118" spans="2:3" x14ac:dyDescent="0.25">
      <c r="B360118" s="76"/>
      <c r="C360118" s="75"/>
    </row>
    <row r="360119" spans="2:3" x14ac:dyDescent="0.25">
      <c r="B360119" s="76"/>
      <c r="C360119" s="75"/>
    </row>
    <row r="360120" spans="2:3" x14ac:dyDescent="0.25">
      <c r="B360120" s="76"/>
      <c r="C360120" s="75"/>
    </row>
    <row r="360121" spans="2:3" x14ac:dyDescent="0.25">
      <c r="B360121" s="76"/>
      <c r="C360121" s="75"/>
    </row>
    <row r="360122" spans="2:3" x14ac:dyDescent="0.25">
      <c r="B360122" s="76"/>
      <c r="C360122" s="75"/>
    </row>
    <row r="360123" spans="2:3" x14ac:dyDescent="0.25">
      <c r="B360123" s="76"/>
      <c r="C360123" s="75"/>
    </row>
    <row r="360124" spans="2:3" x14ac:dyDescent="0.25">
      <c r="B360124" s="76"/>
      <c r="C360124" s="75"/>
    </row>
    <row r="360125" spans="2:3" x14ac:dyDescent="0.25">
      <c r="B360125" s="76"/>
      <c r="C360125" s="75"/>
    </row>
    <row r="360126" spans="2:3" x14ac:dyDescent="0.25">
      <c r="B360126" s="76"/>
      <c r="C360126" s="75"/>
    </row>
    <row r="360127" spans="2:3" x14ac:dyDescent="0.25">
      <c r="B360127" s="76"/>
      <c r="C360127" s="75"/>
    </row>
    <row r="360237" spans="2:3" x14ac:dyDescent="0.25">
      <c r="B360237" s="76"/>
      <c r="C360237" s="75"/>
    </row>
    <row r="360238" spans="2:3" x14ac:dyDescent="0.25">
      <c r="B360238" s="76"/>
      <c r="C360238" s="75"/>
    </row>
    <row r="360239" spans="2:3" x14ac:dyDescent="0.25">
      <c r="B360239" s="76"/>
      <c r="C360239" s="75"/>
    </row>
    <row r="360240" spans="2:3" x14ac:dyDescent="0.25">
      <c r="B360240" s="76"/>
      <c r="C360240" s="75"/>
    </row>
    <row r="360241" spans="2:3" x14ac:dyDescent="0.25">
      <c r="B360241" s="76"/>
      <c r="C360241" s="75"/>
    </row>
    <row r="360242" spans="2:3" x14ac:dyDescent="0.25">
      <c r="B360242" s="76"/>
      <c r="C360242" s="75"/>
    </row>
    <row r="360243" spans="2:3" x14ac:dyDescent="0.25">
      <c r="B360243" s="76"/>
      <c r="C360243" s="75"/>
    </row>
    <row r="360244" spans="2:3" x14ac:dyDescent="0.25">
      <c r="B360244" s="76"/>
      <c r="C360244" s="75"/>
    </row>
    <row r="360245" spans="2:3" x14ac:dyDescent="0.25">
      <c r="B360245" s="76"/>
      <c r="C360245" s="75"/>
    </row>
    <row r="360246" spans="2:3" x14ac:dyDescent="0.25">
      <c r="B360246" s="76"/>
      <c r="C360246" s="75"/>
    </row>
    <row r="360247" spans="2:3" x14ac:dyDescent="0.25">
      <c r="B360247" s="76"/>
      <c r="C360247" s="75"/>
    </row>
    <row r="360248" spans="2:3" x14ac:dyDescent="0.25">
      <c r="B360248" s="76"/>
      <c r="C360248" s="75"/>
    </row>
    <row r="360249" spans="2:3" x14ac:dyDescent="0.25">
      <c r="B360249" s="76"/>
      <c r="C360249" s="75"/>
    </row>
    <row r="360359" spans="2:3" x14ac:dyDescent="0.25">
      <c r="B360359" s="76"/>
      <c r="C360359" s="75"/>
    </row>
    <row r="360360" spans="2:3" x14ac:dyDescent="0.25">
      <c r="B360360" s="76"/>
      <c r="C360360" s="75"/>
    </row>
    <row r="360361" spans="2:3" x14ac:dyDescent="0.25">
      <c r="B360361" s="76"/>
      <c r="C360361" s="75"/>
    </row>
    <row r="360362" spans="2:3" x14ac:dyDescent="0.25">
      <c r="B360362" s="76"/>
      <c r="C360362" s="75"/>
    </row>
    <row r="360363" spans="2:3" x14ac:dyDescent="0.25">
      <c r="B360363" s="76"/>
      <c r="C360363" s="75"/>
    </row>
    <row r="360364" spans="2:3" x14ac:dyDescent="0.25">
      <c r="B360364" s="76"/>
      <c r="C360364" s="75"/>
    </row>
    <row r="360365" spans="2:3" x14ac:dyDescent="0.25">
      <c r="B360365" s="76"/>
      <c r="C360365" s="75"/>
    </row>
    <row r="360366" spans="2:3" x14ac:dyDescent="0.25">
      <c r="B360366" s="76"/>
      <c r="C360366" s="75"/>
    </row>
    <row r="360367" spans="2:3" x14ac:dyDescent="0.25">
      <c r="B360367" s="76"/>
      <c r="C360367" s="75"/>
    </row>
    <row r="360368" spans="2:3" x14ac:dyDescent="0.25">
      <c r="B360368" s="76"/>
      <c r="C360368" s="75"/>
    </row>
    <row r="360369" spans="2:3" x14ac:dyDescent="0.25">
      <c r="B360369" s="76"/>
      <c r="C360369" s="75"/>
    </row>
    <row r="360370" spans="2:3" x14ac:dyDescent="0.25">
      <c r="B360370" s="76"/>
      <c r="C360370" s="75"/>
    </row>
    <row r="360371" spans="2:3" x14ac:dyDescent="0.25">
      <c r="B360371" s="76"/>
      <c r="C360371" s="75"/>
    </row>
    <row r="360481" spans="2:3" x14ac:dyDescent="0.25">
      <c r="B360481" s="76"/>
      <c r="C360481" s="75"/>
    </row>
    <row r="360482" spans="2:3" x14ac:dyDescent="0.25">
      <c r="B360482" s="76"/>
      <c r="C360482" s="75"/>
    </row>
    <row r="360483" spans="2:3" x14ac:dyDescent="0.25">
      <c r="B360483" s="76"/>
      <c r="C360483" s="75"/>
    </row>
    <row r="360484" spans="2:3" x14ac:dyDescent="0.25">
      <c r="B360484" s="76"/>
      <c r="C360484" s="75"/>
    </row>
    <row r="360485" spans="2:3" x14ac:dyDescent="0.25">
      <c r="B360485" s="76"/>
      <c r="C360485" s="75"/>
    </row>
    <row r="360486" spans="2:3" x14ac:dyDescent="0.25">
      <c r="B360486" s="76"/>
      <c r="C360486" s="75"/>
    </row>
    <row r="360487" spans="2:3" x14ac:dyDescent="0.25">
      <c r="B360487" s="76"/>
      <c r="C360487" s="75"/>
    </row>
    <row r="360488" spans="2:3" x14ac:dyDescent="0.25">
      <c r="B360488" s="76"/>
      <c r="C360488" s="75"/>
    </row>
    <row r="360489" spans="2:3" x14ac:dyDescent="0.25">
      <c r="B360489" s="76"/>
      <c r="C360489" s="75"/>
    </row>
    <row r="360490" spans="2:3" x14ac:dyDescent="0.25">
      <c r="B360490" s="76"/>
      <c r="C360490" s="75"/>
    </row>
    <row r="360491" spans="2:3" x14ac:dyDescent="0.25">
      <c r="B360491" s="76"/>
      <c r="C360491" s="75"/>
    </row>
    <row r="360492" spans="2:3" x14ac:dyDescent="0.25">
      <c r="B360492" s="76"/>
      <c r="C360492" s="75"/>
    </row>
    <row r="360493" spans="2:3" x14ac:dyDescent="0.25">
      <c r="B360493" s="76"/>
      <c r="C360493" s="75"/>
    </row>
    <row r="360603" spans="2:3" x14ac:dyDescent="0.25">
      <c r="B360603" s="76"/>
      <c r="C360603" s="75"/>
    </row>
    <row r="360604" spans="2:3" x14ac:dyDescent="0.25">
      <c r="B360604" s="76"/>
      <c r="C360604" s="75"/>
    </row>
    <row r="360605" spans="2:3" x14ac:dyDescent="0.25">
      <c r="B360605" s="76"/>
      <c r="C360605" s="75"/>
    </row>
    <row r="360606" spans="2:3" x14ac:dyDescent="0.25">
      <c r="B360606" s="76"/>
      <c r="C360606" s="75"/>
    </row>
    <row r="360607" spans="2:3" x14ac:dyDescent="0.25">
      <c r="B360607" s="76"/>
      <c r="C360607" s="75"/>
    </row>
    <row r="360608" spans="2:3" x14ac:dyDescent="0.25">
      <c r="B360608" s="76"/>
      <c r="C360608" s="75"/>
    </row>
    <row r="360609" spans="2:3" x14ac:dyDescent="0.25">
      <c r="B360609" s="76"/>
      <c r="C360609" s="75"/>
    </row>
    <row r="360610" spans="2:3" x14ac:dyDescent="0.25">
      <c r="B360610" s="76"/>
      <c r="C360610" s="75"/>
    </row>
    <row r="360611" spans="2:3" x14ac:dyDescent="0.25">
      <c r="B360611" s="76"/>
      <c r="C360611" s="75"/>
    </row>
    <row r="360612" spans="2:3" x14ac:dyDescent="0.25">
      <c r="B360612" s="76"/>
      <c r="C360612" s="75"/>
    </row>
    <row r="360613" spans="2:3" x14ac:dyDescent="0.25">
      <c r="B360613" s="76"/>
      <c r="C360613" s="75"/>
    </row>
    <row r="360614" spans="2:3" x14ac:dyDescent="0.25">
      <c r="B360614" s="76"/>
      <c r="C360614" s="75"/>
    </row>
    <row r="360615" spans="2:3" x14ac:dyDescent="0.25">
      <c r="B360615" s="76"/>
      <c r="C360615" s="75"/>
    </row>
    <row r="360725" spans="2:3" x14ac:dyDescent="0.25">
      <c r="B360725" s="76"/>
      <c r="C360725" s="75"/>
    </row>
    <row r="360726" spans="2:3" x14ac:dyDescent="0.25">
      <c r="B360726" s="76"/>
      <c r="C360726" s="75"/>
    </row>
    <row r="360727" spans="2:3" x14ac:dyDescent="0.25">
      <c r="B360727" s="76"/>
      <c r="C360727" s="75"/>
    </row>
    <row r="360728" spans="2:3" x14ac:dyDescent="0.25">
      <c r="B360728" s="76"/>
      <c r="C360728" s="75"/>
    </row>
    <row r="360729" spans="2:3" x14ac:dyDescent="0.25">
      <c r="B360729" s="76"/>
      <c r="C360729" s="75"/>
    </row>
    <row r="360730" spans="2:3" x14ac:dyDescent="0.25">
      <c r="B360730" s="76"/>
      <c r="C360730" s="75"/>
    </row>
    <row r="360731" spans="2:3" x14ac:dyDescent="0.25">
      <c r="B360731" s="76"/>
      <c r="C360731" s="75"/>
    </row>
    <row r="360732" spans="2:3" x14ac:dyDescent="0.25">
      <c r="B360732" s="76"/>
      <c r="C360732" s="75"/>
    </row>
    <row r="360733" spans="2:3" x14ac:dyDescent="0.25">
      <c r="B360733" s="76"/>
      <c r="C360733" s="75"/>
    </row>
    <row r="360734" spans="2:3" x14ac:dyDescent="0.25">
      <c r="B360734" s="76"/>
      <c r="C360734" s="75"/>
    </row>
    <row r="360735" spans="2:3" x14ac:dyDescent="0.25">
      <c r="B360735" s="76"/>
      <c r="C360735" s="75"/>
    </row>
    <row r="360736" spans="2:3" x14ac:dyDescent="0.25">
      <c r="B360736" s="76"/>
      <c r="C360736" s="75"/>
    </row>
    <row r="360737" spans="2:3" x14ac:dyDescent="0.25">
      <c r="B360737" s="76"/>
      <c r="C360737" s="75"/>
    </row>
    <row r="360847" spans="2:3" x14ac:dyDescent="0.25">
      <c r="B360847" s="76"/>
      <c r="C360847" s="75"/>
    </row>
    <row r="360848" spans="2:3" x14ac:dyDescent="0.25">
      <c r="B360848" s="76"/>
      <c r="C360848" s="75"/>
    </row>
    <row r="360849" spans="2:3" x14ac:dyDescent="0.25">
      <c r="B360849" s="76"/>
      <c r="C360849" s="75"/>
    </row>
    <row r="360850" spans="2:3" x14ac:dyDescent="0.25">
      <c r="B360850" s="76"/>
      <c r="C360850" s="75"/>
    </row>
    <row r="360851" spans="2:3" x14ac:dyDescent="0.25">
      <c r="B360851" s="76"/>
      <c r="C360851" s="75"/>
    </row>
    <row r="360852" spans="2:3" x14ac:dyDescent="0.25">
      <c r="B360852" s="76"/>
      <c r="C360852" s="75"/>
    </row>
    <row r="360853" spans="2:3" x14ac:dyDescent="0.25">
      <c r="B360853" s="76"/>
      <c r="C360853" s="75"/>
    </row>
    <row r="360854" spans="2:3" x14ac:dyDescent="0.25">
      <c r="B360854" s="76"/>
      <c r="C360854" s="75"/>
    </row>
    <row r="360855" spans="2:3" x14ac:dyDescent="0.25">
      <c r="B360855" s="76"/>
      <c r="C360855" s="75"/>
    </row>
    <row r="360856" spans="2:3" x14ac:dyDescent="0.25">
      <c r="B360856" s="76"/>
      <c r="C360856" s="75"/>
    </row>
    <row r="360857" spans="2:3" x14ac:dyDescent="0.25">
      <c r="B360857" s="76"/>
      <c r="C360857" s="75"/>
    </row>
    <row r="360858" spans="2:3" x14ac:dyDescent="0.25">
      <c r="B360858" s="76"/>
      <c r="C360858" s="75"/>
    </row>
    <row r="360859" spans="2:3" x14ac:dyDescent="0.25">
      <c r="B360859" s="76"/>
      <c r="C360859" s="75"/>
    </row>
    <row r="360969" spans="2:3" x14ac:dyDescent="0.25">
      <c r="B360969" s="76"/>
      <c r="C360969" s="75"/>
    </row>
    <row r="360970" spans="2:3" x14ac:dyDescent="0.25">
      <c r="B360970" s="76"/>
      <c r="C360970" s="75"/>
    </row>
    <row r="360971" spans="2:3" x14ac:dyDescent="0.25">
      <c r="B360971" s="76"/>
      <c r="C360971" s="75"/>
    </row>
    <row r="360972" spans="2:3" x14ac:dyDescent="0.25">
      <c r="B360972" s="76"/>
      <c r="C360972" s="75"/>
    </row>
    <row r="360973" spans="2:3" x14ac:dyDescent="0.25">
      <c r="B360973" s="76"/>
      <c r="C360973" s="75"/>
    </row>
    <row r="360974" spans="2:3" x14ac:dyDescent="0.25">
      <c r="B360974" s="76"/>
      <c r="C360974" s="75"/>
    </row>
    <row r="360975" spans="2:3" x14ac:dyDescent="0.25">
      <c r="B360975" s="76"/>
      <c r="C360975" s="75"/>
    </row>
    <row r="360976" spans="2:3" x14ac:dyDescent="0.25">
      <c r="B360976" s="76"/>
      <c r="C360976" s="75"/>
    </row>
    <row r="360977" spans="2:3" x14ac:dyDescent="0.25">
      <c r="B360977" s="76"/>
      <c r="C360977" s="75"/>
    </row>
    <row r="360978" spans="2:3" x14ac:dyDescent="0.25">
      <c r="B360978" s="76"/>
      <c r="C360978" s="75"/>
    </row>
    <row r="360979" spans="2:3" x14ac:dyDescent="0.25">
      <c r="B360979" s="76"/>
      <c r="C360979" s="75"/>
    </row>
    <row r="360980" spans="2:3" x14ac:dyDescent="0.25">
      <c r="B360980" s="76"/>
      <c r="C360980" s="75"/>
    </row>
    <row r="360981" spans="2:3" x14ac:dyDescent="0.25">
      <c r="B360981" s="76"/>
      <c r="C360981" s="75"/>
    </row>
    <row r="361091" spans="2:3" x14ac:dyDescent="0.25">
      <c r="B361091" s="76"/>
      <c r="C361091" s="75"/>
    </row>
    <row r="361092" spans="2:3" x14ac:dyDescent="0.25">
      <c r="B361092" s="76"/>
      <c r="C361092" s="75"/>
    </row>
    <row r="361093" spans="2:3" x14ac:dyDescent="0.25">
      <c r="B361093" s="76"/>
      <c r="C361093" s="75"/>
    </row>
    <row r="361094" spans="2:3" x14ac:dyDescent="0.25">
      <c r="B361094" s="76"/>
      <c r="C361094" s="75"/>
    </row>
    <row r="361095" spans="2:3" x14ac:dyDescent="0.25">
      <c r="B361095" s="76"/>
      <c r="C361095" s="75"/>
    </row>
    <row r="361096" spans="2:3" x14ac:dyDescent="0.25">
      <c r="B361096" s="76"/>
      <c r="C361096" s="75"/>
    </row>
    <row r="361097" spans="2:3" x14ac:dyDescent="0.25">
      <c r="B361097" s="76"/>
      <c r="C361097" s="75"/>
    </row>
    <row r="361098" spans="2:3" x14ac:dyDescent="0.25">
      <c r="B361098" s="76"/>
      <c r="C361098" s="75"/>
    </row>
    <row r="361099" spans="2:3" x14ac:dyDescent="0.25">
      <c r="B361099" s="76"/>
      <c r="C361099" s="75"/>
    </row>
    <row r="361100" spans="2:3" x14ac:dyDescent="0.25">
      <c r="B361100" s="76"/>
      <c r="C361100" s="75"/>
    </row>
    <row r="361101" spans="2:3" x14ac:dyDescent="0.25">
      <c r="B361101" s="76"/>
      <c r="C361101" s="75"/>
    </row>
    <row r="361102" spans="2:3" x14ac:dyDescent="0.25">
      <c r="B361102" s="76"/>
      <c r="C361102" s="75"/>
    </row>
    <row r="361103" spans="2:3" x14ac:dyDescent="0.25">
      <c r="B361103" s="76"/>
      <c r="C361103" s="75"/>
    </row>
    <row r="361213" spans="2:3" x14ac:dyDescent="0.25">
      <c r="B361213" s="76"/>
      <c r="C361213" s="75"/>
    </row>
    <row r="361214" spans="2:3" x14ac:dyDescent="0.25">
      <c r="B361214" s="76"/>
      <c r="C361214" s="75"/>
    </row>
    <row r="361215" spans="2:3" x14ac:dyDescent="0.25">
      <c r="B361215" s="76"/>
      <c r="C361215" s="75"/>
    </row>
    <row r="361216" spans="2:3" x14ac:dyDescent="0.25">
      <c r="B361216" s="76"/>
      <c r="C361216" s="75"/>
    </row>
    <row r="361217" spans="2:3" x14ac:dyDescent="0.25">
      <c r="B361217" s="76"/>
      <c r="C361217" s="75"/>
    </row>
    <row r="361218" spans="2:3" x14ac:dyDescent="0.25">
      <c r="B361218" s="76"/>
      <c r="C361218" s="75"/>
    </row>
    <row r="361219" spans="2:3" x14ac:dyDescent="0.25">
      <c r="B361219" s="76"/>
      <c r="C361219" s="75"/>
    </row>
    <row r="361220" spans="2:3" x14ac:dyDescent="0.25">
      <c r="B361220" s="76"/>
      <c r="C361220" s="75"/>
    </row>
    <row r="361221" spans="2:3" x14ac:dyDescent="0.25">
      <c r="B361221" s="76"/>
      <c r="C361221" s="75"/>
    </row>
    <row r="361222" spans="2:3" x14ac:dyDescent="0.25">
      <c r="B361222" s="76"/>
      <c r="C361222" s="75"/>
    </row>
    <row r="361223" spans="2:3" x14ac:dyDescent="0.25">
      <c r="B361223" s="76"/>
      <c r="C361223" s="75"/>
    </row>
    <row r="361224" spans="2:3" x14ac:dyDescent="0.25">
      <c r="B361224" s="76"/>
      <c r="C361224" s="75"/>
    </row>
    <row r="361225" spans="2:3" x14ac:dyDescent="0.25">
      <c r="B361225" s="76"/>
      <c r="C361225" s="75"/>
    </row>
    <row r="361335" spans="2:3" x14ac:dyDescent="0.25">
      <c r="B361335" s="76"/>
      <c r="C361335" s="75"/>
    </row>
    <row r="361336" spans="2:3" x14ac:dyDescent="0.25">
      <c r="B361336" s="76"/>
      <c r="C361336" s="75"/>
    </row>
    <row r="361337" spans="2:3" x14ac:dyDescent="0.25">
      <c r="B361337" s="76"/>
      <c r="C361337" s="75"/>
    </row>
    <row r="361338" spans="2:3" x14ac:dyDescent="0.25">
      <c r="B361338" s="76"/>
      <c r="C361338" s="75"/>
    </row>
    <row r="361339" spans="2:3" x14ac:dyDescent="0.25">
      <c r="B361339" s="76"/>
      <c r="C361339" s="75"/>
    </row>
    <row r="361340" spans="2:3" x14ac:dyDescent="0.25">
      <c r="B361340" s="76"/>
      <c r="C361340" s="75"/>
    </row>
    <row r="361341" spans="2:3" x14ac:dyDescent="0.25">
      <c r="B361341" s="76"/>
      <c r="C361341" s="75"/>
    </row>
    <row r="361342" spans="2:3" x14ac:dyDescent="0.25">
      <c r="B361342" s="76"/>
      <c r="C361342" s="75"/>
    </row>
    <row r="361343" spans="2:3" x14ac:dyDescent="0.25">
      <c r="B361343" s="76"/>
      <c r="C361343" s="75"/>
    </row>
    <row r="361344" spans="2:3" x14ac:dyDescent="0.25">
      <c r="B361344" s="76"/>
      <c r="C361344" s="75"/>
    </row>
    <row r="361345" spans="2:3" x14ac:dyDescent="0.25">
      <c r="B361345" s="76"/>
      <c r="C361345" s="75"/>
    </row>
    <row r="361346" spans="2:3" x14ac:dyDescent="0.25">
      <c r="B361346" s="76"/>
      <c r="C361346" s="75"/>
    </row>
    <row r="361347" spans="2:3" x14ac:dyDescent="0.25">
      <c r="B361347" s="76"/>
      <c r="C361347" s="75"/>
    </row>
    <row r="361457" spans="2:3" x14ac:dyDescent="0.25">
      <c r="B361457" s="76"/>
      <c r="C361457" s="75"/>
    </row>
    <row r="361458" spans="2:3" x14ac:dyDescent="0.25">
      <c r="B361458" s="76"/>
      <c r="C361458" s="75"/>
    </row>
    <row r="361459" spans="2:3" x14ac:dyDescent="0.25">
      <c r="B361459" s="76"/>
      <c r="C361459" s="75"/>
    </row>
    <row r="361460" spans="2:3" x14ac:dyDescent="0.25">
      <c r="B361460" s="76"/>
      <c r="C361460" s="75"/>
    </row>
    <row r="361461" spans="2:3" x14ac:dyDescent="0.25">
      <c r="B361461" s="76"/>
      <c r="C361461" s="75"/>
    </row>
    <row r="361462" spans="2:3" x14ac:dyDescent="0.25">
      <c r="B361462" s="76"/>
      <c r="C361462" s="75"/>
    </row>
    <row r="361463" spans="2:3" x14ac:dyDescent="0.25">
      <c r="B361463" s="76"/>
      <c r="C361463" s="75"/>
    </row>
    <row r="361464" spans="2:3" x14ac:dyDescent="0.25">
      <c r="B361464" s="76"/>
      <c r="C361464" s="75"/>
    </row>
    <row r="361465" spans="2:3" x14ac:dyDescent="0.25">
      <c r="B361465" s="76"/>
      <c r="C361465" s="75"/>
    </row>
    <row r="361466" spans="2:3" x14ac:dyDescent="0.25">
      <c r="B361466" s="76"/>
      <c r="C361466" s="75"/>
    </row>
    <row r="361467" spans="2:3" x14ac:dyDescent="0.25">
      <c r="B361467" s="76"/>
      <c r="C361467" s="75"/>
    </row>
    <row r="361468" spans="2:3" x14ac:dyDescent="0.25">
      <c r="B361468" s="76"/>
      <c r="C361468" s="75"/>
    </row>
    <row r="361469" spans="2:3" x14ac:dyDescent="0.25">
      <c r="B361469" s="76"/>
      <c r="C361469" s="75"/>
    </row>
    <row r="361579" spans="2:3" x14ac:dyDescent="0.25">
      <c r="B361579" s="76"/>
      <c r="C361579" s="75"/>
    </row>
    <row r="361580" spans="2:3" x14ac:dyDescent="0.25">
      <c r="B361580" s="76"/>
      <c r="C361580" s="75"/>
    </row>
    <row r="361581" spans="2:3" x14ac:dyDescent="0.25">
      <c r="B361581" s="76"/>
      <c r="C361581" s="75"/>
    </row>
    <row r="361582" spans="2:3" x14ac:dyDescent="0.25">
      <c r="B361582" s="76"/>
      <c r="C361582" s="75"/>
    </row>
    <row r="361583" spans="2:3" x14ac:dyDescent="0.25">
      <c r="B361583" s="76"/>
      <c r="C361583" s="75"/>
    </row>
    <row r="361584" spans="2:3" x14ac:dyDescent="0.25">
      <c r="B361584" s="76"/>
      <c r="C361584" s="75"/>
    </row>
    <row r="361585" spans="2:3" x14ac:dyDescent="0.25">
      <c r="B361585" s="76"/>
      <c r="C361585" s="75"/>
    </row>
    <row r="361586" spans="2:3" x14ac:dyDescent="0.25">
      <c r="B361586" s="76"/>
      <c r="C361586" s="75"/>
    </row>
    <row r="361587" spans="2:3" x14ac:dyDescent="0.25">
      <c r="B361587" s="76"/>
      <c r="C361587" s="75"/>
    </row>
    <row r="361588" spans="2:3" x14ac:dyDescent="0.25">
      <c r="B361588" s="76"/>
      <c r="C361588" s="75"/>
    </row>
    <row r="361589" spans="2:3" x14ac:dyDescent="0.25">
      <c r="B361589" s="76"/>
      <c r="C361589" s="75"/>
    </row>
    <row r="361590" spans="2:3" x14ac:dyDescent="0.25">
      <c r="B361590" s="76"/>
      <c r="C361590" s="75"/>
    </row>
    <row r="361591" spans="2:3" x14ac:dyDescent="0.25">
      <c r="B361591" s="76"/>
      <c r="C361591" s="75"/>
    </row>
    <row r="361701" spans="2:3" x14ac:dyDescent="0.25">
      <c r="B361701" s="76"/>
      <c r="C361701" s="75"/>
    </row>
    <row r="361702" spans="2:3" x14ac:dyDescent="0.25">
      <c r="B361702" s="76"/>
      <c r="C361702" s="75"/>
    </row>
    <row r="361703" spans="2:3" x14ac:dyDescent="0.25">
      <c r="B361703" s="76"/>
      <c r="C361703" s="75"/>
    </row>
    <row r="361704" spans="2:3" x14ac:dyDescent="0.25">
      <c r="B361704" s="76"/>
      <c r="C361704" s="75"/>
    </row>
    <row r="361705" spans="2:3" x14ac:dyDescent="0.25">
      <c r="B361705" s="76"/>
      <c r="C361705" s="75"/>
    </row>
    <row r="361706" spans="2:3" x14ac:dyDescent="0.25">
      <c r="B361706" s="76"/>
      <c r="C361706" s="75"/>
    </row>
    <row r="361707" spans="2:3" x14ac:dyDescent="0.25">
      <c r="B361707" s="76"/>
      <c r="C361707" s="75"/>
    </row>
    <row r="361708" spans="2:3" x14ac:dyDescent="0.25">
      <c r="B361708" s="76"/>
      <c r="C361708" s="75"/>
    </row>
    <row r="361709" spans="2:3" x14ac:dyDescent="0.25">
      <c r="B361709" s="76"/>
      <c r="C361709" s="75"/>
    </row>
    <row r="361710" spans="2:3" x14ac:dyDescent="0.25">
      <c r="B361710" s="76"/>
      <c r="C361710" s="75"/>
    </row>
    <row r="361711" spans="2:3" x14ac:dyDescent="0.25">
      <c r="B361711" s="76"/>
      <c r="C361711" s="75"/>
    </row>
    <row r="361712" spans="2:3" x14ac:dyDescent="0.25">
      <c r="B361712" s="76"/>
      <c r="C361712" s="75"/>
    </row>
    <row r="361713" spans="2:3" x14ac:dyDescent="0.25">
      <c r="B361713" s="76"/>
      <c r="C361713" s="75"/>
    </row>
    <row r="361823" spans="2:3" x14ac:dyDescent="0.25">
      <c r="B361823" s="76"/>
      <c r="C361823" s="75"/>
    </row>
    <row r="361824" spans="2:3" x14ac:dyDescent="0.25">
      <c r="B361824" s="76"/>
      <c r="C361824" s="75"/>
    </row>
    <row r="361825" spans="2:3" x14ac:dyDescent="0.25">
      <c r="B361825" s="76"/>
      <c r="C361825" s="75"/>
    </row>
    <row r="361826" spans="2:3" x14ac:dyDescent="0.25">
      <c r="B361826" s="76"/>
      <c r="C361826" s="75"/>
    </row>
    <row r="361827" spans="2:3" x14ac:dyDescent="0.25">
      <c r="B361827" s="76"/>
      <c r="C361827" s="75"/>
    </row>
    <row r="361828" spans="2:3" x14ac:dyDescent="0.25">
      <c r="B361828" s="76"/>
      <c r="C361828" s="75"/>
    </row>
    <row r="361829" spans="2:3" x14ac:dyDescent="0.25">
      <c r="B361829" s="76"/>
      <c r="C361829" s="75"/>
    </row>
    <row r="361830" spans="2:3" x14ac:dyDescent="0.25">
      <c r="B361830" s="76"/>
      <c r="C361830" s="75"/>
    </row>
    <row r="361831" spans="2:3" x14ac:dyDescent="0.25">
      <c r="B361831" s="76"/>
      <c r="C361831" s="75"/>
    </row>
    <row r="361832" spans="2:3" x14ac:dyDescent="0.25">
      <c r="B361832" s="76"/>
      <c r="C361832" s="75"/>
    </row>
    <row r="361833" spans="2:3" x14ac:dyDescent="0.25">
      <c r="B361833" s="76"/>
      <c r="C361833" s="75"/>
    </row>
    <row r="361834" spans="2:3" x14ac:dyDescent="0.25">
      <c r="B361834" s="76"/>
      <c r="C361834" s="75"/>
    </row>
    <row r="361835" spans="2:3" x14ac:dyDescent="0.25">
      <c r="B361835" s="76"/>
      <c r="C361835" s="75"/>
    </row>
    <row r="361945" spans="2:3" x14ac:dyDescent="0.25">
      <c r="B361945" s="76"/>
      <c r="C361945" s="75"/>
    </row>
    <row r="361946" spans="2:3" x14ac:dyDescent="0.25">
      <c r="B361946" s="76"/>
      <c r="C361946" s="75"/>
    </row>
    <row r="361947" spans="2:3" x14ac:dyDescent="0.25">
      <c r="B361947" s="76"/>
      <c r="C361947" s="75"/>
    </row>
    <row r="361948" spans="2:3" x14ac:dyDescent="0.25">
      <c r="B361948" s="76"/>
      <c r="C361948" s="75"/>
    </row>
    <row r="361949" spans="2:3" x14ac:dyDescent="0.25">
      <c r="B361949" s="76"/>
      <c r="C361949" s="75"/>
    </row>
    <row r="361950" spans="2:3" x14ac:dyDescent="0.25">
      <c r="B361950" s="76"/>
      <c r="C361950" s="75"/>
    </row>
    <row r="361951" spans="2:3" x14ac:dyDescent="0.25">
      <c r="B361951" s="76"/>
      <c r="C361951" s="75"/>
    </row>
    <row r="361952" spans="2:3" x14ac:dyDescent="0.25">
      <c r="B361952" s="76"/>
      <c r="C361952" s="75"/>
    </row>
    <row r="361953" spans="2:3" x14ac:dyDescent="0.25">
      <c r="B361953" s="76"/>
      <c r="C361953" s="75"/>
    </row>
    <row r="361954" spans="2:3" x14ac:dyDescent="0.25">
      <c r="B361954" s="76"/>
      <c r="C361954" s="75"/>
    </row>
    <row r="361955" spans="2:3" x14ac:dyDescent="0.25">
      <c r="B361955" s="76"/>
      <c r="C361955" s="75"/>
    </row>
    <row r="361956" spans="2:3" x14ac:dyDescent="0.25">
      <c r="B361956" s="76"/>
      <c r="C361956" s="75"/>
    </row>
    <row r="361957" spans="2:3" x14ac:dyDescent="0.25">
      <c r="B361957" s="76"/>
      <c r="C361957" s="75"/>
    </row>
    <row r="362067" spans="2:3" x14ac:dyDescent="0.25">
      <c r="B362067" s="76"/>
      <c r="C362067" s="75"/>
    </row>
    <row r="362068" spans="2:3" x14ac:dyDescent="0.25">
      <c r="B362068" s="76"/>
      <c r="C362068" s="75"/>
    </row>
    <row r="362069" spans="2:3" x14ac:dyDescent="0.25">
      <c r="B362069" s="76"/>
      <c r="C362069" s="75"/>
    </row>
    <row r="362070" spans="2:3" x14ac:dyDescent="0.25">
      <c r="B362070" s="76"/>
      <c r="C362070" s="75"/>
    </row>
    <row r="362071" spans="2:3" x14ac:dyDescent="0.25">
      <c r="B362071" s="76"/>
      <c r="C362071" s="75"/>
    </row>
    <row r="362072" spans="2:3" x14ac:dyDescent="0.25">
      <c r="B362072" s="76"/>
      <c r="C362072" s="75"/>
    </row>
    <row r="362073" spans="2:3" x14ac:dyDescent="0.25">
      <c r="B362073" s="76"/>
      <c r="C362073" s="75"/>
    </row>
    <row r="362074" spans="2:3" x14ac:dyDescent="0.25">
      <c r="B362074" s="76"/>
      <c r="C362074" s="75"/>
    </row>
    <row r="362075" spans="2:3" x14ac:dyDescent="0.25">
      <c r="B362075" s="76"/>
      <c r="C362075" s="75"/>
    </row>
    <row r="362076" spans="2:3" x14ac:dyDescent="0.25">
      <c r="B362076" s="76"/>
      <c r="C362076" s="75"/>
    </row>
    <row r="362077" spans="2:3" x14ac:dyDescent="0.25">
      <c r="B362077" s="76"/>
      <c r="C362077" s="75"/>
    </row>
    <row r="362078" spans="2:3" x14ac:dyDescent="0.25">
      <c r="B362078" s="76"/>
      <c r="C362078" s="75"/>
    </row>
    <row r="362079" spans="2:3" x14ac:dyDescent="0.25">
      <c r="B362079" s="76"/>
      <c r="C362079" s="75"/>
    </row>
    <row r="362189" spans="2:3" x14ac:dyDescent="0.25">
      <c r="B362189" s="76"/>
      <c r="C362189" s="75"/>
    </row>
    <row r="362190" spans="2:3" x14ac:dyDescent="0.25">
      <c r="B362190" s="76"/>
      <c r="C362190" s="75"/>
    </row>
    <row r="362191" spans="2:3" x14ac:dyDescent="0.25">
      <c r="B362191" s="76"/>
      <c r="C362191" s="75"/>
    </row>
    <row r="362192" spans="2:3" x14ac:dyDescent="0.25">
      <c r="B362192" s="76"/>
      <c r="C362192" s="75"/>
    </row>
    <row r="362193" spans="2:3" x14ac:dyDescent="0.25">
      <c r="B362193" s="76"/>
      <c r="C362193" s="75"/>
    </row>
    <row r="362194" spans="2:3" x14ac:dyDescent="0.25">
      <c r="B362194" s="76"/>
      <c r="C362194" s="75"/>
    </row>
    <row r="362195" spans="2:3" x14ac:dyDescent="0.25">
      <c r="B362195" s="76"/>
      <c r="C362195" s="75"/>
    </row>
    <row r="362196" spans="2:3" x14ac:dyDescent="0.25">
      <c r="B362196" s="76"/>
      <c r="C362196" s="75"/>
    </row>
    <row r="362197" spans="2:3" x14ac:dyDescent="0.25">
      <c r="B362197" s="76"/>
      <c r="C362197" s="75"/>
    </row>
    <row r="362198" spans="2:3" x14ac:dyDescent="0.25">
      <c r="B362198" s="76"/>
      <c r="C362198" s="75"/>
    </row>
    <row r="362199" spans="2:3" x14ac:dyDescent="0.25">
      <c r="B362199" s="76"/>
      <c r="C362199" s="75"/>
    </row>
    <row r="362200" spans="2:3" x14ac:dyDescent="0.25">
      <c r="B362200" s="76"/>
      <c r="C362200" s="75"/>
    </row>
    <row r="362201" spans="2:3" x14ac:dyDescent="0.25">
      <c r="B362201" s="76"/>
      <c r="C362201" s="75"/>
    </row>
    <row r="362311" spans="2:3" x14ac:dyDescent="0.25">
      <c r="B362311" s="76"/>
      <c r="C362311" s="75"/>
    </row>
    <row r="362312" spans="2:3" x14ac:dyDescent="0.25">
      <c r="B362312" s="76"/>
      <c r="C362312" s="75"/>
    </row>
    <row r="362313" spans="2:3" x14ac:dyDescent="0.25">
      <c r="B362313" s="76"/>
      <c r="C362313" s="75"/>
    </row>
    <row r="362314" spans="2:3" x14ac:dyDescent="0.25">
      <c r="B362314" s="76"/>
      <c r="C362314" s="75"/>
    </row>
    <row r="362315" spans="2:3" x14ac:dyDescent="0.25">
      <c r="B362315" s="76"/>
      <c r="C362315" s="75"/>
    </row>
    <row r="362316" spans="2:3" x14ac:dyDescent="0.25">
      <c r="B362316" s="76"/>
      <c r="C362316" s="75"/>
    </row>
    <row r="362317" spans="2:3" x14ac:dyDescent="0.25">
      <c r="B362317" s="76"/>
      <c r="C362317" s="75"/>
    </row>
    <row r="362318" spans="2:3" x14ac:dyDescent="0.25">
      <c r="B362318" s="76"/>
      <c r="C362318" s="75"/>
    </row>
    <row r="362319" spans="2:3" x14ac:dyDescent="0.25">
      <c r="B362319" s="76"/>
      <c r="C362319" s="75"/>
    </row>
    <row r="362320" spans="2:3" x14ac:dyDescent="0.25">
      <c r="B362320" s="76"/>
      <c r="C362320" s="75"/>
    </row>
    <row r="362321" spans="2:3" x14ac:dyDescent="0.25">
      <c r="B362321" s="76"/>
      <c r="C362321" s="75"/>
    </row>
    <row r="362322" spans="2:3" x14ac:dyDescent="0.25">
      <c r="B362322" s="76"/>
      <c r="C362322" s="75"/>
    </row>
    <row r="362323" spans="2:3" x14ac:dyDescent="0.25">
      <c r="B362323" s="76"/>
      <c r="C362323" s="75"/>
    </row>
    <row r="362433" spans="2:3" x14ac:dyDescent="0.25">
      <c r="B362433" s="76"/>
      <c r="C362433" s="75"/>
    </row>
    <row r="362434" spans="2:3" x14ac:dyDescent="0.25">
      <c r="B362434" s="76"/>
      <c r="C362434" s="75"/>
    </row>
    <row r="362435" spans="2:3" x14ac:dyDescent="0.25">
      <c r="B362435" s="76"/>
      <c r="C362435" s="75"/>
    </row>
    <row r="362436" spans="2:3" x14ac:dyDescent="0.25">
      <c r="B362436" s="76"/>
      <c r="C362436" s="75"/>
    </row>
    <row r="362437" spans="2:3" x14ac:dyDescent="0.25">
      <c r="B362437" s="76"/>
      <c r="C362437" s="75"/>
    </row>
    <row r="362438" spans="2:3" x14ac:dyDescent="0.25">
      <c r="B362438" s="76"/>
      <c r="C362438" s="75"/>
    </row>
    <row r="362439" spans="2:3" x14ac:dyDescent="0.25">
      <c r="B362439" s="76"/>
      <c r="C362439" s="75"/>
    </row>
    <row r="362440" spans="2:3" x14ac:dyDescent="0.25">
      <c r="B362440" s="76"/>
      <c r="C362440" s="75"/>
    </row>
    <row r="362441" spans="2:3" x14ac:dyDescent="0.25">
      <c r="B362441" s="76"/>
      <c r="C362441" s="75"/>
    </row>
    <row r="362442" spans="2:3" x14ac:dyDescent="0.25">
      <c r="B362442" s="76"/>
      <c r="C362442" s="75"/>
    </row>
    <row r="362443" spans="2:3" x14ac:dyDescent="0.25">
      <c r="B362443" s="76"/>
      <c r="C362443" s="75"/>
    </row>
    <row r="362444" spans="2:3" x14ac:dyDescent="0.25">
      <c r="B362444" s="76"/>
      <c r="C362444" s="75"/>
    </row>
    <row r="362445" spans="2:3" x14ac:dyDescent="0.25">
      <c r="B362445" s="76"/>
      <c r="C362445" s="75"/>
    </row>
    <row r="362555" spans="2:3" x14ac:dyDescent="0.25">
      <c r="B362555" s="76"/>
      <c r="C362555" s="75"/>
    </row>
    <row r="362556" spans="2:3" x14ac:dyDescent="0.25">
      <c r="B362556" s="76"/>
      <c r="C362556" s="75"/>
    </row>
    <row r="362557" spans="2:3" x14ac:dyDescent="0.25">
      <c r="B362557" s="76"/>
      <c r="C362557" s="75"/>
    </row>
    <row r="362558" spans="2:3" x14ac:dyDescent="0.25">
      <c r="B362558" s="76"/>
      <c r="C362558" s="75"/>
    </row>
    <row r="362559" spans="2:3" x14ac:dyDescent="0.25">
      <c r="B362559" s="76"/>
      <c r="C362559" s="75"/>
    </row>
    <row r="362560" spans="2:3" x14ac:dyDescent="0.25">
      <c r="B362560" s="76"/>
      <c r="C362560" s="75"/>
    </row>
    <row r="362561" spans="2:3" x14ac:dyDescent="0.25">
      <c r="B362561" s="76"/>
      <c r="C362561" s="75"/>
    </row>
    <row r="362562" spans="2:3" x14ac:dyDescent="0.25">
      <c r="B362562" s="76"/>
      <c r="C362562" s="75"/>
    </row>
    <row r="362563" spans="2:3" x14ac:dyDescent="0.25">
      <c r="B362563" s="76"/>
      <c r="C362563" s="75"/>
    </row>
    <row r="362564" spans="2:3" x14ac:dyDescent="0.25">
      <c r="B362564" s="76"/>
      <c r="C362564" s="75"/>
    </row>
    <row r="362565" spans="2:3" x14ac:dyDescent="0.25">
      <c r="B362565" s="76"/>
      <c r="C362565" s="75"/>
    </row>
    <row r="362566" spans="2:3" x14ac:dyDescent="0.25">
      <c r="B362566" s="76"/>
      <c r="C362566" s="75"/>
    </row>
    <row r="362567" spans="2:3" x14ac:dyDescent="0.25">
      <c r="B362567" s="76"/>
      <c r="C362567" s="75"/>
    </row>
    <row r="362677" spans="2:3" x14ac:dyDescent="0.25">
      <c r="B362677" s="76"/>
      <c r="C362677" s="75"/>
    </row>
    <row r="362678" spans="2:3" x14ac:dyDescent="0.25">
      <c r="B362678" s="76"/>
      <c r="C362678" s="75"/>
    </row>
    <row r="362679" spans="2:3" x14ac:dyDescent="0.25">
      <c r="B362679" s="76"/>
      <c r="C362679" s="75"/>
    </row>
    <row r="362680" spans="2:3" x14ac:dyDescent="0.25">
      <c r="B362680" s="76"/>
      <c r="C362680" s="75"/>
    </row>
    <row r="362681" spans="2:3" x14ac:dyDescent="0.25">
      <c r="B362681" s="76"/>
      <c r="C362681" s="75"/>
    </row>
    <row r="362682" spans="2:3" x14ac:dyDescent="0.25">
      <c r="B362682" s="76"/>
      <c r="C362682" s="75"/>
    </row>
    <row r="362683" spans="2:3" x14ac:dyDescent="0.25">
      <c r="B362683" s="76"/>
      <c r="C362683" s="75"/>
    </row>
    <row r="362684" spans="2:3" x14ac:dyDescent="0.25">
      <c r="B362684" s="76"/>
      <c r="C362684" s="75"/>
    </row>
    <row r="362685" spans="2:3" x14ac:dyDescent="0.25">
      <c r="B362685" s="76"/>
      <c r="C362685" s="75"/>
    </row>
    <row r="362686" spans="2:3" x14ac:dyDescent="0.25">
      <c r="B362686" s="76"/>
      <c r="C362686" s="75"/>
    </row>
    <row r="362687" spans="2:3" x14ac:dyDescent="0.25">
      <c r="B362687" s="76"/>
      <c r="C362687" s="75"/>
    </row>
    <row r="362688" spans="2:3" x14ac:dyDescent="0.25">
      <c r="B362688" s="76"/>
      <c r="C362688" s="75"/>
    </row>
    <row r="362689" spans="2:3" x14ac:dyDescent="0.25">
      <c r="B362689" s="76"/>
      <c r="C362689" s="75"/>
    </row>
    <row r="362799" spans="2:3" x14ac:dyDescent="0.25">
      <c r="B362799" s="76"/>
      <c r="C362799" s="75"/>
    </row>
    <row r="362800" spans="2:3" x14ac:dyDescent="0.25">
      <c r="B362800" s="76"/>
      <c r="C362800" s="75"/>
    </row>
    <row r="362801" spans="2:3" x14ac:dyDescent="0.25">
      <c r="B362801" s="76"/>
      <c r="C362801" s="75"/>
    </row>
    <row r="362802" spans="2:3" x14ac:dyDescent="0.25">
      <c r="B362802" s="76"/>
      <c r="C362802" s="75"/>
    </row>
    <row r="362803" spans="2:3" x14ac:dyDescent="0.25">
      <c r="B362803" s="76"/>
      <c r="C362803" s="75"/>
    </row>
    <row r="362804" spans="2:3" x14ac:dyDescent="0.25">
      <c r="B362804" s="76"/>
      <c r="C362804" s="75"/>
    </row>
    <row r="362805" spans="2:3" x14ac:dyDescent="0.25">
      <c r="B362805" s="76"/>
      <c r="C362805" s="75"/>
    </row>
    <row r="362806" spans="2:3" x14ac:dyDescent="0.25">
      <c r="B362806" s="76"/>
      <c r="C362806" s="75"/>
    </row>
    <row r="362807" spans="2:3" x14ac:dyDescent="0.25">
      <c r="B362807" s="76"/>
      <c r="C362807" s="75"/>
    </row>
    <row r="362808" spans="2:3" x14ac:dyDescent="0.25">
      <c r="B362808" s="76"/>
      <c r="C362808" s="75"/>
    </row>
    <row r="362809" spans="2:3" x14ac:dyDescent="0.25">
      <c r="B362809" s="76"/>
      <c r="C362809" s="75"/>
    </row>
    <row r="362810" spans="2:3" x14ac:dyDescent="0.25">
      <c r="B362810" s="76"/>
      <c r="C362810" s="75"/>
    </row>
    <row r="362811" spans="2:3" x14ac:dyDescent="0.25">
      <c r="B362811" s="76"/>
      <c r="C362811" s="75"/>
    </row>
    <row r="362921" spans="2:3" x14ac:dyDescent="0.25">
      <c r="B362921" s="76"/>
      <c r="C362921" s="75"/>
    </row>
    <row r="362922" spans="2:3" x14ac:dyDescent="0.25">
      <c r="B362922" s="76"/>
      <c r="C362922" s="75"/>
    </row>
    <row r="362923" spans="2:3" x14ac:dyDescent="0.25">
      <c r="B362923" s="76"/>
      <c r="C362923" s="75"/>
    </row>
    <row r="362924" spans="2:3" x14ac:dyDescent="0.25">
      <c r="B362924" s="76"/>
      <c r="C362924" s="75"/>
    </row>
    <row r="362925" spans="2:3" x14ac:dyDescent="0.25">
      <c r="B362925" s="76"/>
      <c r="C362925" s="75"/>
    </row>
    <row r="362926" spans="2:3" x14ac:dyDescent="0.25">
      <c r="B362926" s="76"/>
      <c r="C362926" s="75"/>
    </row>
    <row r="362927" spans="2:3" x14ac:dyDescent="0.25">
      <c r="B362927" s="76"/>
      <c r="C362927" s="75"/>
    </row>
    <row r="362928" spans="2:3" x14ac:dyDescent="0.25">
      <c r="B362928" s="76"/>
      <c r="C362928" s="75"/>
    </row>
    <row r="362929" spans="2:3" x14ac:dyDescent="0.25">
      <c r="B362929" s="76"/>
      <c r="C362929" s="75"/>
    </row>
    <row r="362930" spans="2:3" x14ac:dyDescent="0.25">
      <c r="B362930" s="76"/>
      <c r="C362930" s="75"/>
    </row>
    <row r="362931" spans="2:3" x14ac:dyDescent="0.25">
      <c r="B362931" s="76"/>
      <c r="C362931" s="75"/>
    </row>
    <row r="362932" spans="2:3" x14ac:dyDescent="0.25">
      <c r="B362932" s="76"/>
      <c r="C362932" s="75"/>
    </row>
    <row r="362933" spans="2:3" x14ac:dyDescent="0.25">
      <c r="B362933" s="76"/>
      <c r="C362933" s="75"/>
    </row>
    <row r="363043" spans="2:3" x14ac:dyDescent="0.25">
      <c r="B363043" s="76"/>
      <c r="C363043" s="75"/>
    </row>
    <row r="363044" spans="2:3" x14ac:dyDescent="0.25">
      <c r="B363044" s="76"/>
      <c r="C363044" s="75"/>
    </row>
    <row r="363045" spans="2:3" x14ac:dyDescent="0.25">
      <c r="B363045" s="76"/>
      <c r="C363045" s="75"/>
    </row>
    <row r="363046" spans="2:3" x14ac:dyDescent="0.25">
      <c r="B363046" s="76"/>
      <c r="C363046" s="75"/>
    </row>
    <row r="363047" spans="2:3" x14ac:dyDescent="0.25">
      <c r="B363047" s="76"/>
      <c r="C363047" s="75"/>
    </row>
    <row r="363048" spans="2:3" x14ac:dyDescent="0.25">
      <c r="B363048" s="76"/>
      <c r="C363048" s="75"/>
    </row>
    <row r="363049" spans="2:3" x14ac:dyDescent="0.25">
      <c r="B363049" s="76"/>
      <c r="C363049" s="75"/>
    </row>
    <row r="363050" spans="2:3" x14ac:dyDescent="0.25">
      <c r="B363050" s="76"/>
      <c r="C363050" s="75"/>
    </row>
    <row r="363051" spans="2:3" x14ac:dyDescent="0.25">
      <c r="B363051" s="76"/>
      <c r="C363051" s="75"/>
    </row>
    <row r="363052" spans="2:3" x14ac:dyDescent="0.25">
      <c r="B363052" s="76"/>
      <c r="C363052" s="75"/>
    </row>
    <row r="363053" spans="2:3" x14ac:dyDescent="0.25">
      <c r="B363053" s="76"/>
      <c r="C363053" s="75"/>
    </row>
    <row r="363054" spans="2:3" x14ac:dyDescent="0.25">
      <c r="B363054" s="76"/>
      <c r="C363054" s="75"/>
    </row>
    <row r="363055" spans="2:3" x14ac:dyDescent="0.25">
      <c r="B363055" s="76"/>
      <c r="C363055" s="75"/>
    </row>
    <row r="363165" spans="2:3" x14ac:dyDescent="0.25">
      <c r="B363165" s="76"/>
      <c r="C363165" s="75"/>
    </row>
    <row r="363166" spans="2:3" x14ac:dyDescent="0.25">
      <c r="B363166" s="76"/>
      <c r="C363166" s="75"/>
    </row>
    <row r="363167" spans="2:3" x14ac:dyDescent="0.25">
      <c r="B363167" s="76"/>
      <c r="C363167" s="75"/>
    </row>
    <row r="363168" spans="2:3" x14ac:dyDescent="0.25">
      <c r="B363168" s="76"/>
      <c r="C363168" s="75"/>
    </row>
    <row r="363169" spans="2:3" x14ac:dyDescent="0.25">
      <c r="B363169" s="76"/>
      <c r="C363169" s="75"/>
    </row>
    <row r="363170" spans="2:3" x14ac:dyDescent="0.25">
      <c r="B363170" s="76"/>
      <c r="C363170" s="75"/>
    </row>
    <row r="363171" spans="2:3" x14ac:dyDescent="0.25">
      <c r="B363171" s="76"/>
      <c r="C363171" s="75"/>
    </row>
    <row r="363172" spans="2:3" x14ac:dyDescent="0.25">
      <c r="B363172" s="76"/>
      <c r="C363172" s="75"/>
    </row>
    <row r="363173" spans="2:3" x14ac:dyDescent="0.25">
      <c r="B363173" s="76"/>
      <c r="C363173" s="75"/>
    </row>
    <row r="363174" spans="2:3" x14ac:dyDescent="0.25">
      <c r="B363174" s="76"/>
      <c r="C363174" s="75"/>
    </row>
    <row r="363175" spans="2:3" x14ac:dyDescent="0.25">
      <c r="B363175" s="76"/>
      <c r="C363175" s="75"/>
    </row>
    <row r="363176" spans="2:3" x14ac:dyDescent="0.25">
      <c r="B363176" s="76"/>
      <c r="C363176" s="75"/>
    </row>
    <row r="363177" spans="2:3" x14ac:dyDescent="0.25">
      <c r="B363177" s="76"/>
      <c r="C363177" s="75"/>
    </row>
    <row r="363287" spans="2:3" x14ac:dyDescent="0.25">
      <c r="B363287" s="76"/>
      <c r="C363287" s="75"/>
    </row>
    <row r="363288" spans="2:3" x14ac:dyDescent="0.25">
      <c r="B363288" s="76"/>
      <c r="C363288" s="75"/>
    </row>
    <row r="363289" spans="2:3" x14ac:dyDescent="0.25">
      <c r="B363289" s="76"/>
      <c r="C363289" s="75"/>
    </row>
    <row r="363290" spans="2:3" x14ac:dyDescent="0.25">
      <c r="B363290" s="76"/>
      <c r="C363290" s="75"/>
    </row>
    <row r="363291" spans="2:3" x14ac:dyDescent="0.25">
      <c r="B363291" s="76"/>
      <c r="C363291" s="75"/>
    </row>
    <row r="363292" spans="2:3" x14ac:dyDescent="0.25">
      <c r="B363292" s="76"/>
      <c r="C363292" s="75"/>
    </row>
    <row r="363293" spans="2:3" x14ac:dyDescent="0.25">
      <c r="B363293" s="76"/>
      <c r="C363293" s="75"/>
    </row>
    <row r="363294" spans="2:3" x14ac:dyDescent="0.25">
      <c r="B363294" s="76"/>
      <c r="C363294" s="75"/>
    </row>
    <row r="363295" spans="2:3" x14ac:dyDescent="0.25">
      <c r="B363295" s="76"/>
      <c r="C363295" s="75"/>
    </row>
    <row r="363296" spans="2:3" x14ac:dyDescent="0.25">
      <c r="B363296" s="76"/>
      <c r="C363296" s="75"/>
    </row>
    <row r="363297" spans="2:3" x14ac:dyDescent="0.25">
      <c r="B363297" s="76"/>
      <c r="C363297" s="75"/>
    </row>
    <row r="363298" spans="2:3" x14ac:dyDescent="0.25">
      <c r="B363298" s="76"/>
      <c r="C363298" s="75"/>
    </row>
    <row r="363299" spans="2:3" x14ac:dyDescent="0.25">
      <c r="B363299" s="76"/>
      <c r="C363299" s="75"/>
    </row>
    <row r="363409" spans="2:3" x14ac:dyDescent="0.25">
      <c r="B363409" s="76"/>
      <c r="C363409" s="75"/>
    </row>
    <row r="363410" spans="2:3" x14ac:dyDescent="0.25">
      <c r="B363410" s="76"/>
      <c r="C363410" s="75"/>
    </row>
    <row r="363411" spans="2:3" x14ac:dyDescent="0.25">
      <c r="B363411" s="76"/>
      <c r="C363411" s="75"/>
    </row>
    <row r="363412" spans="2:3" x14ac:dyDescent="0.25">
      <c r="B363412" s="76"/>
      <c r="C363412" s="75"/>
    </row>
    <row r="363413" spans="2:3" x14ac:dyDescent="0.25">
      <c r="B363413" s="76"/>
      <c r="C363413" s="75"/>
    </row>
    <row r="363414" spans="2:3" x14ac:dyDescent="0.25">
      <c r="B363414" s="76"/>
      <c r="C363414" s="75"/>
    </row>
    <row r="363415" spans="2:3" x14ac:dyDescent="0.25">
      <c r="B363415" s="76"/>
      <c r="C363415" s="75"/>
    </row>
    <row r="363416" spans="2:3" x14ac:dyDescent="0.25">
      <c r="B363416" s="76"/>
      <c r="C363416" s="75"/>
    </row>
    <row r="363417" spans="2:3" x14ac:dyDescent="0.25">
      <c r="B363417" s="76"/>
      <c r="C363417" s="75"/>
    </row>
    <row r="363418" spans="2:3" x14ac:dyDescent="0.25">
      <c r="B363418" s="76"/>
      <c r="C363418" s="75"/>
    </row>
    <row r="363419" spans="2:3" x14ac:dyDescent="0.25">
      <c r="B363419" s="76"/>
      <c r="C363419" s="75"/>
    </row>
    <row r="363420" spans="2:3" x14ac:dyDescent="0.25">
      <c r="B363420" s="76"/>
      <c r="C363420" s="75"/>
    </row>
    <row r="363421" spans="2:3" x14ac:dyDescent="0.25">
      <c r="B363421" s="76"/>
      <c r="C363421" s="75"/>
    </row>
    <row r="363531" spans="2:3" x14ac:dyDescent="0.25">
      <c r="B363531" s="76"/>
      <c r="C363531" s="75"/>
    </row>
    <row r="363532" spans="2:3" x14ac:dyDescent="0.25">
      <c r="B363532" s="76"/>
      <c r="C363532" s="75"/>
    </row>
    <row r="363533" spans="2:3" x14ac:dyDescent="0.25">
      <c r="B363533" s="76"/>
      <c r="C363533" s="75"/>
    </row>
    <row r="363534" spans="2:3" x14ac:dyDescent="0.25">
      <c r="B363534" s="76"/>
      <c r="C363534" s="75"/>
    </row>
    <row r="363535" spans="2:3" x14ac:dyDescent="0.25">
      <c r="B363535" s="76"/>
      <c r="C363535" s="75"/>
    </row>
    <row r="363536" spans="2:3" x14ac:dyDescent="0.25">
      <c r="B363536" s="76"/>
      <c r="C363536" s="75"/>
    </row>
    <row r="363537" spans="2:3" x14ac:dyDescent="0.25">
      <c r="B363537" s="76"/>
      <c r="C363537" s="75"/>
    </row>
    <row r="363538" spans="2:3" x14ac:dyDescent="0.25">
      <c r="B363538" s="76"/>
      <c r="C363538" s="75"/>
    </row>
    <row r="363539" spans="2:3" x14ac:dyDescent="0.25">
      <c r="B363539" s="76"/>
      <c r="C363539" s="75"/>
    </row>
    <row r="363540" spans="2:3" x14ac:dyDescent="0.25">
      <c r="B363540" s="76"/>
      <c r="C363540" s="75"/>
    </row>
    <row r="363541" spans="2:3" x14ac:dyDescent="0.25">
      <c r="B363541" s="76"/>
      <c r="C363541" s="75"/>
    </row>
    <row r="363542" spans="2:3" x14ac:dyDescent="0.25">
      <c r="B363542" s="76"/>
      <c r="C363542" s="75"/>
    </row>
    <row r="363543" spans="2:3" x14ac:dyDescent="0.25">
      <c r="B363543" s="76"/>
      <c r="C363543" s="75"/>
    </row>
    <row r="363653" spans="2:3" x14ac:dyDescent="0.25">
      <c r="B363653" s="76"/>
      <c r="C363653" s="75"/>
    </row>
    <row r="363654" spans="2:3" x14ac:dyDescent="0.25">
      <c r="B363654" s="76"/>
      <c r="C363654" s="75"/>
    </row>
    <row r="363655" spans="2:3" x14ac:dyDescent="0.25">
      <c r="B363655" s="76"/>
      <c r="C363655" s="75"/>
    </row>
    <row r="363656" spans="2:3" x14ac:dyDescent="0.25">
      <c r="B363656" s="76"/>
      <c r="C363656" s="75"/>
    </row>
    <row r="363657" spans="2:3" x14ac:dyDescent="0.25">
      <c r="B363657" s="76"/>
      <c r="C363657" s="75"/>
    </row>
    <row r="363658" spans="2:3" x14ac:dyDescent="0.25">
      <c r="B363658" s="76"/>
      <c r="C363658" s="75"/>
    </row>
    <row r="363659" spans="2:3" x14ac:dyDescent="0.25">
      <c r="B363659" s="76"/>
      <c r="C363659" s="75"/>
    </row>
    <row r="363660" spans="2:3" x14ac:dyDescent="0.25">
      <c r="B363660" s="76"/>
      <c r="C363660" s="75"/>
    </row>
    <row r="363661" spans="2:3" x14ac:dyDescent="0.25">
      <c r="B363661" s="76"/>
      <c r="C363661" s="75"/>
    </row>
    <row r="363662" spans="2:3" x14ac:dyDescent="0.25">
      <c r="B363662" s="76"/>
      <c r="C363662" s="75"/>
    </row>
    <row r="363663" spans="2:3" x14ac:dyDescent="0.25">
      <c r="B363663" s="76"/>
      <c r="C363663" s="75"/>
    </row>
    <row r="363664" spans="2:3" x14ac:dyDescent="0.25">
      <c r="B363664" s="76"/>
      <c r="C363664" s="75"/>
    </row>
    <row r="363665" spans="2:3" x14ac:dyDescent="0.25">
      <c r="B363665" s="76"/>
      <c r="C363665" s="75"/>
    </row>
    <row r="363775" spans="2:3" x14ac:dyDescent="0.25">
      <c r="B363775" s="76"/>
      <c r="C363775" s="75"/>
    </row>
    <row r="363776" spans="2:3" x14ac:dyDescent="0.25">
      <c r="B363776" s="76"/>
      <c r="C363776" s="75"/>
    </row>
    <row r="363777" spans="2:3" x14ac:dyDescent="0.25">
      <c r="B363777" s="76"/>
      <c r="C363777" s="75"/>
    </row>
    <row r="363778" spans="2:3" x14ac:dyDescent="0.25">
      <c r="B363778" s="76"/>
      <c r="C363778" s="75"/>
    </row>
    <row r="363779" spans="2:3" x14ac:dyDescent="0.25">
      <c r="B363779" s="76"/>
      <c r="C363779" s="75"/>
    </row>
    <row r="363780" spans="2:3" x14ac:dyDescent="0.25">
      <c r="B363780" s="76"/>
      <c r="C363780" s="75"/>
    </row>
    <row r="363781" spans="2:3" x14ac:dyDescent="0.25">
      <c r="B363781" s="76"/>
      <c r="C363781" s="75"/>
    </row>
    <row r="363782" spans="2:3" x14ac:dyDescent="0.25">
      <c r="B363782" s="76"/>
      <c r="C363782" s="75"/>
    </row>
    <row r="363783" spans="2:3" x14ac:dyDescent="0.25">
      <c r="B363783" s="76"/>
      <c r="C363783" s="75"/>
    </row>
    <row r="363784" spans="2:3" x14ac:dyDescent="0.25">
      <c r="B363784" s="76"/>
      <c r="C363784" s="75"/>
    </row>
    <row r="363785" spans="2:3" x14ac:dyDescent="0.25">
      <c r="B363785" s="76"/>
      <c r="C363785" s="75"/>
    </row>
    <row r="363786" spans="2:3" x14ac:dyDescent="0.25">
      <c r="B363786" s="76"/>
      <c r="C363786" s="75"/>
    </row>
    <row r="363787" spans="2:3" x14ac:dyDescent="0.25">
      <c r="B363787" s="76"/>
      <c r="C363787" s="75"/>
    </row>
    <row r="363897" spans="2:3" x14ac:dyDescent="0.25">
      <c r="B363897" s="76"/>
      <c r="C363897" s="75"/>
    </row>
    <row r="363898" spans="2:3" x14ac:dyDescent="0.25">
      <c r="B363898" s="76"/>
      <c r="C363898" s="75"/>
    </row>
    <row r="363899" spans="2:3" x14ac:dyDescent="0.25">
      <c r="B363899" s="76"/>
      <c r="C363899" s="75"/>
    </row>
    <row r="363900" spans="2:3" x14ac:dyDescent="0.25">
      <c r="B363900" s="76"/>
      <c r="C363900" s="75"/>
    </row>
    <row r="363901" spans="2:3" x14ac:dyDescent="0.25">
      <c r="B363901" s="76"/>
      <c r="C363901" s="75"/>
    </row>
    <row r="363902" spans="2:3" x14ac:dyDescent="0.25">
      <c r="B363902" s="76"/>
      <c r="C363902" s="75"/>
    </row>
    <row r="363903" spans="2:3" x14ac:dyDescent="0.25">
      <c r="B363903" s="76"/>
      <c r="C363903" s="75"/>
    </row>
    <row r="363904" spans="2:3" x14ac:dyDescent="0.25">
      <c r="B363904" s="76"/>
      <c r="C363904" s="75"/>
    </row>
    <row r="363905" spans="2:3" x14ac:dyDescent="0.25">
      <c r="B363905" s="76"/>
      <c r="C363905" s="75"/>
    </row>
    <row r="363906" spans="2:3" x14ac:dyDescent="0.25">
      <c r="B363906" s="76"/>
      <c r="C363906" s="75"/>
    </row>
    <row r="363907" spans="2:3" x14ac:dyDescent="0.25">
      <c r="B363907" s="76"/>
      <c r="C363907" s="75"/>
    </row>
    <row r="363908" spans="2:3" x14ac:dyDescent="0.25">
      <c r="B363908" s="76"/>
      <c r="C363908" s="75"/>
    </row>
    <row r="363909" spans="2:3" x14ac:dyDescent="0.25">
      <c r="B363909" s="76"/>
      <c r="C363909" s="75"/>
    </row>
    <row r="364019" spans="2:3" x14ac:dyDescent="0.25">
      <c r="B364019" s="76"/>
      <c r="C364019" s="75"/>
    </row>
    <row r="364020" spans="2:3" x14ac:dyDescent="0.25">
      <c r="B364020" s="76"/>
      <c r="C364020" s="75"/>
    </row>
    <row r="364021" spans="2:3" x14ac:dyDescent="0.25">
      <c r="B364021" s="76"/>
      <c r="C364021" s="75"/>
    </row>
    <row r="364022" spans="2:3" x14ac:dyDescent="0.25">
      <c r="B364022" s="76"/>
      <c r="C364022" s="75"/>
    </row>
    <row r="364023" spans="2:3" x14ac:dyDescent="0.25">
      <c r="B364023" s="76"/>
      <c r="C364023" s="75"/>
    </row>
    <row r="364024" spans="2:3" x14ac:dyDescent="0.25">
      <c r="B364024" s="76"/>
      <c r="C364024" s="75"/>
    </row>
    <row r="364025" spans="2:3" x14ac:dyDescent="0.25">
      <c r="B364025" s="76"/>
      <c r="C364025" s="75"/>
    </row>
    <row r="364026" spans="2:3" x14ac:dyDescent="0.25">
      <c r="B364026" s="76"/>
      <c r="C364026" s="75"/>
    </row>
    <row r="364027" spans="2:3" x14ac:dyDescent="0.25">
      <c r="B364027" s="76"/>
      <c r="C364027" s="75"/>
    </row>
    <row r="364028" spans="2:3" x14ac:dyDescent="0.25">
      <c r="B364028" s="76"/>
      <c r="C364028" s="75"/>
    </row>
    <row r="364029" spans="2:3" x14ac:dyDescent="0.25">
      <c r="B364029" s="76"/>
      <c r="C364029" s="75"/>
    </row>
    <row r="364030" spans="2:3" x14ac:dyDescent="0.25">
      <c r="B364030" s="76"/>
      <c r="C364030" s="75"/>
    </row>
    <row r="364031" spans="2:3" x14ac:dyDescent="0.25">
      <c r="B364031" s="76"/>
      <c r="C364031" s="75"/>
    </row>
    <row r="364141" spans="2:3" x14ac:dyDescent="0.25">
      <c r="B364141" s="76"/>
      <c r="C364141" s="75"/>
    </row>
    <row r="364142" spans="2:3" x14ac:dyDescent="0.25">
      <c r="B364142" s="76"/>
      <c r="C364142" s="75"/>
    </row>
    <row r="364143" spans="2:3" x14ac:dyDescent="0.25">
      <c r="B364143" s="76"/>
      <c r="C364143" s="75"/>
    </row>
    <row r="364144" spans="2:3" x14ac:dyDescent="0.25">
      <c r="B364144" s="76"/>
      <c r="C364144" s="75"/>
    </row>
    <row r="364145" spans="2:3" x14ac:dyDescent="0.25">
      <c r="B364145" s="76"/>
      <c r="C364145" s="75"/>
    </row>
    <row r="364146" spans="2:3" x14ac:dyDescent="0.25">
      <c r="B364146" s="76"/>
      <c r="C364146" s="75"/>
    </row>
    <row r="364147" spans="2:3" x14ac:dyDescent="0.25">
      <c r="B364147" s="76"/>
      <c r="C364147" s="75"/>
    </row>
    <row r="364148" spans="2:3" x14ac:dyDescent="0.25">
      <c r="B364148" s="76"/>
      <c r="C364148" s="75"/>
    </row>
    <row r="364149" spans="2:3" x14ac:dyDescent="0.25">
      <c r="B364149" s="76"/>
      <c r="C364149" s="75"/>
    </row>
    <row r="364150" spans="2:3" x14ac:dyDescent="0.25">
      <c r="B364150" s="76"/>
      <c r="C364150" s="75"/>
    </row>
    <row r="364151" spans="2:3" x14ac:dyDescent="0.25">
      <c r="B364151" s="76"/>
      <c r="C364151" s="75"/>
    </row>
    <row r="364152" spans="2:3" x14ac:dyDescent="0.25">
      <c r="B364152" s="76"/>
      <c r="C364152" s="75"/>
    </row>
    <row r="364153" spans="2:3" x14ac:dyDescent="0.25">
      <c r="B364153" s="76"/>
      <c r="C364153" s="75"/>
    </row>
    <row r="364263" spans="2:3" x14ac:dyDescent="0.25">
      <c r="B364263" s="76"/>
      <c r="C364263" s="75"/>
    </row>
    <row r="364264" spans="2:3" x14ac:dyDescent="0.25">
      <c r="B364264" s="76"/>
      <c r="C364264" s="75"/>
    </row>
    <row r="364265" spans="2:3" x14ac:dyDescent="0.25">
      <c r="B364265" s="76"/>
      <c r="C364265" s="75"/>
    </row>
    <row r="364266" spans="2:3" x14ac:dyDescent="0.25">
      <c r="B364266" s="76"/>
      <c r="C364266" s="75"/>
    </row>
    <row r="364267" spans="2:3" x14ac:dyDescent="0.25">
      <c r="B364267" s="76"/>
      <c r="C364267" s="75"/>
    </row>
    <row r="364268" spans="2:3" x14ac:dyDescent="0.25">
      <c r="B364268" s="76"/>
      <c r="C364268" s="75"/>
    </row>
    <row r="364269" spans="2:3" x14ac:dyDescent="0.25">
      <c r="B364269" s="76"/>
      <c r="C364269" s="75"/>
    </row>
    <row r="364270" spans="2:3" x14ac:dyDescent="0.25">
      <c r="B364270" s="76"/>
      <c r="C364270" s="75"/>
    </row>
    <row r="364271" spans="2:3" x14ac:dyDescent="0.25">
      <c r="B364271" s="76"/>
      <c r="C364271" s="75"/>
    </row>
    <row r="364272" spans="2:3" x14ac:dyDescent="0.25">
      <c r="B364272" s="76"/>
      <c r="C364272" s="75"/>
    </row>
    <row r="364273" spans="2:3" x14ac:dyDescent="0.25">
      <c r="B364273" s="76"/>
      <c r="C364273" s="75"/>
    </row>
    <row r="364274" spans="2:3" x14ac:dyDescent="0.25">
      <c r="B364274" s="76"/>
      <c r="C364274" s="75"/>
    </row>
    <row r="364275" spans="2:3" x14ac:dyDescent="0.25">
      <c r="B364275" s="76"/>
      <c r="C364275" s="75"/>
    </row>
    <row r="364385" spans="2:3" x14ac:dyDescent="0.25">
      <c r="B364385" s="76"/>
      <c r="C364385" s="75"/>
    </row>
    <row r="364386" spans="2:3" x14ac:dyDescent="0.25">
      <c r="B364386" s="76"/>
      <c r="C364386" s="75"/>
    </row>
    <row r="364387" spans="2:3" x14ac:dyDescent="0.25">
      <c r="B364387" s="76"/>
      <c r="C364387" s="75"/>
    </row>
    <row r="364388" spans="2:3" x14ac:dyDescent="0.25">
      <c r="B364388" s="76"/>
      <c r="C364388" s="75"/>
    </row>
    <row r="364389" spans="2:3" x14ac:dyDescent="0.25">
      <c r="B364389" s="76"/>
      <c r="C364389" s="75"/>
    </row>
    <row r="364390" spans="2:3" x14ac:dyDescent="0.25">
      <c r="B364390" s="76"/>
      <c r="C364390" s="75"/>
    </row>
    <row r="364391" spans="2:3" x14ac:dyDescent="0.25">
      <c r="B364391" s="76"/>
      <c r="C364391" s="75"/>
    </row>
    <row r="364392" spans="2:3" x14ac:dyDescent="0.25">
      <c r="B364392" s="76"/>
      <c r="C364392" s="75"/>
    </row>
    <row r="364393" spans="2:3" x14ac:dyDescent="0.25">
      <c r="B364393" s="76"/>
      <c r="C364393" s="75"/>
    </row>
    <row r="364394" spans="2:3" x14ac:dyDescent="0.25">
      <c r="B364394" s="76"/>
      <c r="C364394" s="75"/>
    </row>
    <row r="364395" spans="2:3" x14ac:dyDescent="0.25">
      <c r="B364395" s="76"/>
      <c r="C364395" s="75"/>
    </row>
    <row r="364396" spans="2:3" x14ac:dyDescent="0.25">
      <c r="B364396" s="76"/>
      <c r="C364396" s="75"/>
    </row>
    <row r="364397" spans="2:3" x14ac:dyDescent="0.25">
      <c r="B364397" s="76"/>
      <c r="C364397" s="75"/>
    </row>
    <row r="364507" spans="2:3" x14ac:dyDescent="0.25">
      <c r="B364507" s="76"/>
      <c r="C364507" s="75"/>
    </row>
    <row r="364508" spans="2:3" x14ac:dyDescent="0.25">
      <c r="B364508" s="76"/>
      <c r="C364508" s="75"/>
    </row>
    <row r="364509" spans="2:3" x14ac:dyDescent="0.25">
      <c r="B364509" s="76"/>
      <c r="C364509" s="75"/>
    </row>
    <row r="364510" spans="2:3" x14ac:dyDescent="0.25">
      <c r="B364510" s="76"/>
      <c r="C364510" s="75"/>
    </row>
    <row r="364511" spans="2:3" x14ac:dyDescent="0.25">
      <c r="B364511" s="76"/>
      <c r="C364511" s="75"/>
    </row>
    <row r="364512" spans="2:3" x14ac:dyDescent="0.25">
      <c r="B364512" s="76"/>
      <c r="C364512" s="75"/>
    </row>
    <row r="364513" spans="2:3" x14ac:dyDescent="0.25">
      <c r="B364513" s="76"/>
      <c r="C364513" s="75"/>
    </row>
    <row r="364514" spans="2:3" x14ac:dyDescent="0.25">
      <c r="B364514" s="76"/>
      <c r="C364514" s="75"/>
    </row>
    <row r="364515" spans="2:3" x14ac:dyDescent="0.25">
      <c r="B364515" s="76"/>
      <c r="C364515" s="75"/>
    </row>
    <row r="364516" spans="2:3" x14ac:dyDescent="0.25">
      <c r="B364516" s="76"/>
      <c r="C364516" s="75"/>
    </row>
    <row r="364517" spans="2:3" x14ac:dyDescent="0.25">
      <c r="B364517" s="76"/>
      <c r="C364517" s="75"/>
    </row>
    <row r="364518" spans="2:3" x14ac:dyDescent="0.25">
      <c r="B364518" s="76"/>
      <c r="C364518" s="75"/>
    </row>
    <row r="364519" spans="2:3" x14ac:dyDescent="0.25">
      <c r="B364519" s="76"/>
      <c r="C364519" s="75"/>
    </row>
    <row r="364629" spans="2:3" x14ac:dyDescent="0.25">
      <c r="B364629" s="76"/>
      <c r="C364629" s="75"/>
    </row>
    <row r="364630" spans="2:3" x14ac:dyDescent="0.25">
      <c r="B364630" s="76"/>
      <c r="C364630" s="75"/>
    </row>
    <row r="364631" spans="2:3" x14ac:dyDescent="0.25">
      <c r="B364631" s="76"/>
      <c r="C364631" s="75"/>
    </row>
    <row r="364632" spans="2:3" x14ac:dyDescent="0.25">
      <c r="B364632" s="76"/>
      <c r="C364632" s="75"/>
    </row>
    <row r="364633" spans="2:3" x14ac:dyDescent="0.25">
      <c r="B364633" s="76"/>
      <c r="C364633" s="75"/>
    </row>
    <row r="364634" spans="2:3" x14ac:dyDescent="0.25">
      <c r="B364634" s="76"/>
      <c r="C364634" s="75"/>
    </row>
    <row r="364635" spans="2:3" x14ac:dyDescent="0.25">
      <c r="B364635" s="76"/>
      <c r="C364635" s="75"/>
    </row>
    <row r="364636" spans="2:3" x14ac:dyDescent="0.25">
      <c r="B364636" s="76"/>
      <c r="C364636" s="75"/>
    </row>
    <row r="364637" spans="2:3" x14ac:dyDescent="0.25">
      <c r="B364637" s="76"/>
      <c r="C364637" s="75"/>
    </row>
    <row r="364638" spans="2:3" x14ac:dyDescent="0.25">
      <c r="B364638" s="76"/>
      <c r="C364638" s="75"/>
    </row>
    <row r="364639" spans="2:3" x14ac:dyDescent="0.25">
      <c r="B364639" s="76"/>
      <c r="C364639" s="75"/>
    </row>
    <row r="364640" spans="2:3" x14ac:dyDescent="0.25">
      <c r="B364640" s="76"/>
      <c r="C364640" s="75"/>
    </row>
    <row r="364641" spans="2:3" x14ac:dyDescent="0.25">
      <c r="B364641" s="76"/>
      <c r="C364641" s="75"/>
    </row>
    <row r="364751" spans="2:3" x14ac:dyDescent="0.25">
      <c r="B364751" s="76"/>
      <c r="C364751" s="75"/>
    </row>
    <row r="364752" spans="2:3" x14ac:dyDescent="0.25">
      <c r="B364752" s="76"/>
      <c r="C364752" s="75"/>
    </row>
    <row r="364753" spans="2:3" x14ac:dyDescent="0.25">
      <c r="B364753" s="76"/>
      <c r="C364753" s="75"/>
    </row>
    <row r="364754" spans="2:3" x14ac:dyDescent="0.25">
      <c r="B364754" s="76"/>
      <c r="C364754" s="75"/>
    </row>
    <row r="364755" spans="2:3" x14ac:dyDescent="0.25">
      <c r="B364755" s="76"/>
      <c r="C364755" s="75"/>
    </row>
    <row r="364756" spans="2:3" x14ac:dyDescent="0.25">
      <c r="B364756" s="76"/>
      <c r="C364756" s="75"/>
    </row>
    <row r="364757" spans="2:3" x14ac:dyDescent="0.25">
      <c r="B364757" s="76"/>
      <c r="C364757" s="75"/>
    </row>
    <row r="364758" spans="2:3" x14ac:dyDescent="0.25">
      <c r="B364758" s="76"/>
      <c r="C364758" s="75"/>
    </row>
    <row r="364759" spans="2:3" x14ac:dyDescent="0.25">
      <c r="B364759" s="76"/>
      <c r="C364759" s="75"/>
    </row>
    <row r="364760" spans="2:3" x14ac:dyDescent="0.25">
      <c r="B364760" s="76"/>
      <c r="C364760" s="75"/>
    </row>
    <row r="364761" spans="2:3" x14ac:dyDescent="0.25">
      <c r="B364761" s="76"/>
      <c r="C364761" s="75"/>
    </row>
    <row r="364762" spans="2:3" x14ac:dyDescent="0.25">
      <c r="B364762" s="76"/>
      <c r="C364762" s="75"/>
    </row>
    <row r="364763" spans="2:3" x14ac:dyDescent="0.25">
      <c r="B364763" s="76"/>
      <c r="C364763" s="75"/>
    </row>
    <row r="364873" spans="2:3" x14ac:dyDescent="0.25">
      <c r="B364873" s="76"/>
      <c r="C364873" s="75"/>
    </row>
    <row r="364874" spans="2:3" x14ac:dyDescent="0.25">
      <c r="B364874" s="76"/>
      <c r="C364874" s="75"/>
    </row>
    <row r="364875" spans="2:3" x14ac:dyDescent="0.25">
      <c r="B364875" s="76"/>
      <c r="C364875" s="75"/>
    </row>
    <row r="364876" spans="2:3" x14ac:dyDescent="0.25">
      <c r="B364876" s="76"/>
      <c r="C364876" s="75"/>
    </row>
    <row r="364877" spans="2:3" x14ac:dyDescent="0.25">
      <c r="B364877" s="76"/>
      <c r="C364877" s="75"/>
    </row>
    <row r="364878" spans="2:3" x14ac:dyDescent="0.25">
      <c r="B364878" s="76"/>
      <c r="C364878" s="75"/>
    </row>
    <row r="364879" spans="2:3" x14ac:dyDescent="0.25">
      <c r="B364879" s="76"/>
      <c r="C364879" s="75"/>
    </row>
    <row r="364880" spans="2:3" x14ac:dyDescent="0.25">
      <c r="B364880" s="76"/>
      <c r="C364880" s="75"/>
    </row>
    <row r="364881" spans="2:3" x14ac:dyDescent="0.25">
      <c r="B364881" s="76"/>
      <c r="C364881" s="75"/>
    </row>
    <row r="364882" spans="2:3" x14ac:dyDescent="0.25">
      <c r="B364882" s="76"/>
      <c r="C364882" s="75"/>
    </row>
    <row r="364883" spans="2:3" x14ac:dyDescent="0.25">
      <c r="B364883" s="76"/>
      <c r="C364883" s="75"/>
    </row>
    <row r="364884" spans="2:3" x14ac:dyDescent="0.25">
      <c r="B364884" s="76"/>
      <c r="C364884" s="75"/>
    </row>
    <row r="364885" spans="2:3" x14ac:dyDescent="0.25">
      <c r="B364885" s="76"/>
      <c r="C364885" s="75"/>
    </row>
    <row r="364995" spans="2:3" x14ac:dyDescent="0.25">
      <c r="B364995" s="76"/>
      <c r="C364995" s="75"/>
    </row>
    <row r="364996" spans="2:3" x14ac:dyDescent="0.25">
      <c r="B364996" s="76"/>
      <c r="C364996" s="75"/>
    </row>
    <row r="364997" spans="2:3" x14ac:dyDescent="0.25">
      <c r="B364997" s="76"/>
      <c r="C364997" s="75"/>
    </row>
    <row r="364998" spans="2:3" x14ac:dyDescent="0.25">
      <c r="B364998" s="76"/>
      <c r="C364998" s="75"/>
    </row>
    <row r="364999" spans="2:3" x14ac:dyDescent="0.25">
      <c r="B364999" s="76"/>
      <c r="C364999" s="75"/>
    </row>
    <row r="365000" spans="2:3" x14ac:dyDescent="0.25">
      <c r="B365000" s="76"/>
      <c r="C365000" s="75"/>
    </row>
    <row r="365001" spans="2:3" x14ac:dyDescent="0.25">
      <c r="B365001" s="76"/>
      <c r="C365001" s="75"/>
    </row>
    <row r="365002" spans="2:3" x14ac:dyDescent="0.25">
      <c r="B365002" s="76"/>
      <c r="C365002" s="75"/>
    </row>
    <row r="365003" spans="2:3" x14ac:dyDescent="0.25">
      <c r="B365003" s="76"/>
      <c r="C365003" s="75"/>
    </row>
    <row r="365004" spans="2:3" x14ac:dyDescent="0.25">
      <c r="B365004" s="76"/>
      <c r="C365004" s="75"/>
    </row>
    <row r="365005" spans="2:3" x14ac:dyDescent="0.25">
      <c r="B365005" s="76"/>
      <c r="C365005" s="75"/>
    </row>
    <row r="365006" spans="2:3" x14ac:dyDescent="0.25">
      <c r="B365006" s="76"/>
      <c r="C365006" s="75"/>
    </row>
    <row r="365007" spans="2:3" x14ac:dyDescent="0.25">
      <c r="B365007" s="76"/>
      <c r="C365007" s="75"/>
    </row>
    <row r="365117" spans="2:3" x14ac:dyDescent="0.25">
      <c r="B365117" s="76"/>
      <c r="C365117" s="75"/>
    </row>
    <row r="365118" spans="2:3" x14ac:dyDescent="0.25">
      <c r="B365118" s="76"/>
      <c r="C365118" s="75"/>
    </row>
    <row r="365119" spans="2:3" x14ac:dyDescent="0.25">
      <c r="B365119" s="76"/>
      <c r="C365119" s="75"/>
    </row>
    <row r="365120" spans="2:3" x14ac:dyDescent="0.25">
      <c r="B365120" s="76"/>
      <c r="C365120" s="75"/>
    </row>
    <row r="365121" spans="2:3" x14ac:dyDescent="0.25">
      <c r="B365121" s="76"/>
      <c r="C365121" s="75"/>
    </row>
    <row r="365122" spans="2:3" x14ac:dyDescent="0.25">
      <c r="B365122" s="76"/>
      <c r="C365122" s="75"/>
    </row>
    <row r="365123" spans="2:3" x14ac:dyDescent="0.25">
      <c r="B365123" s="76"/>
      <c r="C365123" s="75"/>
    </row>
    <row r="365124" spans="2:3" x14ac:dyDescent="0.25">
      <c r="B365124" s="76"/>
      <c r="C365124" s="75"/>
    </row>
    <row r="365125" spans="2:3" x14ac:dyDescent="0.25">
      <c r="B365125" s="76"/>
      <c r="C365125" s="75"/>
    </row>
    <row r="365126" spans="2:3" x14ac:dyDescent="0.25">
      <c r="B365126" s="76"/>
      <c r="C365126" s="75"/>
    </row>
    <row r="365127" spans="2:3" x14ac:dyDescent="0.25">
      <c r="B365127" s="76"/>
      <c r="C365127" s="75"/>
    </row>
    <row r="365128" spans="2:3" x14ac:dyDescent="0.25">
      <c r="B365128" s="76"/>
      <c r="C365128" s="75"/>
    </row>
    <row r="365129" spans="2:3" x14ac:dyDescent="0.25">
      <c r="B365129" s="76"/>
      <c r="C365129" s="75"/>
    </row>
    <row r="365239" spans="2:3" x14ac:dyDescent="0.25">
      <c r="B365239" s="76"/>
      <c r="C365239" s="75"/>
    </row>
    <row r="365240" spans="2:3" x14ac:dyDescent="0.25">
      <c r="B365240" s="76"/>
      <c r="C365240" s="75"/>
    </row>
    <row r="365241" spans="2:3" x14ac:dyDescent="0.25">
      <c r="B365241" s="76"/>
      <c r="C365241" s="75"/>
    </row>
    <row r="365242" spans="2:3" x14ac:dyDescent="0.25">
      <c r="B365242" s="76"/>
      <c r="C365242" s="75"/>
    </row>
    <row r="365243" spans="2:3" x14ac:dyDescent="0.25">
      <c r="B365243" s="76"/>
      <c r="C365243" s="75"/>
    </row>
    <row r="365244" spans="2:3" x14ac:dyDescent="0.25">
      <c r="B365244" s="76"/>
      <c r="C365244" s="75"/>
    </row>
    <row r="365245" spans="2:3" x14ac:dyDescent="0.25">
      <c r="B365245" s="76"/>
      <c r="C365245" s="75"/>
    </row>
    <row r="365246" spans="2:3" x14ac:dyDescent="0.25">
      <c r="B365246" s="76"/>
      <c r="C365246" s="75"/>
    </row>
    <row r="365247" spans="2:3" x14ac:dyDescent="0.25">
      <c r="B365247" s="76"/>
      <c r="C365247" s="75"/>
    </row>
    <row r="365248" spans="2:3" x14ac:dyDescent="0.25">
      <c r="B365248" s="76"/>
      <c r="C365248" s="75"/>
    </row>
    <row r="365249" spans="2:3" x14ac:dyDescent="0.25">
      <c r="B365249" s="76"/>
      <c r="C365249" s="75"/>
    </row>
    <row r="365250" spans="2:3" x14ac:dyDescent="0.25">
      <c r="B365250" s="76"/>
      <c r="C365250" s="75"/>
    </row>
    <row r="365251" spans="2:3" x14ac:dyDescent="0.25">
      <c r="B365251" s="76"/>
      <c r="C365251" s="75"/>
    </row>
    <row r="365361" spans="2:3" x14ac:dyDescent="0.25">
      <c r="B365361" s="76"/>
      <c r="C365361" s="75"/>
    </row>
    <row r="365362" spans="2:3" x14ac:dyDescent="0.25">
      <c r="B365362" s="76"/>
      <c r="C365362" s="75"/>
    </row>
    <row r="365363" spans="2:3" x14ac:dyDescent="0.25">
      <c r="B365363" s="76"/>
      <c r="C365363" s="75"/>
    </row>
    <row r="365364" spans="2:3" x14ac:dyDescent="0.25">
      <c r="B365364" s="76"/>
      <c r="C365364" s="75"/>
    </row>
    <row r="365365" spans="2:3" x14ac:dyDescent="0.25">
      <c r="B365365" s="76"/>
      <c r="C365365" s="75"/>
    </row>
    <row r="365366" spans="2:3" x14ac:dyDescent="0.25">
      <c r="B365366" s="76"/>
      <c r="C365366" s="75"/>
    </row>
    <row r="365367" spans="2:3" x14ac:dyDescent="0.25">
      <c r="B365367" s="76"/>
      <c r="C365367" s="75"/>
    </row>
    <row r="365368" spans="2:3" x14ac:dyDescent="0.25">
      <c r="B365368" s="76"/>
      <c r="C365368" s="75"/>
    </row>
    <row r="365369" spans="2:3" x14ac:dyDescent="0.25">
      <c r="B365369" s="76"/>
      <c r="C365369" s="75"/>
    </row>
    <row r="365370" spans="2:3" x14ac:dyDescent="0.25">
      <c r="B365370" s="76"/>
      <c r="C365370" s="75"/>
    </row>
    <row r="365371" spans="2:3" x14ac:dyDescent="0.25">
      <c r="B365371" s="76"/>
      <c r="C365371" s="75"/>
    </row>
    <row r="365372" spans="2:3" x14ac:dyDescent="0.25">
      <c r="B365372" s="76"/>
      <c r="C365372" s="75"/>
    </row>
    <row r="365373" spans="2:3" x14ac:dyDescent="0.25">
      <c r="B365373" s="76"/>
      <c r="C365373" s="75"/>
    </row>
    <row r="365483" spans="2:3" x14ac:dyDescent="0.25">
      <c r="B365483" s="76"/>
      <c r="C365483" s="75"/>
    </row>
    <row r="365484" spans="2:3" x14ac:dyDescent="0.25">
      <c r="B365484" s="76"/>
      <c r="C365484" s="75"/>
    </row>
    <row r="365485" spans="2:3" x14ac:dyDescent="0.25">
      <c r="B365485" s="76"/>
      <c r="C365485" s="75"/>
    </row>
    <row r="365486" spans="2:3" x14ac:dyDescent="0.25">
      <c r="B365486" s="76"/>
      <c r="C365486" s="75"/>
    </row>
    <row r="365487" spans="2:3" x14ac:dyDescent="0.25">
      <c r="B365487" s="76"/>
      <c r="C365487" s="75"/>
    </row>
    <row r="365488" spans="2:3" x14ac:dyDescent="0.25">
      <c r="B365488" s="76"/>
      <c r="C365488" s="75"/>
    </row>
    <row r="365489" spans="2:3" x14ac:dyDescent="0.25">
      <c r="B365489" s="76"/>
      <c r="C365489" s="75"/>
    </row>
    <row r="365490" spans="2:3" x14ac:dyDescent="0.25">
      <c r="B365490" s="76"/>
      <c r="C365490" s="75"/>
    </row>
    <row r="365491" spans="2:3" x14ac:dyDescent="0.25">
      <c r="B365491" s="76"/>
      <c r="C365491" s="75"/>
    </row>
    <row r="365492" spans="2:3" x14ac:dyDescent="0.25">
      <c r="B365492" s="76"/>
      <c r="C365492" s="75"/>
    </row>
    <row r="365493" spans="2:3" x14ac:dyDescent="0.25">
      <c r="B365493" s="76"/>
      <c r="C365493" s="75"/>
    </row>
    <row r="365494" spans="2:3" x14ac:dyDescent="0.25">
      <c r="B365494" s="76"/>
      <c r="C365494" s="75"/>
    </row>
    <row r="365495" spans="2:3" x14ac:dyDescent="0.25">
      <c r="B365495" s="76"/>
      <c r="C365495" s="75"/>
    </row>
    <row r="365605" spans="2:3" x14ac:dyDescent="0.25">
      <c r="B365605" s="76"/>
      <c r="C365605" s="75"/>
    </row>
    <row r="365606" spans="2:3" x14ac:dyDescent="0.25">
      <c r="B365606" s="76"/>
      <c r="C365606" s="75"/>
    </row>
    <row r="365607" spans="2:3" x14ac:dyDescent="0.25">
      <c r="B365607" s="76"/>
      <c r="C365607" s="75"/>
    </row>
    <row r="365608" spans="2:3" x14ac:dyDescent="0.25">
      <c r="B365608" s="76"/>
      <c r="C365608" s="75"/>
    </row>
    <row r="365609" spans="2:3" x14ac:dyDescent="0.25">
      <c r="B365609" s="76"/>
      <c r="C365609" s="75"/>
    </row>
    <row r="365610" spans="2:3" x14ac:dyDescent="0.25">
      <c r="B365610" s="76"/>
      <c r="C365610" s="75"/>
    </row>
    <row r="365611" spans="2:3" x14ac:dyDescent="0.25">
      <c r="B365611" s="76"/>
      <c r="C365611" s="75"/>
    </row>
    <row r="365612" spans="2:3" x14ac:dyDescent="0.25">
      <c r="B365612" s="76"/>
      <c r="C365612" s="75"/>
    </row>
    <row r="365613" spans="2:3" x14ac:dyDescent="0.25">
      <c r="B365613" s="76"/>
      <c r="C365613" s="75"/>
    </row>
    <row r="365614" spans="2:3" x14ac:dyDescent="0.25">
      <c r="B365614" s="76"/>
      <c r="C365614" s="75"/>
    </row>
    <row r="365615" spans="2:3" x14ac:dyDescent="0.25">
      <c r="B365615" s="76"/>
      <c r="C365615" s="75"/>
    </row>
    <row r="365616" spans="2:3" x14ac:dyDescent="0.25">
      <c r="B365616" s="76"/>
      <c r="C365616" s="75"/>
    </row>
    <row r="365617" spans="2:3" x14ac:dyDescent="0.25">
      <c r="B365617" s="76"/>
      <c r="C365617" s="75"/>
    </row>
    <row r="365727" spans="2:3" x14ac:dyDescent="0.25">
      <c r="B365727" s="76"/>
      <c r="C365727" s="75"/>
    </row>
    <row r="365728" spans="2:3" x14ac:dyDescent="0.25">
      <c r="B365728" s="76"/>
      <c r="C365728" s="75"/>
    </row>
    <row r="365729" spans="2:3" x14ac:dyDescent="0.25">
      <c r="B365729" s="76"/>
      <c r="C365729" s="75"/>
    </row>
    <row r="365730" spans="2:3" x14ac:dyDescent="0.25">
      <c r="B365730" s="76"/>
      <c r="C365730" s="75"/>
    </row>
    <row r="365731" spans="2:3" x14ac:dyDescent="0.25">
      <c r="B365731" s="76"/>
      <c r="C365731" s="75"/>
    </row>
    <row r="365732" spans="2:3" x14ac:dyDescent="0.25">
      <c r="B365732" s="76"/>
      <c r="C365732" s="75"/>
    </row>
    <row r="365733" spans="2:3" x14ac:dyDescent="0.25">
      <c r="B365733" s="76"/>
      <c r="C365733" s="75"/>
    </row>
    <row r="365734" spans="2:3" x14ac:dyDescent="0.25">
      <c r="B365734" s="76"/>
      <c r="C365734" s="75"/>
    </row>
    <row r="365735" spans="2:3" x14ac:dyDescent="0.25">
      <c r="B365735" s="76"/>
      <c r="C365735" s="75"/>
    </row>
    <row r="365736" spans="2:3" x14ac:dyDescent="0.25">
      <c r="B365736" s="76"/>
      <c r="C365736" s="75"/>
    </row>
    <row r="365737" spans="2:3" x14ac:dyDescent="0.25">
      <c r="B365737" s="76"/>
      <c r="C365737" s="75"/>
    </row>
    <row r="365738" spans="2:3" x14ac:dyDescent="0.25">
      <c r="B365738" s="76"/>
      <c r="C365738" s="75"/>
    </row>
    <row r="365739" spans="2:3" x14ac:dyDescent="0.25">
      <c r="B365739" s="76"/>
      <c r="C365739" s="75"/>
    </row>
    <row r="365849" spans="2:3" x14ac:dyDescent="0.25">
      <c r="B365849" s="76"/>
      <c r="C365849" s="75"/>
    </row>
    <row r="365850" spans="2:3" x14ac:dyDescent="0.25">
      <c r="B365850" s="76"/>
      <c r="C365850" s="75"/>
    </row>
    <row r="365851" spans="2:3" x14ac:dyDescent="0.25">
      <c r="B365851" s="76"/>
      <c r="C365851" s="75"/>
    </row>
    <row r="365852" spans="2:3" x14ac:dyDescent="0.25">
      <c r="B365852" s="76"/>
      <c r="C365852" s="75"/>
    </row>
    <row r="365853" spans="2:3" x14ac:dyDescent="0.25">
      <c r="B365853" s="76"/>
      <c r="C365853" s="75"/>
    </row>
    <row r="365854" spans="2:3" x14ac:dyDescent="0.25">
      <c r="B365854" s="76"/>
      <c r="C365854" s="75"/>
    </row>
    <row r="365855" spans="2:3" x14ac:dyDescent="0.25">
      <c r="B365855" s="76"/>
      <c r="C365855" s="75"/>
    </row>
    <row r="365856" spans="2:3" x14ac:dyDescent="0.25">
      <c r="B365856" s="76"/>
      <c r="C365856" s="75"/>
    </row>
    <row r="365857" spans="2:3" x14ac:dyDescent="0.25">
      <c r="B365857" s="76"/>
      <c r="C365857" s="75"/>
    </row>
    <row r="365858" spans="2:3" x14ac:dyDescent="0.25">
      <c r="B365858" s="76"/>
      <c r="C365858" s="75"/>
    </row>
    <row r="365859" spans="2:3" x14ac:dyDescent="0.25">
      <c r="B365859" s="76"/>
      <c r="C365859" s="75"/>
    </row>
    <row r="365860" spans="2:3" x14ac:dyDescent="0.25">
      <c r="B365860" s="76"/>
      <c r="C365860" s="75"/>
    </row>
    <row r="365861" spans="2:3" x14ac:dyDescent="0.25">
      <c r="B365861" s="76"/>
      <c r="C365861" s="75"/>
    </row>
    <row r="365971" spans="2:3" x14ac:dyDescent="0.25">
      <c r="B365971" s="76"/>
      <c r="C365971" s="75"/>
    </row>
    <row r="365972" spans="2:3" x14ac:dyDescent="0.25">
      <c r="B365972" s="76"/>
      <c r="C365972" s="75"/>
    </row>
    <row r="365973" spans="2:3" x14ac:dyDescent="0.25">
      <c r="B365973" s="76"/>
      <c r="C365973" s="75"/>
    </row>
    <row r="365974" spans="2:3" x14ac:dyDescent="0.25">
      <c r="B365974" s="76"/>
      <c r="C365974" s="75"/>
    </row>
    <row r="365975" spans="2:3" x14ac:dyDescent="0.25">
      <c r="B365975" s="76"/>
      <c r="C365975" s="75"/>
    </row>
    <row r="365976" spans="2:3" x14ac:dyDescent="0.25">
      <c r="B365976" s="76"/>
      <c r="C365976" s="75"/>
    </row>
    <row r="365977" spans="2:3" x14ac:dyDescent="0.25">
      <c r="B365977" s="76"/>
      <c r="C365977" s="75"/>
    </row>
    <row r="365978" spans="2:3" x14ac:dyDescent="0.25">
      <c r="B365978" s="76"/>
      <c r="C365978" s="75"/>
    </row>
    <row r="365979" spans="2:3" x14ac:dyDescent="0.25">
      <c r="B365979" s="76"/>
      <c r="C365979" s="75"/>
    </row>
    <row r="365980" spans="2:3" x14ac:dyDescent="0.25">
      <c r="B365980" s="76"/>
      <c r="C365980" s="75"/>
    </row>
    <row r="365981" spans="2:3" x14ac:dyDescent="0.25">
      <c r="B365981" s="76"/>
      <c r="C365981" s="75"/>
    </row>
    <row r="365982" spans="2:3" x14ac:dyDescent="0.25">
      <c r="B365982" s="76"/>
      <c r="C365982" s="75"/>
    </row>
    <row r="365983" spans="2:3" x14ac:dyDescent="0.25">
      <c r="B365983" s="76"/>
      <c r="C365983" s="75"/>
    </row>
    <row r="366093" spans="2:3" x14ac:dyDescent="0.25">
      <c r="B366093" s="76"/>
      <c r="C366093" s="75"/>
    </row>
    <row r="366094" spans="2:3" x14ac:dyDescent="0.25">
      <c r="B366094" s="76"/>
      <c r="C366094" s="75"/>
    </row>
    <row r="366095" spans="2:3" x14ac:dyDescent="0.25">
      <c r="B366095" s="76"/>
      <c r="C366095" s="75"/>
    </row>
    <row r="366096" spans="2:3" x14ac:dyDescent="0.25">
      <c r="B366096" s="76"/>
      <c r="C366096" s="75"/>
    </row>
    <row r="366097" spans="2:3" x14ac:dyDescent="0.25">
      <c r="B366097" s="76"/>
      <c r="C366097" s="75"/>
    </row>
    <row r="366098" spans="2:3" x14ac:dyDescent="0.25">
      <c r="B366098" s="76"/>
      <c r="C366098" s="75"/>
    </row>
    <row r="366099" spans="2:3" x14ac:dyDescent="0.25">
      <c r="B366099" s="76"/>
      <c r="C366099" s="75"/>
    </row>
    <row r="366100" spans="2:3" x14ac:dyDescent="0.25">
      <c r="B366100" s="76"/>
      <c r="C366100" s="75"/>
    </row>
    <row r="366101" spans="2:3" x14ac:dyDescent="0.25">
      <c r="B366101" s="76"/>
      <c r="C366101" s="75"/>
    </row>
    <row r="366102" spans="2:3" x14ac:dyDescent="0.25">
      <c r="B366102" s="76"/>
      <c r="C366102" s="75"/>
    </row>
    <row r="366103" spans="2:3" x14ac:dyDescent="0.25">
      <c r="B366103" s="76"/>
      <c r="C366103" s="75"/>
    </row>
    <row r="366104" spans="2:3" x14ac:dyDescent="0.25">
      <c r="B366104" s="76"/>
      <c r="C366104" s="75"/>
    </row>
    <row r="366105" spans="2:3" x14ac:dyDescent="0.25">
      <c r="B366105" s="76"/>
      <c r="C366105" s="75"/>
    </row>
    <row r="366215" spans="2:3" x14ac:dyDescent="0.25">
      <c r="B366215" s="76"/>
      <c r="C366215" s="75"/>
    </row>
    <row r="366216" spans="2:3" x14ac:dyDescent="0.25">
      <c r="B366216" s="76"/>
      <c r="C366216" s="75"/>
    </row>
    <row r="366217" spans="2:3" x14ac:dyDescent="0.25">
      <c r="B366217" s="76"/>
      <c r="C366217" s="75"/>
    </row>
    <row r="366218" spans="2:3" x14ac:dyDescent="0.25">
      <c r="B366218" s="76"/>
      <c r="C366218" s="75"/>
    </row>
    <row r="366219" spans="2:3" x14ac:dyDescent="0.25">
      <c r="B366219" s="76"/>
      <c r="C366219" s="75"/>
    </row>
    <row r="366220" spans="2:3" x14ac:dyDescent="0.25">
      <c r="B366220" s="76"/>
      <c r="C366220" s="75"/>
    </row>
    <row r="366221" spans="2:3" x14ac:dyDescent="0.25">
      <c r="B366221" s="76"/>
      <c r="C366221" s="75"/>
    </row>
    <row r="366222" spans="2:3" x14ac:dyDescent="0.25">
      <c r="B366222" s="76"/>
      <c r="C366222" s="75"/>
    </row>
    <row r="366223" spans="2:3" x14ac:dyDescent="0.25">
      <c r="B366223" s="76"/>
      <c r="C366223" s="75"/>
    </row>
    <row r="366224" spans="2:3" x14ac:dyDescent="0.25">
      <c r="B366224" s="76"/>
      <c r="C366224" s="75"/>
    </row>
    <row r="366225" spans="2:3" x14ac:dyDescent="0.25">
      <c r="B366225" s="76"/>
      <c r="C366225" s="75"/>
    </row>
    <row r="366226" spans="2:3" x14ac:dyDescent="0.25">
      <c r="B366226" s="76"/>
      <c r="C366226" s="75"/>
    </row>
    <row r="366227" spans="2:3" x14ac:dyDescent="0.25">
      <c r="B366227" s="76"/>
      <c r="C366227" s="75"/>
    </row>
    <row r="366337" spans="2:3" x14ac:dyDescent="0.25">
      <c r="B366337" s="76"/>
      <c r="C366337" s="75"/>
    </row>
    <row r="366338" spans="2:3" x14ac:dyDescent="0.25">
      <c r="B366338" s="76"/>
      <c r="C366338" s="75"/>
    </row>
    <row r="366339" spans="2:3" x14ac:dyDescent="0.25">
      <c r="B366339" s="76"/>
      <c r="C366339" s="75"/>
    </row>
    <row r="366340" spans="2:3" x14ac:dyDescent="0.25">
      <c r="B366340" s="76"/>
      <c r="C366340" s="75"/>
    </row>
    <row r="366341" spans="2:3" x14ac:dyDescent="0.25">
      <c r="B366341" s="76"/>
      <c r="C366341" s="75"/>
    </row>
    <row r="366342" spans="2:3" x14ac:dyDescent="0.25">
      <c r="B366342" s="76"/>
      <c r="C366342" s="75"/>
    </row>
    <row r="366343" spans="2:3" x14ac:dyDescent="0.25">
      <c r="B366343" s="76"/>
      <c r="C366343" s="75"/>
    </row>
    <row r="366344" spans="2:3" x14ac:dyDescent="0.25">
      <c r="B366344" s="76"/>
      <c r="C366344" s="75"/>
    </row>
    <row r="366345" spans="2:3" x14ac:dyDescent="0.25">
      <c r="B366345" s="76"/>
      <c r="C366345" s="75"/>
    </row>
    <row r="366346" spans="2:3" x14ac:dyDescent="0.25">
      <c r="B366346" s="76"/>
      <c r="C366346" s="75"/>
    </row>
    <row r="366347" spans="2:3" x14ac:dyDescent="0.25">
      <c r="B366347" s="76"/>
      <c r="C366347" s="75"/>
    </row>
    <row r="366348" spans="2:3" x14ac:dyDescent="0.25">
      <c r="B366348" s="76"/>
      <c r="C366348" s="75"/>
    </row>
    <row r="366349" spans="2:3" x14ac:dyDescent="0.25">
      <c r="B366349" s="76"/>
      <c r="C366349" s="75"/>
    </row>
    <row r="366459" spans="2:3" x14ac:dyDescent="0.25">
      <c r="B366459" s="76"/>
      <c r="C366459" s="75"/>
    </row>
    <row r="366460" spans="2:3" x14ac:dyDescent="0.25">
      <c r="B366460" s="76"/>
      <c r="C366460" s="75"/>
    </row>
    <row r="366461" spans="2:3" x14ac:dyDescent="0.25">
      <c r="B366461" s="76"/>
      <c r="C366461" s="75"/>
    </row>
    <row r="366462" spans="2:3" x14ac:dyDescent="0.25">
      <c r="B366462" s="76"/>
      <c r="C366462" s="75"/>
    </row>
    <row r="366463" spans="2:3" x14ac:dyDescent="0.25">
      <c r="B366463" s="76"/>
      <c r="C366463" s="75"/>
    </row>
    <row r="366464" spans="2:3" x14ac:dyDescent="0.25">
      <c r="B366464" s="76"/>
      <c r="C366464" s="75"/>
    </row>
    <row r="366465" spans="2:3" x14ac:dyDescent="0.25">
      <c r="B366465" s="76"/>
      <c r="C366465" s="75"/>
    </row>
    <row r="366466" spans="2:3" x14ac:dyDescent="0.25">
      <c r="B366466" s="76"/>
      <c r="C366466" s="75"/>
    </row>
    <row r="366467" spans="2:3" x14ac:dyDescent="0.25">
      <c r="B366467" s="76"/>
      <c r="C366467" s="75"/>
    </row>
    <row r="366468" spans="2:3" x14ac:dyDescent="0.25">
      <c r="B366468" s="76"/>
      <c r="C366468" s="75"/>
    </row>
    <row r="366469" spans="2:3" x14ac:dyDescent="0.25">
      <c r="B366469" s="76"/>
      <c r="C366469" s="75"/>
    </row>
    <row r="366470" spans="2:3" x14ac:dyDescent="0.25">
      <c r="B366470" s="76"/>
      <c r="C366470" s="75"/>
    </row>
    <row r="366471" spans="2:3" x14ac:dyDescent="0.25">
      <c r="B366471" s="76"/>
      <c r="C366471" s="75"/>
    </row>
    <row r="366581" spans="2:3" x14ac:dyDescent="0.25">
      <c r="B366581" s="76"/>
      <c r="C366581" s="75"/>
    </row>
    <row r="366582" spans="2:3" x14ac:dyDescent="0.25">
      <c r="B366582" s="76"/>
      <c r="C366582" s="75"/>
    </row>
    <row r="366583" spans="2:3" x14ac:dyDescent="0.25">
      <c r="B366583" s="76"/>
      <c r="C366583" s="75"/>
    </row>
    <row r="366584" spans="2:3" x14ac:dyDescent="0.25">
      <c r="B366584" s="76"/>
      <c r="C366584" s="75"/>
    </row>
    <row r="366585" spans="2:3" x14ac:dyDescent="0.25">
      <c r="B366585" s="76"/>
      <c r="C366585" s="75"/>
    </row>
    <row r="366586" spans="2:3" x14ac:dyDescent="0.25">
      <c r="B366586" s="76"/>
      <c r="C366586" s="75"/>
    </row>
    <row r="366587" spans="2:3" x14ac:dyDescent="0.25">
      <c r="B366587" s="76"/>
      <c r="C366587" s="75"/>
    </row>
    <row r="366588" spans="2:3" x14ac:dyDescent="0.25">
      <c r="B366588" s="76"/>
      <c r="C366588" s="75"/>
    </row>
    <row r="366589" spans="2:3" x14ac:dyDescent="0.25">
      <c r="B366589" s="76"/>
      <c r="C366589" s="75"/>
    </row>
    <row r="366590" spans="2:3" x14ac:dyDescent="0.25">
      <c r="B366590" s="76"/>
      <c r="C366590" s="75"/>
    </row>
    <row r="366591" spans="2:3" x14ac:dyDescent="0.25">
      <c r="B366591" s="76"/>
      <c r="C366591" s="75"/>
    </row>
    <row r="366592" spans="2:3" x14ac:dyDescent="0.25">
      <c r="B366592" s="76"/>
      <c r="C366592" s="75"/>
    </row>
    <row r="366593" spans="2:3" x14ac:dyDescent="0.25">
      <c r="B366593" s="76"/>
      <c r="C366593" s="75"/>
    </row>
    <row r="366703" spans="2:3" x14ac:dyDescent="0.25">
      <c r="B366703" s="76"/>
      <c r="C366703" s="75"/>
    </row>
    <row r="366704" spans="2:3" x14ac:dyDescent="0.25">
      <c r="B366704" s="76"/>
      <c r="C366704" s="75"/>
    </row>
    <row r="366705" spans="2:3" x14ac:dyDescent="0.25">
      <c r="B366705" s="76"/>
      <c r="C366705" s="75"/>
    </row>
    <row r="366706" spans="2:3" x14ac:dyDescent="0.25">
      <c r="B366706" s="76"/>
      <c r="C366706" s="75"/>
    </row>
    <row r="366707" spans="2:3" x14ac:dyDescent="0.25">
      <c r="B366707" s="76"/>
      <c r="C366707" s="75"/>
    </row>
    <row r="366708" spans="2:3" x14ac:dyDescent="0.25">
      <c r="B366708" s="76"/>
      <c r="C366708" s="75"/>
    </row>
    <row r="366709" spans="2:3" x14ac:dyDescent="0.25">
      <c r="B366709" s="76"/>
      <c r="C366709" s="75"/>
    </row>
    <row r="366710" spans="2:3" x14ac:dyDescent="0.25">
      <c r="B366710" s="76"/>
      <c r="C366710" s="75"/>
    </row>
    <row r="366711" spans="2:3" x14ac:dyDescent="0.25">
      <c r="B366711" s="76"/>
      <c r="C366711" s="75"/>
    </row>
    <row r="366712" spans="2:3" x14ac:dyDescent="0.25">
      <c r="B366712" s="76"/>
      <c r="C366712" s="75"/>
    </row>
    <row r="366713" spans="2:3" x14ac:dyDescent="0.25">
      <c r="B366713" s="76"/>
      <c r="C366713" s="75"/>
    </row>
    <row r="366714" spans="2:3" x14ac:dyDescent="0.25">
      <c r="B366714" s="76"/>
      <c r="C366714" s="75"/>
    </row>
    <row r="366715" spans="2:3" x14ac:dyDescent="0.25">
      <c r="B366715" s="76"/>
      <c r="C366715" s="75"/>
    </row>
    <row r="366825" spans="2:3" x14ac:dyDescent="0.25">
      <c r="B366825" s="76"/>
      <c r="C366825" s="75"/>
    </row>
    <row r="366826" spans="2:3" x14ac:dyDescent="0.25">
      <c r="B366826" s="76"/>
      <c r="C366826" s="75"/>
    </row>
    <row r="366827" spans="2:3" x14ac:dyDescent="0.25">
      <c r="B366827" s="76"/>
      <c r="C366827" s="75"/>
    </row>
    <row r="366828" spans="2:3" x14ac:dyDescent="0.25">
      <c r="B366828" s="76"/>
      <c r="C366828" s="75"/>
    </row>
    <row r="366829" spans="2:3" x14ac:dyDescent="0.25">
      <c r="B366829" s="76"/>
      <c r="C366829" s="75"/>
    </row>
    <row r="366830" spans="2:3" x14ac:dyDescent="0.25">
      <c r="B366830" s="76"/>
      <c r="C366830" s="75"/>
    </row>
    <row r="366831" spans="2:3" x14ac:dyDescent="0.25">
      <c r="B366831" s="76"/>
      <c r="C366831" s="75"/>
    </row>
    <row r="366832" spans="2:3" x14ac:dyDescent="0.25">
      <c r="B366832" s="76"/>
      <c r="C366832" s="75"/>
    </row>
    <row r="366833" spans="2:3" x14ac:dyDescent="0.25">
      <c r="B366833" s="76"/>
      <c r="C366833" s="75"/>
    </row>
    <row r="366834" spans="2:3" x14ac:dyDescent="0.25">
      <c r="B366834" s="76"/>
      <c r="C366834" s="75"/>
    </row>
    <row r="366835" spans="2:3" x14ac:dyDescent="0.25">
      <c r="B366835" s="76"/>
      <c r="C366835" s="75"/>
    </row>
    <row r="366836" spans="2:3" x14ac:dyDescent="0.25">
      <c r="B366836" s="76"/>
      <c r="C366836" s="75"/>
    </row>
    <row r="366837" spans="2:3" x14ac:dyDescent="0.25">
      <c r="B366837" s="76"/>
      <c r="C366837" s="75"/>
    </row>
    <row r="366947" spans="2:3" x14ac:dyDescent="0.25">
      <c r="B366947" s="76"/>
      <c r="C366947" s="75"/>
    </row>
    <row r="366948" spans="2:3" x14ac:dyDescent="0.25">
      <c r="B366948" s="76"/>
      <c r="C366948" s="75"/>
    </row>
    <row r="366949" spans="2:3" x14ac:dyDescent="0.25">
      <c r="B366949" s="76"/>
      <c r="C366949" s="75"/>
    </row>
    <row r="366950" spans="2:3" x14ac:dyDescent="0.25">
      <c r="B366950" s="76"/>
      <c r="C366950" s="75"/>
    </row>
    <row r="366951" spans="2:3" x14ac:dyDescent="0.25">
      <c r="B366951" s="76"/>
      <c r="C366951" s="75"/>
    </row>
    <row r="366952" spans="2:3" x14ac:dyDescent="0.25">
      <c r="B366952" s="76"/>
      <c r="C366952" s="75"/>
    </row>
    <row r="366953" spans="2:3" x14ac:dyDescent="0.25">
      <c r="B366953" s="76"/>
      <c r="C366953" s="75"/>
    </row>
    <row r="366954" spans="2:3" x14ac:dyDescent="0.25">
      <c r="B366954" s="76"/>
      <c r="C366954" s="75"/>
    </row>
    <row r="366955" spans="2:3" x14ac:dyDescent="0.25">
      <c r="B366955" s="76"/>
      <c r="C366955" s="75"/>
    </row>
    <row r="366956" spans="2:3" x14ac:dyDescent="0.25">
      <c r="B366956" s="76"/>
      <c r="C366956" s="75"/>
    </row>
    <row r="366957" spans="2:3" x14ac:dyDescent="0.25">
      <c r="B366957" s="76"/>
      <c r="C366957" s="75"/>
    </row>
    <row r="366958" spans="2:3" x14ac:dyDescent="0.25">
      <c r="B366958" s="76"/>
      <c r="C366958" s="75"/>
    </row>
    <row r="366959" spans="2:3" x14ac:dyDescent="0.25">
      <c r="B366959" s="76"/>
      <c r="C366959" s="75"/>
    </row>
    <row r="367069" spans="2:3" x14ac:dyDescent="0.25">
      <c r="B367069" s="76"/>
      <c r="C367069" s="75"/>
    </row>
    <row r="367070" spans="2:3" x14ac:dyDescent="0.25">
      <c r="B367070" s="76"/>
      <c r="C367070" s="75"/>
    </row>
    <row r="367071" spans="2:3" x14ac:dyDescent="0.25">
      <c r="B367071" s="76"/>
      <c r="C367071" s="75"/>
    </row>
    <row r="367072" spans="2:3" x14ac:dyDescent="0.25">
      <c r="B367072" s="76"/>
      <c r="C367072" s="75"/>
    </row>
    <row r="367073" spans="2:3" x14ac:dyDescent="0.25">
      <c r="B367073" s="76"/>
      <c r="C367073" s="75"/>
    </row>
    <row r="367074" spans="2:3" x14ac:dyDescent="0.25">
      <c r="B367074" s="76"/>
      <c r="C367074" s="75"/>
    </row>
    <row r="367075" spans="2:3" x14ac:dyDescent="0.25">
      <c r="B367075" s="76"/>
      <c r="C367075" s="75"/>
    </row>
    <row r="367076" spans="2:3" x14ac:dyDescent="0.25">
      <c r="B367076" s="76"/>
      <c r="C367076" s="75"/>
    </row>
    <row r="367077" spans="2:3" x14ac:dyDescent="0.25">
      <c r="B367077" s="76"/>
      <c r="C367077" s="75"/>
    </row>
    <row r="367078" spans="2:3" x14ac:dyDescent="0.25">
      <c r="B367078" s="76"/>
      <c r="C367078" s="75"/>
    </row>
    <row r="367079" spans="2:3" x14ac:dyDescent="0.25">
      <c r="B367079" s="76"/>
      <c r="C367079" s="75"/>
    </row>
    <row r="367080" spans="2:3" x14ac:dyDescent="0.25">
      <c r="B367080" s="76"/>
      <c r="C367080" s="75"/>
    </row>
    <row r="367081" spans="2:3" x14ac:dyDescent="0.25">
      <c r="B367081" s="76"/>
      <c r="C367081" s="75"/>
    </row>
    <row r="367191" spans="2:3" x14ac:dyDescent="0.25">
      <c r="B367191" s="76"/>
      <c r="C367191" s="75"/>
    </row>
    <row r="367192" spans="2:3" x14ac:dyDescent="0.25">
      <c r="B367192" s="76"/>
      <c r="C367192" s="75"/>
    </row>
    <row r="367193" spans="2:3" x14ac:dyDescent="0.25">
      <c r="B367193" s="76"/>
      <c r="C367193" s="75"/>
    </row>
    <row r="367194" spans="2:3" x14ac:dyDescent="0.25">
      <c r="B367194" s="76"/>
      <c r="C367194" s="75"/>
    </row>
    <row r="367195" spans="2:3" x14ac:dyDescent="0.25">
      <c r="B367195" s="76"/>
      <c r="C367195" s="75"/>
    </row>
    <row r="367196" spans="2:3" x14ac:dyDescent="0.25">
      <c r="B367196" s="76"/>
      <c r="C367196" s="75"/>
    </row>
    <row r="367197" spans="2:3" x14ac:dyDescent="0.25">
      <c r="B367197" s="76"/>
      <c r="C367197" s="75"/>
    </row>
    <row r="367198" spans="2:3" x14ac:dyDescent="0.25">
      <c r="B367198" s="76"/>
      <c r="C367198" s="75"/>
    </row>
    <row r="367199" spans="2:3" x14ac:dyDescent="0.25">
      <c r="B367199" s="76"/>
      <c r="C367199" s="75"/>
    </row>
    <row r="367200" spans="2:3" x14ac:dyDescent="0.25">
      <c r="B367200" s="76"/>
      <c r="C367200" s="75"/>
    </row>
    <row r="367201" spans="2:3" x14ac:dyDescent="0.25">
      <c r="B367201" s="76"/>
      <c r="C367201" s="75"/>
    </row>
    <row r="367202" spans="2:3" x14ac:dyDescent="0.25">
      <c r="B367202" s="76"/>
      <c r="C367202" s="75"/>
    </row>
    <row r="367203" spans="2:3" x14ac:dyDescent="0.25">
      <c r="B367203" s="76"/>
      <c r="C367203" s="75"/>
    </row>
    <row r="367313" spans="2:3" x14ac:dyDescent="0.25">
      <c r="B367313" s="76"/>
      <c r="C367313" s="75"/>
    </row>
    <row r="367314" spans="2:3" x14ac:dyDescent="0.25">
      <c r="B367314" s="76"/>
      <c r="C367314" s="75"/>
    </row>
    <row r="367315" spans="2:3" x14ac:dyDescent="0.25">
      <c r="B367315" s="76"/>
      <c r="C367315" s="75"/>
    </row>
    <row r="367316" spans="2:3" x14ac:dyDescent="0.25">
      <c r="B367316" s="76"/>
      <c r="C367316" s="75"/>
    </row>
    <row r="367317" spans="2:3" x14ac:dyDescent="0.25">
      <c r="B367317" s="76"/>
      <c r="C367317" s="75"/>
    </row>
    <row r="367318" spans="2:3" x14ac:dyDescent="0.25">
      <c r="B367318" s="76"/>
      <c r="C367318" s="75"/>
    </row>
    <row r="367319" spans="2:3" x14ac:dyDescent="0.25">
      <c r="B367319" s="76"/>
      <c r="C367319" s="75"/>
    </row>
    <row r="367320" spans="2:3" x14ac:dyDescent="0.25">
      <c r="B367320" s="76"/>
      <c r="C367320" s="75"/>
    </row>
    <row r="367321" spans="2:3" x14ac:dyDescent="0.25">
      <c r="B367321" s="76"/>
      <c r="C367321" s="75"/>
    </row>
    <row r="367322" spans="2:3" x14ac:dyDescent="0.25">
      <c r="B367322" s="76"/>
      <c r="C367322" s="75"/>
    </row>
    <row r="367323" spans="2:3" x14ac:dyDescent="0.25">
      <c r="B367323" s="76"/>
      <c r="C367323" s="75"/>
    </row>
    <row r="367324" spans="2:3" x14ac:dyDescent="0.25">
      <c r="B367324" s="76"/>
      <c r="C367324" s="75"/>
    </row>
    <row r="367325" spans="2:3" x14ac:dyDescent="0.25">
      <c r="B367325" s="76"/>
      <c r="C367325" s="75"/>
    </row>
    <row r="367435" spans="2:3" x14ac:dyDescent="0.25">
      <c r="B367435" s="76"/>
      <c r="C367435" s="75"/>
    </row>
    <row r="367436" spans="2:3" x14ac:dyDescent="0.25">
      <c r="B367436" s="76"/>
      <c r="C367436" s="75"/>
    </row>
    <row r="367437" spans="2:3" x14ac:dyDescent="0.25">
      <c r="B367437" s="76"/>
      <c r="C367437" s="75"/>
    </row>
    <row r="367438" spans="2:3" x14ac:dyDescent="0.25">
      <c r="B367438" s="76"/>
      <c r="C367438" s="75"/>
    </row>
    <row r="367439" spans="2:3" x14ac:dyDescent="0.25">
      <c r="B367439" s="76"/>
      <c r="C367439" s="75"/>
    </row>
    <row r="367440" spans="2:3" x14ac:dyDescent="0.25">
      <c r="B367440" s="76"/>
      <c r="C367440" s="75"/>
    </row>
    <row r="367441" spans="2:3" x14ac:dyDescent="0.25">
      <c r="B367441" s="76"/>
      <c r="C367441" s="75"/>
    </row>
    <row r="367442" spans="2:3" x14ac:dyDescent="0.25">
      <c r="B367442" s="76"/>
      <c r="C367442" s="75"/>
    </row>
    <row r="367443" spans="2:3" x14ac:dyDescent="0.25">
      <c r="B367443" s="76"/>
      <c r="C367443" s="75"/>
    </row>
    <row r="367444" spans="2:3" x14ac:dyDescent="0.25">
      <c r="B367444" s="76"/>
      <c r="C367444" s="75"/>
    </row>
    <row r="367445" spans="2:3" x14ac:dyDescent="0.25">
      <c r="B367445" s="76"/>
      <c r="C367445" s="75"/>
    </row>
    <row r="367446" spans="2:3" x14ac:dyDescent="0.25">
      <c r="B367446" s="76"/>
      <c r="C367446" s="75"/>
    </row>
    <row r="367447" spans="2:3" x14ac:dyDescent="0.25">
      <c r="B367447" s="76"/>
      <c r="C367447" s="75"/>
    </row>
    <row r="367557" spans="2:3" x14ac:dyDescent="0.25">
      <c r="B367557" s="76"/>
      <c r="C367557" s="75"/>
    </row>
    <row r="367558" spans="2:3" x14ac:dyDescent="0.25">
      <c r="B367558" s="76"/>
      <c r="C367558" s="75"/>
    </row>
    <row r="367559" spans="2:3" x14ac:dyDescent="0.25">
      <c r="B367559" s="76"/>
      <c r="C367559" s="75"/>
    </row>
    <row r="367560" spans="2:3" x14ac:dyDescent="0.25">
      <c r="B367560" s="76"/>
      <c r="C367560" s="75"/>
    </row>
    <row r="367561" spans="2:3" x14ac:dyDescent="0.25">
      <c r="B367561" s="76"/>
      <c r="C367561" s="75"/>
    </row>
    <row r="367562" spans="2:3" x14ac:dyDescent="0.25">
      <c r="B367562" s="76"/>
      <c r="C367562" s="75"/>
    </row>
    <row r="367563" spans="2:3" x14ac:dyDescent="0.25">
      <c r="B367563" s="76"/>
      <c r="C367563" s="75"/>
    </row>
    <row r="367564" spans="2:3" x14ac:dyDescent="0.25">
      <c r="B367564" s="76"/>
      <c r="C367564" s="75"/>
    </row>
    <row r="367565" spans="2:3" x14ac:dyDescent="0.25">
      <c r="B367565" s="76"/>
      <c r="C367565" s="75"/>
    </row>
    <row r="367566" spans="2:3" x14ac:dyDescent="0.25">
      <c r="B367566" s="76"/>
      <c r="C367566" s="75"/>
    </row>
    <row r="367567" spans="2:3" x14ac:dyDescent="0.25">
      <c r="B367567" s="76"/>
      <c r="C367567" s="75"/>
    </row>
    <row r="367568" spans="2:3" x14ac:dyDescent="0.25">
      <c r="B367568" s="76"/>
      <c r="C367568" s="75"/>
    </row>
    <row r="367569" spans="2:3" x14ac:dyDescent="0.25">
      <c r="B367569" s="76"/>
      <c r="C367569" s="75"/>
    </row>
    <row r="367679" spans="2:3" x14ac:dyDescent="0.25">
      <c r="B367679" s="76"/>
      <c r="C367679" s="75"/>
    </row>
    <row r="367680" spans="2:3" x14ac:dyDescent="0.25">
      <c r="B367680" s="76"/>
      <c r="C367680" s="75"/>
    </row>
    <row r="367681" spans="2:3" x14ac:dyDescent="0.25">
      <c r="B367681" s="76"/>
      <c r="C367681" s="75"/>
    </row>
    <row r="367682" spans="2:3" x14ac:dyDescent="0.25">
      <c r="B367682" s="76"/>
      <c r="C367682" s="75"/>
    </row>
    <row r="367683" spans="2:3" x14ac:dyDescent="0.25">
      <c r="B367683" s="76"/>
      <c r="C367683" s="75"/>
    </row>
    <row r="367684" spans="2:3" x14ac:dyDescent="0.25">
      <c r="B367684" s="76"/>
      <c r="C367684" s="75"/>
    </row>
    <row r="367685" spans="2:3" x14ac:dyDescent="0.25">
      <c r="B367685" s="76"/>
      <c r="C367685" s="75"/>
    </row>
    <row r="367686" spans="2:3" x14ac:dyDescent="0.25">
      <c r="B367686" s="76"/>
      <c r="C367686" s="75"/>
    </row>
    <row r="367687" spans="2:3" x14ac:dyDescent="0.25">
      <c r="B367687" s="76"/>
      <c r="C367687" s="75"/>
    </row>
    <row r="367688" spans="2:3" x14ac:dyDescent="0.25">
      <c r="B367688" s="76"/>
      <c r="C367688" s="75"/>
    </row>
    <row r="367689" spans="2:3" x14ac:dyDescent="0.25">
      <c r="B367689" s="76"/>
      <c r="C367689" s="75"/>
    </row>
    <row r="367690" spans="2:3" x14ac:dyDescent="0.25">
      <c r="B367690" s="76"/>
      <c r="C367690" s="75"/>
    </row>
    <row r="367691" spans="2:3" x14ac:dyDescent="0.25">
      <c r="B367691" s="76"/>
      <c r="C367691" s="75"/>
    </row>
    <row r="367801" spans="2:3" x14ac:dyDescent="0.25">
      <c r="B367801" s="76"/>
      <c r="C367801" s="75"/>
    </row>
    <row r="367802" spans="2:3" x14ac:dyDescent="0.25">
      <c r="B367802" s="76"/>
      <c r="C367802" s="75"/>
    </row>
    <row r="367803" spans="2:3" x14ac:dyDescent="0.25">
      <c r="B367803" s="76"/>
      <c r="C367803" s="75"/>
    </row>
    <row r="367804" spans="2:3" x14ac:dyDescent="0.25">
      <c r="B367804" s="76"/>
      <c r="C367804" s="75"/>
    </row>
    <row r="367805" spans="2:3" x14ac:dyDescent="0.25">
      <c r="B367805" s="76"/>
      <c r="C367805" s="75"/>
    </row>
    <row r="367806" spans="2:3" x14ac:dyDescent="0.25">
      <c r="B367806" s="76"/>
      <c r="C367806" s="75"/>
    </row>
    <row r="367807" spans="2:3" x14ac:dyDescent="0.25">
      <c r="B367807" s="76"/>
      <c r="C367807" s="75"/>
    </row>
    <row r="367808" spans="2:3" x14ac:dyDescent="0.25">
      <c r="B367808" s="76"/>
      <c r="C367808" s="75"/>
    </row>
    <row r="367809" spans="2:3" x14ac:dyDescent="0.25">
      <c r="B367809" s="76"/>
      <c r="C367809" s="75"/>
    </row>
    <row r="367810" spans="2:3" x14ac:dyDescent="0.25">
      <c r="B367810" s="76"/>
      <c r="C367810" s="75"/>
    </row>
    <row r="367811" spans="2:3" x14ac:dyDescent="0.25">
      <c r="B367811" s="76"/>
      <c r="C367811" s="75"/>
    </row>
    <row r="367812" spans="2:3" x14ac:dyDescent="0.25">
      <c r="B367812" s="76"/>
      <c r="C367812" s="75"/>
    </row>
    <row r="367813" spans="2:3" x14ac:dyDescent="0.25">
      <c r="B367813" s="76"/>
      <c r="C367813" s="75"/>
    </row>
    <row r="367923" spans="2:3" x14ac:dyDescent="0.25">
      <c r="B367923" s="76"/>
      <c r="C367923" s="75"/>
    </row>
    <row r="367924" spans="2:3" x14ac:dyDescent="0.25">
      <c r="B367924" s="76"/>
      <c r="C367924" s="75"/>
    </row>
    <row r="367925" spans="2:3" x14ac:dyDescent="0.25">
      <c r="B367925" s="76"/>
      <c r="C367925" s="75"/>
    </row>
    <row r="367926" spans="2:3" x14ac:dyDescent="0.25">
      <c r="B367926" s="76"/>
      <c r="C367926" s="75"/>
    </row>
    <row r="367927" spans="2:3" x14ac:dyDescent="0.25">
      <c r="B367927" s="76"/>
      <c r="C367927" s="75"/>
    </row>
    <row r="367928" spans="2:3" x14ac:dyDescent="0.25">
      <c r="B367928" s="76"/>
      <c r="C367928" s="75"/>
    </row>
    <row r="367929" spans="2:3" x14ac:dyDescent="0.25">
      <c r="B367929" s="76"/>
      <c r="C367929" s="75"/>
    </row>
    <row r="367930" spans="2:3" x14ac:dyDescent="0.25">
      <c r="B367930" s="76"/>
      <c r="C367930" s="75"/>
    </row>
    <row r="367931" spans="2:3" x14ac:dyDescent="0.25">
      <c r="B367931" s="76"/>
      <c r="C367931" s="75"/>
    </row>
    <row r="367932" spans="2:3" x14ac:dyDescent="0.25">
      <c r="B367932" s="76"/>
      <c r="C367932" s="75"/>
    </row>
    <row r="367933" spans="2:3" x14ac:dyDescent="0.25">
      <c r="B367933" s="76"/>
      <c r="C367933" s="75"/>
    </row>
    <row r="367934" spans="2:3" x14ac:dyDescent="0.25">
      <c r="B367934" s="76"/>
      <c r="C367934" s="75"/>
    </row>
    <row r="367935" spans="2:3" x14ac:dyDescent="0.25">
      <c r="B367935" s="76"/>
      <c r="C367935" s="75"/>
    </row>
    <row r="368045" spans="2:3" x14ac:dyDescent="0.25">
      <c r="B368045" s="76"/>
      <c r="C368045" s="75"/>
    </row>
    <row r="368046" spans="2:3" x14ac:dyDescent="0.25">
      <c r="B368046" s="76"/>
      <c r="C368046" s="75"/>
    </row>
    <row r="368047" spans="2:3" x14ac:dyDescent="0.25">
      <c r="B368047" s="76"/>
      <c r="C368047" s="75"/>
    </row>
    <row r="368048" spans="2:3" x14ac:dyDescent="0.25">
      <c r="B368048" s="76"/>
      <c r="C368048" s="75"/>
    </row>
    <row r="368049" spans="2:3" x14ac:dyDescent="0.25">
      <c r="B368049" s="76"/>
      <c r="C368049" s="75"/>
    </row>
    <row r="368050" spans="2:3" x14ac:dyDescent="0.25">
      <c r="B368050" s="76"/>
      <c r="C368050" s="75"/>
    </row>
    <row r="368051" spans="2:3" x14ac:dyDescent="0.25">
      <c r="B368051" s="76"/>
      <c r="C368051" s="75"/>
    </row>
    <row r="368052" spans="2:3" x14ac:dyDescent="0.25">
      <c r="B368052" s="76"/>
      <c r="C368052" s="75"/>
    </row>
    <row r="368053" spans="2:3" x14ac:dyDescent="0.25">
      <c r="B368053" s="76"/>
      <c r="C368053" s="75"/>
    </row>
    <row r="368054" spans="2:3" x14ac:dyDescent="0.25">
      <c r="B368054" s="76"/>
      <c r="C368054" s="75"/>
    </row>
    <row r="368055" spans="2:3" x14ac:dyDescent="0.25">
      <c r="B368055" s="76"/>
      <c r="C368055" s="75"/>
    </row>
    <row r="368056" spans="2:3" x14ac:dyDescent="0.25">
      <c r="B368056" s="76"/>
      <c r="C368056" s="75"/>
    </row>
    <row r="368057" spans="2:3" x14ac:dyDescent="0.25">
      <c r="B368057" s="76"/>
      <c r="C368057" s="75"/>
    </row>
    <row r="368167" spans="2:3" x14ac:dyDescent="0.25">
      <c r="B368167" s="76"/>
      <c r="C368167" s="75"/>
    </row>
    <row r="368168" spans="2:3" x14ac:dyDescent="0.25">
      <c r="B368168" s="76"/>
      <c r="C368168" s="75"/>
    </row>
    <row r="368169" spans="2:3" x14ac:dyDescent="0.25">
      <c r="B368169" s="76"/>
      <c r="C368169" s="75"/>
    </row>
    <row r="368170" spans="2:3" x14ac:dyDescent="0.25">
      <c r="B368170" s="76"/>
      <c r="C368170" s="75"/>
    </row>
    <row r="368171" spans="2:3" x14ac:dyDescent="0.25">
      <c r="B368171" s="76"/>
      <c r="C368171" s="75"/>
    </row>
    <row r="368172" spans="2:3" x14ac:dyDescent="0.25">
      <c r="B368172" s="76"/>
      <c r="C368172" s="75"/>
    </row>
    <row r="368173" spans="2:3" x14ac:dyDescent="0.25">
      <c r="B368173" s="76"/>
      <c r="C368173" s="75"/>
    </row>
    <row r="368174" spans="2:3" x14ac:dyDescent="0.25">
      <c r="B368174" s="76"/>
      <c r="C368174" s="75"/>
    </row>
    <row r="368175" spans="2:3" x14ac:dyDescent="0.25">
      <c r="B368175" s="76"/>
      <c r="C368175" s="75"/>
    </row>
    <row r="368176" spans="2:3" x14ac:dyDescent="0.25">
      <c r="B368176" s="76"/>
      <c r="C368176" s="75"/>
    </row>
    <row r="368177" spans="2:3" x14ac:dyDescent="0.25">
      <c r="B368177" s="76"/>
      <c r="C368177" s="75"/>
    </row>
    <row r="368178" spans="2:3" x14ac:dyDescent="0.25">
      <c r="B368178" s="76"/>
      <c r="C368178" s="75"/>
    </row>
    <row r="368179" spans="2:3" x14ac:dyDescent="0.25">
      <c r="B368179" s="76"/>
      <c r="C368179" s="75"/>
    </row>
    <row r="368289" spans="2:3" x14ac:dyDescent="0.25">
      <c r="B368289" s="76"/>
      <c r="C368289" s="75"/>
    </row>
    <row r="368290" spans="2:3" x14ac:dyDescent="0.25">
      <c r="B368290" s="76"/>
      <c r="C368290" s="75"/>
    </row>
    <row r="368291" spans="2:3" x14ac:dyDescent="0.25">
      <c r="B368291" s="76"/>
      <c r="C368291" s="75"/>
    </row>
    <row r="368292" spans="2:3" x14ac:dyDescent="0.25">
      <c r="B368292" s="76"/>
      <c r="C368292" s="75"/>
    </row>
    <row r="368293" spans="2:3" x14ac:dyDescent="0.25">
      <c r="B368293" s="76"/>
      <c r="C368293" s="75"/>
    </row>
    <row r="368294" spans="2:3" x14ac:dyDescent="0.25">
      <c r="B368294" s="76"/>
      <c r="C368294" s="75"/>
    </row>
    <row r="368295" spans="2:3" x14ac:dyDescent="0.25">
      <c r="B368295" s="76"/>
      <c r="C368295" s="75"/>
    </row>
    <row r="368296" spans="2:3" x14ac:dyDescent="0.25">
      <c r="B368296" s="76"/>
      <c r="C368296" s="75"/>
    </row>
    <row r="368297" spans="2:3" x14ac:dyDescent="0.25">
      <c r="B368297" s="76"/>
      <c r="C368297" s="75"/>
    </row>
    <row r="368298" spans="2:3" x14ac:dyDescent="0.25">
      <c r="B368298" s="76"/>
      <c r="C368298" s="75"/>
    </row>
    <row r="368299" spans="2:3" x14ac:dyDescent="0.25">
      <c r="B368299" s="76"/>
      <c r="C368299" s="75"/>
    </row>
    <row r="368300" spans="2:3" x14ac:dyDescent="0.25">
      <c r="B368300" s="76"/>
      <c r="C368300" s="75"/>
    </row>
    <row r="368301" spans="2:3" x14ac:dyDescent="0.25">
      <c r="B368301" s="76"/>
      <c r="C368301" s="75"/>
    </row>
    <row r="368411" spans="2:3" x14ac:dyDescent="0.25">
      <c r="B368411" s="76"/>
      <c r="C368411" s="75"/>
    </row>
    <row r="368412" spans="2:3" x14ac:dyDescent="0.25">
      <c r="B368412" s="76"/>
      <c r="C368412" s="75"/>
    </row>
    <row r="368413" spans="2:3" x14ac:dyDescent="0.25">
      <c r="B368413" s="76"/>
      <c r="C368413" s="75"/>
    </row>
    <row r="368414" spans="2:3" x14ac:dyDescent="0.25">
      <c r="B368414" s="76"/>
      <c r="C368414" s="75"/>
    </row>
    <row r="368415" spans="2:3" x14ac:dyDescent="0.25">
      <c r="B368415" s="76"/>
      <c r="C368415" s="75"/>
    </row>
    <row r="368416" spans="2:3" x14ac:dyDescent="0.25">
      <c r="B368416" s="76"/>
      <c r="C368416" s="75"/>
    </row>
    <row r="368417" spans="2:3" x14ac:dyDescent="0.25">
      <c r="B368417" s="76"/>
      <c r="C368417" s="75"/>
    </row>
    <row r="368418" spans="2:3" x14ac:dyDescent="0.25">
      <c r="B368418" s="76"/>
      <c r="C368418" s="75"/>
    </row>
    <row r="368419" spans="2:3" x14ac:dyDescent="0.25">
      <c r="B368419" s="76"/>
      <c r="C368419" s="75"/>
    </row>
    <row r="368420" spans="2:3" x14ac:dyDescent="0.25">
      <c r="B368420" s="76"/>
      <c r="C368420" s="75"/>
    </row>
    <row r="368421" spans="2:3" x14ac:dyDescent="0.25">
      <c r="B368421" s="76"/>
      <c r="C368421" s="75"/>
    </row>
    <row r="368422" spans="2:3" x14ac:dyDescent="0.25">
      <c r="B368422" s="76"/>
      <c r="C368422" s="75"/>
    </row>
    <row r="368423" spans="2:3" x14ac:dyDescent="0.25">
      <c r="B368423" s="76"/>
      <c r="C368423" s="75"/>
    </row>
    <row r="368533" spans="2:3" x14ac:dyDescent="0.25">
      <c r="B368533" s="76"/>
      <c r="C368533" s="75"/>
    </row>
    <row r="368534" spans="2:3" x14ac:dyDescent="0.25">
      <c r="B368534" s="76"/>
      <c r="C368534" s="75"/>
    </row>
    <row r="368535" spans="2:3" x14ac:dyDescent="0.25">
      <c r="B368535" s="76"/>
      <c r="C368535" s="75"/>
    </row>
    <row r="368536" spans="2:3" x14ac:dyDescent="0.25">
      <c r="B368536" s="76"/>
      <c r="C368536" s="75"/>
    </row>
    <row r="368537" spans="2:3" x14ac:dyDescent="0.25">
      <c r="B368537" s="76"/>
      <c r="C368537" s="75"/>
    </row>
    <row r="368538" spans="2:3" x14ac:dyDescent="0.25">
      <c r="B368538" s="76"/>
      <c r="C368538" s="75"/>
    </row>
    <row r="368539" spans="2:3" x14ac:dyDescent="0.25">
      <c r="B368539" s="76"/>
      <c r="C368539" s="75"/>
    </row>
    <row r="368540" spans="2:3" x14ac:dyDescent="0.25">
      <c r="B368540" s="76"/>
      <c r="C368540" s="75"/>
    </row>
    <row r="368541" spans="2:3" x14ac:dyDescent="0.25">
      <c r="B368541" s="76"/>
      <c r="C368541" s="75"/>
    </row>
    <row r="368542" spans="2:3" x14ac:dyDescent="0.25">
      <c r="B368542" s="76"/>
      <c r="C368542" s="75"/>
    </row>
    <row r="368543" spans="2:3" x14ac:dyDescent="0.25">
      <c r="B368543" s="76"/>
      <c r="C368543" s="75"/>
    </row>
    <row r="368544" spans="2:3" x14ac:dyDescent="0.25">
      <c r="B368544" s="76"/>
      <c r="C368544" s="75"/>
    </row>
    <row r="368545" spans="2:3" x14ac:dyDescent="0.25">
      <c r="B368545" s="76"/>
      <c r="C368545" s="75"/>
    </row>
    <row r="368655" spans="2:3" x14ac:dyDescent="0.25">
      <c r="B368655" s="76"/>
      <c r="C368655" s="75"/>
    </row>
    <row r="368656" spans="2:3" x14ac:dyDescent="0.25">
      <c r="B368656" s="76"/>
      <c r="C368656" s="75"/>
    </row>
    <row r="368657" spans="2:3" x14ac:dyDescent="0.25">
      <c r="B368657" s="76"/>
      <c r="C368657" s="75"/>
    </row>
    <row r="368658" spans="2:3" x14ac:dyDescent="0.25">
      <c r="B368658" s="76"/>
      <c r="C368658" s="75"/>
    </row>
    <row r="368659" spans="2:3" x14ac:dyDescent="0.25">
      <c r="B368659" s="76"/>
      <c r="C368659" s="75"/>
    </row>
    <row r="368660" spans="2:3" x14ac:dyDescent="0.25">
      <c r="B368660" s="76"/>
      <c r="C368660" s="75"/>
    </row>
    <row r="368661" spans="2:3" x14ac:dyDescent="0.25">
      <c r="B368661" s="76"/>
      <c r="C368661" s="75"/>
    </row>
    <row r="368662" spans="2:3" x14ac:dyDescent="0.25">
      <c r="B368662" s="76"/>
      <c r="C368662" s="75"/>
    </row>
    <row r="368663" spans="2:3" x14ac:dyDescent="0.25">
      <c r="B368663" s="76"/>
      <c r="C368663" s="75"/>
    </row>
    <row r="368664" spans="2:3" x14ac:dyDescent="0.25">
      <c r="B368664" s="76"/>
      <c r="C368664" s="75"/>
    </row>
    <row r="368665" spans="2:3" x14ac:dyDescent="0.25">
      <c r="B368665" s="76"/>
      <c r="C368665" s="75"/>
    </row>
    <row r="368666" spans="2:3" x14ac:dyDescent="0.25">
      <c r="B368666" s="76"/>
      <c r="C368666" s="75"/>
    </row>
    <row r="368667" spans="2:3" x14ac:dyDescent="0.25">
      <c r="B368667" s="76"/>
      <c r="C368667" s="75"/>
    </row>
    <row r="368777" spans="2:3" x14ac:dyDescent="0.25">
      <c r="B368777" s="76"/>
      <c r="C368777" s="75"/>
    </row>
    <row r="368778" spans="2:3" x14ac:dyDescent="0.25">
      <c r="B368778" s="76"/>
      <c r="C368778" s="75"/>
    </row>
    <row r="368779" spans="2:3" x14ac:dyDescent="0.25">
      <c r="B368779" s="76"/>
      <c r="C368779" s="75"/>
    </row>
    <row r="368780" spans="2:3" x14ac:dyDescent="0.25">
      <c r="B368780" s="76"/>
      <c r="C368780" s="75"/>
    </row>
    <row r="368781" spans="2:3" x14ac:dyDescent="0.25">
      <c r="B368781" s="76"/>
      <c r="C368781" s="75"/>
    </row>
    <row r="368782" spans="2:3" x14ac:dyDescent="0.25">
      <c r="B368782" s="76"/>
      <c r="C368782" s="75"/>
    </row>
    <row r="368783" spans="2:3" x14ac:dyDescent="0.25">
      <c r="B368783" s="76"/>
      <c r="C368783" s="75"/>
    </row>
    <row r="368784" spans="2:3" x14ac:dyDescent="0.25">
      <c r="B368784" s="76"/>
      <c r="C368784" s="75"/>
    </row>
    <row r="368785" spans="2:3" x14ac:dyDescent="0.25">
      <c r="B368785" s="76"/>
      <c r="C368785" s="75"/>
    </row>
    <row r="368786" spans="2:3" x14ac:dyDescent="0.25">
      <c r="B368786" s="76"/>
      <c r="C368786" s="75"/>
    </row>
    <row r="368787" spans="2:3" x14ac:dyDescent="0.25">
      <c r="B368787" s="76"/>
      <c r="C368787" s="75"/>
    </row>
    <row r="368788" spans="2:3" x14ac:dyDescent="0.25">
      <c r="B368788" s="76"/>
      <c r="C368788" s="75"/>
    </row>
    <row r="368789" spans="2:3" x14ac:dyDescent="0.25">
      <c r="B368789" s="76"/>
      <c r="C368789" s="75"/>
    </row>
    <row r="368899" spans="2:3" x14ac:dyDescent="0.25">
      <c r="B368899" s="76"/>
      <c r="C368899" s="75"/>
    </row>
    <row r="368900" spans="2:3" x14ac:dyDescent="0.25">
      <c r="B368900" s="76"/>
      <c r="C368900" s="75"/>
    </row>
    <row r="368901" spans="2:3" x14ac:dyDescent="0.25">
      <c r="B368901" s="76"/>
      <c r="C368901" s="75"/>
    </row>
    <row r="368902" spans="2:3" x14ac:dyDescent="0.25">
      <c r="B368902" s="76"/>
      <c r="C368902" s="75"/>
    </row>
    <row r="368903" spans="2:3" x14ac:dyDescent="0.25">
      <c r="B368903" s="76"/>
      <c r="C368903" s="75"/>
    </row>
    <row r="368904" spans="2:3" x14ac:dyDescent="0.25">
      <c r="B368904" s="76"/>
      <c r="C368904" s="75"/>
    </row>
    <row r="368905" spans="2:3" x14ac:dyDescent="0.25">
      <c r="B368905" s="76"/>
      <c r="C368905" s="75"/>
    </row>
    <row r="368906" spans="2:3" x14ac:dyDescent="0.25">
      <c r="B368906" s="76"/>
      <c r="C368906" s="75"/>
    </row>
    <row r="368907" spans="2:3" x14ac:dyDescent="0.25">
      <c r="B368907" s="76"/>
      <c r="C368907" s="75"/>
    </row>
    <row r="368908" spans="2:3" x14ac:dyDescent="0.25">
      <c r="B368908" s="76"/>
      <c r="C368908" s="75"/>
    </row>
    <row r="368909" spans="2:3" x14ac:dyDescent="0.25">
      <c r="B368909" s="76"/>
      <c r="C368909" s="75"/>
    </row>
    <row r="368910" spans="2:3" x14ac:dyDescent="0.25">
      <c r="B368910" s="76"/>
      <c r="C368910" s="75"/>
    </row>
    <row r="368911" spans="2:3" x14ac:dyDescent="0.25">
      <c r="B368911" s="76"/>
      <c r="C368911" s="75"/>
    </row>
    <row r="369021" spans="2:3" x14ac:dyDescent="0.25">
      <c r="B369021" s="76"/>
      <c r="C369021" s="75"/>
    </row>
    <row r="369022" spans="2:3" x14ac:dyDescent="0.25">
      <c r="B369022" s="76"/>
      <c r="C369022" s="75"/>
    </row>
    <row r="369023" spans="2:3" x14ac:dyDescent="0.25">
      <c r="B369023" s="76"/>
      <c r="C369023" s="75"/>
    </row>
    <row r="369024" spans="2:3" x14ac:dyDescent="0.25">
      <c r="B369024" s="76"/>
      <c r="C369024" s="75"/>
    </row>
    <row r="369025" spans="2:3" x14ac:dyDescent="0.25">
      <c r="B369025" s="76"/>
      <c r="C369025" s="75"/>
    </row>
    <row r="369026" spans="2:3" x14ac:dyDescent="0.25">
      <c r="B369026" s="76"/>
      <c r="C369026" s="75"/>
    </row>
    <row r="369027" spans="2:3" x14ac:dyDescent="0.25">
      <c r="B369027" s="76"/>
      <c r="C369027" s="75"/>
    </row>
    <row r="369028" spans="2:3" x14ac:dyDescent="0.25">
      <c r="B369028" s="76"/>
      <c r="C369028" s="75"/>
    </row>
    <row r="369029" spans="2:3" x14ac:dyDescent="0.25">
      <c r="B369029" s="76"/>
      <c r="C369029" s="75"/>
    </row>
    <row r="369030" spans="2:3" x14ac:dyDescent="0.25">
      <c r="B369030" s="76"/>
      <c r="C369030" s="75"/>
    </row>
    <row r="369031" spans="2:3" x14ac:dyDescent="0.25">
      <c r="B369031" s="76"/>
      <c r="C369031" s="75"/>
    </row>
    <row r="369032" spans="2:3" x14ac:dyDescent="0.25">
      <c r="B369032" s="76"/>
      <c r="C369032" s="75"/>
    </row>
    <row r="369033" spans="2:3" x14ac:dyDescent="0.25">
      <c r="B369033" s="76"/>
      <c r="C369033" s="75"/>
    </row>
    <row r="369143" spans="2:3" x14ac:dyDescent="0.25">
      <c r="B369143" s="76"/>
      <c r="C369143" s="75"/>
    </row>
    <row r="369144" spans="2:3" x14ac:dyDescent="0.25">
      <c r="B369144" s="76"/>
      <c r="C369144" s="75"/>
    </row>
    <row r="369145" spans="2:3" x14ac:dyDescent="0.25">
      <c r="B369145" s="76"/>
      <c r="C369145" s="75"/>
    </row>
    <row r="369146" spans="2:3" x14ac:dyDescent="0.25">
      <c r="B369146" s="76"/>
      <c r="C369146" s="75"/>
    </row>
    <row r="369147" spans="2:3" x14ac:dyDescent="0.25">
      <c r="B369147" s="76"/>
      <c r="C369147" s="75"/>
    </row>
    <row r="369148" spans="2:3" x14ac:dyDescent="0.25">
      <c r="B369148" s="76"/>
      <c r="C369148" s="75"/>
    </row>
    <row r="369149" spans="2:3" x14ac:dyDescent="0.25">
      <c r="B369149" s="76"/>
      <c r="C369149" s="75"/>
    </row>
    <row r="369150" spans="2:3" x14ac:dyDescent="0.25">
      <c r="B369150" s="76"/>
      <c r="C369150" s="75"/>
    </row>
    <row r="369151" spans="2:3" x14ac:dyDescent="0.25">
      <c r="B369151" s="76"/>
      <c r="C369151" s="75"/>
    </row>
    <row r="369152" spans="2:3" x14ac:dyDescent="0.25">
      <c r="B369152" s="76"/>
      <c r="C369152" s="75"/>
    </row>
    <row r="369153" spans="2:3" x14ac:dyDescent="0.25">
      <c r="B369153" s="76"/>
      <c r="C369153" s="75"/>
    </row>
    <row r="369154" spans="2:3" x14ac:dyDescent="0.25">
      <c r="B369154" s="76"/>
      <c r="C369154" s="75"/>
    </row>
    <row r="369155" spans="2:3" x14ac:dyDescent="0.25">
      <c r="B369155" s="76"/>
      <c r="C369155" s="75"/>
    </row>
    <row r="369265" spans="2:3" x14ac:dyDescent="0.25">
      <c r="B369265" s="76"/>
      <c r="C369265" s="75"/>
    </row>
    <row r="369266" spans="2:3" x14ac:dyDescent="0.25">
      <c r="B369266" s="76"/>
      <c r="C369266" s="75"/>
    </row>
    <row r="369267" spans="2:3" x14ac:dyDescent="0.25">
      <c r="B369267" s="76"/>
      <c r="C369267" s="75"/>
    </row>
    <row r="369268" spans="2:3" x14ac:dyDescent="0.25">
      <c r="B369268" s="76"/>
      <c r="C369268" s="75"/>
    </row>
    <row r="369269" spans="2:3" x14ac:dyDescent="0.25">
      <c r="B369269" s="76"/>
      <c r="C369269" s="75"/>
    </row>
    <row r="369270" spans="2:3" x14ac:dyDescent="0.25">
      <c r="B369270" s="76"/>
      <c r="C369270" s="75"/>
    </row>
    <row r="369271" spans="2:3" x14ac:dyDescent="0.25">
      <c r="B369271" s="76"/>
      <c r="C369271" s="75"/>
    </row>
    <row r="369272" spans="2:3" x14ac:dyDescent="0.25">
      <c r="B369272" s="76"/>
      <c r="C369272" s="75"/>
    </row>
    <row r="369273" spans="2:3" x14ac:dyDescent="0.25">
      <c r="B369273" s="76"/>
      <c r="C369273" s="75"/>
    </row>
    <row r="369274" spans="2:3" x14ac:dyDescent="0.25">
      <c r="B369274" s="76"/>
      <c r="C369274" s="75"/>
    </row>
    <row r="369275" spans="2:3" x14ac:dyDescent="0.25">
      <c r="B369275" s="76"/>
      <c r="C369275" s="75"/>
    </row>
    <row r="369276" spans="2:3" x14ac:dyDescent="0.25">
      <c r="B369276" s="76"/>
      <c r="C369276" s="75"/>
    </row>
    <row r="369277" spans="2:3" x14ac:dyDescent="0.25">
      <c r="B369277" s="76"/>
      <c r="C369277" s="75"/>
    </row>
    <row r="369387" spans="2:3" x14ac:dyDescent="0.25">
      <c r="B369387" s="76"/>
      <c r="C369387" s="75"/>
    </row>
    <row r="369388" spans="2:3" x14ac:dyDescent="0.25">
      <c r="B369388" s="76"/>
      <c r="C369388" s="75"/>
    </row>
    <row r="369389" spans="2:3" x14ac:dyDescent="0.25">
      <c r="B369389" s="76"/>
      <c r="C369389" s="75"/>
    </row>
    <row r="369390" spans="2:3" x14ac:dyDescent="0.25">
      <c r="B369390" s="76"/>
      <c r="C369390" s="75"/>
    </row>
    <row r="369391" spans="2:3" x14ac:dyDescent="0.25">
      <c r="B369391" s="76"/>
      <c r="C369391" s="75"/>
    </row>
    <row r="369392" spans="2:3" x14ac:dyDescent="0.25">
      <c r="B369392" s="76"/>
      <c r="C369392" s="75"/>
    </row>
    <row r="369393" spans="2:3" x14ac:dyDescent="0.25">
      <c r="B369393" s="76"/>
      <c r="C369393" s="75"/>
    </row>
    <row r="369394" spans="2:3" x14ac:dyDescent="0.25">
      <c r="B369394" s="76"/>
      <c r="C369394" s="75"/>
    </row>
    <row r="369395" spans="2:3" x14ac:dyDescent="0.25">
      <c r="B369395" s="76"/>
      <c r="C369395" s="75"/>
    </row>
    <row r="369396" spans="2:3" x14ac:dyDescent="0.25">
      <c r="B369396" s="76"/>
      <c r="C369396" s="75"/>
    </row>
    <row r="369397" spans="2:3" x14ac:dyDescent="0.25">
      <c r="B369397" s="76"/>
      <c r="C369397" s="75"/>
    </row>
    <row r="369398" spans="2:3" x14ac:dyDescent="0.25">
      <c r="B369398" s="76"/>
      <c r="C369398" s="75"/>
    </row>
    <row r="369399" spans="2:3" x14ac:dyDescent="0.25">
      <c r="B369399" s="76"/>
      <c r="C369399" s="75"/>
    </row>
    <row r="369509" spans="2:3" x14ac:dyDescent="0.25">
      <c r="B369509" s="76"/>
      <c r="C369509" s="75"/>
    </row>
    <row r="369510" spans="2:3" x14ac:dyDescent="0.25">
      <c r="B369510" s="76"/>
      <c r="C369510" s="75"/>
    </row>
    <row r="369511" spans="2:3" x14ac:dyDescent="0.25">
      <c r="B369511" s="76"/>
      <c r="C369511" s="75"/>
    </row>
    <row r="369512" spans="2:3" x14ac:dyDescent="0.25">
      <c r="B369512" s="76"/>
      <c r="C369512" s="75"/>
    </row>
    <row r="369513" spans="2:3" x14ac:dyDescent="0.25">
      <c r="B369513" s="76"/>
      <c r="C369513" s="75"/>
    </row>
    <row r="369514" spans="2:3" x14ac:dyDescent="0.25">
      <c r="B369514" s="76"/>
      <c r="C369514" s="75"/>
    </row>
    <row r="369515" spans="2:3" x14ac:dyDescent="0.25">
      <c r="B369515" s="76"/>
      <c r="C369515" s="75"/>
    </row>
    <row r="369516" spans="2:3" x14ac:dyDescent="0.25">
      <c r="B369516" s="76"/>
      <c r="C369516" s="75"/>
    </row>
    <row r="369517" spans="2:3" x14ac:dyDescent="0.25">
      <c r="B369517" s="76"/>
      <c r="C369517" s="75"/>
    </row>
    <row r="369518" spans="2:3" x14ac:dyDescent="0.25">
      <c r="B369518" s="76"/>
      <c r="C369518" s="75"/>
    </row>
    <row r="369519" spans="2:3" x14ac:dyDescent="0.25">
      <c r="B369519" s="76"/>
      <c r="C369519" s="75"/>
    </row>
    <row r="369520" spans="2:3" x14ac:dyDescent="0.25">
      <c r="B369520" s="76"/>
      <c r="C369520" s="75"/>
    </row>
    <row r="369521" spans="2:3" x14ac:dyDescent="0.25">
      <c r="B369521" s="76"/>
      <c r="C369521" s="75"/>
    </row>
    <row r="369631" spans="2:3" x14ac:dyDescent="0.25">
      <c r="B369631" s="76"/>
      <c r="C369631" s="75"/>
    </row>
    <row r="369632" spans="2:3" x14ac:dyDescent="0.25">
      <c r="B369632" s="76"/>
      <c r="C369632" s="75"/>
    </row>
    <row r="369633" spans="2:3" x14ac:dyDescent="0.25">
      <c r="B369633" s="76"/>
      <c r="C369633" s="75"/>
    </row>
    <row r="369634" spans="2:3" x14ac:dyDescent="0.25">
      <c r="B369634" s="76"/>
      <c r="C369634" s="75"/>
    </row>
    <row r="369635" spans="2:3" x14ac:dyDescent="0.25">
      <c r="B369635" s="76"/>
      <c r="C369635" s="75"/>
    </row>
    <row r="369636" spans="2:3" x14ac:dyDescent="0.25">
      <c r="B369636" s="76"/>
      <c r="C369636" s="75"/>
    </row>
    <row r="369637" spans="2:3" x14ac:dyDescent="0.25">
      <c r="B369637" s="76"/>
      <c r="C369637" s="75"/>
    </row>
    <row r="369638" spans="2:3" x14ac:dyDescent="0.25">
      <c r="B369638" s="76"/>
      <c r="C369638" s="75"/>
    </row>
    <row r="369639" spans="2:3" x14ac:dyDescent="0.25">
      <c r="B369639" s="76"/>
      <c r="C369639" s="75"/>
    </row>
    <row r="369640" spans="2:3" x14ac:dyDescent="0.25">
      <c r="B369640" s="76"/>
      <c r="C369640" s="75"/>
    </row>
    <row r="369641" spans="2:3" x14ac:dyDescent="0.25">
      <c r="B369641" s="76"/>
      <c r="C369641" s="75"/>
    </row>
    <row r="369642" spans="2:3" x14ac:dyDescent="0.25">
      <c r="B369642" s="76"/>
      <c r="C369642" s="75"/>
    </row>
    <row r="369643" spans="2:3" x14ac:dyDescent="0.25">
      <c r="B369643" s="76"/>
      <c r="C369643" s="75"/>
    </row>
    <row r="369753" spans="2:3" x14ac:dyDescent="0.25">
      <c r="B369753" s="76"/>
      <c r="C369753" s="75"/>
    </row>
    <row r="369754" spans="2:3" x14ac:dyDescent="0.25">
      <c r="B369754" s="76"/>
      <c r="C369754" s="75"/>
    </row>
    <row r="369755" spans="2:3" x14ac:dyDescent="0.25">
      <c r="B369755" s="76"/>
      <c r="C369755" s="75"/>
    </row>
    <row r="369756" spans="2:3" x14ac:dyDescent="0.25">
      <c r="B369756" s="76"/>
      <c r="C369756" s="75"/>
    </row>
    <row r="369757" spans="2:3" x14ac:dyDescent="0.25">
      <c r="B369757" s="76"/>
      <c r="C369757" s="75"/>
    </row>
    <row r="369758" spans="2:3" x14ac:dyDescent="0.25">
      <c r="B369758" s="76"/>
      <c r="C369758" s="75"/>
    </row>
    <row r="369759" spans="2:3" x14ac:dyDescent="0.25">
      <c r="B369759" s="76"/>
      <c r="C369759" s="75"/>
    </row>
    <row r="369760" spans="2:3" x14ac:dyDescent="0.25">
      <c r="B369760" s="76"/>
      <c r="C369760" s="75"/>
    </row>
    <row r="369761" spans="2:3" x14ac:dyDescent="0.25">
      <c r="B369761" s="76"/>
      <c r="C369761" s="75"/>
    </row>
    <row r="369762" spans="2:3" x14ac:dyDescent="0.25">
      <c r="B369762" s="76"/>
      <c r="C369762" s="75"/>
    </row>
    <row r="369763" spans="2:3" x14ac:dyDescent="0.25">
      <c r="B369763" s="76"/>
      <c r="C369763" s="75"/>
    </row>
    <row r="369764" spans="2:3" x14ac:dyDescent="0.25">
      <c r="B369764" s="76"/>
      <c r="C369764" s="75"/>
    </row>
    <row r="369765" spans="2:3" x14ac:dyDescent="0.25">
      <c r="B369765" s="76"/>
      <c r="C369765" s="75"/>
    </row>
    <row r="369875" spans="2:3" x14ac:dyDescent="0.25">
      <c r="B369875" s="76"/>
      <c r="C369875" s="75"/>
    </row>
    <row r="369876" spans="2:3" x14ac:dyDescent="0.25">
      <c r="B369876" s="76"/>
      <c r="C369876" s="75"/>
    </row>
    <row r="369877" spans="2:3" x14ac:dyDescent="0.25">
      <c r="B369877" s="76"/>
      <c r="C369877" s="75"/>
    </row>
    <row r="369878" spans="2:3" x14ac:dyDescent="0.25">
      <c r="B369878" s="76"/>
      <c r="C369878" s="75"/>
    </row>
    <row r="369879" spans="2:3" x14ac:dyDescent="0.25">
      <c r="B369879" s="76"/>
      <c r="C369879" s="75"/>
    </row>
    <row r="369880" spans="2:3" x14ac:dyDescent="0.25">
      <c r="B369880" s="76"/>
      <c r="C369880" s="75"/>
    </row>
    <row r="369881" spans="2:3" x14ac:dyDescent="0.25">
      <c r="B369881" s="76"/>
      <c r="C369881" s="75"/>
    </row>
    <row r="369882" spans="2:3" x14ac:dyDescent="0.25">
      <c r="B369882" s="76"/>
      <c r="C369882" s="75"/>
    </row>
    <row r="369883" spans="2:3" x14ac:dyDescent="0.25">
      <c r="B369883" s="76"/>
      <c r="C369883" s="75"/>
    </row>
    <row r="369884" spans="2:3" x14ac:dyDescent="0.25">
      <c r="B369884" s="76"/>
      <c r="C369884" s="75"/>
    </row>
    <row r="369885" spans="2:3" x14ac:dyDescent="0.25">
      <c r="B369885" s="76"/>
      <c r="C369885" s="75"/>
    </row>
    <row r="369886" spans="2:3" x14ac:dyDescent="0.25">
      <c r="B369886" s="76"/>
      <c r="C369886" s="75"/>
    </row>
    <row r="369887" spans="2:3" x14ac:dyDescent="0.25">
      <c r="B369887" s="76"/>
      <c r="C369887" s="75"/>
    </row>
    <row r="369997" spans="2:3" x14ac:dyDescent="0.25">
      <c r="B369997" s="76"/>
      <c r="C369997" s="75"/>
    </row>
    <row r="369998" spans="2:3" x14ac:dyDescent="0.25">
      <c r="B369998" s="76"/>
      <c r="C369998" s="75"/>
    </row>
    <row r="369999" spans="2:3" x14ac:dyDescent="0.25">
      <c r="B369999" s="76"/>
      <c r="C369999" s="75"/>
    </row>
    <row r="370000" spans="2:3" x14ac:dyDescent="0.25">
      <c r="B370000" s="76"/>
      <c r="C370000" s="75"/>
    </row>
    <row r="370001" spans="2:3" x14ac:dyDescent="0.25">
      <c r="B370001" s="76"/>
      <c r="C370001" s="75"/>
    </row>
    <row r="370002" spans="2:3" x14ac:dyDescent="0.25">
      <c r="B370002" s="76"/>
      <c r="C370002" s="75"/>
    </row>
    <row r="370003" spans="2:3" x14ac:dyDescent="0.25">
      <c r="B370003" s="76"/>
      <c r="C370003" s="75"/>
    </row>
    <row r="370004" spans="2:3" x14ac:dyDescent="0.25">
      <c r="B370004" s="76"/>
      <c r="C370004" s="75"/>
    </row>
    <row r="370005" spans="2:3" x14ac:dyDescent="0.25">
      <c r="B370005" s="76"/>
      <c r="C370005" s="75"/>
    </row>
    <row r="370006" spans="2:3" x14ac:dyDescent="0.25">
      <c r="B370006" s="76"/>
      <c r="C370006" s="75"/>
    </row>
    <row r="370007" spans="2:3" x14ac:dyDescent="0.25">
      <c r="B370007" s="76"/>
      <c r="C370007" s="75"/>
    </row>
    <row r="370008" spans="2:3" x14ac:dyDescent="0.25">
      <c r="B370008" s="76"/>
      <c r="C370008" s="75"/>
    </row>
    <row r="370009" spans="2:3" x14ac:dyDescent="0.25">
      <c r="B370009" s="76"/>
      <c r="C370009" s="75"/>
    </row>
    <row r="370119" spans="2:3" x14ac:dyDescent="0.25">
      <c r="B370119" s="76"/>
      <c r="C370119" s="75"/>
    </row>
    <row r="370120" spans="2:3" x14ac:dyDescent="0.25">
      <c r="B370120" s="76"/>
      <c r="C370120" s="75"/>
    </row>
    <row r="370121" spans="2:3" x14ac:dyDescent="0.25">
      <c r="B370121" s="76"/>
      <c r="C370121" s="75"/>
    </row>
    <row r="370122" spans="2:3" x14ac:dyDescent="0.25">
      <c r="B370122" s="76"/>
      <c r="C370122" s="75"/>
    </row>
    <row r="370123" spans="2:3" x14ac:dyDescent="0.25">
      <c r="B370123" s="76"/>
      <c r="C370123" s="75"/>
    </row>
    <row r="370124" spans="2:3" x14ac:dyDescent="0.25">
      <c r="B370124" s="76"/>
      <c r="C370124" s="75"/>
    </row>
    <row r="370125" spans="2:3" x14ac:dyDescent="0.25">
      <c r="B370125" s="76"/>
      <c r="C370125" s="75"/>
    </row>
    <row r="370126" spans="2:3" x14ac:dyDescent="0.25">
      <c r="B370126" s="76"/>
      <c r="C370126" s="75"/>
    </row>
    <row r="370127" spans="2:3" x14ac:dyDescent="0.25">
      <c r="B370127" s="76"/>
      <c r="C370127" s="75"/>
    </row>
    <row r="370128" spans="2:3" x14ac:dyDescent="0.25">
      <c r="B370128" s="76"/>
      <c r="C370128" s="75"/>
    </row>
    <row r="370129" spans="2:3" x14ac:dyDescent="0.25">
      <c r="B370129" s="76"/>
      <c r="C370129" s="75"/>
    </row>
    <row r="370130" spans="2:3" x14ac:dyDescent="0.25">
      <c r="B370130" s="76"/>
      <c r="C370130" s="75"/>
    </row>
    <row r="370131" spans="2:3" x14ac:dyDescent="0.25">
      <c r="B370131" s="76"/>
      <c r="C370131" s="75"/>
    </row>
    <row r="370241" spans="2:3" x14ac:dyDescent="0.25">
      <c r="B370241" s="76"/>
      <c r="C370241" s="75"/>
    </row>
    <row r="370242" spans="2:3" x14ac:dyDescent="0.25">
      <c r="B370242" s="76"/>
      <c r="C370242" s="75"/>
    </row>
    <row r="370243" spans="2:3" x14ac:dyDescent="0.25">
      <c r="B370243" s="76"/>
      <c r="C370243" s="75"/>
    </row>
    <row r="370244" spans="2:3" x14ac:dyDescent="0.25">
      <c r="B370244" s="76"/>
      <c r="C370244" s="75"/>
    </row>
    <row r="370245" spans="2:3" x14ac:dyDescent="0.25">
      <c r="B370245" s="76"/>
      <c r="C370245" s="75"/>
    </row>
    <row r="370246" spans="2:3" x14ac:dyDescent="0.25">
      <c r="B370246" s="76"/>
      <c r="C370246" s="75"/>
    </row>
    <row r="370247" spans="2:3" x14ac:dyDescent="0.25">
      <c r="B370247" s="76"/>
      <c r="C370247" s="75"/>
    </row>
    <row r="370248" spans="2:3" x14ac:dyDescent="0.25">
      <c r="B370248" s="76"/>
      <c r="C370248" s="75"/>
    </row>
    <row r="370249" spans="2:3" x14ac:dyDescent="0.25">
      <c r="B370249" s="76"/>
      <c r="C370249" s="75"/>
    </row>
    <row r="370250" spans="2:3" x14ac:dyDescent="0.25">
      <c r="B370250" s="76"/>
      <c r="C370250" s="75"/>
    </row>
    <row r="370251" spans="2:3" x14ac:dyDescent="0.25">
      <c r="B370251" s="76"/>
      <c r="C370251" s="75"/>
    </row>
    <row r="370252" spans="2:3" x14ac:dyDescent="0.25">
      <c r="B370252" s="76"/>
      <c r="C370252" s="75"/>
    </row>
    <row r="370253" spans="2:3" x14ac:dyDescent="0.25">
      <c r="B370253" s="76"/>
      <c r="C370253" s="75"/>
    </row>
    <row r="370363" spans="2:3" x14ac:dyDescent="0.25">
      <c r="B370363" s="76"/>
      <c r="C370363" s="75"/>
    </row>
    <row r="370364" spans="2:3" x14ac:dyDescent="0.25">
      <c r="B370364" s="76"/>
      <c r="C370364" s="75"/>
    </row>
    <row r="370365" spans="2:3" x14ac:dyDescent="0.25">
      <c r="B370365" s="76"/>
      <c r="C370365" s="75"/>
    </row>
    <row r="370366" spans="2:3" x14ac:dyDescent="0.25">
      <c r="B370366" s="76"/>
      <c r="C370366" s="75"/>
    </row>
    <row r="370367" spans="2:3" x14ac:dyDescent="0.25">
      <c r="B370367" s="76"/>
      <c r="C370367" s="75"/>
    </row>
    <row r="370368" spans="2:3" x14ac:dyDescent="0.25">
      <c r="B370368" s="76"/>
      <c r="C370368" s="75"/>
    </row>
    <row r="370369" spans="2:3" x14ac:dyDescent="0.25">
      <c r="B370369" s="76"/>
      <c r="C370369" s="75"/>
    </row>
    <row r="370370" spans="2:3" x14ac:dyDescent="0.25">
      <c r="B370370" s="76"/>
      <c r="C370370" s="75"/>
    </row>
    <row r="370371" spans="2:3" x14ac:dyDescent="0.25">
      <c r="B370371" s="76"/>
      <c r="C370371" s="75"/>
    </row>
    <row r="370372" spans="2:3" x14ac:dyDescent="0.25">
      <c r="B370372" s="76"/>
      <c r="C370372" s="75"/>
    </row>
    <row r="370373" spans="2:3" x14ac:dyDescent="0.25">
      <c r="B370373" s="76"/>
      <c r="C370373" s="75"/>
    </row>
    <row r="370374" spans="2:3" x14ac:dyDescent="0.25">
      <c r="B370374" s="76"/>
      <c r="C370374" s="75"/>
    </row>
    <row r="370375" spans="2:3" x14ac:dyDescent="0.25">
      <c r="B370375" s="76"/>
      <c r="C370375" s="75"/>
    </row>
    <row r="370485" spans="2:3" x14ac:dyDescent="0.25">
      <c r="B370485" s="76"/>
      <c r="C370485" s="75"/>
    </row>
    <row r="370486" spans="2:3" x14ac:dyDescent="0.25">
      <c r="B370486" s="76"/>
      <c r="C370486" s="75"/>
    </row>
    <row r="370487" spans="2:3" x14ac:dyDescent="0.25">
      <c r="B370487" s="76"/>
      <c r="C370487" s="75"/>
    </row>
    <row r="370488" spans="2:3" x14ac:dyDescent="0.25">
      <c r="B370488" s="76"/>
      <c r="C370488" s="75"/>
    </row>
    <row r="370489" spans="2:3" x14ac:dyDescent="0.25">
      <c r="B370489" s="76"/>
      <c r="C370489" s="75"/>
    </row>
    <row r="370490" spans="2:3" x14ac:dyDescent="0.25">
      <c r="B370490" s="76"/>
      <c r="C370490" s="75"/>
    </row>
    <row r="370491" spans="2:3" x14ac:dyDescent="0.25">
      <c r="B370491" s="76"/>
      <c r="C370491" s="75"/>
    </row>
    <row r="370492" spans="2:3" x14ac:dyDescent="0.25">
      <c r="B370492" s="76"/>
      <c r="C370492" s="75"/>
    </row>
    <row r="370493" spans="2:3" x14ac:dyDescent="0.25">
      <c r="B370493" s="76"/>
      <c r="C370493" s="75"/>
    </row>
    <row r="370494" spans="2:3" x14ac:dyDescent="0.25">
      <c r="B370494" s="76"/>
      <c r="C370494" s="75"/>
    </row>
    <row r="370495" spans="2:3" x14ac:dyDescent="0.25">
      <c r="B370495" s="76"/>
      <c r="C370495" s="75"/>
    </row>
    <row r="370496" spans="2:3" x14ac:dyDescent="0.25">
      <c r="B370496" s="76"/>
      <c r="C370496" s="75"/>
    </row>
    <row r="370497" spans="2:3" x14ac:dyDescent="0.25">
      <c r="B370497" s="76"/>
      <c r="C370497" s="75"/>
    </row>
    <row r="370607" spans="2:3" x14ac:dyDescent="0.25">
      <c r="B370607" s="76"/>
      <c r="C370607" s="75"/>
    </row>
    <row r="370608" spans="2:3" x14ac:dyDescent="0.25">
      <c r="B370608" s="76"/>
      <c r="C370608" s="75"/>
    </row>
    <row r="370609" spans="2:3" x14ac:dyDescent="0.25">
      <c r="B370609" s="76"/>
      <c r="C370609" s="75"/>
    </row>
    <row r="370610" spans="2:3" x14ac:dyDescent="0.25">
      <c r="B370610" s="76"/>
      <c r="C370610" s="75"/>
    </row>
    <row r="370611" spans="2:3" x14ac:dyDescent="0.25">
      <c r="B370611" s="76"/>
      <c r="C370611" s="75"/>
    </row>
    <row r="370612" spans="2:3" x14ac:dyDescent="0.25">
      <c r="B370612" s="76"/>
      <c r="C370612" s="75"/>
    </row>
    <row r="370613" spans="2:3" x14ac:dyDescent="0.25">
      <c r="B370613" s="76"/>
      <c r="C370613" s="75"/>
    </row>
    <row r="370614" spans="2:3" x14ac:dyDescent="0.25">
      <c r="B370614" s="76"/>
      <c r="C370614" s="75"/>
    </row>
    <row r="370615" spans="2:3" x14ac:dyDescent="0.25">
      <c r="B370615" s="76"/>
      <c r="C370615" s="75"/>
    </row>
    <row r="370616" spans="2:3" x14ac:dyDescent="0.25">
      <c r="B370616" s="76"/>
      <c r="C370616" s="75"/>
    </row>
    <row r="370617" spans="2:3" x14ac:dyDescent="0.25">
      <c r="B370617" s="76"/>
      <c r="C370617" s="75"/>
    </row>
    <row r="370618" spans="2:3" x14ac:dyDescent="0.25">
      <c r="B370618" s="76"/>
      <c r="C370618" s="75"/>
    </row>
    <row r="370619" spans="2:3" x14ac:dyDescent="0.25">
      <c r="B370619" s="76"/>
      <c r="C370619" s="75"/>
    </row>
    <row r="370729" spans="2:3" x14ac:dyDescent="0.25">
      <c r="B370729" s="76"/>
      <c r="C370729" s="75"/>
    </row>
    <row r="370730" spans="2:3" x14ac:dyDescent="0.25">
      <c r="B370730" s="76"/>
      <c r="C370730" s="75"/>
    </row>
    <row r="370731" spans="2:3" x14ac:dyDescent="0.25">
      <c r="B370731" s="76"/>
      <c r="C370731" s="75"/>
    </row>
    <row r="370732" spans="2:3" x14ac:dyDescent="0.25">
      <c r="B370732" s="76"/>
      <c r="C370732" s="75"/>
    </row>
    <row r="370733" spans="2:3" x14ac:dyDescent="0.25">
      <c r="B370733" s="76"/>
      <c r="C370733" s="75"/>
    </row>
    <row r="370734" spans="2:3" x14ac:dyDescent="0.25">
      <c r="B370734" s="76"/>
      <c r="C370734" s="75"/>
    </row>
    <row r="370735" spans="2:3" x14ac:dyDescent="0.25">
      <c r="B370735" s="76"/>
      <c r="C370735" s="75"/>
    </row>
    <row r="370736" spans="2:3" x14ac:dyDescent="0.25">
      <c r="B370736" s="76"/>
      <c r="C370736" s="75"/>
    </row>
    <row r="370737" spans="2:3" x14ac:dyDescent="0.25">
      <c r="B370737" s="76"/>
      <c r="C370737" s="75"/>
    </row>
    <row r="370738" spans="2:3" x14ac:dyDescent="0.25">
      <c r="B370738" s="76"/>
      <c r="C370738" s="75"/>
    </row>
    <row r="370739" spans="2:3" x14ac:dyDescent="0.25">
      <c r="B370739" s="76"/>
      <c r="C370739" s="75"/>
    </row>
    <row r="370740" spans="2:3" x14ac:dyDescent="0.25">
      <c r="B370740" s="76"/>
      <c r="C370740" s="75"/>
    </row>
    <row r="370741" spans="2:3" x14ac:dyDescent="0.25">
      <c r="B370741" s="76"/>
      <c r="C370741" s="75"/>
    </row>
    <row r="370851" spans="2:3" x14ac:dyDescent="0.25">
      <c r="B370851" s="76"/>
      <c r="C370851" s="75"/>
    </row>
    <row r="370852" spans="2:3" x14ac:dyDescent="0.25">
      <c r="B370852" s="76"/>
      <c r="C370852" s="75"/>
    </row>
    <row r="370853" spans="2:3" x14ac:dyDescent="0.25">
      <c r="B370853" s="76"/>
      <c r="C370853" s="75"/>
    </row>
    <row r="370854" spans="2:3" x14ac:dyDescent="0.25">
      <c r="B370854" s="76"/>
      <c r="C370854" s="75"/>
    </row>
    <row r="370855" spans="2:3" x14ac:dyDescent="0.25">
      <c r="B370855" s="76"/>
      <c r="C370855" s="75"/>
    </row>
    <row r="370856" spans="2:3" x14ac:dyDescent="0.25">
      <c r="B370856" s="76"/>
      <c r="C370856" s="75"/>
    </row>
    <row r="370857" spans="2:3" x14ac:dyDescent="0.25">
      <c r="B370857" s="76"/>
      <c r="C370857" s="75"/>
    </row>
    <row r="370858" spans="2:3" x14ac:dyDescent="0.25">
      <c r="B370858" s="76"/>
      <c r="C370858" s="75"/>
    </row>
    <row r="370859" spans="2:3" x14ac:dyDescent="0.25">
      <c r="B370859" s="76"/>
      <c r="C370859" s="75"/>
    </row>
    <row r="370860" spans="2:3" x14ac:dyDescent="0.25">
      <c r="B370860" s="76"/>
      <c r="C370860" s="75"/>
    </row>
    <row r="370861" spans="2:3" x14ac:dyDescent="0.25">
      <c r="B370861" s="76"/>
      <c r="C370861" s="75"/>
    </row>
    <row r="370862" spans="2:3" x14ac:dyDescent="0.25">
      <c r="B370862" s="76"/>
      <c r="C370862" s="75"/>
    </row>
    <row r="370863" spans="2:3" x14ac:dyDescent="0.25">
      <c r="B370863" s="76"/>
      <c r="C370863" s="75"/>
    </row>
    <row r="370973" spans="2:3" x14ac:dyDescent="0.25">
      <c r="B370973" s="76"/>
      <c r="C370973" s="75"/>
    </row>
    <row r="370974" spans="2:3" x14ac:dyDescent="0.25">
      <c r="B370974" s="76"/>
      <c r="C370974" s="75"/>
    </row>
    <row r="370975" spans="2:3" x14ac:dyDescent="0.25">
      <c r="B370975" s="76"/>
      <c r="C370975" s="75"/>
    </row>
    <row r="370976" spans="2:3" x14ac:dyDescent="0.25">
      <c r="B370976" s="76"/>
      <c r="C370976" s="75"/>
    </row>
    <row r="370977" spans="2:3" x14ac:dyDescent="0.25">
      <c r="B370977" s="76"/>
      <c r="C370977" s="75"/>
    </row>
    <row r="370978" spans="2:3" x14ac:dyDescent="0.25">
      <c r="B370978" s="76"/>
      <c r="C370978" s="75"/>
    </row>
    <row r="370979" spans="2:3" x14ac:dyDescent="0.25">
      <c r="B370979" s="76"/>
      <c r="C370979" s="75"/>
    </row>
    <row r="370980" spans="2:3" x14ac:dyDescent="0.25">
      <c r="B370980" s="76"/>
      <c r="C370980" s="75"/>
    </row>
    <row r="370981" spans="2:3" x14ac:dyDescent="0.25">
      <c r="B370981" s="76"/>
      <c r="C370981" s="75"/>
    </row>
    <row r="370982" spans="2:3" x14ac:dyDescent="0.25">
      <c r="B370982" s="76"/>
      <c r="C370982" s="75"/>
    </row>
    <row r="370983" spans="2:3" x14ac:dyDescent="0.25">
      <c r="B370983" s="76"/>
      <c r="C370983" s="75"/>
    </row>
    <row r="370984" spans="2:3" x14ac:dyDescent="0.25">
      <c r="B370984" s="76"/>
      <c r="C370984" s="75"/>
    </row>
    <row r="370985" spans="2:3" x14ac:dyDescent="0.25">
      <c r="B370985" s="76"/>
      <c r="C370985" s="75"/>
    </row>
    <row r="371095" spans="2:3" x14ac:dyDescent="0.25">
      <c r="B371095" s="76"/>
      <c r="C371095" s="75"/>
    </row>
    <row r="371096" spans="2:3" x14ac:dyDescent="0.25">
      <c r="B371096" s="76"/>
      <c r="C371096" s="75"/>
    </row>
    <row r="371097" spans="2:3" x14ac:dyDescent="0.25">
      <c r="B371097" s="76"/>
      <c r="C371097" s="75"/>
    </row>
    <row r="371098" spans="2:3" x14ac:dyDescent="0.25">
      <c r="B371098" s="76"/>
      <c r="C371098" s="75"/>
    </row>
    <row r="371099" spans="2:3" x14ac:dyDescent="0.25">
      <c r="B371099" s="76"/>
      <c r="C371099" s="75"/>
    </row>
    <row r="371100" spans="2:3" x14ac:dyDescent="0.25">
      <c r="B371100" s="76"/>
      <c r="C371100" s="75"/>
    </row>
    <row r="371101" spans="2:3" x14ac:dyDescent="0.25">
      <c r="B371101" s="76"/>
      <c r="C371101" s="75"/>
    </row>
    <row r="371102" spans="2:3" x14ac:dyDescent="0.25">
      <c r="B371102" s="76"/>
      <c r="C371102" s="75"/>
    </row>
    <row r="371103" spans="2:3" x14ac:dyDescent="0.25">
      <c r="B371103" s="76"/>
      <c r="C371103" s="75"/>
    </row>
    <row r="371104" spans="2:3" x14ac:dyDescent="0.25">
      <c r="B371104" s="76"/>
      <c r="C371104" s="75"/>
    </row>
    <row r="371105" spans="2:3" x14ac:dyDescent="0.25">
      <c r="B371105" s="76"/>
      <c r="C371105" s="75"/>
    </row>
    <row r="371106" spans="2:3" x14ac:dyDescent="0.25">
      <c r="B371106" s="76"/>
      <c r="C371106" s="75"/>
    </row>
    <row r="371107" spans="2:3" x14ac:dyDescent="0.25">
      <c r="B371107" s="76"/>
      <c r="C371107" s="75"/>
    </row>
    <row r="371217" spans="2:3" x14ac:dyDescent="0.25">
      <c r="B371217" s="76"/>
      <c r="C371217" s="75"/>
    </row>
    <row r="371218" spans="2:3" x14ac:dyDescent="0.25">
      <c r="B371218" s="76"/>
      <c r="C371218" s="75"/>
    </row>
    <row r="371219" spans="2:3" x14ac:dyDescent="0.25">
      <c r="B371219" s="76"/>
      <c r="C371219" s="75"/>
    </row>
    <row r="371220" spans="2:3" x14ac:dyDescent="0.25">
      <c r="B371220" s="76"/>
      <c r="C371220" s="75"/>
    </row>
    <row r="371221" spans="2:3" x14ac:dyDescent="0.25">
      <c r="B371221" s="76"/>
      <c r="C371221" s="75"/>
    </row>
    <row r="371222" spans="2:3" x14ac:dyDescent="0.25">
      <c r="B371222" s="76"/>
      <c r="C371222" s="75"/>
    </row>
    <row r="371223" spans="2:3" x14ac:dyDescent="0.25">
      <c r="B371223" s="76"/>
      <c r="C371223" s="75"/>
    </row>
    <row r="371224" spans="2:3" x14ac:dyDescent="0.25">
      <c r="B371224" s="76"/>
      <c r="C371224" s="75"/>
    </row>
    <row r="371225" spans="2:3" x14ac:dyDescent="0.25">
      <c r="B371225" s="76"/>
      <c r="C371225" s="75"/>
    </row>
    <row r="371226" spans="2:3" x14ac:dyDescent="0.25">
      <c r="B371226" s="76"/>
      <c r="C371226" s="75"/>
    </row>
    <row r="371227" spans="2:3" x14ac:dyDescent="0.25">
      <c r="B371227" s="76"/>
      <c r="C371227" s="75"/>
    </row>
    <row r="371228" spans="2:3" x14ac:dyDescent="0.25">
      <c r="B371228" s="76"/>
      <c r="C371228" s="75"/>
    </row>
    <row r="371229" spans="2:3" x14ac:dyDescent="0.25">
      <c r="B371229" s="76"/>
      <c r="C371229" s="75"/>
    </row>
    <row r="371339" spans="2:3" x14ac:dyDescent="0.25">
      <c r="B371339" s="76"/>
      <c r="C371339" s="75"/>
    </row>
    <row r="371340" spans="2:3" x14ac:dyDescent="0.25">
      <c r="B371340" s="76"/>
      <c r="C371340" s="75"/>
    </row>
    <row r="371341" spans="2:3" x14ac:dyDescent="0.25">
      <c r="B371341" s="76"/>
      <c r="C371341" s="75"/>
    </row>
    <row r="371342" spans="2:3" x14ac:dyDescent="0.25">
      <c r="B371342" s="76"/>
      <c r="C371342" s="75"/>
    </row>
    <row r="371343" spans="2:3" x14ac:dyDescent="0.25">
      <c r="B371343" s="76"/>
      <c r="C371343" s="75"/>
    </row>
    <row r="371344" spans="2:3" x14ac:dyDescent="0.25">
      <c r="B371344" s="76"/>
      <c r="C371344" s="75"/>
    </row>
    <row r="371345" spans="2:3" x14ac:dyDescent="0.25">
      <c r="B371345" s="76"/>
      <c r="C371345" s="75"/>
    </row>
    <row r="371346" spans="2:3" x14ac:dyDescent="0.25">
      <c r="B371346" s="76"/>
      <c r="C371346" s="75"/>
    </row>
    <row r="371347" spans="2:3" x14ac:dyDescent="0.25">
      <c r="B371347" s="76"/>
      <c r="C371347" s="75"/>
    </row>
    <row r="371348" spans="2:3" x14ac:dyDescent="0.25">
      <c r="B371348" s="76"/>
      <c r="C371348" s="75"/>
    </row>
    <row r="371349" spans="2:3" x14ac:dyDescent="0.25">
      <c r="B371349" s="76"/>
      <c r="C371349" s="75"/>
    </row>
    <row r="371350" spans="2:3" x14ac:dyDescent="0.25">
      <c r="B371350" s="76"/>
      <c r="C371350" s="75"/>
    </row>
    <row r="371351" spans="2:3" x14ac:dyDescent="0.25">
      <c r="B371351" s="76"/>
      <c r="C371351" s="75"/>
    </row>
    <row r="371461" spans="2:3" x14ac:dyDescent="0.25">
      <c r="B371461" s="76"/>
      <c r="C371461" s="75"/>
    </row>
    <row r="371462" spans="2:3" x14ac:dyDescent="0.25">
      <c r="B371462" s="76"/>
      <c r="C371462" s="75"/>
    </row>
    <row r="371463" spans="2:3" x14ac:dyDescent="0.25">
      <c r="B371463" s="76"/>
      <c r="C371463" s="75"/>
    </row>
    <row r="371464" spans="2:3" x14ac:dyDescent="0.25">
      <c r="B371464" s="76"/>
      <c r="C371464" s="75"/>
    </row>
    <row r="371465" spans="2:3" x14ac:dyDescent="0.25">
      <c r="B371465" s="76"/>
      <c r="C371465" s="75"/>
    </row>
    <row r="371466" spans="2:3" x14ac:dyDescent="0.25">
      <c r="B371466" s="76"/>
      <c r="C371466" s="75"/>
    </row>
    <row r="371467" spans="2:3" x14ac:dyDescent="0.25">
      <c r="B371467" s="76"/>
      <c r="C371467" s="75"/>
    </row>
    <row r="371468" spans="2:3" x14ac:dyDescent="0.25">
      <c r="B371468" s="76"/>
      <c r="C371468" s="75"/>
    </row>
    <row r="371469" spans="2:3" x14ac:dyDescent="0.25">
      <c r="B371469" s="76"/>
      <c r="C371469" s="75"/>
    </row>
    <row r="371470" spans="2:3" x14ac:dyDescent="0.25">
      <c r="B371470" s="76"/>
      <c r="C371470" s="75"/>
    </row>
    <row r="371471" spans="2:3" x14ac:dyDescent="0.25">
      <c r="B371471" s="76"/>
      <c r="C371471" s="75"/>
    </row>
    <row r="371472" spans="2:3" x14ac:dyDescent="0.25">
      <c r="B371472" s="76"/>
      <c r="C371472" s="75"/>
    </row>
    <row r="371473" spans="2:3" x14ac:dyDescent="0.25">
      <c r="B371473" s="76"/>
      <c r="C371473" s="75"/>
    </row>
    <row r="371583" spans="2:3" x14ac:dyDescent="0.25">
      <c r="B371583" s="76"/>
      <c r="C371583" s="75"/>
    </row>
    <row r="371584" spans="2:3" x14ac:dyDescent="0.25">
      <c r="B371584" s="76"/>
      <c r="C371584" s="75"/>
    </row>
    <row r="371585" spans="2:3" x14ac:dyDescent="0.25">
      <c r="B371585" s="76"/>
      <c r="C371585" s="75"/>
    </row>
    <row r="371586" spans="2:3" x14ac:dyDescent="0.25">
      <c r="B371586" s="76"/>
      <c r="C371586" s="75"/>
    </row>
    <row r="371587" spans="2:3" x14ac:dyDescent="0.25">
      <c r="B371587" s="76"/>
      <c r="C371587" s="75"/>
    </row>
    <row r="371588" spans="2:3" x14ac:dyDescent="0.25">
      <c r="B371588" s="76"/>
      <c r="C371588" s="75"/>
    </row>
    <row r="371589" spans="2:3" x14ac:dyDescent="0.25">
      <c r="B371589" s="76"/>
      <c r="C371589" s="75"/>
    </row>
    <row r="371590" spans="2:3" x14ac:dyDescent="0.25">
      <c r="B371590" s="76"/>
      <c r="C371590" s="75"/>
    </row>
    <row r="371591" spans="2:3" x14ac:dyDescent="0.25">
      <c r="B371591" s="76"/>
      <c r="C371591" s="75"/>
    </row>
    <row r="371592" spans="2:3" x14ac:dyDescent="0.25">
      <c r="B371592" s="76"/>
      <c r="C371592" s="75"/>
    </row>
    <row r="371593" spans="2:3" x14ac:dyDescent="0.25">
      <c r="B371593" s="76"/>
      <c r="C371593" s="75"/>
    </row>
    <row r="371594" spans="2:3" x14ac:dyDescent="0.25">
      <c r="B371594" s="76"/>
      <c r="C371594" s="75"/>
    </row>
    <row r="371595" spans="2:3" x14ac:dyDescent="0.25">
      <c r="B371595" s="76"/>
      <c r="C371595" s="75"/>
    </row>
    <row r="371705" spans="2:3" x14ac:dyDescent="0.25">
      <c r="B371705" s="76"/>
      <c r="C371705" s="75"/>
    </row>
    <row r="371706" spans="2:3" x14ac:dyDescent="0.25">
      <c r="B371706" s="76"/>
      <c r="C371706" s="75"/>
    </row>
    <row r="371707" spans="2:3" x14ac:dyDescent="0.25">
      <c r="B371707" s="76"/>
      <c r="C371707" s="75"/>
    </row>
    <row r="371708" spans="2:3" x14ac:dyDescent="0.25">
      <c r="B371708" s="76"/>
      <c r="C371708" s="75"/>
    </row>
    <row r="371709" spans="2:3" x14ac:dyDescent="0.25">
      <c r="B371709" s="76"/>
      <c r="C371709" s="75"/>
    </row>
    <row r="371710" spans="2:3" x14ac:dyDescent="0.25">
      <c r="B371710" s="76"/>
      <c r="C371710" s="75"/>
    </row>
    <row r="371711" spans="2:3" x14ac:dyDescent="0.25">
      <c r="B371711" s="76"/>
      <c r="C371711" s="75"/>
    </row>
    <row r="371712" spans="2:3" x14ac:dyDescent="0.25">
      <c r="B371712" s="76"/>
      <c r="C371712" s="75"/>
    </row>
    <row r="371713" spans="2:3" x14ac:dyDescent="0.25">
      <c r="B371713" s="76"/>
      <c r="C371713" s="75"/>
    </row>
    <row r="371714" spans="2:3" x14ac:dyDescent="0.25">
      <c r="B371714" s="76"/>
      <c r="C371714" s="75"/>
    </row>
    <row r="371715" spans="2:3" x14ac:dyDescent="0.25">
      <c r="B371715" s="76"/>
      <c r="C371715" s="75"/>
    </row>
    <row r="371716" spans="2:3" x14ac:dyDescent="0.25">
      <c r="B371716" s="76"/>
      <c r="C371716" s="75"/>
    </row>
    <row r="371717" spans="2:3" x14ac:dyDescent="0.25">
      <c r="B371717" s="76"/>
      <c r="C371717" s="75"/>
    </row>
    <row r="371827" spans="2:3" x14ac:dyDescent="0.25">
      <c r="B371827" s="76"/>
      <c r="C371827" s="75"/>
    </row>
    <row r="371828" spans="2:3" x14ac:dyDescent="0.25">
      <c r="B371828" s="76"/>
      <c r="C371828" s="75"/>
    </row>
    <row r="371829" spans="2:3" x14ac:dyDescent="0.25">
      <c r="B371829" s="76"/>
      <c r="C371829" s="75"/>
    </row>
    <row r="371830" spans="2:3" x14ac:dyDescent="0.25">
      <c r="B371830" s="76"/>
      <c r="C371830" s="75"/>
    </row>
    <row r="371831" spans="2:3" x14ac:dyDescent="0.25">
      <c r="B371831" s="76"/>
      <c r="C371831" s="75"/>
    </row>
    <row r="371832" spans="2:3" x14ac:dyDescent="0.25">
      <c r="B371832" s="76"/>
      <c r="C371832" s="75"/>
    </row>
    <row r="371833" spans="2:3" x14ac:dyDescent="0.25">
      <c r="B371833" s="76"/>
      <c r="C371833" s="75"/>
    </row>
    <row r="371834" spans="2:3" x14ac:dyDescent="0.25">
      <c r="B371834" s="76"/>
      <c r="C371834" s="75"/>
    </row>
    <row r="371835" spans="2:3" x14ac:dyDescent="0.25">
      <c r="B371835" s="76"/>
      <c r="C371835" s="75"/>
    </row>
    <row r="371836" spans="2:3" x14ac:dyDescent="0.25">
      <c r="B371836" s="76"/>
      <c r="C371836" s="75"/>
    </row>
    <row r="371837" spans="2:3" x14ac:dyDescent="0.25">
      <c r="B371837" s="76"/>
      <c r="C371837" s="75"/>
    </row>
    <row r="371838" spans="2:3" x14ac:dyDescent="0.25">
      <c r="B371838" s="76"/>
      <c r="C371838" s="75"/>
    </row>
    <row r="371839" spans="2:3" x14ac:dyDescent="0.25">
      <c r="B371839" s="76"/>
      <c r="C371839" s="75"/>
    </row>
    <row r="371949" spans="2:3" x14ac:dyDescent="0.25">
      <c r="B371949" s="76"/>
      <c r="C371949" s="75"/>
    </row>
    <row r="371950" spans="2:3" x14ac:dyDescent="0.25">
      <c r="B371950" s="76"/>
      <c r="C371950" s="75"/>
    </row>
    <row r="371951" spans="2:3" x14ac:dyDescent="0.25">
      <c r="B371951" s="76"/>
      <c r="C371951" s="75"/>
    </row>
    <row r="371952" spans="2:3" x14ac:dyDescent="0.25">
      <c r="B371952" s="76"/>
      <c r="C371952" s="75"/>
    </row>
    <row r="371953" spans="2:3" x14ac:dyDescent="0.25">
      <c r="B371953" s="76"/>
      <c r="C371953" s="75"/>
    </row>
    <row r="371954" spans="2:3" x14ac:dyDescent="0.25">
      <c r="B371954" s="76"/>
      <c r="C371954" s="75"/>
    </row>
    <row r="371955" spans="2:3" x14ac:dyDescent="0.25">
      <c r="B371955" s="76"/>
      <c r="C371955" s="75"/>
    </row>
    <row r="371956" spans="2:3" x14ac:dyDescent="0.25">
      <c r="B371956" s="76"/>
      <c r="C371956" s="75"/>
    </row>
    <row r="371957" spans="2:3" x14ac:dyDescent="0.25">
      <c r="B371957" s="76"/>
      <c r="C371957" s="75"/>
    </row>
    <row r="371958" spans="2:3" x14ac:dyDescent="0.25">
      <c r="B371958" s="76"/>
      <c r="C371958" s="75"/>
    </row>
    <row r="371959" spans="2:3" x14ac:dyDescent="0.25">
      <c r="B371959" s="76"/>
      <c r="C371959" s="75"/>
    </row>
    <row r="371960" spans="2:3" x14ac:dyDescent="0.25">
      <c r="B371960" s="76"/>
      <c r="C371960" s="75"/>
    </row>
    <row r="371961" spans="2:3" x14ac:dyDescent="0.25">
      <c r="B371961" s="76"/>
      <c r="C371961" s="75"/>
    </row>
    <row r="372071" spans="2:3" x14ac:dyDescent="0.25">
      <c r="B372071" s="76"/>
      <c r="C372071" s="75"/>
    </row>
    <row r="372072" spans="2:3" x14ac:dyDescent="0.25">
      <c r="B372072" s="76"/>
      <c r="C372072" s="75"/>
    </row>
    <row r="372073" spans="2:3" x14ac:dyDescent="0.25">
      <c r="B372073" s="76"/>
      <c r="C372073" s="75"/>
    </row>
    <row r="372074" spans="2:3" x14ac:dyDescent="0.25">
      <c r="B372074" s="76"/>
      <c r="C372074" s="75"/>
    </row>
    <row r="372075" spans="2:3" x14ac:dyDescent="0.25">
      <c r="B372075" s="76"/>
      <c r="C372075" s="75"/>
    </row>
    <row r="372076" spans="2:3" x14ac:dyDescent="0.25">
      <c r="B372076" s="76"/>
      <c r="C372076" s="75"/>
    </row>
    <row r="372077" spans="2:3" x14ac:dyDescent="0.25">
      <c r="B372077" s="76"/>
      <c r="C372077" s="75"/>
    </row>
    <row r="372078" spans="2:3" x14ac:dyDescent="0.25">
      <c r="B372078" s="76"/>
      <c r="C372078" s="75"/>
    </row>
    <row r="372079" spans="2:3" x14ac:dyDescent="0.25">
      <c r="B372079" s="76"/>
      <c r="C372079" s="75"/>
    </row>
    <row r="372080" spans="2:3" x14ac:dyDescent="0.25">
      <c r="B372080" s="76"/>
      <c r="C372080" s="75"/>
    </row>
    <row r="372081" spans="2:3" x14ac:dyDescent="0.25">
      <c r="B372081" s="76"/>
      <c r="C372081" s="75"/>
    </row>
    <row r="372082" spans="2:3" x14ac:dyDescent="0.25">
      <c r="B372082" s="76"/>
      <c r="C372082" s="75"/>
    </row>
    <row r="372083" spans="2:3" x14ac:dyDescent="0.25">
      <c r="B372083" s="76"/>
      <c r="C372083" s="75"/>
    </row>
    <row r="372193" spans="2:3" x14ac:dyDescent="0.25">
      <c r="B372193" s="76"/>
      <c r="C372193" s="75"/>
    </row>
    <row r="372194" spans="2:3" x14ac:dyDescent="0.25">
      <c r="B372194" s="76"/>
      <c r="C372194" s="75"/>
    </row>
    <row r="372195" spans="2:3" x14ac:dyDescent="0.25">
      <c r="B372195" s="76"/>
      <c r="C372195" s="75"/>
    </row>
    <row r="372196" spans="2:3" x14ac:dyDescent="0.25">
      <c r="B372196" s="76"/>
      <c r="C372196" s="75"/>
    </row>
    <row r="372197" spans="2:3" x14ac:dyDescent="0.25">
      <c r="B372197" s="76"/>
      <c r="C372197" s="75"/>
    </row>
    <row r="372198" spans="2:3" x14ac:dyDescent="0.25">
      <c r="B372198" s="76"/>
      <c r="C372198" s="75"/>
    </row>
    <row r="372199" spans="2:3" x14ac:dyDescent="0.25">
      <c r="B372199" s="76"/>
      <c r="C372199" s="75"/>
    </row>
    <row r="372200" spans="2:3" x14ac:dyDescent="0.25">
      <c r="B372200" s="76"/>
      <c r="C372200" s="75"/>
    </row>
    <row r="372201" spans="2:3" x14ac:dyDescent="0.25">
      <c r="B372201" s="76"/>
      <c r="C372201" s="75"/>
    </row>
    <row r="372202" spans="2:3" x14ac:dyDescent="0.25">
      <c r="B372202" s="76"/>
      <c r="C372202" s="75"/>
    </row>
    <row r="372203" spans="2:3" x14ac:dyDescent="0.25">
      <c r="B372203" s="76"/>
      <c r="C372203" s="75"/>
    </row>
    <row r="372204" spans="2:3" x14ac:dyDescent="0.25">
      <c r="B372204" s="76"/>
      <c r="C372204" s="75"/>
    </row>
    <row r="372205" spans="2:3" x14ac:dyDescent="0.25">
      <c r="B372205" s="76"/>
      <c r="C372205" s="75"/>
    </row>
    <row r="372315" spans="2:3" x14ac:dyDescent="0.25">
      <c r="B372315" s="76"/>
      <c r="C372315" s="75"/>
    </row>
    <row r="372316" spans="2:3" x14ac:dyDescent="0.25">
      <c r="B372316" s="76"/>
      <c r="C372316" s="75"/>
    </row>
    <row r="372317" spans="2:3" x14ac:dyDescent="0.25">
      <c r="B372317" s="76"/>
      <c r="C372317" s="75"/>
    </row>
    <row r="372318" spans="2:3" x14ac:dyDescent="0.25">
      <c r="B372318" s="76"/>
      <c r="C372318" s="75"/>
    </row>
    <row r="372319" spans="2:3" x14ac:dyDescent="0.25">
      <c r="B372319" s="76"/>
      <c r="C372319" s="75"/>
    </row>
    <row r="372320" spans="2:3" x14ac:dyDescent="0.25">
      <c r="B372320" s="76"/>
      <c r="C372320" s="75"/>
    </row>
    <row r="372321" spans="2:3" x14ac:dyDescent="0.25">
      <c r="B372321" s="76"/>
      <c r="C372321" s="75"/>
    </row>
    <row r="372322" spans="2:3" x14ac:dyDescent="0.25">
      <c r="B372322" s="76"/>
      <c r="C372322" s="75"/>
    </row>
    <row r="372323" spans="2:3" x14ac:dyDescent="0.25">
      <c r="B372323" s="76"/>
      <c r="C372323" s="75"/>
    </row>
    <row r="372324" spans="2:3" x14ac:dyDescent="0.25">
      <c r="B372324" s="76"/>
      <c r="C372324" s="75"/>
    </row>
    <row r="372325" spans="2:3" x14ac:dyDescent="0.25">
      <c r="B372325" s="76"/>
      <c r="C372325" s="75"/>
    </row>
    <row r="372326" spans="2:3" x14ac:dyDescent="0.25">
      <c r="B372326" s="76"/>
      <c r="C372326" s="75"/>
    </row>
    <row r="372327" spans="2:3" x14ac:dyDescent="0.25">
      <c r="B372327" s="76"/>
      <c r="C372327" s="75"/>
    </row>
    <row r="372437" spans="2:3" x14ac:dyDescent="0.25">
      <c r="B372437" s="76"/>
      <c r="C372437" s="75"/>
    </row>
    <row r="372438" spans="2:3" x14ac:dyDescent="0.25">
      <c r="B372438" s="76"/>
      <c r="C372438" s="75"/>
    </row>
    <row r="372439" spans="2:3" x14ac:dyDescent="0.25">
      <c r="B372439" s="76"/>
      <c r="C372439" s="75"/>
    </row>
    <row r="372440" spans="2:3" x14ac:dyDescent="0.25">
      <c r="B372440" s="76"/>
      <c r="C372440" s="75"/>
    </row>
    <row r="372441" spans="2:3" x14ac:dyDescent="0.25">
      <c r="B372441" s="76"/>
      <c r="C372441" s="75"/>
    </row>
    <row r="372442" spans="2:3" x14ac:dyDescent="0.25">
      <c r="B372442" s="76"/>
      <c r="C372442" s="75"/>
    </row>
    <row r="372443" spans="2:3" x14ac:dyDescent="0.25">
      <c r="B372443" s="76"/>
      <c r="C372443" s="75"/>
    </row>
    <row r="372444" spans="2:3" x14ac:dyDescent="0.25">
      <c r="B372444" s="76"/>
      <c r="C372444" s="75"/>
    </row>
    <row r="372445" spans="2:3" x14ac:dyDescent="0.25">
      <c r="B372445" s="76"/>
      <c r="C372445" s="75"/>
    </row>
    <row r="372446" spans="2:3" x14ac:dyDescent="0.25">
      <c r="B372446" s="76"/>
      <c r="C372446" s="75"/>
    </row>
    <row r="372447" spans="2:3" x14ac:dyDescent="0.25">
      <c r="B372447" s="76"/>
      <c r="C372447" s="75"/>
    </row>
    <row r="372448" spans="2:3" x14ac:dyDescent="0.25">
      <c r="B372448" s="76"/>
      <c r="C372448" s="75"/>
    </row>
    <row r="372449" spans="2:3" x14ac:dyDescent="0.25">
      <c r="B372449" s="76"/>
      <c r="C372449" s="75"/>
    </row>
    <row r="372559" spans="2:3" x14ac:dyDescent="0.25">
      <c r="B372559" s="76"/>
      <c r="C372559" s="75"/>
    </row>
    <row r="372560" spans="2:3" x14ac:dyDescent="0.25">
      <c r="B372560" s="76"/>
      <c r="C372560" s="75"/>
    </row>
    <row r="372561" spans="2:3" x14ac:dyDescent="0.25">
      <c r="B372561" s="76"/>
      <c r="C372561" s="75"/>
    </row>
    <row r="372562" spans="2:3" x14ac:dyDescent="0.25">
      <c r="B372562" s="76"/>
      <c r="C372562" s="75"/>
    </row>
    <row r="372563" spans="2:3" x14ac:dyDescent="0.25">
      <c r="B372563" s="76"/>
      <c r="C372563" s="75"/>
    </row>
    <row r="372564" spans="2:3" x14ac:dyDescent="0.25">
      <c r="B372564" s="76"/>
      <c r="C372564" s="75"/>
    </row>
    <row r="372565" spans="2:3" x14ac:dyDescent="0.25">
      <c r="B372565" s="76"/>
      <c r="C372565" s="75"/>
    </row>
    <row r="372566" spans="2:3" x14ac:dyDescent="0.25">
      <c r="B372566" s="76"/>
      <c r="C372566" s="75"/>
    </row>
    <row r="372567" spans="2:3" x14ac:dyDescent="0.25">
      <c r="B372567" s="76"/>
      <c r="C372567" s="75"/>
    </row>
    <row r="372568" spans="2:3" x14ac:dyDescent="0.25">
      <c r="B372568" s="76"/>
      <c r="C372568" s="75"/>
    </row>
    <row r="372569" spans="2:3" x14ac:dyDescent="0.25">
      <c r="B372569" s="76"/>
      <c r="C372569" s="75"/>
    </row>
    <row r="372570" spans="2:3" x14ac:dyDescent="0.25">
      <c r="B372570" s="76"/>
      <c r="C372570" s="75"/>
    </row>
    <row r="372571" spans="2:3" x14ac:dyDescent="0.25">
      <c r="B372571" s="76"/>
      <c r="C372571" s="75"/>
    </row>
    <row r="372681" spans="2:3" x14ac:dyDescent="0.25">
      <c r="B372681" s="76"/>
      <c r="C372681" s="75"/>
    </row>
    <row r="372682" spans="2:3" x14ac:dyDescent="0.25">
      <c r="B372682" s="76"/>
      <c r="C372682" s="75"/>
    </row>
    <row r="372683" spans="2:3" x14ac:dyDescent="0.25">
      <c r="B372683" s="76"/>
      <c r="C372683" s="75"/>
    </row>
    <row r="372684" spans="2:3" x14ac:dyDescent="0.25">
      <c r="B372684" s="76"/>
      <c r="C372684" s="75"/>
    </row>
    <row r="372685" spans="2:3" x14ac:dyDescent="0.25">
      <c r="B372685" s="76"/>
      <c r="C372685" s="75"/>
    </row>
    <row r="372686" spans="2:3" x14ac:dyDescent="0.25">
      <c r="B372686" s="76"/>
      <c r="C372686" s="75"/>
    </row>
    <row r="372687" spans="2:3" x14ac:dyDescent="0.25">
      <c r="B372687" s="76"/>
      <c r="C372687" s="75"/>
    </row>
    <row r="372688" spans="2:3" x14ac:dyDescent="0.25">
      <c r="B372688" s="76"/>
      <c r="C372688" s="75"/>
    </row>
    <row r="372689" spans="2:3" x14ac:dyDescent="0.25">
      <c r="B372689" s="76"/>
      <c r="C372689" s="75"/>
    </row>
    <row r="372690" spans="2:3" x14ac:dyDescent="0.25">
      <c r="B372690" s="76"/>
      <c r="C372690" s="75"/>
    </row>
    <row r="372691" spans="2:3" x14ac:dyDescent="0.25">
      <c r="B372691" s="76"/>
      <c r="C372691" s="75"/>
    </row>
    <row r="372692" spans="2:3" x14ac:dyDescent="0.25">
      <c r="B372692" s="76"/>
      <c r="C372692" s="75"/>
    </row>
    <row r="372693" spans="2:3" x14ac:dyDescent="0.25">
      <c r="B372693" s="76"/>
      <c r="C372693" s="75"/>
    </row>
    <row r="372803" spans="2:3" x14ac:dyDescent="0.25">
      <c r="B372803" s="76"/>
      <c r="C372803" s="75"/>
    </row>
    <row r="372804" spans="2:3" x14ac:dyDescent="0.25">
      <c r="B372804" s="76"/>
      <c r="C372804" s="75"/>
    </row>
    <row r="372805" spans="2:3" x14ac:dyDescent="0.25">
      <c r="B372805" s="76"/>
      <c r="C372805" s="75"/>
    </row>
    <row r="372806" spans="2:3" x14ac:dyDescent="0.25">
      <c r="B372806" s="76"/>
      <c r="C372806" s="75"/>
    </row>
    <row r="372807" spans="2:3" x14ac:dyDescent="0.25">
      <c r="B372807" s="76"/>
      <c r="C372807" s="75"/>
    </row>
    <row r="372808" spans="2:3" x14ac:dyDescent="0.25">
      <c r="B372808" s="76"/>
      <c r="C372808" s="75"/>
    </row>
    <row r="372809" spans="2:3" x14ac:dyDescent="0.25">
      <c r="B372809" s="76"/>
      <c r="C372809" s="75"/>
    </row>
    <row r="372810" spans="2:3" x14ac:dyDescent="0.25">
      <c r="B372810" s="76"/>
      <c r="C372810" s="75"/>
    </row>
    <row r="372811" spans="2:3" x14ac:dyDescent="0.25">
      <c r="B372811" s="76"/>
      <c r="C372811" s="75"/>
    </row>
    <row r="372812" spans="2:3" x14ac:dyDescent="0.25">
      <c r="B372812" s="76"/>
      <c r="C372812" s="75"/>
    </row>
    <row r="372813" spans="2:3" x14ac:dyDescent="0.25">
      <c r="B372813" s="76"/>
      <c r="C372813" s="75"/>
    </row>
    <row r="372814" spans="2:3" x14ac:dyDescent="0.25">
      <c r="B372814" s="76"/>
      <c r="C372814" s="75"/>
    </row>
    <row r="372815" spans="2:3" x14ac:dyDescent="0.25">
      <c r="B372815" s="76"/>
      <c r="C372815" s="75"/>
    </row>
    <row r="372925" spans="2:3" x14ac:dyDescent="0.25">
      <c r="B372925" s="76"/>
      <c r="C372925" s="75"/>
    </row>
    <row r="372926" spans="2:3" x14ac:dyDescent="0.25">
      <c r="B372926" s="76"/>
      <c r="C372926" s="75"/>
    </row>
    <row r="372927" spans="2:3" x14ac:dyDescent="0.25">
      <c r="B372927" s="76"/>
      <c r="C372927" s="75"/>
    </row>
    <row r="372928" spans="2:3" x14ac:dyDescent="0.25">
      <c r="B372928" s="76"/>
      <c r="C372928" s="75"/>
    </row>
    <row r="372929" spans="2:3" x14ac:dyDescent="0.25">
      <c r="B372929" s="76"/>
      <c r="C372929" s="75"/>
    </row>
    <row r="372930" spans="2:3" x14ac:dyDescent="0.25">
      <c r="B372930" s="76"/>
      <c r="C372930" s="75"/>
    </row>
    <row r="372931" spans="2:3" x14ac:dyDescent="0.25">
      <c r="B372931" s="76"/>
      <c r="C372931" s="75"/>
    </row>
    <row r="372932" spans="2:3" x14ac:dyDescent="0.25">
      <c r="B372932" s="76"/>
      <c r="C372932" s="75"/>
    </row>
    <row r="372933" spans="2:3" x14ac:dyDescent="0.25">
      <c r="B372933" s="76"/>
      <c r="C372933" s="75"/>
    </row>
    <row r="372934" spans="2:3" x14ac:dyDescent="0.25">
      <c r="B372934" s="76"/>
      <c r="C372934" s="75"/>
    </row>
    <row r="372935" spans="2:3" x14ac:dyDescent="0.25">
      <c r="B372935" s="76"/>
      <c r="C372935" s="75"/>
    </row>
    <row r="372936" spans="2:3" x14ac:dyDescent="0.25">
      <c r="B372936" s="76"/>
      <c r="C372936" s="75"/>
    </row>
    <row r="372937" spans="2:3" x14ac:dyDescent="0.25">
      <c r="B372937" s="76"/>
      <c r="C372937" s="75"/>
    </row>
    <row r="373047" spans="2:3" x14ac:dyDescent="0.25">
      <c r="B373047" s="76"/>
      <c r="C373047" s="75"/>
    </row>
    <row r="373048" spans="2:3" x14ac:dyDescent="0.25">
      <c r="B373048" s="76"/>
      <c r="C373048" s="75"/>
    </row>
    <row r="373049" spans="2:3" x14ac:dyDescent="0.25">
      <c r="B373049" s="76"/>
      <c r="C373049" s="75"/>
    </row>
    <row r="373050" spans="2:3" x14ac:dyDescent="0.25">
      <c r="B373050" s="76"/>
      <c r="C373050" s="75"/>
    </row>
    <row r="373051" spans="2:3" x14ac:dyDescent="0.25">
      <c r="B373051" s="76"/>
      <c r="C373051" s="75"/>
    </row>
    <row r="373052" spans="2:3" x14ac:dyDescent="0.25">
      <c r="B373052" s="76"/>
      <c r="C373052" s="75"/>
    </row>
    <row r="373053" spans="2:3" x14ac:dyDescent="0.25">
      <c r="B373053" s="76"/>
      <c r="C373053" s="75"/>
    </row>
    <row r="373054" spans="2:3" x14ac:dyDescent="0.25">
      <c r="B373054" s="76"/>
      <c r="C373054" s="75"/>
    </row>
    <row r="373055" spans="2:3" x14ac:dyDescent="0.25">
      <c r="B373055" s="76"/>
      <c r="C373055" s="75"/>
    </row>
    <row r="373056" spans="2:3" x14ac:dyDescent="0.25">
      <c r="B373056" s="76"/>
      <c r="C373056" s="75"/>
    </row>
    <row r="373057" spans="2:3" x14ac:dyDescent="0.25">
      <c r="B373057" s="76"/>
      <c r="C373057" s="75"/>
    </row>
    <row r="373058" spans="2:3" x14ac:dyDescent="0.25">
      <c r="B373058" s="76"/>
      <c r="C373058" s="75"/>
    </row>
    <row r="373059" spans="2:3" x14ac:dyDescent="0.25">
      <c r="B373059" s="76"/>
      <c r="C373059" s="75"/>
    </row>
    <row r="373169" spans="2:3" x14ac:dyDescent="0.25">
      <c r="B373169" s="76"/>
      <c r="C373169" s="75"/>
    </row>
    <row r="373170" spans="2:3" x14ac:dyDescent="0.25">
      <c r="B373170" s="76"/>
      <c r="C373170" s="75"/>
    </row>
    <row r="373171" spans="2:3" x14ac:dyDescent="0.25">
      <c r="B373171" s="76"/>
      <c r="C373171" s="75"/>
    </row>
    <row r="373172" spans="2:3" x14ac:dyDescent="0.25">
      <c r="B373172" s="76"/>
      <c r="C373172" s="75"/>
    </row>
    <row r="373173" spans="2:3" x14ac:dyDescent="0.25">
      <c r="B373173" s="76"/>
      <c r="C373173" s="75"/>
    </row>
    <row r="373174" spans="2:3" x14ac:dyDescent="0.25">
      <c r="B373174" s="76"/>
      <c r="C373174" s="75"/>
    </row>
    <row r="373175" spans="2:3" x14ac:dyDescent="0.25">
      <c r="B373175" s="76"/>
      <c r="C373175" s="75"/>
    </row>
    <row r="373176" spans="2:3" x14ac:dyDescent="0.25">
      <c r="B373176" s="76"/>
      <c r="C373176" s="75"/>
    </row>
    <row r="373177" spans="2:3" x14ac:dyDescent="0.25">
      <c r="B373177" s="76"/>
      <c r="C373177" s="75"/>
    </row>
    <row r="373178" spans="2:3" x14ac:dyDescent="0.25">
      <c r="B373178" s="76"/>
      <c r="C373178" s="75"/>
    </row>
    <row r="373179" spans="2:3" x14ac:dyDescent="0.25">
      <c r="B373179" s="76"/>
      <c r="C373179" s="75"/>
    </row>
    <row r="373180" spans="2:3" x14ac:dyDescent="0.25">
      <c r="B373180" s="76"/>
      <c r="C373180" s="75"/>
    </row>
    <row r="373181" spans="2:3" x14ac:dyDescent="0.25">
      <c r="B373181" s="76"/>
      <c r="C373181" s="75"/>
    </row>
    <row r="373291" spans="2:3" x14ac:dyDescent="0.25">
      <c r="B373291" s="76"/>
      <c r="C373291" s="75"/>
    </row>
    <row r="373292" spans="2:3" x14ac:dyDescent="0.25">
      <c r="B373292" s="76"/>
      <c r="C373292" s="75"/>
    </row>
    <row r="373293" spans="2:3" x14ac:dyDescent="0.25">
      <c r="B373293" s="76"/>
      <c r="C373293" s="75"/>
    </row>
    <row r="373294" spans="2:3" x14ac:dyDescent="0.25">
      <c r="B373294" s="76"/>
      <c r="C373294" s="75"/>
    </row>
    <row r="373295" spans="2:3" x14ac:dyDescent="0.25">
      <c r="B373295" s="76"/>
      <c r="C373295" s="75"/>
    </row>
    <row r="373296" spans="2:3" x14ac:dyDescent="0.25">
      <c r="B373296" s="76"/>
      <c r="C373296" s="75"/>
    </row>
    <row r="373297" spans="2:3" x14ac:dyDescent="0.25">
      <c r="B373297" s="76"/>
      <c r="C373297" s="75"/>
    </row>
    <row r="373298" spans="2:3" x14ac:dyDescent="0.25">
      <c r="B373298" s="76"/>
      <c r="C373298" s="75"/>
    </row>
    <row r="373299" spans="2:3" x14ac:dyDescent="0.25">
      <c r="B373299" s="76"/>
      <c r="C373299" s="75"/>
    </row>
    <row r="373300" spans="2:3" x14ac:dyDescent="0.25">
      <c r="B373300" s="76"/>
      <c r="C373300" s="75"/>
    </row>
    <row r="373301" spans="2:3" x14ac:dyDescent="0.25">
      <c r="B373301" s="76"/>
      <c r="C373301" s="75"/>
    </row>
    <row r="373302" spans="2:3" x14ac:dyDescent="0.25">
      <c r="B373302" s="76"/>
      <c r="C373302" s="75"/>
    </row>
    <row r="373303" spans="2:3" x14ac:dyDescent="0.25">
      <c r="B373303" s="76"/>
      <c r="C373303" s="75"/>
    </row>
    <row r="373413" spans="2:3" x14ac:dyDescent="0.25">
      <c r="B373413" s="76"/>
      <c r="C373413" s="75"/>
    </row>
    <row r="373414" spans="2:3" x14ac:dyDescent="0.25">
      <c r="B373414" s="76"/>
      <c r="C373414" s="75"/>
    </row>
    <row r="373415" spans="2:3" x14ac:dyDescent="0.25">
      <c r="B373415" s="76"/>
      <c r="C373415" s="75"/>
    </row>
    <row r="373416" spans="2:3" x14ac:dyDescent="0.25">
      <c r="B373416" s="76"/>
      <c r="C373416" s="75"/>
    </row>
    <row r="373417" spans="2:3" x14ac:dyDescent="0.25">
      <c r="B373417" s="76"/>
      <c r="C373417" s="75"/>
    </row>
    <row r="373418" spans="2:3" x14ac:dyDescent="0.25">
      <c r="B373418" s="76"/>
      <c r="C373418" s="75"/>
    </row>
    <row r="373419" spans="2:3" x14ac:dyDescent="0.25">
      <c r="B373419" s="76"/>
      <c r="C373419" s="75"/>
    </row>
    <row r="373420" spans="2:3" x14ac:dyDescent="0.25">
      <c r="B373420" s="76"/>
      <c r="C373420" s="75"/>
    </row>
    <row r="373421" spans="2:3" x14ac:dyDescent="0.25">
      <c r="B373421" s="76"/>
      <c r="C373421" s="75"/>
    </row>
    <row r="373422" spans="2:3" x14ac:dyDescent="0.25">
      <c r="B373422" s="76"/>
      <c r="C373422" s="75"/>
    </row>
    <row r="373423" spans="2:3" x14ac:dyDescent="0.25">
      <c r="B373423" s="76"/>
      <c r="C373423" s="75"/>
    </row>
    <row r="373424" spans="2:3" x14ac:dyDescent="0.25">
      <c r="B373424" s="76"/>
      <c r="C373424" s="75"/>
    </row>
    <row r="373425" spans="2:3" x14ac:dyDescent="0.25">
      <c r="B373425" s="76"/>
      <c r="C373425" s="75"/>
    </row>
    <row r="373535" spans="2:3" x14ac:dyDescent="0.25">
      <c r="B373535" s="76"/>
      <c r="C373535" s="75"/>
    </row>
    <row r="373536" spans="2:3" x14ac:dyDescent="0.25">
      <c r="B373536" s="76"/>
      <c r="C373536" s="75"/>
    </row>
    <row r="373537" spans="2:3" x14ac:dyDescent="0.25">
      <c r="B373537" s="76"/>
      <c r="C373537" s="75"/>
    </row>
    <row r="373538" spans="2:3" x14ac:dyDescent="0.25">
      <c r="B373538" s="76"/>
      <c r="C373538" s="75"/>
    </row>
    <row r="373539" spans="2:3" x14ac:dyDescent="0.25">
      <c r="B373539" s="76"/>
      <c r="C373539" s="75"/>
    </row>
    <row r="373540" spans="2:3" x14ac:dyDescent="0.25">
      <c r="B373540" s="76"/>
      <c r="C373540" s="75"/>
    </row>
    <row r="373541" spans="2:3" x14ac:dyDescent="0.25">
      <c r="B373541" s="76"/>
      <c r="C373541" s="75"/>
    </row>
    <row r="373542" spans="2:3" x14ac:dyDescent="0.25">
      <c r="B373542" s="76"/>
      <c r="C373542" s="75"/>
    </row>
    <row r="373543" spans="2:3" x14ac:dyDescent="0.25">
      <c r="B373543" s="76"/>
      <c r="C373543" s="75"/>
    </row>
    <row r="373544" spans="2:3" x14ac:dyDescent="0.25">
      <c r="B373544" s="76"/>
      <c r="C373544" s="75"/>
    </row>
    <row r="373545" spans="2:3" x14ac:dyDescent="0.25">
      <c r="B373545" s="76"/>
      <c r="C373545" s="75"/>
    </row>
    <row r="373546" spans="2:3" x14ac:dyDescent="0.25">
      <c r="B373546" s="76"/>
      <c r="C373546" s="75"/>
    </row>
    <row r="373547" spans="2:3" x14ac:dyDescent="0.25">
      <c r="B373547" s="76"/>
      <c r="C373547" s="75"/>
    </row>
    <row r="373657" spans="2:3" x14ac:dyDescent="0.25">
      <c r="B373657" s="76"/>
      <c r="C373657" s="75"/>
    </row>
    <row r="373658" spans="2:3" x14ac:dyDescent="0.25">
      <c r="B373658" s="76"/>
      <c r="C373658" s="75"/>
    </row>
    <row r="373659" spans="2:3" x14ac:dyDescent="0.25">
      <c r="B373659" s="76"/>
      <c r="C373659" s="75"/>
    </row>
    <row r="373660" spans="2:3" x14ac:dyDescent="0.25">
      <c r="B373660" s="76"/>
      <c r="C373660" s="75"/>
    </row>
    <row r="373661" spans="2:3" x14ac:dyDescent="0.25">
      <c r="B373661" s="76"/>
      <c r="C373661" s="75"/>
    </row>
    <row r="373662" spans="2:3" x14ac:dyDescent="0.25">
      <c r="B373662" s="76"/>
      <c r="C373662" s="75"/>
    </row>
    <row r="373663" spans="2:3" x14ac:dyDescent="0.25">
      <c r="B373663" s="76"/>
      <c r="C373663" s="75"/>
    </row>
    <row r="373664" spans="2:3" x14ac:dyDescent="0.25">
      <c r="B373664" s="76"/>
      <c r="C373664" s="75"/>
    </row>
    <row r="373665" spans="2:3" x14ac:dyDescent="0.25">
      <c r="B373665" s="76"/>
      <c r="C373665" s="75"/>
    </row>
    <row r="373666" spans="2:3" x14ac:dyDescent="0.25">
      <c r="B373666" s="76"/>
      <c r="C373666" s="75"/>
    </row>
    <row r="373667" spans="2:3" x14ac:dyDescent="0.25">
      <c r="B373667" s="76"/>
      <c r="C373667" s="75"/>
    </row>
    <row r="373668" spans="2:3" x14ac:dyDescent="0.25">
      <c r="B373668" s="76"/>
      <c r="C373668" s="75"/>
    </row>
    <row r="373669" spans="2:3" x14ac:dyDescent="0.25">
      <c r="B373669" s="76"/>
      <c r="C373669" s="75"/>
    </row>
    <row r="373779" spans="2:3" x14ac:dyDescent="0.25">
      <c r="B373779" s="76"/>
      <c r="C373779" s="75"/>
    </row>
    <row r="373780" spans="2:3" x14ac:dyDescent="0.25">
      <c r="B373780" s="76"/>
      <c r="C373780" s="75"/>
    </row>
    <row r="373781" spans="2:3" x14ac:dyDescent="0.25">
      <c r="B373781" s="76"/>
      <c r="C373781" s="75"/>
    </row>
    <row r="373782" spans="2:3" x14ac:dyDescent="0.25">
      <c r="B373782" s="76"/>
      <c r="C373782" s="75"/>
    </row>
    <row r="373783" spans="2:3" x14ac:dyDescent="0.25">
      <c r="B373783" s="76"/>
      <c r="C373783" s="75"/>
    </row>
    <row r="373784" spans="2:3" x14ac:dyDescent="0.25">
      <c r="B373784" s="76"/>
      <c r="C373784" s="75"/>
    </row>
    <row r="373785" spans="2:3" x14ac:dyDescent="0.25">
      <c r="B373785" s="76"/>
      <c r="C373785" s="75"/>
    </row>
    <row r="373786" spans="2:3" x14ac:dyDescent="0.25">
      <c r="B373786" s="76"/>
      <c r="C373786" s="75"/>
    </row>
    <row r="373787" spans="2:3" x14ac:dyDescent="0.25">
      <c r="B373787" s="76"/>
      <c r="C373787" s="75"/>
    </row>
    <row r="373788" spans="2:3" x14ac:dyDescent="0.25">
      <c r="B373788" s="76"/>
      <c r="C373788" s="75"/>
    </row>
    <row r="373789" spans="2:3" x14ac:dyDescent="0.25">
      <c r="B373789" s="76"/>
      <c r="C373789" s="75"/>
    </row>
    <row r="373790" spans="2:3" x14ac:dyDescent="0.25">
      <c r="B373790" s="76"/>
      <c r="C373790" s="75"/>
    </row>
    <row r="373791" spans="2:3" x14ac:dyDescent="0.25">
      <c r="B373791" s="76"/>
      <c r="C373791" s="75"/>
    </row>
    <row r="373901" spans="2:3" x14ac:dyDescent="0.25">
      <c r="B373901" s="76"/>
      <c r="C373901" s="75"/>
    </row>
    <row r="373902" spans="2:3" x14ac:dyDescent="0.25">
      <c r="B373902" s="76"/>
      <c r="C373902" s="75"/>
    </row>
    <row r="373903" spans="2:3" x14ac:dyDescent="0.25">
      <c r="B373903" s="76"/>
      <c r="C373903" s="75"/>
    </row>
    <row r="373904" spans="2:3" x14ac:dyDescent="0.25">
      <c r="B373904" s="76"/>
      <c r="C373904" s="75"/>
    </row>
    <row r="373905" spans="2:3" x14ac:dyDescent="0.25">
      <c r="B373905" s="76"/>
      <c r="C373905" s="75"/>
    </row>
    <row r="373906" spans="2:3" x14ac:dyDescent="0.25">
      <c r="B373906" s="76"/>
      <c r="C373906" s="75"/>
    </row>
    <row r="373907" spans="2:3" x14ac:dyDescent="0.25">
      <c r="B373907" s="76"/>
      <c r="C373907" s="75"/>
    </row>
    <row r="373908" spans="2:3" x14ac:dyDescent="0.25">
      <c r="B373908" s="76"/>
      <c r="C373908" s="75"/>
    </row>
    <row r="373909" spans="2:3" x14ac:dyDescent="0.25">
      <c r="B373909" s="76"/>
      <c r="C373909" s="75"/>
    </row>
    <row r="373910" spans="2:3" x14ac:dyDescent="0.25">
      <c r="B373910" s="76"/>
      <c r="C373910" s="75"/>
    </row>
    <row r="373911" spans="2:3" x14ac:dyDescent="0.25">
      <c r="B373911" s="76"/>
      <c r="C373911" s="75"/>
    </row>
    <row r="373912" spans="2:3" x14ac:dyDescent="0.25">
      <c r="B373912" s="76"/>
      <c r="C373912" s="75"/>
    </row>
    <row r="373913" spans="2:3" x14ac:dyDescent="0.25">
      <c r="B373913" s="76"/>
      <c r="C373913" s="75"/>
    </row>
    <row r="374023" spans="2:3" x14ac:dyDescent="0.25">
      <c r="B374023" s="76"/>
      <c r="C374023" s="75"/>
    </row>
    <row r="374024" spans="2:3" x14ac:dyDescent="0.25">
      <c r="B374024" s="76"/>
      <c r="C374024" s="75"/>
    </row>
    <row r="374025" spans="2:3" x14ac:dyDescent="0.25">
      <c r="B374025" s="76"/>
      <c r="C374025" s="75"/>
    </row>
    <row r="374026" spans="2:3" x14ac:dyDescent="0.25">
      <c r="B374026" s="76"/>
      <c r="C374026" s="75"/>
    </row>
    <row r="374027" spans="2:3" x14ac:dyDescent="0.25">
      <c r="B374027" s="76"/>
      <c r="C374027" s="75"/>
    </row>
    <row r="374028" spans="2:3" x14ac:dyDescent="0.25">
      <c r="B374028" s="76"/>
      <c r="C374028" s="75"/>
    </row>
    <row r="374029" spans="2:3" x14ac:dyDescent="0.25">
      <c r="B374029" s="76"/>
      <c r="C374029" s="75"/>
    </row>
    <row r="374030" spans="2:3" x14ac:dyDescent="0.25">
      <c r="B374030" s="76"/>
      <c r="C374030" s="75"/>
    </row>
    <row r="374031" spans="2:3" x14ac:dyDescent="0.25">
      <c r="B374031" s="76"/>
      <c r="C374031" s="75"/>
    </row>
    <row r="374032" spans="2:3" x14ac:dyDescent="0.25">
      <c r="B374032" s="76"/>
      <c r="C374032" s="75"/>
    </row>
    <row r="374033" spans="2:3" x14ac:dyDescent="0.25">
      <c r="B374033" s="76"/>
      <c r="C374033" s="75"/>
    </row>
    <row r="374034" spans="2:3" x14ac:dyDescent="0.25">
      <c r="B374034" s="76"/>
      <c r="C374034" s="75"/>
    </row>
    <row r="374035" spans="2:3" x14ac:dyDescent="0.25">
      <c r="B374035" s="76"/>
      <c r="C374035" s="75"/>
    </row>
    <row r="374145" spans="2:3" x14ac:dyDescent="0.25">
      <c r="B374145" s="76"/>
      <c r="C374145" s="75"/>
    </row>
    <row r="374146" spans="2:3" x14ac:dyDescent="0.25">
      <c r="B374146" s="76"/>
      <c r="C374146" s="75"/>
    </row>
    <row r="374147" spans="2:3" x14ac:dyDescent="0.25">
      <c r="B374147" s="76"/>
      <c r="C374147" s="75"/>
    </row>
    <row r="374148" spans="2:3" x14ac:dyDescent="0.25">
      <c r="B374148" s="76"/>
      <c r="C374148" s="75"/>
    </row>
    <row r="374149" spans="2:3" x14ac:dyDescent="0.25">
      <c r="B374149" s="76"/>
      <c r="C374149" s="75"/>
    </row>
    <row r="374150" spans="2:3" x14ac:dyDescent="0.25">
      <c r="B374150" s="76"/>
      <c r="C374150" s="75"/>
    </row>
    <row r="374151" spans="2:3" x14ac:dyDescent="0.25">
      <c r="B374151" s="76"/>
      <c r="C374151" s="75"/>
    </row>
    <row r="374152" spans="2:3" x14ac:dyDescent="0.25">
      <c r="B374152" s="76"/>
      <c r="C374152" s="75"/>
    </row>
    <row r="374153" spans="2:3" x14ac:dyDescent="0.25">
      <c r="B374153" s="76"/>
      <c r="C374153" s="75"/>
    </row>
    <row r="374154" spans="2:3" x14ac:dyDescent="0.25">
      <c r="B374154" s="76"/>
      <c r="C374154" s="75"/>
    </row>
    <row r="374155" spans="2:3" x14ac:dyDescent="0.25">
      <c r="B374155" s="76"/>
      <c r="C374155" s="75"/>
    </row>
    <row r="374156" spans="2:3" x14ac:dyDescent="0.25">
      <c r="B374156" s="76"/>
      <c r="C374156" s="75"/>
    </row>
    <row r="374157" spans="2:3" x14ac:dyDescent="0.25">
      <c r="B374157" s="76"/>
      <c r="C374157" s="75"/>
    </row>
    <row r="374267" spans="2:3" x14ac:dyDescent="0.25">
      <c r="B374267" s="76"/>
      <c r="C374267" s="75"/>
    </row>
    <row r="374268" spans="2:3" x14ac:dyDescent="0.25">
      <c r="B374268" s="76"/>
      <c r="C374268" s="75"/>
    </row>
    <row r="374269" spans="2:3" x14ac:dyDescent="0.25">
      <c r="B374269" s="76"/>
      <c r="C374269" s="75"/>
    </row>
    <row r="374270" spans="2:3" x14ac:dyDescent="0.25">
      <c r="B374270" s="76"/>
      <c r="C374270" s="75"/>
    </row>
    <row r="374271" spans="2:3" x14ac:dyDescent="0.25">
      <c r="B374271" s="76"/>
      <c r="C374271" s="75"/>
    </row>
    <row r="374272" spans="2:3" x14ac:dyDescent="0.25">
      <c r="B374272" s="76"/>
      <c r="C374272" s="75"/>
    </row>
    <row r="374273" spans="2:3" x14ac:dyDescent="0.25">
      <c r="B374273" s="76"/>
      <c r="C374273" s="75"/>
    </row>
    <row r="374274" spans="2:3" x14ac:dyDescent="0.25">
      <c r="B374274" s="76"/>
      <c r="C374274" s="75"/>
    </row>
    <row r="374275" spans="2:3" x14ac:dyDescent="0.25">
      <c r="B374275" s="76"/>
      <c r="C374275" s="75"/>
    </row>
    <row r="374276" spans="2:3" x14ac:dyDescent="0.25">
      <c r="B374276" s="76"/>
      <c r="C374276" s="75"/>
    </row>
    <row r="374277" spans="2:3" x14ac:dyDescent="0.25">
      <c r="B374277" s="76"/>
      <c r="C374277" s="75"/>
    </row>
    <row r="374278" spans="2:3" x14ac:dyDescent="0.25">
      <c r="B374278" s="76"/>
      <c r="C374278" s="75"/>
    </row>
    <row r="374279" spans="2:3" x14ac:dyDescent="0.25">
      <c r="B374279" s="76"/>
      <c r="C374279" s="75"/>
    </row>
    <row r="374389" spans="2:3" x14ac:dyDescent="0.25">
      <c r="B374389" s="76"/>
      <c r="C374389" s="75"/>
    </row>
    <row r="374390" spans="2:3" x14ac:dyDescent="0.25">
      <c r="B374390" s="76"/>
      <c r="C374390" s="75"/>
    </row>
    <row r="374391" spans="2:3" x14ac:dyDescent="0.25">
      <c r="B374391" s="76"/>
      <c r="C374391" s="75"/>
    </row>
    <row r="374392" spans="2:3" x14ac:dyDescent="0.25">
      <c r="B374392" s="76"/>
      <c r="C374392" s="75"/>
    </row>
    <row r="374393" spans="2:3" x14ac:dyDescent="0.25">
      <c r="B374393" s="76"/>
      <c r="C374393" s="75"/>
    </row>
    <row r="374394" spans="2:3" x14ac:dyDescent="0.25">
      <c r="B374394" s="76"/>
      <c r="C374394" s="75"/>
    </row>
    <row r="374395" spans="2:3" x14ac:dyDescent="0.25">
      <c r="B374395" s="76"/>
      <c r="C374395" s="75"/>
    </row>
    <row r="374396" spans="2:3" x14ac:dyDescent="0.25">
      <c r="B374396" s="76"/>
      <c r="C374396" s="75"/>
    </row>
    <row r="374397" spans="2:3" x14ac:dyDescent="0.25">
      <c r="B374397" s="76"/>
      <c r="C374397" s="75"/>
    </row>
    <row r="374398" spans="2:3" x14ac:dyDescent="0.25">
      <c r="B374398" s="76"/>
      <c r="C374398" s="75"/>
    </row>
    <row r="374399" spans="2:3" x14ac:dyDescent="0.25">
      <c r="B374399" s="76"/>
      <c r="C374399" s="75"/>
    </row>
    <row r="374400" spans="2:3" x14ac:dyDescent="0.25">
      <c r="B374400" s="76"/>
      <c r="C374400" s="75"/>
    </row>
    <row r="374401" spans="2:3" x14ac:dyDescent="0.25">
      <c r="B374401" s="76"/>
      <c r="C374401" s="75"/>
    </row>
    <row r="374511" spans="2:3" x14ac:dyDescent="0.25">
      <c r="B374511" s="76"/>
      <c r="C374511" s="75"/>
    </row>
    <row r="374512" spans="2:3" x14ac:dyDescent="0.25">
      <c r="B374512" s="76"/>
      <c r="C374512" s="75"/>
    </row>
    <row r="374513" spans="2:3" x14ac:dyDescent="0.25">
      <c r="B374513" s="76"/>
      <c r="C374513" s="75"/>
    </row>
    <row r="374514" spans="2:3" x14ac:dyDescent="0.25">
      <c r="B374514" s="76"/>
      <c r="C374514" s="75"/>
    </row>
    <row r="374515" spans="2:3" x14ac:dyDescent="0.25">
      <c r="B374515" s="76"/>
      <c r="C374515" s="75"/>
    </row>
    <row r="374516" spans="2:3" x14ac:dyDescent="0.25">
      <c r="B374516" s="76"/>
      <c r="C374516" s="75"/>
    </row>
    <row r="374517" spans="2:3" x14ac:dyDescent="0.25">
      <c r="B374517" s="76"/>
      <c r="C374517" s="75"/>
    </row>
    <row r="374518" spans="2:3" x14ac:dyDescent="0.25">
      <c r="B374518" s="76"/>
      <c r="C374518" s="75"/>
    </row>
    <row r="374519" spans="2:3" x14ac:dyDescent="0.25">
      <c r="B374519" s="76"/>
      <c r="C374519" s="75"/>
    </row>
    <row r="374520" spans="2:3" x14ac:dyDescent="0.25">
      <c r="B374520" s="76"/>
      <c r="C374520" s="75"/>
    </row>
    <row r="374521" spans="2:3" x14ac:dyDescent="0.25">
      <c r="B374521" s="76"/>
      <c r="C374521" s="75"/>
    </row>
    <row r="374522" spans="2:3" x14ac:dyDescent="0.25">
      <c r="B374522" s="76"/>
      <c r="C374522" s="75"/>
    </row>
    <row r="374523" spans="2:3" x14ac:dyDescent="0.25">
      <c r="B374523" s="76"/>
      <c r="C374523" s="75"/>
    </row>
    <row r="374633" spans="2:3" x14ac:dyDescent="0.25">
      <c r="B374633" s="76"/>
      <c r="C374633" s="75"/>
    </row>
    <row r="374634" spans="2:3" x14ac:dyDescent="0.25">
      <c r="B374634" s="76"/>
      <c r="C374634" s="75"/>
    </row>
    <row r="374635" spans="2:3" x14ac:dyDescent="0.25">
      <c r="B374635" s="76"/>
      <c r="C374635" s="75"/>
    </row>
    <row r="374636" spans="2:3" x14ac:dyDescent="0.25">
      <c r="B374636" s="76"/>
      <c r="C374636" s="75"/>
    </row>
    <row r="374637" spans="2:3" x14ac:dyDescent="0.25">
      <c r="B374637" s="76"/>
      <c r="C374637" s="75"/>
    </row>
    <row r="374638" spans="2:3" x14ac:dyDescent="0.25">
      <c r="B374638" s="76"/>
      <c r="C374638" s="75"/>
    </row>
    <row r="374639" spans="2:3" x14ac:dyDescent="0.25">
      <c r="B374639" s="76"/>
      <c r="C374639" s="75"/>
    </row>
    <row r="374640" spans="2:3" x14ac:dyDescent="0.25">
      <c r="B374640" s="76"/>
      <c r="C374640" s="75"/>
    </row>
    <row r="374641" spans="2:3" x14ac:dyDescent="0.25">
      <c r="B374641" s="76"/>
      <c r="C374641" s="75"/>
    </row>
    <row r="374642" spans="2:3" x14ac:dyDescent="0.25">
      <c r="B374642" s="76"/>
      <c r="C374642" s="75"/>
    </row>
    <row r="374643" spans="2:3" x14ac:dyDescent="0.25">
      <c r="B374643" s="76"/>
      <c r="C374643" s="75"/>
    </row>
    <row r="374644" spans="2:3" x14ac:dyDescent="0.25">
      <c r="B374644" s="76"/>
      <c r="C374644" s="75"/>
    </row>
    <row r="374645" spans="2:3" x14ac:dyDescent="0.25">
      <c r="B374645" s="76"/>
      <c r="C374645" s="75"/>
    </row>
    <row r="374755" spans="2:3" x14ac:dyDescent="0.25">
      <c r="B374755" s="76"/>
      <c r="C374755" s="75"/>
    </row>
    <row r="374756" spans="2:3" x14ac:dyDescent="0.25">
      <c r="B374756" s="76"/>
      <c r="C374756" s="75"/>
    </row>
    <row r="374757" spans="2:3" x14ac:dyDescent="0.25">
      <c r="B374757" s="76"/>
      <c r="C374757" s="75"/>
    </row>
    <row r="374758" spans="2:3" x14ac:dyDescent="0.25">
      <c r="B374758" s="76"/>
      <c r="C374758" s="75"/>
    </row>
    <row r="374759" spans="2:3" x14ac:dyDescent="0.25">
      <c r="B374759" s="76"/>
      <c r="C374759" s="75"/>
    </row>
    <row r="374760" spans="2:3" x14ac:dyDescent="0.25">
      <c r="B374760" s="76"/>
      <c r="C374760" s="75"/>
    </row>
    <row r="374761" spans="2:3" x14ac:dyDescent="0.25">
      <c r="B374761" s="76"/>
      <c r="C374761" s="75"/>
    </row>
    <row r="374762" spans="2:3" x14ac:dyDescent="0.25">
      <c r="B374762" s="76"/>
      <c r="C374762" s="75"/>
    </row>
    <row r="374763" spans="2:3" x14ac:dyDescent="0.25">
      <c r="B374763" s="76"/>
      <c r="C374763" s="75"/>
    </row>
    <row r="374764" spans="2:3" x14ac:dyDescent="0.25">
      <c r="B374764" s="76"/>
      <c r="C374764" s="75"/>
    </row>
    <row r="374765" spans="2:3" x14ac:dyDescent="0.25">
      <c r="B374765" s="76"/>
      <c r="C374765" s="75"/>
    </row>
    <row r="374766" spans="2:3" x14ac:dyDescent="0.25">
      <c r="B374766" s="76"/>
      <c r="C374766" s="75"/>
    </row>
    <row r="374767" spans="2:3" x14ac:dyDescent="0.25">
      <c r="B374767" s="76"/>
      <c r="C374767" s="75"/>
    </row>
    <row r="374877" spans="2:3" x14ac:dyDescent="0.25">
      <c r="B374877" s="76"/>
      <c r="C374877" s="75"/>
    </row>
    <row r="374878" spans="2:3" x14ac:dyDescent="0.25">
      <c r="B374878" s="76"/>
      <c r="C374878" s="75"/>
    </row>
    <row r="374879" spans="2:3" x14ac:dyDescent="0.25">
      <c r="B374879" s="76"/>
      <c r="C374879" s="75"/>
    </row>
    <row r="374880" spans="2:3" x14ac:dyDescent="0.25">
      <c r="B374880" s="76"/>
      <c r="C374880" s="75"/>
    </row>
    <row r="374881" spans="2:3" x14ac:dyDescent="0.25">
      <c r="B374881" s="76"/>
      <c r="C374881" s="75"/>
    </row>
    <row r="374882" spans="2:3" x14ac:dyDescent="0.25">
      <c r="B374882" s="76"/>
      <c r="C374882" s="75"/>
    </row>
    <row r="374883" spans="2:3" x14ac:dyDescent="0.25">
      <c r="B374883" s="76"/>
      <c r="C374883" s="75"/>
    </row>
    <row r="374884" spans="2:3" x14ac:dyDescent="0.25">
      <c r="B374884" s="76"/>
      <c r="C374884" s="75"/>
    </row>
    <row r="374885" spans="2:3" x14ac:dyDescent="0.25">
      <c r="B374885" s="76"/>
      <c r="C374885" s="75"/>
    </row>
    <row r="374886" spans="2:3" x14ac:dyDescent="0.25">
      <c r="B374886" s="76"/>
      <c r="C374886" s="75"/>
    </row>
    <row r="374887" spans="2:3" x14ac:dyDescent="0.25">
      <c r="B374887" s="76"/>
      <c r="C374887" s="75"/>
    </row>
    <row r="374888" spans="2:3" x14ac:dyDescent="0.25">
      <c r="B374888" s="76"/>
      <c r="C374888" s="75"/>
    </row>
    <row r="374889" spans="2:3" x14ac:dyDescent="0.25">
      <c r="B374889" s="76"/>
      <c r="C374889" s="75"/>
    </row>
    <row r="374999" spans="2:3" x14ac:dyDescent="0.25">
      <c r="B374999" s="76"/>
      <c r="C374999" s="75"/>
    </row>
    <row r="375000" spans="2:3" x14ac:dyDescent="0.25">
      <c r="B375000" s="76"/>
      <c r="C375000" s="75"/>
    </row>
    <row r="375001" spans="2:3" x14ac:dyDescent="0.25">
      <c r="B375001" s="76"/>
      <c r="C375001" s="75"/>
    </row>
    <row r="375002" spans="2:3" x14ac:dyDescent="0.25">
      <c r="B375002" s="76"/>
      <c r="C375002" s="75"/>
    </row>
    <row r="375003" spans="2:3" x14ac:dyDescent="0.25">
      <c r="B375003" s="76"/>
      <c r="C375003" s="75"/>
    </row>
    <row r="375004" spans="2:3" x14ac:dyDescent="0.25">
      <c r="B375004" s="76"/>
      <c r="C375004" s="75"/>
    </row>
    <row r="375005" spans="2:3" x14ac:dyDescent="0.25">
      <c r="B375005" s="76"/>
      <c r="C375005" s="75"/>
    </row>
    <row r="375006" spans="2:3" x14ac:dyDescent="0.25">
      <c r="B375006" s="76"/>
      <c r="C375006" s="75"/>
    </row>
    <row r="375007" spans="2:3" x14ac:dyDescent="0.25">
      <c r="B375007" s="76"/>
      <c r="C375007" s="75"/>
    </row>
    <row r="375008" spans="2:3" x14ac:dyDescent="0.25">
      <c r="B375008" s="76"/>
      <c r="C375008" s="75"/>
    </row>
    <row r="375009" spans="2:3" x14ac:dyDescent="0.25">
      <c r="B375009" s="76"/>
      <c r="C375009" s="75"/>
    </row>
    <row r="375010" spans="2:3" x14ac:dyDescent="0.25">
      <c r="B375010" s="76"/>
      <c r="C375010" s="75"/>
    </row>
    <row r="375011" spans="2:3" x14ac:dyDescent="0.25">
      <c r="B375011" s="76"/>
      <c r="C375011" s="75"/>
    </row>
    <row r="375121" spans="2:3" x14ac:dyDescent="0.25">
      <c r="B375121" s="76"/>
      <c r="C375121" s="75"/>
    </row>
    <row r="375122" spans="2:3" x14ac:dyDescent="0.25">
      <c r="B375122" s="76"/>
      <c r="C375122" s="75"/>
    </row>
    <row r="375123" spans="2:3" x14ac:dyDescent="0.25">
      <c r="B375123" s="76"/>
      <c r="C375123" s="75"/>
    </row>
    <row r="375124" spans="2:3" x14ac:dyDescent="0.25">
      <c r="B375124" s="76"/>
      <c r="C375124" s="75"/>
    </row>
    <row r="375125" spans="2:3" x14ac:dyDescent="0.25">
      <c r="B375125" s="76"/>
      <c r="C375125" s="75"/>
    </row>
    <row r="375126" spans="2:3" x14ac:dyDescent="0.25">
      <c r="B375126" s="76"/>
      <c r="C375126" s="75"/>
    </row>
    <row r="375127" spans="2:3" x14ac:dyDescent="0.25">
      <c r="B375127" s="76"/>
      <c r="C375127" s="75"/>
    </row>
    <row r="375128" spans="2:3" x14ac:dyDescent="0.25">
      <c r="B375128" s="76"/>
      <c r="C375128" s="75"/>
    </row>
    <row r="375129" spans="2:3" x14ac:dyDescent="0.25">
      <c r="B375129" s="76"/>
      <c r="C375129" s="75"/>
    </row>
    <row r="375130" spans="2:3" x14ac:dyDescent="0.25">
      <c r="B375130" s="76"/>
      <c r="C375130" s="75"/>
    </row>
    <row r="375131" spans="2:3" x14ac:dyDescent="0.25">
      <c r="B375131" s="76"/>
      <c r="C375131" s="75"/>
    </row>
    <row r="375132" spans="2:3" x14ac:dyDescent="0.25">
      <c r="B375132" s="76"/>
      <c r="C375132" s="75"/>
    </row>
    <row r="375133" spans="2:3" x14ac:dyDescent="0.25">
      <c r="B375133" s="76"/>
      <c r="C375133" s="75"/>
    </row>
    <row r="375243" spans="2:3" x14ac:dyDescent="0.25">
      <c r="B375243" s="76"/>
      <c r="C375243" s="75"/>
    </row>
    <row r="375244" spans="2:3" x14ac:dyDescent="0.25">
      <c r="B375244" s="76"/>
      <c r="C375244" s="75"/>
    </row>
    <row r="375245" spans="2:3" x14ac:dyDescent="0.25">
      <c r="B375245" s="76"/>
      <c r="C375245" s="75"/>
    </row>
    <row r="375246" spans="2:3" x14ac:dyDescent="0.25">
      <c r="B375246" s="76"/>
      <c r="C375246" s="75"/>
    </row>
    <row r="375247" spans="2:3" x14ac:dyDescent="0.25">
      <c r="B375247" s="76"/>
      <c r="C375247" s="75"/>
    </row>
    <row r="375248" spans="2:3" x14ac:dyDescent="0.25">
      <c r="B375248" s="76"/>
      <c r="C375248" s="75"/>
    </row>
    <row r="375249" spans="2:3" x14ac:dyDescent="0.25">
      <c r="B375249" s="76"/>
      <c r="C375249" s="75"/>
    </row>
    <row r="375250" spans="2:3" x14ac:dyDescent="0.25">
      <c r="B375250" s="76"/>
      <c r="C375250" s="75"/>
    </row>
    <row r="375251" spans="2:3" x14ac:dyDescent="0.25">
      <c r="B375251" s="76"/>
      <c r="C375251" s="75"/>
    </row>
    <row r="375252" spans="2:3" x14ac:dyDescent="0.25">
      <c r="B375252" s="76"/>
      <c r="C375252" s="75"/>
    </row>
    <row r="375253" spans="2:3" x14ac:dyDescent="0.25">
      <c r="B375253" s="76"/>
      <c r="C375253" s="75"/>
    </row>
    <row r="375254" spans="2:3" x14ac:dyDescent="0.25">
      <c r="B375254" s="76"/>
      <c r="C375254" s="75"/>
    </row>
    <row r="375255" spans="2:3" x14ac:dyDescent="0.25">
      <c r="B375255" s="76"/>
      <c r="C375255" s="75"/>
    </row>
    <row r="375365" spans="2:3" x14ac:dyDescent="0.25">
      <c r="B375365" s="76"/>
      <c r="C375365" s="75"/>
    </row>
    <row r="375366" spans="2:3" x14ac:dyDescent="0.25">
      <c r="B375366" s="76"/>
      <c r="C375366" s="75"/>
    </row>
    <row r="375367" spans="2:3" x14ac:dyDescent="0.25">
      <c r="B375367" s="76"/>
      <c r="C375367" s="75"/>
    </row>
    <row r="375368" spans="2:3" x14ac:dyDescent="0.25">
      <c r="B375368" s="76"/>
      <c r="C375368" s="75"/>
    </row>
    <row r="375369" spans="2:3" x14ac:dyDescent="0.25">
      <c r="B375369" s="76"/>
      <c r="C375369" s="75"/>
    </row>
    <row r="375370" spans="2:3" x14ac:dyDescent="0.25">
      <c r="B375370" s="76"/>
      <c r="C375370" s="75"/>
    </row>
    <row r="375371" spans="2:3" x14ac:dyDescent="0.25">
      <c r="B375371" s="76"/>
      <c r="C375371" s="75"/>
    </row>
    <row r="375372" spans="2:3" x14ac:dyDescent="0.25">
      <c r="B375372" s="76"/>
      <c r="C375372" s="75"/>
    </row>
    <row r="375373" spans="2:3" x14ac:dyDescent="0.25">
      <c r="B375373" s="76"/>
      <c r="C375373" s="75"/>
    </row>
    <row r="375374" spans="2:3" x14ac:dyDescent="0.25">
      <c r="B375374" s="76"/>
      <c r="C375374" s="75"/>
    </row>
    <row r="375375" spans="2:3" x14ac:dyDescent="0.25">
      <c r="B375375" s="76"/>
      <c r="C375375" s="75"/>
    </row>
    <row r="375376" spans="2:3" x14ac:dyDescent="0.25">
      <c r="B375376" s="76"/>
      <c r="C375376" s="75"/>
    </row>
    <row r="375377" spans="2:3" x14ac:dyDescent="0.25">
      <c r="B375377" s="76"/>
      <c r="C375377" s="75"/>
    </row>
    <row r="375487" spans="2:3" x14ac:dyDescent="0.25">
      <c r="B375487" s="76"/>
      <c r="C375487" s="75"/>
    </row>
    <row r="375488" spans="2:3" x14ac:dyDescent="0.25">
      <c r="B375488" s="76"/>
      <c r="C375488" s="75"/>
    </row>
    <row r="375489" spans="2:3" x14ac:dyDescent="0.25">
      <c r="B375489" s="76"/>
      <c r="C375489" s="75"/>
    </row>
    <row r="375490" spans="2:3" x14ac:dyDescent="0.25">
      <c r="B375490" s="76"/>
      <c r="C375490" s="75"/>
    </row>
    <row r="375491" spans="2:3" x14ac:dyDescent="0.25">
      <c r="B375491" s="76"/>
      <c r="C375491" s="75"/>
    </row>
    <row r="375492" spans="2:3" x14ac:dyDescent="0.25">
      <c r="B375492" s="76"/>
      <c r="C375492" s="75"/>
    </row>
    <row r="375493" spans="2:3" x14ac:dyDescent="0.25">
      <c r="B375493" s="76"/>
      <c r="C375493" s="75"/>
    </row>
    <row r="375494" spans="2:3" x14ac:dyDescent="0.25">
      <c r="B375494" s="76"/>
      <c r="C375494" s="75"/>
    </row>
    <row r="375495" spans="2:3" x14ac:dyDescent="0.25">
      <c r="B375495" s="76"/>
      <c r="C375495" s="75"/>
    </row>
    <row r="375496" spans="2:3" x14ac:dyDescent="0.25">
      <c r="B375496" s="76"/>
      <c r="C375496" s="75"/>
    </row>
    <row r="375497" spans="2:3" x14ac:dyDescent="0.25">
      <c r="B375497" s="76"/>
      <c r="C375497" s="75"/>
    </row>
    <row r="375498" spans="2:3" x14ac:dyDescent="0.25">
      <c r="B375498" s="76"/>
      <c r="C375498" s="75"/>
    </row>
    <row r="375499" spans="2:3" x14ac:dyDescent="0.25">
      <c r="B375499" s="76"/>
      <c r="C375499" s="75"/>
    </row>
    <row r="375609" spans="2:3" x14ac:dyDescent="0.25">
      <c r="B375609" s="76"/>
      <c r="C375609" s="75"/>
    </row>
    <row r="375610" spans="2:3" x14ac:dyDescent="0.25">
      <c r="B375610" s="76"/>
      <c r="C375610" s="75"/>
    </row>
    <row r="375611" spans="2:3" x14ac:dyDescent="0.25">
      <c r="B375611" s="76"/>
      <c r="C375611" s="75"/>
    </row>
    <row r="375612" spans="2:3" x14ac:dyDescent="0.25">
      <c r="B375612" s="76"/>
      <c r="C375612" s="75"/>
    </row>
    <row r="375613" spans="2:3" x14ac:dyDescent="0.25">
      <c r="B375613" s="76"/>
      <c r="C375613" s="75"/>
    </row>
    <row r="375614" spans="2:3" x14ac:dyDescent="0.25">
      <c r="B375614" s="76"/>
      <c r="C375614" s="75"/>
    </row>
    <row r="375615" spans="2:3" x14ac:dyDescent="0.25">
      <c r="B375615" s="76"/>
      <c r="C375615" s="75"/>
    </row>
    <row r="375616" spans="2:3" x14ac:dyDescent="0.25">
      <c r="B375616" s="76"/>
      <c r="C375616" s="75"/>
    </row>
    <row r="375617" spans="2:3" x14ac:dyDescent="0.25">
      <c r="B375617" s="76"/>
      <c r="C375617" s="75"/>
    </row>
    <row r="375618" spans="2:3" x14ac:dyDescent="0.25">
      <c r="B375618" s="76"/>
      <c r="C375618" s="75"/>
    </row>
    <row r="375619" spans="2:3" x14ac:dyDescent="0.25">
      <c r="B375619" s="76"/>
      <c r="C375619" s="75"/>
    </row>
    <row r="375620" spans="2:3" x14ac:dyDescent="0.25">
      <c r="B375620" s="76"/>
      <c r="C375620" s="75"/>
    </row>
    <row r="375621" spans="2:3" x14ac:dyDescent="0.25">
      <c r="B375621" s="76"/>
      <c r="C375621" s="75"/>
    </row>
    <row r="375731" spans="2:3" x14ac:dyDescent="0.25">
      <c r="B375731" s="76"/>
      <c r="C375731" s="75"/>
    </row>
    <row r="375732" spans="2:3" x14ac:dyDescent="0.25">
      <c r="B375732" s="76"/>
      <c r="C375732" s="75"/>
    </row>
    <row r="375733" spans="2:3" x14ac:dyDescent="0.25">
      <c r="B375733" s="76"/>
      <c r="C375733" s="75"/>
    </row>
    <row r="375734" spans="2:3" x14ac:dyDescent="0.25">
      <c r="B375734" s="76"/>
      <c r="C375734" s="75"/>
    </row>
    <row r="375735" spans="2:3" x14ac:dyDescent="0.25">
      <c r="B375735" s="76"/>
      <c r="C375735" s="75"/>
    </row>
    <row r="375736" spans="2:3" x14ac:dyDescent="0.25">
      <c r="B375736" s="76"/>
      <c r="C375736" s="75"/>
    </row>
    <row r="375737" spans="2:3" x14ac:dyDescent="0.25">
      <c r="B375737" s="76"/>
      <c r="C375737" s="75"/>
    </row>
    <row r="375738" spans="2:3" x14ac:dyDescent="0.25">
      <c r="B375738" s="76"/>
      <c r="C375738" s="75"/>
    </row>
    <row r="375739" spans="2:3" x14ac:dyDescent="0.25">
      <c r="B375739" s="76"/>
      <c r="C375739" s="75"/>
    </row>
    <row r="375740" spans="2:3" x14ac:dyDescent="0.25">
      <c r="B375740" s="76"/>
      <c r="C375740" s="75"/>
    </row>
    <row r="375741" spans="2:3" x14ac:dyDescent="0.25">
      <c r="B375741" s="76"/>
      <c r="C375741" s="75"/>
    </row>
    <row r="375742" spans="2:3" x14ac:dyDescent="0.25">
      <c r="B375742" s="76"/>
      <c r="C375742" s="75"/>
    </row>
    <row r="375743" spans="2:3" x14ac:dyDescent="0.25">
      <c r="B375743" s="76"/>
      <c r="C375743" s="75"/>
    </row>
    <row r="375853" spans="2:3" x14ac:dyDescent="0.25">
      <c r="B375853" s="76"/>
      <c r="C375853" s="75"/>
    </row>
    <row r="375854" spans="2:3" x14ac:dyDescent="0.25">
      <c r="B375854" s="76"/>
      <c r="C375854" s="75"/>
    </row>
    <row r="375855" spans="2:3" x14ac:dyDescent="0.25">
      <c r="B375855" s="76"/>
      <c r="C375855" s="75"/>
    </row>
    <row r="375856" spans="2:3" x14ac:dyDescent="0.25">
      <c r="B375856" s="76"/>
      <c r="C375856" s="75"/>
    </row>
    <row r="375857" spans="2:3" x14ac:dyDescent="0.25">
      <c r="B375857" s="76"/>
      <c r="C375857" s="75"/>
    </row>
    <row r="375858" spans="2:3" x14ac:dyDescent="0.25">
      <c r="B375858" s="76"/>
      <c r="C375858" s="75"/>
    </row>
    <row r="375859" spans="2:3" x14ac:dyDescent="0.25">
      <c r="B375859" s="76"/>
      <c r="C375859" s="75"/>
    </row>
    <row r="375860" spans="2:3" x14ac:dyDescent="0.25">
      <c r="B375860" s="76"/>
      <c r="C375860" s="75"/>
    </row>
    <row r="375861" spans="2:3" x14ac:dyDescent="0.25">
      <c r="B375861" s="76"/>
      <c r="C375861" s="75"/>
    </row>
    <row r="375862" spans="2:3" x14ac:dyDescent="0.25">
      <c r="B375862" s="76"/>
      <c r="C375862" s="75"/>
    </row>
    <row r="375863" spans="2:3" x14ac:dyDescent="0.25">
      <c r="B375863" s="76"/>
      <c r="C375863" s="75"/>
    </row>
    <row r="375864" spans="2:3" x14ac:dyDescent="0.25">
      <c r="B375864" s="76"/>
      <c r="C375864" s="75"/>
    </row>
    <row r="375865" spans="2:3" x14ac:dyDescent="0.25">
      <c r="B375865" s="76"/>
      <c r="C375865" s="75"/>
    </row>
    <row r="375975" spans="2:3" x14ac:dyDescent="0.25">
      <c r="B375975" s="76"/>
      <c r="C375975" s="75"/>
    </row>
    <row r="375976" spans="2:3" x14ac:dyDescent="0.25">
      <c r="B375976" s="76"/>
      <c r="C375976" s="75"/>
    </row>
    <row r="375977" spans="2:3" x14ac:dyDescent="0.25">
      <c r="B375977" s="76"/>
      <c r="C375977" s="75"/>
    </row>
    <row r="375978" spans="2:3" x14ac:dyDescent="0.25">
      <c r="B375978" s="76"/>
      <c r="C375978" s="75"/>
    </row>
    <row r="375979" spans="2:3" x14ac:dyDescent="0.25">
      <c r="B375979" s="76"/>
      <c r="C375979" s="75"/>
    </row>
    <row r="375980" spans="2:3" x14ac:dyDescent="0.25">
      <c r="B375980" s="76"/>
      <c r="C375980" s="75"/>
    </row>
    <row r="375981" spans="2:3" x14ac:dyDescent="0.25">
      <c r="B375981" s="76"/>
      <c r="C375981" s="75"/>
    </row>
    <row r="375982" spans="2:3" x14ac:dyDescent="0.25">
      <c r="B375982" s="76"/>
      <c r="C375982" s="75"/>
    </row>
    <row r="375983" spans="2:3" x14ac:dyDescent="0.25">
      <c r="B375983" s="76"/>
      <c r="C375983" s="75"/>
    </row>
    <row r="375984" spans="2:3" x14ac:dyDescent="0.25">
      <c r="B375984" s="76"/>
      <c r="C375984" s="75"/>
    </row>
    <row r="375985" spans="2:3" x14ac:dyDescent="0.25">
      <c r="B375985" s="76"/>
      <c r="C375985" s="75"/>
    </row>
    <row r="375986" spans="2:3" x14ac:dyDescent="0.25">
      <c r="B375986" s="76"/>
      <c r="C375986" s="75"/>
    </row>
    <row r="375987" spans="2:3" x14ac:dyDescent="0.25">
      <c r="B375987" s="76"/>
      <c r="C375987" s="75"/>
    </row>
    <row r="376097" spans="2:3" x14ac:dyDescent="0.25">
      <c r="B376097" s="76"/>
      <c r="C376097" s="75"/>
    </row>
    <row r="376098" spans="2:3" x14ac:dyDescent="0.25">
      <c r="B376098" s="76"/>
      <c r="C376098" s="75"/>
    </row>
    <row r="376099" spans="2:3" x14ac:dyDescent="0.25">
      <c r="B376099" s="76"/>
      <c r="C376099" s="75"/>
    </row>
    <row r="376100" spans="2:3" x14ac:dyDescent="0.25">
      <c r="B376100" s="76"/>
      <c r="C376100" s="75"/>
    </row>
    <row r="376101" spans="2:3" x14ac:dyDescent="0.25">
      <c r="B376101" s="76"/>
      <c r="C376101" s="75"/>
    </row>
    <row r="376102" spans="2:3" x14ac:dyDescent="0.25">
      <c r="B376102" s="76"/>
      <c r="C376102" s="75"/>
    </row>
    <row r="376103" spans="2:3" x14ac:dyDescent="0.25">
      <c r="B376103" s="76"/>
      <c r="C376103" s="75"/>
    </row>
    <row r="376104" spans="2:3" x14ac:dyDescent="0.25">
      <c r="B376104" s="76"/>
      <c r="C376104" s="75"/>
    </row>
    <row r="376105" spans="2:3" x14ac:dyDescent="0.25">
      <c r="B376105" s="76"/>
      <c r="C376105" s="75"/>
    </row>
    <row r="376106" spans="2:3" x14ac:dyDescent="0.25">
      <c r="B376106" s="76"/>
      <c r="C376106" s="75"/>
    </row>
    <row r="376107" spans="2:3" x14ac:dyDescent="0.25">
      <c r="B376107" s="76"/>
      <c r="C376107" s="75"/>
    </row>
    <row r="376108" spans="2:3" x14ac:dyDescent="0.25">
      <c r="B376108" s="76"/>
      <c r="C376108" s="75"/>
    </row>
    <row r="376109" spans="2:3" x14ac:dyDescent="0.25">
      <c r="B376109" s="76"/>
      <c r="C376109" s="75"/>
    </row>
    <row r="376219" spans="2:3" x14ac:dyDescent="0.25">
      <c r="B376219" s="76"/>
      <c r="C376219" s="75"/>
    </row>
    <row r="376220" spans="2:3" x14ac:dyDescent="0.25">
      <c r="B376220" s="76"/>
      <c r="C376220" s="75"/>
    </row>
    <row r="376221" spans="2:3" x14ac:dyDescent="0.25">
      <c r="B376221" s="76"/>
      <c r="C376221" s="75"/>
    </row>
    <row r="376222" spans="2:3" x14ac:dyDescent="0.25">
      <c r="B376222" s="76"/>
      <c r="C376222" s="75"/>
    </row>
    <row r="376223" spans="2:3" x14ac:dyDescent="0.25">
      <c r="B376223" s="76"/>
      <c r="C376223" s="75"/>
    </row>
    <row r="376224" spans="2:3" x14ac:dyDescent="0.25">
      <c r="B376224" s="76"/>
      <c r="C376224" s="75"/>
    </row>
    <row r="376225" spans="2:3" x14ac:dyDescent="0.25">
      <c r="B376225" s="76"/>
      <c r="C376225" s="75"/>
    </row>
    <row r="376226" spans="2:3" x14ac:dyDescent="0.25">
      <c r="B376226" s="76"/>
      <c r="C376226" s="75"/>
    </row>
    <row r="376227" spans="2:3" x14ac:dyDescent="0.25">
      <c r="B376227" s="76"/>
      <c r="C376227" s="75"/>
    </row>
    <row r="376228" spans="2:3" x14ac:dyDescent="0.25">
      <c r="B376228" s="76"/>
      <c r="C376228" s="75"/>
    </row>
    <row r="376229" spans="2:3" x14ac:dyDescent="0.25">
      <c r="B376229" s="76"/>
      <c r="C376229" s="75"/>
    </row>
    <row r="376230" spans="2:3" x14ac:dyDescent="0.25">
      <c r="B376230" s="76"/>
      <c r="C376230" s="75"/>
    </row>
    <row r="376231" spans="2:3" x14ac:dyDescent="0.25">
      <c r="B376231" s="76"/>
      <c r="C376231" s="75"/>
    </row>
    <row r="376341" spans="2:3" x14ac:dyDescent="0.25">
      <c r="B376341" s="76"/>
      <c r="C376341" s="75"/>
    </row>
    <row r="376342" spans="2:3" x14ac:dyDescent="0.25">
      <c r="B376342" s="76"/>
      <c r="C376342" s="75"/>
    </row>
    <row r="376343" spans="2:3" x14ac:dyDescent="0.25">
      <c r="B376343" s="76"/>
      <c r="C376343" s="75"/>
    </row>
    <row r="376344" spans="2:3" x14ac:dyDescent="0.25">
      <c r="B376344" s="76"/>
      <c r="C376344" s="75"/>
    </row>
    <row r="376345" spans="2:3" x14ac:dyDescent="0.25">
      <c r="B376345" s="76"/>
      <c r="C376345" s="75"/>
    </row>
    <row r="376346" spans="2:3" x14ac:dyDescent="0.25">
      <c r="B376346" s="76"/>
      <c r="C376346" s="75"/>
    </row>
    <row r="376347" spans="2:3" x14ac:dyDescent="0.25">
      <c r="B376347" s="76"/>
      <c r="C376347" s="75"/>
    </row>
    <row r="376348" spans="2:3" x14ac:dyDescent="0.25">
      <c r="B376348" s="76"/>
      <c r="C376348" s="75"/>
    </row>
    <row r="376349" spans="2:3" x14ac:dyDescent="0.25">
      <c r="B376349" s="76"/>
      <c r="C376349" s="75"/>
    </row>
    <row r="376350" spans="2:3" x14ac:dyDescent="0.25">
      <c r="B376350" s="76"/>
      <c r="C376350" s="75"/>
    </row>
    <row r="376351" spans="2:3" x14ac:dyDescent="0.25">
      <c r="B376351" s="76"/>
      <c r="C376351" s="75"/>
    </row>
    <row r="376352" spans="2:3" x14ac:dyDescent="0.25">
      <c r="B376352" s="76"/>
      <c r="C376352" s="75"/>
    </row>
    <row r="376353" spans="2:3" x14ac:dyDescent="0.25">
      <c r="B376353" s="76"/>
      <c r="C376353" s="75"/>
    </row>
    <row r="376463" spans="2:3" x14ac:dyDescent="0.25">
      <c r="B376463" s="76"/>
      <c r="C376463" s="75"/>
    </row>
    <row r="376464" spans="2:3" x14ac:dyDescent="0.25">
      <c r="B376464" s="76"/>
      <c r="C376464" s="75"/>
    </row>
    <row r="376465" spans="2:3" x14ac:dyDescent="0.25">
      <c r="B376465" s="76"/>
      <c r="C376465" s="75"/>
    </row>
    <row r="376466" spans="2:3" x14ac:dyDescent="0.25">
      <c r="B376466" s="76"/>
      <c r="C376466" s="75"/>
    </row>
    <row r="376467" spans="2:3" x14ac:dyDescent="0.25">
      <c r="B376467" s="76"/>
      <c r="C376467" s="75"/>
    </row>
    <row r="376468" spans="2:3" x14ac:dyDescent="0.25">
      <c r="B376468" s="76"/>
      <c r="C376468" s="75"/>
    </row>
    <row r="376469" spans="2:3" x14ac:dyDescent="0.25">
      <c r="B376469" s="76"/>
      <c r="C376469" s="75"/>
    </row>
    <row r="376470" spans="2:3" x14ac:dyDescent="0.25">
      <c r="B376470" s="76"/>
      <c r="C376470" s="75"/>
    </row>
    <row r="376471" spans="2:3" x14ac:dyDescent="0.25">
      <c r="B376471" s="76"/>
      <c r="C376471" s="75"/>
    </row>
    <row r="376472" spans="2:3" x14ac:dyDescent="0.25">
      <c r="B376472" s="76"/>
      <c r="C376472" s="75"/>
    </row>
    <row r="376473" spans="2:3" x14ac:dyDescent="0.25">
      <c r="B376473" s="76"/>
      <c r="C376473" s="75"/>
    </row>
    <row r="376474" spans="2:3" x14ac:dyDescent="0.25">
      <c r="B376474" s="76"/>
      <c r="C376474" s="75"/>
    </row>
    <row r="376475" spans="2:3" x14ac:dyDescent="0.25">
      <c r="B376475" s="76"/>
      <c r="C376475" s="75"/>
    </row>
    <row r="376585" spans="2:3" x14ac:dyDescent="0.25">
      <c r="B376585" s="76"/>
      <c r="C376585" s="75"/>
    </row>
    <row r="376586" spans="2:3" x14ac:dyDescent="0.25">
      <c r="B376586" s="76"/>
      <c r="C376586" s="75"/>
    </row>
    <row r="376587" spans="2:3" x14ac:dyDescent="0.25">
      <c r="B376587" s="76"/>
      <c r="C376587" s="75"/>
    </row>
    <row r="376588" spans="2:3" x14ac:dyDescent="0.25">
      <c r="B376588" s="76"/>
      <c r="C376588" s="75"/>
    </row>
    <row r="376589" spans="2:3" x14ac:dyDescent="0.25">
      <c r="B376589" s="76"/>
      <c r="C376589" s="75"/>
    </row>
    <row r="376590" spans="2:3" x14ac:dyDescent="0.25">
      <c r="B376590" s="76"/>
      <c r="C376590" s="75"/>
    </row>
    <row r="376591" spans="2:3" x14ac:dyDescent="0.25">
      <c r="B376591" s="76"/>
      <c r="C376591" s="75"/>
    </row>
    <row r="376592" spans="2:3" x14ac:dyDescent="0.25">
      <c r="B376592" s="76"/>
      <c r="C376592" s="75"/>
    </row>
    <row r="376593" spans="2:3" x14ac:dyDescent="0.25">
      <c r="B376593" s="76"/>
      <c r="C376593" s="75"/>
    </row>
    <row r="376594" spans="2:3" x14ac:dyDescent="0.25">
      <c r="B376594" s="76"/>
      <c r="C376594" s="75"/>
    </row>
    <row r="376595" spans="2:3" x14ac:dyDescent="0.25">
      <c r="B376595" s="76"/>
      <c r="C376595" s="75"/>
    </row>
    <row r="376596" spans="2:3" x14ac:dyDescent="0.25">
      <c r="B376596" s="76"/>
      <c r="C376596" s="75"/>
    </row>
    <row r="376597" spans="2:3" x14ac:dyDescent="0.25">
      <c r="B376597" s="76"/>
      <c r="C376597" s="75"/>
    </row>
    <row r="376707" spans="2:3" x14ac:dyDescent="0.25">
      <c r="B376707" s="76"/>
      <c r="C376707" s="75"/>
    </row>
    <row r="376708" spans="2:3" x14ac:dyDescent="0.25">
      <c r="B376708" s="76"/>
      <c r="C376708" s="75"/>
    </row>
    <row r="376709" spans="2:3" x14ac:dyDescent="0.25">
      <c r="B376709" s="76"/>
      <c r="C376709" s="75"/>
    </row>
    <row r="376710" spans="2:3" x14ac:dyDescent="0.25">
      <c r="B376710" s="76"/>
      <c r="C376710" s="75"/>
    </row>
    <row r="376711" spans="2:3" x14ac:dyDescent="0.25">
      <c r="B376711" s="76"/>
      <c r="C376711" s="75"/>
    </row>
    <row r="376712" spans="2:3" x14ac:dyDescent="0.25">
      <c r="B376712" s="76"/>
      <c r="C376712" s="75"/>
    </row>
    <row r="376713" spans="2:3" x14ac:dyDescent="0.25">
      <c r="B376713" s="76"/>
      <c r="C376713" s="75"/>
    </row>
    <row r="376714" spans="2:3" x14ac:dyDescent="0.25">
      <c r="B376714" s="76"/>
      <c r="C376714" s="75"/>
    </row>
    <row r="376715" spans="2:3" x14ac:dyDescent="0.25">
      <c r="B376715" s="76"/>
      <c r="C376715" s="75"/>
    </row>
    <row r="376716" spans="2:3" x14ac:dyDescent="0.25">
      <c r="B376716" s="76"/>
      <c r="C376716" s="75"/>
    </row>
    <row r="376717" spans="2:3" x14ac:dyDescent="0.25">
      <c r="B376717" s="76"/>
      <c r="C376717" s="75"/>
    </row>
    <row r="376718" spans="2:3" x14ac:dyDescent="0.25">
      <c r="B376718" s="76"/>
      <c r="C376718" s="75"/>
    </row>
    <row r="376719" spans="2:3" x14ac:dyDescent="0.25">
      <c r="B376719" s="76"/>
      <c r="C376719" s="75"/>
    </row>
    <row r="376829" spans="2:3" x14ac:dyDescent="0.25">
      <c r="B376829" s="76"/>
      <c r="C376829" s="75"/>
    </row>
    <row r="376830" spans="2:3" x14ac:dyDescent="0.25">
      <c r="B376830" s="76"/>
      <c r="C376830" s="75"/>
    </row>
    <row r="376831" spans="2:3" x14ac:dyDescent="0.25">
      <c r="B376831" s="76"/>
      <c r="C376831" s="75"/>
    </row>
    <row r="376832" spans="2:3" x14ac:dyDescent="0.25">
      <c r="B376832" s="76"/>
      <c r="C376832" s="75"/>
    </row>
    <row r="376833" spans="2:3" x14ac:dyDescent="0.25">
      <c r="B376833" s="76"/>
      <c r="C376833" s="75"/>
    </row>
    <row r="376834" spans="2:3" x14ac:dyDescent="0.25">
      <c r="B376834" s="76"/>
      <c r="C376834" s="75"/>
    </row>
    <row r="376835" spans="2:3" x14ac:dyDescent="0.25">
      <c r="B376835" s="76"/>
      <c r="C376835" s="75"/>
    </row>
    <row r="376836" spans="2:3" x14ac:dyDescent="0.25">
      <c r="B376836" s="76"/>
      <c r="C376836" s="75"/>
    </row>
    <row r="376837" spans="2:3" x14ac:dyDescent="0.25">
      <c r="B376837" s="76"/>
      <c r="C376837" s="75"/>
    </row>
    <row r="376838" spans="2:3" x14ac:dyDescent="0.25">
      <c r="B376838" s="76"/>
      <c r="C376838" s="75"/>
    </row>
    <row r="376839" spans="2:3" x14ac:dyDescent="0.25">
      <c r="B376839" s="76"/>
      <c r="C376839" s="75"/>
    </row>
    <row r="376840" spans="2:3" x14ac:dyDescent="0.25">
      <c r="B376840" s="76"/>
      <c r="C376840" s="75"/>
    </row>
    <row r="376841" spans="2:3" x14ac:dyDescent="0.25">
      <c r="B376841" s="76"/>
      <c r="C376841" s="75"/>
    </row>
    <row r="376951" spans="2:3" x14ac:dyDescent="0.25">
      <c r="B376951" s="76"/>
      <c r="C376951" s="75"/>
    </row>
    <row r="376952" spans="2:3" x14ac:dyDescent="0.25">
      <c r="B376952" s="76"/>
      <c r="C376952" s="75"/>
    </row>
    <row r="376953" spans="2:3" x14ac:dyDescent="0.25">
      <c r="B376953" s="76"/>
      <c r="C376953" s="75"/>
    </row>
    <row r="376954" spans="2:3" x14ac:dyDescent="0.25">
      <c r="B376954" s="76"/>
      <c r="C376954" s="75"/>
    </row>
    <row r="376955" spans="2:3" x14ac:dyDescent="0.25">
      <c r="B376955" s="76"/>
      <c r="C376955" s="75"/>
    </row>
    <row r="376956" spans="2:3" x14ac:dyDescent="0.25">
      <c r="B376956" s="76"/>
      <c r="C376956" s="75"/>
    </row>
    <row r="376957" spans="2:3" x14ac:dyDescent="0.25">
      <c r="B376957" s="76"/>
      <c r="C376957" s="75"/>
    </row>
    <row r="376958" spans="2:3" x14ac:dyDescent="0.25">
      <c r="B376958" s="76"/>
      <c r="C376958" s="75"/>
    </row>
    <row r="376959" spans="2:3" x14ac:dyDescent="0.25">
      <c r="B376959" s="76"/>
      <c r="C376959" s="75"/>
    </row>
    <row r="376960" spans="2:3" x14ac:dyDescent="0.25">
      <c r="B376960" s="76"/>
      <c r="C376960" s="75"/>
    </row>
    <row r="376961" spans="2:3" x14ac:dyDescent="0.25">
      <c r="B376961" s="76"/>
      <c r="C376961" s="75"/>
    </row>
    <row r="376962" spans="2:3" x14ac:dyDescent="0.25">
      <c r="B376962" s="76"/>
      <c r="C376962" s="75"/>
    </row>
    <row r="376963" spans="2:3" x14ac:dyDescent="0.25">
      <c r="B376963" s="76"/>
      <c r="C376963" s="75"/>
    </row>
    <row r="377073" spans="2:3" x14ac:dyDescent="0.25">
      <c r="B377073" s="76"/>
      <c r="C377073" s="75"/>
    </row>
    <row r="377074" spans="2:3" x14ac:dyDescent="0.25">
      <c r="B377074" s="76"/>
      <c r="C377074" s="75"/>
    </row>
    <row r="377075" spans="2:3" x14ac:dyDescent="0.25">
      <c r="B377075" s="76"/>
      <c r="C377075" s="75"/>
    </row>
    <row r="377076" spans="2:3" x14ac:dyDescent="0.25">
      <c r="B377076" s="76"/>
      <c r="C377076" s="75"/>
    </row>
    <row r="377077" spans="2:3" x14ac:dyDescent="0.25">
      <c r="B377077" s="76"/>
      <c r="C377077" s="75"/>
    </row>
    <row r="377078" spans="2:3" x14ac:dyDescent="0.25">
      <c r="B377078" s="76"/>
      <c r="C377078" s="75"/>
    </row>
    <row r="377079" spans="2:3" x14ac:dyDescent="0.25">
      <c r="B377079" s="76"/>
      <c r="C377079" s="75"/>
    </row>
    <row r="377080" spans="2:3" x14ac:dyDescent="0.25">
      <c r="B377080" s="76"/>
      <c r="C377080" s="75"/>
    </row>
    <row r="377081" spans="2:3" x14ac:dyDescent="0.25">
      <c r="B377081" s="76"/>
      <c r="C377081" s="75"/>
    </row>
    <row r="377082" spans="2:3" x14ac:dyDescent="0.25">
      <c r="B377082" s="76"/>
      <c r="C377082" s="75"/>
    </row>
    <row r="377083" spans="2:3" x14ac:dyDescent="0.25">
      <c r="B377083" s="76"/>
      <c r="C377083" s="75"/>
    </row>
    <row r="377084" spans="2:3" x14ac:dyDescent="0.25">
      <c r="B377084" s="76"/>
      <c r="C377084" s="75"/>
    </row>
    <row r="377085" spans="2:3" x14ac:dyDescent="0.25">
      <c r="B377085" s="76"/>
      <c r="C377085" s="75"/>
    </row>
    <row r="377195" spans="2:3" x14ac:dyDescent="0.25">
      <c r="B377195" s="76"/>
      <c r="C377195" s="75"/>
    </row>
    <row r="377196" spans="2:3" x14ac:dyDescent="0.25">
      <c r="B377196" s="76"/>
      <c r="C377196" s="75"/>
    </row>
    <row r="377197" spans="2:3" x14ac:dyDescent="0.25">
      <c r="B377197" s="76"/>
      <c r="C377197" s="75"/>
    </row>
    <row r="377198" spans="2:3" x14ac:dyDescent="0.25">
      <c r="B377198" s="76"/>
      <c r="C377198" s="75"/>
    </row>
    <row r="377199" spans="2:3" x14ac:dyDescent="0.25">
      <c r="B377199" s="76"/>
      <c r="C377199" s="75"/>
    </row>
    <row r="377200" spans="2:3" x14ac:dyDescent="0.25">
      <c r="B377200" s="76"/>
      <c r="C377200" s="75"/>
    </row>
    <row r="377201" spans="2:3" x14ac:dyDescent="0.25">
      <c r="B377201" s="76"/>
      <c r="C377201" s="75"/>
    </row>
    <row r="377202" spans="2:3" x14ac:dyDescent="0.25">
      <c r="B377202" s="76"/>
      <c r="C377202" s="75"/>
    </row>
    <row r="377203" spans="2:3" x14ac:dyDescent="0.25">
      <c r="B377203" s="76"/>
      <c r="C377203" s="75"/>
    </row>
    <row r="377204" spans="2:3" x14ac:dyDescent="0.25">
      <c r="B377204" s="76"/>
      <c r="C377204" s="75"/>
    </row>
    <row r="377205" spans="2:3" x14ac:dyDescent="0.25">
      <c r="B377205" s="76"/>
      <c r="C377205" s="75"/>
    </row>
    <row r="377206" spans="2:3" x14ac:dyDescent="0.25">
      <c r="B377206" s="76"/>
      <c r="C377206" s="75"/>
    </row>
    <row r="377207" spans="2:3" x14ac:dyDescent="0.25">
      <c r="B377207" s="76"/>
      <c r="C377207" s="75"/>
    </row>
    <row r="377317" spans="2:3" x14ac:dyDescent="0.25">
      <c r="B377317" s="76"/>
      <c r="C377317" s="75"/>
    </row>
    <row r="377318" spans="2:3" x14ac:dyDescent="0.25">
      <c r="B377318" s="76"/>
      <c r="C377318" s="75"/>
    </row>
    <row r="377319" spans="2:3" x14ac:dyDescent="0.25">
      <c r="B377319" s="76"/>
      <c r="C377319" s="75"/>
    </row>
    <row r="377320" spans="2:3" x14ac:dyDescent="0.25">
      <c r="B377320" s="76"/>
      <c r="C377320" s="75"/>
    </row>
    <row r="377321" spans="2:3" x14ac:dyDescent="0.25">
      <c r="B377321" s="76"/>
      <c r="C377321" s="75"/>
    </row>
    <row r="377322" spans="2:3" x14ac:dyDescent="0.25">
      <c r="B377322" s="76"/>
      <c r="C377322" s="75"/>
    </row>
    <row r="377323" spans="2:3" x14ac:dyDescent="0.25">
      <c r="B377323" s="76"/>
      <c r="C377323" s="75"/>
    </row>
    <row r="377324" spans="2:3" x14ac:dyDescent="0.25">
      <c r="B377324" s="76"/>
      <c r="C377324" s="75"/>
    </row>
    <row r="377325" spans="2:3" x14ac:dyDescent="0.25">
      <c r="B377325" s="76"/>
      <c r="C377325" s="75"/>
    </row>
    <row r="377326" spans="2:3" x14ac:dyDescent="0.25">
      <c r="B377326" s="76"/>
      <c r="C377326" s="75"/>
    </row>
    <row r="377327" spans="2:3" x14ac:dyDescent="0.25">
      <c r="B377327" s="76"/>
      <c r="C377327" s="75"/>
    </row>
    <row r="377328" spans="2:3" x14ac:dyDescent="0.25">
      <c r="B377328" s="76"/>
      <c r="C377328" s="75"/>
    </row>
    <row r="377329" spans="2:3" x14ac:dyDescent="0.25">
      <c r="B377329" s="76"/>
      <c r="C377329" s="75"/>
    </row>
    <row r="377439" spans="2:3" x14ac:dyDescent="0.25">
      <c r="B377439" s="76"/>
      <c r="C377439" s="75"/>
    </row>
    <row r="377440" spans="2:3" x14ac:dyDescent="0.25">
      <c r="B377440" s="76"/>
      <c r="C377440" s="75"/>
    </row>
    <row r="377441" spans="2:3" x14ac:dyDescent="0.25">
      <c r="B377441" s="76"/>
      <c r="C377441" s="75"/>
    </row>
    <row r="377442" spans="2:3" x14ac:dyDescent="0.25">
      <c r="B377442" s="76"/>
      <c r="C377442" s="75"/>
    </row>
    <row r="377443" spans="2:3" x14ac:dyDescent="0.25">
      <c r="B377443" s="76"/>
      <c r="C377443" s="75"/>
    </row>
    <row r="377444" spans="2:3" x14ac:dyDescent="0.25">
      <c r="B377444" s="76"/>
      <c r="C377444" s="75"/>
    </row>
    <row r="377445" spans="2:3" x14ac:dyDescent="0.25">
      <c r="B377445" s="76"/>
      <c r="C377445" s="75"/>
    </row>
    <row r="377446" spans="2:3" x14ac:dyDescent="0.25">
      <c r="B377446" s="76"/>
      <c r="C377446" s="75"/>
    </row>
    <row r="377447" spans="2:3" x14ac:dyDescent="0.25">
      <c r="B377447" s="76"/>
      <c r="C377447" s="75"/>
    </row>
    <row r="377448" spans="2:3" x14ac:dyDescent="0.25">
      <c r="B377448" s="76"/>
      <c r="C377448" s="75"/>
    </row>
    <row r="377449" spans="2:3" x14ac:dyDescent="0.25">
      <c r="B377449" s="76"/>
      <c r="C377449" s="75"/>
    </row>
    <row r="377450" spans="2:3" x14ac:dyDescent="0.25">
      <c r="B377450" s="76"/>
      <c r="C377450" s="75"/>
    </row>
    <row r="377451" spans="2:3" x14ac:dyDescent="0.25">
      <c r="B377451" s="76"/>
      <c r="C377451" s="75"/>
    </row>
    <row r="377561" spans="2:3" x14ac:dyDescent="0.25">
      <c r="B377561" s="76"/>
      <c r="C377561" s="75"/>
    </row>
    <row r="377562" spans="2:3" x14ac:dyDescent="0.25">
      <c r="B377562" s="76"/>
      <c r="C377562" s="75"/>
    </row>
    <row r="377563" spans="2:3" x14ac:dyDescent="0.25">
      <c r="B377563" s="76"/>
      <c r="C377563" s="75"/>
    </row>
    <row r="377564" spans="2:3" x14ac:dyDescent="0.25">
      <c r="B377564" s="76"/>
      <c r="C377564" s="75"/>
    </row>
    <row r="377565" spans="2:3" x14ac:dyDescent="0.25">
      <c r="B377565" s="76"/>
      <c r="C377565" s="75"/>
    </row>
    <row r="377566" spans="2:3" x14ac:dyDescent="0.25">
      <c r="B377566" s="76"/>
      <c r="C377566" s="75"/>
    </row>
    <row r="377567" spans="2:3" x14ac:dyDescent="0.25">
      <c r="B377567" s="76"/>
      <c r="C377567" s="75"/>
    </row>
    <row r="377568" spans="2:3" x14ac:dyDescent="0.25">
      <c r="B377568" s="76"/>
      <c r="C377568" s="75"/>
    </row>
    <row r="377569" spans="2:3" x14ac:dyDescent="0.25">
      <c r="B377569" s="76"/>
      <c r="C377569" s="75"/>
    </row>
    <row r="377570" spans="2:3" x14ac:dyDescent="0.25">
      <c r="B377570" s="76"/>
      <c r="C377570" s="75"/>
    </row>
    <row r="377571" spans="2:3" x14ac:dyDescent="0.25">
      <c r="B377571" s="76"/>
      <c r="C377571" s="75"/>
    </row>
    <row r="377572" spans="2:3" x14ac:dyDescent="0.25">
      <c r="B377572" s="76"/>
      <c r="C377572" s="75"/>
    </row>
    <row r="377573" spans="2:3" x14ac:dyDescent="0.25">
      <c r="B377573" s="76"/>
      <c r="C377573" s="75"/>
    </row>
    <row r="377683" spans="2:3" x14ac:dyDescent="0.25">
      <c r="B377683" s="76"/>
      <c r="C377683" s="75"/>
    </row>
    <row r="377684" spans="2:3" x14ac:dyDescent="0.25">
      <c r="B377684" s="76"/>
      <c r="C377684" s="75"/>
    </row>
    <row r="377685" spans="2:3" x14ac:dyDescent="0.25">
      <c r="B377685" s="76"/>
      <c r="C377685" s="75"/>
    </row>
    <row r="377686" spans="2:3" x14ac:dyDescent="0.25">
      <c r="B377686" s="76"/>
      <c r="C377686" s="75"/>
    </row>
    <row r="377687" spans="2:3" x14ac:dyDescent="0.25">
      <c r="B377687" s="76"/>
      <c r="C377687" s="75"/>
    </row>
    <row r="377688" spans="2:3" x14ac:dyDescent="0.25">
      <c r="B377688" s="76"/>
      <c r="C377688" s="75"/>
    </row>
    <row r="377689" spans="2:3" x14ac:dyDescent="0.25">
      <c r="B377689" s="76"/>
      <c r="C377689" s="75"/>
    </row>
    <row r="377690" spans="2:3" x14ac:dyDescent="0.25">
      <c r="B377690" s="76"/>
      <c r="C377690" s="75"/>
    </row>
    <row r="377691" spans="2:3" x14ac:dyDescent="0.25">
      <c r="B377691" s="76"/>
      <c r="C377691" s="75"/>
    </row>
    <row r="377692" spans="2:3" x14ac:dyDescent="0.25">
      <c r="B377692" s="76"/>
      <c r="C377692" s="75"/>
    </row>
    <row r="377693" spans="2:3" x14ac:dyDescent="0.25">
      <c r="B377693" s="76"/>
      <c r="C377693" s="75"/>
    </row>
    <row r="377694" spans="2:3" x14ac:dyDescent="0.25">
      <c r="B377694" s="76"/>
      <c r="C377694" s="75"/>
    </row>
    <row r="377695" spans="2:3" x14ac:dyDescent="0.25">
      <c r="B377695" s="76"/>
      <c r="C377695" s="75"/>
    </row>
    <row r="377805" spans="2:3" x14ac:dyDescent="0.25">
      <c r="B377805" s="76"/>
      <c r="C377805" s="75"/>
    </row>
    <row r="377806" spans="2:3" x14ac:dyDescent="0.25">
      <c r="B377806" s="76"/>
      <c r="C377806" s="75"/>
    </row>
    <row r="377807" spans="2:3" x14ac:dyDescent="0.25">
      <c r="B377807" s="76"/>
      <c r="C377807" s="75"/>
    </row>
    <row r="377808" spans="2:3" x14ac:dyDescent="0.25">
      <c r="B377808" s="76"/>
      <c r="C377808" s="75"/>
    </row>
    <row r="377809" spans="2:3" x14ac:dyDescent="0.25">
      <c r="B377809" s="76"/>
      <c r="C377809" s="75"/>
    </row>
    <row r="377810" spans="2:3" x14ac:dyDescent="0.25">
      <c r="B377810" s="76"/>
      <c r="C377810" s="75"/>
    </row>
    <row r="377811" spans="2:3" x14ac:dyDescent="0.25">
      <c r="B377811" s="76"/>
      <c r="C377811" s="75"/>
    </row>
    <row r="377812" spans="2:3" x14ac:dyDescent="0.25">
      <c r="B377812" s="76"/>
      <c r="C377812" s="75"/>
    </row>
    <row r="377813" spans="2:3" x14ac:dyDescent="0.25">
      <c r="B377813" s="76"/>
      <c r="C377813" s="75"/>
    </row>
    <row r="377814" spans="2:3" x14ac:dyDescent="0.25">
      <c r="B377814" s="76"/>
      <c r="C377814" s="75"/>
    </row>
    <row r="377815" spans="2:3" x14ac:dyDescent="0.25">
      <c r="B377815" s="76"/>
      <c r="C377815" s="75"/>
    </row>
    <row r="377816" spans="2:3" x14ac:dyDescent="0.25">
      <c r="B377816" s="76"/>
      <c r="C377816" s="75"/>
    </row>
    <row r="377817" spans="2:3" x14ac:dyDescent="0.25">
      <c r="B377817" s="76"/>
      <c r="C377817" s="75"/>
    </row>
    <row r="377927" spans="2:3" x14ac:dyDescent="0.25">
      <c r="B377927" s="76"/>
      <c r="C377927" s="75"/>
    </row>
    <row r="377928" spans="2:3" x14ac:dyDescent="0.25">
      <c r="B377928" s="76"/>
      <c r="C377928" s="75"/>
    </row>
    <row r="377929" spans="2:3" x14ac:dyDescent="0.25">
      <c r="B377929" s="76"/>
      <c r="C377929" s="75"/>
    </row>
    <row r="377930" spans="2:3" x14ac:dyDescent="0.25">
      <c r="B377930" s="76"/>
      <c r="C377930" s="75"/>
    </row>
    <row r="377931" spans="2:3" x14ac:dyDescent="0.25">
      <c r="B377931" s="76"/>
      <c r="C377931" s="75"/>
    </row>
    <row r="377932" spans="2:3" x14ac:dyDescent="0.25">
      <c r="B377932" s="76"/>
      <c r="C377932" s="75"/>
    </row>
    <row r="377933" spans="2:3" x14ac:dyDescent="0.25">
      <c r="B377933" s="76"/>
      <c r="C377933" s="75"/>
    </row>
    <row r="377934" spans="2:3" x14ac:dyDescent="0.25">
      <c r="B377934" s="76"/>
      <c r="C377934" s="75"/>
    </row>
    <row r="377935" spans="2:3" x14ac:dyDescent="0.25">
      <c r="B377935" s="76"/>
      <c r="C377935" s="75"/>
    </row>
    <row r="377936" spans="2:3" x14ac:dyDescent="0.25">
      <c r="B377936" s="76"/>
      <c r="C377936" s="75"/>
    </row>
    <row r="377937" spans="2:3" x14ac:dyDescent="0.25">
      <c r="B377937" s="76"/>
      <c r="C377937" s="75"/>
    </row>
    <row r="377938" spans="2:3" x14ac:dyDescent="0.25">
      <c r="B377938" s="76"/>
      <c r="C377938" s="75"/>
    </row>
    <row r="377939" spans="2:3" x14ac:dyDescent="0.25">
      <c r="B377939" s="76"/>
      <c r="C377939" s="75"/>
    </row>
    <row r="378049" spans="2:3" x14ac:dyDescent="0.25">
      <c r="B378049" s="76"/>
      <c r="C378049" s="75"/>
    </row>
    <row r="378050" spans="2:3" x14ac:dyDescent="0.25">
      <c r="B378050" s="76"/>
      <c r="C378050" s="75"/>
    </row>
    <row r="378051" spans="2:3" x14ac:dyDescent="0.25">
      <c r="B378051" s="76"/>
      <c r="C378051" s="75"/>
    </row>
    <row r="378052" spans="2:3" x14ac:dyDescent="0.25">
      <c r="B378052" s="76"/>
      <c r="C378052" s="75"/>
    </row>
    <row r="378053" spans="2:3" x14ac:dyDescent="0.25">
      <c r="B378053" s="76"/>
      <c r="C378053" s="75"/>
    </row>
    <row r="378054" spans="2:3" x14ac:dyDescent="0.25">
      <c r="B378054" s="76"/>
      <c r="C378054" s="75"/>
    </row>
    <row r="378055" spans="2:3" x14ac:dyDescent="0.25">
      <c r="B378055" s="76"/>
      <c r="C378055" s="75"/>
    </row>
    <row r="378056" spans="2:3" x14ac:dyDescent="0.25">
      <c r="B378056" s="76"/>
      <c r="C378056" s="75"/>
    </row>
    <row r="378057" spans="2:3" x14ac:dyDescent="0.25">
      <c r="B378057" s="76"/>
      <c r="C378057" s="75"/>
    </row>
    <row r="378058" spans="2:3" x14ac:dyDescent="0.25">
      <c r="B378058" s="76"/>
      <c r="C378058" s="75"/>
    </row>
    <row r="378059" spans="2:3" x14ac:dyDescent="0.25">
      <c r="B378059" s="76"/>
      <c r="C378059" s="75"/>
    </row>
    <row r="378060" spans="2:3" x14ac:dyDescent="0.25">
      <c r="B378060" s="76"/>
      <c r="C378060" s="75"/>
    </row>
    <row r="378061" spans="2:3" x14ac:dyDescent="0.25">
      <c r="B378061" s="76"/>
      <c r="C378061" s="75"/>
    </row>
    <row r="378171" spans="2:3" x14ac:dyDescent="0.25">
      <c r="B378171" s="76"/>
      <c r="C378171" s="75"/>
    </row>
    <row r="378172" spans="2:3" x14ac:dyDescent="0.25">
      <c r="B378172" s="76"/>
      <c r="C378172" s="75"/>
    </row>
    <row r="378173" spans="2:3" x14ac:dyDescent="0.25">
      <c r="B378173" s="76"/>
      <c r="C378173" s="75"/>
    </row>
    <row r="378174" spans="2:3" x14ac:dyDescent="0.25">
      <c r="B378174" s="76"/>
      <c r="C378174" s="75"/>
    </row>
    <row r="378175" spans="2:3" x14ac:dyDescent="0.25">
      <c r="B378175" s="76"/>
      <c r="C378175" s="75"/>
    </row>
    <row r="378176" spans="2:3" x14ac:dyDescent="0.25">
      <c r="B378176" s="76"/>
      <c r="C378176" s="75"/>
    </row>
    <row r="378177" spans="2:3" x14ac:dyDescent="0.25">
      <c r="B378177" s="76"/>
      <c r="C378177" s="75"/>
    </row>
    <row r="378178" spans="2:3" x14ac:dyDescent="0.25">
      <c r="B378178" s="76"/>
      <c r="C378178" s="75"/>
    </row>
    <row r="378179" spans="2:3" x14ac:dyDescent="0.25">
      <c r="B378179" s="76"/>
      <c r="C378179" s="75"/>
    </row>
    <row r="378180" spans="2:3" x14ac:dyDescent="0.25">
      <c r="B378180" s="76"/>
      <c r="C378180" s="75"/>
    </row>
    <row r="378181" spans="2:3" x14ac:dyDescent="0.25">
      <c r="B378181" s="76"/>
      <c r="C378181" s="75"/>
    </row>
    <row r="378182" spans="2:3" x14ac:dyDescent="0.25">
      <c r="B378182" s="76"/>
      <c r="C378182" s="75"/>
    </row>
    <row r="378183" spans="2:3" x14ac:dyDescent="0.25">
      <c r="B378183" s="76"/>
      <c r="C378183" s="75"/>
    </row>
    <row r="378293" spans="2:3" x14ac:dyDescent="0.25">
      <c r="B378293" s="76"/>
      <c r="C378293" s="75"/>
    </row>
    <row r="378294" spans="2:3" x14ac:dyDescent="0.25">
      <c r="B378294" s="76"/>
      <c r="C378294" s="75"/>
    </row>
    <row r="378295" spans="2:3" x14ac:dyDescent="0.25">
      <c r="B378295" s="76"/>
      <c r="C378295" s="75"/>
    </row>
    <row r="378296" spans="2:3" x14ac:dyDescent="0.25">
      <c r="B378296" s="76"/>
      <c r="C378296" s="75"/>
    </row>
    <row r="378297" spans="2:3" x14ac:dyDescent="0.25">
      <c r="B378297" s="76"/>
      <c r="C378297" s="75"/>
    </row>
    <row r="378298" spans="2:3" x14ac:dyDescent="0.25">
      <c r="B378298" s="76"/>
      <c r="C378298" s="75"/>
    </row>
    <row r="378299" spans="2:3" x14ac:dyDescent="0.25">
      <c r="B378299" s="76"/>
      <c r="C378299" s="75"/>
    </row>
    <row r="378300" spans="2:3" x14ac:dyDescent="0.25">
      <c r="B378300" s="76"/>
      <c r="C378300" s="75"/>
    </row>
    <row r="378301" spans="2:3" x14ac:dyDescent="0.25">
      <c r="B378301" s="76"/>
      <c r="C378301" s="75"/>
    </row>
    <row r="378302" spans="2:3" x14ac:dyDescent="0.25">
      <c r="B378302" s="76"/>
      <c r="C378302" s="75"/>
    </row>
    <row r="378303" spans="2:3" x14ac:dyDescent="0.25">
      <c r="B378303" s="76"/>
      <c r="C378303" s="75"/>
    </row>
    <row r="378304" spans="2:3" x14ac:dyDescent="0.25">
      <c r="B378304" s="76"/>
      <c r="C378304" s="75"/>
    </row>
    <row r="378305" spans="2:3" x14ac:dyDescent="0.25">
      <c r="B378305" s="76"/>
      <c r="C378305" s="75"/>
    </row>
    <row r="378415" spans="2:3" x14ac:dyDescent="0.25">
      <c r="B378415" s="76"/>
      <c r="C378415" s="75"/>
    </row>
    <row r="378416" spans="2:3" x14ac:dyDescent="0.25">
      <c r="B378416" s="76"/>
      <c r="C378416" s="75"/>
    </row>
    <row r="378417" spans="2:3" x14ac:dyDescent="0.25">
      <c r="B378417" s="76"/>
      <c r="C378417" s="75"/>
    </row>
    <row r="378418" spans="2:3" x14ac:dyDescent="0.25">
      <c r="B378418" s="76"/>
      <c r="C378418" s="75"/>
    </row>
    <row r="378419" spans="2:3" x14ac:dyDescent="0.25">
      <c r="B378419" s="76"/>
      <c r="C378419" s="75"/>
    </row>
    <row r="378420" spans="2:3" x14ac:dyDescent="0.25">
      <c r="B378420" s="76"/>
      <c r="C378420" s="75"/>
    </row>
    <row r="378421" spans="2:3" x14ac:dyDescent="0.25">
      <c r="B378421" s="76"/>
      <c r="C378421" s="75"/>
    </row>
    <row r="378422" spans="2:3" x14ac:dyDescent="0.25">
      <c r="B378422" s="76"/>
      <c r="C378422" s="75"/>
    </row>
    <row r="378423" spans="2:3" x14ac:dyDescent="0.25">
      <c r="B378423" s="76"/>
      <c r="C378423" s="75"/>
    </row>
    <row r="378424" spans="2:3" x14ac:dyDescent="0.25">
      <c r="B378424" s="76"/>
      <c r="C378424" s="75"/>
    </row>
    <row r="378425" spans="2:3" x14ac:dyDescent="0.25">
      <c r="B378425" s="76"/>
      <c r="C378425" s="75"/>
    </row>
    <row r="378426" spans="2:3" x14ac:dyDescent="0.25">
      <c r="B378426" s="76"/>
      <c r="C378426" s="75"/>
    </row>
    <row r="378427" spans="2:3" x14ac:dyDescent="0.25">
      <c r="B378427" s="76"/>
      <c r="C378427" s="75"/>
    </row>
    <row r="378537" spans="2:3" x14ac:dyDescent="0.25">
      <c r="B378537" s="76"/>
      <c r="C378537" s="75"/>
    </row>
    <row r="378538" spans="2:3" x14ac:dyDescent="0.25">
      <c r="B378538" s="76"/>
      <c r="C378538" s="75"/>
    </row>
    <row r="378539" spans="2:3" x14ac:dyDescent="0.25">
      <c r="B378539" s="76"/>
      <c r="C378539" s="75"/>
    </row>
    <row r="378540" spans="2:3" x14ac:dyDescent="0.25">
      <c r="B378540" s="76"/>
      <c r="C378540" s="75"/>
    </row>
    <row r="378541" spans="2:3" x14ac:dyDescent="0.25">
      <c r="B378541" s="76"/>
      <c r="C378541" s="75"/>
    </row>
    <row r="378542" spans="2:3" x14ac:dyDescent="0.25">
      <c r="B378542" s="76"/>
      <c r="C378542" s="75"/>
    </row>
    <row r="378543" spans="2:3" x14ac:dyDescent="0.25">
      <c r="B378543" s="76"/>
      <c r="C378543" s="75"/>
    </row>
    <row r="378544" spans="2:3" x14ac:dyDescent="0.25">
      <c r="B378544" s="76"/>
      <c r="C378544" s="75"/>
    </row>
    <row r="378545" spans="2:3" x14ac:dyDescent="0.25">
      <c r="B378545" s="76"/>
      <c r="C378545" s="75"/>
    </row>
    <row r="378546" spans="2:3" x14ac:dyDescent="0.25">
      <c r="B378546" s="76"/>
      <c r="C378546" s="75"/>
    </row>
    <row r="378547" spans="2:3" x14ac:dyDescent="0.25">
      <c r="B378547" s="76"/>
      <c r="C378547" s="75"/>
    </row>
    <row r="378548" spans="2:3" x14ac:dyDescent="0.25">
      <c r="B378548" s="76"/>
      <c r="C378548" s="75"/>
    </row>
    <row r="378549" spans="2:3" x14ac:dyDescent="0.25">
      <c r="B378549" s="76"/>
      <c r="C378549" s="75"/>
    </row>
    <row r="378659" spans="2:3" x14ac:dyDescent="0.25">
      <c r="B378659" s="76"/>
      <c r="C378659" s="75"/>
    </row>
    <row r="378660" spans="2:3" x14ac:dyDescent="0.25">
      <c r="B378660" s="76"/>
      <c r="C378660" s="75"/>
    </row>
    <row r="378661" spans="2:3" x14ac:dyDescent="0.25">
      <c r="B378661" s="76"/>
      <c r="C378661" s="75"/>
    </row>
    <row r="378662" spans="2:3" x14ac:dyDescent="0.25">
      <c r="B378662" s="76"/>
      <c r="C378662" s="75"/>
    </row>
    <row r="378663" spans="2:3" x14ac:dyDescent="0.25">
      <c r="B378663" s="76"/>
      <c r="C378663" s="75"/>
    </row>
    <row r="378664" spans="2:3" x14ac:dyDescent="0.25">
      <c r="B378664" s="76"/>
      <c r="C378664" s="75"/>
    </row>
    <row r="378665" spans="2:3" x14ac:dyDescent="0.25">
      <c r="B378665" s="76"/>
      <c r="C378665" s="75"/>
    </row>
    <row r="378666" spans="2:3" x14ac:dyDescent="0.25">
      <c r="B378666" s="76"/>
      <c r="C378666" s="75"/>
    </row>
    <row r="378667" spans="2:3" x14ac:dyDescent="0.25">
      <c r="B378667" s="76"/>
      <c r="C378667" s="75"/>
    </row>
    <row r="378668" spans="2:3" x14ac:dyDescent="0.25">
      <c r="B378668" s="76"/>
      <c r="C378668" s="75"/>
    </row>
    <row r="378669" spans="2:3" x14ac:dyDescent="0.25">
      <c r="B378669" s="76"/>
      <c r="C378669" s="75"/>
    </row>
    <row r="378670" spans="2:3" x14ac:dyDescent="0.25">
      <c r="B378670" s="76"/>
      <c r="C378670" s="75"/>
    </row>
    <row r="378671" spans="2:3" x14ac:dyDescent="0.25">
      <c r="B378671" s="76"/>
      <c r="C378671" s="75"/>
    </row>
    <row r="378781" spans="2:3" x14ac:dyDescent="0.25">
      <c r="B378781" s="76"/>
      <c r="C378781" s="75"/>
    </row>
    <row r="378782" spans="2:3" x14ac:dyDescent="0.25">
      <c r="B378782" s="76"/>
      <c r="C378782" s="75"/>
    </row>
    <row r="378783" spans="2:3" x14ac:dyDescent="0.25">
      <c r="B378783" s="76"/>
      <c r="C378783" s="75"/>
    </row>
    <row r="378784" spans="2:3" x14ac:dyDescent="0.25">
      <c r="B378784" s="76"/>
      <c r="C378784" s="75"/>
    </row>
    <row r="378785" spans="2:3" x14ac:dyDescent="0.25">
      <c r="B378785" s="76"/>
      <c r="C378785" s="75"/>
    </row>
    <row r="378786" spans="2:3" x14ac:dyDescent="0.25">
      <c r="B378786" s="76"/>
      <c r="C378786" s="75"/>
    </row>
    <row r="378787" spans="2:3" x14ac:dyDescent="0.25">
      <c r="B378787" s="76"/>
      <c r="C378787" s="75"/>
    </row>
    <row r="378788" spans="2:3" x14ac:dyDescent="0.25">
      <c r="B378788" s="76"/>
      <c r="C378788" s="75"/>
    </row>
    <row r="378789" spans="2:3" x14ac:dyDescent="0.25">
      <c r="B378789" s="76"/>
      <c r="C378789" s="75"/>
    </row>
    <row r="378790" spans="2:3" x14ac:dyDescent="0.25">
      <c r="B378790" s="76"/>
      <c r="C378790" s="75"/>
    </row>
    <row r="378791" spans="2:3" x14ac:dyDescent="0.25">
      <c r="B378791" s="76"/>
      <c r="C378791" s="75"/>
    </row>
    <row r="378792" spans="2:3" x14ac:dyDescent="0.25">
      <c r="B378792" s="76"/>
      <c r="C378792" s="75"/>
    </row>
    <row r="378793" spans="2:3" x14ac:dyDescent="0.25">
      <c r="B378793" s="76"/>
      <c r="C378793" s="75"/>
    </row>
    <row r="378903" spans="2:3" x14ac:dyDescent="0.25">
      <c r="B378903" s="76"/>
      <c r="C378903" s="75"/>
    </row>
    <row r="378904" spans="2:3" x14ac:dyDescent="0.25">
      <c r="B378904" s="76"/>
      <c r="C378904" s="75"/>
    </row>
    <row r="378905" spans="2:3" x14ac:dyDescent="0.25">
      <c r="B378905" s="76"/>
      <c r="C378905" s="75"/>
    </row>
    <row r="378906" spans="2:3" x14ac:dyDescent="0.25">
      <c r="B378906" s="76"/>
      <c r="C378906" s="75"/>
    </row>
    <row r="378907" spans="2:3" x14ac:dyDescent="0.25">
      <c r="B378907" s="76"/>
      <c r="C378907" s="75"/>
    </row>
    <row r="378908" spans="2:3" x14ac:dyDescent="0.25">
      <c r="B378908" s="76"/>
      <c r="C378908" s="75"/>
    </row>
    <row r="378909" spans="2:3" x14ac:dyDescent="0.25">
      <c r="B378909" s="76"/>
      <c r="C378909" s="75"/>
    </row>
    <row r="378910" spans="2:3" x14ac:dyDescent="0.25">
      <c r="B378910" s="76"/>
      <c r="C378910" s="75"/>
    </row>
    <row r="378911" spans="2:3" x14ac:dyDescent="0.25">
      <c r="B378911" s="76"/>
      <c r="C378911" s="75"/>
    </row>
    <row r="378912" spans="2:3" x14ac:dyDescent="0.25">
      <c r="B378912" s="76"/>
      <c r="C378912" s="75"/>
    </row>
    <row r="378913" spans="2:3" x14ac:dyDescent="0.25">
      <c r="B378913" s="76"/>
      <c r="C378913" s="75"/>
    </row>
    <row r="378914" spans="2:3" x14ac:dyDescent="0.25">
      <c r="B378914" s="76"/>
      <c r="C378914" s="75"/>
    </row>
    <row r="378915" spans="2:3" x14ac:dyDescent="0.25">
      <c r="B378915" s="76"/>
      <c r="C378915" s="75"/>
    </row>
    <row r="379025" spans="2:3" x14ac:dyDescent="0.25">
      <c r="B379025" s="76"/>
      <c r="C379025" s="75"/>
    </row>
    <row r="379026" spans="2:3" x14ac:dyDescent="0.25">
      <c r="B379026" s="76"/>
      <c r="C379026" s="75"/>
    </row>
    <row r="379027" spans="2:3" x14ac:dyDescent="0.25">
      <c r="B379027" s="76"/>
      <c r="C379027" s="75"/>
    </row>
    <row r="379028" spans="2:3" x14ac:dyDescent="0.25">
      <c r="B379028" s="76"/>
      <c r="C379028" s="75"/>
    </row>
    <row r="379029" spans="2:3" x14ac:dyDescent="0.25">
      <c r="B379029" s="76"/>
      <c r="C379029" s="75"/>
    </row>
    <row r="379030" spans="2:3" x14ac:dyDescent="0.25">
      <c r="B379030" s="76"/>
      <c r="C379030" s="75"/>
    </row>
    <row r="379031" spans="2:3" x14ac:dyDescent="0.25">
      <c r="B379031" s="76"/>
      <c r="C379031" s="75"/>
    </row>
    <row r="379032" spans="2:3" x14ac:dyDescent="0.25">
      <c r="B379032" s="76"/>
      <c r="C379032" s="75"/>
    </row>
    <row r="379033" spans="2:3" x14ac:dyDescent="0.25">
      <c r="B379033" s="76"/>
      <c r="C379033" s="75"/>
    </row>
    <row r="379034" spans="2:3" x14ac:dyDescent="0.25">
      <c r="B379034" s="76"/>
      <c r="C379034" s="75"/>
    </row>
    <row r="379035" spans="2:3" x14ac:dyDescent="0.25">
      <c r="B379035" s="76"/>
      <c r="C379035" s="75"/>
    </row>
    <row r="379036" spans="2:3" x14ac:dyDescent="0.25">
      <c r="B379036" s="76"/>
      <c r="C379036" s="75"/>
    </row>
    <row r="379037" spans="2:3" x14ac:dyDescent="0.25">
      <c r="B379037" s="76"/>
      <c r="C379037" s="75"/>
    </row>
    <row r="379147" spans="2:3" x14ac:dyDescent="0.25">
      <c r="B379147" s="76"/>
      <c r="C379147" s="75"/>
    </row>
    <row r="379148" spans="2:3" x14ac:dyDescent="0.25">
      <c r="B379148" s="76"/>
      <c r="C379148" s="75"/>
    </row>
    <row r="379149" spans="2:3" x14ac:dyDescent="0.25">
      <c r="B379149" s="76"/>
      <c r="C379149" s="75"/>
    </row>
    <row r="379150" spans="2:3" x14ac:dyDescent="0.25">
      <c r="B379150" s="76"/>
      <c r="C379150" s="75"/>
    </row>
    <row r="379151" spans="2:3" x14ac:dyDescent="0.25">
      <c r="B379151" s="76"/>
      <c r="C379151" s="75"/>
    </row>
    <row r="379152" spans="2:3" x14ac:dyDescent="0.25">
      <c r="B379152" s="76"/>
      <c r="C379152" s="75"/>
    </row>
    <row r="379153" spans="2:3" x14ac:dyDescent="0.25">
      <c r="B379153" s="76"/>
      <c r="C379153" s="75"/>
    </row>
    <row r="379154" spans="2:3" x14ac:dyDescent="0.25">
      <c r="B379154" s="76"/>
      <c r="C379154" s="75"/>
    </row>
    <row r="379155" spans="2:3" x14ac:dyDescent="0.25">
      <c r="B379155" s="76"/>
      <c r="C379155" s="75"/>
    </row>
    <row r="379156" spans="2:3" x14ac:dyDescent="0.25">
      <c r="B379156" s="76"/>
      <c r="C379156" s="75"/>
    </row>
    <row r="379157" spans="2:3" x14ac:dyDescent="0.25">
      <c r="B379157" s="76"/>
      <c r="C379157" s="75"/>
    </row>
    <row r="379158" spans="2:3" x14ac:dyDescent="0.25">
      <c r="B379158" s="76"/>
      <c r="C379158" s="75"/>
    </row>
    <row r="379159" spans="2:3" x14ac:dyDescent="0.25">
      <c r="B379159" s="76"/>
      <c r="C379159" s="75"/>
    </row>
    <row r="379269" spans="2:3" x14ac:dyDescent="0.25">
      <c r="B379269" s="76"/>
      <c r="C379269" s="75"/>
    </row>
    <row r="379270" spans="2:3" x14ac:dyDescent="0.25">
      <c r="B379270" s="76"/>
      <c r="C379270" s="75"/>
    </row>
    <row r="379271" spans="2:3" x14ac:dyDescent="0.25">
      <c r="B379271" s="76"/>
      <c r="C379271" s="75"/>
    </row>
    <row r="379272" spans="2:3" x14ac:dyDescent="0.25">
      <c r="B379272" s="76"/>
      <c r="C379272" s="75"/>
    </row>
    <row r="379273" spans="2:3" x14ac:dyDescent="0.25">
      <c r="B379273" s="76"/>
      <c r="C379273" s="75"/>
    </row>
    <row r="379274" spans="2:3" x14ac:dyDescent="0.25">
      <c r="B379274" s="76"/>
      <c r="C379274" s="75"/>
    </row>
    <row r="379275" spans="2:3" x14ac:dyDescent="0.25">
      <c r="B379275" s="76"/>
      <c r="C379275" s="75"/>
    </row>
    <row r="379276" spans="2:3" x14ac:dyDescent="0.25">
      <c r="B379276" s="76"/>
      <c r="C379276" s="75"/>
    </row>
    <row r="379277" spans="2:3" x14ac:dyDescent="0.25">
      <c r="B379277" s="76"/>
      <c r="C379277" s="75"/>
    </row>
    <row r="379278" spans="2:3" x14ac:dyDescent="0.25">
      <c r="B379278" s="76"/>
      <c r="C379278" s="75"/>
    </row>
    <row r="379279" spans="2:3" x14ac:dyDescent="0.25">
      <c r="B379279" s="76"/>
      <c r="C379279" s="75"/>
    </row>
    <row r="379280" spans="2:3" x14ac:dyDescent="0.25">
      <c r="B379280" s="76"/>
      <c r="C379280" s="75"/>
    </row>
    <row r="379281" spans="2:3" x14ac:dyDescent="0.25">
      <c r="B379281" s="76"/>
      <c r="C379281" s="75"/>
    </row>
    <row r="379391" spans="2:3" x14ac:dyDescent="0.25">
      <c r="B379391" s="76"/>
      <c r="C379391" s="75"/>
    </row>
    <row r="379392" spans="2:3" x14ac:dyDescent="0.25">
      <c r="B379392" s="76"/>
      <c r="C379392" s="75"/>
    </row>
    <row r="379393" spans="2:3" x14ac:dyDescent="0.25">
      <c r="B379393" s="76"/>
      <c r="C379393" s="75"/>
    </row>
    <row r="379394" spans="2:3" x14ac:dyDescent="0.25">
      <c r="B379394" s="76"/>
      <c r="C379394" s="75"/>
    </row>
    <row r="379395" spans="2:3" x14ac:dyDescent="0.25">
      <c r="B379395" s="76"/>
      <c r="C379395" s="75"/>
    </row>
    <row r="379396" spans="2:3" x14ac:dyDescent="0.25">
      <c r="B379396" s="76"/>
      <c r="C379396" s="75"/>
    </row>
    <row r="379397" spans="2:3" x14ac:dyDescent="0.25">
      <c r="B379397" s="76"/>
      <c r="C379397" s="75"/>
    </row>
    <row r="379398" spans="2:3" x14ac:dyDescent="0.25">
      <c r="B379398" s="76"/>
      <c r="C379398" s="75"/>
    </row>
    <row r="379399" spans="2:3" x14ac:dyDescent="0.25">
      <c r="B379399" s="76"/>
      <c r="C379399" s="75"/>
    </row>
    <row r="379400" spans="2:3" x14ac:dyDescent="0.25">
      <c r="B379400" s="76"/>
      <c r="C379400" s="75"/>
    </row>
    <row r="379401" spans="2:3" x14ac:dyDescent="0.25">
      <c r="B379401" s="76"/>
      <c r="C379401" s="75"/>
    </row>
    <row r="379402" spans="2:3" x14ac:dyDescent="0.25">
      <c r="B379402" s="76"/>
      <c r="C379402" s="75"/>
    </row>
    <row r="379403" spans="2:3" x14ac:dyDescent="0.25">
      <c r="B379403" s="76"/>
      <c r="C379403" s="75"/>
    </row>
    <row r="379513" spans="2:3" x14ac:dyDescent="0.25">
      <c r="B379513" s="76"/>
      <c r="C379513" s="75"/>
    </row>
    <row r="379514" spans="2:3" x14ac:dyDescent="0.25">
      <c r="B379514" s="76"/>
      <c r="C379514" s="75"/>
    </row>
    <row r="379515" spans="2:3" x14ac:dyDescent="0.25">
      <c r="B379515" s="76"/>
      <c r="C379515" s="75"/>
    </row>
    <row r="379516" spans="2:3" x14ac:dyDescent="0.25">
      <c r="B379516" s="76"/>
      <c r="C379516" s="75"/>
    </row>
    <row r="379517" spans="2:3" x14ac:dyDescent="0.25">
      <c r="B379517" s="76"/>
      <c r="C379517" s="75"/>
    </row>
    <row r="379518" spans="2:3" x14ac:dyDescent="0.25">
      <c r="B379518" s="76"/>
      <c r="C379518" s="75"/>
    </row>
    <row r="379519" spans="2:3" x14ac:dyDescent="0.25">
      <c r="B379519" s="76"/>
      <c r="C379519" s="75"/>
    </row>
    <row r="379520" spans="2:3" x14ac:dyDescent="0.25">
      <c r="B379520" s="76"/>
      <c r="C379520" s="75"/>
    </row>
    <row r="379521" spans="2:3" x14ac:dyDescent="0.25">
      <c r="B379521" s="76"/>
      <c r="C379521" s="75"/>
    </row>
    <row r="379522" spans="2:3" x14ac:dyDescent="0.25">
      <c r="B379522" s="76"/>
      <c r="C379522" s="75"/>
    </row>
    <row r="379523" spans="2:3" x14ac:dyDescent="0.25">
      <c r="B379523" s="76"/>
      <c r="C379523" s="75"/>
    </row>
    <row r="379524" spans="2:3" x14ac:dyDescent="0.25">
      <c r="B379524" s="76"/>
      <c r="C379524" s="75"/>
    </row>
    <row r="379525" spans="2:3" x14ac:dyDescent="0.25">
      <c r="B379525" s="76"/>
      <c r="C379525" s="75"/>
    </row>
    <row r="379635" spans="2:3" x14ac:dyDescent="0.25">
      <c r="B379635" s="76"/>
      <c r="C379635" s="75"/>
    </row>
    <row r="379636" spans="2:3" x14ac:dyDescent="0.25">
      <c r="B379636" s="76"/>
      <c r="C379636" s="75"/>
    </row>
    <row r="379637" spans="2:3" x14ac:dyDescent="0.25">
      <c r="B379637" s="76"/>
      <c r="C379637" s="75"/>
    </row>
    <row r="379638" spans="2:3" x14ac:dyDescent="0.25">
      <c r="B379638" s="76"/>
      <c r="C379638" s="75"/>
    </row>
    <row r="379639" spans="2:3" x14ac:dyDescent="0.25">
      <c r="B379639" s="76"/>
      <c r="C379639" s="75"/>
    </row>
    <row r="379640" spans="2:3" x14ac:dyDescent="0.25">
      <c r="B379640" s="76"/>
      <c r="C379640" s="75"/>
    </row>
    <row r="379641" spans="2:3" x14ac:dyDescent="0.25">
      <c r="B379641" s="76"/>
      <c r="C379641" s="75"/>
    </row>
    <row r="379642" spans="2:3" x14ac:dyDescent="0.25">
      <c r="B379642" s="76"/>
      <c r="C379642" s="75"/>
    </row>
    <row r="379643" spans="2:3" x14ac:dyDescent="0.25">
      <c r="B379643" s="76"/>
      <c r="C379643" s="75"/>
    </row>
    <row r="379644" spans="2:3" x14ac:dyDescent="0.25">
      <c r="B379644" s="76"/>
      <c r="C379644" s="75"/>
    </row>
    <row r="379645" spans="2:3" x14ac:dyDescent="0.25">
      <c r="B379645" s="76"/>
      <c r="C379645" s="75"/>
    </row>
    <row r="379646" spans="2:3" x14ac:dyDescent="0.25">
      <c r="B379646" s="76"/>
      <c r="C379646" s="75"/>
    </row>
    <row r="379647" spans="2:3" x14ac:dyDescent="0.25">
      <c r="B379647" s="76"/>
      <c r="C379647" s="75"/>
    </row>
    <row r="379757" spans="2:3" x14ac:dyDescent="0.25">
      <c r="B379757" s="76"/>
      <c r="C379757" s="75"/>
    </row>
    <row r="379758" spans="2:3" x14ac:dyDescent="0.25">
      <c r="B379758" s="76"/>
      <c r="C379758" s="75"/>
    </row>
    <row r="379759" spans="2:3" x14ac:dyDescent="0.25">
      <c r="B379759" s="76"/>
      <c r="C379759" s="75"/>
    </row>
    <row r="379760" spans="2:3" x14ac:dyDescent="0.25">
      <c r="B379760" s="76"/>
      <c r="C379760" s="75"/>
    </row>
    <row r="379761" spans="2:3" x14ac:dyDescent="0.25">
      <c r="B379761" s="76"/>
      <c r="C379761" s="75"/>
    </row>
    <row r="379762" spans="2:3" x14ac:dyDescent="0.25">
      <c r="B379762" s="76"/>
      <c r="C379762" s="75"/>
    </row>
    <row r="379763" spans="2:3" x14ac:dyDescent="0.25">
      <c r="B379763" s="76"/>
      <c r="C379763" s="75"/>
    </row>
    <row r="379764" spans="2:3" x14ac:dyDescent="0.25">
      <c r="B379764" s="76"/>
      <c r="C379764" s="75"/>
    </row>
    <row r="379765" spans="2:3" x14ac:dyDescent="0.25">
      <c r="B379765" s="76"/>
      <c r="C379765" s="75"/>
    </row>
    <row r="379766" spans="2:3" x14ac:dyDescent="0.25">
      <c r="B379766" s="76"/>
      <c r="C379766" s="75"/>
    </row>
    <row r="379767" spans="2:3" x14ac:dyDescent="0.25">
      <c r="B379767" s="76"/>
      <c r="C379767" s="75"/>
    </row>
    <row r="379768" spans="2:3" x14ac:dyDescent="0.25">
      <c r="B379768" s="76"/>
      <c r="C379768" s="75"/>
    </row>
    <row r="379769" spans="2:3" x14ac:dyDescent="0.25">
      <c r="B379769" s="76"/>
      <c r="C379769" s="75"/>
    </row>
    <row r="379879" spans="2:3" x14ac:dyDescent="0.25">
      <c r="B379879" s="76"/>
      <c r="C379879" s="75"/>
    </row>
    <row r="379880" spans="2:3" x14ac:dyDescent="0.25">
      <c r="B379880" s="76"/>
      <c r="C379880" s="75"/>
    </row>
    <row r="379881" spans="2:3" x14ac:dyDescent="0.25">
      <c r="B379881" s="76"/>
      <c r="C379881" s="75"/>
    </row>
    <row r="379882" spans="2:3" x14ac:dyDescent="0.25">
      <c r="B379882" s="76"/>
      <c r="C379882" s="75"/>
    </row>
    <row r="379883" spans="2:3" x14ac:dyDescent="0.25">
      <c r="B379883" s="76"/>
      <c r="C379883" s="75"/>
    </row>
    <row r="379884" spans="2:3" x14ac:dyDescent="0.25">
      <c r="B379884" s="76"/>
      <c r="C379884" s="75"/>
    </row>
    <row r="379885" spans="2:3" x14ac:dyDescent="0.25">
      <c r="B379885" s="76"/>
      <c r="C379885" s="75"/>
    </row>
    <row r="379886" spans="2:3" x14ac:dyDescent="0.25">
      <c r="B379886" s="76"/>
      <c r="C379886" s="75"/>
    </row>
    <row r="379887" spans="2:3" x14ac:dyDescent="0.25">
      <c r="B379887" s="76"/>
      <c r="C379887" s="75"/>
    </row>
    <row r="379888" spans="2:3" x14ac:dyDescent="0.25">
      <c r="B379888" s="76"/>
      <c r="C379888" s="75"/>
    </row>
    <row r="379889" spans="2:3" x14ac:dyDescent="0.25">
      <c r="B379889" s="76"/>
      <c r="C379889" s="75"/>
    </row>
    <row r="379890" spans="2:3" x14ac:dyDescent="0.25">
      <c r="B379890" s="76"/>
      <c r="C379890" s="75"/>
    </row>
    <row r="379891" spans="2:3" x14ac:dyDescent="0.25">
      <c r="B379891" s="76"/>
      <c r="C379891" s="75"/>
    </row>
    <row r="380001" spans="2:3" x14ac:dyDescent="0.25">
      <c r="B380001" s="76"/>
      <c r="C380001" s="75"/>
    </row>
    <row r="380002" spans="2:3" x14ac:dyDescent="0.25">
      <c r="B380002" s="76"/>
      <c r="C380002" s="75"/>
    </row>
    <row r="380003" spans="2:3" x14ac:dyDescent="0.25">
      <c r="B380003" s="76"/>
      <c r="C380003" s="75"/>
    </row>
    <row r="380004" spans="2:3" x14ac:dyDescent="0.25">
      <c r="B380004" s="76"/>
      <c r="C380004" s="75"/>
    </row>
    <row r="380005" spans="2:3" x14ac:dyDescent="0.25">
      <c r="B380005" s="76"/>
      <c r="C380005" s="75"/>
    </row>
    <row r="380006" spans="2:3" x14ac:dyDescent="0.25">
      <c r="B380006" s="76"/>
      <c r="C380006" s="75"/>
    </row>
    <row r="380007" spans="2:3" x14ac:dyDescent="0.25">
      <c r="B380007" s="76"/>
      <c r="C380007" s="75"/>
    </row>
    <row r="380008" spans="2:3" x14ac:dyDescent="0.25">
      <c r="B380008" s="76"/>
      <c r="C380008" s="75"/>
    </row>
    <row r="380009" spans="2:3" x14ac:dyDescent="0.25">
      <c r="B380009" s="76"/>
      <c r="C380009" s="75"/>
    </row>
    <row r="380010" spans="2:3" x14ac:dyDescent="0.25">
      <c r="B380010" s="76"/>
      <c r="C380010" s="75"/>
    </row>
    <row r="380011" spans="2:3" x14ac:dyDescent="0.25">
      <c r="B380011" s="76"/>
      <c r="C380011" s="75"/>
    </row>
    <row r="380012" spans="2:3" x14ac:dyDescent="0.25">
      <c r="B380012" s="76"/>
      <c r="C380012" s="75"/>
    </row>
    <row r="380013" spans="2:3" x14ac:dyDescent="0.25">
      <c r="B380013" s="76"/>
      <c r="C380013" s="75"/>
    </row>
    <row r="380123" spans="2:3" x14ac:dyDescent="0.25">
      <c r="B380123" s="76"/>
      <c r="C380123" s="75"/>
    </row>
    <row r="380124" spans="2:3" x14ac:dyDescent="0.25">
      <c r="B380124" s="76"/>
      <c r="C380124" s="75"/>
    </row>
    <row r="380125" spans="2:3" x14ac:dyDescent="0.25">
      <c r="B380125" s="76"/>
      <c r="C380125" s="75"/>
    </row>
    <row r="380126" spans="2:3" x14ac:dyDescent="0.25">
      <c r="B380126" s="76"/>
      <c r="C380126" s="75"/>
    </row>
    <row r="380127" spans="2:3" x14ac:dyDescent="0.25">
      <c r="B380127" s="76"/>
      <c r="C380127" s="75"/>
    </row>
    <row r="380128" spans="2:3" x14ac:dyDescent="0.25">
      <c r="B380128" s="76"/>
      <c r="C380128" s="75"/>
    </row>
    <row r="380129" spans="2:3" x14ac:dyDescent="0.25">
      <c r="B380129" s="76"/>
      <c r="C380129" s="75"/>
    </row>
    <row r="380130" spans="2:3" x14ac:dyDescent="0.25">
      <c r="B380130" s="76"/>
      <c r="C380130" s="75"/>
    </row>
    <row r="380131" spans="2:3" x14ac:dyDescent="0.25">
      <c r="B380131" s="76"/>
      <c r="C380131" s="75"/>
    </row>
    <row r="380132" spans="2:3" x14ac:dyDescent="0.25">
      <c r="B380132" s="76"/>
      <c r="C380132" s="75"/>
    </row>
    <row r="380133" spans="2:3" x14ac:dyDescent="0.25">
      <c r="B380133" s="76"/>
      <c r="C380133" s="75"/>
    </row>
    <row r="380134" spans="2:3" x14ac:dyDescent="0.25">
      <c r="B380134" s="76"/>
      <c r="C380134" s="75"/>
    </row>
    <row r="380135" spans="2:3" x14ac:dyDescent="0.25">
      <c r="B380135" s="76"/>
      <c r="C380135" s="75"/>
    </row>
    <row r="380245" spans="2:3" x14ac:dyDescent="0.25">
      <c r="B380245" s="76"/>
      <c r="C380245" s="75"/>
    </row>
    <row r="380246" spans="2:3" x14ac:dyDescent="0.25">
      <c r="B380246" s="76"/>
      <c r="C380246" s="75"/>
    </row>
    <row r="380247" spans="2:3" x14ac:dyDescent="0.25">
      <c r="B380247" s="76"/>
      <c r="C380247" s="75"/>
    </row>
    <row r="380248" spans="2:3" x14ac:dyDescent="0.25">
      <c r="B380248" s="76"/>
      <c r="C380248" s="75"/>
    </row>
    <row r="380249" spans="2:3" x14ac:dyDescent="0.25">
      <c r="B380249" s="76"/>
      <c r="C380249" s="75"/>
    </row>
    <row r="380250" spans="2:3" x14ac:dyDescent="0.25">
      <c r="B380250" s="76"/>
      <c r="C380250" s="75"/>
    </row>
    <row r="380251" spans="2:3" x14ac:dyDescent="0.25">
      <c r="B380251" s="76"/>
      <c r="C380251" s="75"/>
    </row>
    <row r="380252" spans="2:3" x14ac:dyDescent="0.25">
      <c r="B380252" s="76"/>
      <c r="C380252" s="75"/>
    </row>
    <row r="380253" spans="2:3" x14ac:dyDescent="0.25">
      <c r="B380253" s="76"/>
      <c r="C380253" s="75"/>
    </row>
    <row r="380254" spans="2:3" x14ac:dyDescent="0.25">
      <c r="B380254" s="76"/>
      <c r="C380254" s="75"/>
    </row>
    <row r="380255" spans="2:3" x14ac:dyDescent="0.25">
      <c r="B380255" s="76"/>
      <c r="C380255" s="75"/>
    </row>
    <row r="380256" spans="2:3" x14ac:dyDescent="0.25">
      <c r="B380256" s="76"/>
      <c r="C380256" s="75"/>
    </row>
    <row r="380257" spans="2:3" x14ac:dyDescent="0.25">
      <c r="B380257" s="76"/>
      <c r="C380257" s="75"/>
    </row>
    <row r="380367" spans="2:3" x14ac:dyDescent="0.25">
      <c r="B380367" s="76"/>
      <c r="C380367" s="75"/>
    </row>
    <row r="380368" spans="2:3" x14ac:dyDescent="0.25">
      <c r="B380368" s="76"/>
      <c r="C380368" s="75"/>
    </row>
    <row r="380369" spans="2:3" x14ac:dyDescent="0.25">
      <c r="B380369" s="76"/>
      <c r="C380369" s="75"/>
    </row>
    <row r="380370" spans="2:3" x14ac:dyDescent="0.25">
      <c r="B380370" s="76"/>
      <c r="C380370" s="75"/>
    </row>
    <row r="380371" spans="2:3" x14ac:dyDescent="0.25">
      <c r="B380371" s="76"/>
      <c r="C380371" s="75"/>
    </row>
    <row r="380372" spans="2:3" x14ac:dyDescent="0.25">
      <c r="B380372" s="76"/>
      <c r="C380372" s="75"/>
    </row>
    <row r="380373" spans="2:3" x14ac:dyDescent="0.25">
      <c r="B380373" s="76"/>
      <c r="C380373" s="75"/>
    </row>
    <row r="380374" spans="2:3" x14ac:dyDescent="0.25">
      <c r="B380374" s="76"/>
      <c r="C380374" s="75"/>
    </row>
    <row r="380375" spans="2:3" x14ac:dyDescent="0.25">
      <c r="B380375" s="76"/>
      <c r="C380375" s="75"/>
    </row>
    <row r="380376" spans="2:3" x14ac:dyDescent="0.25">
      <c r="B380376" s="76"/>
      <c r="C380376" s="75"/>
    </row>
    <row r="380377" spans="2:3" x14ac:dyDescent="0.25">
      <c r="B380377" s="76"/>
      <c r="C380377" s="75"/>
    </row>
    <row r="380378" spans="2:3" x14ac:dyDescent="0.25">
      <c r="B380378" s="76"/>
      <c r="C380378" s="75"/>
    </row>
    <row r="380379" spans="2:3" x14ac:dyDescent="0.25">
      <c r="B380379" s="76"/>
      <c r="C380379" s="75"/>
    </row>
    <row r="380489" spans="2:3" x14ac:dyDescent="0.25">
      <c r="B380489" s="76"/>
      <c r="C380489" s="75"/>
    </row>
    <row r="380490" spans="2:3" x14ac:dyDescent="0.25">
      <c r="B380490" s="76"/>
      <c r="C380490" s="75"/>
    </row>
    <row r="380491" spans="2:3" x14ac:dyDescent="0.25">
      <c r="B380491" s="76"/>
      <c r="C380491" s="75"/>
    </row>
    <row r="380492" spans="2:3" x14ac:dyDescent="0.25">
      <c r="B380492" s="76"/>
      <c r="C380492" s="75"/>
    </row>
    <row r="380493" spans="2:3" x14ac:dyDescent="0.25">
      <c r="B380493" s="76"/>
      <c r="C380493" s="75"/>
    </row>
    <row r="380494" spans="2:3" x14ac:dyDescent="0.25">
      <c r="B380494" s="76"/>
      <c r="C380494" s="75"/>
    </row>
    <row r="380495" spans="2:3" x14ac:dyDescent="0.25">
      <c r="B380495" s="76"/>
      <c r="C380495" s="75"/>
    </row>
    <row r="380496" spans="2:3" x14ac:dyDescent="0.25">
      <c r="B380496" s="76"/>
      <c r="C380496" s="75"/>
    </row>
    <row r="380497" spans="2:3" x14ac:dyDescent="0.25">
      <c r="B380497" s="76"/>
      <c r="C380497" s="75"/>
    </row>
    <row r="380498" spans="2:3" x14ac:dyDescent="0.25">
      <c r="B380498" s="76"/>
      <c r="C380498" s="75"/>
    </row>
    <row r="380499" spans="2:3" x14ac:dyDescent="0.25">
      <c r="B380499" s="76"/>
      <c r="C380499" s="75"/>
    </row>
    <row r="380500" spans="2:3" x14ac:dyDescent="0.25">
      <c r="B380500" s="76"/>
      <c r="C380500" s="75"/>
    </row>
    <row r="380501" spans="2:3" x14ac:dyDescent="0.25">
      <c r="B380501" s="76"/>
      <c r="C380501" s="75"/>
    </row>
    <row r="380611" spans="2:3" x14ac:dyDescent="0.25">
      <c r="B380611" s="76"/>
      <c r="C380611" s="75"/>
    </row>
    <row r="380612" spans="2:3" x14ac:dyDescent="0.25">
      <c r="B380612" s="76"/>
      <c r="C380612" s="75"/>
    </row>
    <row r="380613" spans="2:3" x14ac:dyDescent="0.25">
      <c r="B380613" s="76"/>
      <c r="C380613" s="75"/>
    </row>
    <row r="380614" spans="2:3" x14ac:dyDescent="0.25">
      <c r="B380614" s="76"/>
      <c r="C380614" s="75"/>
    </row>
    <row r="380615" spans="2:3" x14ac:dyDescent="0.25">
      <c r="B380615" s="76"/>
      <c r="C380615" s="75"/>
    </row>
    <row r="380616" spans="2:3" x14ac:dyDescent="0.25">
      <c r="B380616" s="76"/>
      <c r="C380616" s="75"/>
    </row>
    <row r="380617" spans="2:3" x14ac:dyDescent="0.25">
      <c r="B380617" s="76"/>
      <c r="C380617" s="75"/>
    </row>
    <row r="380618" spans="2:3" x14ac:dyDescent="0.25">
      <c r="B380618" s="76"/>
      <c r="C380618" s="75"/>
    </row>
    <row r="380619" spans="2:3" x14ac:dyDescent="0.25">
      <c r="B380619" s="76"/>
      <c r="C380619" s="75"/>
    </row>
    <row r="380620" spans="2:3" x14ac:dyDescent="0.25">
      <c r="B380620" s="76"/>
      <c r="C380620" s="75"/>
    </row>
    <row r="380621" spans="2:3" x14ac:dyDescent="0.25">
      <c r="B380621" s="76"/>
      <c r="C380621" s="75"/>
    </row>
    <row r="380622" spans="2:3" x14ac:dyDescent="0.25">
      <c r="B380622" s="76"/>
      <c r="C380622" s="75"/>
    </row>
    <row r="380623" spans="2:3" x14ac:dyDescent="0.25">
      <c r="B380623" s="76"/>
      <c r="C380623" s="75"/>
    </row>
    <row r="380733" spans="2:3" x14ac:dyDescent="0.25">
      <c r="B380733" s="76"/>
      <c r="C380733" s="75"/>
    </row>
    <row r="380734" spans="2:3" x14ac:dyDescent="0.25">
      <c r="B380734" s="76"/>
      <c r="C380734" s="75"/>
    </row>
    <row r="380735" spans="2:3" x14ac:dyDescent="0.25">
      <c r="B380735" s="76"/>
      <c r="C380735" s="75"/>
    </row>
    <row r="380736" spans="2:3" x14ac:dyDescent="0.25">
      <c r="B380736" s="76"/>
      <c r="C380736" s="75"/>
    </row>
    <row r="380737" spans="2:3" x14ac:dyDescent="0.25">
      <c r="B380737" s="76"/>
      <c r="C380737" s="75"/>
    </row>
    <row r="380738" spans="2:3" x14ac:dyDescent="0.25">
      <c r="B380738" s="76"/>
      <c r="C380738" s="75"/>
    </row>
    <row r="380739" spans="2:3" x14ac:dyDescent="0.25">
      <c r="B380739" s="76"/>
      <c r="C380739" s="75"/>
    </row>
    <row r="380740" spans="2:3" x14ac:dyDescent="0.25">
      <c r="B380740" s="76"/>
      <c r="C380740" s="75"/>
    </row>
    <row r="380741" spans="2:3" x14ac:dyDescent="0.25">
      <c r="B380741" s="76"/>
      <c r="C380741" s="75"/>
    </row>
    <row r="380742" spans="2:3" x14ac:dyDescent="0.25">
      <c r="B380742" s="76"/>
      <c r="C380742" s="75"/>
    </row>
    <row r="380743" spans="2:3" x14ac:dyDescent="0.25">
      <c r="B380743" s="76"/>
      <c r="C380743" s="75"/>
    </row>
    <row r="380744" spans="2:3" x14ac:dyDescent="0.25">
      <c r="B380744" s="76"/>
      <c r="C380744" s="75"/>
    </row>
    <row r="380745" spans="2:3" x14ac:dyDescent="0.25">
      <c r="B380745" s="76"/>
      <c r="C380745" s="75"/>
    </row>
    <row r="380855" spans="2:3" x14ac:dyDescent="0.25">
      <c r="B380855" s="76"/>
      <c r="C380855" s="75"/>
    </row>
    <row r="380856" spans="2:3" x14ac:dyDescent="0.25">
      <c r="B380856" s="76"/>
      <c r="C380856" s="75"/>
    </row>
    <row r="380857" spans="2:3" x14ac:dyDescent="0.25">
      <c r="B380857" s="76"/>
      <c r="C380857" s="75"/>
    </row>
    <row r="380858" spans="2:3" x14ac:dyDescent="0.25">
      <c r="B380858" s="76"/>
      <c r="C380858" s="75"/>
    </row>
    <row r="380859" spans="2:3" x14ac:dyDescent="0.25">
      <c r="B380859" s="76"/>
      <c r="C380859" s="75"/>
    </row>
    <row r="380860" spans="2:3" x14ac:dyDescent="0.25">
      <c r="B380860" s="76"/>
      <c r="C380860" s="75"/>
    </row>
    <row r="380861" spans="2:3" x14ac:dyDescent="0.25">
      <c r="B380861" s="76"/>
      <c r="C380861" s="75"/>
    </row>
    <row r="380862" spans="2:3" x14ac:dyDescent="0.25">
      <c r="B380862" s="76"/>
      <c r="C380862" s="75"/>
    </row>
    <row r="380863" spans="2:3" x14ac:dyDescent="0.25">
      <c r="B380863" s="76"/>
      <c r="C380863" s="75"/>
    </row>
    <row r="380864" spans="2:3" x14ac:dyDescent="0.25">
      <c r="B380864" s="76"/>
      <c r="C380864" s="75"/>
    </row>
    <row r="380865" spans="2:3" x14ac:dyDescent="0.25">
      <c r="B380865" s="76"/>
      <c r="C380865" s="75"/>
    </row>
    <row r="380866" spans="2:3" x14ac:dyDescent="0.25">
      <c r="B380866" s="76"/>
      <c r="C380866" s="75"/>
    </row>
    <row r="380867" spans="2:3" x14ac:dyDescent="0.25">
      <c r="B380867" s="76"/>
      <c r="C380867" s="75"/>
    </row>
    <row r="380977" spans="2:3" x14ac:dyDescent="0.25">
      <c r="B380977" s="76"/>
      <c r="C380977" s="75"/>
    </row>
    <row r="380978" spans="2:3" x14ac:dyDescent="0.25">
      <c r="B380978" s="76"/>
      <c r="C380978" s="75"/>
    </row>
    <row r="380979" spans="2:3" x14ac:dyDescent="0.25">
      <c r="B380979" s="76"/>
      <c r="C380979" s="75"/>
    </row>
    <row r="380980" spans="2:3" x14ac:dyDescent="0.25">
      <c r="B380980" s="76"/>
      <c r="C380980" s="75"/>
    </row>
    <row r="380981" spans="2:3" x14ac:dyDescent="0.25">
      <c r="B380981" s="76"/>
      <c r="C380981" s="75"/>
    </row>
    <row r="380982" spans="2:3" x14ac:dyDescent="0.25">
      <c r="B380982" s="76"/>
      <c r="C380982" s="75"/>
    </row>
    <row r="380983" spans="2:3" x14ac:dyDescent="0.25">
      <c r="B380983" s="76"/>
      <c r="C380983" s="75"/>
    </row>
    <row r="380984" spans="2:3" x14ac:dyDescent="0.25">
      <c r="B380984" s="76"/>
      <c r="C380984" s="75"/>
    </row>
    <row r="380985" spans="2:3" x14ac:dyDescent="0.25">
      <c r="B380985" s="76"/>
      <c r="C380985" s="75"/>
    </row>
    <row r="380986" spans="2:3" x14ac:dyDescent="0.25">
      <c r="B380986" s="76"/>
      <c r="C380986" s="75"/>
    </row>
    <row r="380987" spans="2:3" x14ac:dyDescent="0.25">
      <c r="B380987" s="76"/>
      <c r="C380987" s="75"/>
    </row>
    <row r="380988" spans="2:3" x14ac:dyDescent="0.25">
      <c r="B380988" s="76"/>
      <c r="C380988" s="75"/>
    </row>
    <row r="380989" spans="2:3" x14ac:dyDescent="0.25">
      <c r="B380989" s="76"/>
      <c r="C380989" s="75"/>
    </row>
    <row r="381099" spans="2:3" x14ac:dyDescent="0.25">
      <c r="B381099" s="76"/>
      <c r="C381099" s="75"/>
    </row>
    <row r="381100" spans="2:3" x14ac:dyDescent="0.25">
      <c r="B381100" s="76"/>
      <c r="C381100" s="75"/>
    </row>
    <row r="381101" spans="2:3" x14ac:dyDescent="0.25">
      <c r="B381101" s="76"/>
      <c r="C381101" s="75"/>
    </row>
    <row r="381102" spans="2:3" x14ac:dyDescent="0.25">
      <c r="B381102" s="76"/>
      <c r="C381102" s="75"/>
    </row>
    <row r="381103" spans="2:3" x14ac:dyDescent="0.25">
      <c r="B381103" s="76"/>
      <c r="C381103" s="75"/>
    </row>
    <row r="381104" spans="2:3" x14ac:dyDescent="0.25">
      <c r="B381104" s="76"/>
      <c r="C381104" s="75"/>
    </row>
    <row r="381105" spans="2:3" x14ac:dyDescent="0.25">
      <c r="B381105" s="76"/>
      <c r="C381105" s="75"/>
    </row>
    <row r="381106" spans="2:3" x14ac:dyDescent="0.25">
      <c r="B381106" s="76"/>
      <c r="C381106" s="75"/>
    </row>
    <row r="381107" spans="2:3" x14ac:dyDescent="0.25">
      <c r="B381107" s="76"/>
      <c r="C381107" s="75"/>
    </row>
    <row r="381108" spans="2:3" x14ac:dyDescent="0.25">
      <c r="B381108" s="76"/>
      <c r="C381108" s="75"/>
    </row>
    <row r="381109" spans="2:3" x14ac:dyDescent="0.25">
      <c r="B381109" s="76"/>
      <c r="C381109" s="75"/>
    </row>
    <row r="381110" spans="2:3" x14ac:dyDescent="0.25">
      <c r="B381110" s="76"/>
      <c r="C381110" s="75"/>
    </row>
    <row r="381111" spans="2:3" x14ac:dyDescent="0.25">
      <c r="B381111" s="76"/>
      <c r="C381111" s="75"/>
    </row>
    <row r="381221" spans="2:3" x14ac:dyDescent="0.25">
      <c r="B381221" s="76"/>
      <c r="C381221" s="75"/>
    </row>
    <row r="381222" spans="2:3" x14ac:dyDescent="0.25">
      <c r="B381222" s="76"/>
      <c r="C381222" s="75"/>
    </row>
    <row r="381223" spans="2:3" x14ac:dyDescent="0.25">
      <c r="B381223" s="76"/>
      <c r="C381223" s="75"/>
    </row>
    <row r="381224" spans="2:3" x14ac:dyDescent="0.25">
      <c r="B381224" s="76"/>
      <c r="C381224" s="75"/>
    </row>
    <row r="381225" spans="2:3" x14ac:dyDescent="0.25">
      <c r="B381225" s="76"/>
      <c r="C381225" s="75"/>
    </row>
    <row r="381226" spans="2:3" x14ac:dyDescent="0.25">
      <c r="B381226" s="76"/>
      <c r="C381226" s="75"/>
    </row>
    <row r="381227" spans="2:3" x14ac:dyDescent="0.25">
      <c r="B381227" s="76"/>
      <c r="C381227" s="75"/>
    </row>
    <row r="381228" spans="2:3" x14ac:dyDescent="0.25">
      <c r="B381228" s="76"/>
      <c r="C381228" s="75"/>
    </row>
    <row r="381229" spans="2:3" x14ac:dyDescent="0.25">
      <c r="B381229" s="76"/>
      <c r="C381229" s="75"/>
    </row>
    <row r="381230" spans="2:3" x14ac:dyDescent="0.25">
      <c r="B381230" s="76"/>
      <c r="C381230" s="75"/>
    </row>
    <row r="381231" spans="2:3" x14ac:dyDescent="0.25">
      <c r="B381231" s="76"/>
      <c r="C381231" s="75"/>
    </row>
    <row r="381232" spans="2:3" x14ac:dyDescent="0.25">
      <c r="B381232" s="76"/>
      <c r="C381232" s="75"/>
    </row>
    <row r="381233" spans="2:3" x14ac:dyDescent="0.25">
      <c r="B381233" s="76"/>
      <c r="C381233" s="75"/>
    </row>
    <row r="381343" spans="2:3" x14ac:dyDescent="0.25">
      <c r="B381343" s="76"/>
      <c r="C381343" s="75"/>
    </row>
    <row r="381344" spans="2:3" x14ac:dyDescent="0.25">
      <c r="B381344" s="76"/>
      <c r="C381344" s="75"/>
    </row>
    <row r="381345" spans="2:3" x14ac:dyDescent="0.25">
      <c r="B381345" s="76"/>
      <c r="C381345" s="75"/>
    </row>
    <row r="381346" spans="2:3" x14ac:dyDescent="0.25">
      <c r="B381346" s="76"/>
      <c r="C381346" s="75"/>
    </row>
    <row r="381347" spans="2:3" x14ac:dyDescent="0.25">
      <c r="B381347" s="76"/>
      <c r="C381347" s="75"/>
    </row>
    <row r="381348" spans="2:3" x14ac:dyDescent="0.25">
      <c r="B381348" s="76"/>
      <c r="C381348" s="75"/>
    </row>
    <row r="381349" spans="2:3" x14ac:dyDescent="0.25">
      <c r="B381349" s="76"/>
      <c r="C381349" s="75"/>
    </row>
    <row r="381350" spans="2:3" x14ac:dyDescent="0.25">
      <c r="B381350" s="76"/>
      <c r="C381350" s="75"/>
    </row>
    <row r="381351" spans="2:3" x14ac:dyDescent="0.25">
      <c r="B381351" s="76"/>
      <c r="C381351" s="75"/>
    </row>
    <row r="381352" spans="2:3" x14ac:dyDescent="0.25">
      <c r="B381352" s="76"/>
      <c r="C381352" s="75"/>
    </row>
    <row r="381353" spans="2:3" x14ac:dyDescent="0.25">
      <c r="B381353" s="76"/>
      <c r="C381353" s="75"/>
    </row>
    <row r="381354" spans="2:3" x14ac:dyDescent="0.25">
      <c r="B381354" s="76"/>
      <c r="C381354" s="75"/>
    </row>
    <row r="381355" spans="2:3" x14ac:dyDescent="0.25">
      <c r="B381355" s="76"/>
      <c r="C381355" s="75"/>
    </row>
    <row r="381465" spans="2:3" x14ac:dyDescent="0.25">
      <c r="B381465" s="76"/>
      <c r="C381465" s="75"/>
    </row>
    <row r="381466" spans="2:3" x14ac:dyDescent="0.25">
      <c r="B381466" s="76"/>
      <c r="C381466" s="75"/>
    </row>
    <row r="381467" spans="2:3" x14ac:dyDescent="0.25">
      <c r="B381467" s="76"/>
      <c r="C381467" s="75"/>
    </row>
    <row r="381468" spans="2:3" x14ac:dyDescent="0.25">
      <c r="B381468" s="76"/>
      <c r="C381468" s="75"/>
    </row>
    <row r="381469" spans="2:3" x14ac:dyDescent="0.25">
      <c r="B381469" s="76"/>
      <c r="C381469" s="75"/>
    </row>
    <row r="381470" spans="2:3" x14ac:dyDescent="0.25">
      <c r="B381470" s="76"/>
      <c r="C381470" s="75"/>
    </row>
    <row r="381471" spans="2:3" x14ac:dyDescent="0.25">
      <c r="B381471" s="76"/>
      <c r="C381471" s="75"/>
    </row>
    <row r="381472" spans="2:3" x14ac:dyDescent="0.25">
      <c r="B381472" s="76"/>
      <c r="C381472" s="75"/>
    </row>
    <row r="381473" spans="2:3" x14ac:dyDescent="0.25">
      <c r="B381473" s="76"/>
      <c r="C381473" s="75"/>
    </row>
    <row r="381474" spans="2:3" x14ac:dyDescent="0.25">
      <c r="B381474" s="76"/>
      <c r="C381474" s="75"/>
    </row>
    <row r="381475" spans="2:3" x14ac:dyDescent="0.25">
      <c r="B381475" s="76"/>
      <c r="C381475" s="75"/>
    </row>
    <row r="381476" spans="2:3" x14ac:dyDescent="0.25">
      <c r="B381476" s="76"/>
      <c r="C381476" s="75"/>
    </row>
    <row r="381477" spans="2:3" x14ac:dyDescent="0.25">
      <c r="B381477" s="76"/>
      <c r="C381477" s="75"/>
    </row>
    <row r="381587" spans="2:3" x14ac:dyDescent="0.25">
      <c r="B381587" s="76"/>
      <c r="C381587" s="75"/>
    </row>
    <row r="381588" spans="2:3" x14ac:dyDescent="0.25">
      <c r="B381588" s="76"/>
      <c r="C381588" s="75"/>
    </row>
    <row r="381589" spans="2:3" x14ac:dyDescent="0.25">
      <c r="B381589" s="76"/>
      <c r="C381589" s="75"/>
    </row>
    <row r="381590" spans="2:3" x14ac:dyDescent="0.25">
      <c r="B381590" s="76"/>
      <c r="C381590" s="75"/>
    </row>
    <row r="381591" spans="2:3" x14ac:dyDescent="0.25">
      <c r="B381591" s="76"/>
      <c r="C381591" s="75"/>
    </row>
    <row r="381592" spans="2:3" x14ac:dyDescent="0.25">
      <c r="B381592" s="76"/>
      <c r="C381592" s="75"/>
    </row>
    <row r="381593" spans="2:3" x14ac:dyDescent="0.25">
      <c r="B381593" s="76"/>
      <c r="C381593" s="75"/>
    </row>
    <row r="381594" spans="2:3" x14ac:dyDescent="0.25">
      <c r="B381594" s="76"/>
      <c r="C381594" s="75"/>
    </row>
    <row r="381595" spans="2:3" x14ac:dyDescent="0.25">
      <c r="B381595" s="76"/>
      <c r="C381595" s="75"/>
    </row>
    <row r="381596" spans="2:3" x14ac:dyDescent="0.25">
      <c r="B381596" s="76"/>
      <c r="C381596" s="75"/>
    </row>
    <row r="381597" spans="2:3" x14ac:dyDescent="0.25">
      <c r="B381597" s="76"/>
      <c r="C381597" s="75"/>
    </row>
    <row r="381598" spans="2:3" x14ac:dyDescent="0.25">
      <c r="B381598" s="76"/>
      <c r="C381598" s="75"/>
    </row>
    <row r="381599" spans="2:3" x14ac:dyDescent="0.25">
      <c r="B381599" s="76"/>
      <c r="C381599" s="75"/>
    </row>
    <row r="381709" spans="2:3" x14ac:dyDescent="0.25">
      <c r="B381709" s="76"/>
      <c r="C381709" s="75"/>
    </row>
    <row r="381710" spans="2:3" x14ac:dyDescent="0.25">
      <c r="B381710" s="76"/>
      <c r="C381710" s="75"/>
    </row>
    <row r="381711" spans="2:3" x14ac:dyDescent="0.25">
      <c r="B381711" s="76"/>
      <c r="C381711" s="75"/>
    </row>
    <row r="381712" spans="2:3" x14ac:dyDescent="0.25">
      <c r="B381712" s="76"/>
      <c r="C381712" s="75"/>
    </row>
    <row r="381713" spans="2:3" x14ac:dyDescent="0.25">
      <c r="B381713" s="76"/>
      <c r="C381713" s="75"/>
    </row>
    <row r="381714" spans="2:3" x14ac:dyDescent="0.25">
      <c r="B381714" s="76"/>
      <c r="C381714" s="75"/>
    </row>
    <row r="381715" spans="2:3" x14ac:dyDescent="0.25">
      <c r="B381715" s="76"/>
      <c r="C381715" s="75"/>
    </row>
    <row r="381716" spans="2:3" x14ac:dyDescent="0.25">
      <c r="B381716" s="76"/>
      <c r="C381716" s="75"/>
    </row>
    <row r="381717" spans="2:3" x14ac:dyDescent="0.25">
      <c r="B381717" s="76"/>
      <c r="C381717" s="75"/>
    </row>
    <row r="381718" spans="2:3" x14ac:dyDescent="0.25">
      <c r="B381718" s="76"/>
      <c r="C381718" s="75"/>
    </row>
    <row r="381719" spans="2:3" x14ac:dyDescent="0.25">
      <c r="B381719" s="76"/>
      <c r="C381719" s="75"/>
    </row>
    <row r="381720" spans="2:3" x14ac:dyDescent="0.25">
      <c r="B381720" s="76"/>
      <c r="C381720" s="75"/>
    </row>
    <row r="381721" spans="2:3" x14ac:dyDescent="0.25">
      <c r="B381721" s="76"/>
      <c r="C381721" s="75"/>
    </row>
    <row r="381831" spans="2:3" x14ac:dyDescent="0.25">
      <c r="B381831" s="76"/>
      <c r="C381831" s="75"/>
    </row>
    <row r="381832" spans="2:3" x14ac:dyDescent="0.25">
      <c r="B381832" s="76"/>
      <c r="C381832" s="75"/>
    </row>
    <row r="381833" spans="2:3" x14ac:dyDescent="0.25">
      <c r="B381833" s="76"/>
      <c r="C381833" s="75"/>
    </row>
    <row r="381834" spans="2:3" x14ac:dyDescent="0.25">
      <c r="B381834" s="76"/>
      <c r="C381834" s="75"/>
    </row>
    <row r="381835" spans="2:3" x14ac:dyDescent="0.25">
      <c r="B381835" s="76"/>
      <c r="C381835" s="75"/>
    </row>
    <row r="381836" spans="2:3" x14ac:dyDescent="0.25">
      <c r="B381836" s="76"/>
      <c r="C381836" s="75"/>
    </row>
    <row r="381837" spans="2:3" x14ac:dyDescent="0.25">
      <c r="B381837" s="76"/>
      <c r="C381837" s="75"/>
    </row>
    <row r="381838" spans="2:3" x14ac:dyDescent="0.25">
      <c r="B381838" s="76"/>
      <c r="C381838" s="75"/>
    </row>
    <row r="381839" spans="2:3" x14ac:dyDescent="0.25">
      <c r="B381839" s="76"/>
      <c r="C381839" s="75"/>
    </row>
    <row r="381840" spans="2:3" x14ac:dyDescent="0.25">
      <c r="B381840" s="76"/>
      <c r="C381840" s="75"/>
    </row>
    <row r="381841" spans="2:3" x14ac:dyDescent="0.25">
      <c r="B381841" s="76"/>
      <c r="C381841" s="75"/>
    </row>
    <row r="381842" spans="2:3" x14ac:dyDescent="0.25">
      <c r="B381842" s="76"/>
      <c r="C381842" s="75"/>
    </row>
    <row r="381843" spans="2:3" x14ac:dyDescent="0.25">
      <c r="B381843" s="76"/>
      <c r="C381843" s="75"/>
    </row>
    <row r="381953" spans="2:3" x14ac:dyDescent="0.25">
      <c r="B381953" s="76"/>
      <c r="C381953" s="75"/>
    </row>
    <row r="381954" spans="2:3" x14ac:dyDescent="0.25">
      <c r="B381954" s="76"/>
      <c r="C381954" s="75"/>
    </row>
    <row r="381955" spans="2:3" x14ac:dyDescent="0.25">
      <c r="B381955" s="76"/>
      <c r="C381955" s="75"/>
    </row>
    <row r="381956" spans="2:3" x14ac:dyDescent="0.25">
      <c r="B381956" s="76"/>
      <c r="C381956" s="75"/>
    </row>
    <row r="381957" spans="2:3" x14ac:dyDescent="0.25">
      <c r="B381957" s="76"/>
      <c r="C381957" s="75"/>
    </row>
    <row r="381958" spans="2:3" x14ac:dyDescent="0.25">
      <c r="B381958" s="76"/>
      <c r="C381958" s="75"/>
    </row>
    <row r="381959" spans="2:3" x14ac:dyDescent="0.25">
      <c r="B381959" s="76"/>
      <c r="C381959" s="75"/>
    </row>
    <row r="381960" spans="2:3" x14ac:dyDescent="0.25">
      <c r="B381960" s="76"/>
      <c r="C381960" s="75"/>
    </row>
    <row r="381961" spans="2:3" x14ac:dyDescent="0.25">
      <c r="B381961" s="76"/>
      <c r="C381961" s="75"/>
    </row>
    <row r="381962" spans="2:3" x14ac:dyDescent="0.25">
      <c r="B381962" s="76"/>
      <c r="C381962" s="75"/>
    </row>
    <row r="381963" spans="2:3" x14ac:dyDescent="0.25">
      <c r="B381963" s="76"/>
      <c r="C381963" s="75"/>
    </row>
    <row r="381964" spans="2:3" x14ac:dyDescent="0.25">
      <c r="B381964" s="76"/>
      <c r="C381964" s="75"/>
    </row>
    <row r="381965" spans="2:3" x14ac:dyDescent="0.25">
      <c r="B381965" s="76"/>
      <c r="C381965" s="75"/>
    </row>
    <row r="382075" spans="2:3" x14ac:dyDescent="0.25">
      <c r="B382075" s="76"/>
      <c r="C382075" s="75"/>
    </row>
    <row r="382076" spans="2:3" x14ac:dyDescent="0.25">
      <c r="B382076" s="76"/>
      <c r="C382076" s="75"/>
    </row>
    <row r="382077" spans="2:3" x14ac:dyDescent="0.25">
      <c r="B382077" s="76"/>
      <c r="C382077" s="75"/>
    </row>
    <row r="382078" spans="2:3" x14ac:dyDescent="0.25">
      <c r="B382078" s="76"/>
      <c r="C382078" s="75"/>
    </row>
    <row r="382079" spans="2:3" x14ac:dyDescent="0.25">
      <c r="B382079" s="76"/>
      <c r="C382079" s="75"/>
    </row>
    <row r="382080" spans="2:3" x14ac:dyDescent="0.25">
      <c r="B382080" s="76"/>
      <c r="C382080" s="75"/>
    </row>
    <row r="382081" spans="2:3" x14ac:dyDescent="0.25">
      <c r="B382081" s="76"/>
      <c r="C382081" s="75"/>
    </row>
    <row r="382082" spans="2:3" x14ac:dyDescent="0.25">
      <c r="B382082" s="76"/>
      <c r="C382082" s="75"/>
    </row>
    <row r="382083" spans="2:3" x14ac:dyDescent="0.25">
      <c r="B382083" s="76"/>
      <c r="C382083" s="75"/>
    </row>
    <row r="382084" spans="2:3" x14ac:dyDescent="0.25">
      <c r="B382084" s="76"/>
      <c r="C382084" s="75"/>
    </row>
    <row r="382085" spans="2:3" x14ac:dyDescent="0.25">
      <c r="B382085" s="76"/>
      <c r="C382085" s="75"/>
    </row>
    <row r="382086" spans="2:3" x14ac:dyDescent="0.25">
      <c r="B382086" s="76"/>
      <c r="C382086" s="75"/>
    </row>
    <row r="382087" spans="2:3" x14ac:dyDescent="0.25">
      <c r="B382087" s="76"/>
      <c r="C382087" s="75"/>
    </row>
    <row r="382197" spans="2:3" x14ac:dyDescent="0.25">
      <c r="B382197" s="76"/>
      <c r="C382197" s="75"/>
    </row>
    <row r="382198" spans="2:3" x14ac:dyDescent="0.25">
      <c r="B382198" s="76"/>
      <c r="C382198" s="75"/>
    </row>
    <row r="382199" spans="2:3" x14ac:dyDescent="0.25">
      <c r="B382199" s="76"/>
      <c r="C382199" s="75"/>
    </row>
    <row r="382200" spans="2:3" x14ac:dyDescent="0.25">
      <c r="B382200" s="76"/>
      <c r="C382200" s="75"/>
    </row>
    <row r="382201" spans="2:3" x14ac:dyDescent="0.25">
      <c r="B382201" s="76"/>
      <c r="C382201" s="75"/>
    </row>
    <row r="382202" spans="2:3" x14ac:dyDescent="0.25">
      <c r="B382202" s="76"/>
      <c r="C382202" s="75"/>
    </row>
    <row r="382203" spans="2:3" x14ac:dyDescent="0.25">
      <c r="B382203" s="76"/>
      <c r="C382203" s="75"/>
    </row>
    <row r="382204" spans="2:3" x14ac:dyDescent="0.25">
      <c r="B382204" s="76"/>
      <c r="C382204" s="75"/>
    </row>
    <row r="382205" spans="2:3" x14ac:dyDescent="0.25">
      <c r="B382205" s="76"/>
      <c r="C382205" s="75"/>
    </row>
    <row r="382206" spans="2:3" x14ac:dyDescent="0.25">
      <c r="B382206" s="76"/>
      <c r="C382206" s="75"/>
    </row>
    <row r="382207" spans="2:3" x14ac:dyDescent="0.25">
      <c r="B382207" s="76"/>
      <c r="C382207" s="75"/>
    </row>
    <row r="382208" spans="2:3" x14ac:dyDescent="0.25">
      <c r="B382208" s="76"/>
      <c r="C382208" s="75"/>
    </row>
    <row r="382209" spans="2:3" x14ac:dyDescent="0.25">
      <c r="B382209" s="76"/>
      <c r="C382209" s="75"/>
    </row>
    <row r="382319" spans="2:3" x14ac:dyDescent="0.25">
      <c r="B382319" s="76"/>
      <c r="C382319" s="75"/>
    </row>
    <row r="382320" spans="2:3" x14ac:dyDescent="0.25">
      <c r="B382320" s="76"/>
      <c r="C382320" s="75"/>
    </row>
    <row r="382321" spans="2:3" x14ac:dyDescent="0.25">
      <c r="B382321" s="76"/>
      <c r="C382321" s="75"/>
    </row>
    <row r="382322" spans="2:3" x14ac:dyDescent="0.25">
      <c r="B382322" s="76"/>
      <c r="C382322" s="75"/>
    </row>
    <row r="382323" spans="2:3" x14ac:dyDescent="0.25">
      <c r="B382323" s="76"/>
      <c r="C382323" s="75"/>
    </row>
    <row r="382324" spans="2:3" x14ac:dyDescent="0.25">
      <c r="B382324" s="76"/>
      <c r="C382324" s="75"/>
    </row>
    <row r="382325" spans="2:3" x14ac:dyDescent="0.25">
      <c r="B382325" s="76"/>
      <c r="C382325" s="75"/>
    </row>
    <row r="382326" spans="2:3" x14ac:dyDescent="0.25">
      <c r="B382326" s="76"/>
      <c r="C382326" s="75"/>
    </row>
    <row r="382327" spans="2:3" x14ac:dyDescent="0.25">
      <c r="B382327" s="76"/>
      <c r="C382327" s="75"/>
    </row>
    <row r="382328" spans="2:3" x14ac:dyDescent="0.25">
      <c r="B382328" s="76"/>
      <c r="C382328" s="75"/>
    </row>
    <row r="382329" spans="2:3" x14ac:dyDescent="0.25">
      <c r="B382329" s="76"/>
      <c r="C382329" s="75"/>
    </row>
    <row r="382330" spans="2:3" x14ac:dyDescent="0.25">
      <c r="B382330" s="76"/>
      <c r="C382330" s="75"/>
    </row>
    <row r="382331" spans="2:3" x14ac:dyDescent="0.25">
      <c r="B382331" s="76"/>
      <c r="C382331" s="75"/>
    </row>
    <row r="382441" spans="2:3" x14ac:dyDescent="0.25">
      <c r="B382441" s="76"/>
      <c r="C382441" s="75"/>
    </row>
    <row r="382442" spans="2:3" x14ac:dyDescent="0.25">
      <c r="B382442" s="76"/>
      <c r="C382442" s="75"/>
    </row>
    <row r="382443" spans="2:3" x14ac:dyDescent="0.25">
      <c r="B382443" s="76"/>
      <c r="C382443" s="75"/>
    </row>
    <row r="382444" spans="2:3" x14ac:dyDescent="0.25">
      <c r="B382444" s="76"/>
      <c r="C382444" s="75"/>
    </row>
    <row r="382445" spans="2:3" x14ac:dyDescent="0.25">
      <c r="B382445" s="76"/>
      <c r="C382445" s="75"/>
    </row>
    <row r="382446" spans="2:3" x14ac:dyDescent="0.25">
      <c r="B382446" s="76"/>
      <c r="C382446" s="75"/>
    </row>
    <row r="382447" spans="2:3" x14ac:dyDescent="0.25">
      <c r="B382447" s="76"/>
      <c r="C382447" s="75"/>
    </row>
    <row r="382448" spans="2:3" x14ac:dyDescent="0.25">
      <c r="B382448" s="76"/>
      <c r="C382448" s="75"/>
    </row>
    <row r="382449" spans="2:3" x14ac:dyDescent="0.25">
      <c r="B382449" s="76"/>
      <c r="C382449" s="75"/>
    </row>
    <row r="382450" spans="2:3" x14ac:dyDescent="0.25">
      <c r="B382450" s="76"/>
      <c r="C382450" s="75"/>
    </row>
    <row r="382451" spans="2:3" x14ac:dyDescent="0.25">
      <c r="B382451" s="76"/>
      <c r="C382451" s="75"/>
    </row>
    <row r="382452" spans="2:3" x14ac:dyDescent="0.25">
      <c r="B382452" s="76"/>
      <c r="C382452" s="75"/>
    </row>
    <row r="382453" spans="2:3" x14ac:dyDescent="0.25">
      <c r="B382453" s="76"/>
      <c r="C382453" s="75"/>
    </row>
    <row r="382563" spans="2:3" x14ac:dyDescent="0.25">
      <c r="B382563" s="76"/>
      <c r="C382563" s="75"/>
    </row>
    <row r="382564" spans="2:3" x14ac:dyDescent="0.25">
      <c r="B382564" s="76"/>
      <c r="C382564" s="75"/>
    </row>
    <row r="382565" spans="2:3" x14ac:dyDescent="0.25">
      <c r="B382565" s="76"/>
      <c r="C382565" s="75"/>
    </row>
    <row r="382566" spans="2:3" x14ac:dyDescent="0.25">
      <c r="B382566" s="76"/>
      <c r="C382566" s="75"/>
    </row>
    <row r="382567" spans="2:3" x14ac:dyDescent="0.25">
      <c r="B382567" s="76"/>
      <c r="C382567" s="75"/>
    </row>
    <row r="382568" spans="2:3" x14ac:dyDescent="0.25">
      <c r="B382568" s="76"/>
      <c r="C382568" s="75"/>
    </row>
    <row r="382569" spans="2:3" x14ac:dyDescent="0.25">
      <c r="B382569" s="76"/>
      <c r="C382569" s="75"/>
    </row>
    <row r="382570" spans="2:3" x14ac:dyDescent="0.25">
      <c r="B382570" s="76"/>
      <c r="C382570" s="75"/>
    </row>
    <row r="382571" spans="2:3" x14ac:dyDescent="0.25">
      <c r="B382571" s="76"/>
      <c r="C382571" s="75"/>
    </row>
    <row r="382572" spans="2:3" x14ac:dyDescent="0.25">
      <c r="B382572" s="76"/>
      <c r="C382572" s="75"/>
    </row>
    <row r="382573" spans="2:3" x14ac:dyDescent="0.25">
      <c r="B382573" s="76"/>
      <c r="C382573" s="75"/>
    </row>
    <row r="382574" spans="2:3" x14ac:dyDescent="0.25">
      <c r="B382574" s="76"/>
      <c r="C382574" s="75"/>
    </row>
    <row r="382575" spans="2:3" x14ac:dyDescent="0.25">
      <c r="B382575" s="76"/>
      <c r="C382575" s="75"/>
    </row>
    <row r="382685" spans="2:3" x14ac:dyDescent="0.25">
      <c r="B382685" s="76"/>
      <c r="C382685" s="75"/>
    </row>
    <row r="382686" spans="2:3" x14ac:dyDescent="0.25">
      <c r="B382686" s="76"/>
      <c r="C382686" s="75"/>
    </row>
    <row r="382687" spans="2:3" x14ac:dyDescent="0.25">
      <c r="B382687" s="76"/>
      <c r="C382687" s="75"/>
    </row>
    <row r="382688" spans="2:3" x14ac:dyDescent="0.25">
      <c r="B382688" s="76"/>
      <c r="C382688" s="75"/>
    </row>
    <row r="382689" spans="2:3" x14ac:dyDescent="0.25">
      <c r="B382689" s="76"/>
      <c r="C382689" s="75"/>
    </row>
    <row r="382690" spans="2:3" x14ac:dyDescent="0.25">
      <c r="B382690" s="76"/>
      <c r="C382690" s="75"/>
    </row>
    <row r="382691" spans="2:3" x14ac:dyDescent="0.25">
      <c r="B382691" s="76"/>
      <c r="C382691" s="75"/>
    </row>
    <row r="382692" spans="2:3" x14ac:dyDescent="0.25">
      <c r="B382692" s="76"/>
      <c r="C382692" s="75"/>
    </row>
    <row r="382693" spans="2:3" x14ac:dyDescent="0.25">
      <c r="B382693" s="76"/>
      <c r="C382693" s="75"/>
    </row>
    <row r="382694" spans="2:3" x14ac:dyDescent="0.25">
      <c r="B382694" s="76"/>
      <c r="C382694" s="75"/>
    </row>
    <row r="382695" spans="2:3" x14ac:dyDescent="0.25">
      <c r="B382695" s="76"/>
      <c r="C382695" s="75"/>
    </row>
    <row r="382696" spans="2:3" x14ac:dyDescent="0.25">
      <c r="B382696" s="76"/>
      <c r="C382696" s="75"/>
    </row>
    <row r="382697" spans="2:3" x14ac:dyDescent="0.25">
      <c r="B382697" s="76"/>
      <c r="C382697" s="75"/>
    </row>
    <row r="382807" spans="2:3" x14ac:dyDescent="0.25">
      <c r="B382807" s="76"/>
      <c r="C382807" s="75"/>
    </row>
    <row r="382808" spans="2:3" x14ac:dyDescent="0.25">
      <c r="B382808" s="76"/>
      <c r="C382808" s="75"/>
    </row>
    <row r="382809" spans="2:3" x14ac:dyDescent="0.25">
      <c r="B382809" s="76"/>
      <c r="C382809" s="75"/>
    </row>
    <row r="382810" spans="2:3" x14ac:dyDescent="0.25">
      <c r="B382810" s="76"/>
      <c r="C382810" s="75"/>
    </row>
    <row r="382811" spans="2:3" x14ac:dyDescent="0.25">
      <c r="B382811" s="76"/>
      <c r="C382811" s="75"/>
    </row>
    <row r="382812" spans="2:3" x14ac:dyDescent="0.25">
      <c r="B382812" s="76"/>
      <c r="C382812" s="75"/>
    </row>
    <row r="382813" spans="2:3" x14ac:dyDescent="0.25">
      <c r="B382813" s="76"/>
      <c r="C382813" s="75"/>
    </row>
    <row r="382814" spans="2:3" x14ac:dyDescent="0.25">
      <c r="B382814" s="76"/>
      <c r="C382814" s="75"/>
    </row>
    <row r="382815" spans="2:3" x14ac:dyDescent="0.25">
      <c r="B382815" s="76"/>
      <c r="C382815" s="75"/>
    </row>
    <row r="382816" spans="2:3" x14ac:dyDescent="0.25">
      <c r="B382816" s="76"/>
      <c r="C382816" s="75"/>
    </row>
    <row r="382817" spans="2:3" x14ac:dyDescent="0.25">
      <c r="B382817" s="76"/>
      <c r="C382817" s="75"/>
    </row>
    <row r="382818" spans="2:3" x14ac:dyDescent="0.25">
      <c r="B382818" s="76"/>
      <c r="C382818" s="75"/>
    </row>
    <row r="382819" spans="2:3" x14ac:dyDescent="0.25">
      <c r="B382819" s="76"/>
      <c r="C382819" s="75"/>
    </row>
    <row r="382929" spans="2:3" x14ac:dyDescent="0.25">
      <c r="B382929" s="76"/>
      <c r="C382929" s="75"/>
    </row>
    <row r="382930" spans="2:3" x14ac:dyDescent="0.25">
      <c r="B382930" s="76"/>
      <c r="C382930" s="75"/>
    </row>
    <row r="382931" spans="2:3" x14ac:dyDescent="0.25">
      <c r="B382931" s="76"/>
      <c r="C382931" s="75"/>
    </row>
    <row r="382932" spans="2:3" x14ac:dyDescent="0.25">
      <c r="B382932" s="76"/>
      <c r="C382932" s="75"/>
    </row>
    <row r="382933" spans="2:3" x14ac:dyDescent="0.25">
      <c r="B382933" s="76"/>
      <c r="C382933" s="75"/>
    </row>
    <row r="382934" spans="2:3" x14ac:dyDescent="0.25">
      <c r="B382934" s="76"/>
      <c r="C382934" s="75"/>
    </row>
    <row r="382935" spans="2:3" x14ac:dyDescent="0.25">
      <c r="B382935" s="76"/>
      <c r="C382935" s="75"/>
    </row>
    <row r="382936" spans="2:3" x14ac:dyDescent="0.25">
      <c r="B382936" s="76"/>
      <c r="C382936" s="75"/>
    </row>
    <row r="382937" spans="2:3" x14ac:dyDescent="0.25">
      <c r="B382937" s="76"/>
      <c r="C382937" s="75"/>
    </row>
    <row r="382938" spans="2:3" x14ac:dyDescent="0.25">
      <c r="B382938" s="76"/>
      <c r="C382938" s="75"/>
    </row>
    <row r="382939" spans="2:3" x14ac:dyDescent="0.25">
      <c r="B382939" s="76"/>
      <c r="C382939" s="75"/>
    </row>
    <row r="382940" spans="2:3" x14ac:dyDescent="0.25">
      <c r="B382940" s="76"/>
      <c r="C382940" s="75"/>
    </row>
    <row r="382941" spans="2:3" x14ac:dyDescent="0.25">
      <c r="B382941" s="76"/>
      <c r="C382941" s="75"/>
    </row>
    <row r="383051" spans="2:3" x14ac:dyDescent="0.25">
      <c r="B383051" s="76"/>
      <c r="C383051" s="75"/>
    </row>
    <row r="383052" spans="2:3" x14ac:dyDescent="0.25">
      <c r="B383052" s="76"/>
      <c r="C383052" s="75"/>
    </row>
    <row r="383053" spans="2:3" x14ac:dyDescent="0.25">
      <c r="B383053" s="76"/>
      <c r="C383053" s="75"/>
    </row>
    <row r="383054" spans="2:3" x14ac:dyDescent="0.25">
      <c r="B383054" s="76"/>
      <c r="C383054" s="75"/>
    </row>
    <row r="383055" spans="2:3" x14ac:dyDescent="0.25">
      <c r="B383055" s="76"/>
      <c r="C383055" s="75"/>
    </row>
    <row r="383056" spans="2:3" x14ac:dyDescent="0.25">
      <c r="B383056" s="76"/>
      <c r="C383056" s="75"/>
    </row>
    <row r="383057" spans="2:3" x14ac:dyDescent="0.25">
      <c r="B383057" s="76"/>
      <c r="C383057" s="75"/>
    </row>
    <row r="383058" spans="2:3" x14ac:dyDescent="0.25">
      <c r="B383058" s="76"/>
      <c r="C383058" s="75"/>
    </row>
    <row r="383059" spans="2:3" x14ac:dyDescent="0.25">
      <c r="B383059" s="76"/>
      <c r="C383059" s="75"/>
    </row>
    <row r="383060" spans="2:3" x14ac:dyDescent="0.25">
      <c r="B383060" s="76"/>
      <c r="C383060" s="75"/>
    </row>
    <row r="383061" spans="2:3" x14ac:dyDescent="0.25">
      <c r="B383061" s="76"/>
      <c r="C383061" s="75"/>
    </row>
    <row r="383062" spans="2:3" x14ac:dyDescent="0.25">
      <c r="B383062" s="76"/>
      <c r="C383062" s="75"/>
    </row>
    <row r="383063" spans="2:3" x14ac:dyDescent="0.25">
      <c r="B383063" s="76"/>
      <c r="C383063" s="75"/>
    </row>
    <row r="383173" spans="2:3" x14ac:dyDescent="0.25">
      <c r="B383173" s="76"/>
      <c r="C383173" s="75"/>
    </row>
    <row r="383174" spans="2:3" x14ac:dyDescent="0.25">
      <c r="B383174" s="76"/>
      <c r="C383174" s="75"/>
    </row>
    <row r="383175" spans="2:3" x14ac:dyDescent="0.25">
      <c r="B383175" s="76"/>
      <c r="C383175" s="75"/>
    </row>
    <row r="383176" spans="2:3" x14ac:dyDescent="0.25">
      <c r="B383176" s="76"/>
      <c r="C383176" s="75"/>
    </row>
    <row r="383177" spans="2:3" x14ac:dyDescent="0.25">
      <c r="B383177" s="76"/>
      <c r="C383177" s="75"/>
    </row>
    <row r="383178" spans="2:3" x14ac:dyDescent="0.25">
      <c r="B383178" s="76"/>
      <c r="C383178" s="75"/>
    </row>
    <row r="383179" spans="2:3" x14ac:dyDescent="0.25">
      <c r="B383179" s="76"/>
      <c r="C383179" s="75"/>
    </row>
    <row r="383180" spans="2:3" x14ac:dyDescent="0.25">
      <c r="B383180" s="76"/>
      <c r="C383180" s="75"/>
    </row>
    <row r="383181" spans="2:3" x14ac:dyDescent="0.25">
      <c r="B383181" s="76"/>
      <c r="C383181" s="75"/>
    </row>
    <row r="383182" spans="2:3" x14ac:dyDescent="0.25">
      <c r="B383182" s="76"/>
      <c r="C383182" s="75"/>
    </row>
    <row r="383183" spans="2:3" x14ac:dyDescent="0.25">
      <c r="B383183" s="76"/>
      <c r="C383183" s="75"/>
    </row>
    <row r="383184" spans="2:3" x14ac:dyDescent="0.25">
      <c r="B383184" s="76"/>
      <c r="C383184" s="75"/>
    </row>
    <row r="383185" spans="2:3" x14ac:dyDescent="0.25">
      <c r="B383185" s="76"/>
      <c r="C383185" s="75"/>
    </row>
    <row r="383295" spans="2:3" x14ac:dyDescent="0.25">
      <c r="B383295" s="76"/>
      <c r="C383295" s="75"/>
    </row>
    <row r="383296" spans="2:3" x14ac:dyDescent="0.25">
      <c r="B383296" s="76"/>
      <c r="C383296" s="75"/>
    </row>
    <row r="383297" spans="2:3" x14ac:dyDescent="0.25">
      <c r="B383297" s="76"/>
      <c r="C383297" s="75"/>
    </row>
    <row r="383298" spans="2:3" x14ac:dyDescent="0.25">
      <c r="B383298" s="76"/>
      <c r="C383298" s="75"/>
    </row>
    <row r="383299" spans="2:3" x14ac:dyDescent="0.25">
      <c r="B383299" s="76"/>
      <c r="C383299" s="75"/>
    </row>
    <row r="383300" spans="2:3" x14ac:dyDescent="0.25">
      <c r="B383300" s="76"/>
      <c r="C383300" s="75"/>
    </row>
    <row r="383301" spans="2:3" x14ac:dyDescent="0.25">
      <c r="B383301" s="76"/>
      <c r="C383301" s="75"/>
    </row>
    <row r="383302" spans="2:3" x14ac:dyDescent="0.25">
      <c r="B383302" s="76"/>
      <c r="C383302" s="75"/>
    </row>
    <row r="383303" spans="2:3" x14ac:dyDescent="0.25">
      <c r="B383303" s="76"/>
      <c r="C383303" s="75"/>
    </row>
    <row r="383304" spans="2:3" x14ac:dyDescent="0.25">
      <c r="B383304" s="76"/>
      <c r="C383304" s="75"/>
    </row>
    <row r="383305" spans="2:3" x14ac:dyDescent="0.25">
      <c r="B383305" s="76"/>
      <c r="C383305" s="75"/>
    </row>
    <row r="383306" spans="2:3" x14ac:dyDescent="0.25">
      <c r="B383306" s="76"/>
      <c r="C383306" s="75"/>
    </row>
    <row r="383307" spans="2:3" x14ac:dyDescent="0.25">
      <c r="B383307" s="76"/>
      <c r="C383307" s="75"/>
    </row>
    <row r="383417" spans="2:3" x14ac:dyDescent="0.25">
      <c r="B383417" s="76"/>
      <c r="C383417" s="75"/>
    </row>
    <row r="383418" spans="2:3" x14ac:dyDescent="0.25">
      <c r="B383418" s="76"/>
      <c r="C383418" s="75"/>
    </row>
    <row r="383419" spans="2:3" x14ac:dyDescent="0.25">
      <c r="B383419" s="76"/>
      <c r="C383419" s="75"/>
    </row>
    <row r="383420" spans="2:3" x14ac:dyDescent="0.25">
      <c r="B383420" s="76"/>
      <c r="C383420" s="75"/>
    </row>
    <row r="383421" spans="2:3" x14ac:dyDescent="0.25">
      <c r="B383421" s="76"/>
      <c r="C383421" s="75"/>
    </row>
    <row r="383422" spans="2:3" x14ac:dyDescent="0.25">
      <c r="B383422" s="76"/>
      <c r="C383422" s="75"/>
    </row>
    <row r="383423" spans="2:3" x14ac:dyDescent="0.25">
      <c r="B383423" s="76"/>
      <c r="C383423" s="75"/>
    </row>
    <row r="383424" spans="2:3" x14ac:dyDescent="0.25">
      <c r="B383424" s="76"/>
      <c r="C383424" s="75"/>
    </row>
    <row r="383425" spans="2:3" x14ac:dyDescent="0.25">
      <c r="B383425" s="76"/>
      <c r="C383425" s="75"/>
    </row>
    <row r="383426" spans="2:3" x14ac:dyDescent="0.25">
      <c r="B383426" s="76"/>
      <c r="C383426" s="75"/>
    </row>
    <row r="383427" spans="2:3" x14ac:dyDescent="0.25">
      <c r="B383427" s="76"/>
      <c r="C383427" s="75"/>
    </row>
    <row r="383428" spans="2:3" x14ac:dyDescent="0.25">
      <c r="B383428" s="76"/>
      <c r="C383428" s="75"/>
    </row>
    <row r="383429" spans="2:3" x14ac:dyDescent="0.25">
      <c r="B383429" s="76"/>
      <c r="C383429" s="75"/>
    </row>
    <row r="383539" spans="2:3" x14ac:dyDescent="0.25">
      <c r="B383539" s="76"/>
      <c r="C383539" s="75"/>
    </row>
    <row r="383540" spans="2:3" x14ac:dyDescent="0.25">
      <c r="B383540" s="76"/>
      <c r="C383540" s="75"/>
    </row>
    <row r="383541" spans="2:3" x14ac:dyDescent="0.25">
      <c r="B383541" s="76"/>
      <c r="C383541" s="75"/>
    </row>
    <row r="383542" spans="2:3" x14ac:dyDescent="0.25">
      <c r="B383542" s="76"/>
      <c r="C383542" s="75"/>
    </row>
    <row r="383543" spans="2:3" x14ac:dyDescent="0.25">
      <c r="B383543" s="76"/>
      <c r="C383543" s="75"/>
    </row>
    <row r="383544" spans="2:3" x14ac:dyDescent="0.25">
      <c r="B383544" s="76"/>
      <c r="C383544" s="75"/>
    </row>
    <row r="383545" spans="2:3" x14ac:dyDescent="0.25">
      <c r="B383545" s="76"/>
      <c r="C383545" s="75"/>
    </row>
    <row r="383546" spans="2:3" x14ac:dyDescent="0.25">
      <c r="B383546" s="76"/>
      <c r="C383546" s="75"/>
    </row>
    <row r="383547" spans="2:3" x14ac:dyDescent="0.25">
      <c r="B383547" s="76"/>
      <c r="C383547" s="75"/>
    </row>
    <row r="383548" spans="2:3" x14ac:dyDescent="0.25">
      <c r="B383548" s="76"/>
      <c r="C383548" s="75"/>
    </row>
    <row r="383549" spans="2:3" x14ac:dyDescent="0.25">
      <c r="B383549" s="76"/>
      <c r="C383549" s="75"/>
    </row>
    <row r="383550" spans="2:3" x14ac:dyDescent="0.25">
      <c r="B383550" s="76"/>
      <c r="C383550" s="75"/>
    </row>
    <row r="383551" spans="2:3" x14ac:dyDescent="0.25">
      <c r="B383551" s="76"/>
      <c r="C383551" s="75"/>
    </row>
    <row r="383661" spans="2:3" x14ac:dyDescent="0.25">
      <c r="B383661" s="76"/>
      <c r="C383661" s="75"/>
    </row>
    <row r="383662" spans="2:3" x14ac:dyDescent="0.25">
      <c r="B383662" s="76"/>
      <c r="C383662" s="75"/>
    </row>
    <row r="383663" spans="2:3" x14ac:dyDescent="0.25">
      <c r="B383663" s="76"/>
      <c r="C383663" s="75"/>
    </row>
    <row r="383664" spans="2:3" x14ac:dyDescent="0.25">
      <c r="B383664" s="76"/>
      <c r="C383664" s="75"/>
    </row>
    <row r="383665" spans="2:3" x14ac:dyDescent="0.25">
      <c r="B383665" s="76"/>
      <c r="C383665" s="75"/>
    </row>
    <row r="383666" spans="2:3" x14ac:dyDescent="0.25">
      <c r="B383666" s="76"/>
      <c r="C383666" s="75"/>
    </row>
    <row r="383667" spans="2:3" x14ac:dyDescent="0.25">
      <c r="B383667" s="76"/>
      <c r="C383667" s="75"/>
    </row>
    <row r="383668" spans="2:3" x14ac:dyDescent="0.25">
      <c r="B383668" s="76"/>
      <c r="C383668" s="75"/>
    </row>
    <row r="383669" spans="2:3" x14ac:dyDescent="0.25">
      <c r="B383669" s="76"/>
      <c r="C383669" s="75"/>
    </row>
    <row r="383670" spans="2:3" x14ac:dyDescent="0.25">
      <c r="B383670" s="76"/>
      <c r="C383670" s="75"/>
    </row>
    <row r="383671" spans="2:3" x14ac:dyDescent="0.25">
      <c r="B383671" s="76"/>
      <c r="C383671" s="75"/>
    </row>
    <row r="383672" spans="2:3" x14ac:dyDescent="0.25">
      <c r="B383672" s="76"/>
      <c r="C383672" s="75"/>
    </row>
    <row r="383673" spans="2:3" x14ac:dyDescent="0.25">
      <c r="B383673" s="76"/>
      <c r="C383673" s="75"/>
    </row>
    <row r="383783" spans="2:3" x14ac:dyDescent="0.25">
      <c r="B383783" s="76"/>
      <c r="C383783" s="75"/>
    </row>
    <row r="383784" spans="2:3" x14ac:dyDescent="0.25">
      <c r="B383784" s="76"/>
      <c r="C383784" s="75"/>
    </row>
    <row r="383785" spans="2:3" x14ac:dyDescent="0.25">
      <c r="B383785" s="76"/>
      <c r="C383785" s="75"/>
    </row>
    <row r="383786" spans="2:3" x14ac:dyDescent="0.25">
      <c r="B383786" s="76"/>
      <c r="C383786" s="75"/>
    </row>
    <row r="383787" spans="2:3" x14ac:dyDescent="0.25">
      <c r="B383787" s="76"/>
      <c r="C383787" s="75"/>
    </row>
    <row r="383788" spans="2:3" x14ac:dyDescent="0.25">
      <c r="B383788" s="76"/>
      <c r="C383788" s="75"/>
    </row>
    <row r="383789" spans="2:3" x14ac:dyDescent="0.25">
      <c r="B383789" s="76"/>
      <c r="C383789" s="75"/>
    </row>
    <row r="383790" spans="2:3" x14ac:dyDescent="0.25">
      <c r="B383790" s="76"/>
      <c r="C383790" s="75"/>
    </row>
    <row r="383791" spans="2:3" x14ac:dyDescent="0.25">
      <c r="B383791" s="76"/>
      <c r="C383791" s="75"/>
    </row>
    <row r="383792" spans="2:3" x14ac:dyDescent="0.25">
      <c r="B383792" s="76"/>
      <c r="C383792" s="75"/>
    </row>
    <row r="383793" spans="2:3" x14ac:dyDescent="0.25">
      <c r="B383793" s="76"/>
      <c r="C383793" s="75"/>
    </row>
    <row r="383794" spans="2:3" x14ac:dyDescent="0.25">
      <c r="B383794" s="76"/>
      <c r="C383794" s="75"/>
    </row>
    <row r="383795" spans="2:3" x14ac:dyDescent="0.25">
      <c r="B383795" s="76"/>
      <c r="C383795" s="75"/>
    </row>
    <row r="383905" spans="2:3" x14ac:dyDescent="0.25">
      <c r="B383905" s="76"/>
      <c r="C383905" s="75"/>
    </row>
    <row r="383906" spans="2:3" x14ac:dyDescent="0.25">
      <c r="B383906" s="76"/>
      <c r="C383906" s="75"/>
    </row>
    <row r="383907" spans="2:3" x14ac:dyDescent="0.25">
      <c r="B383907" s="76"/>
      <c r="C383907" s="75"/>
    </row>
    <row r="383908" spans="2:3" x14ac:dyDescent="0.25">
      <c r="B383908" s="76"/>
      <c r="C383908" s="75"/>
    </row>
    <row r="383909" spans="2:3" x14ac:dyDescent="0.25">
      <c r="B383909" s="76"/>
      <c r="C383909" s="75"/>
    </row>
    <row r="383910" spans="2:3" x14ac:dyDescent="0.25">
      <c r="B383910" s="76"/>
      <c r="C383910" s="75"/>
    </row>
    <row r="383911" spans="2:3" x14ac:dyDescent="0.25">
      <c r="B383911" s="76"/>
      <c r="C383911" s="75"/>
    </row>
    <row r="383912" spans="2:3" x14ac:dyDescent="0.25">
      <c r="B383912" s="76"/>
      <c r="C383912" s="75"/>
    </row>
    <row r="383913" spans="2:3" x14ac:dyDescent="0.25">
      <c r="B383913" s="76"/>
      <c r="C383913" s="75"/>
    </row>
    <row r="383914" spans="2:3" x14ac:dyDescent="0.25">
      <c r="B383914" s="76"/>
      <c r="C383914" s="75"/>
    </row>
    <row r="383915" spans="2:3" x14ac:dyDescent="0.25">
      <c r="B383915" s="76"/>
      <c r="C383915" s="75"/>
    </row>
    <row r="383916" spans="2:3" x14ac:dyDescent="0.25">
      <c r="B383916" s="76"/>
      <c r="C383916" s="75"/>
    </row>
    <row r="383917" spans="2:3" x14ac:dyDescent="0.25">
      <c r="B383917" s="76"/>
      <c r="C383917" s="75"/>
    </row>
    <row r="384027" spans="2:3" x14ac:dyDescent="0.25">
      <c r="B384027" s="76"/>
      <c r="C384027" s="75"/>
    </row>
    <row r="384028" spans="2:3" x14ac:dyDescent="0.25">
      <c r="B384028" s="76"/>
      <c r="C384028" s="75"/>
    </row>
    <row r="384029" spans="2:3" x14ac:dyDescent="0.25">
      <c r="B384029" s="76"/>
      <c r="C384029" s="75"/>
    </row>
    <row r="384030" spans="2:3" x14ac:dyDescent="0.25">
      <c r="B384030" s="76"/>
      <c r="C384030" s="75"/>
    </row>
    <row r="384031" spans="2:3" x14ac:dyDescent="0.25">
      <c r="B384031" s="76"/>
      <c r="C384031" s="75"/>
    </row>
    <row r="384032" spans="2:3" x14ac:dyDescent="0.25">
      <c r="B384032" s="76"/>
      <c r="C384032" s="75"/>
    </row>
    <row r="384033" spans="2:3" x14ac:dyDescent="0.25">
      <c r="B384033" s="76"/>
      <c r="C384033" s="75"/>
    </row>
    <row r="384034" spans="2:3" x14ac:dyDescent="0.25">
      <c r="B384034" s="76"/>
      <c r="C384034" s="75"/>
    </row>
    <row r="384035" spans="2:3" x14ac:dyDescent="0.25">
      <c r="B384035" s="76"/>
      <c r="C384035" s="75"/>
    </row>
    <row r="384036" spans="2:3" x14ac:dyDescent="0.25">
      <c r="B384036" s="76"/>
      <c r="C384036" s="75"/>
    </row>
    <row r="384037" spans="2:3" x14ac:dyDescent="0.25">
      <c r="B384037" s="76"/>
      <c r="C384037" s="75"/>
    </row>
    <row r="384038" spans="2:3" x14ac:dyDescent="0.25">
      <c r="B384038" s="76"/>
      <c r="C384038" s="75"/>
    </row>
    <row r="384039" spans="2:3" x14ac:dyDescent="0.25">
      <c r="B384039" s="76"/>
      <c r="C384039" s="75"/>
    </row>
    <row r="384149" spans="2:3" x14ac:dyDescent="0.25">
      <c r="B384149" s="76"/>
      <c r="C384149" s="75"/>
    </row>
    <row r="384150" spans="2:3" x14ac:dyDescent="0.25">
      <c r="B384150" s="76"/>
      <c r="C384150" s="75"/>
    </row>
    <row r="384151" spans="2:3" x14ac:dyDescent="0.25">
      <c r="B384151" s="76"/>
      <c r="C384151" s="75"/>
    </row>
    <row r="384152" spans="2:3" x14ac:dyDescent="0.25">
      <c r="B384152" s="76"/>
      <c r="C384152" s="75"/>
    </row>
    <row r="384153" spans="2:3" x14ac:dyDescent="0.25">
      <c r="B384153" s="76"/>
      <c r="C384153" s="75"/>
    </row>
    <row r="384154" spans="2:3" x14ac:dyDescent="0.25">
      <c r="B384154" s="76"/>
      <c r="C384154" s="75"/>
    </row>
    <row r="384155" spans="2:3" x14ac:dyDescent="0.25">
      <c r="B384155" s="76"/>
      <c r="C384155" s="75"/>
    </row>
    <row r="384156" spans="2:3" x14ac:dyDescent="0.25">
      <c r="B384156" s="76"/>
      <c r="C384156" s="75"/>
    </row>
    <row r="384157" spans="2:3" x14ac:dyDescent="0.25">
      <c r="B384157" s="76"/>
      <c r="C384157" s="75"/>
    </row>
    <row r="384158" spans="2:3" x14ac:dyDescent="0.25">
      <c r="B384158" s="76"/>
      <c r="C384158" s="75"/>
    </row>
    <row r="384159" spans="2:3" x14ac:dyDescent="0.25">
      <c r="B384159" s="76"/>
      <c r="C384159" s="75"/>
    </row>
    <row r="384160" spans="2:3" x14ac:dyDescent="0.25">
      <c r="B384160" s="76"/>
      <c r="C384160" s="75"/>
    </row>
    <row r="384161" spans="2:3" x14ac:dyDescent="0.25">
      <c r="B384161" s="76"/>
      <c r="C384161" s="75"/>
    </row>
    <row r="384271" spans="2:3" x14ac:dyDescent="0.25">
      <c r="B384271" s="76"/>
      <c r="C384271" s="75"/>
    </row>
    <row r="384272" spans="2:3" x14ac:dyDescent="0.25">
      <c r="B384272" s="76"/>
      <c r="C384272" s="75"/>
    </row>
    <row r="384273" spans="2:3" x14ac:dyDescent="0.25">
      <c r="B384273" s="76"/>
      <c r="C384273" s="75"/>
    </row>
    <row r="384274" spans="2:3" x14ac:dyDescent="0.25">
      <c r="B384274" s="76"/>
      <c r="C384274" s="75"/>
    </row>
    <row r="384275" spans="2:3" x14ac:dyDescent="0.25">
      <c r="B384275" s="76"/>
      <c r="C384275" s="75"/>
    </row>
    <row r="384276" spans="2:3" x14ac:dyDescent="0.25">
      <c r="B384276" s="76"/>
      <c r="C384276" s="75"/>
    </row>
    <row r="384277" spans="2:3" x14ac:dyDescent="0.25">
      <c r="B384277" s="76"/>
      <c r="C384277" s="75"/>
    </row>
    <row r="384278" spans="2:3" x14ac:dyDescent="0.25">
      <c r="B384278" s="76"/>
      <c r="C384278" s="75"/>
    </row>
    <row r="384279" spans="2:3" x14ac:dyDescent="0.25">
      <c r="B384279" s="76"/>
      <c r="C384279" s="75"/>
    </row>
    <row r="384280" spans="2:3" x14ac:dyDescent="0.25">
      <c r="B384280" s="76"/>
      <c r="C384280" s="75"/>
    </row>
    <row r="384281" spans="2:3" x14ac:dyDescent="0.25">
      <c r="B384281" s="76"/>
      <c r="C384281" s="75"/>
    </row>
    <row r="384282" spans="2:3" x14ac:dyDescent="0.25">
      <c r="B384282" s="76"/>
      <c r="C384282" s="75"/>
    </row>
    <row r="384283" spans="2:3" x14ac:dyDescent="0.25">
      <c r="B384283" s="76"/>
      <c r="C384283" s="75"/>
    </row>
    <row r="384393" spans="2:3" x14ac:dyDescent="0.25">
      <c r="B384393" s="76"/>
      <c r="C384393" s="75"/>
    </row>
    <row r="384394" spans="2:3" x14ac:dyDescent="0.25">
      <c r="B384394" s="76"/>
      <c r="C384394" s="75"/>
    </row>
    <row r="384395" spans="2:3" x14ac:dyDescent="0.25">
      <c r="B384395" s="76"/>
      <c r="C384395" s="75"/>
    </row>
    <row r="384396" spans="2:3" x14ac:dyDescent="0.25">
      <c r="B384396" s="76"/>
      <c r="C384396" s="75"/>
    </row>
    <row r="384397" spans="2:3" x14ac:dyDescent="0.25">
      <c r="B384397" s="76"/>
      <c r="C384397" s="75"/>
    </row>
    <row r="384398" spans="2:3" x14ac:dyDescent="0.25">
      <c r="B384398" s="76"/>
      <c r="C384398" s="75"/>
    </row>
    <row r="384399" spans="2:3" x14ac:dyDescent="0.25">
      <c r="B384399" s="76"/>
      <c r="C384399" s="75"/>
    </row>
    <row r="384400" spans="2:3" x14ac:dyDescent="0.25">
      <c r="B384400" s="76"/>
      <c r="C384400" s="75"/>
    </row>
    <row r="384401" spans="2:3" x14ac:dyDescent="0.25">
      <c r="B384401" s="76"/>
      <c r="C384401" s="75"/>
    </row>
    <row r="384402" spans="2:3" x14ac:dyDescent="0.25">
      <c r="B384402" s="76"/>
      <c r="C384402" s="75"/>
    </row>
    <row r="384403" spans="2:3" x14ac:dyDescent="0.25">
      <c r="B384403" s="76"/>
      <c r="C384403" s="75"/>
    </row>
    <row r="384404" spans="2:3" x14ac:dyDescent="0.25">
      <c r="B384404" s="76"/>
      <c r="C384404" s="75"/>
    </row>
    <row r="384405" spans="2:3" x14ac:dyDescent="0.25">
      <c r="B384405" s="76"/>
      <c r="C384405" s="75"/>
    </row>
    <row r="384515" spans="2:3" x14ac:dyDescent="0.25">
      <c r="B384515" s="76"/>
      <c r="C384515" s="75"/>
    </row>
    <row r="384516" spans="2:3" x14ac:dyDescent="0.25">
      <c r="B384516" s="76"/>
      <c r="C384516" s="75"/>
    </row>
    <row r="384517" spans="2:3" x14ac:dyDescent="0.25">
      <c r="B384517" s="76"/>
      <c r="C384517" s="75"/>
    </row>
    <row r="384518" spans="2:3" x14ac:dyDescent="0.25">
      <c r="B384518" s="76"/>
      <c r="C384518" s="75"/>
    </row>
    <row r="384519" spans="2:3" x14ac:dyDescent="0.25">
      <c r="B384519" s="76"/>
      <c r="C384519" s="75"/>
    </row>
    <row r="384520" spans="2:3" x14ac:dyDescent="0.25">
      <c r="B384520" s="76"/>
      <c r="C384520" s="75"/>
    </row>
    <row r="384521" spans="2:3" x14ac:dyDescent="0.25">
      <c r="B384521" s="76"/>
      <c r="C384521" s="75"/>
    </row>
    <row r="384522" spans="2:3" x14ac:dyDescent="0.25">
      <c r="B384522" s="76"/>
      <c r="C384522" s="75"/>
    </row>
    <row r="384523" spans="2:3" x14ac:dyDescent="0.25">
      <c r="B384523" s="76"/>
      <c r="C384523" s="75"/>
    </row>
    <row r="384524" spans="2:3" x14ac:dyDescent="0.25">
      <c r="B384524" s="76"/>
      <c r="C384524" s="75"/>
    </row>
    <row r="384525" spans="2:3" x14ac:dyDescent="0.25">
      <c r="B384525" s="76"/>
      <c r="C384525" s="75"/>
    </row>
    <row r="384526" spans="2:3" x14ac:dyDescent="0.25">
      <c r="B384526" s="76"/>
      <c r="C384526" s="75"/>
    </row>
    <row r="384527" spans="2:3" x14ac:dyDescent="0.25">
      <c r="B384527" s="76"/>
      <c r="C384527" s="75"/>
    </row>
    <row r="384637" spans="2:3" x14ac:dyDescent="0.25">
      <c r="B384637" s="76"/>
      <c r="C384637" s="75"/>
    </row>
    <row r="384638" spans="2:3" x14ac:dyDescent="0.25">
      <c r="B384638" s="76"/>
      <c r="C384638" s="75"/>
    </row>
    <row r="384639" spans="2:3" x14ac:dyDescent="0.25">
      <c r="B384639" s="76"/>
      <c r="C384639" s="75"/>
    </row>
    <row r="384640" spans="2:3" x14ac:dyDescent="0.25">
      <c r="B384640" s="76"/>
      <c r="C384640" s="75"/>
    </row>
    <row r="384641" spans="2:3" x14ac:dyDescent="0.25">
      <c r="B384641" s="76"/>
      <c r="C384641" s="75"/>
    </row>
    <row r="384642" spans="2:3" x14ac:dyDescent="0.25">
      <c r="B384642" s="76"/>
      <c r="C384642" s="75"/>
    </row>
    <row r="384643" spans="2:3" x14ac:dyDescent="0.25">
      <c r="B384643" s="76"/>
      <c r="C384643" s="75"/>
    </row>
    <row r="384644" spans="2:3" x14ac:dyDescent="0.25">
      <c r="B384644" s="76"/>
      <c r="C384644" s="75"/>
    </row>
    <row r="384645" spans="2:3" x14ac:dyDescent="0.25">
      <c r="B384645" s="76"/>
      <c r="C384645" s="75"/>
    </row>
    <row r="384646" spans="2:3" x14ac:dyDescent="0.25">
      <c r="B384646" s="76"/>
      <c r="C384646" s="75"/>
    </row>
    <row r="384647" spans="2:3" x14ac:dyDescent="0.25">
      <c r="B384647" s="76"/>
      <c r="C384647" s="75"/>
    </row>
    <row r="384648" spans="2:3" x14ac:dyDescent="0.25">
      <c r="B384648" s="76"/>
      <c r="C384648" s="75"/>
    </row>
    <row r="384649" spans="2:3" x14ac:dyDescent="0.25">
      <c r="B384649" s="76"/>
      <c r="C384649" s="75"/>
    </row>
    <row r="384759" spans="2:3" x14ac:dyDescent="0.25">
      <c r="B384759" s="76"/>
      <c r="C384759" s="75"/>
    </row>
    <row r="384760" spans="2:3" x14ac:dyDescent="0.25">
      <c r="B384760" s="76"/>
      <c r="C384760" s="75"/>
    </row>
    <row r="384761" spans="2:3" x14ac:dyDescent="0.25">
      <c r="B384761" s="76"/>
      <c r="C384761" s="75"/>
    </row>
    <row r="384762" spans="2:3" x14ac:dyDescent="0.25">
      <c r="B384762" s="76"/>
      <c r="C384762" s="75"/>
    </row>
    <row r="384763" spans="2:3" x14ac:dyDescent="0.25">
      <c r="B384763" s="76"/>
      <c r="C384763" s="75"/>
    </row>
    <row r="384764" spans="2:3" x14ac:dyDescent="0.25">
      <c r="B384764" s="76"/>
      <c r="C384764" s="75"/>
    </row>
    <row r="384765" spans="2:3" x14ac:dyDescent="0.25">
      <c r="B384765" s="76"/>
      <c r="C384765" s="75"/>
    </row>
    <row r="384766" spans="2:3" x14ac:dyDescent="0.25">
      <c r="B384766" s="76"/>
      <c r="C384766" s="75"/>
    </row>
    <row r="384767" spans="2:3" x14ac:dyDescent="0.25">
      <c r="B384767" s="76"/>
      <c r="C384767" s="75"/>
    </row>
    <row r="384768" spans="2:3" x14ac:dyDescent="0.25">
      <c r="B384768" s="76"/>
      <c r="C384768" s="75"/>
    </row>
    <row r="384769" spans="2:3" x14ac:dyDescent="0.25">
      <c r="B384769" s="76"/>
      <c r="C384769" s="75"/>
    </row>
    <row r="384770" spans="2:3" x14ac:dyDescent="0.25">
      <c r="B384770" s="76"/>
      <c r="C384770" s="75"/>
    </row>
    <row r="384771" spans="2:3" x14ac:dyDescent="0.25">
      <c r="B384771" s="76"/>
      <c r="C384771" s="75"/>
    </row>
    <row r="384881" spans="2:3" x14ac:dyDescent="0.25">
      <c r="B384881" s="76"/>
      <c r="C384881" s="75"/>
    </row>
    <row r="384882" spans="2:3" x14ac:dyDescent="0.25">
      <c r="B384882" s="76"/>
      <c r="C384882" s="75"/>
    </row>
    <row r="384883" spans="2:3" x14ac:dyDescent="0.25">
      <c r="B384883" s="76"/>
      <c r="C384883" s="75"/>
    </row>
    <row r="384884" spans="2:3" x14ac:dyDescent="0.25">
      <c r="B384884" s="76"/>
      <c r="C384884" s="75"/>
    </row>
    <row r="384885" spans="2:3" x14ac:dyDescent="0.25">
      <c r="B384885" s="76"/>
      <c r="C384885" s="75"/>
    </row>
    <row r="384886" spans="2:3" x14ac:dyDescent="0.25">
      <c r="B384886" s="76"/>
      <c r="C384886" s="75"/>
    </row>
    <row r="384887" spans="2:3" x14ac:dyDescent="0.25">
      <c r="B384887" s="76"/>
      <c r="C384887" s="75"/>
    </row>
    <row r="384888" spans="2:3" x14ac:dyDescent="0.25">
      <c r="B384888" s="76"/>
      <c r="C384888" s="75"/>
    </row>
    <row r="384889" spans="2:3" x14ac:dyDescent="0.25">
      <c r="B384889" s="76"/>
      <c r="C384889" s="75"/>
    </row>
    <row r="384890" spans="2:3" x14ac:dyDescent="0.25">
      <c r="B384890" s="76"/>
      <c r="C384890" s="75"/>
    </row>
    <row r="384891" spans="2:3" x14ac:dyDescent="0.25">
      <c r="B384891" s="76"/>
      <c r="C384891" s="75"/>
    </row>
    <row r="384892" spans="2:3" x14ac:dyDescent="0.25">
      <c r="B384892" s="76"/>
      <c r="C384892" s="75"/>
    </row>
    <row r="384893" spans="2:3" x14ac:dyDescent="0.25">
      <c r="B384893" s="76"/>
      <c r="C384893" s="75"/>
    </row>
    <row r="385003" spans="2:3" x14ac:dyDescent="0.25">
      <c r="B385003" s="76"/>
      <c r="C385003" s="75"/>
    </row>
    <row r="385004" spans="2:3" x14ac:dyDescent="0.25">
      <c r="B385004" s="76"/>
      <c r="C385004" s="75"/>
    </row>
    <row r="385005" spans="2:3" x14ac:dyDescent="0.25">
      <c r="B385005" s="76"/>
      <c r="C385005" s="75"/>
    </row>
    <row r="385006" spans="2:3" x14ac:dyDescent="0.25">
      <c r="B385006" s="76"/>
      <c r="C385006" s="75"/>
    </row>
    <row r="385007" spans="2:3" x14ac:dyDescent="0.25">
      <c r="B385007" s="76"/>
      <c r="C385007" s="75"/>
    </row>
    <row r="385008" spans="2:3" x14ac:dyDescent="0.25">
      <c r="B385008" s="76"/>
      <c r="C385008" s="75"/>
    </row>
    <row r="385009" spans="2:3" x14ac:dyDescent="0.25">
      <c r="B385009" s="76"/>
      <c r="C385009" s="75"/>
    </row>
    <row r="385010" spans="2:3" x14ac:dyDescent="0.25">
      <c r="B385010" s="76"/>
      <c r="C385010" s="75"/>
    </row>
    <row r="385011" spans="2:3" x14ac:dyDescent="0.25">
      <c r="B385011" s="76"/>
      <c r="C385011" s="75"/>
    </row>
    <row r="385012" spans="2:3" x14ac:dyDescent="0.25">
      <c r="B385012" s="76"/>
      <c r="C385012" s="75"/>
    </row>
    <row r="385013" spans="2:3" x14ac:dyDescent="0.25">
      <c r="B385013" s="76"/>
      <c r="C385013" s="75"/>
    </row>
    <row r="385014" spans="2:3" x14ac:dyDescent="0.25">
      <c r="B385014" s="76"/>
      <c r="C385014" s="75"/>
    </row>
    <row r="385015" spans="2:3" x14ac:dyDescent="0.25">
      <c r="B385015" s="76"/>
      <c r="C385015" s="75"/>
    </row>
    <row r="385125" spans="2:3" x14ac:dyDescent="0.25">
      <c r="B385125" s="76"/>
      <c r="C385125" s="75"/>
    </row>
    <row r="385126" spans="2:3" x14ac:dyDescent="0.25">
      <c r="B385126" s="76"/>
      <c r="C385126" s="75"/>
    </row>
    <row r="385127" spans="2:3" x14ac:dyDescent="0.25">
      <c r="B385127" s="76"/>
      <c r="C385127" s="75"/>
    </row>
    <row r="385128" spans="2:3" x14ac:dyDescent="0.25">
      <c r="B385128" s="76"/>
      <c r="C385128" s="75"/>
    </row>
    <row r="385129" spans="2:3" x14ac:dyDescent="0.25">
      <c r="B385129" s="76"/>
      <c r="C385129" s="75"/>
    </row>
    <row r="385130" spans="2:3" x14ac:dyDescent="0.25">
      <c r="B385130" s="76"/>
      <c r="C385130" s="75"/>
    </row>
    <row r="385131" spans="2:3" x14ac:dyDescent="0.25">
      <c r="B385131" s="76"/>
      <c r="C385131" s="75"/>
    </row>
    <row r="385132" spans="2:3" x14ac:dyDescent="0.25">
      <c r="B385132" s="76"/>
      <c r="C385132" s="75"/>
    </row>
    <row r="385133" spans="2:3" x14ac:dyDescent="0.25">
      <c r="B385133" s="76"/>
      <c r="C385133" s="75"/>
    </row>
    <row r="385134" spans="2:3" x14ac:dyDescent="0.25">
      <c r="B385134" s="76"/>
      <c r="C385134" s="75"/>
    </row>
    <row r="385135" spans="2:3" x14ac:dyDescent="0.25">
      <c r="B385135" s="76"/>
      <c r="C385135" s="75"/>
    </row>
    <row r="385136" spans="2:3" x14ac:dyDescent="0.25">
      <c r="B385136" s="76"/>
      <c r="C385136" s="75"/>
    </row>
    <row r="385137" spans="2:3" x14ac:dyDescent="0.25">
      <c r="B385137" s="76"/>
      <c r="C385137" s="75"/>
    </row>
    <row r="385247" spans="2:3" x14ac:dyDescent="0.25">
      <c r="B385247" s="76"/>
      <c r="C385247" s="75"/>
    </row>
    <row r="385248" spans="2:3" x14ac:dyDescent="0.25">
      <c r="B385248" s="76"/>
      <c r="C385248" s="75"/>
    </row>
    <row r="385249" spans="2:3" x14ac:dyDescent="0.25">
      <c r="B385249" s="76"/>
      <c r="C385249" s="75"/>
    </row>
    <row r="385250" spans="2:3" x14ac:dyDescent="0.25">
      <c r="B385250" s="76"/>
      <c r="C385250" s="75"/>
    </row>
    <row r="385251" spans="2:3" x14ac:dyDescent="0.25">
      <c r="B385251" s="76"/>
      <c r="C385251" s="75"/>
    </row>
    <row r="385252" spans="2:3" x14ac:dyDescent="0.25">
      <c r="B385252" s="76"/>
      <c r="C385252" s="75"/>
    </row>
    <row r="385253" spans="2:3" x14ac:dyDescent="0.25">
      <c r="B385253" s="76"/>
      <c r="C385253" s="75"/>
    </row>
    <row r="385254" spans="2:3" x14ac:dyDescent="0.25">
      <c r="B385254" s="76"/>
      <c r="C385254" s="75"/>
    </row>
    <row r="385255" spans="2:3" x14ac:dyDescent="0.25">
      <c r="B385255" s="76"/>
      <c r="C385255" s="75"/>
    </row>
    <row r="385256" spans="2:3" x14ac:dyDescent="0.25">
      <c r="B385256" s="76"/>
      <c r="C385256" s="75"/>
    </row>
    <row r="385257" spans="2:3" x14ac:dyDescent="0.25">
      <c r="B385257" s="76"/>
      <c r="C385257" s="75"/>
    </row>
    <row r="385258" spans="2:3" x14ac:dyDescent="0.25">
      <c r="B385258" s="76"/>
      <c r="C385258" s="75"/>
    </row>
    <row r="385259" spans="2:3" x14ac:dyDescent="0.25">
      <c r="B385259" s="76"/>
      <c r="C385259" s="75"/>
    </row>
    <row r="385369" spans="2:3" x14ac:dyDescent="0.25">
      <c r="B385369" s="76"/>
      <c r="C385369" s="75"/>
    </row>
    <row r="385370" spans="2:3" x14ac:dyDescent="0.25">
      <c r="B385370" s="76"/>
      <c r="C385370" s="75"/>
    </row>
    <row r="385371" spans="2:3" x14ac:dyDescent="0.25">
      <c r="B385371" s="76"/>
      <c r="C385371" s="75"/>
    </row>
    <row r="385372" spans="2:3" x14ac:dyDescent="0.25">
      <c r="B385372" s="76"/>
      <c r="C385372" s="75"/>
    </row>
    <row r="385373" spans="2:3" x14ac:dyDescent="0.25">
      <c r="B385373" s="76"/>
      <c r="C385373" s="75"/>
    </row>
    <row r="385374" spans="2:3" x14ac:dyDescent="0.25">
      <c r="B385374" s="76"/>
      <c r="C385374" s="75"/>
    </row>
    <row r="385375" spans="2:3" x14ac:dyDescent="0.25">
      <c r="B385375" s="76"/>
      <c r="C385375" s="75"/>
    </row>
    <row r="385376" spans="2:3" x14ac:dyDescent="0.25">
      <c r="B385376" s="76"/>
      <c r="C385376" s="75"/>
    </row>
    <row r="385377" spans="2:3" x14ac:dyDescent="0.25">
      <c r="B385377" s="76"/>
      <c r="C385377" s="75"/>
    </row>
    <row r="385378" spans="2:3" x14ac:dyDescent="0.25">
      <c r="B385378" s="76"/>
      <c r="C385378" s="75"/>
    </row>
    <row r="385379" spans="2:3" x14ac:dyDescent="0.25">
      <c r="B385379" s="76"/>
      <c r="C385379" s="75"/>
    </row>
    <row r="385380" spans="2:3" x14ac:dyDescent="0.25">
      <c r="B385380" s="76"/>
      <c r="C385380" s="75"/>
    </row>
    <row r="385381" spans="2:3" x14ac:dyDescent="0.25">
      <c r="B385381" s="76"/>
      <c r="C385381" s="75"/>
    </row>
    <row r="385491" spans="2:3" x14ac:dyDescent="0.25">
      <c r="B385491" s="76"/>
      <c r="C385491" s="75"/>
    </row>
    <row r="385492" spans="2:3" x14ac:dyDescent="0.25">
      <c r="B385492" s="76"/>
      <c r="C385492" s="75"/>
    </row>
    <row r="385493" spans="2:3" x14ac:dyDescent="0.25">
      <c r="B385493" s="76"/>
      <c r="C385493" s="75"/>
    </row>
    <row r="385494" spans="2:3" x14ac:dyDescent="0.25">
      <c r="B385494" s="76"/>
      <c r="C385494" s="75"/>
    </row>
    <row r="385495" spans="2:3" x14ac:dyDescent="0.25">
      <c r="B385495" s="76"/>
      <c r="C385495" s="75"/>
    </row>
    <row r="385496" spans="2:3" x14ac:dyDescent="0.25">
      <c r="B385496" s="76"/>
      <c r="C385496" s="75"/>
    </row>
    <row r="385497" spans="2:3" x14ac:dyDescent="0.25">
      <c r="B385497" s="76"/>
      <c r="C385497" s="75"/>
    </row>
    <row r="385498" spans="2:3" x14ac:dyDescent="0.25">
      <c r="B385498" s="76"/>
      <c r="C385498" s="75"/>
    </row>
    <row r="385499" spans="2:3" x14ac:dyDescent="0.25">
      <c r="B385499" s="76"/>
      <c r="C385499" s="75"/>
    </row>
    <row r="385500" spans="2:3" x14ac:dyDescent="0.25">
      <c r="B385500" s="76"/>
      <c r="C385500" s="75"/>
    </row>
    <row r="385501" spans="2:3" x14ac:dyDescent="0.25">
      <c r="B385501" s="76"/>
      <c r="C385501" s="75"/>
    </row>
    <row r="385502" spans="2:3" x14ac:dyDescent="0.25">
      <c r="B385502" s="76"/>
      <c r="C385502" s="75"/>
    </row>
    <row r="385503" spans="2:3" x14ac:dyDescent="0.25">
      <c r="B385503" s="76"/>
      <c r="C385503" s="75"/>
    </row>
    <row r="385613" spans="2:3" x14ac:dyDescent="0.25">
      <c r="B385613" s="76"/>
      <c r="C385613" s="75"/>
    </row>
    <row r="385614" spans="2:3" x14ac:dyDescent="0.25">
      <c r="B385614" s="76"/>
      <c r="C385614" s="75"/>
    </row>
    <row r="385615" spans="2:3" x14ac:dyDescent="0.25">
      <c r="B385615" s="76"/>
      <c r="C385615" s="75"/>
    </row>
    <row r="385616" spans="2:3" x14ac:dyDescent="0.25">
      <c r="B385616" s="76"/>
      <c r="C385616" s="75"/>
    </row>
    <row r="385617" spans="2:3" x14ac:dyDescent="0.25">
      <c r="B385617" s="76"/>
      <c r="C385617" s="75"/>
    </row>
    <row r="385618" spans="2:3" x14ac:dyDescent="0.25">
      <c r="B385618" s="76"/>
      <c r="C385618" s="75"/>
    </row>
    <row r="385619" spans="2:3" x14ac:dyDescent="0.25">
      <c r="B385619" s="76"/>
      <c r="C385619" s="75"/>
    </row>
    <row r="385620" spans="2:3" x14ac:dyDescent="0.25">
      <c r="B385620" s="76"/>
      <c r="C385620" s="75"/>
    </row>
    <row r="385621" spans="2:3" x14ac:dyDescent="0.25">
      <c r="B385621" s="76"/>
      <c r="C385621" s="75"/>
    </row>
    <row r="385622" spans="2:3" x14ac:dyDescent="0.25">
      <c r="B385622" s="76"/>
      <c r="C385622" s="75"/>
    </row>
    <row r="385623" spans="2:3" x14ac:dyDescent="0.25">
      <c r="B385623" s="76"/>
      <c r="C385623" s="75"/>
    </row>
    <row r="385624" spans="2:3" x14ac:dyDescent="0.25">
      <c r="B385624" s="76"/>
      <c r="C385624" s="75"/>
    </row>
    <row r="385625" spans="2:3" x14ac:dyDescent="0.25">
      <c r="B385625" s="76"/>
      <c r="C385625" s="75"/>
    </row>
    <row r="385735" spans="2:3" x14ac:dyDescent="0.25">
      <c r="B385735" s="76"/>
      <c r="C385735" s="75"/>
    </row>
    <row r="385736" spans="2:3" x14ac:dyDescent="0.25">
      <c r="B385736" s="76"/>
      <c r="C385736" s="75"/>
    </row>
    <row r="385737" spans="2:3" x14ac:dyDescent="0.25">
      <c r="B385737" s="76"/>
      <c r="C385737" s="75"/>
    </row>
    <row r="385738" spans="2:3" x14ac:dyDescent="0.25">
      <c r="B385738" s="76"/>
      <c r="C385738" s="75"/>
    </row>
    <row r="385739" spans="2:3" x14ac:dyDescent="0.25">
      <c r="B385739" s="76"/>
      <c r="C385739" s="75"/>
    </row>
    <row r="385740" spans="2:3" x14ac:dyDescent="0.25">
      <c r="B385740" s="76"/>
      <c r="C385740" s="75"/>
    </row>
    <row r="385741" spans="2:3" x14ac:dyDescent="0.25">
      <c r="B385741" s="76"/>
      <c r="C385741" s="75"/>
    </row>
    <row r="385742" spans="2:3" x14ac:dyDescent="0.25">
      <c r="B385742" s="76"/>
      <c r="C385742" s="75"/>
    </row>
    <row r="385743" spans="2:3" x14ac:dyDescent="0.25">
      <c r="B385743" s="76"/>
      <c r="C385743" s="75"/>
    </row>
    <row r="385744" spans="2:3" x14ac:dyDescent="0.25">
      <c r="B385744" s="76"/>
      <c r="C385744" s="75"/>
    </row>
    <row r="385745" spans="2:3" x14ac:dyDescent="0.25">
      <c r="B385745" s="76"/>
      <c r="C385745" s="75"/>
    </row>
    <row r="385746" spans="2:3" x14ac:dyDescent="0.25">
      <c r="B385746" s="76"/>
      <c r="C385746" s="75"/>
    </row>
    <row r="385747" spans="2:3" x14ac:dyDescent="0.25">
      <c r="B385747" s="76"/>
      <c r="C385747" s="75"/>
    </row>
    <row r="385857" spans="2:3" x14ac:dyDescent="0.25">
      <c r="B385857" s="76"/>
      <c r="C385857" s="75"/>
    </row>
    <row r="385858" spans="2:3" x14ac:dyDescent="0.25">
      <c r="B385858" s="76"/>
      <c r="C385858" s="75"/>
    </row>
    <row r="385859" spans="2:3" x14ac:dyDescent="0.25">
      <c r="B385859" s="76"/>
      <c r="C385859" s="75"/>
    </row>
    <row r="385860" spans="2:3" x14ac:dyDescent="0.25">
      <c r="B385860" s="76"/>
      <c r="C385860" s="75"/>
    </row>
    <row r="385861" spans="2:3" x14ac:dyDescent="0.25">
      <c r="B385861" s="76"/>
      <c r="C385861" s="75"/>
    </row>
    <row r="385862" spans="2:3" x14ac:dyDescent="0.25">
      <c r="B385862" s="76"/>
      <c r="C385862" s="75"/>
    </row>
    <row r="385863" spans="2:3" x14ac:dyDescent="0.25">
      <c r="B385863" s="76"/>
      <c r="C385863" s="75"/>
    </row>
    <row r="385864" spans="2:3" x14ac:dyDescent="0.25">
      <c r="B385864" s="76"/>
      <c r="C385864" s="75"/>
    </row>
    <row r="385865" spans="2:3" x14ac:dyDescent="0.25">
      <c r="B385865" s="76"/>
      <c r="C385865" s="75"/>
    </row>
    <row r="385866" spans="2:3" x14ac:dyDescent="0.25">
      <c r="B385866" s="76"/>
      <c r="C385866" s="75"/>
    </row>
    <row r="385867" spans="2:3" x14ac:dyDescent="0.25">
      <c r="B385867" s="76"/>
      <c r="C385867" s="75"/>
    </row>
    <row r="385868" spans="2:3" x14ac:dyDescent="0.25">
      <c r="B385868" s="76"/>
      <c r="C385868" s="75"/>
    </row>
    <row r="385869" spans="2:3" x14ac:dyDescent="0.25">
      <c r="B385869" s="76"/>
      <c r="C385869" s="75"/>
    </row>
    <row r="385979" spans="2:3" x14ac:dyDescent="0.25">
      <c r="B385979" s="76"/>
      <c r="C385979" s="75"/>
    </row>
    <row r="385980" spans="2:3" x14ac:dyDescent="0.25">
      <c r="B385980" s="76"/>
      <c r="C385980" s="75"/>
    </row>
    <row r="385981" spans="2:3" x14ac:dyDescent="0.25">
      <c r="B385981" s="76"/>
      <c r="C385981" s="75"/>
    </row>
    <row r="385982" spans="2:3" x14ac:dyDescent="0.25">
      <c r="B385982" s="76"/>
      <c r="C385982" s="75"/>
    </row>
    <row r="385983" spans="2:3" x14ac:dyDescent="0.25">
      <c r="B385983" s="76"/>
      <c r="C385983" s="75"/>
    </row>
    <row r="385984" spans="2:3" x14ac:dyDescent="0.25">
      <c r="B385984" s="76"/>
      <c r="C385984" s="75"/>
    </row>
    <row r="385985" spans="2:3" x14ac:dyDescent="0.25">
      <c r="B385985" s="76"/>
      <c r="C385985" s="75"/>
    </row>
    <row r="385986" spans="2:3" x14ac:dyDescent="0.25">
      <c r="B385986" s="76"/>
      <c r="C385986" s="75"/>
    </row>
    <row r="385987" spans="2:3" x14ac:dyDescent="0.25">
      <c r="B385987" s="76"/>
      <c r="C385987" s="75"/>
    </row>
    <row r="385988" spans="2:3" x14ac:dyDescent="0.25">
      <c r="B385988" s="76"/>
      <c r="C385988" s="75"/>
    </row>
    <row r="385989" spans="2:3" x14ac:dyDescent="0.25">
      <c r="B385989" s="76"/>
      <c r="C385989" s="75"/>
    </row>
    <row r="385990" spans="2:3" x14ac:dyDescent="0.25">
      <c r="B385990" s="76"/>
      <c r="C385990" s="75"/>
    </row>
    <row r="385991" spans="2:3" x14ac:dyDescent="0.25">
      <c r="B385991" s="76"/>
      <c r="C385991" s="75"/>
    </row>
    <row r="386101" spans="2:3" x14ac:dyDescent="0.25">
      <c r="B386101" s="76"/>
      <c r="C386101" s="75"/>
    </row>
    <row r="386102" spans="2:3" x14ac:dyDescent="0.25">
      <c r="B386102" s="76"/>
      <c r="C386102" s="75"/>
    </row>
    <row r="386103" spans="2:3" x14ac:dyDescent="0.25">
      <c r="B386103" s="76"/>
      <c r="C386103" s="75"/>
    </row>
    <row r="386104" spans="2:3" x14ac:dyDescent="0.25">
      <c r="B386104" s="76"/>
      <c r="C386104" s="75"/>
    </row>
    <row r="386105" spans="2:3" x14ac:dyDescent="0.25">
      <c r="B386105" s="76"/>
      <c r="C386105" s="75"/>
    </row>
    <row r="386106" spans="2:3" x14ac:dyDescent="0.25">
      <c r="B386106" s="76"/>
      <c r="C386106" s="75"/>
    </row>
    <row r="386107" spans="2:3" x14ac:dyDescent="0.25">
      <c r="B386107" s="76"/>
      <c r="C386107" s="75"/>
    </row>
    <row r="386108" spans="2:3" x14ac:dyDescent="0.25">
      <c r="B386108" s="76"/>
      <c r="C386108" s="75"/>
    </row>
    <row r="386109" spans="2:3" x14ac:dyDescent="0.25">
      <c r="B386109" s="76"/>
      <c r="C386109" s="75"/>
    </row>
    <row r="386110" spans="2:3" x14ac:dyDescent="0.25">
      <c r="B386110" s="76"/>
      <c r="C386110" s="75"/>
    </row>
    <row r="386111" spans="2:3" x14ac:dyDescent="0.25">
      <c r="B386111" s="76"/>
      <c r="C386111" s="75"/>
    </row>
    <row r="386112" spans="2:3" x14ac:dyDescent="0.25">
      <c r="B386112" s="76"/>
      <c r="C386112" s="75"/>
    </row>
    <row r="386113" spans="2:3" x14ac:dyDescent="0.25">
      <c r="B386113" s="76"/>
      <c r="C386113" s="75"/>
    </row>
    <row r="386223" spans="2:3" x14ac:dyDescent="0.25">
      <c r="B386223" s="76"/>
      <c r="C386223" s="75"/>
    </row>
    <row r="386224" spans="2:3" x14ac:dyDescent="0.25">
      <c r="B386224" s="76"/>
      <c r="C386224" s="75"/>
    </row>
    <row r="386225" spans="2:3" x14ac:dyDescent="0.25">
      <c r="B386225" s="76"/>
      <c r="C386225" s="75"/>
    </row>
    <row r="386226" spans="2:3" x14ac:dyDescent="0.25">
      <c r="B386226" s="76"/>
      <c r="C386226" s="75"/>
    </row>
    <row r="386227" spans="2:3" x14ac:dyDescent="0.25">
      <c r="B386227" s="76"/>
      <c r="C386227" s="75"/>
    </row>
    <row r="386228" spans="2:3" x14ac:dyDescent="0.25">
      <c r="B386228" s="76"/>
      <c r="C386228" s="75"/>
    </row>
    <row r="386229" spans="2:3" x14ac:dyDescent="0.25">
      <c r="B386229" s="76"/>
      <c r="C386229" s="75"/>
    </row>
    <row r="386230" spans="2:3" x14ac:dyDescent="0.25">
      <c r="B386230" s="76"/>
      <c r="C386230" s="75"/>
    </row>
    <row r="386231" spans="2:3" x14ac:dyDescent="0.25">
      <c r="B386231" s="76"/>
      <c r="C386231" s="75"/>
    </row>
    <row r="386232" spans="2:3" x14ac:dyDescent="0.25">
      <c r="B386232" s="76"/>
      <c r="C386232" s="75"/>
    </row>
    <row r="386233" spans="2:3" x14ac:dyDescent="0.25">
      <c r="B386233" s="76"/>
      <c r="C386233" s="75"/>
    </row>
    <row r="386234" spans="2:3" x14ac:dyDescent="0.25">
      <c r="B386234" s="76"/>
      <c r="C386234" s="75"/>
    </row>
    <row r="386235" spans="2:3" x14ac:dyDescent="0.25">
      <c r="B386235" s="76"/>
      <c r="C386235" s="75"/>
    </row>
    <row r="386345" spans="2:3" x14ac:dyDescent="0.25">
      <c r="B386345" s="76"/>
      <c r="C386345" s="75"/>
    </row>
    <row r="386346" spans="2:3" x14ac:dyDescent="0.25">
      <c r="B386346" s="76"/>
      <c r="C386346" s="75"/>
    </row>
    <row r="386347" spans="2:3" x14ac:dyDescent="0.25">
      <c r="B386347" s="76"/>
      <c r="C386347" s="75"/>
    </row>
    <row r="386348" spans="2:3" x14ac:dyDescent="0.25">
      <c r="B386348" s="76"/>
      <c r="C386348" s="75"/>
    </row>
    <row r="386349" spans="2:3" x14ac:dyDescent="0.25">
      <c r="B386349" s="76"/>
      <c r="C386349" s="75"/>
    </row>
    <row r="386350" spans="2:3" x14ac:dyDescent="0.25">
      <c r="B386350" s="76"/>
      <c r="C386350" s="75"/>
    </row>
    <row r="386351" spans="2:3" x14ac:dyDescent="0.25">
      <c r="B386351" s="76"/>
      <c r="C386351" s="75"/>
    </row>
    <row r="386352" spans="2:3" x14ac:dyDescent="0.25">
      <c r="B386352" s="76"/>
      <c r="C386352" s="75"/>
    </row>
    <row r="386353" spans="2:3" x14ac:dyDescent="0.25">
      <c r="B386353" s="76"/>
      <c r="C386353" s="75"/>
    </row>
    <row r="386354" spans="2:3" x14ac:dyDescent="0.25">
      <c r="B386354" s="76"/>
      <c r="C386354" s="75"/>
    </row>
    <row r="386355" spans="2:3" x14ac:dyDescent="0.25">
      <c r="B386355" s="76"/>
      <c r="C386355" s="75"/>
    </row>
    <row r="386356" spans="2:3" x14ac:dyDescent="0.25">
      <c r="B386356" s="76"/>
      <c r="C386356" s="75"/>
    </row>
    <row r="386357" spans="2:3" x14ac:dyDescent="0.25">
      <c r="B386357" s="76"/>
      <c r="C386357" s="75"/>
    </row>
    <row r="386467" spans="2:3" x14ac:dyDescent="0.25">
      <c r="B386467" s="76"/>
      <c r="C386467" s="75"/>
    </row>
    <row r="386468" spans="2:3" x14ac:dyDescent="0.25">
      <c r="B386468" s="76"/>
      <c r="C386468" s="75"/>
    </row>
    <row r="386469" spans="2:3" x14ac:dyDescent="0.25">
      <c r="B386469" s="76"/>
      <c r="C386469" s="75"/>
    </row>
    <row r="386470" spans="2:3" x14ac:dyDescent="0.25">
      <c r="B386470" s="76"/>
      <c r="C386470" s="75"/>
    </row>
    <row r="386471" spans="2:3" x14ac:dyDescent="0.25">
      <c r="B386471" s="76"/>
      <c r="C386471" s="75"/>
    </row>
    <row r="386472" spans="2:3" x14ac:dyDescent="0.25">
      <c r="B386472" s="76"/>
      <c r="C386472" s="75"/>
    </row>
    <row r="386473" spans="2:3" x14ac:dyDescent="0.25">
      <c r="B386473" s="76"/>
      <c r="C386473" s="75"/>
    </row>
    <row r="386474" spans="2:3" x14ac:dyDescent="0.25">
      <c r="B386474" s="76"/>
      <c r="C386474" s="75"/>
    </row>
    <row r="386475" spans="2:3" x14ac:dyDescent="0.25">
      <c r="B386475" s="76"/>
      <c r="C386475" s="75"/>
    </row>
    <row r="386476" spans="2:3" x14ac:dyDescent="0.25">
      <c r="B386476" s="76"/>
      <c r="C386476" s="75"/>
    </row>
    <row r="386477" spans="2:3" x14ac:dyDescent="0.25">
      <c r="B386477" s="76"/>
      <c r="C386477" s="75"/>
    </row>
    <row r="386478" spans="2:3" x14ac:dyDescent="0.25">
      <c r="B386478" s="76"/>
      <c r="C386478" s="75"/>
    </row>
    <row r="386479" spans="2:3" x14ac:dyDescent="0.25">
      <c r="B386479" s="76"/>
      <c r="C386479" s="75"/>
    </row>
    <row r="386589" spans="2:3" x14ac:dyDescent="0.25">
      <c r="B386589" s="76"/>
      <c r="C386589" s="75"/>
    </row>
    <row r="386590" spans="2:3" x14ac:dyDescent="0.25">
      <c r="B386590" s="76"/>
      <c r="C386590" s="75"/>
    </row>
    <row r="386591" spans="2:3" x14ac:dyDescent="0.25">
      <c r="B386591" s="76"/>
      <c r="C386591" s="75"/>
    </row>
    <row r="386592" spans="2:3" x14ac:dyDescent="0.25">
      <c r="B386592" s="76"/>
      <c r="C386592" s="75"/>
    </row>
    <row r="386593" spans="2:3" x14ac:dyDescent="0.25">
      <c r="B386593" s="76"/>
      <c r="C386593" s="75"/>
    </row>
    <row r="386594" spans="2:3" x14ac:dyDescent="0.25">
      <c r="B386594" s="76"/>
      <c r="C386594" s="75"/>
    </row>
    <row r="386595" spans="2:3" x14ac:dyDescent="0.25">
      <c r="B386595" s="76"/>
      <c r="C386595" s="75"/>
    </row>
    <row r="386596" spans="2:3" x14ac:dyDescent="0.25">
      <c r="B386596" s="76"/>
      <c r="C386596" s="75"/>
    </row>
    <row r="386597" spans="2:3" x14ac:dyDescent="0.25">
      <c r="B386597" s="76"/>
      <c r="C386597" s="75"/>
    </row>
    <row r="386598" spans="2:3" x14ac:dyDescent="0.25">
      <c r="B386598" s="76"/>
      <c r="C386598" s="75"/>
    </row>
    <row r="386599" spans="2:3" x14ac:dyDescent="0.25">
      <c r="B386599" s="76"/>
      <c r="C386599" s="75"/>
    </row>
    <row r="386600" spans="2:3" x14ac:dyDescent="0.25">
      <c r="B386600" s="76"/>
      <c r="C386600" s="75"/>
    </row>
    <row r="386601" spans="2:3" x14ac:dyDescent="0.25">
      <c r="B386601" s="76"/>
      <c r="C386601" s="75"/>
    </row>
    <row r="386711" spans="2:3" x14ac:dyDescent="0.25">
      <c r="B386711" s="76"/>
      <c r="C386711" s="75"/>
    </row>
    <row r="386712" spans="2:3" x14ac:dyDescent="0.25">
      <c r="B386712" s="76"/>
      <c r="C386712" s="75"/>
    </row>
    <row r="386713" spans="2:3" x14ac:dyDescent="0.25">
      <c r="B386713" s="76"/>
      <c r="C386713" s="75"/>
    </row>
    <row r="386714" spans="2:3" x14ac:dyDescent="0.25">
      <c r="B386714" s="76"/>
      <c r="C386714" s="75"/>
    </row>
    <row r="386715" spans="2:3" x14ac:dyDescent="0.25">
      <c r="B386715" s="76"/>
      <c r="C386715" s="75"/>
    </row>
    <row r="386716" spans="2:3" x14ac:dyDescent="0.25">
      <c r="B386716" s="76"/>
      <c r="C386716" s="75"/>
    </row>
    <row r="386717" spans="2:3" x14ac:dyDescent="0.25">
      <c r="B386717" s="76"/>
      <c r="C386717" s="75"/>
    </row>
    <row r="386718" spans="2:3" x14ac:dyDescent="0.25">
      <c r="B386718" s="76"/>
      <c r="C386718" s="75"/>
    </row>
    <row r="386719" spans="2:3" x14ac:dyDescent="0.25">
      <c r="B386719" s="76"/>
      <c r="C386719" s="75"/>
    </row>
    <row r="386720" spans="2:3" x14ac:dyDescent="0.25">
      <c r="B386720" s="76"/>
      <c r="C386720" s="75"/>
    </row>
    <row r="386721" spans="2:3" x14ac:dyDescent="0.25">
      <c r="B386721" s="76"/>
      <c r="C386721" s="75"/>
    </row>
    <row r="386722" spans="2:3" x14ac:dyDescent="0.25">
      <c r="B386722" s="76"/>
      <c r="C386722" s="75"/>
    </row>
    <row r="386723" spans="2:3" x14ac:dyDescent="0.25">
      <c r="B386723" s="76"/>
      <c r="C386723" s="75"/>
    </row>
    <row r="386833" spans="2:3" x14ac:dyDescent="0.25">
      <c r="B386833" s="76"/>
      <c r="C386833" s="75"/>
    </row>
    <row r="386834" spans="2:3" x14ac:dyDescent="0.25">
      <c r="B386834" s="76"/>
      <c r="C386834" s="75"/>
    </row>
    <row r="386835" spans="2:3" x14ac:dyDescent="0.25">
      <c r="B386835" s="76"/>
      <c r="C386835" s="75"/>
    </row>
    <row r="386836" spans="2:3" x14ac:dyDescent="0.25">
      <c r="B386836" s="76"/>
      <c r="C386836" s="75"/>
    </row>
    <row r="386837" spans="2:3" x14ac:dyDescent="0.25">
      <c r="B386837" s="76"/>
      <c r="C386837" s="75"/>
    </row>
    <row r="386838" spans="2:3" x14ac:dyDescent="0.25">
      <c r="B386838" s="76"/>
      <c r="C386838" s="75"/>
    </row>
    <row r="386839" spans="2:3" x14ac:dyDescent="0.25">
      <c r="B386839" s="76"/>
      <c r="C386839" s="75"/>
    </row>
    <row r="386840" spans="2:3" x14ac:dyDescent="0.25">
      <c r="B386840" s="76"/>
      <c r="C386840" s="75"/>
    </row>
    <row r="386841" spans="2:3" x14ac:dyDescent="0.25">
      <c r="B386841" s="76"/>
      <c r="C386841" s="75"/>
    </row>
    <row r="386842" spans="2:3" x14ac:dyDescent="0.25">
      <c r="B386842" s="76"/>
      <c r="C386842" s="75"/>
    </row>
    <row r="386843" spans="2:3" x14ac:dyDescent="0.25">
      <c r="B386843" s="76"/>
      <c r="C386843" s="75"/>
    </row>
    <row r="386844" spans="2:3" x14ac:dyDescent="0.25">
      <c r="B386844" s="76"/>
      <c r="C386844" s="75"/>
    </row>
    <row r="386845" spans="2:3" x14ac:dyDescent="0.25">
      <c r="B386845" s="76"/>
      <c r="C386845" s="75"/>
    </row>
    <row r="386955" spans="2:3" x14ac:dyDescent="0.25">
      <c r="B386955" s="76"/>
      <c r="C386955" s="75"/>
    </row>
    <row r="386956" spans="2:3" x14ac:dyDescent="0.25">
      <c r="B386956" s="76"/>
      <c r="C386956" s="75"/>
    </row>
    <row r="386957" spans="2:3" x14ac:dyDescent="0.25">
      <c r="B386957" s="76"/>
      <c r="C386957" s="75"/>
    </row>
    <row r="386958" spans="2:3" x14ac:dyDescent="0.25">
      <c r="B386958" s="76"/>
      <c r="C386958" s="75"/>
    </row>
    <row r="386959" spans="2:3" x14ac:dyDescent="0.25">
      <c r="B386959" s="76"/>
      <c r="C386959" s="75"/>
    </row>
    <row r="386960" spans="2:3" x14ac:dyDescent="0.25">
      <c r="B386960" s="76"/>
      <c r="C386960" s="75"/>
    </row>
    <row r="386961" spans="2:3" x14ac:dyDescent="0.25">
      <c r="B386961" s="76"/>
      <c r="C386961" s="75"/>
    </row>
    <row r="386962" spans="2:3" x14ac:dyDescent="0.25">
      <c r="B386962" s="76"/>
      <c r="C386962" s="75"/>
    </row>
    <row r="386963" spans="2:3" x14ac:dyDescent="0.25">
      <c r="B386963" s="76"/>
      <c r="C386963" s="75"/>
    </row>
    <row r="386964" spans="2:3" x14ac:dyDescent="0.25">
      <c r="B386964" s="76"/>
      <c r="C386964" s="75"/>
    </row>
    <row r="386965" spans="2:3" x14ac:dyDescent="0.25">
      <c r="B386965" s="76"/>
      <c r="C386965" s="75"/>
    </row>
    <row r="386966" spans="2:3" x14ac:dyDescent="0.25">
      <c r="B386966" s="76"/>
      <c r="C386966" s="75"/>
    </row>
    <row r="386967" spans="2:3" x14ac:dyDescent="0.25">
      <c r="B386967" s="76"/>
      <c r="C386967" s="75"/>
    </row>
    <row r="387077" spans="2:3" x14ac:dyDescent="0.25">
      <c r="B387077" s="76"/>
      <c r="C387077" s="75"/>
    </row>
    <row r="387078" spans="2:3" x14ac:dyDescent="0.25">
      <c r="B387078" s="76"/>
      <c r="C387078" s="75"/>
    </row>
    <row r="387079" spans="2:3" x14ac:dyDescent="0.25">
      <c r="B387079" s="76"/>
      <c r="C387079" s="75"/>
    </row>
    <row r="387080" spans="2:3" x14ac:dyDescent="0.25">
      <c r="B387080" s="76"/>
      <c r="C387080" s="75"/>
    </row>
    <row r="387081" spans="2:3" x14ac:dyDescent="0.25">
      <c r="B387081" s="76"/>
      <c r="C387081" s="75"/>
    </row>
    <row r="387082" spans="2:3" x14ac:dyDescent="0.25">
      <c r="B387082" s="76"/>
      <c r="C387082" s="75"/>
    </row>
    <row r="387083" spans="2:3" x14ac:dyDescent="0.25">
      <c r="B387083" s="76"/>
      <c r="C387083" s="75"/>
    </row>
    <row r="387084" spans="2:3" x14ac:dyDescent="0.25">
      <c r="B387084" s="76"/>
      <c r="C387084" s="75"/>
    </row>
    <row r="387085" spans="2:3" x14ac:dyDescent="0.25">
      <c r="B387085" s="76"/>
      <c r="C387085" s="75"/>
    </row>
    <row r="387086" spans="2:3" x14ac:dyDescent="0.25">
      <c r="B387086" s="76"/>
      <c r="C387086" s="75"/>
    </row>
    <row r="387087" spans="2:3" x14ac:dyDescent="0.25">
      <c r="B387087" s="76"/>
      <c r="C387087" s="75"/>
    </row>
    <row r="387088" spans="2:3" x14ac:dyDescent="0.25">
      <c r="B387088" s="76"/>
      <c r="C387088" s="75"/>
    </row>
    <row r="387089" spans="2:3" x14ac:dyDescent="0.25">
      <c r="B387089" s="76"/>
      <c r="C387089" s="75"/>
    </row>
    <row r="387199" spans="2:3" x14ac:dyDescent="0.25">
      <c r="B387199" s="76"/>
      <c r="C387199" s="75"/>
    </row>
    <row r="387200" spans="2:3" x14ac:dyDescent="0.25">
      <c r="B387200" s="76"/>
      <c r="C387200" s="75"/>
    </row>
    <row r="387201" spans="2:3" x14ac:dyDescent="0.25">
      <c r="B387201" s="76"/>
      <c r="C387201" s="75"/>
    </row>
    <row r="387202" spans="2:3" x14ac:dyDescent="0.25">
      <c r="B387202" s="76"/>
      <c r="C387202" s="75"/>
    </row>
    <row r="387203" spans="2:3" x14ac:dyDescent="0.25">
      <c r="B387203" s="76"/>
      <c r="C387203" s="75"/>
    </row>
    <row r="387204" spans="2:3" x14ac:dyDescent="0.25">
      <c r="B387204" s="76"/>
      <c r="C387204" s="75"/>
    </row>
    <row r="387205" spans="2:3" x14ac:dyDescent="0.25">
      <c r="B387205" s="76"/>
      <c r="C387205" s="75"/>
    </row>
    <row r="387206" spans="2:3" x14ac:dyDescent="0.25">
      <c r="B387206" s="76"/>
      <c r="C387206" s="75"/>
    </row>
    <row r="387207" spans="2:3" x14ac:dyDescent="0.25">
      <c r="B387207" s="76"/>
      <c r="C387207" s="75"/>
    </row>
    <row r="387208" spans="2:3" x14ac:dyDescent="0.25">
      <c r="B387208" s="76"/>
      <c r="C387208" s="75"/>
    </row>
    <row r="387209" spans="2:3" x14ac:dyDescent="0.25">
      <c r="B387209" s="76"/>
      <c r="C387209" s="75"/>
    </row>
    <row r="387210" spans="2:3" x14ac:dyDescent="0.25">
      <c r="B387210" s="76"/>
      <c r="C387210" s="75"/>
    </row>
    <row r="387211" spans="2:3" x14ac:dyDescent="0.25">
      <c r="B387211" s="76"/>
      <c r="C387211" s="75"/>
    </row>
    <row r="387321" spans="2:3" x14ac:dyDescent="0.25">
      <c r="B387321" s="76"/>
      <c r="C387321" s="75"/>
    </row>
    <row r="387322" spans="2:3" x14ac:dyDescent="0.25">
      <c r="B387322" s="76"/>
      <c r="C387322" s="75"/>
    </row>
    <row r="387323" spans="2:3" x14ac:dyDescent="0.25">
      <c r="B387323" s="76"/>
      <c r="C387323" s="75"/>
    </row>
    <row r="387324" spans="2:3" x14ac:dyDescent="0.25">
      <c r="B387324" s="76"/>
      <c r="C387324" s="75"/>
    </row>
    <row r="387325" spans="2:3" x14ac:dyDescent="0.25">
      <c r="B387325" s="76"/>
      <c r="C387325" s="75"/>
    </row>
    <row r="387326" spans="2:3" x14ac:dyDescent="0.25">
      <c r="B387326" s="76"/>
      <c r="C387326" s="75"/>
    </row>
    <row r="387327" spans="2:3" x14ac:dyDescent="0.25">
      <c r="B387327" s="76"/>
      <c r="C387327" s="75"/>
    </row>
    <row r="387328" spans="2:3" x14ac:dyDescent="0.25">
      <c r="B387328" s="76"/>
      <c r="C387328" s="75"/>
    </row>
    <row r="387329" spans="2:3" x14ac:dyDescent="0.25">
      <c r="B387329" s="76"/>
      <c r="C387329" s="75"/>
    </row>
    <row r="387330" spans="2:3" x14ac:dyDescent="0.25">
      <c r="B387330" s="76"/>
      <c r="C387330" s="75"/>
    </row>
    <row r="387331" spans="2:3" x14ac:dyDescent="0.25">
      <c r="B387331" s="76"/>
      <c r="C387331" s="75"/>
    </row>
    <row r="387332" spans="2:3" x14ac:dyDescent="0.25">
      <c r="B387332" s="76"/>
      <c r="C387332" s="75"/>
    </row>
    <row r="387333" spans="2:3" x14ac:dyDescent="0.25">
      <c r="B387333" s="76"/>
      <c r="C387333" s="75"/>
    </row>
    <row r="387443" spans="2:3" x14ac:dyDescent="0.25">
      <c r="B387443" s="76"/>
      <c r="C387443" s="75"/>
    </row>
    <row r="387444" spans="2:3" x14ac:dyDescent="0.25">
      <c r="B387444" s="76"/>
      <c r="C387444" s="75"/>
    </row>
    <row r="387445" spans="2:3" x14ac:dyDescent="0.25">
      <c r="B387445" s="76"/>
      <c r="C387445" s="75"/>
    </row>
    <row r="387446" spans="2:3" x14ac:dyDescent="0.25">
      <c r="B387446" s="76"/>
      <c r="C387446" s="75"/>
    </row>
    <row r="387447" spans="2:3" x14ac:dyDescent="0.25">
      <c r="B387447" s="76"/>
      <c r="C387447" s="75"/>
    </row>
    <row r="387448" spans="2:3" x14ac:dyDescent="0.25">
      <c r="B387448" s="76"/>
      <c r="C387448" s="75"/>
    </row>
    <row r="387449" spans="2:3" x14ac:dyDescent="0.25">
      <c r="B387449" s="76"/>
      <c r="C387449" s="75"/>
    </row>
    <row r="387450" spans="2:3" x14ac:dyDescent="0.25">
      <c r="B387450" s="76"/>
      <c r="C387450" s="75"/>
    </row>
    <row r="387451" spans="2:3" x14ac:dyDescent="0.25">
      <c r="B387451" s="76"/>
      <c r="C387451" s="75"/>
    </row>
    <row r="387452" spans="2:3" x14ac:dyDescent="0.25">
      <c r="B387452" s="76"/>
      <c r="C387452" s="75"/>
    </row>
    <row r="387453" spans="2:3" x14ac:dyDescent="0.25">
      <c r="B387453" s="76"/>
      <c r="C387453" s="75"/>
    </row>
    <row r="387454" spans="2:3" x14ac:dyDescent="0.25">
      <c r="B387454" s="76"/>
      <c r="C387454" s="75"/>
    </row>
    <row r="387455" spans="2:3" x14ac:dyDescent="0.25">
      <c r="B387455" s="76"/>
      <c r="C387455" s="75"/>
    </row>
    <row r="387565" spans="2:3" x14ac:dyDescent="0.25">
      <c r="B387565" s="76"/>
      <c r="C387565" s="75"/>
    </row>
    <row r="387566" spans="2:3" x14ac:dyDescent="0.25">
      <c r="B387566" s="76"/>
      <c r="C387566" s="75"/>
    </row>
    <row r="387567" spans="2:3" x14ac:dyDescent="0.25">
      <c r="B387567" s="76"/>
      <c r="C387567" s="75"/>
    </row>
    <row r="387568" spans="2:3" x14ac:dyDescent="0.25">
      <c r="B387568" s="76"/>
      <c r="C387568" s="75"/>
    </row>
    <row r="387569" spans="2:3" x14ac:dyDescent="0.25">
      <c r="B387569" s="76"/>
      <c r="C387569" s="75"/>
    </row>
    <row r="387570" spans="2:3" x14ac:dyDescent="0.25">
      <c r="B387570" s="76"/>
      <c r="C387570" s="75"/>
    </row>
    <row r="387571" spans="2:3" x14ac:dyDescent="0.25">
      <c r="B387571" s="76"/>
      <c r="C387571" s="75"/>
    </row>
    <row r="387572" spans="2:3" x14ac:dyDescent="0.25">
      <c r="B387572" s="76"/>
      <c r="C387572" s="75"/>
    </row>
    <row r="387573" spans="2:3" x14ac:dyDescent="0.25">
      <c r="B387573" s="76"/>
      <c r="C387573" s="75"/>
    </row>
    <row r="387574" spans="2:3" x14ac:dyDescent="0.25">
      <c r="B387574" s="76"/>
      <c r="C387574" s="75"/>
    </row>
    <row r="387575" spans="2:3" x14ac:dyDescent="0.25">
      <c r="B387575" s="76"/>
      <c r="C387575" s="75"/>
    </row>
    <row r="387576" spans="2:3" x14ac:dyDescent="0.25">
      <c r="B387576" s="76"/>
      <c r="C387576" s="75"/>
    </row>
    <row r="387577" spans="2:3" x14ac:dyDescent="0.25">
      <c r="B387577" s="76"/>
      <c r="C387577" s="75"/>
    </row>
    <row r="387687" spans="2:3" x14ac:dyDescent="0.25">
      <c r="B387687" s="76"/>
      <c r="C387687" s="75"/>
    </row>
    <row r="387688" spans="2:3" x14ac:dyDescent="0.25">
      <c r="B387688" s="76"/>
      <c r="C387688" s="75"/>
    </row>
    <row r="387689" spans="2:3" x14ac:dyDescent="0.25">
      <c r="B387689" s="76"/>
      <c r="C387689" s="75"/>
    </row>
    <row r="387690" spans="2:3" x14ac:dyDescent="0.25">
      <c r="B387690" s="76"/>
      <c r="C387690" s="75"/>
    </row>
    <row r="387691" spans="2:3" x14ac:dyDescent="0.25">
      <c r="B387691" s="76"/>
      <c r="C387691" s="75"/>
    </row>
    <row r="387692" spans="2:3" x14ac:dyDescent="0.25">
      <c r="B387692" s="76"/>
      <c r="C387692" s="75"/>
    </row>
    <row r="387693" spans="2:3" x14ac:dyDescent="0.25">
      <c r="B387693" s="76"/>
      <c r="C387693" s="75"/>
    </row>
    <row r="387694" spans="2:3" x14ac:dyDescent="0.25">
      <c r="B387694" s="76"/>
      <c r="C387694" s="75"/>
    </row>
    <row r="387695" spans="2:3" x14ac:dyDescent="0.25">
      <c r="B387695" s="76"/>
      <c r="C387695" s="75"/>
    </row>
    <row r="387696" spans="2:3" x14ac:dyDescent="0.25">
      <c r="B387696" s="76"/>
      <c r="C387696" s="75"/>
    </row>
    <row r="387697" spans="2:3" x14ac:dyDescent="0.25">
      <c r="B387697" s="76"/>
      <c r="C387697" s="75"/>
    </row>
    <row r="387698" spans="2:3" x14ac:dyDescent="0.25">
      <c r="B387698" s="76"/>
      <c r="C387698" s="75"/>
    </row>
    <row r="387699" spans="2:3" x14ac:dyDescent="0.25">
      <c r="B387699" s="76"/>
      <c r="C387699" s="75"/>
    </row>
    <row r="387809" spans="2:3" x14ac:dyDescent="0.25">
      <c r="B387809" s="76"/>
      <c r="C387809" s="75"/>
    </row>
    <row r="387810" spans="2:3" x14ac:dyDescent="0.25">
      <c r="B387810" s="76"/>
      <c r="C387810" s="75"/>
    </row>
    <row r="387811" spans="2:3" x14ac:dyDescent="0.25">
      <c r="B387811" s="76"/>
      <c r="C387811" s="75"/>
    </row>
    <row r="387812" spans="2:3" x14ac:dyDescent="0.25">
      <c r="B387812" s="76"/>
      <c r="C387812" s="75"/>
    </row>
    <row r="387813" spans="2:3" x14ac:dyDescent="0.25">
      <c r="B387813" s="76"/>
      <c r="C387813" s="75"/>
    </row>
    <row r="387814" spans="2:3" x14ac:dyDescent="0.25">
      <c r="B387814" s="76"/>
      <c r="C387814" s="75"/>
    </row>
    <row r="387815" spans="2:3" x14ac:dyDescent="0.25">
      <c r="B387815" s="76"/>
      <c r="C387815" s="75"/>
    </row>
    <row r="387816" spans="2:3" x14ac:dyDescent="0.25">
      <c r="B387816" s="76"/>
      <c r="C387816" s="75"/>
    </row>
    <row r="387817" spans="2:3" x14ac:dyDescent="0.25">
      <c r="B387817" s="76"/>
      <c r="C387817" s="75"/>
    </row>
    <row r="387818" spans="2:3" x14ac:dyDescent="0.25">
      <c r="B387818" s="76"/>
      <c r="C387818" s="75"/>
    </row>
    <row r="387819" spans="2:3" x14ac:dyDescent="0.25">
      <c r="B387819" s="76"/>
      <c r="C387819" s="75"/>
    </row>
    <row r="387820" spans="2:3" x14ac:dyDescent="0.25">
      <c r="B387820" s="76"/>
      <c r="C387820" s="75"/>
    </row>
    <row r="387821" spans="2:3" x14ac:dyDescent="0.25">
      <c r="B387821" s="76"/>
      <c r="C387821" s="75"/>
    </row>
    <row r="387931" spans="2:3" x14ac:dyDescent="0.25">
      <c r="B387931" s="76"/>
      <c r="C387931" s="75"/>
    </row>
    <row r="387932" spans="2:3" x14ac:dyDescent="0.25">
      <c r="B387932" s="76"/>
      <c r="C387932" s="75"/>
    </row>
    <row r="387933" spans="2:3" x14ac:dyDescent="0.25">
      <c r="B387933" s="76"/>
      <c r="C387933" s="75"/>
    </row>
    <row r="387934" spans="2:3" x14ac:dyDescent="0.25">
      <c r="B387934" s="76"/>
      <c r="C387934" s="75"/>
    </row>
    <row r="387935" spans="2:3" x14ac:dyDescent="0.25">
      <c r="B387935" s="76"/>
      <c r="C387935" s="75"/>
    </row>
    <row r="387936" spans="2:3" x14ac:dyDescent="0.25">
      <c r="B387936" s="76"/>
      <c r="C387936" s="75"/>
    </row>
    <row r="387937" spans="2:3" x14ac:dyDescent="0.25">
      <c r="B387937" s="76"/>
      <c r="C387937" s="75"/>
    </row>
    <row r="387938" spans="2:3" x14ac:dyDescent="0.25">
      <c r="B387938" s="76"/>
      <c r="C387938" s="75"/>
    </row>
    <row r="387939" spans="2:3" x14ac:dyDescent="0.25">
      <c r="B387939" s="76"/>
      <c r="C387939" s="75"/>
    </row>
    <row r="387940" spans="2:3" x14ac:dyDescent="0.25">
      <c r="B387940" s="76"/>
      <c r="C387940" s="75"/>
    </row>
    <row r="387941" spans="2:3" x14ac:dyDescent="0.25">
      <c r="B387941" s="76"/>
      <c r="C387941" s="75"/>
    </row>
    <row r="387942" spans="2:3" x14ac:dyDescent="0.25">
      <c r="B387942" s="76"/>
      <c r="C387942" s="75"/>
    </row>
    <row r="387943" spans="2:3" x14ac:dyDescent="0.25">
      <c r="B387943" s="76"/>
      <c r="C387943" s="75"/>
    </row>
    <row r="388053" spans="2:3" x14ac:dyDescent="0.25">
      <c r="B388053" s="76"/>
      <c r="C388053" s="75"/>
    </row>
    <row r="388054" spans="2:3" x14ac:dyDescent="0.25">
      <c r="B388054" s="76"/>
      <c r="C388054" s="75"/>
    </row>
    <row r="388055" spans="2:3" x14ac:dyDescent="0.25">
      <c r="B388055" s="76"/>
      <c r="C388055" s="75"/>
    </row>
    <row r="388056" spans="2:3" x14ac:dyDescent="0.25">
      <c r="B388056" s="76"/>
      <c r="C388056" s="75"/>
    </row>
    <row r="388057" spans="2:3" x14ac:dyDescent="0.25">
      <c r="B388057" s="76"/>
      <c r="C388057" s="75"/>
    </row>
    <row r="388058" spans="2:3" x14ac:dyDescent="0.25">
      <c r="B388058" s="76"/>
      <c r="C388058" s="75"/>
    </row>
    <row r="388059" spans="2:3" x14ac:dyDescent="0.25">
      <c r="B388059" s="76"/>
      <c r="C388059" s="75"/>
    </row>
    <row r="388060" spans="2:3" x14ac:dyDescent="0.25">
      <c r="B388060" s="76"/>
      <c r="C388060" s="75"/>
    </row>
    <row r="388061" spans="2:3" x14ac:dyDescent="0.25">
      <c r="B388061" s="76"/>
      <c r="C388061" s="75"/>
    </row>
    <row r="388062" spans="2:3" x14ac:dyDescent="0.25">
      <c r="B388062" s="76"/>
      <c r="C388062" s="75"/>
    </row>
    <row r="388063" spans="2:3" x14ac:dyDescent="0.25">
      <c r="B388063" s="76"/>
      <c r="C388063" s="75"/>
    </row>
    <row r="388064" spans="2:3" x14ac:dyDescent="0.25">
      <c r="B388064" s="76"/>
      <c r="C388064" s="75"/>
    </row>
    <row r="388065" spans="2:3" x14ac:dyDescent="0.25">
      <c r="B388065" s="76"/>
      <c r="C388065" s="75"/>
    </row>
    <row r="388175" spans="2:3" x14ac:dyDescent="0.25">
      <c r="B388175" s="76"/>
      <c r="C388175" s="75"/>
    </row>
    <row r="388176" spans="2:3" x14ac:dyDescent="0.25">
      <c r="B388176" s="76"/>
      <c r="C388176" s="75"/>
    </row>
    <row r="388177" spans="2:3" x14ac:dyDescent="0.25">
      <c r="B388177" s="76"/>
      <c r="C388177" s="75"/>
    </row>
    <row r="388178" spans="2:3" x14ac:dyDescent="0.25">
      <c r="B388178" s="76"/>
      <c r="C388178" s="75"/>
    </row>
    <row r="388179" spans="2:3" x14ac:dyDescent="0.25">
      <c r="B388179" s="76"/>
      <c r="C388179" s="75"/>
    </row>
    <row r="388180" spans="2:3" x14ac:dyDescent="0.25">
      <c r="B388180" s="76"/>
      <c r="C388180" s="75"/>
    </row>
    <row r="388181" spans="2:3" x14ac:dyDescent="0.25">
      <c r="B388181" s="76"/>
      <c r="C388181" s="75"/>
    </row>
    <row r="388182" spans="2:3" x14ac:dyDescent="0.25">
      <c r="B388182" s="76"/>
      <c r="C388182" s="75"/>
    </row>
    <row r="388183" spans="2:3" x14ac:dyDescent="0.25">
      <c r="B388183" s="76"/>
      <c r="C388183" s="75"/>
    </row>
    <row r="388184" spans="2:3" x14ac:dyDescent="0.25">
      <c r="B388184" s="76"/>
      <c r="C388184" s="75"/>
    </row>
    <row r="388185" spans="2:3" x14ac:dyDescent="0.25">
      <c r="B388185" s="76"/>
      <c r="C388185" s="75"/>
    </row>
    <row r="388186" spans="2:3" x14ac:dyDescent="0.25">
      <c r="B388186" s="76"/>
      <c r="C388186" s="75"/>
    </row>
    <row r="388187" spans="2:3" x14ac:dyDescent="0.25">
      <c r="B388187" s="76"/>
      <c r="C388187" s="75"/>
    </row>
    <row r="388297" spans="2:3" x14ac:dyDescent="0.25">
      <c r="B388297" s="76"/>
      <c r="C388297" s="75"/>
    </row>
    <row r="388298" spans="2:3" x14ac:dyDescent="0.25">
      <c r="B388298" s="76"/>
      <c r="C388298" s="75"/>
    </row>
    <row r="388299" spans="2:3" x14ac:dyDescent="0.25">
      <c r="B388299" s="76"/>
      <c r="C388299" s="75"/>
    </row>
    <row r="388300" spans="2:3" x14ac:dyDescent="0.25">
      <c r="B388300" s="76"/>
      <c r="C388300" s="75"/>
    </row>
    <row r="388301" spans="2:3" x14ac:dyDescent="0.25">
      <c r="B388301" s="76"/>
      <c r="C388301" s="75"/>
    </row>
    <row r="388302" spans="2:3" x14ac:dyDescent="0.25">
      <c r="B388302" s="76"/>
      <c r="C388302" s="75"/>
    </row>
    <row r="388303" spans="2:3" x14ac:dyDescent="0.25">
      <c r="B388303" s="76"/>
      <c r="C388303" s="75"/>
    </row>
    <row r="388304" spans="2:3" x14ac:dyDescent="0.25">
      <c r="B388304" s="76"/>
      <c r="C388304" s="75"/>
    </row>
    <row r="388305" spans="2:3" x14ac:dyDescent="0.25">
      <c r="B388305" s="76"/>
      <c r="C388305" s="75"/>
    </row>
    <row r="388306" spans="2:3" x14ac:dyDescent="0.25">
      <c r="B388306" s="76"/>
      <c r="C388306" s="75"/>
    </row>
    <row r="388307" spans="2:3" x14ac:dyDescent="0.25">
      <c r="B388307" s="76"/>
      <c r="C388307" s="75"/>
    </row>
    <row r="388308" spans="2:3" x14ac:dyDescent="0.25">
      <c r="B388308" s="76"/>
      <c r="C388308" s="75"/>
    </row>
    <row r="388309" spans="2:3" x14ac:dyDescent="0.25">
      <c r="B388309" s="76"/>
      <c r="C388309" s="75"/>
    </row>
    <row r="388419" spans="2:3" x14ac:dyDescent="0.25">
      <c r="B388419" s="76"/>
      <c r="C388419" s="75"/>
    </row>
    <row r="388420" spans="2:3" x14ac:dyDescent="0.25">
      <c r="B388420" s="76"/>
      <c r="C388420" s="75"/>
    </row>
    <row r="388421" spans="2:3" x14ac:dyDescent="0.25">
      <c r="B388421" s="76"/>
      <c r="C388421" s="75"/>
    </row>
    <row r="388422" spans="2:3" x14ac:dyDescent="0.25">
      <c r="B388422" s="76"/>
      <c r="C388422" s="75"/>
    </row>
    <row r="388423" spans="2:3" x14ac:dyDescent="0.25">
      <c r="B388423" s="76"/>
      <c r="C388423" s="75"/>
    </row>
    <row r="388424" spans="2:3" x14ac:dyDescent="0.25">
      <c r="B388424" s="76"/>
      <c r="C388424" s="75"/>
    </row>
    <row r="388425" spans="2:3" x14ac:dyDescent="0.25">
      <c r="B388425" s="76"/>
      <c r="C388425" s="75"/>
    </row>
    <row r="388426" spans="2:3" x14ac:dyDescent="0.25">
      <c r="B388426" s="76"/>
      <c r="C388426" s="75"/>
    </row>
    <row r="388427" spans="2:3" x14ac:dyDescent="0.25">
      <c r="B388427" s="76"/>
      <c r="C388427" s="75"/>
    </row>
    <row r="388428" spans="2:3" x14ac:dyDescent="0.25">
      <c r="B388428" s="76"/>
      <c r="C388428" s="75"/>
    </row>
    <row r="388429" spans="2:3" x14ac:dyDescent="0.25">
      <c r="B388429" s="76"/>
      <c r="C388429" s="75"/>
    </row>
    <row r="388430" spans="2:3" x14ac:dyDescent="0.25">
      <c r="B388430" s="76"/>
      <c r="C388430" s="75"/>
    </row>
    <row r="388431" spans="2:3" x14ac:dyDescent="0.25">
      <c r="B388431" s="76"/>
      <c r="C388431" s="75"/>
    </row>
    <row r="388541" spans="2:3" x14ac:dyDescent="0.25">
      <c r="B388541" s="76"/>
      <c r="C388541" s="75"/>
    </row>
    <row r="388542" spans="2:3" x14ac:dyDescent="0.25">
      <c r="B388542" s="76"/>
      <c r="C388542" s="75"/>
    </row>
    <row r="388543" spans="2:3" x14ac:dyDescent="0.25">
      <c r="B388543" s="76"/>
      <c r="C388543" s="75"/>
    </row>
    <row r="388544" spans="2:3" x14ac:dyDescent="0.25">
      <c r="B388544" s="76"/>
      <c r="C388544" s="75"/>
    </row>
    <row r="388545" spans="2:3" x14ac:dyDescent="0.25">
      <c r="B388545" s="76"/>
      <c r="C388545" s="75"/>
    </row>
    <row r="388546" spans="2:3" x14ac:dyDescent="0.25">
      <c r="B388546" s="76"/>
      <c r="C388546" s="75"/>
    </row>
    <row r="388547" spans="2:3" x14ac:dyDescent="0.25">
      <c r="B388547" s="76"/>
      <c r="C388547" s="75"/>
    </row>
    <row r="388548" spans="2:3" x14ac:dyDescent="0.25">
      <c r="B388548" s="76"/>
      <c r="C388548" s="75"/>
    </row>
    <row r="388549" spans="2:3" x14ac:dyDescent="0.25">
      <c r="B388549" s="76"/>
      <c r="C388549" s="75"/>
    </row>
    <row r="388550" spans="2:3" x14ac:dyDescent="0.25">
      <c r="B388550" s="76"/>
      <c r="C388550" s="75"/>
    </row>
    <row r="388551" spans="2:3" x14ac:dyDescent="0.25">
      <c r="B388551" s="76"/>
      <c r="C388551" s="75"/>
    </row>
    <row r="388552" spans="2:3" x14ac:dyDescent="0.25">
      <c r="B388552" s="76"/>
      <c r="C388552" s="75"/>
    </row>
    <row r="388553" spans="2:3" x14ac:dyDescent="0.25">
      <c r="B388553" s="76"/>
      <c r="C388553" s="75"/>
    </row>
    <row r="388663" spans="2:3" x14ac:dyDescent="0.25">
      <c r="B388663" s="76"/>
      <c r="C388663" s="75"/>
    </row>
    <row r="388664" spans="2:3" x14ac:dyDescent="0.25">
      <c r="B388664" s="76"/>
      <c r="C388664" s="75"/>
    </row>
    <row r="388665" spans="2:3" x14ac:dyDescent="0.25">
      <c r="B388665" s="76"/>
      <c r="C388665" s="75"/>
    </row>
    <row r="388666" spans="2:3" x14ac:dyDescent="0.25">
      <c r="B388666" s="76"/>
      <c r="C388666" s="75"/>
    </row>
    <row r="388667" spans="2:3" x14ac:dyDescent="0.25">
      <c r="B388667" s="76"/>
      <c r="C388667" s="75"/>
    </row>
    <row r="388668" spans="2:3" x14ac:dyDescent="0.25">
      <c r="B388668" s="76"/>
      <c r="C388668" s="75"/>
    </row>
    <row r="388669" spans="2:3" x14ac:dyDescent="0.25">
      <c r="B388669" s="76"/>
      <c r="C388669" s="75"/>
    </row>
    <row r="388670" spans="2:3" x14ac:dyDescent="0.25">
      <c r="B388670" s="76"/>
      <c r="C388670" s="75"/>
    </row>
    <row r="388671" spans="2:3" x14ac:dyDescent="0.25">
      <c r="B388671" s="76"/>
      <c r="C388671" s="75"/>
    </row>
    <row r="388672" spans="2:3" x14ac:dyDescent="0.25">
      <c r="B388672" s="76"/>
      <c r="C388672" s="75"/>
    </row>
    <row r="388673" spans="2:3" x14ac:dyDescent="0.25">
      <c r="B388673" s="76"/>
      <c r="C388673" s="75"/>
    </row>
    <row r="388674" spans="2:3" x14ac:dyDescent="0.25">
      <c r="B388674" s="76"/>
      <c r="C388674" s="75"/>
    </row>
    <row r="388675" spans="2:3" x14ac:dyDescent="0.25">
      <c r="B388675" s="76"/>
      <c r="C388675" s="75"/>
    </row>
    <row r="388785" spans="2:3" x14ac:dyDescent="0.25">
      <c r="B388785" s="76"/>
      <c r="C388785" s="75"/>
    </row>
    <row r="388786" spans="2:3" x14ac:dyDescent="0.25">
      <c r="B388786" s="76"/>
      <c r="C388786" s="75"/>
    </row>
    <row r="388787" spans="2:3" x14ac:dyDescent="0.25">
      <c r="B388787" s="76"/>
      <c r="C388787" s="75"/>
    </row>
    <row r="388788" spans="2:3" x14ac:dyDescent="0.25">
      <c r="B388788" s="76"/>
      <c r="C388788" s="75"/>
    </row>
    <row r="388789" spans="2:3" x14ac:dyDescent="0.25">
      <c r="B388789" s="76"/>
      <c r="C388789" s="75"/>
    </row>
    <row r="388790" spans="2:3" x14ac:dyDescent="0.25">
      <c r="B388790" s="76"/>
      <c r="C388790" s="75"/>
    </row>
    <row r="388791" spans="2:3" x14ac:dyDescent="0.25">
      <c r="B388791" s="76"/>
      <c r="C388791" s="75"/>
    </row>
    <row r="388792" spans="2:3" x14ac:dyDescent="0.25">
      <c r="B388792" s="76"/>
      <c r="C388792" s="75"/>
    </row>
    <row r="388793" spans="2:3" x14ac:dyDescent="0.25">
      <c r="B388793" s="76"/>
      <c r="C388793" s="75"/>
    </row>
    <row r="388794" spans="2:3" x14ac:dyDescent="0.25">
      <c r="B388794" s="76"/>
      <c r="C388794" s="75"/>
    </row>
    <row r="388795" spans="2:3" x14ac:dyDescent="0.25">
      <c r="B388795" s="76"/>
      <c r="C388795" s="75"/>
    </row>
    <row r="388796" spans="2:3" x14ac:dyDescent="0.25">
      <c r="B388796" s="76"/>
      <c r="C388796" s="75"/>
    </row>
    <row r="388797" spans="2:3" x14ac:dyDescent="0.25">
      <c r="B388797" s="76"/>
      <c r="C388797" s="75"/>
    </row>
    <row r="388907" spans="2:3" x14ac:dyDescent="0.25">
      <c r="B388907" s="76"/>
      <c r="C388907" s="75"/>
    </row>
    <row r="388908" spans="2:3" x14ac:dyDescent="0.25">
      <c r="B388908" s="76"/>
      <c r="C388908" s="75"/>
    </row>
    <row r="388909" spans="2:3" x14ac:dyDescent="0.25">
      <c r="B388909" s="76"/>
      <c r="C388909" s="75"/>
    </row>
    <row r="388910" spans="2:3" x14ac:dyDescent="0.25">
      <c r="B388910" s="76"/>
      <c r="C388910" s="75"/>
    </row>
    <row r="388911" spans="2:3" x14ac:dyDescent="0.25">
      <c r="B388911" s="76"/>
      <c r="C388911" s="75"/>
    </row>
    <row r="388912" spans="2:3" x14ac:dyDescent="0.25">
      <c r="B388912" s="76"/>
      <c r="C388912" s="75"/>
    </row>
    <row r="388913" spans="2:3" x14ac:dyDescent="0.25">
      <c r="B388913" s="76"/>
      <c r="C388913" s="75"/>
    </row>
    <row r="388914" spans="2:3" x14ac:dyDescent="0.25">
      <c r="B388914" s="76"/>
      <c r="C388914" s="75"/>
    </row>
    <row r="388915" spans="2:3" x14ac:dyDescent="0.25">
      <c r="B388915" s="76"/>
      <c r="C388915" s="75"/>
    </row>
    <row r="388916" spans="2:3" x14ac:dyDescent="0.25">
      <c r="B388916" s="76"/>
      <c r="C388916" s="75"/>
    </row>
    <row r="388917" spans="2:3" x14ac:dyDescent="0.25">
      <c r="B388917" s="76"/>
      <c r="C388917" s="75"/>
    </row>
    <row r="388918" spans="2:3" x14ac:dyDescent="0.25">
      <c r="B388918" s="76"/>
      <c r="C388918" s="75"/>
    </row>
    <row r="388919" spans="2:3" x14ac:dyDescent="0.25">
      <c r="B388919" s="76"/>
      <c r="C388919" s="75"/>
    </row>
    <row r="389029" spans="2:3" x14ac:dyDescent="0.25">
      <c r="B389029" s="76"/>
      <c r="C389029" s="75"/>
    </row>
    <row r="389030" spans="2:3" x14ac:dyDescent="0.25">
      <c r="B389030" s="76"/>
      <c r="C389030" s="75"/>
    </row>
    <row r="389031" spans="2:3" x14ac:dyDescent="0.25">
      <c r="B389031" s="76"/>
      <c r="C389031" s="75"/>
    </row>
    <row r="389032" spans="2:3" x14ac:dyDescent="0.25">
      <c r="B389032" s="76"/>
      <c r="C389032" s="75"/>
    </row>
    <row r="389033" spans="2:3" x14ac:dyDescent="0.25">
      <c r="B389033" s="76"/>
      <c r="C389033" s="75"/>
    </row>
    <row r="389034" spans="2:3" x14ac:dyDescent="0.25">
      <c r="B389034" s="76"/>
      <c r="C389034" s="75"/>
    </row>
    <row r="389035" spans="2:3" x14ac:dyDescent="0.25">
      <c r="B389035" s="76"/>
      <c r="C389035" s="75"/>
    </row>
    <row r="389036" spans="2:3" x14ac:dyDescent="0.25">
      <c r="B389036" s="76"/>
      <c r="C389036" s="75"/>
    </row>
    <row r="389037" spans="2:3" x14ac:dyDescent="0.25">
      <c r="B389037" s="76"/>
      <c r="C389037" s="75"/>
    </row>
    <row r="389038" spans="2:3" x14ac:dyDescent="0.25">
      <c r="B389038" s="76"/>
      <c r="C389038" s="75"/>
    </row>
    <row r="389039" spans="2:3" x14ac:dyDescent="0.25">
      <c r="B389039" s="76"/>
      <c r="C389039" s="75"/>
    </row>
    <row r="389040" spans="2:3" x14ac:dyDescent="0.25">
      <c r="B389040" s="76"/>
      <c r="C389040" s="75"/>
    </row>
    <row r="389041" spans="2:3" x14ac:dyDescent="0.25">
      <c r="B389041" s="76"/>
      <c r="C389041" s="75"/>
    </row>
    <row r="389151" spans="2:3" x14ac:dyDescent="0.25">
      <c r="B389151" s="76"/>
      <c r="C389151" s="75"/>
    </row>
    <row r="389152" spans="2:3" x14ac:dyDescent="0.25">
      <c r="B389152" s="76"/>
      <c r="C389152" s="75"/>
    </row>
    <row r="389153" spans="2:3" x14ac:dyDescent="0.25">
      <c r="B389153" s="76"/>
      <c r="C389153" s="75"/>
    </row>
    <row r="389154" spans="2:3" x14ac:dyDescent="0.25">
      <c r="B389154" s="76"/>
      <c r="C389154" s="75"/>
    </row>
    <row r="389155" spans="2:3" x14ac:dyDescent="0.25">
      <c r="B389155" s="76"/>
      <c r="C389155" s="75"/>
    </row>
    <row r="389156" spans="2:3" x14ac:dyDescent="0.25">
      <c r="B389156" s="76"/>
      <c r="C389156" s="75"/>
    </row>
    <row r="389157" spans="2:3" x14ac:dyDescent="0.25">
      <c r="B389157" s="76"/>
      <c r="C389157" s="75"/>
    </row>
    <row r="389158" spans="2:3" x14ac:dyDescent="0.25">
      <c r="B389158" s="76"/>
      <c r="C389158" s="75"/>
    </row>
    <row r="389159" spans="2:3" x14ac:dyDescent="0.25">
      <c r="B389159" s="76"/>
      <c r="C389159" s="75"/>
    </row>
    <row r="389160" spans="2:3" x14ac:dyDescent="0.25">
      <c r="B389160" s="76"/>
      <c r="C389160" s="75"/>
    </row>
    <row r="389161" spans="2:3" x14ac:dyDescent="0.25">
      <c r="B389161" s="76"/>
      <c r="C389161" s="75"/>
    </row>
    <row r="389162" spans="2:3" x14ac:dyDescent="0.25">
      <c r="B389162" s="76"/>
      <c r="C389162" s="75"/>
    </row>
    <row r="389163" spans="2:3" x14ac:dyDescent="0.25">
      <c r="B389163" s="76"/>
      <c r="C389163" s="75"/>
    </row>
    <row r="389273" spans="2:3" x14ac:dyDescent="0.25">
      <c r="B389273" s="76"/>
      <c r="C389273" s="75"/>
    </row>
    <row r="389274" spans="2:3" x14ac:dyDescent="0.25">
      <c r="B389274" s="76"/>
      <c r="C389274" s="75"/>
    </row>
    <row r="389275" spans="2:3" x14ac:dyDescent="0.25">
      <c r="B389275" s="76"/>
      <c r="C389275" s="75"/>
    </row>
    <row r="389276" spans="2:3" x14ac:dyDescent="0.25">
      <c r="B389276" s="76"/>
      <c r="C389276" s="75"/>
    </row>
    <row r="389277" spans="2:3" x14ac:dyDescent="0.25">
      <c r="B389277" s="76"/>
      <c r="C389277" s="75"/>
    </row>
    <row r="389278" spans="2:3" x14ac:dyDescent="0.25">
      <c r="B389278" s="76"/>
      <c r="C389278" s="75"/>
    </row>
    <row r="389279" spans="2:3" x14ac:dyDescent="0.25">
      <c r="B389279" s="76"/>
      <c r="C389279" s="75"/>
    </row>
    <row r="389280" spans="2:3" x14ac:dyDescent="0.25">
      <c r="B389280" s="76"/>
      <c r="C389280" s="75"/>
    </row>
    <row r="389281" spans="2:3" x14ac:dyDescent="0.25">
      <c r="B389281" s="76"/>
      <c r="C389281" s="75"/>
    </row>
    <row r="389282" spans="2:3" x14ac:dyDescent="0.25">
      <c r="B389282" s="76"/>
      <c r="C389282" s="75"/>
    </row>
    <row r="389283" spans="2:3" x14ac:dyDescent="0.25">
      <c r="B389283" s="76"/>
      <c r="C389283" s="75"/>
    </row>
    <row r="389284" spans="2:3" x14ac:dyDescent="0.25">
      <c r="B389284" s="76"/>
      <c r="C389284" s="75"/>
    </row>
    <row r="389285" spans="2:3" x14ac:dyDescent="0.25">
      <c r="B389285" s="76"/>
      <c r="C389285" s="75"/>
    </row>
    <row r="389395" spans="2:3" x14ac:dyDescent="0.25">
      <c r="B389395" s="76"/>
      <c r="C389395" s="75"/>
    </row>
    <row r="389396" spans="2:3" x14ac:dyDescent="0.25">
      <c r="B389396" s="76"/>
      <c r="C389396" s="75"/>
    </row>
    <row r="389397" spans="2:3" x14ac:dyDescent="0.25">
      <c r="B389397" s="76"/>
      <c r="C389397" s="75"/>
    </row>
    <row r="389398" spans="2:3" x14ac:dyDescent="0.25">
      <c r="B389398" s="76"/>
      <c r="C389398" s="75"/>
    </row>
    <row r="389399" spans="2:3" x14ac:dyDescent="0.25">
      <c r="B389399" s="76"/>
      <c r="C389399" s="75"/>
    </row>
    <row r="389400" spans="2:3" x14ac:dyDescent="0.25">
      <c r="B389400" s="76"/>
      <c r="C389400" s="75"/>
    </row>
    <row r="389401" spans="2:3" x14ac:dyDescent="0.25">
      <c r="B389401" s="76"/>
      <c r="C389401" s="75"/>
    </row>
    <row r="389402" spans="2:3" x14ac:dyDescent="0.25">
      <c r="B389402" s="76"/>
      <c r="C389402" s="75"/>
    </row>
    <row r="389403" spans="2:3" x14ac:dyDescent="0.25">
      <c r="B389403" s="76"/>
      <c r="C389403" s="75"/>
    </row>
    <row r="389404" spans="2:3" x14ac:dyDescent="0.25">
      <c r="B389404" s="76"/>
      <c r="C389404" s="75"/>
    </row>
    <row r="389405" spans="2:3" x14ac:dyDescent="0.25">
      <c r="B389405" s="76"/>
      <c r="C389405" s="75"/>
    </row>
    <row r="389406" spans="2:3" x14ac:dyDescent="0.25">
      <c r="B389406" s="76"/>
      <c r="C389406" s="75"/>
    </row>
    <row r="389407" spans="2:3" x14ac:dyDescent="0.25">
      <c r="B389407" s="76"/>
      <c r="C389407" s="75"/>
    </row>
    <row r="389517" spans="2:3" x14ac:dyDescent="0.25">
      <c r="B389517" s="76"/>
      <c r="C389517" s="75"/>
    </row>
    <row r="389518" spans="2:3" x14ac:dyDescent="0.25">
      <c r="B389518" s="76"/>
      <c r="C389518" s="75"/>
    </row>
    <row r="389519" spans="2:3" x14ac:dyDescent="0.25">
      <c r="B389519" s="76"/>
      <c r="C389519" s="75"/>
    </row>
    <row r="389520" spans="2:3" x14ac:dyDescent="0.25">
      <c r="B389520" s="76"/>
      <c r="C389520" s="75"/>
    </row>
    <row r="389521" spans="2:3" x14ac:dyDescent="0.25">
      <c r="B389521" s="76"/>
      <c r="C389521" s="75"/>
    </row>
    <row r="389522" spans="2:3" x14ac:dyDescent="0.25">
      <c r="B389522" s="76"/>
      <c r="C389522" s="75"/>
    </row>
    <row r="389523" spans="2:3" x14ac:dyDescent="0.25">
      <c r="B389523" s="76"/>
      <c r="C389523" s="75"/>
    </row>
    <row r="389524" spans="2:3" x14ac:dyDescent="0.25">
      <c r="B389524" s="76"/>
      <c r="C389524" s="75"/>
    </row>
    <row r="389525" spans="2:3" x14ac:dyDescent="0.25">
      <c r="B389525" s="76"/>
      <c r="C389525" s="75"/>
    </row>
    <row r="389526" spans="2:3" x14ac:dyDescent="0.25">
      <c r="B389526" s="76"/>
      <c r="C389526" s="75"/>
    </row>
    <row r="389527" spans="2:3" x14ac:dyDescent="0.25">
      <c r="B389527" s="76"/>
      <c r="C389527" s="75"/>
    </row>
    <row r="389528" spans="2:3" x14ac:dyDescent="0.25">
      <c r="B389528" s="76"/>
      <c r="C389528" s="75"/>
    </row>
    <row r="389529" spans="2:3" x14ac:dyDescent="0.25">
      <c r="B389529" s="76"/>
      <c r="C389529" s="75"/>
    </row>
    <row r="389639" spans="2:3" x14ac:dyDescent="0.25">
      <c r="B389639" s="76"/>
      <c r="C389639" s="75"/>
    </row>
    <row r="389640" spans="2:3" x14ac:dyDescent="0.25">
      <c r="B389640" s="76"/>
      <c r="C389640" s="75"/>
    </row>
    <row r="389641" spans="2:3" x14ac:dyDescent="0.25">
      <c r="B389641" s="76"/>
      <c r="C389641" s="75"/>
    </row>
    <row r="389642" spans="2:3" x14ac:dyDescent="0.25">
      <c r="B389642" s="76"/>
      <c r="C389642" s="75"/>
    </row>
    <row r="389643" spans="2:3" x14ac:dyDescent="0.25">
      <c r="B389643" s="76"/>
      <c r="C389643" s="75"/>
    </row>
    <row r="389644" spans="2:3" x14ac:dyDescent="0.25">
      <c r="B389644" s="76"/>
      <c r="C389644" s="75"/>
    </row>
    <row r="389645" spans="2:3" x14ac:dyDescent="0.25">
      <c r="B389645" s="76"/>
      <c r="C389645" s="75"/>
    </row>
    <row r="389646" spans="2:3" x14ac:dyDescent="0.25">
      <c r="B389646" s="76"/>
      <c r="C389646" s="75"/>
    </row>
    <row r="389647" spans="2:3" x14ac:dyDescent="0.25">
      <c r="B389647" s="76"/>
      <c r="C389647" s="75"/>
    </row>
    <row r="389648" spans="2:3" x14ac:dyDescent="0.25">
      <c r="B389648" s="76"/>
      <c r="C389648" s="75"/>
    </row>
    <row r="389649" spans="2:3" x14ac:dyDescent="0.25">
      <c r="B389649" s="76"/>
      <c r="C389649" s="75"/>
    </row>
    <row r="389650" spans="2:3" x14ac:dyDescent="0.25">
      <c r="B389650" s="76"/>
      <c r="C389650" s="75"/>
    </row>
    <row r="389651" spans="2:3" x14ac:dyDescent="0.25">
      <c r="B389651" s="76"/>
      <c r="C389651" s="75"/>
    </row>
    <row r="389761" spans="2:3" x14ac:dyDescent="0.25">
      <c r="B389761" s="76"/>
      <c r="C389761" s="75"/>
    </row>
    <row r="389762" spans="2:3" x14ac:dyDescent="0.25">
      <c r="B389762" s="76"/>
      <c r="C389762" s="75"/>
    </row>
    <row r="389763" spans="2:3" x14ac:dyDescent="0.25">
      <c r="B389763" s="76"/>
      <c r="C389763" s="75"/>
    </row>
    <row r="389764" spans="2:3" x14ac:dyDescent="0.25">
      <c r="B389764" s="76"/>
      <c r="C389764" s="75"/>
    </row>
    <row r="389765" spans="2:3" x14ac:dyDescent="0.25">
      <c r="B389765" s="76"/>
      <c r="C389765" s="75"/>
    </row>
    <row r="389766" spans="2:3" x14ac:dyDescent="0.25">
      <c r="B389766" s="76"/>
      <c r="C389766" s="75"/>
    </row>
    <row r="389767" spans="2:3" x14ac:dyDescent="0.25">
      <c r="B389767" s="76"/>
      <c r="C389767" s="75"/>
    </row>
    <row r="389768" spans="2:3" x14ac:dyDescent="0.25">
      <c r="B389768" s="76"/>
      <c r="C389768" s="75"/>
    </row>
    <row r="389769" spans="2:3" x14ac:dyDescent="0.25">
      <c r="B389769" s="76"/>
      <c r="C389769" s="75"/>
    </row>
    <row r="389770" spans="2:3" x14ac:dyDescent="0.25">
      <c r="B389770" s="76"/>
      <c r="C389770" s="75"/>
    </row>
    <row r="389771" spans="2:3" x14ac:dyDescent="0.25">
      <c r="B389771" s="76"/>
      <c r="C389771" s="75"/>
    </row>
    <row r="389772" spans="2:3" x14ac:dyDescent="0.25">
      <c r="B389772" s="76"/>
      <c r="C389772" s="75"/>
    </row>
    <row r="389773" spans="2:3" x14ac:dyDescent="0.25">
      <c r="B389773" s="76"/>
      <c r="C389773" s="75"/>
    </row>
    <row r="389883" spans="2:3" x14ac:dyDescent="0.25">
      <c r="B389883" s="76"/>
      <c r="C389883" s="75"/>
    </row>
    <row r="389884" spans="2:3" x14ac:dyDescent="0.25">
      <c r="B389884" s="76"/>
      <c r="C389884" s="75"/>
    </row>
    <row r="389885" spans="2:3" x14ac:dyDescent="0.25">
      <c r="B389885" s="76"/>
      <c r="C389885" s="75"/>
    </row>
    <row r="389886" spans="2:3" x14ac:dyDescent="0.25">
      <c r="B389886" s="76"/>
      <c r="C389886" s="75"/>
    </row>
    <row r="389887" spans="2:3" x14ac:dyDescent="0.25">
      <c r="B389887" s="76"/>
      <c r="C389887" s="75"/>
    </row>
    <row r="389888" spans="2:3" x14ac:dyDescent="0.25">
      <c r="B389888" s="76"/>
      <c r="C389888" s="75"/>
    </row>
    <row r="389889" spans="2:3" x14ac:dyDescent="0.25">
      <c r="B389889" s="76"/>
      <c r="C389889" s="75"/>
    </row>
    <row r="389890" spans="2:3" x14ac:dyDescent="0.25">
      <c r="B389890" s="76"/>
      <c r="C389890" s="75"/>
    </row>
    <row r="389891" spans="2:3" x14ac:dyDescent="0.25">
      <c r="B389891" s="76"/>
      <c r="C389891" s="75"/>
    </row>
    <row r="389892" spans="2:3" x14ac:dyDescent="0.25">
      <c r="B389892" s="76"/>
      <c r="C389892" s="75"/>
    </row>
    <row r="389893" spans="2:3" x14ac:dyDescent="0.25">
      <c r="B389893" s="76"/>
      <c r="C389893" s="75"/>
    </row>
    <row r="389894" spans="2:3" x14ac:dyDescent="0.25">
      <c r="B389894" s="76"/>
      <c r="C389894" s="75"/>
    </row>
    <row r="389895" spans="2:3" x14ac:dyDescent="0.25">
      <c r="B389895" s="76"/>
      <c r="C389895" s="75"/>
    </row>
    <row r="390005" spans="2:3" x14ac:dyDescent="0.25">
      <c r="B390005" s="76"/>
      <c r="C390005" s="75"/>
    </row>
    <row r="390006" spans="2:3" x14ac:dyDescent="0.25">
      <c r="B390006" s="76"/>
      <c r="C390006" s="75"/>
    </row>
    <row r="390007" spans="2:3" x14ac:dyDescent="0.25">
      <c r="B390007" s="76"/>
      <c r="C390007" s="75"/>
    </row>
    <row r="390008" spans="2:3" x14ac:dyDescent="0.25">
      <c r="B390008" s="76"/>
      <c r="C390008" s="75"/>
    </row>
    <row r="390009" spans="2:3" x14ac:dyDescent="0.25">
      <c r="B390009" s="76"/>
      <c r="C390009" s="75"/>
    </row>
    <row r="390010" spans="2:3" x14ac:dyDescent="0.25">
      <c r="B390010" s="76"/>
      <c r="C390010" s="75"/>
    </row>
    <row r="390011" spans="2:3" x14ac:dyDescent="0.25">
      <c r="B390011" s="76"/>
      <c r="C390011" s="75"/>
    </row>
    <row r="390012" spans="2:3" x14ac:dyDescent="0.25">
      <c r="B390012" s="76"/>
      <c r="C390012" s="75"/>
    </row>
    <row r="390013" spans="2:3" x14ac:dyDescent="0.25">
      <c r="B390013" s="76"/>
      <c r="C390013" s="75"/>
    </row>
    <row r="390014" spans="2:3" x14ac:dyDescent="0.25">
      <c r="B390014" s="76"/>
      <c r="C390014" s="75"/>
    </row>
    <row r="390015" spans="2:3" x14ac:dyDescent="0.25">
      <c r="B390015" s="76"/>
      <c r="C390015" s="75"/>
    </row>
    <row r="390016" spans="2:3" x14ac:dyDescent="0.25">
      <c r="B390016" s="76"/>
      <c r="C390016" s="75"/>
    </row>
    <row r="390017" spans="2:3" x14ac:dyDescent="0.25">
      <c r="B390017" s="76"/>
      <c r="C390017" s="75"/>
    </row>
    <row r="390127" spans="2:3" x14ac:dyDescent="0.25">
      <c r="B390127" s="76"/>
      <c r="C390127" s="75"/>
    </row>
    <row r="390128" spans="2:3" x14ac:dyDescent="0.25">
      <c r="B390128" s="76"/>
      <c r="C390128" s="75"/>
    </row>
    <row r="390129" spans="2:3" x14ac:dyDescent="0.25">
      <c r="B390129" s="76"/>
      <c r="C390129" s="75"/>
    </row>
    <row r="390130" spans="2:3" x14ac:dyDescent="0.25">
      <c r="B390130" s="76"/>
      <c r="C390130" s="75"/>
    </row>
    <row r="390131" spans="2:3" x14ac:dyDescent="0.25">
      <c r="B390131" s="76"/>
      <c r="C390131" s="75"/>
    </row>
    <row r="390132" spans="2:3" x14ac:dyDescent="0.25">
      <c r="B390132" s="76"/>
      <c r="C390132" s="75"/>
    </row>
    <row r="390133" spans="2:3" x14ac:dyDescent="0.25">
      <c r="B390133" s="76"/>
      <c r="C390133" s="75"/>
    </row>
    <row r="390134" spans="2:3" x14ac:dyDescent="0.25">
      <c r="B390134" s="76"/>
      <c r="C390134" s="75"/>
    </row>
    <row r="390135" spans="2:3" x14ac:dyDescent="0.25">
      <c r="B390135" s="76"/>
      <c r="C390135" s="75"/>
    </row>
    <row r="390136" spans="2:3" x14ac:dyDescent="0.25">
      <c r="B390136" s="76"/>
      <c r="C390136" s="75"/>
    </row>
    <row r="390137" spans="2:3" x14ac:dyDescent="0.25">
      <c r="B390137" s="76"/>
      <c r="C390137" s="75"/>
    </row>
    <row r="390138" spans="2:3" x14ac:dyDescent="0.25">
      <c r="B390138" s="76"/>
      <c r="C390138" s="75"/>
    </row>
    <row r="390139" spans="2:3" x14ac:dyDescent="0.25">
      <c r="B390139" s="76"/>
      <c r="C390139" s="75"/>
    </row>
    <row r="390249" spans="2:3" x14ac:dyDescent="0.25">
      <c r="B390249" s="76"/>
      <c r="C390249" s="75"/>
    </row>
    <row r="390250" spans="2:3" x14ac:dyDescent="0.25">
      <c r="B390250" s="76"/>
      <c r="C390250" s="75"/>
    </row>
    <row r="390251" spans="2:3" x14ac:dyDescent="0.25">
      <c r="B390251" s="76"/>
      <c r="C390251" s="75"/>
    </row>
    <row r="390252" spans="2:3" x14ac:dyDescent="0.25">
      <c r="B390252" s="76"/>
      <c r="C390252" s="75"/>
    </row>
    <row r="390253" spans="2:3" x14ac:dyDescent="0.25">
      <c r="B390253" s="76"/>
      <c r="C390253" s="75"/>
    </row>
    <row r="390254" spans="2:3" x14ac:dyDescent="0.25">
      <c r="B390254" s="76"/>
      <c r="C390254" s="75"/>
    </row>
    <row r="390255" spans="2:3" x14ac:dyDescent="0.25">
      <c r="B390255" s="76"/>
      <c r="C390255" s="75"/>
    </row>
    <row r="390256" spans="2:3" x14ac:dyDescent="0.25">
      <c r="B390256" s="76"/>
      <c r="C390256" s="75"/>
    </row>
    <row r="390257" spans="2:3" x14ac:dyDescent="0.25">
      <c r="B390257" s="76"/>
      <c r="C390257" s="75"/>
    </row>
    <row r="390258" spans="2:3" x14ac:dyDescent="0.25">
      <c r="B390258" s="76"/>
      <c r="C390258" s="75"/>
    </row>
    <row r="390259" spans="2:3" x14ac:dyDescent="0.25">
      <c r="B390259" s="76"/>
      <c r="C390259" s="75"/>
    </row>
    <row r="390260" spans="2:3" x14ac:dyDescent="0.25">
      <c r="B390260" s="76"/>
      <c r="C390260" s="75"/>
    </row>
    <row r="390261" spans="2:3" x14ac:dyDescent="0.25">
      <c r="B390261" s="76"/>
      <c r="C390261" s="75"/>
    </row>
    <row r="390371" spans="2:3" x14ac:dyDescent="0.25">
      <c r="B390371" s="76"/>
      <c r="C390371" s="75"/>
    </row>
    <row r="390372" spans="2:3" x14ac:dyDescent="0.25">
      <c r="B390372" s="76"/>
      <c r="C390372" s="75"/>
    </row>
    <row r="390373" spans="2:3" x14ac:dyDescent="0.25">
      <c r="B390373" s="76"/>
      <c r="C390373" s="75"/>
    </row>
    <row r="390374" spans="2:3" x14ac:dyDescent="0.25">
      <c r="B390374" s="76"/>
      <c r="C390374" s="75"/>
    </row>
    <row r="390375" spans="2:3" x14ac:dyDescent="0.25">
      <c r="B390375" s="76"/>
      <c r="C390375" s="75"/>
    </row>
    <row r="390376" spans="2:3" x14ac:dyDescent="0.25">
      <c r="B390376" s="76"/>
      <c r="C390376" s="75"/>
    </row>
    <row r="390377" spans="2:3" x14ac:dyDescent="0.25">
      <c r="B390377" s="76"/>
      <c r="C390377" s="75"/>
    </row>
    <row r="390378" spans="2:3" x14ac:dyDescent="0.25">
      <c r="B390378" s="76"/>
      <c r="C390378" s="75"/>
    </row>
    <row r="390379" spans="2:3" x14ac:dyDescent="0.25">
      <c r="B390379" s="76"/>
      <c r="C390379" s="75"/>
    </row>
    <row r="390380" spans="2:3" x14ac:dyDescent="0.25">
      <c r="B390380" s="76"/>
      <c r="C390380" s="75"/>
    </row>
    <row r="390381" spans="2:3" x14ac:dyDescent="0.25">
      <c r="B390381" s="76"/>
      <c r="C390381" s="75"/>
    </row>
    <row r="390382" spans="2:3" x14ac:dyDescent="0.25">
      <c r="B390382" s="76"/>
      <c r="C390382" s="75"/>
    </row>
    <row r="390383" spans="2:3" x14ac:dyDescent="0.25">
      <c r="B390383" s="76"/>
      <c r="C390383" s="75"/>
    </row>
    <row r="390493" spans="2:3" x14ac:dyDescent="0.25">
      <c r="B390493" s="76"/>
      <c r="C390493" s="75"/>
    </row>
    <row r="390494" spans="2:3" x14ac:dyDescent="0.25">
      <c r="B390494" s="76"/>
      <c r="C390494" s="75"/>
    </row>
    <row r="390495" spans="2:3" x14ac:dyDescent="0.25">
      <c r="B390495" s="76"/>
      <c r="C390495" s="75"/>
    </row>
    <row r="390496" spans="2:3" x14ac:dyDescent="0.25">
      <c r="B390496" s="76"/>
      <c r="C390496" s="75"/>
    </row>
    <row r="390497" spans="2:3" x14ac:dyDescent="0.25">
      <c r="B390497" s="76"/>
      <c r="C390497" s="75"/>
    </row>
    <row r="390498" spans="2:3" x14ac:dyDescent="0.25">
      <c r="B390498" s="76"/>
      <c r="C390498" s="75"/>
    </row>
    <row r="390499" spans="2:3" x14ac:dyDescent="0.25">
      <c r="B390499" s="76"/>
      <c r="C390499" s="75"/>
    </row>
    <row r="390500" spans="2:3" x14ac:dyDescent="0.25">
      <c r="B390500" s="76"/>
      <c r="C390500" s="75"/>
    </row>
    <row r="390501" spans="2:3" x14ac:dyDescent="0.25">
      <c r="B390501" s="76"/>
      <c r="C390501" s="75"/>
    </row>
    <row r="390502" spans="2:3" x14ac:dyDescent="0.25">
      <c r="B390502" s="76"/>
      <c r="C390502" s="75"/>
    </row>
    <row r="390503" spans="2:3" x14ac:dyDescent="0.25">
      <c r="B390503" s="76"/>
      <c r="C390503" s="75"/>
    </row>
    <row r="390504" spans="2:3" x14ac:dyDescent="0.25">
      <c r="B390504" s="76"/>
      <c r="C390504" s="75"/>
    </row>
    <row r="390505" spans="2:3" x14ac:dyDescent="0.25">
      <c r="B390505" s="76"/>
      <c r="C390505" s="75"/>
    </row>
    <row r="390615" spans="2:3" x14ac:dyDescent="0.25">
      <c r="B390615" s="76"/>
      <c r="C390615" s="75"/>
    </row>
    <row r="390616" spans="2:3" x14ac:dyDescent="0.25">
      <c r="B390616" s="76"/>
      <c r="C390616" s="75"/>
    </row>
    <row r="390617" spans="2:3" x14ac:dyDescent="0.25">
      <c r="B390617" s="76"/>
      <c r="C390617" s="75"/>
    </row>
    <row r="390618" spans="2:3" x14ac:dyDescent="0.25">
      <c r="B390618" s="76"/>
      <c r="C390618" s="75"/>
    </row>
    <row r="390619" spans="2:3" x14ac:dyDescent="0.25">
      <c r="B390619" s="76"/>
      <c r="C390619" s="75"/>
    </row>
    <row r="390620" spans="2:3" x14ac:dyDescent="0.25">
      <c r="B390620" s="76"/>
      <c r="C390620" s="75"/>
    </row>
    <row r="390621" spans="2:3" x14ac:dyDescent="0.25">
      <c r="B390621" s="76"/>
      <c r="C390621" s="75"/>
    </row>
    <row r="390622" spans="2:3" x14ac:dyDescent="0.25">
      <c r="B390622" s="76"/>
      <c r="C390622" s="75"/>
    </row>
    <row r="390623" spans="2:3" x14ac:dyDescent="0.25">
      <c r="B390623" s="76"/>
      <c r="C390623" s="75"/>
    </row>
    <row r="390624" spans="2:3" x14ac:dyDescent="0.25">
      <c r="B390624" s="76"/>
      <c r="C390624" s="75"/>
    </row>
    <row r="390625" spans="2:3" x14ac:dyDescent="0.25">
      <c r="B390625" s="76"/>
      <c r="C390625" s="75"/>
    </row>
    <row r="390626" spans="2:3" x14ac:dyDescent="0.25">
      <c r="B390626" s="76"/>
      <c r="C390626" s="75"/>
    </row>
    <row r="390627" spans="2:3" x14ac:dyDescent="0.25">
      <c r="B390627" s="76"/>
      <c r="C390627" s="75"/>
    </row>
    <row r="390737" spans="2:3" x14ac:dyDescent="0.25">
      <c r="B390737" s="76"/>
      <c r="C390737" s="75"/>
    </row>
    <row r="390738" spans="2:3" x14ac:dyDescent="0.25">
      <c r="B390738" s="76"/>
      <c r="C390738" s="75"/>
    </row>
    <row r="390739" spans="2:3" x14ac:dyDescent="0.25">
      <c r="B390739" s="76"/>
      <c r="C390739" s="75"/>
    </row>
    <row r="390740" spans="2:3" x14ac:dyDescent="0.25">
      <c r="B390740" s="76"/>
      <c r="C390740" s="75"/>
    </row>
    <row r="390741" spans="2:3" x14ac:dyDescent="0.25">
      <c r="B390741" s="76"/>
      <c r="C390741" s="75"/>
    </row>
    <row r="390742" spans="2:3" x14ac:dyDescent="0.25">
      <c r="B390742" s="76"/>
      <c r="C390742" s="75"/>
    </row>
    <row r="390743" spans="2:3" x14ac:dyDescent="0.25">
      <c r="B390743" s="76"/>
      <c r="C390743" s="75"/>
    </row>
    <row r="390744" spans="2:3" x14ac:dyDescent="0.25">
      <c r="B390744" s="76"/>
      <c r="C390744" s="75"/>
    </row>
    <row r="390745" spans="2:3" x14ac:dyDescent="0.25">
      <c r="B390745" s="76"/>
      <c r="C390745" s="75"/>
    </row>
    <row r="390746" spans="2:3" x14ac:dyDescent="0.25">
      <c r="B390746" s="76"/>
      <c r="C390746" s="75"/>
    </row>
    <row r="390747" spans="2:3" x14ac:dyDescent="0.25">
      <c r="B390747" s="76"/>
      <c r="C390747" s="75"/>
    </row>
    <row r="390748" spans="2:3" x14ac:dyDescent="0.25">
      <c r="B390748" s="76"/>
      <c r="C390748" s="75"/>
    </row>
    <row r="390749" spans="2:3" x14ac:dyDescent="0.25">
      <c r="B390749" s="76"/>
      <c r="C390749" s="75"/>
    </row>
    <row r="390859" spans="2:3" x14ac:dyDescent="0.25">
      <c r="B390859" s="76"/>
      <c r="C390859" s="75"/>
    </row>
    <row r="390860" spans="2:3" x14ac:dyDescent="0.25">
      <c r="B390860" s="76"/>
      <c r="C390860" s="75"/>
    </row>
    <row r="390861" spans="2:3" x14ac:dyDescent="0.25">
      <c r="B390861" s="76"/>
      <c r="C390861" s="75"/>
    </row>
    <row r="390862" spans="2:3" x14ac:dyDescent="0.25">
      <c r="B390862" s="76"/>
      <c r="C390862" s="75"/>
    </row>
    <row r="390863" spans="2:3" x14ac:dyDescent="0.25">
      <c r="B390863" s="76"/>
      <c r="C390863" s="75"/>
    </row>
    <row r="390864" spans="2:3" x14ac:dyDescent="0.25">
      <c r="B390864" s="76"/>
      <c r="C390864" s="75"/>
    </row>
    <row r="390865" spans="2:3" x14ac:dyDescent="0.25">
      <c r="B390865" s="76"/>
      <c r="C390865" s="75"/>
    </row>
    <row r="390866" spans="2:3" x14ac:dyDescent="0.25">
      <c r="B390866" s="76"/>
      <c r="C390866" s="75"/>
    </row>
    <row r="390867" spans="2:3" x14ac:dyDescent="0.25">
      <c r="B390867" s="76"/>
      <c r="C390867" s="75"/>
    </row>
    <row r="390868" spans="2:3" x14ac:dyDescent="0.25">
      <c r="B390868" s="76"/>
      <c r="C390868" s="75"/>
    </row>
    <row r="390869" spans="2:3" x14ac:dyDescent="0.25">
      <c r="B390869" s="76"/>
      <c r="C390869" s="75"/>
    </row>
    <row r="390870" spans="2:3" x14ac:dyDescent="0.25">
      <c r="B390870" s="76"/>
      <c r="C390870" s="75"/>
    </row>
    <row r="390871" spans="2:3" x14ac:dyDescent="0.25">
      <c r="B390871" s="76"/>
      <c r="C390871" s="75"/>
    </row>
    <row r="390981" spans="2:3" x14ac:dyDescent="0.25">
      <c r="B390981" s="76"/>
      <c r="C390981" s="75"/>
    </row>
    <row r="390982" spans="2:3" x14ac:dyDescent="0.25">
      <c r="B390982" s="76"/>
      <c r="C390982" s="75"/>
    </row>
    <row r="390983" spans="2:3" x14ac:dyDescent="0.25">
      <c r="B390983" s="76"/>
      <c r="C390983" s="75"/>
    </row>
    <row r="390984" spans="2:3" x14ac:dyDescent="0.25">
      <c r="B390984" s="76"/>
      <c r="C390984" s="75"/>
    </row>
    <row r="390985" spans="2:3" x14ac:dyDescent="0.25">
      <c r="B390985" s="76"/>
      <c r="C390985" s="75"/>
    </row>
    <row r="390986" spans="2:3" x14ac:dyDescent="0.25">
      <c r="B390986" s="76"/>
      <c r="C390986" s="75"/>
    </row>
    <row r="390987" spans="2:3" x14ac:dyDescent="0.25">
      <c r="B390987" s="76"/>
      <c r="C390987" s="75"/>
    </row>
    <row r="390988" spans="2:3" x14ac:dyDescent="0.25">
      <c r="B390988" s="76"/>
      <c r="C390988" s="75"/>
    </row>
    <row r="390989" spans="2:3" x14ac:dyDescent="0.25">
      <c r="B390989" s="76"/>
      <c r="C390989" s="75"/>
    </row>
    <row r="390990" spans="2:3" x14ac:dyDescent="0.25">
      <c r="B390990" s="76"/>
      <c r="C390990" s="75"/>
    </row>
    <row r="390991" spans="2:3" x14ac:dyDescent="0.25">
      <c r="B390991" s="76"/>
      <c r="C390991" s="75"/>
    </row>
    <row r="390992" spans="2:3" x14ac:dyDescent="0.25">
      <c r="B390992" s="76"/>
      <c r="C390992" s="75"/>
    </row>
    <row r="390993" spans="2:3" x14ac:dyDescent="0.25">
      <c r="B390993" s="76"/>
      <c r="C390993" s="75"/>
    </row>
    <row r="391103" spans="2:3" x14ac:dyDescent="0.25">
      <c r="B391103" s="76"/>
      <c r="C391103" s="75"/>
    </row>
    <row r="391104" spans="2:3" x14ac:dyDescent="0.25">
      <c r="B391104" s="76"/>
      <c r="C391104" s="75"/>
    </row>
    <row r="391105" spans="2:3" x14ac:dyDescent="0.25">
      <c r="B391105" s="76"/>
      <c r="C391105" s="75"/>
    </row>
    <row r="391106" spans="2:3" x14ac:dyDescent="0.25">
      <c r="B391106" s="76"/>
      <c r="C391106" s="75"/>
    </row>
    <row r="391107" spans="2:3" x14ac:dyDescent="0.25">
      <c r="B391107" s="76"/>
      <c r="C391107" s="75"/>
    </row>
    <row r="391108" spans="2:3" x14ac:dyDescent="0.25">
      <c r="B391108" s="76"/>
      <c r="C391108" s="75"/>
    </row>
    <row r="391109" spans="2:3" x14ac:dyDescent="0.25">
      <c r="B391109" s="76"/>
      <c r="C391109" s="75"/>
    </row>
    <row r="391110" spans="2:3" x14ac:dyDescent="0.25">
      <c r="B391110" s="76"/>
      <c r="C391110" s="75"/>
    </row>
    <row r="391111" spans="2:3" x14ac:dyDescent="0.25">
      <c r="B391111" s="76"/>
      <c r="C391111" s="75"/>
    </row>
    <row r="391112" spans="2:3" x14ac:dyDescent="0.25">
      <c r="B391112" s="76"/>
      <c r="C391112" s="75"/>
    </row>
    <row r="391113" spans="2:3" x14ac:dyDescent="0.25">
      <c r="B391113" s="76"/>
      <c r="C391113" s="75"/>
    </row>
    <row r="391114" spans="2:3" x14ac:dyDescent="0.25">
      <c r="B391114" s="76"/>
      <c r="C391114" s="75"/>
    </row>
    <row r="391115" spans="2:3" x14ac:dyDescent="0.25">
      <c r="B391115" s="76"/>
      <c r="C391115" s="75"/>
    </row>
    <row r="391225" spans="2:3" x14ac:dyDescent="0.25">
      <c r="B391225" s="76"/>
      <c r="C391225" s="75"/>
    </row>
    <row r="391226" spans="2:3" x14ac:dyDescent="0.25">
      <c r="B391226" s="76"/>
      <c r="C391226" s="75"/>
    </row>
    <row r="391227" spans="2:3" x14ac:dyDescent="0.25">
      <c r="B391227" s="76"/>
      <c r="C391227" s="75"/>
    </row>
    <row r="391228" spans="2:3" x14ac:dyDescent="0.25">
      <c r="B391228" s="76"/>
      <c r="C391228" s="75"/>
    </row>
    <row r="391229" spans="2:3" x14ac:dyDescent="0.25">
      <c r="B391229" s="76"/>
      <c r="C391229" s="75"/>
    </row>
    <row r="391230" spans="2:3" x14ac:dyDescent="0.25">
      <c r="B391230" s="76"/>
      <c r="C391230" s="75"/>
    </row>
    <row r="391231" spans="2:3" x14ac:dyDescent="0.25">
      <c r="B391231" s="76"/>
      <c r="C391231" s="75"/>
    </row>
    <row r="391232" spans="2:3" x14ac:dyDescent="0.25">
      <c r="B391232" s="76"/>
      <c r="C391232" s="75"/>
    </row>
    <row r="391233" spans="2:3" x14ac:dyDescent="0.25">
      <c r="B391233" s="76"/>
      <c r="C391233" s="75"/>
    </row>
    <row r="391234" spans="2:3" x14ac:dyDescent="0.25">
      <c r="B391234" s="76"/>
      <c r="C391234" s="75"/>
    </row>
    <row r="391235" spans="2:3" x14ac:dyDescent="0.25">
      <c r="B391235" s="76"/>
      <c r="C391235" s="75"/>
    </row>
    <row r="391236" spans="2:3" x14ac:dyDescent="0.25">
      <c r="B391236" s="76"/>
      <c r="C391236" s="75"/>
    </row>
    <row r="391237" spans="2:3" x14ac:dyDescent="0.25">
      <c r="B391237" s="76"/>
      <c r="C391237" s="75"/>
    </row>
    <row r="391347" spans="2:3" x14ac:dyDescent="0.25">
      <c r="B391347" s="76"/>
      <c r="C391347" s="75"/>
    </row>
    <row r="391348" spans="2:3" x14ac:dyDescent="0.25">
      <c r="B391348" s="76"/>
      <c r="C391348" s="75"/>
    </row>
    <row r="391349" spans="2:3" x14ac:dyDescent="0.25">
      <c r="B391349" s="76"/>
      <c r="C391349" s="75"/>
    </row>
    <row r="391350" spans="2:3" x14ac:dyDescent="0.25">
      <c r="B391350" s="76"/>
      <c r="C391350" s="75"/>
    </row>
    <row r="391351" spans="2:3" x14ac:dyDescent="0.25">
      <c r="B391351" s="76"/>
      <c r="C391351" s="75"/>
    </row>
    <row r="391352" spans="2:3" x14ac:dyDescent="0.25">
      <c r="B391352" s="76"/>
      <c r="C391352" s="75"/>
    </row>
    <row r="391353" spans="2:3" x14ac:dyDescent="0.25">
      <c r="B391353" s="76"/>
      <c r="C391353" s="75"/>
    </row>
    <row r="391354" spans="2:3" x14ac:dyDescent="0.25">
      <c r="B391354" s="76"/>
      <c r="C391354" s="75"/>
    </row>
    <row r="391355" spans="2:3" x14ac:dyDescent="0.25">
      <c r="B391355" s="76"/>
      <c r="C391355" s="75"/>
    </row>
    <row r="391356" spans="2:3" x14ac:dyDescent="0.25">
      <c r="B391356" s="76"/>
      <c r="C391356" s="75"/>
    </row>
    <row r="391357" spans="2:3" x14ac:dyDescent="0.25">
      <c r="B391357" s="76"/>
      <c r="C391357" s="75"/>
    </row>
    <row r="391358" spans="2:3" x14ac:dyDescent="0.25">
      <c r="B391358" s="76"/>
      <c r="C391358" s="75"/>
    </row>
    <row r="391359" spans="2:3" x14ac:dyDescent="0.25">
      <c r="B391359" s="76"/>
      <c r="C391359" s="75"/>
    </row>
    <row r="391469" spans="2:3" x14ac:dyDescent="0.25">
      <c r="B391469" s="76"/>
      <c r="C391469" s="75"/>
    </row>
    <row r="391470" spans="2:3" x14ac:dyDescent="0.25">
      <c r="B391470" s="76"/>
      <c r="C391470" s="75"/>
    </row>
    <row r="391471" spans="2:3" x14ac:dyDescent="0.25">
      <c r="B391471" s="76"/>
      <c r="C391471" s="75"/>
    </row>
    <row r="391472" spans="2:3" x14ac:dyDescent="0.25">
      <c r="B391472" s="76"/>
      <c r="C391472" s="75"/>
    </row>
    <row r="391473" spans="2:3" x14ac:dyDescent="0.25">
      <c r="B391473" s="76"/>
      <c r="C391473" s="75"/>
    </row>
    <row r="391474" spans="2:3" x14ac:dyDescent="0.25">
      <c r="B391474" s="76"/>
      <c r="C391474" s="75"/>
    </row>
    <row r="391475" spans="2:3" x14ac:dyDescent="0.25">
      <c r="B391475" s="76"/>
      <c r="C391475" s="75"/>
    </row>
    <row r="391476" spans="2:3" x14ac:dyDescent="0.25">
      <c r="B391476" s="76"/>
      <c r="C391476" s="75"/>
    </row>
    <row r="391477" spans="2:3" x14ac:dyDescent="0.25">
      <c r="B391477" s="76"/>
      <c r="C391477" s="75"/>
    </row>
    <row r="391478" spans="2:3" x14ac:dyDescent="0.25">
      <c r="B391478" s="76"/>
      <c r="C391478" s="75"/>
    </row>
    <row r="391479" spans="2:3" x14ac:dyDescent="0.25">
      <c r="B391479" s="76"/>
      <c r="C391479" s="75"/>
    </row>
    <row r="391480" spans="2:3" x14ac:dyDescent="0.25">
      <c r="B391480" s="76"/>
      <c r="C391480" s="75"/>
    </row>
    <row r="391481" spans="2:3" x14ac:dyDescent="0.25">
      <c r="B391481" s="76"/>
      <c r="C391481" s="75"/>
    </row>
    <row r="391591" spans="2:3" x14ac:dyDescent="0.25">
      <c r="B391591" s="76"/>
      <c r="C391591" s="75"/>
    </row>
    <row r="391592" spans="2:3" x14ac:dyDescent="0.25">
      <c r="B391592" s="76"/>
      <c r="C391592" s="75"/>
    </row>
    <row r="391593" spans="2:3" x14ac:dyDescent="0.25">
      <c r="B391593" s="76"/>
      <c r="C391593" s="75"/>
    </row>
    <row r="391594" spans="2:3" x14ac:dyDescent="0.25">
      <c r="B391594" s="76"/>
      <c r="C391594" s="75"/>
    </row>
    <row r="391595" spans="2:3" x14ac:dyDescent="0.25">
      <c r="B391595" s="76"/>
      <c r="C391595" s="75"/>
    </row>
    <row r="391596" spans="2:3" x14ac:dyDescent="0.25">
      <c r="B391596" s="76"/>
      <c r="C391596" s="75"/>
    </row>
    <row r="391597" spans="2:3" x14ac:dyDescent="0.25">
      <c r="B391597" s="76"/>
      <c r="C391597" s="75"/>
    </row>
    <row r="391598" spans="2:3" x14ac:dyDescent="0.25">
      <c r="B391598" s="76"/>
      <c r="C391598" s="75"/>
    </row>
    <row r="391599" spans="2:3" x14ac:dyDescent="0.25">
      <c r="B391599" s="76"/>
      <c r="C391599" s="75"/>
    </row>
    <row r="391600" spans="2:3" x14ac:dyDescent="0.25">
      <c r="B391600" s="76"/>
      <c r="C391600" s="75"/>
    </row>
    <row r="391601" spans="2:3" x14ac:dyDescent="0.25">
      <c r="B391601" s="76"/>
      <c r="C391601" s="75"/>
    </row>
    <row r="391602" spans="2:3" x14ac:dyDescent="0.25">
      <c r="B391602" s="76"/>
      <c r="C391602" s="75"/>
    </row>
    <row r="391603" spans="2:3" x14ac:dyDescent="0.25">
      <c r="B391603" s="76"/>
      <c r="C391603" s="75"/>
    </row>
    <row r="391713" spans="2:3" x14ac:dyDescent="0.25">
      <c r="B391713" s="76"/>
      <c r="C391713" s="75"/>
    </row>
    <row r="391714" spans="2:3" x14ac:dyDescent="0.25">
      <c r="B391714" s="76"/>
      <c r="C391714" s="75"/>
    </row>
    <row r="391715" spans="2:3" x14ac:dyDescent="0.25">
      <c r="B391715" s="76"/>
      <c r="C391715" s="75"/>
    </row>
    <row r="391716" spans="2:3" x14ac:dyDescent="0.25">
      <c r="B391716" s="76"/>
      <c r="C391716" s="75"/>
    </row>
    <row r="391717" spans="2:3" x14ac:dyDescent="0.25">
      <c r="B391717" s="76"/>
      <c r="C391717" s="75"/>
    </row>
    <row r="391718" spans="2:3" x14ac:dyDescent="0.25">
      <c r="B391718" s="76"/>
      <c r="C391718" s="75"/>
    </row>
    <row r="391719" spans="2:3" x14ac:dyDescent="0.25">
      <c r="B391719" s="76"/>
      <c r="C391719" s="75"/>
    </row>
    <row r="391720" spans="2:3" x14ac:dyDescent="0.25">
      <c r="B391720" s="76"/>
      <c r="C391720" s="75"/>
    </row>
    <row r="391721" spans="2:3" x14ac:dyDescent="0.25">
      <c r="B391721" s="76"/>
      <c r="C391721" s="75"/>
    </row>
    <row r="391722" spans="2:3" x14ac:dyDescent="0.25">
      <c r="B391722" s="76"/>
      <c r="C391722" s="75"/>
    </row>
    <row r="391723" spans="2:3" x14ac:dyDescent="0.25">
      <c r="B391723" s="76"/>
      <c r="C391723" s="75"/>
    </row>
    <row r="391724" spans="2:3" x14ac:dyDescent="0.25">
      <c r="B391724" s="76"/>
      <c r="C391724" s="75"/>
    </row>
    <row r="391725" spans="2:3" x14ac:dyDescent="0.25">
      <c r="B391725" s="76"/>
      <c r="C391725" s="75"/>
    </row>
    <row r="391835" spans="2:3" x14ac:dyDescent="0.25">
      <c r="B391835" s="76"/>
      <c r="C391835" s="75"/>
    </row>
    <row r="391836" spans="2:3" x14ac:dyDescent="0.25">
      <c r="B391836" s="76"/>
      <c r="C391836" s="75"/>
    </row>
    <row r="391837" spans="2:3" x14ac:dyDescent="0.25">
      <c r="B391837" s="76"/>
      <c r="C391837" s="75"/>
    </row>
    <row r="391838" spans="2:3" x14ac:dyDescent="0.25">
      <c r="B391838" s="76"/>
      <c r="C391838" s="75"/>
    </row>
    <row r="391839" spans="2:3" x14ac:dyDescent="0.25">
      <c r="B391839" s="76"/>
      <c r="C391839" s="75"/>
    </row>
    <row r="391840" spans="2:3" x14ac:dyDescent="0.25">
      <c r="B391840" s="76"/>
      <c r="C391840" s="75"/>
    </row>
    <row r="391841" spans="2:3" x14ac:dyDescent="0.25">
      <c r="B391841" s="76"/>
      <c r="C391841" s="75"/>
    </row>
    <row r="391842" spans="2:3" x14ac:dyDescent="0.25">
      <c r="B391842" s="76"/>
      <c r="C391842" s="75"/>
    </row>
    <row r="391843" spans="2:3" x14ac:dyDescent="0.25">
      <c r="B391843" s="76"/>
      <c r="C391843" s="75"/>
    </row>
    <row r="391844" spans="2:3" x14ac:dyDescent="0.25">
      <c r="B391844" s="76"/>
      <c r="C391844" s="75"/>
    </row>
    <row r="391845" spans="2:3" x14ac:dyDescent="0.25">
      <c r="B391845" s="76"/>
      <c r="C391845" s="75"/>
    </row>
    <row r="391846" spans="2:3" x14ac:dyDescent="0.25">
      <c r="B391846" s="76"/>
      <c r="C391846" s="75"/>
    </row>
    <row r="391847" spans="2:3" x14ac:dyDescent="0.25">
      <c r="B391847" s="76"/>
      <c r="C391847" s="75"/>
    </row>
    <row r="391957" spans="2:3" x14ac:dyDescent="0.25">
      <c r="B391957" s="76"/>
      <c r="C391957" s="75"/>
    </row>
    <row r="391958" spans="2:3" x14ac:dyDescent="0.25">
      <c r="B391958" s="76"/>
      <c r="C391958" s="75"/>
    </row>
    <row r="391959" spans="2:3" x14ac:dyDescent="0.25">
      <c r="B391959" s="76"/>
      <c r="C391959" s="75"/>
    </row>
    <row r="391960" spans="2:3" x14ac:dyDescent="0.25">
      <c r="B391960" s="76"/>
      <c r="C391960" s="75"/>
    </row>
    <row r="391961" spans="2:3" x14ac:dyDescent="0.25">
      <c r="B391961" s="76"/>
      <c r="C391961" s="75"/>
    </row>
    <row r="391962" spans="2:3" x14ac:dyDescent="0.25">
      <c r="B391962" s="76"/>
      <c r="C391962" s="75"/>
    </row>
    <row r="391963" spans="2:3" x14ac:dyDescent="0.25">
      <c r="B391963" s="76"/>
      <c r="C391963" s="75"/>
    </row>
    <row r="391964" spans="2:3" x14ac:dyDescent="0.25">
      <c r="B391964" s="76"/>
      <c r="C391964" s="75"/>
    </row>
    <row r="391965" spans="2:3" x14ac:dyDescent="0.25">
      <c r="B391965" s="76"/>
      <c r="C391965" s="75"/>
    </row>
    <row r="391966" spans="2:3" x14ac:dyDescent="0.25">
      <c r="B391966" s="76"/>
      <c r="C391966" s="75"/>
    </row>
    <row r="391967" spans="2:3" x14ac:dyDescent="0.25">
      <c r="B391967" s="76"/>
      <c r="C391967" s="75"/>
    </row>
    <row r="391968" spans="2:3" x14ac:dyDescent="0.25">
      <c r="B391968" s="76"/>
      <c r="C391968" s="75"/>
    </row>
    <row r="391969" spans="2:3" x14ac:dyDescent="0.25">
      <c r="B391969" s="76"/>
      <c r="C391969" s="75"/>
    </row>
    <row r="392079" spans="2:3" x14ac:dyDescent="0.25">
      <c r="B392079" s="76"/>
      <c r="C392079" s="75"/>
    </row>
    <row r="392080" spans="2:3" x14ac:dyDescent="0.25">
      <c r="B392080" s="76"/>
      <c r="C392080" s="75"/>
    </row>
    <row r="392081" spans="2:3" x14ac:dyDescent="0.25">
      <c r="B392081" s="76"/>
      <c r="C392081" s="75"/>
    </row>
    <row r="392082" spans="2:3" x14ac:dyDescent="0.25">
      <c r="B392082" s="76"/>
      <c r="C392082" s="75"/>
    </row>
    <row r="392083" spans="2:3" x14ac:dyDescent="0.25">
      <c r="B392083" s="76"/>
      <c r="C392083" s="75"/>
    </row>
    <row r="392084" spans="2:3" x14ac:dyDescent="0.25">
      <c r="B392084" s="76"/>
      <c r="C392084" s="75"/>
    </row>
    <row r="392085" spans="2:3" x14ac:dyDescent="0.25">
      <c r="B392085" s="76"/>
      <c r="C392085" s="75"/>
    </row>
    <row r="392086" spans="2:3" x14ac:dyDescent="0.25">
      <c r="B392086" s="76"/>
      <c r="C392086" s="75"/>
    </row>
    <row r="392087" spans="2:3" x14ac:dyDescent="0.25">
      <c r="B392087" s="76"/>
      <c r="C392087" s="75"/>
    </row>
    <row r="392088" spans="2:3" x14ac:dyDescent="0.25">
      <c r="B392088" s="76"/>
      <c r="C392088" s="75"/>
    </row>
    <row r="392089" spans="2:3" x14ac:dyDescent="0.25">
      <c r="B392089" s="76"/>
      <c r="C392089" s="75"/>
    </row>
    <row r="392090" spans="2:3" x14ac:dyDescent="0.25">
      <c r="B392090" s="76"/>
      <c r="C392090" s="75"/>
    </row>
    <row r="392091" spans="2:3" x14ac:dyDescent="0.25">
      <c r="B392091" s="76"/>
      <c r="C392091" s="75"/>
    </row>
    <row r="392201" spans="2:3" x14ac:dyDescent="0.25">
      <c r="B392201" s="76"/>
      <c r="C392201" s="75"/>
    </row>
    <row r="392202" spans="2:3" x14ac:dyDescent="0.25">
      <c r="B392202" s="76"/>
      <c r="C392202" s="75"/>
    </row>
    <row r="392203" spans="2:3" x14ac:dyDescent="0.25">
      <c r="B392203" s="76"/>
      <c r="C392203" s="75"/>
    </row>
    <row r="392204" spans="2:3" x14ac:dyDescent="0.25">
      <c r="B392204" s="76"/>
      <c r="C392204" s="75"/>
    </row>
    <row r="392205" spans="2:3" x14ac:dyDescent="0.25">
      <c r="B392205" s="76"/>
      <c r="C392205" s="75"/>
    </row>
    <row r="392206" spans="2:3" x14ac:dyDescent="0.25">
      <c r="B392206" s="76"/>
      <c r="C392206" s="75"/>
    </row>
    <row r="392207" spans="2:3" x14ac:dyDescent="0.25">
      <c r="B392207" s="76"/>
      <c r="C392207" s="75"/>
    </row>
    <row r="392208" spans="2:3" x14ac:dyDescent="0.25">
      <c r="B392208" s="76"/>
      <c r="C392208" s="75"/>
    </row>
    <row r="392209" spans="2:3" x14ac:dyDescent="0.25">
      <c r="B392209" s="76"/>
      <c r="C392209" s="75"/>
    </row>
    <row r="392210" spans="2:3" x14ac:dyDescent="0.25">
      <c r="B392210" s="76"/>
      <c r="C392210" s="75"/>
    </row>
    <row r="392211" spans="2:3" x14ac:dyDescent="0.25">
      <c r="B392211" s="76"/>
      <c r="C392211" s="75"/>
    </row>
    <row r="392212" spans="2:3" x14ac:dyDescent="0.25">
      <c r="B392212" s="76"/>
      <c r="C392212" s="75"/>
    </row>
    <row r="392213" spans="2:3" x14ac:dyDescent="0.25">
      <c r="B392213" s="76"/>
      <c r="C392213" s="75"/>
    </row>
    <row r="392323" spans="2:3" x14ac:dyDescent="0.25">
      <c r="B392323" s="76"/>
      <c r="C392323" s="75"/>
    </row>
    <row r="392324" spans="2:3" x14ac:dyDescent="0.25">
      <c r="B392324" s="76"/>
      <c r="C392324" s="75"/>
    </row>
    <row r="392325" spans="2:3" x14ac:dyDescent="0.25">
      <c r="B392325" s="76"/>
      <c r="C392325" s="75"/>
    </row>
    <row r="392326" spans="2:3" x14ac:dyDescent="0.25">
      <c r="B392326" s="76"/>
      <c r="C392326" s="75"/>
    </row>
    <row r="392327" spans="2:3" x14ac:dyDescent="0.25">
      <c r="B392327" s="76"/>
      <c r="C392327" s="75"/>
    </row>
    <row r="392328" spans="2:3" x14ac:dyDescent="0.25">
      <c r="B392328" s="76"/>
      <c r="C392328" s="75"/>
    </row>
    <row r="392329" spans="2:3" x14ac:dyDescent="0.25">
      <c r="B392329" s="76"/>
      <c r="C392329" s="75"/>
    </row>
    <row r="392330" spans="2:3" x14ac:dyDescent="0.25">
      <c r="B392330" s="76"/>
      <c r="C392330" s="75"/>
    </row>
    <row r="392331" spans="2:3" x14ac:dyDescent="0.25">
      <c r="B392331" s="76"/>
      <c r="C392331" s="75"/>
    </row>
    <row r="392332" spans="2:3" x14ac:dyDescent="0.25">
      <c r="B392332" s="76"/>
      <c r="C392332" s="75"/>
    </row>
    <row r="392333" spans="2:3" x14ac:dyDescent="0.25">
      <c r="B392333" s="76"/>
      <c r="C392333" s="75"/>
    </row>
    <row r="392334" spans="2:3" x14ac:dyDescent="0.25">
      <c r="B392334" s="76"/>
      <c r="C392334" s="75"/>
    </row>
    <row r="392335" spans="2:3" x14ac:dyDescent="0.25">
      <c r="B392335" s="76"/>
      <c r="C392335" s="75"/>
    </row>
    <row r="392445" spans="2:3" x14ac:dyDescent="0.25">
      <c r="B392445" s="76"/>
      <c r="C392445" s="75"/>
    </row>
    <row r="392446" spans="2:3" x14ac:dyDescent="0.25">
      <c r="B392446" s="76"/>
      <c r="C392446" s="75"/>
    </row>
    <row r="392447" spans="2:3" x14ac:dyDescent="0.25">
      <c r="B392447" s="76"/>
      <c r="C392447" s="75"/>
    </row>
    <row r="392448" spans="2:3" x14ac:dyDescent="0.25">
      <c r="B392448" s="76"/>
      <c r="C392448" s="75"/>
    </row>
    <row r="392449" spans="2:3" x14ac:dyDescent="0.25">
      <c r="B392449" s="76"/>
      <c r="C392449" s="75"/>
    </row>
    <row r="392450" spans="2:3" x14ac:dyDescent="0.25">
      <c r="B392450" s="76"/>
      <c r="C392450" s="75"/>
    </row>
    <row r="392451" spans="2:3" x14ac:dyDescent="0.25">
      <c r="B392451" s="76"/>
      <c r="C392451" s="75"/>
    </row>
    <row r="392452" spans="2:3" x14ac:dyDescent="0.25">
      <c r="B392452" s="76"/>
      <c r="C392452" s="75"/>
    </row>
    <row r="392453" spans="2:3" x14ac:dyDescent="0.25">
      <c r="B392453" s="76"/>
      <c r="C392453" s="75"/>
    </row>
    <row r="392454" spans="2:3" x14ac:dyDescent="0.25">
      <c r="B392454" s="76"/>
      <c r="C392454" s="75"/>
    </row>
    <row r="392455" spans="2:3" x14ac:dyDescent="0.25">
      <c r="B392455" s="76"/>
      <c r="C392455" s="75"/>
    </row>
    <row r="392456" spans="2:3" x14ac:dyDescent="0.25">
      <c r="B392456" s="76"/>
      <c r="C392456" s="75"/>
    </row>
    <row r="392457" spans="2:3" x14ac:dyDescent="0.25">
      <c r="B392457" s="76"/>
      <c r="C392457" s="75"/>
    </row>
    <row r="392567" spans="2:3" x14ac:dyDescent="0.25">
      <c r="B392567" s="76"/>
      <c r="C392567" s="75"/>
    </row>
    <row r="392568" spans="2:3" x14ac:dyDescent="0.25">
      <c r="B392568" s="76"/>
      <c r="C392568" s="75"/>
    </row>
    <row r="392569" spans="2:3" x14ac:dyDescent="0.25">
      <c r="B392569" s="76"/>
      <c r="C392569" s="75"/>
    </row>
    <row r="392570" spans="2:3" x14ac:dyDescent="0.25">
      <c r="B392570" s="76"/>
      <c r="C392570" s="75"/>
    </row>
    <row r="392571" spans="2:3" x14ac:dyDescent="0.25">
      <c r="B392571" s="76"/>
      <c r="C392571" s="75"/>
    </row>
    <row r="392572" spans="2:3" x14ac:dyDescent="0.25">
      <c r="B392572" s="76"/>
      <c r="C392572" s="75"/>
    </row>
    <row r="392573" spans="2:3" x14ac:dyDescent="0.25">
      <c r="B392573" s="76"/>
      <c r="C392573" s="75"/>
    </row>
    <row r="392574" spans="2:3" x14ac:dyDescent="0.25">
      <c r="B392574" s="76"/>
      <c r="C392574" s="75"/>
    </row>
    <row r="392575" spans="2:3" x14ac:dyDescent="0.25">
      <c r="B392575" s="76"/>
      <c r="C392575" s="75"/>
    </row>
    <row r="392576" spans="2:3" x14ac:dyDescent="0.25">
      <c r="B392576" s="76"/>
      <c r="C392576" s="75"/>
    </row>
    <row r="392577" spans="2:3" x14ac:dyDescent="0.25">
      <c r="B392577" s="76"/>
      <c r="C392577" s="75"/>
    </row>
    <row r="392578" spans="2:3" x14ac:dyDescent="0.25">
      <c r="B392578" s="76"/>
      <c r="C392578" s="75"/>
    </row>
    <row r="392579" spans="2:3" x14ac:dyDescent="0.25">
      <c r="B392579" s="76"/>
      <c r="C392579" s="75"/>
    </row>
    <row r="392689" spans="2:3" x14ac:dyDescent="0.25">
      <c r="B392689" s="76"/>
      <c r="C392689" s="75"/>
    </row>
    <row r="392690" spans="2:3" x14ac:dyDescent="0.25">
      <c r="B392690" s="76"/>
      <c r="C392690" s="75"/>
    </row>
    <row r="392691" spans="2:3" x14ac:dyDescent="0.25">
      <c r="B392691" s="76"/>
      <c r="C392691" s="75"/>
    </row>
    <row r="392692" spans="2:3" x14ac:dyDescent="0.25">
      <c r="B392692" s="76"/>
      <c r="C392692" s="75"/>
    </row>
    <row r="392693" spans="2:3" x14ac:dyDescent="0.25">
      <c r="B392693" s="76"/>
      <c r="C392693" s="75"/>
    </row>
    <row r="392694" spans="2:3" x14ac:dyDescent="0.25">
      <c r="B392694" s="76"/>
      <c r="C392694" s="75"/>
    </row>
    <row r="392695" spans="2:3" x14ac:dyDescent="0.25">
      <c r="B392695" s="76"/>
      <c r="C392695" s="75"/>
    </row>
    <row r="392696" spans="2:3" x14ac:dyDescent="0.25">
      <c r="B392696" s="76"/>
      <c r="C392696" s="75"/>
    </row>
    <row r="392697" spans="2:3" x14ac:dyDescent="0.25">
      <c r="B392697" s="76"/>
      <c r="C392697" s="75"/>
    </row>
    <row r="392698" spans="2:3" x14ac:dyDescent="0.25">
      <c r="B392698" s="76"/>
      <c r="C392698" s="75"/>
    </row>
    <row r="392699" spans="2:3" x14ac:dyDescent="0.25">
      <c r="B392699" s="76"/>
      <c r="C392699" s="75"/>
    </row>
    <row r="392700" spans="2:3" x14ac:dyDescent="0.25">
      <c r="B392700" s="76"/>
      <c r="C392700" s="75"/>
    </row>
    <row r="392701" spans="2:3" x14ac:dyDescent="0.25">
      <c r="B392701" s="76"/>
      <c r="C392701" s="75"/>
    </row>
    <row r="392811" spans="2:3" x14ac:dyDescent="0.25">
      <c r="B392811" s="76"/>
      <c r="C392811" s="75"/>
    </row>
    <row r="392812" spans="2:3" x14ac:dyDescent="0.25">
      <c r="B392812" s="76"/>
      <c r="C392812" s="75"/>
    </row>
    <row r="392813" spans="2:3" x14ac:dyDescent="0.25">
      <c r="B392813" s="76"/>
      <c r="C392813" s="75"/>
    </row>
    <row r="392814" spans="2:3" x14ac:dyDescent="0.25">
      <c r="B392814" s="76"/>
      <c r="C392814" s="75"/>
    </row>
    <row r="392815" spans="2:3" x14ac:dyDescent="0.25">
      <c r="B392815" s="76"/>
      <c r="C392815" s="75"/>
    </row>
    <row r="392816" spans="2:3" x14ac:dyDescent="0.25">
      <c r="B392816" s="76"/>
      <c r="C392816" s="75"/>
    </row>
    <row r="392817" spans="2:3" x14ac:dyDescent="0.25">
      <c r="B392817" s="76"/>
      <c r="C392817" s="75"/>
    </row>
    <row r="392818" spans="2:3" x14ac:dyDescent="0.25">
      <c r="B392818" s="76"/>
      <c r="C392818" s="75"/>
    </row>
    <row r="392819" spans="2:3" x14ac:dyDescent="0.25">
      <c r="B392819" s="76"/>
      <c r="C392819" s="75"/>
    </row>
    <row r="392820" spans="2:3" x14ac:dyDescent="0.25">
      <c r="B392820" s="76"/>
      <c r="C392820" s="75"/>
    </row>
    <row r="392821" spans="2:3" x14ac:dyDescent="0.25">
      <c r="B392821" s="76"/>
      <c r="C392821" s="75"/>
    </row>
    <row r="392822" spans="2:3" x14ac:dyDescent="0.25">
      <c r="B392822" s="76"/>
      <c r="C392822" s="75"/>
    </row>
    <row r="392823" spans="2:3" x14ac:dyDescent="0.25">
      <c r="B392823" s="76"/>
      <c r="C392823" s="75"/>
    </row>
    <row r="392933" spans="2:3" x14ac:dyDescent="0.25">
      <c r="B392933" s="76"/>
      <c r="C392933" s="75"/>
    </row>
    <row r="392934" spans="2:3" x14ac:dyDescent="0.25">
      <c r="B392934" s="76"/>
      <c r="C392934" s="75"/>
    </row>
    <row r="392935" spans="2:3" x14ac:dyDescent="0.25">
      <c r="B392935" s="76"/>
      <c r="C392935" s="75"/>
    </row>
    <row r="392936" spans="2:3" x14ac:dyDescent="0.25">
      <c r="B392936" s="76"/>
      <c r="C392936" s="75"/>
    </row>
    <row r="392937" spans="2:3" x14ac:dyDescent="0.25">
      <c r="B392937" s="76"/>
      <c r="C392937" s="75"/>
    </row>
    <row r="392938" spans="2:3" x14ac:dyDescent="0.25">
      <c r="B392938" s="76"/>
      <c r="C392938" s="75"/>
    </row>
    <row r="392939" spans="2:3" x14ac:dyDescent="0.25">
      <c r="B392939" s="76"/>
      <c r="C392939" s="75"/>
    </row>
    <row r="392940" spans="2:3" x14ac:dyDescent="0.25">
      <c r="B392940" s="76"/>
      <c r="C392940" s="75"/>
    </row>
    <row r="392941" spans="2:3" x14ac:dyDescent="0.25">
      <c r="B392941" s="76"/>
      <c r="C392941" s="75"/>
    </row>
    <row r="392942" spans="2:3" x14ac:dyDescent="0.25">
      <c r="B392942" s="76"/>
      <c r="C392942" s="75"/>
    </row>
    <row r="392943" spans="2:3" x14ac:dyDescent="0.25">
      <c r="B392943" s="76"/>
      <c r="C392943" s="75"/>
    </row>
    <row r="392944" spans="2:3" x14ac:dyDescent="0.25">
      <c r="B392944" s="76"/>
      <c r="C392944" s="75"/>
    </row>
    <row r="392945" spans="2:3" x14ac:dyDescent="0.25">
      <c r="B392945" s="76"/>
      <c r="C392945" s="75"/>
    </row>
    <row r="393055" spans="2:3" x14ac:dyDescent="0.25">
      <c r="B393055" s="76"/>
      <c r="C393055" s="75"/>
    </row>
    <row r="393056" spans="2:3" x14ac:dyDescent="0.25">
      <c r="B393056" s="76"/>
      <c r="C393056" s="75"/>
    </row>
    <row r="393057" spans="2:3" x14ac:dyDescent="0.25">
      <c r="B393057" s="76"/>
      <c r="C393057" s="75"/>
    </row>
    <row r="393058" spans="2:3" x14ac:dyDescent="0.25">
      <c r="B393058" s="76"/>
      <c r="C393058" s="75"/>
    </row>
    <row r="393059" spans="2:3" x14ac:dyDescent="0.25">
      <c r="B393059" s="76"/>
      <c r="C393059" s="75"/>
    </row>
    <row r="393060" spans="2:3" x14ac:dyDescent="0.25">
      <c r="B393060" s="76"/>
      <c r="C393060" s="75"/>
    </row>
    <row r="393061" spans="2:3" x14ac:dyDescent="0.25">
      <c r="B393061" s="76"/>
      <c r="C393061" s="75"/>
    </row>
    <row r="393062" spans="2:3" x14ac:dyDescent="0.25">
      <c r="B393062" s="76"/>
      <c r="C393062" s="75"/>
    </row>
    <row r="393063" spans="2:3" x14ac:dyDescent="0.25">
      <c r="B393063" s="76"/>
      <c r="C393063" s="75"/>
    </row>
    <row r="393064" spans="2:3" x14ac:dyDescent="0.25">
      <c r="B393064" s="76"/>
      <c r="C393064" s="75"/>
    </row>
    <row r="393065" spans="2:3" x14ac:dyDescent="0.25">
      <c r="B393065" s="76"/>
      <c r="C393065" s="75"/>
    </row>
    <row r="393066" spans="2:3" x14ac:dyDescent="0.25">
      <c r="B393066" s="76"/>
      <c r="C393066" s="75"/>
    </row>
    <row r="393067" spans="2:3" x14ac:dyDescent="0.25">
      <c r="B393067" s="76"/>
      <c r="C393067" s="75"/>
    </row>
    <row r="393177" spans="2:3" x14ac:dyDescent="0.25">
      <c r="B393177" s="76"/>
      <c r="C393177" s="75"/>
    </row>
    <row r="393178" spans="2:3" x14ac:dyDescent="0.25">
      <c r="B393178" s="76"/>
      <c r="C393178" s="75"/>
    </row>
    <row r="393179" spans="2:3" x14ac:dyDescent="0.25">
      <c r="B393179" s="76"/>
      <c r="C393179" s="75"/>
    </row>
    <row r="393180" spans="2:3" x14ac:dyDescent="0.25">
      <c r="B393180" s="76"/>
      <c r="C393180" s="75"/>
    </row>
    <row r="393181" spans="2:3" x14ac:dyDescent="0.25">
      <c r="B393181" s="76"/>
      <c r="C393181" s="75"/>
    </row>
    <row r="393182" spans="2:3" x14ac:dyDescent="0.25">
      <c r="B393182" s="76"/>
      <c r="C393182" s="75"/>
    </row>
    <row r="393183" spans="2:3" x14ac:dyDescent="0.25">
      <c r="B393183" s="76"/>
      <c r="C393183" s="75"/>
    </row>
    <row r="393184" spans="2:3" x14ac:dyDescent="0.25">
      <c r="B393184" s="76"/>
      <c r="C393184" s="75"/>
    </row>
    <row r="393185" spans="2:3" x14ac:dyDescent="0.25">
      <c r="B393185" s="76"/>
      <c r="C393185" s="75"/>
    </row>
    <row r="393186" spans="2:3" x14ac:dyDescent="0.25">
      <c r="B393186" s="76"/>
      <c r="C393186" s="75"/>
    </row>
    <row r="393187" spans="2:3" x14ac:dyDescent="0.25">
      <c r="B393187" s="76"/>
      <c r="C393187" s="75"/>
    </row>
    <row r="393188" spans="2:3" x14ac:dyDescent="0.25">
      <c r="B393188" s="76"/>
      <c r="C393188" s="75"/>
    </row>
    <row r="393189" spans="2:3" x14ac:dyDescent="0.25">
      <c r="B393189" s="76"/>
      <c r="C393189" s="75"/>
    </row>
    <row r="393299" spans="2:3" x14ac:dyDescent="0.25">
      <c r="B393299" s="76"/>
      <c r="C393299" s="75"/>
    </row>
    <row r="393300" spans="2:3" x14ac:dyDescent="0.25">
      <c r="B393300" s="76"/>
      <c r="C393300" s="75"/>
    </row>
    <row r="393301" spans="2:3" x14ac:dyDescent="0.25">
      <c r="B393301" s="76"/>
      <c r="C393301" s="75"/>
    </row>
    <row r="393302" spans="2:3" x14ac:dyDescent="0.25">
      <c r="B393302" s="76"/>
      <c r="C393302" s="75"/>
    </row>
    <row r="393303" spans="2:3" x14ac:dyDescent="0.25">
      <c r="B393303" s="76"/>
      <c r="C393303" s="75"/>
    </row>
    <row r="393304" spans="2:3" x14ac:dyDescent="0.25">
      <c r="B393304" s="76"/>
      <c r="C393304" s="75"/>
    </row>
    <row r="393305" spans="2:3" x14ac:dyDescent="0.25">
      <c r="B393305" s="76"/>
      <c r="C393305" s="75"/>
    </row>
    <row r="393306" spans="2:3" x14ac:dyDescent="0.25">
      <c r="B393306" s="76"/>
      <c r="C393306" s="75"/>
    </row>
    <row r="393307" spans="2:3" x14ac:dyDescent="0.25">
      <c r="B393307" s="76"/>
      <c r="C393307" s="75"/>
    </row>
    <row r="393308" spans="2:3" x14ac:dyDescent="0.25">
      <c r="B393308" s="76"/>
      <c r="C393308" s="75"/>
    </row>
    <row r="393309" spans="2:3" x14ac:dyDescent="0.25">
      <c r="B393309" s="76"/>
      <c r="C393309" s="75"/>
    </row>
    <row r="393310" spans="2:3" x14ac:dyDescent="0.25">
      <c r="B393310" s="76"/>
      <c r="C393310" s="75"/>
    </row>
    <row r="393311" spans="2:3" x14ac:dyDescent="0.25">
      <c r="B393311" s="76"/>
      <c r="C393311" s="75"/>
    </row>
    <row r="393421" spans="2:3" x14ac:dyDescent="0.25">
      <c r="B393421" s="76"/>
      <c r="C393421" s="75"/>
    </row>
    <row r="393422" spans="2:3" x14ac:dyDescent="0.25">
      <c r="B393422" s="76"/>
      <c r="C393422" s="75"/>
    </row>
    <row r="393423" spans="2:3" x14ac:dyDescent="0.25">
      <c r="B393423" s="76"/>
      <c r="C393423" s="75"/>
    </row>
    <row r="393424" spans="2:3" x14ac:dyDescent="0.25">
      <c r="B393424" s="76"/>
      <c r="C393424" s="75"/>
    </row>
    <row r="393425" spans="2:3" x14ac:dyDescent="0.25">
      <c r="B393425" s="76"/>
      <c r="C393425" s="75"/>
    </row>
    <row r="393426" spans="2:3" x14ac:dyDescent="0.25">
      <c r="B393426" s="76"/>
      <c r="C393426" s="75"/>
    </row>
    <row r="393427" spans="2:3" x14ac:dyDescent="0.25">
      <c r="B393427" s="76"/>
      <c r="C393427" s="75"/>
    </row>
    <row r="393428" spans="2:3" x14ac:dyDescent="0.25">
      <c r="B393428" s="76"/>
      <c r="C393428" s="75"/>
    </row>
    <row r="393429" spans="2:3" x14ac:dyDescent="0.25">
      <c r="B393429" s="76"/>
      <c r="C393429" s="75"/>
    </row>
    <row r="393430" spans="2:3" x14ac:dyDescent="0.25">
      <c r="B393430" s="76"/>
      <c r="C393430" s="75"/>
    </row>
    <row r="393431" spans="2:3" x14ac:dyDescent="0.25">
      <c r="B393431" s="76"/>
      <c r="C393431" s="75"/>
    </row>
    <row r="393432" spans="2:3" x14ac:dyDescent="0.25">
      <c r="B393432" s="76"/>
      <c r="C393432" s="75"/>
    </row>
    <row r="393433" spans="2:3" x14ac:dyDescent="0.25">
      <c r="B393433" s="76"/>
      <c r="C393433" s="75"/>
    </row>
    <row r="393543" spans="2:3" x14ac:dyDescent="0.25">
      <c r="B393543" s="76"/>
      <c r="C393543" s="75"/>
    </row>
    <row r="393544" spans="2:3" x14ac:dyDescent="0.25">
      <c r="B393544" s="76"/>
      <c r="C393544" s="75"/>
    </row>
    <row r="393545" spans="2:3" x14ac:dyDescent="0.25">
      <c r="B393545" s="76"/>
      <c r="C393545" s="75"/>
    </row>
    <row r="393546" spans="2:3" x14ac:dyDescent="0.25">
      <c r="B393546" s="76"/>
      <c r="C393546" s="75"/>
    </row>
    <row r="393547" spans="2:3" x14ac:dyDescent="0.25">
      <c r="B393547" s="76"/>
      <c r="C393547" s="75"/>
    </row>
    <row r="393548" spans="2:3" x14ac:dyDescent="0.25">
      <c r="B393548" s="76"/>
      <c r="C393548" s="75"/>
    </row>
    <row r="393549" spans="2:3" x14ac:dyDescent="0.25">
      <c r="B393549" s="76"/>
      <c r="C393549" s="75"/>
    </row>
    <row r="393550" spans="2:3" x14ac:dyDescent="0.25">
      <c r="B393550" s="76"/>
      <c r="C393550" s="75"/>
    </row>
    <row r="393551" spans="2:3" x14ac:dyDescent="0.25">
      <c r="B393551" s="76"/>
      <c r="C393551" s="75"/>
    </row>
    <row r="393552" spans="2:3" x14ac:dyDescent="0.25">
      <c r="B393552" s="76"/>
      <c r="C393552" s="75"/>
    </row>
    <row r="393553" spans="2:3" x14ac:dyDescent="0.25">
      <c r="B393553" s="76"/>
      <c r="C393553" s="75"/>
    </row>
    <row r="393554" spans="2:3" x14ac:dyDescent="0.25">
      <c r="B393554" s="76"/>
      <c r="C393554" s="75"/>
    </row>
    <row r="393555" spans="2:3" x14ac:dyDescent="0.25">
      <c r="B393555" s="76"/>
      <c r="C393555" s="75"/>
    </row>
    <row r="393665" spans="2:3" x14ac:dyDescent="0.25">
      <c r="B393665" s="76"/>
      <c r="C393665" s="75"/>
    </row>
    <row r="393666" spans="2:3" x14ac:dyDescent="0.25">
      <c r="B393666" s="76"/>
      <c r="C393666" s="75"/>
    </row>
    <row r="393667" spans="2:3" x14ac:dyDescent="0.25">
      <c r="B393667" s="76"/>
      <c r="C393667" s="75"/>
    </row>
    <row r="393668" spans="2:3" x14ac:dyDescent="0.25">
      <c r="B393668" s="76"/>
      <c r="C393668" s="75"/>
    </row>
    <row r="393669" spans="2:3" x14ac:dyDescent="0.25">
      <c r="B393669" s="76"/>
      <c r="C393669" s="75"/>
    </row>
    <row r="393670" spans="2:3" x14ac:dyDescent="0.25">
      <c r="B393670" s="76"/>
      <c r="C393670" s="75"/>
    </row>
    <row r="393671" spans="2:3" x14ac:dyDescent="0.25">
      <c r="B393671" s="76"/>
      <c r="C393671" s="75"/>
    </row>
    <row r="393672" spans="2:3" x14ac:dyDescent="0.25">
      <c r="B393672" s="76"/>
      <c r="C393672" s="75"/>
    </row>
    <row r="393673" spans="2:3" x14ac:dyDescent="0.25">
      <c r="B393673" s="76"/>
      <c r="C393673" s="75"/>
    </row>
    <row r="393674" spans="2:3" x14ac:dyDescent="0.25">
      <c r="B393674" s="76"/>
      <c r="C393674" s="75"/>
    </row>
    <row r="393675" spans="2:3" x14ac:dyDescent="0.25">
      <c r="B393675" s="76"/>
      <c r="C393675" s="75"/>
    </row>
    <row r="393676" spans="2:3" x14ac:dyDescent="0.25">
      <c r="B393676" s="76"/>
      <c r="C393676" s="75"/>
    </row>
    <row r="393677" spans="2:3" x14ac:dyDescent="0.25">
      <c r="B393677" s="76"/>
      <c r="C393677" s="75"/>
    </row>
    <row r="393787" spans="2:3" x14ac:dyDescent="0.25">
      <c r="B393787" s="76"/>
      <c r="C393787" s="75"/>
    </row>
    <row r="393788" spans="2:3" x14ac:dyDescent="0.25">
      <c r="B393788" s="76"/>
      <c r="C393788" s="75"/>
    </row>
    <row r="393789" spans="2:3" x14ac:dyDescent="0.25">
      <c r="B393789" s="76"/>
      <c r="C393789" s="75"/>
    </row>
    <row r="393790" spans="2:3" x14ac:dyDescent="0.25">
      <c r="B393790" s="76"/>
      <c r="C393790" s="75"/>
    </row>
    <row r="393791" spans="2:3" x14ac:dyDescent="0.25">
      <c r="B393791" s="76"/>
      <c r="C393791" s="75"/>
    </row>
    <row r="393792" spans="2:3" x14ac:dyDescent="0.25">
      <c r="B393792" s="76"/>
      <c r="C393792" s="75"/>
    </row>
    <row r="393793" spans="2:3" x14ac:dyDescent="0.25">
      <c r="B393793" s="76"/>
      <c r="C393793" s="75"/>
    </row>
    <row r="393794" spans="2:3" x14ac:dyDescent="0.25">
      <c r="B393794" s="76"/>
      <c r="C393794" s="75"/>
    </row>
    <row r="393795" spans="2:3" x14ac:dyDescent="0.25">
      <c r="B393795" s="76"/>
      <c r="C393795" s="75"/>
    </row>
    <row r="393796" spans="2:3" x14ac:dyDescent="0.25">
      <c r="B393796" s="76"/>
      <c r="C393796" s="75"/>
    </row>
    <row r="393797" spans="2:3" x14ac:dyDescent="0.25">
      <c r="B393797" s="76"/>
      <c r="C393797" s="75"/>
    </row>
    <row r="393798" spans="2:3" x14ac:dyDescent="0.25">
      <c r="B393798" s="76"/>
      <c r="C393798" s="75"/>
    </row>
    <row r="393799" spans="2:3" x14ac:dyDescent="0.25">
      <c r="B393799" s="76"/>
      <c r="C393799" s="75"/>
    </row>
    <row r="393909" spans="2:3" x14ac:dyDescent="0.25">
      <c r="B393909" s="76"/>
      <c r="C393909" s="75"/>
    </row>
    <row r="393910" spans="2:3" x14ac:dyDescent="0.25">
      <c r="B393910" s="76"/>
      <c r="C393910" s="75"/>
    </row>
    <row r="393911" spans="2:3" x14ac:dyDescent="0.25">
      <c r="B393911" s="76"/>
      <c r="C393911" s="75"/>
    </row>
    <row r="393912" spans="2:3" x14ac:dyDescent="0.25">
      <c r="B393912" s="76"/>
      <c r="C393912" s="75"/>
    </row>
    <row r="393913" spans="2:3" x14ac:dyDescent="0.25">
      <c r="B393913" s="76"/>
      <c r="C393913" s="75"/>
    </row>
    <row r="393914" spans="2:3" x14ac:dyDescent="0.25">
      <c r="B393914" s="76"/>
      <c r="C393914" s="75"/>
    </row>
    <row r="393915" spans="2:3" x14ac:dyDescent="0.25">
      <c r="B393915" s="76"/>
      <c r="C393915" s="75"/>
    </row>
    <row r="393916" spans="2:3" x14ac:dyDescent="0.25">
      <c r="B393916" s="76"/>
      <c r="C393916" s="75"/>
    </row>
    <row r="393917" spans="2:3" x14ac:dyDescent="0.25">
      <c r="B393917" s="76"/>
      <c r="C393917" s="75"/>
    </row>
    <row r="393918" spans="2:3" x14ac:dyDescent="0.25">
      <c r="B393918" s="76"/>
      <c r="C393918" s="75"/>
    </row>
    <row r="393919" spans="2:3" x14ac:dyDescent="0.25">
      <c r="B393919" s="76"/>
      <c r="C393919" s="75"/>
    </row>
    <row r="393920" spans="2:3" x14ac:dyDescent="0.25">
      <c r="B393920" s="76"/>
      <c r="C393920" s="75"/>
    </row>
    <row r="393921" spans="2:3" x14ac:dyDescent="0.25">
      <c r="B393921" s="76"/>
      <c r="C393921" s="75"/>
    </row>
    <row r="394031" spans="2:3" x14ac:dyDescent="0.25">
      <c r="B394031" s="76"/>
      <c r="C394031" s="75"/>
    </row>
    <row r="394032" spans="2:3" x14ac:dyDescent="0.25">
      <c r="B394032" s="76"/>
      <c r="C394032" s="75"/>
    </row>
    <row r="394033" spans="2:3" x14ac:dyDescent="0.25">
      <c r="B394033" s="76"/>
      <c r="C394033" s="75"/>
    </row>
    <row r="394034" spans="2:3" x14ac:dyDescent="0.25">
      <c r="B394034" s="76"/>
      <c r="C394034" s="75"/>
    </row>
    <row r="394035" spans="2:3" x14ac:dyDescent="0.25">
      <c r="B394035" s="76"/>
      <c r="C394035" s="75"/>
    </row>
    <row r="394036" spans="2:3" x14ac:dyDescent="0.25">
      <c r="B394036" s="76"/>
      <c r="C394036" s="75"/>
    </row>
    <row r="394037" spans="2:3" x14ac:dyDescent="0.25">
      <c r="B394037" s="76"/>
      <c r="C394037" s="75"/>
    </row>
    <row r="394038" spans="2:3" x14ac:dyDescent="0.25">
      <c r="B394038" s="76"/>
      <c r="C394038" s="75"/>
    </row>
    <row r="394039" spans="2:3" x14ac:dyDescent="0.25">
      <c r="B394039" s="76"/>
      <c r="C394039" s="75"/>
    </row>
    <row r="394040" spans="2:3" x14ac:dyDescent="0.25">
      <c r="B394040" s="76"/>
      <c r="C394040" s="75"/>
    </row>
    <row r="394041" spans="2:3" x14ac:dyDescent="0.25">
      <c r="B394041" s="76"/>
      <c r="C394041" s="75"/>
    </row>
    <row r="394042" spans="2:3" x14ac:dyDescent="0.25">
      <c r="B394042" s="76"/>
      <c r="C394042" s="75"/>
    </row>
    <row r="394043" spans="2:3" x14ac:dyDescent="0.25">
      <c r="B394043" s="76"/>
      <c r="C394043" s="75"/>
    </row>
    <row r="394153" spans="2:3" x14ac:dyDescent="0.25">
      <c r="B394153" s="76"/>
      <c r="C394153" s="75"/>
    </row>
    <row r="394154" spans="2:3" x14ac:dyDescent="0.25">
      <c r="B394154" s="76"/>
      <c r="C394154" s="75"/>
    </row>
    <row r="394155" spans="2:3" x14ac:dyDescent="0.25">
      <c r="B394155" s="76"/>
      <c r="C394155" s="75"/>
    </row>
    <row r="394156" spans="2:3" x14ac:dyDescent="0.25">
      <c r="B394156" s="76"/>
      <c r="C394156" s="75"/>
    </row>
    <row r="394157" spans="2:3" x14ac:dyDescent="0.25">
      <c r="B394157" s="76"/>
      <c r="C394157" s="75"/>
    </row>
    <row r="394158" spans="2:3" x14ac:dyDescent="0.25">
      <c r="B394158" s="76"/>
      <c r="C394158" s="75"/>
    </row>
    <row r="394159" spans="2:3" x14ac:dyDescent="0.25">
      <c r="B394159" s="76"/>
      <c r="C394159" s="75"/>
    </row>
    <row r="394160" spans="2:3" x14ac:dyDescent="0.25">
      <c r="B394160" s="76"/>
      <c r="C394160" s="75"/>
    </row>
    <row r="394161" spans="2:3" x14ac:dyDescent="0.25">
      <c r="B394161" s="76"/>
      <c r="C394161" s="75"/>
    </row>
    <row r="394162" spans="2:3" x14ac:dyDescent="0.25">
      <c r="B394162" s="76"/>
      <c r="C394162" s="75"/>
    </row>
    <row r="394163" spans="2:3" x14ac:dyDescent="0.25">
      <c r="B394163" s="76"/>
      <c r="C394163" s="75"/>
    </row>
    <row r="394164" spans="2:3" x14ac:dyDescent="0.25">
      <c r="B394164" s="76"/>
      <c r="C394164" s="75"/>
    </row>
    <row r="394165" spans="2:3" x14ac:dyDescent="0.25">
      <c r="B394165" s="76"/>
      <c r="C394165" s="75"/>
    </row>
    <row r="394275" spans="2:3" x14ac:dyDescent="0.25">
      <c r="B394275" s="76"/>
      <c r="C394275" s="75"/>
    </row>
    <row r="394276" spans="2:3" x14ac:dyDescent="0.25">
      <c r="B394276" s="76"/>
      <c r="C394276" s="75"/>
    </row>
    <row r="394277" spans="2:3" x14ac:dyDescent="0.25">
      <c r="B394277" s="76"/>
      <c r="C394277" s="75"/>
    </row>
    <row r="394278" spans="2:3" x14ac:dyDescent="0.25">
      <c r="B394278" s="76"/>
      <c r="C394278" s="75"/>
    </row>
    <row r="394279" spans="2:3" x14ac:dyDescent="0.25">
      <c r="B394279" s="76"/>
      <c r="C394279" s="75"/>
    </row>
    <row r="394280" spans="2:3" x14ac:dyDescent="0.25">
      <c r="B394280" s="76"/>
      <c r="C394280" s="75"/>
    </row>
    <row r="394281" spans="2:3" x14ac:dyDescent="0.25">
      <c r="B394281" s="76"/>
      <c r="C394281" s="75"/>
    </row>
    <row r="394282" spans="2:3" x14ac:dyDescent="0.25">
      <c r="B394282" s="76"/>
      <c r="C394282" s="75"/>
    </row>
    <row r="394283" spans="2:3" x14ac:dyDescent="0.25">
      <c r="B394283" s="76"/>
      <c r="C394283" s="75"/>
    </row>
    <row r="394284" spans="2:3" x14ac:dyDescent="0.25">
      <c r="B394284" s="76"/>
      <c r="C394284" s="75"/>
    </row>
    <row r="394285" spans="2:3" x14ac:dyDescent="0.25">
      <c r="B394285" s="76"/>
      <c r="C394285" s="75"/>
    </row>
    <row r="394286" spans="2:3" x14ac:dyDescent="0.25">
      <c r="B394286" s="76"/>
      <c r="C394286" s="75"/>
    </row>
    <row r="394287" spans="2:3" x14ac:dyDescent="0.25">
      <c r="B394287" s="76"/>
      <c r="C394287" s="75"/>
    </row>
    <row r="394397" spans="2:3" x14ac:dyDescent="0.25">
      <c r="B394397" s="76"/>
      <c r="C394397" s="75"/>
    </row>
    <row r="394398" spans="2:3" x14ac:dyDescent="0.25">
      <c r="B394398" s="76"/>
      <c r="C394398" s="75"/>
    </row>
    <row r="394399" spans="2:3" x14ac:dyDescent="0.25">
      <c r="B394399" s="76"/>
      <c r="C394399" s="75"/>
    </row>
    <row r="394400" spans="2:3" x14ac:dyDescent="0.25">
      <c r="B394400" s="76"/>
      <c r="C394400" s="75"/>
    </row>
    <row r="394401" spans="2:3" x14ac:dyDescent="0.25">
      <c r="B394401" s="76"/>
      <c r="C394401" s="75"/>
    </row>
    <row r="394402" spans="2:3" x14ac:dyDescent="0.25">
      <c r="B394402" s="76"/>
      <c r="C394402" s="75"/>
    </row>
    <row r="394403" spans="2:3" x14ac:dyDescent="0.25">
      <c r="B394403" s="76"/>
      <c r="C394403" s="75"/>
    </row>
    <row r="394404" spans="2:3" x14ac:dyDescent="0.25">
      <c r="B394404" s="76"/>
      <c r="C394404" s="75"/>
    </row>
    <row r="394405" spans="2:3" x14ac:dyDescent="0.25">
      <c r="B394405" s="76"/>
      <c r="C394405" s="75"/>
    </row>
    <row r="394406" spans="2:3" x14ac:dyDescent="0.25">
      <c r="B394406" s="76"/>
      <c r="C394406" s="75"/>
    </row>
    <row r="394407" spans="2:3" x14ac:dyDescent="0.25">
      <c r="B394407" s="76"/>
      <c r="C394407" s="75"/>
    </row>
    <row r="394408" spans="2:3" x14ac:dyDescent="0.25">
      <c r="B394408" s="76"/>
      <c r="C394408" s="75"/>
    </row>
    <row r="394409" spans="2:3" x14ac:dyDescent="0.25">
      <c r="B394409" s="76"/>
      <c r="C394409" s="75"/>
    </row>
    <row r="394519" spans="2:3" x14ac:dyDescent="0.25">
      <c r="B394519" s="76"/>
      <c r="C394519" s="75"/>
    </row>
    <row r="394520" spans="2:3" x14ac:dyDescent="0.25">
      <c r="B394520" s="76"/>
      <c r="C394520" s="75"/>
    </row>
    <row r="394521" spans="2:3" x14ac:dyDescent="0.25">
      <c r="B394521" s="76"/>
      <c r="C394521" s="75"/>
    </row>
    <row r="394522" spans="2:3" x14ac:dyDescent="0.25">
      <c r="B394522" s="76"/>
      <c r="C394522" s="75"/>
    </row>
    <row r="394523" spans="2:3" x14ac:dyDescent="0.25">
      <c r="B394523" s="76"/>
      <c r="C394523" s="75"/>
    </row>
    <row r="394524" spans="2:3" x14ac:dyDescent="0.25">
      <c r="B394524" s="76"/>
      <c r="C394524" s="75"/>
    </row>
    <row r="394525" spans="2:3" x14ac:dyDescent="0.25">
      <c r="B394525" s="76"/>
      <c r="C394525" s="75"/>
    </row>
    <row r="394526" spans="2:3" x14ac:dyDescent="0.25">
      <c r="B394526" s="76"/>
      <c r="C394526" s="75"/>
    </row>
    <row r="394527" spans="2:3" x14ac:dyDescent="0.25">
      <c r="B394527" s="76"/>
      <c r="C394527" s="75"/>
    </row>
    <row r="394528" spans="2:3" x14ac:dyDescent="0.25">
      <c r="B394528" s="76"/>
      <c r="C394528" s="75"/>
    </row>
    <row r="394529" spans="2:3" x14ac:dyDescent="0.25">
      <c r="B394529" s="76"/>
      <c r="C394529" s="75"/>
    </row>
    <row r="394530" spans="2:3" x14ac:dyDescent="0.25">
      <c r="B394530" s="76"/>
      <c r="C394530" s="75"/>
    </row>
    <row r="394531" spans="2:3" x14ac:dyDescent="0.25">
      <c r="B394531" s="76"/>
      <c r="C394531" s="75"/>
    </row>
    <row r="394641" spans="2:3" x14ac:dyDescent="0.25">
      <c r="B394641" s="76"/>
      <c r="C394641" s="75"/>
    </row>
    <row r="394642" spans="2:3" x14ac:dyDescent="0.25">
      <c r="B394642" s="76"/>
      <c r="C394642" s="75"/>
    </row>
    <row r="394643" spans="2:3" x14ac:dyDescent="0.25">
      <c r="B394643" s="76"/>
      <c r="C394643" s="75"/>
    </row>
    <row r="394644" spans="2:3" x14ac:dyDescent="0.25">
      <c r="B394644" s="76"/>
      <c r="C394644" s="75"/>
    </row>
    <row r="394645" spans="2:3" x14ac:dyDescent="0.25">
      <c r="B394645" s="76"/>
      <c r="C394645" s="75"/>
    </row>
    <row r="394646" spans="2:3" x14ac:dyDescent="0.25">
      <c r="B394646" s="76"/>
      <c r="C394646" s="75"/>
    </row>
    <row r="394647" spans="2:3" x14ac:dyDescent="0.25">
      <c r="B394647" s="76"/>
      <c r="C394647" s="75"/>
    </row>
    <row r="394648" spans="2:3" x14ac:dyDescent="0.25">
      <c r="B394648" s="76"/>
      <c r="C394648" s="75"/>
    </row>
    <row r="394649" spans="2:3" x14ac:dyDescent="0.25">
      <c r="B394649" s="76"/>
      <c r="C394649" s="75"/>
    </row>
    <row r="394650" spans="2:3" x14ac:dyDescent="0.25">
      <c r="B394650" s="76"/>
      <c r="C394650" s="75"/>
    </row>
    <row r="394651" spans="2:3" x14ac:dyDescent="0.25">
      <c r="B394651" s="76"/>
      <c r="C394651" s="75"/>
    </row>
    <row r="394652" spans="2:3" x14ac:dyDescent="0.25">
      <c r="B394652" s="76"/>
      <c r="C394652" s="75"/>
    </row>
    <row r="394653" spans="2:3" x14ac:dyDescent="0.25">
      <c r="B394653" s="76"/>
      <c r="C394653" s="75"/>
    </row>
    <row r="394763" spans="2:3" x14ac:dyDescent="0.25">
      <c r="B394763" s="76"/>
      <c r="C394763" s="75"/>
    </row>
    <row r="394764" spans="2:3" x14ac:dyDescent="0.25">
      <c r="B394764" s="76"/>
      <c r="C394764" s="75"/>
    </row>
    <row r="394765" spans="2:3" x14ac:dyDescent="0.25">
      <c r="B394765" s="76"/>
      <c r="C394765" s="75"/>
    </row>
    <row r="394766" spans="2:3" x14ac:dyDescent="0.25">
      <c r="B394766" s="76"/>
      <c r="C394766" s="75"/>
    </row>
    <row r="394767" spans="2:3" x14ac:dyDescent="0.25">
      <c r="B394767" s="76"/>
      <c r="C394767" s="75"/>
    </row>
    <row r="394768" spans="2:3" x14ac:dyDescent="0.25">
      <c r="B394768" s="76"/>
      <c r="C394768" s="75"/>
    </row>
    <row r="394769" spans="2:3" x14ac:dyDescent="0.25">
      <c r="B394769" s="76"/>
      <c r="C394769" s="75"/>
    </row>
    <row r="394770" spans="2:3" x14ac:dyDescent="0.25">
      <c r="B394770" s="76"/>
      <c r="C394770" s="75"/>
    </row>
    <row r="394771" spans="2:3" x14ac:dyDescent="0.25">
      <c r="B394771" s="76"/>
      <c r="C394771" s="75"/>
    </row>
    <row r="394772" spans="2:3" x14ac:dyDescent="0.25">
      <c r="B394772" s="76"/>
      <c r="C394772" s="75"/>
    </row>
    <row r="394773" spans="2:3" x14ac:dyDescent="0.25">
      <c r="B394773" s="76"/>
      <c r="C394773" s="75"/>
    </row>
    <row r="394774" spans="2:3" x14ac:dyDescent="0.25">
      <c r="B394774" s="76"/>
      <c r="C394774" s="75"/>
    </row>
    <row r="394775" spans="2:3" x14ac:dyDescent="0.25">
      <c r="B394775" s="76"/>
      <c r="C394775" s="75"/>
    </row>
    <row r="394885" spans="2:3" x14ac:dyDescent="0.25">
      <c r="B394885" s="76"/>
      <c r="C394885" s="75"/>
    </row>
    <row r="394886" spans="2:3" x14ac:dyDescent="0.25">
      <c r="B394886" s="76"/>
      <c r="C394886" s="75"/>
    </row>
    <row r="394887" spans="2:3" x14ac:dyDescent="0.25">
      <c r="B394887" s="76"/>
      <c r="C394887" s="75"/>
    </row>
    <row r="394888" spans="2:3" x14ac:dyDescent="0.25">
      <c r="B394888" s="76"/>
      <c r="C394888" s="75"/>
    </row>
    <row r="394889" spans="2:3" x14ac:dyDescent="0.25">
      <c r="B394889" s="76"/>
      <c r="C394889" s="75"/>
    </row>
    <row r="394890" spans="2:3" x14ac:dyDescent="0.25">
      <c r="B394890" s="76"/>
      <c r="C394890" s="75"/>
    </row>
    <row r="394891" spans="2:3" x14ac:dyDescent="0.25">
      <c r="B394891" s="76"/>
      <c r="C394891" s="75"/>
    </row>
    <row r="394892" spans="2:3" x14ac:dyDescent="0.25">
      <c r="B394892" s="76"/>
      <c r="C394892" s="75"/>
    </row>
    <row r="394893" spans="2:3" x14ac:dyDescent="0.25">
      <c r="B394893" s="76"/>
      <c r="C394893" s="75"/>
    </row>
    <row r="394894" spans="2:3" x14ac:dyDescent="0.25">
      <c r="B394894" s="76"/>
      <c r="C394894" s="75"/>
    </row>
    <row r="394895" spans="2:3" x14ac:dyDescent="0.25">
      <c r="B394895" s="76"/>
      <c r="C394895" s="75"/>
    </row>
    <row r="394896" spans="2:3" x14ac:dyDescent="0.25">
      <c r="B394896" s="76"/>
      <c r="C394896" s="75"/>
    </row>
    <row r="394897" spans="2:3" x14ac:dyDescent="0.25">
      <c r="B394897" s="76"/>
      <c r="C394897" s="75"/>
    </row>
    <row r="395007" spans="2:3" x14ac:dyDescent="0.25">
      <c r="B395007" s="76"/>
      <c r="C395007" s="75"/>
    </row>
    <row r="395008" spans="2:3" x14ac:dyDescent="0.25">
      <c r="B395008" s="76"/>
      <c r="C395008" s="75"/>
    </row>
    <row r="395009" spans="2:3" x14ac:dyDescent="0.25">
      <c r="B395009" s="76"/>
      <c r="C395009" s="75"/>
    </row>
    <row r="395010" spans="2:3" x14ac:dyDescent="0.25">
      <c r="B395010" s="76"/>
      <c r="C395010" s="75"/>
    </row>
    <row r="395011" spans="2:3" x14ac:dyDescent="0.25">
      <c r="B395011" s="76"/>
      <c r="C395011" s="75"/>
    </row>
    <row r="395012" spans="2:3" x14ac:dyDescent="0.25">
      <c r="B395012" s="76"/>
      <c r="C395012" s="75"/>
    </row>
    <row r="395013" spans="2:3" x14ac:dyDescent="0.25">
      <c r="B395013" s="76"/>
      <c r="C395013" s="75"/>
    </row>
    <row r="395014" spans="2:3" x14ac:dyDescent="0.25">
      <c r="B395014" s="76"/>
      <c r="C395014" s="75"/>
    </row>
    <row r="395015" spans="2:3" x14ac:dyDescent="0.25">
      <c r="B395015" s="76"/>
      <c r="C395015" s="75"/>
    </row>
    <row r="395016" spans="2:3" x14ac:dyDescent="0.25">
      <c r="B395016" s="76"/>
      <c r="C395016" s="75"/>
    </row>
    <row r="395017" spans="2:3" x14ac:dyDescent="0.25">
      <c r="B395017" s="76"/>
      <c r="C395017" s="75"/>
    </row>
    <row r="395018" spans="2:3" x14ac:dyDescent="0.25">
      <c r="B395018" s="76"/>
      <c r="C395018" s="75"/>
    </row>
    <row r="395019" spans="2:3" x14ac:dyDescent="0.25">
      <c r="B395019" s="76"/>
      <c r="C395019" s="75"/>
    </row>
    <row r="395129" spans="2:3" x14ac:dyDescent="0.25">
      <c r="B395129" s="76"/>
      <c r="C395129" s="75"/>
    </row>
    <row r="395130" spans="2:3" x14ac:dyDescent="0.25">
      <c r="B395130" s="76"/>
      <c r="C395130" s="75"/>
    </row>
    <row r="395131" spans="2:3" x14ac:dyDescent="0.25">
      <c r="B395131" s="76"/>
      <c r="C395131" s="75"/>
    </row>
    <row r="395132" spans="2:3" x14ac:dyDescent="0.25">
      <c r="B395132" s="76"/>
      <c r="C395132" s="75"/>
    </row>
    <row r="395133" spans="2:3" x14ac:dyDescent="0.25">
      <c r="B395133" s="76"/>
      <c r="C395133" s="75"/>
    </row>
    <row r="395134" spans="2:3" x14ac:dyDescent="0.25">
      <c r="B395134" s="76"/>
      <c r="C395134" s="75"/>
    </row>
    <row r="395135" spans="2:3" x14ac:dyDescent="0.25">
      <c r="B395135" s="76"/>
      <c r="C395135" s="75"/>
    </row>
    <row r="395136" spans="2:3" x14ac:dyDescent="0.25">
      <c r="B395136" s="76"/>
      <c r="C395136" s="75"/>
    </row>
    <row r="395137" spans="2:3" x14ac:dyDescent="0.25">
      <c r="B395137" s="76"/>
      <c r="C395137" s="75"/>
    </row>
    <row r="395138" spans="2:3" x14ac:dyDescent="0.25">
      <c r="B395138" s="76"/>
      <c r="C395138" s="75"/>
    </row>
    <row r="395139" spans="2:3" x14ac:dyDescent="0.25">
      <c r="B395139" s="76"/>
      <c r="C395139" s="75"/>
    </row>
    <row r="395140" spans="2:3" x14ac:dyDescent="0.25">
      <c r="B395140" s="76"/>
      <c r="C395140" s="75"/>
    </row>
    <row r="395141" spans="2:3" x14ac:dyDescent="0.25">
      <c r="B395141" s="76"/>
      <c r="C395141" s="75"/>
    </row>
    <row r="395251" spans="2:3" x14ac:dyDescent="0.25">
      <c r="B395251" s="76"/>
      <c r="C395251" s="75"/>
    </row>
    <row r="395252" spans="2:3" x14ac:dyDescent="0.25">
      <c r="B395252" s="76"/>
      <c r="C395252" s="75"/>
    </row>
    <row r="395253" spans="2:3" x14ac:dyDescent="0.25">
      <c r="B395253" s="76"/>
      <c r="C395253" s="75"/>
    </row>
    <row r="395254" spans="2:3" x14ac:dyDescent="0.25">
      <c r="B395254" s="76"/>
      <c r="C395254" s="75"/>
    </row>
    <row r="395255" spans="2:3" x14ac:dyDescent="0.25">
      <c r="B395255" s="76"/>
      <c r="C395255" s="75"/>
    </row>
    <row r="395256" spans="2:3" x14ac:dyDescent="0.25">
      <c r="B395256" s="76"/>
      <c r="C395256" s="75"/>
    </row>
    <row r="395257" spans="2:3" x14ac:dyDescent="0.25">
      <c r="B395257" s="76"/>
      <c r="C395257" s="75"/>
    </row>
    <row r="395258" spans="2:3" x14ac:dyDescent="0.25">
      <c r="B395258" s="76"/>
      <c r="C395258" s="75"/>
    </row>
    <row r="395259" spans="2:3" x14ac:dyDescent="0.25">
      <c r="B395259" s="76"/>
      <c r="C395259" s="75"/>
    </row>
    <row r="395260" spans="2:3" x14ac:dyDescent="0.25">
      <c r="B395260" s="76"/>
      <c r="C395260" s="75"/>
    </row>
    <row r="395261" spans="2:3" x14ac:dyDescent="0.25">
      <c r="B395261" s="76"/>
      <c r="C395261" s="75"/>
    </row>
    <row r="395262" spans="2:3" x14ac:dyDescent="0.25">
      <c r="B395262" s="76"/>
      <c r="C395262" s="75"/>
    </row>
    <row r="395263" spans="2:3" x14ac:dyDescent="0.25">
      <c r="B395263" s="76"/>
      <c r="C395263" s="75"/>
    </row>
    <row r="395373" spans="2:3" x14ac:dyDescent="0.25">
      <c r="B395373" s="76"/>
      <c r="C395373" s="75"/>
    </row>
    <row r="395374" spans="2:3" x14ac:dyDescent="0.25">
      <c r="B395374" s="76"/>
      <c r="C395374" s="75"/>
    </row>
    <row r="395375" spans="2:3" x14ac:dyDescent="0.25">
      <c r="B395375" s="76"/>
      <c r="C395375" s="75"/>
    </row>
    <row r="395376" spans="2:3" x14ac:dyDescent="0.25">
      <c r="B395376" s="76"/>
      <c r="C395376" s="75"/>
    </row>
    <row r="395377" spans="2:3" x14ac:dyDescent="0.25">
      <c r="B395377" s="76"/>
      <c r="C395377" s="75"/>
    </row>
    <row r="395378" spans="2:3" x14ac:dyDescent="0.25">
      <c r="B395378" s="76"/>
      <c r="C395378" s="75"/>
    </row>
    <row r="395379" spans="2:3" x14ac:dyDescent="0.25">
      <c r="B395379" s="76"/>
      <c r="C395379" s="75"/>
    </row>
    <row r="395380" spans="2:3" x14ac:dyDescent="0.25">
      <c r="B395380" s="76"/>
      <c r="C395380" s="75"/>
    </row>
    <row r="395381" spans="2:3" x14ac:dyDescent="0.25">
      <c r="B395381" s="76"/>
      <c r="C395381" s="75"/>
    </row>
    <row r="395382" spans="2:3" x14ac:dyDescent="0.25">
      <c r="B395382" s="76"/>
      <c r="C395382" s="75"/>
    </row>
    <row r="395383" spans="2:3" x14ac:dyDescent="0.25">
      <c r="B395383" s="76"/>
      <c r="C395383" s="75"/>
    </row>
    <row r="395384" spans="2:3" x14ac:dyDescent="0.25">
      <c r="B395384" s="76"/>
      <c r="C395384" s="75"/>
    </row>
    <row r="395385" spans="2:3" x14ac:dyDescent="0.25">
      <c r="B395385" s="76"/>
      <c r="C395385" s="75"/>
    </row>
    <row r="395495" spans="2:3" x14ac:dyDescent="0.25">
      <c r="B395495" s="76"/>
      <c r="C395495" s="75"/>
    </row>
    <row r="395496" spans="2:3" x14ac:dyDescent="0.25">
      <c r="B395496" s="76"/>
      <c r="C395496" s="75"/>
    </row>
    <row r="395497" spans="2:3" x14ac:dyDescent="0.25">
      <c r="B395497" s="76"/>
      <c r="C395497" s="75"/>
    </row>
    <row r="395498" spans="2:3" x14ac:dyDescent="0.25">
      <c r="B395498" s="76"/>
      <c r="C395498" s="75"/>
    </row>
    <row r="395499" spans="2:3" x14ac:dyDescent="0.25">
      <c r="B395499" s="76"/>
      <c r="C395499" s="75"/>
    </row>
    <row r="395500" spans="2:3" x14ac:dyDescent="0.25">
      <c r="B395500" s="76"/>
      <c r="C395500" s="75"/>
    </row>
    <row r="395501" spans="2:3" x14ac:dyDescent="0.25">
      <c r="B395501" s="76"/>
      <c r="C395501" s="75"/>
    </row>
    <row r="395502" spans="2:3" x14ac:dyDescent="0.25">
      <c r="B395502" s="76"/>
      <c r="C395502" s="75"/>
    </row>
    <row r="395503" spans="2:3" x14ac:dyDescent="0.25">
      <c r="B395503" s="76"/>
      <c r="C395503" s="75"/>
    </row>
    <row r="395504" spans="2:3" x14ac:dyDescent="0.25">
      <c r="B395504" s="76"/>
      <c r="C395504" s="75"/>
    </row>
    <row r="395505" spans="2:3" x14ac:dyDescent="0.25">
      <c r="B395505" s="76"/>
      <c r="C395505" s="75"/>
    </row>
    <row r="395506" spans="2:3" x14ac:dyDescent="0.25">
      <c r="B395506" s="76"/>
      <c r="C395506" s="75"/>
    </row>
    <row r="395507" spans="2:3" x14ac:dyDescent="0.25">
      <c r="B395507" s="76"/>
      <c r="C395507" s="75"/>
    </row>
    <row r="395617" spans="2:3" x14ac:dyDescent="0.25">
      <c r="B395617" s="76"/>
      <c r="C395617" s="75"/>
    </row>
    <row r="395618" spans="2:3" x14ac:dyDescent="0.25">
      <c r="B395618" s="76"/>
      <c r="C395618" s="75"/>
    </row>
    <row r="395619" spans="2:3" x14ac:dyDescent="0.25">
      <c r="B395619" s="76"/>
      <c r="C395619" s="75"/>
    </row>
    <row r="395620" spans="2:3" x14ac:dyDescent="0.25">
      <c r="B395620" s="76"/>
      <c r="C395620" s="75"/>
    </row>
    <row r="395621" spans="2:3" x14ac:dyDescent="0.25">
      <c r="B395621" s="76"/>
      <c r="C395621" s="75"/>
    </row>
    <row r="395622" spans="2:3" x14ac:dyDescent="0.25">
      <c r="B395622" s="76"/>
      <c r="C395622" s="75"/>
    </row>
    <row r="395623" spans="2:3" x14ac:dyDescent="0.25">
      <c r="B395623" s="76"/>
      <c r="C395623" s="75"/>
    </row>
    <row r="395624" spans="2:3" x14ac:dyDescent="0.25">
      <c r="B395624" s="76"/>
      <c r="C395624" s="75"/>
    </row>
    <row r="395625" spans="2:3" x14ac:dyDescent="0.25">
      <c r="B395625" s="76"/>
      <c r="C395625" s="75"/>
    </row>
    <row r="395626" spans="2:3" x14ac:dyDescent="0.25">
      <c r="B395626" s="76"/>
      <c r="C395626" s="75"/>
    </row>
    <row r="395627" spans="2:3" x14ac:dyDescent="0.25">
      <c r="B395627" s="76"/>
      <c r="C395627" s="75"/>
    </row>
    <row r="395628" spans="2:3" x14ac:dyDescent="0.25">
      <c r="B395628" s="76"/>
      <c r="C395628" s="75"/>
    </row>
    <row r="395629" spans="2:3" x14ac:dyDescent="0.25">
      <c r="B395629" s="76"/>
      <c r="C395629" s="75"/>
    </row>
    <row r="395739" spans="2:3" x14ac:dyDescent="0.25">
      <c r="B395739" s="76"/>
      <c r="C395739" s="75"/>
    </row>
    <row r="395740" spans="2:3" x14ac:dyDescent="0.25">
      <c r="B395740" s="76"/>
      <c r="C395740" s="75"/>
    </row>
    <row r="395741" spans="2:3" x14ac:dyDescent="0.25">
      <c r="B395741" s="76"/>
      <c r="C395741" s="75"/>
    </row>
    <row r="395742" spans="2:3" x14ac:dyDescent="0.25">
      <c r="B395742" s="76"/>
      <c r="C395742" s="75"/>
    </row>
    <row r="395743" spans="2:3" x14ac:dyDescent="0.25">
      <c r="B395743" s="76"/>
      <c r="C395743" s="75"/>
    </row>
    <row r="395744" spans="2:3" x14ac:dyDescent="0.25">
      <c r="B395744" s="76"/>
      <c r="C395744" s="75"/>
    </row>
    <row r="395745" spans="2:3" x14ac:dyDescent="0.25">
      <c r="B395745" s="76"/>
      <c r="C395745" s="75"/>
    </row>
    <row r="395746" spans="2:3" x14ac:dyDescent="0.25">
      <c r="B395746" s="76"/>
      <c r="C395746" s="75"/>
    </row>
    <row r="395747" spans="2:3" x14ac:dyDescent="0.25">
      <c r="B395747" s="76"/>
      <c r="C395747" s="75"/>
    </row>
    <row r="395748" spans="2:3" x14ac:dyDescent="0.25">
      <c r="B395748" s="76"/>
      <c r="C395748" s="75"/>
    </row>
    <row r="395749" spans="2:3" x14ac:dyDescent="0.25">
      <c r="B395749" s="76"/>
      <c r="C395749" s="75"/>
    </row>
    <row r="395750" spans="2:3" x14ac:dyDescent="0.25">
      <c r="B395750" s="76"/>
      <c r="C395750" s="75"/>
    </row>
    <row r="395751" spans="2:3" x14ac:dyDescent="0.25">
      <c r="B395751" s="76"/>
      <c r="C395751" s="75"/>
    </row>
    <row r="395861" spans="2:3" x14ac:dyDescent="0.25">
      <c r="B395861" s="76"/>
      <c r="C395861" s="75"/>
    </row>
    <row r="395862" spans="2:3" x14ac:dyDescent="0.25">
      <c r="B395862" s="76"/>
      <c r="C395862" s="75"/>
    </row>
    <row r="395863" spans="2:3" x14ac:dyDescent="0.25">
      <c r="B395863" s="76"/>
      <c r="C395863" s="75"/>
    </row>
    <row r="395864" spans="2:3" x14ac:dyDescent="0.25">
      <c r="B395864" s="76"/>
      <c r="C395864" s="75"/>
    </row>
    <row r="395865" spans="2:3" x14ac:dyDescent="0.25">
      <c r="B395865" s="76"/>
      <c r="C395865" s="75"/>
    </row>
    <row r="395866" spans="2:3" x14ac:dyDescent="0.25">
      <c r="B395866" s="76"/>
      <c r="C395866" s="75"/>
    </row>
    <row r="395867" spans="2:3" x14ac:dyDescent="0.25">
      <c r="B395867" s="76"/>
      <c r="C395867" s="75"/>
    </row>
    <row r="395868" spans="2:3" x14ac:dyDescent="0.25">
      <c r="B395868" s="76"/>
      <c r="C395868" s="75"/>
    </row>
    <row r="395869" spans="2:3" x14ac:dyDescent="0.25">
      <c r="B395869" s="76"/>
      <c r="C395869" s="75"/>
    </row>
    <row r="395870" spans="2:3" x14ac:dyDescent="0.25">
      <c r="B395870" s="76"/>
      <c r="C395870" s="75"/>
    </row>
    <row r="395871" spans="2:3" x14ac:dyDescent="0.25">
      <c r="B395871" s="76"/>
      <c r="C395871" s="75"/>
    </row>
    <row r="395872" spans="2:3" x14ac:dyDescent="0.25">
      <c r="B395872" s="76"/>
      <c r="C395872" s="75"/>
    </row>
    <row r="395873" spans="2:3" x14ac:dyDescent="0.25">
      <c r="B395873" s="76"/>
      <c r="C395873" s="75"/>
    </row>
    <row r="395983" spans="2:3" x14ac:dyDescent="0.25">
      <c r="B395983" s="76"/>
      <c r="C395983" s="75"/>
    </row>
    <row r="395984" spans="2:3" x14ac:dyDescent="0.25">
      <c r="B395984" s="76"/>
      <c r="C395984" s="75"/>
    </row>
    <row r="395985" spans="2:3" x14ac:dyDescent="0.25">
      <c r="B395985" s="76"/>
      <c r="C395985" s="75"/>
    </row>
    <row r="395986" spans="2:3" x14ac:dyDescent="0.25">
      <c r="B395986" s="76"/>
      <c r="C395986" s="75"/>
    </row>
    <row r="395987" spans="2:3" x14ac:dyDescent="0.25">
      <c r="B395987" s="76"/>
      <c r="C395987" s="75"/>
    </row>
    <row r="395988" spans="2:3" x14ac:dyDescent="0.25">
      <c r="B395988" s="76"/>
      <c r="C395988" s="75"/>
    </row>
    <row r="395989" spans="2:3" x14ac:dyDescent="0.25">
      <c r="B395989" s="76"/>
      <c r="C395989" s="75"/>
    </row>
    <row r="395990" spans="2:3" x14ac:dyDescent="0.25">
      <c r="B395990" s="76"/>
      <c r="C395990" s="75"/>
    </row>
    <row r="395991" spans="2:3" x14ac:dyDescent="0.25">
      <c r="B395991" s="76"/>
      <c r="C395991" s="75"/>
    </row>
    <row r="395992" spans="2:3" x14ac:dyDescent="0.25">
      <c r="B395992" s="76"/>
      <c r="C395992" s="75"/>
    </row>
    <row r="395993" spans="2:3" x14ac:dyDescent="0.25">
      <c r="B395993" s="76"/>
      <c r="C395993" s="75"/>
    </row>
    <row r="395994" spans="2:3" x14ac:dyDescent="0.25">
      <c r="B395994" s="76"/>
      <c r="C395994" s="75"/>
    </row>
    <row r="395995" spans="2:3" x14ac:dyDescent="0.25">
      <c r="B395995" s="76"/>
      <c r="C395995" s="75"/>
    </row>
    <row r="396105" spans="2:3" x14ac:dyDescent="0.25">
      <c r="B396105" s="76"/>
      <c r="C396105" s="75"/>
    </row>
    <row r="396106" spans="2:3" x14ac:dyDescent="0.25">
      <c r="B396106" s="76"/>
      <c r="C396106" s="75"/>
    </row>
    <row r="396107" spans="2:3" x14ac:dyDescent="0.25">
      <c r="B396107" s="76"/>
      <c r="C396107" s="75"/>
    </row>
    <row r="396108" spans="2:3" x14ac:dyDescent="0.25">
      <c r="B396108" s="76"/>
      <c r="C396108" s="75"/>
    </row>
    <row r="396109" spans="2:3" x14ac:dyDescent="0.25">
      <c r="B396109" s="76"/>
      <c r="C396109" s="75"/>
    </row>
    <row r="396110" spans="2:3" x14ac:dyDescent="0.25">
      <c r="B396110" s="76"/>
      <c r="C396110" s="75"/>
    </row>
    <row r="396111" spans="2:3" x14ac:dyDescent="0.25">
      <c r="B396111" s="76"/>
      <c r="C396111" s="75"/>
    </row>
    <row r="396112" spans="2:3" x14ac:dyDescent="0.25">
      <c r="B396112" s="76"/>
      <c r="C396112" s="75"/>
    </row>
    <row r="396113" spans="2:3" x14ac:dyDescent="0.25">
      <c r="B396113" s="76"/>
      <c r="C396113" s="75"/>
    </row>
    <row r="396114" spans="2:3" x14ac:dyDescent="0.25">
      <c r="B396114" s="76"/>
      <c r="C396114" s="75"/>
    </row>
    <row r="396115" spans="2:3" x14ac:dyDescent="0.25">
      <c r="B396115" s="76"/>
      <c r="C396115" s="75"/>
    </row>
    <row r="396116" spans="2:3" x14ac:dyDescent="0.25">
      <c r="B396116" s="76"/>
      <c r="C396116" s="75"/>
    </row>
    <row r="396117" spans="2:3" x14ac:dyDescent="0.25">
      <c r="B396117" s="76"/>
      <c r="C396117" s="75"/>
    </row>
    <row r="396227" spans="2:3" x14ac:dyDescent="0.25">
      <c r="B396227" s="76"/>
      <c r="C396227" s="75"/>
    </row>
    <row r="396228" spans="2:3" x14ac:dyDescent="0.25">
      <c r="B396228" s="76"/>
      <c r="C396228" s="75"/>
    </row>
    <row r="396229" spans="2:3" x14ac:dyDescent="0.25">
      <c r="B396229" s="76"/>
      <c r="C396229" s="75"/>
    </row>
    <row r="396230" spans="2:3" x14ac:dyDescent="0.25">
      <c r="B396230" s="76"/>
      <c r="C396230" s="75"/>
    </row>
    <row r="396231" spans="2:3" x14ac:dyDescent="0.25">
      <c r="B396231" s="76"/>
      <c r="C396231" s="75"/>
    </row>
    <row r="396232" spans="2:3" x14ac:dyDescent="0.25">
      <c r="B396232" s="76"/>
      <c r="C396232" s="75"/>
    </row>
    <row r="396233" spans="2:3" x14ac:dyDescent="0.25">
      <c r="B396233" s="76"/>
      <c r="C396233" s="75"/>
    </row>
    <row r="396234" spans="2:3" x14ac:dyDescent="0.25">
      <c r="B396234" s="76"/>
      <c r="C396234" s="75"/>
    </row>
    <row r="396235" spans="2:3" x14ac:dyDescent="0.25">
      <c r="B396235" s="76"/>
      <c r="C396235" s="75"/>
    </row>
    <row r="396236" spans="2:3" x14ac:dyDescent="0.25">
      <c r="B396236" s="76"/>
      <c r="C396236" s="75"/>
    </row>
    <row r="396237" spans="2:3" x14ac:dyDescent="0.25">
      <c r="B396237" s="76"/>
      <c r="C396237" s="75"/>
    </row>
    <row r="396238" spans="2:3" x14ac:dyDescent="0.25">
      <c r="B396238" s="76"/>
      <c r="C396238" s="75"/>
    </row>
    <row r="396239" spans="2:3" x14ac:dyDescent="0.25">
      <c r="B396239" s="76"/>
      <c r="C396239" s="75"/>
    </row>
    <row r="396349" spans="2:3" x14ac:dyDescent="0.25">
      <c r="B396349" s="76"/>
      <c r="C396349" s="75"/>
    </row>
    <row r="396350" spans="2:3" x14ac:dyDescent="0.25">
      <c r="B396350" s="76"/>
      <c r="C396350" s="75"/>
    </row>
    <row r="396351" spans="2:3" x14ac:dyDescent="0.25">
      <c r="B396351" s="76"/>
      <c r="C396351" s="75"/>
    </row>
    <row r="396352" spans="2:3" x14ac:dyDescent="0.25">
      <c r="B396352" s="76"/>
      <c r="C396352" s="75"/>
    </row>
    <row r="396353" spans="2:3" x14ac:dyDescent="0.25">
      <c r="B396353" s="76"/>
      <c r="C396353" s="75"/>
    </row>
    <row r="396354" spans="2:3" x14ac:dyDescent="0.25">
      <c r="B396354" s="76"/>
      <c r="C396354" s="75"/>
    </row>
    <row r="396355" spans="2:3" x14ac:dyDescent="0.25">
      <c r="B396355" s="76"/>
      <c r="C396355" s="75"/>
    </row>
    <row r="396356" spans="2:3" x14ac:dyDescent="0.25">
      <c r="B396356" s="76"/>
      <c r="C396356" s="75"/>
    </row>
    <row r="396357" spans="2:3" x14ac:dyDescent="0.25">
      <c r="B396357" s="76"/>
      <c r="C396357" s="75"/>
    </row>
    <row r="396358" spans="2:3" x14ac:dyDescent="0.25">
      <c r="B396358" s="76"/>
      <c r="C396358" s="75"/>
    </row>
    <row r="396359" spans="2:3" x14ac:dyDescent="0.25">
      <c r="B396359" s="76"/>
      <c r="C396359" s="75"/>
    </row>
    <row r="396360" spans="2:3" x14ac:dyDescent="0.25">
      <c r="B396360" s="76"/>
      <c r="C396360" s="75"/>
    </row>
    <row r="396361" spans="2:3" x14ac:dyDescent="0.25">
      <c r="B396361" s="76"/>
      <c r="C396361" s="75"/>
    </row>
    <row r="396471" spans="2:3" x14ac:dyDescent="0.25">
      <c r="B396471" s="76"/>
      <c r="C396471" s="75"/>
    </row>
    <row r="396472" spans="2:3" x14ac:dyDescent="0.25">
      <c r="B396472" s="76"/>
      <c r="C396472" s="75"/>
    </row>
    <row r="396473" spans="2:3" x14ac:dyDescent="0.25">
      <c r="B396473" s="76"/>
      <c r="C396473" s="75"/>
    </row>
    <row r="396474" spans="2:3" x14ac:dyDescent="0.25">
      <c r="B396474" s="76"/>
      <c r="C396474" s="75"/>
    </row>
    <row r="396475" spans="2:3" x14ac:dyDescent="0.25">
      <c r="B396475" s="76"/>
      <c r="C396475" s="75"/>
    </row>
    <row r="396476" spans="2:3" x14ac:dyDescent="0.25">
      <c r="B396476" s="76"/>
      <c r="C396476" s="75"/>
    </row>
    <row r="396477" spans="2:3" x14ac:dyDescent="0.25">
      <c r="B396477" s="76"/>
      <c r="C396477" s="75"/>
    </row>
    <row r="396478" spans="2:3" x14ac:dyDescent="0.25">
      <c r="B396478" s="76"/>
      <c r="C396478" s="75"/>
    </row>
    <row r="396479" spans="2:3" x14ac:dyDescent="0.25">
      <c r="B396479" s="76"/>
      <c r="C396479" s="75"/>
    </row>
    <row r="396480" spans="2:3" x14ac:dyDescent="0.25">
      <c r="B396480" s="76"/>
      <c r="C396480" s="75"/>
    </row>
    <row r="396481" spans="2:3" x14ac:dyDescent="0.25">
      <c r="B396481" s="76"/>
      <c r="C396481" s="75"/>
    </row>
    <row r="396482" spans="2:3" x14ac:dyDescent="0.25">
      <c r="B396482" s="76"/>
      <c r="C396482" s="75"/>
    </row>
    <row r="396483" spans="2:3" x14ac:dyDescent="0.25">
      <c r="B396483" s="76"/>
      <c r="C396483" s="75"/>
    </row>
    <row r="396593" spans="2:3" x14ac:dyDescent="0.25">
      <c r="B396593" s="76"/>
      <c r="C396593" s="75"/>
    </row>
    <row r="396594" spans="2:3" x14ac:dyDescent="0.25">
      <c r="B396594" s="76"/>
      <c r="C396594" s="75"/>
    </row>
    <row r="396595" spans="2:3" x14ac:dyDescent="0.25">
      <c r="B396595" s="76"/>
      <c r="C396595" s="75"/>
    </row>
    <row r="396596" spans="2:3" x14ac:dyDescent="0.25">
      <c r="B396596" s="76"/>
      <c r="C396596" s="75"/>
    </row>
    <row r="396597" spans="2:3" x14ac:dyDescent="0.25">
      <c r="B396597" s="76"/>
      <c r="C396597" s="75"/>
    </row>
    <row r="396598" spans="2:3" x14ac:dyDescent="0.25">
      <c r="B396598" s="76"/>
      <c r="C396598" s="75"/>
    </row>
    <row r="396599" spans="2:3" x14ac:dyDescent="0.25">
      <c r="B396599" s="76"/>
      <c r="C396599" s="75"/>
    </row>
    <row r="396600" spans="2:3" x14ac:dyDescent="0.25">
      <c r="B396600" s="76"/>
      <c r="C396600" s="75"/>
    </row>
    <row r="396601" spans="2:3" x14ac:dyDescent="0.25">
      <c r="B396601" s="76"/>
      <c r="C396601" s="75"/>
    </row>
    <row r="396602" spans="2:3" x14ac:dyDescent="0.25">
      <c r="B396602" s="76"/>
      <c r="C396602" s="75"/>
    </row>
    <row r="396603" spans="2:3" x14ac:dyDescent="0.25">
      <c r="B396603" s="76"/>
      <c r="C396603" s="75"/>
    </row>
    <row r="396604" spans="2:3" x14ac:dyDescent="0.25">
      <c r="B396604" s="76"/>
      <c r="C396604" s="75"/>
    </row>
    <row r="396605" spans="2:3" x14ac:dyDescent="0.25">
      <c r="B396605" s="76"/>
      <c r="C396605" s="75"/>
    </row>
    <row r="396715" spans="2:3" x14ac:dyDescent="0.25">
      <c r="B396715" s="76"/>
      <c r="C396715" s="75"/>
    </row>
    <row r="396716" spans="2:3" x14ac:dyDescent="0.25">
      <c r="B396716" s="76"/>
      <c r="C396716" s="75"/>
    </row>
    <row r="396717" spans="2:3" x14ac:dyDescent="0.25">
      <c r="B396717" s="76"/>
      <c r="C396717" s="75"/>
    </row>
    <row r="396718" spans="2:3" x14ac:dyDescent="0.25">
      <c r="B396718" s="76"/>
      <c r="C396718" s="75"/>
    </row>
    <row r="396719" spans="2:3" x14ac:dyDescent="0.25">
      <c r="B396719" s="76"/>
      <c r="C396719" s="75"/>
    </row>
    <row r="396720" spans="2:3" x14ac:dyDescent="0.25">
      <c r="B396720" s="76"/>
      <c r="C396720" s="75"/>
    </row>
    <row r="396721" spans="2:3" x14ac:dyDescent="0.25">
      <c r="B396721" s="76"/>
      <c r="C396721" s="75"/>
    </row>
    <row r="396722" spans="2:3" x14ac:dyDescent="0.25">
      <c r="B396722" s="76"/>
      <c r="C396722" s="75"/>
    </row>
    <row r="396723" spans="2:3" x14ac:dyDescent="0.25">
      <c r="B396723" s="76"/>
      <c r="C396723" s="75"/>
    </row>
    <row r="396724" spans="2:3" x14ac:dyDescent="0.25">
      <c r="B396724" s="76"/>
      <c r="C396724" s="75"/>
    </row>
    <row r="396725" spans="2:3" x14ac:dyDescent="0.25">
      <c r="B396725" s="76"/>
      <c r="C396725" s="75"/>
    </row>
    <row r="396726" spans="2:3" x14ac:dyDescent="0.25">
      <c r="B396726" s="76"/>
      <c r="C396726" s="75"/>
    </row>
    <row r="396727" spans="2:3" x14ac:dyDescent="0.25">
      <c r="B396727" s="76"/>
      <c r="C396727" s="75"/>
    </row>
    <row r="396837" spans="2:3" x14ac:dyDescent="0.25">
      <c r="B396837" s="76"/>
      <c r="C396837" s="75"/>
    </row>
    <row r="396838" spans="2:3" x14ac:dyDescent="0.25">
      <c r="B396838" s="76"/>
      <c r="C396838" s="75"/>
    </row>
    <row r="396839" spans="2:3" x14ac:dyDescent="0.25">
      <c r="B396839" s="76"/>
      <c r="C396839" s="75"/>
    </row>
    <row r="396840" spans="2:3" x14ac:dyDescent="0.25">
      <c r="B396840" s="76"/>
      <c r="C396840" s="75"/>
    </row>
    <row r="396841" spans="2:3" x14ac:dyDescent="0.25">
      <c r="B396841" s="76"/>
      <c r="C396841" s="75"/>
    </row>
    <row r="396842" spans="2:3" x14ac:dyDescent="0.25">
      <c r="B396842" s="76"/>
      <c r="C396842" s="75"/>
    </row>
    <row r="396843" spans="2:3" x14ac:dyDescent="0.25">
      <c r="B396843" s="76"/>
      <c r="C396843" s="75"/>
    </row>
    <row r="396844" spans="2:3" x14ac:dyDescent="0.25">
      <c r="B396844" s="76"/>
      <c r="C396844" s="75"/>
    </row>
    <row r="396845" spans="2:3" x14ac:dyDescent="0.25">
      <c r="B396845" s="76"/>
      <c r="C396845" s="75"/>
    </row>
    <row r="396846" spans="2:3" x14ac:dyDescent="0.25">
      <c r="B396846" s="76"/>
      <c r="C396846" s="75"/>
    </row>
    <row r="396847" spans="2:3" x14ac:dyDescent="0.25">
      <c r="B396847" s="76"/>
      <c r="C396847" s="75"/>
    </row>
    <row r="396848" spans="2:3" x14ac:dyDescent="0.25">
      <c r="B396848" s="76"/>
      <c r="C396848" s="75"/>
    </row>
    <row r="396849" spans="2:3" x14ac:dyDescent="0.25">
      <c r="B396849" s="76"/>
      <c r="C396849" s="75"/>
    </row>
    <row r="396959" spans="2:3" x14ac:dyDescent="0.25">
      <c r="B396959" s="76"/>
      <c r="C396959" s="75"/>
    </row>
    <row r="396960" spans="2:3" x14ac:dyDescent="0.25">
      <c r="B396960" s="76"/>
      <c r="C396960" s="75"/>
    </row>
    <row r="396961" spans="2:3" x14ac:dyDescent="0.25">
      <c r="B396961" s="76"/>
      <c r="C396961" s="75"/>
    </row>
    <row r="396962" spans="2:3" x14ac:dyDescent="0.25">
      <c r="B396962" s="76"/>
      <c r="C396962" s="75"/>
    </row>
    <row r="396963" spans="2:3" x14ac:dyDescent="0.25">
      <c r="B396963" s="76"/>
      <c r="C396963" s="75"/>
    </row>
    <row r="396964" spans="2:3" x14ac:dyDescent="0.25">
      <c r="B396964" s="76"/>
      <c r="C396964" s="75"/>
    </row>
    <row r="396965" spans="2:3" x14ac:dyDescent="0.25">
      <c r="B396965" s="76"/>
      <c r="C396965" s="75"/>
    </row>
    <row r="396966" spans="2:3" x14ac:dyDescent="0.25">
      <c r="B396966" s="76"/>
      <c r="C396966" s="75"/>
    </row>
    <row r="396967" spans="2:3" x14ac:dyDescent="0.25">
      <c r="B396967" s="76"/>
      <c r="C396967" s="75"/>
    </row>
    <row r="396968" spans="2:3" x14ac:dyDescent="0.25">
      <c r="B396968" s="76"/>
      <c r="C396968" s="75"/>
    </row>
    <row r="396969" spans="2:3" x14ac:dyDescent="0.25">
      <c r="B396969" s="76"/>
      <c r="C396969" s="75"/>
    </row>
    <row r="396970" spans="2:3" x14ac:dyDescent="0.25">
      <c r="B396970" s="76"/>
      <c r="C396970" s="75"/>
    </row>
    <row r="396971" spans="2:3" x14ac:dyDescent="0.25">
      <c r="B396971" s="76"/>
      <c r="C396971" s="75"/>
    </row>
    <row r="397081" spans="2:3" x14ac:dyDescent="0.25">
      <c r="B397081" s="76"/>
      <c r="C397081" s="75"/>
    </row>
    <row r="397082" spans="2:3" x14ac:dyDescent="0.25">
      <c r="B397082" s="76"/>
      <c r="C397082" s="75"/>
    </row>
    <row r="397083" spans="2:3" x14ac:dyDescent="0.25">
      <c r="B397083" s="76"/>
      <c r="C397083" s="75"/>
    </row>
    <row r="397084" spans="2:3" x14ac:dyDescent="0.25">
      <c r="B397084" s="76"/>
      <c r="C397084" s="75"/>
    </row>
    <row r="397085" spans="2:3" x14ac:dyDescent="0.25">
      <c r="B397085" s="76"/>
      <c r="C397085" s="75"/>
    </row>
    <row r="397086" spans="2:3" x14ac:dyDescent="0.25">
      <c r="B397086" s="76"/>
      <c r="C397086" s="75"/>
    </row>
    <row r="397087" spans="2:3" x14ac:dyDescent="0.25">
      <c r="B397087" s="76"/>
      <c r="C397087" s="75"/>
    </row>
    <row r="397088" spans="2:3" x14ac:dyDescent="0.25">
      <c r="B397088" s="76"/>
      <c r="C397088" s="75"/>
    </row>
    <row r="397089" spans="2:3" x14ac:dyDescent="0.25">
      <c r="B397089" s="76"/>
      <c r="C397089" s="75"/>
    </row>
    <row r="397090" spans="2:3" x14ac:dyDescent="0.25">
      <c r="B397090" s="76"/>
      <c r="C397090" s="75"/>
    </row>
    <row r="397091" spans="2:3" x14ac:dyDescent="0.25">
      <c r="B397091" s="76"/>
      <c r="C397091" s="75"/>
    </row>
    <row r="397092" spans="2:3" x14ac:dyDescent="0.25">
      <c r="B397092" s="76"/>
      <c r="C397092" s="75"/>
    </row>
    <row r="397093" spans="2:3" x14ac:dyDescent="0.25">
      <c r="B397093" s="76"/>
      <c r="C397093" s="75"/>
    </row>
    <row r="397203" spans="2:3" x14ac:dyDescent="0.25">
      <c r="B397203" s="76"/>
      <c r="C397203" s="75"/>
    </row>
    <row r="397204" spans="2:3" x14ac:dyDescent="0.25">
      <c r="B397204" s="76"/>
      <c r="C397204" s="75"/>
    </row>
    <row r="397205" spans="2:3" x14ac:dyDescent="0.25">
      <c r="B397205" s="76"/>
      <c r="C397205" s="75"/>
    </row>
    <row r="397206" spans="2:3" x14ac:dyDescent="0.25">
      <c r="B397206" s="76"/>
      <c r="C397206" s="75"/>
    </row>
    <row r="397207" spans="2:3" x14ac:dyDescent="0.25">
      <c r="B397207" s="76"/>
      <c r="C397207" s="75"/>
    </row>
    <row r="397208" spans="2:3" x14ac:dyDescent="0.25">
      <c r="B397208" s="76"/>
      <c r="C397208" s="75"/>
    </row>
    <row r="397209" spans="2:3" x14ac:dyDescent="0.25">
      <c r="B397209" s="76"/>
      <c r="C397209" s="75"/>
    </row>
    <row r="397210" spans="2:3" x14ac:dyDescent="0.25">
      <c r="B397210" s="76"/>
      <c r="C397210" s="75"/>
    </row>
    <row r="397211" spans="2:3" x14ac:dyDescent="0.25">
      <c r="B397211" s="76"/>
      <c r="C397211" s="75"/>
    </row>
    <row r="397212" spans="2:3" x14ac:dyDescent="0.25">
      <c r="B397212" s="76"/>
      <c r="C397212" s="75"/>
    </row>
    <row r="397213" spans="2:3" x14ac:dyDescent="0.25">
      <c r="B397213" s="76"/>
      <c r="C397213" s="75"/>
    </row>
    <row r="397214" spans="2:3" x14ac:dyDescent="0.25">
      <c r="B397214" s="76"/>
      <c r="C397214" s="75"/>
    </row>
    <row r="397215" spans="2:3" x14ac:dyDescent="0.25">
      <c r="B397215" s="76"/>
      <c r="C397215" s="75"/>
    </row>
    <row r="397325" spans="2:3" x14ac:dyDescent="0.25">
      <c r="B397325" s="76"/>
      <c r="C397325" s="75"/>
    </row>
    <row r="397326" spans="2:3" x14ac:dyDescent="0.25">
      <c r="B397326" s="76"/>
      <c r="C397326" s="75"/>
    </row>
    <row r="397327" spans="2:3" x14ac:dyDescent="0.25">
      <c r="B397327" s="76"/>
      <c r="C397327" s="75"/>
    </row>
    <row r="397328" spans="2:3" x14ac:dyDescent="0.25">
      <c r="B397328" s="76"/>
      <c r="C397328" s="75"/>
    </row>
    <row r="397329" spans="2:3" x14ac:dyDescent="0.25">
      <c r="B397329" s="76"/>
      <c r="C397329" s="75"/>
    </row>
    <row r="397330" spans="2:3" x14ac:dyDescent="0.25">
      <c r="B397330" s="76"/>
      <c r="C397330" s="75"/>
    </row>
    <row r="397331" spans="2:3" x14ac:dyDescent="0.25">
      <c r="B397331" s="76"/>
      <c r="C397331" s="75"/>
    </row>
    <row r="397332" spans="2:3" x14ac:dyDescent="0.25">
      <c r="B397332" s="76"/>
      <c r="C397332" s="75"/>
    </row>
    <row r="397333" spans="2:3" x14ac:dyDescent="0.25">
      <c r="B397333" s="76"/>
      <c r="C397333" s="75"/>
    </row>
    <row r="397334" spans="2:3" x14ac:dyDescent="0.25">
      <c r="B397334" s="76"/>
      <c r="C397334" s="75"/>
    </row>
    <row r="397335" spans="2:3" x14ac:dyDescent="0.25">
      <c r="B397335" s="76"/>
      <c r="C397335" s="75"/>
    </row>
    <row r="397336" spans="2:3" x14ac:dyDescent="0.25">
      <c r="B397336" s="76"/>
      <c r="C397336" s="75"/>
    </row>
    <row r="397337" spans="2:3" x14ac:dyDescent="0.25">
      <c r="B397337" s="76"/>
      <c r="C397337" s="75"/>
    </row>
    <row r="397447" spans="2:3" x14ac:dyDescent="0.25">
      <c r="B397447" s="76"/>
      <c r="C397447" s="75"/>
    </row>
    <row r="397448" spans="2:3" x14ac:dyDescent="0.25">
      <c r="B397448" s="76"/>
      <c r="C397448" s="75"/>
    </row>
    <row r="397449" spans="2:3" x14ac:dyDescent="0.25">
      <c r="B397449" s="76"/>
      <c r="C397449" s="75"/>
    </row>
    <row r="397450" spans="2:3" x14ac:dyDescent="0.25">
      <c r="B397450" s="76"/>
      <c r="C397450" s="75"/>
    </row>
    <row r="397451" spans="2:3" x14ac:dyDescent="0.25">
      <c r="B397451" s="76"/>
      <c r="C397451" s="75"/>
    </row>
    <row r="397452" spans="2:3" x14ac:dyDescent="0.25">
      <c r="B397452" s="76"/>
      <c r="C397452" s="75"/>
    </row>
    <row r="397453" spans="2:3" x14ac:dyDescent="0.25">
      <c r="B397453" s="76"/>
      <c r="C397453" s="75"/>
    </row>
    <row r="397454" spans="2:3" x14ac:dyDescent="0.25">
      <c r="B397454" s="76"/>
      <c r="C397454" s="75"/>
    </row>
    <row r="397455" spans="2:3" x14ac:dyDescent="0.25">
      <c r="B397455" s="76"/>
      <c r="C397455" s="75"/>
    </row>
    <row r="397456" spans="2:3" x14ac:dyDescent="0.25">
      <c r="B397456" s="76"/>
      <c r="C397456" s="75"/>
    </row>
    <row r="397457" spans="2:3" x14ac:dyDescent="0.25">
      <c r="B397457" s="76"/>
      <c r="C397457" s="75"/>
    </row>
    <row r="397458" spans="2:3" x14ac:dyDescent="0.25">
      <c r="B397458" s="76"/>
      <c r="C397458" s="75"/>
    </row>
    <row r="397459" spans="2:3" x14ac:dyDescent="0.25">
      <c r="B397459" s="76"/>
      <c r="C397459" s="75"/>
    </row>
    <row r="397569" spans="2:3" x14ac:dyDescent="0.25">
      <c r="B397569" s="76"/>
      <c r="C397569" s="75"/>
    </row>
    <row r="397570" spans="2:3" x14ac:dyDescent="0.25">
      <c r="B397570" s="76"/>
      <c r="C397570" s="75"/>
    </row>
    <row r="397571" spans="2:3" x14ac:dyDescent="0.25">
      <c r="B397571" s="76"/>
      <c r="C397571" s="75"/>
    </row>
    <row r="397572" spans="2:3" x14ac:dyDescent="0.25">
      <c r="B397572" s="76"/>
      <c r="C397572" s="75"/>
    </row>
    <row r="397573" spans="2:3" x14ac:dyDescent="0.25">
      <c r="B397573" s="76"/>
      <c r="C397573" s="75"/>
    </row>
    <row r="397574" spans="2:3" x14ac:dyDescent="0.25">
      <c r="B397574" s="76"/>
      <c r="C397574" s="75"/>
    </row>
    <row r="397575" spans="2:3" x14ac:dyDescent="0.25">
      <c r="B397575" s="76"/>
      <c r="C397575" s="75"/>
    </row>
    <row r="397576" spans="2:3" x14ac:dyDescent="0.25">
      <c r="B397576" s="76"/>
      <c r="C397576" s="75"/>
    </row>
    <row r="397577" spans="2:3" x14ac:dyDescent="0.25">
      <c r="B397577" s="76"/>
      <c r="C397577" s="75"/>
    </row>
    <row r="397578" spans="2:3" x14ac:dyDescent="0.25">
      <c r="B397578" s="76"/>
      <c r="C397578" s="75"/>
    </row>
    <row r="397579" spans="2:3" x14ac:dyDescent="0.25">
      <c r="B397579" s="76"/>
      <c r="C397579" s="75"/>
    </row>
    <row r="397580" spans="2:3" x14ac:dyDescent="0.25">
      <c r="B397580" s="76"/>
      <c r="C397580" s="75"/>
    </row>
    <row r="397581" spans="2:3" x14ac:dyDescent="0.25">
      <c r="B397581" s="76"/>
      <c r="C397581" s="75"/>
    </row>
    <row r="397691" spans="2:3" x14ac:dyDescent="0.25">
      <c r="B397691" s="76"/>
      <c r="C397691" s="75"/>
    </row>
    <row r="397692" spans="2:3" x14ac:dyDescent="0.25">
      <c r="B397692" s="76"/>
      <c r="C397692" s="75"/>
    </row>
    <row r="397693" spans="2:3" x14ac:dyDescent="0.25">
      <c r="B397693" s="76"/>
      <c r="C397693" s="75"/>
    </row>
    <row r="397694" spans="2:3" x14ac:dyDescent="0.25">
      <c r="B397694" s="76"/>
      <c r="C397694" s="75"/>
    </row>
    <row r="397695" spans="2:3" x14ac:dyDescent="0.25">
      <c r="B397695" s="76"/>
      <c r="C397695" s="75"/>
    </row>
    <row r="397696" spans="2:3" x14ac:dyDescent="0.25">
      <c r="B397696" s="76"/>
      <c r="C397696" s="75"/>
    </row>
    <row r="397697" spans="2:3" x14ac:dyDescent="0.25">
      <c r="B397697" s="76"/>
      <c r="C397697" s="75"/>
    </row>
    <row r="397698" spans="2:3" x14ac:dyDescent="0.25">
      <c r="B397698" s="76"/>
      <c r="C397698" s="75"/>
    </row>
    <row r="397699" spans="2:3" x14ac:dyDescent="0.25">
      <c r="B397699" s="76"/>
      <c r="C397699" s="75"/>
    </row>
    <row r="397700" spans="2:3" x14ac:dyDescent="0.25">
      <c r="B397700" s="76"/>
      <c r="C397700" s="75"/>
    </row>
    <row r="397701" spans="2:3" x14ac:dyDescent="0.25">
      <c r="B397701" s="76"/>
      <c r="C397701" s="75"/>
    </row>
    <row r="397702" spans="2:3" x14ac:dyDescent="0.25">
      <c r="B397702" s="76"/>
      <c r="C397702" s="75"/>
    </row>
    <row r="397703" spans="2:3" x14ac:dyDescent="0.25">
      <c r="B397703" s="76"/>
      <c r="C397703" s="75"/>
    </row>
    <row r="397813" spans="2:3" x14ac:dyDescent="0.25">
      <c r="B397813" s="76"/>
      <c r="C397813" s="75"/>
    </row>
    <row r="397814" spans="2:3" x14ac:dyDescent="0.25">
      <c r="B397814" s="76"/>
      <c r="C397814" s="75"/>
    </row>
    <row r="397815" spans="2:3" x14ac:dyDescent="0.25">
      <c r="B397815" s="76"/>
      <c r="C397815" s="75"/>
    </row>
    <row r="397816" spans="2:3" x14ac:dyDescent="0.25">
      <c r="B397816" s="76"/>
      <c r="C397816" s="75"/>
    </row>
    <row r="397817" spans="2:3" x14ac:dyDescent="0.25">
      <c r="B397817" s="76"/>
      <c r="C397817" s="75"/>
    </row>
    <row r="397818" spans="2:3" x14ac:dyDescent="0.25">
      <c r="B397818" s="76"/>
      <c r="C397818" s="75"/>
    </row>
    <row r="397819" spans="2:3" x14ac:dyDescent="0.25">
      <c r="B397819" s="76"/>
      <c r="C397819" s="75"/>
    </row>
    <row r="397820" spans="2:3" x14ac:dyDescent="0.25">
      <c r="B397820" s="76"/>
      <c r="C397820" s="75"/>
    </row>
    <row r="397821" spans="2:3" x14ac:dyDescent="0.25">
      <c r="B397821" s="76"/>
      <c r="C397821" s="75"/>
    </row>
    <row r="397822" spans="2:3" x14ac:dyDescent="0.25">
      <c r="B397822" s="76"/>
      <c r="C397822" s="75"/>
    </row>
    <row r="397823" spans="2:3" x14ac:dyDescent="0.25">
      <c r="B397823" s="76"/>
      <c r="C397823" s="75"/>
    </row>
    <row r="397824" spans="2:3" x14ac:dyDescent="0.25">
      <c r="B397824" s="76"/>
      <c r="C397824" s="75"/>
    </row>
    <row r="397825" spans="2:3" x14ac:dyDescent="0.25">
      <c r="B397825" s="76"/>
      <c r="C397825" s="75"/>
    </row>
    <row r="397935" spans="2:3" x14ac:dyDescent="0.25">
      <c r="B397935" s="76"/>
      <c r="C397935" s="75"/>
    </row>
    <row r="397936" spans="2:3" x14ac:dyDescent="0.25">
      <c r="B397936" s="76"/>
      <c r="C397936" s="75"/>
    </row>
    <row r="397937" spans="2:3" x14ac:dyDescent="0.25">
      <c r="B397937" s="76"/>
      <c r="C397937" s="75"/>
    </row>
    <row r="397938" spans="2:3" x14ac:dyDescent="0.25">
      <c r="B397938" s="76"/>
      <c r="C397938" s="75"/>
    </row>
    <row r="397939" spans="2:3" x14ac:dyDescent="0.25">
      <c r="B397939" s="76"/>
      <c r="C397939" s="75"/>
    </row>
    <row r="397940" spans="2:3" x14ac:dyDescent="0.25">
      <c r="B397940" s="76"/>
      <c r="C397940" s="75"/>
    </row>
    <row r="397941" spans="2:3" x14ac:dyDescent="0.25">
      <c r="B397941" s="76"/>
      <c r="C397941" s="75"/>
    </row>
    <row r="397942" spans="2:3" x14ac:dyDescent="0.25">
      <c r="B397942" s="76"/>
      <c r="C397942" s="75"/>
    </row>
    <row r="397943" spans="2:3" x14ac:dyDescent="0.25">
      <c r="B397943" s="76"/>
      <c r="C397943" s="75"/>
    </row>
    <row r="397944" spans="2:3" x14ac:dyDescent="0.25">
      <c r="B397944" s="76"/>
      <c r="C397944" s="75"/>
    </row>
    <row r="397945" spans="2:3" x14ac:dyDescent="0.25">
      <c r="B397945" s="76"/>
      <c r="C397945" s="75"/>
    </row>
    <row r="397946" spans="2:3" x14ac:dyDescent="0.25">
      <c r="B397946" s="76"/>
      <c r="C397946" s="75"/>
    </row>
    <row r="397947" spans="2:3" x14ac:dyDescent="0.25">
      <c r="B397947" s="76"/>
      <c r="C397947" s="75"/>
    </row>
    <row r="398057" spans="2:3" x14ac:dyDescent="0.25">
      <c r="B398057" s="76"/>
      <c r="C398057" s="75"/>
    </row>
    <row r="398058" spans="2:3" x14ac:dyDescent="0.25">
      <c r="B398058" s="76"/>
      <c r="C398058" s="75"/>
    </row>
    <row r="398059" spans="2:3" x14ac:dyDescent="0.25">
      <c r="B398059" s="76"/>
      <c r="C398059" s="75"/>
    </row>
    <row r="398060" spans="2:3" x14ac:dyDescent="0.25">
      <c r="B398060" s="76"/>
      <c r="C398060" s="75"/>
    </row>
    <row r="398061" spans="2:3" x14ac:dyDescent="0.25">
      <c r="B398061" s="76"/>
      <c r="C398061" s="75"/>
    </row>
    <row r="398062" spans="2:3" x14ac:dyDescent="0.25">
      <c r="B398062" s="76"/>
      <c r="C398062" s="75"/>
    </row>
    <row r="398063" spans="2:3" x14ac:dyDescent="0.25">
      <c r="B398063" s="76"/>
      <c r="C398063" s="75"/>
    </row>
    <row r="398064" spans="2:3" x14ac:dyDescent="0.25">
      <c r="B398064" s="76"/>
      <c r="C398064" s="75"/>
    </row>
    <row r="398065" spans="2:3" x14ac:dyDescent="0.25">
      <c r="B398065" s="76"/>
      <c r="C398065" s="75"/>
    </row>
    <row r="398066" spans="2:3" x14ac:dyDescent="0.25">
      <c r="B398066" s="76"/>
      <c r="C398066" s="75"/>
    </row>
    <row r="398067" spans="2:3" x14ac:dyDescent="0.25">
      <c r="B398067" s="76"/>
      <c r="C398067" s="75"/>
    </row>
    <row r="398068" spans="2:3" x14ac:dyDescent="0.25">
      <c r="B398068" s="76"/>
      <c r="C398068" s="75"/>
    </row>
    <row r="398069" spans="2:3" x14ac:dyDescent="0.25">
      <c r="B398069" s="76"/>
      <c r="C398069" s="75"/>
    </row>
    <row r="398179" spans="2:3" x14ac:dyDescent="0.25">
      <c r="B398179" s="76"/>
      <c r="C398179" s="75"/>
    </row>
    <row r="398180" spans="2:3" x14ac:dyDescent="0.25">
      <c r="B398180" s="76"/>
      <c r="C398180" s="75"/>
    </row>
    <row r="398181" spans="2:3" x14ac:dyDescent="0.25">
      <c r="B398181" s="76"/>
      <c r="C398181" s="75"/>
    </row>
    <row r="398182" spans="2:3" x14ac:dyDescent="0.25">
      <c r="B398182" s="76"/>
      <c r="C398182" s="75"/>
    </row>
    <row r="398183" spans="2:3" x14ac:dyDescent="0.25">
      <c r="B398183" s="76"/>
      <c r="C398183" s="75"/>
    </row>
    <row r="398184" spans="2:3" x14ac:dyDescent="0.25">
      <c r="B398184" s="76"/>
      <c r="C398184" s="75"/>
    </row>
    <row r="398185" spans="2:3" x14ac:dyDescent="0.25">
      <c r="B398185" s="76"/>
      <c r="C398185" s="75"/>
    </row>
    <row r="398186" spans="2:3" x14ac:dyDescent="0.25">
      <c r="B398186" s="76"/>
      <c r="C398186" s="75"/>
    </row>
    <row r="398187" spans="2:3" x14ac:dyDescent="0.25">
      <c r="B398187" s="76"/>
      <c r="C398187" s="75"/>
    </row>
    <row r="398188" spans="2:3" x14ac:dyDescent="0.25">
      <c r="B398188" s="76"/>
      <c r="C398188" s="75"/>
    </row>
    <row r="398189" spans="2:3" x14ac:dyDescent="0.25">
      <c r="B398189" s="76"/>
      <c r="C398189" s="75"/>
    </row>
    <row r="398190" spans="2:3" x14ac:dyDescent="0.25">
      <c r="B398190" s="76"/>
      <c r="C398190" s="75"/>
    </row>
    <row r="398191" spans="2:3" x14ac:dyDescent="0.25">
      <c r="B398191" s="76"/>
      <c r="C398191" s="75"/>
    </row>
    <row r="398301" spans="2:3" x14ac:dyDescent="0.25">
      <c r="B398301" s="76"/>
      <c r="C398301" s="75"/>
    </row>
    <row r="398302" spans="2:3" x14ac:dyDescent="0.25">
      <c r="B398302" s="76"/>
      <c r="C398302" s="75"/>
    </row>
    <row r="398303" spans="2:3" x14ac:dyDescent="0.25">
      <c r="B398303" s="76"/>
      <c r="C398303" s="75"/>
    </row>
    <row r="398304" spans="2:3" x14ac:dyDescent="0.25">
      <c r="B398304" s="76"/>
      <c r="C398304" s="75"/>
    </row>
    <row r="398305" spans="2:3" x14ac:dyDescent="0.25">
      <c r="B398305" s="76"/>
      <c r="C398305" s="75"/>
    </row>
    <row r="398306" spans="2:3" x14ac:dyDescent="0.25">
      <c r="B398306" s="76"/>
      <c r="C398306" s="75"/>
    </row>
    <row r="398307" spans="2:3" x14ac:dyDescent="0.25">
      <c r="B398307" s="76"/>
      <c r="C398307" s="75"/>
    </row>
    <row r="398308" spans="2:3" x14ac:dyDescent="0.25">
      <c r="B398308" s="76"/>
      <c r="C398308" s="75"/>
    </row>
    <row r="398309" spans="2:3" x14ac:dyDescent="0.25">
      <c r="B398309" s="76"/>
      <c r="C398309" s="75"/>
    </row>
    <row r="398310" spans="2:3" x14ac:dyDescent="0.25">
      <c r="B398310" s="76"/>
      <c r="C398310" s="75"/>
    </row>
    <row r="398311" spans="2:3" x14ac:dyDescent="0.25">
      <c r="B398311" s="76"/>
      <c r="C398311" s="75"/>
    </row>
    <row r="398312" spans="2:3" x14ac:dyDescent="0.25">
      <c r="B398312" s="76"/>
      <c r="C398312" s="75"/>
    </row>
    <row r="398313" spans="2:3" x14ac:dyDescent="0.25">
      <c r="B398313" s="76"/>
      <c r="C398313" s="75"/>
    </row>
    <row r="398423" spans="2:3" x14ac:dyDescent="0.25">
      <c r="B398423" s="76"/>
      <c r="C398423" s="75"/>
    </row>
    <row r="398424" spans="2:3" x14ac:dyDescent="0.25">
      <c r="B398424" s="76"/>
      <c r="C398424" s="75"/>
    </row>
    <row r="398425" spans="2:3" x14ac:dyDescent="0.25">
      <c r="B398425" s="76"/>
      <c r="C398425" s="75"/>
    </row>
    <row r="398426" spans="2:3" x14ac:dyDescent="0.25">
      <c r="B398426" s="76"/>
      <c r="C398426" s="75"/>
    </row>
    <row r="398427" spans="2:3" x14ac:dyDescent="0.25">
      <c r="B398427" s="76"/>
      <c r="C398427" s="75"/>
    </row>
    <row r="398428" spans="2:3" x14ac:dyDescent="0.25">
      <c r="B398428" s="76"/>
      <c r="C398428" s="75"/>
    </row>
    <row r="398429" spans="2:3" x14ac:dyDescent="0.25">
      <c r="B398429" s="76"/>
      <c r="C398429" s="75"/>
    </row>
    <row r="398430" spans="2:3" x14ac:dyDescent="0.25">
      <c r="B398430" s="76"/>
      <c r="C398430" s="75"/>
    </row>
    <row r="398431" spans="2:3" x14ac:dyDescent="0.25">
      <c r="B398431" s="76"/>
      <c r="C398431" s="75"/>
    </row>
    <row r="398432" spans="2:3" x14ac:dyDescent="0.25">
      <c r="B398432" s="76"/>
      <c r="C398432" s="75"/>
    </row>
    <row r="398433" spans="2:3" x14ac:dyDescent="0.25">
      <c r="B398433" s="76"/>
      <c r="C398433" s="75"/>
    </row>
    <row r="398434" spans="2:3" x14ac:dyDescent="0.25">
      <c r="B398434" s="76"/>
      <c r="C398434" s="75"/>
    </row>
    <row r="398435" spans="2:3" x14ac:dyDescent="0.25">
      <c r="B398435" s="76"/>
      <c r="C398435" s="75"/>
    </row>
    <row r="398545" spans="2:3" x14ac:dyDescent="0.25">
      <c r="B398545" s="76"/>
      <c r="C398545" s="75"/>
    </row>
    <row r="398546" spans="2:3" x14ac:dyDescent="0.25">
      <c r="B398546" s="76"/>
      <c r="C398546" s="75"/>
    </row>
    <row r="398547" spans="2:3" x14ac:dyDescent="0.25">
      <c r="B398547" s="76"/>
      <c r="C398547" s="75"/>
    </row>
    <row r="398548" spans="2:3" x14ac:dyDescent="0.25">
      <c r="B398548" s="76"/>
      <c r="C398548" s="75"/>
    </row>
    <row r="398549" spans="2:3" x14ac:dyDescent="0.25">
      <c r="B398549" s="76"/>
      <c r="C398549" s="75"/>
    </row>
    <row r="398550" spans="2:3" x14ac:dyDescent="0.25">
      <c r="B398550" s="76"/>
      <c r="C398550" s="75"/>
    </row>
    <row r="398551" spans="2:3" x14ac:dyDescent="0.25">
      <c r="B398551" s="76"/>
      <c r="C398551" s="75"/>
    </row>
    <row r="398552" spans="2:3" x14ac:dyDescent="0.25">
      <c r="B398552" s="76"/>
      <c r="C398552" s="75"/>
    </row>
    <row r="398553" spans="2:3" x14ac:dyDescent="0.25">
      <c r="B398553" s="76"/>
      <c r="C398553" s="75"/>
    </row>
    <row r="398554" spans="2:3" x14ac:dyDescent="0.25">
      <c r="B398554" s="76"/>
      <c r="C398554" s="75"/>
    </row>
    <row r="398555" spans="2:3" x14ac:dyDescent="0.25">
      <c r="B398555" s="76"/>
      <c r="C398555" s="75"/>
    </row>
    <row r="398556" spans="2:3" x14ac:dyDescent="0.25">
      <c r="B398556" s="76"/>
      <c r="C398556" s="75"/>
    </row>
    <row r="398557" spans="2:3" x14ac:dyDescent="0.25">
      <c r="B398557" s="76"/>
      <c r="C398557" s="75"/>
    </row>
    <row r="398667" spans="2:3" x14ac:dyDescent="0.25">
      <c r="B398667" s="76"/>
      <c r="C398667" s="75"/>
    </row>
    <row r="398668" spans="2:3" x14ac:dyDescent="0.25">
      <c r="B398668" s="76"/>
      <c r="C398668" s="75"/>
    </row>
    <row r="398669" spans="2:3" x14ac:dyDescent="0.25">
      <c r="B398669" s="76"/>
      <c r="C398669" s="75"/>
    </row>
    <row r="398670" spans="2:3" x14ac:dyDescent="0.25">
      <c r="B398670" s="76"/>
      <c r="C398670" s="75"/>
    </row>
    <row r="398671" spans="2:3" x14ac:dyDescent="0.25">
      <c r="B398671" s="76"/>
      <c r="C398671" s="75"/>
    </row>
    <row r="398672" spans="2:3" x14ac:dyDescent="0.25">
      <c r="B398672" s="76"/>
      <c r="C398672" s="75"/>
    </row>
    <row r="398673" spans="2:3" x14ac:dyDescent="0.25">
      <c r="B398673" s="76"/>
      <c r="C398673" s="75"/>
    </row>
    <row r="398674" spans="2:3" x14ac:dyDescent="0.25">
      <c r="B398674" s="76"/>
      <c r="C398674" s="75"/>
    </row>
    <row r="398675" spans="2:3" x14ac:dyDescent="0.25">
      <c r="B398675" s="76"/>
      <c r="C398675" s="75"/>
    </row>
    <row r="398676" spans="2:3" x14ac:dyDescent="0.25">
      <c r="B398676" s="76"/>
      <c r="C398676" s="75"/>
    </row>
    <row r="398677" spans="2:3" x14ac:dyDescent="0.25">
      <c r="B398677" s="76"/>
      <c r="C398677" s="75"/>
    </row>
    <row r="398678" spans="2:3" x14ac:dyDescent="0.25">
      <c r="B398678" s="76"/>
      <c r="C398678" s="75"/>
    </row>
    <row r="398679" spans="2:3" x14ac:dyDescent="0.25">
      <c r="B398679" s="76"/>
      <c r="C398679" s="75"/>
    </row>
    <row r="398789" spans="2:3" x14ac:dyDescent="0.25">
      <c r="B398789" s="76"/>
      <c r="C398789" s="75"/>
    </row>
    <row r="398790" spans="2:3" x14ac:dyDescent="0.25">
      <c r="B398790" s="76"/>
      <c r="C398790" s="75"/>
    </row>
    <row r="398791" spans="2:3" x14ac:dyDescent="0.25">
      <c r="B398791" s="76"/>
      <c r="C398791" s="75"/>
    </row>
    <row r="398792" spans="2:3" x14ac:dyDescent="0.25">
      <c r="B398792" s="76"/>
      <c r="C398792" s="75"/>
    </row>
    <row r="398793" spans="2:3" x14ac:dyDescent="0.25">
      <c r="B398793" s="76"/>
      <c r="C398793" s="75"/>
    </row>
    <row r="398794" spans="2:3" x14ac:dyDescent="0.25">
      <c r="B398794" s="76"/>
      <c r="C398794" s="75"/>
    </row>
    <row r="398795" spans="2:3" x14ac:dyDescent="0.25">
      <c r="B398795" s="76"/>
      <c r="C398795" s="75"/>
    </row>
    <row r="398796" spans="2:3" x14ac:dyDescent="0.25">
      <c r="B398796" s="76"/>
      <c r="C398796" s="75"/>
    </row>
    <row r="398797" spans="2:3" x14ac:dyDescent="0.25">
      <c r="B398797" s="76"/>
      <c r="C398797" s="75"/>
    </row>
    <row r="398798" spans="2:3" x14ac:dyDescent="0.25">
      <c r="B398798" s="76"/>
      <c r="C398798" s="75"/>
    </row>
    <row r="398799" spans="2:3" x14ac:dyDescent="0.25">
      <c r="B398799" s="76"/>
      <c r="C398799" s="75"/>
    </row>
    <row r="398800" spans="2:3" x14ac:dyDescent="0.25">
      <c r="B398800" s="76"/>
      <c r="C398800" s="75"/>
    </row>
    <row r="398801" spans="2:3" x14ac:dyDescent="0.25">
      <c r="B398801" s="76"/>
      <c r="C398801" s="75"/>
    </row>
    <row r="398911" spans="2:3" x14ac:dyDescent="0.25">
      <c r="B398911" s="76"/>
      <c r="C398911" s="75"/>
    </row>
    <row r="398912" spans="2:3" x14ac:dyDescent="0.25">
      <c r="B398912" s="76"/>
      <c r="C398912" s="75"/>
    </row>
    <row r="398913" spans="2:3" x14ac:dyDescent="0.25">
      <c r="B398913" s="76"/>
      <c r="C398913" s="75"/>
    </row>
    <row r="398914" spans="2:3" x14ac:dyDescent="0.25">
      <c r="B398914" s="76"/>
      <c r="C398914" s="75"/>
    </row>
    <row r="398915" spans="2:3" x14ac:dyDescent="0.25">
      <c r="B398915" s="76"/>
      <c r="C398915" s="75"/>
    </row>
    <row r="398916" spans="2:3" x14ac:dyDescent="0.25">
      <c r="B398916" s="76"/>
      <c r="C398916" s="75"/>
    </row>
    <row r="398917" spans="2:3" x14ac:dyDescent="0.25">
      <c r="B398917" s="76"/>
      <c r="C398917" s="75"/>
    </row>
    <row r="398918" spans="2:3" x14ac:dyDescent="0.25">
      <c r="B398918" s="76"/>
      <c r="C398918" s="75"/>
    </row>
    <row r="398919" spans="2:3" x14ac:dyDescent="0.25">
      <c r="B398919" s="76"/>
      <c r="C398919" s="75"/>
    </row>
    <row r="398920" spans="2:3" x14ac:dyDescent="0.25">
      <c r="B398920" s="76"/>
      <c r="C398920" s="75"/>
    </row>
    <row r="398921" spans="2:3" x14ac:dyDescent="0.25">
      <c r="B398921" s="76"/>
      <c r="C398921" s="75"/>
    </row>
    <row r="398922" spans="2:3" x14ac:dyDescent="0.25">
      <c r="B398922" s="76"/>
      <c r="C398922" s="75"/>
    </row>
    <row r="398923" spans="2:3" x14ac:dyDescent="0.25">
      <c r="B398923" s="76"/>
      <c r="C398923" s="75"/>
    </row>
    <row r="399033" spans="2:3" x14ac:dyDescent="0.25">
      <c r="B399033" s="76"/>
      <c r="C399033" s="75"/>
    </row>
    <row r="399034" spans="2:3" x14ac:dyDescent="0.25">
      <c r="B399034" s="76"/>
      <c r="C399034" s="75"/>
    </row>
    <row r="399035" spans="2:3" x14ac:dyDescent="0.25">
      <c r="B399035" s="76"/>
      <c r="C399035" s="75"/>
    </row>
    <row r="399036" spans="2:3" x14ac:dyDescent="0.25">
      <c r="B399036" s="76"/>
      <c r="C399036" s="75"/>
    </row>
    <row r="399037" spans="2:3" x14ac:dyDescent="0.25">
      <c r="B399037" s="76"/>
      <c r="C399037" s="75"/>
    </row>
    <row r="399038" spans="2:3" x14ac:dyDescent="0.25">
      <c r="B399038" s="76"/>
      <c r="C399038" s="75"/>
    </row>
    <row r="399039" spans="2:3" x14ac:dyDescent="0.25">
      <c r="B399039" s="76"/>
      <c r="C399039" s="75"/>
    </row>
    <row r="399040" spans="2:3" x14ac:dyDescent="0.25">
      <c r="B399040" s="76"/>
      <c r="C399040" s="75"/>
    </row>
    <row r="399041" spans="2:3" x14ac:dyDescent="0.25">
      <c r="B399041" s="76"/>
      <c r="C399041" s="75"/>
    </row>
    <row r="399042" spans="2:3" x14ac:dyDescent="0.25">
      <c r="B399042" s="76"/>
      <c r="C399042" s="75"/>
    </row>
    <row r="399043" spans="2:3" x14ac:dyDescent="0.25">
      <c r="B399043" s="76"/>
      <c r="C399043" s="75"/>
    </row>
    <row r="399044" spans="2:3" x14ac:dyDescent="0.25">
      <c r="B399044" s="76"/>
      <c r="C399044" s="75"/>
    </row>
    <row r="399045" spans="2:3" x14ac:dyDescent="0.25">
      <c r="B399045" s="76"/>
      <c r="C399045" s="75"/>
    </row>
    <row r="399155" spans="2:3" x14ac:dyDescent="0.25">
      <c r="B399155" s="76"/>
      <c r="C399155" s="75"/>
    </row>
    <row r="399156" spans="2:3" x14ac:dyDescent="0.25">
      <c r="B399156" s="76"/>
      <c r="C399156" s="75"/>
    </row>
    <row r="399157" spans="2:3" x14ac:dyDescent="0.25">
      <c r="B399157" s="76"/>
      <c r="C399157" s="75"/>
    </row>
    <row r="399158" spans="2:3" x14ac:dyDescent="0.25">
      <c r="B399158" s="76"/>
      <c r="C399158" s="75"/>
    </row>
    <row r="399159" spans="2:3" x14ac:dyDescent="0.25">
      <c r="B399159" s="76"/>
      <c r="C399159" s="75"/>
    </row>
    <row r="399160" spans="2:3" x14ac:dyDescent="0.25">
      <c r="B399160" s="76"/>
      <c r="C399160" s="75"/>
    </row>
    <row r="399161" spans="2:3" x14ac:dyDescent="0.25">
      <c r="B399161" s="76"/>
      <c r="C399161" s="75"/>
    </row>
    <row r="399162" spans="2:3" x14ac:dyDescent="0.25">
      <c r="B399162" s="76"/>
      <c r="C399162" s="75"/>
    </row>
    <row r="399163" spans="2:3" x14ac:dyDescent="0.25">
      <c r="B399163" s="76"/>
      <c r="C399163" s="75"/>
    </row>
    <row r="399164" spans="2:3" x14ac:dyDescent="0.25">
      <c r="B399164" s="76"/>
      <c r="C399164" s="75"/>
    </row>
    <row r="399165" spans="2:3" x14ac:dyDescent="0.25">
      <c r="B399165" s="76"/>
      <c r="C399165" s="75"/>
    </row>
    <row r="399166" spans="2:3" x14ac:dyDescent="0.25">
      <c r="B399166" s="76"/>
      <c r="C399166" s="75"/>
    </row>
    <row r="399167" spans="2:3" x14ac:dyDescent="0.25">
      <c r="B399167" s="76"/>
      <c r="C399167" s="75"/>
    </row>
    <row r="399277" spans="2:3" x14ac:dyDescent="0.25">
      <c r="B399277" s="76"/>
      <c r="C399277" s="75"/>
    </row>
    <row r="399278" spans="2:3" x14ac:dyDescent="0.25">
      <c r="B399278" s="76"/>
      <c r="C399278" s="75"/>
    </row>
    <row r="399279" spans="2:3" x14ac:dyDescent="0.25">
      <c r="B399279" s="76"/>
      <c r="C399279" s="75"/>
    </row>
    <row r="399280" spans="2:3" x14ac:dyDescent="0.25">
      <c r="B399280" s="76"/>
      <c r="C399280" s="75"/>
    </row>
    <row r="399281" spans="2:3" x14ac:dyDescent="0.25">
      <c r="B399281" s="76"/>
      <c r="C399281" s="75"/>
    </row>
    <row r="399282" spans="2:3" x14ac:dyDescent="0.25">
      <c r="B399282" s="76"/>
      <c r="C399282" s="75"/>
    </row>
    <row r="399283" spans="2:3" x14ac:dyDescent="0.25">
      <c r="B399283" s="76"/>
      <c r="C399283" s="75"/>
    </row>
    <row r="399284" spans="2:3" x14ac:dyDescent="0.25">
      <c r="B399284" s="76"/>
      <c r="C399284" s="75"/>
    </row>
    <row r="399285" spans="2:3" x14ac:dyDescent="0.25">
      <c r="B399285" s="76"/>
      <c r="C399285" s="75"/>
    </row>
    <row r="399286" spans="2:3" x14ac:dyDescent="0.25">
      <c r="B399286" s="76"/>
      <c r="C399286" s="75"/>
    </row>
    <row r="399287" spans="2:3" x14ac:dyDescent="0.25">
      <c r="B399287" s="76"/>
      <c r="C399287" s="75"/>
    </row>
    <row r="399288" spans="2:3" x14ac:dyDescent="0.25">
      <c r="B399288" s="76"/>
      <c r="C399288" s="75"/>
    </row>
    <row r="399289" spans="2:3" x14ac:dyDescent="0.25">
      <c r="B399289" s="76"/>
      <c r="C399289" s="75"/>
    </row>
    <row r="399399" spans="2:3" x14ac:dyDescent="0.25">
      <c r="B399399" s="76"/>
      <c r="C399399" s="75"/>
    </row>
    <row r="399400" spans="2:3" x14ac:dyDescent="0.25">
      <c r="B399400" s="76"/>
      <c r="C399400" s="75"/>
    </row>
    <row r="399401" spans="2:3" x14ac:dyDescent="0.25">
      <c r="B399401" s="76"/>
      <c r="C399401" s="75"/>
    </row>
    <row r="399402" spans="2:3" x14ac:dyDescent="0.25">
      <c r="B399402" s="76"/>
      <c r="C399402" s="75"/>
    </row>
    <row r="399403" spans="2:3" x14ac:dyDescent="0.25">
      <c r="B399403" s="76"/>
      <c r="C399403" s="75"/>
    </row>
    <row r="399404" spans="2:3" x14ac:dyDescent="0.25">
      <c r="B399404" s="76"/>
      <c r="C399404" s="75"/>
    </row>
    <row r="399405" spans="2:3" x14ac:dyDescent="0.25">
      <c r="B399405" s="76"/>
      <c r="C399405" s="75"/>
    </row>
    <row r="399406" spans="2:3" x14ac:dyDescent="0.25">
      <c r="B399406" s="76"/>
      <c r="C399406" s="75"/>
    </row>
    <row r="399407" spans="2:3" x14ac:dyDescent="0.25">
      <c r="B399407" s="76"/>
      <c r="C399407" s="75"/>
    </row>
    <row r="399408" spans="2:3" x14ac:dyDescent="0.25">
      <c r="B399408" s="76"/>
      <c r="C399408" s="75"/>
    </row>
    <row r="399409" spans="2:3" x14ac:dyDescent="0.25">
      <c r="B399409" s="76"/>
      <c r="C399409" s="75"/>
    </row>
    <row r="399410" spans="2:3" x14ac:dyDescent="0.25">
      <c r="B399410" s="76"/>
      <c r="C399410" s="75"/>
    </row>
    <row r="399411" spans="2:3" x14ac:dyDescent="0.25">
      <c r="B399411" s="76"/>
      <c r="C399411" s="75"/>
    </row>
    <row r="399521" spans="2:3" x14ac:dyDescent="0.25">
      <c r="B399521" s="76"/>
      <c r="C399521" s="75"/>
    </row>
    <row r="399522" spans="2:3" x14ac:dyDescent="0.25">
      <c r="B399522" s="76"/>
      <c r="C399522" s="75"/>
    </row>
    <row r="399523" spans="2:3" x14ac:dyDescent="0.25">
      <c r="B399523" s="76"/>
      <c r="C399523" s="75"/>
    </row>
    <row r="399524" spans="2:3" x14ac:dyDescent="0.25">
      <c r="B399524" s="76"/>
      <c r="C399524" s="75"/>
    </row>
    <row r="399525" spans="2:3" x14ac:dyDescent="0.25">
      <c r="B399525" s="76"/>
      <c r="C399525" s="75"/>
    </row>
    <row r="399526" spans="2:3" x14ac:dyDescent="0.25">
      <c r="B399526" s="76"/>
      <c r="C399526" s="75"/>
    </row>
    <row r="399527" spans="2:3" x14ac:dyDescent="0.25">
      <c r="B399527" s="76"/>
      <c r="C399527" s="75"/>
    </row>
    <row r="399528" spans="2:3" x14ac:dyDescent="0.25">
      <c r="B399528" s="76"/>
      <c r="C399528" s="75"/>
    </row>
    <row r="399529" spans="2:3" x14ac:dyDescent="0.25">
      <c r="B399529" s="76"/>
      <c r="C399529" s="75"/>
    </row>
    <row r="399530" spans="2:3" x14ac:dyDescent="0.25">
      <c r="B399530" s="76"/>
      <c r="C399530" s="75"/>
    </row>
    <row r="399531" spans="2:3" x14ac:dyDescent="0.25">
      <c r="B399531" s="76"/>
      <c r="C399531" s="75"/>
    </row>
    <row r="399532" spans="2:3" x14ac:dyDescent="0.25">
      <c r="B399532" s="76"/>
      <c r="C399532" s="75"/>
    </row>
    <row r="399533" spans="2:3" x14ac:dyDescent="0.25">
      <c r="B399533" s="76"/>
      <c r="C399533" s="75"/>
    </row>
    <row r="399643" spans="2:3" x14ac:dyDescent="0.25">
      <c r="B399643" s="76"/>
      <c r="C399643" s="75"/>
    </row>
    <row r="399644" spans="2:3" x14ac:dyDescent="0.25">
      <c r="B399644" s="76"/>
      <c r="C399644" s="75"/>
    </row>
    <row r="399645" spans="2:3" x14ac:dyDescent="0.25">
      <c r="B399645" s="76"/>
      <c r="C399645" s="75"/>
    </row>
    <row r="399646" spans="2:3" x14ac:dyDescent="0.25">
      <c r="B399646" s="76"/>
      <c r="C399646" s="75"/>
    </row>
    <row r="399647" spans="2:3" x14ac:dyDescent="0.25">
      <c r="B399647" s="76"/>
      <c r="C399647" s="75"/>
    </row>
    <row r="399648" spans="2:3" x14ac:dyDescent="0.25">
      <c r="B399648" s="76"/>
      <c r="C399648" s="75"/>
    </row>
    <row r="399649" spans="2:3" x14ac:dyDescent="0.25">
      <c r="B399649" s="76"/>
      <c r="C399649" s="75"/>
    </row>
    <row r="399650" spans="2:3" x14ac:dyDescent="0.25">
      <c r="B399650" s="76"/>
      <c r="C399650" s="75"/>
    </row>
    <row r="399651" spans="2:3" x14ac:dyDescent="0.25">
      <c r="B399651" s="76"/>
      <c r="C399651" s="75"/>
    </row>
    <row r="399652" spans="2:3" x14ac:dyDescent="0.25">
      <c r="B399652" s="76"/>
      <c r="C399652" s="75"/>
    </row>
    <row r="399653" spans="2:3" x14ac:dyDescent="0.25">
      <c r="B399653" s="76"/>
      <c r="C399653" s="75"/>
    </row>
    <row r="399654" spans="2:3" x14ac:dyDescent="0.25">
      <c r="B399654" s="76"/>
      <c r="C399654" s="75"/>
    </row>
    <row r="399655" spans="2:3" x14ac:dyDescent="0.25">
      <c r="B399655" s="76"/>
      <c r="C399655" s="75"/>
    </row>
    <row r="399765" spans="2:3" x14ac:dyDescent="0.25">
      <c r="B399765" s="76"/>
      <c r="C399765" s="75"/>
    </row>
    <row r="399766" spans="2:3" x14ac:dyDescent="0.25">
      <c r="B399766" s="76"/>
      <c r="C399766" s="75"/>
    </row>
    <row r="399767" spans="2:3" x14ac:dyDescent="0.25">
      <c r="B399767" s="76"/>
      <c r="C399767" s="75"/>
    </row>
    <row r="399768" spans="2:3" x14ac:dyDescent="0.25">
      <c r="B399768" s="76"/>
      <c r="C399768" s="75"/>
    </row>
    <row r="399769" spans="2:3" x14ac:dyDescent="0.25">
      <c r="B399769" s="76"/>
      <c r="C399769" s="75"/>
    </row>
    <row r="399770" spans="2:3" x14ac:dyDescent="0.25">
      <c r="B399770" s="76"/>
      <c r="C399770" s="75"/>
    </row>
    <row r="399771" spans="2:3" x14ac:dyDescent="0.25">
      <c r="B399771" s="76"/>
      <c r="C399771" s="75"/>
    </row>
    <row r="399772" spans="2:3" x14ac:dyDescent="0.25">
      <c r="B399772" s="76"/>
      <c r="C399772" s="75"/>
    </row>
    <row r="399773" spans="2:3" x14ac:dyDescent="0.25">
      <c r="B399773" s="76"/>
      <c r="C399773" s="75"/>
    </row>
    <row r="399774" spans="2:3" x14ac:dyDescent="0.25">
      <c r="B399774" s="76"/>
      <c r="C399774" s="75"/>
    </row>
    <row r="399775" spans="2:3" x14ac:dyDescent="0.25">
      <c r="B399775" s="76"/>
      <c r="C399775" s="75"/>
    </row>
    <row r="399776" spans="2:3" x14ac:dyDescent="0.25">
      <c r="B399776" s="76"/>
      <c r="C399776" s="75"/>
    </row>
    <row r="399777" spans="2:3" x14ac:dyDescent="0.25">
      <c r="B399777" s="76"/>
      <c r="C399777" s="75"/>
    </row>
    <row r="399887" spans="2:3" x14ac:dyDescent="0.25">
      <c r="B399887" s="76"/>
      <c r="C399887" s="75"/>
    </row>
    <row r="399888" spans="2:3" x14ac:dyDescent="0.25">
      <c r="B399888" s="76"/>
      <c r="C399888" s="75"/>
    </row>
    <row r="399889" spans="2:3" x14ac:dyDescent="0.25">
      <c r="B399889" s="76"/>
      <c r="C399889" s="75"/>
    </row>
    <row r="399890" spans="2:3" x14ac:dyDescent="0.25">
      <c r="B399890" s="76"/>
      <c r="C399890" s="75"/>
    </row>
    <row r="399891" spans="2:3" x14ac:dyDescent="0.25">
      <c r="B399891" s="76"/>
      <c r="C399891" s="75"/>
    </row>
    <row r="399892" spans="2:3" x14ac:dyDescent="0.25">
      <c r="B399892" s="76"/>
      <c r="C399892" s="75"/>
    </row>
    <row r="399893" spans="2:3" x14ac:dyDescent="0.25">
      <c r="B399893" s="76"/>
      <c r="C399893" s="75"/>
    </row>
    <row r="399894" spans="2:3" x14ac:dyDescent="0.25">
      <c r="B399894" s="76"/>
      <c r="C399894" s="75"/>
    </row>
    <row r="399895" spans="2:3" x14ac:dyDescent="0.25">
      <c r="B399895" s="76"/>
      <c r="C399895" s="75"/>
    </row>
    <row r="399896" spans="2:3" x14ac:dyDescent="0.25">
      <c r="B399896" s="76"/>
      <c r="C399896" s="75"/>
    </row>
    <row r="399897" spans="2:3" x14ac:dyDescent="0.25">
      <c r="B399897" s="76"/>
      <c r="C399897" s="75"/>
    </row>
    <row r="399898" spans="2:3" x14ac:dyDescent="0.25">
      <c r="B399898" s="76"/>
      <c r="C399898" s="75"/>
    </row>
    <row r="399899" spans="2:3" x14ac:dyDescent="0.25">
      <c r="B399899" s="76"/>
      <c r="C399899" s="75"/>
    </row>
    <row r="400009" spans="2:3" x14ac:dyDescent="0.25">
      <c r="B400009" s="76"/>
      <c r="C400009" s="75"/>
    </row>
    <row r="400010" spans="2:3" x14ac:dyDescent="0.25">
      <c r="B400010" s="76"/>
      <c r="C400010" s="75"/>
    </row>
    <row r="400011" spans="2:3" x14ac:dyDescent="0.25">
      <c r="B400011" s="76"/>
      <c r="C400011" s="75"/>
    </row>
    <row r="400012" spans="2:3" x14ac:dyDescent="0.25">
      <c r="B400012" s="76"/>
      <c r="C400012" s="75"/>
    </row>
    <row r="400013" spans="2:3" x14ac:dyDescent="0.25">
      <c r="B400013" s="76"/>
      <c r="C400013" s="75"/>
    </row>
    <row r="400014" spans="2:3" x14ac:dyDescent="0.25">
      <c r="B400014" s="76"/>
      <c r="C400014" s="75"/>
    </row>
    <row r="400015" spans="2:3" x14ac:dyDescent="0.25">
      <c r="B400015" s="76"/>
      <c r="C400015" s="75"/>
    </row>
    <row r="400016" spans="2:3" x14ac:dyDescent="0.25">
      <c r="B400016" s="76"/>
      <c r="C400016" s="75"/>
    </row>
    <row r="400017" spans="2:3" x14ac:dyDescent="0.25">
      <c r="B400017" s="76"/>
      <c r="C400017" s="75"/>
    </row>
    <row r="400018" spans="2:3" x14ac:dyDescent="0.25">
      <c r="B400018" s="76"/>
      <c r="C400018" s="75"/>
    </row>
    <row r="400019" spans="2:3" x14ac:dyDescent="0.25">
      <c r="B400019" s="76"/>
      <c r="C400019" s="75"/>
    </row>
    <row r="400020" spans="2:3" x14ac:dyDescent="0.25">
      <c r="B400020" s="76"/>
      <c r="C400020" s="75"/>
    </row>
    <row r="400021" spans="2:3" x14ac:dyDescent="0.25">
      <c r="B400021" s="76"/>
      <c r="C400021" s="75"/>
    </row>
    <row r="400131" spans="2:3" x14ac:dyDescent="0.25">
      <c r="B400131" s="76"/>
      <c r="C400131" s="75"/>
    </row>
    <row r="400132" spans="2:3" x14ac:dyDescent="0.25">
      <c r="B400132" s="76"/>
      <c r="C400132" s="75"/>
    </row>
    <row r="400133" spans="2:3" x14ac:dyDescent="0.25">
      <c r="B400133" s="76"/>
      <c r="C400133" s="75"/>
    </row>
    <row r="400134" spans="2:3" x14ac:dyDescent="0.25">
      <c r="B400134" s="76"/>
      <c r="C400134" s="75"/>
    </row>
    <row r="400135" spans="2:3" x14ac:dyDescent="0.25">
      <c r="B400135" s="76"/>
      <c r="C400135" s="75"/>
    </row>
    <row r="400136" spans="2:3" x14ac:dyDescent="0.25">
      <c r="B400136" s="76"/>
      <c r="C400136" s="75"/>
    </row>
    <row r="400137" spans="2:3" x14ac:dyDescent="0.25">
      <c r="B400137" s="76"/>
      <c r="C400137" s="75"/>
    </row>
    <row r="400138" spans="2:3" x14ac:dyDescent="0.25">
      <c r="B400138" s="76"/>
      <c r="C400138" s="75"/>
    </row>
    <row r="400139" spans="2:3" x14ac:dyDescent="0.25">
      <c r="B400139" s="76"/>
      <c r="C400139" s="75"/>
    </row>
    <row r="400140" spans="2:3" x14ac:dyDescent="0.25">
      <c r="B400140" s="76"/>
      <c r="C400140" s="75"/>
    </row>
    <row r="400141" spans="2:3" x14ac:dyDescent="0.25">
      <c r="B400141" s="76"/>
      <c r="C400141" s="75"/>
    </row>
    <row r="400142" spans="2:3" x14ac:dyDescent="0.25">
      <c r="B400142" s="76"/>
      <c r="C400142" s="75"/>
    </row>
    <row r="400143" spans="2:3" x14ac:dyDescent="0.25">
      <c r="B400143" s="76"/>
      <c r="C400143" s="75"/>
    </row>
    <row r="400253" spans="2:3" x14ac:dyDescent="0.25">
      <c r="B400253" s="76"/>
      <c r="C400253" s="75"/>
    </row>
    <row r="400254" spans="2:3" x14ac:dyDescent="0.25">
      <c r="B400254" s="76"/>
      <c r="C400254" s="75"/>
    </row>
    <row r="400255" spans="2:3" x14ac:dyDescent="0.25">
      <c r="B400255" s="76"/>
      <c r="C400255" s="75"/>
    </row>
    <row r="400256" spans="2:3" x14ac:dyDescent="0.25">
      <c r="B400256" s="76"/>
      <c r="C400256" s="75"/>
    </row>
    <row r="400257" spans="2:3" x14ac:dyDescent="0.25">
      <c r="B400257" s="76"/>
      <c r="C400257" s="75"/>
    </row>
    <row r="400258" spans="2:3" x14ac:dyDescent="0.25">
      <c r="B400258" s="76"/>
      <c r="C400258" s="75"/>
    </row>
    <row r="400259" spans="2:3" x14ac:dyDescent="0.25">
      <c r="B400259" s="76"/>
      <c r="C400259" s="75"/>
    </row>
    <row r="400260" spans="2:3" x14ac:dyDescent="0.25">
      <c r="B400260" s="76"/>
      <c r="C400260" s="75"/>
    </row>
    <row r="400261" spans="2:3" x14ac:dyDescent="0.25">
      <c r="B400261" s="76"/>
      <c r="C400261" s="75"/>
    </row>
    <row r="400262" spans="2:3" x14ac:dyDescent="0.25">
      <c r="B400262" s="76"/>
      <c r="C400262" s="75"/>
    </row>
    <row r="400263" spans="2:3" x14ac:dyDescent="0.25">
      <c r="B400263" s="76"/>
      <c r="C400263" s="75"/>
    </row>
    <row r="400264" spans="2:3" x14ac:dyDescent="0.25">
      <c r="B400264" s="76"/>
      <c r="C400264" s="75"/>
    </row>
    <row r="400265" spans="2:3" x14ac:dyDescent="0.25">
      <c r="B400265" s="76"/>
      <c r="C400265" s="75"/>
    </row>
    <row r="400375" spans="2:3" x14ac:dyDescent="0.25">
      <c r="B400375" s="76"/>
      <c r="C400375" s="75"/>
    </row>
    <row r="400376" spans="2:3" x14ac:dyDescent="0.25">
      <c r="B400376" s="76"/>
      <c r="C400376" s="75"/>
    </row>
    <row r="400377" spans="2:3" x14ac:dyDescent="0.25">
      <c r="B400377" s="76"/>
      <c r="C400377" s="75"/>
    </row>
    <row r="400378" spans="2:3" x14ac:dyDescent="0.25">
      <c r="B400378" s="76"/>
      <c r="C400378" s="75"/>
    </row>
    <row r="400379" spans="2:3" x14ac:dyDescent="0.25">
      <c r="B400379" s="76"/>
      <c r="C400379" s="75"/>
    </row>
    <row r="400380" spans="2:3" x14ac:dyDescent="0.25">
      <c r="B400380" s="76"/>
      <c r="C400380" s="75"/>
    </row>
    <row r="400381" spans="2:3" x14ac:dyDescent="0.25">
      <c r="B400381" s="76"/>
      <c r="C400381" s="75"/>
    </row>
    <row r="400382" spans="2:3" x14ac:dyDescent="0.25">
      <c r="B400382" s="76"/>
      <c r="C400382" s="75"/>
    </row>
    <row r="400383" spans="2:3" x14ac:dyDescent="0.25">
      <c r="B400383" s="76"/>
      <c r="C400383" s="75"/>
    </row>
    <row r="400384" spans="2:3" x14ac:dyDescent="0.25">
      <c r="B400384" s="76"/>
      <c r="C400384" s="75"/>
    </row>
    <row r="400385" spans="2:3" x14ac:dyDescent="0.25">
      <c r="B400385" s="76"/>
      <c r="C400385" s="75"/>
    </row>
    <row r="400386" spans="2:3" x14ac:dyDescent="0.25">
      <c r="B400386" s="76"/>
      <c r="C400386" s="75"/>
    </row>
    <row r="400387" spans="2:3" x14ac:dyDescent="0.25">
      <c r="B400387" s="76"/>
      <c r="C400387" s="75"/>
    </row>
    <row r="400497" spans="2:3" x14ac:dyDescent="0.25">
      <c r="B400497" s="76"/>
      <c r="C400497" s="75"/>
    </row>
    <row r="400498" spans="2:3" x14ac:dyDescent="0.25">
      <c r="B400498" s="76"/>
      <c r="C400498" s="75"/>
    </row>
    <row r="400499" spans="2:3" x14ac:dyDescent="0.25">
      <c r="B400499" s="76"/>
      <c r="C400499" s="75"/>
    </row>
    <row r="400500" spans="2:3" x14ac:dyDescent="0.25">
      <c r="B400500" s="76"/>
      <c r="C400500" s="75"/>
    </row>
    <row r="400501" spans="2:3" x14ac:dyDescent="0.25">
      <c r="B400501" s="76"/>
      <c r="C400501" s="75"/>
    </row>
    <row r="400502" spans="2:3" x14ac:dyDescent="0.25">
      <c r="B400502" s="76"/>
      <c r="C400502" s="75"/>
    </row>
    <row r="400503" spans="2:3" x14ac:dyDescent="0.25">
      <c r="B400503" s="76"/>
      <c r="C400503" s="75"/>
    </row>
    <row r="400504" spans="2:3" x14ac:dyDescent="0.25">
      <c r="B400504" s="76"/>
      <c r="C400504" s="75"/>
    </row>
    <row r="400505" spans="2:3" x14ac:dyDescent="0.25">
      <c r="B400505" s="76"/>
      <c r="C400505" s="75"/>
    </row>
    <row r="400506" spans="2:3" x14ac:dyDescent="0.25">
      <c r="B400506" s="76"/>
      <c r="C400506" s="75"/>
    </row>
    <row r="400507" spans="2:3" x14ac:dyDescent="0.25">
      <c r="B400507" s="76"/>
      <c r="C400507" s="75"/>
    </row>
    <row r="400508" spans="2:3" x14ac:dyDescent="0.25">
      <c r="B400508" s="76"/>
      <c r="C400508" s="75"/>
    </row>
    <row r="400509" spans="2:3" x14ac:dyDescent="0.25">
      <c r="B400509" s="76"/>
      <c r="C400509" s="75"/>
    </row>
    <row r="400619" spans="2:3" x14ac:dyDescent="0.25">
      <c r="B400619" s="76"/>
      <c r="C400619" s="75"/>
    </row>
    <row r="400620" spans="2:3" x14ac:dyDescent="0.25">
      <c r="B400620" s="76"/>
      <c r="C400620" s="75"/>
    </row>
    <row r="400621" spans="2:3" x14ac:dyDescent="0.25">
      <c r="B400621" s="76"/>
      <c r="C400621" s="75"/>
    </row>
    <row r="400622" spans="2:3" x14ac:dyDescent="0.25">
      <c r="B400622" s="76"/>
      <c r="C400622" s="75"/>
    </row>
    <row r="400623" spans="2:3" x14ac:dyDescent="0.25">
      <c r="B400623" s="76"/>
      <c r="C400623" s="75"/>
    </row>
    <row r="400624" spans="2:3" x14ac:dyDescent="0.25">
      <c r="B400624" s="76"/>
      <c r="C400624" s="75"/>
    </row>
    <row r="400625" spans="2:3" x14ac:dyDescent="0.25">
      <c r="B400625" s="76"/>
      <c r="C400625" s="75"/>
    </row>
    <row r="400626" spans="2:3" x14ac:dyDescent="0.25">
      <c r="B400626" s="76"/>
      <c r="C400626" s="75"/>
    </row>
    <row r="400627" spans="2:3" x14ac:dyDescent="0.25">
      <c r="B400627" s="76"/>
      <c r="C400627" s="75"/>
    </row>
    <row r="400628" spans="2:3" x14ac:dyDescent="0.25">
      <c r="B400628" s="76"/>
      <c r="C400628" s="75"/>
    </row>
    <row r="400629" spans="2:3" x14ac:dyDescent="0.25">
      <c r="B400629" s="76"/>
      <c r="C400629" s="75"/>
    </row>
    <row r="400630" spans="2:3" x14ac:dyDescent="0.25">
      <c r="B400630" s="76"/>
      <c r="C400630" s="75"/>
    </row>
    <row r="400631" spans="2:3" x14ac:dyDescent="0.25">
      <c r="B400631" s="76"/>
      <c r="C400631" s="75"/>
    </row>
    <row r="400741" spans="2:3" x14ac:dyDescent="0.25">
      <c r="B400741" s="76"/>
      <c r="C400741" s="75"/>
    </row>
    <row r="400742" spans="2:3" x14ac:dyDescent="0.25">
      <c r="B400742" s="76"/>
      <c r="C400742" s="75"/>
    </row>
    <row r="400743" spans="2:3" x14ac:dyDescent="0.25">
      <c r="B400743" s="76"/>
      <c r="C400743" s="75"/>
    </row>
    <row r="400744" spans="2:3" x14ac:dyDescent="0.25">
      <c r="B400744" s="76"/>
      <c r="C400744" s="75"/>
    </row>
    <row r="400745" spans="2:3" x14ac:dyDescent="0.25">
      <c r="B400745" s="76"/>
      <c r="C400745" s="75"/>
    </row>
    <row r="400746" spans="2:3" x14ac:dyDescent="0.25">
      <c r="B400746" s="76"/>
      <c r="C400746" s="75"/>
    </row>
    <row r="400747" spans="2:3" x14ac:dyDescent="0.25">
      <c r="B400747" s="76"/>
      <c r="C400747" s="75"/>
    </row>
    <row r="400748" spans="2:3" x14ac:dyDescent="0.25">
      <c r="B400748" s="76"/>
      <c r="C400748" s="75"/>
    </row>
    <row r="400749" spans="2:3" x14ac:dyDescent="0.25">
      <c r="B400749" s="76"/>
      <c r="C400749" s="75"/>
    </row>
    <row r="400750" spans="2:3" x14ac:dyDescent="0.25">
      <c r="B400750" s="76"/>
      <c r="C400750" s="75"/>
    </row>
    <row r="400751" spans="2:3" x14ac:dyDescent="0.25">
      <c r="B400751" s="76"/>
      <c r="C400751" s="75"/>
    </row>
    <row r="400752" spans="2:3" x14ac:dyDescent="0.25">
      <c r="B400752" s="76"/>
      <c r="C400752" s="75"/>
    </row>
    <row r="400753" spans="2:3" x14ac:dyDescent="0.25">
      <c r="B400753" s="76"/>
      <c r="C400753" s="75"/>
    </row>
    <row r="400863" spans="2:3" x14ac:dyDescent="0.25">
      <c r="B400863" s="76"/>
      <c r="C400863" s="75"/>
    </row>
    <row r="400864" spans="2:3" x14ac:dyDescent="0.25">
      <c r="B400864" s="76"/>
      <c r="C400864" s="75"/>
    </row>
    <row r="400865" spans="2:3" x14ac:dyDescent="0.25">
      <c r="B400865" s="76"/>
      <c r="C400865" s="75"/>
    </row>
    <row r="400866" spans="2:3" x14ac:dyDescent="0.25">
      <c r="B400866" s="76"/>
      <c r="C400866" s="75"/>
    </row>
    <row r="400867" spans="2:3" x14ac:dyDescent="0.25">
      <c r="B400867" s="76"/>
      <c r="C400867" s="75"/>
    </row>
    <row r="400868" spans="2:3" x14ac:dyDescent="0.25">
      <c r="B400868" s="76"/>
      <c r="C400868" s="75"/>
    </row>
    <row r="400869" spans="2:3" x14ac:dyDescent="0.25">
      <c r="B400869" s="76"/>
      <c r="C400869" s="75"/>
    </row>
    <row r="400870" spans="2:3" x14ac:dyDescent="0.25">
      <c r="B400870" s="76"/>
      <c r="C400870" s="75"/>
    </row>
    <row r="400871" spans="2:3" x14ac:dyDescent="0.25">
      <c r="B400871" s="76"/>
      <c r="C400871" s="75"/>
    </row>
    <row r="400872" spans="2:3" x14ac:dyDescent="0.25">
      <c r="B400872" s="76"/>
      <c r="C400872" s="75"/>
    </row>
    <row r="400873" spans="2:3" x14ac:dyDescent="0.25">
      <c r="B400873" s="76"/>
      <c r="C400873" s="75"/>
    </row>
    <row r="400874" spans="2:3" x14ac:dyDescent="0.25">
      <c r="B400874" s="76"/>
      <c r="C400874" s="75"/>
    </row>
    <row r="400875" spans="2:3" x14ac:dyDescent="0.25">
      <c r="B400875" s="76"/>
      <c r="C400875" s="75"/>
    </row>
    <row r="400985" spans="2:3" x14ac:dyDescent="0.25">
      <c r="B400985" s="76"/>
      <c r="C400985" s="75"/>
    </row>
    <row r="400986" spans="2:3" x14ac:dyDescent="0.25">
      <c r="B400986" s="76"/>
      <c r="C400986" s="75"/>
    </row>
    <row r="400987" spans="2:3" x14ac:dyDescent="0.25">
      <c r="B400987" s="76"/>
      <c r="C400987" s="75"/>
    </row>
    <row r="400988" spans="2:3" x14ac:dyDescent="0.25">
      <c r="B400988" s="76"/>
      <c r="C400988" s="75"/>
    </row>
    <row r="400989" spans="2:3" x14ac:dyDescent="0.25">
      <c r="B400989" s="76"/>
      <c r="C400989" s="75"/>
    </row>
    <row r="400990" spans="2:3" x14ac:dyDescent="0.25">
      <c r="B400990" s="76"/>
      <c r="C400990" s="75"/>
    </row>
    <row r="400991" spans="2:3" x14ac:dyDescent="0.25">
      <c r="B400991" s="76"/>
      <c r="C400991" s="75"/>
    </row>
    <row r="400992" spans="2:3" x14ac:dyDescent="0.25">
      <c r="B400992" s="76"/>
      <c r="C400992" s="75"/>
    </row>
    <row r="400993" spans="2:3" x14ac:dyDescent="0.25">
      <c r="B400993" s="76"/>
      <c r="C400993" s="75"/>
    </row>
    <row r="400994" spans="2:3" x14ac:dyDescent="0.25">
      <c r="B400994" s="76"/>
      <c r="C400994" s="75"/>
    </row>
    <row r="400995" spans="2:3" x14ac:dyDescent="0.25">
      <c r="B400995" s="76"/>
      <c r="C400995" s="75"/>
    </row>
    <row r="400996" spans="2:3" x14ac:dyDescent="0.25">
      <c r="B400996" s="76"/>
      <c r="C400996" s="75"/>
    </row>
    <row r="400997" spans="2:3" x14ac:dyDescent="0.25">
      <c r="B400997" s="76"/>
      <c r="C400997" s="75"/>
    </row>
    <row r="401107" spans="2:3" x14ac:dyDescent="0.25">
      <c r="B401107" s="76"/>
      <c r="C401107" s="75"/>
    </row>
    <row r="401108" spans="2:3" x14ac:dyDescent="0.25">
      <c r="B401108" s="76"/>
      <c r="C401108" s="75"/>
    </row>
    <row r="401109" spans="2:3" x14ac:dyDescent="0.25">
      <c r="B401109" s="76"/>
      <c r="C401109" s="75"/>
    </row>
    <row r="401110" spans="2:3" x14ac:dyDescent="0.25">
      <c r="B401110" s="76"/>
      <c r="C401110" s="75"/>
    </row>
    <row r="401111" spans="2:3" x14ac:dyDescent="0.25">
      <c r="B401111" s="76"/>
      <c r="C401111" s="75"/>
    </row>
    <row r="401112" spans="2:3" x14ac:dyDescent="0.25">
      <c r="B401112" s="76"/>
      <c r="C401112" s="75"/>
    </row>
    <row r="401113" spans="2:3" x14ac:dyDescent="0.25">
      <c r="B401113" s="76"/>
      <c r="C401113" s="75"/>
    </row>
    <row r="401114" spans="2:3" x14ac:dyDescent="0.25">
      <c r="B401114" s="76"/>
      <c r="C401114" s="75"/>
    </row>
    <row r="401115" spans="2:3" x14ac:dyDescent="0.25">
      <c r="B401115" s="76"/>
      <c r="C401115" s="75"/>
    </row>
    <row r="401116" spans="2:3" x14ac:dyDescent="0.25">
      <c r="B401116" s="76"/>
      <c r="C401116" s="75"/>
    </row>
    <row r="401117" spans="2:3" x14ac:dyDescent="0.25">
      <c r="B401117" s="76"/>
      <c r="C401117" s="75"/>
    </row>
    <row r="401118" spans="2:3" x14ac:dyDescent="0.25">
      <c r="B401118" s="76"/>
      <c r="C401118" s="75"/>
    </row>
    <row r="401119" spans="2:3" x14ac:dyDescent="0.25">
      <c r="B401119" s="76"/>
      <c r="C401119" s="75"/>
    </row>
    <row r="401229" spans="2:3" x14ac:dyDescent="0.25">
      <c r="B401229" s="76"/>
      <c r="C401229" s="75"/>
    </row>
    <row r="401230" spans="2:3" x14ac:dyDescent="0.25">
      <c r="B401230" s="76"/>
      <c r="C401230" s="75"/>
    </row>
    <row r="401231" spans="2:3" x14ac:dyDescent="0.25">
      <c r="B401231" s="76"/>
      <c r="C401231" s="75"/>
    </row>
    <row r="401232" spans="2:3" x14ac:dyDescent="0.25">
      <c r="B401232" s="76"/>
      <c r="C401232" s="75"/>
    </row>
    <row r="401233" spans="2:3" x14ac:dyDescent="0.25">
      <c r="B401233" s="76"/>
      <c r="C401233" s="75"/>
    </row>
    <row r="401234" spans="2:3" x14ac:dyDescent="0.25">
      <c r="B401234" s="76"/>
      <c r="C401234" s="75"/>
    </row>
    <row r="401235" spans="2:3" x14ac:dyDescent="0.25">
      <c r="B401235" s="76"/>
      <c r="C401235" s="75"/>
    </row>
    <row r="401236" spans="2:3" x14ac:dyDescent="0.25">
      <c r="B401236" s="76"/>
      <c r="C401236" s="75"/>
    </row>
    <row r="401237" spans="2:3" x14ac:dyDescent="0.25">
      <c r="B401237" s="76"/>
      <c r="C401237" s="75"/>
    </row>
    <row r="401238" spans="2:3" x14ac:dyDescent="0.25">
      <c r="B401238" s="76"/>
      <c r="C401238" s="75"/>
    </row>
    <row r="401239" spans="2:3" x14ac:dyDescent="0.25">
      <c r="B401239" s="76"/>
      <c r="C401239" s="75"/>
    </row>
    <row r="401240" spans="2:3" x14ac:dyDescent="0.25">
      <c r="B401240" s="76"/>
      <c r="C401240" s="75"/>
    </row>
    <row r="401241" spans="2:3" x14ac:dyDescent="0.25">
      <c r="B401241" s="76"/>
      <c r="C401241" s="75"/>
    </row>
    <row r="401351" spans="2:3" x14ac:dyDescent="0.25">
      <c r="B401351" s="76"/>
      <c r="C401351" s="75"/>
    </row>
    <row r="401352" spans="2:3" x14ac:dyDescent="0.25">
      <c r="B401352" s="76"/>
      <c r="C401352" s="75"/>
    </row>
    <row r="401353" spans="2:3" x14ac:dyDescent="0.25">
      <c r="B401353" s="76"/>
      <c r="C401353" s="75"/>
    </row>
    <row r="401354" spans="2:3" x14ac:dyDescent="0.25">
      <c r="B401354" s="76"/>
      <c r="C401354" s="75"/>
    </row>
    <row r="401355" spans="2:3" x14ac:dyDescent="0.25">
      <c r="B401355" s="76"/>
      <c r="C401355" s="75"/>
    </row>
    <row r="401356" spans="2:3" x14ac:dyDescent="0.25">
      <c r="B401356" s="76"/>
      <c r="C401356" s="75"/>
    </row>
    <row r="401357" spans="2:3" x14ac:dyDescent="0.25">
      <c r="B401357" s="76"/>
      <c r="C401357" s="75"/>
    </row>
    <row r="401358" spans="2:3" x14ac:dyDescent="0.25">
      <c r="B401358" s="76"/>
      <c r="C401358" s="75"/>
    </row>
    <row r="401359" spans="2:3" x14ac:dyDescent="0.25">
      <c r="B401359" s="76"/>
      <c r="C401359" s="75"/>
    </row>
    <row r="401360" spans="2:3" x14ac:dyDescent="0.25">
      <c r="B401360" s="76"/>
      <c r="C401360" s="75"/>
    </row>
    <row r="401361" spans="2:3" x14ac:dyDescent="0.25">
      <c r="B401361" s="76"/>
      <c r="C401361" s="75"/>
    </row>
    <row r="401362" spans="2:3" x14ac:dyDescent="0.25">
      <c r="B401362" s="76"/>
      <c r="C401362" s="75"/>
    </row>
    <row r="401363" spans="2:3" x14ac:dyDescent="0.25">
      <c r="B401363" s="76"/>
      <c r="C401363" s="75"/>
    </row>
    <row r="401473" spans="2:3" x14ac:dyDescent="0.25">
      <c r="B401473" s="76"/>
      <c r="C401473" s="75"/>
    </row>
    <row r="401474" spans="2:3" x14ac:dyDescent="0.25">
      <c r="B401474" s="76"/>
      <c r="C401474" s="75"/>
    </row>
    <row r="401475" spans="2:3" x14ac:dyDescent="0.25">
      <c r="B401475" s="76"/>
      <c r="C401475" s="75"/>
    </row>
    <row r="401476" spans="2:3" x14ac:dyDescent="0.25">
      <c r="B401476" s="76"/>
      <c r="C401476" s="75"/>
    </row>
    <row r="401477" spans="2:3" x14ac:dyDescent="0.25">
      <c r="B401477" s="76"/>
      <c r="C401477" s="75"/>
    </row>
    <row r="401478" spans="2:3" x14ac:dyDescent="0.25">
      <c r="B401478" s="76"/>
      <c r="C401478" s="75"/>
    </row>
    <row r="401479" spans="2:3" x14ac:dyDescent="0.25">
      <c r="B401479" s="76"/>
      <c r="C401479" s="75"/>
    </row>
    <row r="401480" spans="2:3" x14ac:dyDescent="0.25">
      <c r="B401480" s="76"/>
      <c r="C401480" s="75"/>
    </row>
    <row r="401481" spans="2:3" x14ac:dyDescent="0.25">
      <c r="B401481" s="76"/>
      <c r="C401481" s="75"/>
    </row>
    <row r="401482" spans="2:3" x14ac:dyDescent="0.25">
      <c r="B401482" s="76"/>
      <c r="C401482" s="75"/>
    </row>
    <row r="401483" spans="2:3" x14ac:dyDescent="0.25">
      <c r="B401483" s="76"/>
      <c r="C401483" s="75"/>
    </row>
    <row r="401484" spans="2:3" x14ac:dyDescent="0.25">
      <c r="B401484" s="76"/>
      <c r="C401484" s="75"/>
    </row>
    <row r="401485" spans="2:3" x14ac:dyDescent="0.25">
      <c r="B401485" s="76"/>
      <c r="C401485" s="75"/>
    </row>
    <row r="401595" spans="2:3" x14ac:dyDescent="0.25">
      <c r="B401595" s="76"/>
      <c r="C401595" s="75"/>
    </row>
    <row r="401596" spans="2:3" x14ac:dyDescent="0.25">
      <c r="B401596" s="76"/>
      <c r="C401596" s="75"/>
    </row>
    <row r="401597" spans="2:3" x14ac:dyDescent="0.25">
      <c r="B401597" s="76"/>
      <c r="C401597" s="75"/>
    </row>
    <row r="401598" spans="2:3" x14ac:dyDescent="0.25">
      <c r="B401598" s="76"/>
      <c r="C401598" s="75"/>
    </row>
    <row r="401599" spans="2:3" x14ac:dyDescent="0.25">
      <c r="B401599" s="76"/>
      <c r="C401599" s="75"/>
    </row>
    <row r="401600" spans="2:3" x14ac:dyDescent="0.25">
      <c r="B401600" s="76"/>
      <c r="C401600" s="75"/>
    </row>
    <row r="401601" spans="2:3" x14ac:dyDescent="0.25">
      <c r="B401601" s="76"/>
      <c r="C401601" s="75"/>
    </row>
    <row r="401602" spans="2:3" x14ac:dyDescent="0.25">
      <c r="B401602" s="76"/>
      <c r="C401602" s="75"/>
    </row>
    <row r="401603" spans="2:3" x14ac:dyDescent="0.25">
      <c r="B401603" s="76"/>
      <c r="C401603" s="75"/>
    </row>
    <row r="401604" spans="2:3" x14ac:dyDescent="0.25">
      <c r="B401604" s="76"/>
      <c r="C401604" s="75"/>
    </row>
    <row r="401605" spans="2:3" x14ac:dyDescent="0.25">
      <c r="B401605" s="76"/>
      <c r="C401605" s="75"/>
    </row>
    <row r="401606" spans="2:3" x14ac:dyDescent="0.25">
      <c r="B401606" s="76"/>
      <c r="C401606" s="75"/>
    </row>
    <row r="401607" spans="2:3" x14ac:dyDescent="0.25">
      <c r="B401607" s="76"/>
      <c r="C401607" s="75"/>
    </row>
    <row r="401717" spans="2:3" x14ac:dyDescent="0.25">
      <c r="B401717" s="76"/>
      <c r="C401717" s="75"/>
    </row>
    <row r="401718" spans="2:3" x14ac:dyDescent="0.25">
      <c r="B401718" s="76"/>
      <c r="C401718" s="75"/>
    </row>
    <row r="401719" spans="2:3" x14ac:dyDescent="0.25">
      <c r="B401719" s="76"/>
      <c r="C401719" s="75"/>
    </row>
    <row r="401720" spans="2:3" x14ac:dyDescent="0.25">
      <c r="B401720" s="76"/>
      <c r="C401720" s="75"/>
    </row>
    <row r="401721" spans="2:3" x14ac:dyDescent="0.25">
      <c r="B401721" s="76"/>
      <c r="C401721" s="75"/>
    </row>
    <row r="401722" spans="2:3" x14ac:dyDescent="0.25">
      <c r="B401722" s="76"/>
      <c r="C401722" s="75"/>
    </row>
    <row r="401723" spans="2:3" x14ac:dyDescent="0.25">
      <c r="B401723" s="76"/>
      <c r="C401723" s="75"/>
    </row>
    <row r="401724" spans="2:3" x14ac:dyDescent="0.25">
      <c r="B401724" s="76"/>
      <c r="C401724" s="75"/>
    </row>
    <row r="401725" spans="2:3" x14ac:dyDescent="0.25">
      <c r="B401725" s="76"/>
      <c r="C401725" s="75"/>
    </row>
    <row r="401726" spans="2:3" x14ac:dyDescent="0.25">
      <c r="B401726" s="76"/>
      <c r="C401726" s="75"/>
    </row>
    <row r="401727" spans="2:3" x14ac:dyDescent="0.25">
      <c r="B401727" s="76"/>
      <c r="C401727" s="75"/>
    </row>
    <row r="401728" spans="2:3" x14ac:dyDescent="0.25">
      <c r="B401728" s="76"/>
      <c r="C401728" s="75"/>
    </row>
    <row r="401729" spans="2:3" x14ac:dyDescent="0.25">
      <c r="B401729" s="76"/>
      <c r="C401729" s="75"/>
    </row>
    <row r="401839" spans="2:3" x14ac:dyDescent="0.25">
      <c r="B401839" s="76"/>
      <c r="C401839" s="75"/>
    </row>
    <row r="401840" spans="2:3" x14ac:dyDescent="0.25">
      <c r="B401840" s="76"/>
      <c r="C401840" s="75"/>
    </row>
    <row r="401841" spans="2:3" x14ac:dyDescent="0.25">
      <c r="B401841" s="76"/>
      <c r="C401841" s="75"/>
    </row>
    <row r="401842" spans="2:3" x14ac:dyDescent="0.25">
      <c r="B401842" s="76"/>
      <c r="C401842" s="75"/>
    </row>
    <row r="401843" spans="2:3" x14ac:dyDescent="0.25">
      <c r="B401843" s="76"/>
      <c r="C401843" s="75"/>
    </row>
    <row r="401844" spans="2:3" x14ac:dyDescent="0.25">
      <c r="B401844" s="76"/>
      <c r="C401844" s="75"/>
    </row>
    <row r="401845" spans="2:3" x14ac:dyDescent="0.25">
      <c r="B401845" s="76"/>
      <c r="C401845" s="75"/>
    </row>
    <row r="401846" spans="2:3" x14ac:dyDescent="0.25">
      <c r="B401846" s="76"/>
      <c r="C401846" s="75"/>
    </row>
    <row r="401847" spans="2:3" x14ac:dyDescent="0.25">
      <c r="B401847" s="76"/>
      <c r="C401847" s="75"/>
    </row>
    <row r="401848" spans="2:3" x14ac:dyDescent="0.25">
      <c r="B401848" s="76"/>
      <c r="C401848" s="75"/>
    </row>
    <row r="401849" spans="2:3" x14ac:dyDescent="0.25">
      <c r="B401849" s="76"/>
      <c r="C401849" s="75"/>
    </row>
    <row r="401850" spans="2:3" x14ac:dyDescent="0.25">
      <c r="B401850" s="76"/>
      <c r="C401850" s="75"/>
    </row>
    <row r="401851" spans="2:3" x14ac:dyDescent="0.25">
      <c r="B401851" s="76"/>
      <c r="C401851" s="75"/>
    </row>
    <row r="401961" spans="2:3" x14ac:dyDescent="0.25">
      <c r="B401961" s="76"/>
      <c r="C401961" s="75"/>
    </row>
    <row r="401962" spans="2:3" x14ac:dyDescent="0.25">
      <c r="B401962" s="76"/>
      <c r="C401962" s="75"/>
    </row>
    <row r="401963" spans="2:3" x14ac:dyDescent="0.25">
      <c r="B401963" s="76"/>
      <c r="C401963" s="75"/>
    </row>
    <row r="401964" spans="2:3" x14ac:dyDescent="0.25">
      <c r="B401964" s="76"/>
      <c r="C401964" s="75"/>
    </row>
    <row r="401965" spans="2:3" x14ac:dyDescent="0.25">
      <c r="B401965" s="76"/>
      <c r="C401965" s="75"/>
    </row>
    <row r="401966" spans="2:3" x14ac:dyDescent="0.25">
      <c r="B401966" s="76"/>
      <c r="C401966" s="75"/>
    </row>
    <row r="401967" spans="2:3" x14ac:dyDescent="0.25">
      <c r="B401967" s="76"/>
      <c r="C401967" s="75"/>
    </row>
    <row r="401968" spans="2:3" x14ac:dyDescent="0.25">
      <c r="B401968" s="76"/>
      <c r="C401968" s="75"/>
    </row>
    <row r="401969" spans="2:3" x14ac:dyDescent="0.25">
      <c r="B401969" s="76"/>
      <c r="C401969" s="75"/>
    </row>
    <row r="401970" spans="2:3" x14ac:dyDescent="0.25">
      <c r="B401970" s="76"/>
      <c r="C401970" s="75"/>
    </row>
    <row r="401971" spans="2:3" x14ac:dyDescent="0.25">
      <c r="B401971" s="76"/>
      <c r="C401971" s="75"/>
    </row>
    <row r="401972" spans="2:3" x14ac:dyDescent="0.25">
      <c r="B401972" s="76"/>
      <c r="C401972" s="75"/>
    </row>
    <row r="401973" spans="2:3" x14ac:dyDescent="0.25">
      <c r="B401973" s="76"/>
      <c r="C401973" s="75"/>
    </row>
    <row r="402083" spans="2:3" x14ac:dyDescent="0.25">
      <c r="B402083" s="76"/>
      <c r="C402083" s="75"/>
    </row>
    <row r="402084" spans="2:3" x14ac:dyDescent="0.25">
      <c r="B402084" s="76"/>
      <c r="C402084" s="75"/>
    </row>
    <row r="402085" spans="2:3" x14ac:dyDescent="0.25">
      <c r="B402085" s="76"/>
      <c r="C402085" s="75"/>
    </row>
    <row r="402086" spans="2:3" x14ac:dyDescent="0.25">
      <c r="B402086" s="76"/>
      <c r="C402086" s="75"/>
    </row>
    <row r="402087" spans="2:3" x14ac:dyDescent="0.25">
      <c r="B402087" s="76"/>
      <c r="C402087" s="75"/>
    </row>
    <row r="402088" spans="2:3" x14ac:dyDescent="0.25">
      <c r="B402088" s="76"/>
      <c r="C402088" s="75"/>
    </row>
    <row r="402089" spans="2:3" x14ac:dyDescent="0.25">
      <c r="B402089" s="76"/>
      <c r="C402089" s="75"/>
    </row>
    <row r="402090" spans="2:3" x14ac:dyDescent="0.25">
      <c r="B402090" s="76"/>
      <c r="C402090" s="75"/>
    </row>
    <row r="402091" spans="2:3" x14ac:dyDescent="0.25">
      <c r="B402091" s="76"/>
      <c r="C402091" s="75"/>
    </row>
    <row r="402092" spans="2:3" x14ac:dyDescent="0.25">
      <c r="B402092" s="76"/>
      <c r="C402092" s="75"/>
    </row>
    <row r="402093" spans="2:3" x14ac:dyDescent="0.25">
      <c r="B402093" s="76"/>
      <c r="C402093" s="75"/>
    </row>
    <row r="402094" spans="2:3" x14ac:dyDescent="0.25">
      <c r="B402094" s="76"/>
      <c r="C402094" s="75"/>
    </row>
    <row r="402095" spans="2:3" x14ac:dyDescent="0.25">
      <c r="B402095" s="76"/>
      <c r="C402095" s="75"/>
    </row>
    <row r="402205" spans="2:3" x14ac:dyDescent="0.25">
      <c r="B402205" s="76"/>
      <c r="C402205" s="75"/>
    </row>
    <row r="402206" spans="2:3" x14ac:dyDescent="0.25">
      <c r="B402206" s="76"/>
      <c r="C402206" s="75"/>
    </row>
    <row r="402207" spans="2:3" x14ac:dyDescent="0.25">
      <c r="B402207" s="76"/>
      <c r="C402207" s="75"/>
    </row>
    <row r="402208" spans="2:3" x14ac:dyDescent="0.25">
      <c r="B402208" s="76"/>
      <c r="C402208" s="75"/>
    </row>
    <row r="402209" spans="2:3" x14ac:dyDescent="0.25">
      <c r="B402209" s="76"/>
      <c r="C402209" s="75"/>
    </row>
    <row r="402210" spans="2:3" x14ac:dyDescent="0.25">
      <c r="B402210" s="76"/>
      <c r="C402210" s="75"/>
    </row>
    <row r="402211" spans="2:3" x14ac:dyDescent="0.25">
      <c r="B402211" s="76"/>
      <c r="C402211" s="75"/>
    </row>
    <row r="402212" spans="2:3" x14ac:dyDescent="0.25">
      <c r="B402212" s="76"/>
      <c r="C402212" s="75"/>
    </row>
    <row r="402213" spans="2:3" x14ac:dyDescent="0.25">
      <c r="B402213" s="76"/>
      <c r="C402213" s="75"/>
    </row>
    <row r="402214" spans="2:3" x14ac:dyDescent="0.25">
      <c r="B402214" s="76"/>
      <c r="C402214" s="75"/>
    </row>
    <row r="402215" spans="2:3" x14ac:dyDescent="0.25">
      <c r="B402215" s="76"/>
      <c r="C402215" s="75"/>
    </row>
    <row r="402216" spans="2:3" x14ac:dyDescent="0.25">
      <c r="B402216" s="76"/>
      <c r="C402216" s="75"/>
    </row>
    <row r="402217" spans="2:3" x14ac:dyDescent="0.25">
      <c r="B402217" s="76"/>
      <c r="C402217" s="75"/>
    </row>
    <row r="402327" spans="2:3" x14ac:dyDescent="0.25">
      <c r="B402327" s="76"/>
      <c r="C402327" s="75"/>
    </row>
    <row r="402328" spans="2:3" x14ac:dyDescent="0.25">
      <c r="B402328" s="76"/>
      <c r="C402328" s="75"/>
    </row>
    <row r="402329" spans="2:3" x14ac:dyDescent="0.25">
      <c r="B402329" s="76"/>
      <c r="C402329" s="75"/>
    </row>
    <row r="402330" spans="2:3" x14ac:dyDescent="0.25">
      <c r="B402330" s="76"/>
      <c r="C402330" s="75"/>
    </row>
    <row r="402331" spans="2:3" x14ac:dyDescent="0.25">
      <c r="B402331" s="76"/>
      <c r="C402331" s="75"/>
    </row>
    <row r="402332" spans="2:3" x14ac:dyDescent="0.25">
      <c r="B402332" s="76"/>
      <c r="C402332" s="75"/>
    </row>
    <row r="402333" spans="2:3" x14ac:dyDescent="0.25">
      <c r="B402333" s="76"/>
      <c r="C402333" s="75"/>
    </row>
    <row r="402334" spans="2:3" x14ac:dyDescent="0.25">
      <c r="B402334" s="76"/>
      <c r="C402334" s="75"/>
    </row>
    <row r="402335" spans="2:3" x14ac:dyDescent="0.25">
      <c r="B402335" s="76"/>
      <c r="C402335" s="75"/>
    </row>
    <row r="402336" spans="2:3" x14ac:dyDescent="0.25">
      <c r="B402336" s="76"/>
      <c r="C402336" s="75"/>
    </row>
    <row r="402337" spans="2:3" x14ac:dyDescent="0.25">
      <c r="B402337" s="76"/>
      <c r="C402337" s="75"/>
    </row>
    <row r="402338" spans="2:3" x14ac:dyDescent="0.25">
      <c r="B402338" s="76"/>
      <c r="C402338" s="75"/>
    </row>
    <row r="402339" spans="2:3" x14ac:dyDescent="0.25">
      <c r="B402339" s="76"/>
      <c r="C402339" s="75"/>
    </row>
    <row r="402449" spans="2:3" x14ac:dyDescent="0.25">
      <c r="B402449" s="76"/>
      <c r="C402449" s="75"/>
    </row>
    <row r="402450" spans="2:3" x14ac:dyDescent="0.25">
      <c r="B402450" s="76"/>
      <c r="C402450" s="75"/>
    </row>
    <row r="402451" spans="2:3" x14ac:dyDescent="0.25">
      <c r="B402451" s="76"/>
      <c r="C402451" s="75"/>
    </row>
    <row r="402452" spans="2:3" x14ac:dyDescent="0.25">
      <c r="B402452" s="76"/>
      <c r="C402452" s="75"/>
    </row>
    <row r="402453" spans="2:3" x14ac:dyDescent="0.25">
      <c r="B402453" s="76"/>
      <c r="C402453" s="75"/>
    </row>
    <row r="402454" spans="2:3" x14ac:dyDescent="0.25">
      <c r="B402454" s="76"/>
      <c r="C402454" s="75"/>
    </row>
    <row r="402455" spans="2:3" x14ac:dyDescent="0.25">
      <c r="B402455" s="76"/>
      <c r="C402455" s="75"/>
    </row>
    <row r="402456" spans="2:3" x14ac:dyDescent="0.25">
      <c r="B402456" s="76"/>
      <c r="C402456" s="75"/>
    </row>
    <row r="402457" spans="2:3" x14ac:dyDescent="0.25">
      <c r="B402457" s="76"/>
      <c r="C402457" s="75"/>
    </row>
    <row r="402458" spans="2:3" x14ac:dyDescent="0.25">
      <c r="B402458" s="76"/>
      <c r="C402458" s="75"/>
    </row>
    <row r="402459" spans="2:3" x14ac:dyDescent="0.25">
      <c r="B402459" s="76"/>
      <c r="C402459" s="75"/>
    </row>
    <row r="402460" spans="2:3" x14ac:dyDescent="0.25">
      <c r="B402460" s="76"/>
      <c r="C402460" s="75"/>
    </row>
    <row r="402461" spans="2:3" x14ac:dyDescent="0.25">
      <c r="B402461" s="76"/>
      <c r="C402461" s="75"/>
    </row>
    <row r="402571" spans="2:3" x14ac:dyDescent="0.25">
      <c r="B402571" s="76"/>
      <c r="C402571" s="75"/>
    </row>
    <row r="402572" spans="2:3" x14ac:dyDescent="0.25">
      <c r="B402572" s="76"/>
      <c r="C402572" s="75"/>
    </row>
    <row r="402573" spans="2:3" x14ac:dyDescent="0.25">
      <c r="B402573" s="76"/>
      <c r="C402573" s="75"/>
    </row>
    <row r="402574" spans="2:3" x14ac:dyDescent="0.25">
      <c r="B402574" s="76"/>
      <c r="C402574" s="75"/>
    </row>
    <row r="402575" spans="2:3" x14ac:dyDescent="0.25">
      <c r="B402575" s="76"/>
      <c r="C402575" s="75"/>
    </row>
    <row r="402576" spans="2:3" x14ac:dyDescent="0.25">
      <c r="B402576" s="76"/>
      <c r="C402576" s="75"/>
    </row>
    <row r="402577" spans="2:3" x14ac:dyDescent="0.25">
      <c r="B402577" s="76"/>
      <c r="C402577" s="75"/>
    </row>
    <row r="402578" spans="2:3" x14ac:dyDescent="0.25">
      <c r="B402578" s="76"/>
      <c r="C402578" s="75"/>
    </row>
    <row r="402579" spans="2:3" x14ac:dyDescent="0.25">
      <c r="B402579" s="76"/>
      <c r="C402579" s="75"/>
    </row>
    <row r="402580" spans="2:3" x14ac:dyDescent="0.25">
      <c r="B402580" s="76"/>
      <c r="C402580" s="75"/>
    </row>
    <row r="402581" spans="2:3" x14ac:dyDescent="0.25">
      <c r="B402581" s="76"/>
      <c r="C402581" s="75"/>
    </row>
    <row r="402582" spans="2:3" x14ac:dyDescent="0.25">
      <c r="B402582" s="76"/>
      <c r="C402582" s="75"/>
    </row>
    <row r="402583" spans="2:3" x14ac:dyDescent="0.25">
      <c r="B402583" s="76"/>
      <c r="C402583" s="75"/>
    </row>
    <row r="402693" spans="2:3" x14ac:dyDescent="0.25">
      <c r="B402693" s="76"/>
      <c r="C402693" s="75"/>
    </row>
    <row r="402694" spans="2:3" x14ac:dyDescent="0.25">
      <c r="B402694" s="76"/>
      <c r="C402694" s="75"/>
    </row>
    <row r="402695" spans="2:3" x14ac:dyDescent="0.25">
      <c r="B402695" s="76"/>
      <c r="C402695" s="75"/>
    </row>
    <row r="402696" spans="2:3" x14ac:dyDescent="0.25">
      <c r="B402696" s="76"/>
      <c r="C402696" s="75"/>
    </row>
    <row r="402697" spans="2:3" x14ac:dyDescent="0.25">
      <c r="B402697" s="76"/>
      <c r="C402697" s="75"/>
    </row>
    <row r="402698" spans="2:3" x14ac:dyDescent="0.25">
      <c r="B402698" s="76"/>
      <c r="C402698" s="75"/>
    </row>
    <row r="402699" spans="2:3" x14ac:dyDescent="0.25">
      <c r="B402699" s="76"/>
      <c r="C402699" s="75"/>
    </row>
    <row r="402700" spans="2:3" x14ac:dyDescent="0.25">
      <c r="B402700" s="76"/>
      <c r="C402700" s="75"/>
    </row>
    <row r="402701" spans="2:3" x14ac:dyDescent="0.25">
      <c r="B402701" s="76"/>
      <c r="C402701" s="75"/>
    </row>
    <row r="402702" spans="2:3" x14ac:dyDescent="0.25">
      <c r="B402702" s="76"/>
      <c r="C402702" s="75"/>
    </row>
    <row r="402703" spans="2:3" x14ac:dyDescent="0.25">
      <c r="B402703" s="76"/>
      <c r="C402703" s="75"/>
    </row>
    <row r="402704" spans="2:3" x14ac:dyDescent="0.25">
      <c r="B402704" s="76"/>
      <c r="C402704" s="75"/>
    </row>
    <row r="402705" spans="2:3" x14ac:dyDescent="0.25">
      <c r="B402705" s="76"/>
      <c r="C402705" s="75"/>
    </row>
    <row r="402815" spans="2:3" x14ac:dyDescent="0.25">
      <c r="B402815" s="76"/>
      <c r="C402815" s="75"/>
    </row>
    <row r="402816" spans="2:3" x14ac:dyDescent="0.25">
      <c r="B402816" s="76"/>
      <c r="C402816" s="75"/>
    </row>
    <row r="402817" spans="2:3" x14ac:dyDescent="0.25">
      <c r="B402817" s="76"/>
      <c r="C402817" s="75"/>
    </row>
    <row r="402818" spans="2:3" x14ac:dyDescent="0.25">
      <c r="B402818" s="76"/>
      <c r="C402818" s="75"/>
    </row>
    <row r="402819" spans="2:3" x14ac:dyDescent="0.25">
      <c r="B402819" s="76"/>
      <c r="C402819" s="75"/>
    </row>
    <row r="402820" spans="2:3" x14ac:dyDescent="0.25">
      <c r="B402820" s="76"/>
      <c r="C402820" s="75"/>
    </row>
    <row r="402821" spans="2:3" x14ac:dyDescent="0.25">
      <c r="B402821" s="76"/>
      <c r="C402821" s="75"/>
    </row>
    <row r="402822" spans="2:3" x14ac:dyDescent="0.25">
      <c r="B402822" s="76"/>
      <c r="C402822" s="75"/>
    </row>
    <row r="402823" spans="2:3" x14ac:dyDescent="0.25">
      <c r="B402823" s="76"/>
      <c r="C402823" s="75"/>
    </row>
    <row r="402824" spans="2:3" x14ac:dyDescent="0.25">
      <c r="B402824" s="76"/>
      <c r="C402824" s="75"/>
    </row>
    <row r="402825" spans="2:3" x14ac:dyDescent="0.25">
      <c r="B402825" s="76"/>
      <c r="C402825" s="75"/>
    </row>
    <row r="402826" spans="2:3" x14ac:dyDescent="0.25">
      <c r="B402826" s="76"/>
      <c r="C402826" s="75"/>
    </row>
    <row r="402827" spans="2:3" x14ac:dyDescent="0.25">
      <c r="B402827" s="76"/>
      <c r="C402827" s="75"/>
    </row>
    <row r="402937" spans="2:3" x14ac:dyDescent="0.25">
      <c r="B402937" s="76"/>
      <c r="C402937" s="75"/>
    </row>
    <row r="402938" spans="2:3" x14ac:dyDescent="0.25">
      <c r="B402938" s="76"/>
      <c r="C402938" s="75"/>
    </row>
    <row r="402939" spans="2:3" x14ac:dyDescent="0.25">
      <c r="B402939" s="76"/>
      <c r="C402939" s="75"/>
    </row>
    <row r="402940" spans="2:3" x14ac:dyDescent="0.25">
      <c r="B402940" s="76"/>
      <c r="C402940" s="75"/>
    </row>
    <row r="402941" spans="2:3" x14ac:dyDescent="0.25">
      <c r="B402941" s="76"/>
      <c r="C402941" s="75"/>
    </row>
    <row r="402942" spans="2:3" x14ac:dyDescent="0.25">
      <c r="B402942" s="76"/>
      <c r="C402942" s="75"/>
    </row>
    <row r="402943" spans="2:3" x14ac:dyDescent="0.25">
      <c r="B402943" s="76"/>
      <c r="C402943" s="75"/>
    </row>
    <row r="402944" spans="2:3" x14ac:dyDescent="0.25">
      <c r="B402944" s="76"/>
      <c r="C402944" s="75"/>
    </row>
    <row r="402945" spans="2:3" x14ac:dyDescent="0.25">
      <c r="B402945" s="76"/>
      <c r="C402945" s="75"/>
    </row>
    <row r="402946" spans="2:3" x14ac:dyDescent="0.25">
      <c r="B402946" s="76"/>
      <c r="C402946" s="75"/>
    </row>
    <row r="402947" spans="2:3" x14ac:dyDescent="0.25">
      <c r="B402947" s="76"/>
      <c r="C402947" s="75"/>
    </row>
    <row r="402948" spans="2:3" x14ac:dyDescent="0.25">
      <c r="B402948" s="76"/>
      <c r="C402948" s="75"/>
    </row>
    <row r="402949" spans="2:3" x14ac:dyDescent="0.25">
      <c r="B402949" s="76"/>
      <c r="C402949" s="75"/>
    </row>
    <row r="403059" spans="2:3" x14ac:dyDescent="0.25">
      <c r="B403059" s="76"/>
      <c r="C403059" s="75"/>
    </row>
    <row r="403060" spans="2:3" x14ac:dyDescent="0.25">
      <c r="B403060" s="76"/>
      <c r="C403060" s="75"/>
    </row>
    <row r="403061" spans="2:3" x14ac:dyDescent="0.25">
      <c r="B403061" s="76"/>
      <c r="C403061" s="75"/>
    </row>
    <row r="403062" spans="2:3" x14ac:dyDescent="0.25">
      <c r="B403062" s="76"/>
      <c r="C403062" s="75"/>
    </row>
    <row r="403063" spans="2:3" x14ac:dyDescent="0.25">
      <c r="B403063" s="76"/>
      <c r="C403063" s="75"/>
    </row>
    <row r="403064" spans="2:3" x14ac:dyDescent="0.25">
      <c r="B403064" s="76"/>
      <c r="C403064" s="75"/>
    </row>
    <row r="403065" spans="2:3" x14ac:dyDescent="0.25">
      <c r="B403065" s="76"/>
      <c r="C403065" s="75"/>
    </row>
    <row r="403066" spans="2:3" x14ac:dyDescent="0.25">
      <c r="B403066" s="76"/>
      <c r="C403066" s="75"/>
    </row>
    <row r="403067" spans="2:3" x14ac:dyDescent="0.25">
      <c r="B403067" s="76"/>
      <c r="C403067" s="75"/>
    </row>
    <row r="403068" spans="2:3" x14ac:dyDescent="0.25">
      <c r="B403068" s="76"/>
      <c r="C403068" s="75"/>
    </row>
    <row r="403069" spans="2:3" x14ac:dyDescent="0.25">
      <c r="B403069" s="76"/>
      <c r="C403069" s="75"/>
    </row>
    <row r="403070" spans="2:3" x14ac:dyDescent="0.25">
      <c r="B403070" s="76"/>
      <c r="C403070" s="75"/>
    </row>
    <row r="403071" spans="2:3" x14ac:dyDescent="0.25">
      <c r="B403071" s="76"/>
      <c r="C403071" s="75"/>
    </row>
    <row r="403181" spans="2:3" x14ac:dyDescent="0.25">
      <c r="B403181" s="76"/>
      <c r="C403181" s="75"/>
    </row>
    <row r="403182" spans="2:3" x14ac:dyDescent="0.25">
      <c r="B403182" s="76"/>
      <c r="C403182" s="75"/>
    </row>
    <row r="403183" spans="2:3" x14ac:dyDescent="0.25">
      <c r="B403183" s="76"/>
      <c r="C403183" s="75"/>
    </row>
    <row r="403184" spans="2:3" x14ac:dyDescent="0.25">
      <c r="B403184" s="76"/>
      <c r="C403184" s="75"/>
    </row>
    <row r="403185" spans="2:3" x14ac:dyDescent="0.25">
      <c r="B403185" s="76"/>
      <c r="C403185" s="75"/>
    </row>
    <row r="403186" spans="2:3" x14ac:dyDescent="0.25">
      <c r="B403186" s="76"/>
      <c r="C403186" s="75"/>
    </row>
    <row r="403187" spans="2:3" x14ac:dyDescent="0.25">
      <c r="B403187" s="76"/>
      <c r="C403187" s="75"/>
    </row>
    <row r="403188" spans="2:3" x14ac:dyDescent="0.25">
      <c r="B403188" s="76"/>
      <c r="C403188" s="75"/>
    </row>
    <row r="403189" spans="2:3" x14ac:dyDescent="0.25">
      <c r="B403189" s="76"/>
      <c r="C403189" s="75"/>
    </row>
    <row r="403190" spans="2:3" x14ac:dyDescent="0.25">
      <c r="B403190" s="76"/>
      <c r="C403190" s="75"/>
    </row>
    <row r="403191" spans="2:3" x14ac:dyDescent="0.25">
      <c r="B403191" s="76"/>
      <c r="C403191" s="75"/>
    </row>
    <row r="403192" spans="2:3" x14ac:dyDescent="0.25">
      <c r="B403192" s="76"/>
      <c r="C403192" s="75"/>
    </row>
    <row r="403193" spans="2:3" x14ac:dyDescent="0.25">
      <c r="B403193" s="76"/>
      <c r="C403193" s="75"/>
    </row>
    <row r="403303" spans="2:3" x14ac:dyDescent="0.25">
      <c r="B403303" s="76"/>
      <c r="C403303" s="75"/>
    </row>
    <row r="403304" spans="2:3" x14ac:dyDescent="0.25">
      <c r="B403304" s="76"/>
      <c r="C403304" s="75"/>
    </row>
    <row r="403305" spans="2:3" x14ac:dyDescent="0.25">
      <c r="B403305" s="76"/>
      <c r="C403305" s="75"/>
    </row>
    <row r="403306" spans="2:3" x14ac:dyDescent="0.25">
      <c r="B403306" s="76"/>
      <c r="C403306" s="75"/>
    </row>
    <row r="403307" spans="2:3" x14ac:dyDescent="0.25">
      <c r="B403307" s="76"/>
      <c r="C403307" s="75"/>
    </row>
    <row r="403308" spans="2:3" x14ac:dyDescent="0.25">
      <c r="B403308" s="76"/>
      <c r="C403308" s="75"/>
    </row>
    <row r="403309" spans="2:3" x14ac:dyDescent="0.25">
      <c r="B403309" s="76"/>
      <c r="C403309" s="75"/>
    </row>
    <row r="403310" spans="2:3" x14ac:dyDescent="0.25">
      <c r="B403310" s="76"/>
      <c r="C403310" s="75"/>
    </row>
    <row r="403311" spans="2:3" x14ac:dyDescent="0.25">
      <c r="B403311" s="76"/>
      <c r="C403311" s="75"/>
    </row>
    <row r="403312" spans="2:3" x14ac:dyDescent="0.25">
      <c r="B403312" s="76"/>
      <c r="C403312" s="75"/>
    </row>
    <row r="403313" spans="2:3" x14ac:dyDescent="0.25">
      <c r="B403313" s="76"/>
      <c r="C403313" s="75"/>
    </row>
    <row r="403314" spans="2:3" x14ac:dyDescent="0.25">
      <c r="B403314" s="76"/>
      <c r="C403314" s="75"/>
    </row>
    <row r="403315" spans="2:3" x14ac:dyDescent="0.25">
      <c r="B403315" s="76"/>
      <c r="C403315" s="75"/>
    </row>
    <row r="403425" spans="2:3" x14ac:dyDescent="0.25">
      <c r="B403425" s="76"/>
      <c r="C403425" s="75"/>
    </row>
    <row r="403426" spans="2:3" x14ac:dyDescent="0.25">
      <c r="B403426" s="76"/>
      <c r="C403426" s="75"/>
    </row>
    <row r="403427" spans="2:3" x14ac:dyDescent="0.25">
      <c r="B403427" s="76"/>
      <c r="C403427" s="75"/>
    </row>
    <row r="403428" spans="2:3" x14ac:dyDescent="0.25">
      <c r="B403428" s="76"/>
      <c r="C403428" s="75"/>
    </row>
    <row r="403429" spans="2:3" x14ac:dyDescent="0.25">
      <c r="B403429" s="76"/>
      <c r="C403429" s="75"/>
    </row>
    <row r="403430" spans="2:3" x14ac:dyDescent="0.25">
      <c r="B403430" s="76"/>
      <c r="C403430" s="75"/>
    </row>
    <row r="403431" spans="2:3" x14ac:dyDescent="0.25">
      <c r="B403431" s="76"/>
      <c r="C403431" s="75"/>
    </row>
    <row r="403432" spans="2:3" x14ac:dyDescent="0.25">
      <c r="B403432" s="76"/>
      <c r="C403432" s="75"/>
    </row>
    <row r="403433" spans="2:3" x14ac:dyDescent="0.25">
      <c r="B403433" s="76"/>
      <c r="C403433" s="75"/>
    </row>
    <row r="403434" spans="2:3" x14ac:dyDescent="0.25">
      <c r="B403434" s="76"/>
      <c r="C403434" s="75"/>
    </row>
    <row r="403435" spans="2:3" x14ac:dyDescent="0.25">
      <c r="B403435" s="76"/>
      <c r="C403435" s="75"/>
    </row>
    <row r="403436" spans="2:3" x14ac:dyDescent="0.25">
      <c r="B403436" s="76"/>
      <c r="C403436" s="75"/>
    </row>
    <row r="403437" spans="2:3" x14ac:dyDescent="0.25">
      <c r="B403437" s="76"/>
      <c r="C403437" s="75"/>
    </row>
    <row r="403547" spans="2:3" x14ac:dyDescent="0.25">
      <c r="B403547" s="76"/>
      <c r="C403547" s="75"/>
    </row>
    <row r="403548" spans="2:3" x14ac:dyDescent="0.25">
      <c r="B403548" s="76"/>
      <c r="C403548" s="75"/>
    </row>
    <row r="403549" spans="2:3" x14ac:dyDescent="0.25">
      <c r="B403549" s="76"/>
      <c r="C403549" s="75"/>
    </row>
    <row r="403550" spans="2:3" x14ac:dyDescent="0.25">
      <c r="B403550" s="76"/>
      <c r="C403550" s="75"/>
    </row>
    <row r="403551" spans="2:3" x14ac:dyDescent="0.25">
      <c r="B403551" s="76"/>
      <c r="C403551" s="75"/>
    </row>
    <row r="403552" spans="2:3" x14ac:dyDescent="0.25">
      <c r="B403552" s="76"/>
      <c r="C403552" s="75"/>
    </row>
    <row r="403553" spans="2:3" x14ac:dyDescent="0.25">
      <c r="B403553" s="76"/>
      <c r="C403553" s="75"/>
    </row>
    <row r="403554" spans="2:3" x14ac:dyDescent="0.25">
      <c r="B403554" s="76"/>
      <c r="C403554" s="75"/>
    </row>
    <row r="403555" spans="2:3" x14ac:dyDescent="0.25">
      <c r="B403555" s="76"/>
      <c r="C403555" s="75"/>
    </row>
    <row r="403556" spans="2:3" x14ac:dyDescent="0.25">
      <c r="B403556" s="76"/>
      <c r="C403556" s="75"/>
    </row>
    <row r="403557" spans="2:3" x14ac:dyDescent="0.25">
      <c r="B403557" s="76"/>
      <c r="C403557" s="75"/>
    </row>
    <row r="403558" spans="2:3" x14ac:dyDescent="0.25">
      <c r="B403558" s="76"/>
      <c r="C403558" s="75"/>
    </row>
    <row r="403559" spans="2:3" x14ac:dyDescent="0.25">
      <c r="B403559" s="76"/>
      <c r="C403559" s="75"/>
    </row>
    <row r="403669" spans="2:3" x14ac:dyDescent="0.25">
      <c r="B403669" s="76"/>
      <c r="C403669" s="75"/>
    </row>
    <row r="403670" spans="2:3" x14ac:dyDescent="0.25">
      <c r="B403670" s="76"/>
      <c r="C403670" s="75"/>
    </row>
    <row r="403671" spans="2:3" x14ac:dyDescent="0.25">
      <c r="B403671" s="76"/>
      <c r="C403671" s="75"/>
    </row>
    <row r="403672" spans="2:3" x14ac:dyDescent="0.25">
      <c r="B403672" s="76"/>
      <c r="C403672" s="75"/>
    </row>
    <row r="403673" spans="2:3" x14ac:dyDescent="0.25">
      <c r="B403673" s="76"/>
      <c r="C403673" s="75"/>
    </row>
    <row r="403674" spans="2:3" x14ac:dyDescent="0.25">
      <c r="B403674" s="76"/>
      <c r="C403674" s="75"/>
    </row>
    <row r="403675" spans="2:3" x14ac:dyDescent="0.25">
      <c r="B403675" s="76"/>
      <c r="C403675" s="75"/>
    </row>
    <row r="403676" spans="2:3" x14ac:dyDescent="0.25">
      <c r="B403676" s="76"/>
      <c r="C403676" s="75"/>
    </row>
    <row r="403677" spans="2:3" x14ac:dyDescent="0.25">
      <c r="B403677" s="76"/>
      <c r="C403677" s="75"/>
    </row>
    <row r="403678" spans="2:3" x14ac:dyDescent="0.25">
      <c r="B403678" s="76"/>
      <c r="C403678" s="75"/>
    </row>
    <row r="403679" spans="2:3" x14ac:dyDescent="0.25">
      <c r="B403679" s="76"/>
      <c r="C403679" s="75"/>
    </row>
    <row r="403680" spans="2:3" x14ac:dyDescent="0.25">
      <c r="B403680" s="76"/>
      <c r="C403680" s="75"/>
    </row>
    <row r="403681" spans="2:3" x14ac:dyDescent="0.25">
      <c r="B403681" s="76"/>
      <c r="C403681" s="75"/>
    </row>
    <row r="403791" spans="2:3" x14ac:dyDescent="0.25">
      <c r="B403791" s="76"/>
      <c r="C403791" s="75"/>
    </row>
    <row r="403792" spans="2:3" x14ac:dyDescent="0.25">
      <c r="B403792" s="76"/>
      <c r="C403792" s="75"/>
    </row>
    <row r="403793" spans="2:3" x14ac:dyDescent="0.25">
      <c r="B403793" s="76"/>
      <c r="C403793" s="75"/>
    </row>
    <row r="403794" spans="2:3" x14ac:dyDescent="0.25">
      <c r="B403794" s="76"/>
      <c r="C403794" s="75"/>
    </row>
    <row r="403795" spans="2:3" x14ac:dyDescent="0.25">
      <c r="B403795" s="76"/>
      <c r="C403795" s="75"/>
    </row>
    <row r="403796" spans="2:3" x14ac:dyDescent="0.25">
      <c r="B403796" s="76"/>
      <c r="C403796" s="75"/>
    </row>
    <row r="403797" spans="2:3" x14ac:dyDescent="0.25">
      <c r="B403797" s="76"/>
      <c r="C403797" s="75"/>
    </row>
    <row r="403798" spans="2:3" x14ac:dyDescent="0.25">
      <c r="B403798" s="76"/>
      <c r="C403798" s="75"/>
    </row>
    <row r="403799" spans="2:3" x14ac:dyDescent="0.25">
      <c r="B403799" s="76"/>
      <c r="C403799" s="75"/>
    </row>
    <row r="403800" spans="2:3" x14ac:dyDescent="0.25">
      <c r="B403800" s="76"/>
      <c r="C403800" s="75"/>
    </row>
    <row r="403801" spans="2:3" x14ac:dyDescent="0.25">
      <c r="B403801" s="76"/>
      <c r="C403801" s="75"/>
    </row>
    <row r="403802" spans="2:3" x14ac:dyDescent="0.25">
      <c r="B403802" s="76"/>
      <c r="C403802" s="75"/>
    </row>
    <row r="403803" spans="2:3" x14ac:dyDescent="0.25">
      <c r="B403803" s="76"/>
      <c r="C403803" s="75"/>
    </row>
    <row r="403913" spans="2:3" x14ac:dyDescent="0.25">
      <c r="B403913" s="76"/>
      <c r="C403913" s="75"/>
    </row>
    <row r="403914" spans="2:3" x14ac:dyDescent="0.25">
      <c r="B403914" s="76"/>
      <c r="C403914" s="75"/>
    </row>
    <row r="403915" spans="2:3" x14ac:dyDescent="0.25">
      <c r="B403915" s="76"/>
      <c r="C403915" s="75"/>
    </row>
    <row r="403916" spans="2:3" x14ac:dyDescent="0.25">
      <c r="B403916" s="76"/>
      <c r="C403916" s="75"/>
    </row>
    <row r="403917" spans="2:3" x14ac:dyDescent="0.25">
      <c r="B403917" s="76"/>
      <c r="C403917" s="75"/>
    </row>
    <row r="403918" spans="2:3" x14ac:dyDescent="0.25">
      <c r="B403918" s="76"/>
      <c r="C403918" s="75"/>
    </row>
    <row r="403919" spans="2:3" x14ac:dyDescent="0.25">
      <c r="B403919" s="76"/>
      <c r="C403919" s="75"/>
    </row>
    <row r="403920" spans="2:3" x14ac:dyDescent="0.25">
      <c r="B403920" s="76"/>
      <c r="C403920" s="75"/>
    </row>
    <row r="403921" spans="2:3" x14ac:dyDescent="0.25">
      <c r="B403921" s="76"/>
      <c r="C403921" s="75"/>
    </row>
    <row r="403922" spans="2:3" x14ac:dyDescent="0.25">
      <c r="B403922" s="76"/>
      <c r="C403922" s="75"/>
    </row>
    <row r="403923" spans="2:3" x14ac:dyDescent="0.25">
      <c r="B403923" s="76"/>
      <c r="C403923" s="75"/>
    </row>
    <row r="403924" spans="2:3" x14ac:dyDescent="0.25">
      <c r="B403924" s="76"/>
      <c r="C403924" s="75"/>
    </row>
    <row r="403925" spans="2:3" x14ac:dyDescent="0.25">
      <c r="B403925" s="76"/>
      <c r="C403925" s="75"/>
    </row>
    <row r="404035" spans="2:3" x14ac:dyDescent="0.25">
      <c r="B404035" s="76"/>
      <c r="C404035" s="75"/>
    </row>
    <row r="404036" spans="2:3" x14ac:dyDescent="0.25">
      <c r="B404036" s="76"/>
      <c r="C404036" s="75"/>
    </row>
    <row r="404037" spans="2:3" x14ac:dyDescent="0.25">
      <c r="B404037" s="76"/>
      <c r="C404037" s="75"/>
    </row>
    <row r="404038" spans="2:3" x14ac:dyDescent="0.25">
      <c r="B404038" s="76"/>
      <c r="C404038" s="75"/>
    </row>
    <row r="404039" spans="2:3" x14ac:dyDescent="0.25">
      <c r="B404039" s="76"/>
      <c r="C404039" s="75"/>
    </row>
    <row r="404040" spans="2:3" x14ac:dyDescent="0.25">
      <c r="B404040" s="76"/>
      <c r="C404040" s="75"/>
    </row>
    <row r="404041" spans="2:3" x14ac:dyDescent="0.25">
      <c r="B404041" s="76"/>
      <c r="C404041" s="75"/>
    </row>
    <row r="404042" spans="2:3" x14ac:dyDescent="0.25">
      <c r="B404042" s="76"/>
      <c r="C404042" s="75"/>
    </row>
    <row r="404043" spans="2:3" x14ac:dyDescent="0.25">
      <c r="B404043" s="76"/>
      <c r="C404043" s="75"/>
    </row>
    <row r="404044" spans="2:3" x14ac:dyDescent="0.25">
      <c r="B404044" s="76"/>
      <c r="C404044" s="75"/>
    </row>
    <row r="404045" spans="2:3" x14ac:dyDescent="0.25">
      <c r="B404045" s="76"/>
      <c r="C404045" s="75"/>
    </row>
    <row r="404046" spans="2:3" x14ac:dyDescent="0.25">
      <c r="B404046" s="76"/>
      <c r="C404046" s="75"/>
    </row>
    <row r="404047" spans="2:3" x14ac:dyDescent="0.25">
      <c r="B404047" s="76"/>
      <c r="C404047" s="75"/>
    </row>
    <row r="404157" spans="2:3" x14ac:dyDescent="0.25">
      <c r="B404157" s="76"/>
      <c r="C404157" s="75"/>
    </row>
    <row r="404158" spans="2:3" x14ac:dyDescent="0.25">
      <c r="B404158" s="76"/>
      <c r="C404158" s="75"/>
    </row>
    <row r="404159" spans="2:3" x14ac:dyDescent="0.25">
      <c r="B404159" s="76"/>
      <c r="C404159" s="75"/>
    </row>
    <row r="404160" spans="2:3" x14ac:dyDescent="0.25">
      <c r="B404160" s="76"/>
      <c r="C404160" s="75"/>
    </row>
    <row r="404161" spans="2:3" x14ac:dyDescent="0.25">
      <c r="B404161" s="76"/>
      <c r="C404161" s="75"/>
    </row>
    <row r="404162" spans="2:3" x14ac:dyDescent="0.25">
      <c r="B404162" s="76"/>
      <c r="C404162" s="75"/>
    </row>
    <row r="404163" spans="2:3" x14ac:dyDescent="0.25">
      <c r="B404163" s="76"/>
      <c r="C404163" s="75"/>
    </row>
    <row r="404164" spans="2:3" x14ac:dyDescent="0.25">
      <c r="B404164" s="76"/>
      <c r="C404164" s="75"/>
    </row>
    <row r="404165" spans="2:3" x14ac:dyDescent="0.25">
      <c r="B404165" s="76"/>
      <c r="C404165" s="75"/>
    </row>
    <row r="404166" spans="2:3" x14ac:dyDescent="0.25">
      <c r="B404166" s="76"/>
      <c r="C404166" s="75"/>
    </row>
    <row r="404167" spans="2:3" x14ac:dyDescent="0.25">
      <c r="B404167" s="76"/>
      <c r="C404167" s="75"/>
    </row>
    <row r="404168" spans="2:3" x14ac:dyDescent="0.25">
      <c r="B404168" s="76"/>
      <c r="C404168" s="75"/>
    </row>
    <row r="404169" spans="2:3" x14ac:dyDescent="0.25">
      <c r="B404169" s="76"/>
      <c r="C404169" s="75"/>
    </row>
    <row r="404279" spans="2:3" x14ac:dyDescent="0.25">
      <c r="B404279" s="76"/>
      <c r="C404279" s="75"/>
    </row>
    <row r="404280" spans="2:3" x14ac:dyDescent="0.25">
      <c r="B404280" s="76"/>
      <c r="C404280" s="75"/>
    </row>
    <row r="404281" spans="2:3" x14ac:dyDescent="0.25">
      <c r="B404281" s="76"/>
      <c r="C404281" s="75"/>
    </row>
    <row r="404282" spans="2:3" x14ac:dyDescent="0.25">
      <c r="B404282" s="76"/>
      <c r="C404282" s="75"/>
    </row>
    <row r="404283" spans="2:3" x14ac:dyDescent="0.25">
      <c r="B404283" s="76"/>
      <c r="C404283" s="75"/>
    </row>
    <row r="404284" spans="2:3" x14ac:dyDescent="0.25">
      <c r="B404284" s="76"/>
      <c r="C404284" s="75"/>
    </row>
    <row r="404285" spans="2:3" x14ac:dyDescent="0.25">
      <c r="B404285" s="76"/>
      <c r="C404285" s="75"/>
    </row>
    <row r="404286" spans="2:3" x14ac:dyDescent="0.25">
      <c r="B404286" s="76"/>
      <c r="C404286" s="75"/>
    </row>
    <row r="404287" spans="2:3" x14ac:dyDescent="0.25">
      <c r="B404287" s="76"/>
      <c r="C404287" s="75"/>
    </row>
    <row r="404288" spans="2:3" x14ac:dyDescent="0.25">
      <c r="B404288" s="76"/>
      <c r="C404288" s="75"/>
    </row>
    <row r="404289" spans="2:3" x14ac:dyDescent="0.25">
      <c r="B404289" s="76"/>
      <c r="C404289" s="75"/>
    </row>
    <row r="404290" spans="2:3" x14ac:dyDescent="0.25">
      <c r="B404290" s="76"/>
      <c r="C404290" s="75"/>
    </row>
    <row r="404291" spans="2:3" x14ac:dyDescent="0.25">
      <c r="B404291" s="76"/>
      <c r="C404291" s="75"/>
    </row>
    <row r="404401" spans="2:3" x14ac:dyDescent="0.25">
      <c r="B404401" s="76"/>
      <c r="C404401" s="75"/>
    </row>
    <row r="404402" spans="2:3" x14ac:dyDescent="0.25">
      <c r="B404402" s="76"/>
      <c r="C404402" s="75"/>
    </row>
    <row r="404403" spans="2:3" x14ac:dyDescent="0.25">
      <c r="B404403" s="76"/>
      <c r="C404403" s="75"/>
    </row>
    <row r="404404" spans="2:3" x14ac:dyDescent="0.25">
      <c r="B404404" s="76"/>
      <c r="C404404" s="75"/>
    </row>
    <row r="404405" spans="2:3" x14ac:dyDescent="0.25">
      <c r="B404405" s="76"/>
      <c r="C404405" s="75"/>
    </row>
    <row r="404406" spans="2:3" x14ac:dyDescent="0.25">
      <c r="B404406" s="76"/>
      <c r="C404406" s="75"/>
    </row>
    <row r="404407" spans="2:3" x14ac:dyDescent="0.25">
      <c r="B404407" s="76"/>
      <c r="C404407" s="75"/>
    </row>
    <row r="404408" spans="2:3" x14ac:dyDescent="0.25">
      <c r="B404408" s="76"/>
      <c r="C404408" s="75"/>
    </row>
    <row r="404409" spans="2:3" x14ac:dyDescent="0.25">
      <c r="B404409" s="76"/>
      <c r="C404409" s="75"/>
    </row>
    <row r="404410" spans="2:3" x14ac:dyDescent="0.25">
      <c r="B404410" s="76"/>
      <c r="C404410" s="75"/>
    </row>
    <row r="404411" spans="2:3" x14ac:dyDescent="0.25">
      <c r="B404411" s="76"/>
      <c r="C404411" s="75"/>
    </row>
    <row r="404412" spans="2:3" x14ac:dyDescent="0.25">
      <c r="B404412" s="76"/>
      <c r="C404412" s="75"/>
    </row>
    <row r="404413" spans="2:3" x14ac:dyDescent="0.25">
      <c r="B404413" s="76"/>
      <c r="C404413" s="75"/>
    </row>
    <row r="404523" spans="2:3" x14ac:dyDescent="0.25">
      <c r="B404523" s="76"/>
      <c r="C404523" s="75"/>
    </row>
    <row r="404524" spans="2:3" x14ac:dyDescent="0.25">
      <c r="B404524" s="76"/>
      <c r="C404524" s="75"/>
    </row>
    <row r="404525" spans="2:3" x14ac:dyDescent="0.25">
      <c r="B404525" s="76"/>
      <c r="C404525" s="75"/>
    </row>
    <row r="404526" spans="2:3" x14ac:dyDescent="0.25">
      <c r="B404526" s="76"/>
      <c r="C404526" s="75"/>
    </row>
    <row r="404527" spans="2:3" x14ac:dyDescent="0.25">
      <c r="B404527" s="76"/>
      <c r="C404527" s="75"/>
    </row>
    <row r="404528" spans="2:3" x14ac:dyDescent="0.25">
      <c r="B404528" s="76"/>
      <c r="C404528" s="75"/>
    </row>
    <row r="404529" spans="2:3" x14ac:dyDescent="0.25">
      <c r="B404529" s="76"/>
      <c r="C404529" s="75"/>
    </row>
    <row r="404530" spans="2:3" x14ac:dyDescent="0.25">
      <c r="B404530" s="76"/>
      <c r="C404530" s="75"/>
    </row>
    <row r="404531" spans="2:3" x14ac:dyDescent="0.25">
      <c r="B404531" s="76"/>
      <c r="C404531" s="75"/>
    </row>
    <row r="404532" spans="2:3" x14ac:dyDescent="0.25">
      <c r="B404532" s="76"/>
      <c r="C404532" s="75"/>
    </row>
    <row r="404533" spans="2:3" x14ac:dyDescent="0.25">
      <c r="B404533" s="76"/>
      <c r="C404533" s="75"/>
    </row>
    <row r="404534" spans="2:3" x14ac:dyDescent="0.25">
      <c r="B404534" s="76"/>
      <c r="C404534" s="75"/>
    </row>
    <row r="404535" spans="2:3" x14ac:dyDescent="0.25">
      <c r="B404535" s="76"/>
      <c r="C404535" s="75"/>
    </row>
    <row r="404645" spans="2:3" x14ac:dyDescent="0.25">
      <c r="B404645" s="76"/>
      <c r="C404645" s="75"/>
    </row>
    <row r="404646" spans="2:3" x14ac:dyDescent="0.25">
      <c r="B404646" s="76"/>
      <c r="C404646" s="75"/>
    </row>
    <row r="404647" spans="2:3" x14ac:dyDescent="0.25">
      <c r="B404647" s="76"/>
      <c r="C404647" s="75"/>
    </row>
    <row r="404648" spans="2:3" x14ac:dyDescent="0.25">
      <c r="B404648" s="76"/>
      <c r="C404648" s="75"/>
    </row>
    <row r="404649" spans="2:3" x14ac:dyDescent="0.25">
      <c r="B404649" s="76"/>
      <c r="C404649" s="75"/>
    </row>
    <row r="404650" spans="2:3" x14ac:dyDescent="0.25">
      <c r="B404650" s="76"/>
      <c r="C404650" s="75"/>
    </row>
    <row r="404651" spans="2:3" x14ac:dyDescent="0.25">
      <c r="B404651" s="76"/>
      <c r="C404651" s="75"/>
    </row>
    <row r="404652" spans="2:3" x14ac:dyDescent="0.25">
      <c r="B404652" s="76"/>
      <c r="C404652" s="75"/>
    </row>
    <row r="404653" spans="2:3" x14ac:dyDescent="0.25">
      <c r="B404653" s="76"/>
      <c r="C404653" s="75"/>
    </row>
    <row r="404654" spans="2:3" x14ac:dyDescent="0.25">
      <c r="B404654" s="76"/>
      <c r="C404654" s="75"/>
    </row>
    <row r="404655" spans="2:3" x14ac:dyDescent="0.25">
      <c r="B404655" s="76"/>
      <c r="C404655" s="75"/>
    </row>
    <row r="404656" spans="2:3" x14ac:dyDescent="0.25">
      <c r="B404656" s="76"/>
      <c r="C404656" s="75"/>
    </row>
    <row r="404657" spans="2:3" x14ac:dyDescent="0.25">
      <c r="B404657" s="76"/>
      <c r="C404657" s="75"/>
    </row>
    <row r="404767" spans="2:3" x14ac:dyDescent="0.25">
      <c r="B404767" s="76"/>
      <c r="C404767" s="75"/>
    </row>
    <row r="404768" spans="2:3" x14ac:dyDescent="0.25">
      <c r="B404768" s="76"/>
      <c r="C404768" s="75"/>
    </row>
    <row r="404769" spans="2:3" x14ac:dyDescent="0.25">
      <c r="B404769" s="76"/>
      <c r="C404769" s="75"/>
    </row>
    <row r="404770" spans="2:3" x14ac:dyDescent="0.25">
      <c r="B404770" s="76"/>
      <c r="C404770" s="75"/>
    </row>
    <row r="404771" spans="2:3" x14ac:dyDescent="0.25">
      <c r="B404771" s="76"/>
      <c r="C404771" s="75"/>
    </row>
    <row r="404772" spans="2:3" x14ac:dyDescent="0.25">
      <c r="B404772" s="76"/>
      <c r="C404772" s="75"/>
    </row>
    <row r="404773" spans="2:3" x14ac:dyDescent="0.25">
      <c r="B404773" s="76"/>
      <c r="C404773" s="75"/>
    </row>
    <row r="404774" spans="2:3" x14ac:dyDescent="0.25">
      <c r="B404774" s="76"/>
      <c r="C404774" s="75"/>
    </row>
    <row r="404775" spans="2:3" x14ac:dyDescent="0.25">
      <c r="B404775" s="76"/>
      <c r="C404775" s="75"/>
    </row>
    <row r="404776" spans="2:3" x14ac:dyDescent="0.25">
      <c r="B404776" s="76"/>
      <c r="C404776" s="75"/>
    </row>
    <row r="404777" spans="2:3" x14ac:dyDescent="0.25">
      <c r="B404777" s="76"/>
      <c r="C404777" s="75"/>
    </row>
    <row r="404778" spans="2:3" x14ac:dyDescent="0.25">
      <c r="B404778" s="76"/>
      <c r="C404778" s="75"/>
    </row>
    <row r="404779" spans="2:3" x14ac:dyDescent="0.25">
      <c r="B404779" s="76"/>
      <c r="C404779" s="75"/>
    </row>
    <row r="404889" spans="2:3" x14ac:dyDescent="0.25">
      <c r="B404889" s="76"/>
      <c r="C404889" s="75"/>
    </row>
    <row r="404890" spans="2:3" x14ac:dyDescent="0.25">
      <c r="B404890" s="76"/>
      <c r="C404890" s="75"/>
    </row>
    <row r="404891" spans="2:3" x14ac:dyDescent="0.25">
      <c r="B404891" s="76"/>
      <c r="C404891" s="75"/>
    </row>
    <row r="404892" spans="2:3" x14ac:dyDescent="0.25">
      <c r="B404892" s="76"/>
      <c r="C404892" s="75"/>
    </row>
    <row r="404893" spans="2:3" x14ac:dyDescent="0.25">
      <c r="B404893" s="76"/>
      <c r="C404893" s="75"/>
    </row>
    <row r="404894" spans="2:3" x14ac:dyDescent="0.25">
      <c r="B404894" s="76"/>
      <c r="C404894" s="75"/>
    </row>
    <row r="404895" spans="2:3" x14ac:dyDescent="0.25">
      <c r="B404895" s="76"/>
      <c r="C404895" s="75"/>
    </row>
    <row r="404896" spans="2:3" x14ac:dyDescent="0.25">
      <c r="B404896" s="76"/>
      <c r="C404896" s="75"/>
    </row>
    <row r="404897" spans="2:3" x14ac:dyDescent="0.25">
      <c r="B404897" s="76"/>
      <c r="C404897" s="75"/>
    </row>
    <row r="404898" spans="2:3" x14ac:dyDescent="0.25">
      <c r="B404898" s="76"/>
      <c r="C404898" s="75"/>
    </row>
    <row r="404899" spans="2:3" x14ac:dyDescent="0.25">
      <c r="B404899" s="76"/>
      <c r="C404899" s="75"/>
    </row>
    <row r="404900" spans="2:3" x14ac:dyDescent="0.25">
      <c r="B404900" s="76"/>
      <c r="C404900" s="75"/>
    </row>
    <row r="404901" spans="2:3" x14ac:dyDescent="0.25">
      <c r="B404901" s="76"/>
      <c r="C404901" s="75"/>
    </row>
    <row r="405011" spans="2:3" x14ac:dyDescent="0.25">
      <c r="B405011" s="76"/>
      <c r="C405011" s="75"/>
    </row>
    <row r="405012" spans="2:3" x14ac:dyDescent="0.25">
      <c r="B405012" s="76"/>
      <c r="C405012" s="75"/>
    </row>
    <row r="405013" spans="2:3" x14ac:dyDescent="0.25">
      <c r="B405013" s="76"/>
      <c r="C405013" s="75"/>
    </row>
    <row r="405014" spans="2:3" x14ac:dyDescent="0.25">
      <c r="B405014" s="76"/>
      <c r="C405014" s="75"/>
    </row>
    <row r="405015" spans="2:3" x14ac:dyDescent="0.25">
      <c r="B405015" s="76"/>
      <c r="C405015" s="75"/>
    </row>
    <row r="405016" spans="2:3" x14ac:dyDescent="0.25">
      <c r="B405016" s="76"/>
      <c r="C405016" s="75"/>
    </row>
    <row r="405017" spans="2:3" x14ac:dyDescent="0.25">
      <c r="B405017" s="76"/>
      <c r="C405017" s="75"/>
    </row>
    <row r="405018" spans="2:3" x14ac:dyDescent="0.25">
      <c r="B405018" s="76"/>
      <c r="C405018" s="75"/>
    </row>
    <row r="405019" spans="2:3" x14ac:dyDescent="0.25">
      <c r="B405019" s="76"/>
      <c r="C405019" s="75"/>
    </row>
    <row r="405020" spans="2:3" x14ac:dyDescent="0.25">
      <c r="B405020" s="76"/>
      <c r="C405020" s="75"/>
    </row>
    <row r="405021" spans="2:3" x14ac:dyDescent="0.25">
      <c r="B405021" s="76"/>
      <c r="C405021" s="75"/>
    </row>
    <row r="405022" spans="2:3" x14ac:dyDescent="0.25">
      <c r="B405022" s="76"/>
      <c r="C405022" s="75"/>
    </row>
    <row r="405023" spans="2:3" x14ac:dyDescent="0.25">
      <c r="B405023" s="76"/>
      <c r="C405023" s="75"/>
    </row>
    <row r="405133" spans="2:3" x14ac:dyDescent="0.25">
      <c r="B405133" s="76"/>
      <c r="C405133" s="75"/>
    </row>
    <row r="405134" spans="2:3" x14ac:dyDescent="0.25">
      <c r="B405134" s="76"/>
      <c r="C405134" s="75"/>
    </row>
    <row r="405135" spans="2:3" x14ac:dyDescent="0.25">
      <c r="B405135" s="76"/>
      <c r="C405135" s="75"/>
    </row>
    <row r="405136" spans="2:3" x14ac:dyDescent="0.25">
      <c r="B405136" s="76"/>
      <c r="C405136" s="75"/>
    </row>
    <row r="405137" spans="2:3" x14ac:dyDescent="0.25">
      <c r="B405137" s="76"/>
      <c r="C405137" s="75"/>
    </row>
    <row r="405138" spans="2:3" x14ac:dyDescent="0.25">
      <c r="B405138" s="76"/>
      <c r="C405138" s="75"/>
    </row>
    <row r="405139" spans="2:3" x14ac:dyDescent="0.25">
      <c r="B405139" s="76"/>
      <c r="C405139" s="75"/>
    </row>
    <row r="405140" spans="2:3" x14ac:dyDescent="0.25">
      <c r="B405140" s="76"/>
      <c r="C405140" s="75"/>
    </row>
    <row r="405141" spans="2:3" x14ac:dyDescent="0.25">
      <c r="B405141" s="76"/>
      <c r="C405141" s="75"/>
    </row>
    <row r="405142" spans="2:3" x14ac:dyDescent="0.25">
      <c r="B405142" s="76"/>
      <c r="C405142" s="75"/>
    </row>
    <row r="405143" spans="2:3" x14ac:dyDescent="0.25">
      <c r="B405143" s="76"/>
      <c r="C405143" s="75"/>
    </row>
    <row r="405144" spans="2:3" x14ac:dyDescent="0.25">
      <c r="B405144" s="76"/>
      <c r="C405144" s="75"/>
    </row>
    <row r="405145" spans="2:3" x14ac:dyDescent="0.25">
      <c r="B405145" s="76"/>
      <c r="C405145" s="75"/>
    </row>
    <row r="405255" spans="2:3" x14ac:dyDescent="0.25">
      <c r="B405255" s="76"/>
      <c r="C405255" s="75"/>
    </row>
    <row r="405256" spans="2:3" x14ac:dyDescent="0.25">
      <c r="B405256" s="76"/>
      <c r="C405256" s="75"/>
    </row>
    <row r="405257" spans="2:3" x14ac:dyDescent="0.25">
      <c r="B405257" s="76"/>
      <c r="C405257" s="75"/>
    </row>
    <row r="405258" spans="2:3" x14ac:dyDescent="0.25">
      <c r="B405258" s="76"/>
      <c r="C405258" s="75"/>
    </row>
    <row r="405259" spans="2:3" x14ac:dyDescent="0.25">
      <c r="B405259" s="76"/>
      <c r="C405259" s="75"/>
    </row>
    <row r="405260" spans="2:3" x14ac:dyDescent="0.25">
      <c r="B405260" s="76"/>
      <c r="C405260" s="75"/>
    </row>
    <row r="405261" spans="2:3" x14ac:dyDescent="0.25">
      <c r="B405261" s="76"/>
      <c r="C405261" s="75"/>
    </row>
    <row r="405262" spans="2:3" x14ac:dyDescent="0.25">
      <c r="B405262" s="76"/>
      <c r="C405262" s="75"/>
    </row>
    <row r="405263" spans="2:3" x14ac:dyDescent="0.25">
      <c r="B405263" s="76"/>
      <c r="C405263" s="75"/>
    </row>
    <row r="405264" spans="2:3" x14ac:dyDescent="0.25">
      <c r="B405264" s="76"/>
      <c r="C405264" s="75"/>
    </row>
    <row r="405265" spans="2:3" x14ac:dyDescent="0.25">
      <c r="B405265" s="76"/>
      <c r="C405265" s="75"/>
    </row>
    <row r="405266" spans="2:3" x14ac:dyDescent="0.25">
      <c r="B405266" s="76"/>
      <c r="C405266" s="75"/>
    </row>
    <row r="405267" spans="2:3" x14ac:dyDescent="0.25">
      <c r="B405267" s="76"/>
      <c r="C405267" s="75"/>
    </row>
    <row r="405377" spans="2:3" x14ac:dyDescent="0.25">
      <c r="B405377" s="76"/>
      <c r="C405377" s="75"/>
    </row>
    <row r="405378" spans="2:3" x14ac:dyDescent="0.25">
      <c r="B405378" s="76"/>
      <c r="C405378" s="75"/>
    </row>
    <row r="405379" spans="2:3" x14ac:dyDescent="0.25">
      <c r="B405379" s="76"/>
      <c r="C405379" s="75"/>
    </row>
    <row r="405380" spans="2:3" x14ac:dyDescent="0.25">
      <c r="B405380" s="76"/>
      <c r="C405380" s="75"/>
    </row>
    <row r="405381" spans="2:3" x14ac:dyDescent="0.25">
      <c r="B405381" s="76"/>
      <c r="C405381" s="75"/>
    </row>
    <row r="405382" spans="2:3" x14ac:dyDescent="0.25">
      <c r="B405382" s="76"/>
      <c r="C405382" s="75"/>
    </row>
    <row r="405383" spans="2:3" x14ac:dyDescent="0.25">
      <c r="B405383" s="76"/>
      <c r="C405383" s="75"/>
    </row>
    <row r="405384" spans="2:3" x14ac:dyDescent="0.25">
      <c r="B405384" s="76"/>
      <c r="C405384" s="75"/>
    </row>
    <row r="405385" spans="2:3" x14ac:dyDescent="0.25">
      <c r="B405385" s="76"/>
      <c r="C405385" s="75"/>
    </row>
    <row r="405386" spans="2:3" x14ac:dyDescent="0.25">
      <c r="B405386" s="76"/>
      <c r="C405386" s="75"/>
    </row>
    <row r="405387" spans="2:3" x14ac:dyDescent="0.25">
      <c r="B405387" s="76"/>
      <c r="C405387" s="75"/>
    </row>
    <row r="405388" spans="2:3" x14ac:dyDescent="0.25">
      <c r="B405388" s="76"/>
      <c r="C405388" s="75"/>
    </row>
    <row r="405389" spans="2:3" x14ac:dyDescent="0.25">
      <c r="B405389" s="76"/>
      <c r="C405389" s="75"/>
    </row>
    <row r="405499" spans="2:3" x14ac:dyDescent="0.25">
      <c r="B405499" s="76"/>
      <c r="C405499" s="75"/>
    </row>
    <row r="405500" spans="2:3" x14ac:dyDescent="0.25">
      <c r="B405500" s="76"/>
      <c r="C405500" s="75"/>
    </row>
    <row r="405501" spans="2:3" x14ac:dyDescent="0.25">
      <c r="B405501" s="76"/>
      <c r="C405501" s="75"/>
    </row>
    <row r="405502" spans="2:3" x14ac:dyDescent="0.25">
      <c r="B405502" s="76"/>
      <c r="C405502" s="75"/>
    </row>
    <row r="405503" spans="2:3" x14ac:dyDescent="0.25">
      <c r="B405503" s="76"/>
      <c r="C405503" s="75"/>
    </row>
    <row r="405504" spans="2:3" x14ac:dyDescent="0.25">
      <c r="B405504" s="76"/>
      <c r="C405504" s="75"/>
    </row>
    <row r="405505" spans="2:3" x14ac:dyDescent="0.25">
      <c r="B405505" s="76"/>
      <c r="C405505" s="75"/>
    </row>
    <row r="405506" spans="2:3" x14ac:dyDescent="0.25">
      <c r="B405506" s="76"/>
      <c r="C405506" s="75"/>
    </row>
    <row r="405507" spans="2:3" x14ac:dyDescent="0.25">
      <c r="B405507" s="76"/>
      <c r="C405507" s="75"/>
    </row>
    <row r="405508" spans="2:3" x14ac:dyDescent="0.25">
      <c r="B405508" s="76"/>
      <c r="C405508" s="75"/>
    </row>
    <row r="405509" spans="2:3" x14ac:dyDescent="0.25">
      <c r="B405509" s="76"/>
      <c r="C405509" s="75"/>
    </row>
    <row r="405510" spans="2:3" x14ac:dyDescent="0.25">
      <c r="B405510" s="76"/>
      <c r="C405510" s="75"/>
    </row>
    <row r="405511" spans="2:3" x14ac:dyDescent="0.25">
      <c r="B405511" s="76"/>
      <c r="C405511" s="75"/>
    </row>
    <row r="405621" spans="2:3" x14ac:dyDescent="0.25">
      <c r="B405621" s="76"/>
      <c r="C405621" s="75"/>
    </row>
    <row r="405622" spans="2:3" x14ac:dyDescent="0.25">
      <c r="B405622" s="76"/>
      <c r="C405622" s="75"/>
    </row>
    <row r="405623" spans="2:3" x14ac:dyDescent="0.25">
      <c r="B405623" s="76"/>
      <c r="C405623" s="75"/>
    </row>
    <row r="405624" spans="2:3" x14ac:dyDescent="0.25">
      <c r="B405624" s="76"/>
      <c r="C405624" s="75"/>
    </row>
    <row r="405625" spans="2:3" x14ac:dyDescent="0.25">
      <c r="B405625" s="76"/>
      <c r="C405625" s="75"/>
    </row>
    <row r="405626" spans="2:3" x14ac:dyDescent="0.25">
      <c r="B405626" s="76"/>
      <c r="C405626" s="75"/>
    </row>
    <row r="405627" spans="2:3" x14ac:dyDescent="0.25">
      <c r="B405627" s="76"/>
      <c r="C405627" s="75"/>
    </row>
    <row r="405628" spans="2:3" x14ac:dyDescent="0.25">
      <c r="B405628" s="76"/>
      <c r="C405628" s="75"/>
    </row>
    <row r="405629" spans="2:3" x14ac:dyDescent="0.25">
      <c r="B405629" s="76"/>
      <c r="C405629" s="75"/>
    </row>
    <row r="405630" spans="2:3" x14ac:dyDescent="0.25">
      <c r="B405630" s="76"/>
      <c r="C405630" s="75"/>
    </row>
    <row r="405631" spans="2:3" x14ac:dyDescent="0.25">
      <c r="B405631" s="76"/>
      <c r="C405631" s="75"/>
    </row>
    <row r="405632" spans="2:3" x14ac:dyDescent="0.25">
      <c r="B405632" s="76"/>
      <c r="C405632" s="75"/>
    </row>
    <row r="405633" spans="2:3" x14ac:dyDescent="0.25">
      <c r="B405633" s="76"/>
      <c r="C405633" s="75"/>
    </row>
    <row r="405743" spans="2:3" x14ac:dyDescent="0.25">
      <c r="B405743" s="76"/>
      <c r="C405743" s="75"/>
    </row>
    <row r="405744" spans="2:3" x14ac:dyDescent="0.25">
      <c r="B405744" s="76"/>
      <c r="C405744" s="75"/>
    </row>
    <row r="405745" spans="2:3" x14ac:dyDescent="0.25">
      <c r="B405745" s="76"/>
      <c r="C405745" s="75"/>
    </row>
    <row r="405746" spans="2:3" x14ac:dyDescent="0.25">
      <c r="B405746" s="76"/>
      <c r="C405746" s="75"/>
    </row>
    <row r="405747" spans="2:3" x14ac:dyDescent="0.25">
      <c r="B405747" s="76"/>
      <c r="C405747" s="75"/>
    </row>
    <row r="405748" spans="2:3" x14ac:dyDescent="0.25">
      <c r="B405748" s="76"/>
      <c r="C405748" s="75"/>
    </row>
    <row r="405749" spans="2:3" x14ac:dyDescent="0.25">
      <c r="B405749" s="76"/>
      <c r="C405749" s="75"/>
    </row>
    <row r="405750" spans="2:3" x14ac:dyDescent="0.25">
      <c r="B405750" s="76"/>
      <c r="C405750" s="75"/>
    </row>
    <row r="405751" spans="2:3" x14ac:dyDescent="0.25">
      <c r="B405751" s="76"/>
      <c r="C405751" s="75"/>
    </row>
    <row r="405752" spans="2:3" x14ac:dyDescent="0.25">
      <c r="B405752" s="76"/>
      <c r="C405752" s="75"/>
    </row>
    <row r="405753" spans="2:3" x14ac:dyDescent="0.25">
      <c r="B405753" s="76"/>
      <c r="C405753" s="75"/>
    </row>
    <row r="405754" spans="2:3" x14ac:dyDescent="0.25">
      <c r="B405754" s="76"/>
      <c r="C405754" s="75"/>
    </row>
    <row r="405755" spans="2:3" x14ac:dyDescent="0.25">
      <c r="B405755" s="76"/>
      <c r="C405755" s="75"/>
    </row>
    <row r="405865" spans="2:3" x14ac:dyDescent="0.25">
      <c r="B405865" s="76"/>
      <c r="C405865" s="75"/>
    </row>
    <row r="405866" spans="2:3" x14ac:dyDescent="0.25">
      <c r="B405866" s="76"/>
      <c r="C405866" s="75"/>
    </row>
    <row r="405867" spans="2:3" x14ac:dyDescent="0.25">
      <c r="B405867" s="76"/>
      <c r="C405867" s="75"/>
    </row>
    <row r="405868" spans="2:3" x14ac:dyDescent="0.25">
      <c r="B405868" s="76"/>
      <c r="C405868" s="75"/>
    </row>
    <row r="405869" spans="2:3" x14ac:dyDescent="0.25">
      <c r="B405869" s="76"/>
      <c r="C405869" s="75"/>
    </row>
    <row r="405870" spans="2:3" x14ac:dyDescent="0.25">
      <c r="B405870" s="76"/>
      <c r="C405870" s="75"/>
    </row>
    <row r="405871" spans="2:3" x14ac:dyDescent="0.25">
      <c r="B405871" s="76"/>
      <c r="C405871" s="75"/>
    </row>
    <row r="405872" spans="2:3" x14ac:dyDescent="0.25">
      <c r="B405872" s="76"/>
      <c r="C405872" s="75"/>
    </row>
    <row r="405873" spans="2:3" x14ac:dyDescent="0.25">
      <c r="B405873" s="76"/>
      <c r="C405873" s="75"/>
    </row>
    <row r="405874" spans="2:3" x14ac:dyDescent="0.25">
      <c r="B405874" s="76"/>
      <c r="C405874" s="75"/>
    </row>
    <row r="405875" spans="2:3" x14ac:dyDescent="0.25">
      <c r="B405875" s="76"/>
      <c r="C405875" s="75"/>
    </row>
    <row r="405876" spans="2:3" x14ac:dyDescent="0.25">
      <c r="B405876" s="76"/>
      <c r="C405876" s="75"/>
    </row>
    <row r="405877" spans="2:3" x14ac:dyDescent="0.25">
      <c r="B405877" s="76"/>
      <c r="C405877" s="75"/>
    </row>
    <row r="405987" spans="2:3" x14ac:dyDescent="0.25">
      <c r="B405987" s="76"/>
      <c r="C405987" s="75"/>
    </row>
    <row r="405988" spans="2:3" x14ac:dyDescent="0.25">
      <c r="B405988" s="76"/>
      <c r="C405988" s="75"/>
    </row>
    <row r="405989" spans="2:3" x14ac:dyDescent="0.25">
      <c r="B405989" s="76"/>
      <c r="C405989" s="75"/>
    </row>
    <row r="405990" spans="2:3" x14ac:dyDescent="0.25">
      <c r="B405990" s="76"/>
      <c r="C405990" s="75"/>
    </row>
    <row r="405991" spans="2:3" x14ac:dyDescent="0.25">
      <c r="B405991" s="76"/>
      <c r="C405991" s="75"/>
    </row>
    <row r="405992" spans="2:3" x14ac:dyDescent="0.25">
      <c r="B405992" s="76"/>
      <c r="C405992" s="75"/>
    </row>
    <row r="405993" spans="2:3" x14ac:dyDescent="0.25">
      <c r="B405993" s="76"/>
      <c r="C405993" s="75"/>
    </row>
    <row r="405994" spans="2:3" x14ac:dyDescent="0.25">
      <c r="B405994" s="76"/>
      <c r="C405994" s="75"/>
    </row>
    <row r="405995" spans="2:3" x14ac:dyDescent="0.25">
      <c r="B405995" s="76"/>
      <c r="C405995" s="75"/>
    </row>
    <row r="405996" spans="2:3" x14ac:dyDescent="0.25">
      <c r="B405996" s="76"/>
      <c r="C405996" s="75"/>
    </row>
    <row r="405997" spans="2:3" x14ac:dyDescent="0.25">
      <c r="B405997" s="76"/>
      <c r="C405997" s="75"/>
    </row>
    <row r="405998" spans="2:3" x14ac:dyDescent="0.25">
      <c r="B405998" s="76"/>
      <c r="C405998" s="75"/>
    </row>
    <row r="405999" spans="2:3" x14ac:dyDescent="0.25">
      <c r="B405999" s="76"/>
      <c r="C405999" s="75"/>
    </row>
    <row r="406109" spans="2:3" x14ac:dyDescent="0.25">
      <c r="B406109" s="76"/>
      <c r="C406109" s="75"/>
    </row>
    <row r="406110" spans="2:3" x14ac:dyDescent="0.25">
      <c r="B406110" s="76"/>
      <c r="C406110" s="75"/>
    </row>
    <row r="406111" spans="2:3" x14ac:dyDescent="0.25">
      <c r="B406111" s="76"/>
      <c r="C406111" s="75"/>
    </row>
    <row r="406112" spans="2:3" x14ac:dyDescent="0.25">
      <c r="B406112" s="76"/>
      <c r="C406112" s="75"/>
    </row>
    <row r="406113" spans="2:3" x14ac:dyDescent="0.25">
      <c r="B406113" s="76"/>
      <c r="C406113" s="75"/>
    </row>
    <row r="406114" spans="2:3" x14ac:dyDescent="0.25">
      <c r="B406114" s="76"/>
      <c r="C406114" s="75"/>
    </row>
    <row r="406115" spans="2:3" x14ac:dyDescent="0.25">
      <c r="B406115" s="76"/>
      <c r="C406115" s="75"/>
    </row>
    <row r="406116" spans="2:3" x14ac:dyDescent="0.25">
      <c r="B406116" s="76"/>
      <c r="C406116" s="75"/>
    </row>
    <row r="406117" spans="2:3" x14ac:dyDescent="0.25">
      <c r="B406117" s="76"/>
      <c r="C406117" s="75"/>
    </row>
    <row r="406118" spans="2:3" x14ac:dyDescent="0.25">
      <c r="B406118" s="76"/>
      <c r="C406118" s="75"/>
    </row>
    <row r="406119" spans="2:3" x14ac:dyDescent="0.25">
      <c r="B406119" s="76"/>
      <c r="C406119" s="75"/>
    </row>
    <row r="406120" spans="2:3" x14ac:dyDescent="0.25">
      <c r="B406120" s="76"/>
      <c r="C406120" s="75"/>
    </row>
    <row r="406121" spans="2:3" x14ac:dyDescent="0.25">
      <c r="B406121" s="76"/>
      <c r="C406121" s="75"/>
    </row>
    <row r="406231" spans="2:3" x14ac:dyDescent="0.25">
      <c r="B406231" s="76"/>
      <c r="C406231" s="75"/>
    </row>
    <row r="406232" spans="2:3" x14ac:dyDescent="0.25">
      <c r="B406232" s="76"/>
      <c r="C406232" s="75"/>
    </row>
    <row r="406233" spans="2:3" x14ac:dyDescent="0.25">
      <c r="B406233" s="76"/>
      <c r="C406233" s="75"/>
    </row>
    <row r="406234" spans="2:3" x14ac:dyDescent="0.25">
      <c r="B406234" s="76"/>
      <c r="C406234" s="75"/>
    </row>
    <row r="406235" spans="2:3" x14ac:dyDescent="0.25">
      <c r="B406235" s="76"/>
      <c r="C406235" s="75"/>
    </row>
    <row r="406236" spans="2:3" x14ac:dyDescent="0.25">
      <c r="B406236" s="76"/>
      <c r="C406236" s="75"/>
    </row>
    <row r="406237" spans="2:3" x14ac:dyDescent="0.25">
      <c r="B406237" s="76"/>
      <c r="C406237" s="75"/>
    </row>
    <row r="406238" spans="2:3" x14ac:dyDescent="0.25">
      <c r="B406238" s="76"/>
      <c r="C406238" s="75"/>
    </row>
    <row r="406239" spans="2:3" x14ac:dyDescent="0.25">
      <c r="B406239" s="76"/>
      <c r="C406239" s="75"/>
    </row>
    <row r="406240" spans="2:3" x14ac:dyDescent="0.25">
      <c r="B406240" s="76"/>
      <c r="C406240" s="75"/>
    </row>
    <row r="406241" spans="2:3" x14ac:dyDescent="0.25">
      <c r="B406241" s="76"/>
      <c r="C406241" s="75"/>
    </row>
    <row r="406242" spans="2:3" x14ac:dyDescent="0.25">
      <c r="B406242" s="76"/>
      <c r="C406242" s="75"/>
    </row>
    <row r="406243" spans="2:3" x14ac:dyDescent="0.25">
      <c r="B406243" s="76"/>
      <c r="C406243" s="75"/>
    </row>
    <row r="406353" spans="2:3" x14ac:dyDescent="0.25">
      <c r="B406353" s="76"/>
      <c r="C406353" s="75"/>
    </row>
    <row r="406354" spans="2:3" x14ac:dyDescent="0.25">
      <c r="B406354" s="76"/>
      <c r="C406354" s="75"/>
    </row>
    <row r="406355" spans="2:3" x14ac:dyDescent="0.25">
      <c r="B406355" s="76"/>
      <c r="C406355" s="75"/>
    </row>
    <row r="406356" spans="2:3" x14ac:dyDescent="0.25">
      <c r="B406356" s="76"/>
      <c r="C406356" s="75"/>
    </row>
    <row r="406357" spans="2:3" x14ac:dyDescent="0.25">
      <c r="B406357" s="76"/>
      <c r="C406357" s="75"/>
    </row>
    <row r="406358" spans="2:3" x14ac:dyDescent="0.25">
      <c r="B406358" s="76"/>
      <c r="C406358" s="75"/>
    </row>
    <row r="406359" spans="2:3" x14ac:dyDescent="0.25">
      <c r="B406359" s="76"/>
      <c r="C406359" s="75"/>
    </row>
    <row r="406360" spans="2:3" x14ac:dyDescent="0.25">
      <c r="B406360" s="76"/>
      <c r="C406360" s="75"/>
    </row>
    <row r="406361" spans="2:3" x14ac:dyDescent="0.25">
      <c r="B406361" s="76"/>
      <c r="C406361" s="75"/>
    </row>
    <row r="406362" spans="2:3" x14ac:dyDescent="0.25">
      <c r="B406362" s="76"/>
      <c r="C406362" s="75"/>
    </row>
    <row r="406363" spans="2:3" x14ac:dyDescent="0.25">
      <c r="B406363" s="76"/>
      <c r="C406363" s="75"/>
    </row>
    <row r="406364" spans="2:3" x14ac:dyDescent="0.25">
      <c r="B406364" s="76"/>
      <c r="C406364" s="75"/>
    </row>
    <row r="406365" spans="2:3" x14ac:dyDescent="0.25">
      <c r="B406365" s="76"/>
      <c r="C406365" s="75"/>
    </row>
    <row r="406475" spans="2:3" x14ac:dyDescent="0.25">
      <c r="B406475" s="76"/>
      <c r="C406475" s="75"/>
    </row>
    <row r="406476" spans="2:3" x14ac:dyDescent="0.25">
      <c r="B406476" s="76"/>
      <c r="C406476" s="75"/>
    </row>
    <row r="406477" spans="2:3" x14ac:dyDescent="0.25">
      <c r="B406477" s="76"/>
      <c r="C406477" s="75"/>
    </row>
    <row r="406478" spans="2:3" x14ac:dyDescent="0.25">
      <c r="B406478" s="76"/>
      <c r="C406478" s="75"/>
    </row>
    <row r="406479" spans="2:3" x14ac:dyDescent="0.25">
      <c r="B406479" s="76"/>
      <c r="C406479" s="75"/>
    </row>
    <row r="406480" spans="2:3" x14ac:dyDescent="0.25">
      <c r="B406480" s="76"/>
      <c r="C406480" s="75"/>
    </row>
    <row r="406481" spans="2:3" x14ac:dyDescent="0.25">
      <c r="B406481" s="76"/>
      <c r="C406481" s="75"/>
    </row>
    <row r="406482" spans="2:3" x14ac:dyDescent="0.25">
      <c r="B406482" s="76"/>
      <c r="C406482" s="75"/>
    </row>
    <row r="406483" spans="2:3" x14ac:dyDescent="0.25">
      <c r="B406483" s="76"/>
      <c r="C406483" s="75"/>
    </row>
    <row r="406484" spans="2:3" x14ac:dyDescent="0.25">
      <c r="B406484" s="76"/>
      <c r="C406484" s="75"/>
    </row>
    <row r="406485" spans="2:3" x14ac:dyDescent="0.25">
      <c r="B406485" s="76"/>
      <c r="C406485" s="75"/>
    </row>
    <row r="406486" spans="2:3" x14ac:dyDescent="0.25">
      <c r="B406486" s="76"/>
      <c r="C406486" s="75"/>
    </row>
    <row r="406487" spans="2:3" x14ac:dyDescent="0.25">
      <c r="B406487" s="76"/>
      <c r="C406487" s="75"/>
    </row>
    <row r="406597" spans="2:3" x14ac:dyDescent="0.25">
      <c r="B406597" s="76"/>
      <c r="C406597" s="75"/>
    </row>
    <row r="406598" spans="2:3" x14ac:dyDescent="0.25">
      <c r="B406598" s="76"/>
      <c r="C406598" s="75"/>
    </row>
    <row r="406599" spans="2:3" x14ac:dyDescent="0.25">
      <c r="B406599" s="76"/>
      <c r="C406599" s="75"/>
    </row>
    <row r="406600" spans="2:3" x14ac:dyDescent="0.25">
      <c r="B406600" s="76"/>
      <c r="C406600" s="75"/>
    </row>
    <row r="406601" spans="2:3" x14ac:dyDescent="0.25">
      <c r="B406601" s="76"/>
      <c r="C406601" s="75"/>
    </row>
    <row r="406602" spans="2:3" x14ac:dyDescent="0.25">
      <c r="B406602" s="76"/>
      <c r="C406602" s="75"/>
    </row>
    <row r="406603" spans="2:3" x14ac:dyDescent="0.25">
      <c r="B406603" s="76"/>
      <c r="C406603" s="75"/>
    </row>
    <row r="406604" spans="2:3" x14ac:dyDescent="0.25">
      <c r="B406604" s="76"/>
      <c r="C406604" s="75"/>
    </row>
    <row r="406605" spans="2:3" x14ac:dyDescent="0.25">
      <c r="B406605" s="76"/>
      <c r="C406605" s="75"/>
    </row>
    <row r="406606" spans="2:3" x14ac:dyDescent="0.25">
      <c r="B406606" s="76"/>
      <c r="C406606" s="75"/>
    </row>
    <row r="406607" spans="2:3" x14ac:dyDescent="0.25">
      <c r="B406607" s="76"/>
      <c r="C406607" s="75"/>
    </row>
    <row r="406608" spans="2:3" x14ac:dyDescent="0.25">
      <c r="B406608" s="76"/>
      <c r="C406608" s="75"/>
    </row>
    <row r="406609" spans="2:3" x14ac:dyDescent="0.25">
      <c r="B406609" s="76"/>
      <c r="C406609" s="75"/>
    </row>
    <row r="406719" spans="2:3" x14ac:dyDescent="0.25">
      <c r="B406719" s="76"/>
      <c r="C406719" s="75"/>
    </row>
    <row r="406720" spans="2:3" x14ac:dyDescent="0.25">
      <c r="B406720" s="76"/>
      <c r="C406720" s="75"/>
    </row>
    <row r="406721" spans="2:3" x14ac:dyDescent="0.25">
      <c r="B406721" s="76"/>
      <c r="C406721" s="75"/>
    </row>
    <row r="406722" spans="2:3" x14ac:dyDescent="0.25">
      <c r="B406722" s="76"/>
      <c r="C406722" s="75"/>
    </row>
    <row r="406723" spans="2:3" x14ac:dyDescent="0.25">
      <c r="B406723" s="76"/>
      <c r="C406723" s="75"/>
    </row>
    <row r="406724" spans="2:3" x14ac:dyDescent="0.25">
      <c r="B406724" s="76"/>
      <c r="C406724" s="75"/>
    </row>
    <row r="406725" spans="2:3" x14ac:dyDescent="0.25">
      <c r="B406725" s="76"/>
      <c r="C406725" s="75"/>
    </row>
    <row r="406726" spans="2:3" x14ac:dyDescent="0.25">
      <c r="B406726" s="76"/>
      <c r="C406726" s="75"/>
    </row>
    <row r="406727" spans="2:3" x14ac:dyDescent="0.25">
      <c r="B406727" s="76"/>
      <c r="C406727" s="75"/>
    </row>
    <row r="406728" spans="2:3" x14ac:dyDescent="0.25">
      <c r="B406728" s="76"/>
      <c r="C406728" s="75"/>
    </row>
    <row r="406729" spans="2:3" x14ac:dyDescent="0.25">
      <c r="B406729" s="76"/>
      <c r="C406729" s="75"/>
    </row>
    <row r="406730" spans="2:3" x14ac:dyDescent="0.25">
      <c r="B406730" s="76"/>
      <c r="C406730" s="75"/>
    </row>
    <row r="406731" spans="2:3" x14ac:dyDescent="0.25">
      <c r="B406731" s="76"/>
      <c r="C406731" s="75"/>
    </row>
    <row r="406841" spans="2:3" x14ac:dyDescent="0.25">
      <c r="B406841" s="76"/>
      <c r="C406841" s="75"/>
    </row>
    <row r="406842" spans="2:3" x14ac:dyDescent="0.25">
      <c r="B406842" s="76"/>
      <c r="C406842" s="75"/>
    </row>
    <row r="406843" spans="2:3" x14ac:dyDescent="0.25">
      <c r="B406843" s="76"/>
      <c r="C406843" s="75"/>
    </row>
    <row r="406844" spans="2:3" x14ac:dyDescent="0.25">
      <c r="B406844" s="76"/>
      <c r="C406844" s="75"/>
    </row>
    <row r="406845" spans="2:3" x14ac:dyDescent="0.25">
      <c r="B406845" s="76"/>
      <c r="C406845" s="75"/>
    </row>
    <row r="406846" spans="2:3" x14ac:dyDescent="0.25">
      <c r="B406846" s="76"/>
      <c r="C406846" s="75"/>
    </row>
    <row r="406847" spans="2:3" x14ac:dyDescent="0.25">
      <c r="B406847" s="76"/>
      <c r="C406847" s="75"/>
    </row>
    <row r="406848" spans="2:3" x14ac:dyDescent="0.25">
      <c r="B406848" s="76"/>
      <c r="C406848" s="75"/>
    </row>
    <row r="406849" spans="2:3" x14ac:dyDescent="0.25">
      <c r="B406849" s="76"/>
      <c r="C406849" s="75"/>
    </row>
    <row r="406850" spans="2:3" x14ac:dyDescent="0.25">
      <c r="B406850" s="76"/>
      <c r="C406850" s="75"/>
    </row>
    <row r="406851" spans="2:3" x14ac:dyDescent="0.25">
      <c r="B406851" s="76"/>
      <c r="C406851" s="75"/>
    </row>
    <row r="406852" spans="2:3" x14ac:dyDescent="0.25">
      <c r="B406852" s="76"/>
      <c r="C406852" s="75"/>
    </row>
    <row r="406853" spans="2:3" x14ac:dyDescent="0.25">
      <c r="B406853" s="76"/>
      <c r="C406853" s="75"/>
    </row>
    <row r="406963" spans="2:3" x14ac:dyDescent="0.25">
      <c r="B406963" s="76"/>
      <c r="C406963" s="75"/>
    </row>
    <row r="406964" spans="2:3" x14ac:dyDescent="0.25">
      <c r="B406964" s="76"/>
      <c r="C406964" s="75"/>
    </row>
    <row r="406965" spans="2:3" x14ac:dyDescent="0.25">
      <c r="B406965" s="76"/>
      <c r="C406965" s="75"/>
    </row>
    <row r="406966" spans="2:3" x14ac:dyDescent="0.25">
      <c r="B406966" s="76"/>
      <c r="C406966" s="75"/>
    </row>
    <row r="406967" spans="2:3" x14ac:dyDescent="0.25">
      <c r="B406967" s="76"/>
      <c r="C406967" s="75"/>
    </row>
    <row r="406968" spans="2:3" x14ac:dyDescent="0.25">
      <c r="B406968" s="76"/>
      <c r="C406968" s="75"/>
    </row>
    <row r="406969" spans="2:3" x14ac:dyDescent="0.25">
      <c r="B406969" s="76"/>
      <c r="C406969" s="75"/>
    </row>
    <row r="406970" spans="2:3" x14ac:dyDescent="0.25">
      <c r="B406970" s="76"/>
      <c r="C406970" s="75"/>
    </row>
    <row r="406971" spans="2:3" x14ac:dyDescent="0.25">
      <c r="B406971" s="76"/>
      <c r="C406971" s="75"/>
    </row>
    <row r="406972" spans="2:3" x14ac:dyDescent="0.25">
      <c r="B406972" s="76"/>
      <c r="C406972" s="75"/>
    </row>
    <row r="406973" spans="2:3" x14ac:dyDescent="0.25">
      <c r="B406973" s="76"/>
      <c r="C406973" s="75"/>
    </row>
    <row r="406974" spans="2:3" x14ac:dyDescent="0.25">
      <c r="B406974" s="76"/>
      <c r="C406974" s="75"/>
    </row>
    <row r="406975" spans="2:3" x14ac:dyDescent="0.25">
      <c r="B406975" s="76"/>
      <c r="C406975" s="75"/>
    </row>
    <row r="407085" spans="2:3" x14ac:dyDescent="0.25">
      <c r="B407085" s="76"/>
      <c r="C407085" s="75"/>
    </row>
    <row r="407086" spans="2:3" x14ac:dyDescent="0.25">
      <c r="B407086" s="76"/>
      <c r="C407086" s="75"/>
    </row>
    <row r="407087" spans="2:3" x14ac:dyDescent="0.25">
      <c r="B407087" s="76"/>
      <c r="C407087" s="75"/>
    </row>
    <row r="407088" spans="2:3" x14ac:dyDescent="0.25">
      <c r="B407088" s="76"/>
      <c r="C407088" s="75"/>
    </row>
    <row r="407089" spans="2:3" x14ac:dyDescent="0.25">
      <c r="B407089" s="76"/>
      <c r="C407089" s="75"/>
    </row>
    <row r="407090" spans="2:3" x14ac:dyDescent="0.25">
      <c r="B407090" s="76"/>
      <c r="C407090" s="75"/>
    </row>
    <row r="407091" spans="2:3" x14ac:dyDescent="0.25">
      <c r="B407091" s="76"/>
      <c r="C407091" s="75"/>
    </row>
    <row r="407092" spans="2:3" x14ac:dyDescent="0.25">
      <c r="B407092" s="76"/>
      <c r="C407092" s="75"/>
    </row>
    <row r="407093" spans="2:3" x14ac:dyDescent="0.25">
      <c r="B407093" s="76"/>
      <c r="C407093" s="75"/>
    </row>
    <row r="407094" spans="2:3" x14ac:dyDescent="0.25">
      <c r="B407094" s="76"/>
      <c r="C407094" s="75"/>
    </row>
    <row r="407095" spans="2:3" x14ac:dyDescent="0.25">
      <c r="B407095" s="76"/>
      <c r="C407095" s="75"/>
    </row>
    <row r="407096" spans="2:3" x14ac:dyDescent="0.25">
      <c r="B407096" s="76"/>
      <c r="C407096" s="75"/>
    </row>
    <row r="407097" spans="2:3" x14ac:dyDescent="0.25">
      <c r="B407097" s="76"/>
      <c r="C407097" s="75"/>
    </row>
    <row r="407207" spans="2:3" x14ac:dyDescent="0.25">
      <c r="B407207" s="76"/>
      <c r="C407207" s="75"/>
    </row>
    <row r="407208" spans="2:3" x14ac:dyDescent="0.25">
      <c r="B407208" s="76"/>
      <c r="C407208" s="75"/>
    </row>
    <row r="407209" spans="2:3" x14ac:dyDescent="0.25">
      <c r="B407209" s="76"/>
      <c r="C407209" s="75"/>
    </row>
    <row r="407210" spans="2:3" x14ac:dyDescent="0.25">
      <c r="B407210" s="76"/>
      <c r="C407210" s="75"/>
    </row>
    <row r="407211" spans="2:3" x14ac:dyDescent="0.25">
      <c r="B407211" s="76"/>
      <c r="C407211" s="75"/>
    </row>
    <row r="407212" spans="2:3" x14ac:dyDescent="0.25">
      <c r="B407212" s="76"/>
      <c r="C407212" s="75"/>
    </row>
    <row r="407213" spans="2:3" x14ac:dyDescent="0.25">
      <c r="B407213" s="76"/>
      <c r="C407213" s="75"/>
    </row>
    <row r="407214" spans="2:3" x14ac:dyDescent="0.25">
      <c r="B407214" s="76"/>
      <c r="C407214" s="75"/>
    </row>
    <row r="407215" spans="2:3" x14ac:dyDescent="0.25">
      <c r="B407215" s="76"/>
      <c r="C407215" s="75"/>
    </row>
    <row r="407216" spans="2:3" x14ac:dyDescent="0.25">
      <c r="B407216" s="76"/>
      <c r="C407216" s="75"/>
    </row>
    <row r="407217" spans="2:3" x14ac:dyDescent="0.25">
      <c r="B407217" s="76"/>
      <c r="C407217" s="75"/>
    </row>
    <row r="407218" spans="2:3" x14ac:dyDescent="0.25">
      <c r="B407218" s="76"/>
      <c r="C407218" s="75"/>
    </row>
    <row r="407219" spans="2:3" x14ac:dyDescent="0.25">
      <c r="B407219" s="76"/>
      <c r="C407219" s="75"/>
    </row>
    <row r="407329" spans="2:3" x14ac:dyDescent="0.25">
      <c r="B407329" s="76"/>
      <c r="C407329" s="75"/>
    </row>
    <row r="407330" spans="2:3" x14ac:dyDescent="0.25">
      <c r="B407330" s="76"/>
      <c r="C407330" s="75"/>
    </row>
    <row r="407331" spans="2:3" x14ac:dyDescent="0.25">
      <c r="B407331" s="76"/>
      <c r="C407331" s="75"/>
    </row>
    <row r="407332" spans="2:3" x14ac:dyDescent="0.25">
      <c r="B407332" s="76"/>
      <c r="C407332" s="75"/>
    </row>
    <row r="407333" spans="2:3" x14ac:dyDescent="0.25">
      <c r="B407333" s="76"/>
      <c r="C407333" s="75"/>
    </row>
    <row r="407334" spans="2:3" x14ac:dyDescent="0.25">
      <c r="B407334" s="76"/>
      <c r="C407334" s="75"/>
    </row>
    <row r="407335" spans="2:3" x14ac:dyDescent="0.25">
      <c r="B407335" s="76"/>
      <c r="C407335" s="75"/>
    </row>
    <row r="407336" spans="2:3" x14ac:dyDescent="0.25">
      <c r="B407336" s="76"/>
      <c r="C407336" s="75"/>
    </row>
    <row r="407337" spans="2:3" x14ac:dyDescent="0.25">
      <c r="B407337" s="76"/>
      <c r="C407337" s="75"/>
    </row>
    <row r="407338" spans="2:3" x14ac:dyDescent="0.25">
      <c r="B407338" s="76"/>
      <c r="C407338" s="75"/>
    </row>
    <row r="407339" spans="2:3" x14ac:dyDescent="0.25">
      <c r="B407339" s="76"/>
      <c r="C407339" s="75"/>
    </row>
    <row r="407340" spans="2:3" x14ac:dyDescent="0.25">
      <c r="B407340" s="76"/>
      <c r="C407340" s="75"/>
    </row>
    <row r="407341" spans="2:3" x14ac:dyDescent="0.25">
      <c r="B407341" s="76"/>
      <c r="C407341" s="75"/>
    </row>
    <row r="407451" spans="2:3" x14ac:dyDescent="0.25">
      <c r="B407451" s="76"/>
      <c r="C407451" s="75"/>
    </row>
    <row r="407452" spans="2:3" x14ac:dyDescent="0.25">
      <c r="B407452" s="76"/>
      <c r="C407452" s="75"/>
    </row>
    <row r="407453" spans="2:3" x14ac:dyDescent="0.25">
      <c r="B407453" s="76"/>
      <c r="C407453" s="75"/>
    </row>
    <row r="407454" spans="2:3" x14ac:dyDescent="0.25">
      <c r="B407454" s="76"/>
      <c r="C407454" s="75"/>
    </row>
    <row r="407455" spans="2:3" x14ac:dyDescent="0.25">
      <c r="B407455" s="76"/>
      <c r="C407455" s="75"/>
    </row>
    <row r="407456" spans="2:3" x14ac:dyDescent="0.25">
      <c r="B407456" s="76"/>
      <c r="C407456" s="75"/>
    </row>
    <row r="407457" spans="2:3" x14ac:dyDescent="0.25">
      <c r="B407457" s="76"/>
      <c r="C407457" s="75"/>
    </row>
    <row r="407458" spans="2:3" x14ac:dyDescent="0.25">
      <c r="B407458" s="76"/>
      <c r="C407458" s="75"/>
    </row>
    <row r="407459" spans="2:3" x14ac:dyDescent="0.25">
      <c r="B407459" s="76"/>
      <c r="C407459" s="75"/>
    </row>
    <row r="407460" spans="2:3" x14ac:dyDescent="0.25">
      <c r="B407460" s="76"/>
      <c r="C407460" s="75"/>
    </row>
    <row r="407461" spans="2:3" x14ac:dyDescent="0.25">
      <c r="B407461" s="76"/>
      <c r="C407461" s="75"/>
    </row>
    <row r="407462" spans="2:3" x14ac:dyDescent="0.25">
      <c r="B407462" s="76"/>
      <c r="C407462" s="75"/>
    </row>
    <row r="407463" spans="2:3" x14ac:dyDescent="0.25">
      <c r="B407463" s="76"/>
      <c r="C407463" s="75"/>
    </row>
    <row r="407573" spans="2:3" x14ac:dyDescent="0.25">
      <c r="B407573" s="76"/>
      <c r="C407573" s="75"/>
    </row>
    <row r="407574" spans="2:3" x14ac:dyDescent="0.25">
      <c r="B407574" s="76"/>
      <c r="C407574" s="75"/>
    </row>
    <row r="407575" spans="2:3" x14ac:dyDescent="0.25">
      <c r="B407575" s="76"/>
      <c r="C407575" s="75"/>
    </row>
    <row r="407576" spans="2:3" x14ac:dyDescent="0.25">
      <c r="B407576" s="76"/>
      <c r="C407576" s="75"/>
    </row>
    <row r="407577" spans="2:3" x14ac:dyDescent="0.25">
      <c r="B407577" s="76"/>
      <c r="C407577" s="75"/>
    </row>
    <row r="407578" spans="2:3" x14ac:dyDescent="0.25">
      <c r="B407578" s="76"/>
      <c r="C407578" s="75"/>
    </row>
    <row r="407579" spans="2:3" x14ac:dyDescent="0.25">
      <c r="B407579" s="76"/>
      <c r="C407579" s="75"/>
    </row>
    <row r="407580" spans="2:3" x14ac:dyDescent="0.25">
      <c r="B407580" s="76"/>
      <c r="C407580" s="75"/>
    </row>
    <row r="407581" spans="2:3" x14ac:dyDescent="0.25">
      <c r="B407581" s="76"/>
      <c r="C407581" s="75"/>
    </row>
    <row r="407582" spans="2:3" x14ac:dyDescent="0.25">
      <c r="B407582" s="76"/>
      <c r="C407582" s="75"/>
    </row>
    <row r="407583" spans="2:3" x14ac:dyDescent="0.25">
      <c r="B407583" s="76"/>
      <c r="C407583" s="75"/>
    </row>
    <row r="407584" spans="2:3" x14ac:dyDescent="0.25">
      <c r="B407584" s="76"/>
      <c r="C407584" s="75"/>
    </row>
    <row r="407585" spans="2:3" x14ac:dyDescent="0.25">
      <c r="B407585" s="76"/>
      <c r="C407585" s="75"/>
    </row>
    <row r="407695" spans="2:3" x14ac:dyDescent="0.25">
      <c r="B407695" s="76"/>
      <c r="C407695" s="75"/>
    </row>
    <row r="407696" spans="2:3" x14ac:dyDescent="0.25">
      <c r="B407696" s="76"/>
      <c r="C407696" s="75"/>
    </row>
    <row r="407697" spans="2:3" x14ac:dyDescent="0.25">
      <c r="B407697" s="76"/>
      <c r="C407697" s="75"/>
    </row>
    <row r="407698" spans="2:3" x14ac:dyDescent="0.25">
      <c r="B407698" s="76"/>
      <c r="C407698" s="75"/>
    </row>
    <row r="407699" spans="2:3" x14ac:dyDescent="0.25">
      <c r="B407699" s="76"/>
      <c r="C407699" s="75"/>
    </row>
    <row r="407700" spans="2:3" x14ac:dyDescent="0.25">
      <c r="B407700" s="76"/>
      <c r="C407700" s="75"/>
    </row>
    <row r="407701" spans="2:3" x14ac:dyDescent="0.25">
      <c r="B407701" s="76"/>
      <c r="C407701" s="75"/>
    </row>
    <row r="407702" spans="2:3" x14ac:dyDescent="0.25">
      <c r="B407702" s="76"/>
      <c r="C407702" s="75"/>
    </row>
    <row r="407703" spans="2:3" x14ac:dyDescent="0.25">
      <c r="B407703" s="76"/>
      <c r="C407703" s="75"/>
    </row>
    <row r="407704" spans="2:3" x14ac:dyDescent="0.25">
      <c r="B407704" s="76"/>
      <c r="C407704" s="75"/>
    </row>
    <row r="407705" spans="2:3" x14ac:dyDescent="0.25">
      <c r="B407705" s="76"/>
      <c r="C407705" s="75"/>
    </row>
    <row r="407706" spans="2:3" x14ac:dyDescent="0.25">
      <c r="B407706" s="76"/>
      <c r="C407706" s="75"/>
    </row>
    <row r="407707" spans="2:3" x14ac:dyDescent="0.25">
      <c r="B407707" s="76"/>
      <c r="C407707" s="75"/>
    </row>
    <row r="407817" spans="2:3" x14ac:dyDescent="0.25">
      <c r="B407817" s="76"/>
      <c r="C407817" s="75"/>
    </row>
    <row r="407818" spans="2:3" x14ac:dyDescent="0.25">
      <c r="B407818" s="76"/>
      <c r="C407818" s="75"/>
    </row>
    <row r="407819" spans="2:3" x14ac:dyDescent="0.25">
      <c r="B407819" s="76"/>
      <c r="C407819" s="75"/>
    </row>
    <row r="407820" spans="2:3" x14ac:dyDescent="0.25">
      <c r="B407820" s="76"/>
      <c r="C407820" s="75"/>
    </row>
    <row r="407821" spans="2:3" x14ac:dyDescent="0.25">
      <c r="B407821" s="76"/>
      <c r="C407821" s="75"/>
    </row>
    <row r="407822" spans="2:3" x14ac:dyDescent="0.25">
      <c r="B407822" s="76"/>
      <c r="C407822" s="75"/>
    </row>
    <row r="407823" spans="2:3" x14ac:dyDescent="0.25">
      <c r="B407823" s="76"/>
      <c r="C407823" s="75"/>
    </row>
    <row r="407824" spans="2:3" x14ac:dyDescent="0.25">
      <c r="B407824" s="76"/>
      <c r="C407824" s="75"/>
    </row>
    <row r="407825" spans="2:3" x14ac:dyDescent="0.25">
      <c r="B407825" s="76"/>
      <c r="C407825" s="75"/>
    </row>
    <row r="407826" spans="2:3" x14ac:dyDescent="0.25">
      <c r="B407826" s="76"/>
      <c r="C407826" s="75"/>
    </row>
    <row r="407827" spans="2:3" x14ac:dyDescent="0.25">
      <c r="B407827" s="76"/>
      <c r="C407827" s="75"/>
    </row>
    <row r="407828" spans="2:3" x14ac:dyDescent="0.25">
      <c r="B407828" s="76"/>
      <c r="C407828" s="75"/>
    </row>
    <row r="407829" spans="2:3" x14ac:dyDescent="0.25">
      <c r="B407829" s="76"/>
      <c r="C407829" s="75"/>
    </row>
    <row r="407939" spans="2:3" x14ac:dyDescent="0.25">
      <c r="B407939" s="76"/>
      <c r="C407939" s="75"/>
    </row>
    <row r="407940" spans="2:3" x14ac:dyDescent="0.25">
      <c r="B407940" s="76"/>
      <c r="C407940" s="75"/>
    </row>
    <row r="407941" spans="2:3" x14ac:dyDescent="0.25">
      <c r="B407941" s="76"/>
      <c r="C407941" s="75"/>
    </row>
    <row r="407942" spans="2:3" x14ac:dyDescent="0.25">
      <c r="B407942" s="76"/>
      <c r="C407942" s="75"/>
    </row>
    <row r="407943" spans="2:3" x14ac:dyDescent="0.25">
      <c r="B407943" s="76"/>
      <c r="C407943" s="75"/>
    </row>
    <row r="407944" spans="2:3" x14ac:dyDescent="0.25">
      <c r="B407944" s="76"/>
      <c r="C407944" s="75"/>
    </row>
    <row r="407945" spans="2:3" x14ac:dyDescent="0.25">
      <c r="B407945" s="76"/>
      <c r="C407945" s="75"/>
    </row>
    <row r="407946" spans="2:3" x14ac:dyDescent="0.25">
      <c r="B407946" s="76"/>
      <c r="C407946" s="75"/>
    </row>
    <row r="407947" spans="2:3" x14ac:dyDescent="0.25">
      <c r="B407947" s="76"/>
      <c r="C407947" s="75"/>
    </row>
    <row r="407948" spans="2:3" x14ac:dyDescent="0.25">
      <c r="B407948" s="76"/>
      <c r="C407948" s="75"/>
    </row>
    <row r="407949" spans="2:3" x14ac:dyDescent="0.25">
      <c r="B407949" s="76"/>
      <c r="C407949" s="75"/>
    </row>
    <row r="407950" spans="2:3" x14ac:dyDescent="0.25">
      <c r="B407950" s="76"/>
      <c r="C407950" s="75"/>
    </row>
    <row r="407951" spans="2:3" x14ac:dyDescent="0.25">
      <c r="B407951" s="76"/>
      <c r="C407951" s="75"/>
    </row>
    <row r="408061" spans="2:3" x14ac:dyDescent="0.25">
      <c r="B408061" s="76"/>
      <c r="C408061" s="75"/>
    </row>
    <row r="408062" spans="2:3" x14ac:dyDescent="0.25">
      <c r="B408062" s="76"/>
      <c r="C408062" s="75"/>
    </row>
    <row r="408063" spans="2:3" x14ac:dyDescent="0.25">
      <c r="B408063" s="76"/>
      <c r="C408063" s="75"/>
    </row>
    <row r="408064" spans="2:3" x14ac:dyDescent="0.25">
      <c r="B408064" s="76"/>
      <c r="C408064" s="75"/>
    </row>
    <row r="408065" spans="2:3" x14ac:dyDescent="0.25">
      <c r="B408065" s="76"/>
      <c r="C408065" s="75"/>
    </row>
    <row r="408066" spans="2:3" x14ac:dyDescent="0.25">
      <c r="B408066" s="76"/>
      <c r="C408066" s="75"/>
    </row>
    <row r="408067" spans="2:3" x14ac:dyDescent="0.25">
      <c r="B408067" s="76"/>
      <c r="C408067" s="75"/>
    </row>
    <row r="408068" spans="2:3" x14ac:dyDescent="0.25">
      <c r="B408068" s="76"/>
      <c r="C408068" s="75"/>
    </row>
    <row r="408069" spans="2:3" x14ac:dyDescent="0.25">
      <c r="B408069" s="76"/>
      <c r="C408069" s="75"/>
    </row>
    <row r="408070" spans="2:3" x14ac:dyDescent="0.25">
      <c r="B408070" s="76"/>
      <c r="C408070" s="75"/>
    </row>
    <row r="408071" spans="2:3" x14ac:dyDescent="0.25">
      <c r="B408071" s="76"/>
      <c r="C408071" s="75"/>
    </row>
    <row r="408072" spans="2:3" x14ac:dyDescent="0.25">
      <c r="B408072" s="76"/>
      <c r="C408072" s="75"/>
    </row>
    <row r="408073" spans="2:3" x14ac:dyDescent="0.25">
      <c r="B408073" s="76"/>
      <c r="C408073" s="75"/>
    </row>
    <row r="408183" spans="2:3" x14ac:dyDescent="0.25">
      <c r="B408183" s="76"/>
      <c r="C408183" s="75"/>
    </row>
    <row r="408184" spans="2:3" x14ac:dyDescent="0.25">
      <c r="B408184" s="76"/>
      <c r="C408184" s="75"/>
    </row>
    <row r="408185" spans="2:3" x14ac:dyDescent="0.25">
      <c r="B408185" s="76"/>
      <c r="C408185" s="75"/>
    </row>
    <row r="408186" spans="2:3" x14ac:dyDescent="0.25">
      <c r="B408186" s="76"/>
      <c r="C408186" s="75"/>
    </row>
    <row r="408187" spans="2:3" x14ac:dyDescent="0.25">
      <c r="B408187" s="76"/>
      <c r="C408187" s="75"/>
    </row>
    <row r="408188" spans="2:3" x14ac:dyDescent="0.25">
      <c r="B408188" s="76"/>
      <c r="C408188" s="75"/>
    </row>
    <row r="408189" spans="2:3" x14ac:dyDescent="0.25">
      <c r="B408189" s="76"/>
      <c r="C408189" s="75"/>
    </row>
    <row r="408190" spans="2:3" x14ac:dyDescent="0.25">
      <c r="B408190" s="76"/>
      <c r="C408190" s="75"/>
    </row>
    <row r="408191" spans="2:3" x14ac:dyDescent="0.25">
      <c r="B408191" s="76"/>
      <c r="C408191" s="75"/>
    </row>
    <row r="408192" spans="2:3" x14ac:dyDescent="0.25">
      <c r="B408192" s="76"/>
      <c r="C408192" s="75"/>
    </row>
    <row r="408193" spans="2:3" x14ac:dyDescent="0.25">
      <c r="B408193" s="76"/>
      <c r="C408193" s="75"/>
    </row>
    <row r="408194" spans="2:3" x14ac:dyDescent="0.25">
      <c r="B408194" s="76"/>
      <c r="C408194" s="75"/>
    </row>
    <row r="408195" spans="2:3" x14ac:dyDescent="0.25">
      <c r="B408195" s="76"/>
      <c r="C408195" s="75"/>
    </row>
    <row r="408305" spans="2:3" x14ac:dyDescent="0.25">
      <c r="B408305" s="76"/>
      <c r="C408305" s="75"/>
    </row>
    <row r="408306" spans="2:3" x14ac:dyDescent="0.25">
      <c r="B408306" s="76"/>
      <c r="C408306" s="75"/>
    </row>
    <row r="408307" spans="2:3" x14ac:dyDescent="0.25">
      <c r="B408307" s="76"/>
      <c r="C408307" s="75"/>
    </row>
    <row r="408308" spans="2:3" x14ac:dyDescent="0.25">
      <c r="B408308" s="76"/>
      <c r="C408308" s="75"/>
    </row>
    <row r="408309" spans="2:3" x14ac:dyDescent="0.25">
      <c r="B408309" s="76"/>
      <c r="C408309" s="75"/>
    </row>
    <row r="408310" spans="2:3" x14ac:dyDescent="0.25">
      <c r="B408310" s="76"/>
      <c r="C408310" s="75"/>
    </row>
    <row r="408311" spans="2:3" x14ac:dyDescent="0.25">
      <c r="B408311" s="76"/>
      <c r="C408311" s="75"/>
    </row>
    <row r="408312" spans="2:3" x14ac:dyDescent="0.25">
      <c r="B408312" s="76"/>
      <c r="C408312" s="75"/>
    </row>
    <row r="408313" spans="2:3" x14ac:dyDescent="0.25">
      <c r="B408313" s="76"/>
      <c r="C408313" s="75"/>
    </row>
    <row r="408314" spans="2:3" x14ac:dyDescent="0.25">
      <c r="B408314" s="76"/>
      <c r="C408314" s="75"/>
    </row>
    <row r="408315" spans="2:3" x14ac:dyDescent="0.25">
      <c r="B408315" s="76"/>
      <c r="C408315" s="75"/>
    </row>
    <row r="408316" spans="2:3" x14ac:dyDescent="0.25">
      <c r="B408316" s="76"/>
      <c r="C408316" s="75"/>
    </row>
    <row r="408317" spans="2:3" x14ac:dyDescent="0.25">
      <c r="B408317" s="76"/>
      <c r="C408317" s="75"/>
    </row>
    <row r="408427" spans="2:3" x14ac:dyDescent="0.25">
      <c r="B408427" s="76"/>
      <c r="C408427" s="75"/>
    </row>
    <row r="408428" spans="2:3" x14ac:dyDescent="0.25">
      <c r="B408428" s="76"/>
      <c r="C408428" s="75"/>
    </row>
    <row r="408429" spans="2:3" x14ac:dyDescent="0.25">
      <c r="B408429" s="76"/>
      <c r="C408429" s="75"/>
    </row>
    <row r="408430" spans="2:3" x14ac:dyDescent="0.25">
      <c r="B408430" s="76"/>
      <c r="C408430" s="75"/>
    </row>
    <row r="408431" spans="2:3" x14ac:dyDescent="0.25">
      <c r="B408431" s="76"/>
      <c r="C408431" s="75"/>
    </row>
    <row r="408432" spans="2:3" x14ac:dyDescent="0.25">
      <c r="B408432" s="76"/>
      <c r="C408432" s="75"/>
    </row>
    <row r="408433" spans="2:3" x14ac:dyDescent="0.25">
      <c r="B408433" s="76"/>
      <c r="C408433" s="75"/>
    </row>
    <row r="408434" spans="2:3" x14ac:dyDescent="0.25">
      <c r="B408434" s="76"/>
      <c r="C408434" s="75"/>
    </row>
    <row r="408435" spans="2:3" x14ac:dyDescent="0.25">
      <c r="B408435" s="76"/>
      <c r="C408435" s="75"/>
    </row>
    <row r="408436" spans="2:3" x14ac:dyDescent="0.25">
      <c r="B408436" s="76"/>
      <c r="C408436" s="75"/>
    </row>
    <row r="408437" spans="2:3" x14ac:dyDescent="0.25">
      <c r="B408437" s="76"/>
      <c r="C408437" s="75"/>
    </row>
    <row r="408438" spans="2:3" x14ac:dyDescent="0.25">
      <c r="B408438" s="76"/>
      <c r="C408438" s="75"/>
    </row>
    <row r="408439" spans="2:3" x14ac:dyDescent="0.25">
      <c r="B408439" s="76"/>
      <c r="C408439" s="75"/>
    </row>
    <row r="408549" spans="2:3" x14ac:dyDescent="0.25">
      <c r="B408549" s="76"/>
      <c r="C408549" s="75"/>
    </row>
    <row r="408550" spans="2:3" x14ac:dyDescent="0.25">
      <c r="B408550" s="76"/>
      <c r="C408550" s="75"/>
    </row>
    <row r="408551" spans="2:3" x14ac:dyDescent="0.25">
      <c r="B408551" s="76"/>
      <c r="C408551" s="75"/>
    </row>
    <row r="408552" spans="2:3" x14ac:dyDescent="0.25">
      <c r="B408552" s="76"/>
      <c r="C408552" s="75"/>
    </row>
    <row r="408553" spans="2:3" x14ac:dyDescent="0.25">
      <c r="B408553" s="76"/>
      <c r="C408553" s="75"/>
    </row>
    <row r="408554" spans="2:3" x14ac:dyDescent="0.25">
      <c r="B408554" s="76"/>
      <c r="C408554" s="75"/>
    </row>
    <row r="408555" spans="2:3" x14ac:dyDescent="0.25">
      <c r="B408555" s="76"/>
      <c r="C408555" s="75"/>
    </row>
    <row r="408556" spans="2:3" x14ac:dyDescent="0.25">
      <c r="B408556" s="76"/>
      <c r="C408556" s="75"/>
    </row>
    <row r="408557" spans="2:3" x14ac:dyDescent="0.25">
      <c r="B408557" s="76"/>
      <c r="C408557" s="75"/>
    </row>
    <row r="408558" spans="2:3" x14ac:dyDescent="0.25">
      <c r="B408558" s="76"/>
      <c r="C408558" s="75"/>
    </row>
    <row r="408559" spans="2:3" x14ac:dyDescent="0.25">
      <c r="B408559" s="76"/>
      <c r="C408559" s="75"/>
    </row>
    <row r="408560" spans="2:3" x14ac:dyDescent="0.25">
      <c r="B408560" s="76"/>
      <c r="C408560" s="75"/>
    </row>
    <row r="408561" spans="2:3" x14ac:dyDescent="0.25">
      <c r="B408561" s="76"/>
      <c r="C408561" s="75"/>
    </row>
    <row r="408671" spans="2:3" x14ac:dyDescent="0.25">
      <c r="B408671" s="76"/>
      <c r="C408671" s="75"/>
    </row>
    <row r="408672" spans="2:3" x14ac:dyDescent="0.25">
      <c r="B408672" s="76"/>
      <c r="C408672" s="75"/>
    </row>
    <row r="408673" spans="2:3" x14ac:dyDescent="0.25">
      <c r="B408673" s="76"/>
      <c r="C408673" s="75"/>
    </row>
    <row r="408674" spans="2:3" x14ac:dyDescent="0.25">
      <c r="B408674" s="76"/>
      <c r="C408674" s="75"/>
    </row>
    <row r="408675" spans="2:3" x14ac:dyDescent="0.25">
      <c r="B408675" s="76"/>
      <c r="C408675" s="75"/>
    </row>
    <row r="408676" spans="2:3" x14ac:dyDescent="0.25">
      <c r="B408676" s="76"/>
      <c r="C408676" s="75"/>
    </row>
    <row r="408677" spans="2:3" x14ac:dyDescent="0.25">
      <c r="B408677" s="76"/>
      <c r="C408677" s="75"/>
    </row>
    <row r="408678" spans="2:3" x14ac:dyDescent="0.25">
      <c r="B408678" s="76"/>
      <c r="C408678" s="75"/>
    </row>
    <row r="408679" spans="2:3" x14ac:dyDescent="0.25">
      <c r="B408679" s="76"/>
      <c r="C408679" s="75"/>
    </row>
    <row r="408680" spans="2:3" x14ac:dyDescent="0.25">
      <c r="B408680" s="76"/>
      <c r="C408680" s="75"/>
    </row>
    <row r="408681" spans="2:3" x14ac:dyDescent="0.25">
      <c r="B408681" s="76"/>
      <c r="C408681" s="75"/>
    </row>
    <row r="408682" spans="2:3" x14ac:dyDescent="0.25">
      <c r="B408682" s="76"/>
      <c r="C408682" s="75"/>
    </row>
    <row r="408683" spans="2:3" x14ac:dyDescent="0.25">
      <c r="B408683" s="76"/>
      <c r="C408683" s="75"/>
    </row>
    <row r="408793" spans="2:3" x14ac:dyDescent="0.25">
      <c r="B408793" s="76"/>
      <c r="C408793" s="75"/>
    </row>
    <row r="408794" spans="2:3" x14ac:dyDescent="0.25">
      <c r="B408794" s="76"/>
      <c r="C408794" s="75"/>
    </row>
    <row r="408795" spans="2:3" x14ac:dyDescent="0.25">
      <c r="B408795" s="76"/>
      <c r="C408795" s="75"/>
    </row>
    <row r="408796" spans="2:3" x14ac:dyDescent="0.25">
      <c r="B408796" s="76"/>
      <c r="C408796" s="75"/>
    </row>
    <row r="408797" spans="2:3" x14ac:dyDescent="0.25">
      <c r="B408797" s="76"/>
      <c r="C408797" s="75"/>
    </row>
    <row r="408798" spans="2:3" x14ac:dyDescent="0.25">
      <c r="B408798" s="76"/>
      <c r="C408798" s="75"/>
    </row>
    <row r="408799" spans="2:3" x14ac:dyDescent="0.25">
      <c r="B408799" s="76"/>
      <c r="C408799" s="75"/>
    </row>
    <row r="408800" spans="2:3" x14ac:dyDescent="0.25">
      <c r="B408800" s="76"/>
      <c r="C408800" s="75"/>
    </row>
    <row r="408801" spans="2:3" x14ac:dyDescent="0.25">
      <c r="B408801" s="76"/>
      <c r="C408801" s="75"/>
    </row>
    <row r="408802" spans="2:3" x14ac:dyDescent="0.25">
      <c r="B408802" s="76"/>
      <c r="C408802" s="75"/>
    </row>
    <row r="408803" spans="2:3" x14ac:dyDescent="0.25">
      <c r="B408803" s="76"/>
      <c r="C408803" s="75"/>
    </row>
    <row r="408804" spans="2:3" x14ac:dyDescent="0.25">
      <c r="B408804" s="76"/>
      <c r="C408804" s="75"/>
    </row>
    <row r="408805" spans="2:3" x14ac:dyDescent="0.25">
      <c r="B408805" s="76"/>
      <c r="C408805" s="75"/>
    </row>
    <row r="408915" spans="2:3" x14ac:dyDescent="0.25">
      <c r="B408915" s="76"/>
      <c r="C408915" s="75"/>
    </row>
    <row r="408916" spans="2:3" x14ac:dyDescent="0.25">
      <c r="B408916" s="76"/>
      <c r="C408916" s="75"/>
    </row>
    <row r="408917" spans="2:3" x14ac:dyDescent="0.25">
      <c r="B408917" s="76"/>
      <c r="C408917" s="75"/>
    </row>
    <row r="408918" spans="2:3" x14ac:dyDescent="0.25">
      <c r="B408918" s="76"/>
      <c r="C408918" s="75"/>
    </row>
    <row r="408919" spans="2:3" x14ac:dyDescent="0.25">
      <c r="B408919" s="76"/>
      <c r="C408919" s="75"/>
    </row>
    <row r="408920" spans="2:3" x14ac:dyDescent="0.25">
      <c r="B408920" s="76"/>
      <c r="C408920" s="75"/>
    </row>
    <row r="408921" spans="2:3" x14ac:dyDescent="0.25">
      <c r="B408921" s="76"/>
      <c r="C408921" s="75"/>
    </row>
    <row r="408922" spans="2:3" x14ac:dyDescent="0.25">
      <c r="B408922" s="76"/>
      <c r="C408922" s="75"/>
    </row>
    <row r="408923" spans="2:3" x14ac:dyDescent="0.25">
      <c r="B408923" s="76"/>
      <c r="C408923" s="75"/>
    </row>
    <row r="408924" spans="2:3" x14ac:dyDescent="0.25">
      <c r="B408924" s="76"/>
      <c r="C408924" s="75"/>
    </row>
    <row r="408925" spans="2:3" x14ac:dyDescent="0.25">
      <c r="B408925" s="76"/>
      <c r="C408925" s="75"/>
    </row>
    <row r="408926" spans="2:3" x14ac:dyDescent="0.25">
      <c r="B408926" s="76"/>
      <c r="C408926" s="75"/>
    </row>
    <row r="408927" spans="2:3" x14ac:dyDescent="0.25">
      <c r="B408927" s="76"/>
      <c r="C408927" s="75"/>
    </row>
    <row r="409037" spans="2:3" x14ac:dyDescent="0.25">
      <c r="B409037" s="76"/>
      <c r="C409037" s="75"/>
    </row>
    <row r="409038" spans="2:3" x14ac:dyDescent="0.25">
      <c r="B409038" s="76"/>
      <c r="C409038" s="75"/>
    </row>
    <row r="409039" spans="2:3" x14ac:dyDescent="0.25">
      <c r="B409039" s="76"/>
      <c r="C409039" s="75"/>
    </row>
    <row r="409040" spans="2:3" x14ac:dyDescent="0.25">
      <c r="B409040" s="76"/>
      <c r="C409040" s="75"/>
    </row>
    <row r="409041" spans="2:3" x14ac:dyDescent="0.25">
      <c r="B409041" s="76"/>
      <c r="C409041" s="75"/>
    </row>
    <row r="409042" spans="2:3" x14ac:dyDescent="0.25">
      <c r="B409042" s="76"/>
      <c r="C409042" s="75"/>
    </row>
    <row r="409043" spans="2:3" x14ac:dyDescent="0.25">
      <c r="B409043" s="76"/>
      <c r="C409043" s="75"/>
    </row>
    <row r="409044" spans="2:3" x14ac:dyDescent="0.25">
      <c r="B409044" s="76"/>
      <c r="C409044" s="75"/>
    </row>
    <row r="409045" spans="2:3" x14ac:dyDescent="0.25">
      <c r="B409045" s="76"/>
      <c r="C409045" s="75"/>
    </row>
    <row r="409046" spans="2:3" x14ac:dyDescent="0.25">
      <c r="B409046" s="76"/>
      <c r="C409046" s="75"/>
    </row>
    <row r="409047" spans="2:3" x14ac:dyDescent="0.25">
      <c r="B409047" s="76"/>
      <c r="C409047" s="75"/>
    </row>
    <row r="409048" spans="2:3" x14ac:dyDescent="0.25">
      <c r="B409048" s="76"/>
      <c r="C409048" s="75"/>
    </row>
    <row r="409049" spans="2:3" x14ac:dyDescent="0.25">
      <c r="B409049" s="76"/>
      <c r="C409049" s="75"/>
    </row>
    <row r="409159" spans="2:3" x14ac:dyDescent="0.25">
      <c r="B409159" s="76"/>
      <c r="C409159" s="75"/>
    </row>
    <row r="409160" spans="2:3" x14ac:dyDescent="0.25">
      <c r="B409160" s="76"/>
      <c r="C409160" s="75"/>
    </row>
    <row r="409161" spans="2:3" x14ac:dyDescent="0.25">
      <c r="B409161" s="76"/>
      <c r="C409161" s="75"/>
    </row>
    <row r="409162" spans="2:3" x14ac:dyDescent="0.25">
      <c r="B409162" s="76"/>
      <c r="C409162" s="75"/>
    </row>
    <row r="409163" spans="2:3" x14ac:dyDescent="0.25">
      <c r="B409163" s="76"/>
      <c r="C409163" s="75"/>
    </row>
    <row r="409164" spans="2:3" x14ac:dyDescent="0.25">
      <c r="B409164" s="76"/>
      <c r="C409164" s="75"/>
    </row>
    <row r="409165" spans="2:3" x14ac:dyDescent="0.25">
      <c r="B409165" s="76"/>
      <c r="C409165" s="75"/>
    </row>
    <row r="409166" spans="2:3" x14ac:dyDescent="0.25">
      <c r="B409166" s="76"/>
      <c r="C409166" s="75"/>
    </row>
    <row r="409167" spans="2:3" x14ac:dyDescent="0.25">
      <c r="B409167" s="76"/>
      <c r="C409167" s="75"/>
    </row>
    <row r="409168" spans="2:3" x14ac:dyDescent="0.25">
      <c r="B409168" s="76"/>
      <c r="C409168" s="75"/>
    </row>
    <row r="409169" spans="2:3" x14ac:dyDescent="0.25">
      <c r="B409169" s="76"/>
      <c r="C409169" s="75"/>
    </row>
    <row r="409170" spans="2:3" x14ac:dyDescent="0.25">
      <c r="B409170" s="76"/>
      <c r="C409170" s="75"/>
    </row>
    <row r="409171" spans="2:3" x14ac:dyDescent="0.25">
      <c r="B409171" s="76"/>
      <c r="C409171" s="75"/>
    </row>
    <row r="409281" spans="2:3" x14ac:dyDescent="0.25">
      <c r="B409281" s="76"/>
      <c r="C409281" s="75"/>
    </row>
    <row r="409282" spans="2:3" x14ac:dyDescent="0.25">
      <c r="B409282" s="76"/>
      <c r="C409282" s="75"/>
    </row>
    <row r="409283" spans="2:3" x14ac:dyDescent="0.25">
      <c r="B409283" s="76"/>
      <c r="C409283" s="75"/>
    </row>
    <row r="409284" spans="2:3" x14ac:dyDescent="0.25">
      <c r="B409284" s="76"/>
      <c r="C409284" s="75"/>
    </row>
    <row r="409285" spans="2:3" x14ac:dyDescent="0.25">
      <c r="B409285" s="76"/>
      <c r="C409285" s="75"/>
    </row>
    <row r="409286" spans="2:3" x14ac:dyDescent="0.25">
      <c r="B409286" s="76"/>
      <c r="C409286" s="75"/>
    </row>
    <row r="409287" spans="2:3" x14ac:dyDescent="0.25">
      <c r="B409287" s="76"/>
      <c r="C409287" s="75"/>
    </row>
    <row r="409288" spans="2:3" x14ac:dyDescent="0.25">
      <c r="B409288" s="76"/>
      <c r="C409288" s="75"/>
    </row>
    <row r="409289" spans="2:3" x14ac:dyDescent="0.25">
      <c r="B409289" s="76"/>
      <c r="C409289" s="75"/>
    </row>
    <row r="409290" spans="2:3" x14ac:dyDescent="0.25">
      <c r="B409290" s="76"/>
      <c r="C409290" s="75"/>
    </row>
    <row r="409291" spans="2:3" x14ac:dyDescent="0.25">
      <c r="B409291" s="76"/>
      <c r="C409291" s="75"/>
    </row>
    <row r="409292" spans="2:3" x14ac:dyDescent="0.25">
      <c r="B409292" s="76"/>
      <c r="C409292" s="75"/>
    </row>
    <row r="409293" spans="2:3" x14ac:dyDescent="0.25">
      <c r="B409293" s="76"/>
      <c r="C409293" s="75"/>
    </row>
    <row r="409403" spans="2:3" x14ac:dyDescent="0.25">
      <c r="B409403" s="76"/>
      <c r="C409403" s="75"/>
    </row>
    <row r="409404" spans="2:3" x14ac:dyDescent="0.25">
      <c r="B409404" s="76"/>
      <c r="C409404" s="75"/>
    </row>
    <row r="409405" spans="2:3" x14ac:dyDescent="0.25">
      <c r="B409405" s="76"/>
      <c r="C409405" s="75"/>
    </row>
    <row r="409406" spans="2:3" x14ac:dyDescent="0.25">
      <c r="B409406" s="76"/>
      <c r="C409406" s="75"/>
    </row>
    <row r="409407" spans="2:3" x14ac:dyDescent="0.25">
      <c r="B409407" s="76"/>
      <c r="C409407" s="75"/>
    </row>
    <row r="409408" spans="2:3" x14ac:dyDescent="0.25">
      <c r="B409408" s="76"/>
      <c r="C409408" s="75"/>
    </row>
    <row r="409409" spans="2:3" x14ac:dyDescent="0.25">
      <c r="B409409" s="76"/>
      <c r="C409409" s="75"/>
    </row>
    <row r="409410" spans="2:3" x14ac:dyDescent="0.25">
      <c r="B409410" s="76"/>
      <c r="C409410" s="75"/>
    </row>
    <row r="409411" spans="2:3" x14ac:dyDescent="0.25">
      <c r="B409411" s="76"/>
      <c r="C409411" s="75"/>
    </row>
    <row r="409412" spans="2:3" x14ac:dyDescent="0.25">
      <c r="B409412" s="76"/>
      <c r="C409412" s="75"/>
    </row>
    <row r="409413" spans="2:3" x14ac:dyDescent="0.25">
      <c r="B409413" s="76"/>
      <c r="C409413" s="75"/>
    </row>
    <row r="409414" spans="2:3" x14ac:dyDescent="0.25">
      <c r="B409414" s="76"/>
      <c r="C409414" s="75"/>
    </row>
    <row r="409415" spans="2:3" x14ac:dyDescent="0.25">
      <c r="B409415" s="76"/>
      <c r="C409415" s="75"/>
    </row>
    <row r="409525" spans="2:3" x14ac:dyDescent="0.25">
      <c r="B409525" s="76"/>
      <c r="C409525" s="75"/>
    </row>
    <row r="409526" spans="2:3" x14ac:dyDescent="0.25">
      <c r="B409526" s="76"/>
      <c r="C409526" s="75"/>
    </row>
    <row r="409527" spans="2:3" x14ac:dyDescent="0.25">
      <c r="B409527" s="76"/>
      <c r="C409527" s="75"/>
    </row>
    <row r="409528" spans="2:3" x14ac:dyDescent="0.25">
      <c r="B409528" s="76"/>
      <c r="C409528" s="75"/>
    </row>
    <row r="409529" spans="2:3" x14ac:dyDescent="0.25">
      <c r="B409529" s="76"/>
      <c r="C409529" s="75"/>
    </row>
    <row r="409530" spans="2:3" x14ac:dyDescent="0.25">
      <c r="B409530" s="76"/>
      <c r="C409530" s="75"/>
    </row>
    <row r="409531" spans="2:3" x14ac:dyDescent="0.25">
      <c r="B409531" s="76"/>
      <c r="C409531" s="75"/>
    </row>
    <row r="409532" spans="2:3" x14ac:dyDescent="0.25">
      <c r="B409532" s="76"/>
      <c r="C409532" s="75"/>
    </row>
    <row r="409533" spans="2:3" x14ac:dyDescent="0.25">
      <c r="B409533" s="76"/>
      <c r="C409533" s="75"/>
    </row>
    <row r="409534" spans="2:3" x14ac:dyDescent="0.25">
      <c r="B409534" s="76"/>
      <c r="C409534" s="75"/>
    </row>
    <row r="409535" spans="2:3" x14ac:dyDescent="0.25">
      <c r="B409535" s="76"/>
      <c r="C409535" s="75"/>
    </row>
    <row r="409536" spans="2:3" x14ac:dyDescent="0.25">
      <c r="B409536" s="76"/>
      <c r="C409536" s="75"/>
    </row>
    <row r="409537" spans="2:3" x14ac:dyDescent="0.25">
      <c r="B409537" s="76"/>
      <c r="C409537" s="75"/>
    </row>
    <row r="409647" spans="2:3" x14ac:dyDescent="0.25">
      <c r="B409647" s="76"/>
      <c r="C409647" s="75"/>
    </row>
    <row r="409648" spans="2:3" x14ac:dyDescent="0.25">
      <c r="B409648" s="76"/>
      <c r="C409648" s="75"/>
    </row>
    <row r="409649" spans="2:3" x14ac:dyDescent="0.25">
      <c r="B409649" s="76"/>
      <c r="C409649" s="75"/>
    </row>
    <row r="409650" spans="2:3" x14ac:dyDescent="0.25">
      <c r="B409650" s="76"/>
      <c r="C409650" s="75"/>
    </row>
    <row r="409651" spans="2:3" x14ac:dyDescent="0.25">
      <c r="B409651" s="76"/>
      <c r="C409651" s="75"/>
    </row>
    <row r="409652" spans="2:3" x14ac:dyDescent="0.25">
      <c r="B409652" s="76"/>
      <c r="C409652" s="75"/>
    </row>
    <row r="409653" spans="2:3" x14ac:dyDescent="0.25">
      <c r="B409653" s="76"/>
      <c r="C409653" s="75"/>
    </row>
    <row r="409654" spans="2:3" x14ac:dyDescent="0.25">
      <c r="B409654" s="76"/>
      <c r="C409654" s="75"/>
    </row>
    <row r="409655" spans="2:3" x14ac:dyDescent="0.25">
      <c r="B409655" s="76"/>
      <c r="C409655" s="75"/>
    </row>
    <row r="409656" spans="2:3" x14ac:dyDescent="0.25">
      <c r="B409656" s="76"/>
      <c r="C409656" s="75"/>
    </row>
    <row r="409657" spans="2:3" x14ac:dyDescent="0.25">
      <c r="B409657" s="76"/>
      <c r="C409657" s="75"/>
    </row>
    <row r="409658" spans="2:3" x14ac:dyDescent="0.25">
      <c r="B409658" s="76"/>
      <c r="C409658" s="75"/>
    </row>
    <row r="409659" spans="2:3" x14ac:dyDescent="0.25">
      <c r="B409659" s="76"/>
      <c r="C409659" s="75"/>
    </row>
    <row r="409769" spans="2:3" x14ac:dyDescent="0.25">
      <c r="B409769" s="76"/>
      <c r="C409769" s="75"/>
    </row>
    <row r="409770" spans="2:3" x14ac:dyDescent="0.25">
      <c r="B409770" s="76"/>
      <c r="C409770" s="75"/>
    </row>
    <row r="409771" spans="2:3" x14ac:dyDescent="0.25">
      <c r="B409771" s="76"/>
      <c r="C409771" s="75"/>
    </row>
    <row r="409772" spans="2:3" x14ac:dyDescent="0.25">
      <c r="B409772" s="76"/>
      <c r="C409772" s="75"/>
    </row>
    <row r="409773" spans="2:3" x14ac:dyDescent="0.25">
      <c r="B409773" s="76"/>
      <c r="C409773" s="75"/>
    </row>
    <row r="409774" spans="2:3" x14ac:dyDescent="0.25">
      <c r="B409774" s="76"/>
      <c r="C409774" s="75"/>
    </row>
    <row r="409775" spans="2:3" x14ac:dyDescent="0.25">
      <c r="B409775" s="76"/>
      <c r="C409775" s="75"/>
    </row>
    <row r="409776" spans="2:3" x14ac:dyDescent="0.25">
      <c r="B409776" s="76"/>
      <c r="C409776" s="75"/>
    </row>
    <row r="409777" spans="2:3" x14ac:dyDescent="0.25">
      <c r="B409777" s="76"/>
      <c r="C409777" s="75"/>
    </row>
    <row r="409778" spans="2:3" x14ac:dyDescent="0.25">
      <c r="B409778" s="76"/>
      <c r="C409778" s="75"/>
    </row>
    <row r="409779" spans="2:3" x14ac:dyDescent="0.25">
      <c r="B409779" s="76"/>
      <c r="C409779" s="75"/>
    </row>
    <row r="409780" spans="2:3" x14ac:dyDescent="0.25">
      <c r="B409780" s="76"/>
      <c r="C409780" s="75"/>
    </row>
    <row r="409781" spans="2:3" x14ac:dyDescent="0.25">
      <c r="B409781" s="76"/>
      <c r="C409781" s="75"/>
    </row>
    <row r="409891" spans="2:3" x14ac:dyDescent="0.25">
      <c r="B409891" s="76"/>
      <c r="C409891" s="75"/>
    </row>
    <row r="409892" spans="2:3" x14ac:dyDescent="0.25">
      <c r="B409892" s="76"/>
      <c r="C409892" s="75"/>
    </row>
    <row r="409893" spans="2:3" x14ac:dyDescent="0.25">
      <c r="B409893" s="76"/>
      <c r="C409893" s="75"/>
    </row>
    <row r="409894" spans="2:3" x14ac:dyDescent="0.25">
      <c r="B409894" s="76"/>
      <c r="C409894" s="75"/>
    </row>
    <row r="409895" spans="2:3" x14ac:dyDescent="0.25">
      <c r="B409895" s="76"/>
      <c r="C409895" s="75"/>
    </row>
    <row r="409896" spans="2:3" x14ac:dyDescent="0.25">
      <c r="B409896" s="76"/>
      <c r="C409896" s="75"/>
    </row>
    <row r="409897" spans="2:3" x14ac:dyDescent="0.25">
      <c r="B409897" s="76"/>
      <c r="C409897" s="75"/>
    </row>
    <row r="409898" spans="2:3" x14ac:dyDescent="0.25">
      <c r="B409898" s="76"/>
      <c r="C409898" s="75"/>
    </row>
    <row r="409899" spans="2:3" x14ac:dyDescent="0.25">
      <c r="B409899" s="76"/>
      <c r="C409899" s="75"/>
    </row>
    <row r="409900" spans="2:3" x14ac:dyDescent="0.25">
      <c r="B409900" s="76"/>
      <c r="C409900" s="75"/>
    </row>
    <row r="409901" spans="2:3" x14ac:dyDescent="0.25">
      <c r="B409901" s="76"/>
      <c r="C409901" s="75"/>
    </row>
    <row r="409902" spans="2:3" x14ac:dyDescent="0.25">
      <c r="B409902" s="76"/>
      <c r="C409902" s="75"/>
    </row>
    <row r="409903" spans="2:3" x14ac:dyDescent="0.25">
      <c r="B409903" s="76"/>
      <c r="C409903" s="75"/>
    </row>
    <row r="410013" spans="2:3" x14ac:dyDescent="0.25">
      <c r="B410013" s="76"/>
      <c r="C410013" s="75"/>
    </row>
    <row r="410014" spans="2:3" x14ac:dyDescent="0.25">
      <c r="B410014" s="76"/>
      <c r="C410014" s="75"/>
    </row>
    <row r="410015" spans="2:3" x14ac:dyDescent="0.25">
      <c r="B410015" s="76"/>
      <c r="C410015" s="75"/>
    </row>
    <row r="410016" spans="2:3" x14ac:dyDescent="0.25">
      <c r="B410016" s="76"/>
      <c r="C410016" s="75"/>
    </row>
    <row r="410017" spans="2:3" x14ac:dyDescent="0.25">
      <c r="B410017" s="76"/>
      <c r="C410017" s="75"/>
    </row>
    <row r="410018" spans="2:3" x14ac:dyDescent="0.25">
      <c r="B410018" s="76"/>
      <c r="C410018" s="75"/>
    </row>
    <row r="410019" spans="2:3" x14ac:dyDescent="0.25">
      <c r="B410019" s="76"/>
      <c r="C410019" s="75"/>
    </row>
    <row r="410020" spans="2:3" x14ac:dyDescent="0.25">
      <c r="B410020" s="76"/>
      <c r="C410020" s="75"/>
    </row>
    <row r="410021" spans="2:3" x14ac:dyDescent="0.25">
      <c r="B410021" s="76"/>
      <c r="C410021" s="75"/>
    </row>
    <row r="410022" spans="2:3" x14ac:dyDescent="0.25">
      <c r="B410022" s="76"/>
      <c r="C410022" s="75"/>
    </row>
    <row r="410023" spans="2:3" x14ac:dyDescent="0.25">
      <c r="B410023" s="76"/>
      <c r="C410023" s="75"/>
    </row>
    <row r="410024" spans="2:3" x14ac:dyDescent="0.25">
      <c r="B410024" s="76"/>
      <c r="C410024" s="75"/>
    </row>
    <row r="410025" spans="2:3" x14ac:dyDescent="0.25">
      <c r="B410025" s="76"/>
      <c r="C410025" s="75"/>
    </row>
    <row r="410135" spans="2:3" x14ac:dyDescent="0.25">
      <c r="B410135" s="76"/>
      <c r="C410135" s="75"/>
    </row>
    <row r="410136" spans="2:3" x14ac:dyDescent="0.25">
      <c r="B410136" s="76"/>
      <c r="C410136" s="75"/>
    </row>
    <row r="410137" spans="2:3" x14ac:dyDescent="0.25">
      <c r="B410137" s="76"/>
      <c r="C410137" s="75"/>
    </row>
    <row r="410138" spans="2:3" x14ac:dyDescent="0.25">
      <c r="B410138" s="76"/>
      <c r="C410138" s="75"/>
    </row>
    <row r="410139" spans="2:3" x14ac:dyDescent="0.25">
      <c r="B410139" s="76"/>
      <c r="C410139" s="75"/>
    </row>
    <row r="410140" spans="2:3" x14ac:dyDescent="0.25">
      <c r="B410140" s="76"/>
      <c r="C410140" s="75"/>
    </row>
    <row r="410141" spans="2:3" x14ac:dyDescent="0.25">
      <c r="B410141" s="76"/>
      <c r="C410141" s="75"/>
    </row>
    <row r="410142" spans="2:3" x14ac:dyDescent="0.25">
      <c r="B410142" s="76"/>
      <c r="C410142" s="75"/>
    </row>
    <row r="410143" spans="2:3" x14ac:dyDescent="0.25">
      <c r="B410143" s="76"/>
      <c r="C410143" s="75"/>
    </row>
    <row r="410144" spans="2:3" x14ac:dyDescent="0.25">
      <c r="B410144" s="76"/>
      <c r="C410144" s="75"/>
    </row>
    <row r="410145" spans="2:3" x14ac:dyDescent="0.25">
      <c r="B410145" s="76"/>
      <c r="C410145" s="75"/>
    </row>
    <row r="410146" spans="2:3" x14ac:dyDescent="0.25">
      <c r="B410146" s="76"/>
      <c r="C410146" s="75"/>
    </row>
    <row r="410147" spans="2:3" x14ac:dyDescent="0.25">
      <c r="B410147" s="76"/>
      <c r="C410147" s="75"/>
    </row>
    <row r="410257" spans="2:3" x14ac:dyDescent="0.25">
      <c r="B410257" s="76"/>
      <c r="C410257" s="75"/>
    </row>
    <row r="410258" spans="2:3" x14ac:dyDescent="0.25">
      <c r="B410258" s="76"/>
      <c r="C410258" s="75"/>
    </row>
    <row r="410259" spans="2:3" x14ac:dyDescent="0.25">
      <c r="B410259" s="76"/>
      <c r="C410259" s="75"/>
    </row>
    <row r="410260" spans="2:3" x14ac:dyDescent="0.25">
      <c r="B410260" s="76"/>
      <c r="C410260" s="75"/>
    </row>
    <row r="410261" spans="2:3" x14ac:dyDescent="0.25">
      <c r="B410261" s="76"/>
      <c r="C410261" s="75"/>
    </row>
    <row r="410262" spans="2:3" x14ac:dyDescent="0.25">
      <c r="B410262" s="76"/>
      <c r="C410262" s="75"/>
    </row>
    <row r="410263" spans="2:3" x14ac:dyDescent="0.25">
      <c r="B410263" s="76"/>
      <c r="C410263" s="75"/>
    </row>
    <row r="410264" spans="2:3" x14ac:dyDescent="0.25">
      <c r="B410264" s="76"/>
      <c r="C410264" s="75"/>
    </row>
    <row r="410265" spans="2:3" x14ac:dyDescent="0.25">
      <c r="B410265" s="76"/>
      <c r="C410265" s="75"/>
    </row>
    <row r="410266" spans="2:3" x14ac:dyDescent="0.25">
      <c r="B410266" s="76"/>
      <c r="C410266" s="75"/>
    </row>
    <row r="410267" spans="2:3" x14ac:dyDescent="0.25">
      <c r="B410267" s="76"/>
      <c r="C410267" s="75"/>
    </row>
    <row r="410268" spans="2:3" x14ac:dyDescent="0.25">
      <c r="B410268" s="76"/>
      <c r="C410268" s="75"/>
    </row>
    <row r="410269" spans="2:3" x14ac:dyDescent="0.25">
      <c r="B410269" s="76"/>
      <c r="C410269" s="75"/>
    </row>
    <row r="410379" spans="2:3" x14ac:dyDescent="0.25">
      <c r="B410379" s="76"/>
      <c r="C410379" s="75"/>
    </row>
    <row r="410380" spans="2:3" x14ac:dyDescent="0.25">
      <c r="B410380" s="76"/>
      <c r="C410380" s="75"/>
    </row>
    <row r="410381" spans="2:3" x14ac:dyDescent="0.25">
      <c r="B410381" s="76"/>
      <c r="C410381" s="75"/>
    </row>
    <row r="410382" spans="2:3" x14ac:dyDescent="0.25">
      <c r="B410382" s="76"/>
      <c r="C410382" s="75"/>
    </row>
    <row r="410383" spans="2:3" x14ac:dyDescent="0.25">
      <c r="B410383" s="76"/>
      <c r="C410383" s="75"/>
    </row>
    <row r="410384" spans="2:3" x14ac:dyDescent="0.25">
      <c r="B410384" s="76"/>
      <c r="C410384" s="75"/>
    </row>
    <row r="410385" spans="2:3" x14ac:dyDescent="0.25">
      <c r="B410385" s="76"/>
      <c r="C410385" s="75"/>
    </row>
    <row r="410386" spans="2:3" x14ac:dyDescent="0.25">
      <c r="B410386" s="76"/>
      <c r="C410386" s="75"/>
    </row>
    <row r="410387" spans="2:3" x14ac:dyDescent="0.25">
      <c r="B410387" s="76"/>
      <c r="C410387" s="75"/>
    </row>
    <row r="410388" spans="2:3" x14ac:dyDescent="0.25">
      <c r="B410388" s="76"/>
      <c r="C410388" s="75"/>
    </row>
    <row r="410389" spans="2:3" x14ac:dyDescent="0.25">
      <c r="B410389" s="76"/>
      <c r="C410389" s="75"/>
    </row>
    <row r="410390" spans="2:3" x14ac:dyDescent="0.25">
      <c r="B410390" s="76"/>
      <c r="C410390" s="75"/>
    </row>
    <row r="410391" spans="2:3" x14ac:dyDescent="0.25">
      <c r="B410391" s="76"/>
      <c r="C410391" s="75"/>
    </row>
    <row r="410501" spans="2:3" x14ac:dyDescent="0.25">
      <c r="B410501" s="76"/>
      <c r="C410501" s="75"/>
    </row>
    <row r="410502" spans="2:3" x14ac:dyDescent="0.25">
      <c r="B410502" s="76"/>
      <c r="C410502" s="75"/>
    </row>
    <row r="410503" spans="2:3" x14ac:dyDescent="0.25">
      <c r="B410503" s="76"/>
      <c r="C410503" s="75"/>
    </row>
    <row r="410504" spans="2:3" x14ac:dyDescent="0.25">
      <c r="B410504" s="76"/>
      <c r="C410504" s="75"/>
    </row>
    <row r="410505" spans="2:3" x14ac:dyDescent="0.25">
      <c r="B410505" s="76"/>
      <c r="C410505" s="75"/>
    </row>
    <row r="410506" spans="2:3" x14ac:dyDescent="0.25">
      <c r="B410506" s="76"/>
      <c r="C410506" s="75"/>
    </row>
    <row r="410507" spans="2:3" x14ac:dyDescent="0.25">
      <c r="B410507" s="76"/>
      <c r="C410507" s="75"/>
    </row>
    <row r="410508" spans="2:3" x14ac:dyDescent="0.25">
      <c r="B410508" s="76"/>
      <c r="C410508" s="75"/>
    </row>
    <row r="410509" spans="2:3" x14ac:dyDescent="0.25">
      <c r="B410509" s="76"/>
      <c r="C410509" s="75"/>
    </row>
    <row r="410510" spans="2:3" x14ac:dyDescent="0.25">
      <c r="B410510" s="76"/>
      <c r="C410510" s="75"/>
    </row>
    <row r="410511" spans="2:3" x14ac:dyDescent="0.25">
      <c r="B410511" s="76"/>
      <c r="C410511" s="75"/>
    </row>
    <row r="410512" spans="2:3" x14ac:dyDescent="0.25">
      <c r="B410512" s="76"/>
      <c r="C410512" s="75"/>
    </row>
    <row r="410513" spans="2:3" x14ac:dyDescent="0.25">
      <c r="B410513" s="76"/>
      <c r="C410513" s="75"/>
    </row>
    <row r="410623" spans="2:3" x14ac:dyDescent="0.25">
      <c r="B410623" s="76"/>
      <c r="C410623" s="75"/>
    </row>
    <row r="410624" spans="2:3" x14ac:dyDescent="0.25">
      <c r="B410624" s="76"/>
      <c r="C410624" s="75"/>
    </row>
    <row r="410625" spans="2:3" x14ac:dyDescent="0.25">
      <c r="B410625" s="76"/>
      <c r="C410625" s="75"/>
    </row>
    <row r="410626" spans="2:3" x14ac:dyDescent="0.25">
      <c r="B410626" s="76"/>
      <c r="C410626" s="75"/>
    </row>
    <row r="410627" spans="2:3" x14ac:dyDescent="0.25">
      <c r="B410627" s="76"/>
      <c r="C410627" s="75"/>
    </row>
    <row r="410628" spans="2:3" x14ac:dyDescent="0.25">
      <c r="B410628" s="76"/>
      <c r="C410628" s="75"/>
    </row>
    <row r="410629" spans="2:3" x14ac:dyDescent="0.25">
      <c r="B410629" s="76"/>
      <c r="C410629" s="75"/>
    </row>
    <row r="410630" spans="2:3" x14ac:dyDescent="0.25">
      <c r="B410630" s="76"/>
      <c r="C410630" s="75"/>
    </row>
    <row r="410631" spans="2:3" x14ac:dyDescent="0.25">
      <c r="B410631" s="76"/>
      <c r="C410631" s="75"/>
    </row>
    <row r="410632" spans="2:3" x14ac:dyDescent="0.25">
      <c r="B410632" s="76"/>
      <c r="C410632" s="75"/>
    </row>
    <row r="410633" spans="2:3" x14ac:dyDescent="0.25">
      <c r="B410633" s="76"/>
      <c r="C410633" s="75"/>
    </row>
    <row r="410634" spans="2:3" x14ac:dyDescent="0.25">
      <c r="B410634" s="76"/>
      <c r="C410634" s="75"/>
    </row>
    <row r="410635" spans="2:3" x14ac:dyDescent="0.25">
      <c r="B410635" s="76"/>
      <c r="C410635" s="75"/>
    </row>
    <row r="410745" spans="2:3" x14ac:dyDescent="0.25">
      <c r="B410745" s="76"/>
      <c r="C410745" s="75"/>
    </row>
    <row r="410746" spans="2:3" x14ac:dyDescent="0.25">
      <c r="B410746" s="76"/>
      <c r="C410746" s="75"/>
    </row>
    <row r="410747" spans="2:3" x14ac:dyDescent="0.25">
      <c r="B410747" s="76"/>
      <c r="C410747" s="75"/>
    </row>
    <row r="410748" spans="2:3" x14ac:dyDescent="0.25">
      <c r="B410748" s="76"/>
      <c r="C410748" s="75"/>
    </row>
    <row r="410749" spans="2:3" x14ac:dyDescent="0.25">
      <c r="B410749" s="76"/>
      <c r="C410749" s="75"/>
    </row>
    <row r="410750" spans="2:3" x14ac:dyDescent="0.25">
      <c r="B410750" s="76"/>
      <c r="C410750" s="75"/>
    </row>
    <row r="410751" spans="2:3" x14ac:dyDescent="0.25">
      <c r="B410751" s="76"/>
      <c r="C410751" s="75"/>
    </row>
    <row r="410752" spans="2:3" x14ac:dyDescent="0.25">
      <c r="B410752" s="76"/>
      <c r="C410752" s="75"/>
    </row>
    <row r="410753" spans="2:3" x14ac:dyDescent="0.25">
      <c r="B410753" s="76"/>
      <c r="C410753" s="75"/>
    </row>
    <row r="410754" spans="2:3" x14ac:dyDescent="0.25">
      <c r="B410754" s="76"/>
      <c r="C410754" s="75"/>
    </row>
    <row r="410755" spans="2:3" x14ac:dyDescent="0.25">
      <c r="B410755" s="76"/>
      <c r="C410755" s="75"/>
    </row>
    <row r="410756" spans="2:3" x14ac:dyDescent="0.25">
      <c r="B410756" s="76"/>
      <c r="C410756" s="75"/>
    </row>
    <row r="410757" spans="2:3" x14ac:dyDescent="0.25">
      <c r="B410757" s="76"/>
      <c r="C410757" s="75"/>
    </row>
    <row r="410867" spans="2:3" x14ac:dyDescent="0.25">
      <c r="B410867" s="76"/>
      <c r="C410867" s="75"/>
    </row>
    <row r="410868" spans="2:3" x14ac:dyDescent="0.25">
      <c r="B410868" s="76"/>
      <c r="C410868" s="75"/>
    </row>
    <row r="410869" spans="2:3" x14ac:dyDescent="0.25">
      <c r="B410869" s="76"/>
      <c r="C410869" s="75"/>
    </row>
    <row r="410870" spans="2:3" x14ac:dyDescent="0.25">
      <c r="B410870" s="76"/>
      <c r="C410870" s="75"/>
    </row>
    <row r="410871" spans="2:3" x14ac:dyDescent="0.25">
      <c r="B410871" s="76"/>
      <c r="C410871" s="75"/>
    </row>
    <row r="410872" spans="2:3" x14ac:dyDescent="0.25">
      <c r="B410872" s="76"/>
      <c r="C410872" s="75"/>
    </row>
    <row r="410873" spans="2:3" x14ac:dyDescent="0.25">
      <c r="B410873" s="76"/>
      <c r="C410873" s="75"/>
    </row>
    <row r="410874" spans="2:3" x14ac:dyDescent="0.25">
      <c r="B410874" s="76"/>
      <c r="C410874" s="75"/>
    </row>
    <row r="410875" spans="2:3" x14ac:dyDescent="0.25">
      <c r="B410875" s="76"/>
      <c r="C410875" s="75"/>
    </row>
    <row r="410876" spans="2:3" x14ac:dyDescent="0.25">
      <c r="B410876" s="76"/>
      <c r="C410876" s="75"/>
    </row>
    <row r="410877" spans="2:3" x14ac:dyDescent="0.25">
      <c r="B410877" s="76"/>
      <c r="C410877" s="75"/>
    </row>
    <row r="410878" spans="2:3" x14ac:dyDescent="0.25">
      <c r="B410878" s="76"/>
      <c r="C410878" s="75"/>
    </row>
    <row r="410879" spans="2:3" x14ac:dyDescent="0.25">
      <c r="B410879" s="76"/>
      <c r="C410879" s="75"/>
    </row>
    <row r="410989" spans="2:3" x14ac:dyDescent="0.25">
      <c r="B410989" s="76"/>
      <c r="C410989" s="75"/>
    </row>
    <row r="410990" spans="2:3" x14ac:dyDescent="0.25">
      <c r="B410990" s="76"/>
      <c r="C410990" s="75"/>
    </row>
    <row r="410991" spans="2:3" x14ac:dyDescent="0.25">
      <c r="B410991" s="76"/>
      <c r="C410991" s="75"/>
    </row>
    <row r="410992" spans="2:3" x14ac:dyDescent="0.25">
      <c r="B410992" s="76"/>
      <c r="C410992" s="75"/>
    </row>
    <row r="410993" spans="2:3" x14ac:dyDescent="0.25">
      <c r="B410993" s="76"/>
      <c r="C410993" s="75"/>
    </row>
    <row r="410994" spans="2:3" x14ac:dyDescent="0.25">
      <c r="B410994" s="76"/>
      <c r="C410994" s="75"/>
    </row>
    <row r="410995" spans="2:3" x14ac:dyDescent="0.25">
      <c r="B410995" s="76"/>
      <c r="C410995" s="75"/>
    </row>
    <row r="410996" spans="2:3" x14ac:dyDescent="0.25">
      <c r="B410996" s="76"/>
      <c r="C410996" s="75"/>
    </row>
    <row r="410997" spans="2:3" x14ac:dyDescent="0.25">
      <c r="B410997" s="76"/>
      <c r="C410997" s="75"/>
    </row>
    <row r="410998" spans="2:3" x14ac:dyDescent="0.25">
      <c r="B410998" s="76"/>
      <c r="C410998" s="75"/>
    </row>
    <row r="410999" spans="2:3" x14ac:dyDescent="0.25">
      <c r="B410999" s="76"/>
      <c r="C410999" s="75"/>
    </row>
    <row r="411000" spans="2:3" x14ac:dyDescent="0.25">
      <c r="B411000" s="76"/>
      <c r="C411000" s="75"/>
    </row>
    <row r="411001" spans="2:3" x14ac:dyDescent="0.25">
      <c r="B411001" s="76"/>
      <c r="C411001" s="75"/>
    </row>
    <row r="411111" spans="2:3" x14ac:dyDescent="0.25">
      <c r="B411111" s="76"/>
      <c r="C411111" s="75"/>
    </row>
    <row r="411112" spans="2:3" x14ac:dyDescent="0.25">
      <c r="B411112" s="76"/>
      <c r="C411112" s="75"/>
    </row>
    <row r="411113" spans="2:3" x14ac:dyDescent="0.25">
      <c r="B411113" s="76"/>
      <c r="C411113" s="75"/>
    </row>
    <row r="411114" spans="2:3" x14ac:dyDescent="0.25">
      <c r="B411114" s="76"/>
      <c r="C411114" s="75"/>
    </row>
    <row r="411115" spans="2:3" x14ac:dyDescent="0.25">
      <c r="B411115" s="76"/>
      <c r="C411115" s="75"/>
    </row>
    <row r="411116" spans="2:3" x14ac:dyDescent="0.25">
      <c r="B411116" s="76"/>
      <c r="C411116" s="75"/>
    </row>
    <row r="411117" spans="2:3" x14ac:dyDescent="0.25">
      <c r="B411117" s="76"/>
      <c r="C411117" s="75"/>
    </row>
    <row r="411118" spans="2:3" x14ac:dyDescent="0.25">
      <c r="B411118" s="76"/>
      <c r="C411118" s="75"/>
    </row>
    <row r="411119" spans="2:3" x14ac:dyDescent="0.25">
      <c r="B411119" s="76"/>
      <c r="C411119" s="75"/>
    </row>
    <row r="411120" spans="2:3" x14ac:dyDescent="0.25">
      <c r="B411120" s="76"/>
      <c r="C411120" s="75"/>
    </row>
    <row r="411121" spans="2:3" x14ac:dyDescent="0.25">
      <c r="B411121" s="76"/>
      <c r="C411121" s="75"/>
    </row>
    <row r="411122" spans="2:3" x14ac:dyDescent="0.25">
      <c r="B411122" s="76"/>
      <c r="C411122" s="75"/>
    </row>
    <row r="411123" spans="2:3" x14ac:dyDescent="0.25">
      <c r="B411123" s="76"/>
      <c r="C411123" s="75"/>
    </row>
    <row r="411233" spans="2:3" x14ac:dyDescent="0.25">
      <c r="B411233" s="76"/>
      <c r="C411233" s="75"/>
    </row>
    <row r="411234" spans="2:3" x14ac:dyDescent="0.25">
      <c r="B411234" s="76"/>
      <c r="C411234" s="75"/>
    </row>
    <row r="411235" spans="2:3" x14ac:dyDescent="0.25">
      <c r="B411235" s="76"/>
      <c r="C411235" s="75"/>
    </row>
    <row r="411236" spans="2:3" x14ac:dyDescent="0.25">
      <c r="B411236" s="76"/>
      <c r="C411236" s="75"/>
    </row>
    <row r="411237" spans="2:3" x14ac:dyDescent="0.25">
      <c r="B411237" s="76"/>
      <c r="C411237" s="75"/>
    </row>
    <row r="411238" spans="2:3" x14ac:dyDescent="0.25">
      <c r="B411238" s="76"/>
      <c r="C411238" s="75"/>
    </row>
    <row r="411239" spans="2:3" x14ac:dyDescent="0.25">
      <c r="B411239" s="76"/>
      <c r="C411239" s="75"/>
    </row>
    <row r="411240" spans="2:3" x14ac:dyDescent="0.25">
      <c r="B411240" s="76"/>
      <c r="C411240" s="75"/>
    </row>
    <row r="411241" spans="2:3" x14ac:dyDescent="0.25">
      <c r="B411241" s="76"/>
      <c r="C411241" s="75"/>
    </row>
    <row r="411242" spans="2:3" x14ac:dyDescent="0.25">
      <c r="B411242" s="76"/>
      <c r="C411242" s="75"/>
    </row>
    <row r="411243" spans="2:3" x14ac:dyDescent="0.25">
      <c r="B411243" s="76"/>
      <c r="C411243" s="75"/>
    </row>
    <row r="411244" spans="2:3" x14ac:dyDescent="0.25">
      <c r="B411244" s="76"/>
      <c r="C411244" s="75"/>
    </row>
    <row r="411245" spans="2:3" x14ac:dyDescent="0.25">
      <c r="B411245" s="76"/>
      <c r="C411245" s="75"/>
    </row>
    <row r="411355" spans="2:3" x14ac:dyDescent="0.25">
      <c r="B411355" s="76"/>
      <c r="C411355" s="75"/>
    </row>
    <row r="411356" spans="2:3" x14ac:dyDescent="0.25">
      <c r="B411356" s="76"/>
      <c r="C411356" s="75"/>
    </row>
    <row r="411357" spans="2:3" x14ac:dyDescent="0.25">
      <c r="B411357" s="76"/>
      <c r="C411357" s="75"/>
    </row>
    <row r="411358" spans="2:3" x14ac:dyDescent="0.25">
      <c r="B411358" s="76"/>
      <c r="C411358" s="75"/>
    </row>
    <row r="411359" spans="2:3" x14ac:dyDescent="0.25">
      <c r="B411359" s="76"/>
      <c r="C411359" s="75"/>
    </row>
    <row r="411360" spans="2:3" x14ac:dyDescent="0.25">
      <c r="B411360" s="76"/>
      <c r="C411360" s="75"/>
    </row>
    <row r="411361" spans="2:3" x14ac:dyDescent="0.25">
      <c r="B411361" s="76"/>
      <c r="C411361" s="75"/>
    </row>
    <row r="411362" spans="2:3" x14ac:dyDescent="0.25">
      <c r="B411362" s="76"/>
      <c r="C411362" s="75"/>
    </row>
    <row r="411363" spans="2:3" x14ac:dyDescent="0.25">
      <c r="B411363" s="76"/>
      <c r="C411363" s="75"/>
    </row>
    <row r="411364" spans="2:3" x14ac:dyDescent="0.25">
      <c r="B411364" s="76"/>
      <c r="C411364" s="75"/>
    </row>
    <row r="411365" spans="2:3" x14ac:dyDescent="0.25">
      <c r="B411365" s="76"/>
      <c r="C411365" s="75"/>
    </row>
    <row r="411366" spans="2:3" x14ac:dyDescent="0.25">
      <c r="B411366" s="76"/>
      <c r="C411366" s="75"/>
    </row>
    <row r="411367" spans="2:3" x14ac:dyDescent="0.25">
      <c r="B411367" s="76"/>
      <c r="C411367" s="75"/>
    </row>
    <row r="411477" spans="2:3" x14ac:dyDescent="0.25">
      <c r="B411477" s="76"/>
      <c r="C411477" s="75"/>
    </row>
    <row r="411478" spans="2:3" x14ac:dyDescent="0.25">
      <c r="B411478" s="76"/>
      <c r="C411478" s="75"/>
    </row>
    <row r="411479" spans="2:3" x14ac:dyDescent="0.25">
      <c r="B411479" s="76"/>
      <c r="C411479" s="75"/>
    </row>
    <row r="411480" spans="2:3" x14ac:dyDescent="0.25">
      <c r="B411480" s="76"/>
      <c r="C411480" s="75"/>
    </row>
    <row r="411481" spans="2:3" x14ac:dyDescent="0.25">
      <c r="B411481" s="76"/>
      <c r="C411481" s="75"/>
    </row>
    <row r="411482" spans="2:3" x14ac:dyDescent="0.25">
      <c r="B411482" s="76"/>
      <c r="C411482" s="75"/>
    </row>
    <row r="411483" spans="2:3" x14ac:dyDescent="0.25">
      <c r="B411483" s="76"/>
      <c r="C411483" s="75"/>
    </row>
    <row r="411484" spans="2:3" x14ac:dyDescent="0.25">
      <c r="B411484" s="76"/>
      <c r="C411484" s="75"/>
    </row>
    <row r="411485" spans="2:3" x14ac:dyDescent="0.25">
      <c r="B411485" s="76"/>
      <c r="C411485" s="75"/>
    </row>
    <row r="411486" spans="2:3" x14ac:dyDescent="0.25">
      <c r="B411486" s="76"/>
      <c r="C411486" s="75"/>
    </row>
    <row r="411487" spans="2:3" x14ac:dyDescent="0.25">
      <c r="B411487" s="76"/>
      <c r="C411487" s="75"/>
    </row>
    <row r="411488" spans="2:3" x14ac:dyDescent="0.25">
      <c r="B411488" s="76"/>
      <c r="C411488" s="75"/>
    </row>
    <row r="411489" spans="2:3" x14ac:dyDescent="0.25">
      <c r="B411489" s="76"/>
      <c r="C411489" s="75"/>
    </row>
    <row r="411599" spans="2:3" x14ac:dyDescent="0.25">
      <c r="B411599" s="76"/>
      <c r="C411599" s="75"/>
    </row>
    <row r="411600" spans="2:3" x14ac:dyDescent="0.25">
      <c r="B411600" s="76"/>
      <c r="C411600" s="75"/>
    </row>
    <row r="411601" spans="2:3" x14ac:dyDescent="0.25">
      <c r="B411601" s="76"/>
      <c r="C411601" s="75"/>
    </row>
    <row r="411602" spans="2:3" x14ac:dyDescent="0.25">
      <c r="B411602" s="76"/>
      <c r="C411602" s="75"/>
    </row>
    <row r="411603" spans="2:3" x14ac:dyDescent="0.25">
      <c r="B411603" s="76"/>
      <c r="C411603" s="75"/>
    </row>
    <row r="411604" spans="2:3" x14ac:dyDescent="0.25">
      <c r="B411604" s="76"/>
      <c r="C411604" s="75"/>
    </row>
    <row r="411605" spans="2:3" x14ac:dyDescent="0.25">
      <c r="B411605" s="76"/>
      <c r="C411605" s="75"/>
    </row>
    <row r="411606" spans="2:3" x14ac:dyDescent="0.25">
      <c r="B411606" s="76"/>
      <c r="C411606" s="75"/>
    </row>
    <row r="411607" spans="2:3" x14ac:dyDescent="0.25">
      <c r="B411607" s="76"/>
      <c r="C411607" s="75"/>
    </row>
    <row r="411608" spans="2:3" x14ac:dyDescent="0.25">
      <c r="B411608" s="76"/>
      <c r="C411608" s="75"/>
    </row>
    <row r="411609" spans="2:3" x14ac:dyDescent="0.25">
      <c r="B411609" s="76"/>
      <c r="C411609" s="75"/>
    </row>
    <row r="411610" spans="2:3" x14ac:dyDescent="0.25">
      <c r="B411610" s="76"/>
      <c r="C411610" s="75"/>
    </row>
    <row r="411611" spans="2:3" x14ac:dyDescent="0.25">
      <c r="B411611" s="76"/>
      <c r="C411611" s="75"/>
    </row>
    <row r="411721" spans="2:3" x14ac:dyDescent="0.25">
      <c r="B411721" s="76"/>
      <c r="C411721" s="75"/>
    </row>
    <row r="411722" spans="2:3" x14ac:dyDescent="0.25">
      <c r="B411722" s="76"/>
      <c r="C411722" s="75"/>
    </row>
    <row r="411723" spans="2:3" x14ac:dyDescent="0.25">
      <c r="B411723" s="76"/>
      <c r="C411723" s="75"/>
    </row>
    <row r="411724" spans="2:3" x14ac:dyDescent="0.25">
      <c r="B411724" s="76"/>
      <c r="C411724" s="75"/>
    </row>
    <row r="411725" spans="2:3" x14ac:dyDescent="0.25">
      <c r="B411725" s="76"/>
      <c r="C411725" s="75"/>
    </row>
    <row r="411726" spans="2:3" x14ac:dyDescent="0.25">
      <c r="B411726" s="76"/>
      <c r="C411726" s="75"/>
    </row>
    <row r="411727" spans="2:3" x14ac:dyDescent="0.25">
      <c r="B411727" s="76"/>
      <c r="C411727" s="75"/>
    </row>
    <row r="411728" spans="2:3" x14ac:dyDescent="0.25">
      <c r="B411728" s="76"/>
      <c r="C411728" s="75"/>
    </row>
    <row r="411729" spans="2:3" x14ac:dyDescent="0.25">
      <c r="B411729" s="76"/>
      <c r="C411729" s="75"/>
    </row>
    <row r="411730" spans="2:3" x14ac:dyDescent="0.25">
      <c r="B411730" s="76"/>
      <c r="C411730" s="75"/>
    </row>
    <row r="411731" spans="2:3" x14ac:dyDescent="0.25">
      <c r="B411731" s="76"/>
      <c r="C411731" s="75"/>
    </row>
    <row r="411732" spans="2:3" x14ac:dyDescent="0.25">
      <c r="B411732" s="76"/>
      <c r="C411732" s="75"/>
    </row>
    <row r="411733" spans="2:3" x14ac:dyDescent="0.25">
      <c r="B411733" s="76"/>
      <c r="C411733" s="75"/>
    </row>
    <row r="411843" spans="2:3" x14ac:dyDescent="0.25">
      <c r="B411843" s="76"/>
      <c r="C411843" s="75"/>
    </row>
    <row r="411844" spans="2:3" x14ac:dyDescent="0.25">
      <c r="B411844" s="76"/>
      <c r="C411844" s="75"/>
    </row>
    <row r="411845" spans="2:3" x14ac:dyDescent="0.25">
      <c r="B411845" s="76"/>
      <c r="C411845" s="75"/>
    </row>
    <row r="411846" spans="2:3" x14ac:dyDescent="0.25">
      <c r="B411846" s="76"/>
      <c r="C411846" s="75"/>
    </row>
    <row r="411847" spans="2:3" x14ac:dyDescent="0.25">
      <c r="B411847" s="76"/>
      <c r="C411847" s="75"/>
    </row>
    <row r="411848" spans="2:3" x14ac:dyDescent="0.25">
      <c r="B411848" s="76"/>
      <c r="C411848" s="75"/>
    </row>
    <row r="411849" spans="2:3" x14ac:dyDescent="0.25">
      <c r="B411849" s="76"/>
      <c r="C411849" s="75"/>
    </row>
    <row r="411850" spans="2:3" x14ac:dyDescent="0.25">
      <c r="B411850" s="76"/>
      <c r="C411850" s="75"/>
    </row>
    <row r="411851" spans="2:3" x14ac:dyDescent="0.25">
      <c r="B411851" s="76"/>
      <c r="C411851" s="75"/>
    </row>
    <row r="411852" spans="2:3" x14ac:dyDescent="0.25">
      <c r="B411852" s="76"/>
      <c r="C411852" s="75"/>
    </row>
    <row r="411853" spans="2:3" x14ac:dyDescent="0.25">
      <c r="B411853" s="76"/>
      <c r="C411853" s="75"/>
    </row>
    <row r="411854" spans="2:3" x14ac:dyDescent="0.25">
      <c r="B411854" s="76"/>
      <c r="C411854" s="75"/>
    </row>
    <row r="411855" spans="2:3" x14ac:dyDescent="0.25">
      <c r="B411855" s="76"/>
      <c r="C411855" s="75"/>
    </row>
    <row r="411965" spans="2:3" x14ac:dyDescent="0.25">
      <c r="B411965" s="76"/>
      <c r="C411965" s="75"/>
    </row>
    <row r="411966" spans="2:3" x14ac:dyDescent="0.25">
      <c r="B411966" s="76"/>
      <c r="C411966" s="75"/>
    </row>
    <row r="411967" spans="2:3" x14ac:dyDescent="0.25">
      <c r="B411967" s="76"/>
      <c r="C411967" s="75"/>
    </row>
    <row r="411968" spans="2:3" x14ac:dyDescent="0.25">
      <c r="B411968" s="76"/>
      <c r="C411968" s="75"/>
    </row>
    <row r="411969" spans="2:3" x14ac:dyDescent="0.25">
      <c r="B411969" s="76"/>
      <c r="C411969" s="75"/>
    </row>
    <row r="411970" spans="2:3" x14ac:dyDescent="0.25">
      <c r="B411970" s="76"/>
      <c r="C411970" s="75"/>
    </row>
    <row r="411971" spans="2:3" x14ac:dyDescent="0.25">
      <c r="B411971" s="76"/>
      <c r="C411971" s="75"/>
    </row>
    <row r="411972" spans="2:3" x14ac:dyDescent="0.25">
      <c r="B411972" s="76"/>
      <c r="C411972" s="75"/>
    </row>
    <row r="411973" spans="2:3" x14ac:dyDescent="0.25">
      <c r="B411973" s="76"/>
      <c r="C411973" s="75"/>
    </row>
    <row r="411974" spans="2:3" x14ac:dyDescent="0.25">
      <c r="B411974" s="76"/>
      <c r="C411974" s="75"/>
    </row>
    <row r="411975" spans="2:3" x14ac:dyDescent="0.25">
      <c r="B411975" s="76"/>
      <c r="C411975" s="75"/>
    </row>
    <row r="411976" spans="2:3" x14ac:dyDescent="0.25">
      <c r="B411976" s="76"/>
      <c r="C411976" s="75"/>
    </row>
    <row r="411977" spans="2:3" x14ac:dyDescent="0.25">
      <c r="B411977" s="76"/>
      <c r="C411977" s="75"/>
    </row>
    <row r="412087" spans="2:3" x14ac:dyDescent="0.25">
      <c r="B412087" s="76"/>
      <c r="C412087" s="75"/>
    </row>
    <row r="412088" spans="2:3" x14ac:dyDescent="0.25">
      <c r="B412088" s="76"/>
      <c r="C412088" s="75"/>
    </row>
    <row r="412089" spans="2:3" x14ac:dyDescent="0.25">
      <c r="B412089" s="76"/>
      <c r="C412089" s="75"/>
    </row>
    <row r="412090" spans="2:3" x14ac:dyDescent="0.25">
      <c r="B412090" s="76"/>
      <c r="C412090" s="75"/>
    </row>
    <row r="412091" spans="2:3" x14ac:dyDescent="0.25">
      <c r="B412091" s="76"/>
      <c r="C412091" s="75"/>
    </row>
    <row r="412092" spans="2:3" x14ac:dyDescent="0.25">
      <c r="B412092" s="76"/>
      <c r="C412092" s="75"/>
    </row>
    <row r="412093" spans="2:3" x14ac:dyDescent="0.25">
      <c r="B412093" s="76"/>
      <c r="C412093" s="75"/>
    </row>
    <row r="412094" spans="2:3" x14ac:dyDescent="0.25">
      <c r="B412094" s="76"/>
      <c r="C412094" s="75"/>
    </row>
    <row r="412095" spans="2:3" x14ac:dyDescent="0.25">
      <c r="B412095" s="76"/>
      <c r="C412095" s="75"/>
    </row>
    <row r="412096" spans="2:3" x14ac:dyDescent="0.25">
      <c r="B412096" s="76"/>
      <c r="C412096" s="75"/>
    </row>
    <row r="412097" spans="2:3" x14ac:dyDescent="0.25">
      <c r="B412097" s="76"/>
      <c r="C412097" s="75"/>
    </row>
    <row r="412098" spans="2:3" x14ac:dyDescent="0.25">
      <c r="B412098" s="76"/>
      <c r="C412098" s="75"/>
    </row>
    <row r="412099" spans="2:3" x14ac:dyDescent="0.25">
      <c r="B412099" s="76"/>
      <c r="C412099" s="75"/>
    </row>
    <row r="412209" spans="2:3" x14ac:dyDescent="0.25">
      <c r="B412209" s="76"/>
      <c r="C412209" s="75"/>
    </row>
    <row r="412210" spans="2:3" x14ac:dyDescent="0.25">
      <c r="B412210" s="76"/>
      <c r="C412210" s="75"/>
    </row>
    <row r="412211" spans="2:3" x14ac:dyDescent="0.25">
      <c r="B412211" s="76"/>
      <c r="C412211" s="75"/>
    </row>
    <row r="412212" spans="2:3" x14ac:dyDescent="0.25">
      <c r="B412212" s="76"/>
      <c r="C412212" s="75"/>
    </row>
    <row r="412213" spans="2:3" x14ac:dyDescent="0.25">
      <c r="B412213" s="76"/>
      <c r="C412213" s="75"/>
    </row>
    <row r="412214" spans="2:3" x14ac:dyDescent="0.25">
      <c r="B412214" s="76"/>
      <c r="C412214" s="75"/>
    </row>
    <row r="412215" spans="2:3" x14ac:dyDescent="0.25">
      <c r="B412215" s="76"/>
      <c r="C412215" s="75"/>
    </row>
    <row r="412216" spans="2:3" x14ac:dyDescent="0.25">
      <c r="B412216" s="76"/>
      <c r="C412216" s="75"/>
    </row>
    <row r="412217" spans="2:3" x14ac:dyDescent="0.25">
      <c r="B412217" s="76"/>
      <c r="C412217" s="75"/>
    </row>
    <row r="412218" spans="2:3" x14ac:dyDescent="0.25">
      <c r="B412218" s="76"/>
      <c r="C412218" s="75"/>
    </row>
    <row r="412219" spans="2:3" x14ac:dyDescent="0.25">
      <c r="B412219" s="76"/>
      <c r="C412219" s="75"/>
    </row>
    <row r="412220" spans="2:3" x14ac:dyDescent="0.25">
      <c r="B412220" s="76"/>
      <c r="C412220" s="75"/>
    </row>
    <row r="412221" spans="2:3" x14ac:dyDescent="0.25">
      <c r="B412221" s="76"/>
      <c r="C412221" s="75"/>
    </row>
    <row r="412331" spans="2:3" x14ac:dyDescent="0.25">
      <c r="B412331" s="76"/>
      <c r="C412331" s="75"/>
    </row>
    <row r="412332" spans="2:3" x14ac:dyDescent="0.25">
      <c r="B412332" s="76"/>
      <c r="C412332" s="75"/>
    </row>
    <row r="412333" spans="2:3" x14ac:dyDescent="0.25">
      <c r="B412333" s="76"/>
      <c r="C412333" s="75"/>
    </row>
    <row r="412334" spans="2:3" x14ac:dyDescent="0.25">
      <c r="B412334" s="76"/>
      <c r="C412334" s="75"/>
    </row>
    <row r="412335" spans="2:3" x14ac:dyDescent="0.25">
      <c r="B412335" s="76"/>
      <c r="C412335" s="75"/>
    </row>
    <row r="412336" spans="2:3" x14ac:dyDescent="0.25">
      <c r="B412336" s="76"/>
      <c r="C412336" s="75"/>
    </row>
    <row r="412337" spans="2:3" x14ac:dyDescent="0.25">
      <c r="B412337" s="76"/>
      <c r="C412337" s="75"/>
    </row>
    <row r="412338" spans="2:3" x14ac:dyDescent="0.25">
      <c r="B412338" s="76"/>
      <c r="C412338" s="75"/>
    </row>
    <row r="412339" spans="2:3" x14ac:dyDescent="0.25">
      <c r="B412339" s="76"/>
      <c r="C412339" s="75"/>
    </row>
    <row r="412340" spans="2:3" x14ac:dyDescent="0.25">
      <c r="B412340" s="76"/>
      <c r="C412340" s="75"/>
    </row>
    <row r="412341" spans="2:3" x14ac:dyDescent="0.25">
      <c r="B412341" s="76"/>
      <c r="C412341" s="75"/>
    </row>
    <row r="412342" spans="2:3" x14ac:dyDescent="0.25">
      <c r="B412342" s="76"/>
      <c r="C412342" s="75"/>
    </row>
    <row r="412343" spans="2:3" x14ac:dyDescent="0.25">
      <c r="B412343" s="76"/>
      <c r="C412343" s="75"/>
    </row>
    <row r="412453" spans="2:3" x14ac:dyDescent="0.25">
      <c r="B412453" s="76"/>
      <c r="C412453" s="75"/>
    </row>
    <row r="412454" spans="2:3" x14ac:dyDescent="0.25">
      <c r="B412454" s="76"/>
      <c r="C412454" s="75"/>
    </row>
    <row r="412455" spans="2:3" x14ac:dyDescent="0.25">
      <c r="B412455" s="76"/>
      <c r="C412455" s="75"/>
    </row>
    <row r="412456" spans="2:3" x14ac:dyDescent="0.25">
      <c r="B412456" s="76"/>
      <c r="C412456" s="75"/>
    </row>
    <row r="412457" spans="2:3" x14ac:dyDescent="0.25">
      <c r="B412457" s="76"/>
      <c r="C412457" s="75"/>
    </row>
    <row r="412458" spans="2:3" x14ac:dyDescent="0.25">
      <c r="B412458" s="76"/>
      <c r="C412458" s="75"/>
    </row>
    <row r="412459" spans="2:3" x14ac:dyDescent="0.25">
      <c r="B412459" s="76"/>
      <c r="C412459" s="75"/>
    </row>
    <row r="412460" spans="2:3" x14ac:dyDescent="0.25">
      <c r="B412460" s="76"/>
      <c r="C412460" s="75"/>
    </row>
    <row r="412461" spans="2:3" x14ac:dyDescent="0.25">
      <c r="B412461" s="76"/>
      <c r="C412461" s="75"/>
    </row>
    <row r="412462" spans="2:3" x14ac:dyDescent="0.25">
      <c r="B412462" s="76"/>
      <c r="C412462" s="75"/>
    </row>
    <row r="412463" spans="2:3" x14ac:dyDescent="0.25">
      <c r="B412463" s="76"/>
      <c r="C412463" s="75"/>
    </row>
    <row r="412464" spans="2:3" x14ac:dyDescent="0.25">
      <c r="B412464" s="76"/>
      <c r="C412464" s="75"/>
    </row>
    <row r="412465" spans="2:3" x14ac:dyDescent="0.25">
      <c r="B412465" s="76"/>
      <c r="C412465" s="75"/>
    </row>
    <row r="412575" spans="2:3" x14ac:dyDescent="0.25">
      <c r="B412575" s="76"/>
      <c r="C412575" s="75"/>
    </row>
    <row r="412576" spans="2:3" x14ac:dyDescent="0.25">
      <c r="B412576" s="76"/>
      <c r="C412576" s="75"/>
    </row>
    <row r="412577" spans="2:3" x14ac:dyDescent="0.25">
      <c r="B412577" s="76"/>
      <c r="C412577" s="75"/>
    </row>
    <row r="412578" spans="2:3" x14ac:dyDescent="0.25">
      <c r="B412578" s="76"/>
      <c r="C412578" s="75"/>
    </row>
    <row r="412579" spans="2:3" x14ac:dyDescent="0.25">
      <c r="B412579" s="76"/>
      <c r="C412579" s="75"/>
    </row>
    <row r="412580" spans="2:3" x14ac:dyDescent="0.25">
      <c r="B412580" s="76"/>
      <c r="C412580" s="75"/>
    </row>
    <row r="412581" spans="2:3" x14ac:dyDescent="0.25">
      <c r="B412581" s="76"/>
      <c r="C412581" s="75"/>
    </row>
    <row r="412582" spans="2:3" x14ac:dyDescent="0.25">
      <c r="B412582" s="76"/>
      <c r="C412582" s="75"/>
    </row>
    <row r="412583" spans="2:3" x14ac:dyDescent="0.25">
      <c r="B412583" s="76"/>
      <c r="C412583" s="75"/>
    </row>
    <row r="412584" spans="2:3" x14ac:dyDescent="0.25">
      <c r="B412584" s="76"/>
      <c r="C412584" s="75"/>
    </row>
    <row r="412585" spans="2:3" x14ac:dyDescent="0.25">
      <c r="B412585" s="76"/>
      <c r="C412585" s="75"/>
    </row>
    <row r="412586" spans="2:3" x14ac:dyDescent="0.25">
      <c r="B412586" s="76"/>
      <c r="C412586" s="75"/>
    </row>
    <row r="412587" spans="2:3" x14ac:dyDescent="0.25">
      <c r="B412587" s="76"/>
      <c r="C412587" s="75"/>
    </row>
    <row r="412697" spans="2:3" x14ac:dyDescent="0.25">
      <c r="B412697" s="76"/>
      <c r="C412697" s="75"/>
    </row>
    <row r="412698" spans="2:3" x14ac:dyDescent="0.25">
      <c r="B412698" s="76"/>
      <c r="C412698" s="75"/>
    </row>
    <row r="412699" spans="2:3" x14ac:dyDescent="0.25">
      <c r="B412699" s="76"/>
      <c r="C412699" s="75"/>
    </row>
    <row r="412700" spans="2:3" x14ac:dyDescent="0.25">
      <c r="B412700" s="76"/>
      <c r="C412700" s="75"/>
    </row>
    <row r="412701" spans="2:3" x14ac:dyDescent="0.25">
      <c r="B412701" s="76"/>
      <c r="C412701" s="75"/>
    </row>
    <row r="412702" spans="2:3" x14ac:dyDescent="0.25">
      <c r="B412702" s="76"/>
      <c r="C412702" s="75"/>
    </row>
    <row r="412703" spans="2:3" x14ac:dyDescent="0.25">
      <c r="B412703" s="76"/>
      <c r="C412703" s="75"/>
    </row>
    <row r="412704" spans="2:3" x14ac:dyDescent="0.25">
      <c r="B412704" s="76"/>
      <c r="C412704" s="75"/>
    </row>
    <row r="412705" spans="2:3" x14ac:dyDescent="0.25">
      <c r="B412705" s="76"/>
      <c r="C412705" s="75"/>
    </row>
    <row r="412706" spans="2:3" x14ac:dyDescent="0.25">
      <c r="B412706" s="76"/>
      <c r="C412706" s="75"/>
    </row>
    <row r="412707" spans="2:3" x14ac:dyDescent="0.25">
      <c r="B412707" s="76"/>
      <c r="C412707" s="75"/>
    </row>
    <row r="412708" spans="2:3" x14ac:dyDescent="0.25">
      <c r="B412708" s="76"/>
      <c r="C412708" s="75"/>
    </row>
    <row r="412709" spans="2:3" x14ac:dyDescent="0.25">
      <c r="B412709" s="76"/>
      <c r="C412709" s="75"/>
    </row>
    <row r="412819" spans="2:3" x14ac:dyDescent="0.25">
      <c r="B412819" s="76"/>
      <c r="C412819" s="75"/>
    </row>
    <row r="412820" spans="2:3" x14ac:dyDescent="0.25">
      <c r="B412820" s="76"/>
      <c r="C412820" s="75"/>
    </row>
    <row r="412821" spans="2:3" x14ac:dyDescent="0.25">
      <c r="B412821" s="76"/>
      <c r="C412821" s="75"/>
    </row>
    <row r="412822" spans="2:3" x14ac:dyDescent="0.25">
      <c r="B412822" s="76"/>
      <c r="C412822" s="75"/>
    </row>
    <row r="412823" spans="2:3" x14ac:dyDescent="0.25">
      <c r="B412823" s="76"/>
      <c r="C412823" s="75"/>
    </row>
    <row r="412824" spans="2:3" x14ac:dyDescent="0.25">
      <c r="B412824" s="76"/>
      <c r="C412824" s="75"/>
    </row>
    <row r="412825" spans="2:3" x14ac:dyDescent="0.25">
      <c r="B412825" s="76"/>
      <c r="C412825" s="75"/>
    </row>
    <row r="412826" spans="2:3" x14ac:dyDescent="0.25">
      <c r="B412826" s="76"/>
      <c r="C412826" s="75"/>
    </row>
    <row r="412827" spans="2:3" x14ac:dyDescent="0.25">
      <c r="B412827" s="76"/>
      <c r="C412827" s="75"/>
    </row>
    <row r="412828" spans="2:3" x14ac:dyDescent="0.25">
      <c r="B412828" s="76"/>
      <c r="C412828" s="75"/>
    </row>
    <row r="412829" spans="2:3" x14ac:dyDescent="0.25">
      <c r="B412829" s="76"/>
      <c r="C412829" s="75"/>
    </row>
    <row r="412830" spans="2:3" x14ac:dyDescent="0.25">
      <c r="B412830" s="76"/>
      <c r="C412830" s="75"/>
    </row>
    <row r="412831" spans="2:3" x14ac:dyDescent="0.25">
      <c r="B412831" s="76"/>
      <c r="C412831" s="75"/>
    </row>
    <row r="412941" spans="2:3" x14ac:dyDescent="0.25">
      <c r="B412941" s="76"/>
      <c r="C412941" s="75"/>
    </row>
    <row r="412942" spans="2:3" x14ac:dyDescent="0.25">
      <c r="B412942" s="76"/>
      <c r="C412942" s="75"/>
    </row>
    <row r="412943" spans="2:3" x14ac:dyDescent="0.25">
      <c r="B412943" s="76"/>
      <c r="C412943" s="75"/>
    </row>
    <row r="412944" spans="2:3" x14ac:dyDescent="0.25">
      <c r="B412944" s="76"/>
      <c r="C412944" s="75"/>
    </row>
    <row r="412945" spans="2:3" x14ac:dyDescent="0.25">
      <c r="B412945" s="76"/>
      <c r="C412945" s="75"/>
    </row>
    <row r="412946" spans="2:3" x14ac:dyDescent="0.25">
      <c r="B412946" s="76"/>
      <c r="C412946" s="75"/>
    </row>
    <row r="412947" spans="2:3" x14ac:dyDescent="0.25">
      <c r="B412947" s="76"/>
      <c r="C412947" s="75"/>
    </row>
    <row r="412948" spans="2:3" x14ac:dyDescent="0.25">
      <c r="B412948" s="76"/>
      <c r="C412948" s="75"/>
    </row>
    <row r="412949" spans="2:3" x14ac:dyDescent="0.25">
      <c r="B412949" s="76"/>
      <c r="C412949" s="75"/>
    </row>
    <row r="412950" spans="2:3" x14ac:dyDescent="0.25">
      <c r="B412950" s="76"/>
      <c r="C412950" s="75"/>
    </row>
    <row r="412951" spans="2:3" x14ac:dyDescent="0.25">
      <c r="B412951" s="76"/>
      <c r="C412951" s="75"/>
    </row>
    <row r="412952" spans="2:3" x14ac:dyDescent="0.25">
      <c r="B412952" s="76"/>
      <c r="C412952" s="75"/>
    </row>
    <row r="412953" spans="2:3" x14ac:dyDescent="0.25">
      <c r="B412953" s="76"/>
      <c r="C412953" s="75"/>
    </row>
    <row r="413063" spans="2:3" x14ac:dyDescent="0.25">
      <c r="B413063" s="76"/>
      <c r="C413063" s="75"/>
    </row>
    <row r="413064" spans="2:3" x14ac:dyDescent="0.25">
      <c r="B413064" s="76"/>
      <c r="C413064" s="75"/>
    </row>
    <row r="413065" spans="2:3" x14ac:dyDescent="0.25">
      <c r="B413065" s="76"/>
      <c r="C413065" s="75"/>
    </row>
    <row r="413066" spans="2:3" x14ac:dyDescent="0.25">
      <c r="B413066" s="76"/>
      <c r="C413066" s="75"/>
    </row>
    <row r="413067" spans="2:3" x14ac:dyDescent="0.25">
      <c r="B413067" s="76"/>
      <c r="C413067" s="75"/>
    </row>
    <row r="413068" spans="2:3" x14ac:dyDescent="0.25">
      <c r="B413068" s="76"/>
      <c r="C413068" s="75"/>
    </row>
    <row r="413069" spans="2:3" x14ac:dyDescent="0.25">
      <c r="B413069" s="76"/>
      <c r="C413069" s="75"/>
    </row>
    <row r="413070" spans="2:3" x14ac:dyDescent="0.25">
      <c r="B413070" s="76"/>
      <c r="C413070" s="75"/>
    </row>
    <row r="413071" spans="2:3" x14ac:dyDescent="0.25">
      <c r="B413071" s="76"/>
      <c r="C413071" s="75"/>
    </row>
    <row r="413072" spans="2:3" x14ac:dyDescent="0.25">
      <c r="B413072" s="76"/>
      <c r="C413072" s="75"/>
    </row>
    <row r="413073" spans="2:3" x14ac:dyDescent="0.25">
      <c r="B413073" s="76"/>
      <c r="C413073" s="75"/>
    </row>
    <row r="413074" spans="2:3" x14ac:dyDescent="0.25">
      <c r="B413074" s="76"/>
      <c r="C413074" s="75"/>
    </row>
    <row r="413075" spans="2:3" x14ac:dyDescent="0.25">
      <c r="B413075" s="76"/>
      <c r="C413075" s="75"/>
    </row>
    <row r="413185" spans="2:3" x14ac:dyDescent="0.25">
      <c r="B413185" s="76"/>
      <c r="C413185" s="75"/>
    </row>
    <row r="413186" spans="2:3" x14ac:dyDescent="0.25">
      <c r="B413186" s="76"/>
      <c r="C413186" s="75"/>
    </row>
    <row r="413187" spans="2:3" x14ac:dyDescent="0.25">
      <c r="B413187" s="76"/>
      <c r="C413187" s="75"/>
    </row>
    <row r="413188" spans="2:3" x14ac:dyDescent="0.25">
      <c r="B413188" s="76"/>
      <c r="C413188" s="75"/>
    </row>
    <row r="413189" spans="2:3" x14ac:dyDescent="0.25">
      <c r="B413189" s="76"/>
      <c r="C413189" s="75"/>
    </row>
    <row r="413190" spans="2:3" x14ac:dyDescent="0.25">
      <c r="B413190" s="76"/>
      <c r="C413190" s="75"/>
    </row>
    <row r="413191" spans="2:3" x14ac:dyDescent="0.25">
      <c r="B413191" s="76"/>
      <c r="C413191" s="75"/>
    </row>
    <row r="413192" spans="2:3" x14ac:dyDescent="0.25">
      <c r="B413192" s="76"/>
      <c r="C413192" s="75"/>
    </row>
    <row r="413193" spans="2:3" x14ac:dyDescent="0.25">
      <c r="B413193" s="76"/>
      <c r="C413193" s="75"/>
    </row>
    <row r="413194" spans="2:3" x14ac:dyDescent="0.25">
      <c r="B413194" s="76"/>
      <c r="C413194" s="75"/>
    </row>
    <row r="413195" spans="2:3" x14ac:dyDescent="0.25">
      <c r="B413195" s="76"/>
      <c r="C413195" s="75"/>
    </row>
    <row r="413196" spans="2:3" x14ac:dyDescent="0.25">
      <c r="B413196" s="76"/>
      <c r="C413196" s="75"/>
    </row>
    <row r="413197" spans="2:3" x14ac:dyDescent="0.25">
      <c r="B413197" s="76"/>
      <c r="C413197" s="75"/>
    </row>
    <row r="413307" spans="2:3" x14ac:dyDescent="0.25">
      <c r="B413307" s="76"/>
      <c r="C413307" s="75"/>
    </row>
    <row r="413308" spans="2:3" x14ac:dyDescent="0.25">
      <c r="B413308" s="76"/>
      <c r="C413308" s="75"/>
    </row>
    <row r="413309" spans="2:3" x14ac:dyDescent="0.25">
      <c r="B413309" s="76"/>
      <c r="C413309" s="75"/>
    </row>
    <row r="413310" spans="2:3" x14ac:dyDescent="0.25">
      <c r="B413310" s="76"/>
      <c r="C413310" s="75"/>
    </row>
    <row r="413311" spans="2:3" x14ac:dyDescent="0.25">
      <c r="B413311" s="76"/>
      <c r="C413311" s="75"/>
    </row>
    <row r="413312" spans="2:3" x14ac:dyDescent="0.25">
      <c r="B413312" s="76"/>
      <c r="C413312" s="75"/>
    </row>
    <row r="413313" spans="2:3" x14ac:dyDescent="0.25">
      <c r="B413313" s="76"/>
      <c r="C413313" s="75"/>
    </row>
    <row r="413314" spans="2:3" x14ac:dyDescent="0.25">
      <c r="B413314" s="76"/>
      <c r="C413314" s="75"/>
    </row>
    <row r="413315" spans="2:3" x14ac:dyDescent="0.25">
      <c r="B413315" s="76"/>
      <c r="C413315" s="75"/>
    </row>
    <row r="413316" spans="2:3" x14ac:dyDescent="0.25">
      <c r="B413316" s="76"/>
      <c r="C413316" s="75"/>
    </row>
    <row r="413317" spans="2:3" x14ac:dyDescent="0.25">
      <c r="B413317" s="76"/>
      <c r="C413317" s="75"/>
    </row>
    <row r="413318" spans="2:3" x14ac:dyDescent="0.25">
      <c r="B413318" s="76"/>
      <c r="C413318" s="75"/>
    </row>
    <row r="413319" spans="2:3" x14ac:dyDescent="0.25">
      <c r="B413319" s="76"/>
      <c r="C413319" s="75"/>
    </row>
    <row r="413429" spans="2:3" x14ac:dyDescent="0.25">
      <c r="B413429" s="76"/>
      <c r="C413429" s="75"/>
    </row>
    <row r="413430" spans="2:3" x14ac:dyDescent="0.25">
      <c r="B413430" s="76"/>
      <c r="C413430" s="75"/>
    </row>
    <row r="413431" spans="2:3" x14ac:dyDescent="0.25">
      <c r="B413431" s="76"/>
      <c r="C413431" s="75"/>
    </row>
    <row r="413432" spans="2:3" x14ac:dyDescent="0.25">
      <c r="B413432" s="76"/>
      <c r="C413432" s="75"/>
    </row>
    <row r="413433" spans="2:3" x14ac:dyDescent="0.25">
      <c r="B413433" s="76"/>
      <c r="C413433" s="75"/>
    </row>
    <row r="413434" spans="2:3" x14ac:dyDescent="0.25">
      <c r="B413434" s="76"/>
      <c r="C413434" s="75"/>
    </row>
    <row r="413435" spans="2:3" x14ac:dyDescent="0.25">
      <c r="B413435" s="76"/>
      <c r="C413435" s="75"/>
    </row>
    <row r="413436" spans="2:3" x14ac:dyDescent="0.25">
      <c r="B413436" s="76"/>
      <c r="C413436" s="75"/>
    </row>
    <row r="413437" spans="2:3" x14ac:dyDescent="0.25">
      <c r="B413437" s="76"/>
      <c r="C413437" s="75"/>
    </row>
    <row r="413438" spans="2:3" x14ac:dyDescent="0.25">
      <c r="B413438" s="76"/>
      <c r="C413438" s="75"/>
    </row>
    <row r="413439" spans="2:3" x14ac:dyDescent="0.25">
      <c r="B413439" s="76"/>
      <c r="C413439" s="75"/>
    </row>
    <row r="413440" spans="2:3" x14ac:dyDescent="0.25">
      <c r="B413440" s="76"/>
      <c r="C413440" s="75"/>
    </row>
    <row r="413441" spans="2:3" x14ac:dyDescent="0.25">
      <c r="B413441" s="76"/>
      <c r="C413441" s="75"/>
    </row>
    <row r="413551" spans="2:3" x14ac:dyDescent="0.25">
      <c r="B413551" s="76"/>
      <c r="C413551" s="75"/>
    </row>
    <row r="413552" spans="2:3" x14ac:dyDescent="0.25">
      <c r="B413552" s="76"/>
      <c r="C413552" s="75"/>
    </row>
    <row r="413553" spans="2:3" x14ac:dyDescent="0.25">
      <c r="B413553" s="76"/>
      <c r="C413553" s="75"/>
    </row>
    <row r="413554" spans="2:3" x14ac:dyDescent="0.25">
      <c r="B413554" s="76"/>
      <c r="C413554" s="75"/>
    </row>
    <row r="413555" spans="2:3" x14ac:dyDescent="0.25">
      <c r="B413555" s="76"/>
      <c r="C413555" s="75"/>
    </row>
    <row r="413556" spans="2:3" x14ac:dyDescent="0.25">
      <c r="B413556" s="76"/>
      <c r="C413556" s="75"/>
    </row>
    <row r="413557" spans="2:3" x14ac:dyDescent="0.25">
      <c r="B413557" s="76"/>
      <c r="C413557" s="75"/>
    </row>
    <row r="413558" spans="2:3" x14ac:dyDescent="0.25">
      <c r="B413558" s="76"/>
      <c r="C413558" s="75"/>
    </row>
    <row r="413559" spans="2:3" x14ac:dyDescent="0.25">
      <c r="B413559" s="76"/>
      <c r="C413559" s="75"/>
    </row>
    <row r="413560" spans="2:3" x14ac:dyDescent="0.25">
      <c r="B413560" s="76"/>
      <c r="C413560" s="75"/>
    </row>
    <row r="413561" spans="2:3" x14ac:dyDescent="0.25">
      <c r="B413561" s="76"/>
      <c r="C413561" s="75"/>
    </row>
    <row r="413562" spans="2:3" x14ac:dyDescent="0.25">
      <c r="B413562" s="76"/>
      <c r="C413562" s="75"/>
    </row>
    <row r="413563" spans="2:3" x14ac:dyDescent="0.25">
      <c r="B413563" s="76"/>
      <c r="C413563" s="75"/>
    </row>
    <row r="413673" spans="2:3" x14ac:dyDescent="0.25">
      <c r="B413673" s="76"/>
      <c r="C413673" s="75"/>
    </row>
    <row r="413674" spans="2:3" x14ac:dyDescent="0.25">
      <c r="B413674" s="76"/>
      <c r="C413674" s="75"/>
    </row>
    <row r="413675" spans="2:3" x14ac:dyDescent="0.25">
      <c r="B413675" s="76"/>
      <c r="C413675" s="75"/>
    </row>
    <row r="413676" spans="2:3" x14ac:dyDescent="0.25">
      <c r="B413676" s="76"/>
      <c r="C413676" s="75"/>
    </row>
    <row r="413677" spans="2:3" x14ac:dyDescent="0.25">
      <c r="B413677" s="76"/>
      <c r="C413677" s="75"/>
    </row>
    <row r="413678" spans="2:3" x14ac:dyDescent="0.25">
      <c r="B413678" s="76"/>
      <c r="C413678" s="75"/>
    </row>
    <row r="413679" spans="2:3" x14ac:dyDescent="0.25">
      <c r="B413679" s="76"/>
      <c r="C413679" s="75"/>
    </row>
    <row r="413680" spans="2:3" x14ac:dyDescent="0.25">
      <c r="B413680" s="76"/>
      <c r="C413680" s="75"/>
    </row>
    <row r="413681" spans="2:3" x14ac:dyDescent="0.25">
      <c r="B413681" s="76"/>
      <c r="C413681" s="75"/>
    </row>
    <row r="413682" spans="2:3" x14ac:dyDescent="0.25">
      <c r="B413682" s="76"/>
      <c r="C413682" s="75"/>
    </row>
    <row r="413683" spans="2:3" x14ac:dyDescent="0.25">
      <c r="B413683" s="76"/>
      <c r="C413683" s="75"/>
    </row>
    <row r="413684" spans="2:3" x14ac:dyDescent="0.25">
      <c r="B413684" s="76"/>
      <c r="C413684" s="75"/>
    </row>
    <row r="413685" spans="2:3" x14ac:dyDescent="0.25">
      <c r="B413685" s="76"/>
      <c r="C413685" s="75"/>
    </row>
    <row r="413795" spans="2:3" x14ac:dyDescent="0.25">
      <c r="B413795" s="76"/>
      <c r="C413795" s="75"/>
    </row>
    <row r="413796" spans="2:3" x14ac:dyDescent="0.25">
      <c r="B413796" s="76"/>
      <c r="C413796" s="75"/>
    </row>
    <row r="413797" spans="2:3" x14ac:dyDescent="0.25">
      <c r="B413797" s="76"/>
      <c r="C413797" s="75"/>
    </row>
    <row r="413798" spans="2:3" x14ac:dyDescent="0.25">
      <c r="B413798" s="76"/>
      <c r="C413798" s="75"/>
    </row>
    <row r="413799" spans="2:3" x14ac:dyDescent="0.25">
      <c r="B413799" s="76"/>
      <c r="C413799" s="75"/>
    </row>
    <row r="413800" spans="2:3" x14ac:dyDescent="0.25">
      <c r="B413800" s="76"/>
      <c r="C413800" s="75"/>
    </row>
    <row r="413801" spans="2:3" x14ac:dyDescent="0.25">
      <c r="B413801" s="76"/>
      <c r="C413801" s="75"/>
    </row>
    <row r="413802" spans="2:3" x14ac:dyDescent="0.25">
      <c r="B413802" s="76"/>
      <c r="C413802" s="75"/>
    </row>
    <row r="413803" spans="2:3" x14ac:dyDescent="0.25">
      <c r="B413803" s="76"/>
      <c r="C413803" s="75"/>
    </row>
    <row r="413804" spans="2:3" x14ac:dyDescent="0.25">
      <c r="B413804" s="76"/>
      <c r="C413804" s="75"/>
    </row>
    <row r="413805" spans="2:3" x14ac:dyDescent="0.25">
      <c r="B413805" s="76"/>
      <c r="C413805" s="75"/>
    </row>
    <row r="413806" spans="2:3" x14ac:dyDescent="0.25">
      <c r="B413806" s="76"/>
      <c r="C413806" s="75"/>
    </row>
    <row r="413807" spans="2:3" x14ac:dyDescent="0.25">
      <c r="B413807" s="76"/>
      <c r="C413807" s="75"/>
    </row>
    <row r="413917" spans="2:3" x14ac:dyDescent="0.25">
      <c r="B413917" s="76"/>
      <c r="C413917" s="75"/>
    </row>
    <row r="413918" spans="2:3" x14ac:dyDescent="0.25">
      <c r="B413918" s="76"/>
      <c r="C413918" s="75"/>
    </row>
    <row r="413919" spans="2:3" x14ac:dyDescent="0.25">
      <c r="B413919" s="76"/>
      <c r="C413919" s="75"/>
    </row>
    <row r="413920" spans="2:3" x14ac:dyDescent="0.25">
      <c r="B413920" s="76"/>
      <c r="C413920" s="75"/>
    </row>
    <row r="413921" spans="2:3" x14ac:dyDescent="0.25">
      <c r="B413921" s="76"/>
      <c r="C413921" s="75"/>
    </row>
    <row r="413922" spans="2:3" x14ac:dyDescent="0.25">
      <c r="B413922" s="76"/>
      <c r="C413922" s="75"/>
    </row>
    <row r="413923" spans="2:3" x14ac:dyDescent="0.25">
      <c r="B413923" s="76"/>
      <c r="C413923" s="75"/>
    </row>
    <row r="413924" spans="2:3" x14ac:dyDescent="0.25">
      <c r="B413924" s="76"/>
      <c r="C413924" s="75"/>
    </row>
    <row r="413925" spans="2:3" x14ac:dyDescent="0.25">
      <c r="B413925" s="76"/>
      <c r="C413925" s="75"/>
    </row>
    <row r="413926" spans="2:3" x14ac:dyDescent="0.25">
      <c r="B413926" s="76"/>
      <c r="C413926" s="75"/>
    </row>
    <row r="413927" spans="2:3" x14ac:dyDescent="0.25">
      <c r="B413927" s="76"/>
      <c r="C413927" s="75"/>
    </row>
    <row r="413928" spans="2:3" x14ac:dyDescent="0.25">
      <c r="B413928" s="76"/>
      <c r="C413928" s="75"/>
    </row>
    <row r="413929" spans="2:3" x14ac:dyDescent="0.25">
      <c r="B413929" s="76"/>
      <c r="C413929" s="75"/>
    </row>
    <row r="414039" spans="2:3" x14ac:dyDescent="0.25">
      <c r="B414039" s="76"/>
      <c r="C414039" s="75"/>
    </row>
    <row r="414040" spans="2:3" x14ac:dyDescent="0.25">
      <c r="B414040" s="76"/>
      <c r="C414040" s="75"/>
    </row>
    <row r="414041" spans="2:3" x14ac:dyDescent="0.25">
      <c r="B414041" s="76"/>
      <c r="C414041" s="75"/>
    </row>
    <row r="414042" spans="2:3" x14ac:dyDescent="0.25">
      <c r="B414042" s="76"/>
      <c r="C414042" s="75"/>
    </row>
    <row r="414043" spans="2:3" x14ac:dyDescent="0.25">
      <c r="B414043" s="76"/>
      <c r="C414043" s="75"/>
    </row>
    <row r="414044" spans="2:3" x14ac:dyDescent="0.25">
      <c r="B414044" s="76"/>
      <c r="C414044" s="75"/>
    </row>
    <row r="414045" spans="2:3" x14ac:dyDescent="0.25">
      <c r="B414045" s="76"/>
      <c r="C414045" s="75"/>
    </row>
    <row r="414046" spans="2:3" x14ac:dyDescent="0.25">
      <c r="B414046" s="76"/>
      <c r="C414046" s="75"/>
    </row>
    <row r="414047" spans="2:3" x14ac:dyDescent="0.25">
      <c r="B414047" s="76"/>
      <c r="C414047" s="75"/>
    </row>
    <row r="414048" spans="2:3" x14ac:dyDescent="0.25">
      <c r="B414048" s="76"/>
      <c r="C414048" s="75"/>
    </row>
    <row r="414049" spans="2:3" x14ac:dyDescent="0.25">
      <c r="B414049" s="76"/>
      <c r="C414049" s="75"/>
    </row>
    <row r="414050" spans="2:3" x14ac:dyDescent="0.25">
      <c r="B414050" s="76"/>
      <c r="C414050" s="75"/>
    </row>
    <row r="414051" spans="2:3" x14ac:dyDescent="0.25">
      <c r="B414051" s="76"/>
      <c r="C414051" s="75"/>
    </row>
    <row r="414161" spans="2:3" x14ac:dyDescent="0.25">
      <c r="B414161" s="76"/>
      <c r="C414161" s="75"/>
    </row>
    <row r="414162" spans="2:3" x14ac:dyDescent="0.25">
      <c r="B414162" s="76"/>
      <c r="C414162" s="75"/>
    </row>
    <row r="414163" spans="2:3" x14ac:dyDescent="0.25">
      <c r="B414163" s="76"/>
      <c r="C414163" s="75"/>
    </row>
    <row r="414164" spans="2:3" x14ac:dyDescent="0.25">
      <c r="B414164" s="76"/>
      <c r="C414164" s="75"/>
    </row>
    <row r="414165" spans="2:3" x14ac:dyDescent="0.25">
      <c r="B414165" s="76"/>
      <c r="C414165" s="75"/>
    </row>
    <row r="414166" spans="2:3" x14ac:dyDescent="0.25">
      <c r="B414166" s="76"/>
      <c r="C414166" s="75"/>
    </row>
    <row r="414167" spans="2:3" x14ac:dyDescent="0.25">
      <c r="B414167" s="76"/>
      <c r="C414167" s="75"/>
    </row>
    <row r="414168" spans="2:3" x14ac:dyDescent="0.25">
      <c r="B414168" s="76"/>
      <c r="C414168" s="75"/>
    </row>
    <row r="414169" spans="2:3" x14ac:dyDescent="0.25">
      <c r="B414169" s="76"/>
      <c r="C414169" s="75"/>
    </row>
    <row r="414170" spans="2:3" x14ac:dyDescent="0.25">
      <c r="B414170" s="76"/>
      <c r="C414170" s="75"/>
    </row>
    <row r="414171" spans="2:3" x14ac:dyDescent="0.25">
      <c r="B414171" s="76"/>
      <c r="C414171" s="75"/>
    </row>
    <row r="414172" spans="2:3" x14ac:dyDescent="0.25">
      <c r="B414172" s="76"/>
      <c r="C414172" s="75"/>
    </row>
    <row r="414173" spans="2:3" x14ac:dyDescent="0.25">
      <c r="B414173" s="76"/>
      <c r="C414173" s="75"/>
    </row>
    <row r="414283" spans="2:3" x14ac:dyDescent="0.25">
      <c r="B414283" s="76"/>
      <c r="C414283" s="75"/>
    </row>
    <row r="414284" spans="2:3" x14ac:dyDescent="0.25">
      <c r="B414284" s="76"/>
      <c r="C414284" s="75"/>
    </row>
    <row r="414285" spans="2:3" x14ac:dyDescent="0.25">
      <c r="B414285" s="76"/>
      <c r="C414285" s="75"/>
    </row>
    <row r="414286" spans="2:3" x14ac:dyDescent="0.25">
      <c r="B414286" s="76"/>
      <c r="C414286" s="75"/>
    </row>
    <row r="414287" spans="2:3" x14ac:dyDescent="0.25">
      <c r="B414287" s="76"/>
      <c r="C414287" s="75"/>
    </row>
    <row r="414288" spans="2:3" x14ac:dyDescent="0.25">
      <c r="B414288" s="76"/>
      <c r="C414288" s="75"/>
    </row>
    <row r="414289" spans="2:3" x14ac:dyDescent="0.25">
      <c r="B414289" s="76"/>
      <c r="C414289" s="75"/>
    </row>
    <row r="414290" spans="2:3" x14ac:dyDescent="0.25">
      <c r="B414290" s="76"/>
      <c r="C414290" s="75"/>
    </row>
    <row r="414291" spans="2:3" x14ac:dyDescent="0.25">
      <c r="B414291" s="76"/>
      <c r="C414291" s="75"/>
    </row>
    <row r="414292" spans="2:3" x14ac:dyDescent="0.25">
      <c r="B414292" s="76"/>
      <c r="C414292" s="75"/>
    </row>
    <row r="414293" spans="2:3" x14ac:dyDescent="0.25">
      <c r="B414293" s="76"/>
      <c r="C414293" s="75"/>
    </row>
    <row r="414294" spans="2:3" x14ac:dyDescent="0.25">
      <c r="B414294" s="76"/>
      <c r="C414294" s="75"/>
    </row>
    <row r="414295" spans="2:3" x14ac:dyDescent="0.25">
      <c r="B414295" s="76"/>
      <c r="C414295" s="75"/>
    </row>
    <row r="414405" spans="2:3" x14ac:dyDescent="0.25">
      <c r="B414405" s="76"/>
      <c r="C414405" s="75"/>
    </row>
    <row r="414406" spans="2:3" x14ac:dyDescent="0.25">
      <c r="B414406" s="76"/>
      <c r="C414406" s="75"/>
    </row>
    <row r="414407" spans="2:3" x14ac:dyDescent="0.25">
      <c r="B414407" s="76"/>
      <c r="C414407" s="75"/>
    </row>
    <row r="414408" spans="2:3" x14ac:dyDescent="0.25">
      <c r="B414408" s="76"/>
      <c r="C414408" s="75"/>
    </row>
    <row r="414409" spans="2:3" x14ac:dyDescent="0.25">
      <c r="B414409" s="76"/>
      <c r="C414409" s="75"/>
    </row>
    <row r="414410" spans="2:3" x14ac:dyDescent="0.25">
      <c r="B414410" s="76"/>
      <c r="C414410" s="75"/>
    </row>
    <row r="414411" spans="2:3" x14ac:dyDescent="0.25">
      <c r="B414411" s="76"/>
      <c r="C414411" s="75"/>
    </row>
    <row r="414412" spans="2:3" x14ac:dyDescent="0.25">
      <c r="B414412" s="76"/>
      <c r="C414412" s="75"/>
    </row>
    <row r="414413" spans="2:3" x14ac:dyDescent="0.25">
      <c r="B414413" s="76"/>
      <c r="C414413" s="75"/>
    </row>
    <row r="414414" spans="2:3" x14ac:dyDescent="0.25">
      <c r="B414414" s="76"/>
      <c r="C414414" s="75"/>
    </row>
    <row r="414415" spans="2:3" x14ac:dyDescent="0.25">
      <c r="B414415" s="76"/>
      <c r="C414415" s="75"/>
    </row>
    <row r="414416" spans="2:3" x14ac:dyDescent="0.25">
      <c r="B414416" s="76"/>
      <c r="C414416" s="75"/>
    </row>
    <row r="414417" spans="2:3" x14ac:dyDescent="0.25">
      <c r="B414417" s="76"/>
      <c r="C414417" s="75"/>
    </row>
    <row r="414527" spans="2:3" x14ac:dyDescent="0.25">
      <c r="B414527" s="76"/>
      <c r="C414527" s="75"/>
    </row>
    <row r="414528" spans="2:3" x14ac:dyDescent="0.25">
      <c r="B414528" s="76"/>
      <c r="C414528" s="75"/>
    </row>
    <row r="414529" spans="2:3" x14ac:dyDescent="0.25">
      <c r="B414529" s="76"/>
      <c r="C414529" s="75"/>
    </row>
    <row r="414530" spans="2:3" x14ac:dyDescent="0.25">
      <c r="B414530" s="76"/>
      <c r="C414530" s="75"/>
    </row>
    <row r="414531" spans="2:3" x14ac:dyDescent="0.25">
      <c r="B414531" s="76"/>
      <c r="C414531" s="75"/>
    </row>
    <row r="414532" spans="2:3" x14ac:dyDescent="0.25">
      <c r="B414532" s="76"/>
      <c r="C414532" s="75"/>
    </row>
    <row r="414533" spans="2:3" x14ac:dyDescent="0.25">
      <c r="B414533" s="76"/>
      <c r="C414533" s="75"/>
    </row>
    <row r="414534" spans="2:3" x14ac:dyDescent="0.25">
      <c r="B414534" s="76"/>
      <c r="C414534" s="75"/>
    </row>
    <row r="414535" spans="2:3" x14ac:dyDescent="0.25">
      <c r="B414535" s="76"/>
      <c r="C414535" s="75"/>
    </row>
    <row r="414536" spans="2:3" x14ac:dyDescent="0.25">
      <c r="B414536" s="76"/>
      <c r="C414536" s="75"/>
    </row>
    <row r="414537" spans="2:3" x14ac:dyDescent="0.25">
      <c r="B414537" s="76"/>
      <c r="C414537" s="75"/>
    </row>
    <row r="414538" spans="2:3" x14ac:dyDescent="0.25">
      <c r="B414538" s="76"/>
      <c r="C414538" s="75"/>
    </row>
    <row r="414539" spans="2:3" x14ac:dyDescent="0.25">
      <c r="B414539" s="76"/>
      <c r="C414539" s="75"/>
    </row>
    <row r="414649" spans="2:3" x14ac:dyDescent="0.25">
      <c r="B414649" s="76"/>
      <c r="C414649" s="75"/>
    </row>
    <row r="414650" spans="2:3" x14ac:dyDescent="0.25">
      <c r="B414650" s="76"/>
      <c r="C414650" s="75"/>
    </row>
    <row r="414651" spans="2:3" x14ac:dyDescent="0.25">
      <c r="B414651" s="76"/>
      <c r="C414651" s="75"/>
    </row>
    <row r="414652" spans="2:3" x14ac:dyDescent="0.25">
      <c r="B414652" s="76"/>
      <c r="C414652" s="75"/>
    </row>
    <row r="414653" spans="2:3" x14ac:dyDescent="0.25">
      <c r="B414653" s="76"/>
      <c r="C414653" s="75"/>
    </row>
    <row r="414654" spans="2:3" x14ac:dyDescent="0.25">
      <c r="B414654" s="76"/>
      <c r="C414654" s="75"/>
    </row>
    <row r="414655" spans="2:3" x14ac:dyDescent="0.25">
      <c r="B414655" s="76"/>
      <c r="C414655" s="75"/>
    </row>
    <row r="414656" spans="2:3" x14ac:dyDescent="0.25">
      <c r="B414656" s="76"/>
      <c r="C414656" s="75"/>
    </row>
    <row r="414657" spans="2:3" x14ac:dyDescent="0.25">
      <c r="B414657" s="76"/>
      <c r="C414657" s="75"/>
    </row>
    <row r="414658" spans="2:3" x14ac:dyDescent="0.25">
      <c r="B414658" s="76"/>
      <c r="C414658" s="75"/>
    </row>
    <row r="414659" spans="2:3" x14ac:dyDescent="0.25">
      <c r="B414659" s="76"/>
      <c r="C414659" s="75"/>
    </row>
    <row r="414660" spans="2:3" x14ac:dyDescent="0.25">
      <c r="B414660" s="76"/>
      <c r="C414660" s="75"/>
    </row>
    <row r="414661" spans="2:3" x14ac:dyDescent="0.25">
      <c r="B414661" s="76"/>
      <c r="C414661" s="75"/>
    </row>
    <row r="414771" spans="2:3" x14ac:dyDescent="0.25">
      <c r="B414771" s="76"/>
      <c r="C414771" s="75"/>
    </row>
    <row r="414772" spans="2:3" x14ac:dyDescent="0.25">
      <c r="B414772" s="76"/>
      <c r="C414772" s="75"/>
    </row>
    <row r="414773" spans="2:3" x14ac:dyDescent="0.25">
      <c r="B414773" s="76"/>
      <c r="C414773" s="75"/>
    </row>
    <row r="414774" spans="2:3" x14ac:dyDescent="0.25">
      <c r="B414774" s="76"/>
      <c r="C414774" s="75"/>
    </row>
    <row r="414775" spans="2:3" x14ac:dyDescent="0.25">
      <c r="B414775" s="76"/>
      <c r="C414775" s="75"/>
    </row>
    <row r="414776" spans="2:3" x14ac:dyDescent="0.25">
      <c r="B414776" s="76"/>
      <c r="C414776" s="75"/>
    </row>
    <row r="414777" spans="2:3" x14ac:dyDescent="0.25">
      <c r="B414777" s="76"/>
      <c r="C414777" s="75"/>
    </row>
    <row r="414778" spans="2:3" x14ac:dyDescent="0.25">
      <c r="B414778" s="76"/>
      <c r="C414778" s="75"/>
    </row>
    <row r="414779" spans="2:3" x14ac:dyDescent="0.25">
      <c r="B414779" s="76"/>
      <c r="C414779" s="75"/>
    </row>
    <row r="414780" spans="2:3" x14ac:dyDescent="0.25">
      <c r="B414780" s="76"/>
      <c r="C414780" s="75"/>
    </row>
    <row r="414781" spans="2:3" x14ac:dyDescent="0.25">
      <c r="B414781" s="76"/>
      <c r="C414781" s="75"/>
    </row>
    <row r="414782" spans="2:3" x14ac:dyDescent="0.25">
      <c r="B414782" s="76"/>
      <c r="C414782" s="75"/>
    </row>
    <row r="414783" spans="2:3" x14ac:dyDescent="0.25">
      <c r="B414783" s="76"/>
      <c r="C414783" s="75"/>
    </row>
    <row r="414893" spans="2:3" x14ac:dyDescent="0.25">
      <c r="B414893" s="76"/>
      <c r="C414893" s="75"/>
    </row>
    <row r="414894" spans="2:3" x14ac:dyDescent="0.25">
      <c r="B414894" s="76"/>
      <c r="C414894" s="75"/>
    </row>
    <row r="414895" spans="2:3" x14ac:dyDescent="0.25">
      <c r="B414895" s="76"/>
      <c r="C414895" s="75"/>
    </row>
    <row r="414896" spans="2:3" x14ac:dyDescent="0.25">
      <c r="B414896" s="76"/>
      <c r="C414896" s="75"/>
    </row>
    <row r="414897" spans="2:3" x14ac:dyDescent="0.25">
      <c r="B414897" s="76"/>
      <c r="C414897" s="75"/>
    </row>
    <row r="414898" spans="2:3" x14ac:dyDescent="0.25">
      <c r="B414898" s="76"/>
      <c r="C414898" s="75"/>
    </row>
    <row r="414899" spans="2:3" x14ac:dyDescent="0.25">
      <c r="B414899" s="76"/>
      <c r="C414899" s="75"/>
    </row>
    <row r="414900" spans="2:3" x14ac:dyDescent="0.25">
      <c r="B414900" s="76"/>
      <c r="C414900" s="75"/>
    </row>
    <row r="414901" spans="2:3" x14ac:dyDescent="0.25">
      <c r="B414901" s="76"/>
      <c r="C414901" s="75"/>
    </row>
    <row r="414902" spans="2:3" x14ac:dyDescent="0.25">
      <c r="B414902" s="76"/>
      <c r="C414902" s="75"/>
    </row>
    <row r="414903" spans="2:3" x14ac:dyDescent="0.25">
      <c r="B414903" s="76"/>
      <c r="C414903" s="75"/>
    </row>
    <row r="414904" spans="2:3" x14ac:dyDescent="0.25">
      <c r="B414904" s="76"/>
      <c r="C414904" s="75"/>
    </row>
    <row r="414905" spans="2:3" x14ac:dyDescent="0.25">
      <c r="B414905" s="76"/>
      <c r="C414905" s="75"/>
    </row>
    <row r="415015" spans="2:3" x14ac:dyDescent="0.25">
      <c r="B415015" s="76"/>
      <c r="C415015" s="75"/>
    </row>
    <row r="415016" spans="2:3" x14ac:dyDescent="0.25">
      <c r="B415016" s="76"/>
      <c r="C415016" s="75"/>
    </row>
    <row r="415017" spans="2:3" x14ac:dyDescent="0.25">
      <c r="B415017" s="76"/>
      <c r="C415017" s="75"/>
    </row>
    <row r="415018" spans="2:3" x14ac:dyDescent="0.25">
      <c r="B415018" s="76"/>
      <c r="C415018" s="75"/>
    </row>
    <row r="415019" spans="2:3" x14ac:dyDescent="0.25">
      <c r="B415019" s="76"/>
      <c r="C415019" s="75"/>
    </row>
    <row r="415020" spans="2:3" x14ac:dyDescent="0.25">
      <c r="B415020" s="76"/>
      <c r="C415020" s="75"/>
    </row>
    <row r="415021" spans="2:3" x14ac:dyDescent="0.25">
      <c r="B415021" s="76"/>
      <c r="C415021" s="75"/>
    </row>
    <row r="415022" spans="2:3" x14ac:dyDescent="0.25">
      <c r="B415022" s="76"/>
      <c r="C415022" s="75"/>
    </row>
    <row r="415023" spans="2:3" x14ac:dyDescent="0.25">
      <c r="B415023" s="76"/>
      <c r="C415023" s="75"/>
    </row>
    <row r="415024" spans="2:3" x14ac:dyDescent="0.25">
      <c r="B415024" s="76"/>
      <c r="C415024" s="75"/>
    </row>
    <row r="415025" spans="2:3" x14ac:dyDescent="0.25">
      <c r="B415025" s="76"/>
      <c r="C415025" s="75"/>
    </row>
    <row r="415026" spans="2:3" x14ac:dyDescent="0.25">
      <c r="B415026" s="76"/>
      <c r="C415026" s="75"/>
    </row>
    <row r="415027" spans="2:3" x14ac:dyDescent="0.25">
      <c r="B415027" s="76"/>
      <c r="C415027" s="75"/>
    </row>
    <row r="415137" spans="2:3" x14ac:dyDescent="0.25">
      <c r="B415137" s="76"/>
      <c r="C415137" s="75"/>
    </row>
    <row r="415138" spans="2:3" x14ac:dyDescent="0.25">
      <c r="B415138" s="76"/>
      <c r="C415138" s="75"/>
    </row>
    <row r="415139" spans="2:3" x14ac:dyDescent="0.25">
      <c r="B415139" s="76"/>
      <c r="C415139" s="75"/>
    </row>
    <row r="415140" spans="2:3" x14ac:dyDescent="0.25">
      <c r="B415140" s="76"/>
      <c r="C415140" s="75"/>
    </row>
    <row r="415141" spans="2:3" x14ac:dyDescent="0.25">
      <c r="B415141" s="76"/>
      <c r="C415141" s="75"/>
    </row>
    <row r="415142" spans="2:3" x14ac:dyDescent="0.25">
      <c r="B415142" s="76"/>
      <c r="C415142" s="75"/>
    </row>
    <row r="415143" spans="2:3" x14ac:dyDescent="0.25">
      <c r="B415143" s="76"/>
      <c r="C415143" s="75"/>
    </row>
    <row r="415144" spans="2:3" x14ac:dyDescent="0.25">
      <c r="B415144" s="76"/>
      <c r="C415144" s="75"/>
    </row>
    <row r="415145" spans="2:3" x14ac:dyDescent="0.25">
      <c r="B415145" s="76"/>
      <c r="C415145" s="75"/>
    </row>
    <row r="415146" spans="2:3" x14ac:dyDescent="0.25">
      <c r="B415146" s="76"/>
      <c r="C415146" s="75"/>
    </row>
    <row r="415147" spans="2:3" x14ac:dyDescent="0.25">
      <c r="B415147" s="76"/>
      <c r="C415147" s="75"/>
    </row>
    <row r="415148" spans="2:3" x14ac:dyDescent="0.25">
      <c r="B415148" s="76"/>
      <c r="C415148" s="75"/>
    </row>
    <row r="415149" spans="2:3" x14ac:dyDescent="0.25">
      <c r="B415149" s="76"/>
      <c r="C415149" s="75"/>
    </row>
    <row r="415259" spans="2:3" x14ac:dyDescent="0.25">
      <c r="B415259" s="76"/>
      <c r="C415259" s="75"/>
    </row>
    <row r="415260" spans="2:3" x14ac:dyDescent="0.25">
      <c r="B415260" s="76"/>
      <c r="C415260" s="75"/>
    </row>
    <row r="415261" spans="2:3" x14ac:dyDescent="0.25">
      <c r="B415261" s="76"/>
      <c r="C415261" s="75"/>
    </row>
    <row r="415262" spans="2:3" x14ac:dyDescent="0.25">
      <c r="B415262" s="76"/>
      <c r="C415262" s="75"/>
    </row>
    <row r="415263" spans="2:3" x14ac:dyDescent="0.25">
      <c r="B415263" s="76"/>
      <c r="C415263" s="75"/>
    </row>
    <row r="415264" spans="2:3" x14ac:dyDescent="0.25">
      <c r="B415264" s="76"/>
      <c r="C415264" s="75"/>
    </row>
    <row r="415265" spans="2:3" x14ac:dyDescent="0.25">
      <c r="B415265" s="76"/>
      <c r="C415265" s="75"/>
    </row>
    <row r="415266" spans="2:3" x14ac:dyDescent="0.25">
      <c r="B415266" s="76"/>
      <c r="C415266" s="75"/>
    </row>
    <row r="415267" spans="2:3" x14ac:dyDescent="0.25">
      <c r="B415267" s="76"/>
      <c r="C415267" s="75"/>
    </row>
    <row r="415268" spans="2:3" x14ac:dyDescent="0.25">
      <c r="B415268" s="76"/>
      <c r="C415268" s="75"/>
    </row>
    <row r="415269" spans="2:3" x14ac:dyDescent="0.25">
      <c r="B415269" s="76"/>
      <c r="C415269" s="75"/>
    </row>
    <row r="415270" spans="2:3" x14ac:dyDescent="0.25">
      <c r="B415270" s="76"/>
      <c r="C415270" s="75"/>
    </row>
    <row r="415271" spans="2:3" x14ac:dyDescent="0.25">
      <c r="B415271" s="76"/>
      <c r="C415271" s="75"/>
    </row>
    <row r="415381" spans="2:3" x14ac:dyDescent="0.25">
      <c r="B415381" s="76"/>
      <c r="C415381" s="75"/>
    </row>
    <row r="415382" spans="2:3" x14ac:dyDescent="0.25">
      <c r="B415382" s="76"/>
      <c r="C415382" s="75"/>
    </row>
    <row r="415383" spans="2:3" x14ac:dyDescent="0.25">
      <c r="B415383" s="76"/>
      <c r="C415383" s="75"/>
    </row>
    <row r="415384" spans="2:3" x14ac:dyDescent="0.25">
      <c r="B415384" s="76"/>
      <c r="C415384" s="75"/>
    </row>
    <row r="415385" spans="2:3" x14ac:dyDescent="0.25">
      <c r="B415385" s="76"/>
      <c r="C415385" s="75"/>
    </row>
    <row r="415386" spans="2:3" x14ac:dyDescent="0.25">
      <c r="B415386" s="76"/>
      <c r="C415386" s="75"/>
    </row>
    <row r="415387" spans="2:3" x14ac:dyDescent="0.25">
      <c r="B415387" s="76"/>
      <c r="C415387" s="75"/>
    </row>
    <row r="415388" spans="2:3" x14ac:dyDescent="0.25">
      <c r="B415388" s="76"/>
      <c r="C415388" s="75"/>
    </row>
    <row r="415389" spans="2:3" x14ac:dyDescent="0.25">
      <c r="B415389" s="76"/>
      <c r="C415389" s="75"/>
    </row>
    <row r="415390" spans="2:3" x14ac:dyDescent="0.25">
      <c r="B415390" s="76"/>
      <c r="C415390" s="75"/>
    </row>
    <row r="415391" spans="2:3" x14ac:dyDescent="0.25">
      <c r="B415391" s="76"/>
      <c r="C415391" s="75"/>
    </row>
    <row r="415392" spans="2:3" x14ac:dyDescent="0.25">
      <c r="B415392" s="76"/>
      <c r="C415392" s="75"/>
    </row>
    <row r="415393" spans="2:3" x14ac:dyDescent="0.25">
      <c r="B415393" s="76"/>
      <c r="C415393" s="75"/>
    </row>
    <row r="415503" spans="2:3" x14ac:dyDescent="0.25">
      <c r="B415503" s="76"/>
      <c r="C415503" s="75"/>
    </row>
    <row r="415504" spans="2:3" x14ac:dyDescent="0.25">
      <c r="B415504" s="76"/>
      <c r="C415504" s="75"/>
    </row>
    <row r="415505" spans="2:3" x14ac:dyDescent="0.25">
      <c r="B415505" s="76"/>
      <c r="C415505" s="75"/>
    </row>
    <row r="415506" spans="2:3" x14ac:dyDescent="0.25">
      <c r="B415506" s="76"/>
      <c r="C415506" s="75"/>
    </row>
    <row r="415507" spans="2:3" x14ac:dyDescent="0.25">
      <c r="B415507" s="76"/>
      <c r="C415507" s="75"/>
    </row>
    <row r="415508" spans="2:3" x14ac:dyDescent="0.25">
      <c r="B415508" s="76"/>
      <c r="C415508" s="75"/>
    </row>
    <row r="415509" spans="2:3" x14ac:dyDescent="0.25">
      <c r="B415509" s="76"/>
      <c r="C415509" s="75"/>
    </row>
    <row r="415510" spans="2:3" x14ac:dyDescent="0.25">
      <c r="B415510" s="76"/>
      <c r="C415510" s="75"/>
    </row>
    <row r="415511" spans="2:3" x14ac:dyDescent="0.25">
      <c r="B415511" s="76"/>
      <c r="C415511" s="75"/>
    </row>
    <row r="415512" spans="2:3" x14ac:dyDescent="0.25">
      <c r="B415512" s="76"/>
      <c r="C415512" s="75"/>
    </row>
    <row r="415513" spans="2:3" x14ac:dyDescent="0.25">
      <c r="B415513" s="76"/>
      <c r="C415513" s="75"/>
    </row>
    <row r="415514" spans="2:3" x14ac:dyDescent="0.25">
      <c r="B415514" s="76"/>
      <c r="C415514" s="75"/>
    </row>
    <row r="415515" spans="2:3" x14ac:dyDescent="0.25">
      <c r="B415515" s="76"/>
      <c r="C415515" s="75"/>
    </row>
    <row r="415625" spans="2:3" x14ac:dyDescent="0.25">
      <c r="B415625" s="76"/>
      <c r="C415625" s="75"/>
    </row>
    <row r="415626" spans="2:3" x14ac:dyDescent="0.25">
      <c r="B415626" s="76"/>
      <c r="C415626" s="75"/>
    </row>
    <row r="415627" spans="2:3" x14ac:dyDescent="0.25">
      <c r="B415627" s="76"/>
      <c r="C415627" s="75"/>
    </row>
    <row r="415628" spans="2:3" x14ac:dyDescent="0.25">
      <c r="B415628" s="76"/>
      <c r="C415628" s="75"/>
    </row>
    <row r="415629" spans="2:3" x14ac:dyDescent="0.25">
      <c r="B415629" s="76"/>
      <c r="C415629" s="75"/>
    </row>
    <row r="415630" spans="2:3" x14ac:dyDescent="0.25">
      <c r="B415630" s="76"/>
      <c r="C415630" s="75"/>
    </row>
    <row r="415631" spans="2:3" x14ac:dyDescent="0.25">
      <c r="B415631" s="76"/>
      <c r="C415631" s="75"/>
    </row>
    <row r="415632" spans="2:3" x14ac:dyDescent="0.25">
      <c r="B415632" s="76"/>
      <c r="C415632" s="75"/>
    </row>
    <row r="415633" spans="2:3" x14ac:dyDescent="0.25">
      <c r="B415633" s="76"/>
      <c r="C415633" s="75"/>
    </row>
    <row r="415634" spans="2:3" x14ac:dyDescent="0.25">
      <c r="B415634" s="76"/>
      <c r="C415634" s="75"/>
    </row>
    <row r="415635" spans="2:3" x14ac:dyDescent="0.25">
      <c r="B415635" s="76"/>
      <c r="C415635" s="75"/>
    </row>
    <row r="415636" spans="2:3" x14ac:dyDescent="0.25">
      <c r="B415636" s="76"/>
      <c r="C415636" s="75"/>
    </row>
    <row r="415637" spans="2:3" x14ac:dyDescent="0.25">
      <c r="B415637" s="76"/>
      <c r="C415637" s="75"/>
    </row>
    <row r="415747" spans="2:3" x14ac:dyDescent="0.25">
      <c r="B415747" s="76"/>
      <c r="C415747" s="75"/>
    </row>
    <row r="415748" spans="2:3" x14ac:dyDescent="0.25">
      <c r="B415748" s="76"/>
      <c r="C415748" s="75"/>
    </row>
    <row r="415749" spans="2:3" x14ac:dyDescent="0.25">
      <c r="B415749" s="76"/>
      <c r="C415749" s="75"/>
    </row>
    <row r="415750" spans="2:3" x14ac:dyDescent="0.25">
      <c r="B415750" s="76"/>
      <c r="C415750" s="75"/>
    </row>
    <row r="415751" spans="2:3" x14ac:dyDescent="0.25">
      <c r="B415751" s="76"/>
      <c r="C415751" s="75"/>
    </row>
    <row r="415752" spans="2:3" x14ac:dyDescent="0.25">
      <c r="B415752" s="76"/>
      <c r="C415752" s="75"/>
    </row>
    <row r="415753" spans="2:3" x14ac:dyDescent="0.25">
      <c r="B415753" s="76"/>
      <c r="C415753" s="75"/>
    </row>
    <row r="415754" spans="2:3" x14ac:dyDescent="0.25">
      <c r="B415754" s="76"/>
      <c r="C415754" s="75"/>
    </row>
    <row r="415755" spans="2:3" x14ac:dyDescent="0.25">
      <c r="B415755" s="76"/>
      <c r="C415755" s="75"/>
    </row>
    <row r="415756" spans="2:3" x14ac:dyDescent="0.25">
      <c r="B415756" s="76"/>
      <c r="C415756" s="75"/>
    </row>
    <row r="415757" spans="2:3" x14ac:dyDescent="0.25">
      <c r="B415757" s="76"/>
      <c r="C415757" s="75"/>
    </row>
    <row r="415758" spans="2:3" x14ac:dyDescent="0.25">
      <c r="B415758" s="76"/>
      <c r="C415758" s="75"/>
    </row>
    <row r="415759" spans="2:3" x14ac:dyDescent="0.25">
      <c r="B415759" s="76"/>
      <c r="C415759" s="75"/>
    </row>
    <row r="415869" spans="2:3" x14ac:dyDescent="0.25">
      <c r="B415869" s="76"/>
      <c r="C415869" s="75"/>
    </row>
    <row r="415870" spans="2:3" x14ac:dyDescent="0.25">
      <c r="B415870" s="76"/>
      <c r="C415870" s="75"/>
    </row>
    <row r="415871" spans="2:3" x14ac:dyDescent="0.25">
      <c r="B415871" s="76"/>
      <c r="C415871" s="75"/>
    </row>
    <row r="415872" spans="2:3" x14ac:dyDescent="0.25">
      <c r="B415872" s="76"/>
      <c r="C415872" s="75"/>
    </row>
    <row r="415873" spans="2:3" x14ac:dyDescent="0.25">
      <c r="B415873" s="76"/>
      <c r="C415873" s="75"/>
    </row>
    <row r="415874" spans="2:3" x14ac:dyDescent="0.25">
      <c r="B415874" s="76"/>
      <c r="C415874" s="75"/>
    </row>
    <row r="415875" spans="2:3" x14ac:dyDescent="0.25">
      <c r="B415875" s="76"/>
      <c r="C415875" s="75"/>
    </row>
    <row r="415876" spans="2:3" x14ac:dyDescent="0.25">
      <c r="B415876" s="76"/>
      <c r="C415876" s="75"/>
    </row>
    <row r="415877" spans="2:3" x14ac:dyDescent="0.25">
      <c r="B415877" s="76"/>
      <c r="C415877" s="75"/>
    </row>
    <row r="415878" spans="2:3" x14ac:dyDescent="0.25">
      <c r="B415878" s="76"/>
      <c r="C415878" s="75"/>
    </row>
    <row r="415879" spans="2:3" x14ac:dyDescent="0.25">
      <c r="B415879" s="76"/>
      <c r="C415879" s="75"/>
    </row>
    <row r="415880" spans="2:3" x14ac:dyDescent="0.25">
      <c r="B415880" s="76"/>
      <c r="C415880" s="75"/>
    </row>
    <row r="415881" spans="2:3" x14ac:dyDescent="0.25">
      <c r="B415881" s="76"/>
      <c r="C415881" s="75"/>
    </row>
    <row r="415991" spans="2:3" x14ac:dyDescent="0.25">
      <c r="B415991" s="76"/>
      <c r="C415991" s="75"/>
    </row>
    <row r="415992" spans="2:3" x14ac:dyDescent="0.25">
      <c r="B415992" s="76"/>
      <c r="C415992" s="75"/>
    </row>
    <row r="415993" spans="2:3" x14ac:dyDescent="0.25">
      <c r="B415993" s="76"/>
      <c r="C415993" s="75"/>
    </row>
    <row r="415994" spans="2:3" x14ac:dyDescent="0.25">
      <c r="B415994" s="76"/>
      <c r="C415994" s="75"/>
    </row>
    <row r="415995" spans="2:3" x14ac:dyDescent="0.25">
      <c r="B415995" s="76"/>
      <c r="C415995" s="75"/>
    </row>
    <row r="415996" spans="2:3" x14ac:dyDescent="0.25">
      <c r="B415996" s="76"/>
      <c r="C415996" s="75"/>
    </row>
    <row r="415997" spans="2:3" x14ac:dyDescent="0.25">
      <c r="B415997" s="76"/>
      <c r="C415997" s="75"/>
    </row>
    <row r="415998" spans="2:3" x14ac:dyDescent="0.25">
      <c r="B415998" s="76"/>
      <c r="C415998" s="75"/>
    </row>
    <row r="415999" spans="2:3" x14ac:dyDescent="0.25">
      <c r="B415999" s="76"/>
      <c r="C415999" s="75"/>
    </row>
    <row r="416000" spans="2:3" x14ac:dyDescent="0.25">
      <c r="B416000" s="76"/>
      <c r="C416000" s="75"/>
    </row>
    <row r="416001" spans="2:3" x14ac:dyDescent="0.25">
      <c r="B416001" s="76"/>
      <c r="C416001" s="75"/>
    </row>
    <row r="416002" spans="2:3" x14ac:dyDescent="0.25">
      <c r="B416002" s="76"/>
      <c r="C416002" s="75"/>
    </row>
    <row r="416003" spans="2:3" x14ac:dyDescent="0.25">
      <c r="B416003" s="76"/>
      <c r="C416003" s="75"/>
    </row>
    <row r="416113" spans="2:3" x14ac:dyDescent="0.25">
      <c r="B416113" s="76"/>
      <c r="C416113" s="75"/>
    </row>
    <row r="416114" spans="2:3" x14ac:dyDescent="0.25">
      <c r="B416114" s="76"/>
      <c r="C416114" s="75"/>
    </row>
    <row r="416115" spans="2:3" x14ac:dyDescent="0.25">
      <c r="B416115" s="76"/>
      <c r="C416115" s="75"/>
    </row>
    <row r="416116" spans="2:3" x14ac:dyDescent="0.25">
      <c r="B416116" s="76"/>
      <c r="C416116" s="75"/>
    </row>
    <row r="416117" spans="2:3" x14ac:dyDescent="0.25">
      <c r="B416117" s="76"/>
      <c r="C416117" s="75"/>
    </row>
    <row r="416118" spans="2:3" x14ac:dyDescent="0.25">
      <c r="B416118" s="76"/>
      <c r="C416118" s="75"/>
    </row>
    <row r="416119" spans="2:3" x14ac:dyDescent="0.25">
      <c r="B416119" s="76"/>
      <c r="C416119" s="75"/>
    </row>
    <row r="416120" spans="2:3" x14ac:dyDescent="0.25">
      <c r="B416120" s="76"/>
      <c r="C416120" s="75"/>
    </row>
    <row r="416121" spans="2:3" x14ac:dyDescent="0.25">
      <c r="B416121" s="76"/>
      <c r="C416121" s="75"/>
    </row>
    <row r="416122" spans="2:3" x14ac:dyDescent="0.25">
      <c r="B416122" s="76"/>
      <c r="C416122" s="75"/>
    </row>
    <row r="416123" spans="2:3" x14ac:dyDescent="0.25">
      <c r="B416123" s="76"/>
      <c r="C416123" s="75"/>
    </row>
    <row r="416124" spans="2:3" x14ac:dyDescent="0.25">
      <c r="B416124" s="76"/>
      <c r="C416124" s="75"/>
    </row>
    <row r="416125" spans="2:3" x14ac:dyDescent="0.25">
      <c r="B416125" s="76"/>
      <c r="C416125" s="75"/>
    </row>
    <row r="416235" spans="2:3" x14ac:dyDescent="0.25">
      <c r="B416235" s="76"/>
      <c r="C416235" s="75"/>
    </row>
    <row r="416236" spans="2:3" x14ac:dyDescent="0.25">
      <c r="B416236" s="76"/>
      <c r="C416236" s="75"/>
    </row>
    <row r="416237" spans="2:3" x14ac:dyDescent="0.25">
      <c r="B416237" s="76"/>
      <c r="C416237" s="75"/>
    </row>
    <row r="416238" spans="2:3" x14ac:dyDescent="0.25">
      <c r="B416238" s="76"/>
      <c r="C416238" s="75"/>
    </row>
    <row r="416239" spans="2:3" x14ac:dyDescent="0.25">
      <c r="B416239" s="76"/>
      <c r="C416239" s="75"/>
    </row>
    <row r="416240" spans="2:3" x14ac:dyDescent="0.25">
      <c r="B416240" s="76"/>
      <c r="C416240" s="75"/>
    </row>
    <row r="416241" spans="2:3" x14ac:dyDescent="0.25">
      <c r="B416241" s="76"/>
      <c r="C416241" s="75"/>
    </row>
    <row r="416242" spans="2:3" x14ac:dyDescent="0.25">
      <c r="B416242" s="76"/>
      <c r="C416242" s="75"/>
    </row>
    <row r="416243" spans="2:3" x14ac:dyDescent="0.25">
      <c r="B416243" s="76"/>
      <c r="C416243" s="75"/>
    </row>
    <row r="416244" spans="2:3" x14ac:dyDescent="0.25">
      <c r="B416244" s="76"/>
      <c r="C416244" s="75"/>
    </row>
    <row r="416245" spans="2:3" x14ac:dyDescent="0.25">
      <c r="B416245" s="76"/>
      <c r="C416245" s="75"/>
    </row>
    <row r="416246" spans="2:3" x14ac:dyDescent="0.25">
      <c r="B416246" s="76"/>
      <c r="C416246" s="75"/>
    </row>
    <row r="416247" spans="2:3" x14ac:dyDescent="0.25">
      <c r="B416247" s="76"/>
      <c r="C416247" s="75"/>
    </row>
    <row r="416357" spans="2:3" x14ac:dyDescent="0.25">
      <c r="B416357" s="76"/>
      <c r="C416357" s="75"/>
    </row>
    <row r="416358" spans="2:3" x14ac:dyDescent="0.25">
      <c r="B416358" s="76"/>
      <c r="C416358" s="75"/>
    </row>
    <row r="416359" spans="2:3" x14ac:dyDescent="0.25">
      <c r="B416359" s="76"/>
      <c r="C416359" s="75"/>
    </row>
    <row r="416360" spans="2:3" x14ac:dyDescent="0.25">
      <c r="B416360" s="76"/>
      <c r="C416360" s="75"/>
    </row>
    <row r="416361" spans="2:3" x14ac:dyDescent="0.25">
      <c r="B416361" s="76"/>
      <c r="C416361" s="75"/>
    </row>
    <row r="416362" spans="2:3" x14ac:dyDescent="0.25">
      <c r="B416362" s="76"/>
      <c r="C416362" s="75"/>
    </row>
    <row r="416363" spans="2:3" x14ac:dyDescent="0.25">
      <c r="B416363" s="76"/>
      <c r="C416363" s="75"/>
    </row>
    <row r="416364" spans="2:3" x14ac:dyDescent="0.25">
      <c r="B416364" s="76"/>
      <c r="C416364" s="75"/>
    </row>
    <row r="416365" spans="2:3" x14ac:dyDescent="0.25">
      <c r="B416365" s="76"/>
      <c r="C416365" s="75"/>
    </row>
    <row r="416366" spans="2:3" x14ac:dyDescent="0.25">
      <c r="B416366" s="76"/>
      <c r="C416366" s="75"/>
    </row>
    <row r="416367" spans="2:3" x14ac:dyDescent="0.25">
      <c r="B416367" s="76"/>
      <c r="C416367" s="75"/>
    </row>
    <row r="416368" spans="2:3" x14ac:dyDescent="0.25">
      <c r="B416368" s="76"/>
      <c r="C416368" s="75"/>
    </row>
    <row r="416369" spans="2:3" x14ac:dyDescent="0.25">
      <c r="B416369" s="76"/>
      <c r="C416369" s="75"/>
    </row>
    <row r="416479" spans="2:3" x14ac:dyDescent="0.25">
      <c r="B416479" s="76"/>
      <c r="C416479" s="75"/>
    </row>
    <row r="416480" spans="2:3" x14ac:dyDescent="0.25">
      <c r="B416480" s="76"/>
      <c r="C416480" s="75"/>
    </row>
    <row r="416481" spans="2:3" x14ac:dyDescent="0.25">
      <c r="B416481" s="76"/>
      <c r="C416481" s="75"/>
    </row>
    <row r="416482" spans="2:3" x14ac:dyDescent="0.25">
      <c r="B416482" s="76"/>
      <c r="C416482" s="75"/>
    </row>
    <row r="416483" spans="2:3" x14ac:dyDescent="0.25">
      <c r="B416483" s="76"/>
      <c r="C416483" s="75"/>
    </row>
    <row r="416484" spans="2:3" x14ac:dyDescent="0.25">
      <c r="B416484" s="76"/>
      <c r="C416484" s="75"/>
    </row>
    <row r="416485" spans="2:3" x14ac:dyDescent="0.25">
      <c r="B416485" s="76"/>
      <c r="C416485" s="75"/>
    </row>
    <row r="416486" spans="2:3" x14ac:dyDescent="0.25">
      <c r="B416486" s="76"/>
      <c r="C416486" s="75"/>
    </row>
    <row r="416487" spans="2:3" x14ac:dyDescent="0.25">
      <c r="B416487" s="76"/>
      <c r="C416487" s="75"/>
    </row>
    <row r="416488" spans="2:3" x14ac:dyDescent="0.25">
      <c r="B416488" s="76"/>
      <c r="C416488" s="75"/>
    </row>
    <row r="416489" spans="2:3" x14ac:dyDescent="0.25">
      <c r="B416489" s="76"/>
      <c r="C416489" s="75"/>
    </row>
    <row r="416490" spans="2:3" x14ac:dyDescent="0.25">
      <c r="B416490" s="76"/>
      <c r="C416490" s="75"/>
    </row>
    <row r="416491" spans="2:3" x14ac:dyDescent="0.25">
      <c r="B416491" s="76"/>
      <c r="C416491" s="75"/>
    </row>
    <row r="416601" spans="2:3" x14ac:dyDescent="0.25">
      <c r="B416601" s="76"/>
      <c r="C416601" s="75"/>
    </row>
    <row r="416602" spans="2:3" x14ac:dyDescent="0.25">
      <c r="B416602" s="76"/>
      <c r="C416602" s="75"/>
    </row>
    <row r="416603" spans="2:3" x14ac:dyDescent="0.25">
      <c r="B416603" s="76"/>
      <c r="C416603" s="75"/>
    </row>
    <row r="416604" spans="2:3" x14ac:dyDescent="0.25">
      <c r="B416604" s="76"/>
      <c r="C416604" s="75"/>
    </row>
    <row r="416605" spans="2:3" x14ac:dyDescent="0.25">
      <c r="B416605" s="76"/>
      <c r="C416605" s="75"/>
    </row>
    <row r="416606" spans="2:3" x14ac:dyDescent="0.25">
      <c r="B416606" s="76"/>
      <c r="C416606" s="75"/>
    </row>
    <row r="416607" spans="2:3" x14ac:dyDescent="0.25">
      <c r="B416607" s="76"/>
      <c r="C416607" s="75"/>
    </row>
    <row r="416608" spans="2:3" x14ac:dyDescent="0.25">
      <c r="B416608" s="76"/>
      <c r="C416608" s="75"/>
    </row>
    <row r="416609" spans="2:3" x14ac:dyDescent="0.25">
      <c r="B416609" s="76"/>
      <c r="C416609" s="75"/>
    </row>
    <row r="416610" spans="2:3" x14ac:dyDescent="0.25">
      <c r="B416610" s="76"/>
      <c r="C416610" s="75"/>
    </row>
    <row r="416611" spans="2:3" x14ac:dyDescent="0.25">
      <c r="B416611" s="76"/>
      <c r="C416611" s="75"/>
    </row>
    <row r="416612" spans="2:3" x14ac:dyDescent="0.25">
      <c r="B416612" s="76"/>
      <c r="C416612" s="75"/>
    </row>
    <row r="416613" spans="2:3" x14ac:dyDescent="0.25">
      <c r="B416613" s="76"/>
      <c r="C416613" s="75"/>
    </row>
    <row r="416723" spans="2:3" x14ac:dyDescent="0.25">
      <c r="B416723" s="76"/>
      <c r="C416723" s="75"/>
    </row>
    <row r="416724" spans="2:3" x14ac:dyDescent="0.25">
      <c r="B416724" s="76"/>
      <c r="C416724" s="75"/>
    </row>
    <row r="416725" spans="2:3" x14ac:dyDescent="0.25">
      <c r="B416725" s="76"/>
      <c r="C416725" s="75"/>
    </row>
    <row r="416726" spans="2:3" x14ac:dyDescent="0.25">
      <c r="B416726" s="76"/>
      <c r="C416726" s="75"/>
    </row>
    <row r="416727" spans="2:3" x14ac:dyDescent="0.25">
      <c r="B416727" s="76"/>
      <c r="C416727" s="75"/>
    </row>
    <row r="416728" spans="2:3" x14ac:dyDescent="0.25">
      <c r="B416728" s="76"/>
      <c r="C416728" s="75"/>
    </row>
    <row r="416729" spans="2:3" x14ac:dyDescent="0.25">
      <c r="B416729" s="76"/>
      <c r="C416729" s="75"/>
    </row>
    <row r="416730" spans="2:3" x14ac:dyDescent="0.25">
      <c r="B416730" s="76"/>
      <c r="C416730" s="75"/>
    </row>
    <row r="416731" spans="2:3" x14ac:dyDescent="0.25">
      <c r="B416731" s="76"/>
      <c r="C416731" s="75"/>
    </row>
    <row r="416732" spans="2:3" x14ac:dyDescent="0.25">
      <c r="B416732" s="76"/>
      <c r="C416732" s="75"/>
    </row>
    <row r="416733" spans="2:3" x14ac:dyDescent="0.25">
      <c r="B416733" s="76"/>
      <c r="C416733" s="75"/>
    </row>
    <row r="416734" spans="2:3" x14ac:dyDescent="0.25">
      <c r="B416734" s="76"/>
      <c r="C416734" s="75"/>
    </row>
    <row r="416735" spans="2:3" x14ac:dyDescent="0.25">
      <c r="B416735" s="76"/>
      <c r="C416735" s="75"/>
    </row>
    <row r="416845" spans="2:3" x14ac:dyDescent="0.25">
      <c r="B416845" s="76"/>
      <c r="C416845" s="75"/>
    </row>
    <row r="416846" spans="2:3" x14ac:dyDescent="0.25">
      <c r="B416846" s="76"/>
      <c r="C416846" s="75"/>
    </row>
    <row r="416847" spans="2:3" x14ac:dyDescent="0.25">
      <c r="B416847" s="76"/>
      <c r="C416847" s="75"/>
    </row>
    <row r="416848" spans="2:3" x14ac:dyDescent="0.25">
      <c r="B416848" s="76"/>
      <c r="C416848" s="75"/>
    </row>
    <row r="416849" spans="2:3" x14ac:dyDescent="0.25">
      <c r="B416849" s="76"/>
      <c r="C416849" s="75"/>
    </row>
    <row r="416850" spans="2:3" x14ac:dyDescent="0.25">
      <c r="B416850" s="76"/>
      <c r="C416850" s="75"/>
    </row>
    <row r="416851" spans="2:3" x14ac:dyDescent="0.25">
      <c r="B416851" s="76"/>
      <c r="C416851" s="75"/>
    </row>
    <row r="416852" spans="2:3" x14ac:dyDescent="0.25">
      <c r="B416852" s="76"/>
      <c r="C416852" s="75"/>
    </row>
    <row r="416853" spans="2:3" x14ac:dyDescent="0.25">
      <c r="B416853" s="76"/>
      <c r="C416853" s="75"/>
    </row>
    <row r="416854" spans="2:3" x14ac:dyDescent="0.25">
      <c r="B416854" s="76"/>
      <c r="C416854" s="75"/>
    </row>
    <row r="416855" spans="2:3" x14ac:dyDescent="0.25">
      <c r="B416855" s="76"/>
      <c r="C416855" s="75"/>
    </row>
    <row r="416856" spans="2:3" x14ac:dyDescent="0.25">
      <c r="B416856" s="76"/>
      <c r="C416856" s="75"/>
    </row>
    <row r="416857" spans="2:3" x14ac:dyDescent="0.25">
      <c r="B416857" s="76"/>
      <c r="C416857" s="75"/>
    </row>
    <row r="416967" spans="2:3" x14ac:dyDescent="0.25">
      <c r="B416967" s="76"/>
      <c r="C416967" s="75"/>
    </row>
    <row r="416968" spans="2:3" x14ac:dyDescent="0.25">
      <c r="B416968" s="76"/>
      <c r="C416968" s="75"/>
    </row>
    <row r="416969" spans="2:3" x14ac:dyDescent="0.25">
      <c r="B416969" s="76"/>
      <c r="C416969" s="75"/>
    </row>
    <row r="416970" spans="2:3" x14ac:dyDescent="0.25">
      <c r="B416970" s="76"/>
      <c r="C416970" s="75"/>
    </row>
    <row r="416971" spans="2:3" x14ac:dyDescent="0.25">
      <c r="B416971" s="76"/>
      <c r="C416971" s="75"/>
    </row>
    <row r="416972" spans="2:3" x14ac:dyDescent="0.25">
      <c r="B416972" s="76"/>
      <c r="C416972" s="75"/>
    </row>
    <row r="416973" spans="2:3" x14ac:dyDescent="0.25">
      <c r="B416973" s="76"/>
      <c r="C416973" s="75"/>
    </row>
    <row r="416974" spans="2:3" x14ac:dyDescent="0.25">
      <c r="B416974" s="76"/>
      <c r="C416974" s="75"/>
    </row>
    <row r="416975" spans="2:3" x14ac:dyDescent="0.25">
      <c r="B416975" s="76"/>
      <c r="C416975" s="75"/>
    </row>
    <row r="416976" spans="2:3" x14ac:dyDescent="0.25">
      <c r="B416976" s="76"/>
      <c r="C416976" s="75"/>
    </row>
    <row r="416977" spans="2:3" x14ac:dyDescent="0.25">
      <c r="B416977" s="76"/>
      <c r="C416977" s="75"/>
    </row>
    <row r="416978" spans="2:3" x14ac:dyDescent="0.25">
      <c r="B416978" s="76"/>
      <c r="C416978" s="75"/>
    </row>
    <row r="416979" spans="2:3" x14ac:dyDescent="0.25">
      <c r="B416979" s="76"/>
      <c r="C416979" s="75"/>
    </row>
    <row r="417089" spans="2:3" x14ac:dyDescent="0.25">
      <c r="B417089" s="76"/>
      <c r="C417089" s="75"/>
    </row>
    <row r="417090" spans="2:3" x14ac:dyDescent="0.25">
      <c r="B417090" s="76"/>
      <c r="C417090" s="75"/>
    </row>
    <row r="417091" spans="2:3" x14ac:dyDescent="0.25">
      <c r="B417091" s="76"/>
      <c r="C417091" s="75"/>
    </row>
    <row r="417092" spans="2:3" x14ac:dyDescent="0.25">
      <c r="B417092" s="76"/>
      <c r="C417092" s="75"/>
    </row>
    <row r="417093" spans="2:3" x14ac:dyDescent="0.25">
      <c r="B417093" s="76"/>
      <c r="C417093" s="75"/>
    </row>
    <row r="417094" spans="2:3" x14ac:dyDescent="0.25">
      <c r="B417094" s="76"/>
      <c r="C417094" s="75"/>
    </row>
    <row r="417095" spans="2:3" x14ac:dyDescent="0.25">
      <c r="B417095" s="76"/>
      <c r="C417095" s="75"/>
    </row>
    <row r="417096" spans="2:3" x14ac:dyDescent="0.25">
      <c r="B417096" s="76"/>
      <c r="C417096" s="75"/>
    </row>
    <row r="417097" spans="2:3" x14ac:dyDescent="0.25">
      <c r="B417097" s="76"/>
      <c r="C417097" s="75"/>
    </row>
    <row r="417098" spans="2:3" x14ac:dyDescent="0.25">
      <c r="B417098" s="76"/>
      <c r="C417098" s="75"/>
    </row>
    <row r="417099" spans="2:3" x14ac:dyDescent="0.25">
      <c r="B417099" s="76"/>
      <c r="C417099" s="75"/>
    </row>
    <row r="417100" spans="2:3" x14ac:dyDescent="0.25">
      <c r="B417100" s="76"/>
      <c r="C417100" s="75"/>
    </row>
    <row r="417101" spans="2:3" x14ac:dyDescent="0.25">
      <c r="B417101" s="76"/>
      <c r="C417101" s="75"/>
    </row>
    <row r="417211" spans="2:3" x14ac:dyDescent="0.25">
      <c r="B417211" s="76"/>
      <c r="C417211" s="75"/>
    </row>
    <row r="417212" spans="2:3" x14ac:dyDescent="0.25">
      <c r="B417212" s="76"/>
      <c r="C417212" s="75"/>
    </row>
    <row r="417213" spans="2:3" x14ac:dyDescent="0.25">
      <c r="B417213" s="76"/>
      <c r="C417213" s="75"/>
    </row>
    <row r="417214" spans="2:3" x14ac:dyDescent="0.25">
      <c r="B417214" s="76"/>
      <c r="C417214" s="75"/>
    </row>
    <row r="417215" spans="2:3" x14ac:dyDescent="0.25">
      <c r="B417215" s="76"/>
      <c r="C417215" s="75"/>
    </row>
    <row r="417216" spans="2:3" x14ac:dyDescent="0.25">
      <c r="B417216" s="76"/>
      <c r="C417216" s="75"/>
    </row>
    <row r="417217" spans="2:3" x14ac:dyDescent="0.25">
      <c r="B417217" s="76"/>
      <c r="C417217" s="75"/>
    </row>
    <row r="417218" spans="2:3" x14ac:dyDescent="0.25">
      <c r="B417218" s="76"/>
      <c r="C417218" s="75"/>
    </row>
    <row r="417219" spans="2:3" x14ac:dyDescent="0.25">
      <c r="B417219" s="76"/>
      <c r="C417219" s="75"/>
    </row>
    <row r="417220" spans="2:3" x14ac:dyDescent="0.25">
      <c r="B417220" s="76"/>
      <c r="C417220" s="75"/>
    </row>
    <row r="417221" spans="2:3" x14ac:dyDescent="0.25">
      <c r="B417221" s="76"/>
      <c r="C417221" s="75"/>
    </row>
    <row r="417222" spans="2:3" x14ac:dyDescent="0.25">
      <c r="B417222" s="76"/>
      <c r="C417222" s="75"/>
    </row>
    <row r="417223" spans="2:3" x14ac:dyDescent="0.25">
      <c r="B417223" s="76"/>
      <c r="C417223" s="75"/>
    </row>
    <row r="417333" spans="2:3" x14ac:dyDescent="0.25">
      <c r="B417333" s="76"/>
      <c r="C417333" s="75"/>
    </row>
    <row r="417334" spans="2:3" x14ac:dyDescent="0.25">
      <c r="B417334" s="76"/>
      <c r="C417334" s="75"/>
    </row>
    <row r="417335" spans="2:3" x14ac:dyDescent="0.25">
      <c r="B417335" s="76"/>
      <c r="C417335" s="75"/>
    </row>
    <row r="417336" spans="2:3" x14ac:dyDescent="0.25">
      <c r="B417336" s="76"/>
      <c r="C417336" s="75"/>
    </row>
    <row r="417337" spans="2:3" x14ac:dyDescent="0.25">
      <c r="B417337" s="76"/>
      <c r="C417337" s="75"/>
    </row>
    <row r="417338" spans="2:3" x14ac:dyDescent="0.25">
      <c r="B417338" s="76"/>
      <c r="C417338" s="75"/>
    </row>
    <row r="417339" spans="2:3" x14ac:dyDescent="0.25">
      <c r="B417339" s="76"/>
      <c r="C417339" s="75"/>
    </row>
    <row r="417340" spans="2:3" x14ac:dyDescent="0.25">
      <c r="B417340" s="76"/>
      <c r="C417340" s="75"/>
    </row>
    <row r="417341" spans="2:3" x14ac:dyDescent="0.25">
      <c r="B417341" s="76"/>
      <c r="C417341" s="75"/>
    </row>
    <row r="417342" spans="2:3" x14ac:dyDescent="0.25">
      <c r="B417342" s="76"/>
      <c r="C417342" s="75"/>
    </row>
    <row r="417343" spans="2:3" x14ac:dyDescent="0.25">
      <c r="B417343" s="76"/>
      <c r="C417343" s="75"/>
    </row>
    <row r="417344" spans="2:3" x14ac:dyDescent="0.25">
      <c r="B417344" s="76"/>
      <c r="C417344" s="75"/>
    </row>
    <row r="417345" spans="2:3" x14ac:dyDescent="0.25">
      <c r="B417345" s="76"/>
      <c r="C417345" s="75"/>
    </row>
    <row r="417455" spans="2:3" x14ac:dyDescent="0.25">
      <c r="B417455" s="76"/>
      <c r="C417455" s="75"/>
    </row>
    <row r="417456" spans="2:3" x14ac:dyDescent="0.25">
      <c r="B417456" s="76"/>
      <c r="C417456" s="75"/>
    </row>
    <row r="417457" spans="2:3" x14ac:dyDescent="0.25">
      <c r="B417457" s="76"/>
      <c r="C417457" s="75"/>
    </row>
    <row r="417458" spans="2:3" x14ac:dyDescent="0.25">
      <c r="B417458" s="76"/>
      <c r="C417458" s="75"/>
    </row>
    <row r="417459" spans="2:3" x14ac:dyDescent="0.25">
      <c r="B417459" s="76"/>
      <c r="C417459" s="75"/>
    </row>
    <row r="417460" spans="2:3" x14ac:dyDescent="0.25">
      <c r="B417460" s="76"/>
      <c r="C417460" s="75"/>
    </row>
    <row r="417461" spans="2:3" x14ac:dyDescent="0.25">
      <c r="B417461" s="76"/>
      <c r="C417461" s="75"/>
    </row>
    <row r="417462" spans="2:3" x14ac:dyDescent="0.25">
      <c r="B417462" s="76"/>
      <c r="C417462" s="75"/>
    </row>
    <row r="417463" spans="2:3" x14ac:dyDescent="0.25">
      <c r="B417463" s="76"/>
      <c r="C417463" s="75"/>
    </row>
    <row r="417464" spans="2:3" x14ac:dyDescent="0.25">
      <c r="B417464" s="76"/>
      <c r="C417464" s="75"/>
    </row>
    <row r="417465" spans="2:3" x14ac:dyDescent="0.25">
      <c r="B417465" s="76"/>
      <c r="C417465" s="75"/>
    </row>
    <row r="417466" spans="2:3" x14ac:dyDescent="0.25">
      <c r="B417466" s="76"/>
      <c r="C417466" s="75"/>
    </row>
    <row r="417467" spans="2:3" x14ac:dyDescent="0.25">
      <c r="B417467" s="76"/>
      <c r="C417467" s="75"/>
    </row>
    <row r="417577" spans="2:3" x14ac:dyDescent="0.25">
      <c r="B417577" s="76"/>
      <c r="C417577" s="75"/>
    </row>
    <row r="417578" spans="2:3" x14ac:dyDescent="0.25">
      <c r="B417578" s="76"/>
      <c r="C417578" s="75"/>
    </row>
    <row r="417579" spans="2:3" x14ac:dyDescent="0.25">
      <c r="B417579" s="76"/>
      <c r="C417579" s="75"/>
    </row>
    <row r="417580" spans="2:3" x14ac:dyDescent="0.25">
      <c r="B417580" s="76"/>
      <c r="C417580" s="75"/>
    </row>
    <row r="417581" spans="2:3" x14ac:dyDescent="0.25">
      <c r="B417581" s="76"/>
      <c r="C417581" s="75"/>
    </row>
    <row r="417582" spans="2:3" x14ac:dyDescent="0.25">
      <c r="B417582" s="76"/>
      <c r="C417582" s="75"/>
    </row>
    <row r="417583" spans="2:3" x14ac:dyDescent="0.25">
      <c r="B417583" s="76"/>
      <c r="C417583" s="75"/>
    </row>
    <row r="417584" spans="2:3" x14ac:dyDescent="0.25">
      <c r="B417584" s="76"/>
      <c r="C417584" s="75"/>
    </row>
    <row r="417585" spans="2:3" x14ac:dyDescent="0.25">
      <c r="B417585" s="76"/>
      <c r="C417585" s="75"/>
    </row>
    <row r="417586" spans="2:3" x14ac:dyDescent="0.25">
      <c r="B417586" s="76"/>
      <c r="C417586" s="75"/>
    </row>
    <row r="417587" spans="2:3" x14ac:dyDescent="0.25">
      <c r="B417587" s="76"/>
      <c r="C417587" s="75"/>
    </row>
    <row r="417588" spans="2:3" x14ac:dyDescent="0.25">
      <c r="B417588" s="76"/>
      <c r="C417588" s="75"/>
    </row>
    <row r="417589" spans="2:3" x14ac:dyDescent="0.25">
      <c r="B417589" s="76"/>
      <c r="C417589" s="75"/>
    </row>
    <row r="417699" spans="2:3" x14ac:dyDescent="0.25">
      <c r="B417699" s="76"/>
      <c r="C417699" s="75"/>
    </row>
    <row r="417700" spans="2:3" x14ac:dyDescent="0.25">
      <c r="B417700" s="76"/>
      <c r="C417700" s="75"/>
    </row>
    <row r="417701" spans="2:3" x14ac:dyDescent="0.25">
      <c r="B417701" s="76"/>
      <c r="C417701" s="75"/>
    </row>
    <row r="417702" spans="2:3" x14ac:dyDescent="0.25">
      <c r="B417702" s="76"/>
      <c r="C417702" s="75"/>
    </row>
    <row r="417703" spans="2:3" x14ac:dyDescent="0.25">
      <c r="B417703" s="76"/>
      <c r="C417703" s="75"/>
    </row>
    <row r="417704" spans="2:3" x14ac:dyDescent="0.25">
      <c r="B417704" s="76"/>
      <c r="C417704" s="75"/>
    </row>
    <row r="417705" spans="2:3" x14ac:dyDescent="0.25">
      <c r="B417705" s="76"/>
      <c r="C417705" s="75"/>
    </row>
    <row r="417706" spans="2:3" x14ac:dyDescent="0.25">
      <c r="B417706" s="76"/>
      <c r="C417706" s="75"/>
    </row>
    <row r="417707" spans="2:3" x14ac:dyDescent="0.25">
      <c r="B417707" s="76"/>
      <c r="C417707" s="75"/>
    </row>
    <row r="417708" spans="2:3" x14ac:dyDescent="0.25">
      <c r="B417708" s="76"/>
      <c r="C417708" s="75"/>
    </row>
    <row r="417709" spans="2:3" x14ac:dyDescent="0.25">
      <c r="B417709" s="76"/>
      <c r="C417709" s="75"/>
    </row>
    <row r="417710" spans="2:3" x14ac:dyDescent="0.25">
      <c r="B417710" s="76"/>
      <c r="C417710" s="75"/>
    </row>
    <row r="417711" spans="2:3" x14ac:dyDescent="0.25">
      <c r="B417711" s="76"/>
      <c r="C417711" s="75"/>
    </row>
    <row r="417821" spans="2:3" x14ac:dyDescent="0.25">
      <c r="B417821" s="76"/>
      <c r="C417821" s="75"/>
    </row>
    <row r="417822" spans="2:3" x14ac:dyDescent="0.25">
      <c r="B417822" s="76"/>
      <c r="C417822" s="75"/>
    </row>
    <row r="417823" spans="2:3" x14ac:dyDescent="0.25">
      <c r="B417823" s="76"/>
      <c r="C417823" s="75"/>
    </row>
    <row r="417824" spans="2:3" x14ac:dyDescent="0.25">
      <c r="B417824" s="76"/>
      <c r="C417824" s="75"/>
    </row>
    <row r="417825" spans="2:3" x14ac:dyDescent="0.25">
      <c r="B417825" s="76"/>
      <c r="C417825" s="75"/>
    </row>
    <row r="417826" spans="2:3" x14ac:dyDescent="0.25">
      <c r="B417826" s="76"/>
      <c r="C417826" s="75"/>
    </row>
    <row r="417827" spans="2:3" x14ac:dyDescent="0.25">
      <c r="B417827" s="76"/>
      <c r="C417827" s="75"/>
    </row>
    <row r="417828" spans="2:3" x14ac:dyDescent="0.25">
      <c r="B417828" s="76"/>
      <c r="C417828" s="75"/>
    </row>
    <row r="417829" spans="2:3" x14ac:dyDescent="0.25">
      <c r="B417829" s="76"/>
      <c r="C417829" s="75"/>
    </row>
    <row r="417830" spans="2:3" x14ac:dyDescent="0.25">
      <c r="B417830" s="76"/>
      <c r="C417830" s="75"/>
    </row>
    <row r="417831" spans="2:3" x14ac:dyDescent="0.25">
      <c r="B417831" s="76"/>
      <c r="C417831" s="75"/>
    </row>
    <row r="417832" spans="2:3" x14ac:dyDescent="0.25">
      <c r="B417832" s="76"/>
      <c r="C417832" s="75"/>
    </row>
    <row r="417833" spans="2:3" x14ac:dyDescent="0.25">
      <c r="B417833" s="76"/>
      <c r="C417833" s="75"/>
    </row>
    <row r="417943" spans="2:3" x14ac:dyDescent="0.25">
      <c r="B417943" s="76"/>
      <c r="C417943" s="75"/>
    </row>
    <row r="417944" spans="2:3" x14ac:dyDescent="0.25">
      <c r="B417944" s="76"/>
      <c r="C417944" s="75"/>
    </row>
    <row r="417945" spans="2:3" x14ac:dyDescent="0.25">
      <c r="B417945" s="76"/>
      <c r="C417945" s="75"/>
    </row>
    <row r="417946" spans="2:3" x14ac:dyDescent="0.25">
      <c r="B417946" s="76"/>
      <c r="C417946" s="75"/>
    </row>
    <row r="417947" spans="2:3" x14ac:dyDescent="0.25">
      <c r="B417947" s="76"/>
      <c r="C417947" s="75"/>
    </row>
    <row r="417948" spans="2:3" x14ac:dyDescent="0.25">
      <c r="B417948" s="76"/>
      <c r="C417948" s="75"/>
    </row>
    <row r="417949" spans="2:3" x14ac:dyDescent="0.25">
      <c r="B417949" s="76"/>
      <c r="C417949" s="75"/>
    </row>
    <row r="417950" spans="2:3" x14ac:dyDescent="0.25">
      <c r="B417950" s="76"/>
      <c r="C417950" s="75"/>
    </row>
    <row r="417951" spans="2:3" x14ac:dyDescent="0.25">
      <c r="B417951" s="76"/>
      <c r="C417951" s="75"/>
    </row>
    <row r="417952" spans="2:3" x14ac:dyDescent="0.25">
      <c r="B417952" s="76"/>
      <c r="C417952" s="75"/>
    </row>
    <row r="417953" spans="2:3" x14ac:dyDescent="0.25">
      <c r="B417953" s="76"/>
      <c r="C417953" s="75"/>
    </row>
    <row r="417954" spans="2:3" x14ac:dyDescent="0.25">
      <c r="B417954" s="76"/>
      <c r="C417954" s="75"/>
    </row>
    <row r="417955" spans="2:3" x14ac:dyDescent="0.25">
      <c r="B417955" s="76"/>
      <c r="C417955" s="75"/>
    </row>
    <row r="418065" spans="2:3" x14ac:dyDescent="0.25">
      <c r="B418065" s="76"/>
      <c r="C418065" s="75"/>
    </row>
    <row r="418066" spans="2:3" x14ac:dyDescent="0.25">
      <c r="B418066" s="76"/>
      <c r="C418066" s="75"/>
    </row>
    <row r="418067" spans="2:3" x14ac:dyDescent="0.25">
      <c r="B418067" s="76"/>
      <c r="C418067" s="75"/>
    </row>
    <row r="418068" spans="2:3" x14ac:dyDescent="0.25">
      <c r="B418068" s="76"/>
      <c r="C418068" s="75"/>
    </row>
    <row r="418069" spans="2:3" x14ac:dyDescent="0.25">
      <c r="B418069" s="76"/>
      <c r="C418069" s="75"/>
    </row>
    <row r="418070" spans="2:3" x14ac:dyDescent="0.25">
      <c r="B418070" s="76"/>
      <c r="C418070" s="75"/>
    </row>
    <row r="418071" spans="2:3" x14ac:dyDescent="0.25">
      <c r="B418071" s="76"/>
      <c r="C418071" s="75"/>
    </row>
    <row r="418072" spans="2:3" x14ac:dyDescent="0.25">
      <c r="B418072" s="76"/>
      <c r="C418072" s="75"/>
    </row>
    <row r="418073" spans="2:3" x14ac:dyDescent="0.25">
      <c r="B418073" s="76"/>
      <c r="C418073" s="75"/>
    </row>
    <row r="418074" spans="2:3" x14ac:dyDescent="0.25">
      <c r="B418074" s="76"/>
      <c r="C418074" s="75"/>
    </row>
    <row r="418075" spans="2:3" x14ac:dyDescent="0.25">
      <c r="B418075" s="76"/>
      <c r="C418075" s="75"/>
    </row>
    <row r="418076" spans="2:3" x14ac:dyDescent="0.25">
      <c r="B418076" s="76"/>
      <c r="C418076" s="75"/>
    </row>
    <row r="418077" spans="2:3" x14ac:dyDescent="0.25">
      <c r="B418077" s="76"/>
      <c r="C418077" s="75"/>
    </row>
    <row r="418187" spans="2:3" x14ac:dyDescent="0.25">
      <c r="B418187" s="76"/>
      <c r="C418187" s="75"/>
    </row>
    <row r="418188" spans="2:3" x14ac:dyDescent="0.25">
      <c r="B418188" s="76"/>
      <c r="C418188" s="75"/>
    </row>
    <row r="418189" spans="2:3" x14ac:dyDescent="0.25">
      <c r="B418189" s="76"/>
      <c r="C418189" s="75"/>
    </row>
    <row r="418190" spans="2:3" x14ac:dyDescent="0.25">
      <c r="B418190" s="76"/>
      <c r="C418190" s="75"/>
    </row>
    <row r="418191" spans="2:3" x14ac:dyDescent="0.25">
      <c r="B418191" s="76"/>
      <c r="C418191" s="75"/>
    </row>
    <row r="418192" spans="2:3" x14ac:dyDescent="0.25">
      <c r="B418192" s="76"/>
      <c r="C418192" s="75"/>
    </row>
    <row r="418193" spans="2:3" x14ac:dyDescent="0.25">
      <c r="B418193" s="76"/>
      <c r="C418193" s="75"/>
    </row>
    <row r="418194" spans="2:3" x14ac:dyDescent="0.25">
      <c r="B418194" s="76"/>
      <c r="C418194" s="75"/>
    </row>
    <row r="418195" spans="2:3" x14ac:dyDescent="0.25">
      <c r="B418195" s="76"/>
      <c r="C418195" s="75"/>
    </row>
    <row r="418196" spans="2:3" x14ac:dyDescent="0.25">
      <c r="B418196" s="76"/>
      <c r="C418196" s="75"/>
    </row>
    <row r="418197" spans="2:3" x14ac:dyDescent="0.25">
      <c r="B418197" s="76"/>
      <c r="C418197" s="75"/>
    </row>
    <row r="418198" spans="2:3" x14ac:dyDescent="0.25">
      <c r="B418198" s="76"/>
      <c r="C418198" s="75"/>
    </row>
    <row r="418199" spans="2:3" x14ac:dyDescent="0.25">
      <c r="B418199" s="76"/>
      <c r="C418199" s="75"/>
    </row>
    <row r="418309" spans="2:3" x14ac:dyDescent="0.25">
      <c r="B418309" s="76"/>
      <c r="C418309" s="75"/>
    </row>
    <row r="418310" spans="2:3" x14ac:dyDescent="0.25">
      <c r="B418310" s="76"/>
      <c r="C418310" s="75"/>
    </row>
    <row r="418311" spans="2:3" x14ac:dyDescent="0.25">
      <c r="B418311" s="76"/>
      <c r="C418311" s="75"/>
    </row>
    <row r="418312" spans="2:3" x14ac:dyDescent="0.25">
      <c r="B418312" s="76"/>
      <c r="C418312" s="75"/>
    </row>
    <row r="418313" spans="2:3" x14ac:dyDescent="0.25">
      <c r="B418313" s="76"/>
      <c r="C418313" s="75"/>
    </row>
    <row r="418314" spans="2:3" x14ac:dyDescent="0.25">
      <c r="B418314" s="76"/>
      <c r="C418314" s="75"/>
    </row>
    <row r="418315" spans="2:3" x14ac:dyDescent="0.25">
      <c r="B418315" s="76"/>
      <c r="C418315" s="75"/>
    </row>
    <row r="418316" spans="2:3" x14ac:dyDescent="0.25">
      <c r="B418316" s="76"/>
      <c r="C418316" s="75"/>
    </row>
    <row r="418317" spans="2:3" x14ac:dyDescent="0.25">
      <c r="B418317" s="76"/>
      <c r="C418317" s="75"/>
    </row>
    <row r="418318" spans="2:3" x14ac:dyDescent="0.25">
      <c r="B418318" s="76"/>
      <c r="C418318" s="75"/>
    </row>
    <row r="418319" spans="2:3" x14ac:dyDescent="0.25">
      <c r="B418319" s="76"/>
      <c r="C418319" s="75"/>
    </row>
    <row r="418320" spans="2:3" x14ac:dyDescent="0.25">
      <c r="B418320" s="76"/>
      <c r="C418320" s="75"/>
    </row>
    <row r="418321" spans="2:3" x14ac:dyDescent="0.25">
      <c r="B418321" s="76"/>
      <c r="C418321" s="75"/>
    </row>
    <row r="418431" spans="2:3" x14ac:dyDescent="0.25">
      <c r="B418431" s="76"/>
      <c r="C418431" s="75"/>
    </row>
    <row r="418432" spans="2:3" x14ac:dyDescent="0.25">
      <c r="B418432" s="76"/>
      <c r="C418432" s="75"/>
    </row>
    <row r="418433" spans="2:3" x14ac:dyDescent="0.25">
      <c r="B418433" s="76"/>
      <c r="C418433" s="75"/>
    </row>
    <row r="418434" spans="2:3" x14ac:dyDescent="0.25">
      <c r="B418434" s="76"/>
      <c r="C418434" s="75"/>
    </row>
    <row r="418435" spans="2:3" x14ac:dyDescent="0.25">
      <c r="B418435" s="76"/>
      <c r="C418435" s="75"/>
    </row>
    <row r="418436" spans="2:3" x14ac:dyDescent="0.25">
      <c r="B418436" s="76"/>
      <c r="C418436" s="75"/>
    </row>
    <row r="418437" spans="2:3" x14ac:dyDescent="0.25">
      <c r="B418437" s="76"/>
      <c r="C418437" s="75"/>
    </row>
    <row r="418438" spans="2:3" x14ac:dyDescent="0.25">
      <c r="B418438" s="76"/>
      <c r="C418438" s="75"/>
    </row>
    <row r="418439" spans="2:3" x14ac:dyDescent="0.25">
      <c r="B418439" s="76"/>
      <c r="C418439" s="75"/>
    </row>
    <row r="418440" spans="2:3" x14ac:dyDescent="0.25">
      <c r="B418440" s="76"/>
      <c r="C418440" s="75"/>
    </row>
    <row r="418441" spans="2:3" x14ac:dyDescent="0.25">
      <c r="B418441" s="76"/>
      <c r="C418441" s="75"/>
    </row>
    <row r="418442" spans="2:3" x14ac:dyDescent="0.25">
      <c r="B418442" s="76"/>
      <c r="C418442" s="75"/>
    </row>
    <row r="418443" spans="2:3" x14ac:dyDescent="0.25">
      <c r="B418443" s="76"/>
      <c r="C418443" s="75"/>
    </row>
    <row r="418553" spans="2:3" x14ac:dyDescent="0.25">
      <c r="B418553" s="76"/>
      <c r="C418553" s="75"/>
    </row>
    <row r="418554" spans="2:3" x14ac:dyDescent="0.25">
      <c r="B418554" s="76"/>
      <c r="C418554" s="75"/>
    </row>
    <row r="418555" spans="2:3" x14ac:dyDescent="0.25">
      <c r="B418555" s="76"/>
      <c r="C418555" s="75"/>
    </row>
    <row r="418556" spans="2:3" x14ac:dyDescent="0.25">
      <c r="B418556" s="76"/>
      <c r="C418556" s="75"/>
    </row>
    <row r="418557" spans="2:3" x14ac:dyDescent="0.25">
      <c r="B418557" s="76"/>
      <c r="C418557" s="75"/>
    </row>
    <row r="418558" spans="2:3" x14ac:dyDescent="0.25">
      <c r="B418558" s="76"/>
      <c r="C418558" s="75"/>
    </row>
    <row r="418559" spans="2:3" x14ac:dyDescent="0.25">
      <c r="B418559" s="76"/>
      <c r="C418559" s="75"/>
    </row>
    <row r="418560" spans="2:3" x14ac:dyDescent="0.25">
      <c r="B418560" s="76"/>
      <c r="C418560" s="75"/>
    </row>
    <row r="418561" spans="2:3" x14ac:dyDescent="0.25">
      <c r="B418561" s="76"/>
      <c r="C418561" s="75"/>
    </row>
    <row r="418562" spans="2:3" x14ac:dyDescent="0.25">
      <c r="B418562" s="76"/>
      <c r="C418562" s="75"/>
    </row>
    <row r="418563" spans="2:3" x14ac:dyDescent="0.25">
      <c r="B418563" s="76"/>
      <c r="C418563" s="75"/>
    </row>
    <row r="418564" spans="2:3" x14ac:dyDescent="0.25">
      <c r="B418564" s="76"/>
      <c r="C418564" s="75"/>
    </row>
    <row r="418565" spans="2:3" x14ac:dyDescent="0.25">
      <c r="B418565" s="76"/>
      <c r="C418565" s="75"/>
    </row>
    <row r="418675" spans="2:3" x14ac:dyDescent="0.25">
      <c r="B418675" s="76"/>
      <c r="C418675" s="75"/>
    </row>
    <row r="418676" spans="2:3" x14ac:dyDescent="0.25">
      <c r="B418676" s="76"/>
      <c r="C418676" s="75"/>
    </row>
    <row r="418677" spans="2:3" x14ac:dyDescent="0.25">
      <c r="B418677" s="76"/>
      <c r="C418677" s="75"/>
    </row>
    <row r="418678" spans="2:3" x14ac:dyDescent="0.25">
      <c r="B418678" s="76"/>
      <c r="C418678" s="75"/>
    </row>
    <row r="418679" spans="2:3" x14ac:dyDescent="0.25">
      <c r="B418679" s="76"/>
      <c r="C418679" s="75"/>
    </row>
    <row r="418680" spans="2:3" x14ac:dyDescent="0.25">
      <c r="B418680" s="76"/>
      <c r="C418680" s="75"/>
    </row>
    <row r="418681" spans="2:3" x14ac:dyDescent="0.25">
      <c r="B418681" s="76"/>
      <c r="C418681" s="75"/>
    </row>
    <row r="418682" spans="2:3" x14ac:dyDescent="0.25">
      <c r="B418682" s="76"/>
      <c r="C418682" s="75"/>
    </row>
    <row r="418683" spans="2:3" x14ac:dyDescent="0.25">
      <c r="B418683" s="76"/>
      <c r="C418683" s="75"/>
    </row>
    <row r="418684" spans="2:3" x14ac:dyDescent="0.25">
      <c r="B418684" s="76"/>
      <c r="C418684" s="75"/>
    </row>
    <row r="418685" spans="2:3" x14ac:dyDescent="0.25">
      <c r="B418685" s="76"/>
      <c r="C418685" s="75"/>
    </row>
    <row r="418686" spans="2:3" x14ac:dyDescent="0.25">
      <c r="B418686" s="76"/>
      <c r="C418686" s="75"/>
    </row>
    <row r="418687" spans="2:3" x14ac:dyDescent="0.25">
      <c r="B418687" s="76"/>
      <c r="C418687" s="75"/>
    </row>
    <row r="418797" spans="2:3" x14ac:dyDescent="0.25">
      <c r="B418797" s="76"/>
      <c r="C418797" s="75"/>
    </row>
    <row r="418798" spans="2:3" x14ac:dyDescent="0.25">
      <c r="B418798" s="76"/>
      <c r="C418798" s="75"/>
    </row>
    <row r="418799" spans="2:3" x14ac:dyDescent="0.25">
      <c r="B418799" s="76"/>
      <c r="C418799" s="75"/>
    </row>
    <row r="418800" spans="2:3" x14ac:dyDescent="0.25">
      <c r="B418800" s="76"/>
      <c r="C418800" s="75"/>
    </row>
    <row r="418801" spans="2:3" x14ac:dyDescent="0.25">
      <c r="B418801" s="76"/>
      <c r="C418801" s="75"/>
    </row>
    <row r="418802" spans="2:3" x14ac:dyDescent="0.25">
      <c r="B418802" s="76"/>
      <c r="C418802" s="75"/>
    </row>
    <row r="418803" spans="2:3" x14ac:dyDescent="0.25">
      <c r="B418803" s="76"/>
      <c r="C418803" s="75"/>
    </row>
    <row r="418804" spans="2:3" x14ac:dyDescent="0.25">
      <c r="B418804" s="76"/>
      <c r="C418804" s="75"/>
    </row>
    <row r="418805" spans="2:3" x14ac:dyDescent="0.25">
      <c r="B418805" s="76"/>
      <c r="C418805" s="75"/>
    </row>
    <row r="418806" spans="2:3" x14ac:dyDescent="0.25">
      <c r="B418806" s="76"/>
      <c r="C418806" s="75"/>
    </row>
    <row r="418807" spans="2:3" x14ac:dyDescent="0.25">
      <c r="B418807" s="76"/>
      <c r="C418807" s="75"/>
    </row>
    <row r="418808" spans="2:3" x14ac:dyDescent="0.25">
      <c r="B418808" s="76"/>
      <c r="C418808" s="75"/>
    </row>
    <row r="418809" spans="2:3" x14ac:dyDescent="0.25">
      <c r="B418809" s="76"/>
      <c r="C418809" s="75"/>
    </row>
    <row r="418919" spans="2:3" x14ac:dyDescent="0.25">
      <c r="B418919" s="76"/>
      <c r="C418919" s="75"/>
    </row>
    <row r="418920" spans="2:3" x14ac:dyDescent="0.25">
      <c r="B418920" s="76"/>
      <c r="C418920" s="75"/>
    </row>
    <row r="418921" spans="2:3" x14ac:dyDescent="0.25">
      <c r="B418921" s="76"/>
      <c r="C418921" s="75"/>
    </row>
    <row r="418922" spans="2:3" x14ac:dyDescent="0.25">
      <c r="B418922" s="76"/>
      <c r="C418922" s="75"/>
    </row>
    <row r="418923" spans="2:3" x14ac:dyDescent="0.25">
      <c r="B418923" s="76"/>
      <c r="C418923" s="75"/>
    </row>
    <row r="418924" spans="2:3" x14ac:dyDescent="0.25">
      <c r="B418924" s="76"/>
      <c r="C418924" s="75"/>
    </row>
    <row r="418925" spans="2:3" x14ac:dyDescent="0.25">
      <c r="B418925" s="76"/>
      <c r="C418925" s="75"/>
    </row>
    <row r="418926" spans="2:3" x14ac:dyDescent="0.25">
      <c r="B418926" s="76"/>
      <c r="C418926" s="75"/>
    </row>
    <row r="418927" spans="2:3" x14ac:dyDescent="0.25">
      <c r="B418927" s="76"/>
      <c r="C418927" s="75"/>
    </row>
    <row r="418928" spans="2:3" x14ac:dyDescent="0.25">
      <c r="B418928" s="76"/>
      <c r="C418928" s="75"/>
    </row>
    <row r="418929" spans="2:3" x14ac:dyDescent="0.25">
      <c r="B418929" s="76"/>
      <c r="C418929" s="75"/>
    </row>
    <row r="418930" spans="2:3" x14ac:dyDescent="0.25">
      <c r="B418930" s="76"/>
      <c r="C418930" s="75"/>
    </row>
    <row r="418931" spans="2:3" x14ac:dyDescent="0.25">
      <c r="B418931" s="76"/>
      <c r="C418931" s="75"/>
    </row>
    <row r="419041" spans="2:3" x14ac:dyDescent="0.25">
      <c r="B419041" s="76"/>
      <c r="C419041" s="75"/>
    </row>
    <row r="419042" spans="2:3" x14ac:dyDescent="0.25">
      <c r="B419042" s="76"/>
      <c r="C419042" s="75"/>
    </row>
    <row r="419043" spans="2:3" x14ac:dyDescent="0.25">
      <c r="B419043" s="76"/>
      <c r="C419043" s="75"/>
    </row>
    <row r="419044" spans="2:3" x14ac:dyDescent="0.25">
      <c r="B419044" s="76"/>
      <c r="C419044" s="75"/>
    </row>
    <row r="419045" spans="2:3" x14ac:dyDescent="0.25">
      <c r="B419045" s="76"/>
      <c r="C419045" s="75"/>
    </row>
    <row r="419046" spans="2:3" x14ac:dyDescent="0.25">
      <c r="B419046" s="76"/>
      <c r="C419046" s="75"/>
    </row>
    <row r="419047" spans="2:3" x14ac:dyDescent="0.25">
      <c r="B419047" s="76"/>
      <c r="C419047" s="75"/>
    </row>
    <row r="419048" spans="2:3" x14ac:dyDescent="0.25">
      <c r="B419048" s="76"/>
      <c r="C419048" s="75"/>
    </row>
    <row r="419049" spans="2:3" x14ac:dyDescent="0.25">
      <c r="B419049" s="76"/>
      <c r="C419049" s="75"/>
    </row>
    <row r="419050" spans="2:3" x14ac:dyDescent="0.25">
      <c r="B419050" s="76"/>
      <c r="C419050" s="75"/>
    </row>
    <row r="419051" spans="2:3" x14ac:dyDescent="0.25">
      <c r="B419051" s="76"/>
      <c r="C419051" s="75"/>
    </row>
    <row r="419052" spans="2:3" x14ac:dyDescent="0.25">
      <c r="B419052" s="76"/>
      <c r="C419052" s="75"/>
    </row>
    <row r="419053" spans="2:3" x14ac:dyDescent="0.25">
      <c r="B419053" s="76"/>
      <c r="C419053" s="75"/>
    </row>
    <row r="419163" spans="2:3" x14ac:dyDescent="0.25">
      <c r="B419163" s="76"/>
      <c r="C419163" s="75"/>
    </row>
    <row r="419164" spans="2:3" x14ac:dyDescent="0.25">
      <c r="B419164" s="76"/>
      <c r="C419164" s="75"/>
    </row>
    <row r="419165" spans="2:3" x14ac:dyDescent="0.25">
      <c r="B419165" s="76"/>
      <c r="C419165" s="75"/>
    </row>
    <row r="419166" spans="2:3" x14ac:dyDescent="0.25">
      <c r="B419166" s="76"/>
      <c r="C419166" s="75"/>
    </row>
    <row r="419167" spans="2:3" x14ac:dyDescent="0.25">
      <c r="B419167" s="76"/>
      <c r="C419167" s="75"/>
    </row>
    <row r="419168" spans="2:3" x14ac:dyDescent="0.25">
      <c r="B419168" s="76"/>
      <c r="C419168" s="75"/>
    </row>
    <row r="419169" spans="2:3" x14ac:dyDescent="0.25">
      <c r="B419169" s="76"/>
      <c r="C419169" s="75"/>
    </row>
    <row r="419170" spans="2:3" x14ac:dyDescent="0.25">
      <c r="B419170" s="76"/>
      <c r="C419170" s="75"/>
    </row>
    <row r="419171" spans="2:3" x14ac:dyDescent="0.25">
      <c r="B419171" s="76"/>
      <c r="C419171" s="75"/>
    </row>
    <row r="419172" spans="2:3" x14ac:dyDescent="0.25">
      <c r="B419172" s="76"/>
      <c r="C419172" s="75"/>
    </row>
    <row r="419173" spans="2:3" x14ac:dyDescent="0.25">
      <c r="B419173" s="76"/>
      <c r="C419173" s="75"/>
    </row>
    <row r="419174" spans="2:3" x14ac:dyDescent="0.25">
      <c r="B419174" s="76"/>
      <c r="C419174" s="75"/>
    </row>
    <row r="419175" spans="2:3" x14ac:dyDescent="0.25">
      <c r="B419175" s="76"/>
      <c r="C419175" s="75"/>
    </row>
    <row r="419285" spans="2:3" x14ac:dyDescent="0.25">
      <c r="B419285" s="76"/>
      <c r="C419285" s="75"/>
    </row>
    <row r="419286" spans="2:3" x14ac:dyDescent="0.25">
      <c r="B419286" s="76"/>
      <c r="C419286" s="75"/>
    </row>
    <row r="419287" spans="2:3" x14ac:dyDescent="0.25">
      <c r="B419287" s="76"/>
      <c r="C419287" s="75"/>
    </row>
    <row r="419288" spans="2:3" x14ac:dyDescent="0.25">
      <c r="B419288" s="76"/>
      <c r="C419288" s="75"/>
    </row>
    <row r="419289" spans="2:3" x14ac:dyDescent="0.25">
      <c r="B419289" s="76"/>
      <c r="C419289" s="75"/>
    </row>
    <row r="419290" spans="2:3" x14ac:dyDescent="0.25">
      <c r="B419290" s="76"/>
      <c r="C419290" s="75"/>
    </row>
    <row r="419291" spans="2:3" x14ac:dyDescent="0.25">
      <c r="B419291" s="76"/>
      <c r="C419291" s="75"/>
    </row>
    <row r="419292" spans="2:3" x14ac:dyDescent="0.25">
      <c r="B419292" s="76"/>
      <c r="C419292" s="75"/>
    </row>
    <row r="419293" spans="2:3" x14ac:dyDescent="0.25">
      <c r="B419293" s="76"/>
      <c r="C419293" s="75"/>
    </row>
    <row r="419294" spans="2:3" x14ac:dyDescent="0.25">
      <c r="B419294" s="76"/>
      <c r="C419294" s="75"/>
    </row>
    <row r="419295" spans="2:3" x14ac:dyDescent="0.25">
      <c r="B419295" s="76"/>
      <c r="C419295" s="75"/>
    </row>
    <row r="419296" spans="2:3" x14ac:dyDescent="0.25">
      <c r="B419296" s="76"/>
      <c r="C419296" s="75"/>
    </row>
    <row r="419297" spans="2:3" x14ac:dyDescent="0.25">
      <c r="B419297" s="76"/>
      <c r="C419297" s="75"/>
    </row>
    <row r="419407" spans="2:3" x14ac:dyDescent="0.25">
      <c r="B419407" s="76"/>
      <c r="C419407" s="75"/>
    </row>
    <row r="419408" spans="2:3" x14ac:dyDescent="0.25">
      <c r="B419408" s="76"/>
      <c r="C419408" s="75"/>
    </row>
    <row r="419409" spans="2:3" x14ac:dyDescent="0.25">
      <c r="B419409" s="76"/>
      <c r="C419409" s="75"/>
    </row>
    <row r="419410" spans="2:3" x14ac:dyDescent="0.25">
      <c r="B419410" s="76"/>
      <c r="C419410" s="75"/>
    </row>
    <row r="419411" spans="2:3" x14ac:dyDescent="0.25">
      <c r="B419411" s="76"/>
      <c r="C419411" s="75"/>
    </row>
    <row r="419412" spans="2:3" x14ac:dyDescent="0.25">
      <c r="B419412" s="76"/>
      <c r="C419412" s="75"/>
    </row>
    <row r="419413" spans="2:3" x14ac:dyDescent="0.25">
      <c r="B419413" s="76"/>
      <c r="C419413" s="75"/>
    </row>
    <row r="419414" spans="2:3" x14ac:dyDescent="0.25">
      <c r="B419414" s="76"/>
      <c r="C419414" s="75"/>
    </row>
    <row r="419415" spans="2:3" x14ac:dyDescent="0.25">
      <c r="B419415" s="76"/>
      <c r="C419415" s="75"/>
    </row>
    <row r="419416" spans="2:3" x14ac:dyDescent="0.25">
      <c r="B419416" s="76"/>
      <c r="C419416" s="75"/>
    </row>
    <row r="419417" spans="2:3" x14ac:dyDescent="0.25">
      <c r="B419417" s="76"/>
      <c r="C419417" s="75"/>
    </row>
    <row r="419418" spans="2:3" x14ac:dyDescent="0.25">
      <c r="B419418" s="76"/>
      <c r="C419418" s="75"/>
    </row>
    <row r="419419" spans="2:3" x14ac:dyDescent="0.25">
      <c r="B419419" s="76"/>
      <c r="C419419" s="75"/>
    </row>
    <row r="419529" spans="2:3" x14ac:dyDescent="0.25">
      <c r="B419529" s="76"/>
      <c r="C419529" s="75"/>
    </row>
    <row r="419530" spans="2:3" x14ac:dyDescent="0.25">
      <c r="B419530" s="76"/>
      <c r="C419530" s="75"/>
    </row>
    <row r="419531" spans="2:3" x14ac:dyDescent="0.25">
      <c r="B419531" s="76"/>
      <c r="C419531" s="75"/>
    </row>
    <row r="419532" spans="2:3" x14ac:dyDescent="0.25">
      <c r="B419532" s="76"/>
      <c r="C419532" s="75"/>
    </row>
    <row r="419533" spans="2:3" x14ac:dyDescent="0.25">
      <c r="B419533" s="76"/>
      <c r="C419533" s="75"/>
    </row>
    <row r="419534" spans="2:3" x14ac:dyDescent="0.25">
      <c r="B419534" s="76"/>
      <c r="C419534" s="75"/>
    </row>
    <row r="419535" spans="2:3" x14ac:dyDescent="0.25">
      <c r="B419535" s="76"/>
      <c r="C419535" s="75"/>
    </row>
    <row r="419536" spans="2:3" x14ac:dyDescent="0.25">
      <c r="B419536" s="76"/>
      <c r="C419536" s="75"/>
    </row>
    <row r="419537" spans="2:3" x14ac:dyDescent="0.25">
      <c r="B419537" s="76"/>
      <c r="C419537" s="75"/>
    </row>
    <row r="419538" spans="2:3" x14ac:dyDescent="0.25">
      <c r="B419538" s="76"/>
      <c r="C419538" s="75"/>
    </row>
    <row r="419539" spans="2:3" x14ac:dyDescent="0.25">
      <c r="B419539" s="76"/>
      <c r="C419539" s="75"/>
    </row>
    <row r="419540" spans="2:3" x14ac:dyDescent="0.25">
      <c r="B419540" s="76"/>
      <c r="C419540" s="75"/>
    </row>
    <row r="419541" spans="2:3" x14ac:dyDescent="0.25">
      <c r="B419541" s="76"/>
      <c r="C419541" s="75"/>
    </row>
    <row r="419651" spans="2:3" x14ac:dyDescent="0.25">
      <c r="B419651" s="76"/>
      <c r="C419651" s="75"/>
    </row>
    <row r="419652" spans="2:3" x14ac:dyDescent="0.25">
      <c r="B419652" s="76"/>
      <c r="C419652" s="75"/>
    </row>
    <row r="419653" spans="2:3" x14ac:dyDescent="0.25">
      <c r="B419653" s="76"/>
      <c r="C419653" s="75"/>
    </row>
    <row r="419654" spans="2:3" x14ac:dyDescent="0.25">
      <c r="B419654" s="76"/>
      <c r="C419654" s="75"/>
    </row>
    <row r="419655" spans="2:3" x14ac:dyDescent="0.25">
      <c r="B419655" s="76"/>
      <c r="C419655" s="75"/>
    </row>
    <row r="419656" spans="2:3" x14ac:dyDescent="0.25">
      <c r="B419656" s="76"/>
      <c r="C419656" s="75"/>
    </row>
    <row r="419657" spans="2:3" x14ac:dyDescent="0.25">
      <c r="B419657" s="76"/>
      <c r="C419657" s="75"/>
    </row>
    <row r="419658" spans="2:3" x14ac:dyDescent="0.25">
      <c r="B419658" s="76"/>
      <c r="C419658" s="75"/>
    </row>
    <row r="419659" spans="2:3" x14ac:dyDescent="0.25">
      <c r="B419659" s="76"/>
      <c r="C419659" s="75"/>
    </row>
    <row r="419660" spans="2:3" x14ac:dyDescent="0.25">
      <c r="B419660" s="76"/>
      <c r="C419660" s="75"/>
    </row>
    <row r="419661" spans="2:3" x14ac:dyDescent="0.25">
      <c r="B419661" s="76"/>
      <c r="C419661" s="75"/>
    </row>
    <row r="419662" spans="2:3" x14ac:dyDescent="0.25">
      <c r="B419662" s="76"/>
      <c r="C419662" s="75"/>
    </row>
    <row r="419663" spans="2:3" x14ac:dyDescent="0.25">
      <c r="B419663" s="76"/>
      <c r="C419663" s="75"/>
    </row>
    <row r="419773" spans="2:3" x14ac:dyDescent="0.25">
      <c r="B419773" s="76"/>
      <c r="C419773" s="75"/>
    </row>
    <row r="419774" spans="2:3" x14ac:dyDescent="0.25">
      <c r="B419774" s="76"/>
      <c r="C419774" s="75"/>
    </row>
    <row r="419775" spans="2:3" x14ac:dyDescent="0.25">
      <c r="B419775" s="76"/>
      <c r="C419775" s="75"/>
    </row>
    <row r="419776" spans="2:3" x14ac:dyDescent="0.25">
      <c r="B419776" s="76"/>
      <c r="C419776" s="75"/>
    </row>
    <row r="419777" spans="2:3" x14ac:dyDescent="0.25">
      <c r="B419777" s="76"/>
      <c r="C419777" s="75"/>
    </row>
    <row r="419778" spans="2:3" x14ac:dyDescent="0.25">
      <c r="B419778" s="76"/>
      <c r="C419778" s="75"/>
    </row>
    <row r="419779" spans="2:3" x14ac:dyDescent="0.25">
      <c r="B419779" s="76"/>
      <c r="C419779" s="75"/>
    </row>
    <row r="419780" spans="2:3" x14ac:dyDescent="0.25">
      <c r="B419780" s="76"/>
      <c r="C419780" s="75"/>
    </row>
    <row r="419781" spans="2:3" x14ac:dyDescent="0.25">
      <c r="B419781" s="76"/>
      <c r="C419781" s="75"/>
    </row>
    <row r="419782" spans="2:3" x14ac:dyDescent="0.25">
      <c r="B419782" s="76"/>
      <c r="C419782" s="75"/>
    </row>
    <row r="419783" spans="2:3" x14ac:dyDescent="0.25">
      <c r="B419783" s="76"/>
      <c r="C419783" s="75"/>
    </row>
    <row r="419784" spans="2:3" x14ac:dyDescent="0.25">
      <c r="B419784" s="76"/>
      <c r="C419784" s="75"/>
    </row>
    <row r="419785" spans="2:3" x14ac:dyDescent="0.25">
      <c r="B419785" s="76"/>
      <c r="C419785" s="75"/>
    </row>
    <row r="419895" spans="2:3" x14ac:dyDescent="0.25">
      <c r="B419895" s="76"/>
      <c r="C419895" s="75"/>
    </row>
    <row r="419896" spans="2:3" x14ac:dyDescent="0.25">
      <c r="B419896" s="76"/>
      <c r="C419896" s="75"/>
    </row>
    <row r="419897" spans="2:3" x14ac:dyDescent="0.25">
      <c r="B419897" s="76"/>
      <c r="C419897" s="75"/>
    </row>
    <row r="419898" spans="2:3" x14ac:dyDescent="0.25">
      <c r="B419898" s="76"/>
      <c r="C419898" s="75"/>
    </row>
    <row r="419899" spans="2:3" x14ac:dyDescent="0.25">
      <c r="B419899" s="76"/>
      <c r="C419899" s="75"/>
    </row>
    <row r="419900" spans="2:3" x14ac:dyDescent="0.25">
      <c r="B419900" s="76"/>
      <c r="C419900" s="75"/>
    </row>
    <row r="419901" spans="2:3" x14ac:dyDescent="0.25">
      <c r="B419901" s="76"/>
      <c r="C419901" s="75"/>
    </row>
    <row r="419902" spans="2:3" x14ac:dyDescent="0.25">
      <c r="B419902" s="76"/>
      <c r="C419902" s="75"/>
    </row>
    <row r="419903" spans="2:3" x14ac:dyDescent="0.25">
      <c r="B419903" s="76"/>
      <c r="C419903" s="75"/>
    </row>
    <row r="419904" spans="2:3" x14ac:dyDescent="0.25">
      <c r="B419904" s="76"/>
      <c r="C419904" s="75"/>
    </row>
    <row r="419905" spans="2:3" x14ac:dyDescent="0.25">
      <c r="B419905" s="76"/>
      <c r="C419905" s="75"/>
    </row>
    <row r="419906" spans="2:3" x14ac:dyDescent="0.25">
      <c r="B419906" s="76"/>
      <c r="C419906" s="75"/>
    </row>
    <row r="419907" spans="2:3" x14ac:dyDescent="0.25">
      <c r="B419907" s="76"/>
      <c r="C419907" s="75"/>
    </row>
    <row r="420017" spans="2:3" x14ac:dyDescent="0.25">
      <c r="B420017" s="76"/>
      <c r="C420017" s="75"/>
    </row>
    <row r="420018" spans="2:3" x14ac:dyDescent="0.25">
      <c r="B420018" s="76"/>
      <c r="C420018" s="75"/>
    </row>
    <row r="420019" spans="2:3" x14ac:dyDescent="0.25">
      <c r="B420019" s="76"/>
      <c r="C420019" s="75"/>
    </row>
    <row r="420020" spans="2:3" x14ac:dyDescent="0.25">
      <c r="B420020" s="76"/>
      <c r="C420020" s="75"/>
    </row>
    <row r="420021" spans="2:3" x14ac:dyDescent="0.25">
      <c r="B420021" s="76"/>
      <c r="C420021" s="75"/>
    </row>
    <row r="420022" spans="2:3" x14ac:dyDescent="0.25">
      <c r="B420022" s="76"/>
      <c r="C420022" s="75"/>
    </row>
    <row r="420023" spans="2:3" x14ac:dyDescent="0.25">
      <c r="B420023" s="76"/>
      <c r="C420023" s="75"/>
    </row>
    <row r="420024" spans="2:3" x14ac:dyDescent="0.25">
      <c r="B420024" s="76"/>
      <c r="C420024" s="75"/>
    </row>
    <row r="420025" spans="2:3" x14ac:dyDescent="0.25">
      <c r="B420025" s="76"/>
      <c r="C420025" s="75"/>
    </row>
    <row r="420026" spans="2:3" x14ac:dyDescent="0.25">
      <c r="B420026" s="76"/>
      <c r="C420026" s="75"/>
    </row>
    <row r="420027" spans="2:3" x14ac:dyDescent="0.25">
      <c r="B420027" s="76"/>
      <c r="C420027" s="75"/>
    </row>
    <row r="420028" spans="2:3" x14ac:dyDescent="0.25">
      <c r="B420028" s="76"/>
      <c r="C420028" s="75"/>
    </row>
    <row r="420029" spans="2:3" x14ac:dyDescent="0.25">
      <c r="B420029" s="76"/>
      <c r="C420029" s="75"/>
    </row>
    <row r="420139" spans="2:3" x14ac:dyDescent="0.25">
      <c r="B420139" s="76"/>
      <c r="C420139" s="75"/>
    </row>
    <row r="420140" spans="2:3" x14ac:dyDescent="0.25">
      <c r="B420140" s="76"/>
      <c r="C420140" s="75"/>
    </row>
    <row r="420141" spans="2:3" x14ac:dyDescent="0.25">
      <c r="B420141" s="76"/>
      <c r="C420141" s="75"/>
    </row>
    <row r="420142" spans="2:3" x14ac:dyDescent="0.25">
      <c r="B420142" s="76"/>
      <c r="C420142" s="75"/>
    </row>
    <row r="420143" spans="2:3" x14ac:dyDescent="0.25">
      <c r="B420143" s="76"/>
      <c r="C420143" s="75"/>
    </row>
    <row r="420144" spans="2:3" x14ac:dyDescent="0.25">
      <c r="B420144" s="76"/>
      <c r="C420144" s="75"/>
    </row>
    <row r="420145" spans="2:3" x14ac:dyDescent="0.25">
      <c r="B420145" s="76"/>
      <c r="C420145" s="75"/>
    </row>
    <row r="420146" spans="2:3" x14ac:dyDescent="0.25">
      <c r="B420146" s="76"/>
      <c r="C420146" s="75"/>
    </row>
    <row r="420147" spans="2:3" x14ac:dyDescent="0.25">
      <c r="B420147" s="76"/>
      <c r="C420147" s="75"/>
    </row>
    <row r="420148" spans="2:3" x14ac:dyDescent="0.25">
      <c r="B420148" s="76"/>
      <c r="C420148" s="75"/>
    </row>
    <row r="420149" spans="2:3" x14ac:dyDescent="0.25">
      <c r="B420149" s="76"/>
      <c r="C420149" s="75"/>
    </row>
    <row r="420150" spans="2:3" x14ac:dyDescent="0.25">
      <c r="B420150" s="76"/>
      <c r="C420150" s="75"/>
    </row>
    <row r="420151" spans="2:3" x14ac:dyDescent="0.25">
      <c r="B420151" s="76"/>
      <c r="C420151" s="75"/>
    </row>
    <row r="420261" spans="2:3" x14ac:dyDescent="0.25">
      <c r="B420261" s="76"/>
      <c r="C420261" s="75"/>
    </row>
    <row r="420262" spans="2:3" x14ac:dyDescent="0.25">
      <c r="B420262" s="76"/>
      <c r="C420262" s="75"/>
    </row>
    <row r="420263" spans="2:3" x14ac:dyDescent="0.25">
      <c r="B420263" s="76"/>
      <c r="C420263" s="75"/>
    </row>
    <row r="420264" spans="2:3" x14ac:dyDescent="0.25">
      <c r="B420264" s="76"/>
      <c r="C420264" s="75"/>
    </row>
    <row r="420265" spans="2:3" x14ac:dyDescent="0.25">
      <c r="B420265" s="76"/>
      <c r="C420265" s="75"/>
    </row>
    <row r="420266" spans="2:3" x14ac:dyDescent="0.25">
      <c r="B420266" s="76"/>
      <c r="C420266" s="75"/>
    </row>
    <row r="420267" spans="2:3" x14ac:dyDescent="0.25">
      <c r="B420267" s="76"/>
      <c r="C420267" s="75"/>
    </row>
    <row r="420268" spans="2:3" x14ac:dyDescent="0.25">
      <c r="B420268" s="76"/>
      <c r="C420268" s="75"/>
    </row>
    <row r="420269" spans="2:3" x14ac:dyDescent="0.25">
      <c r="B420269" s="76"/>
      <c r="C420269" s="75"/>
    </row>
    <row r="420270" spans="2:3" x14ac:dyDescent="0.25">
      <c r="B420270" s="76"/>
      <c r="C420270" s="75"/>
    </row>
    <row r="420271" spans="2:3" x14ac:dyDescent="0.25">
      <c r="B420271" s="76"/>
      <c r="C420271" s="75"/>
    </row>
    <row r="420272" spans="2:3" x14ac:dyDescent="0.25">
      <c r="B420272" s="76"/>
      <c r="C420272" s="75"/>
    </row>
    <row r="420273" spans="2:3" x14ac:dyDescent="0.25">
      <c r="B420273" s="76"/>
      <c r="C420273" s="75"/>
    </row>
    <row r="420383" spans="2:3" x14ac:dyDescent="0.25">
      <c r="B420383" s="76"/>
      <c r="C420383" s="75"/>
    </row>
    <row r="420384" spans="2:3" x14ac:dyDescent="0.25">
      <c r="B420384" s="76"/>
      <c r="C420384" s="75"/>
    </row>
    <row r="420385" spans="2:3" x14ac:dyDescent="0.25">
      <c r="B420385" s="76"/>
      <c r="C420385" s="75"/>
    </row>
    <row r="420386" spans="2:3" x14ac:dyDescent="0.25">
      <c r="B420386" s="76"/>
      <c r="C420386" s="75"/>
    </row>
    <row r="420387" spans="2:3" x14ac:dyDescent="0.25">
      <c r="B420387" s="76"/>
      <c r="C420387" s="75"/>
    </row>
    <row r="420388" spans="2:3" x14ac:dyDescent="0.25">
      <c r="B420388" s="76"/>
      <c r="C420388" s="75"/>
    </row>
    <row r="420389" spans="2:3" x14ac:dyDescent="0.25">
      <c r="B420389" s="76"/>
      <c r="C420389" s="75"/>
    </row>
    <row r="420390" spans="2:3" x14ac:dyDescent="0.25">
      <c r="B420390" s="76"/>
      <c r="C420390" s="75"/>
    </row>
    <row r="420391" spans="2:3" x14ac:dyDescent="0.25">
      <c r="B420391" s="76"/>
      <c r="C420391" s="75"/>
    </row>
    <row r="420392" spans="2:3" x14ac:dyDescent="0.25">
      <c r="B420392" s="76"/>
      <c r="C420392" s="75"/>
    </row>
    <row r="420393" spans="2:3" x14ac:dyDescent="0.25">
      <c r="B420393" s="76"/>
      <c r="C420393" s="75"/>
    </row>
    <row r="420394" spans="2:3" x14ac:dyDescent="0.25">
      <c r="B420394" s="76"/>
      <c r="C420394" s="75"/>
    </row>
    <row r="420395" spans="2:3" x14ac:dyDescent="0.25">
      <c r="B420395" s="76"/>
      <c r="C420395" s="75"/>
    </row>
    <row r="420505" spans="2:3" x14ac:dyDescent="0.25">
      <c r="B420505" s="76"/>
      <c r="C420505" s="75"/>
    </row>
    <row r="420506" spans="2:3" x14ac:dyDescent="0.25">
      <c r="B420506" s="76"/>
      <c r="C420506" s="75"/>
    </row>
    <row r="420507" spans="2:3" x14ac:dyDescent="0.25">
      <c r="B420507" s="76"/>
      <c r="C420507" s="75"/>
    </row>
    <row r="420508" spans="2:3" x14ac:dyDescent="0.25">
      <c r="B420508" s="76"/>
      <c r="C420508" s="75"/>
    </row>
    <row r="420509" spans="2:3" x14ac:dyDescent="0.25">
      <c r="B420509" s="76"/>
      <c r="C420509" s="75"/>
    </row>
    <row r="420510" spans="2:3" x14ac:dyDescent="0.25">
      <c r="B420510" s="76"/>
      <c r="C420510" s="75"/>
    </row>
    <row r="420511" spans="2:3" x14ac:dyDescent="0.25">
      <c r="B420511" s="76"/>
      <c r="C420511" s="75"/>
    </row>
    <row r="420512" spans="2:3" x14ac:dyDescent="0.25">
      <c r="B420512" s="76"/>
      <c r="C420512" s="75"/>
    </row>
    <row r="420513" spans="2:3" x14ac:dyDescent="0.25">
      <c r="B420513" s="76"/>
      <c r="C420513" s="75"/>
    </row>
    <row r="420514" spans="2:3" x14ac:dyDescent="0.25">
      <c r="B420514" s="76"/>
      <c r="C420514" s="75"/>
    </row>
    <row r="420515" spans="2:3" x14ac:dyDescent="0.25">
      <c r="B420515" s="76"/>
      <c r="C420515" s="75"/>
    </row>
    <row r="420516" spans="2:3" x14ac:dyDescent="0.25">
      <c r="B420516" s="76"/>
      <c r="C420516" s="75"/>
    </row>
    <row r="420517" spans="2:3" x14ac:dyDescent="0.25">
      <c r="B420517" s="76"/>
      <c r="C420517" s="75"/>
    </row>
    <row r="420627" spans="2:3" x14ac:dyDescent="0.25">
      <c r="B420627" s="76"/>
      <c r="C420627" s="75"/>
    </row>
    <row r="420628" spans="2:3" x14ac:dyDescent="0.25">
      <c r="B420628" s="76"/>
      <c r="C420628" s="75"/>
    </row>
    <row r="420629" spans="2:3" x14ac:dyDescent="0.25">
      <c r="B420629" s="76"/>
      <c r="C420629" s="75"/>
    </row>
    <row r="420630" spans="2:3" x14ac:dyDescent="0.25">
      <c r="B420630" s="76"/>
      <c r="C420630" s="75"/>
    </row>
    <row r="420631" spans="2:3" x14ac:dyDescent="0.25">
      <c r="B420631" s="76"/>
      <c r="C420631" s="75"/>
    </row>
    <row r="420632" spans="2:3" x14ac:dyDescent="0.25">
      <c r="B420632" s="76"/>
      <c r="C420632" s="75"/>
    </row>
    <row r="420633" spans="2:3" x14ac:dyDescent="0.25">
      <c r="B420633" s="76"/>
      <c r="C420633" s="75"/>
    </row>
    <row r="420634" spans="2:3" x14ac:dyDescent="0.25">
      <c r="B420634" s="76"/>
      <c r="C420634" s="75"/>
    </row>
    <row r="420635" spans="2:3" x14ac:dyDescent="0.25">
      <c r="B420635" s="76"/>
      <c r="C420635" s="75"/>
    </row>
    <row r="420636" spans="2:3" x14ac:dyDescent="0.25">
      <c r="B420636" s="76"/>
      <c r="C420636" s="75"/>
    </row>
    <row r="420637" spans="2:3" x14ac:dyDescent="0.25">
      <c r="B420637" s="76"/>
      <c r="C420637" s="75"/>
    </row>
    <row r="420638" spans="2:3" x14ac:dyDescent="0.25">
      <c r="B420638" s="76"/>
      <c r="C420638" s="75"/>
    </row>
    <row r="420639" spans="2:3" x14ac:dyDescent="0.25">
      <c r="B420639" s="76"/>
      <c r="C420639" s="75"/>
    </row>
    <row r="420749" spans="2:3" x14ac:dyDescent="0.25">
      <c r="B420749" s="76"/>
      <c r="C420749" s="75"/>
    </row>
    <row r="420750" spans="2:3" x14ac:dyDescent="0.25">
      <c r="B420750" s="76"/>
      <c r="C420750" s="75"/>
    </row>
    <row r="420751" spans="2:3" x14ac:dyDescent="0.25">
      <c r="B420751" s="76"/>
      <c r="C420751" s="75"/>
    </row>
    <row r="420752" spans="2:3" x14ac:dyDescent="0.25">
      <c r="B420752" s="76"/>
      <c r="C420752" s="75"/>
    </row>
    <row r="420753" spans="2:3" x14ac:dyDescent="0.25">
      <c r="B420753" s="76"/>
      <c r="C420753" s="75"/>
    </row>
    <row r="420754" spans="2:3" x14ac:dyDescent="0.25">
      <c r="B420754" s="76"/>
      <c r="C420754" s="75"/>
    </row>
    <row r="420755" spans="2:3" x14ac:dyDescent="0.25">
      <c r="B420755" s="76"/>
      <c r="C420755" s="75"/>
    </row>
    <row r="420756" spans="2:3" x14ac:dyDescent="0.25">
      <c r="B420756" s="76"/>
      <c r="C420756" s="75"/>
    </row>
    <row r="420757" spans="2:3" x14ac:dyDescent="0.25">
      <c r="B420757" s="76"/>
      <c r="C420757" s="75"/>
    </row>
    <row r="420758" spans="2:3" x14ac:dyDescent="0.25">
      <c r="B420758" s="76"/>
      <c r="C420758" s="75"/>
    </row>
    <row r="420759" spans="2:3" x14ac:dyDescent="0.25">
      <c r="B420759" s="76"/>
      <c r="C420759" s="75"/>
    </row>
    <row r="420760" spans="2:3" x14ac:dyDescent="0.25">
      <c r="B420760" s="76"/>
      <c r="C420760" s="75"/>
    </row>
    <row r="420761" spans="2:3" x14ac:dyDescent="0.25">
      <c r="B420761" s="76"/>
      <c r="C420761" s="75"/>
    </row>
    <row r="420871" spans="2:3" x14ac:dyDescent="0.25">
      <c r="B420871" s="76"/>
      <c r="C420871" s="75"/>
    </row>
    <row r="420872" spans="2:3" x14ac:dyDescent="0.25">
      <c r="B420872" s="76"/>
      <c r="C420872" s="75"/>
    </row>
    <row r="420873" spans="2:3" x14ac:dyDescent="0.25">
      <c r="B420873" s="76"/>
      <c r="C420873" s="75"/>
    </row>
    <row r="420874" spans="2:3" x14ac:dyDescent="0.25">
      <c r="B420874" s="76"/>
      <c r="C420874" s="75"/>
    </row>
    <row r="420875" spans="2:3" x14ac:dyDescent="0.25">
      <c r="B420875" s="76"/>
      <c r="C420875" s="75"/>
    </row>
    <row r="420876" spans="2:3" x14ac:dyDescent="0.25">
      <c r="B420876" s="76"/>
      <c r="C420876" s="75"/>
    </row>
    <row r="420877" spans="2:3" x14ac:dyDescent="0.25">
      <c r="B420877" s="76"/>
      <c r="C420877" s="75"/>
    </row>
    <row r="420878" spans="2:3" x14ac:dyDescent="0.25">
      <c r="B420878" s="76"/>
      <c r="C420878" s="75"/>
    </row>
    <row r="420879" spans="2:3" x14ac:dyDescent="0.25">
      <c r="B420879" s="76"/>
      <c r="C420879" s="75"/>
    </row>
    <row r="420880" spans="2:3" x14ac:dyDescent="0.25">
      <c r="B420880" s="76"/>
      <c r="C420880" s="75"/>
    </row>
    <row r="420881" spans="2:3" x14ac:dyDescent="0.25">
      <c r="B420881" s="76"/>
      <c r="C420881" s="75"/>
    </row>
    <row r="420882" spans="2:3" x14ac:dyDescent="0.25">
      <c r="B420882" s="76"/>
      <c r="C420882" s="75"/>
    </row>
    <row r="420883" spans="2:3" x14ac:dyDescent="0.25">
      <c r="B420883" s="76"/>
      <c r="C420883" s="75"/>
    </row>
    <row r="420993" spans="2:3" x14ac:dyDescent="0.25">
      <c r="B420993" s="76"/>
      <c r="C420993" s="75"/>
    </row>
    <row r="420994" spans="2:3" x14ac:dyDescent="0.25">
      <c r="B420994" s="76"/>
      <c r="C420994" s="75"/>
    </row>
    <row r="420995" spans="2:3" x14ac:dyDescent="0.25">
      <c r="B420995" s="76"/>
      <c r="C420995" s="75"/>
    </row>
    <row r="420996" spans="2:3" x14ac:dyDescent="0.25">
      <c r="B420996" s="76"/>
      <c r="C420996" s="75"/>
    </row>
    <row r="420997" spans="2:3" x14ac:dyDescent="0.25">
      <c r="B420997" s="76"/>
      <c r="C420997" s="75"/>
    </row>
    <row r="420998" spans="2:3" x14ac:dyDescent="0.25">
      <c r="B420998" s="76"/>
      <c r="C420998" s="75"/>
    </row>
    <row r="420999" spans="2:3" x14ac:dyDescent="0.25">
      <c r="B420999" s="76"/>
      <c r="C420999" s="75"/>
    </row>
    <row r="421000" spans="2:3" x14ac:dyDescent="0.25">
      <c r="B421000" s="76"/>
      <c r="C421000" s="75"/>
    </row>
    <row r="421001" spans="2:3" x14ac:dyDescent="0.25">
      <c r="B421001" s="76"/>
      <c r="C421001" s="75"/>
    </row>
    <row r="421002" spans="2:3" x14ac:dyDescent="0.25">
      <c r="B421002" s="76"/>
      <c r="C421002" s="75"/>
    </row>
    <row r="421003" spans="2:3" x14ac:dyDescent="0.25">
      <c r="B421003" s="76"/>
      <c r="C421003" s="75"/>
    </row>
    <row r="421004" spans="2:3" x14ac:dyDescent="0.25">
      <c r="B421004" s="76"/>
      <c r="C421004" s="75"/>
    </row>
    <row r="421005" spans="2:3" x14ac:dyDescent="0.25">
      <c r="B421005" s="76"/>
      <c r="C421005" s="75"/>
    </row>
    <row r="421115" spans="2:3" x14ac:dyDescent="0.25">
      <c r="B421115" s="76"/>
      <c r="C421115" s="75"/>
    </row>
    <row r="421116" spans="2:3" x14ac:dyDescent="0.25">
      <c r="B421116" s="76"/>
      <c r="C421116" s="75"/>
    </row>
    <row r="421117" spans="2:3" x14ac:dyDescent="0.25">
      <c r="B421117" s="76"/>
      <c r="C421117" s="75"/>
    </row>
    <row r="421118" spans="2:3" x14ac:dyDescent="0.25">
      <c r="B421118" s="76"/>
      <c r="C421118" s="75"/>
    </row>
    <row r="421119" spans="2:3" x14ac:dyDescent="0.25">
      <c r="B421119" s="76"/>
      <c r="C421119" s="75"/>
    </row>
    <row r="421120" spans="2:3" x14ac:dyDescent="0.25">
      <c r="B421120" s="76"/>
      <c r="C421120" s="75"/>
    </row>
    <row r="421121" spans="2:3" x14ac:dyDescent="0.25">
      <c r="B421121" s="76"/>
      <c r="C421121" s="75"/>
    </row>
    <row r="421122" spans="2:3" x14ac:dyDescent="0.25">
      <c r="B421122" s="76"/>
      <c r="C421122" s="75"/>
    </row>
    <row r="421123" spans="2:3" x14ac:dyDescent="0.25">
      <c r="B421123" s="76"/>
      <c r="C421123" s="75"/>
    </row>
    <row r="421124" spans="2:3" x14ac:dyDescent="0.25">
      <c r="B421124" s="76"/>
      <c r="C421124" s="75"/>
    </row>
    <row r="421125" spans="2:3" x14ac:dyDescent="0.25">
      <c r="B421125" s="76"/>
      <c r="C421125" s="75"/>
    </row>
    <row r="421126" spans="2:3" x14ac:dyDescent="0.25">
      <c r="B421126" s="76"/>
      <c r="C421126" s="75"/>
    </row>
    <row r="421127" spans="2:3" x14ac:dyDescent="0.25">
      <c r="B421127" s="76"/>
      <c r="C421127" s="75"/>
    </row>
    <row r="421237" spans="2:3" x14ac:dyDescent="0.25">
      <c r="B421237" s="76"/>
      <c r="C421237" s="75"/>
    </row>
    <row r="421238" spans="2:3" x14ac:dyDescent="0.25">
      <c r="B421238" s="76"/>
      <c r="C421238" s="75"/>
    </row>
    <row r="421239" spans="2:3" x14ac:dyDescent="0.25">
      <c r="B421239" s="76"/>
      <c r="C421239" s="75"/>
    </row>
    <row r="421240" spans="2:3" x14ac:dyDescent="0.25">
      <c r="B421240" s="76"/>
      <c r="C421240" s="75"/>
    </row>
    <row r="421241" spans="2:3" x14ac:dyDescent="0.25">
      <c r="B421241" s="76"/>
      <c r="C421241" s="75"/>
    </row>
    <row r="421242" spans="2:3" x14ac:dyDescent="0.25">
      <c r="B421242" s="76"/>
      <c r="C421242" s="75"/>
    </row>
    <row r="421243" spans="2:3" x14ac:dyDescent="0.25">
      <c r="B421243" s="76"/>
      <c r="C421243" s="75"/>
    </row>
    <row r="421244" spans="2:3" x14ac:dyDescent="0.25">
      <c r="B421244" s="76"/>
      <c r="C421244" s="75"/>
    </row>
    <row r="421245" spans="2:3" x14ac:dyDescent="0.25">
      <c r="B421245" s="76"/>
      <c r="C421245" s="75"/>
    </row>
    <row r="421246" spans="2:3" x14ac:dyDescent="0.25">
      <c r="B421246" s="76"/>
      <c r="C421246" s="75"/>
    </row>
    <row r="421247" spans="2:3" x14ac:dyDescent="0.25">
      <c r="B421247" s="76"/>
      <c r="C421247" s="75"/>
    </row>
    <row r="421248" spans="2:3" x14ac:dyDescent="0.25">
      <c r="B421248" s="76"/>
      <c r="C421248" s="75"/>
    </row>
    <row r="421249" spans="2:3" x14ac:dyDescent="0.25">
      <c r="B421249" s="76"/>
      <c r="C421249" s="75"/>
    </row>
    <row r="421359" spans="2:3" x14ac:dyDescent="0.25">
      <c r="B421359" s="76"/>
      <c r="C421359" s="75"/>
    </row>
    <row r="421360" spans="2:3" x14ac:dyDescent="0.25">
      <c r="B421360" s="76"/>
      <c r="C421360" s="75"/>
    </row>
    <row r="421361" spans="2:3" x14ac:dyDescent="0.25">
      <c r="B421361" s="76"/>
      <c r="C421361" s="75"/>
    </row>
    <row r="421362" spans="2:3" x14ac:dyDescent="0.25">
      <c r="B421362" s="76"/>
      <c r="C421362" s="75"/>
    </row>
    <row r="421363" spans="2:3" x14ac:dyDescent="0.25">
      <c r="B421363" s="76"/>
      <c r="C421363" s="75"/>
    </row>
    <row r="421364" spans="2:3" x14ac:dyDescent="0.25">
      <c r="B421364" s="76"/>
      <c r="C421364" s="75"/>
    </row>
    <row r="421365" spans="2:3" x14ac:dyDescent="0.25">
      <c r="B421365" s="76"/>
      <c r="C421365" s="75"/>
    </row>
    <row r="421366" spans="2:3" x14ac:dyDescent="0.25">
      <c r="B421366" s="76"/>
      <c r="C421366" s="75"/>
    </row>
    <row r="421367" spans="2:3" x14ac:dyDescent="0.25">
      <c r="B421367" s="76"/>
      <c r="C421367" s="75"/>
    </row>
    <row r="421368" spans="2:3" x14ac:dyDescent="0.25">
      <c r="B421368" s="76"/>
      <c r="C421368" s="75"/>
    </row>
    <row r="421369" spans="2:3" x14ac:dyDescent="0.25">
      <c r="B421369" s="76"/>
      <c r="C421369" s="75"/>
    </row>
    <row r="421370" spans="2:3" x14ac:dyDescent="0.25">
      <c r="B421370" s="76"/>
      <c r="C421370" s="75"/>
    </row>
    <row r="421371" spans="2:3" x14ac:dyDescent="0.25">
      <c r="B421371" s="76"/>
      <c r="C421371" s="75"/>
    </row>
    <row r="421481" spans="2:3" x14ac:dyDescent="0.25">
      <c r="B421481" s="76"/>
      <c r="C421481" s="75"/>
    </row>
    <row r="421482" spans="2:3" x14ac:dyDescent="0.25">
      <c r="B421482" s="76"/>
      <c r="C421482" s="75"/>
    </row>
    <row r="421483" spans="2:3" x14ac:dyDescent="0.25">
      <c r="B421483" s="76"/>
      <c r="C421483" s="75"/>
    </row>
    <row r="421484" spans="2:3" x14ac:dyDescent="0.25">
      <c r="B421484" s="76"/>
      <c r="C421484" s="75"/>
    </row>
    <row r="421485" spans="2:3" x14ac:dyDescent="0.25">
      <c r="B421485" s="76"/>
      <c r="C421485" s="75"/>
    </row>
    <row r="421486" spans="2:3" x14ac:dyDescent="0.25">
      <c r="B421486" s="76"/>
      <c r="C421486" s="75"/>
    </row>
    <row r="421487" spans="2:3" x14ac:dyDescent="0.25">
      <c r="B421487" s="76"/>
      <c r="C421487" s="75"/>
    </row>
    <row r="421488" spans="2:3" x14ac:dyDescent="0.25">
      <c r="B421488" s="76"/>
      <c r="C421488" s="75"/>
    </row>
    <row r="421489" spans="2:3" x14ac:dyDescent="0.25">
      <c r="B421489" s="76"/>
      <c r="C421489" s="75"/>
    </row>
    <row r="421490" spans="2:3" x14ac:dyDescent="0.25">
      <c r="B421490" s="76"/>
      <c r="C421490" s="75"/>
    </row>
    <row r="421491" spans="2:3" x14ac:dyDescent="0.25">
      <c r="B421491" s="76"/>
      <c r="C421491" s="75"/>
    </row>
    <row r="421492" spans="2:3" x14ac:dyDescent="0.25">
      <c r="B421492" s="76"/>
      <c r="C421492" s="75"/>
    </row>
    <row r="421493" spans="2:3" x14ac:dyDescent="0.25">
      <c r="B421493" s="76"/>
      <c r="C421493" s="75"/>
    </row>
    <row r="421603" spans="2:3" x14ac:dyDescent="0.25">
      <c r="B421603" s="76"/>
      <c r="C421603" s="75"/>
    </row>
    <row r="421604" spans="2:3" x14ac:dyDescent="0.25">
      <c r="B421604" s="76"/>
      <c r="C421604" s="75"/>
    </row>
    <row r="421605" spans="2:3" x14ac:dyDescent="0.25">
      <c r="B421605" s="76"/>
      <c r="C421605" s="75"/>
    </row>
    <row r="421606" spans="2:3" x14ac:dyDescent="0.25">
      <c r="B421606" s="76"/>
      <c r="C421606" s="75"/>
    </row>
    <row r="421607" spans="2:3" x14ac:dyDescent="0.25">
      <c r="B421607" s="76"/>
      <c r="C421607" s="75"/>
    </row>
    <row r="421608" spans="2:3" x14ac:dyDescent="0.25">
      <c r="B421608" s="76"/>
      <c r="C421608" s="75"/>
    </row>
    <row r="421609" spans="2:3" x14ac:dyDescent="0.25">
      <c r="B421609" s="76"/>
      <c r="C421609" s="75"/>
    </row>
    <row r="421610" spans="2:3" x14ac:dyDescent="0.25">
      <c r="B421610" s="76"/>
      <c r="C421610" s="75"/>
    </row>
    <row r="421611" spans="2:3" x14ac:dyDescent="0.25">
      <c r="B421611" s="76"/>
      <c r="C421611" s="75"/>
    </row>
    <row r="421612" spans="2:3" x14ac:dyDescent="0.25">
      <c r="B421612" s="76"/>
      <c r="C421612" s="75"/>
    </row>
    <row r="421613" spans="2:3" x14ac:dyDescent="0.25">
      <c r="B421613" s="76"/>
      <c r="C421613" s="75"/>
    </row>
    <row r="421614" spans="2:3" x14ac:dyDescent="0.25">
      <c r="B421614" s="76"/>
      <c r="C421614" s="75"/>
    </row>
    <row r="421615" spans="2:3" x14ac:dyDescent="0.25">
      <c r="B421615" s="76"/>
      <c r="C421615" s="75"/>
    </row>
    <row r="421725" spans="2:3" x14ac:dyDescent="0.25">
      <c r="B421725" s="76"/>
      <c r="C421725" s="75"/>
    </row>
    <row r="421726" spans="2:3" x14ac:dyDescent="0.25">
      <c r="B421726" s="76"/>
      <c r="C421726" s="75"/>
    </row>
    <row r="421727" spans="2:3" x14ac:dyDescent="0.25">
      <c r="B421727" s="76"/>
      <c r="C421727" s="75"/>
    </row>
    <row r="421728" spans="2:3" x14ac:dyDescent="0.25">
      <c r="B421728" s="76"/>
      <c r="C421728" s="75"/>
    </row>
    <row r="421729" spans="2:3" x14ac:dyDescent="0.25">
      <c r="B421729" s="76"/>
      <c r="C421729" s="75"/>
    </row>
    <row r="421730" spans="2:3" x14ac:dyDescent="0.25">
      <c r="B421730" s="76"/>
      <c r="C421730" s="75"/>
    </row>
    <row r="421731" spans="2:3" x14ac:dyDescent="0.25">
      <c r="B421731" s="76"/>
      <c r="C421731" s="75"/>
    </row>
    <row r="421732" spans="2:3" x14ac:dyDescent="0.25">
      <c r="B421732" s="76"/>
      <c r="C421732" s="75"/>
    </row>
    <row r="421733" spans="2:3" x14ac:dyDescent="0.25">
      <c r="B421733" s="76"/>
      <c r="C421733" s="75"/>
    </row>
    <row r="421734" spans="2:3" x14ac:dyDescent="0.25">
      <c r="B421734" s="76"/>
      <c r="C421734" s="75"/>
    </row>
    <row r="421735" spans="2:3" x14ac:dyDescent="0.25">
      <c r="B421735" s="76"/>
      <c r="C421735" s="75"/>
    </row>
    <row r="421736" spans="2:3" x14ac:dyDescent="0.25">
      <c r="B421736" s="76"/>
      <c r="C421736" s="75"/>
    </row>
    <row r="421737" spans="2:3" x14ac:dyDescent="0.25">
      <c r="B421737" s="76"/>
      <c r="C421737" s="75"/>
    </row>
    <row r="421847" spans="2:3" x14ac:dyDescent="0.25">
      <c r="B421847" s="76"/>
      <c r="C421847" s="75"/>
    </row>
    <row r="421848" spans="2:3" x14ac:dyDescent="0.25">
      <c r="B421848" s="76"/>
      <c r="C421848" s="75"/>
    </row>
    <row r="421849" spans="2:3" x14ac:dyDescent="0.25">
      <c r="B421849" s="76"/>
      <c r="C421849" s="75"/>
    </row>
    <row r="421850" spans="2:3" x14ac:dyDescent="0.25">
      <c r="B421850" s="76"/>
      <c r="C421850" s="75"/>
    </row>
    <row r="421851" spans="2:3" x14ac:dyDescent="0.25">
      <c r="B421851" s="76"/>
      <c r="C421851" s="75"/>
    </row>
    <row r="421852" spans="2:3" x14ac:dyDescent="0.25">
      <c r="B421852" s="76"/>
      <c r="C421852" s="75"/>
    </row>
    <row r="421853" spans="2:3" x14ac:dyDescent="0.25">
      <c r="B421853" s="76"/>
      <c r="C421853" s="75"/>
    </row>
    <row r="421854" spans="2:3" x14ac:dyDescent="0.25">
      <c r="B421854" s="76"/>
      <c r="C421854" s="75"/>
    </row>
    <row r="421855" spans="2:3" x14ac:dyDescent="0.25">
      <c r="B421855" s="76"/>
      <c r="C421855" s="75"/>
    </row>
    <row r="421856" spans="2:3" x14ac:dyDescent="0.25">
      <c r="B421856" s="76"/>
      <c r="C421856" s="75"/>
    </row>
    <row r="421857" spans="2:3" x14ac:dyDescent="0.25">
      <c r="B421857" s="76"/>
      <c r="C421857" s="75"/>
    </row>
    <row r="421858" spans="2:3" x14ac:dyDescent="0.25">
      <c r="B421858" s="76"/>
      <c r="C421858" s="75"/>
    </row>
    <row r="421859" spans="2:3" x14ac:dyDescent="0.25">
      <c r="B421859" s="76"/>
      <c r="C421859" s="75"/>
    </row>
    <row r="421969" spans="2:3" x14ac:dyDescent="0.25">
      <c r="B421969" s="76"/>
      <c r="C421969" s="75"/>
    </row>
    <row r="421970" spans="2:3" x14ac:dyDescent="0.25">
      <c r="B421970" s="76"/>
      <c r="C421970" s="75"/>
    </row>
    <row r="421971" spans="2:3" x14ac:dyDescent="0.25">
      <c r="B421971" s="76"/>
      <c r="C421971" s="75"/>
    </row>
    <row r="421972" spans="2:3" x14ac:dyDescent="0.25">
      <c r="B421972" s="76"/>
      <c r="C421972" s="75"/>
    </row>
    <row r="421973" spans="2:3" x14ac:dyDescent="0.25">
      <c r="B421973" s="76"/>
      <c r="C421973" s="75"/>
    </row>
    <row r="421974" spans="2:3" x14ac:dyDescent="0.25">
      <c r="B421974" s="76"/>
      <c r="C421974" s="75"/>
    </row>
    <row r="421975" spans="2:3" x14ac:dyDescent="0.25">
      <c r="B421975" s="76"/>
      <c r="C421975" s="75"/>
    </row>
    <row r="421976" spans="2:3" x14ac:dyDescent="0.25">
      <c r="B421976" s="76"/>
      <c r="C421976" s="75"/>
    </row>
    <row r="421977" spans="2:3" x14ac:dyDescent="0.25">
      <c r="B421977" s="76"/>
      <c r="C421977" s="75"/>
    </row>
    <row r="421978" spans="2:3" x14ac:dyDescent="0.25">
      <c r="B421978" s="76"/>
      <c r="C421978" s="75"/>
    </row>
    <row r="421979" spans="2:3" x14ac:dyDescent="0.25">
      <c r="B421979" s="76"/>
      <c r="C421979" s="75"/>
    </row>
    <row r="421980" spans="2:3" x14ac:dyDescent="0.25">
      <c r="B421980" s="76"/>
      <c r="C421980" s="75"/>
    </row>
    <row r="421981" spans="2:3" x14ac:dyDescent="0.25">
      <c r="B421981" s="76"/>
      <c r="C421981" s="75"/>
    </row>
    <row r="422091" spans="2:3" x14ac:dyDescent="0.25">
      <c r="B422091" s="76"/>
      <c r="C422091" s="75"/>
    </row>
    <row r="422092" spans="2:3" x14ac:dyDescent="0.25">
      <c r="B422092" s="76"/>
      <c r="C422092" s="75"/>
    </row>
    <row r="422093" spans="2:3" x14ac:dyDescent="0.25">
      <c r="B422093" s="76"/>
      <c r="C422093" s="75"/>
    </row>
    <row r="422094" spans="2:3" x14ac:dyDescent="0.25">
      <c r="B422094" s="76"/>
      <c r="C422094" s="75"/>
    </row>
    <row r="422095" spans="2:3" x14ac:dyDescent="0.25">
      <c r="B422095" s="76"/>
      <c r="C422095" s="75"/>
    </row>
    <row r="422096" spans="2:3" x14ac:dyDescent="0.25">
      <c r="B422096" s="76"/>
      <c r="C422096" s="75"/>
    </row>
    <row r="422097" spans="2:3" x14ac:dyDescent="0.25">
      <c r="B422097" s="76"/>
      <c r="C422097" s="75"/>
    </row>
    <row r="422098" spans="2:3" x14ac:dyDescent="0.25">
      <c r="B422098" s="76"/>
      <c r="C422098" s="75"/>
    </row>
    <row r="422099" spans="2:3" x14ac:dyDescent="0.25">
      <c r="B422099" s="76"/>
      <c r="C422099" s="75"/>
    </row>
    <row r="422100" spans="2:3" x14ac:dyDescent="0.25">
      <c r="B422100" s="76"/>
      <c r="C422100" s="75"/>
    </row>
    <row r="422101" spans="2:3" x14ac:dyDescent="0.25">
      <c r="B422101" s="76"/>
      <c r="C422101" s="75"/>
    </row>
    <row r="422102" spans="2:3" x14ac:dyDescent="0.25">
      <c r="B422102" s="76"/>
      <c r="C422102" s="75"/>
    </row>
    <row r="422103" spans="2:3" x14ac:dyDescent="0.25">
      <c r="B422103" s="76"/>
      <c r="C422103" s="75"/>
    </row>
    <row r="422213" spans="2:3" x14ac:dyDescent="0.25">
      <c r="B422213" s="76"/>
      <c r="C422213" s="75"/>
    </row>
    <row r="422214" spans="2:3" x14ac:dyDescent="0.25">
      <c r="B422214" s="76"/>
      <c r="C422214" s="75"/>
    </row>
    <row r="422215" spans="2:3" x14ac:dyDescent="0.25">
      <c r="B422215" s="76"/>
      <c r="C422215" s="75"/>
    </row>
    <row r="422216" spans="2:3" x14ac:dyDescent="0.25">
      <c r="B422216" s="76"/>
      <c r="C422216" s="75"/>
    </row>
    <row r="422217" spans="2:3" x14ac:dyDescent="0.25">
      <c r="B422217" s="76"/>
      <c r="C422217" s="75"/>
    </row>
    <row r="422218" spans="2:3" x14ac:dyDescent="0.25">
      <c r="B422218" s="76"/>
      <c r="C422218" s="75"/>
    </row>
    <row r="422219" spans="2:3" x14ac:dyDescent="0.25">
      <c r="B422219" s="76"/>
      <c r="C422219" s="75"/>
    </row>
    <row r="422220" spans="2:3" x14ac:dyDescent="0.25">
      <c r="B422220" s="76"/>
      <c r="C422220" s="75"/>
    </row>
    <row r="422221" spans="2:3" x14ac:dyDescent="0.25">
      <c r="B422221" s="76"/>
      <c r="C422221" s="75"/>
    </row>
    <row r="422222" spans="2:3" x14ac:dyDescent="0.25">
      <c r="B422222" s="76"/>
      <c r="C422222" s="75"/>
    </row>
    <row r="422223" spans="2:3" x14ac:dyDescent="0.25">
      <c r="B422223" s="76"/>
      <c r="C422223" s="75"/>
    </row>
    <row r="422224" spans="2:3" x14ac:dyDescent="0.25">
      <c r="B422224" s="76"/>
      <c r="C422224" s="75"/>
    </row>
    <row r="422225" spans="2:3" x14ac:dyDescent="0.25">
      <c r="B422225" s="76"/>
      <c r="C422225" s="75"/>
    </row>
    <row r="422335" spans="2:3" x14ac:dyDescent="0.25">
      <c r="B422335" s="76"/>
      <c r="C422335" s="75"/>
    </row>
    <row r="422336" spans="2:3" x14ac:dyDescent="0.25">
      <c r="B422336" s="76"/>
      <c r="C422336" s="75"/>
    </row>
    <row r="422337" spans="2:3" x14ac:dyDescent="0.25">
      <c r="B422337" s="76"/>
      <c r="C422337" s="75"/>
    </row>
    <row r="422338" spans="2:3" x14ac:dyDescent="0.25">
      <c r="B422338" s="76"/>
      <c r="C422338" s="75"/>
    </row>
    <row r="422339" spans="2:3" x14ac:dyDescent="0.25">
      <c r="B422339" s="76"/>
      <c r="C422339" s="75"/>
    </row>
    <row r="422340" spans="2:3" x14ac:dyDescent="0.25">
      <c r="B422340" s="76"/>
      <c r="C422340" s="75"/>
    </row>
    <row r="422341" spans="2:3" x14ac:dyDescent="0.25">
      <c r="B422341" s="76"/>
      <c r="C422341" s="75"/>
    </row>
    <row r="422342" spans="2:3" x14ac:dyDescent="0.25">
      <c r="B422342" s="76"/>
      <c r="C422342" s="75"/>
    </row>
    <row r="422343" spans="2:3" x14ac:dyDescent="0.25">
      <c r="B422343" s="76"/>
      <c r="C422343" s="75"/>
    </row>
    <row r="422344" spans="2:3" x14ac:dyDescent="0.25">
      <c r="B422344" s="76"/>
      <c r="C422344" s="75"/>
    </row>
    <row r="422345" spans="2:3" x14ac:dyDescent="0.25">
      <c r="B422345" s="76"/>
      <c r="C422345" s="75"/>
    </row>
    <row r="422346" spans="2:3" x14ac:dyDescent="0.25">
      <c r="B422346" s="76"/>
      <c r="C422346" s="75"/>
    </row>
    <row r="422347" spans="2:3" x14ac:dyDescent="0.25">
      <c r="B422347" s="76"/>
      <c r="C422347" s="75"/>
    </row>
    <row r="422457" spans="2:3" x14ac:dyDescent="0.25">
      <c r="B422457" s="76"/>
      <c r="C422457" s="75"/>
    </row>
    <row r="422458" spans="2:3" x14ac:dyDescent="0.25">
      <c r="B422458" s="76"/>
      <c r="C422458" s="75"/>
    </row>
    <row r="422459" spans="2:3" x14ac:dyDescent="0.25">
      <c r="B422459" s="76"/>
      <c r="C422459" s="75"/>
    </row>
    <row r="422460" spans="2:3" x14ac:dyDescent="0.25">
      <c r="B422460" s="76"/>
      <c r="C422460" s="75"/>
    </row>
    <row r="422461" spans="2:3" x14ac:dyDescent="0.25">
      <c r="B422461" s="76"/>
      <c r="C422461" s="75"/>
    </row>
    <row r="422462" spans="2:3" x14ac:dyDescent="0.25">
      <c r="B422462" s="76"/>
      <c r="C422462" s="75"/>
    </row>
    <row r="422463" spans="2:3" x14ac:dyDescent="0.25">
      <c r="B422463" s="76"/>
      <c r="C422463" s="75"/>
    </row>
    <row r="422464" spans="2:3" x14ac:dyDescent="0.25">
      <c r="B422464" s="76"/>
      <c r="C422464" s="75"/>
    </row>
    <row r="422465" spans="2:3" x14ac:dyDescent="0.25">
      <c r="B422465" s="76"/>
      <c r="C422465" s="75"/>
    </row>
    <row r="422466" spans="2:3" x14ac:dyDescent="0.25">
      <c r="B422466" s="76"/>
      <c r="C422466" s="75"/>
    </row>
    <row r="422467" spans="2:3" x14ac:dyDescent="0.25">
      <c r="B422467" s="76"/>
      <c r="C422467" s="75"/>
    </row>
    <row r="422468" spans="2:3" x14ac:dyDescent="0.25">
      <c r="B422468" s="76"/>
      <c r="C422468" s="75"/>
    </row>
    <row r="422469" spans="2:3" x14ac:dyDescent="0.25">
      <c r="B422469" s="76"/>
      <c r="C422469" s="75"/>
    </row>
    <row r="422579" spans="2:3" x14ac:dyDescent="0.25">
      <c r="B422579" s="76"/>
      <c r="C422579" s="75"/>
    </row>
    <row r="422580" spans="2:3" x14ac:dyDescent="0.25">
      <c r="B422580" s="76"/>
      <c r="C422580" s="75"/>
    </row>
    <row r="422581" spans="2:3" x14ac:dyDescent="0.25">
      <c r="B422581" s="76"/>
      <c r="C422581" s="75"/>
    </row>
    <row r="422582" spans="2:3" x14ac:dyDescent="0.25">
      <c r="B422582" s="76"/>
      <c r="C422582" s="75"/>
    </row>
    <row r="422583" spans="2:3" x14ac:dyDescent="0.25">
      <c r="B422583" s="76"/>
      <c r="C422583" s="75"/>
    </row>
    <row r="422584" spans="2:3" x14ac:dyDescent="0.25">
      <c r="B422584" s="76"/>
      <c r="C422584" s="75"/>
    </row>
    <row r="422585" spans="2:3" x14ac:dyDescent="0.25">
      <c r="B422585" s="76"/>
      <c r="C422585" s="75"/>
    </row>
    <row r="422586" spans="2:3" x14ac:dyDescent="0.25">
      <c r="B422586" s="76"/>
      <c r="C422586" s="75"/>
    </row>
    <row r="422587" spans="2:3" x14ac:dyDescent="0.25">
      <c r="B422587" s="76"/>
      <c r="C422587" s="75"/>
    </row>
    <row r="422588" spans="2:3" x14ac:dyDescent="0.25">
      <c r="B422588" s="76"/>
      <c r="C422588" s="75"/>
    </row>
    <row r="422589" spans="2:3" x14ac:dyDescent="0.25">
      <c r="B422589" s="76"/>
      <c r="C422589" s="75"/>
    </row>
    <row r="422590" spans="2:3" x14ac:dyDescent="0.25">
      <c r="B422590" s="76"/>
      <c r="C422590" s="75"/>
    </row>
    <row r="422591" spans="2:3" x14ac:dyDescent="0.25">
      <c r="B422591" s="76"/>
      <c r="C422591" s="75"/>
    </row>
    <row r="422701" spans="2:3" x14ac:dyDescent="0.25">
      <c r="B422701" s="76"/>
      <c r="C422701" s="75"/>
    </row>
    <row r="422702" spans="2:3" x14ac:dyDescent="0.25">
      <c r="B422702" s="76"/>
      <c r="C422702" s="75"/>
    </row>
    <row r="422703" spans="2:3" x14ac:dyDescent="0.25">
      <c r="B422703" s="76"/>
      <c r="C422703" s="75"/>
    </row>
    <row r="422704" spans="2:3" x14ac:dyDescent="0.25">
      <c r="B422704" s="76"/>
      <c r="C422704" s="75"/>
    </row>
    <row r="422705" spans="2:3" x14ac:dyDescent="0.25">
      <c r="B422705" s="76"/>
      <c r="C422705" s="75"/>
    </row>
    <row r="422706" spans="2:3" x14ac:dyDescent="0.25">
      <c r="B422706" s="76"/>
      <c r="C422706" s="75"/>
    </row>
    <row r="422707" spans="2:3" x14ac:dyDescent="0.25">
      <c r="B422707" s="76"/>
      <c r="C422707" s="75"/>
    </row>
    <row r="422708" spans="2:3" x14ac:dyDescent="0.25">
      <c r="B422708" s="76"/>
      <c r="C422708" s="75"/>
    </row>
    <row r="422709" spans="2:3" x14ac:dyDescent="0.25">
      <c r="B422709" s="76"/>
      <c r="C422709" s="75"/>
    </row>
    <row r="422710" spans="2:3" x14ac:dyDescent="0.25">
      <c r="B422710" s="76"/>
      <c r="C422710" s="75"/>
    </row>
    <row r="422711" spans="2:3" x14ac:dyDescent="0.25">
      <c r="B422711" s="76"/>
      <c r="C422711" s="75"/>
    </row>
    <row r="422712" spans="2:3" x14ac:dyDescent="0.25">
      <c r="B422712" s="76"/>
      <c r="C422712" s="75"/>
    </row>
    <row r="422713" spans="2:3" x14ac:dyDescent="0.25">
      <c r="B422713" s="76"/>
      <c r="C422713" s="75"/>
    </row>
    <row r="422823" spans="2:3" x14ac:dyDescent="0.25">
      <c r="B422823" s="76"/>
      <c r="C422823" s="75"/>
    </row>
    <row r="422824" spans="2:3" x14ac:dyDescent="0.25">
      <c r="B422824" s="76"/>
      <c r="C422824" s="75"/>
    </row>
    <row r="422825" spans="2:3" x14ac:dyDescent="0.25">
      <c r="B422825" s="76"/>
      <c r="C422825" s="75"/>
    </row>
    <row r="422826" spans="2:3" x14ac:dyDescent="0.25">
      <c r="B422826" s="76"/>
      <c r="C422826" s="75"/>
    </row>
    <row r="422827" spans="2:3" x14ac:dyDescent="0.25">
      <c r="B422827" s="76"/>
      <c r="C422827" s="75"/>
    </row>
    <row r="422828" spans="2:3" x14ac:dyDescent="0.25">
      <c r="B422828" s="76"/>
      <c r="C422828" s="75"/>
    </row>
    <row r="422829" spans="2:3" x14ac:dyDescent="0.25">
      <c r="B422829" s="76"/>
      <c r="C422829" s="75"/>
    </row>
    <row r="422830" spans="2:3" x14ac:dyDescent="0.25">
      <c r="B422830" s="76"/>
      <c r="C422830" s="75"/>
    </row>
    <row r="422831" spans="2:3" x14ac:dyDescent="0.25">
      <c r="B422831" s="76"/>
      <c r="C422831" s="75"/>
    </row>
    <row r="422832" spans="2:3" x14ac:dyDescent="0.25">
      <c r="B422832" s="76"/>
      <c r="C422832" s="75"/>
    </row>
    <row r="422833" spans="2:3" x14ac:dyDescent="0.25">
      <c r="B422833" s="76"/>
      <c r="C422833" s="75"/>
    </row>
    <row r="422834" spans="2:3" x14ac:dyDescent="0.25">
      <c r="B422834" s="76"/>
      <c r="C422834" s="75"/>
    </row>
    <row r="422835" spans="2:3" x14ac:dyDescent="0.25">
      <c r="B422835" s="76"/>
      <c r="C422835" s="75"/>
    </row>
    <row r="422945" spans="2:3" x14ac:dyDescent="0.25">
      <c r="B422945" s="76"/>
      <c r="C422945" s="75"/>
    </row>
    <row r="422946" spans="2:3" x14ac:dyDescent="0.25">
      <c r="B422946" s="76"/>
      <c r="C422946" s="75"/>
    </row>
    <row r="422947" spans="2:3" x14ac:dyDescent="0.25">
      <c r="B422947" s="76"/>
      <c r="C422947" s="75"/>
    </row>
    <row r="422948" spans="2:3" x14ac:dyDescent="0.25">
      <c r="B422948" s="76"/>
      <c r="C422948" s="75"/>
    </row>
    <row r="422949" spans="2:3" x14ac:dyDescent="0.25">
      <c r="B422949" s="76"/>
      <c r="C422949" s="75"/>
    </row>
    <row r="422950" spans="2:3" x14ac:dyDescent="0.25">
      <c r="B422950" s="76"/>
      <c r="C422950" s="75"/>
    </row>
    <row r="422951" spans="2:3" x14ac:dyDescent="0.25">
      <c r="B422951" s="76"/>
      <c r="C422951" s="75"/>
    </row>
    <row r="422952" spans="2:3" x14ac:dyDescent="0.25">
      <c r="B422952" s="76"/>
      <c r="C422952" s="75"/>
    </row>
    <row r="422953" spans="2:3" x14ac:dyDescent="0.25">
      <c r="B422953" s="76"/>
      <c r="C422953" s="75"/>
    </row>
    <row r="422954" spans="2:3" x14ac:dyDescent="0.25">
      <c r="B422954" s="76"/>
      <c r="C422954" s="75"/>
    </row>
    <row r="422955" spans="2:3" x14ac:dyDescent="0.25">
      <c r="B422955" s="76"/>
      <c r="C422955" s="75"/>
    </row>
    <row r="422956" spans="2:3" x14ac:dyDescent="0.25">
      <c r="B422956" s="76"/>
      <c r="C422956" s="75"/>
    </row>
    <row r="422957" spans="2:3" x14ac:dyDescent="0.25">
      <c r="B422957" s="76"/>
      <c r="C422957" s="75"/>
    </row>
    <row r="423067" spans="2:3" x14ac:dyDescent="0.25">
      <c r="B423067" s="76"/>
      <c r="C423067" s="75"/>
    </row>
    <row r="423068" spans="2:3" x14ac:dyDescent="0.25">
      <c r="B423068" s="76"/>
      <c r="C423068" s="75"/>
    </row>
    <row r="423069" spans="2:3" x14ac:dyDescent="0.25">
      <c r="B423069" s="76"/>
      <c r="C423069" s="75"/>
    </row>
    <row r="423070" spans="2:3" x14ac:dyDescent="0.25">
      <c r="B423070" s="76"/>
      <c r="C423070" s="75"/>
    </row>
    <row r="423071" spans="2:3" x14ac:dyDescent="0.25">
      <c r="B423071" s="76"/>
      <c r="C423071" s="75"/>
    </row>
    <row r="423072" spans="2:3" x14ac:dyDescent="0.25">
      <c r="B423072" s="76"/>
      <c r="C423072" s="75"/>
    </row>
    <row r="423073" spans="2:3" x14ac:dyDescent="0.25">
      <c r="B423073" s="76"/>
      <c r="C423073" s="75"/>
    </row>
    <row r="423074" spans="2:3" x14ac:dyDescent="0.25">
      <c r="B423074" s="76"/>
      <c r="C423074" s="75"/>
    </row>
    <row r="423075" spans="2:3" x14ac:dyDescent="0.25">
      <c r="B423075" s="76"/>
      <c r="C423075" s="75"/>
    </row>
    <row r="423076" spans="2:3" x14ac:dyDescent="0.25">
      <c r="B423076" s="76"/>
      <c r="C423076" s="75"/>
    </row>
    <row r="423077" spans="2:3" x14ac:dyDescent="0.25">
      <c r="B423077" s="76"/>
      <c r="C423077" s="75"/>
    </row>
    <row r="423078" spans="2:3" x14ac:dyDescent="0.25">
      <c r="B423078" s="76"/>
      <c r="C423078" s="75"/>
    </row>
    <row r="423079" spans="2:3" x14ac:dyDescent="0.25">
      <c r="B423079" s="76"/>
      <c r="C423079" s="75"/>
    </row>
    <row r="423189" spans="2:3" x14ac:dyDescent="0.25">
      <c r="B423189" s="76"/>
      <c r="C423189" s="75"/>
    </row>
    <row r="423190" spans="2:3" x14ac:dyDescent="0.25">
      <c r="B423190" s="76"/>
      <c r="C423190" s="75"/>
    </row>
    <row r="423191" spans="2:3" x14ac:dyDescent="0.25">
      <c r="B423191" s="76"/>
      <c r="C423191" s="75"/>
    </row>
    <row r="423192" spans="2:3" x14ac:dyDescent="0.25">
      <c r="B423192" s="76"/>
      <c r="C423192" s="75"/>
    </row>
    <row r="423193" spans="2:3" x14ac:dyDescent="0.25">
      <c r="B423193" s="76"/>
      <c r="C423193" s="75"/>
    </row>
    <row r="423194" spans="2:3" x14ac:dyDescent="0.25">
      <c r="B423194" s="76"/>
      <c r="C423194" s="75"/>
    </row>
    <row r="423195" spans="2:3" x14ac:dyDescent="0.25">
      <c r="B423195" s="76"/>
      <c r="C423195" s="75"/>
    </row>
    <row r="423196" spans="2:3" x14ac:dyDescent="0.25">
      <c r="B423196" s="76"/>
      <c r="C423196" s="75"/>
    </row>
    <row r="423197" spans="2:3" x14ac:dyDescent="0.25">
      <c r="B423197" s="76"/>
      <c r="C423197" s="75"/>
    </row>
    <row r="423198" spans="2:3" x14ac:dyDescent="0.25">
      <c r="B423198" s="76"/>
      <c r="C423198" s="75"/>
    </row>
    <row r="423199" spans="2:3" x14ac:dyDescent="0.25">
      <c r="B423199" s="76"/>
      <c r="C423199" s="75"/>
    </row>
    <row r="423200" spans="2:3" x14ac:dyDescent="0.25">
      <c r="B423200" s="76"/>
      <c r="C423200" s="75"/>
    </row>
    <row r="423201" spans="2:3" x14ac:dyDescent="0.25">
      <c r="B423201" s="76"/>
      <c r="C423201" s="75"/>
    </row>
    <row r="423311" spans="2:3" x14ac:dyDescent="0.25">
      <c r="B423311" s="76"/>
      <c r="C423311" s="75"/>
    </row>
    <row r="423312" spans="2:3" x14ac:dyDescent="0.25">
      <c r="B423312" s="76"/>
      <c r="C423312" s="75"/>
    </row>
    <row r="423313" spans="2:3" x14ac:dyDescent="0.25">
      <c r="B423313" s="76"/>
      <c r="C423313" s="75"/>
    </row>
    <row r="423314" spans="2:3" x14ac:dyDescent="0.25">
      <c r="B423314" s="76"/>
      <c r="C423314" s="75"/>
    </row>
    <row r="423315" spans="2:3" x14ac:dyDescent="0.25">
      <c r="B423315" s="76"/>
      <c r="C423315" s="75"/>
    </row>
    <row r="423316" spans="2:3" x14ac:dyDescent="0.25">
      <c r="B423316" s="76"/>
      <c r="C423316" s="75"/>
    </row>
    <row r="423317" spans="2:3" x14ac:dyDescent="0.25">
      <c r="B423317" s="76"/>
      <c r="C423317" s="75"/>
    </row>
    <row r="423318" spans="2:3" x14ac:dyDescent="0.25">
      <c r="B423318" s="76"/>
      <c r="C423318" s="75"/>
    </row>
    <row r="423319" spans="2:3" x14ac:dyDescent="0.25">
      <c r="B423319" s="76"/>
      <c r="C423319" s="75"/>
    </row>
    <row r="423320" spans="2:3" x14ac:dyDescent="0.25">
      <c r="B423320" s="76"/>
      <c r="C423320" s="75"/>
    </row>
    <row r="423321" spans="2:3" x14ac:dyDescent="0.25">
      <c r="B423321" s="76"/>
      <c r="C423321" s="75"/>
    </row>
    <row r="423322" spans="2:3" x14ac:dyDescent="0.25">
      <c r="B423322" s="76"/>
      <c r="C423322" s="75"/>
    </row>
    <row r="423323" spans="2:3" x14ac:dyDescent="0.25">
      <c r="B423323" s="76"/>
      <c r="C423323" s="75"/>
    </row>
    <row r="423433" spans="2:3" x14ac:dyDescent="0.25">
      <c r="B423433" s="76"/>
      <c r="C423433" s="75"/>
    </row>
    <row r="423434" spans="2:3" x14ac:dyDescent="0.25">
      <c r="B423434" s="76"/>
      <c r="C423434" s="75"/>
    </row>
    <row r="423435" spans="2:3" x14ac:dyDescent="0.25">
      <c r="B423435" s="76"/>
      <c r="C423435" s="75"/>
    </row>
    <row r="423436" spans="2:3" x14ac:dyDescent="0.25">
      <c r="B423436" s="76"/>
      <c r="C423436" s="75"/>
    </row>
    <row r="423437" spans="2:3" x14ac:dyDescent="0.25">
      <c r="B423437" s="76"/>
      <c r="C423437" s="75"/>
    </row>
    <row r="423438" spans="2:3" x14ac:dyDescent="0.25">
      <c r="B423438" s="76"/>
      <c r="C423438" s="75"/>
    </row>
    <row r="423439" spans="2:3" x14ac:dyDescent="0.25">
      <c r="B423439" s="76"/>
      <c r="C423439" s="75"/>
    </row>
    <row r="423440" spans="2:3" x14ac:dyDescent="0.25">
      <c r="B423440" s="76"/>
      <c r="C423440" s="75"/>
    </row>
    <row r="423441" spans="2:3" x14ac:dyDescent="0.25">
      <c r="B423441" s="76"/>
      <c r="C423441" s="75"/>
    </row>
    <row r="423442" spans="2:3" x14ac:dyDescent="0.25">
      <c r="B423442" s="76"/>
      <c r="C423442" s="75"/>
    </row>
    <row r="423443" spans="2:3" x14ac:dyDescent="0.25">
      <c r="B423443" s="76"/>
      <c r="C423443" s="75"/>
    </row>
    <row r="423444" spans="2:3" x14ac:dyDescent="0.25">
      <c r="B423444" s="76"/>
      <c r="C423444" s="75"/>
    </row>
    <row r="423445" spans="2:3" x14ac:dyDescent="0.25">
      <c r="B423445" s="76"/>
      <c r="C423445" s="75"/>
    </row>
    <row r="423555" spans="2:3" x14ac:dyDescent="0.25">
      <c r="B423555" s="76"/>
      <c r="C423555" s="75"/>
    </row>
    <row r="423556" spans="2:3" x14ac:dyDescent="0.25">
      <c r="B423556" s="76"/>
      <c r="C423556" s="75"/>
    </row>
    <row r="423557" spans="2:3" x14ac:dyDescent="0.25">
      <c r="B423557" s="76"/>
      <c r="C423557" s="75"/>
    </row>
    <row r="423558" spans="2:3" x14ac:dyDescent="0.25">
      <c r="B423558" s="76"/>
      <c r="C423558" s="75"/>
    </row>
    <row r="423559" spans="2:3" x14ac:dyDescent="0.25">
      <c r="B423559" s="76"/>
      <c r="C423559" s="75"/>
    </row>
    <row r="423560" spans="2:3" x14ac:dyDescent="0.25">
      <c r="B423560" s="76"/>
      <c r="C423560" s="75"/>
    </row>
    <row r="423561" spans="2:3" x14ac:dyDescent="0.25">
      <c r="B423561" s="76"/>
      <c r="C423561" s="75"/>
    </row>
    <row r="423562" spans="2:3" x14ac:dyDescent="0.25">
      <c r="B423562" s="76"/>
      <c r="C423562" s="75"/>
    </row>
    <row r="423563" spans="2:3" x14ac:dyDescent="0.25">
      <c r="B423563" s="76"/>
      <c r="C423563" s="75"/>
    </row>
    <row r="423564" spans="2:3" x14ac:dyDescent="0.25">
      <c r="B423564" s="76"/>
      <c r="C423564" s="75"/>
    </row>
    <row r="423565" spans="2:3" x14ac:dyDescent="0.25">
      <c r="B423565" s="76"/>
      <c r="C423565" s="75"/>
    </row>
    <row r="423566" spans="2:3" x14ac:dyDescent="0.25">
      <c r="B423566" s="76"/>
      <c r="C423566" s="75"/>
    </row>
    <row r="423567" spans="2:3" x14ac:dyDescent="0.25">
      <c r="B423567" s="76"/>
      <c r="C423567" s="75"/>
    </row>
    <row r="423677" spans="2:3" x14ac:dyDescent="0.25">
      <c r="B423677" s="76"/>
      <c r="C423677" s="75"/>
    </row>
    <row r="423678" spans="2:3" x14ac:dyDescent="0.25">
      <c r="B423678" s="76"/>
      <c r="C423678" s="75"/>
    </row>
    <row r="423679" spans="2:3" x14ac:dyDescent="0.25">
      <c r="B423679" s="76"/>
      <c r="C423679" s="75"/>
    </row>
    <row r="423680" spans="2:3" x14ac:dyDescent="0.25">
      <c r="B423680" s="76"/>
      <c r="C423680" s="75"/>
    </row>
    <row r="423681" spans="2:3" x14ac:dyDescent="0.25">
      <c r="B423681" s="76"/>
      <c r="C423681" s="75"/>
    </row>
    <row r="423682" spans="2:3" x14ac:dyDescent="0.25">
      <c r="B423682" s="76"/>
      <c r="C423682" s="75"/>
    </row>
    <row r="423683" spans="2:3" x14ac:dyDescent="0.25">
      <c r="B423683" s="76"/>
      <c r="C423683" s="75"/>
    </row>
    <row r="423684" spans="2:3" x14ac:dyDescent="0.25">
      <c r="B423684" s="76"/>
      <c r="C423684" s="75"/>
    </row>
    <row r="423685" spans="2:3" x14ac:dyDescent="0.25">
      <c r="B423685" s="76"/>
      <c r="C423685" s="75"/>
    </row>
    <row r="423686" spans="2:3" x14ac:dyDescent="0.25">
      <c r="B423686" s="76"/>
      <c r="C423686" s="75"/>
    </row>
    <row r="423687" spans="2:3" x14ac:dyDescent="0.25">
      <c r="B423687" s="76"/>
      <c r="C423687" s="75"/>
    </row>
    <row r="423688" spans="2:3" x14ac:dyDescent="0.25">
      <c r="B423688" s="76"/>
      <c r="C423688" s="75"/>
    </row>
    <row r="423689" spans="2:3" x14ac:dyDescent="0.25">
      <c r="B423689" s="76"/>
      <c r="C423689" s="75"/>
    </row>
    <row r="423799" spans="2:3" x14ac:dyDescent="0.25">
      <c r="B423799" s="76"/>
      <c r="C423799" s="75"/>
    </row>
    <row r="423800" spans="2:3" x14ac:dyDescent="0.25">
      <c r="B423800" s="76"/>
      <c r="C423800" s="75"/>
    </row>
    <row r="423801" spans="2:3" x14ac:dyDescent="0.25">
      <c r="B423801" s="76"/>
      <c r="C423801" s="75"/>
    </row>
    <row r="423802" spans="2:3" x14ac:dyDescent="0.25">
      <c r="B423802" s="76"/>
      <c r="C423802" s="75"/>
    </row>
    <row r="423803" spans="2:3" x14ac:dyDescent="0.25">
      <c r="B423803" s="76"/>
      <c r="C423803" s="75"/>
    </row>
    <row r="423804" spans="2:3" x14ac:dyDescent="0.25">
      <c r="B423804" s="76"/>
      <c r="C423804" s="75"/>
    </row>
    <row r="423805" spans="2:3" x14ac:dyDescent="0.25">
      <c r="B423805" s="76"/>
      <c r="C423805" s="75"/>
    </row>
    <row r="423806" spans="2:3" x14ac:dyDescent="0.25">
      <c r="B423806" s="76"/>
      <c r="C423806" s="75"/>
    </row>
    <row r="423807" spans="2:3" x14ac:dyDescent="0.25">
      <c r="B423807" s="76"/>
      <c r="C423807" s="75"/>
    </row>
    <row r="423808" spans="2:3" x14ac:dyDescent="0.25">
      <c r="B423808" s="76"/>
      <c r="C423808" s="75"/>
    </row>
    <row r="423809" spans="2:3" x14ac:dyDescent="0.25">
      <c r="B423809" s="76"/>
      <c r="C423809" s="75"/>
    </row>
    <row r="423810" spans="2:3" x14ac:dyDescent="0.25">
      <c r="B423810" s="76"/>
      <c r="C423810" s="75"/>
    </row>
    <row r="423811" spans="2:3" x14ac:dyDescent="0.25">
      <c r="B423811" s="76"/>
      <c r="C423811" s="75"/>
    </row>
    <row r="423921" spans="2:3" x14ac:dyDescent="0.25">
      <c r="B423921" s="76"/>
      <c r="C423921" s="75"/>
    </row>
    <row r="423922" spans="2:3" x14ac:dyDescent="0.25">
      <c r="B423922" s="76"/>
      <c r="C423922" s="75"/>
    </row>
    <row r="423923" spans="2:3" x14ac:dyDescent="0.25">
      <c r="B423923" s="76"/>
      <c r="C423923" s="75"/>
    </row>
    <row r="423924" spans="2:3" x14ac:dyDescent="0.25">
      <c r="B423924" s="76"/>
      <c r="C423924" s="75"/>
    </row>
    <row r="423925" spans="2:3" x14ac:dyDescent="0.25">
      <c r="B423925" s="76"/>
      <c r="C423925" s="75"/>
    </row>
    <row r="423926" spans="2:3" x14ac:dyDescent="0.25">
      <c r="B423926" s="76"/>
      <c r="C423926" s="75"/>
    </row>
    <row r="423927" spans="2:3" x14ac:dyDescent="0.25">
      <c r="B423927" s="76"/>
      <c r="C423927" s="75"/>
    </row>
    <row r="423928" spans="2:3" x14ac:dyDescent="0.25">
      <c r="B423928" s="76"/>
      <c r="C423928" s="75"/>
    </row>
    <row r="423929" spans="2:3" x14ac:dyDescent="0.25">
      <c r="B423929" s="76"/>
      <c r="C423929" s="75"/>
    </row>
    <row r="423930" spans="2:3" x14ac:dyDescent="0.25">
      <c r="B423930" s="76"/>
      <c r="C423930" s="75"/>
    </row>
    <row r="423931" spans="2:3" x14ac:dyDescent="0.25">
      <c r="B423931" s="76"/>
      <c r="C423931" s="75"/>
    </row>
    <row r="423932" spans="2:3" x14ac:dyDescent="0.25">
      <c r="B423932" s="76"/>
      <c r="C423932" s="75"/>
    </row>
    <row r="423933" spans="2:3" x14ac:dyDescent="0.25">
      <c r="B423933" s="76"/>
      <c r="C423933" s="75"/>
    </row>
    <row r="424043" spans="2:3" x14ac:dyDescent="0.25">
      <c r="B424043" s="76"/>
      <c r="C424043" s="75"/>
    </row>
    <row r="424044" spans="2:3" x14ac:dyDescent="0.25">
      <c r="B424044" s="76"/>
      <c r="C424044" s="75"/>
    </row>
    <row r="424045" spans="2:3" x14ac:dyDescent="0.25">
      <c r="B424045" s="76"/>
      <c r="C424045" s="75"/>
    </row>
    <row r="424046" spans="2:3" x14ac:dyDescent="0.25">
      <c r="B424046" s="76"/>
      <c r="C424046" s="75"/>
    </row>
    <row r="424047" spans="2:3" x14ac:dyDescent="0.25">
      <c r="B424047" s="76"/>
      <c r="C424047" s="75"/>
    </row>
    <row r="424048" spans="2:3" x14ac:dyDescent="0.25">
      <c r="B424048" s="76"/>
      <c r="C424048" s="75"/>
    </row>
    <row r="424049" spans="2:3" x14ac:dyDescent="0.25">
      <c r="B424049" s="76"/>
      <c r="C424049" s="75"/>
    </row>
    <row r="424050" spans="2:3" x14ac:dyDescent="0.25">
      <c r="B424050" s="76"/>
      <c r="C424050" s="75"/>
    </row>
    <row r="424051" spans="2:3" x14ac:dyDescent="0.25">
      <c r="B424051" s="76"/>
      <c r="C424051" s="75"/>
    </row>
    <row r="424052" spans="2:3" x14ac:dyDescent="0.25">
      <c r="B424052" s="76"/>
      <c r="C424052" s="75"/>
    </row>
    <row r="424053" spans="2:3" x14ac:dyDescent="0.25">
      <c r="B424053" s="76"/>
      <c r="C424053" s="75"/>
    </row>
    <row r="424054" spans="2:3" x14ac:dyDescent="0.25">
      <c r="B424054" s="76"/>
      <c r="C424054" s="75"/>
    </row>
    <row r="424055" spans="2:3" x14ac:dyDescent="0.25">
      <c r="B424055" s="76"/>
      <c r="C424055" s="75"/>
    </row>
    <row r="424165" spans="2:3" x14ac:dyDescent="0.25">
      <c r="B424165" s="76"/>
      <c r="C424165" s="75"/>
    </row>
    <row r="424166" spans="2:3" x14ac:dyDescent="0.25">
      <c r="B424166" s="76"/>
      <c r="C424166" s="75"/>
    </row>
    <row r="424167" spans="2:3" x14ac:dyDescent="0.25">
      <c r="B424167" s="76"/>
      <c r="C424167" s="75"/>
    </row>
    <row r="424168" spans="2:3" x14ac:dyDescent="0.25">
      <c r="B424168" s="76"/>
      <c r="C424168" s="75"/>
    </row>
    <row r="424169" spans="2:3" x14ac:dyDescent="0.25">
      <c r="B424169" s="76"/>
      <c r="C424169" s="75"/>
    </row>
    <row r="424170" spans="2:3" x14ac:dyDescent="0.25">
      <c r="B424170" s="76"/>
      <c r="C424170" s="75"/>
    </row>
    <row r="424171" spans="2:3" x14ac:dyDescent="0.25">
      <c r="B424171" s="76"/>
      <c r="C424171" s="75"/>
    </row>
    <row r="424172" spans="2:3" x14ac:dyDescent="0.25">
      <c r="B424172" s="76"/>
      <c r="C424172" s="75"/>
    </row>
    <row r="424173" spans="2:3" x14ac:dyDescent="0.25">
      <c r="B424173" s="76"/>
      <c r="C424173" s="75"/>
    </row>
    <row r="424174" spans="2:3" x14ac:dyDescent="0.25">
      <c r="B424174" s="76"/>
      <c r="C424174" s="75"/>
    </row>
    <row r="424175" spans="2:3" x14ac:dyDescent="0.25">
      <c r="B424175" s="76"/>
      <c r="C424175" s="75"/>
    </row>
    <row r="424176" spans="2:3" x14ac:dyDescent="0.25">
      <c r="B424176" s="76"/>
      <c r="C424176" s="75"/>
    </row>
    <row r="424177" spans="2:3" x14ac:dyDescent="0.25">
      <c r="B424177" s="76"/>
      <c r="C424177" s="75"/>
    </row>
    <row r="424287" spans="2:3" x14ac:dyDescent="0.25">
      <c r="B424287" s="76"/>
      <c r="C424287" s="75"/>
    </row>
    <row r="424288" spans="2:3" x14ac:dyDescent="0.25">
      <c r="B424288" s="76"/>
      <c r="C424288" s="75"/>
    </row>
    <row r="424289" spans="2:3" x14ac:dyDescent="0.25">
      <c r="B424289" s="76"/>
      <c r="C424289" s="75"/>
    </row>
    <row r="424290" spans="2:3" x14ac:dyDescent="0.25">
      <c r="B424290" s="76"/>
      <c r="C424290" s="75"/>
    </row>
    <row r="424291" spans="2:3" x14ac:dyDescent="0.25">
      <c r="B424291" s="76"/>
      <c r="C424291" s="75"/>
    </row>
    <row r="424292" spans="2:3" x14ac:dyDescent="0.25">
      <c r="B424292" s="76"/>
      <c r="C424292" s="75"/>
    </row>
    <row r="424293" spans="2:3" x14ac:dyDescent="0.25">
      <c r="B424293" s="76"/>
      <c r="C424293" s="75"/>
    </row>
    <row r="424294" spans="2:3" x14ac:dyDescent="0.25">
      <c r="B424294" s="76"/>
      <c r="C424294" s="75"/>
    </row>
    <row r="424295" spans="2:3" x14ac:dyDescent="0.25">
      <c r="B424295" s="76"/>
      <c r="C424295" s="75"/>
    </row>
    <row r="424296" spans="2:3" x14ac:dyDescent="0.25">
      <c r="B424296" s="76"/>
      <c r="C424296" s="75"/>
    </row>
    <row r="424297" spans="2:3" x14ac:dyDescent="0.25">
      <c r="B424297" s="76"/>
      <c r="C424297" s="75"/>
    </row>
    <row r="424298" spans="2:3" x14ac:dyDescent="0.25">
      <c r="B424298" s="76"/>
      <c r="C424298" s="75"/>
    </row>
    <row r="424299" spans="2:3" x14ac:dyDescent="0.25">
      <c r="B424299" s="76"/>
      <c r="C424299" s="75"/>
    </row>
    <row r="424409" spans="2:3" x14ac:dyDescent="0.25">
      <c r="B424409" s="76"/>
      <c r="C424409" s="75"/>
    </row>
    <row r="424410" spans="2:3" x14ac:dyDescent="0.25">
      <c r="B424410" s="76"/>
      <c r="C424410" s="75"/>
    </row>
    <row r="424411" spans="2:3" x14ac:dyDescent="0.25">
      <c r="B424411" s="76"/>
      <c r="C424411" s="75"/>
    </row>
    <row r="424412" spans="2:3" x14ac:dyDescent="0.25">
      <c r="B424412" s="76"/>
      <c r="C424412" s="75"/>
    </row>
    <row r="424413" spans="2:3" x14ac:dyDescent="0.25">
      <c r="B424413" s="76"/>
      <c r="C424413" s="75"/>
    </row>
    <row r="424414" spans="2:3" x14ac:dyDescent="0.25">
      <c r="B424414" s="76"/>
      <c r="C424414" s="75"/>
    </row>
    <row r="424415" spans="2:3" x14ac:dyDescent="0.25">
      <c r="B424415" s="76"/>
      <c r="C424415" s="75"/>
    </row>
    <row r="424416" spans="2:3" x14ac:dyDescent="0.25">
      <c r="B424416" s="76"/>
      <c r="C424416" s="75"/>
    </row>
    <row r="424417" spans="2:3" x14ac:dyDescent="0.25">
      <c r="B424417" s="76"/>
      <c r="C424417" s="75"/>
    </row>
    <row r="424418" spans="2:3" x14ac:dyDescent="0.25">
      <c r="B424418" s="76"/>
      <c r="C424418" s="75"/>
    </row>
    <row r="424419" spans="2:3" x14ac:dyDescent="0.25">
      <c r="B424419" s="76"/>
      <c r="C424419" s="75"/>
    </row>
    <row r="424420" spans="2:3" x14ac:dyDescent="0.25">
      <c r="B424420" s="76"/>
      <c r="C424420" s="75"/>
    </row>
    <row r="424421" spans="2:3" x14ac:dyDescent="0.25">
      <c r="B424421" s="76"/>
      <c r="C424421" s="75"/>
    </row>
    <row r="424531" spans="2:3" x14ac:dyDescent="0.25">
      <c r="B424531" s="76"/>
      <c r="C424531" s="75"/>
    </row>
    <row r="424532" spans="2:3" x14ac:dyDescent="0.25">
      <c r="B424532" s="76"/>
      <c r="C424532" s="75"/>
    </row>
    <row r="424533" spans="2:3" x14ac:dyDescent="0.25">
      <c r="B424533" s="76"/>
      <c r="C424533" s="75"/>
    </row>
    <row r="424534" spans="2:3" x14ac:dyDescent="0.25">
      <c r="B424534" s="76"/>
      <c r="C424534" s="75"/>
    </row>
    <row r="424535" spans="2:3" x14ac:dyDescent="0.25">
      <c r="B424535" s="76"/>
      <c r="C424535" s="75"/>
    </row>
    <row r="424536" spans="2:3" x14ac:dyDescent="0.25">
      <c r="B424536" s="76"/>
      <c r="C424536" s="75"/>
    </row>
    <row r="424537" spans="2:3" x14ac:dyDescent="0.25">
      <c r="B424537" s="76"/>
      <c r="C424537" s="75"/>
    </row>
    <row r="424538" spans="2:3" x14ac:dyDescent="0.25">
      <c r="B424538" s="76"/>
      <c r="C424538" s="75"/>
    </row>
    <row r="424539" spans="2:3" x14ac:dyDescent="0.25">
      <c r="B424539" s="76"/>
      <c r="C424539" s="75"/>
    </row>
    <row r="424540" spans="2:3" x14ac:dyDescent="0.25">
      <c r="B424540" s="76"/>
      <c r="C424540" s="75"/>
    </row>
    <row r="424541" spans="2:3" x14ac:dyDescent="0.25">
      <c r="B424541" s="76"/>
      <c r="C424541" s="75"/>
    </row>
    <row r="424542" spans="2:3" x14ac:dyDescent="0.25">
      <c r="B424542" s="76"/>
      <c r="C424542" s="75"/>
    </row>
    <row r="424543" spans="2:3" x14ac:dyDescent="0.25">
      <c r="B424543" s="76"/>
      <c r="C424543" s="75"/>
    </row>
    <row r="424653" spans="2:3" x14ac:dyDescent="0.25">
      <c r="B424653" s="76"/>
      <c r="C424653" s="75"/>
    </row>
    <row r="424654" spans="2:3" x14ac:dyDescent="0.25">
      <c r="B424654" s="76"/>
      <c r="C424654" s="75"/>
    </row>
    <row r="424655" spans="2:3" x14ac:dyDescent="0.25">
      <c r="B424655" s="76"/>
      <c r="C424655" s="75"/>
    </row>
    <row r="424656" spans="2:3" x14ac:dyDescent="0.25">
      <c r="B424656" s="76"/>
      <c r="C424656" s="75"/>
    </row>
    <row r="424657" spans="2:3" x14ac:dyDescent="0.25">
      <c r="B424657" s="76"/>
      <c r="C424657" s="75"/>
    </row>
    <row r="424658" spans="2:3" x14ac:dyDescent="0.25">
      <c r="B424658" s="76"/>
      <c r="C424658" s="75"/>
    </row>
    <row r="424659" spans="2:3" x14ac:dyDescent="0.25">
      <c r="B424659" s="76"/>
      <c r="C424659" s="75"/>
    </row>
    <row r="424660" spans="2:3" x14ac:dyDescent="0.25">
      <c r="B424660" s="76"/>
      <c r="C424660" s="75"/>
    </row>
    <row r="424661" spans="2:3" x14ac:dyDescent="0.25">
      <c r="B424661" s="76"/>
      <c r="C424661" s="75"/>
    </row>
    <row r="424662" spans="2:3" x14ac:dyDescent="0.25">
      <c r="B424662" s="76"/>
      <c r="C424662" s="75"/>
    </row>
    <row r="424663" spans="2:3" x14ac:dyDescent="0.25">
      <c r="B424663" s="76"/>
      <c r="C424663" s="75"/>
    </row>
    <row r="424664" spans="2:3" x14ac:dyDescent="0.25">
      <c r="B424664" s="76"/>
      <c r="C424664" s="75"/>
    </row>
    <row r="424665" spans="2:3" x14ac:dyDescent="0.25">
      <c r="B424665" s="76"/>
      <c r="C424665" s="75"/>
    </row>
    <row r="424775" spans="2:3" x14ac:dyDescent="0.25">
      <c r="B424775" s="76"/>
      <c r="C424775" s="75"/>
    </row>
    <row r="424776" spans="2:3" x14ac:dyDescent="0.25">
      <c r="B424776" s="76"/>
      <c r="C424776" s="75"/>
    </row>
    <row r="424777" spans="2:3" x14ac:dyDescent="0.25">
      <c r="B424777" s="76"/>
      <c r="C424777" s="75"/>
    </row>
    <row r="424778" spans="2:3" x14ac:dyDescent="0.25">
      <c r="B424778" s="76"/>
      <c r="C424778" s="75"/>
    </row>
    <row r="424779" spans="2:3" x14ac:dyDescent="0.25">
      <c r="B424779" s="76"/>
      <c r="C424779" s="75"/>
    </row>
    <row r="424780" spans="2:3" x14ac:dyDescent="0.25">
      <c r="B424780" s="76"/>
      <c r="C424780" s="75"/>
    </row>
    <row r="424781" spans="2:3" x14ac:dyDescent="0.25">
      <c r="B424781" s="76"/>
      <c r="C424781" s="75"/>
    </row>
    <row r="424782" spans="2:3" x14ac:dyDescent="0.25">
      <c r="B424782" s="76"/>
      <c r="C424782" s="75"/>
    </row>
    <row r="424783" spans="2:3" x14ac:dyDescent="0.25">
      <c r="B424783" s="76"/>
      <c r="C424783" s="75"/>
    </row>
    <row r="424784" spans="2:3" x14ac:dyDescent="0.25">
      <c r="B424784" s="76"/>
      <c r="C424784" s="75"/>
    </row>
    <row r="424785" spans="2:3" x14ac:dyDescent="0.25">
      <c r="B424785" s="76"/>
      <c r="C424785" s="75"/>
    </row>
    <row r="424786" spans="2:3" x14ac:dyDescent="0.25">
      <c r="B424786" s="76"/>
      <c r="C424786" s="75"/>
    </row>
    <row r="424787" spans="2:3" x14ac:dyDescent="0.25">
      <c r="B424787" s="76"/>
      <c r="C424787" s="75"/>
    </row>
    <row r="424897" spans="2:3" x14ac:dyDescent="0.25">
      <c r="B424897" s="76"/>
      <c r="C424897" s="75"/>
    </row>
    <row r="424898" spans="2:3" x14ac:dyDescent="0.25">
      <c r="B424898" s="76"/>
      <c r="C424898" s="75"/>
    </row>
    <row r="424899" spans="2:3" x14ac:dyDescent="0.25">
      <c r="B424899" s="76"/>
      <c r="C424899" s="75"/>
    </row>
    <row r="424900" spans="2:3" x14ac:dyDescent="0.25">
      <c r="B424900" s="76"/>
      <c r="C424900" s="75"/>
    </row>
    <row r="424901" spans="2:3" x14ac:dyDescent="0.25">
      <c r="B424901" s="76"/>
      <c r="C424901" s="75"/>
    </row>
    <row r="424902" spans="2:3" x14ac:dyDescent="0.25">
      <c r="B424902" s="76"/>
      <c r="C424902" s="75"/>
    </row>
    <row r="424903" spans="2:3" x14ac:dyDescent="0.25">
      <c r="B424903" s="76"/>
      <c r="C424903" s="75"/>
    </row>
    <row r="424904" spans="2:3" x14ac:dyDescent="0.25">
      <c r="B424904" s="76"/>
      <c r="C424904" s="75"/>
    </row>
    <row r="424905" spans="2:3" x14ac:dyDescent="0.25">
      <c r="B424905" s="76"/>
      <c r="C424905" s="75"/>
    </row>
    <row r="424906" spans="2:3" x14ac:dyDescent="0.25">
      <c r="B424906" s="76"/>
      <c r="C424906" s="75"/>
    </row>
    <row r="424907" spans="2:3" x14ac:dyDescent="0.25">
      <c r="B424907" s="76"/>
      <c r="C424907" s="75"/>
    </row>
    <row r="424908" spans="2:3" x14ac:dyDescent="0.25">
      <c r="B424908" s="76"/>
      <c r="C424908" s="75"/>
    </row>
    <row r="424909" spans="2:3" x14ac:dyDescent="0.25">
      <c r="B424909" s="76"/>
      <c r="C424909" s="75"/>
    </row>
    <row r="425019" spans="2:3" x14ac:dyDescent="0.25">
      <c r="B425019" s="76"/>
      <c r="C425019" s="75"/>
    </row>
    <row r="425020" spans="2:3" x14ac:dyDescent="0.25">
      <c r="B425020" s="76"/>
      <c r="C425020" s="75"/>
    </row>
    <row r="425021" spans="2:3" x14ac:dyDescent="0.25">
      <c r="B425021" s="76"/>
      <c r="C425021" s="75"/>
    </row>
    <row r="425022" spans="2:3" x14ac:dyDescent="0.25">
      <c r="B425022" s="76"/>
      <c r="C425022" s="75"/>
    </row>
    <row r="425023" spans="2:3" x14ac:dyDescent="0.25">
      <c r="B425023" s="76"/>
      <c r="C425023" s="75"/>
    </row>
    <row r="425024" spans="2:3" x14ac:dyDescent="0.25">
      <c r="B425024" s="76"/>
      <c r="C425024" s="75"/>
    </row>
    <row r="425025" spans="2:3" x14ac:dyDescent="0.25">
      <c r="B425025" s="76"/>
      <c r="C425025" s="75"/>
    </row>
    <row r="425026" spans="2:3" x14ac:dyDescent="0.25">
      <c r="B425026" s="76"/>
      <c r="C425026" s="75"/>
    </row>
    <row r="425027" spans="2:3" x14ac:dyDescent="0.25">
      <c r="B425027" s="76"/>
      <c r="C425027" s="75"/>
    </row>
    <row r="425028" spans="2:3" x14ac:dyDescent="0.25">
      <c r="B425028" s="76"/>
      <c r="C425028" s="75"/>
    </row>
    <row r="425029" spans="2:3" x14ac:dyDescent="0.25">
      <c r="B425029" s="76"/>
      <c r="C425029" s="75"/>
    </row>
    <row r="425030" spans="2:3" x14ac:dyDescent="0.25">
      <c r="B425030" s="76"/>
      <c r="C425030" s="75"/>
    </row>
    <row r="425031" spans="2:3" x14ac:dyDescent="0.25">
      <c r="B425031" s="76"/>
      <c r="C425031" s="75"/>
    </row>
    <row r="425141" spans="2:3" x14ac:dyDescent="0.25">
      <c r="B425141" s="76"/>
      <c r="C425141" s="75"/>
    </row>
    <row r="425142" spans="2:3" x14ac:dyDescent="0.25">
      <c r="B425142" s="76"/>
      <c r="C425142" s="75"/>
    </row>
    <row r="425143" spans="2:3" x14ac:dyDescent="0.25">
      <c r="B425143" s="76"/>
      <c r="C425143" s="75"/>
    </row>
    <row r="425144" spans="2:3" x14ac:dyDescent="0.25">
      <c r="B425144" s="76"/>
      <c r="C425144" s="75"/>
    </row>
    <row r="425145" spans="2:3" x14ac:dyDescent="0.25">
      <c r="B425145" s="76"/>
      <c r="C425145" s="75"/>
    </row>
    <row r="425146" spans="2:3" x14ac:dyDescent="0.25">
      <c r="B425146" s="76"/>
      <c r="C425146" s="75"/>
    </row>
    <row r="425147" spans="2:3" x14ac:dyDescent="0.25">
      <c r="B425147" s="76"/>
      <c r="C425147" s="75"/>
    </row>
    <row r="425148" spans="2:3" x14ac:dyDescent="0.25">
      <c r="B425148" s="76"/>
      <c r="C425148" s="75"/>
    </row>
    <row r="425149" spans="2:3" x14ac:dyDescent="0.25">
      <c r="B425149" s="76"/>
      <c r="C425149" s="75"/>
    </row>
    <row r="425150" spans="2:3" x14ac:dyDescent="0.25">
      <c r="B425150" s="76"/>
      <c r="C425150" s="75"/>
    </row>
    <row r="425151" spans="2:3" x14ac:dyDescent="0.25">
      <c r="B425151" s="76"/>
      <c r="C425151" s="75"/>
    </row>
    <row r="425152" spans="2:3" x14ac:dyDescent="0.25">
      <c r="B425152" s="76"/>
      <c r="C425152" s="75"/>
    </row>
    <row r="425153" spans="2:3" x14ac:dyDescent="0.25">
      <c r="B425153" s="76"/>
      <c r="C425153" s="75"/>
    </row>
    <row r="425263" spans="2:3" x14ac:dyDescent="0.25">
      <c r="B425263" s="76"/>
      <c r="C425263" s="75"/>
    </row>
    <row r="425264" spans="2:3" x14ac:dyDescent="0.25">
      <c r="B425264" s="76"/>
      <c r="C425264" s="75"/>
    </row>
    <row r="425265" spans="2:3" x14ac:dyDescent="0.25">
      <c r="B425265" s="76"/>
      <c r="C425265" s="75"/>
    </row>
    <row r="425266" spans="2:3" x14ac:dyDescent="0.25">
      <c r="B425266" s="76"/>
      <c r="C425266" s="75"/>
    </row>
    <row r="425267" spans="2:3" x14ac:dyDescent="0.25">
      <c r="B425267" s="76"/>
      <c r="C425267" s="75"/>
    </row>
    <row r="425268" spans="2:3" x14ac:dyDescent="0.25">
      <c r="B425268" s="76"/>
      <c r="C425268" s="75"/>
    </row>
    <row r="425269" spans="2:3" x14ac:dyDescent="0.25">
      <c r="B425269" s="76"/>
      <c r="C425269" s="75"/>
    </row>
    <row r="425270" spans="2:3" x14ac:dyDescent="0.25">
      <c r="B425270" s="76"/>
      <c r="C425270" s="75"/>
    </row>
    <row r="425271" spans="2:3" x14ac:dyDescent="0.25">
      <c r="B425271" s="76"/>
      <c r="C425271" s="75"/>
    </row>
    <row r="425272" spans="2:3" x14ac:dyDescent="0.25">
      <c r="B425272" s="76"/>
      <c r="C425272" s="75"/>
    </row>
    <row r="425273" spans="2:3" x14ac:dyDescent="0.25">
      <c r="B425273" s="76"/>
      <c r="C425273" s="75"/>
    </row>
    <row r="425274" spans="2:3" x14ac:dyDescent="0.25">
      <c r="B425274" s="76"/>
      <c r="C425274" s="75"/>
    </row>
    <row r="425275" spans="2:3" x14ac:dyDescent="0.25">
      <c r="B425275" s="76"/>
      <c r="C425275" s="75"/>
    </row>
    <row r="425385" spans="2:3" x14ac:dyDescent="0.25">
      <c r="B425385" s="76"/>
      <c r="C425385" s="75"/>
    </row>
    <row r="425386" spans="2:3" x14ac:dyDescent="0.25">
      <c r="B425386" s="76"/>
      <c r="C425386" s="75"/>
    </row>
    <row r="425387" spans="2:3" x14ac:dyDescent="0.25">
      <c r="B425387" s="76"/>
      <c r="C425387" s="75"/>
    </row>
    <row r="425388" spans="2:3" x14ac:dyDescent="0.25">
      <c r="B425388" s="76"/>
      <c r="C425388" s="75"/>
    </row>
    <row r="425389" spans="2:3" x14ac:dyDescent="0.25">
      <c r="B425389" s="76"/>
      <c r="C425389" s="75"/>
    </row>
    <row r="425390" spans="2:3" x14ac:dyDescent="0.25">
      <c r="B425390" s="76"/>
      <c r="C425390" s="75"/>
    </row>
    <row r="425391" spans="2:3" x14ac:dyDescent="0.25">
      <c r="B425391" s="76"/>
      <c r="C425391" s="75"/>
    </row>
    <row r="425392" spans="2:3" x14ac:dyDescent="0.25">
      <c r="B425392" s="76"/>
      <c r="C425392" s="75"/>
    </row>
    <row r="425393" spans="2:3" x14ac:dyDescent="0.25">
      <c r="B425393" s="76"/>
      <c r="C425393" s="75"/>
    </row>
    <row r="425394" spans="2:3" x14ac:dyDescent="0.25">
      <c r="B425394" s="76"/>
      <c r="C425394" s="75"/>
    </row>
    <row r="425395" spans="2:3" x14ac:dyDescent="0.25">
      <c r="B425395" s="76"/>
      <c r="C425395" s="75"/>
    </row>
    <row r="425396" spans="2:3" x14ac:dyDescent="0.25">
      <c r="B425396" s="76"/>
      <c r="C425396" s="75"/>
    </row>
    <row r="425397" spans="2:3" x14ac:dyDescent="0.25">
      <c r="B425397" s="76"/>
      <c r="C425397" s="75"/>
    </row>
    <row r="425507" spans="2:3" x14ac:dyDescent="0.25">
      <c r="B425507" s="76"/>
      <c r="C425507" s="75"/>
    </row>
    <row r="425508" spans="2:3" x14ac:dyDescent="0.25">
      <c r="B425508" s="76"/>
      <c r="C425508" s="75"/>
    </row>
    <row r="425509" spans="2:3" x14ac:dyDescent="0.25">
      <c r="B425509" s="76"/>
      <c r="C425509" s="75"/>
    </row>
    <row r="425510" spans="2:3" x14ac:dyDescent="0.25">
      <c r="B425510" s="76"/>
      <c r="C425510" s="75"/>
    </row>
    <row r="425511" spans="2:3" x14ac:dyDescent="0.25">
      <c r="B425511" s="76"/>
      <c r="C425511" s="75"/>
    </row>
    <row r="425512" spans="2:3" x14ac:dyDescent="0.25">
      <c r="B425512" s="76"/>
      <c r="C425512" s="75"/>
    </row>
    <row r="425513" spans="2:3" x14ac:dyDescent="0.25">
      <c r="B425513" s="76"/>
      <c r="C425513" s="75"/>
    </row>
    <row r="425514" spans="2:3" x14ac:dyDescent="0.25">
      <c r="B425514" s="76"/>
      <c r="C425514" s="75"/>
    </row>
    <row r="425515" spans="2:3" x14ac:dyDescent="0.25">
      <c r="B425515" s="76"/>
      <c r="C425515" s="75"/>
    </row>
    <row r="425516" spans="2:3" x14ac:dyDescent="0.25">
      <c r="B425516" s="76"/>
      <c r="C425516" s="75"/>
    </row>
    <row r="425517" spans="2:3" x14ac:dyDescent="0.25">
      <c r="B425517" s="76"/>
      <c r="C425517" s="75"/>
    </row>
    <row r="425518" spans="2:3" x14ac:dyDescent="0.25">
      <c r="B425518" s="76"/>
      <c r="C425518" s="75"/>
    </row>
    <row r="425519" spans="2:3" x14ac:dyDescent="0.25">
      <c r="B425519" s="76"/>
      <c r="C425519" s="75"/>
    </row>
    <row r="425629" spans="2:3" x14ac:dyDescent="0.25">
      <c r="B425629" s="76"/>
      <c r="C425629" s="75"/>
    </row>
    <row r="425630" spans="2:3" x14ac:dyDescent="0.25">
      <c r="B425630" s="76"/>
      <c r="C425630" s="75"/>
    </row>
    <row r="425631" spans="2:3" x14ac:dyDescent="0.25">
      <c r="B425631" s="76"/>
      <c r="C425631" s="75"/>
    </row>
    <row r="425632" spans="2:3" x14ac:dyDescent="0.25">
      <c r="B425632" s="76"/>
      <c r="C425632" s="75"/>
    </row>
    <row r="425633" spans="2:3" x14ac:dyDescent="0.25">
      <c r="B425633" s="76"/>
      <c r="C425633" s="75"/>
    </row>
    <row r="425634" spans="2:3" x14ac:dyDescent="0.25">
      <c r="B425634" s="76"/>
      <c r="C425634" s="75"/>
    </row>
    <row r="425635" spans="2:3" x14ac:dyDescent="0.25">
      <c r="B425635" s="76"/>
      <c r="C425635" s="75"/>
    </row>
    <row r="425636" spans="2:3" x14ac:dyDescent="0.25">
      <c r="B425636" s="76"/>
      <c r="C425636" s="75"/>
    </row>
    <row r="425637" spans="2:3" x14ac:dyDescent="0.25">
      <c r="B425637" s="76"/>
      <c r="C425637" s="75"/>
    </row>
    <row r="425638" spans="2:3" x14ac:dyDescent="0.25">
      <c r="B425638" s="76"/>
      <c r="C425638" s="75"/>
    </row>
    <row r="425639" spans="2:3" x14ac:dyDescent="0.25">
      <c r="B425639" s="76"/>
      <c r="C425639" s="75"/>
    </row>
    <row r="425640" spans="2:3" x14ac:dyDescent="0.25">
      <c r="B425640" s="76"/>
      <c r="C425640" s="75"/>
    </row>
    <row r="425641" spans="2:3" x14ac:dyDescent="0.25">
      <c r="B425641" s="76"/>
      <c r="C425641" s="75"/>
    </row>
    <row r="425751" spans="2:3" x14ac:dyDescent="0.25">
      <c r="B425751" s="76"/>
      <c r="C425751" s="75"/>
    </row>
    <row r="425752" spans="2:3" x14ac:dyDescent="0.25">
      <c r="B425752" s="76"/>
      <c r="C425752" s="75"/>
    </row>
    <row r="425753" spans="2:3" x14ac:dyDescent="0.25">
      <c r="B425753" s="76"/>
      <c r="C425753" s="75"/>
    </row>
    <row r="425754" spans="2:3" x14ac:dyDescent="0.25">
      <c r="B425754" s="76"/>
      <c r="C425754" s="75"/>
    </row>
    <row r="425755" spans="2:3" x14ac:dyDescent="0.25">
      <c r="B425755" s="76"/>
      <c r="C425755" s="75"/>
    </row>
    <row r="425756" spans="2:3" x14ac:dyDescent="0.25">
      <c r="B425756" s="76"/>
      <c r="C425756" s="75"/>
    </row>
    <row r="425757" spans="2:3" x14ac:dyDescent="0.25">
      <c r="B425757" s="76"/>
      <c r="C425757" s="75"/>
    </row>
    <row r="425758" spans="2:3" x14ac:dyDescent="0.25">
      <c r="B425758" s="76"/>
      <c r="C425758" s="75"/>
    </row>
    <row r="425759" spans="2:3" x14ac:dyDescent="0.25">
      <c r="B425759" s="76"/>
      <c r="C425759" s="75"/>
    </row>
    <row r="425760" spans="2:3" x14ac:dyDescent="0.25">
      <c r="B425760" s="76"/>
      <c r="C425760" s="75"/>
    </row>
    <row r="425761" spans="2:3" x14ac:dyDescent="0.25">
      <c r="B425761" s="76"/>
      <c r="C425761" s="75"/>
    </row>
    <row r="425762" spans="2:3" x14ac:dyDescent="0.25">
      <c r="B425762" s="76"/>
      <c r="C425762" s="75"/>
    </row>
    <row r="425763" spans="2:3" x14ac:dyDescent="0.25">
      <c r="B425763" s="76"/>
      <c r="C425763" s="75"/>
    </row>
    <row r="425873" spans="2:3" x14ac:dyDescent="0.25">
      <c r="B425873" s="76"/>
      <c r="C425873" s="75"/>
    </row>
    <row r="425874" spans="2:3" x14ac:dyDescent="0.25">
      <c r="B425874" s="76"/>
      <c r="C425874" s="75"/>
    </row>
    <row r="425875" spans="2:3" x14ac:dyDescent="0.25">
      <c r="B425875" s="76"/>
      <c r="C425875" s="75"/>
    </row>
    <row r="425876" spans="2:3" x14ac:dyDescent="0.25">
      <c r="B425876" s="76"/>
      <c r="C425876" s="75"/>
    </row>
    <row r="425877" spans="2:3" x14ac:dyDescent="0.25">
      <c r="B425877" s="76"/>
      <c r="C425877" s="75"/>
    </row>
    <row r="425878" spans="2:3" x14ac:dyDescent="0.25">
      <c r="B425878" s="76"/>
      <c r="C425878" s="75"/>
    </row>
    <row r="425879" spans="2:3" x14ac:dyDescent="0.25">
      <c r="B425879" s="76"/>
      <c r="C425879" s="75"/>
    </row>
    <row r="425880" spans="2:3" x14ac:dyDescent="0.25">
      <c r="B425880" s="76"/>
      <c r="C425880" s="75"/>
    </row>
    <row r="425881" spans="2:3" x14ac:dyDescent="0.25">
      <c r="B425881" s="76"/>
      <c r="C425881" s="75"/>
    </row>
    <row r="425882" spans="2:3" x14ac:dyDescent="0.25">
      <c r="B425882" s="76"/>
      <c r="C425882" s="75"/>
    </row>
    <row r="425883" spans="2:3" x14ac:dyDescent="0.25">
      <c r="B425883" s="76"/>
      <c r="C425883" s="75"/>
    </row>
    <row r="425884" spans="2:3" x14ac:dyDescent="0.25">
      <c r="B425884" s="76"/>
      <c r="C425884" s="75"/>
    </row>
    <row r="425885" spans="2:3" x14ac:dyDescent="0.25">
      <c r="B425885" s="76"/>
      <c r="C425885" s="75"/>
    </row>
    <row r="425995" spans="2:3" x14ac:dyDescent="0.25">
      <c r="B425995" s="76"/>
      <c r="C425995" s="75"/>
    </row>
    <row r="425996" spans="2:3" x14ac:dyDescent="0.25">
      <c r="B425996" s="76"/>
      <c r="C425996" s="75"/>
    </row>
    <row r="425997" spans="2:3" x14ac:dyDescent="0.25">
      <c r="B425997" s="76"/>
      <c r="C425997" s="75"/>
    </row>
    <row r="425998" spans="2:3" x14ac:dyDescent="0.25">
      <c r="B425998" s="76"/>
      <c r="C425998" s="75"/>
    </row>
    <row r="425999" spans="2:3" x14ac:dyDescent="0.25">
      <c r="B425999" s="76"/>
      <c r="C425999" s="75"/>
    </row>
    <row r="426000" spans="2:3" x14ac:dyDescent="0.25">
      <c r="B426000" s="76"/>
      <c r="C426000" s="75"/>
    </row>
    <row r="426001" spans="2:3" x14ac:dyDescent="0.25">
      <c r="B426001" s="76"/>
      <c r="C426001" s="75"/>
    </row>
    <row r="426002" spans="2:3" x14ac:dyDescent="0.25">
      <c r="B426002" s="76"/>
      <c r="C426002" s="75"/>
    </row>
    <row r="426003" spans="2:3" x14ac:dyDescent="0.25">
      <c r="B426003" s="76"/>
      <c r="C426003" s="75"/>
    </row>
    <row r="426004" spans="2:3" x14ac:dyDescent="0.25">
      <c r="B426004" s="76"/>
      <c r="C426004" s="75"/>
    </row>
    <row r="426005" spans="2:3" x14ac:dyDescent="0.25">
      <c r="B426005" s="76"/>
      <c r="C426005" s="75"/>
    </row>
    <row r="426006" spans="2:3" x14ac:dyDescent="0.25">
      <c r="B426006" s="76"/>
      <c r="C426006" s="75"/>
    </row>
    <row r="426007" spans="2:3" x14ac:dyDescent="0.25">
      <c r="B426007" s="76"/>
      <c r="C426007" s="75"/>
    </row>
    <row r="426117" spans="2:3" x14ac:dyDescent="0.25">
      <c r="B426117" s="76"/>
      <c r="C426117" s="75"/>
    </row>
    <row r="426118" spans="2:3" x14ac:dyDescent="0.25">
      <c r="B426118" s="76"/>
      <c r="C426118" s="75"/>
    </row>
    <row r="426119" spans="2:3" x14ac:dyDescent="0.25">
      <c r="B426119" s="76"/>
      <c r="C426119" s="75"/>
    </row>
    <row r="426120" spans="2:3" x14ac:dyDescent="0.25">
      <c r="B426120" s="76"/>
      <c r="C426120" s="75"/>
    </row>
    <row r="426121" spans="2:3" x14ac:dyDescent="0.25">
      <c r="B426121" s="76"/>
      <c r="C426121" s="75"/>
    </row>
    <row r="426122" spans="2:3" x14ac:dyDescent="0.25">
      <c r="B426122" s="76"/>
      <c r="C426122" s="75"/>
    </row>
    <row r="426123" spans="2:3" x14ac:dyDescent="0.25">
      <c r="B426123" s="76"/>
      <c r="C426123" s="75"/>
    </row>
    <row r="426124" spans="2:3" x14ac:dyDescent="0.25">
      <c r="B426124" s="76"/>
      <c r="C426124" s="75"/>
    </row>
    <row r="426125" spans="2:3" x14ac:dyDescent="0.25">
      <c r="B426125" s="76"/>
      <c r="C426125" s="75"/>
    </row>
    <row r="426126" spans="2:3" x14ac:dyDescent="0.25">
      <c r="B426126" s="76"/>
      <c r="C426126" s="75"/>
    </row>
    <row r="426127" spans="2:3" x14ac:dyDescent="0.25">
      <c r="B426127" s="76"/>
      <c r="C426127" s="75"/>
    </row>
    <row r="426128" spans="2:3" x14ac:dyDescent="0.25">
      <c r="B426128" s="76"/>
      <c r="C426128" s="75"/>
    </row>
    <row r="426129" spans="2:3" x14ac:dyDescent="0.25">
      <c r="B426129" s="76"/>
      <c r="C426129" s="75"/>
    </row>
    <row r="426239" spans="2:3" x14ac:dyDescent="0.25">
      <c r="B426239" s="76"/>
      <c r="C426239" s="75"/>
    </row>
    <row r="426240" spans="2:3" x14ac:dyDescent="0.25">
      <c r="B426240" s="76"/>
      <c r="C426240" s="75"/>
    </row>
    <row r="426241" spans="2:3" x14ac:dyDescent="0.25">
      <c r="B426241" s="76"/>
      <c r="C426241" s="75"/>
    </row>
    <row r="426242" spans="2:3" x14ac:dyDescent="0.25">
      <c r="B426242" s="76"/>
      <c r="C426242" s="75"/>
    </row>
    <row r="426243" spans="2:3" x14ac:dyDescent="0.25">
      <c r="B426243" s="76"/>
      <c r="C426243" s="75"/>
    </row>
    <row r="426244" spans="2:3" x14ac:dyDescent="0.25">
      <c r="B426244" s="76"/>
      <c r="C426244" s="75"/>
    </row>
    <row r="426245" spans="2:3" x14ac:dyDescent="0.25">
      <c r="B426245" s="76"/>
      <c r="C426245" s="75"/>
    </row>
    <row r="426246" spans="2:3" x14ac:dyDescent="0.25">
      <c r="B426246" s="76"/>
      <c r="C426246" s="75"/>
    </row>
    <row r="426247" spans="2:3" x14ac:dyDescent="0.25">
      <c r="B426247" s="76"/>
      <c r="C426247" s="75"/>
    </row>
    <row r="426248" spans="2:3" x14ac:dyDescent="0.25">
      <c r="B426248" s="76"/>
      <c r="C426248" s="75"/>
    </row>
    <row r="426249" spans="2:3" x14ac:dyDescent="0.25">
      <c r="B426249" s="76"/>
      <c r="C426249" s="75"/>
    </row>
    <row r="426250" spans="2:3" x14ac:dyDescent="0.25">
      <c r="B426250" s="76"/>
      <c r="C426250" s="75"/>
    </row>
    <row r="426251" spans="2:3" x14ac:dyDescent="0.25">
      <c r="B426251" s="76"/>
      <c r="C426251" s="75"/>
    </row>
    <row r="426361" spans="2:3" x14ac:dyDescent="0.25">
      <c r="B426361" s="76"/>
      <c r="C426361" s="75"/>
    </row>
    <row r="426362" spans="2:3" x14ac:dyDescent="0.25">
      <c r="B426362" s="76"/>
      <c r="C426362" s="75"/>
    </row>
    <row r="426363" spans="2:3" x14ac:dyDescent="0.25">
      <c r="B426363" s="76"/>
      <c r="C426363" s="75"/>
    </row>
    <row r="426364" spans="2:3" x14ac:dyDescent="0.25">
      <c r="B426364" s="76"/>
      <c r="C426364" s="75"/>
    </row>
    <row r="426365" spans="2:3" x14ac:dyDescent="0.25">
      <c r="B426365" s="76"/>
      <c r="C426365" s="75"/>
    </row>
    <row r="426366" spans="2:3" x14ac:dyDescent="0.25">
      <c r="B426366" s="76"/>
      <c r="C426366" s="75"/>
    </row>
    <row r="426367" spans="2:3" x14ac:dyDescent="0.25">
      <c r="B426367" s="76"/>
      <c r="C426367" s="75"/>
    </row>
    <row r="426368" spans="2:3" x14ac:dyDescent="0.25">
      <c r="B426368" s="76"/>
      <c r="C426368" s="75"/>
    </row>
    <row r="426369" spans="2:3" x14ac:dyDescent="0.25">
      <c r="B426369" s="76"/>
      <c r="C426369" s="75"/>
    </row>
    <row r="426370" spans="2:3" x14ac:dyDescent="0.25">
      <c r="B426370" s="76"/>
      <c r="C426370" s="75"/>
    </row>
    <row r="426371" spans="2:3" x14ac:dyDescent="0.25">
      <c r="B426371" s="76"/>
      <c r="C426371" s="75"/>
    </row>
    <row r="426372" spans="2:3" x14ac:dyDescent="0.25">
      <c r="B426372" s="76"/>
      <c r="C426372" s="75"/>
    </row>
    <row r="426373" spans="2:3" x14ac:dyDescent="0.25">
      <c r="B426373" s="76"/>
      <c r="C426373" s="75"/>
    </row>
    <row r="426483" spans="2:3" x14ac:dyDescent="0.25">
      <c r="B426483" s="76"/>
      <c r="C426483" s="75"/>
    </row>
    <row r="426484" spans="2:3" x14ac:dyDescent="0.25">
      <c r="B426484" s="76"/>
      <c r="C426484" s="75"/>
    </row>
    <row r="426485" spans="2:3" x14ac:dyDescent="0.25">
      <c r="B426485" s="76"/>
      <c r="C426485" s="75"/>
    </row>
    <row r="426486" spans="2:3" x14ac:dyDescent="0.25">
      <c r="B426486" s="76"/>
      <c r="C426486" s="75"/>
    </row>
    <row r="426487" spans="2:3" x14ac:dyDescent="0.25">
      <c r="B426487" s="76"/>
      <c r="C426487" s="75"/>
    </row>
    <row r="426488" spans="2:3" x14ac:dyDescent="0.25">
      <c r="B426488" s="76"/>
      <c r="C426488" s="75"/>
    </row>
    <row r="426489" spans="2:3" x14ac:dyDescent="0.25">
      <c r="B426489" s="76"/>
      <c r="C426489" s="75"/>
    </row>
    <row r="426490" spans="2:3" x14ac:dyDescent="0.25">
      <c r="B426490" s="76"/>
      <c r="C426490" s="75"/>
    </row>
    <row r="426491" spans="2:3" x14ac:dyDescent="0.25">
      <c r="B426491" s="76"/>
      <c r="C426491" s="75"/>
    </row>
    <row r="426492" spans="2:3" x14ac:dyDescent="0.25">
      <c r="B426492" s="76"/>
      <c r="C426492" s="75"/>
    </row>
    <row r="426493" spans="2:3" x14ac:dyDescent="0.25">
      <c r="B426493" s="76"/>
      <c r="C426493" s="75"/>
    </row>
    <row r="426494" spans="2:3" x14ac:dyDescent="0.25">
      <c r="B426494" s="76"/>
      <c r="C426494" s="75"/>
    </row>
    <row r="426495" spans="2:3" x14ac:dyDescent="0.25">
      <c r="B426495" s="76"/>
      <c r="C426495" s="75"/>
    </row>
    <row r="426605" spans="2:3" x14ac:dyDescent="0.25">
      <c r="B426605" s="76"/>
      <c r="C426605" s="75"/>
    </row>
    <row r="426606" spans="2:3" x14ac:dyDescent="0.25">
      <c r="B426606" s="76"/>
      <c r="C426606" s="75"/>
    </row>
    <row r="426607" spans="2:3" x14ac:dyDescent="0.25">
      <c r="B426607" s="76"/>
      <c r="C426607" s="75"/>
    </row>
    <row r="426608" spans="2:3" x14ac:dyDescent="0.25">
      <c r="B426608" s="76"/>
      <c r="C426608" s="75"/>
    </row>
    <row r="426609" spans="2:3" x14ac:dyDescent="0.25">
      <c r="B426609" s="76"/>
      <c r="C426609" s="75"/>
    </row>
    <row r="426610" spans="2:3" x14ac:dyDescent="0.25">
      <c r="B426610" s="76"/>
      <c r="C426610" s="75"/>
    </row>
    <row r="426611" spans="2:3" x14ac:dyDescent="0.25">
      <c r="B426611" s="76"/>
      <c r="C426611" s="75"/>
    </row>
    <row r="426612" spans="2:3" x14ac:dyDescent="0.25">
      <c r="B426612" s="76"/>
      <c r="C426612" s="75"/>
    </row>
    <row r="426613" spans="2:3" x14ac:dyDescent="0.25">
      <c r="B426613" s="76"/>
      <c r="C426613" s="75"/>
    </row>
    <row r="426614" spans="2:3" x14ac:dyDescent="0.25">
      <c r="B426614" s="76"/>
      <c r="C426614" s="75"/>
    </row>
    <row r="426615" spans="2:3" x14ac:dyDescent="0.25">
      <c r="B426615" s="76"/>
      <c r="C426615" s="75"/>
    </row>
    <row r="426616" spans="2:3" x14ac:dyDescent="0.25">
      <c r="B426616" s="76"/>
      <c r="C426616" s="75"/>
    </row>
    <row r="426617" spans="2:3" x14ac:dyDescent="0.25">
      <c r="B426617" s="76"/>
      <c r="C426617" s="75"/>
    </row>
    <row r="426727" spans="2:3" x14ac:dyDescent="0.25">
      <c r="B426727" s="76"/>
      <c r="C426727" s="75"/>
    </row>
    <row r="426728" spans="2:3" x14ac:dyDescent="0.25">
      <c r="B426728" s="76"/>
      <c r="C426728" s="75"/>
    </row>
    <row r="426729" spans="2:3" x14ac:dyDescent="0.25">
      <c r="B426729" s="76"/>
      <c r="C426729" s="75"/>
    </row>
    <row r="426730" spans="2:3" x14ac:dyDescent="0.25">
      <c r="B426730" s="76"/>
      <c r="C426730" s="75"/>
    </row>
    <row r="426731" spans="2:3" x14ac:dyDescent="0.25">
      <c r="B426731" s="76"/>
      <c r="C426731" s="75"/>
    </row>
    <row r="426732" spans="2:3" x14ac:dyDescent="0.25">
      <c r="B426732" s="76"/>
      <c r="C426732" s="75"/>
    </row>
    <row r="426733" spans="2:3" x14ac:dyDescent="0.25">
      <c r="B426733" s="76"/>
      <c r="C426733" s="75"/>
    </row>
    <row r="426734" spans="2:3" x14ac:dyDescent="0.25">
      <c r="B426734" s="76"/>
      <c r="C426734" s="75"/>
    </row>
    <row r="426735" spans="2:3" x14ac:dyDescent="0.25">
      <c r="B426735" s="76"/>
      <c r="C426735" s="75"/>
    </row>
    <row r="426736" spans="2:3" x14ac:dyDescent="0.25">
      <c r="B426736" s="76"/>
      <c r="C426736" s="75"/>
    </row>
    <row r="426737" spans="2:3" x14ac:dyDescent="0.25">
      <c r="B426737" s="76"/>
      <c r="C426737" s="75"/>
    </row>
    <row r="426738" spans="2:3" x14ac:dyDescent="0.25">
      <c r="B426738" s="76"/>
      <c r="C426738" s="75"/>
    </row>
    <row r="426739" spans="2:3" x14ac:dyDescent="0.25">
      <c r="B426739" s="76"/>
      <c r="C426739" s="75"/>
    </row>
    <row r="426849" spans="2:3" x14ac:dyDescent="0.25">
      <c r="B426849" s="76"/>
      <c r="C426849" s="75"/>
    </row>
    <row r="426850" spans="2:3" x14ac:dyDescent="0.25">
      <c r="B426850" s="76"/>
      <c r="C426850" s="75"/>
    </row>
    <row r="426851" spans="2:3" x14ac:dyDescent="0.25">
      <c r="B426851" s="76"/>
      <c r="C426851" s="75"/>
    </row>
    <row r="426852" spans="2:3" x14ac:dyDescent="0.25">
      <c r="B426852" s="76"/>
      <c r="C426852" s="75"/>
    </row>
    <row r="426853" spans="2:3" x14ac:dyDescent="0.25">
      <c r="B426853" s="76"/>
      <c r="C426853" s="75"/>
    </row>
    <row r="426854" spans="2:3" x14ac:dyDescent="0.25">
      <c r="B426854" s="76"/>
      <c r="C426854" s="75"/>
    </row>
    <row r="426855" spans="2:3" x14ac:dyDescent="0.25">
      <c r="B426855" s="76"/>
      <c r="C426855" s="75"/>
    </row>
    <row r="426856" spans="2:3" x14ac:dyDescent="0.25">
      <c r="B426856" s="76"/>
      <c r="C426856" s="75"/>
    </row>
    <row r="426857" spans="2:3" x14ac:dyDescent="0.25">
      <c r="B426857" s="76"/>
      <c r="C426857" s="75"/>
    </row>
    <row r="426858" spans="2:3" x14ac:dyDescent="0.25">
      <c r="B426858" s="76"/>
      <c r="C426858" s="75"/>
    </row>
    <row r="426859" spans="2:3" x14ac:dyDescent="0.25">
      <c r="B426859" s="76"/>
      <c r="C426859" s="75"/>
    </row>
    <row r="426860" spans="2:3" x14ac:dyDescent="0.25">
      <c r="B426860" s="76"/>
      <c r="C426860" s="75"/>
    </row>
    <row r="426861" spans="2:3" x14ac:dyDescent="0.25">
      <c r="B426861" s="76"/>
      <c r="C426861" s="75"/>
    </row>
    <row r="426971" spans="2:3" x14ac:dyDescent="0.25">
      <c r="B426971" s="76"/>
      <c r="C426971" s="75"/>
    </row>
    <row r="426972" spans="2:3" x14ac:dyDescent="0.25">
      <c r="B426972" s="76"/>
      <c r="C426972" s="75"/>
    </row>
    <row r="426973" spans="2:3" x14ac:dyDescent="0.25">
      <c r="B426973" s="76"/>
      <c r="C426973" s="75"/>
    </row>
    <row r="426974" spans="2:3" x14ac:dyDescent="0.25">
      <c r="B426974" s="76"/>
      <c r="C426974" s="75"/>
    </row>
    <row r="426975" spans="2:3" x14ac:dyDescent="0.25">
      <c r="B426975" s="76"/>
      <c r="C426975" s="75"/>
    </row>
    <row r="426976" spans="2:3" x14ac:dyDescent="0.25">
      <c r="B426976" s="76"/>
      <c r="C426976" s="75"/>
    </row>
    <row r="426977" spans="2:3" x14ac:dyDescent="0.25">
      <c r="B426977" s="76"/>
      <c r="C426977" s="75"/>
    </row>
    <row r="426978" spans="2:3" x14ac:dyDescent="0.25">
      <c r="B426978" s="76"/>
      <c r="C426978" s="75"/>
    </row>
    <row r="426979" spans="2:3" x14ac:dyDescent="0.25">
      <c r="B426979" s="76"/>
      <c r="C426979" s="75"/>
    </row>
    <row r="426980" spans="2:3" x14ac:dyDescent="0.25">
      <c r="B426980" s="76"/>
      <c r="C426980" s="75"/>
    </row>
    <row r="426981" spans="2:3" x14ac:dyDescent="0.25">
      <c r="B426981" s="76"/>
      <c r="C426981" s="75"/>
    </row>
    <row r="426982" spans="2:3" x14ac:dyDescent="0.25">
      <c r="B426982" s="76"/>
      <c r="C426982" s="75"/>
    </row>
    <row r="426983" spans="2:3" x14ac:dyDescent="0.25">
      <c r="B426983" s="76"/>
      <c r="C426983" s="75"/>
    </row>
    <row r="427093" spans="2:3" x14ac:dyDescent="0.25">
      <c r="B427093" s="76"/>
      <c r="C427093" s="75"/>
    </row>
    <row r="427094" spans="2:3" x14ac:dyDescent="0.25">
      <c r="B427094" s="76"/>
      <c r="C427094" s="75"/>
    </row>
    <row r="427095" spans="2:3" x14ac:dyDescent="0.25">
      <c r="B427095" s="76"/>
      <c r="C427095" s="75"/>
    </row>
    <row r="427096" spans="2:3" x14ac:dyDescent="0.25">
      <c r="B427096" s="76"/>
      <c r="C427096" s="75"/>
    </row>
    <row r="427097" spans="2:3" x14ac:dyDescent="0.25">
      <c r="B427097" s="76"/>
      <c r="C427097" s="75"/>
    </row>
    <row r="427098" spans="2:3" x14ac:dyDescent="0.25">
      <c r="B427098" s="76"/>
      <c r="C427098" s="75"/>
    </row>
    <row r="427099" spans="2:3" x14ac:dyDescent="0.25">
      <c r="B427099" s="76"/>
      <c r="C427099" s="75"/>
    </row>
    <row r="427100" spans="2:3" x14ac:dyDescent="0.25">
      <c r="B427100" s="76"/>
      <c r="C427100" s="75"/>
    </row>
    <row r="427101" spans="2:3" x14ac:dyDescent="0.25">
      <c r="B427101" s="76"/>
      <c r="C427101" s="75"/>
    </row>
    <row r="427102" spans="2:3" x14ac:dyDescent="0.25">
      <c r="B427102" s="76"/>
      <c r="C427102" s="75"/>
    </row>
    <row r="427103" spans="2:3" x14ac:dyDescent="0.25">
      <c r="B427103" s="76"/>
      <c r="C427103" s="75"/>
    </row>
    <row r="427104" spans="2:3" x14ac:dyDescent="0.25">
      <c r="B427104" s="76"/>
      <c r="C427104" s="75"/>
    </row>
    <row r="427105" spans="2:3" x14ac:dyDescent="0.25">
      <c r="B427105" s="76"/>
      <c r="C427105" s="75"/>
    </row>
    <row r="427215" spans="2:3" x14ac:dyDescent="0.25">
      <c r="B427215" s="76"/>
      <c r="C427215" s="75"/>
    </row>
    <row r="427216" spans="2:3" x14ac:dyDescent="0.25">
      <c r="B427216" s="76"/>
      <c r="C427216" s="75"/>
    </row>
    <row r="427217" spans="2:3" x14ac:dyDescent="0.25">
      <c r="B427217" s="76"/>
      <c r="C427217" s="75"/>
    </row>
    <row r="427218" spans="2:3" x14ac:dyDescent="0.25">
      <c r="B427218" s="76"/>
      <c r="C427218" s="75"/>
    </row>
    <row r="427219" spans="2:3" x14ac:dyDescent="0.25">
      <c r="B427219" s="76"/>
      <c r="C427219" s="75"/>
    </row>
    <row r="427220" spans="2:3" x14ac:dyDescent="0.25">
      <c r="B427220" s="76"/>
      <c r="C427220" s="75"/>
    </row>
    <row r="427221" spans="2:3" x14ac:dyDescent="0.25">
      <c r="B427221" s="76"/>
      <c r="C427221" s="75"/>
    </row>
    <row r="427222" spans="2:3" x14ac:dyDescent="0.25">
      <c r="B427222" s="76"/>
      <c r="C427222" s="75"/>
    </row>
    <row r="427223" spans="2:3" x14ac:dyDescent="0.25">
      <c r="B427223" s="76"/>
      <c r="C427223" s="75"/>
    </row>
    <row r="427224" spans="2:3" x14ac:dyDescent="0.25">
      <c r="B427224" s="76"/>
      <c r="C427224" s="75"/>
    </row>
    <row r="427225" spans="2:3" x14ac:dyDescent="0.25">
      <c r="B427225" s="76"/>
      <c r="C427225" s="75"/>
    </row>
    <row r="427226" spans="2:3" x14ac:dyDescent="0.25">
      <c r="B427226" s="76"/>
      <c r="C427226" s="75"/>
    </row>
    <row r="427227" spans="2:3" x14ac:dyDescent="0.25">
      <c r="B427227" s="76"/>
      <c r="C427227" s="75"/>
    </row>
    <row r="427337" spans="2:3" x14ac:dyDescent="0.25">
      <c r="B427337" s="76"/>
      <c r="C427337" s="75"/>
    </row>
    <row r="427338" spans="2:3" x14ac:dyDescent="0.25">
      <c r="B427338" s="76"/>
      <c r="C427338" s="75"/>
    </row>
    <row r="427339" spans="2:3" x14ac:dyDescent="0.25">
      <c r="B427339" s="76"/>
      <c r="C427339" s="75"/>
    </row>
    <row r="427340" spans="2:3" x14ac:dyDescent="0.25">
      <c r="B427340" s="76"/>
      <c r="C427340" s="75"/>
    </row>
    <row r="427341" spans="2:3" x14ac:dyDescent="0.25">
      <c r="B427341" s="76"/>
      <c r="C427341" s="75"/>
    </row>
    <row r="427342" spans="2:3" x14ac:dyDescent="0.25">
      <c r="B427342" s="76"/>
      <c r="C427342" s="75"/>
    </row>
    <row r="427343" spans="2:3" x14ac:dyDescent="0.25">
      <c r="B427343" s="76"/>
      <c r="C427343" s="75"/>
    </row>
    <row r="427344" spans="2:3" x14ac:dyDescent="0.25">
      <c r="B427344" s="76"/>
      <c r="C427344" s="75"/>
    </row>
    <row r="427345" spans="2:3" x14ac:dyDescent="0.25">
      <c r="B427345" s="76"/>
      <c r="C427345" s="75"/>
    </row>
    <row r="427346" spans="2:3" x14ac:dyDescent="0.25">
      <c r="B427346" s="76"/>
      <c r="C427346" s="75"/>
    </row>
    <row r="427347" spans="2:3" x14ac:dyDescent="0.25">
      <c r="B427347" s="76"/>
      <c r="C427347" s="75"/>
    </row>
    <row r="427348" spans="2:3" x14ac:dyDescent="0.25">
      <c r="B427348" s="76"/>
      <c r="C427348" s="75"/>
    </row>
    <row r="427349" spans="2:3" x14ac:dyDescent="0.25">
      <c r="B427349" s="76"/>
      <c r="C427349" s="75"/>
    </row>
    <row r="427459" spans="2:3" x14ac:dyDescent="0.25">
      <c r="B427459" s="76"/>
      <c r="C427459" s="75"/>
    </row>
    <row r="427460" spans="2:3" x14ac:dyDescent="0.25">
      <c r="B427460" s="76"/>
      <c r="C427460" s="75"/>
    </row>
    <row r="427461" spans="2:3" x14ac:dyDescent="0.25">
      <c r="B427461" s="76"/>
      <c r="C427461" s="75"/>
    </row>
    <row r="427462" spans="2:3" x14ac:dyDescent="0.25">
      <c r="B427462" s="76"/>
      <c r="C427462" s="75"/>
    </row>
    <row r="427463" spans="2:3" x14ac:dyDescent="0.25">
      <c r="B427463" s="76"/>
      <c r="C427463" s="75"/>
    </row>
    <row r="427464" spans="2:3" x14ac:dyDescent="0.25">
      <c r="B427464" s="76"/>
      <c r="C427464" s="75"/>
    </row>
    <row r="427465" spans="2:3" x14ac:dyDescent="0.25">
      <c r="B427465" s="76"/>
      <c r="C427465" s="75"/>
    </row>
    <row r="427466" spans="2:3" x14ac:dyDescent="0.25">
      <c r="B427466" s="76"/>
      <c r="C427466" s="75"/>
    </row>
    <row r="427467" spans="2:3" x14ac:dyDescent="0.25">
      <c r="B427467" s="76"/>
      <c r="C427467" s="75"/>
    </row>
    <row r="427468" spans="2:3" x14ac:dyDescent="0.25">
      <c r="B427468" s="76"/>
      <c r="C427468" s="75"/>
    </row>
    <row r="427469" spans="2:3" x14ac:dyDescent="0.25">
      <c r="B427469" s="76"/>
      <c r="C427469" s="75"/>
    </row>
    <row r="427470" spans="2:3" x14ac:dyDescent="0.25">
      <c r="B427470" s="76"/>
      <c r="C427470" s="75"/>
    </row>
    <row r="427471" spans="2:3" x14ac:dyDescent="0.25">
      <c r="B427471" s="76"/>
      <c r="C427471" s="75"/>
    </row>
    <row r="427581" spans="2:3" x14ac:dyDescent="0.25">
      <c r="B427581" s="76"/>
      <c r="C427581" s="75"/>
    </row>
    <row r="427582" spans="2:3" x14ac:dyDescent="0.25">
      <c r="B427582" s="76"/>
      <c r="C427582" s="75"/>
    </row>
    <row r="427583" spans="2:3" x14ac:dyDescent="0.25">
      <c r="B427583" s="76"/>
      <c r="C427583" s="75"/>
    </row>
    <row r="427584" spans="2:3" x14ac:dyDescent="0.25">
      <c r="B427584" s="76"/>
      <c r="C427584" s="75"/>
    </row>
    <row r="427585" spans="2:3" x14ac:dyDescent="0.25">
      <c r="B427585" s="76"/>
      <c r="C427585" s="75"/>
    </row>
    <row r="427586" spans="2:3" x14ac:dyDescent="0.25">
      <c r="B427586" s="76"/>
      <c r="C427586" s="75"/>
    </row>
    <row r="427587" spans="2:3" x14ac:dyDescent="0.25">
      <c r="B427587" s="76"/>
      <c r="C427587" s="75"/>
    </row>
    <row r="427588" spans="2:3" x14ac:dyDescent="0.25">
      <c r="B427588" s="76"/>
      <c r="C427588" s="75"/>
    </row>
    <row r="427589" spans="2:3" x14ac:dyDescent="0.25">
      <c r="B427589" s="76"/>
      <c r="C427589" s="75"/>
    </row>
    <row r="427590" spans="2:3" x14ac:dyDescent="0.25">
      <c r="B427590" s="76"/>
      <c r="C427590" s="75"/>
    </row>
    <row r="427591" spans="2:3" x14ac:dyDescent="0.25">
      <c r="B427591" s="76"/>
      <c r="C427591" s="75"/>
    </row>
    <row r="427592" spans="2:3" x14ac:dyDescent="0.25">
      <c r="B427592" s="76"/>
      <c r="C427592" s="75"/>
    </row>
    <row r="427593" spans="2:3" x14ac:dyDescent="0.25">
      <c r="B427593" s="76"/>
      <c r="C427593" s="75"/>
    </row>
    <row r="427703" spans="2:3" x14ac:dyDescent="0.25">
      <c r="B427703" s="76"/>
      <c r="C427703" s="75"/>
    </row>
    <row r="427704" spans="2:3" x14ac:dyDescent="0.25">
      <c r="B427704" s="76"/>
      <c r="C427704" s="75"/>
    </row>
    <row r="427705" spans="2:3" x14ac:dyDescent="0.25">
      <c r="B427705" s="76"/>
      <c r="C427705" s="75"/>
    </row>
    <row r="427706" spans="2:3" x14ac:dyDescent="0.25">
      <c r="B427706" s="76"/>
      <c r="C427706" s="75"/>
    </row>
    <row r="427707" spans="2:3" x14ac:dyDescent="0.25">
      <c r="B427707" s="76"/>
      <c r="C427707" s="75"/>
    </row>
    <row r="427708" spans="2:3" x14ac:dyDescent="0.25">
      <c r="B427708" s="76"/>
      <c r="C427708" s="75"/>
    </row>
    <row r="427709" spans="2:3" x14ac:dyDescent="0.25">
      <c r="B427709" s="76"/>
      <c r="C427709" s="75"/>
    </row>
    <row r="427710" spans="2:3" x14ac:dyDescent="0.25">
      <c r="B427710" s="76"/>
      <c r="C427710" s="75"/>
    </row>
    <row r="427711" spans="2:3" x14ac:dyDescent="0.25">
      <c r="B427711" s="76"/>
      <c r="C427711" s="75"/>
    </row>
    <row r="427712" spans="2:3" x14ac:dyDescent="0.25">
      <c r="B427712" s="76"/>
      <c r="C427712" s="75"/>
    </row>
    <row r="427713" spans="2:3" x14ac:dyDescent="0.25">
      <c r="B427713" s="76"/>
      <c r="C427713" s="75"/>
    </row>
    <row r="427714" spans="2:3" x14ac:dyDescent="0.25">
      <c r="B427714" s="76"/>
      <c r="C427714" s="75"/>
    </row>
    <row r="427715" spans="2:3" x14ac:dyDescent="0.25">
      <c r="B427715" s="76"/>
      <c r="C427715" s="75"/>
    </row>
    <row r="427825" spans="2:3" x14ac:dyDescent="0.25">
      <c r="B427825" s="76"/>
      <c r="C427825" s="75"/>
    </row>
    <row r="427826" spans="2:3" x14ac:dyDescent="0.25">
      <c r="B427826" s="76"/>
      <c r="C427826" s="75"/>
    </row>
    <row r="427827" spans="2:3" x14ac:dyDescent="0.25">
      <c r="B427827" s="76"/>
      <c r="C427827" s="75"/>
    </row>
    <row r="427828" spans="2:3" x14ac:dyDescent="0.25">
      <c r="B427828" s="76"/>
      <c r="C427828" s="75"/>
    </row>
    <row r="427829" spans="2:3" x14ac:dyDescent="0.25">
      <c r="B427829" s="76"/>
      <c r="C427829" s="75"/>
    </row>
    <row r="427830" spans="2:3" x14ac:dyDescent="0.25">
      <c r="B427830" s="76"/>
      <c r="C427830" s="75"/>
    </row>
    <row r="427831" spans="2:3" x14ac:dyDescent="0.25">
      <c r="B427831" s="76"/>
      <c r="C427831" s="75"/>
    </row>
    <row r="427832" spans="2:3" x14ac:dyDescent="0.25">
      <c r="B427832" s="76"/>
      <c r="C427832" s="75"/>
    </row>
    <row r="427833" spans="2:3" x14ac:dyDescent="0.25">
      <c r="B427833" s="76"/>
      <c r="C427833" s="75"/>
    </row>
    <row r="427834" spans="2:3" x14ac:dyDescent="0.25">
      <c r="B427834" s="76"/>
      <c r="C427834" s="75"/>
    </row>
    <row r="427835" spans="2:3" x14ac:dyDescent="0.25">
      <c r="B427835" s="76"/>
      <c r="C427835" s="75"/>
    </row>
    <row r="427836" spans="2:3" x14ac:dyDescent="0.25">
      <c r="B427836" s="76"/>
      <c r="C427836" s="75"/>
    </row>
    <row r="427837" spans="2:3" x14ac:dyDescent="0.25">
      <c r="B427837" s="76"/>
      <c r="C427837" s="75"/>
    </row>
    <row r="427947" spans="2:3" x14ac:dyDescent="0.25">
      <c r="B427947" s="76"/>
      <c r="C427947" s="75"/>
    </row>
    <row r="427948" spans="2:3" x14ac:dyDescent="0.25">
      <c r="B427948" s="76"/>
      <c r="C427948" s="75"/>
    </row>
    <row r="427949" spans="2:3" x14ac:dyDescent="0.25">
      <c r="B427949" s="76"/>
      <c r="C427949" s="75"/>
    </row>
    <row r="427950" spans="2:3" x14ac:dyDescent="0.25">
      <c r="B427950" s="76"/>
      <c r="C427950" s="75"/>
    </row>
    <row r="427951" spans="2:3" x14ac:dyDescent="0.25">
      <c r="B427951" s="76"/>
      <c r="C427951" s="75"/>
    </row>
    <row r="427952" spans="2:3" x14ac:dyDescent="0.25">
      <c r="B427952" s="76"/>
      <c r="C427952" s="75"/>
    </row>
    <row r="427953" spans="2:3" x14ac:dyDescent="0.25">
      <c r="B427953" s="76"/>
      <c r="C427953" s="75"/>
    </row>
    <row r="427954" spans="2:3" x14ac:dyDescent="0.25">
      <c r="B427954" s="76"/>
      <c r="C427954" s="75"/>
    </row>
    <row r="427955" spans="2:3" x14ac:dyDescent="0.25">
      <c r="B427955" s="76"/>
      <c r="C427955" s="75"/>
    </row>
    <row r="427956" spans="2:3" x14ac:dyDescent="0.25">
      <c r="B427956" s="76"/>
      <c r="C427956" s="75"/>
    </row>
    <row r="427957" spans="2:3" x14ac:dyDescent="0.25">
      <c r="B427957" s="76"/>
      <c r="C427957" s="75"/>
    </row>
    <row r="427958" spans="2:3" x14ac:dyDescent="0.25">
      <c r="B427958" s="76"/>
      <c r="C427958" s="75"/>
    </row>
    <row r="427959" spans="2:3" x14ac:dyDescent="0.25">
      <c r="B427959" s="76"/>
      <c r="C427959" s="75"/>
    </row>
    <row r="428069" spans="2:3" x14ac:dyDescent="0.25">
      <c r="B428069" s="76"/>
      <c r="C428069" s="75"/>
    </row>
    <row r="428070" spans="2:3" x14ac:dyDescent="0.25">
      <c r="B428070" s="76"/>
      <c r="C428070" s="75"/>
    </row>
    <row r="428071" spans="2:3" x14ac:dyDescent="0.25">
      <c r="B428071" s="76"/>
      <c r="C428071" s="75"/>
    </row>
    <row r="428072" spans="2:3" x14ac:dyDescent="0.25">
      <c r="B428072" s="76"/>
      <c r="C428072" s="75"/>
    </row>
    <row r="428073" spans="2:3" x14ac:dyDescent="0.25">
      <c r="B428073" s="76"/>
      <c r="C428073" s="75"/>
    </row>
    <row r="428074" spans="2:3" x14ac:dyDescent="0.25">
      <c r="B428074" s="76"/>
      <c r="C428074" s="75"/>
    </row>
    <row r="428075" spans="2:3" x14ac:dyDescent="0.25">
      <c r="B428075" s="76"/>
      <c r="C428075" s="75"/>
    </row>
    <row r="428076" spans="2:3" x14ac:dyDescent="0.25">
      <c r="B428076" s="76"/>
      <c r="C428076" s="75"/>
    </row>
    <row r="428077" spans="2:3" x14ac:dyDescent="0.25">
      <c r="B428077" s="76"/>
      <c r="C428077" s="75"/>
    </row>
    <row r="428078" spans="2:3" x14ac:dyDescent="0.25">
      <c r="B428078" s="76"/>
      <c r="C428078" s="75"/>
    </row>
    <row r="428079" spans="2:3" x14ac:dyDescent="0.25">
      <c r="B428079" s="76"/>
      <c r="C428079" s="75"/>
    </row>
    <row r="428080" spans="2:3" x14ac:dyDescent="0.25">
      <c r="B428080" s="76"/>
      <c r="C428080" s="75"/>
    </row>
    <row r="428081" spans="2:3" x14ac:dyDescent="0.25">
      <c r="B428081" s="76"/>
      <c r="C428081" s="75"/>
    </row>
    <row r="428191" spans="2:3" x14ac:dyDescent="0.25">
      <c r="B428191" s="76"/>
      <c r="C428191" s="75"/>
    </row>
    <row r="428192" spans="2:3" x14ac:dyDescent="0.25">
      <c r="B428192" s="76"/>
      <c r="C428192" s="75"/>
    </row>
    <row r="428193" spans="2:3" x14ac:dyDescent="0.25">
      <c r="B428193" s="76"/>
      <c r="C428193" s="75"/>
    </row>
    <row r="428194" spans="2:3" x14ac:dyDescent="0.25">
      <c r="B428194" s="76"/>
      <c r="C428194" s="75"/>
    </row>
    <row r="428195" spans="2:3" x14ac:dyDescent="0.25">
      <c r="B428195" s="76"/>
      <c r="C428195" s="75"/>
    </row>
    <row r="428196" spans="2:3" x14ac:dyDescent="0.25">
      <c r="B428196" s="76"/>
      <c r="C428196" s="75"/>
    </row>
    <row r="428197" spans="2:3" x14ac:dyDescent="0.25">
      <c r="B428197" s="76"/>
      <c r="C428197" s="75"/>
    </row>
    <row r="428198" spans="2:3" x14ac:dyDescent="0.25">
      <c r="B428198" s="76"/>
      <c r="C428198" s="75"/>
    </row>
    <row r="428199" spans="2:3" x14ac:dyDescent="0.25">
      <c r="B428199" s="76"/>
      <c r="C428199" s="75"/>
    </row>
    <row r="428200" spans="2:3" x14ac:dyDescent="0.25">
      <c r="B428200" s="76"/>
      <c r="C428200" s="75"/>
    </row>
    <row r="428201" spans="2:3" x14ac:dyDescent="0.25">
      <c r="B428201" s="76"/>
      <c r="C428201" s="75"/>
    </row>
    <row r="428202" spans="2:3" x14ac:dyDescent="0.25">
      <c r="B428202" s="76"/>
      <c r="C428202" s="75"/>
    </row>
    <row r="428203" spans="2:3" x14ac:dyDescent="0.25">
      <c r="B428203" s="76"/>
      <c r="C428203" s="75"/>
    </row>
    <row r="428313" spans="2:3" x14ac:dyDescent="0.25">
      <c r="B428313" s="76"/>
      <c r="C428313" s="75"/>
    </row>
    <row r="428314" spans="2:3" x14ac:dyDescent="0.25">
      <c r="B428314" s="76"/>
      <c r="C428314" s="75"/>
    </row>
    <row r="428315" spans="2:3" x14ac:dyDescent="0.25">
      <c r="B428315" s="76"/>
      <c r="C428315" s="75"/>
    </row>
    <row r="428316" spans="2:3" x14ac:dyDescent="0.25">
      <c r="B428316" s="76"/>
      <c r="C428316" s="75"/>
    </row>
    <row r="428317" spans="2:3" x14ac:dyDescent="0.25">
      <c r="B428317" s="76"/>
      <c r="C428317" s="75"/>
    </row>
    <row r="428318" spans="2:3" x14ac:dyDescent="0.25">
      <c r="B428318" s="76"/>
      <c r="C428318" s="75"/>
    </row>
    <row r="428319" spans="2:3" x14ac:dyDescent="0.25">
      <c r="B428319" s="76"/>
      <c r="C428319" s="75"/>
    </row>
    <row r="428320" spans="2:3" x14ac:dyDescent="0.25">
      <c r="B428320" s="76"/>
      <c r="C428320" s="75"/>
    </row>
    <row r="428321" spans="2:3" x14ac:dyDescent="0.25">
      <c r="B428321" s="76"/>
      <c r="C428321" s="75"/>
    </row>
    <row r="428322" spans="2:3" x14ac:dyDescent="0.25">
      <c r="B428322" s="76"/>
      <c r="C428322" s="75"/>
    </row>
    <row r="428323" spans="2:3" x14ac:dyDescent="0.25">
      <c r="B428323" s="76"/>
      <c r="C428323" s="75"/>
    </row>
    <row r="428324" spans="2:3" x14ac:dyDescent="0.25">
      <c r="B428324" s="76"/>
      <c r="C428324" s="75"/>
    </row>
    <row r="428325" spans="2:3" x14ac:dyDescent="0.25">
      <c r="B428325" s="76"/>
      <c r="C428325" s="75"/>
    </row>
    <row r="428435" spans="2:3" x14ac:dyDescent="0.25">
      <c r="B428435" s="76"/>
      <c r="C428435" s="75"/>
    </row>
    <row r="428436" spans="2:3" x14ac:dyDescent="0.25">
      <c r="B428436" s="76"/>
      <c r="C428436" s="75"/>
    </row>
    <row r="428437" spans="2:3" x14ac:dyDescent="0.25">
      <c r="B428437" s="76"/>
      <c r="C428437" s="75"/>
    </row>
    <row r="428438" spans="2:3" x14ac:dyDescent="0.25">
      <c r="B428438" s="76"/>
      <c r="C428438" s="75"/>
    </row>
    <row r="428439" spans="2:3" x14ac:dyDescent="0.25">
      <c r="B428439" s="76"/>
      <c r="C428439" s="75"/>
    </row>
    <row r="428440" spans="2:3" x14ac:dyDescent="0.25">
      <c r="B428440" s="76"/>
      <c r="C428440" s="75"/>
    </row>
    <row r="428441" spans="2:3" x14ac:dyDescent="0.25">
      <c r="B428441" s="76"/>
      <c r="C428441" s="75"/>
    </row>
    <row r="428442" spans="2:3" x14ac:dyDescent="0.25">
      <c r="B428442" s="76"/>
      <c r="C428442" s="75"/>
    </row>
    <row r="428443" spans="2:3" x14ac:dyDescent="0.25">
      <c r="B428443" s="76"/>
      <c r="C428443" s="75"/>
    </row>
    <row r="428444" spans="2:3" x14ac:dyDescent="0.25">
      <c r="B428444" s="76"/>
      <c r="C428444" s="75"/>
    </row>
    <row r="428445" spans="2:3" x14ac:dyDescent="0.25">
      <c r="B428445" s="76"/>
      <c r="C428445" s="75"/>
    </row>
    <row r="428446" spans="2:3" x14ac:dyDescent="0.25">
      <c r="B428446" s="76"/>
      <c r="C428446" s="75"/>
    </row>
    <row r="428447" spans="2:3" x14ac:dyDescent="0.25">
      <c r="B428447" s="76"/>
      <c r="C428447" s="75"/>
    </row>
    <row r="428557" spans="2:3" x14ac:dyDescent="0.25">
      <c r="B428557" s="76"/>
      <c r="C428557" s="75"/>
    </row>
    <row r="428558" spans="2:3" x14ac:dyDescent="0.25">
      <c r="B428558" s="76"/>
      <c r="C428558" s="75"/>
    </row>
    <row r="428559" spans="2:3" x14ac:dyDescent="0.25">
      <c r="B428559" s="76"/>
      <c r="C428559" s="75"/>
    </row>
    <row r="428560" spans="2:3" x14ac:dyDescent="0.25">
      <c r="B428560" s="76"/>
      <c r="C428560" s="75"/>
    </row>
    <row r="428561" spans="2:3" x14ac:dyDescent="0.25">
      <c r="B428561" s="76"/>
      <c r="C428561" s="75"/>
    </row>
    <row r="428562" spans="2:3" x14ac:dyDescent="0.25">
      <c r="B428562" s="76"/>
      <c r="C428562" s="75"/>
    </row>
    <row r="428563" spans="2:3" x14ac:dyDescent="0.25">
      <c r="B428563" s="76"/>
      <c r="C428563" s="75"/>
    </row>
    <row r="428564" spans="2:3" x14ac:dyDescent="0.25">
      <c r="B428564" s="76"/>
      <c r="C428564" s="75"/>
    </row>
    <row r="428565" spans="2:3" x14ac:dyDescent="0.25">
      <c r="B428565" s="76"/>
      <c r="C428565" s="75"/>
    </row>
    <row r="428566" spans="2:3" x14ac:dyDescent="0.25">
      <c r="B428566" s="76"/>
      <c r="C428566" s="75"/>
    </row>
    <row r="428567" spans="2:3" x14ac:dyDescent="0.25">
      <c r="B428567" s="76"/>
      <c r="C428567" s="75"/>
    </row>
    <row r="428568" spans="2:3" x14ac:dyDescent="0.25">
      <c r="B428568" s="76"/>
      <c r="C428568" s="75"/>
    </row>
    <row r="428569" spans="2:3" x14ac:dyDescent="0.25">
      <c r="B428569" s="76"/>
      <c r="C428569" s="75"/>
    </row>
    <row r="428679" spans="2:3" x14ac:dyDescent="0.25">
      <c r="B428679" s="76"/>
      <c r="C428679" s="75"/>
    </row>
    <row r="428680" spans="2:3" x14ac:dyDescent="0.25">
      <c r="B428680" s="76"/>
      <c r="C428680" s="75"/>
    </row>
    <row r="428681" spans="2:3" x14ac:dyDescent="0.25">
      <c r="B428681" s="76"/>
      <c r="C428681" s="75"/>
    </row>
    <row r="428682" spans="2:3" x14ac:dyDescent="0.25">
      <c r="B428682" s="76"/>
      <c r="C428682" s="75"/>
    </row>
    <row r="428683" spans="2:3" x14ac:dyDescent="0.25">
      <c r="B428683" s="76"/>
      <c r="C428683" s="75"/>
    </row>
    <row r="428684" spans="2:3" x14ac:dyDescent="0.25">
      <c r="B428684" s="76"/>
      <c r="C428684" s="75"/>
    </row>
    <row r="428685" spans="2:3" x14ac:dyDescent="0.25">
      <c r="B428685" s="76"/>
      <c r="C428685" s="75"/>
    </row>
    <row r="428686" spans="2:3" x14ac:dyDescent="0.25">
      <c r="B428686" s="76"/>
      <c r="C428686" s="75"/>
    </row>
    <row r="428687" spans="2:3" x14ac:dyDescent="0.25">
      <c r="B428687" s="76"/>
      <c r="C428687" s="75"/>
    </row>
    <row r="428688" spans="2:3" x14ac:dyDescent="0.25">
      <c r="B428688" s="76"/>
      <c r="C428688" s="75"/>
    </row>
    <row r="428689" spans="2:3" x14ac:dyDescent="0.25">
      <c r="B428689" s="76"/>
      <c r="C428689" s="75"/>
    </row>
    <row r="428690" spans="2:3" x14ac:dyDescent="0.25">
      <c r="B428690" s="76"/>
      <c r="C428690" s="75"/>
    </row>
    <row r="428691" spans="2:3" x14ac:dyDescent="0.25">
      <c r="B428691" s="76"/>
      <c r="C428691" s="75"/>
    </row>
    <row r="428801" spans="2:3" x14ac:dyDescent="0.25">
      <c r="B428801" s="76"/>
      <c r="C428801" s="75"/>
    </row>
    <row r="428802" spans="2:3" x14ac:dyDescent="0.25">
      <c r="B428802" s="76"/>
      <c r="C428802" s="75"/>
    </row>
    <row r="428803" spans="2:3" x14ac:dyDescent="0.25">
      <c r="B428803" s="76"/>
      <c r="C428803" s="75"/>
    </row>
    <row r="428804" spans="2:3" x14ac:dyDescent="0.25">
      <c r="B428804" s="76"/>
      <c r="C428804" s="75"/>
    </row>
    <row r="428805" spans="2:3" x14ac:dyDescent="0.25">
      <c r="B428805" s="76"/>
      <c r="C428805" s="75"/>
    </row>
    <row r="428806" spans="2:3" x14ac:dyDescent="0.25">
      <c r="B428806" s="76"/>
      <c r="C428806" s="75"/>
    </row>
    <row r="428807" spans="2:3" x14ac:dyDescent="0.25">
      <c r="B428807" s="76"/>
      <c r="C428807" s="75"/>
    </row>
    <row r="428808" spans="2:3" x14ac:dyDescent="0.25">
      <c r="B428808" s="76"/>
      <c r="C428808" s="75"/>
    </row>
    <row r="428809" spans="2:3" x14ac:dyDescent="0.25">
      <c r="B428809" s="76"/>
      <c r="C428809" s="75"/>
    </row>
    <row r="428810" spans="2:3" x14ac:dyDescent="0.25">
      <c r="B428810" s="76"/>
      <c r="C428810" s="75"/>
    </row>
    <row r="428811" spans="2:3" x14ac:dyDescent="0.25">
      <c r="B428811" s="76"/>
      <c r="C428811" s="75"/>
    </row>
    <row r="428812" spans="2:3" x14ac:dyDescent="0.25">
      <c r="B428812" s="76"/>
      <c r="C428812" s="75"/>
    </row>
    <row r="428813" spans="2:3" x14ac:dyDescent="0.25">
      <c r="B428813" s="76"/>
      <c r="C428813" s="75"/>
    </row>
    <row r="428923" spans="2:3" x14ac:dyDescent="0.25">
      <c r="B428923" s="76"/>
      <c r="C428923" s="75"/>
    </row>
    <row r="428924" spans="2:3" x14ac:dyDescent="0.25">
      <c r="B428924" s="76"/>
      <c r="C428924" s="75"/>
    </row>
    <row r="428925" spans="2:3" x14ac:dyDescent="0.25">
      <c r="B428925" s="76"/>
      <c r="C428925" s="75"/>
    </row>
    <row r="428926" spans="2:3" x14ac:dyDescent="0.25">
      <c r="B428926" s="76"/>
      <c r="C428926" s="75"/>
    </row>
    <row r="428927" spans="2:3" x14ac:dyDescent="0.25">
      <c r="B428927" s="76"/>
      <c r="C428927" s="75"/>
    </row>
    <row r="428928" spans="2:3" x14ac:dyDescent="0.25">
      <c r="B428928" s="76"/>
      <c r="C428928" s="75"/>
    </row>
    <row r="428929" spans="2:3" x14ac:dyDescent="0.25">
      <c r="B428929" s="76"/>
      <c r="C428929" s="75"/>
    </row>
    <row r="428930" spans="2:3" x14ac:dyDescent="0.25">
      <c r="B428930" s="76"/>
      <c r="C428930" s="75"/>
    </row>
    <row r="428931" spans="2:3" x14ac:dyDescent="0.25">
      <c r="B428931" s="76"/>
      <c r="C428931" s="75"/>
    </row>
    <row r="428932" spans="2:3" x14ac:dyDescent="0.25">
      <c r="B428932" s="76"/>
      <c r="C428932" s="75"/>
    </row>
    <row r="428933" spans="2:3" x14ac:dyDescent="0.25">
      <c r="B428933" s="76"/>
      <c r="C428933" s="75"/>
    </row>
    <row r="428934" spans="2:3" x14ac:dyDescent="0.25">
      <c r="B428934" s="76"/>
      <c r="C428934" s="75"/>
    </row>
    <row r="428935" spans="2:3" x14ac:dyDescent="0.25">
      <c r="B428935" s="76"/>
      <c r="C428935" s="75"/>
    </row>
    <row r="429045" spans="2:3" x14ac:dyDescent="0.25">
      <c r="B429045" s="76"/>
      <c r="C429045" s="75"/>
    </row>
    <row r="429046" spans="2:3" x14ac:dyDescent="0.25">
      <c r="B429046" s="76"/>
      <c r="C429046" s="75"/>
    </row>
    <row r="429047" spans="2:3" x14ac:dyDescent="0.25">
      <c r="B429047" s="76"/>
      <c r="C429047" s="75"/>
    </row>
    <row r="429048" spans="2:3" x14ac:dyDescent="0.25">
      <c r="B429048" s="76"/>
      <c r="C429048" s="75"/>
    </row>
    <row r="429049" spans="2:3" x14ac:dyDescent="0.25">
      <c r="B429049" s="76"/>
      <c r="C429049" s="75"/>
    </row>
    <row r="429050" spans="2:3" x14ac:dyDescent="0.25">
      <c r="B429050" s="76"/>
      <c r="C429050" s="75"/>
    </row>
    <row r="429051" spans="2:3" x14ac:dyDescent="0.25">
      <c r="B429051" s="76"/>
      <c r="C429051" s="75"/>
    </row>
    <row r="429052" spans="2:3" x14ac:dyDescent="0.25">
      <c r="B429052" s="76"/>
      <c r="C429052" s="75"/>
    </row>
    <row r="429053" spans="2:3" x14ac:dyDescent="0.25">
      <c r="B429053" s="76"/>
      <c r="C429053" s="75"/>
    </row>
    <row r="429054" spans="2:3" x14ac:dyDescent="0.25">
      <c r="B429054" s="76"/>
      <c r="C429054" s="75"/>
    </row>
    <row r="429055" spans="2:3" x14ac:dyDescent="0.25">
      <c r="B429055" s="76"/>
      <c r="C429055" s="75"/>
    </row>
    <row r="429056" spans="2:3" x14ac:dyDescent="0.25">
      <c r="B429056" s="76"/>
      <c r="C429056" s="75"/>
    </row>
    <row r="429057" spans="2:3" x14ac:dyDescent="0.25">
      <c r="B429057" s="76"/>
      <c r="C429057" s="75"/>
    </row>
    <row r="429167" spans="2:3" x14ac:dyDescent="0.25">
      <c r="B429167" s="76"/>
      <c r="C429167" s="75"/>
    </row>
    <row r="429168" spans="2:3" x14ac:dyDescent="0.25">
      <c r="B429168" s="76"/>
      <c r="C429168" s="75"/>
    </row>
    <row r="429169" spans="2:3" x14ac:dyDescent="0.25">
      <c r="B429169" s="76"/>
      <c r="C429169" s="75"/>
    </row>
    <row r="429170" spans="2:3" x14ac:dyDescent="0.25">
      <c r="B429170" s="76"/>
      <c r="C429170" s="75"/>
    </row>
    <row r="429171" spans="2:3" x14ac:dyDescent="0.25">
      <c r="B429171" s="76"/>
      <c r="C429171" s="75"/>
    </row>
    <row r="429172" spans="2:3" x14ac:dyDescent="0.25">
      <c r="B429172" s="76"/>
      <c r="C429172" s="75"/>
    </row>
    <row r="429173" spans="2:3" x14ac:dyDescent="0.25">
      <c r="B429173" s="76"/>
      <c r="C429173" s="75"/>
    </row>
    <row r="429174" spans="2:3" x14ac:dyDescent="0.25">
      <c r="B429174" s="76"/>
      <c r="C429174" s="75"/>
    </row>
    <row r="429175" spans="2:3" x14ac:dyDescent="0.25">
      <c r="B429175" s="76"/>
      <c r="C429175" s="75"/>
    </row>
    <row r="429176" spans="2:3" x14ac:dyDescent="0.25">
      <c r="B429176" s="76"/>
      <c r="C429176" s="75"/>
    </row>
    <row r="429177" spans="2:3" x14ac:dyDescent="0.25">
      <c r="B429177" s="76"/>
      <c r="C429177" s="75"/>
    </row>
    <row r="429178" spans="2:3" x14ac:dyDescent="0.25">
      <c r="B429178" s="76"/>
      <c r="C429178" s="75"/>
    </row>
    <row r="429179" spans="2:3" x14ac:dyDescent="0.25">
      <c r="B429179" s="76"/>
      <c r="C429179" s="75"/>
    </row>
    <row r="429289" spans="2:3" x14ac:dyDescent="0.25">
      <c r="B429289" s="76"/>
      <c r="C429289" s="75"/>
    </row>
    <row r="429290" spans="2:3" x14ac:dyDescent="0.25">
      <c r="B429290" s="76"/>
      <c r="C429290" s="75"/>
    </row>
    <row r="429291" spans="2:3" x14ac:dyDescent="0.25">
      <c r="B429291" s="76"/>
      <c r="C429291" s="75"/>
    </row>
    <row r="429292" spans="2:3" x14ac:dyDescent="0.25">
      <c r="B429292" s="76"/>
      <c r="C429292" s="75"/>
    </row>
    <row r="429293" spans="2:3" x14ac:dyDescent="0.25">
      <c r="B429293" s="76"/>
      <c r="C429293" s="75"/>
    </row>
    <row r="429294" spans="2:3" x14ac:dyDescent="0.25">
      <c r="B429294" s="76"/>
      <c r="C429294" s="75"/>
    </row>
    <row r="429295" spans="2:3" x14ac:dyDescent="0.25">
      <c r="B429295" s="76"/>
      <c r="C429295" s="75"/>
    </row>
    <row r="429296" spans="2:3" x14ac:dyDescent="0.25">
      <c r="B429296" s="76"/>
      <c r="C429296" s="75"/>
    </row>
    <row r="429297" spans="2:3" x14ac:dyDescent="0.25">
      <c r="B429297" s="76"/>
      <c r="C429297" s="75"/>
    </row>
    <row r="429298" spans="2:3" x14ac:dyDescent="0.25">
      <c r="B429298" s="76"/>
      <c r="C429298" s="75"/>
    </row>
    <row r="429299" spans="2:3" x14ac:dyDescent="0.25">
      <c r="B429299" s="76"/>
      <c r="C429299" s="75"/>
    </row>
    <row r="429300" spans="2:3" x14ac:dyDescent="0.25">
      <c r="B429300" s="76"/>
      <c r="C429300" s="75"/>
    </row>
    <row r="429301" spans="2:3" x14ac:dyDescent="0.25">
      <c r="B429301" s="76"/>
      <c r="C429301" s="75"/>
    </row>
    <row r="429411" spans="2:3" x14ac:dyDescent="0.25">
      <c r="B429411" s="76"/>
      <c r="C429411" s="75"/>
    </row>
    <row r="429412" spans="2:3" x14ac:dyDescent="0.25">
      <c r="B429412" s="76"/>
      <c r="C429412" s="75"/>
    </row>
    <row r="429413" spans="2:3" x14ac:dyDescent="0.25">
      <c r="B429413" s="76"/>
      <c r="C429413" s="75"/>
    </row>
    <row r="429414" spans="2:3" x14ac:dyDescent="0.25">
      <c r="B429414" s="76"/>
      <c r="C429414" s="75"/>
    </row>
    <row r="429415" spans="2:3" x14ac:dyDescent="0.25">
      <c r="B429415" s="76"/>
      <c r="C429415" s="75"/>
    </row>
    <row r="429416" spans="2:3" x14ac:dyDescent="0.25">
      <c r="B429416" s="76"/>
      <c r="C429416" s="75"/>
    </row>
    <row r="429417" spans="2:3" x14ac:dyDescent="0.25">
      <c r="B429417" s="76"/>
      <c r="C429417" s="75"/>
    </row>
    <row r="429418" spans="2:3" x14ac:dyDescent="0.25">
      <c r="B429418" s="76"/>
      <c r="C429418" s="75"/>
    </row>
    <row r="429419" spans="2:3" x14ac:dyDescent="0.25">
      <c r="B429419" s="76"/>
      <c r="C429419" s="75"/>
    </row>
    <row r="429420" spans="2:3" x14ac:dyDescent="0.25">
      <c r="B429420" s="76"/>
      <c r="C429420" s="75"/>
    </row>
    <row r="429421" spans="2:3" x14ac:dyDescent="0.25">
      <c r="B429421" s="76"/>
      <c r="C429421" s="75"/>
    </row>
    <row r="429422" spans="2:3" x14ac:dyDescent="0.25">
      <c r="B429422" s="76"/>
      <c r="C429422" s="75"/>
    </row>
    <row r="429423" spans="2:3" x14ac:dyDescent="0.25">
      <c r="B429423" s="76"/>
      <c r="C429423" s="75"/>
    </row>
    <row r="429533" spans="2:3" x14ac:dyDescent="0.25">
      <c r="B429533" s="76"/>
      <c r="C429533" s="75"/>
    </row>
    <row r="429534" spans="2:3" x14ac:dyDescent="0.25">
      <c r="B429534" s="76"/>
      <c r="C429534" s="75"/>
    </row>
    <row r="429535" spans="2:3" x14ac:dyDescent="0.25">
      <c r="B429535" s="76"/>
      <c r="C429535" s="75"/>
    </row>
    <row r="429536" spans="2:3" x14ac:dyDescent="0.25">
      <c r="B429536" s="76"/>
      <c r="C429536" s="75"/>
    </row>
    <row r="429537" spans="2:3" x14ac:dyDescent="0.25">
      <c r="B429537" s="76"/>
      <c r="C429537" s="75"/>
    </row>
    <row r="429538" spans="2:3" x14ac:dyDescent="0.25">
      <c r="B429538" s="76"/>
      <c r="C429538" s="75"/>
    </row>
    <row r="429539" spans="2:3" x14ac:dyDescent="0.25">
      <c r="B429539" s="76"/>
      <c r="C429539" s="75"/>
    </row>
    <row r="429540" spans="2:3" x14ac:dyDescent="0.25">
      <c r="B429540" s="76"/>
      <c r="C429540" s="75"/>
    </row>
    <row r="429541" spans="2:3" x14ac:dyDescent="0.25">
      <c r="B429541" s="76"/>
      <c r="C429541" s="75"/>
    </row>
    <row r="429542" spans="2:3" x14ac:dyDescent="0.25">
      <c r="B429542" s="76"/>
      <c r="C429542" s="75"/>
    </row>
    <row r="429543" spans="2:3" x14ac:dyDescent="0.25">
      <c r="B429543" s="76"/>
      <c r="C429543" s="75"/>
    </row>
    <row r="429544" spans="2:3" x14ac:dyDescent="0.25">
      <c r="B429544" s="76"/>
      <c r="C429544" s="75"/>
    </row>
    <row r="429545" spans="2:3" x14ac:dyDescent="0.25">
      <c r="B429545" s="76"/>
      <c r="C429545" s="75"/>
    </row>
    <row r="429655" spans="2:3" x14ac:dyDescent="0.25">
      <c r="B429655" s="76"/>
      <c r="C429655" s="75"/>
    </row>
    <row r="429656" spans="2:3" x14ac:dyDescent="0.25">
      <c r="B429656" s="76"/>
      <c r="C429656" s="75"/>
    </row>
    <row r="429657" spans="2:3" x14ac:dyDescent="0.25">
      <c r="B429657" s="76"/>
      <c r="C429657" s="75"/>
    </row>
    <row r="429658" spans="2:3" x14ac:dyDescent="0.25">
      <c r="B429658" s="76"/>
      <c r="C429658" s="75"/>
    </row>
    <row r="429659" spans="2:3" x14ac:dyDescent="0.25">
      <c r="B429659" s="76"/>
      <c r="C429659" s="75"/>
    </row>
    <row r="429660" spans="2:3" x14ac:dyDescent="0.25">
      <c r="B429660" s="76"/>
      <c r="C429660" s="75"/>
    </row>
    <row r="429661" spans="2:3" x14ac:dyDescent="0.25">
      <c r="B429661" s="76"/>
      <c r="C429661" s="75"/>
    </row>
    <row r="429662" spans="2:3" x14ac:dyDescent="0.25">
      <c r="B429662" s="76"/>
      <c r="C429662" s="75"/>
    </row>
    <row r="429663" spans="2:3" x14ac:dyDescent="0.25">
      <c r="B429663" s="76"/>
      <c r="C429663" s="75"/>
    </row>
    <row r="429664" spans="2:3" x14ac:dyDescent="0.25">
      <c r="B429664" s="76"/>
      <c r="C429664" s="75"/>
    </row>
    <row r="429665" spans="2:3" x14ac:dyDescent="0.25">
      <c r="B429665" s="76"/>
      <c r="C429665" s="75"/>
    </row>
    <row r="429666" spans="2:3" x14ac:dyDescent="0.25">
      <c r="B429666" s="76"/>
      <c r="C429666" s="75"/>
    </row>
    <row r="429667" spans="2:3" x14ac:dyDescent="0.25">
      <c r="B429667" s="76"/>
      <c r="C429667" s="75"/>
    </row>
    <row r="429777" spans="2:3" x14ac:dyDescent="0.25">
      <c r="B429777" s="76"/>
      <c r="C429777" s="75"/>
    </row>
    <row r="429778" spans="2:3" x14ac:dyDescent="0.25">
      <c r="B429778" s="76"/>
      <c r="C429778" s="75"/>
    </row>
    <row r="429779" spans="2:3" x14ac:dyDescent="0.25">
      <c r="B429779" s="76"/>
      <c r="C429779" s="75"/>
    </row>
    <row r="429780" spans="2:3" x14ac:dyDescent="0.25">
      <c r="B429780" s="76"/>
      <c r="C429780" s="75"/>
    </row>
    <row r="429781" spans="2:3" x14ac:dyDescent="0.25">
      <c r="B429781" s="76"/>
      <c r="C429781" s="75"/>
    </row>
    <row r="429782" spans="2:3" x14ac:dyDescent="0.25">
      <c r="B429782" s="76"/>
      <c r="C429782" s="75"/>
    </row>
    <row r="429783" spans="2:3" x14ac:dyDescent="0.25">
      <c r="B429783" s="76"/>
      <c r="C429783" s="75"/>
    </row>
    <row r="429784" spans="2:3" x14ac:dyDescent="0.25">
      <c r="B429784" s="76"/>
      <c r="C429784" s="75"/>
    </row>
    <row r="429785" spans="2:3" x14ac:dyDescent="0.25">
      <c r="B429785" s="76"/>
      <c r="C429785" s="75"/>
    </row>
    <row r="429786" spans="2:3" x14ac:dyDescent="0.25">
      <c r="B429786" s="76"/>
      <c r="C429786" s="75"/>
    </row>
    <row r="429787" spans="2:3" x14ac:dyDescent="0.25">
      <c r="B429787" s="76"/>
      <c r="C429787" s="75"/>
    </row>
    <row r="429788" spans="2:3" x14ac:dyDescent="0.25">
      <c r="B429788" s="76"/>
      <c r="C429788" s="75"/>
    </row>
    <row r="429789" spans="2:3" x14ac:dyDescent="0.25">
      <c r="B429789" s="76"/>
      <c r="C429789" s="75"/>
    </row>
    <row r="429899" spans="2:3" x14ac:dyDescent="0.25">
      <c r="B429899" s="76"/>
      <c r="C429899" s="75"/>
    </row>
    <row r="429900" spans="2:3" x14ac:dyDescent="0.25">
      <c r="B429900" s="76"/>
      <c r="C429900" s="75"/>
    </row>
    <row r="429901" spans="2:3" x14ac:dyDescent="0.25">
      <c r="B429901" s="76"/>
      <c r="C429901" s="75"/>
    </row>
    <row r="429902" spans="2:3" x14ac:dyDescent="0.25">
      <c r="B429902" s="76"/>
      <c r="C429902" s="75"/>
    </row>
    <row r="429903" spans="2:3" x14ac:dyDescent="0.25">
      <c r="B429903" s="76"/>
      <c r="C429903" s="75"/>
    </row>
    <row r="429904" spans="2:3" x14ac:dyDescent="0.25">
      <c r="B429904" s="76"/>
      <c r="C429904" s="75"/>
    </row>
    <row r="429905" spans="2:3" x14ac:dyDescent="0.25">
      <c r="B429905" s="76"/>
      <c r="C429905" s="75"/>
    </row>
    <row r="429906" spans="2:3" x14ac:dyDescent="0.25">
      <c r="B429906" s="76"/>
      <c r="C429906" s="75"/>
    </row>
    <row r="429907" spans="2:3" x14ac:dyDescent="0.25">
      <c r="B429907" s="76"/>
      <c r="C429907" s="75"/>
    </row>
    <row r="429908" spans="2:3" x14ac:dyDescent="0.25">
      <c r="B429908" s="76"/>
      <c r="C429908" s="75"/>
    </row>
    <row r="429909" spans="2:3" x14ac:dyDescent="0.25">
      <c r="B429909" s="76"/>
      <c r="C429909" s="75"/>
    </row>
    <row r="429910" spans="2:3" x14ac:dyDescent="0.25">
      <c r="B429910" s="76"/>
      <c r="C429910" s="75"/>
    </row>
    <row r="429911" spans="2:3" x14ac:dyDescent="0.25">
      <c r="B429911" s="76"/>
      <c r="C429911" s="75"/>
    </row>
    <row r="430021" spans="2:3" x14ac:dyDescent="0.25">
      <c r="B430021" s="76"/>
      <c r="C430021" s="75"/>
    </row>
    <row r="430022" spans="2:3" x14ac:dyDescent="0.25">
      <c r="B430022" s="76"/>
      <c r="C430022" s="75"/>
    </row>
    <row r="430023" spans="2:3" x14ac:dyDescent="0.25">
      <c r="B430023" s="76"/>
      <c r="C430023" s="75"/>
    </row>
    <row r="430024" spans="2:3" x14ac:dyDescent="0.25">
      <c r="B430024" s="76"/>
      <c r="C430024" s="75"/>
    </row>
    <row r="430025" spans="2:3" x14ac:dyDescent="0.25">
      <c r="B430025" s="76"/>
      <c r="C430025" s="75"/>
    </row>
    <row r="430026" spans="2:3" x14ac:dyDescent="0.25">
      <c r="B430026" s="76"/>
      <c r="C430026" s="75"/>
    </row>
    <row r="430027" spans="2:3" x14ac:dyDescent="0.25">
      <c r="B430027" s="76"/>
      <c r="C430027" s="75"/>
    </row>
    <row r="430028" spans="2:3" x14ac:dyDescent="0.25">
      <c r="B430028" s="76"/>
      <c r="C430028" s="75"/>
    </row>
    <row r="430029" spans="2:3" x14ac:dyDescent="0.25">
      <c r="B430029" s="76"/>
      <c r="C430029" s="75"/>
    </row>
    <row r="430030" spans="2:3" x14ac:dyDescent="0.25">
      <c r="B430030" s="76"/>
      <c r="C430030" s="75"/>
    </row>
    <row r="430031" spans="2:3" x14ac:dyDescent="0.25">
      <c r="B430031" s="76"/>
      <c r="C430031" s="75"/>
    </row>
    <row r="430032" spans="2:3" x14ac:dyDescent="0.25">
      <c r="B430032" s="76"/>
      <c r="C430032" s="75"/>
    </row>
    <row r="430033" spans="2:3" x14ac:dyDescent="0.25">
      <c r="B430033" s="76"/>
      <c r="C430033" s="75"/>
    </row>
    <row r="430143" spans="2:3" x14ac:dyDescent="0.25">
      <c r="B430143" s="76"/>
      <c r="C430143" s="75"/>
    </row>
    <row r="430144" spans="2:3" x14ac:dyDescent="0.25">
      <c r="B430144" s="76"/>
      <c r="C430144" s="75"/>
    </row>
    <row r="430145" spans="2:3" x14ac:dyDescent="0.25">
      <c r="B430145" s="76"/>
      <c r="C430145" s="75"/>
    </row>
    <row r="430146" spans="2:3" x14ac:dyDescent="0.25">
      <c r="B430146" s="76"/>
      <c r="C430146" s="75"/>
    </row>
    <row r="430147" spans="2:3" x14ac:dyDescent="0.25">
      <c r="B430147" s="76"/>
      <c r="C430147" s="75"/>
    </row>
    <row r="430148" spans="2:3" x14ac:dyDescent="0.25">
      <c r="B430148" s="76"/>
      <c r="C430148" s="75"/>
    </row>
    <row r="430149" spans="2:3" x14ac:dyDescent="0.25">
      <c r="B430149" s="76"/>
      <c r="C430149" s="75"/>
    </row>
    <row r="430150" spans="2:3" x14ac:dyDescent="0.25">
      <c r="B430150" s="76"/>
      <c r="C430150" s="75"/>
    </row>
    <row r="430151" spans="2:3" x14ac:dyDescent="0.25">
      <c r="B430151" s="76"/>
      <c r="C430151" s="75"/>
    </row>
    <row r="430152" spans="2:3" x14ac:dyDescent="0.25">
      <c r="B430152" s="76"/>
      <c r="C430152" s="75"/>
    </row>
    <row r="430153" spans="2:3" x14ac:dyDescent="0.25">
      <c r="B430153" s="76"/>
      <c r="C430153" s="75"/>
    </row>
    <row r="430154" spans="2:3" x14ac:dyDescent="0.25">
      <c r="B430154" s="76"/>
      <c r="C430154" s="75"/>
    </row>
    <row r="430155" spans="2:3" x14ac:dyDescent="0.25">
      <c r="B430155" s="76"/>
      <c r="C430155" s="75"/>
    </row>
    <row r="430265" spans="2:3" x14ac:dyDescent="0.25">
      <c r="B430265" s="76"/>
      <c r="C430265" s="75"/>
    </row>
    <row r="430266" spans="2:3" x14ac:dyDescent="0.25">
      <c r="B430266" s="76"/>
      <c r="C430266" s="75"/>
    </row>
    <row r="430267" spans="2:3" x14ac:dyDescent="0.25">
      <c r="B430267" s="76"/>
      <c r="C430267" s="75"/>
    </row>
    <row r="430268" spans="2:3" x14ac:dyDescent="0.25">
      <c r="B430268" s="76"/>
      <c r="C430268" s="75"/>
    </row>
    <row r="430269" spans="2:3" x14ac:dyDescent="0.25">
      <c r="B430269" s="76"/>
      <c r="C430269" s="75"/>
    </row>
    <row r="430270" spans="2:3" x14ac:dyDescent="0.25">
      <c r="B430270" s="76"/>
      <c r="C430270" s="75"/>
    </row>
    <row r="430271" spans="2:3" x14ac:dyDescent="0.25">
      <c r="B430271" s="76"/>
      <c r="C430271" s="75"/>
    </row>
    <row r="430272" spans="2:3" x14ac:dyDescent="0.25">
      <c r="B430272" s="76"/>
      <c r="C430272" s="75"/>
    </row>
    <row r="430273" spans="2:3" x14ac:dyDescent="0.25">
      <c r="B430273" s="76"/>
      <c r="C430273" s="75"/>
    </row>
    <row r="430274" spans="2:3" x14ac:dyDescent="0.25">
      <c r="B430274" s="76"/>
      <c r="C430274" s="75"/>
    </row>
    <row r="430275" spans="2:3" x14ac:dyDescent="0.25">
      <c r="B430275" s="76"/>
      <c r="C430275" s="75"/>
    </row>
    <row r="430276" spans="2:3" x14ac:dyDescent="0.25">
      <c r="B430276" s="76"/>
      <c r="C430276" s="75"/>
    </row>
    <row r="430277" spans="2:3" x14ac:dyDescent="0.25">
      <c r="B430277" s="76"/>
      <c r="C430277" s="75"/>
    </row>
    <row r="430387" spans="2:3" x14ac:dyDescent="0.25">
      <c r="B430387" s="76"/>
      <c r="C430387" s="75"/>
    </row>
    <row r="430388" spans="2:3" x14ac:dyDescent="0.25">
      <c r="B430388" s="76"/>
      <c r="C430388" s="75"/>
    </row>
    <row r="430389" spans="2:3" x14ac:dyDescent="0.25">
      <c r="B430389" s="76"/>
      <c r="C430389" s="75"/>
    </row>
    <row r="430390" spans="2:3" x14ac:dyDescent="0.25">
      <c r="B430390" s="76"/>
      <c r="C430390" s="75"/>
    </row>
    <row r="430391" spans="2:3" x14ac:dyDescent="0.25">
      <c r="B430391" s="76"/>
      <c r="C430391" s="75"/>
    </row>
    <row r="430392" spans="2:3" x14ac:dyDescent="0.25">
      <c r="B430392" s="76"/>
      <c r="C430392" s="75"/>
    </row>
    <row r="430393" spans="2:3" x14ac:dyDescent="0.25">
      <c r="B430393" s="76"/>
      <c r="C430393" s="75"/>
    </row>
    <row r="430394" spans="2:3" x14ac:dyDescent="0.25">
      <c r="B430394" s="76"/>
      <c r="C430394" s="75"/>
    </row>
    <row r="430395" spans="2:3" x14ac:dyDescent="0.25">
      <c r="B430395" s="76"/>
      <c r="C430395" s="75"/>
    </row>
    <row r="430396" spans="2:3" x14ac:dyDescent="0.25">
      <c r="B430396" s="76"/>
      <c r="C430396" s="75"/>
    </row>
    <row r="430397" spans="2:3" x14ac:dyDescent="0.25">
      <c r="B430397" s="76"/>
      <c r="C430397" s="75"/>
    </row>
    <row r="430398" spans="2:3" x14ac:dyDescent="0.25">
      <c r="B430398" s="76"/>
      <c r="C430398" s="75"/>
    </row>
    <row r="430399" spans="2:3" x14ac:dyDescent="0.25">
      <c r="B430399" s="76"/>
      <c r="C430399" s="75"/>
    </row>
    <row r="430509" spans="2:3" x14ac:dyDescent="0.25">
      <c r="B430509" s="76"/>
      <c r="C430509" s="75"/>
    </row>
    <row r="430510" spans="2:3" x14ac:dyDescent="0.25">
      <c r="B430510" s="76"/>
      <c r="C430510" s="75"/>
    </row>
    <row r="430511" spans="2:3" x14ac:dyDescent="0.25">
      <c r="B430511" s="76"/>
      <c r="C430511" s="75"/>
    </row>
    <row r="430512" spans="2:3" x14ac:dyDescent="0.25">
      <c r="B430512" s="76"/>
      <c r="C430512" s="75"/>
    </row>
    <row r="430513" spans="2:3" x14ac:dyDescent="0.25">
      <c r="B430513" s="76"/>
      <c r="C430513" s="75"/>
    </row>
    <row r="430514" spans="2:3" x14ac:dyDescent="0.25">
      <c r="B430514" s="76"/>
      <c r="C430514" s="75"/>
    </row>
    <row r="430515" spans="2:3" x14ac:dyDescent="0.25">
      <c r="B430515" s="76"/>
      <c r="C430515" s="75"/>
    </row>
    <row r="430516" spans="2:3" x14ac:dyDescent="0.25">
      <c r="B430516" s="76"/>
      <c r="C430516" s="75"/>
    </row>
    <row r="430517" spans="2:3" x14ac:dyDescent="0.25">
      <c r="B430517" s="76"/>
      <c r="C430517" s="75"/>
    </row>
    <row r="430518" spans="2:3" x14ac:dyDescent="0.25">
      <c r="B430518" s="76"/>
      <c r="C430518" s="75"/>
    </row>
    <row r="430519" spans="2:3" x14ac:dyDescent="0.25">
      <c r="B430519" s="76"/>
      <c r="C430519" s="75"/>
    </row>
    <row r="430520" spans="2:3" x14ac:dyDescent="0.25">
      <c r="B430520" s="76"/>
      <c r="C430520" s="75"/>
    </row>
    <row r="430521" spans="2:3" x14ac:dyDescent="0.25">
      <c r="B430521" s="76"/>
      <c r="C430521" s="75"/>
    </row>
    <row r="430631" spans="2:3" x14ac:dyDescent="0.25">
      <c r="B430631" s="76"/>
      <c r="C430631" s="75"/>
    </row>
    <row r="430632" spans="2:3" x14ac:dyDescent="0.25">
      <c r="B430632" s="76"/>
      <c r="C430632" s="75"/>
    </row>
    <row r="430633" spans="2:3" x14ac:dyDescent="0.25">
      <c r="B430633" s="76"/>
      <c r="C430633" s="75"/>
    </row>
    <row r="430634" spans="2:3" x14ac:dyDescent="0.25">
      <c r="B430634" s="76"/>
      <c r="C430634" s="75"/>
    </row>
    <row r="430635" spans="2:3" x14ac:dyDescent="0.25">
      <c r="B430635" s="76"/>
      <c r="C430635" s="75"/>
    </row>
    <row r="430636" spans="2:3" x14ac:dyDescent="0.25">
      <c r="B430636" s="76"/>
      <c r="C430636" s="75"/>
    </row>
    <row r="430637" spans="2:3" x14ac:dyDescent="0.25">
      <c r="B430637" s="76"/>
      <c r="C430637" s="75"/>
    </row>
    <row r="430638" spans="2:3" x14ac:dyDescent="0.25">
      <c r="B430638" s="76"/>
      <c r="C430638" s="75"/>
    </row>
    <row r="430639" spans="2:3" x14ac:dyDescent="0.25">
      <c r="B430639" s="76"/>
      <c r="C430639" s="75"/>
    </row>
    <row r="430640" spans="2:3" x14ac:dyDescent="0.25">
      <c r="B430640" s="76"/>
      <c r="C430640" s="75"/>
    </row>
    <row r="430641" spans="2:3" x14ac:dyDescent="0.25">
      <c r="B430641" s="76"/>
      <c r="C430641" s="75"/>
    </row>
    <row r="430642" spans="2:3" x14ac:dyDescent="0.25">
      <c r="B430642" s="76"/>
      <c r="C430642" s="75"/>
    </row>
    <row r="430643" spans="2:3" x14ac:dyDescent="0.25">
      <c r="B430643" s="76"/>
      <c r="C430643" s="75"/>
    </row>
    <row r="430753" spans="2:3" x14ac:dyDescent="0.25">
      <c r="B430753" s="76"/>
      <c r="C430753" s="75"/>
    </row>
    <row r="430754" spans="2:3" x14ac:dyDescent="0.25">
      <c r="B430754" s="76"/>
      <c r="C430754" s="75"/>
    </row>
    <row r="430755" spans="2:3" x14ac:dyDescent="0.25">
      <c r="B430755" s="76"/>
      <c r="C430755" s="75"/>
    </row>
    <row r="430756" spans="2:3" x14ac:dyDescent="0.25">
      <c r="B430756" s="76"/>
      <c r="C430756" s="75"/>
    </row>
    <row r="430757" spans="2:3" x14ac:dyDescent="0.25">
      <c r="B430757" s="76"/>
      <c r="C430757" s="75"/>
    </row>
    <row r="430758" spans="2:3" x14ac:dyDescent="0.25">
      <c r="B430758" s="76"/>
      <c r="C430758" s="75"/>
    </row>
    <row r="430759" spans="2:3" x14ac:dyDescent="0.25">
      <c r="B430759" s="76"/>
      <c r="C430759" s="75"/>
    </row>
    <row r="430760" spans="2:3" x14ac:dyDescent="0.25">
      <c r="B430760" s="76"/>
      <c r="C430760" s="75"/>
    </row>
    <row r="430761" spans="2:3" x14ac:dyDescent="0.25">
      <c r="B430761" s="76"/>
      <c r="C430761" s="75"/>
    </row>
    <row r="430762" spans="2:3" x14ac:dyDescent="0.25">
      <c r="B430762" s="76"/>
      <c r="C430762" s="75"/>
    </row>
    <row r="430763" spans="2:3" x14ac:dyDescent="0.25">
      <c r="B430763" s="76"/>
      <c r="C430763" s="75"/>
    </row>
    <row r="430764" spans="2:3" x14ac:dyDescent="0.25">
      <c r="B430764" s="76"/>
      <c r="C430764" s="75"/>
    </row>
    <row r="430765" spans="2:3" x14ac:dyDescent="0.25">
      <c r="B430765" s="76"/>
      <c r="C430765" s="75"/>
    </row>
    <row r="430875" spans="2:3" x14ac:dyDescent="0.25">
      <c r="B430875" s="76"/>
      <c r="C430875" s="75"/>
    </row>
    <row r="430876" spans="2:3" x14ac:dyDescent="0.25">
      <c r="B430876" s="76"/>
      <c r="C430876" s="75"/>
    </row>
    <row r="430877" spans="2:3" x14ac:dyDescent="0.25">
      <c r="B430877" s="76"/>
      <c r="C430877" s="75"/>
    </row>
    <row r="430878" spans="2:3" x14ac:dyDescent="0.25">
      <c r="B430878" s="76"/>
      <c r="C430878" s="75"/>
    </row>
    <row r="430879" spans="2:3" x14ac:dyDescent="0.25">
      <c r="B430879" s="76"/>
      <c r="C430879" s="75"/>
    </row>
    <row r="430880" spans="2:3" x14ac:dyDescent="0.25">
      <c r="B430880" s="76"/>
      <c r="C430880" s="75"/>
    </row>
    <row r="430881" spans="2:3" x14ac:dyDescent="0.25">
      <c r="B430881" s="76"/>
      <c r="C430881" s="75"/>
    </row>
    <row r="430882" spans="2:3" x14ac:dyDescent="0.25">
      <c r="B430882" s="76"/>
      <c r="C430882" s="75"/>
    </row>
    <row r="430883" spans="2:3" x14ac:dyDescent="0.25">
      <c r="B430883" s="76"/>
      <c r="C430883" s="75"/>
    </row>
    <row r="430884" spans="2:3" x14ac:dyDescent="0.25">
      <c r="B430884" s="76"/>
      <c r="C430884" s="75"/>
    </row>
    <row r="430885" spans="2:3" x14ac:dyDescent="0.25">
      <c r="B430885" s="76"/>
      <c r="C430885" s="75"/>
    </row>
    <row r="430886" spans="2:3" x14ac:dyDescent="0.25">
      <c r="B430886" s="76"/>
      <c r="C430886" s="75"/>
    </row>
    <row r="430887" spans="2:3" x14ac:dyDescent="0.25">
      <c r="B430887" s="76"/>
      <c r="C430887" s="75"/>
    </row>
    <row r="430997" spans="2:3" x14ac:dyDescent="0.25">
      <c r="B430997" s="76"/>
      <c r="C430997" s="75"/>
    </row>
    <row r="430998" spans="2:3" x14ac:dyDescent="0.25">
      <c r="B430998" s="76"/>
      <c r="C430998" s="75"/>
    </row>
    <row r="430999" spans="2:3" x14ac:dyDescent="0.25">
      <c r="B430999" s="76"/>
      <c r="C430999" s="75"/>
    </row>
    <row r="431000" spans="2:3" x14ac:dyDescent="0.25">
      <c r="B431000" s="76"/>
      <c r="C431000" s="75"/>
    </row>
    <row r="431001" spans="2:3" x14ac:dyDescent="0.25">
      <c r="B431001" s="76"/>
      <c r="C431001" s="75"/>
    </row>
    <row r="431002" spans="2:3" x14ac:dyDescent="0.25">
      <c r="B431002" s="76"/>
      <c r="C431002" s="75"/>
    </row>
    <row r="431003" spans="2:3" x14ac:dyDescent="0.25">
      <c r="B431003" s="76"/>
      <c r="C431003" s="75"/>
    </row>
    <row r="431004" spans="2:3" x14ac:dyDescent="0.25">
      <c r="B431004" s="76"/>
      <c r="C431004" s="75"/>
    </row>
    <row r="431005" spans="2:3" x14ac:dyDescent="0.25">
      <c r="B431005" s="76"/>
      <c r="C431005" s="75"/>
    </row>
    <row r="431006" spans="2:3" x14ac:dyDescent="0.25">
      <c r="B431006" s="76"/>
      <c r="C431006" s="75"/>
    </row>
    <row r="431007" spans="2:3" x14ac:dyDescent="0.25">
      <c r="B431007" s="76"/>
      <c r="C431007" s="75"/>
    </row>
    <row r="431008" spans="2:3" x14ac:dyDescent="0.25">
      <c r="B431008" s="76"/>
      <c r="C431008" s="75"/>
    </row>
    <row r="431009" spans="2:3" x14ac:dyDescent="0.25">
      <c r="B431009" s="76"/>
      <c r="C431009" s="75"/>
    </row>
    <row r="431119" spans="2:3" x14ac:dyDescent="0.25">
      <c r="B431119" s="76"/>
      <c r="C431119" s="75"/>
    </row>
    <row r="431120" spans="2:3" x14ac:dyDescent="0.25">
      <c r="B431120" s="76"/>
      <c r="C431120" s="75"/>
    </row>
    <row r="431121" spans="2:3" x14ac:dyDescent="0.25">
      <c r="B431121" s="76"/>
      <c r="C431121" s="75"/>
    </row>
    <row r="431122" spans="2:3" x14ac:dyDescent="0.25">
      <c r="B431122" s="76"/>
      <c r="C431122" s="75"/>
    </row>
    <row r="431123" spans="2:3" x14ac:dyDescent="0.25">
      <c r="B431123" s="76"/>
      <c r="C431123" s="75"/>
    </row>
    <row r="431124" spans="2:3" x14ac:dyDescent="0.25">
      <c r="B431124" s="76"/>
      <c r="C431124" s="75"/>
    </row>
    <row r="431125" spans="2:3" x14ac:dyDescent="0.25">
      <c r="B431125" s="76"/>
      <c r="C431125" s="75"/>
    </row>
    <row r="431126" spans="2:3" x14ac:dyDescent="0.25">
      <c r="B431126" s="76"/>
      <c r="C431126" s="75"/>
    </row>
    <row r="431127" spans="2:3" x14ac:dyDescent="0.25">
      <c r="B431127" s="76"/>
      <c r="C431127" s="75"/>
    </row>
    <row r="431128" spans="2:3" x14ac:dyDescent="0.25">
      <c r="B431128" s="76"/>
      <c r="C431128" s="75"/>
    </row>
    <row r="431129" spans="2:3" x14ac:dyDescent="0.25">
      <c r="B431129" s="76"/>
      <c r="C431129" s="75"/>
    </row>
    <row r="431130" spans="2:3" x14ac:dyDescent="0.25">
      <c r="B431130" s="76"/>
      <c r="C431130" s="75"/>
    </row>
    <row r="431131" spans="2:3" x14ac:dyDescent="0.25">
      <c r="B431131" s="76"/>
      <c r="C431131" s="75"/>
    </row>
    <row r="431241" spans="2:3" x14ac:dyDescent="0.25">
      <c r="B431241" s="76"/>
      <c r="C431241" s="75"/>
    </row>
    <row r="431242" spans="2:3" x14ac:dyDescent="0.25">
      <c r="B431242" s="76"/>
      <c r="C431242" s="75"/>
    </row>
    <row r="431243" spans="2:3" x14ac:dyDescent="0.25">
      <c r="B431243" s="76"/>
      <c r="C431243" s="75"/>
    </row>
    <row r="431244" spans="2:3" x14ac:dyDescent="0.25">
      <c r="B431244" s="76"/>
      <c r="C431244" s="75"/>
    </row>
    <row r="431245" spans="2:3" x14ac:dyDescent="0.25">
      <c r="B431245" s="76"/>
      <c r="C431245" s="75"/>
    </row>
    <row r="431246" spans="2:3" x14ac:dyDescent="0.25">
      <c r="B431246" s="76"/>
      <c r="C431246" s="75"/>
    </row>
    <row r="431247" spans="2:3" x14ac:dyDescent="0.25">
      <c r="B431247" s="76"/>
      <c r="C431247" s="75"/>
    </row>
    <row r="431248" spans="2:3" x14ac:dyDescent="0.25">
      <c r="B431248" s="76"/>
      <c r="C431248" s="75"/>
    </row>
    <row r="431249" spans="2:3" x14ac:dyDescent="0.25">
      <c r="B431249" s="76"/>
      <c r="C431249" s="75"/>
    </row>
    <row r="431250" spans="2:3" x14ac:dyDescent="0.25">
      <c r="B431250" s="76"/>
      <c r="C431250" s="75"/>
    </row>
    <row r="431251" spans="2:3" x14ac:dyDescent="0.25">
      <c r="B431251" s="76"/>
      <c r="C431251" s="75"/>
    </row>
    <row r="431252" spans="2:3" x14ac:dyDescent="0.25">
      <c r="B431252" s="76"/>
      <c r="C431252" s="75"/>
    </row>
    <row r="431253" spans="2:3" x14ac:dyDescent="0.25">
      <c r="B431253" s="76"/>
      <c r="C431253" s="75"/>
    </row>
    <row r="431363" spans="2:3" x14ac:dyDescent="0.25">
      <c r="B431363" s="76"/>
      <c r="C431363" s="75"/>
    </row>
    <row r="431364" spans="2:3" x14ac:dyDescent="0.25">
      <c r="B431364" s="76"/>
      <c r="C431364" s="75"/>
    </row>
    <row r="431365" spans="2:3" x14ac:dyDescent="0.25">
      <c r="B431365" s="76"/>
      <c r="C431365" s="75"/>
    </row>
    <row r="431366" spans="2:3" x14ac:dyDescent="0.25">
      <c r="B431366" s="76"/>
      <c r="C431366" s="75"/>
    </row>
    <row r="431367" spans="2:3" x14ac:dyDescent="0.25">
      <c r="B431367" s="76"/>
      <c r="C431367" s="75"/>
    </row>
    <row r="431368" spans="2:3" x14ac:dyDescent="0.25">
      <c r="B431368" s="76"/>
      <c r="C431368" s="75"/>
    </row>
    <row r="431369" spans="2:3" x14ac:dyDescent="0.25">
      <c r="B431369" s="76"/>
      <c r="C431369" s="75"/>
    </row>
    <row r="431370" spans="2:3" x14ac:dyDescent="0.25">
      <c r="B431370" s="76"/>
      <c r="C431370" s="75"/>
    </row>
    <row r="431371" spans="2:3" x14ac:dyDescent="0.25">
      <c r="B431371" s="76"/>
      <c r="C431371" s="75"/>
    </row>
    <row r="431372" spans="2:3" x14ac:dyDescent="0.25">
      <c r="B431372" s="76"/>
      <c r="C431372" s="75"/>
    </row>
    <row r="431373" spans="2:3" x14ac:dyDescent="0.25">
      <c r="B431373" s="76"/>
      <c r="C431373" s="75"/>
    </row>
    <row r="431374" spans="2:3" x14ac:dyDescent="0.25">
      <c r="B431374" s="76"/>
      <c r="C431374" s="75"/>
    </row>
    <row r="431375" spans="2:3" x14ac:dyDescent="0.25">
      <c r="B431375" s="76"/>
      <c r="C431375" s="75"/>
    </row>
    <row r="431485" spans="2:3" x14ac:dyDescent="0.25">
      <c r="B431485" s="76"/>
      <c r="C431485" s="75"/>
    </row>
    <row r="431486" spans="2:3" x14ac:dyDescent="0.25">
      <c r="B431486" s="76"/>
      <c r="C431486" s="75"/>
    </row>
    <row r="431487" spans="2:3" x14ac:dyDescent="0.25">
      <c r="B431487" s="76"/>
      <c r="C431487" s="75"/>
    </row>
    <row r="431488" spans="2:3" x14ac:dyDescent="0.25">
      <c r="B431488" s="76"/>
      <c r="C431488" s="75"/>
    </row>
    <row r="431489" spans="2:3" x14ac:dyDescent="0.25">
      <c r="B431489" s="76"/>
      <c r="C431489" s="75"/>
    </row>
    <row r="431490" spans="2:3" x14ac:dyDescent="0.25">
      <c r="B431490" s="76"/>
      <c r="C431490" s="75"/>
    </row>
    <row r="431491" spans="2:3" x14ac:dyDescent="0.25">
      <c r="B431491" s="76"/>
      <c r="C431491" s="75"/>
    </row>
    <row r="431492" spans="2:3" x14ac:dyDescent="0.25">
      <c r="B431492" s="76"/>
      <c r="C431492" s="75"/>
    </row>
    <row r="431493" spans="2:3" x14ac:dyDescent="0.25">
      <c r="B431493" s="76"/>
      <c r="C431493" s="75"/>
    </row>
    <row r="431494" spans="2:3" x14ac:dyDescent="0.25">
      <c r="B431494" s="76"/>
      <c r="C431494" s="75"/>
    </row>
    <row r="431495" spans="2:3" x14ac:dyDescent="0.25">
      <c r="B431495" s="76"/>
      <c r="C431495" s="75"/>
    </row>
    <row r="431496" spans="2:3" x14ac:dyDescent="0.25">
      <c r="B431496" s="76"/>
      <c r="C431496" s="75"/>
    </row>
    <row r="431497" spans="2:3" x14ac:dyDescent="0.25">
      <c r="B431497" s="76"/>
      <c r="C431497" s="75"/>
    </row>
    <row r="431607" spans="2:3" x14ac:dyDescent="0.25">
      <c r="B431607" s="76"/>
      <c r="C431607" s="75"/>
    </row>
    <row r="431608" spans="2:3" x14ac:dyDescent="0.25">
      <c r="B431608" s="76"/>
      <c r="C431608" s="75"/>
    </row>
    <row r="431609" spans="2:3" x14ac:dyDescent="0.25">
      <c r="B431609" s="76"/>
      <c r="C431609" s="75"/>
    </row>
    <row r="431610" spans="2:3" x14ac:dyDescent="0.25">
      <c r="B431610" s="76"/>
      <c r="C431610" s="75"/>
    </row>
    <row r="431611" spans="2:3" x14ac:dyDescent="0.25">
      <c r="B431611" s="76"/>
      <c r="C431611" s="75"/>
    </row>
    <row r="431612" spans="2:3" x14ac:dyDescent="0.25">
      <c r="B431612" s="76"/>
      <c r="C431612" s="75"/>
    </row>
    <row r="431613" spans="2:3" x14ac:dyDescent="0.25">
      <c r="B431613" s="76"/>
      <c r="C431613" s="75"/>
    </row>
    <row r="431614" spans="2:3" x14ac:dyDescent="0.25">
      <c r="B431614" s="76"/>
      <c r="C431614" s="75"/>
    </row>
    <row r="431615" spans="2:3" x14ac:dyDescent="0.25">
      <c r="B431615" s="76"/>
      <c r="C431615" s="75"/>
    </row>
    <row r="431616" spans="2:3" x14ac:dyDescent="0.25">
      <c r="B431616" s="76"/>
      <c r="C431616" s="75"/>
    </row>
    <row r="431617" spans="2:3" x14ac:dyDescent="0.25">
      <c r="B431617" s="76"/>
      <c r="C431617" s="75"/>
    </row>
    <row r="431618" spans="2:3" x14ac:dyDescent="0.25">
      <c r="B431618" s="76"/>
      <c r="C431618" s="75"/>
    </row>
    <row r="431619" spans="2:3" x14ac:dyDescent="0.25">
      <c r="B431619" s="76"/>
      <c r="C431619" s="75"/>
    </row>
    <row r="431729" spans="2:3" x14ac:dyDescent="0.25">
      <c r="B431729" s="76"/>
      <c r="C431729" s="75"/>
    </row>
    <row r="431730" spans="2:3" x14ac:dyDescent="0.25">
      <c r="B431730" s="76"/>
      <c r="C431730" s="75"/>
    </row>
    <row r="431731" spans="2:3" x14ac:dyDescent="0.25">
      <c r="B431731" s="76"/>
      <c r="C431731" s="75"/>
    </row>
    <row r="431732" spans="2:3" x14ac:dyDescent="0.25">
      <c r="B431732" s="76"/>
      <c r="C431732" s="75"/>
    </row>
    <row r="431733" spans="2:3" x14ac:dyDescent="0.25">
      <c r="B431733" s="76"/>
      <c r="C431733" s="75"/>
    </row>
    <row r="431734" spans="2:3" x14ac:dyDescent="0.25">
      <c r="B431734" s="76"/>
      <c r="C431734" s="75"/>
    </row>
    <row r="431735" spans="2:3" x14ac:dyDescent="0.25">
      <c r="B431735" s="76"/>
      <c r="C431735" s="75"/>
    </row>
    <row r="431736" spans="2:3" x14ac:dyDescent="0.25">
      <c r="B431736" s="76"/>
      <c r="C431736" s="75"/>
    </row>
    <row r="431737" spans="2:3" x14ac:dyDescent="0.25">
      <c r="B431737" s="76"/>
      <c r="C431737" s="75"/>
    </row>
    <row r="431738" spans="2:3" x14ac:dyDescent="0.25">
      <c r="B431738" s="76"/>
      <c r="C431738" s="75"/>
    </row>
    <row r="431739" spans="2:3" x14ac:dyDescent="0.25">
      <c r="B431739" s="76"/>
      <c r="C431739" s="75"/>
    </row>
    <row r="431740" spans="2:3" x14ac:dyDescent="0.25">
      <c r="B431740" s="76"/>
      <c r="C431740" s="75"/>
    </row>
    <row r="431741" spans="2:3" x14ac:dyDescent="0.25">
      <c r="B431741" s="76"/>
      <c r="C431741" s="75"/>
    </row>
    <row r="431851" spans="2:3" x14ac:dyDescent="0.25">
      <c r="B431851" s="76"/>
      <c r="C431851" s="75"/>
    </row>
    <row r="431852" spans="2:3" x14ac:dyDescent="0.25">
      <c r="B431852" s="76"/>
      <c r="C431852" s="75"/>
    </row>
    <row r="431853" spans="2:3" x14ac:dyDescent="0.25">
      <c r="B431853" s="76"/>
      <c r="C431853" s="75"/>
    </row>
    <row r="431854" spans="2:3" x14ac:dyDescent="0.25">
      <c r="B431854" s="76"/>
      <c r="C431854" s="75"/>
    </row>
    <row r="431855" spans="2:3" x14ac:dyDescent="0.25">
      <c r="B431855" s="76"/>
      <c r="C431855" s="75"/>
    </row>
    <row r="431856" spans="2:3" x14ac:dyDescent="0.25">
      <c r="B431856" s="76"/>
      <c r="C431856" s="75"/>
    </row>
    <row r="431857" spans="2:3" x14ac:dyDescent="0.25">
      <c r="B431857" s="76"/>
      <c r="C431857" s="75"/>
    </row>
    <row r="431858" spans="2:3" x14ac:dyDescent="0.25">
      <c r="B431858" s="76"/>
      <c r="C431858" s="75"/>
    </row>
    <row r="431859" spans="2:3" x14ac:dyDescent="0.25">
      <c r="B431859" s="76"/>
      <c r="C431859" s="75"/>
    </row>
    <row r="431860" spans="2:3" x14ac:dyDescent="0.25">
      <c r="B431860" s="76"/>
      <c r="C431860" s="75"/>
    </row>
    <row r="431861" spans="2:3" x14ac:dyDescent="0.25">
      <c r="B431861" s="76"/>
      <c r="C431861" s="75"/>
    </row>
    <row r="431862" spans="2:3" x14ac:dyDescent="0.25">
      <c r="B431862" s="76"/>
      <c r="C431862" s="75"/>
    </row>
    <row r="431863" spans="2:3" x14ac:dyDescent="0.25">
      <c r="B431863" s="76"/>
      <c r="C431863" s="75"/>
    </row>
    <row r="431973" spans="2:3" x14ac:dyDescent="0.25">
      <c r="B431973" s="76"/>
      <c r="C431973" s="75"/>
    </row>
    <row r="431974" spans="2:3" x14ac:dyDescent="0.25">
      <c r="B431974" s="76"/>
      <c r="C431974" s="75"/>
    </row>
    <row r="431975" spans="2:3" x14ac:dyDescent="0.25">
      <c r="B431975" s="76"/>
      <c r="C431975" s="75"/>
    </row>
    <row r="431976" spans="2:3" x14ac:dyDescent="0.25">
      <c r="B431976" s="76"/>
      <c r="C431976" s="75"/>
    </row>
    <row r="431977" spans="2:3" x14ac:dyDescent="0.25">
      <c r="B431977" s="76"/>
      <c r="C431977" s="75"/>
    </row>
    <row r="431978" spans="2:3" x14ac:dyDescent="0.25">
      <c r="B431978" s="76"/>
      <c r="C431978" s="75"/>
    </row>
    <row r="431979" spans="2:3" x14ac:dyDescent="0.25">
      <c r="B431979" s="76"/>
      <c r="C431979" s="75"/>
    </row>
    <row r="431980" spans="2:3" x14ac:dyDescent="0.25">
      <c r="B431980" s="76"/>
      <c r="C431980" s="75"/>
    </row>
    <row r="431981" spans="2:3" x14ac:dyDescent="0.25">
      <c r="B431981" s="76"/>
      <c r="C431981" s="75"/>
    </row>
    <row r="431982" spans="2:3" x14ac:dyDescent="0.25">
      <c r="B431982" s="76"/>
      <c r="C431982" s="75"/>
    </row>
    <row r="431983" spans="2:3" x14ac:dyDescent="0.25">
      <c r="B431983" s="76"/>
      <c r="C431983" s="75"/>
    </row>
    <row r="431984" spans="2:3" x14ac:dyDescent="0.25">
      <c r="B431984" s="76"/>
      <c r="C431984" s="75"/>
    </row>
    <row r="431985" spans="2:3" x14ac:dyDescent="0.25">
      <c r="B431985" s="76"/>
      <c r="C431985" s="75"/>
    </row>
    <row r="432095" spans="2:3" x14ac:dyDescent="0.25">
      <c r="B432095" s="76"/>
      <c r="C432095" s="75"/>
    </row>
    <row r="432096" spans="2:3" x14ac:dyDescent="0.25">
      <c r="B432096" s="76"/>
      <c r="C432096" s="75"/>
    </row>
    <row r="432097" spans="2:3" x14ac:dyDescent="0.25">
      <c r="B432097" s="76"/>
      <c r="C432097" s="75"/>
    </row>
    <row r="432098" spans="2:3" x14ac:dyDescent="0.25">
      <c r="B432098" s="76"/>
      <c r="C432098" s="75"/>
    </row>
    <row r="432099" spans="2:3" x14ac:dyDescent="0.25">
      <c r="B432099" s="76"/>
      <c r="C432099" s="75"/>
    </row>
    <row r="432100" spans="2:3" x14ac:dyDescent="0.25">
      <c r="B432100" s="76"/>
      <c r="C432100" s="75"/>
    </row>
    <row r="432101" spans="2:3" x14ac:dyDescent="0.25">
      <c r="B432101" s="76"/>
      <c r="C432101" s="75"/>
    </row>
    <row r="432102" spans="2:3" x14ac:dyDescent="0.25">
      <c r="B432102" s="76"/>
      <c r="C432102" s="75"/>
    </row>
    <row r="432103" spans="2:3" x14ac:dyDescent="0.25">
      <c r="B432103" s="76"/>
      <c r="C432103" s="75"/>
    </row>
    <row r="432104" spans="2:3" x14ac:dyDescent="0.25">
      <c r="B432104" s="76"/>
      <c r="C432104" s="75"/>
    </row>
    <row r="432105" spans="2:3" x14ac:dyDescent="0.25">
      <c r="B432105" s="76"/>
      <c r="C432105" s="75"/>
    </row>
    <row r="432106" spans="2:3" x14ac:dyDescent="0.25">
      <c r="B432106" s="76"/>
      <c r="C432106" s="75"/>
    </row>
    <row r="432107" spans="2:3" x14ac:dyDescent="0.25">
      <c r="B432107" s="76"/>
      <c r="C432107" s="75"/>
    </row>
    <row r="432217" spans="2:3" x14ac:dyDescent="0.25">
      <c r="B432217" s="76"/>
      <c r="C432217" s="75"/>
    </row>
    <row r="432218" spans="2:3" x14ac:dyDescent="0.25">
      <c r="B432218" s="76"/>
      <c r="C432218" s="75"/>
    </row>
    <row r="432219" spans="2:3" x14ac:dyDescent="0.25">
      <c r="B432219" s="76"/>
      <c r="C432219" s="75"/>
    </row>
    <row r="432220" spans="2:3" x14ac:dyDescent="0.25">
      <c r="B432220" s="76"/>
      <c r="C432220" s="75"/>
    </row>
    <row r="432221" spans="2:3" x14ac:dyDescent="0.25">
      <c r="B432221" s="76"/>
      <c r="C432221" s="75"/>
    </row>
    <row r="432222" spans="2:3" x14ac:dyDescent="0.25">
      <c r="B432222" s="76"/>
      <c r="C432222" s="75"/>
    </row>
    <row r="432223" spans="2:3" x14ac:dyDescent="0.25">
      <c r="B432223" s="76"/>
      <c r="C432223" s="75"/>
    </row>
    <row r="432224" spans="2:3" x14ac:dyDescent="0.25">
      <c r="B432224" s="76"/>
      <c r="C432224" s="75"/>
    </row>
    <row r="432225" spans="2:3" x14ac:dyDescent="0.25">
      <c r="B432225" s="76"/>
      <c r="C432225" s="75"/>
    </row>
    <row r="432226" spans="2:3" x14ac:dyDescent="0.25">
      <c r="B432226" s="76"/>
      <c r="C432226" s="75"/>
    </row>
    <row r="432227" spans="2:3" x14ac:dyDescent="0.25">
      <c r="B432227" s="76"/>
      <c r="C432227" s="75"/>
    </row>
    <row r="432228" spans="2:3" x14ac:dyDescent="0.25">
      <c r="B432228" s="76"/>
      <c r="C432228" s="75"/>
    </row>
    <row r="432229" spans="2:3" x14ac:dyDescent="0.25">
      <c r="B432229" s="76"/>
      <c r="C432229" s="75"/>
    </row>
    <row r="432339" spans="2:3" x14ac:dyDescent="0.25">
      <c r="B432339" s="76"/>
      <c r="C432339" s="75"/>
    </row>
    <row r="432340" spans="2:3" x14ac:dyDescent="0.25">
      <c r="B432340" s="76"/>
      <c r="C432340" s="75"/>
    </row>
    <row r="432341" spans="2:3" x14ac:dyDescent="0.25">
      <c r="B432341" s="76"/>
      <c r="C432341" s="75"/>
    </row>
    <row r="432342" spans="2:3" x14ac:dyDescent="0.25">
      <c r="B432342" s="76"/>
      <c r="C432342" s="75"/>
    </row>
    <row r="432343" spans="2:3" x14ac:dyDescent="0.25">
      <c r="B432343" s="76"/>
      <c r="C432343" s="75"/>
    </row>
    <row r="432344" spans="2:3" x14ac:dyDescent="0.25">
      <c r="B432344" s="76"/>
      <c r="C432344" s="75"/>
    </row>
    <row r="432345" spans="2:3" x14ac:dyDescent="0.25">
      <c r="B432345" s="76"/>
      <c r="C432345" s="75"/>
    </row>
    <row r="432346" spans="2:3" x14ac:dyDescent="0.25">
      <c r="B432346" s="76"/>
      <c r="C432346" s="75"/>
    </row>
    <row r="432347" spans="2:3" x14ac:dyDescent="0.25">
      <c r="B432347" s="76"/>
      <c r="C432347" s="75"/>
    </row>
    <row r="432348" spans="2:3" x14ac:dyDescent="0.25">
      <c r="B432348" s="76"/>
      <c r="C432348" s="75"/>
    </row>
    <row r="432349" spans="2:3" x14ac:dyDescent="0.25">
      <c r="B432349" s="76"/>
      <c r="C432349" s="75"/>
    </row>
    <row r="432350" spans="2:3" x14ac:dyDescent="0.25">
      <c r="B432350" s="76"/>
      <c r="C432350" s="75"/>
    </row>
    <row r="432351" spans="2:3" x14ac:dyDescent="0.25">
      <c r="B432351" s="76"/>
      <c r="C432351" s="75"/>
    </row>
    <row r="432461" spans="2:3" x14ac:dyDescent="0.25">
      <c r="B432461" s="76"/>
      <c r="C432461" s="75"/>
    </row>
    <row r="432462" spans="2:3" x14ac:dyDescent="0.25">
      <c r="B432462" s="76"/>
      <c r="C432462" s="75"/>
    </row>
    <row r="432463" spans="2:3" x14ac:dyDescent="0.25">
      <c r="B432463" s="76"/>
      <c r="C432463" s="75"/>
    </row>
    <row r="432464" spans="2:3" x14ac:dyDescent="0.25">
      <c r="B432464" s="76"/>
      <c r="C432464" s="75"/>
    </row>
    <row r="432465" spans="2:3" x14ac:dyDescent="0.25">
      <c r="B432465" s="76"/>
      <c r="C432465" s="75"/>
    </row>
    <row r="432466" spans="2:3" x14ac:dyDescent="0.25">
      <c r="B432466" s="76"/>
      <c r="C432466" s="75"/>
    </row>
    <row r="432467" spans="2:3" x14ac:dyDescent="0.25">
      <c r="B432467" s="76"/>
      <c r="C432467" s="75"/>
    </row>
    <row r="432468" spans="2:3" x14ac:dyDescent="0.25">
      <c r="B432468" s="76"/>
      <c r="C432468" s="75"/>
    </row>
    <row r="432469" spans="2:3" x14ac:dyDescent="0.25">
      <c r="B432469" s="76"/>
      <c r="C432469" s="75"/>
    </row>
    <row r="432470" spans="2:3" x14ac:dyDescent="0.25">
      <c r="B432470" s="76"/>
      <c r="C432470" s="75"/>
    </row>
    <row r="432471" spans="2:3" x14ac:dyDescent="0.25">
      <c r="B432471" s="76"/>
      <c r="C432471" s="75"/>
    </row>
    <row r="432472" spans="2:3" x14ac:dyDescent="0.25">
      <c r="B432472" s="76"/>
      <c r="C432472" s="75"/>
    </row>
    <row r="432473" spans="2:3" x14ac:dyDescent="0.25">
      <c r="B432473" s="76"/>
      <c r="C432473" s="75"/>
    </row>
    <row r="432583" spans="2:3" x14ac:dyDescent="0.25">
      <c r="B432583" s="76"/>
      <c r="C432583" s="75"/>
    </row>
    <row r="432584" spans="2:3" x14ac:dyDescent="0.25">
      <c r="B432584" s="76"/>
      <c r="C432584" s="75"/>
    </row>
    <row r="432585" spans="2:3" x14ac:dyDescent="0.25">
      <c r="B432585" s="76"/>
      <c r="C432585" s="75"/>
    </row>
    <row r="432586" spans="2:3" x14ac:dyDescent="0.25">
      <c r="B432586" s="76"/>
      <c r="C432586" s="75"/>
    </row>
    <row r="432587" spans="2:3" x14ac:dyDescent="0.25">
      <c r="B432587" s="76"/>
      <c r="C432587" s="75"/>
    </row>
    <row r="432588" spans="2:3" x14ac:dyDescent="0.25">
      <c r="B432588" s="76"/>
      <c r="C432588" s="75"/>
    </row>
    <row r="432589" spans="2:3" x14ac:dyDescent="0.25">
      <c r="B432589" s="76"/>
      <c r="C432589" s="75"/>
    </row>
    <row r="432590" spans="2:3" x14ac:dyDescent="0.25">
      <c r="B432590" s="76"/>
      <c r="C432590" s="75"/>
    </row>
    <row r="432591" spans="2:3" x14ac:dyDescent="0.25">
      <c r="B432591" s="76"/>
      <c r="C432591" s="75"/>
    </row>
    <row r="432592" spans="2:3" x14ac:dyDescent="0.25">
      <c r="B432592" s="76"/>
      <c r="C432592" s="75"/>
    </row>
    <row r="432593" spans="2:3" x14ac:dyDescent="0.25">
      <c r="B432593" s="76"/>
      <c r="C432593" s="75"/>
    </row>
    <row r="432594" spans="2:3" x14ac:dyDescent="0.25">
      <c r="B432594" s="76"/>
      <c r="C432594" s="75"/>
    </row>
    <row r="432595" spans="2:3" x14ac:dyDescent="0.25">
      <c r="B432595" s="76"/>
      <c r="C432595" s="75"/>
    </row>
    <row r="432705" spans="2:3" x14ac:dyDescent="0.25">
      <c r="B432705" s="76"/>
      <c r="C432705" s="75"/>
    </row>
    <row r="432706" spans="2:3" x14ac:dyDescent="0.25">
      <c r="B432706" s="76"/>
      <c r="C432706" s="75"/>
    </row>
    <row r="432707" spans="2:3" x14ac:dyDescent="0.25">
      <c r="B432707" s="76"/>
      <c r="C432707" s="75"/>
    </row>
    <row r="432708" spans="2:3" x14ac:dyDescent="0.25">
      <c r="B432708" s="76"/>
      <c r="C432708" s="75"/>
    </row>
    <row r="432709" spans="2:3" x14ac:dyDescent="0.25">
      <c r="B432709" s="76"/>
      <c r="C432709" s="75"/>
    </row>
    <row r="432710" spans="2:3" x14ac:dyDescent="0.25">
      <c r="B432710" s="76"/>
      <c r="C432710" s="75"/>
    </row>
    <row r="432711" spans="2:3" x14ac:dyDescent="0.25">
      <c r="B432711" s="76"/>
      <c r="C432711" s="75"/>
    </row>
    <row r="432712" spans="2:3" x14ac:dyDescent="0.25">
      <c r="B432712" s="76"/>
      <c r="C432712" s="75"/>
    </row>
    <row r="432713" spans="2:3" x14ac:dyDescent="0.25">
      <c r="B432713" s="76"/>
      <c r="C432713" s="75"/>
    </row>
    <row r="432714" spans="2:3" x14ac:dyDescent="0.25">
      <c r="B432714" s="76"/>
      <c r="C432714" s="75"/>
    </row>
    <row r="432715" spans="2:3" x14ac:dyDescent="0.25">
      <c r="B432715" s="76"/>
      <c r="C432715" s="75"/>
    </row>
    <row r="432716" spans="2:3" x14ac:dyDescent="0.25">
      <c r="B432716" s="76"/>
      <c r="C432716" s="75"/>
    </row>
    <row r="432717" spans="2:3" x14ac:dyDescent="0.25">
      <c r="B432717" s="76"/>
      <c r="C432717" s="75"/>
    </row>
    <row r="432827" spans="2:3" x14ac:dyDescent="0.25">
      <c r="B432827" s="76"/>
      <c r="C432827" s="75"/>
    </row>
    <row r="432828" spans="2:3" x14ac:dyDescent="0.25">
      <c r="B432828" s="76"/>
      <c r="C432828" s="75"/>
    </row>
    <row r="432829" spans="2:3" x14ac:dyDescent="0.25">
      <c r="B432829" s="76"/>
      <c r="C432829" s="75"/>
    </row>
    <row r="432830" spans="2:3" x14ac:dyDescent="0.25">
      <c r="B432830" s="76"/>
      <c r="C432830" s="75"/>
    </row>
    <row r="432831" spans="2:3" x14ac:dyDescent="0.25">
      <c r="B432831" s="76"/>
      <c r="C432831" s="75"/>
    </row>
    <row r="432832" spans="2:3" x14ac:dyDescent="0.25">
      <c r="B432832" s="76"/>
      <c r="C432832" s="75"/>
    </row>
    <row r="432833" spans="2:3" x14ac:dyDescent="0.25">
      <c r="B432833" s="76"/>
      <c r="C432833" s="75"/>
    </row>
    <row r="432834" spans="2:3" x14ac:dyDescent="0.25">
      <c r="B432834" s="76"/>
      <c r="C432834" s="75"/>
    </row>
    <row r="432835" spans="2:3" x14ac:dyDescent="0.25">
      <c r="B432835" s="76"/>
      <c r="C432835" s="75"/>
    </row>
    <row r="432836" spans="2:3" x14ac:dyDescent="0.25">
      <c r="B432836" s="76"/>
      <c r="C432836" s="75"/>
    </row>
    <row r="432837" spans="2:3" x14ac:dyDescent="0.25">
      <c r="B432837" s="76"/>
      <c r="C432837" s="75"/>
    </row>
    <row r="432838" spans="2:3" x14ac:dyDescent="0.25">
      <c r="B432838" s="76"/>
      <c r="C432838" s="75"/>
    </row>
    <row r="432839" spans="2:3" x14ac:dyDescent="0.25">
      <c r="B432839" s="76"/>
      <c r="C432839" s="75"/>
    </row>
    <row r="432949" spans="2:3" x14ac:dyDescent="0.25">
      <c r="B432949" s="76"/>
      <c r="C432949" s="75"/>
    </row>
    <row r="432950" spans="2:3" x14ac:dyDescent="0.25">
      <c r="B432950" s="76"/>
      <c r="C432950" s="75"/>
    </row>
    <row r="432951" spans="2:3" x14ac:dyDescent="0.25">
      <c r="B432951" s="76"/>
      <c r="C432951" s="75"/>
    </row>
    <row r="432952" spans="2:3" x14ac:dyDescent="0.25">
      <c r="B432952" s="76"/>
      <c r="C432952" s="75"/>
    </row>
    <row r="432953" spans="2:3" x14ac:dyDescent="0.25">
      <c r="B432953" s="76"/>
      <c r="C432953" s="75"/>
    </row>
    <row r="432954" spans="2:3" x14ac:dyDescent="0.25">
      <c r="B432954" s="76"/>
      <c r="C432954" s="75"/>
    </row>
    <row r="432955" spans="2:3" x14ac:dyDescent="0.25">
      <c r="B432955" s="76"/>
      <c r="C432955" s="75"/>
    </row>
    <row r="432956" spans="2:3" x14ac:dyDescent="0.25">
      <c r="B432956" s="76"/>
      <c r="C432956" s="75"/>
    </row>
    <row r="432957" spans="2:3" x14ac:dyDescent="0.25">
      <c r="B432957" s="76"/>
      <c r="C432957" s="75"/>
    </row>
    <row r="432958" spans="2:3" x14ac:dyDescent="0.25">
      <c r="B432958" s="76"/>
      <c r="C432958" s="75"/>
    </row>
    <row r="432959" spans="2:3" x14ac:dyDescent="0.25">
      <c r="B432959" s="76"/>
      <c r="C432959" s="75"/>
    </row>
    <row r="432960" spans="2:3" x14ac:dyDescent="0.25">
      <c r="B432960" s="76"/>
      <c r="C432960" s="75"/>
    </row>
    <row r="432961" spans="2:3" x14ac:dyDescent="0.25">
      <c r="B432961" s="76"/>
      <c r="C432961" s="75"/>
    </row>
    <row r="433071" spans="2:3" x14ac:dyDescent="0.25">
      <c r="B433071" s="76"/>
      <c r="C433071" s="75"/>
    </row>
    <row r="433072" spans="2:3" x14ac:dyDescent="0.25">
      <c r="B433072" s="76"/>
      <c r="C433072" s="75"/>
    </row>
    <row r="433073" spans="2:3" x14ac:dyDescent="0.25">
      <c r="B433073" s="76"/>
      <c r="C433073" s="75"/>
    </row>
    <row r="433074" spans="2:3" x14ac:dyDescent="0.25">
      <c r="B433074" s="76"/>
      <c r="C433074" s="75"/>
    </row>
    <row r="433075" spans="2:3" x14ac:dyDescent="0.25">
      <c r="B433075" s="76"/>
      <c r="C433075" s="75"/>
    </row>
    <row r="433076" spans="2:3" x14ac:dyDescent="0.25">
      <c r="B433076" s="76"/>
      <c r="C433076" s="75"/>
    </row>
    <row r="433077" spans="2:3" x14ac:dyDescent="0.25">
      <c r="B433077" s="76"/>
      <c r="C433077" s="75"/>
    </row>
    <row r="433078" spans="2:3" x14ac:dyDescent="0.25">
      <c r="B433078" s="76"/>
      <c r="C433078" s="75"/>
    </row>
    <row r="433079" spans="2:3" x14ac:dyDescent="0.25">
      <c r="B433079" s="76"/>
      <c r="C433079" s="75"/>
    </row>
    <row r="433080" spans="2:3" x14ac:dyDescent="0.25">
      <c r="B433080" s="76"/>
      <c r="C433080" s="75"/>
    </row>
    <row r="433081" spans="2:3" x14ac:dyDescent="0.25">
      <c r="B433081" s="76"/>
      <c r="C433081" s="75"/>
    </row>
    <row r="433082" spans="2:3" x14ac:dyDescent="0.25">
      <c r="B433082" s="76"/>
      <c r="C433082" s="75"/>
    </row>
    <row r="433083" spans="2:3" x14ac:dyDescent="0.25">
      <c r="B433083" s="76"/>
      <c r="C433083" s="75"/>
    </row>
    <row r="433193" spans="2:3" x14ac:dyDescent="0.25">
      <c r="B433193" s="76"/>
      <c r="C433193" s="75"/>
    </row>
    <row r="433194" spans="2:3" x14ac:dyDescent="0.25">
      <c r="B433194" s="76"/>
      <c r="C433194" s="75"/>
    </row>
    <row r="433195" spans="2:3" x14ac:dyDescent="0.25">
      <c r="B433195" s="76"/>
      <c r="C433195" s="75"/>
    </row>
    <row r="433196" spans="2:3" x14ac:dyDescent="0.25">
      <c r="B433196" s="76"/>
      <c r="C433196" s="75"/>
    </row>
    <row r="433197" spans="2:3" x14ac:dyDescent="0.25">
      <c r="B433197" s="76"/>
      <c r="C433197" s="75"/>
    </row>
    <row r="433198" spans="2:3" x14ac:dyDescent="0.25">
      <c r="B433198" s="76"/>
      <c r="C433198" s="75"/>
    </row>
    <row r="433199" spans="2:3" x14ac:dyDescent="0.25">
      <c r="B433199" s="76"/>
      <c r="C433199" s="75"/>
    </row>
    <row r="433200" spans="2:3" x14ac:dyDescent="0.25">
      <c r="B433200" s="76"/>
      <c r="C433200" s="75"/>
    </row>
    <row r="433201" spans="2:3" x14ac:dyDescent="0.25">
      <c r="B433201" s="76"/>
      <c r="C433201" s="75"/>
    </row>
    <row r="433202" spans="2:3" x14ac:dyDescent="0.25">
      <c r="B433202" s="76"/>
      <c r="C433202" s="75"/>
    </row>
    <row r="433203" spans="2:3" x14ac:dyDescent="0.25">
      <c r="B433203" s="76"/>
      <c r="C433203" s="75"/>
    </row>
    <row r="433204" spans="2:3" x14ac:dyDescent="0.25">
      <c r="B433204" s="76"/>
      <c r="C433204" s="75"/>
    </row>
    <row r="433205" spans="2:3" x14ac:dyDescent="0.25">
      <c r="B433205" s="76"/>
      <c r="C433205" s="75"/>
    </row>
    <row r="433315" spans="2:3" x14ac:dyDescent="0.25">
      <c r="B433315" s="76"/>
      <c r="C433315" s="75"/>
    </row>
    <row r="433316" spans="2:3" x14ac:dyDescent="0.25">
      <c r="B433316" s="76"/>
      <c r="C433316" s="75"/>
    </row>
    <row r="433317" spans="2:3" x14ac:dyDescent="0.25">
      <c r="B433317" s="76"/>
      <c r="C433317" s="75"/>
    </row>
    <row r="433318" spans="2:3" x14ac:dyDescent="0.25">
      <c r="B433318" s="76"/>
      <c r="C433318" s="75"/>
    </row>
    <row r="433319" spans="2:3" x14ac:dyDescent="0.25">
      <c r="B433319" s="76"/>
      <c r="C433319" s="75"/>
    </row>
    <row r="433320" spans="2:3" x14ac:dyDescent="0.25">
      <c r="B433320" s="76"/>
      <c r="C433320" s="75"/>
    </row>
    <row r="433321" spans="2:3" x14ac:dyDescent="0.25">
      <c r="B433321" s="76"/>
      <c r="C433321" s="75"/>
    </row>
    <row r="433322" spans="2:3" x14ac:dyDescent="0.25">
      <c r="B433322" s="76"/>
      <c r="C433322" s="75"/>
    </row>
    <row r="433323" spans="2:3" x14ac:dyDescent="0.25">
      <c r="B433323" s="76"/>
      <c r="C433323" s="75"/>
    </row>
    <row r="433324" spans="2:3" x14ac:dyDescent="0.25">
      <c r="B433324" s="76"/>
      <c r="C433324" s="75"/>
    </row>
    <row r="433325" spans="2:3" x14ac:dyDescent="0.25">
      <c r="B433325" s="76"/>
      <c r="C433325" s="75"/>
    </row>
    <row r="433326" spans="2:3" x14ac:dyDescent="0.25">
      <c r="B433326" s="76"/>
      <c r="C433326" s="75"/>
    </row>
    <row r="433327" spans="2:3" x14ac:dyDescent="0.25">
      <c r="B433327" s="76"/>
      <c r="C433327" s="75"/>
    </row>
    <row r="433437" spans="2:3" x14ac:dyDescent="0.25">
      <c r="B433437" s="76"/>
      <c r="C433437" s="75"/>
    </row>
    <row r="433438" spans="2:3" x14ac:dyDescent="0.25">
      <c r="B433438" s="76"/>
      <c r="C433438" s="75"/>
    </row>
    <row r="433439" spans="2:3" x14ac:dyDescent="0.25">
      <c r="B433439" s="76"/>
      <c r="C433439" s="75"/>
    </row>
    <row r="433440" spans="2:3" x14ac:dyDescent="0.25">
      <c r="B433440" s="76"/>
      <c r="C433440" s="75"/>
    </row>
    <row r="433441" spans="2:3" x14ac:dyDescent="0.25">
      <c r="B433441" s="76"/>
      <c r="C433441" s="75"/>
    </row>
    <row r="433442" spans="2:3" x14ac:dyDescent="0.25">
      <c r="B433442" s="76"/>
      <c r="C433442" s="75"/>
    </row>
    <row r="433443" spans="2:3" x14ac:dyDescent="0.25">
      <c r="B433443" s="76"/>
      <c r="C433443" s="75"/>
    </row>
    <row r="433444" spans="2:3" x14ac:dyDescent="0.25">
      <c r="B433444" s="76"/>
      <c r="C433444" s="75"/>
    </row>
    <row r="433445" spans="2:3" x14ac:dyDescent="0.25">
      <c r="B433445" s="76"/>
      <c r="C433445" s="75"/>
    </row>
    <row r="433446" spans="2:3" x14ac:dyDescent="0.25">
      <c r="B433446" s="76"/>
      <c r="C433446" s="75"/>
    </row>
    <row r="433447" spans="2:3" x14ac:dyDescent="0.25">
      <c r="B433447" s="76"/>
      <c r="C433447" s="75"/>
    </row>
    <row r="433448" spans="2:3" x14ac:dyDescent="0.25">
      <c r="B433448" s="76"/>
      <c r="C433448" s="75"/>
    </row>
    <row r="433449" spans="2:3" x14ac:dyDescent="0.25">
      <c r="B433449" s="76"/>
      <c r="C433449" s="75"/>
    </row>
    <row r="433559" spans="2:3" x14ac:dyDescent="0.25">
      <c r="B433559" s="76"/>
      <c r="C433559" s="75"/>
    </row>
    <row r="433560" spans="2:3" x14ac:dyDescent="0.25">
      <c r="B433560" s="76"/>
      <c r="C433560" s="75"/>
    </row>
    <row r="433561" spans="2:3" x14ac:dyDescent="0.25">
      <c r="B433561" s="76"/>
      <c r="C433561" s="75"/>
    </row>
    <row r="433562" spans="2:3" x14ac:dyDescent="0.25">
      <c r="B433562" s="76"/>
      <c r="C433562" s="75"/>
    </row>
    <row r="433563" spans="2:3" x14ac:dyDescent="0.25">
      <c r="B433563" s="76"/>
      <c r="C433563" s="75"/>
    </row>
    <row r="433564" spans="2:3" x14ac:dyDescent="0.25">
      <c r="B433564" s="76"/>
      <c r="C433564" s="75"/>
    </row>
    <row r="433565" spans="2:3" x14ac:dyDescent="0.25">
      <c r="B433565" s="76"/>
      <c r="C433565" s="75"/>
    </row>
    <row r="433566" spans="2:3" x14ac:dyDescent="0.25">
      <c r="B433566" s="76"/>
      <c r="C433566" s="75"/>
    </row>
    <row r="433567" spans="2:3" x14ac:dyDescent="0.25">
      <c r="B433567" s="76"/>
      <c r="C433567" s="75"/>
    </row>
    <row r="433568" spans="2:3" x14ac:dyDescent="0.25">
      <c r="B433568" s="76"/>
      <c r="C433568" s="75"/>
    </row>
    <row r="433569" spans="2:3" x14ac:dyDescent="0.25">
      <c r="B433569" s="76"/>
      <c r="C433569" s="75"/>
    </row>
    <row r="433570" spans="2:3" x14ac:dyDescent="0.25">
      <c r="B433570" s="76"/>
      <c r="C433570" s="75"/>
    </row>
    <row r="433571" spans="2:3" x14ac:dyDescent="0.25">
      <c r="B433571" s="76"/>
      <c r="C433571" s="75"/>
    </row>
    <row r="433681" spans="2:3" x14ac:dyDescent="0.25">
      <c r="B433681" s="76"/>
      <c r="C433681" s="75"/>
    </row>
    <row r="433682" spans="2:3" x14ac:dyDescent="0.25">
      <c r="B433682" s="76"/>
      <c r="C433682" s="75"/>
    </row>
    <row r="433683" spans="2:3" x14ac:dyDescent="0.25">
      <c r="B433683" s="76"/>
      <c r="C433683" s="75"/>
    </row>
    <row r="433684" spans="2:3" x14ac:dyDescent="0.25">
      <c r="B433684" s="76"/>
      <c r="C433684" s="75"/>
    </row>
    <row r="433685" spans="2:3" x14ac:dyDescent="0.25">
      <c r="B433685" s="76"/>
      <c r="C433685" s="75"/>
    </row>
    <row r="433686" spans="2:3" x14ac:dyDescent="0.25">
      <c r="B433686" s="76"/>
      <c r="C433686" s="75"/>
    </row>
    <row r="433687" spans="2:3" x14ac:dyDescent="0.25">
      <c r="B433687" s="76"/>
      <c r="C433687" s="75"/>
    </row>
    <row r="433688" spans="2:3" x14ac:dyDescent="0.25">
      <c r="B433688" s="76"/>
      <c r="C433688" s="75"/>
    </row>
    <row r="433689" spans="2:3" x14ac:dyDescent="0.25">
      <c r="B433689" s="76"/>
      <c r="C433689" s="75"/>
    </row>
    <row r="433690" spans="2:3" x14ac:dyDescent="0.25">
      <c r="B433690" s="76"/>
      <c r="C433690" s="75"/>
    </row>
    <row r="433691" spans="2:3" x14ac:dyDescent="0.25">
      <c r="B433691" s="76"/>
      <c r="C433691" s="75"/>
    </row>
    <row r="433692" spans="2:3" x14ac:dyDescent="0.25">
      <c r="B433692" s="76"/>
      <c r="C433692" s="75"/>
    </row>
    <row r="433693" spans="2:3" x14ac:dyDescent="0.25">
      <c r="B433693" s="76"/>
      <c r="C433693" s="75"/>
    </row>
    <row r="433803" spans="2:3" x14ac:dyDescent="0.25">
      <c r="B433803" s="76"/>
      <c r="C433803" s="75"/>
    </row>
    <row r="433804" spans="2:3" x14ac:dyDescent="0.25">
      <c r="B433804" s="76"/>
      <c r="C433804" s="75"/>
    </row>
    <row r="433805" spans="2:3" x14ac:dyDescent="0.25">
      <c r="B433805" s="76"/>
      <c r="C433805" s="75"/>
    </row>
    <row r="433806" spans="2:3" x14ac:dyDescent="0.25">
      <c r="B433806" s="76"/>
      <c r="C433806" s="75"/>
    </row>
    <row r="433807" spans="2:3" x14ac:dyDescent="0.25">
      <c r="B433807" s="76"/>
      <c r="C433807" s="75"/>
    </row>
    <row r="433808" spans="2:3" x14ac:dyDescent="0.25">
      <c r="B433808" s="76"/>
      <c r="C433808" s="75"/>
    </row>
    <row r="433809" spans="2:3" x14ac:dyDescent="0.25">
      <c r="B433809" s="76"/>
      <c r="C433809" s="75"/>
    </row>
    <row r="433810" spans="2:3" x14ac:dyDescent="0.25">
      <c r="B433810" s="76"/>
      <c r="C433810" s="75"/>
    </row>
    <row r="433811" spans="2:3" x14ac:dyDescent="0.25">
      <c r="B433811" s="76"/>
      <c r="C433811" s="75"/>
    </row>
    <row r="433812" spans="2:3" x14ac:dyDescent="0.25">
      <c r="B433812" s="76"/>
      <c r="C433812" s="75"/>
    </row>
    <row r="433813" spans="2:3" x14ac:dyDescent="0.25">
      <c r="B433813" s="76"/>
      <c r="C433813" s="75"/>
    </row>
    <row r="433814" spans="2:3" x14ac:dyDescent="0.25">
      <c r="B433814" s="76"/>
      <c r="C433814" s="75"/>
    </row>
    <row r="433815" spans="2:3" x14ac:dyDescent="0.25">
      <c r="B433815" s="76"/>
      <c r="C433815" s="75"/>
    </row>
    <row r="433925" spans="2:3" x14ac:dyDescent="0.25">
      <c r="B433925" s="76"/>
      <c r="C433925" s="75"/>
    </row>
    <row r="433926" spans="2:3" x14ac:dyDescent="0.25">
      <c r="B433926" s="76"/>
      <c r="C433926" s="75"/>
    </row>
    <row r="433927" spans="2:3" x14ac:dyDescent="0.25">
      <c r="B433927" s="76"/>
      <c r="C433927" s="75"/>
    </row>
    <row r="433928" spans="2:3" x14ac:dyDescent="0.25">
      <c r="B433928" s="76"/>
      <c r="C433928" s="75"/>
    </row>
    <row r="433929" spans="2:3" x14ac:dyDescent="0.25">
      <c r="B433929" s="76"/>
      <c r="C433929" s="75"/>
    </row>
    <row r="433930" spans="2:3" x14ac:dyDescent="0.25">
      <c r="B433930" s="76"/>
      <c r="C433930" s="75"/>
    </row>
    <row r="433931" spans="2:3" x14ac:dyDescent="0.25">
      <c r="B433931" s="76"/>
      <c r="C433931" s="75"/>
    </row>
    <row r="433932" spans="2:3" x14ac:dyDescent="0.25">
      <c r="B433932" s="76"/>
      <c r="C433932" s="75"/>
    </row>
    <row r="433933" spans="2:3" x14ac:dyDescent="0.25">
      <c r="B433933" s="76"/>
      <c r="C433933" s="75"/>
    </row>
    <row r="433934" spans="2:3" x14ac:dyDescent="0.25">
      <c r="B433934" s="76"/>
      <c r="C433934" s="75"/>
    </row>
    <row r="433935" spans="2:3" x14ac:dyDescent="0.25">
      <c r="B433935" s="76"/>
      <c r="C433935" s="75"/>
    </row>
    <row r="433936" spans="2:3" x14ac:dyDescent="0.25">
      <c r="B433936" s="76"/>
      <c r="C433936" s="75"/>
    </row>
    <row r="433937" spans="2:3" x14ac:dyDescent="0.25">
      <c r="B433937" s="76"/>
      <c r="C433937" s="75"/>
    </row>
    <row r="434047" spans="2:3" x14ac:dyDescent="0.25">
      <c r="B434047" s="76"/>
      <c r="C434047" s="75"/>
    </row>
    <row r="434048" spans="2:3" x14ac:dyDescent="0.25">
      <c r="B434048" s="76"/>
      <c r="C434048" s="75"/>
    </row>
    <row r="434049" spans="2:3" x14ac:dyDescent="0.25">
      <c r="B434049" s="76"/>
      <c r="C434049" s="75"/>
    </row>
    <row r="434050" spans="2:3" x14ac:dyDescent="0.25">
      <c r="B434050" s="76"/>
      <c r="C434050" s="75"/>
    </row>
    <row r="434051" spans="2:3" x14ac:dyDescent="0.25">
      <c r="B434051" s="76"/>
      <c r="C434051" s="75"/>
    </row>
    <row r="434052" spans="2:3" x14ac:dyDescent="0.25">
      <c r="B434052" s="76"/>
      <c r="C434052" s="75"/>
    </row>
    <row r="434053" spans="2:3" x14ac:dyDescent="0.25">
      <c r="B434053" s="76"/>
      <c r="C434053" s="75"/>
    </row>
    <row r="434054" spans="2:3" x14ac:dyDescent="0.25">
      <c r="B434054" s="76"/>
      <c r="C434054" s="75"/>
    </row>
    <row r="434055" spans="2:3" x14ac:dyDescent="0.25">
      <c r="B434055" s="76"/>
      <c r="C434055" s="75"/>
    </row>
    <row r="434056" spans="2:3" x14ac:dyDescent="0.25">
      <c r="B434056" s="76"/>
      <c r="C434056" s="75"/>
    </row>
    <row r="434057" spans="2:3" x14ac:dyDescent="0.25">
      <c r="B434057" s="76"/>
      <c r="C434057" s="75"/>
    </row>
    <row r="434058" spans="2:3" x14ac:dyDescent="0.25">
      <c r="B434058" s="76"/>
      <c r="C434058" s="75"/>
    </row>
    <row r="434059" spans="2:3" x14ac:dyDescent="0.25">
      <c r="B434059" s="76"/>
      <c r="C434059" s="75"/>
    </row>
    <row r="434169" spans="2:3" x14ac:dyDescent="0.25">
      <c r="B434169" s="76"/>
      <c r="C434169" s="75"/>
    </row>
    <row r="434170" spans="2:3" x14ac:dyDescent="0.25">
      <c r="B434170" s="76"/>
      <c r="C434170" s="75"/>
    </row>
    <row r="434171" spans="2:3" x14ac:dyDescent="0.25">
      <c r="B434171" s="76"/>
      <c r="C434171" s="75"/>
    </row>
    <row r="434172" spans="2:3" x14ac:dyDescent="0.25">
      <c r="B434172" s="76"/>
      <c r="C434172" s="75"/>
    </row>
    <row r="434173" spans="2:3" x14ac:dyDescent="0.25">
      <c r="B434173" s="76"/>
      <c r="C434173" s="75"/>
    </row>
    <row r="434174" spans="2:3" x14ac:dyDescent="0.25">
      <c r="B434174" s="76"/>
      <c r="C434174" s="75"/>
    </row>
    <row r="434175" spans="2:3" x14ac:dyDescent="0.25">
      <c r="B434175" s="76"/>
      <c r="C434175" s="75"/>
    </row>
    <row r="434176" spans="2:3" x14ac:dyDescent="0.25">
      <c r="B434176" s="76"/>
      <c r="C434176" s="75"/>
    </row>
    <row r="434177" spans="2:3" x14ac:dyDescent="0.25">
      <c r="B434177" s="76"/>
      <c r="C434177" s="75"/>
    </row>
    <row r="434178" spans="2:3" x14ac:dyDescent="0.25">
      <c r="B434178" s="76"/>
      <c r="C434178" s="75"/>
    </row>
    <row r="434179" spans="2:3" x14ac:dyDescent="0.25">
      <c r="B434179" s="76"/>
      <c r="C434179" s="75"/>
    </row>
    <row r="434180" spans="2:3" x14ac:dyDescent="0.25">
      <c r="B434180" s="76"/>
      <c r="C434180" s="75"/>
    </row>
    <row r="434181" spans="2:3" x14ac:dyDescent="0.25">
      <c r="B434181" s="76"/>
      <c r="C434181" s="75"/>
    </row>
    <row r="434291" spans="2:3" x14ac:dyDescent="0.25">
      <c r="B434291" s="76"/>
      <c r="C434291" s="75"/>
    </row>
    <row r="434292" spans="2:3" x14ac:dyDescent="0.25">
      <c r="B434292" s="76"/>
      <c r="C434292" s="75"/>
    </row>
    <row r="434293" spans="2:3" x14ac:dyDescent="0.25">
      <c r="B434293" s="76"/>
      <c r="C434293" s="75"/>
    </row>
    <row r="434294" spans="2:3" x14ac:dyDescent="0.25">
      <c r="B434294" s="76"/>
      <c r="C434294" s="75"/>
    </row>
    <row r="434295" spans="2:3" x14ac:dyDescent="0.25">
      <c r="B434295" s="76"/>
      <c r="C434295" s="75"/>
    </row>
    <row r="434296" spans="2:3" x14ac:dyDescent="0.25">
      <c r="B434296" s="76"/>
      <c r="C434296" s="75"/>
    </row>
    <row r="434297" spans="2:3" x14ac:dyDescent="0.25">
      <c r="B434297" s="76"/>
      <c r="C434297" s="75"/>
    </row>
    <row r="434298" spans="2:3" x14ac:dyDescent="0.25">
      <c r="B434298" s="76"/>
      <c r="C434298" s="75"/>
    </row>
    <row r="434299" spans="2:3" x14ac:dyDescent="0.25">
      <c r="B434299" s="76"/>
      <c r="C434299" s="75"/>
    </row>
    <row r="434300" spans="2:3" x14ac:dyDescent="0.25">
      <c r="B434300" s="76"/>
      <c r="C434300" s="75"/>
    </row>
    <row r="434301" spans="2:3" x14ac:dyDescent="0.25">
      <c r="B434301" s="76"/>
      <c r="C434301" s="75"/>
    </row>
    <row r="434302" spans="2:3" x14ac:dyDescent="0.25">
      <c r="B434302" s="76"/>
      <c r="C434302" s="75"/>
    </row>
    <row r="434303" spans="2:3" x14ac:dyDescent="0.25">
      <c r="B434303" s="76"/>
      <c r="C434303" s="75"/>
    </row>
    <row r="434413" spans="2:3" x14ac:dyDescent="0.25">
      <c r="B434413" s="76"/>
      <c r="C434413" s="75"/>
    </row>
    <row r="434414" spans="2:3" x14ac:dyDescent="0.25">
      <c r="B434414" s="76"/>
      <c r="C434414" s="75"/>
    </row>
    <row r="434415" spans="2:3" x14ac:dyDescent="0.25">
      <c r="B434415" s="76"/>
      <c r="C434415" s="75"/>
    </row>
    <row r="434416" spans="2:3" x14ac:dyDescent="0.25">
      <c r="B434416" s="76"/>
      <c r="C434416" s="75"/>
    </row>
    <row r="434417" spans="2:3" x14ac:dyDescent="0.25">
      <c r="B434417" s="76"/>
      <c r="C434417" s="75"/>
    </row>
    <row r="434418" spans="2:3" x14ac:dyDescent="0.25">
      <c r="B434418" s="76"/>
      <c r="C434418" s="75"/>
    </row>
    <row r="434419" spans="2:3" x14ac:dyDescent="0.25">
      <c r="B434419" s="76"/>
      <c r="C434419" s="75"/>
    </row>
    <row r="434420" spans="2:3" x14ac:dyDescent="0.25">
      <c r="B434420" s="76"/>
      <c r="C434420" s="75"/>
    </row>
    <row r="434421" spans="2:3" x14ac:dyDescent="0.25">
      <c r="B434421" s="76"/>
      <c r="C434421" s="75"/>
    </row>
    <row r="434422" spans="2:3" x14ac:dyDescent="0.25">
      <c r="B434422" s="76"/>
      <c r="C434422" s="75"/>
    </row>
    <row r="434423" spans="2:3" x14ac:dyDescent="0.25">
      <c r="B434423" s="76"/>
      <c r="C434423" s="75"/>
    </row>
    <row r="434424" spans="2:3" x14ac:dyDescent="0.25">
      <c r="B434424" s="76"/>
      <c r="C434424" s="75"/>
    </row>
    <row r="434425" spans="2:3" x14ac:dyDescent="0.25">
      <c r="B434425" s="76"/>
      <c r="C434425" s="75"/>
    </row>
    <row r="434535" spans="2:3" x14ac:dyDescent="0.25">
      <c r="B434535" s="76"/>
      <c r="C434535" s="75"/>
    </row>
    <row r="434536" spans="2:3" x14ac:dyDescent="0.25">
      <c r="B434536" s="76"/>
      <c r="C434536" s="75"/>
    </row>
    <row r="434537" spans="2:3" x14ac:dyDescent="0.25">
      <c r="B434537" s="76"/>
      <c r="C434537" s="75"/>
    </row>
    <row r="434538" spans="2:3" x14ac:dyDescent="0.25">
      <c r="B434538" s="76"/>
      <c r="C434538" s="75"/>
    </row>
    <row r="434539" spans="2:3" x14ac:dyDescent="0.25">
      <c r="B434539" s="76"/>
      <c r="C434539" s="75"/>
    </row>
    <row r="434540" spans="2:3" x14ac:dyDescent="0.25">
      <c r="B434540" s="76"/>
      <c r="C434540" s="75"/>
    </row>
    <row r="434541" spans="2:3" x14ac:dyDescent="0.25">
      <c r="B434541" s="76"/>
      <c r="C434541" s="75"/>
    </row>
    <row r="434542" spans="2:3" x14ac:dyDescent="0.25">
      <c r="B434542" s="76"/>
      <c r="C434542" s="75"/>
    </row>
    <row r="434543" spans="2:3" x14ac:dyDescent="0.25">
      <c r="B434543" s="76"/>
      <c r="C434543" s="75"/>
    </row>
    <row r="434544" spans="2:3" x14ac:dyDescent="0.25">
      <c r="B434544" s="76"/>
      <c r="C434544" s="75"/>
    </row>
    <row r="434545" spans="2:3" x14ac:dyDescent="0.25">
      <c r="B434545" s="76"/>
      <c r="C434545" s="75"/>
    </row>
    <row r="434546" spans="2:3" x14ac:dyDescent="0.25">
      <c r="B434546" s="76"/>
      <c r="C434546" s="75"/>
    </row>
    <row r="434547" spans="2:3" x14ac:dyDescent="0.25">
      <c r="B434547" s="76"/>
      <c r="C434547" s="75"/>
    </row>
    <row r="434657" spans="2:3" x14ac:dyDescent="0.25">
      <c r="B434657" s="76"/>
      <c r="C434657" s="75"/>
    </row>
    <row r="434658" spans="2:3" x14ac:dyDescent="0.25">
      <c r="B434658" s="76"/>
      <c r="C434658" s="75"/>
    </row>
    <row r="434659" spans="2:3" x14ac:dyDescent="0.25">
      <c r="B434659" s="76"/>
      <c r="C434659" s="75"/>
    </row>
    <row r="434660" spans="2:3" x14ac:dyDescent="0.25">
      <c r="B434660" s="76"/>
      <c r="C434660" s="75"/>
    </row>
    <row r="434661" spans="2:3" x14ac:dyDescent="0.25">
      <c r="B434661" s="76"/>
      <c r="C434661" s="75"/>
    </row>
    <row r="434662" spans="2:3" x14ac:dyDescent="0.25">
      <c r="B434662" s="76"/>
      <c r="C434662" s="75"/>
    </row>
    <row r="434663" spans="2:3" x14ac:dyDescent="0.25">
      <c r="B434663" s="76"/>
      <c r="C434663" s="75"/>
    </row>
    <row r="434664" spans="2:3" x14ac:dyDescent="0.25">
      <c r="B434664" s="76"/>
      <c r="C434664" s="75"/>
    </row>
    <row r="434665" spans="2:3" x14ac:dyDescent="0.25">
      <c r="B434665" s="76"/>
      <c r="C434665" s="75"/>
    </row>
    <row r="434666" spans="2:3" x14ac:dyDescent="0.25">
      <c r="B434666" s="76"/>
      <c r="C434666" s="75"/>
    </row>
    <row r="434667" spans="2:3" x14ac:dyDescent="0.25">
      <c r="B434667" s="76"/>
      <c r="C434667" s="75"/>
    </row>
    <row r="434668" spans="2:3" x14ac:dyDescent="0.25">
      <c r="B434668" s="76"/>
      <c r="C434668" s="75"/>
    </row>
    <row r="434669" spans="2:3" x14ac:dyDescent="0.25">
      <c r="B434669" s="76"/>
      <c r="C434669" s="75"/>
    </row>
    <row r="434779" spans="2:3" x14ac:dyDescent="0.25">
      <c r="B434779" s="76"/>
      <c r="C434779" s="75"/>
    </row>
    <row r="434780" spans="2:3" x14ac:dyDescent="0.25">
      <c r="B434780" s="76"/>
      <c r="C434780" s="75"/>
    </row>
    <row r="434781" spans="2:3" x14ac:dyDescent="0.25">
      <c r="B434781" s="76"/>
      <c r="C434781" s="75"/>
    </row>
    <row r="434782" spans="2:3" x14ac:dyDescent="0.25">
      <c r="B434782" s="76"/>
      <c r="C434782" s="75"/>
    </row>
    <row r="434783" spans="2:3" x14ac:dyDescent="0.25">
      <c r="B434783" s="76"/>
      <c r="C434783" s="75"/>
    </row>
    <row r="434784" spans="2:3" x14ac:dyDescent="0.25">
      <c r="B434784" s="76"/>
      <c r="C434784" s="75"/>
    </row>
    <row r="434785" spans="2:3" x14ac:dyDescent="0.25">
      <c r="B434785" s="76"/>
      <c r="C434785" s="75"/>
    </row>
    <row r="434786" spans="2:3" x14ac:dyDescent="0.25">
      <c r="B434786" s="76"/>
      <c r="C434786" s="75"/>
    </row>
    <row r="434787" spans="2:3" x14ac:dyDescent="0.25">
      <c r="B434787" s="76"/>
      <c r="C434787" s="75"/>
    </row>
    <row r="434788" spans="2:3" x14ac:dyDescent="0.25">
      <c r="B434788" s="76"/>
      <c r="C434788" s="75"/>
    </row>
    <row r="434789" spans="2:3" x14ac:dyDescent="0.25">
      <c r="B434789" s="76"/>
      <c r="C434789" s="75"/>
    </row>
    <row r="434790" spans="2:3" x14ac:dyDescent="0.25">
      <c r="B434790" s="76"/>
      <c r="C434790" s="75"/>
    </row>
    <row r="434791" spans="2:3" x14ac:dyDescent="0.25">
      <c r="B434791" s="76"/>
      <c r="C434791" s="75"/>
    </row>
    <row r="434901" spans="2:3" x14ac:dyDescent="0.25">
      <c r="B434901" s="76"/>
      <c r="C434901" s="75"/>
    </row>
    <row r="434902" spans="2:3" x14ac:dyDescent="0.25">
      <c r="B434902" s="76"/>
      <c r="C434902" s="75"/>
    </row>
    <row r="434903" spans="2:3" x14ac:dyDescent="0.25">
      <c r="B434903" s="76"/>
      <c r="C434903" s="75"/>
    </row>
    <row r="434904" spans="2:3" x14ac:dyDescent="0.25">
      <c r="B434904" s="76"/>
      <c r="C434904" s="75"/>
    </row>
    <row r="434905" spans="2:3" x14ac:dyDescent="0.25">
      <c r="B434905" s="76"/>
      <c r="C434905" s="75"/>
    </row>
    <row r="434906" spans="2:3" x14ac:dyDescent="0.25">
      <c r="B434906" s="76"/>
      <c r="C434906" s="75"/>
    </row>
    <row r="434907" spans="2:3" x14ac:dyDescent="0.25">
      <c r="B434907" s="76"/>
      <c r="C434907" s="75"/>
    </row>
    <row r="434908" spans="2:3" x14ac:dyDescent="0.25">
      <c r="B434908" s="76"/>
      <c r="C434908" s="75"/>
    </row>
    <row r="434909" spans="2:3" x14ac:dyDescent="0.25">
      <c r="B434909" s="76"/>
      <c r="C434909" s="75"/>
    </row>
    <row r="434910" spans="2:3" x14ac:dyDescent="0.25">
      <c r="B434910" s="76"/>
      <c r="C434910" s="75"/>
    </row>
    <row r="434911" spans="2:3" x14ac:dyDescent="0.25">
      <c r="B434911" s="76"/>
      <c r="C434911" s="75"/>
    </row>
    <row r="434912" spans="2:3" x14ac:dyDescent="0.25">
      <c r="B434912" s="76"/>
      <c r="C434912" s="75"/>
    </row>
    <row r="434913" spans="2:3" x14ac:dyDescent="0.25">
      <c r="B434913" s="76"/>
      <c r="C434913" s="75"/>
    </row>
    <row r="435023" spans="2:3" x14ac:dyDescent="0.25">
      <c r="B435023" s="76"/>
      <c r="C435023" s="75"/>
    </row>
    <row r="435024" spans="2:3" x14ac:dyDescent="0.25">
      <c r="B435024" s="76"/>
      <c r="C435024" s="75"/>
    </row>
    <row r="435025" spans="2:3" x14ac:dyDescent="0.25">
      <c r="B435025" s="76"/>
      <c r="C435025" s="75"/>
    </row>
    <row r="435026" spans="2:3" x14ac:dyDescent="0.25">
      <c r="B435026" s="76"/>
      <c r="C435026" s="75"/>
    </row>
    <row r="435027" spans="2:3" x14ac:dyDescent="0.25">
      <c r="B435027" s="76"/>
      <c r="C435027" s="75"/>
    </row>
    <row r="435028" spans="2:3" x14ac:dyDescent="0.25">
      <c r="B435028" s="76"/>
      <c r="C435028" s="75"/>
    </row>
    <row r="435029" spans="2:3" x14ac:dyDescent="0.25">
      <c r="B435029" s="76"/>
      <c r="C435029" s="75"/>
    </row>
    <row r="435030" spans="2:3" x14ac:dyDescent="0.25">
      <c r="B435030" s="76"/>
      <c r="C435030" s="75"/>
    </row>
    <row r="435031" spans="2:3" x14ac:dyDescent="0.25">
      <c r="B435031" s="76"/>
      <c r="C435031" s="75"/>
    </row>
    <row r="435032" spans="2:3" x14ac:dyDescent="0.25">
      <c r="B435032" s="76"/>
      <c r="C435032" s="75"/>
    </row>
    <row r="435033" spans="2:3" x14ac:dyDescent="0.25">
      <c r="B435033" s="76"/>
      <c r="C435033" s="75"/>
    </row>
    <row r="435034" spans="2:3" x14ac:dyDescent="0.25">
      <c r="B435034" s="76"/>
      <c r="C435034" s="75"/>
    </row>
    <row r="435035" spans="2:3" x14ac:dyDescent="0.25">
      <c r="B435035" s="76"/>
      <c r="C435035" s="75"/>
    </row>
    <row r="435145" spans="2:3" x14ac:dyDescent="0.25">
      <c r="B435145" s="76"/>
      <c r="C435145" s="75"/>
    </row>
    <row r="435146" spans="2:3" x14ac:dyDescent="0.25">
      <c r="B435146" s="76"/>
      <c r="C435146" s="75"/>
    </row>
    <row r="435147" spans="2:3" x14ac:dyDescent="0.25">
      <c r="B435147" s="76"/>
      <c r="C435147" s="75"/>
    </row>
    <row r="435148" spans="2:3" x14ac:dyDescent="0.25">
      <c r="B435148" s="76"/>
      <c r="C435148" s="75"/>
    </row>
    <row r="435149" spans="2:3" x14ac:dyDescent="0.25">
      <c r="B435149" s="76"/>
      <c r="C435149" s="75"/>
    </row>
    <row r="435150" spans="2:3" x14ac:dyDescent="0.25">
      <c r="B435150" s="76"/>
      <c r="C435150" s="75"/>
    </row>
    <row r="435151" spans="2:3" x14ac:dyDescent="0.25">
      <c r="B435151" s="76"/>
      <c r="C435151" s="75"/>
    </row>
    <row r="435152" spans="2:3" x14ac:dyDescent="0.25">
      <c r="B435152" s="76"/>
      <c r="C435152" s="75"/>
    </row>
    <row r="435153" spans="2:3" x14ac:dyDescent="0.25">
      <c r="B435153" s="76"/>
      <c r="C435153" s="75"/>
    </row>
    <row r="435154" spans="2:3" x14ac:dyDescent="0.25">
      <c r="B435154" s="76"/>
      <c r="C435154" s="75"/>
    </row>
    <row r="435155" spans="2:3" x14ac:dyDescent="0.25">
      <c r="B435155" s="76"/>
      <c r="C435155" s="75"/>
    </row>
    <row r="435156" spans="2:3" x14ac:dyDescent="0.25">
      <c r="B435156" s="76"/>
      <c r="C435156" s="75"/>
    </row>
    <row r="435157" spans="2:3" x14ac:dyDescent="0.25">
      <c r="B435157" s="76"/>
      <c r="C435157" s="75"/>
    </row>
    <row r="435267" spans="2:3" x14ac:dyDescent="0.25">
      <c r="B435267" s="76"/>
      <c r="C435267" s="75"/>
    </row>
    <row r="435268" spans="2:3" x14ac:dyDescent="0.25">
      <c r="B435268" s="76"/>
      <c r="C435268" s="75"/>
    </row>
    <row r="435269" spans="2:3" x14ac:dyDescent="0.25">
      <c r="B435269" s="76"/>
      <c r="C435269" s="75"/>
    </row>
    <row r="435270" spans="2:3" x14ac:dyDescent="0.25">
      <c r="B435270" s="76"/>
      <c r="C435270" s="75"/>
    </row>
    <row r="435271" spans="2:3" x14ac:dyDescent="0.25">
      <c r="B435271" s="76"/>
      <c r="C435271" s="75"/>
    </row>
    <row r="435272" spans="2:3" x14ac:dyDescent="0.25">
      <c r="B435272" s="76"/>
      <c r="C435272" s="75"/>
    </row>
    <row r="435273" spans="2:3" x14ac:dyDescent="0.25">
      <c r="B435273" s="76"/>
      <c r="C435273" s="75"/>
    </row>
    <row r="435274" spans="2:3" x14ac:dyDescent="0.25">
      <c r="B435274" s="76"/>
      <c r="C435274" s="75"/>
    </row>
    <row r="435275" spans="2:3" x14ac:dyDescent="0.25">
      <c r="B435275" s="76"/>
      <c r="C435275" s="75"/>
    </row>
    <row r="435276" spans="2:3" x14ac:dyDescent="0.25">
      <c r="B435276" s="76"/>
      <c r="C435276" s="75"/>
    </row>
    <row r="435277" spans="2:3" x14ac:dyDescent="0.25">
      <c r="B435277" s="76"/>
      <c r="C435277" s="75"/>
    </row>
    <row r="435278" spans="2:3" x14ac:dyDescent="0.25">
      <c r="B435278" s="76"/>
      <c r="C435278" s="75"/>
    </row>
    <row r="435279" spans="2:3" x14ac:dyDescent="0.25">
      <c r="B435279" s="76"/>
      <c r="C435279" s="75"/>
    </row>
    <row r="435389" spans="2:3" x14ac:dyDescent="0.25">
      <c r="B435389" s="76"/>
      <c r="C435389" s="75"/>
    </row>
    <row r="435390" spans="2:3" x14ac:dyDescent="0.25">
      <c r="B435390" s="76"/>
      <c r="C435390" s="75"/>
    </row>
    <row r="435391" spans="2:3" x14ac:dyDescent="0.25">
      <c r="B435391" s="76"/>
      <c r="C435391" s="75"/>
    </row>
    <row r="435392" spans="2:3" x14ac:dyDescent="0.25">
      <c r="B435392" s="76"/>
      <c r="C435392" s="75"/>
    </row>
    <row r="435393" spans="2:3" x14ac:dyDescent="0.25">
      <c r="B435393" s="76"/>
      <c r="C435393" s="75"/>
    </row>
    <row r="435394" spans="2:3" x14ac:dyDescent="0.25">
      <c r="B435394" s="76"/>
      <c r="C435394" s="75"/>
    </row>
    <row r="435395" spans="2:3" x14ac:dyDescent="0.25">
      <c r="B435395" s="76"/>
      <c r="C435395" s="75"/>
    </row>
    <row r="435396" spans="2:3" x14ac:dyDescent="0.25">
      <c r="B435396" s="76"/>
      <c r="C435396" s="75"/>
    </row>
    <row r="435397" spans="2:3" x14ac:dyDescent="0.25">
      <c r="B435397" s="76"/>
      <c r="C435397" s="75"/>
    </row>
    <row r="435398" spans="2:3" x14ac:dyDescent="0.25">
      <c r="B435398" s="76"/>
      <c r="C435398" s="75"/>
    </row>
    <row r="435399" spans="2:3" x14ac:dyDescent="0.25">
      <c r="B435399" s="76"/>
      <c r="C435399" s="75"/>
    </row>
    <row r="435400" spans="2:3" x14ac:dyDescent="0.25">
      <c r="B435400" s="76"/>
      <c r="C435400" s="75"/>
    </row>
    <row r="435401" spans="2:3" x14ac:dyDescent="0.25">
      <c r="B435401" s="76"/>
      <c r="C435401" s="75"/>
    </row>
    <row r="435511" spans="2:3" x14ac:dyDescent="0.25">
      <c r="B435511" s="76"/>
      <c r="C435511" s="75"/>
    </row>
    <row r="435512" spans="2:3" x14ac:dyDescent="0.25">
      <c r="B435512" s="76"/>
      <c r="C435512" s="75"/>
    </row>
    <row r="435513" spans="2:3" x14ac:dyDescent="0.25">
      <c r="B435513" s="76"/>
      <c r="C435513" s="75"/>
    </row>
    <row r="435514" spans="2:3" x14ac:dyDescent="0.25">
      <c r="B435514" s="76"/>
      <c r="C435514" s="75"/>
    </row>
    <row r="435515" spans="2:3" x14ac:dyDescent="0.25">
      <c r="B435515" s="76"/>
      <c r="C435515" s="75"/>
    </row>
    <row r="435516" spans="2:3" x14ac:dyDescent="0.25">
      <c r="B435516" s="76"/>
      <c r="C435516" s="75"/>
    </row>
    <row r="435517" spans="2:3" x14ac:dyDescent="0.25">
      <c r="B435517" s="76"/>
      <c r="C435517" s="75"/>
    </row>
    <row r="435518" spans="2:3" x14ac:dyDescent="0.25">
      <c r="B435518" s="76"/>
      <c r="C435518" s="75"/>
    </row>
    <row r="435519" spans="2:3" x14ac:dyDescent="0.25">
      <c r="B435519" s="76"/>
      <c r="C435519" s="75"/>
    </row>
    <row r="435520" spans="2:3" x14ac:dyDescent="0.25">
      <c r="B435520" s="76"/>
      <c r="C435520" s="75"/>
    </row>
    <row r="435521" spans="2:3" x14ac:dyDescent="0.25">
      <c r="B435521" s="76"/>
      <c r="C435521" s="75"/>
    </row>
    <row r="435522" spans="2:3" x14ac:dyDescent="0.25">
      <c r="B435522" s="76"/>
      <c r="C435522" s="75"/>
    </row>
    <row r="435523" spans="2:3" x14ac:dyDescent="0.25">
      <c r="B435523" s="76"/>
      <c r="C435523" s="75"/>
    </row>
    <row r="435633" spans="2:3" x14ac:dyDescent="0.25">
      <c r="B435633" s="76"/>
      <c r="C435633" s="75"/>
    </row>
    <row r="435634" spans="2:3" x14ac:dyDescent="0.25">
      <c r="B435634" s="76"/>
      <c r="C435634" s="75"/>
    </row>
    <row r="435635" spans="2:3" x14ac:dyDescent="0.25">
      <c r="B435635" s="76"/>
      <c r="C435635" s="75"/>
    </row>
    <row r="435636" spans="2:3" x14ac:dyDescent="0.25">
      <c r="B435636" s="76"/>
      <c r="C435636" s="75"/>
    </row>
    <row r="435637" spans="2:3" x14ac:dyDescent="0.25">
      <c r="B435637" s="76"/>
      <c r="C435637" s="75"/>
    </row>
    <row r="435638" spans="2:3" x14ac:dyDescent="0.25">
      <c r="B435638" s="76"/>
      <c r="C435638" s="75"/>
    </row>
    <row r="435639" spans="2:3" x14ac:dyDescent="0.25">
      <c r="B435639" s="76"/>
      <c r="C435639" s="75"/>
    </row>
    <row r="435640" spans="2:3" x14ac:dyDescent="0.25">
      <c r="B435640" s="76"/>
      <c r="C435640" s="75"/>
    </row>
    <row r="435641" spans="2:3" x14ac:dyDescent="0.25">
      <c r="B435641" s="76"/>
      <c r="C435641" s="75"/>
    </row>
    <row r="435642" spans="2:3" x14ac:dyDescent="0.25">
      <c r="B435642" s="76"/>
      <c r="C435642" s="75"/>
    </row>
    <row r="435643" spans="2:3" x14ac:dyDescent="0.25">
      <c r="B435643" s="76"/>
      <c r="C435643" s="75"/>
    </row>
    <row r="435644" spans="2:3" x14ac:dyDescent="0.25">
      <c r="B435644" s="76"/>
      <c r="C435644" s="75"/>
    </row>
    <row r="435645" spans="2:3" x14ac:dyDescent="0.25">
      <c r="B435645" s="76"/>
      <c r="C435645" s="75"/>
    </row>
    <row r="435755" spans="2:3" x14ac:dyDescent="0.25">
      <c r="B435755" s="76"/>
      <c r="C435755" s="75"/>
    </row>
    <row r="435756" spans="2:3" x14ac:dyDescent="0.25">
      <c r="B435756" s="76"/>
      <c r="C435756" s="75"/>
    </row>
    <row r="435757" spans="2:3" x14ac:dyDescent="0.25">
      <c r="B435757" s="76"/>
      <c r="C435757" s="75"/>
    </row>
    <row r="435758" spans="2:3" x14ac:dyDescent="0.25">
      <c r="B435758" s="76"/>
      <c r="C435758" s="75"/>
    </row>
    <row r="435759" spans="2:3" x14ac:dyDescent="0.25">
      <c r="B435759" s="76"/>
      <c r="C435759" s="75"/>
    </row>
    <row r="435760" spans="2:3" x14ac:dyDescent="0.25">
      <c r="B435760" s="76"/>
      <c r="C435760" s="75"/>
    </row>
    <row r="435761" spans="2:3" x14ac:dyDescent="0.25">
      <c r="B435761" s="76"/>
      <c r="C435761" s="75"/>
    </row>
    <row r="435762" spans="2:3" x14ac:dyDescent="0.25">
      <c r="B435762" s="76"/>
      <c r="C435762" s="75"/>
    </row>
    <row r="435763" spans="2:3" x14ac:dyDescent="0.25">
      <c r="B435763" s="76"/>
      <c r="C435763" s="75"/>
    </row>
    <row r="435764" spans="2:3" x14ac:dyDescent="0.25">
      <c r="B435764" s="76"/>
      <c r="C435764" s="75"/>
    </row>
    <row r="435765" spans="2:3" x14ac:dyDescent="0.25">
      <c r="B435765" s="76"/>
      <c r="C435765" s="75"/>
    </row>
    <row r="435766" spans="2:3" x14ac:dyDescent="0.25">
      <c r="B435766" s="76"/>
      <c r="C435766" s="75"/>
    </row>
    <row r="435767" spans="2:3" x14ac:dyDescent="0.25">
      <c r="B435767" s="76"/>
      <c r="C435767" s="75"/>
    </row>
    <row r="435877" spans="2:3" x14ac:dyDescent="0.25">
      <c r="B435877" s="76"/>
      <c r="C435877" s="75"/>
    </row>
    <row r="435878" spans="2:3" x14ac:dyDescent="0.25">
      <c r="B435878" s="76"/>
      <c r="C435878" s="75"/>
    </row>
    <row r="435879" spans="2:3" x14ac:dyDescent="0.25">
      <c r="B435879" s="76"/>
      <c r="C435879" s="75"/>
    </row>
    <row r="435880" spans="2:3" x14ac:dyDescent="0.25">
      <c r="B435880" s="76"/>
      <c r="C435880" s="75"/>
    </row>
    <row r="435881" spans="2:3" x14ac:dyDescent="0.25">
      <c r="B435881" s="76"/>
      <c r="C435881" s="75"/>
    </row>
    <row r="435882" spans="2:3" x14ac:dyDescent="0.25">
      <c r="B435882" s="76"/>
      <c r="C435882" s="75"/>
    </row>
    <row r="435883" spans="2:3" x14ac:dyDescent="0.25">
      <c r="B435883" s="76"/>
      <c r="C435883" s="75"/>
    </row>
    <row r="435884" spans="2:3" x14ac:dyDescent="0.25">
      <c r="B435884" s="76"/>
      <c r="C435884" s="75"/>
    </row>
    <row r="435885" spans="2:3" x14ac:dyDescent="0.25">
      <c r="B435885" s="76"/>
      <c r="C435885" s="75"/>
    </row>
    <row r="435886" spans="2:3" x14ac:dyDescent="0.25">
      <c r="B435886" s="76"/>
      <c r="C435886" s="75"/>
    </row>
    <row r="435887" spans="2:3" x14ac:dyDescent="0.25">
      <c r="B435887" s="76"/>
      <c r="C435887" s="75"/>
    </row>
    <row r="435888" spans="2:3" x14ac:dyDescent="0.25">
      <c r="B435888" s="76"/>
      <c r="C435888" s="75"/>
    </row>
    <row r="435889" spans="2:3" x14ac:dyDescent="0.25">
      <c r="B435889" s="76"/>
      <c r="C435889" s="75"/>
    </row>
    <row r="435999" spans="2:3" x14ac:dyDescent="0.25">
      <c r="B435999" s="76"/>
      <c r="C435999" s="75"/>
    </row>
    <row r="436000" spans="2:3" x14ac:dyDescent="0.25">
      <c r="B436000" s="76"/>
      <c r="C436000" s="75"/>
    </row>
    <row r="436001" spans="2:3" x14ac:dyDescent="0.25">
      <c r="B436001" s="76"/>
      <c r="C436001" s="75"/>
    </row>
    <row r="436002" spans="2:3" x14ac:dyDescent="0.25">
      <c r="B436002" s="76"/>
      <c r="C436002" s="75"/>
    </row>
    <row r="436003" spans="2:3" x14ac:dyDescent="0.25">
      <c r="B436003" s="76"/>
      <c r="C436003" s="75"/>
    </row>
    <row r="436004" spans="2:3" x14ac:dyDescent="0.25">
      <c r="B436004" s="76"/>
      <c r="C436004" s="75"/>
    </row>
    <row r="436005" spans="2:3" x14ac:dyDescent="0.25">
      <c r="B436005" s="76"/>
      <c r="C436005" s="75"/>
    </row>
    <row r="436006" spans="2:3" x14ac:dyDescent="0.25">
      <c r="B436006" s="76"/>
      <c r="C436006" s="75"/>
    </row>
    <row r="436007" spans="2:3" x14ac:dyDescent="0.25">
      <c r="B436007" s="76"/>
      <c r="C436007" s="75"/>
    </row>
    <row r="436008" spans="2:3" x14ac:dyDescent="0.25">
      <c r="B436008" s="76"/>
      <c r="C436008" s="75"/>
    </row>
    <row r="436009" spans="2:3" x14ac:dyDescent="0.25">
      <c r="B436009" s="76"/>
      <c r="C436009" s="75"/>
    </row>
    <row r="436010" spans="2:3" x14ac:dyDescent="0.25">
      <c r="B436010" s="76"/>
      <c r="C436010" s="75"/>
    </row>
    <row r="436011" spans="2:3" x14ac:dyDescent="0.25">
      <c r="B436011" s="76"/>
      <c r="C436011" s="75"/>
    </row>
    <row r="436121" spans="2:3" x14ac:dyDescent="0.25">
      <c r="B436121" s="76"/>
      <c r="C436121" s="75"/>
    </row>
    <row r="436122" spans="2:3" x14ac:dyDescent="0.25">
      <c r="B436122" s="76"/>
      <c r="C436122" s="75"/>
    </row>
    <row r="436123" spans="2:3" x14ac:dyDescent="0.25">
      <c r="B436123" s="76"/>
      <c r="C436123" s="75"/>
    </row>
    <row r="436124" spans="2:3" x14ac:dyDescent="0.25">
      <c r="B436124" s="76"/>
      <c r="C436124" s="75"/>
    </row>
    <row r="436125" spans="2:3" x14ac:dyDescent="0.25">
      <c r="B436125" s="76"/>
      <c r="C436125" s="75"/>
    </row>
    <row r="436126" spans="2:3" x14ac:dyDescent="0.25">
      <c r="B436126" s="76"/>
      <c r="C436126" s="75"/>
    </row>
    <row r="436127" spans="2:3" x14ac:dyDescent="0.25">
      <c r="B436127" s="76"/>
      <c r="C436127" s="75"/>
    </row>
    <row r="436128" spans="2:3" x14ac:dyDescent="0.25">
      <c r="B436128" s="76"/>
      <c r="C436128" s="75"/>
    </row>
    <row r="436129" spans="2:3" x14ac:dyDescent="0.25">
      <c r="B436129" s="76"/>
      <c r="C436129" s="75"/>
    </row>
    <row r="436130" spans="2:3" x14ac:dyDescent="0.25">
      <c r="B436130" s="76"/>
      <c r="C436130" s="75"/>
    </row>
    <row r="436131" spans="2:3" x14ac:dyDescent="0.25">
      <c r="B436131" s="76"/>
      <c r="C436131" s="75"/>
    </row>
    <row r="436132" spans="2:3" x14ac:dyDescent="0.25">
      <c r="B436132" s="76"/>
      <c r="C436132" s="75"/>
    </row>
    <row r="436133" spans="2:3" x14ac:dyDescent="0.25">
      <c r="B436133" s="76"/>
      <c r="C436133" s="75"/>
    </row>
    <row r="436243" spans="2:3" x14ac:dyDescent="0.25">
      <c r="B436243" s="76"/>
      <c r="C436243" s="75"/>
    </row>
    <row r="436244" spans="2:3" x14ac:dyDescent="0.25">
      <c r="B436244" s="76"/>
      <c r="C436244" s="75"/>
    </row>
    <row r="436245" spans="2:3" x14ac:dyDescent="0.25">
      <c r="B436245" s="76"/>
      <c r="C436245" s="75"/>
    </row>
    <row r="436246" spans="2:3" x14ac:dyDescent="0.25">
      <c r="B436246" s="76"/>
      <c r="C436246" s="75"/>
    </row>
    <row r="436247" spans="2:3" x14ac:dyDescent="0.25">
      <c r="B436247" s="76"/>
      <c r="C436247" s="75"/>
    </row>
    <row r="436248" spans="2:3" x14ac:dyDescent="0.25">
      <c r="B436248" s="76"/>
      <c r="C436248" s="75"/>
    </row>
    <row r="436249" spans="2:3" x14ac:dyDescent="0.25">
      <c r="B436249" s="76"/>
      <c r="C436249" s="75"/>
    </row>
    <row r="436250" spans="2:3" x14ac:dyDescent="0.25">
      <c r="B436250" s="76"/>
      <c r="C436250" s="75"/>
    </row>
    <row r="436251" spans="2:3" x14ac:dyDescent="0.25">
      <c r="B436251" s="76"/>
      <c r="C436251" s="75"/>
    </row>
    <row r="436252" spans="2:3" x14ac:dyDescent="0.25">
      <c r="B436252" s="76"/>
      <c r="C436252" s="75"/>
    </row>
    <row r="436253" spans="2:3" x14ac:dyDescent="0.25">
      <c r="B436253" s="76"/>
      <c r="C436253" s="75"/>
    </row>
    <row r="436254" spans="2:3" x14ac:dyDescent="0.25">
      <c r="B436254" s="76"/>
      <c r="C436254" s="75"/>
    </row>
    <row r="436255" spans="2:3" x14ac:dyDescent="0.25">
      <c r="B436255" s="76"/>
      <c r="C436255" s="75"/>
    </row>
    <row r="436365" spans="2:3" x14ac:dyDescent="0.25">
      <c r="B436365" s="76"/>
      <c r="C436365" s="75"/>
    </row>
    <row r="436366" spans="2:3" x14ac:dyDescent="0.25">
      <c r="B436366" s="76"/>
      <c r="C436366" s="75"/>
    </row>
    <row r="436367" spans="2:3" x14ac:dyDescent="0.25">
      <c r="B436367" s="76"/>
      <c r="C436367" s="75"/>
    </row>
    <row r="436368" spans="2:3" x14ac:dyDescent="0.25">
      <c r="B436368" s="76"/>
      <c r="C436368" s="75"/>
    </row>
    <row r="436369" spans="2:3" x14ac:dyDescent="0.25">
      <c r="B436369" s="76"/>
      <c r="C436369" s="75"/>
    </row>
    <row r="436370" spans="2:3" x14ac:dyDescent="0.25">
      <c r="B436370" s="76"/>
      <c r="C436370" s="75"/>
    </row>
    <row r="436371" spans="2:3" x14ac:dyDescent="0.25">
      <c r="B436371" s="76"/>
      <c r="C436371" s="75"/>
    </row>
    <row r="436372" spans="2:3" x14ac:dyDescent="0.25">
      <c r="B436372" s="76"/>
      <c r="C436372" s="75"/>
    </row>
    <row r="436373" spans="2:3" x14ac:dyDescent="0.25">
      <c r="B436373" s="76"/>
      <c r="C436373" s="75"/>
    </row>
    <row r="436374" spans="2:3" x14ac:dyDescent="0.25">
      <c r="B436374" s="76"/>
      <c r="C436374" s="75"/>
    </row>
    <row r="436375" spans="2:3" x14ac:dyDescent="0.25">
      <c r="B436375" s="76"/>
      <c r="C436375" s="75"/>
    </row>
    <row r="436376" spans="2:3" x14ac:dyDescent="0.25">
      <c r="B436376" s="76"/>
      <c r="C436376" s="75"/>
    </row>
    <row r="436377" spans="2:3" x14ac:dyDescent="0.25">
      <c r="B436377" s="76"/>
      <c r="C436377" s="75"/>
    </row>
    <row r="436487" spans="2:3" x14ac:dyDescent="0.25">
      <c r="B436487" s="76"/>
      <c r="C436487" s="75"/>
    </row>
    <row r="436488" spans="2:3" x14ac:dyDescent="0.25">
      <c r="B436488" s="76"/>
      <c r="C436488" s="75"/>
    </row>
    <row r="436489" spans="2:3" x14ac:dyDescent="0.25">
      <c r="B436489" s="76"/>
      <c r="C436489" s="75"/>
    </row>
    <row r="436490" spans="2:3" x14ac:dyDescent="0.25">
      <c r="B436490" s="76"/>
      <c r="C436490" s="75"/>
    </row>
    <row r="436491" spans="2:3" x14ac:dyDescent="0.25">
      <c r="B436491" s="76"/>
      <c r="C436491" s="75"/>
    </row>
    <row r="436492" spans="2:3" x14ac:dyDescent="0.25">
      <c r="B436492" s="76"/>
      <c r="C436492" s="75"/>
    </row>
    <row r="436493" spans="2:3" x14ac:dyDescent="0.25">
      <c r="B436493" s="76"/>
      <c r="C436493" s="75"/>
    </row>
    <row r="436494" spans="2:3" x14ac:dyDescent="0.25">
      <c r="B436494" s="76"/>
      <c r="C436494" s="75"/>
    </row>
    <row r="436495" spans="2:3" x14ac:dyDescent="0.25">
      <c r="B436495" s="76"/>
      <c r="C436495" s="75"/>
    </row>
    <row r="436496" spans="2:3" x14ac:dyDescent="0.25">
      <c r="B436496" s="76"/>
      <c r="C436496" s="75"/>
    </row>
    <row r="436497" spans="2:3" x14ac:dyDescent="0.25">
      <c r="B436497" s="76"/>
      <c r="C436497" s="75"/>
    </row>
    <row r="436498" spans="2:3" x14ac:dyDescent="0.25">
      <c r="B436498" s="76"/>
      <c r="C436498" s="75"/>
    </row>
    <row r="436499" spans="2:3" x14ac:dyDescent="0.25">
      <c r="B436499" s="76"/>
      <c r="C436499" s="75"/>
    </row>
    <row r="436609" spans="2:3" x14ac:dyDescent="0.25">
      <c r="B436609" s="76"/>
      <c r="C436609" s="75"/>
    </row>
    <row r="436610" spans="2:3" x14ac:dyDescent="0.25">
      <c r="B436610" s="76"/>
      <c r="C436610" s="75"/>
    </row>
    <row r="436611" spans="2:3" x14ac:dyDescent="0.25">
      <c r="B436611" s="76"/>
      <c r="C436611" s="75"/>
    </row>
    <row r="436612" spans="2:3" x14ac:dyDescent="0.25">
      <c r="B436612" s="76"/>
      <c r="C436612" s="75"/>
    </row>
    <row r="436613" spans="2:3" x14ac:dyDescent="0.25">
      <c r="B436613" s="76"/>
      <c r="C436613" s="75"/>
    </row>
    <row r="436614" spans="2:3" x14ac:dyDescent="0.25">
      <c r="B436614" s="76"/>
      <c r="C436614" s="75"/>
    </row>
    <row r="436615" spans="2:3" x14ac:dyDescent="0.25">
      <c r="B436615" s="76"/>
      <c r="C436615" s="75"/>
    </row>
    <row r="436616" spans="2:3" x14ac:dyDescent="0.25">
      <c r="B436616" s="76"/>
      <c r="C436616" s="75"/>
    </row>
    <row r="436617" spans="2:3" x14ac:dyDescent="0.25">
      <c r="B436617" s="76"/>
      <c r="C436617" s="75"/>
    </row>
    <row r="436618" spans="2:3" x14ac:dyDescent="0.25">
      <c r="B436618" s="76"/>
      <c r="C436618" s="75"/>
    </row>
    <row r="436619" spans="2:3" x14ac:dyDescent="0.25">
      <c r="B436619" s="76"/>
      <c r="C436619" s="75"/>
    </row>
    <row r="436620" spans="2:3" x14ac:dyDescent="0.25">
      <c r="B436620" s="76"/>
      <c r="C436620" s="75"/>
    </row>
    <row r="436621" spans="2:3" x14ac:dyDescent="0.25">
      <c r="B436621" s="76"/>
      <c r="C436621" s="75"/>
    </row>
    <row r="436731" spans="2:3" x14ac:dyDescent="0.25">
      <c r="B436731" s="76"/>
      <c r="C436731" s="75"/>
    </row>
    <row r="436732" spans="2:3" x14ac:dyDescent="0.25">
      <c r="B436732" s="76"/>
      <c r="C436732" s="75"/>
    </row>
    <row r="436733" spans="2:3" x14ac:dyDescent="0.25">
      <c r="B436733" s="76"/>
      <c r="C436733" s="75"/>
    </row>
    <row r="436734" spans="2:3" x14ac:dyDescent="0.25">
      <c r="B436734" s="76"/>
      <c r="C436734" s="75"/>
    </row>
    <row r="436735" spans="2:3" x14ac:dyDescent="0.25">
      <c r="B436735" s="76"/>
      <c r="C436735" s="75"/>
    </row>
    <row r="436736" spans="2:3" x14ac:dyDescent="0.25">
      <c r="B436736" s="76"/>
      <c r="C436736" s="75"/>
    </row>
    <row r="436737" spans="2:3" x14ac:dyDescent="0.25">
      <c r="B436737" s="76"/>
      <c r="C436737" s="75"/>
    </row>
    <row r="436738" spans="2:3" x14ac:dyDescent="0.25">
      <c r="B436738" s="76"/>
      <c r="C436738" s="75"/>
    </row>
    <row r="436739" spans="2:3" x14ac:dyDescent="0.25">
      <c r="B436739" s="76"/>
      <c r="C436739" s="75"/>
    </row>
    <row r="436740" spans="2:3" x14ac:dyDescent="0.25">
      <c r="B436740" s="76"/>
      <c r="C436740" s="75"/>
    </row>
    <row r="436741" spans="2:3" x14ac:dyDescent="0.25">
      <c r="B436741" s="76"/>
      <c r="C436741" s="75"/>
    </row>
    <row r="436742" spans="2:3" x14ac:dyDescent="0.25">
      <c r="B436742" s="76"/>
      <c r="C436742" s="75"/>
    </row>
    <row r="436743" spans="2:3" x14ac:dyDescent="0.25">
      <c r="B436743" s="76"/>
      <c r="C436743" s="75"/>
    </row>
    <row r="436853" spans="2:3" x14ac:dyDescent="0.25">
      <c r="B436853" s="76"/>
      <c r="C436853" s="75"/>
    </row>
    <row r="436854" spans="2:3" x14ac:dyDescent="0.25">
      <c r="B436854" s="76"/>
      <c r="C436854" s="75"/>
    </row>
    <row r="436855" spans="2:3" x14ac:dyDescent="0.25">
      <c r="B436855" s="76"/>
      <c r="C436855" s="75"/>
    </row>
    <row r="436856" spans="2:3" x14ac:dyDescent="0.25">
      <c r="B436856" s="76"/>
      <c r="C436856" s="75"/>
    </row>
    <row r="436857" spans="2:3" x14ac:dyDescent="0.25">
      <c r="B436857" s="76"/>
      <c r="C436857" s="75"/>
    </row>
    <row r="436858" spans="2:3" x14ac:dyDescent="0.25">
      <c r="B436858" s="76"/>
      <c r="C436858" s="75"/>
    </row>
    <row r="436859" spans="2:3" x14ac:dyDescent="0.25">
      <c r="B436859" s="76"/>
      <c r="C436859" s="75"/>
    </row>
    <row r="436860" spans="2:3" x14ac:dyDescent="0.25">
      <c r="B436860" s="76"/>
      <c r="C436860" s="75"/>
    </row>
    <row r="436861" spans="2:3" x14ac:dyDescent="0.25">
      <c r="B436861" s="76"/>
      <c r="C436861" s="75"/>
    </row>
    <row r="436862" spans="2:3" x14ac:dyDescent="0.25">
      <c r="B436862" s="76"/>
      <c r="C436862" s="75"/>
    </row>
    <row r="436863" spans="2:3" x14ac:dyDescent="0.25">
      <c r="B436863" s="76"/>
      <c r="C436863" s="75"/>
    </row>
    <row r="436864" spans="2:3" x14ac:dyDescent="0.25">
      <c r="B436864" s="76"/>
      <c r="C436864" s="75"/>
    </row>
    <row r="436865" spans="2:3" x14ac:dyDescent="0.25">
      <c r="B436865" s="76"/>
      <c r="C436865" s="75"/>
    </row>
    <row r="436975" spans="2:3" x14ac:dyDescent="0.25">
      <c r="B436975" s="76"/>
      <c r="C436975" s="75"/>
    </row>
    <row r="436976" spans="2:3" x14ac:dyDescent="0.25">
      <c r="B436976" s="76"/>
      <c r="C436976" s="75"/>
    </row>
    <row r="436977" spans="2:3" x14ac:dyDescent="0.25">
      <c r="B436977" s="76"/>
      <c r="C436977" s="75"/>
    </row>
    <row r="436978" spans="2:3" x14ac:dyDescent="0.25">
      <c r="B436978" s="76"/>
      <c r="C436978" s="75"/>
    </row>
    <row r="436979" spans="2:3" x14ac:dyDescent="0.25">
      <c r="B436979" s="76"/>
      <c r="C436979" s="75"/>
    </row>
    <row r="436980" spans="2:3" x14ac:dyDescent="0.25">
      <c r="B436980" s="76"/>
      <c r="C436980" s="75"/>
    </row>
    <row r="436981" spans="2:3" x14ac:dyDescent="0.25">
      <c r="B436981" s="76"/>
      <c r="C436981" s="75"/>
    </row>
    <row r="436982" spans="2:3" x14ac:dyDescent="0.25">
      <c r="B436982" s="76"/>
      <c r="C436982" s="75"/>
    </row>
    <row r="436983" spans="2:3" x14ac:dyDescent="0.25">
      <c r="B436983" s="76"/>
      <c r="C436983" s="75"/>
    </row>
    <row r="436984" spans="2:3" x14ac:dyDescent="0.25">
      <c r="B436984" s="76"/>
      <c r="C436984" s="75"/>
    </row>
    <row r="436985" spans="2:3" x14ac:dyDescent="0.25">
      <c r="B436985" s="76"/>
      <c r="C436985" s="75"/>
    </row>
    <row r="436986" spans="2:3" x14ac:dyDescent="0.25">
      <c r="B436986" s="76"/>
      <c r="C436986" s="75"/>
    </row>
    <row r="436987" spans="2:3" x14ac:dyDescent="0.25">
      <c r="B436987" s="76"/>
      <c r="C436987" s="75"/>
    </row>
    <row r="437097" spans="2:3" x14ac:dyDescent="0.25">
      <c r="B437097" s="76"/>
      <c r="C437097" s="75"/>
    </row>
    <row r="437098" spans="2:3" x14ac:dyDescent="0.25">
      <c r="B437098" s="76"/>
      <c r="C437098" s="75"/>
    </row>
    <row r="437099" spans="2:3" x14ac:dyDescent="0.25">
      <c r="B437099" s="76"/>
      <c r="C437099" s="75"/>
    </row>
    <row r="437100" spans="2:3" x14ac:dyDescent="0.25">
      <c r="B437100" s="76"/>
      <c r="C437100" s="75"/>
    </row>
    <row r="437101" spans="2:3" x14ac:dyDescent="0.25">
      <c r="B437101" s="76"/>
      <c r="C437101" s="75"/>
    </row>
    <row r="437102" spans="2:3" x14ac:dyDescent="0.25">
      <c r="B437102" s="76"/>
      <c r="C437102" s="75"/>
    </row>
    <row r="437103" spans="2:3" x14ac:dyDescent="0.25">
      <c r="B437103" s="76"/>
      <c r="C437103" s="75"/>
    </row>
    <row r="437104" spans="2:3" x14ac:dyDescent="0.25">
      <c r="B437104" s="76"/>
      <c r="C437104" s="75"/>
    </row>
    <row r="437105" spans="2:3" x14ac:dyDescent="0.25">
      <c r="B437105" s="76"/>
      <c r="C437105" s="75"/>
    </row>
    <row r="437106" spans="2:3" x14ac:dyDescent="0.25">
      <c r="B437106" s="76"/>
      <c r="C437106" s="75"/>
    </row>
    <row r="437107" spans="2:3" x14ac:dyDescent="0.25">
      <c r="B437107" s="76"/>
      <c r="C437107" s="75"/>
    </row>
    <row r="437108" spans="2:3" x14ac:dyDescent="0.25">
      <c r="B437108" s="76"/>
      <c r="C437108" s="75"/>
    </row>
    <row r="437109" spans="2:3" x14ac:dyDescent="0.25">
      <c r="B437109" s="76"/>
      <c r="C437109" s="75"/>
    </row>
    <row r="437219" spans="2:3" x14ac:dyDescent="0.25">
      <c r="B437219" s="76"/>
      <c r="C437219" s="75"/>
    </row>
    <row r="437220" spans="2:3" x14ac:dyDescent="0.25">
      <c r="B437220" s="76"/>
      <c r="C437220" s="75"/>
    </row>
    <row r="437221" spans="2:3" x14ac:dyDescent="0.25">
      <c r="B437221" s="76"/>
      <c r="C437221" s="75"/>
    </row>
    <row r="437222" spans="2:3" x14ac:dyDescent="0.25">
      <c r="B437222" s="76"/>
      <c r="C437222" s="75"/>
    </row>
    <row r="437223" spans="2:3" x14ac:dyDescent="0.25">
      <c r="B437223" s="76"/>
      <c r="C437223" s="75"/>
    </row>
    <row r="437224" spans="2:3" x14ac:dyDescent="0.25">
      <c r="B437224" s="76"/>
      <c r="C437224" s="75"/>
    </row>
    <row r="437225" spans="2:3" x14ac:dyDescent="0.25">
      <c r="B437225" s="76"/>
      <c r="C437225" s="75"/>
    </row>
    <row r="437226" spans="2:3" x14ac:dyDescent="0.25">
      <c r="B437226" s="76"/>
      <c r="C437226" s="75"/>
    </row>
    <row r="437227" spans="2:3" x14ac:dyDescent="0.25">
      <c r="B437227" s="76"/>
      <c r="C437227" s="75"/>
    </row>
    <row r="437228" spans="2:3" x14ac:dyDescent="0.25">
      <c r="B437228" s="76"/>
      <c r="C437228" s="75"/>
    </row>
    <row r="437229" spans="2:3" x14ac:dyDescent="0.25">
      <c r="B437229" s="76"/>
      <c r="C437229" s="75"/>
    </row>
    <row r="437230" spans="2:3" x14ac:dyDescent="0.25">
      <c r="B437230" s="76"/>
      <c r="C437230" s="75"/>
    </row>
    <row r="437231" spans="2:3" x14ac:dyDescent="0.25">
      <c r="B437231" s="76"/>
      <c r="C437231" s="75"/>
    </row>
    <row r="437341" spans="2:3" x14ac:dyDescent="0.25">
      <c r="B437341" s="76"/>
      <c r="C437341" s="75"/>
    </row>
    <row r="437342" spans="2:3" x14ac:dyDescent="0.25">
      <c r="B437342" s="76"/>
      <c r="C437342" s="75"/>
    </row>
    <row r="437343" spans="2:3" x14ac:dyDescent="0.25">
      <c r="B437343" s="76"/>
      <c r="C437343" s="75"/>
    </row>
    <row r="437344" spans="2:3" x14ac:dyDescent="0.25">
      <c r="B437344" s="76"/>
      <c r="C437344" s="75"/>
    </row>
    <row r="437345" spans="2:3" x14ac:dyDescent="0.25">
      <c r="B437345" s="76"/>
      <c r="C437345" s="75"/>
    </row>
    <row r="437346" spans="2:3" x14ac:dyDescent="0.25">
      <c r="B437346" s="76"/>
      <c r="C437346" s="75"/>
    </row>
    <row r="437347" spans="2:3" x14ac:dyDescent="0.25">
      <c r="B437347" s="76"/>
      <c r="C437347" s="75"/>
    </row>
    <row r="437348" spans="2:3" x14ac:dyDescent="0.25">
      <c r="B437348" s="76"/>
      <c r="C437348" s="75"/>
    </row>
    <row r="437349" spans="2:3" x14ac:dyDescent="0.25">
      <c r="B437349" s="76"/>
      <c r="C437349" s="75"/>
    </row>
    <row r="437350" spans="2:3" x14ac:dyDescent="0.25">
      <c r="B437350" s="76"/>
      <c r="C437350" s="75"/>
    </row>
    <row r="437351" spans="2:3" x14ac:dyDescent="0.25">
      <c r="B437351" s="76"/>
      <c r="C437351" s="75"/>
    </row>
    <row r="437352" spans="2:3" x14ac:dyDescent="0.25">
      <c r="B437352" s="76"/>
      <c r="C437352" s="75"/>
    </row>
    <row r="437353" spans="2:3" x14ac:dyDescent="0.25">
      <c r="B437353" s="76"/>
      <c r="C437353" s="75"/>
    </row>
    <row r="437463" spans="2:3" x14ac:dyDescent="0.25">
      <c r="B437463" s="76"/>
      <c r="C437463" s="75"/>
    </row>
    <row r="437464" spans="2:3" x14ac:dyDescent="0.25">
      <c r="B437464" s="76"/>
      <c r="C437464" s="75"/>
    </row>
    <row r="437465" spans="2:3" x14ac:dyDescent="0.25">
      <c r="B437465" s="76"/>
      <c r="C437465" s="75"/>
    </row>
    <row r="437466" spans="2:3" x14ac:dyDescent="0.25">
      <c r="B437466" s="76"/>
      <c r="C437466" s="75"/>
    </row>
    <row r="437467" spans="2:3" x14ac:dyDescent="0.25">
      <c r="B437467" s="76"/>
      <c r="C437467" s="75"/>
    </row>
    <row r="437468" spans="2:3" x14ac:dyDescent="0.25">
      <c r="B437468" s="76"/>
      <c r="C437468" s="75"/>
    </row>
    <row r="437469" spans="2:3" x14ac:dyDescent="0.25">
      <c r="B437469" s="76"/>
      <c r="C437469" s="75"/>
    </row>
    <row r="437470" spans="2:3" x14ac:dyDescent="0.25">
      <c r="B437470" s="76"/>
      <c r="C437470" s="75"/>
    </row>
    <row r="437471" spans="2:3" x14ac:dyDescent="0.25">
      <c r="B437471" s="76"/>
      <c r="C437471" s="75"/>
    </row>
    <row r="437472" spans="2:3" x14ac:dyDescent="0.25">
      <c r="B437472" s="76"/>
      <c r="C437472" s="75"/>
    </row>
    <row r="437473" spans="2:3" x14ac:dyDescent="0.25">
      <c r="B437473" s="76"/>
      <c r="C437473" s="75"/>
    </row>
    <row r="437474" spans="2:3" x14ac:dyDescent="0.25">
      <c r="B437474" s="76"/>
      <c r="C437474" s="75"/>
    </row>
    <row r="437475" spans="2:3" x14ac:dyDescent="0.25">
      <c r="B437475" s="76"/>
      <c r="C437475" s="75"/>
    </row>
    <row r="437585" spans="2:3" x14ac:dyDescent="0.25">
      <c r="B437585" s="76"/>
      <c r="C437585" s="75"/>
    </row>
    <row r="437586" spans="2:3" x14ac:dyDescent="0.25">
      <c r="B437586" s="76"/>
      <c r="C437586" s="75"/>
    </row>
    <row r="437587" spans="2:3" x14ac:dyDescent="0.25">
      <c r="B437587" s="76"/>
      <c r="C437587" s="75"/>
    </row>
    <row r="437588" spans="2:3" x14ac:dyDescent="0.25">
      <c r="B437588" s="76"/>
      <c r="C437588" s="75"/>
    </row>
    <row r="437589" spans="2:3" x14ac:dyDescent="0.25">
      <c r="B437589" s="76"/>
      <c r="C437589" s="75"/>
    </row>
    <row r="437590" spans="2:3" x14ac:dyDescent="0.25">
      <c r="B437590" s="76"/>
      <c r="C437590" s="75"/>
    </row>
    <row r="437591" spans="2:3" x14ac:dyDescent="0.25">
      <c r="B437591" s="76"/>
      <c r="C437591" s="75"/>
    </row>
    <row r="437592" spans="2:3" x14ac:dyDescent="0.25">
      <c r="B437592" s="76"/>
      <c r="C437592" s="75"/>
    </row>
    <row r="437593" spans="2:3" x14ac:dyDescent="0.25">
      <c r="B437593" s="76"/>
      <c r="C437593" s="75"/>
    </row>
    <row r="437594" spans="2:3" x14ac:dyDescent="0.25">
      <c r="B437594" s="76"/>
      <c r="C437594" s="75"/>
    </row>
    <row r="437595" spans="2:3" x14ac:dyDescent="0.25">
      <c r="B437595" s="76"/>
      <c r="C437595" s="75"/>
    </row>
    <row r="437596" spans="2:3" x14ac:dyDescent="0.25">
      <c r="B437596" s="76"/>
      <c r="C437596" s="75"/>
    </row>
    <row r="437597" spans="2:3" x14ac:dyDescent="0.25">
      <c r="B437597" s="76"/>
      <c r="C437597" s="75"/>
    </row>
    <row r="437707" spans="2:3" x14ac:dyDescent="0.25">
      <c r="B437707" s="76"/>
      <c r="C437707" s="75"/>
    </row>
    <row r="437708" spans="2:3" x14ac:dyDescent="0.25">
      <c r="B437708" s="76"/>
      <c r="C437708" s="75"/>
    </row>
    <row r="437709" spans="2:3" x14ac:dyDescent="0.25">
      <c r="B437709" s="76"/>
      <c r="C437709" s="75"/>
    </row>
    <row r="437710" spans="2:3" x14ac:dyDescent="0.25">
      <c r="B437710" s="76"/>
      <c r="C437710" s="75"/>
    </row>
    <row r="437711" spans="2:3" x14ac:dyDescent="0.25">
      <c r="B437711" s="76"/>
      <c r="C437711" s="75"/>
    </row>
    <row r="437712" spans="2:3" x14ac:dyDescent="0.25">
      <c r="B437712" s="76"/>
      <c r="C437712" s="75"/>
    </row>
    <row r="437713" spans="2:3" x14ac:dyDescent="0.25">
      <c r="B437713" s="76"/>
      <c r="C437713" s="75"/>
    </row>
    <row r="437714" spans="2:3" x14ac:dyDescent="0.25">
      <c r="B437714" s="76"/>
      <c r="C437714" s="75"/>
    </row>
    <row r="437715" spans="2:3" x14ac:dyDescent="0.25">
      <c r="B437715" s="76"/>
      <c r="C437715" s="75"/>
    </row>
    <row r="437716" spans="2:3" x14ac:dyDescent="0.25">
      <c r="B437716" s="76"/>
      <c r="C437716" s="75"/>
    </row>
    <row r="437717" spans="2:3" x14ac:dyDescent="0.25">
      <c r="B437717" s="76"/>
      <c r="C437717" s="75"/>
    </row>
    <row r="437718" spans="2:3" x14ac:dyDescent="0.25">
      <c r="B437718" s="76"/>
      <c r="C437718" s="75"/>
    </row>
    <row r="437719" spans="2:3" x14ac:dyDescent="0.25">
      <c r="B437719" s="76"/>
      <c r="C437719" s="75"/>
    </row>
    <row r="437829" spans="2:3" x14ac:dyDescent="0.25">
      <c r="B437829" s="76"/>
      <c r="C437829" s="75"/>
    </row>
    <row r="437830" spans="2:3" x14ac:dyDescent="0.25">
      <c r="B437830" s="76"/>
      <c r="C437830" s="75"/>
    </row>
    <row r="437831" spans="2:3" x14ac:dyDescent="0.25">
      <c r="B437831" s="76"/>
      <c r="C437831" s="75"/>
    </row>
    <row r="437832" spans="2:3" x14ac:dyDescent="0.25">
      <c r="B437832" s="76"/>
      <c r="C437832" s="75"/>
    </row>
    <row r="437833" spans="2:3" x14ac:dyDescent="0.25">
      <c r="B437833" s="76"/>
      <c r="C437833" s="75"/>
    </row>
    <row r="437834" spans="2:3" x14ac:dyDescent="0.25">
      <c r="B437834" s="76"/>
      <c r="C437834" s="75"/>
    </row>
    <row r="437835" spans="2:3" x14ac:dyDescent="0.25">
      <c r="B437835" s="76"/>
      <c r="C437835" s="75"/>
    </row>
    <row r="437836" spans="2:3" x14ac:dyDescent="0.25">
      <c r="B437836" s="76"/>
      <c r="C437836" s="75"/>
    </row>
    <row r="437837" spans="2:3" x14ac:dyDescent="0.25">
      <c r="B437837" s="76"/>
      <c r="C437837" s="75"/>
    </row>
    <row r="437838" spans="2:3" x14ac:dyDescent="0.25">
      <c r="B437838" s="76"/>
      <c r="C437838" s="75"/>
    </row>
    <row r="437839" spans="2:3" x14ac:dyDescent="0.25">
      <c r="B437839" s="76"/>
      <c r="C437839" s="75"/>
    </row>
    <row r="437840" spans="2:3" x14ac:dyDescent="0.25">
      <c r="B437840" s="76"/>
      <c r="C437840" s="75"/>
    </row>
    <row r="437841" spans="2:3" x14ac:dyDescent="0.25">
      <c r="B437841" s="76"/>
      <c r="C437841" s="75"/>
    </row>
    <row r="437951" spans="2:3" x14ac:dyDescent="0.25">
      <c r="B437951" s="76"/>
      <c r="C437951" s="75"/>
    </row>
    <row r="437952" spans="2:3" x14ac:dyDescent="0.25">
      <c r="B437952" s="76"/>
      <c r="C437952" s="75"/>
    </row>
    <row r="437953" spans="2:3" x14ac:dyDescent="0.25">
      <c r="B437953" s="76"/>
      <c r="C437953" s="75"/>
    </row>
    <row r="437954" spans="2:3" x14ac:dyDescent="0.25">
      <c r="B437954" s="76"/>
      <c r="C437954" s="75"/>
    </row>
    <row r="437955" spans="2:3" x14ac:dyDescent="0.25">
      <c r="B437955" s="76"/>
      <c r="C437955" s="75"/>
    </row>
    <row r="437956" spans="2:3" x14ac:dyDescent="0.25">
      <c r="B437956" s="76"/>
      <c r="C437956" s="75"/>
    </row>
    <row r="437957" spans="2:3" x14ac:dyDescent="0.25">
      <c r="B437957" s="76"/>
      <c r="C437957" s="75"/>
    </row>
    <row r="437958" spans="2:3" x14ac:dyDescent="0.25">
      <c r="B437958" s="76"/>
      <c r="C437958" s="75"/>
    </row>
    <row r="437959" spans="2:3" x14ac:dyDescent="0.25">
      <c r="B437959" s="76"/>
      <c r="C437959" s="75"/>
    </row>
    <row r="437960" spans="2:3" x14ac:dyDescent="0.25">
      <c r="B437960" s="76"/>
      <c r="C437960" s="75"/>
    </row>
    <row r="437961" spans="2:3" x14ac:dyDescent="0.25">
      <c r="B437961" s="76"/>
      <c r="C437961" s="75"/>
    </row>
    <row r="437962" spans="2:3" x14ac:dyDescent="0.25">
      <c r="B437962" s="76"/>
      <c r="C437962" s="75"/>
    </row>
    <row r="437963" spans="2:3" x14ac:dyDescent="0.25">
      <c r="B437963" s="76"/>
      <c r="C437963" s="75"/>
    </row>
    <row r="438073" spans="2:3" x14ac:dyDescent="0.25">
      <c r="B438073" s="76"/>
      <c r="C438073" s="75"/>
    </row>
    <row r="438074" spans="2:3" x14ac:dyDescent="0.25">
      <c r="B438074" s="76"/>
      <c r="C438074" s="75"/>
    </row>
    <row r="438075" spans="2:3" x14ac:dyDescent="0.25">
      <c r="B438075" s="76"/>
      <c r="C438075" s="75"/>
    </row>
    <row r="438076" spans="2:3" x14ac:dyDescent="0.25">
      <c r="B438076" s="76"/>
      <c r="C438076" s="75"/>
    </row>
    <row r="438077" spans="2:3" x14ac:dyDescent="0.25">
      <c r="B438077" s="76"/>
      <c r="C438077" s="75"/>
    </row>
    <row r="438078" spans="2:3" x14ac:dyDescent="0.25">
      <c r="B438078" s="76"/>
      <c r="C438078" s="75"/>
    </row>
    <row r="438079" spans="2:3" x14ac:dyDescent="0.25">
      <c r="B438079" s="76"/>
      <c r="C438079" s="75"/>
    </row>
    <row r="438080" spans="2:3" x14ac:dyDescent="0.25">
      <c r="B438080" s="76"/>
      <c r="C438080" s="75"/>
    </row>
    <row r="438081" spans="2:3" x14ac:dyDescent="0.25">
      <c r="B438081" s="76"/>
      <c r="C438081" s="75"/>
    </row>
    <row r="438082" spans="2:3" x14ac:dyDescent="0.25">
      <c r="B438082" s="76"/>
      <c r="C438082" s="75"/>
    </row>
    <row r="438083" spans="2:3" x14ac:dyDescent="0.25">
      <c r="B438083" s="76"/>
      <c r="C438083" s="75"/>
    </row>
    <row r="438084" spans="2:3" x14ac:dyDescent="0.25">
      <c r="B438084" s="76"/>
      <c r="C438084" s="75"/>
    </row>
    <row r="438085" spans="2:3" x14ac:dyDescent="0.25">
      <c r="B438085" s="76"/>
      <c r="C438085" s="75"/>
    </row>
    <row r="438195" spans="2:3" x14ac:dyDescent="0.25">
      <c r="B438195" s="76"/>
      <c r="C438195" s="75"/>
    </row>
    <row r="438196" spans="2:3" x14ac:dyDescent="0.25">
      <c r="B438196" s="76"/>
      <c r="C438196" s="75"/>
    </row>
    <row r="438197" spans="2:3" x14ac:dyDescent="0.25">
      <c r="B438197" s="76"/>
      <c r="C438197" s="75"/>
    </row>
    <row r="438198" spans="2:3" x14ac:dyDescent="0.25">
      <c r="B438198" s="76"/>
      <c r="C438198" s="75"/>
    </row>
    <row r="438199" spans="2:3" x14ac:dyDescent="0.25">
      <c r="B438199" s="76"/>
      <c r="C438199" s="75"/>
    </row>
    <row r="438200" spans="2:3" x14ac:dyDescent="0.25">
      <c r="B438200" s="76"/>
      <c r="C438200" s="75"/>
    </row>
    <row r="438201" spans="2:3" x14ac:dyDescent="0.25">
      <c r="B438201" s="76"/>
      <c r="C438201" s="75"/>
    </row>
    <row r="438202" spans="2:3" x14ac:dyDescent="0.25">
      <c r="B438202" s="76"/>
      <c r="C438202" s="75"/>
    </row>
    <row r="438203" spans="2:3" x14ac:dyDescent="0.25">
      <c r="B438203" s="76"/>
      <c r="C438203" s="75"/>
    </row>
    <row r="438204" spans="2:3" x14ac:dyDescent="0.25">
      <c r="B438204" s="76"/>
      <c r="C438204" s="75"/>
    </row>
    <row r="438205" spans="2:3" x14ac:dyDescent="0.25">
      <c r="B438205" s="76"/>
      <c r="C438205" s="75"/>
    </row>
    <row r="438206" spans="2:3" x14ac:dyDescent="0.25">
      <c r="B438206" s="76"/>
      <c r="C438206" s="75"/>
    </row>
    <row r="438207" spans="2:3" x14ac:dyDescent="0.25">
      <c r="B438207" s="76"/>
      <c r="C438207" s="75"/>
    </row>
    <row r="438317" spans="2:3" x14ac:dyDescent="0.25">
      <c r="B438317" s="76"/>
      <c r="C438317" s="75"/>
    </row>
    <row r="438318" spans="2:3" x14ac:dyDescent="0.25">
      <c r="B438318" s="76"/>
      <c r="C438318" s="75"/>
    </row>
    <row r="438319" spans="2:3" x14ac:dyDescent="0.25">
      <c r="B438319" s="76"/>
      <c r="C438319" s="75"/>
    </row>
    <row r="438320" spans="2:3" x14ac:dyDescent="0.25">
      <c r="B438320" s="76"/>
      <c r="C438320" s="75"/>
    </row>
    <row r="438321" spans="2:3" x14ac:dyDescent="0.25">
      <c r="B438321" s="76"/>
      <c r="C438321" s="75"/>
    </row>
    <row r="438322" spans="2:3" x14ac:dyDescent="0.25">
      <c r="B438322" s="76"/>
      <c r="C438322" s="75"/>
    </row>
    <row r="438323" spans="2:3" x14ac:dyDescent="0.25">
      <c r="B438323" s="76"/>
      <c r="C438323" s="75"/>
    </row>
    <row r="438324" spans="2:3" x14ac:dyDescent="0.25">
      <c r="B438324" s="76"/>
      <c r="C438324" s="75"/>
    </row>
    <row r="438325" spans="2:3" x14ac:dyDescent="0.25">
      <c r="B438325" s="76"/>
      <c r="C438325" s="75"/>
    </row>
    <row r="438326" spans="2:3" x14ac:dyDescent="0.25">
      <c r="B438326" s="76"/>
      <c r="C438326" s="75"/>
    </row>
    <row r="438327" spans="2:3" x14ac:dyDescent="0.25">
      <c r="B438327" s="76"/>
      <c r="C438327" s="75"/>
    </row>
    <row r="438328" spans="2:3" x14ac:dyDescent="0.25">
      <c r="B438328" s="76"/>
      <c r="C438328" s="75"/>
    </row>
    <row r="438329" spans="2:3" x14ac:dyDescent="0.25">
      <c r="B438329" s="76"/>
      <c r="C438329" s="75"/>
    </row>
    <row r="438439" spans="2:3" x14ac:dyDescent="0.25">
      <c r="B438439" s="76"/>
      <c r="C438439" s="75"/>
    </row>
    <row r="438440" spans="2:3" x14ac:dyDescent="0.25">
      <c r="B438440" s="76"/>
      <c r="C438440" s="75"/>
    </row>
    <row r="438441" spans="2:3" x14ac:dyDescent="0.25">
      <c r="B438441" s="76"/>
      <c r="C438441" s="75"/>
    </row>
    <row r="438442" spans="2:3" x14ac:dyDescent="0.25">
      <c r="B438442" s="76"/>
      <c r="C438442" s="75"/>
    </row>
    <row r="438443" spans="2:3" x14ac:dyDescent="0.25">
      <c r="B438443" s="76"/>
      <c r="C438443" s="75"/>
    </row>
    <row r="438444" spans="2:3" x14ac:dyDescent="0.25">
      <c r="B438444" s="76"/>
      <c r="C438444" s="75"/>
    </row>
    <row r="438445" spans="2:3" x14ac:dyDescent="0.25">
      <c r="B438445" s="76"/>
      <c r="C438445" s="75"/>
    </row>
    <row r="438446" spans="2:3" x14ac:dyDescent="0.25">
      <c r="B438446" s="76"/>
      <c r="C438446" s="75"/>
    </row>
    <row r="438447" spans="2:3" x14ac:dyDescent="0.25">
      <c r="B438447" s="76"/>
      <c r="C438447" s="75"/>
    </row>
    <row r="438448" spans="2:3" x14ac:dyDescent="0.25">
      <c r="B438448" s="76"/>
      <c r="C438448" s="75"/>
    </row>
    <row r="438449" spans="2:3" x14ac:dyDescent="0.25">
      <c r="B438449" s="76"/>
      <c r="C438449" s="75"/>
    </row>
    <row r="438450" spans="2:3" x14ac:dyDescent="0.25">
      <c r="B438450" s="76"/>
      <c r="C438450" s="75"/>
    </row>
    <row r="438451" spans="2:3" x14ac:dyDescent="0.25">
      <c r="B438451" s="76"/>
      <c r="C438451" s="75"/>
    </row>
    <row r="438561" spans="2:3" x14ac:dyDescent="0.25">
      <c r="B438561" s="76"/>
      <c r="C438561" s="75"/>
    </row>
    <row r="438562" spans="2:3" x14ac:dyDescent="0.25">
      <c r="B438562" s="76"/>
      <c r="C438562" s="75"/>
    </row>
    <row r="438563" spans="2:3" x14ac:dyDescent="0.25">
      <c r="B438563" s="76"/>
      <c r="C438563" s="75"/>
    </row>
    <row r="438564" spans="2:3" x14ac:dyDescent="0.25">
      <c r="B438564" s="76"/>
      <c r="C438564" s="75"/>
    </row>
    <row r="438565" spans="2:3" x14ac:dyDescent="0.25">
      <c r="B438565" s="76"/>
      <c r="C438565" s="75"/>
    </row>
    <row r="438566" spans="2:3" x14ac:dyDescent="0.25">
      <c r="B438566" s="76"/>
      <c r="C438566" s="75"/>
    </row>
    <row r="438567" spans="2:3" x14ac:dyDescent="0.25">
      <c r="B438567" s="76"/>
      <c r="C438567" s="75"/>
    </row>
    <row r="438568" spans="2:3" x14ac:dyDescent="0.25">
      <c r="B438568" s="76"/>
      <c r="C438568" s="75"/>
    </row>
    <row r="438569" spans="2:3" x14ac:dyDescent="0.25">
      <c r="B438569" s="76"/>
      <c r="C438569" s="75"/>
    </row>
    <row r="438570" spans="2:3" x14ac:dyDescent="0.25">
      <c r="B438570" s="76"/>
      <c r="C438570" s="75"/>
    </row>
    <row r="438571" spans="2:3" x14ac:dyDescent="0.25">
      <c r="B438571" s="76"/>
      <c r="C438571" s="75"/>
    </row>
    <row r="438572" spans="2:3" x14ac:dyDescent="0.25">
      <c r="B438572" s="76"/>
      <c r="C438572" s="75"/>
    </row>
    <row r="438573" spans="2:3" x14ac:dyDescent="0.25">
      <c r="B438573" s="76"/>
      <c r="C438573" s="75"/>
    </row>
    <row r="438683" spans="2:3" x14ac:dyDescent="0.25">
      <c r="B438683" s="76"/>
      <c r="C438683" s="75"/>
    </row>
    <row r="438684" spans="2:3" x14ac:dyDescent="0.25">
      <c r="B438684" s="76"/>
      <c r="C438684" s="75"/>
    </row>
    <row r="438685" spans="2:3" x14ac:dyDescent="0.25">
      <c r="B438685" s="76"/>
      <c r="C438685" s="75"/>
    </row>
    <row r="438686" spans="2:3" x14ac:dyDescent="0.25">
      <c r="B438686" s="76"/>
      <c r="C438686" s="75"/>
    </row>
    <row r="438687" spans="2:3" x14ac:dyDescent="0.25">
      <c r="B438687" s="76"/>
      <c r="C438687" s="75"/>
    </row>
    <row r="438688" spans="2:3" x14ac:dyDescent="0.25">
      <c r="B438688" s="76"/>
      <c r="C438688" s="75"/>
    </row>
    <row r="438689" spans="2:3" x14ac:dyDescent="0.25">
      <c r="B438689" s="76"/>
      <c r="C438689" s="75"/>
    </row>
    <row r="438690" spans="2:3" x14ac:dyDescent="0.25">
      <c r="B438690" s="76"/>
      <c r="C438690" s="75"/>
    </row>
    <row r="438691" spans="2:3" x14ac:dyDescent="0.25">
      <c r="B438691" s="76"/>
      <c r="C438691" s="75"/>
    </row>
    <row r="438692" spans="2:3" x14ac:dyDescent="0.25">
      <c r="B438692" s="76"/>
      <c r="C438692" s="75"/>
    </row>
    <row r="438693" spans="2:3" x14ac:dyDescent="0.25">
      <c r="B438693" s="76"/>
      <c r="C438693" s="75"/>
    </row>
    <row r="438694" spans="2:3" x14ac:dyDescent="0.25">
      <c r="B438694" s="76"/>
      <c r="C438694" s="75"/>
    </row>
    <row r="438695" spans="2:3" x14ac:dyDescent="0.25">
      <c r="B438695" s="76"/>
      <c r="C438695" s="75"/>
    </row>
    <row r="438805" spans="2:3" x14ac:dyDescent="0.25">
      <c r="B438805" s="76"/>
      <c r="C438805" s="75"/>
    </row>
    <row r="438806" spans="2:3" x14ac:dyDescent="0.25">
      <c r="B438806" s="76"/>
      <c r="C438806" s="75"/>
    </row>
    <row r="438807" spans="2:3" x14ac:dyDescent="0.25">
      <c r="B438807" s="76"/>
      <c r="C438807" s="75"/>
    </row>
    <row r="438808" spans="2:3" x14ac:dyDescent="0.25">
      <c r="B438808" s="76"/>
      <c r="C438808" s="75"/>
    </row>
    <row r="438809" spans="2:3" x14ac:dyDescent="0.25">
      <c r="B438809" s="76"/>
      <c r="C438809" s="75"/>
    </row>
    <row r="438810" spans="2:3" x14ac:dyDescent="0.25">
      <c r="B438810" s="76"/>
      <c r="C438810" s="75"/>
    </row>
    <row r="438811" spans="2:3" x14ac:dyDescent="0.25">
      <c r="B438811" s="76"/>
      <c r="C438811" s="75"/>
    </row>
    <row r="438812" spans="2:3" x14ac:dyDescent="0.25">
      <c r="B438812" s="76"/>
      <c r="C438812" s="75"/>
    </row>
    <row r="438813" spans="2:3" x14ac:dyDescent="0.25">
      <c r="B438813" s="76"/>
      <c r="C438813" s="75"/>
    </row>
    <row r="438814" spans="2:3" x14ac:dyDescent="0.25">
      <c r="B438814" s="76"/>
      <c r="C438814" s="75"/>
    </row>
    <row r="438815" spans="2:3" x14ac:dyDescent="0.25">
      <c r="B438815" s="76"/>
      <c r="C438815" s="75"/>
    </row>
    <row r="438816" spans="2:3" x14ac:dyDescent="0.25">
      <c r="B438816" s="76"/>
      <c r="C438816" s="75"/>
    </row>
    <row r="438817" spans="2:3" x14ac:dyDescent="0.25">
      <c r="B438817" s="76"/>
      <c r="C438817" s="75"/>
    </row>
    <row r="438927" spans="2:3" x14ac:dyDescent="0.25">
      <c r="B438927" s="76"/>
      <c r="C438927" s="75"/>
    </row>
    <row r="438928" spans="2:3" x14ac:dyDescent="0.25">
      <c r="B438928" s="76"/>
      <c r="C438928" s="75"/>
    </row>
    <row r="438929" spans="2:3" x14ac:dyDescent="0.25">
      <c r="B438929" s="76"/>
      <c r="C438929" s="75"/>
    </row>
    <row r="438930" spans="2:3" x14ac:dyDescent="0.25">
      <c r="B438930" s="76"/>
      <c r="C438930" s="75"/>
    </row>
    <row r="438931" spans="2:3" x14ac:dyDescent="0.25">
      <c r="B438931" s="76"/>
      <c r="C438931" s="75"/>
    </row>
    <row r="438932" spans="2:3" x14ac:dyDescent="0.25">
      <c r="B438932" s="76"/>
      <c r="C438932" s="75"/>
    </row>
    <row r="438933" spans="2:3" x14ac:dyDescent="0.25">
      <c r="B438933" s="76"/>
      <c r="C438933" s="75"/>
    </row>
    <row r="438934" spans="2:3" x14ac:dyDescent="0.25">
      <c r="B438934" s="76"/>
      <c r="C438934" s="75"/>
    </row>
    <row r="438935" spans="2:3" x14ac:dyDescent="0.25">
      <c r="B438935" s="76"/>
      <c r="C438935" s="75"/>
    </row>
    <row r="438936" spans="2:3" x14ac:dyDescent="0.25">
      <c r="B438936" s="76"/>
      <c r="C438936" s="75"/>
    </row>
    <row r="438937" spans="2:3" x14ac:dyDescent="0.25">
      <c r="B438937" s="76"/>
      <c r="C438937" s="75"/>
    </row>
    <row r="438938" spans="2:3" x14ac:dyDescent="0.25">
      <c r="B438938" s="76"/>
      <c r="C438938" s="75"/>
    </row>
    <row r="438939" spans="2:3" x14ac:dyDescent="0.25">
      <c r="B438939" s="76"/>
      <c r="C438939" s="75"/>
    </row>
    <row r="439049" spans="2:3" x14ac:dyDescent="0.25">
      <c r="B439049" s="76"/>
      <c r="C439049" s="75"/>
    </row>
    <row r="439050" spans="2:3" x14ac:dyDescent="0.25">
      <c r="B439050" s="76"/>
      <c r="C439050" s="75"/>
    </row>
    <row r="439051" spans="2:3" x14ac:dyDescent="0.25">
      <c r="B439051" s="76"/>
      <c r="C439051" s="75"/>
    </row>
    <row r="439052" spans="2:3" x14ac:dyDescent="0.25">
      <c r="B439052" s="76"/>
      <c r="C439052" s="75"/>
    </row>
    <row r="439053" spans="2:3" x14ac:dyDescent="0.25">
      <c r="B439053" s="76"/>
      <c r="C439053" s="75"/>
    </row>
    <row r="439054" spans="2:3" x14ac:dyDescent="0.25">
      <c r="B439054" s="76"/>
      <c r="C439054" s="75"/>
    </row>
    <row r="439055" spans="2:3" x14ac:dyDescent="0.25">
      <c r="B439055" s="76"/>
      <c r="C439055" s="75"/>
    </row>
    <row r="439056" spans="2:3" x14ac:dyDescent="0.25">
      <c r="B439056" s="76"/>
      <c r="C439056" s="75"/>
    </row>
    <row r="439057" spans="2:3" x14ac:dyDescent="0.25">
      <c r="B439057" s="76"/>
      <c r="C439057" s="75"/>
    </row>
    <row r="439058" spans="2:3" x14ac:dyDescent="0.25">
      <c r="B439058" s="76"/>
      <c r="C439058" s="75"/>
    </row>
    <row r="439059" spans="2:3" x14ac:dyDescent="0.25">
      <c r="B439059" s="76"/>
      <c r="C439059" s="75"/>
    </row>
    <row r="439060" spans="2:3" x14ac:dyDescent="0.25">
      <c r="B439060" s="76"/>
      <c r="C439060" s="75"/>
    </row>
    <row r="439061" spans="2:3" x14ac:dyDescent="0.25">
      <c r="B439061" s="76"/>
      <c r="C439061" s="75"/>
    </row>
    <row r="439171" spans="2:3" x14ac:dyDescent="0.25">
      <c r="B439171" s="76"/>
      <c r="C439171" s="75"/>
    </row>
    <row r="439172" spans="2:3" x14ac:dyDescent="0.25">
      <c r="B439172" s="76"/>
      <c r="C439172" s="75"/>
    </row>
    <row r="439173" spans="2:3" x14ac:dyDescent="0.25">
      <c r="B439173" s="76"/>
      <c r="C439173" s="75"/>
    </row>
    <row r="439174" spans="2:3" x14ac:dyDescent="0.25">
      <c r="B439174" s="76"/>
      <c r="C439174" s="75"/>
    </row>
    <row r="439175" spans="2:3" x14ac:dyDescent="0.25">
      <c r="B439175" s="76"/>
      <c r="C439175" s="75"/>
    </row>
    <row r="439176" spans="2:3" x14ac:dyDescent="0.25">
      <c r="B439176" s="76"/>
      <c r="C439176" s="75"/>
    </row>
    <row r="439177" spans="2:3" x14ac:dyDescent="0.25">
      <c r="B439177" s="76"/>
      <c r="C439177" s="75"/>
    </row>
    <row r="439178" spans="2:3" x14ac:dyDescent="0.25">
      <c r="B439178" s="76"/>
      <c r="C439178" s="75"/>
    </row>
    <row r="439179" spans="2:3" x14ac:dyDescent="0.25">
      <c r="B439179" s="76"/>
      <c r="C439179" s="75"/>
    </row>
    <row r="439180" spans="2:3" x14ac:dyDescent="0.25">
      <c r="B439180" s="76"/>
      <c r="C439180" s="75"/>
    </row>
    <row r="439181" spans="2:3" x14ac:dyDescent="0.25">
      <c r="B439181" s="76"/>
      <c r="C439181" s="75"/>
    </row>
    <row r="439182" spans="2:3" x14ac:dyDescent="0.25">
      <c r="B439182" s="76"/>
      <c r="C439182" s="75"/>
    </row>
    <row r="439183" spans="2:3" x14ac:dyDescent="0.25">
      <c r="B439183" s="76"/>
      <c r="C439183" s="75"/>
    </row>
    <row r="439293" spans="2:3" x14ac:dyDescent="0.25">
      <c r="B439293" s="76"/>
      <c r="C439293" s="75"/>
    </row>
    <row r="439294" spans="2:3" x14ac:dyDescent="0.25">
      <c r="B439294" s="76"/>
      <c r="C439294" s="75"/>
    </row>
    <row r="439295" spans="2:3" x14ac:dyDescent="0.25">
      <c r="B439295" s="76"/>
      <c r="C439295" s="75"/>
    </row>
    <row r="439296" spans="2:3" x14ac:dyDescent="0.25">
      <c r="B439296" s="76"/>
      <c r="C439296" s="75"/>
    </row>
    <row r="439297" spans="2:3" x14ac:dyDescent="0.25">
      <c r="B439297" s="76"/>
      <c r="C439297" s="75"/>
    </row>
    <row r="439298" spans="2:3" x14ac:dyDescent="0.25">
      <c r="B439298" s="76"/>
      <c r="C439298" s="75"/>
    </row>
    <row r="439299" spans="2:3" x14ac:dyDescent="0.25">
      <c r="B439299" s="76"/>
      <c r="C439299" s="75"/>
    </row>
    <row r="439300" spans="2:3" x14ac:dyDescent="0.25">
      <c r="B439300" s="76"/>
      <c r="C439300" s="75"/>
    </row>
    <row r="439301" spans="2:3" x14ac:dyDescent="0.25">
      <c r="B439301" s="76"/>
      <c r="C439301" s="75"/>
    </row>
    <row r="439302" spans="2:3" x14ac:dyDescent="0.25">
      <c r="B439302" s="76"/>
      <c r="C439302" s="75"/>
    </row>
    <row r="439303" spans="2:3" x14ac:dyDescent="0.25">
      <c r="B439303" s="76"/>
      <c r="C439303" s="75"/>
    </row>
    <row r="439304" spans="2:3" x14ac:dyDescent="0.25">
      <c r="B439304" s="76"/>
      <c r="C439304" s="75"/>
    </row>
    <row r="439305" spans="2:3" x14ac:dyDescent="0.25">
      <c r="B439305" s="76"/>
      <c r="C439305" s="75"/>
    </row>
    <row r="439415" spans="2:3" x14ac:dyDescent="0.25">
      <c r="B439415" s="76"/>
      <c r="C439415" s="75"/>
    </row>
    <row r="439416" spans="2:3" x14ac:dyDescent="0.25">
      <c r="B439416" s="76"/>
      <c r="C439416" s="75"/>
    </row>
    <row r="439417" spans="2:3" x14ac:dyDescent="0.25">
      <c r="B439417" s="76"/>
      <c r="C439417" s="75"/>
    </row>
    <row r="439418" spans="2:3" x14ac:dyDescent="0.25">
      <c r="B439418" s="76"/>
      <c r="C439418" s="75"/>
    </row>
    <row r="439419" spans="2:3" x14ac:dyDescent="0.25">
      <c r="B439419" s="76"/>
      <c r="C439419" s="75"/>
    </row>
    <row r="439420" spans="2:3" x14ac:dyDescent="0.25">
      <c r="B439420" s="76"/>
      <c r="C439420" s="75"/>
    </row>
    <row r="439421" spans="2:3" x14ac:dyDescent="0.25">
      <c r="B439421" s="76"/>
      <c r="C439421" s="75"/>
    </row>
    <row r="439422" spans="2:3" x14ac:dyDescent="0.25">
      <c r="B439422" s="76"/>
      <c r="C439422" s="75"/>
    </row>
    <row r="439423" spans="2:3" x14ac:dyDescent="0.25">
      <c r="B439423" s="76"/>
      <c r="C439423" s="75"/>
    </row>
    <row r="439424" spans="2:3" x14ac:dyDescent="0.25">
      <c r="B439424" s="76"/>
      <c r="C439424" s="75"/>
    </row>
    <row r="439425" spans="2:3" x14ac:dyDescent="0.25">
      <c r="B439425" s="76"/>
      <c r="C439425" s="75"/>
    </row>
    <row r="439426" spans="2:3" x14ac:dyDescent="0.25">
      <c r="B439426" s="76"/>
      <c r="C439426" s="75"/>
    </row>
    <row r="439427" spans="2:3" x14ac:dyDescent="0.25">
      <c r="B439427" s="76"/>
      <c r="C439427" s="75"/>
    </row>
    <row r="439537" spans="2:3" x14ac:dyDescent="0.25">
      <c r="B439537" s="76"/>
      <c r="C439537" s="75"/>
    </row>
    <row r="439538" spans="2:3" x14ac:dyDescent="0.25">
      <c r="B439538" s="76"/>
      <c r="C439538" s="75"/>
    </row>
    <row r="439539" spans="2:3" x14ac:dyDescent="0.25">
      <c r="B439539" s="76"/>
      <c r="C439539" s="75"/>
    </row>
    <row r="439540" spans="2:3" x14ac:dyDescent="0.25">
      <c r="B439540" s="76"/>
      <c r="C439540" s="75"/>
    </row>
    <row r="439541" spans="2:3" x14ac:dyDescent="0.25">
      <c r="B439541" s="76"/>
      <c r="C439541" s="75"/>
    </row>
    <row r="439542" spans="2:3" x14ac:dyDescent="0.25">
      <c r="B439542" s="76"/>
      <c r="C439542" s="75"/>
    </row>
    <row r="439543" spans="2:3" x14ac:dyDescent="0.25">
      <c r="B439543" s="76"/>
      <c r="C439543" s="75"/>
    </row>
    <row r="439544" spans="2:3" x14ac:dyDescent="0.25">
      <c r="B439544" s="76"/>
      <c r="C439544" s="75"/>
    </row>
    <row r="439545" spans="2:3" x14ac:dyDescent="0.25">
      <c r="B439545" s="76"/>
      <c r="C439545" s="75"/>
    </row>
    <row r="439546" spans="2:3" x14ac:dyDescent="0.25">
      <c r="B439546" s="76"/>
      <c r="C439546" s="75"/>
    </row>
    <row r="439547" spans="2:3" x14ac:dyDescent="0.25">
      <c r="B439547" s="76"/>
      <c r="C439547" s="75"/>
    </row>
    <row r="439548" spans="2:3" x14ac:dyDescent="0.25">
      <c r="B439548" s="76"/>
      <c r="C439548" s="75"/>
    </row>
    <row r="439549" spans="2:3" x14ac:dyDescent="0.25">
      <c r="B439549" s="76"/>
      <c r="C439549" s="75"/>
    </row>
    <row r="439659" spans="2:3" x14ac:dyDescent="0.25">
      <c r="B439659" s="76"/>
      <c r="C439659" s="75"/>
    </row>
    <row r="439660" spans="2:3" x14ac:dyDescent="0.25">
      <c r="B439660" s="76"/>
      <c r="C439660" s="75"/>
    </row>
    <row r="439661" spans="2:3" x14ac:dyDescent="0.25">
      <c r="B439661" s="76"/>
      <c r="C439661" s="75"/>
    </row>
    <row r="439662" spans="2:3" x14ac:dyDescent="0.25">
      <c r="B439662" s="76"/>
      <c r="C439662" s="75"/>
    </row>
    <row r="439663" spans="2:3" x14ac:dyDescent="0.25">
      <c r="B439663" s="76"/>
      <c r="C439663" s="75"/>
    </row>
    <row r="439664" spans="2:3" x14ac:dyDescent="0.25">
      <c r="B439664" s="76"/>
      <c r="C439664" s="75"/>
    </row>
    <row r="439665" spans="2:3" x14ac:dyDescent="0.25">
      <c r="B439665" s="76"/>
      <c r="C439665" s="75"/>
    </row>
    <row r="439666" spans="2:3" x14ac:dyDescent="0.25">
      <c r="B439666" s="76"/>
      <c r="C439666" s="75"/>
    </row>
    <row r="439667" spans="2:3" x14ac:dyDescent="0.25">
      <c r="B439667" s="76"/>
      <c r="C439667" s="75"/>
    </row>
    <row r="439668" spans="2:3" x14ac:dyDescent="0.25">
      <c r="B439668" s="76"/>
      <c r="C439668" s="75"/>
    </row>
    <row r="439669" spans="2:3" x14ac:dyDescent="0.25">
      <c r="B439669" s="76"/>
      <c r="C439669" s="75"/>
    </row>
    <row r="439670" spans="2:3" x14ac:dyDescent="0.25">
      <c r="B439670" s="76"/>
      <c r="C439670" s="75"/>
    </row>
    <row r="439671" spans="2:3" x14ac:dyDescent="0.25">
      <c r="B439671" s="76"/>
      <c r="C439671" s="75"/>
    </row>
    <row r="439781" spans="2:3" x14ac:dyDescent="0.25">
      <c r="B439781" s="76"/>
      <c r="C439781" s="75"/>
    </row>
    <row r="439782" spans="2:3" x14ac:dyDescent="0.25">
      <c r="B439782" s="76"/>
      <c r="C439782" s="75"/>
    </row>
    <row r="439783" spans="2:3" x14ac:dyDescent="0.25">
      <c r="B439783" s="76"/>
      <c r="C439783" s="75"/>
    </row>
    <row r="439784" spans="2:3" x14ac:dyDescent="0.25">
      <c r="B439784" s="76"/>
      <c r="C439784" s="75"/>
    </row>
    <row r="439785" spans="2:3" x14ac:dyDescent="0.25">
      <c r="B439785" s="76"/>
      <c r="C439785" s="75"/>
    </row>
    <row r="439786" spans="2:3" x14ac:dyDescent="0.25">
      <c r="B439786" s="76"/>
      <c r="C439786" s="75"/>
    </row>
    <row r="439787" spans="2:3" x14ac:dyDescent="0.25">
      <c r="B439787" s="76"/>
      <c r="C439787" s="75"/>
    </row>
    <row r="439788" spans="2:3" x14ac:dyDescent="0.25">
      <c r="B439788" s="76"/>
      <c r="C439788" s="75"/>
    </row>
    <row r="439789" spans="2:3" x14ac:dyDescent="0.25">
      <c r="B439789" s="76"/>
      <c r="C439789" s="75"/>
    </row>
    <row r="439790" spans="2:3" x14ac:dyDescent="0.25">
      <c r="B439790" s="76"/>
      <c r="C439790" s="75"/>
    </row>
    <row r="439791" spans="2:3" x14ac:dyDescent="0.25">
      <c r="B439791" s="76"/>
      <c r="C439791" s="75"/>
    </row>
    <row r="439792" spans="2:3" x14ac:dyDescent="0.25">
      <c r="B439792" s="76"/>
      <c r="C439792" s="75"/>
    </row>
    <row r="439793" spans="2:3" x14ac:dyDescent="0.25">
      <c r="B439793" s="76"/>
      <c r="C439793" s="75"/>
    </row>
    <row r="439903" spans="2:3" x14ac:dyDescent="0.25">
      <c r="B439903" s="76"/>
      <c r="C439903" s="75"/>
    </row>
    <row r="439904" spans="2:3" x14ac:dyDescent="0.25">
      <c r="B439904" s="76"/>
      <c r="C439904" s="75"/>
    </row>
    <row r="439905" spans="2:3" x14ac:dyDescent="0.25">
      <c r="B439905" s="76"/>
      <c r="C439905" s="75"/>
    </row>
    <row r="439906" spans="2:3" x14ac:dyDescent="0.25">
      <c r="B439906" s="76"/>
      <c r="C439906" s="75"/>
    </row>
    <row r="439907" spans="2:3" x14ac:dyDescent="0.25">
      <c r="B439907" s="76"/>
      <c r="C439907" s="75"/>
    </row>
    <row r="439908" spans="2:3" x14ac:dyDescent="0.25">
      <c r="B439908" s="76"/>
      <c r="C439908" s="75"/>
    </row>
    <row r="439909" spans="2:3" x14ac:dyDescent="0.25">
      <c r="B439909" s="76"/>
      <c r="C439909" s="75"/>
    </row>
    <row r="439910" spans="2:3" x14ac:dyDescent="0.25">
      <c r="B439910" s="76"/>
      <c r="C439910" s="75"/>
    </row>
    <row r="439911" spans="2:3" x14ac:dyDescent="0.25">
      <c r="B439911" s="76"/>
      <c r="C439911" s="75"/>
    </row>
    <row r="439912" spans="2:3" x14ac:dyDescent="0.25">
      <c r="B439912" s="76"/>
      <c r="C439912" s="75"/>
    </row>
    <row r="439913" spans="2:3" x14ac:dyDescent="0.25">
      <c r="B439913" s="76"/>
      <c r="C439913" s="75"/>
    </row>
    <row r="439914" spans="2:3" x14ac:dyDescent="0.25">
      <c r="B439914" s="76"/>
      <c r="C439914" s="75"/>
    </row>
    <row r="439915" spans="2:3" x14ac:dyDescent="0.25">
      <c r="B439915" s="76"/>
      <c r="C439915" s="75"/>
    </row>
    <row r="440025" spans="2:3" x14ac:dyDescent="0.25">
      <c r="B440025" s="76"/>
      <c r="C440025" s="75"/>
    </row>
    <row r="440026" spans="2:3" x14ac:dyDescent="0.25">
      <c r="B440026" s="76"/>
      <c r="C440026" s="75"/>
    </row>
    <row r="440027" spans="2:3" x14ac:dyDescent="0.25">
      <c r="B440027" s="76"/>
      <c r="C440027" s="75"/>
    </row>
    <row r="440028" spans="2:3" x14ac:dyDescent="0.25">
      <c r="B440028" s="76"/>
      <c r="C440028" s="75"/>
    </row>
    <row r="440029" spans="2:3" x14ac:dyDescent="0.25">
      <c r="B440029" s="76"/>
      <c r="C440029" s="75"/>
    </row>
    <row r="440030" spans="2:3" x14ac:dyDescent="0.25">
      <c r="B440030" s="76"/>
      <c r="C440030" s="75"/>
    </row>
    <row r="440031" spans="2:3" x14ac:dyDescent="0.25">
      <c r="B440031" s="76"/>
      <c r="C440031" s="75"/>
    </row>
    <row r="440032" spans="2:3" x14ac:dyDescent="0.25">
      <c r="B440032" s="76"/>
      <c r="C440032" s="75"/>
    </row>
    <row r="440033" spans="2:3" x14ac:dyDescent="0.25">
      <c r="B440033" s="76"/>
      <c r="C440033" s="75"/>
    </row>
    <row r="440034" spans="2:3" x14ac:dyDescent="0.25">
      <c r="B440034" s="76"/>
      <c r="C440034" s="75"/>
    </row>
    <row r="440035" spans="2:3" x14ac:dyDescent="0.25">
      <c r="B440035" s="76"/>
      <c r="C440035" s="75"/>
    </row>
    <row r="440036" spans="2:3" x14ac:dyDescent="0.25">
      <c r="B440036" s="76"/>
      <c r="C440036" s="75"/>
    </row>
    <row r="440037" spans="2:3" x14ac:dyDescent="0.25">
      <c r="B440037" s="76"/>
      <c r="C440037" s="75"/>
    </row>
    <row r="440147" spans="2:3" x14ac:dyDescent="0.25">
      <c r="B440147" s="76"/>
      <c r="C440147" s="75"/>
    </row>
    <row r="440148" spans="2:3" x14ac:dyDescent="0.25">
      <c r="B440148" s="76"/>
      <c r="C440148" s="75"/>
    </row>
    <row r="440149" spans="2:3" x14ac:dyDescent="0.25">
      <c r="B440149" s="76"/>
      <c r="C440149" s="75"/>
    </row>
    <row r="440150" spans="2:3" x14ac:dyDescent="0.25">
      <c r="B440150" s="76"/>
      <c r="C440150" s="75"/>
    </row>
    <row r="440151" spans="2:3" x14ac:dyDescent="0.25">
      <c r="B440151" s="76"/>
      <c r="C440151" s="75"/>
    </row>
    <row r="440152" spans="2:3" x14ac:dyDescent="0.25">
      <c r="B440152" s="76"/>
      <c r="C440152" s="75"/>
    </row>
    <row r="440153" spans="2:3" x14ac:dyDescent="0.25">
      <c r="B440153" s="76"/>
      <c r="C440153" s="75"/>
    </row>
    <row r="440154" spans="2:3" x14ac:dyDescent="0.25">
      <c r="B440154" s="76"/>
      <c r="C440154" s="75"/>
    </row>
    <row r="440155" spans="2:3" x14ac:dyDescent="0.25">
      <c r="B440155" s="76"/>
      <c r="C440155" s="75"/>
    </row>
    <row r="440156" spans="2:3" x14ac:dyDescent="0.25">
      <c r="B440156" s="76"/>
      <c r="C440156" s="75"/>
    </row>
    <row r="440157" spans="2:3" x14ac:dyDescent="0.25">
      <c r="B440157" s="76"/>
      <c r="C440157" s="75"/>
    </row>
    <row r="440158" spans="2:3" x14ac:dyDescent="0.25">
      <c r="B440158" s="76"/>
      <c r="C440158" s="75"/>
    </row>
    <row r="440159" spans="2:3" x14ac:dyDescent="0.25">
      <c r="B440159" s="76"/>
      <c r="C440159" s="75"/>
    </row>
    <row r="440269" spans="2:3" x14ac:dyDescent="0.25">
      <c r="B440269" s="76"/>
      <c r="C440269" s="75"/>
    </row>
    <row r="440270" spans="2:3" x14ac:dyDescent="0.25">
      <c r="B440270" s="76"/>
      <c r="C440270" s="75"/>
    </row>
    <row r="440271" spans="2:3" x14ac:dyDescent="0.25">
      <c r="B440271" s="76"/>
      <c r="C440271" s="75"/>
    </row>
    <row r="440272" spans="2:3" x14ac:dyDescent="0.25">
      <c r="B440272" s="76"/>
      <c r="C440272" s="75"/>
    </row>
    <row r="440273" spans="2:3" x14ac:dyDescent="0.25">
      <c r="B440273" s="76"/>
      <c r="C440273" s="75"/>
    </row>
    <row r="440274" spans="2:3" x14ac:dyDescent="0.25">
      <c r="B440274" s="76"/>
      <c r="C440274" s="75"/>
    </row>
    <row r="440275" spans="2:3" x14ac:dyDescent="0.25">
      <c r="B440275" s="76"/>
      <c r="C440275" s="75"/>
    </row>
    <row r="440276" spans="2:3" x14ac:dyDescent="0.25">
      <c r="B440276" s="76"/>
      <c r="C440276" s="75"/>
    </row>
    <row r="440277" spans="2:3" x14ac:dyDescent="0.25">
      <c r="B440277" s="76"/>
      <c r="C440277" s="75"/>
    </row>
    <row r="440278" spans="2:3" x14ac:dyDescent="0.25">
      <c r="B440278" s="76"/>
      <c r="C440278" s="75"/>
    </row>
    <row r="440279" spans="2:3" x14ac:dyDescent="0.25">
      <c r="B440279" s="76"/>
      <c r="C440279" s="75"/>
    </row>
    <row r="440280" spans="2:3" x14ac:dyDescent="0.25">
      <c r="B440280" s="76"/>
      <c r="C440280" s="75"/>
    </row>
    <row r="440281" spans="2:3" x14ac:dyDescent="0.25">
      <c r="B440281" s="76"/>
      <c r="C440281" s="75"/>
    </row>
    <row r="440391" spans="2:3" x14ac:dyDescent="0.25">
      <c r="B440391" s="76"/>
      <c r="C440391" s="75"/>
    </row>
    <row r="440392" spans="2:3" x14ac:dyDescent="0.25">
      <c r="B440392" s="76"/>
      <c r="C440392" s="75"/>
    </row>
    <row r="440393" spans="2:3" x14ac:dyDescent="0.25">
      <c r="B440393" s="76"/>
      <c r="C440393" s="75"/>
    </row>
    <row r="440394" spans="2:3" x14ac:dyDescent="0.25">
      <c r="B440394" s="76"/>
      <c r="C440394" s="75"/>
    </row>
    <row r="440395" spans="2:3" x14ac:dyDescent="0.25">
      <c r="B440395" s="76"/>
      <c r="C440395" s="75"/>
    </row>
    <row r="440396" spans="2:3" x14ac:dyDescent="0.25">
      <c r="B440396" s="76"/>
      <c r="C440396" s="75"/>
    </row>
    <row r="440397" spans="2:3" x14ac:dyDescent="0.25">
      <c r="B440397" s="76"/>
      <c r="C440397" s="75"/>
    </row>
    <row r="440398" spans="2:3" x14ac:dyDescent="0.25">
      <c r="B440398" s="76"/>
      <c r="C440398" s="75"/>
    </row>
    <row r="440399" spans="2:3" x14ac:dyDescent="0.25">
      <c r="B440399" s="76"/>
      <c r="C440399" s="75"/>
    </row>
    <row r="440400" spans="2:3" x14ac:dyDescent="0.25">
      <c r="B440400" s="76"/>
      <c r="C440400" s="75"/>
    </row>
    <row r="440401" spans="2:3" x14ac:dyDescent="0.25">
      <c r="B440401" s="76"/>
      <c r="C440401" s="75"/>
    </row>
    <row r="440402" spans="2:3" x14ac:dyDescent="0.25">
      <c r="B440402" s="76"/>
      <c r="C440402" s="75"/>
    </row>
    <row r="440403" spans="2:3" x14ac:dyDescent="0.25">
      <c r="B440403" s="76"/>
      <c r="C440403" s="75"/>
    </row>
    <row r="440513" spans="2:3" x14ac:dyDescent="0.25">
      <c r="B440513" s="76"/>
      <c r="C440513" s="75"/>
    </row>
    <row r="440514" spans="2:3" x14ac:dyDescent="0.25">
      <c r="B440514" s="76"/>
      <c r="C440514" s="75"/>
    </row>
    <row r="440515" spans="2:3" x14ac:dyDescent="0.25">
      <c r="B440515" s="76"/>
      <c r="C440515" s="75"/>
    </row>
    <row r="440516" spans="2:3" x14ac:dyDescent="0.25">
      <c r="B440516" s="76"/>
      <c r="C440516" s="75"/>
    </row>
    <row r="440517" spans="2:3" x14ac:dyDescent="0.25">
      <c r="B440517" s="76"/>
      <c r="C440517" s="75"/>
    </row>
    <row r="440518" spans="2:3" x14ac:dyDescent="0.25">
      <c r="B440518" s="76"/>
      <c r="C440518" s="75"/>
    </row>
    <row r="440519" spans="2:3" x14ac:dyDescent="0.25">
      <c r="B440519" s="76"/>
      <c r="C440519" s="75"/>
    </row>
    <row r="440520" spans="2:3" x14ac:dyDescent="0.25">
      <c r="B440520" s="76"/>
      <c r="C440520" s="75"/>
    </row>
    <row r="440521" spans="2:3" x14ac:dyDescent="0.25">
      <c r="B440521" s="76"/>
      <c r="C440521" s="75"/>
    </row>
    <row r="440522" spans="2:3" x14ac:dyDescent="0.25">
      <c r="B440522" s="76"/>
      <c r="C440522" s="75"/>
    </row>
    <row r="440523" spans="2:3" x14ac:dyDescent="0.25">
      <c r="B440523" s="76"/>
      <c r="C440523" s="75"/>
    </row>
    <row r="440524" spans="2:3" x14ac:dyDescent="0.25">
      <c r="B440524" s="76"/>
      <c r="C440524" s="75"/>
    </row>
    <row r="440525" spans="2:3" x14ac:dyDescent="0.25">
      <c r="B440525" s="76"/>
      <c r="C440525" s="75"/>
    </row>
    <row r="440635" spans="2:3" x14ac:dyDescent="0.25">
      <c r="B440635" s="76"/>
      <c r="C440635" s="75"/>
    </row>
    <row r="440636" spans="2:3" x14ac:dyDescent="0.25">
      <c r="B440636" s="76"/>
      <c r="C440636" s="75"/>
    </row>
    <row r="440637" spans="2:3" x14ac:dyDescent="0.25">
      <c r="B440637" s="76"/>
      <c r="C440637" s="75"/>
    </row>
    <row r="440638" spans="2:3" x14ac:dyDescent="0.25">
      <c r="B440638" s="76"/>
      <c r="C440638" s="75"/>
    </row>
    <row r="440639" spans="2:3" x14ac:dyDescent="0.25">
      <c r="B440639" s="76"/>
      <c r="C440639" s="75"/>
    </row>
    <row r="440640" spans="2:3" x14ac:dyDescent="0.25">
      <c r="B440640" s="76"/>
      <c r="C440640" s="75"/>
    </row>
    <row r="440641" spans="2:3" x14ac:dyDescent="0.25">
      <c r="B440641" s="76"/>
      <c r="C440641" s="75"/>
    </row>
    <row r="440642" spans="2:3" x14ac:dyDescent="0.25">
      <c r="B440642" s="76"/>
      <c r="C440642" s="75"/>
    </row>
    <row r="440643" spans="2:3" x14ac:dyDescent="0.25">
      <c r="B440643" s="76"/>
      <c r="C440643" s="75"/>
    </row>
    <row r="440644" spans="2:3" x14ac:dyDescent="0.25">
      <c r="B440644" s="76"/>
      <c r="C440644" s="75"/>
    </row>
    <row r="440645" spans="2:3" x14ac:dyDescent="0.25">
      <c r="B440645" s="76"/>
      <c r="C440645" s="75"/>
    </row>
    <row r="440646" spans="2:3" x14ac:dyDescent="0.25">
      <c r="B440646" s="76"/>
      <c r="C440646" s="75"/>
    </row>
    <row r="440647" spans="2:3" x14ac:dyDescent="0.25">
      <c r="B440647" s="76"/>
      <c r="C440647" s="75"/>
    </row>
    <row r="440757" spans="2:3" x14ac:dyDescent="0.25">
      <c r="B440757" s="76"/>
      <c r="C440757" s="75"/>
    </row>
    <row r="440758" spans="2:3" x14ac:dyDescent="0.25">
      <c r="B440758" s="76"/>
      <c r="C440758" s="75"/>
    </row>
    <row r="440759" spans="2:3" x14ac:dyDescent="0.25">
      <c r="B440759" s="76"/>
      <c r="C440759" s="75"/>
    </row>
    <row r="440760" spans="2:3" x14ac:dyDescent="0.25">
      <c r="B440760" s="76"/>
      <c r="C440760" s="75"/>
    </row>
    <row r="440761" spans="2:3" x14ac:dyDescent="0.25">
      <c r="B440761" s="76"/>
      <c r="C440761" s="75"/>
    </row>
    <row r="440762" spans="2:3" x14ac:dyDescent="0.25">
      <c r="B440762" s="76"/>
      <c r="C440762" s="75"/>
    </row>
    <row r="440763" spans="2:3" x14ac:dyDescent="0.25">
      <c r="B440763" s="76"/>
      <c r="C440763" s="75"/>
    </row>
    <row r="440764" spans="2:3" x14ac:dyDescent="0.25">
      <c r="B440764" s="76"/>
      <c r="C440764" s="75"/>
    </row>
    <row r="440765" spans="2:3" x14ac:dyDescent="0.25">
      <c r="B440765" s="76"/>
      <c r="C440765" s="75"/>
    </row>
    <row r="440766" spans="2:3" x14ac:dyDescent="0.25">
      <c r="B440766" s="76"/>
      <c r="C440766" s="75"/>
    </row>
    <row r="440767" spans="2:3" x14ac:dyDescent="0.25">
      <c r="B440767" s="76"/>
      <c r="C440767" s="75"/>
    </row>
    <row r="440768" spans="2:3" x14ac:dyDescent="0.25">
      <c r="B440768" s="76"/>
      <c r="C440768" s="75"/>
    </row>
    <row r="440769" spans="2:3" x14ac:dyDescent="0.25">
      <c r="B440769" s="76"/>
      <c r="C440769" s="75"/>
    </row>
    <row r="440879" spans="2:3" x14ac:dyDescent="0.25">
      <c r="B440879" s="76"/>
      <c r="C440879" s="75"/>
    </row>
    <row r="440880" spans="2:3" x14ac:dyDescent="0.25">
      <c r="B440880" s="76"/>
      <c r="C440880" s="75"/>
    </row>
    <row r="440881" spans="2:3" x14ac:dyDescent="0.25">
      <c r="B440881" s="76"/>
      <c r="C440881" s="75"/>
    </row>
    <row r="440882" spans="2:3" x14ac:dyDescent="0.25">
      <c r="B440882" s="76"/>
      <c r="C440882" s="75"/>
    </row>
    <row r="440883" spans="2:3" x14ac:dyDescent="0.25">
      <c r="B440883" s="76"/>
      <c r="C440883" s="75"/>
    </row>
    <row r="440884" spans="2:3" x14ac:dyDescent="0.25">
      <c r="B440884" s="76"/>
      <c r="C440884" s="75"/>
    </row>
    <row r="440885" spans="2:3" x14ac:dyDescent="0.25">
      <c r="B440885" s="76"/>
      <c r="C440885" s="75"/>
    </row>
    <row r="440886" spans="2:3" x14ac:dyDescent="0.25">
      <c r="B440886" s="76"/>
      <c r="C440886" s="75"/>
    </row>
    <row r="440887" spans="2:3" x14ac:dyDescent="0.25">
      <c r="B440887" s="76"/>
      <c r="C440887" s="75"/>
    </row>
    <row r="440888" spans="2:3" x14ac:dyDescent="0.25">
      <c r="B440888" s="76"/>
      <c r="C440888" s="75"/>
    </row>
    <row r="440889" spans="2:3" x14ac:dyDescent="0.25">
      <c r="B440889" s="76"/>
      <c r="C440889" s="75"/>
    </row>
    <row r="440890" spans="2:3" x14ac:dyDescent="0.25">
      <c r="B440890" s="76"/>
      <c r="C440890" s="75"/>
    </row>
    <row r="440891" spans="2:3" x14ac:dyDescent="0.25">
      <c r="B440891" s="76"/>
      <c r="C440891" s="75"/>
    </row>
    <row r="441001" spans="2:3" x14ac:dyDescent="0.25">
      <c r="B441001" s="76"/>
      <c r="C441001" s="75"/>
    </row>
    <row r="441002" spans="2:3" x14ac:dyDescent="0.25">
      <c r="B441002" s="76"/>
      <c r="C441002" s="75"/>
    </row>
    <row r="441003" spans="2:3" x14ac:dyDescent="0.25">
      <c r="B441003" s="76"/>
      <c r="C441003" s="75"/>
    </row>
    <row r="441004" spans="2:3" x14ac:dyDescent="0.25">
      <c r="B441004" s="76"/>
      <c r="C441004" s="75"/>
    </row>
    <row r="441005" spans="2:3" x14ac:dyDescent="0.25">
      <c r="B441005" s="76"/>
      <c r="C441005" s="75"/>
    </row>
    <row r="441006" spans="2:3" x14ac:dyDescent="0.25">
      <c r="B441006" s="76"/>
      <c r="C441006" s="75"/>
    </row>
    <row r="441007" spans="2:3" x14ac:dyDescent="0.25">
      <c r="B441007" s="76"/>
      <c r="C441007" s="75"/>
    </row>
    <row r="441008" spans="2:3" x14ac:dyDescent="0.25">
      <c r="B441008" s="76"/>
      <c r="C441008" s="75"/>
    </row>
    <row r="441009" spans="2:3" x14ac:dyDescent="0.25">
      <c r="B441009" s="76"/>
      <c r="C441009" s="75"/>
    </row>
    <row r="441010" spans="2:3" x14ac:dyDescent="0.25">
      <c r="B441010" s="76"/>
      <c r="C441010" s="75"/>
    </row>
    <row r="441011" spans="2:3" x14ac:dyDescent="0.25">
      <c r="B441011" s="76"/>
      <c r="C441011" s="75"/>
    </row>
    <row r="441012" spans="2:3" x14ac:dyDescent="0.25">
      <c r="B441012" s="76"/>
      <c r="C441012" s="75"/>
    </row>
    <row r="441013" spans="2:3" x14ac:dyDescent="0.25">
      <c r="B441013" s="76"/>
      <c r="C441013" s="75"/>
    </row>
    <row r="441123" spans="2:3" x14ac:dyDescent="0.25">
      <c r="B441123" s="76"/>
      <c r="C441123" s="75"/>
    </row>
    <row r="441124" spans="2:3" x14ac:dyDescent="0.25">
      <c r="B441124" s="76"/>
      <c r="C441124" s="75"/>
    </row>
    <row r="441125" spans="2:3" x14ac:dyDescent="0.25">
      <c r="B441125" s="76"/>
      <c r="C441125" s="75"/>
    </row>
    <row r="441126" spans="2:3" x14ac:dyDescent="0.25">
      <c r="B441126" s="76"/>
      <c r="C441126" s="75"/>
    </row>
    <row r="441127" spans="2:3" x14ac:dyDescent="0.25">
      <c r="B441127" s="76"/>
      <c r="C441127" s="75"/>
    </row>
    <row r="441128" spans="2:3" x14ac:dyDescent="0.25">
      <c r="B441128" s="76"/>
      <c r="C441128" s="75"/>
    </row>
    <row r="441129" spans="2:3" x14ac:dyDescent="0.25">
      <c r="B441129" s="76"/>
      <c r="C441129" s="75"/>
    </row>
    <row r="441130" spans="2:3" x14ac:dyDescent="0.25">
      <c r="B441130" s="76"/>
      <c r="C441130" s="75"/>
    </row>
    <row r="441131" spans="2:3" x14ac:dyDescent="0.25">
      <c r="B441131" s="76"/>
      <c r="C441131" s="75"/>
    </row>
    <row r="441132" spans="2:3" x14ac:dyDescent="0.25">
      <c r="B441132" s="76"/>
      <c r="C441132" s="75"/>
    </row>
    <row r="441133" spans="2:3" x14ac:dyDescent="0.25">
      <c r="B441133" s="76"/>
      <c r="C441133" s="75"/>
    </row>
    <row r="441134" spans="2:3" x14ac:dyDescent="0.25">
      <c r="B441134" s="76"/>
      <c r="C441134" s="75"/>
    </row>
    <row r="441135" spans="2:3" x14ac:dyDescent="0.25">
      <c r="B441135" s="76"/>
      <c r="C441135" s="75"/>
    </row>
    <row r="441245" spans="2:3" x14ac:dyDescent="0.25">
      <c r="B441245" s="76"/>
      <c r="C441245" s="75"/>
    </row>
    <row r="441246" spans="2:3" x14ac:dyDescent="0.25">
      <c r="B441246" s="76"/>
      <c r="C441246" s="75"/>
    </row>
    <row r="441247" spans="2:3" x14ac:dyDescent="0.25">
      <c r="B441247" s="76"/>
      <c r="C441247" s="75"/>
    </row>
    <row r="441248" spans="2:3" x14ac:dyDescent="0.25">
      <c r="B441248" s="76"/>
      <c r="C441248" s="75"/>
    </row>
    <row r="441249" spans="2:3" x14ac:dyDescent="0.25">
      <c r="B441249" s="76"/>
      <c r="C441249" s="75"/>
    </row>
    <row r="441250" spans="2:3" x14ac:dyDescent="0.25">
      <c r="B441250" s="76"/>
      <c r="C441250" s="75"/>
    </row>
    <row r="441251" spans="2:3" x14ac:dyDescent="0.25">
      <c r="B441251" s="76"/>
      <c r="C441251" s="75"/>
    </row>
    <row r="441252" spans="2:3" x14ac:dyDescent="0.25">
      <c r="B441252" s="76"/>
      <c r="C441252" s="75"/>
    </row>
    <row r="441253" spans="2:3" x14ac:dyDescent="0.25">
      <c r="B441253" s="76"/>
      <c r="C441253" s="75"/>
    </row>
    <row r="441254" spans="2:3" x14ac:dyDescent="0.25">
      <c r="B441254" s="76"/>
      <c r="C441254" s="75"/>
    </row>
    <row r="441255" spans="2:3" x14ac:dyDescent="0.25">
      <c r="B441255" s="76"/>
      <c r="C441255" s="75"/>
    </row>
    <row r="441256" spans="2:3" x14ac:dyDescent="0.25">
      <c r="B441256" s="76"/>
      <c r="C441256" s="75"/>
    </row>
    <row r="441257" spans="2:3" x14ac:dyDescent="0.25">
      <c r="B441257" s="76"/>
      <c r="C441257" s="75"/>
    </row>
    <row r="441367" spans="2:3" x14ac:dyDescent="0.25">
      <c r="B441367" s="76"/>
      <c r="C441367" s="75"/>
    </row>
    <row r="441368" spans="2:3" x14ac:dyDescent="0.25">
      <c r="B441368" s="76"/>
      <c r="C441368" s="75"/>
    </row>
    <row r="441369" spans="2:3" x14ac:dyDescent="0.25">
      <c r="B441369" s="76"/>
      <c r="C441369" s="75"/>
    </row>
    <row r="441370" spans="2:3" x14ac:dyDescent="0.25">
      <c r="B441370" s="76"/>
      <c r="C441370" s="75"/>
    </row>
    <row r="441371" spans="2:3" x14ac:dyDescent="0.25">
      <c r="B441371" s="76"/>
      <c r="C441371" s="75"/>
    </row>
    <row r="441372" spans="2:3" x14ac:dyDescent="0.25">
      <c r="B441372" s="76"/>
      <c r="C441372" s="75"/>
    </row>
    <row r="441373" spans="2:3" x14ac:dyDescent="0.25">
      <c r="B441373" s="76"/>
      <c r="C441373" s="75"/>
    </row>
    <row r="441374" spans="2:3" x14ac:dyDescent="0.25">
      <c r="B441374" s="76"/>
      <c r="C441374" s="75"/>
    </row>
    <row r="441375" spans="2:3" x14ac:dyDescent="0.25">
      <c r="B441375" s="76"/>
      <c r="C441375" s="75"/>
    </row>
    <row r="441376" spans="2:3" x14ac:dyDescent="0.25">
      <c r="B441376" s="76"/>
      <c r="C441376" s="75"/>
    </row>
    <row r="441377" spans="2:3" x14ac:dyDescent="0.25">
      <c r="B441377" s="76"/>
      <c r="C441377" s="75"/>
    </row>
    <row r="441378" spans="2:3" x14ac:dyDescent="0.25">
      <c r="B441378" s="76"/>
      <c r="C441378" s="75"/>
    </row>
    <row r="441379" spans="2:3" x14ac:dyDescent="0.25">
      <c r="B441379" s="76"/>
      <c r="C441379" s="75"/>
    </row>
    <row r="441489" spans="2:3" x14ac:dyDescent="0.25">
      <c r="B441489" s="76"/>
      <c r="C441489" s="75"/>
    </row>
    <row r="441490" spans="2:3" x14ac:dyDescent="0.25">
      <c r="B441490" s="76"/>
      <c r="C441490" s="75"/>
    </row>
    <row r="441491" spans="2:3" x14ac:dyDescent="0.25">
      <c r="B441491" s="76"/>
      <c r="C441491" s="75"/>
    </row>
    <row r="441492" spans="2:3" x14ac:dyDescent="0.25">
      <c r="B441492" s="76"/>
      <c r="C441492" s="75"/>
    </row>
    <row r="441493" spans="2:3" x14ac:dyDescent="0.25">
      <c r="B441493" s="76"/>
      <c r="C441493" s="75"/>
    </row>
    <row r="441494" spans="2:3" x14ac:dyDescent="0.25">
      <c r="B441494" s="76"/>
      <c r="C441494" s="75"/>
    </row>
    <row r="441495" spans="2:3" x14ac:dyDescent="0.25">
      <c r="B441495" s="76"/>
      <c r="C441495" s="75"/>
    </row>
    <row r="441496" spans="2:3" x14ac:dyDescent="0.25">
      <c r="B441496" s="76"/>
      <c r="C441496" s="75"/>
    </row>
    <row r="441497" spans="2:3" x14ac:dyDescent="0.25">
      <c r="B441497" s="76"/>
      <c r="C441497" s="75"/>
    </row>
    <row r="441498" spans="2:3" x14ac:dyDescent="0.25">
      <c r="B441498" s="76"/>
      <c r="C441498" s="75"/>
    </row>
    <row r="441499" spans="2:3" x14ac:dyDescent="0.25">
      <c r="B441499" s="76"/>
      <c r="C441499" s="75"/>
    </row>
    <row r="441500" spans="2:3" x14ac:dyDescent="0.25">
      <c r="B441500" s="76"/>
      <c r="C441500" s="75"/>
    </row>
    <row r="441501" spans="2:3" x14ac:dyDescent="0.25">
      <c r="B441501" s="76"/>
      <c r="C441501" s="75"/>
    </row>
    <row r="441611" spans="2:3" x14ac:dyDescent="0.25">
      <c r="B441611" s="76"/>
      <c r="C441611" s="75"/>
    </row>
    <row r="441612" spans="2:3" x14ac:dyDescent="0.25">
      <c r="B441612" s="76"/>
      <c r="C441612" s="75"/>
    </row>
    <row r="441613" spans="2:3" x14ac:dyDescent="0.25">
      <c r="B441613" s="76"/>
      <c r="C441613" s="75"/>
    </row>
    <row r="441614" spans="2:3" x14ac:dyDescent="0.25">
      <c r="B441614" s="76"/>
      <c r="C441614" s="75"/>
    </row>
    <row r="441615" spans="2:3" x14ac:dyDescent="0.25">
      <c r="B441615" s="76"/>
      <c r="C441615" s="75"/>
    </row>
    <row r="441616" spans="2:3" x14ac:dyDescent="0.25">
      <c r="B441616" s="76"/>
      <c r="C441616" s="75"/>
    </row>
    <row r="441617" spans="2:3" x14ac:dyDescent="0.25">
      <c r="B441617" s="76"/>
      <c r="C441617" s="75"/>
    </row>
    <row r="441618" spans="2:3" x14ac:dyDescent="0.25">
      <c r="B441618" s="76"/>
      <c r="C441618" s="75"/>
    </row>
    <row r="441619" spans="2:3" x14ac:dyDescent="0.25">
      <c r="B441619" s="76"/>
      <c r="C441619" s="75"/>
    </row>
    <row r="441620" spans="2:3" x14ac:dyDescent="0.25">
      <c r="B441620" s="76"/>
      <c r="C441620" s="75"/>
    </row>
    <row r="441621" spans="2:3" x14ac:dyDescent="0.25">
      <c r="B441621" s="76"/>
      <c r="C441621" s="75"/>
    </row>
    <row r="441622" spans="2:3" x14ac:dyDescent="0.25">
      <c r="B441622" s="76"/>
      <c r="C441622" s="75"/>
    </row>
    <row r="441623" spans="2:3" x14ac:dyDescent="0.25">
      <c r="B441623" s="76"/>
      <c r="C441623" s="75"/>
    </row>
    <row r="441733" spans="2:3" x14ac:dyDescent="0.25">
      <c r="B441733" s="76"/>
      <c r="C441733" s="75"/>
    </row>
    <row r="441734" spans="2:3" x14ac:dyDescent="0.25">
      <c r="B441734" s="76"/>
      <c r="C441734" s="75"/>
    </row>
    <row r="441735" spans="2:3" x14ac:dyDescent="0.25">
      <c r="B441735" s="76"/>
      <c r="C441735" s="75"/>
    </row>
    <row r="441736" spans="2:3" x14ac:dyDescent="0.25">
      <c r="B441736" s="76"/>
      <c r="C441736" s="75"/>
    </row>
    <row r="441737" spans="2:3" x14ac:dyDescent="0.25">
      <c r="B441737" s="76"/>
      <c r="C441737" s="75"/>
    </row>
    <row r="441738" spans="2:3" x14ac:dyDescent="0.25">
      <c r="B441738" s="76"/>
      <c r="C441738" s="75"/>
    </row>
    <row r="441739" spans="2:3" x14ac:dyDescent="0.25">
      <c r="B441739" s="76"/>
      <c r="C441739" s="75"/>
    </row>
    <row r="441740" spans="2:3" x14ac:dyDescent="0.25">
      <c r="B441740" s="76"/>
      <c r="C441740" s="75"/>
    </row>
    <row r="441741" spans="2:3" x14ac:dyDescent="0.25">
      <c r="B441741" s="76"/>
      <c r="C441741" s="75"/>
    </row>
    <row r="441742" spans="2:3" x14ac:dyDescent="0.25">
      <c r="B441742" s="76"/>
      <c r="C441742" s="75"/>
    </row>
    <row r="441743" spans="2:3" x14ac:dyDescent="0.25">
      <c r="B441743" s="76"/>
      <c r="C441743" s="75"/>
    </row>
    <row r="441744" spans="2:3" x14ac:dyDescent="0.25">
      <c r="B441744" s="76"/>
      <c r="C441744" s="75"/>
    </row>
    <row r="441745" spans="2:3" x14ac:dyDescent="0.25">
      <c r="B441745" s="76"/>
      <c r="C441745" s="75"/>
    </row>
    <row r="441855" spans="2:3" x14ac:dyDescent="0.25">
      <c r="B441855" s="76"/>
      <c r="C441855" s="75"/>
    </row>
    <row r="441856" spans="2:3" x14ac:dyDescent="0.25">
      <c r="B441856" s="76"/>
      <c r="C441856" s="75"/>
    </row>
    <row r="441857" spans="2:3" x14ac:dyDescent="0.25">
      <c r="B441857" s="76"/>
      <c r="C441857" s="75"/>
    </row>
    <row r="441858" spans="2:3" x14ac:dyDescent="0.25">
      <c r="B441858" s="76"/>
      <c r="C441858" s="75"/>
    </row>
    <row r="441859" spans="2:3" x14ac:dyDescent="0.25">
      <c r="B441859" s="76"/>
      <c r="C441859" s="75"/>
    </row>
    <row r="441860" spans="2:3" x14ac:dyDescent="0.25">
      <c r="B441860" s="76"/>
      <c r="C441860" s="75"/>
    </row>
    <row r="441861" spans="2:3" x14ac:dyDescent="0.25">
      <c r="B441861" s="76"/>
      <c r="C441861" s="75"/>
    </row>
    <row r="441862" spans="2:3" x14ac:dyDescent="0.25">
      <c r="B441862" s="76"/>
      <c r="C441862" s="75"/>
    </row>
    <row r="441863" spans="2:3" x14ac:dyDescent="0.25">
      <c r="B441863" s="76"/>
      <c r="C441863" s="75"/>
    </row>
    <row r="441864" spans="2:3" x14ac:dyDescent="0.25">
      <c r="B441864" s="76"/>
      <c r="C441864" s="75"/>
    </row>
    <row r="441865" spans="2:3" x14ac:dyDescent="0.25">
      <c r="B441865" s="76"/>
      <c r="C441865" s="75"/>
    </row>
    <row r="441866" spans="2:3" x14ac:dyDescent="0.25">
      <c r="B441866" s="76"/>
      <c r="C441866" s="75"/>
    </row>
    <row r="441867" spans="2:3" x14ac:dyDescent="0.25">
      <c r="B441867" s="76"/>
      <c r="C441867" s="75"/>
    </row>
    <row r="441977" spans="2:3" x14ac:dyDescent="0.25">
      <c r="B441977" s="76"/>
      <c r="C441977" s="75"/>
    </row>
    <row r="441978" spans="2:3" x14ac:dyDescent="0.25">
      <c r="B441978" s="76"/>
      <c r="C441978" s="75"/>
    </row>
    <row r="441979" spans="2:3" x14ac:dyDescent="0.25">
      <c r="B441979" s="76"/>
      <c r="C441979" s="75"/>
    </row>
    <row r="441980" spans="2:3" x14ac:dyDescent="0.25">
      <c r="B441980" s="76"/>
      <c r="C441980" s="75"/>
    </row>
    <row r="441981" spans="2:3" x14ac:dyDescent="0.25">
      <c r="B441981" s="76"/>
      <c r="C441981" s="75"/>
    </row>
    <row r="441982" spans="2:3" x14ac:dyDescent="0.25">
      <c r="B441982" s="76"/>
      <c r="C441982" s="75"/>
    </row>
    <row r="441983" spans="2:3" x14ac:dyDescent="0.25">
      <c r="B441983" s="76"/>
      <c r="C441983" s="75"/>
    </row>
    <row r="441984" spans="2:3" x14ac:dyDescent="0.25">
      <c r="B441984" s="76"/>
      <c r="C441984" s="75"/>
    </row>
    <row r="441985" spans="2:3" x14ac:dyDescent="0.25">
      <c r="B441985" s="76"/>
      <c r="C441985" s="75"/>
    </row>
    <row r="441986" spans="2:3" x14ac:dyDescent="0.25">
      <c r="B441986" s="76"/>
      <c r="C441986" s="75"/>
    </row>
    <row r="441987" spans="2:3" x14ac:dyDescent="0.25">
      <c r="B441987" s="76"/>
      <c r="C441987" s="75"/>
    </row>
    <row r="441988" spans="2:3" x14ac:dyDescent="0.25">
      <c r="B441988" s="76"/>
      <c r="C441988" s="75"/>
    </row>
    <row r="441989" spans="2:3" x14ac:dyDescent="0.25">
      <c r="B441989" s="76"/>
      <c r="C441989" s="75"/>
    </row>
    <row r="442099" spans="2:3" x14ac:dyDescent="0.25">
      <c r="B442099" s="76"/>
      <c r="C442099" s="75"/>
    </row>
    <row r="442100" spans="2:3" x14ac:dyDescent="0.25">
      <c r="B442100" s="76"/>
      <c r="C442100" s="75"/>
    </row>
    <row r="442101" spans="2:3" x14ac:dyDescent="0.25">
      <c r="B442101" s="76"/>
      <c r="C442101" s="75"/>
    </row>
    <row r="442102" spans="2:3" x14ac:dyDescent="0.25">
      <c r="B442102" s="76"/>
      <c r="C442102" s="75"/>
    </row>
    <row r="442103" spans="2:3" x14ac:dyDescent="0.25">
      <c r="B442103" s="76"/>
      <c r="C442103" s="75"/>
    </row>
    <row r="442104" spans="2:3" x14ac:dyDescent="0.25">
      <c r="B442104" s="76"/>
      <c r="C442104" s="75"/>
    </row>
    <row r="442105" spans="2:3" x14ac:dyDescent="0.25">
      <c r="B442105" s="76"/>
      <c r="C442105" s="75"/>
    </row>
    <row r="442106" spans="2:3" x14ac:dyDescent="0.25">
      <c r="B442106" s="76"/>
      <c r="C442106" s="75"/>
    </row>
    <row r="442107" spans="2:3" x14ac:dyDescent="0.25">
      <c r="B442107" s="76"/>
      <c r="C442107" s="75"/>
    </row>
    <row r="442108" spans="2:3" x14ac:dyDescent="0.25">
      <c r="B442108" s="76"/>
      <c r="C442108" s="75"/>
    </row>
    <row r="442109" spans="2:3" x14ac:dyDescent="0.25">
      <c r="B442109" s="76"/>
      <c r="C442109" s="75"/>
    </row>
    <row r="442110" spans="2:3" x14ac:dyDescent="0.25">
      <c r="B442110" s="76"/>
      <c r="C442110" s="75"/>
    </row>
    <row r="442111" spans="2:3" x14ac:dyDescent="0.25">
      <c r="B442111" s="76"/>
      <c r="C442111" s="75"/>
    </row>
    <row r="442221" spans="2:3" x14ac:dyDescent="0.25">
      <c r="B442221" s="76"/>
      <c r="C442221" s="75"/>
    </row>
    <row r="442222" spans="2:3" x14ac:dyDescent="0.25">
      <c r="B442222" s="76"/>
      <c r="C442222" s="75"/>
    </row>
    <row r="442223" spans="2:3" x14ac:dyDescent="0.25">
      <c r="B442223" s="76"/>
      <c r="C442223" s="75"/>
    </row>
    <row r="442224" spans="2:3" x14ac:dyDescent="0.25">
      <c r="B442224" s="76"/>
      <c r="C442224" s="75"/>
    </row>
    <row r="442225" spans="2:3" x14ac:dyDescent="0.25">
      <c r="B442225" s="76"/>
      <c r="C442225" s="75"/>
    </row>
    <row r="442226" spans="2:3" x14ac:dyDescent="0.25">
      <c r="B442226" s="76"/>
      <c r="C442226" s="75"/>
    </row>
    <row r="442227" spans="2:3" x14ac:dyDescent="0.25">
      <c r="B442227" s="76"/>
      <c r="C442227" s="75"/>
    </row>
    <row r="442228" spans="2:3" x14ac:dyDescent="0.25">
      <c r="B442228" s="76"/>
      <c r="C442228" s="75"/>
    </row>
    <row r="442229" spans="2:3" x14ac:dyDescent="0.25">
      <c r="B442229" s="76"/>
      <c r="C442229" s="75"/>
    </row>
    <row r="442230" spans="2:3" x14ac:dyDescent="0.25">
      <c r="B442230" s="76"/>
      <c r="C442230" s="75"/>
    </row>
    <row r="442231" spans="2:3" x14ac:dyDescent="0.25">
      <c r="B442231" s="76"/>
      <c r="C442231" s="75"/>
    </row>
    <row r="442232" spans="2:3" x14ac:dyDescent="0.25">
      <c r="B442232" s="76"/>
      <c r="C442232" s="75"/>
    </row>
    <row r="442233" spans="2:3" x14ac:dyDescent="0.25">
      <c r="B442233" s="76"/>
      <c r="C442233" s="75"/>
    </row>
    <row r="442343" spans="2:3" x14ac:dyDescent="0.25">
      <c r="B442343" s="76"/>
      <c r="C442343" s="75"/>
    </row>
    <row r="442344" spans="2:3" x14ac:dyDescent="0.25">
      <c r="B442344" s="76"/>
      <c r="C442344" s="75"/>
    </row>
    <row r="442345" spans="2:3" x14ac:dyDescent="0.25">
      <c r="B442345" s="76"/>
      <c r="C442345" s="75"/>
    </row>
    <row r="442346" spans="2:3" x14ac:dyDescent="0.25">
      <c r="B442346" s="76"/>
      <c r="C442346" s="75"/>
    </row>
    <row r="442347" spans="2:3" x14ac:dyDescent="0.25">
      <c r="B442347" s="76"/>
      <c r="C442347" s="75"/>
    </row>
    <row r="442348" spans="2:3" x14ac:dyDescent="0.25">
      <c r="B442348" s="76"/>
      <c r="C442348" s="75"/>
    </row>
    <row r="442349" spans="2:3" x14ac:dyDescent="0.25">
      <c r="B442349" s="76"/>
      <c r="C442349" s="75"/>
    </row>
    <row r="442350" spans="2:3" x14ac:dyDescent="0.25">
      <c r="B442350" s="76"/>
      <c r="C442350" s="75"/>
    </row>
    <row r="442351" spans="2:3" x14ac:dyDescent="0.25">
      <c r="B442351" s="76"/>
      <c r="C442351" s="75"/>
    </row>
    <row r="442352" spans="2:3" x14ac:dyDescent="0.25">
      <c r="B442352" s="76"/>
      <c r="C442352" s="75"/>
    </row>
    <row r="442353" spans="2:3" x14ac:dyDescent="0.25">
      <c r="B442353" s="76"/>
      <c r="C442353" s="75"/>
    </row>
    <row r="442354" spans="2:3" x14ac:dyDescent="0.25">
      <c r="B442354" s="76"/>
      <c r="C442354" s="75"/>
    </row>
    <row r="442355" spans="2:3" x14ac:dyDescent="0.25">
      <c r="B442355" s="76"/>
      <c r="C442355" s="75"/>
    </row>
    <row r="442465" spans="2:3" x14ac:dyDescent="0.25">
      <c r="B442465" s="76"/>
      <c r="C442465" s="75"/>
    </row>
    <row r="442466" spans="2:3" x14ac:dyDescent="0.25">
      <c r="B442466" s="76"/>
      <c r="C442466" s="75"/>
    </row>
    <row r="442467" spans="2:3" x14ac:dyDescent="0.25">
      <c r="B442467" s="76"/>
      <c r="C442467" s="75"/>
    </row>
    <row r="442468" spans="2:3" x14ac:dyDescent="0.25">
      <c r="B442468" s="76"/>
      <c r="C442468" s="75"/>
    </row>
    <row r="442469" spans="2:3" x14ac:dyDescent="0.25">
      <c r="B442469" s="76"/>
      <c r="C442469" s="75"/>
    </row>
    <row r="442470" spans="2:3" x14ac:dyDescent="0.25">
      <c r="B442470" s="76"/>
      <c r="C442470" s="75"/>
    </row>
    <row r="442471" spans="2:3" x14ac:dyDescent="0.25">
      <c r="B442471" s="76"/>
      <c r="C442471" s="75"/>
    </row>
    <row r="442472" spans="2:3" x14ac:dyDescent="0.25">
      <c r="B442472" s="76"/>
      <c r="C442472" s="75"/>
    </row>
    <row r="442473" spans="2:3" x14ac:dyDescent="0.25">
      <c r="B442473" s="76"/>
      <c r="C442473" s="75"/>
    </row>
    <row r="442474" spans="2:3" x14ac:dyDescent="0.25">
      <c r="B442474" s="76"/>
      <c r="C442474" s="75"/>
    </row>
    <row r="442475" spans="2:3" x14ac:dyDescent="0.25">
      <c r="B442475" s="76"/>
      <c r="C442475" s="75"/>
    </row>
    <row r="442476" spans="2:3" x14ac:dyDescent="0.25">
      <c r="B442476" s="76"/>
      <c r="C442476" s="75"/>
    </row>
    <row r="442477" spans="2:3" x14ac:dyDescent="0.25">
      <c r="B442477" s="76"/>
      <c r="C442477" s="75"/>
    </row>
    <row r="442587" spans="2:3" x14ac:dyDescent="0.25">
      <c r="B442587" s="76"/>
      <c r="C442587" s="75"/>
    </row>
    <row r="442588" spans="2:3" x14ac:dyDescent="0.25">
      <c r="B442588" s="76"/>
      <c r="C442588" s="75"/>
    </row>
    <row r="442589" spans="2:3" x14ac:dyDescent="0.25">
      <c r="B442589" s="76"/>
      <c r="C442589" s="75"/>
    </row>
    <row r="442590" spans="2:3" x14ac:dyDescent="0.25">
      <c r="B442590" s="76"/>
      <c r="C442590" s="75"/>
    </row>
    <row r="442591" spans="2:3" x14ac:dyDescent="0.25">
      <c r="B442591" s="76"/>
      <c r="C442591" s="75"/>
    </row>
    <row r="442592" spans="2:3" x14ac:dyDescent="0.25">
      <c r="B442592" s="76"/>
      <c r="C442592" s="75"/>
    </row>
    <row r="442593" spans="2:3" x14ac:dyDescent="0.25">
      <c r="B442593" s="76"/>
      <c r="C442593" s="75"/>
    </row>
    <row r="442594" spans="2:3" x14ac:dyDescent="0.25">
      <c r="B442594" s="76"/>
      <c r="C442594" s="75"/>
    </row>
    <row r="442595" spans="2:3" x14ac:dyDescent="0.25">
      <c r="B442595" s="76"/>
      <c r="C442595" s="75"/>
    </row>
    <row r="442596" spans="2:3" x14ac:dyDescent="0.25">
      <c r="B442596" s="76"/>
      <c r="C442596" s="75"/>
    </row>
    <row r="442597" spans="2:3" x14ac:dyDescent="0.25">
      <c r="B442597" s="76"/>
      <c r="C442597" s="75"/>
    </row>
    <row r="442598" spans="2:3" x14ac:dyDescent="0.25">
      <c r="B442598" s="76"/>
      <c r="C442598" s="75"/>
    </row>
    <row r="442599" spans="2:3" x14ac:dyDescent="0.25">
      <c r="B442599" s="76"/>
      <c r="C442599" s="75"/>
    </row>
    <row r="442709" spans="2:3" x14ac:dyDescent="0.25">
      <c r="B442709" s="76"/>
      <c r="C442709" s="75"/>
    </row>
    <row r="442710" spans="2:3" x14ac:dyDescent="0.25">
      <c r="B442710" s="76"/>
      <c r="C442710" s="75"/>
    </row>
    <row r="442711" spans="2:3" x14ac:dyDescent="0.25">
      <c r="B442711" s="76"/>
      <c r="C442711" s="75"/>
    </row>
    <row r="442712" spans="2:3" x14ac:dyDescent="0.25">
      <c r="B442712" s="76"/>
      <c r="C442712" s="75"/>
    </row>
    <row r="442713" spans="2:3" x14ac:dyDescent="0.25">
      <c r="B442713" s="76"/>
      <c r="C442713" s="75"/>
    </row>
    <row r="442714" spans="2:3" x14ac:dyDescent="0.25">
      <c r="B442714" s="76"/>
      <c r="C442714" s="75"/>
    </row>
    <row r="442715" spans="2:3" x14ac:dyDescent="0.25">
      <c r="B442715" s="76"/>
      <c r="C442715" s="75"/>
    </row>
    <row r="442716" spans="2:3" x14ac:dyDescent="0.25">
      <c r="B442716" s="76"/>
      <c r="C442716" s="75"/>
    </row>
    <row r="442717" spans="2:3" x14ac:dyDescent="0.25">
      <c r="B442717" s="76"/>
      <c r="C442717" s="75"/>
    </row>
    <row r="442718" spans="2:3" x14ac:dyDescent="0.25">
      <c r="B442718" s="76"/>
      <c r="C442718" s="75"/>
    </row>
    <row r="442719" spans="2:3" x14ac:dyDescent="0.25">
      <c r="B442719" s="76"/>
      <c r="C442719" s="75"/>
    </row>
    <row r="442720" spans="2:3" x14ac:dyDescent="0.25">
      <c r="B442720" s="76"/>
      <c r="C442720" s="75"/>
    </row>
    <row r="442721" spans="2:3" x14ac:dyDescent="0.25">
      <c r="B442721" s="76"/>
      <c r="C442721" s="75"/>
    </row>
    <row r="442831" spans="2:3" x14ac:dyDescent="0.25">
      <c r="B442831" s="76"/>
      <c r="C442831" s="75"/>
    </row>
    <row r="442832" spans="2:3" x14ac:dyDescent="0.25">
      <c r="B442832" s="76"/>
      <c r="C442832" s="75"/>
    </row>
    <row r="442833" spans="2:3" x14ac:dyDescent="0.25">
      <c r="B442833" s="76"/>
      <c r="C442833" s="75"/>
    </row>
    <row r="442834" spans="2:3" x14ac:dyDescent="0.25">
      <c r="B442834" s="76"/>
      <c r="C442834" s="75"/>
    </row>
    <row r="442835" spans="2:3" x14ac:dyDescent="0.25">
      <c r="B442835" s="76"/>
      <c r="C442835" s="75"/>
    </row>
    <row r="442836" spans="2:3" x14ac:dyDescent="0.25">
      <c r="B442836" s="76"/>
      <c r="C442836" s="75"/>
    </row>
    <row r="442837" spans="2:3" x14ac:dyDescent="0.25">
      <c r="B442837" s="76"/>
      <c r="C442837" s="75"/>
    </row>
    <row r="442838" spans="2:3" x14ac:dyDescent="0.25">
      <c r="B442838" s="76"/>
      <c r="C442838" s="75"/>
    </row>
    <row r="442839" spans="2:3" x14ac:dyDescent="0.25">
      <c r="B442839" s="76"/>
      <c r="C442839" s="75"/>
    </row>
    <row r="442840" spans="2:3" x14ac:dyDescent="0.25">
      <c r="B442840" s="76"/>
      <c r="C442840" s="75"/>
    </row>
    <row r="442841" spans="2:3" x14ac:dyDescent="0.25">
      <c r="B442841" s="76"/>
      <c r="C442841" s="75"/>
    </row>
    <row r="442842" spans="2:3" x14ac:dyDescent="0.25">
      <c r="B442842" s="76"/>
      <c r="C442842" s="75"/>
    </row>
    <row r="442843" spans="2:3" x14ac:dyDescent="0.25">
      <c r="B442843" s="76"/>
      <c r="C442843" s="75"/>
    </row>
    <row r="442953" spans="2:3" x14ac:dyDescent="0.25">
      <c r="B442953" s="76"/>
      <c r="C442953" s="75"/>
    </row>
    <row r="442954" spans="2:3" x14ac:dyDescent="0.25">
      <c r="B442954" s="76"/>
      <c r="C442954" s="75"/>
    </row>
    <row r="442955" spans="2:3" x14ac:dyDescent="0.25">
      <c r="B442955" s="76"/>
      <c r="C442955" s="75"/>
    </row>
    <row r="442956" spans="2:3" x14ac:dyDescent="0.25">
      <c r="B442956" s="76"/>
      <c r="C442956" s="75"/>
    </row>
    <row r="442957" spans="2:3" x14ac:dyDescent="0.25">
      <c r="B442957" s="76"/>
      <c r="C442957" s="75"/>
    </row>
    <row r="442958" spans="2:3" x14ac:dyDescent="0.25">
      <c r="B442958" s="76"/>
      <c r="C442958" s="75"/>
    </row>
    <row r="442959" spans="2:3" x14ac:dyDescent="0.25">
      <c r="B442959" s="76"/>
      <c r="C442959" s="75"/>
    </row>
    <row r="442960" spans="2:3" x14ac:dyDescent="0.25">
      <c r="B442960" s="76"/>
      <c r="C442960" s="75"/>
    </row>
    <row r="442961" spans="2:3" x14ac:dyDescent="0.25">
      <c r="B442961" s="76"/>
      <c r="C442961" s="75"/>
    </row>
    <row r="442962" spans="2:3" x14ac:dyDescent="0.25">
      <c r="B442962" s="76"/>
      <c r="C442962" s="75"/>
    </row>
    <row r="442963" spans="2:3" x14ac:dyDescent="0.25">
      <c r="B442963" s="76"/>
      <c r="C442963" s="75"/>
    </row>
    <row r="442964" spans="2:3" x14ac:dyDescent="0.25">
      <c r="B442964" s="76"/>
      <c r="C442964" s="75"/>
    </row>
    <row r="442965" spans="2:3" x14ac:dyDescent="0.25">
      <c r="B442965" s="76"/>
      <c r="C442965" s="75"/>
    </row>
    <row r="443075" spans="2:3" x14ac:dyDescent="0.25">
      <c r="B443075" s="76"/>
      <c r="C443075" s="75"/>
    </row>
    <row r="443076" spans="2:3" x14ac:dyDescent="0.25">
      <c r="B443076" s="76"/>
      <c r="C443076" s="75"/>
    </row>
    <row r="443077" spans="2:3" x14ac:dyDescent="0.25">
      <c r="B443077" s="76"/>
      <c r="C443077" s="75"/>
    </row>
    <row r="443078" spans="2:3" x14ac:dyDescent="0.25">
      <c r="B443078" s="76"/>
      <c r="C443078" s="75"/>
    </row>
    <row r="443079" spans="2:3" x14ac:dyDescent="0.25">
      <c r="B443079" s="76"/>
      <c r="C443079" s="75"/>
    </row>
    <row r="443080" spans="2:3" x14ac:dyDescent="0.25">
      <c r="B443080" s="76"/>
      <c r="C443080" s="75"/>
    </row>
    <row r="443081" spans="2:3" x14ac:dyDescent="0.25">
      <c r="B443081" s="76"/>
      <c r="C443081" s="75"/>
    </row>
    <row r="443082" spans="2:3" x14ac:dyDescent="0.25">
      <c r="B443082" s="76"/>
      <c r="C443082" s="75"/>
    </row>
    <row r="443083" spans="2:3" x14ac:dyDescent="0.25">
      <c r="B443083" s="76"/>
      <c r="C443083" s="75"/>
    </row>
    <row r="443084" spans="2:3" x14ac:dyDescent="0.25">
      <c r="B443084" s="76"/>
      <c r="C443084" s="75"/>
    </row>
    <row r="443085" spans="2:3" x14ac:dyDescent="0.25">
      <c r="B443085" s="76"/>
      <c r="C443085" s="75"/>
    </row>
    <row r="443086" spans="2:3" x14ac:dyDescent="0.25">
      <c r="B443086" s="76"/>
      <c r="C443086" s="75"/>
    </row>
    <row r="443087" spans="2:3" x14ac:dyDescent="0.25">
      <c r="B443087" s="76"/>
      <c r="C443087" s="75"/>
    </row>
    <row r="443197" spans="2:3" x14ac:dyDescent="0.25">
      <c r="B443197" s="76"/>
      <c r="C443197" s="75"/>
    </row>
    <row r="443198" spans="2:3" x14ac:dyDescent="0.25">
      <c r="B443198" s="76"/>
      <c r="C443198" s="75"/>
    </row>
    <row r="443199" spans="2:3" x14ac:dyDescent="0.25">
      <c r="B443199" s="76"/>
      <c r="C443199" s="75"/>
    </row>
    <row r="443200" spans="2:3" x14ac:dyDescent="0.25">
      <c r="B443200" s="76"/>
      <c r="C443200" s="75"/>
    </row>
    <row r="443201" spans="2:3" x14ac:dyDescent="0.25">
      <c r="B443201" s="76"/>
      <c r="C443201" s="75"/>
    </row>
    <row r="443202" spans="2:3" x14ac:dyDescent="0.25">
      <c r="B443202" s="76"/>
      <c r="C443202" s="75"/>
    </row>
    <row r="443203" spans="2:3" x14ac:dyDescent="0.25">
      <c r="B443203" s="76"/>
      <c r="C443203" s="75"/>
    </row>
    <row r="443204" spans="2:3" x14ac:dyDescent="0.25">
      <c r="B443204" s="76"/>
      <c r="C443204" s="75"/>
    </row>
    <row r="443205" spans="2:3" x14ac:dyDescent="0.25">
      <c r="B443205" s="76"/>
      <c r="C443205" s="75"/>
    </row>
    <row r="443206" spans="2:3" x14ac:dyDescent="0.25">
      <c r="B443206" s="76"/>
      <c r="C443206" s="75"/>
    </row>
    <row r="443207" spans="2:3" x14ac:dyDescent="0.25">
      <c r="B443207" s="76"/>
      <c r="C443207" s="75"/>
    </row>
    <row r="443208" spans="2:3" x14ac:dyDescent="0.25">
      <c r="B443208" s="76"/>
      <c r="C443208" s="75"/>
    </row>
    <row r="443209" spans="2:3" x14ac:dyDescent="0.25">
      <c r="B443209" s="76"/>
      <c r="C443209" s="75"/>
    </row>
    <row r="443319" spans="2:3" x14ac:dyDescent="0.25">
      <c r="B443319" s="76"/>
      <c r="C443319" s="75"/>
    </row>
    <row r="443320" spans="2:3" x14ac:dyDescent="0.25">
      <c r="B443320" s="76"/>
      <c r="C443320" s="75"/>
    </row>
    <row r="443321" spans="2:3" x14ac:dyDescent="0.25">
      <c r="B443321" s="76"/>
      <c r="C443321" s="75"/>
    </row>
    <row r="443322" spans="2:3" x14ac:dyDescent="0.25">
      <c r="B443322" s="76"/>
      <c r="C443322" s="75"/>
    </row>
    <row r="443323" spans="2:3" x14ac:dyDescent="0.25">
      <c r="B443323" s="76"/>
      <c r="C443323" s="75"/>
    </row>
    <row r="443324" spans="2:3" x14ac:dyDescent="0.25">
      <c r="B443324" s="76"/>
      <c r="C443324" s="75"/>
    </row>
    <row r="443325" spans="2:3" x14ac:dyDescent="0.25">
      <c r="B443325" s="76"/>
      <c r="C443325" s="75"/>
    </row>
    <row r="443326" spans="2:3" x14ac:dyDescent="0.25">
      <c r="B443326" s="76"/>
      <c r="C443326" s="75"/>
    </row>
    <row r="443327" spans="2:3" x14ac:dyDescent="0.25">
      <c r="B443327" s="76"/>
      <c r="C443327" s="75"/>
    </row>
    <row r="443328" spans="2:3" x14ac:dyDescent="0.25">
      <c r="B443328" s="76"/>
      <c r="C443328" s="75"/>
    </row>
    <row r="443329" spans="2:3" x14ac:dyDescent="0.25">
      <c r="B443329" s="76"/>
      <c r="C443329" s="75"/>
    </row>
    <row r="443330" spans="2:3" x14ac:dyDescent="0.25">
      <c r="B443330" s="76"/>
      <c r="C443330" s="75"/>
    </row>
    <row r="443331" spans="2:3" x14ac:dyDescent="0.25">
      <c r="B443331" s="76"/>
      <c r="C443331" s="75"/>
    </row>
    <row r="443441" spans="2:3" x14ac:dyDescent="0.25">
      <c r="B443441" s="76"/>
      <c r="C443441" s="75"/>
    </row>
    <row r="443442" spans="2:3" x14ac:dyDescent="0.25">
      <c r="B443442" s="76"/>
      <c r="C443442" s="75"/>
    </row>
    <row r="443443" spans="2:3" x14ac:dyDescent="0.25">
      <c r="B443443" s="76"/>
      <c r="C443443" s="75"/>
    </row>
    <row r="443444" spans="2:3" x14ac:dyDescent="0.25">
      <c r="B443444" s="76"/>
      <c r="C443444" s="75"/>
    </row>
    <row r="443445" spans="2:3" x14ac:dyDescent="0.25">
      <c r="B443445" s="76"/>
      <c r="C443445" s="75"/>
    </row>
    <row r="443446" spans="2:3" x14ac:dyDescent="0.25">
      <c r="B443446" s="76"/>
      <c r="C443446" s="75"/>
    </row>
    <row r="443447" spans="2:3" x14ac:dyDescent="0.25">
      <c r="B443447" s="76"/>
      <c r="C443447" s="75"/>
    </row>
    <row r="443448" spans="2:3" x14ac:dyDescent="0.25">
      <c r="B443448" s="76"/>
      <c r="C443448" s="75"/>
    </row>
    <row r="443449" spans="2:3" x14ac:dyDescent="0.25">
      <c r="B443449" s="76"/>
      <c r="C443449" s="75"/>
    </row>
    <row r="443450" spans="2:3" x14ac:dyDescent="0.25">
      <c r="B443450" s="76"/>
      <c r="C443450" s="75"/>
    </row>
    <row r="443451" spans="2:3" x14ac:dyDescent="0.25">
      <c r="B443451" s="76"/>
      <c r="C443451" s="75"/>
    </row>
    <row r="443452" spans="2:3" x14ac:dyDescent="0.25">
      <c r="B443452" s="76"/>
      <c r="C443452" s="75"/>
    </row>
    <row r="443453" spans="2:3" x14ac:dyDescent="0.25">
      <c r="B443453" s="76"/>
      <c r="C443453" s="75"/>
    </row>
    <row r="443563" spans="2:3" x14ac:dyDescent="0.25">
      <c r="B443563" s="76"/>
      <c r="C443563" s="75"/>
    </row>
    <row r="443564" spans="2:3" x14ac:dyDescent="0.25">
      <c r="B443564" s="76"/>
      <c r="C443564" s="75"/>
    </row>
    <row r="443565" spans="2:3" x14ac:dyDescent="0.25">
      <c r="B443565" s="76"/>
      <c r="C443565" s="75"/>
    </row>
    <row r="443566" spans="2:3" x14ac:dyDescent="0.25">
      <c r="B443566" s="76"/>
      <c r="C443566" s="75"/>
    </row>
    <row r="443567" spans="2:3" x14ac:dyDescent="0.25">
      <c r="B443567" s="76"/>
      <c r="C443567" s="75"/>
    </row>
    <row r="443568" spans="2:3" x14ac:dyDescent="0.25">
      <c r="B443568" s="76"/>
      <c r="C443568" s="75"/>
    </row>
    <row r="443569" spans="2:3" x14ac:dyDescent="0.25">
      <c r="B443569" s="76"/>
      <c r="C443569" s="75"/>
    </row>
    <row r="443570" spans="2:3" x14ac:dyDescent="0.25">
      <c r="B443570" s="76"/>
      <c r="C443570" s="75"/>
    </row>
    <row r="443571" spans="2:3" x14ac:dyDescent="0.25">
      <c r="B443571" s="76"/>
      <c r="C443571" s="75"/>
    </row>
    <row r="443572" spans="2:3" x14ac:dyDescent="0.25">
      <c r="B443572" s="76"/>
      <c r="C443572" s="75"/>
    </row>
    <row r="443573" spans="2:3" x14ac:dyDescent="0.25">
      <c r="B443573" s="76"/>
      <c r="C443573" s="75"/>
    </row>
    <row r="443574" spans="2:3" x14ac:dyDescent="0.25">
      <c r="B443574" s="76"/>
      <c r="C443574" s="75"/>
    </row>
    <row r="443575" spans="2:3" x14ac:dyDescent="0.25">
      <c r="B443575" s="76"/>
      <c r="C443575" s="75"/>
    </row>
    <row r="443685" spans="2:3" x14ac:dyDescent="0.25">
      <c r="B443685" s="76"/>
      <c r="C443685" s="75"/>
    </row>
    <row r="443686" spans="2:3" x14ac:dyDescent="0.25">
      <c r="B443686" s="76"/>
      <c r="C443686" s="75"/>
    </row>
    <row r="443687" spans="2:3" x14ac:dyDescent="0.25">
      <c r="B443687" s="76"/>
      <c r="C443687" s="75"/>
    </row>
    <row r="443688" spans="2:3" x14ac:dyDescent="0.25">
      <c r="B443688" s="76"/>
      <c r="C443688" s="75"/>
    </row>
    <row r="443689" spans="2:3" x14ac:dyDescent="0.25">
      <c r="B443689" s="76"/>
      <c r="C443689" s="75"/>
    </row>
    <row r="443690" spans="2:3" x14ac:dyDescent="0.25">
      <c r="B443690" s="76"/>
      <c r="C443690" s="75"/>
    </row>
    <row r="443691" spans="2:3" x14ac:dyDescent="0.25">
      <c r="B443691" s="76"/>
      <c r="C443691" s="75"/>
    </row>
    <row r="443692" spans="2:3" x14ac:dyDescent="0.25">
      <c r="B443692" s="76"/>
      <c r="C443692" s="75"/>
    </row>
    <row r="443693" spans="2:3" x14ac:dyDescent="0.25">
      <c r="B443693" s="76"/>
      <c r="C443693" s="75"/>
    </row>
    <row r="443694" spans="2:3" x14ac:dyDescent="0.25">
      <c r="B443694" s="76"/>
      <c r="C443694" s="75"/>
    </row>
    <row r="443695" spans="2:3" x14ac:dyDescent="0.25">
      <c r="B443695" s="76"/>
      <c r="C443695" s="75"/>
    </row>
    <row r="443696" spans="2:3" x14ac:dyDescent="0.25">
      <c r="B443696" s="76"/>
      <c r="C443696" s="75"/>
    </row>
    <row r="443697" spans="2:3" x14ac:dyDescent="0.25">
      <c r="B443697" s="76"/>
      <c r="C443697" s="75"/>
    </row>
    <row r="443807" spans="2:3" x14ac:dyDescent="0.25">
      <c r="B443807" s="76"/>
      <c r="C443807" s="75"/>
    </row>
    <row r="443808" spans="2:3" x14ac:dyDescent="0.25">
      <c r="B443808" s="76"/>
      <c r="C443808" s="75"/>
    </row>
    <row r="443809" spans="2:3" x14ac:dyDescent="0.25">
      <c r="B443809" s="76"/>
      <c r="C443809" s="75"/>
    </row>
    <row r="443810" spans="2:3" x14ac:dyDescent="0.25">
      <c r="B443810" s="76"/>
      <c r="C443810" s="75"/>
    </row>
    <row r="443811" spans="2:3" x14ac:dyDescent="0.25">
      <c r="B443811" s="76"/>
      <c r="C443811" s="75"/>
    </row>
    <row r="443812" spans="2:3" x14ac:dyDescent="0.25">
      <c r="B443812" s="76"/>
      <c r="C443812" s="75"/>
    </row>
    <row r="443813" spans="2:3" x14ac:dyDescent="0.25">
      <c r="B443813" s="76"/>
      <c r="C443813" s="75"/>
    </row>
    <row r="443814" spans="2:3" x14ac:dyDescent="0.25">
      <c r="B443814" s="76"/>
      <c r="C443814" s="75"/>
    </row>
    <row r="443815" spans="2:3" x14ac:dyDescent="0.25">
      <c r="B443815" s="76"/>
      <c r="C443815" s="75"/>
    </row>
    <row r="443816" spans="2:3" x14ac:dyDescent="0.25">
      <c r="B443816" s="76"/>
      <c r="C443816" s="75"/>
    </row>
    <row r="443817" spans="2:3" x14ac:dyDescent="0.25">
      <c r="B443817" s="76"/>
      <c r="C443817" s="75"/>
    </row>
    <row r="443818" spans="2:3" x14ac:dyDescent="0.25">
      <c r="B443818" s="76"/>
      <c r="C443818" s="75"/>
    </row>
    <row r="443819" spans="2:3" x14ac:dyDescent="0.25">
      <c r="B443819" s="76"/>
      <c r="C443819" s="75"/>
    </row>
    <row r="443929" spans="2:3" x14ac:dyDescent="0.25">
      <c r="B443929" s="76"/>
      <c r="C443929" s="75"/>
    </row>
    <row r="443930" spans="2:3" x14ac:dyDescent="0.25">
      <c r="B443930" s="76"/>
      <c r="C443930" s="75"/>
    </row>
    <row r="443931" spans="2:3" x14ac:dyDescent="0.25">
      <c r="B443931" s="76"/>
      <c r="C443931" s="75"/>
    </row>
    <row r="443932" spans="2:3" x14ac:dyDescent="0.25">
      <c r="B443932" s="76"/>
      <c r="C443932" s="75"/>
    </row>
    <row r="443933" spans="2:3" x14ac:dyDescent="0.25">
      <c r="B443933" s="76"/>
      <c r="C443933" s="75"/>
    </row>
    <row r="443934" spans="2:3" x14ac:dyDescent="0.25">
      <c r="B443934" s="76"/>
      <c r="C443934" s="75"/>
    </row>
    <row r="443935" spans="2:3" x14ac:dyDescent="0.25">
      <c r="B443935" s="76"/>
      <c r="C443935" s="75"/>
    </row>
    <row r="443936" spans="2:3" x14ac:dyDescent="0.25">
      <c r="B443936" s="76"/>
      <c r="C443936" s="75"/>
    </row>
    <row r="443937" spans="2:3" x14ac:dyDescent="0.25">
      <c r="B443937" s="76"/>
      <c r="C443937" s="75"/>
    </row>
    <row r="443938" spans="2:3" x14ac:dyDescent="0.25">
      <c r="B443938" s="76"/>
      <c r="C443938" s="75"/>
    </row>
    <row r="443939" spans="2:3" x14ac:dyDescent="0.25">
      <c r="B443939" s="76"/>
      <c r="C443939" s="75"/>
    </row>
    <row r="443940" spans="2:3" x14ac:dyDescent="0.25">
      <c r="B443940" s="76"/>
      <c r="C443940" s="75"/>
    </row>
    <row r="443941" spans="2:3" x14ac:dyDescent="0.25">
      <c r="B443941" s="76"/>
      <c r="C443941" s="75"/>
    </row>
    <row r="444051" spans="2:3" x14ac:dyDescent="0.25">
      <c r="B444051" s="76"/>
      <c r="C444051" s="75"/>
    </row>
    <row r="444052" spans="2:3" x14ac:dyDescent="0.25">
      <c r="B444052" s="76"/>
      <c r="C444052" s="75"/>
    </row>
    <row r="444053" spans="2:3" x14ac:dyDescent="0.25">
      <c r="B444053" s="76"/>
      <c r="C444053" s="75"/>
    </row>
    <row r="444054" spans="2:3" x14ac:dyDescent="0.25">
      <c r="B444054" s="76"/>
      <c r="C444054" s="75"/>
    </row>
    <row r="444055" spans="2:3" x14ac:dyDescent="0.25">
      <c r="B444055" s="76"/>
      <c r="C444055" s="75"/>
    </row>
    <row r="444056" spans="2:3" x14ac:dyDescent="0.25">
      <c r="B444056" s="76"/>
      <c r="C444056" s="75"/>
    </row>
    <row r="444057" spans="2:3" x14ac:dyDescent="0.25">
      <c r="B444057" s="76"/>
      <c r="C444057" s="75"/>
    </row>
    <row r="444058" spans="2:3" x14ac:dyDescent="0.25">
      <c r="B444058" s="76"/>
      <c r="C444058" s="75"/>
    </row>
    <row r="444059" spans="2:3" x14ac:dyDescent="0.25">
      <c r="B444059" s="76"/>
      <c r="C444059" s="75"/>
    </row>
    <row r="444060" spans="2:3" x14ac:dyDescent="0.25">
      <c r="B444060" s="76"/>
      <c r="C444060" s="75"/>
    </row>
    <row r="444061" spans="2:3" x14ac:dyDescent="0.25">
      <c r="B444061" s="76"/>
      <c r="C444061" s="75"/>
    </row>
    <row r="444062" spans="2:3" x14ac:dyDescent="0.25">
      <c r="B444062" s="76"/>
      <c r="C444062" s="75"/>
    </row>
    <row r="444063" spans="2:3" x14ac:dyDescent="0.25">
      <c r="B444063" s="76"/>
      <c r="C444063" s="75"/>
    </row>
    <row r="444173" spans="2:3" x14ac:dyDescent="0.25">
      <c r="B444173" s="76"/>
      <c r="C444173" s="75"/>
    </row>
    <row r="444174" spans="2:3" x14ac:dyDescent="0.25">
      <c r="B444174" s="76"/>
      <c r="C444174" s="75"/>
    </row>
    <row r="444175" spans="2:3" x14ac:dyDescent="0.25">
      <c r="B444175" s="76"/>
      <c r="C444175" s="75"/>
    </row>
    <row r="444176" spans="2:3" x14ac:dyDescent="0.25">
      <c r="B444176" s="76"/>
      <c r="C444176" s="75"/>
    </row>
    <row r="444177" spans="2:3" x14ac:dyDescent="0.25">
      <c r="B444177" s="76"/>
      <c r="C444177" s="75"/>
    </row>
    <row r="444178" spans="2:3" x14ac:dyDescent="0.25">
      <c r="B444178" s="76"/>
      <c r="C444178" s="75"/>
    </row>
    <row r="444179" spans="2:3" x14ac:dyDescent="0.25">
      <c r="B444179" s="76"/>
      <c r="C444179" s="75"/>
    </row>
    <row r="444180" spans="2:3" x14ac:dyDescent="0.25">
      <c r="B444180" s="76"/>
      <c r="C444180" s="75"/>
    </row>
    <row r="444181" spans="2:3" x14ac:dyDescent="0.25">
      <c r="B444181" s="76"/>
      <c r="C444181" s="75"/>
    </row>
    <row r="444182" spans="2:3" x14ac:dyDescent="0.25">
      <c r="B444182" s="76"/>
      <c r="C444182" s="75"/>
    </row>
    <row r="444183" spans="2:3" x14ac:dyDescent="0.25">
      <c r="B444183" s="76"/>
      <c r="C444183" s="75"/>
    </row>
    <row r="444184" spans="2:3" x14ac:dyDescent="0.25">
      <c r="B444184" s="76"/>
      <c r="C444184" s="75"/>
    </row>
    <row r="444185" spans="2:3" x14ac:dyDescent="0.25">
      <c r="B444185" s="76"/>
      <c r="C444185" s="75"/>
    </row>
    <row r="444295" spans="2:3" x14ac:dyDescent="0.25">
      <c r="B444295" s="76"/>
      <c r="C444295" s="75"/>
    </row>
    <row r="444296" spans="2:3" x14ac:dyDescent="0.25">
      <c r="B444296" s="76"/>
      <c r="C444296" s="75"/>
    </row>
    <row r="444297" spans="2:3" x14ac:dyDescent="0.25">
      <c r="B444297" s="76"/>
      <c r="C444297" s="75"/>
    </row>
    <row r="444298" spans="2:3" x14ac:dyDescent="0.25">
      <c r="B444298" s="76"/>
      <c r="C444298" s="75"/>
    </row>
    <row r="444299" spans="2:3" x14ac:dyDescent="0.25">
      <c r="B444299" s="76"/>
      <c r="C444299" s="75"/>
    </row>
    <row r="444300" spans="2:3" x14ac:dyDescent="0.25">
      <c r="B444300" s="76"/>
      <c r="C444300" s="75"/>
    </row>
    <row r="444301" spans="2:3" x14ac:dyDescent="0.25">
      <c r="B444301" s="76"/>
      <c r="C444301" s="75"/>
    </row>
    <row r="444302" spans="2:3" x14ac:dyDescent="0.25">
      <c r="B444302" s="76"/>
      <c r="C444302" s="75"/>
    </row>
    <row r="444303" spans="2:3" x14ac:dyDescent="0.25">
      <c r="B444303" s="76"/>
      <c r="C444303" s="75"/>
    </row>
    <row r="444304" spans="2:3" x14ac:dyDescent="0.25">
      <c r="B444304" s="76"/>
      <c r="C444304" s="75"/>
    </row>
    <row r="444305" spans="2:3" x14ac:dyDescent="0.25">
      <c r="B444305" s="76"/>
      <c r="C444305" s="75"/>
    </row>
    <row r="444306" spans="2:3" x14ac:dyDescent="0.25">
      <c r="B444306" s="76"/>
      <c r="C444306" s="75"/>
    </row>
    <row r="444307" spans="2:3" x14ac:dyDescent="0.25">
      <c r="B444307" s="76"/>
      <c r="C444307" s="75"/>
    </row>
    <row r="444417" spans="2:3" x14ac:dyDescent="0.25">
      <c r="B444417" s="76"/>
      <c r="C444417" s="75"/>
    </row>
    <row r="444418" spans="2:3" x14ac:dyDescent="0.25">
      <c r="B444418" s="76"/>
      <c r="C444418" s="75"/>
    </row>
    <row r="444419" spans="2:3" x14ac:dyDescent="0.25">
      <c r="B444419" s="76"/>
      <c r="C444419" s="75"/>
    </row>
    <row r="444420" spans="2:3" x14ac:dyDescent="0.25">
      <c r="B444420" s="76"/>
      <c r="C444420" s="75"/>
    </row>
    <row r="444421" spans="2:3" x14ac:dyDescent="0.25">
      <c r="B444421" s="76"/>
      <c r="C444421" s="75"/>
    </row>
    <row r="444422" spans="2:3" x14ac:dyDescent="0.25">
      <c r="B444422" s="76"/>
      <c r="C444422" s="75"/>
    </row>
    <row r="444423" spans="2:3" x14ac:dyDescent="0.25">
      <c r="B444423" s="76"/>
      <c r="C444423" s="75"/>
    </row>
    <row r="444424" spans="2:3" x14ac:dyDescent="0.25">
      <c r="B444424" s="76"/>
      <c r="C444424" s="75"/>
    </row>
    <row r="444425" spans="2:3" x14ac:dyDescent="0.25">
      <c r="B444425" s="76"/>
      <c r="C444425" s="75"/>
    </row>
    <row r="444426" spans="2:3" x14ac:dyDescent="0.25">
      <c r="B444426" s="76"/>
      <c r="C444426" s="75"/>
    </row>
    <row r="444427" spans="2:3" x14ac:dyDescent="0.25">
      <c r="B444427" s="76"/>
      <c r="C444427" s="75"/>
    </row>
    <row r="444428" spans="2:3" x14ac:dyDescent="0.25">
      <c r="B444428" s="76"/>
      <c r="C444428" s="75"/>
    </row>
    <row r="444429" spans="2:3" x14ac:dyDescent="0.25">
      <c r="B444429" s="76"/>
      <c r="C444429" s="75"/>
    </row>
    <row r="444539" spans="2:3" x14ac:dyDescent="0.25">
      <c r="B444539" s="76"/>
      <c r="C444539" s="75"/>
    </row>
    <row r="444540" spans="2:3" x14ac:dyDescent="0.25">
      <c r="B444540" s="76"/>
      <c r="C444540" s="75"/>
    </row>
    <row r="444541" spans="2:3" x14ac:dyDescent="0.25">
      <c r="B444541" s="76"/>
      <c r="C444541" s="75"/>
    </row>
    <row r="444542" spans="2:3" x14ac:dyDescent="0.25">
      <c r="B444542" s="76"/>
      <c r="C444542" s="75"/>
    </row>
    <row r="444543" spans="2:3" x14ac:dyDescent="0.25">
      <c r="B444543" s="76"/>
      <c r="C444543" s="75"/>
    </row>
    <row r="444544" spans="2:3" x14ac:dyDescent="0.25">
      <c r="B444544" s="76"/>
      <c r="C444544" s="75"/>
    </row>
    <row r="444545" spans="2:3" x14ac:dyDescent="0.25">
      <c r="B444545" s="76"/>
      <c r="C444545" s="75"/>
    </row>
    <row r="444546" spans="2:3" x14ac:dyDescent="0.25">
      <c r="B444546" s="76"/>
      <c r="C444546" s="75"/>
    </row>
    <row r="444547" spans="2:3" x14ac:dyDescent="0.25">
      <c r="B444547" s="76"/>
      <c r="C444547" s="75"/>
    </row>
    <row r="444548" spans="2:3" x14ac:dyDescent="0.25">
      <c r="B444548" s="76"/>
      <c r="C444548" s="75"/>
    </row>
    <row r="444549" spans="2:3" x14ac:dyDescent="0.25">
      <c r="B444549" s="76"/>
      <c r="C444549" s="75"/>
    </row>
    <row r="444550" spans="2:3" x14ac:dyDescent="0.25">
      <c r="B444550" s="76"/>
      <c r="C444550" s="75"/>
    </row>
    <row r="444551" spans="2:3" x14ac:dyDescent="0.25">
      <c r="B444551" s="76"/>
      <c r="C444551" s="75"/>
    </row>
    <row r="444661" spans="2:3" x14ac:dyDescent="0.25">
      <c r="B444661" s="76"/>
      <c r="C444661" s="75"/>
    </row>
    <row r="444662" spans="2:3" x14ac:dyDescent="0.25">
      <c r="B444662" s="76"/>
      <c r="C444662" s="75"/>
    </row>
    <row r="444663" spans="2:3" x14ac:dyDescent="0.25">
      <c r="B444663" s="76"/>
      <c r="C444663" s="75"/>
    </row>
    <row r="444664" spans="2:3" x14ac:dyDescent="0.25">
      <c r="B444664" s="76"/>
      <c r="C444664" s="75"/>
    </row>
    <row r="444665" spans="2:3" x14ac:dyDescent="0.25">
      <c r="B444665" s="76"/>
      <c r="C444665" s="75"/>
    </row>
    <row r="444666" spans="2:3" x14ac:dyDescent="0.25">
      <c r="B444666" s="76"/>
      <c r="C444666" s="75"/>
    </row>
    <row r="444667" spans="2:3" x14ac:dyDescent="0.25">
      <c r="B444667" s="76"/>
      <c r="C444667" s="75"/>
    </row>
    <row r="444668" spans="2:3" x14ac:dyDescent="0.25">
      <c r="B444668" s="76"/>
      <c r="C444668" s="75"/>
    </row>
    <row r="444669" spans="2:3" x14ac:dyDescent="0.25">
      <c r="B444669" s="76"/>
      <c r="C444669" s="75"/>
    </row>
    <row r="444670" spans="2:3" x14ac:dyDescent="0.25">
      <c r="B444670" s="76"/>
      <c r="C444670" s="75"/>
    </row>
    <row r="444671" spans="2:3" x14ac:dyDescent="0.25">
      <c r="B444671" s="76"/>
      <c r="C444671" s="75"/>
    </row>
    <row r="444672" spans="2:3" x14ac:dyDescent="0.25">
      <c r="B444672" s="76"/>
      <c r="C444672" s="75"/>
    </row>
    <row r="444673" spans="2:3" x14ac:dyDescent="0.25">
      <c r="B444673" s="76"/>
      <c r="C444673" s="75"/>
    </row>
    <row r="444783" spans="2:3" x14ac:dyDescent="0.25">
      <c r="B444783" s="76"/>
      <c r="C444783" s="75"/>
    </row>
    <row r="444784" spans="2:3" x14ac:dyDescent="0.25">
      <c r="B444784" s="76"/>
      <c r="C444784" s="75"/>
    </row>
    <row r="444785" spans="2:3" x14ac:dyDescent="0.25">
      <c r="B444785" s="76"/>
      <c r="C444785" s="75"/>
    </row>
    <row r="444786" spans="2:3" x14ac:dyDescent="0.25">
      <c r="B444786" s="76"/>
      <c r="C444786" s="75"/>
    </row>
    <row r="444787" spans="2:3" x14ac:dyDescent="0.25">
      <c r="B444787" s="76"/>
      <c r="C444787" s="75"/>
    </row>
    <row r="444788" spans="2:3" x14ac:dyDescent="0.25">
      <c r="B444788" s="76"/>
      <c r="C444788" s="75"/>
    </row>
    <row r="444789" spans="2:3" x14ac:dyDescent="0.25">
      <c r="B444789" s="76"/>
      <c r="C444789" s="75"/>
    </row>
    <row r="444790" spans="2:3" x14ac:dyDescent="0.25">
      <c r="B444790" s="76"/>
      <c r="C444790" s="75"/>
    </row>
    <row r="444791" spans="2:3" x14ac:dyDescent="0.25">
      <c r="B444791" s="76"/>
      <c r="C444791" s="75"/>
    </row>
    <row r="444792" spans="2:3" x14ac:dyDescent="0.25">
      <c r="B444792" s="76"/>
      <c r="C444792" s="75"/>
    </row>
    <row r="444793" spans="2:3" x14ac:dyDescent="0.25">
      <c r="B444793" s="76"/>
      <c r="C444793" s="75"/>
    </row>
    <row r="444794" spans="2:3" x14ac:dyDescent="0.25">
      <c r="B444794" s="76"/>
      <c r="C444794" s="75"/>
    </row>
    <row r="444795" spans="2:3" x14ac:dyDescent="0.25">
      <c r="B444795" s="76"/>
      <c r="C444795" s="75"/>
    </row>
    <row r="444905" spans="2:3" x14ac:dyDescent="0.25">
      <c r="B444905" s="76"/>
      <c r="C444905" s="75"/>
    </row>
    <row r="444906" spans="2:3" x14ac:dyDescent="0.25">
      <c r="B444906" s="76"/>
      <c r="C444906" s="75"/>
    </row>
    <row r="444907" spans="2:3" x14ac:dyDescent="0.25">
      <c r="B444907" s="76"/>
      <c r="C444907" s="75"/>
    </row>
    <row r="444908" spans="2:3" x14ac:dyDescent="0.25">
      <c r="B444908" s="76"/>
      <c r="C444908" s="75"/>
    </row>
    <row r="444909" spans="2:3" x14ac:dyDescent="0.25">
      <c r="B444909" s="76"/>
      <c r="C444909" s="75"/>
    </row>
    <row r="444910" spans="2:3" x14ac:dyDescent="0.25">
      <c r="B444910" s="76"/>
      <c r="C444910" s="75"/>
    </row>
    <row r="444911" spans="2:3" x14ac:dyDescent="0.25">
      <c r="B444911" s="76"/>
      <c r="C444911" s="75"/>
    </row>
    <row r="444912" spans="2:3" x14ac:dyDescent="0.25">
      <c r="B444912" s="76"/>
      <c r="C444912" s="75"/>
    </row>
    <row r="444913" spans="2:3" x14ac:dyDescent="0.25">
      <c r="B444913" s="76"/>
      <c r="C444913" s="75"/>
    </row>
    <row r="444914" spans="2:3" x14ac:dyDescent="0.25">
      <c r="B444914" s="76"/>
      <c r="C444914" s="75"/>
    </row>
    <row r="444915" spans="2:3" x14ac:dyDescent="0.25">
      <c r="B444915" s="76"/>
      <c r="C444915" s="75"/>
    </row>
    <row r="444916" spans="2:3" x14ac:dyDescent="0.25">
      <c r="B444916" s="76"/>
      <c r="C444916" s="75"/>
    </row>
    <row r="444917" spans="2:3" x14ac:dyDescent="0.25">
      <c r="B444917" s="76"/>
      <c r="C444917" s="75"/>
    </row>
    <row r="445027" spans="2:3" x14ac:dyDescent="0.25">
      <c r="B445027" s="76"/>
      <c r="C445027" s="75"/>
    </row>
    <row r="445028" spans="2:3" x14ac:dyDescent="0.25">
      <c r="B445028" s="76"/>
      <c r="C445028" s="75"/>
    </row>
    <row r="445029" spans="2:3" x14ac:dyDescent="0.25">
      <c r="B445029" s="76"/>
      <c r="C445029" s="75"/>
    </row>
    <row r="445030" spans="2:3" x14ac:dyDescent="0.25">
      <c r="B445030" s="76"/>
      <c r="C445030" s="75"/>
    </row>
    <row r="445031" spans="2:3" x14ac:dyDescent="0.25">
      <c r="B445031" s="76"/>
      <c r="C445031" s="75"/>
    </row>
    <row r="445032" spans="2:3" x14ac:dyDescent="0.25">
      <c r="B445032" s="76"/>
      <c r="C445032" s="75"/>
    </row>
    <row r="445033" spans="2:3" x14ac:dyDescent="0.25">
      <c r="B445033" s="76"/>
      <c r="C445033" s="75"/>
    </row>
    <row r="445034" spans="2:3" x14ac:dyDescent="0.25">
      <c r="B445034" s="76"/>
      <c r="C445034" s="75"/>
    </row>
    <row r="445035" spans="2:3" x14ac:dyDescent="0.25">
      <c r="B445035" s="76"/>
      <c r="C445035" s="75"/>
    </row>
    <row r="445036" spans="2:3" x14ac:dyDescent="0.25">
      <c r="B445036" s="76"/>
      <c r="C445036" s="75"/>
    </row>
    <row r="445037" spans="2:3" x14ac:dyDescent="0.25">
      <c r="B445037" s="76"/>
      <c r="C445037" s="75"/>
    </row>
    <row r="445038" spans="2:3" x14ac:dyDescent="0.25">
      <c r="B445038" s="76"/>
      <c r="C445038" s="75"/>
    </row>
    <row r="445039" spans="2:3" x14ac:dyDescent="0.25">
      <c r="B445039" s="76"/>
      <c r="C445039" s="75"/>
    </row>
    <row r="445149" spans="2:3" x14ac:dyDescent="0.25">
      <c r="B445149" s="76"/>
      <c r="C445149" s="75"/>
    </row>
    <row r="445150" spans="2:3" x14ac:dyDescent="0.25">
      <c r="B445150" s="76"/>
      <c r="C445150" s="75"/>
    </row>
    <row r="445151" spans="2:3" x14ac:dyDescent="0.25">
      <c r="B445151" s="76"/>
      <c r="C445151" s="75"/>
    </row>
    <row r="445152" spans="2:3" x14ac:dyDescent="0.25">
      <c r="B445152" s="76"/>
      <c r="C445152" s="75"/>
    </row>
    <row r="445153" spans="2:3" x14ac:dyDescent="0.25">
      <c r="B445153" s="76"/>
      <c r="C445153" s="75"/>
    </row>
    <row r="445154" spans="2:3" x14ac:dyDescent="0.25">
      <c r="B445154" s="76"/>
      <c r="C445154" s="75"/>
    </row>
    <row r="445155" spans="2:3" x14ac:dyDescent="0.25">
      <c r="B445155" s="76"/>
      <c r="C445155" s="75"/>
    </row>
    <row r="445156" spans="2:3" x14ac:dyDescent="0.25">
      <c r="B445156" s="76"/>
      <c r="C445156" s="75"/>
    </row>
    <row r="445157" spans="2:3" x14ac:dyDescent="0.25">
      <c r="B445157" s="76"/>
      <c r="C445157" s="75"/>
    </row>
    <row r="445158" spans="2:3" x14ac:dyDescent="0.25">
      <c r="B445158" s="76"/>
      <c r="C445158" s="75"/>
    </row>
    <row r="445159" spans="2:3" x14ac:dyDescent="0.25">
      <c r="B445159" s="76"/>
      <c r="C445159" s="75"/>
    </row>
    <row r="445160" spans="2:3" x14ac:dyDescent="0.25">
      <c r="B445160" s="76"/>
      <c r="C445160" s="75"/>
    </row>
    <row r="445161" spans="2:3" x14ac:dyDescent="0.25">
      <c r="B445161" s="76"/>
      <c r="C445161" s="75"/>
    </row>
    <row r="445271" spans="2:3" x14ac:dyDescent="0.25">
      <c r="B445271" s="76"/>
      <c r="C445271" s="75"/>
    </row>
    <row r="445272" spans="2:3" x14ac:dyDescent="0.25">
      <c r="B445272" s="76"/>
      <c r="C445272" s="75"/>
    </row>
    <row r="445273" spans="2:3" x14ac:dyDescent="0.25">
      <c r="B445273" s="76"/>
      <c r="C445273" s="75"/>
    </row>
    <row r="445274" spans="2:3" x14ac:dyDescent="0.25">
      <c r="B445274" s="76"/>
      <c r="C445274" s="75"/>
    </row>
    <row r="445275" spans="2:3" x14ac:dyDescent="0.25">
      <c r="B445275" s="76"/>
      <c r="C445275" s="75"/>
    </row>
    <row r="445276" spans="2:3" x14ac:dyDescent="0.25">
      <c r="B445276" s="76"/>
      <c r="C445276" s="75"/>
    </row>
    <row r="445277" spans="2:3" x14ac:dyDescent="0.25">
      <c r="B445277" s="76"/>
      <c r="C445277" s="75"/>
    </row>
    <row r="445278" spans="2:3" x14ac:dyDescent="0.25">
      <c r="B445278" s="76"/>
      <c r="C445278" s="75"/>
    </row>
    <row r="445279" spans="2:3" x14ac:dyDescent="0.25">
      <c r="B445279" s="76"/>
      <c r="C445279" s="75"/>
    </row>
    <row r="445280" spans="2:3" x14ac:dyDescent="0.25">
      <c r="B445280" s="76"/>
      <c r="C445280" s="75"/>
    </row>
    <row r="445281" spans="2:3" x14ac:dyDescent="0.25">
      <c r="B445281" s="76"/>
      <c r="C445281" s="75"/>
    </row>
    <row r="445282" spans="2:3" x14ac:dyDescent="0.25">
      <c r="B445282" s="76"/>
      <c r="C445282" s="75"/>
    </row>
    <row r="445283" spans="2:3" x14ac:dyDescent="0.25">
      <c r="B445283" s="76"/>
      <c r="C445283" s="75"/>
    </row>
    <row r="445393" spans="2:3" x14ac:dyDescent="0.25">
      <c r="B445393" s="76"/>
      <c r="C445393" s="75"/>
    </row>
    <row r="445394" spans="2:3" x14ac:dyDescent="0.25">
      <c r="B445394" s="76"/>
      <c r="C445394" s="75"/>
    </row>
    <row r="445395" spans="2:3" x14ac:dyDescent="0.25">
      <c r="B445395" s="76"/>
      <c r="C445395" s="75"/>
    </row>
    <row r="445396" spans="2:3" x14ac:dyDescent="0.25">
      <c r="B445396" s="76"/>
      <c r="C445396" s="75"/>
    </row>
    <row r="445397" spans="2:3" x14ac:dyDescent="0.25">
      <c r="B445397" s="76"/>
      <c r="C445397" s="75"/>
    </row>
    <row r="445398" spans="2:3" x14ac:dyDescent="0.25">
      <c r="B445398" s="76"/>
      <c r="C445398" s="75"/>
    </row>
    <row r="445399" spans="2:3" x14ac:dyDescent="0.25">
      <c r="B445399" s="76"/>
      <c r="C445399" s="75"/>
    </row>
    <row r="445400" spans="2:3" x14ac:dyDescent="0.25">
      <c r="B445400" s="76"/>
      <c r="C445400" s="75"/>
    </row>
    <row r="445401" spans="2:3" x14ac:dyDescent="0.25">
      <c r="B445401" s="76"/>
      <c r="C445401" s="75"/>
    </row>
    <row r="445402" spans="2:3" x14ac:dyDescent="0.25">
      <c r="B445402" s="76"/>
      <c r="C445402" s="75"/>
    </row>
    <row r="445403" spans="2:3" x14ac:dyDescent="0.25">
      <c r="B445403" s="76"/>
      <c r="C445403" s="75"/>
    </row>
    <row r="445404" spans="2:3" x14ac:dyDescent="0.25">
      <c r="B445404" s="76"/>
      <c r="C445404" s="75"/>
    </row>
    <row r="445405" spans="2:3" x14ac:dyDescent="0.25">
      <c r="B445405" s="76"/>
      <c r="C445405" s="75"/>
    </row>
    <row r="445515" spans="2:3" x14ac:dyDescent="0.25">
      <c r="B445515" s="76"/>
      <c r="C445515" s="75"/>
    </row>
    <row r="445516" spans="2:3" x14ac:dyDescent="0.25">
      <c r="B445516" s="76"/>
      <c r="C445516" s="75"/>
    </row>
    <row r="445517" spans="2:3" x14ac:dyDescent="0.25">
      <c r="B445517" s="76"/>
      <c r="C445517" s="75"/>
    </row>
    <row r="445518" spans="2:3" x14ac:dyDescent="0.25">
      <c r="B445518" s="76"/>
      <c r="C445518" s="75"/>
    </row>
    <row r="445519" spans="2:3" x14ac:dyDescent="0.25">
      <c r="B445519" s="76"/>
      <c r="C445519" s="75"/>
    </row>
    <row r="445520" spans="2:3" x14ac:dyDescent="0.25">
      <c r="B445520" s="76"/>
      <c r="C445520" s="75"/>
    </row>
    <row r="445521" spans="2:3" x14ac:dyDescent="0.25">
      <c r="B445521" s="76"/>
      <c r="C445521" s="75"/>
    </row>
    <row r="445522" spans="2:3" x14ac:dyDescent="0.25">
      <c r="B445522" s="76"/>
      <c r="C445522" s="75"/>
    </row>
    <row r="445523" spans="2:3" x14ac:dyDescent="0.25">
      <c r="B445523" s="76"/>
      <c r="C445523" s="75"/>
    </row>
    <row r="445524" spans="2:3" x14ac:dyDescent="0.25">
      <c r="B445524" s="76"/>
      <c r="C445524" s="75"/>
    </row>
    <row r="445525" spans="2:3" x14ac:dyDescent="0.25">
      <c r="B445525" s="76"/>
      <c r="C445525" s="75"/>
    </row>
    <row r="445526" spans="2:3" x14ac:dyDescent="0.25">
      <c r="B445526" s="76"/>
      <c r="C445526" s="75"/>
    </row>
    <row r="445527" spans="2:3" x14ac:dyDescent="0.25">
      <c r="B445527" s="76"/>
      <c r="C445527" s="75"/>
    </row>
    <row r="445637" spans="2:3" x14ac:dyDescent="0.25">
      <c r="B445637" s="76"/>
      <c r="C445637" s="75"/>
    </row>
    <row r="445638" spans="2:3" x14ac:dyDescent="0.25">
      <c r="B445638" s="76"/>
      <c r="C445638" s="75"/>
    </row>
    <row r="445639" spans="2:3" x14ac:dyDescent="0.25">
      <c r="B445639" s="76"/>
      <c r="C445639" s="75"/>
    </row>
    <row r="445640" spans="2:3" x14ac:dyDescent="0.25">
      <c r="B445640" s="76"/>
      <c r="C445640" s="75"/>
    </row>
    <row r="445641" spans="2:3" x14ac:dyDescent="0.25">
      <c r="B445641" s="76"/>
      <c r="C445641" s="75"/>
    </row>
    <row r="445642" spans="2:3" x14ac:dyDescent="0.25">
      <c r="B445642" s="76"/>
      <c r="C445642" s="75"/>
    </row>
    <row r="445643" spans="2:3" x14ac:dyDescent="0.25">
      <c r="B445643" s="76"/>
      <c r="C445643" s="75"/>
    </row>
    <row r="445644" spans="2:3" x14ac:dyDescent="0.25">
      <c r="B445644" s="76"/>
      <c r="C445644" s="75"/>
    </row>
    <row r="445645" spans="2:3" x14ac:dyDescent="0.25">
      <c r="B445645" s="76"/>
      <c r="C445645" s="75"/>
    </row>
    <row r="445646" spans="2:3" x14ac:dyDescent="0.25">
      <c r="B445646" s="76"/>
      <c r="C445646" s="75"/>
    </row>
    <row r="445647" spans="2:3" x14ac:dyDescent="0.25">
      <c r="B445647" s="76"/>
      <c r="C445647" s="75"/>
    </row>
    <row r="445648" spans="2:3" x14ac:dyDescent="0.25">
      <c r="B445648" s="76"/>
      <c r="C445648" s="75"/>
    </row>
    <row r="445649" spans="2:3" x14ac:dyDescent="0.25">
      <c r="B445649" s="76"/>
      <c r="C445649" s="75"/>
    </row>
    <row r="445759" spans="2:3" x14ac:dyDescent="0.25">
      <c r="B445759" s="76"/>
      <c r="C445759" s="75"/>
    </row>
    <row r="445760" spans="2:3" x14ac:dyDescent="0.25">
      <c r="B445760" s="76"/>
      <c r="C445760" s="75"/>
    </row>
    <row r="445761" spans="2:3" x14ac:dyDescent="0.25">
      <c r="B445761" s="76"/>
      <c r="C445761" s="75"/>
    </row>
    <row r="445762" spans="2:3" x14ac:dyDescent="0.25">
      <c r="B445762" s="76"/>
      <c r="C445762" s="75"/>
    </row>
    <row r="445763" spans="2:3" x14ac:dyDescent="0.25">
      <c r="B445763" s="76"/>
      <c r="C445763" s="75"/>
    </row>
    <row r="445764" spans="2:3" x14ac:dyDescent="0.25">
      <c r="B445764" s="76"/>
      <c r="C445764" s="75"/>
    </row>
    <row r="445765" spans="2:3" x14ac:dyDescent="0.25">
      <c r="B445765" s="76"/>
      <c r="C445765" s="75"/>
    </row>
    <row r="445766" spans="2:3" x14ac:dyDescent="0.25">
      <c r="B445766" s="76"/>
      <c r="C445766" s="75"/>
    </row>
    <row r="445767" spans="2:3" x14ac:dyDescent="0.25">
      <c r="B445767" s="76"/>
      <c r="C445767" s="75"/>
    </row>
    <row r="445768" spans="2:3" x14ac:dyDescent="0.25">
      <c r="B445768" s="76"/>
      <c r="C445768" s="75"/>
    </row>
    <row r="445769" spans="2:3" x14ac:dyDescent="0.25">
      <c r="B445769" s="76"/>
      <c r="C445769" s="75"/>
    </row>
    <row r="445770" spans="2:3" x14ac:dyDescent="0.25">
      <c r="B445770" s="76"/>
      <c r="C445770" s="75"/>
    </row>
    <row r="445771" spans="2:3" x14ac:dyDescent="0.25">
      <c r="B445771" s="76"/>
      <c r="C445771" s="75"/>
    </row>
    <row r="445881" spans="2:3" x14ac:dyDescent="0.25">
      <c r="B445881" s="76"/>
      <c r="C445881" s="75"/>
    </row>
    <row r="445882" spans="2:3" x14ac:dyDescent="0.25">
      <c r="B445882" s="76"/>
      <c r="C445882" s="75"/>
    </row>
    <row r="445883" spans="2:3" x14ac:dyDescent="0.25">
      <c r="B445883" s="76"/>
      <c r="C445883" s="75"/>
    </row>
    <row r="445884" spans="2:3" x14ac:dyDescent="0.25">
      <c r="B445884" s="76"/>
      <c r="C445884" s="75"/>
    </row>
    <row r="445885" spans="2:3" x14ac:dyDescent="0.25">
      <c r="B445885" s="76"/>
      <c r="C445885" s="75"/>
    </row>
    <row r="445886" spans="2:3" x14ac:dyDescent="0.25">
      <c r="B445886" s="76"/>
      <c r="C445886" s="75"/>
    </row>
    <row r="445887" spans="2:3" x14ac:dyDescent="0.25">
      <c r="B445887" s="76"/>
      <c r="C445887" s="75"/>
    </row>
    <row r="445888" spans="2:3" x14ac:dyDescent="0.25">
      <c r="B445888" s="76"/>
      <c r="C445888" s="75"/>
    </row>
    <row r="445889" spans="2:3" x14ac:dyDescent="0.25">
      <c r="B445889" s="76"/>
      <c r="C445889" s="75"/>
    </row>
    <row r="445890" spans="2:3" x14ac:dyDescent="0.25">
      <c r="B445890" s="76"/>
      <c r="C445890" s="75"/>
    </row>
    <row r="445891" spans="2:3" x14ac:dyDescent="0.25">
      <c r="B445891" s="76"/>
      <c r="C445891" s="75"/>
    </row>
    <row r="445892" spans="2:3" x14ac:dyDescent="0.25">
      <c r="B445892" s="76"/>
      <c r="C445892" s="75"/>
    </row>
    <row r="445893" spans="2:3" x14ac:dyDescent="0.25">
      <c r="B445893" s="76"/>
      <c r="C445893" s="75"/>
    </row>
    <row r="446003" spans="2:3" x14ac:dyDescent="0.25">
      <c r="B446003" s="76"/>
      <c r="C446003" s="75"/>
    </row>
    <row r="446004" spans="2:3" x14ac:dyDescent="0.25">
      <c r="B446004" s="76"/>
      <c r="C446004" s="75"/>
    </row>
    <row r="446005" spans="2:3" x14ac:dyDescent="0.25">
      <c r="B446005" s="76"/>
      <c r="C446005" s="75"/>
    </row>
    <row r="446006" spans="2:3" x14ac:dyDescent="0.25">
      <c r="B446006" s="76"/>
      <c r="C446006" s="75"/>
    </row>
    <row r="446007" spans="2:3" x14ac:dyDescent="0.25">
      <c r="B446007" s="76"/>
      <c r="C446007" s="75"/>
    </row>
    <row r="446008" spans="2:3" x14ac:dyDescent="0.25">
      <c r="B446008" s="76"/>
      <c r="C446008" s="75"/>
    </row>
    <row r="446009" spans="2:3" x14ac:dyDescent="0.25">
      <c r="B446009" s="76"/>
      <c r="C446009" s="75"/>
    </row>
    <row r="446010" spans="2:3" x14ac:dyDescent="0.25">
      <c r="B446010" s="76"/>
      <c r="C446010" s="75"/>
    </row>
    <row r="446011" spans="2:3" x14ac:dyDescent="0.25">
      <c r="B446011" s="76"/>
      <c r="C446011" s="75"/>
    </row>
    <row r="446012" spans="2:3" x14ac:dyDescent="0.25">
      <c r="B446012" s="76"/>
      <c r="C446012" s="75"/>
    </row>
    <row r="446013" spans="2:3" x14ac:dyDescent="0.25">
      <c r="B446013" s="76"/>
      <c r="C446013" s="75"/>
    </row>
    <row r="446014" spans="2:3" x14ac:dyDescent="0.25">
      <c r="B446014" s="76"/>
      <c r="C446014" s="75"/>
    </row>
    <row r="446015" spans="2:3" x14ac:dyDescent="0.25">
      <c r="B446015" s="76"/>
      <c r="C446015" s="75"/>
    </row>
    <row r="446125" spans="2:3" x14ac:dyDescent="0.25">
      <c r="B446125" s="76"/>
      <c r="C446125" s="75"/>
    </row>
    <row r="446126" spans="2:3" x14ac:dyDescent="0.25">
      <c r="B446126" s="76"/>
      <c r="C446126" s="75"/>
    </row>
    <row r="446127" spans="2:3" x14ac:dyDescent="0.25">
      <c r="B446127" s="76"/>
      <c r="C446127" s="75"/>
    </row>
    <row r="446128" spans="2:3" x14ac:dyDescent="0.25">
      <c r="B446128" s="76"/>
      <c r="C446128" s="75"/>
    </row>
    <row r="446129" spans="2:3" x14ac:dyDescent="0.25">
      <c r="B446129" s="76"/>
      <c r="C446129" s="75"/>
    </row>
    <row r="446130" spans="2:3" x14ac:dyDescent="0.25">
      <c r="B446130" s="76"/>
      <c r="C446130" s="75"/>
    </row>
    <row r="446131" spans="2:3" x14ac:dyDescent="0.25">
      <c r="B446131" s="76"/>
      <c r="C446131" s="75"/>
    </row>
    <row r="446132" spans="2:3" x14ac:dyDescent="0.25">
      <c r="B446132" s="76"/>
      <c r="C446132" s="75"/>
    </row>
    <row r="446133" spans="2:3" x14ac:dyDescent="0.25">
      <c r="B446133" s="76"/>
      <c r="C446133" s="75"/>
    </row>
    <row r="446134" spans="2:3" x14ac:dyDescent="0.25">
      <c r="B446134" s="76"/>
      <c r="C446134" s="75"/>
    </row>
    <row r="446135" spans="2:3" x14ac:dyDescent="0.25">
      <c r="B446135" s="76"/>
      <c r="C446135" s="75"/>
    </row>
    <row r="446136" spans="2:3" x14ac:dyDescent="0.25">
      <c r="B446136" s="76"/>
      <c r="C446136" s="75"/>
    </row>
    <row r="446137" spans="2:3" x14ac:dyDescent="0.25">
      <c r="B446137" s="76"/>
      <c r="C446137" s="75"/>
    </row>
    <row r="446247" spans="2:3" x14ac:dyDescent="0.25">
      <c r="B446247" s="76"/>
      <c r="C446247" s="75"/>
    </row>
    <row r="446248" spans="2:3" x14ac:dyDescent="0.25">
      <c r="B446248" s="76"/>
      <c r="C446248" s="75"/>
    </row>
    <row r="446249" spans="2:3" x14ac:dyDescent="0.25">
      <c r="B446249" s="76"/>
      <c r="C446249" s="75"/>
    </row>
    <row r="446250" spans="2:3" x14ac:dyDescent="0.25">
      <c r="B446250" s="76"/>
      <c r="C446250" s="75"/>
    </row>
    <row r="446251" spans="2:3" x14ac:dyDescent="0.25">
      <c r="B446251" s="76"/>
      <c r="C446251" s="75"/>
    </row>
    <row r="446252" spans="2:3" x14ac:dyDescent="0.25">
      <c r="B446252" s="76"/>
      <c r="C446252" s="75"/>
    </row>
    <row r="446253" spans="2:3" x14ac:dyDescent="0.25">
      <c r="B446253" s="76"/>
      <c r="C446253" s="75"/>
    </row>
    <row r="446254" spans="2:3" x14ac:dyDescent="0.25">
      <c r="B446254" s="76"/>
      <c r="C446254" s="75"/>
    </row>
    <row r="446255" spans="2:3" x14ac:dyDescent="0.25">
      <c r="B446255" s="76"/>
      <c r="C446255" s="75"/>
    </row>
    <row r="446256" spans="2:3" x14ac:dyDescent="0.25">
      <c r="B446256" s="76"/>
      <c r="C446256" s="75"/>
    </row>
    <row r="446257" spans="2:3" x14ac:dyDescent="0.25">
      <c r="B446257" s="76"/>
      <c r="C446257" s="75"/>
    </row>
    <row r="446258" spans="2:3" x14ac:dyDescent="0.25">
      <c r="B446258" s="76"/>
      <c r="C446258" s="75"/>
    </row>
    <row r="446259" spans="2:3" x14ac:dyDescent="0.25">
      <c r="B446259" s="76"/>
      <c r="C446259" s="75"/>
    </row>
    <row r="446369" spans="2:3" x14ac:dyDescent="0.25">
      <c r="B446369" s="76"/>
      <c r="C446369" s="75"/>
    </row>
    <row r="446370" spans="2:3" x14ac:dyDescent="0.25">
      <c r="B446370" s="76"/>
      <c r="C446370" s="75"/>
    </row>
    <row r="446371" spans="2:3" x14ac:dyDescent="0.25">
      <c r="B446371" s="76"/>
      <c r="C446371" s="75"/>
    </row>
    <row r="446372" spans="2:3" x14ac:dyDescent="0.25">
      <c r="B446372" s="76"/>
      <c r="C446372" s="75"/>
    </row>
    <row r="446373" spans="2:3" x14ac:dyDescent="0.25">
      <c r="B446373" s="76"/>
      <c r="C446373" s="75"/>
    </row>
    <row r="446374" spans="2:3" x14ac:dyDescent="0.25">
      <c r="B446374" s="76"/>
      <c r="C446374" s="75"/>
    </row>
    <row r="446375" spans="2:3" x14ac:dyDescent="0.25">
      <c r="B446375" s="76"/>
      <c r="C446375" s="75"/>
    </row>
    <row r="446376" spans="2:3" x14ac:dyDescent="0.25">
      <c r="B446376" s="76"/>
      <c r="C446376" s="75"/>
    </row>
    <row r="446377" spans="2:3" x14ac:dyDescent="0.25">
      <c r="B446377" s="76"/>
      <c r="C446377" s="75"/>
    </row>
    <row r="446378" spans="2:3" x14ac:dyDescent="0.25">
      <c r="B446378" s="76"/>
      <c r="C446378" s="75"/>
    </row>
    <row r="446379" spans="2:3" x14ac:dyDescent="0.25">
      <c r="B446379" s="76"/>
      <c r="C446379" s="75"/>
    </row>
    <row r="446380" spans="2:3" x14ac:dyDescent="0.25">
      <c r="B446380" s="76"/>
      <c r="C446380" s="75"/>
    </row>
    <row r="446381" spans="2:3" x14ac:dyDescent="0.25">
      <c r="B446381" s="76"/>
      <c r="C446381" s="75"/>
    </row>
    <row r="446491" spans="2:3" x14ac:dyDescent="0.25">
      <c r="B446491" s="76"/>
      <c r="C446491" s="75"/>
    </row>
    <row r="446492" spans="2:3" x14ac:dyDescent="0.25">
      <c r="B446492" s="76"/>
      <c r="C446492" s="75"/>
    </row>
    <row r="446493" spans="2:3" x14ac:dyDescent="0.25">
      <c r="B446493" s="76"/>
      <c r="C446493" s="75"/>
    </row>
    <row r="446494" spans="2:3" x14ac:dyDescent="0.25">
      <c r="B446494" s="76"/>
      <c r="C446494" s="75"/>
    </row>
    <row r="446495" spans="2:3" x14ac:dyDescent="0.25">
      <c r="B446495" s="76"/>
      <c r="C446495" s="75"/>
    </row>
    <row r="446496" spans="2:3" x14ac:dyDescent="0.25">
      <c r="B446496" s="76"/>
      <c r="C446496" s="75"/>
    </row>
    <row r="446497" spans="2:3" x14ac:dyDescent="0.25">
      <c r="B446497" s="76"/>
      <c r="C446497" s="75"/>
    </row>
    <row r="446498" spans="2:3" x14ac:dyDescent="0.25">
      <c r="B446498" s="76"/>
      <c r="C446498" s="75"/>
    </row>
    <row r="446499" spans="2:3" x14ac:dyDescent="0.25">
      <c r="B446499" s="76"/>
      <c r="C446499" s="75"/>
    </row>
    <row r="446500" spans="2:3" x14ac:dyDescent="0.25">
      <c r="B446500" s="76"/>
      <c r="C446500" s="75"/>
    </row>
    <row r="446501" spans="2:3" x14ac:dyDescent="0.25">
      <c r="B446501" s="76"/>
      <c r="C446501" s="75"/>
    </row>
    <row r="446502" spans="2:3" x14ac:dyDescent="0.25">
      <c r="B446502" s="76"/>
      <c r="C446502" s="75"/>
    </row>
    <row r="446503" spans="2:3" x14ac:dyDescent="0.25">
      <c r="B446503" s="76"/>
      <c r="C446503" s="75"/>
    </row>
    <row r="446613" spans="2:3" x14ac:dyDescent="0.25">
      <c r="B446613" s="76"/>
      <c r="C446613" s="75"/>
    </row>
    <row r="446614" spans="2:3" x14ac:dyDescent="0.25">
      <c r="B446614" s="76"/>
      <c r="C446614" s="75"/>
    </row>
    <row r="446615" spans="2:3" x14ac:dyDescent="0.25">
      <c r="B446615" s="76"/>
      <c r="C446615" s="75"/>
    </row>
    <row r="446616" spans="2:3" x14ac:dyDescent="0.25">
      <c r="B446616" s="76"/>
      <c r="C446616" s="75"/>
    </row>
    <row r="446617" spans="2:3" x14ac:dyDescent="0.25">
      <c r="B446617" s="76"/>
      <c r="C446617" s="75"/>
    </row>
    <row r="446618" spans="2:3" x14ac:dyDescent="0.25">
      <c r="B446618" s="76"/>
      <c r="C446618" s="75"/>
    </row>
    <row r="446619" spans="2:3" x14ac:dyDescent="0.25">
      <c r="B446619" s="76"/>
      <c r="C446619" s="75"/>
    </row>
    <row r="446620" spans="2:3" x14ac:dyDescent="0.25">
      <c r="B446620" s="76"/>
      <c r="C446620" s="75"/>
    </row>
    <row r="446621" spans="2:3" x14ac:dyDescent="0.25">
      <c r="B446621" s="76"/>
      <c r="C446621" s="75"/>
    </row>
    <row r="446622" spans="2:3" x14ac:dyDescent="0.25">
      <c r="B446622" s="76"/>
      <c r="C446622" s="75"/>
    </row>
    <row r="446623" spans="2:3" x14ac:dyDescent="0.25">
      <c r="B446623" s="76"/>
      <c r="C446623" s="75"/>
    </row>
    <row r="446624" spans="2:3" x14ac:dyDescent="0.25">
      <c r="B446624" s="76"/>
      <c r="C446624" s="75"/>
    </row>
    <row r="446625" spans="2:3" x14ac:dyDescent="0.25">
      <c r="B446625" s="76"/>
      <c r="C446625" s="75"/>
    </row>
    <row r="446735" spans="2:3" x14ac:dyDescent="0.25">
      <c r="B446735" s="76"/>
      <c r="C446735" s="75"/>
    </row>
    <row r="446736" spans="2:3" x14ac:dyDescent="0.25">
      <c r="B446736" s="76"/>
      <c r="C446736" s="75"/>
    </row>
    <row r="446737" spans="2:3" x14ac:dyDescent="0.25">
      <c r="B446737" s="76"/>
      <c r="C446737" s="75"/>
    </row>
    <row r="446738" spans="2:3" x14ac:dyDescent="0.25">
      <c r="B446738" s="76"/>
      <c r="C446738" s="75"/>
    </row>
    <row r="446739" spans="2:3" x14ac:dyDescent="0.25">
      <c r="B446739" s="76"/>
      <c r="C446739" s="75"/>
    </row>
    <row r="446740" spans="2:3" x14ac:dyDescent="0.25">
      <c r="B446740" s="76"/>
      <c r="C446740" s="75"/>
    </row>
    <row r="446741" spans="2:3" x14ac:dyDescent="0.25">
      <c r="B446741" s="76"/>
      <c r="C446741" s="75"/>
    </row>
    <row r="446742" spans="2:3" x14ac:dyDescent="0.25">
      <c r="B446742" s="76"/>
      <c r="C446742" s="75"/>
    </row>
    <row r="446743" spans="2:3" x14ac:dyDescent="0.25">
      <c r="B446743" s="76"/>
      <c r="C446743" s="75"/>
    </row>
    <row r="446744" spans="2:3" x14ac:dyDescent="0.25">
      <c r="B446744" s="76"/>
      <c r="C446744" s="75"/>
    </row>
    <row r="446745" spans="2:3" x14ac:dyDescent="0.25">
      <c r="B446745" s="76"/>
      <c r="C446745" s="75"/>
    </row>
    <row r="446746" spans="2:3" x14ac:dyDescent="0.25">
      <c r="B446746" s="76"/>
      <c r="C446746" s="75"/>
    </row>
    <row r="446747" spans="2:3" x14ac:dyDescent="0.25">
      <c r="B446747" s="76"/>
      <c r="C446747" s="75"/>
    </row>
    <row r="446857" spans="2:3" x14ac:dyDescent="0.25">
      <c r="B446857" s="76"/>
      <c r="C446857" s="75"/>
    </row>
    <row r="446858" spans="2:3" x14ac:dyDescent="0.25">
      <c r="B446858" s="76"/>
      <c r="C446858" s="75"/>
    </row>
    <row r="446859" spans="2:3" x14ac:dyDescent="0.25">
      <c r="B446859" s="76"/>
      <c r="C446859" s="75"/>
    </row>
    <row r="446860" spans="2:3" x14ac:dyDescent="0.25">
      <c r="B446860" s="76"/>
      <c r="C446860" s="75"/>
    </row>
    <row r="446861" spans="2:3" x14ac:dyDescent="0.25">
      <c r="B446861" s="76"/>
      <c r="C446861" s="75"/>
    </row>
    <row r="446862" spans="2:3" x14ac:dyDescent="0.25">
      <c r="B446862" s="76"/>
      <c r="C446862" s="75"/>
    </row>
    <row r="446863" spans="2:3" x14ac:dyDescent="0.25">
      <c r="B446863" s="76"/>
      <c r="C446863" s="75"/>
    </row>
    <row r="446864" spans="2:3" x14ac:dyDescent="0.25">
      <c r="B446864" s="76"/>
      <c r="C446864" s="75"/>
    </row>
    <row r="446865" spans="2:3" x14ac:dyDescent="0.25">
      <c r="B446865" s="76"/>
      <c r="C446865" s="75"/>
    </row>
    <row r="446866" spans="2:3" x14ac:dyDescent="0.25">
      <c r="B446866" s="76"/>
      <c r="C446866" s="75"/>
    </row>
    <row r="446867" spans="2:3" x14ac:dyDescent="0.25">
      <c r="B446867" s="76"/>
      <c r="C446867" s="75"/>
    </row>
    <row r="446868" spans="2:3" x14ac:dyDescent="0.25">
      <c r="B446868" s="76"/>
      <c r="C446868" s="75"/>
    </row>
    <row r="446869" spans="2:3" x14ac:dyDescent="0.25">
      <c r="B446869" s="76"/>
      <c r="C446869" s="75"/>
    </row>
    <row r="446979" spans="2:3" x14ac:dyDescent="0.25">
      <c r="B446979" s="76"/>
      <c r="C446979" s="75"/>
    </row>
    <row r="446980" spans="2:3" x14ac:dyDescent="0.25">
      <c r="B446980" s="76"/>
      <c r="C446980" s="75"/>
    </row>
    <row r="446981" spans="2:3" x14ac:dyDescent="0.25">
      <c r="B446981" s="76"/>
      <c r="C446981" s="75"/>
    </row>
    <row r="446982" spans="2:3" x14ac:dyDescent="0.25">
      <c r="B446982" s="76"/>
      <c r="C446982" s="75"/>
    </row>
    <row r="446983" spans="2:3" x14ac:dyDescent="0.25">
      <c r="B446983" s="76"/>
      <c r="C446983" s="75"/>
    </row>
    <row r="446984" spans="2:3" x14ac:dyDescent="0.25">
      <c r="B446984" s="76"/>
      <c r="C446984" s="75"/>
    </row>
    <row r="446985" spans="2:3" x14ac:dyDescent="0.25">
      <c r="B446985" s="76"/>
      <c r="C446985" s="75"/>
    </row>
    <row r="446986" spans="2:3" x14ac:dyDescent="0.25">
      <c r="B446986" s="76"/>
      <c r="C446986" s="75"/>
    </row>
    <row r="446987" spans="2:3" x14ac:dyDescent="0.25">
      <c r="B446987" s="76"/>
      <c r="C446987" s="75"/>
    </row>
    <row r="446988" spans="2:3" x14ac:dyDescent="0.25">
      <c r="B446988" s="76"/>
      <c r="C446988" s="75"/>
    </row>
    <row r="446989" spans="2:3" x14ac:dyDescent="0.25">
      <c r="B446989" s="76"/>
      <c r="C446989" s="75"/>
    </row>
    <row r="446990" spans="2:3" x14ac:dyDescent="0.25">
      <c r="B446990" s="76"/>
      <c r="C446990" s="75"/>
    </row>
    <row r="446991" spans="2:3" x14ac:dyDescent="0.25">
      <c r="B446991" s="76"/>
      <c r="C446991" s="75"/>
    </row>
    <row r="447101" spans="2:3" x14ac:dyDescent="0.25">
      <c r="B447101" s="76"/>
      <c r="C447101" s="75"/>
    </row>
    <row r="447102" spans="2:3" x14ac:dyDescent="0.25">
      <c r="B447102" s="76"/>
      <c r="C447102" s="75"/>
    </row>
    <row r="447103" spans="2:3" x14ac:dyDescent="0.25">
      <c r="B447103" s="76"/>
      <c r="C447103" s="75"/>
    </row>
    <row r="447104" spans="2:3" x14ac:dyDescent="0.25">
      <c r="B447104" s="76"/>
      <c r="C447104" s="75"/>
    </row>
    <row r="447105" spans="2:3" x14ac:dyDescent="0.25">
      <c r="B447105" s="76"/>
      <c r="C447105" s="75"/>
    </row>
    <row r="447106" spans="2:3" x14ac:dyDescent="0.25">
      <c r="B447106" s="76"/>
      <c r="C447106" s="75"/>
    </row>
    <row r="447107" spans="2:3" x14ac:dyDescent="0.25">
      <c r="B447107" s="76"/>
      <c r="C447107" s="75"/>
    </row>
    <row r="447108" spans="2:3" x14ac:dyDescent="0.25">
      <c r="B447108" s="76"/>
      <c r="C447108" s="75"/>
    </row>
    <row r="447109" spans="2:3" x14ac:dyDescent="0.25">
      <c r="B447109" s="76"/>
      <c r="C447109" s="75"/>
    </row>
    <row r="447110" spans="2:3" x14ac:dyDescent="0.25">
      <c r="B447110" s="76"/>
      <c r="C447110" s="75"/>
    </row>
    <row r="447111" spans="2:3" x14ac:dyDescent="0.25">
      <c r="B447111" s="76"/>
      <c r="C447111" s="75"/>
    </row>
    <row r="447112" spans="2:3" x14ac:dyDescent="0.25">
      <c r="B447112" s="76"/>
      <c r="C447112" s="75"/>
    </row>
    <row r="447113" spans="2:3" x14ac:dyDescent="0.25">
      <c r="B447113" s="76"/>
      <c r="C447113" s="75"/>
    </row>
    <row r="447223" spans="2:3" x14ac:dyDescent="0.25">
      <c r="B447223" s="76"/>
      <c r="C447223" s="75"/>
    </row>
    <row r="447224" spans="2:3" x14ac:dyDescent="0.25">
      <c r="B447224" s="76"/>
      <c r="C447224" s="75"/>
    </row>
    <row r="447225" spans="2:3" x14ac:dyDescent="0.25">
      <c r="B447225" s="76"/>
      <c r="C447225" s="75"/>
    </row>
    <row r="447226" spans="2:3" x14ac:dyDescent="0.25">
      <c r="B447226" s="76"/>
      <c r="C447226" s="75"/>
    </row>
    <row r="447227" spans="2:3" x14ac:dyDescent="0.25">
      <c r="B447227" s="76"/>
      <c r="C447227" s="75"/>
    </row>
    <row r="447228" spans="2:3" x14ac:dyDescent="0.25">
      <c r="B447228" s="76"/>
      <c r="C447228" s="75"/>
    </row>
    <row r="447229" spans="2:3" x14ac:dyDescent="0.25">
      <c r="B447229" s="76"/>
      <c r="C447229" s="75"/>
    </row>
    <row r="447230" spans="2:3" x14ac:dyDescent="0.25">
      <c r="B447230" s="76"/>
      <c r="C447230" s="75"/>
    </row>
    <row r="447231" spans="2:3" x14ac:dyDescent="0.25">
      <c r="B447231" s="76"/>
      <c r="C447231" s="75"/>
    </row>
    <row r="447232" spans="2:3" x14ac:dyDescent="0.25">
      <c r="B447232" s="76"/>
      <c r="C447232" s="75"/>
    </row>
    <row r="447233" spans="2:3" x14ac:dyDescent="0.25">
      <c r="B447233" s="76"/>
      <c r="C447233" s="75"/>
    </row>
    <row r="447234" spans="2:3" x14ac:dyDescent="0.25">
      <c r="B447234" s="76"/>
      <c r="C447234" s="75"/>
    </row>
    <row r="447235" spans="2:3" x14ac:dyDescent="0.25">
      <c r="B447235" s="76"/>
      <c r="C447235" s="75"/>
    </row>
    <row r="447345" spans="2:3" x14ac:dyDescent="0.25">
      <c r="B447345" s="76"/>
      <c r="C447345" s="75"/>
    </row>
    <row r="447346" spans="2:3" x14ac:dyDescent="0.25">
      <c r="B447346" s="76"/>
      <c r="C447346" s="75"/>
    </row>
    <row r="447347" spans="2:3" x14ac:dyDescent="0.25">
      <c r="B447347" s="76"/>
      <c r="C447347" s="75"/>
    </row>
    <row r="447348" spans="2:3" x14ac:dyDescent="0.25">
      <c r="B447348" s="76"/>
      <c r="C447348" s="75"/>
    </row>
    <row r="447349" spans="2:3" x14ac:dyDescent="0.25">
      <c r="B447349" s="76"/>
      <c r="C447349" s="75"/>
    </row>
    <row r="447350" spans="2:3" x14ac:dyDescent="0.25">
      <c r="B447350" s="76"/>
      <c r="C447350" s="75"/>
    </row>
    <row r="447351" spans="2:3" x14ac:dyDescent="0.25">
      <c r="B447351" s="76"/>
      <c r="C447351" s="75"/>
    </row>
    <row r="447352" spans="2:3" x14ac:dyDescent="0.25">
      <c r="B447352" s="76"/>
      <c r="C447352" s="75"/>
    </row>
    <row r="447353" spans="2:3" x14ac:dyDescent="0.25">
      <c r="B447353" s="76"/>
      <c r="C447353" s="75"/>
    </row>
    <row r="447354" spans="2:3" x14ac:dyDescent="0.25">
      <c r="B447354" s="76"/>
      <c r="C447354" s="75"/>
    </row>
    <row r="447355" spans="2:3" x14ac:dyDescent="0.25">
      <c r="B447355" s="76"/>
      <c r="C447355" s="75"/>
    </row>
    <row r="447356" spans="2:3" x14ac:dyDescent="0.25">
      <c r="B447356" s="76"/>
      <c r="C447356" s="75"/>
    </row>
    <row r="447357" spans="2:3" x14ac:dyDescent="0.25">
      <c r="B447357" s="76"/>
      <c r="C447357" s="75"/>
    </row>
    <row r="447467" spans="2:3" x14ac:dyDescent="0.25">
      <c r="B447467" s="76"/>
      <c r="C447467" s="75"/>
    </row>
    <row r="447468" spans="2:3" x14ac:dyDescent="0.25">
      <c r="B447468" s="76"/>
      <c r="C447468" s="75"/>
    </row>
    <row r="447469" spans="2:3" x14ac:dyDescent="0.25">
      <c r="B447469" s="76"/>
      <c r="C447469" s="75"/>
    </row>
    <row r="447470" spans="2:3" x14ac:dyDescent="0.25">
      <c r="B447470" s="76"/>
      <c r="C447470" s="75"/>
    </row>
    <row r="447471" spans="2:3" x14ac:dyDescent="0.25">
      <c r="B447471" s="76"/>
      <c r="C447471" s="75"/>
    </row>
    <row r="447472" spans="2:3" x14ac:dyDescent="0.25">
      <c r="B447472" s="76"/>
      <c r="C447472" s="75"/>
    </row>
    <row r="447473" spans="2:3" x14ac:dyDescent="0.25">
      <c r="B447473" s="76"/>
      <c r="C447473" s="75"/>
    </row>
    <row r="447474" spans="2:3" x14ac:dyDescent="0.25">
      <c r="B447474" s="76"/>
      <c r="C447474" s="75"/>
    </row>
    <row r="447475" spans="2:3" x14ac:dyDescent="0.25">
      <c r="B447475" s="76"/>
      <c r="C447475" s="75"/>
    </row>
    <row r="447476" spans="2:3" x14ac:dyDescent="0.25">
      <c r="B447476" s="76"/>
      <c r="C447476" s="75"/>
    </row>
    <row r="447477" spans="2:3" x14ac:dyDescent="0.25">
      <c r="B447477" s="76"/>
      <c r="C447477" s="75"/>
    </row>
    <row r="447478" spans="2:3" x14ac:dyDescent="0.25">
      <c r="B447478" s="76"/>
      <c r="C447478" s="75"/>
    </row>
    <row r="447479" spans="2:3" x14ac:dyDescent="0.25">
      <c r="B447479" s="76"/>
      <c r="C447479" s="75"/>
    </row>
    <row r="447589" spans="2:3" x14ac:dyDescent="0.25">
      <c r="B447589" s="76"/>
      <c r="C447589" s="75"/>
    </row>
    <row r="447590" spans="2:3" x14ac:dyDescent="0.25">
      <c r="B447590" s="76"/>
      <c r="C447590" s="75"/>
    </row>
    <row r="447591" spans="2:3" x14ac:dyDescent="0.25">
      <c r="B447591" s="76"/>
      <c r="C447591" s="75"/>
    </row>
    <row r="447592" spans="2:3" x14ac:dyDescent="0.25">
      <c r="B447592" s="76"/>
      <c r="C447592" s="75"/>
    </row>
    <row r="447593" spans="2:3" x14ac:dyDescent="0.25">
      <c r="B447593" s="76"/>
      <c r="C447593" s="75"/>
    </row>
    <row r="447594" spans="2:3" x14ac:dyDescent="0.25">
      <c r="B447594" s="76"/>
      <c r="C447594" s="75"/>
    </row>
    <row r="447595" spans="2:3" x14ac:dyDescent="0.25">
      <c r="B447595" s="76"/>
      <c r="C447595" s="75"/>
    </row>
    <row r="447596" spans="2:3" x14ac:dyDescent="0.25">
      <c r="B447596" s="76"/>
      <c r="C447596" s="75"/>
    </row>
    <row r="447597" spans="2:3" x14ac:dyDescent="0.25">
      <c r="B447597" s="76"/>
      <c r="C447597" s="75"/>
    </row>
    <row r="447598" spans="2:3" x14ac:dyDescent="0.25">
      <c r="B447598" s="76"/>
      <c r="C447598" s="75"/>
    </row>
    <row r="447599" spans="2:3" x14ac:dyDescent="0.25">
      <c r="B447599" s="76"/>
      <c r="C447599" s="75"/>
    </row>
    <row r="447600" spans="2:3" x14ac:dyDescent="0.25">
      <c r="B447600" s="76"/>
      <c r="C447600" s="75"/>
    </row>
    <row r="447601" spans="2:3" x14ac:dyDescent="0.25">
      <c r="B447601" s="76"/>
      <c r="C447601" s="75"/>
    </row>
    <row r="447711" spans="2:3" x14ac:dyDescent="0.25">
      <c r="B447711" s="76"/>
      <c r="C447711" s="75"/>
    </row>
    <row r="447712" spans="2:3" x14ac:dyDescent="0.25">
      <c r="B447712" s="76"/>
      <c r="C447712" s="75"/>
    </row>
    <row r="447713" spans="2:3" x14ac:dyDescent="0.25">
      <c r="B447713" s="76"/>
      <c r="C447713" s="75"/>
    </row>
    <row r="447714" spans="2:3" x14ac:dyDescent="0.25">
      <c r="B447714" s="76"/>
      <c r="C447714" s="75"/>
    </row>
    <row r="447715" spans="2:3" x14ac:dyDescent="0.25">
      <c r="B447715" s="76"/>
      <c r="C447715" s="75"/>
    </row>
    <row r="447716" spans="2:3" x14ac:dyDescent="0.25">
      <c r="B447716" s="76"/>
      <c r="C447716" s="75"/>
    </row>
    <row r="447717" spans="2:3" x14ac:dyDescent="0.25">
      <c r="B447717" s="76"/>
      <c r="C447717" s="75"/>
    </row>
    <row r="447718" spans="2:3" x14ac:dyDescent="0.25">
      <c r="B447718" s="76"/>
      <c r="C447718" s="75"/>
    </row>
    <row r="447719" spans="2:3" x14ac:dyDescent="0.25">
      <c r="B447719" s="76"/>
      <c r="C447719" s="75"/>
    </row>
    <row r="447720" spans="2:3" x14ac:dyDescent="0.25">
      <c r="B447720" s="76"/>
      <c r="C447720" s="75"/>
    </row>
    <row r="447721" spans="2:3" x14ac:dyDescent="0.25">
      <c r="B447721" s="76"/>
      <c r="C447721" s="75"/>
    </row>
    <row r="447722" spans="2:3" x14ac:dyDescent="0.25">
      <c r="B447722" s="76"/>
      <c r="C447722" s="75"/>
    </row>
    <row r="447723" spans="2:3" x14ac:dyDescent="0.25">
      <c r="B447723" s="76"/>
      <c r="C447723" s="75"/>
    </row>
    <row r="447833" spans="2:3" x14ac:dyDescent="0.25">
      <c r="B447833" s="76"/>
      <c r="C447833" s="75"/>
    </row>
    <row r="447834" spans="2:3" x14ac:dyDescent="0.25">
      <c r="B447834" s="76"/>
      <c r="C447834" s="75"/>
    </row>
    <row r="447835" spans="2:3" x14ac:dyDescent="0.25">
      <c r="B447835" s="76"/>
      <c r="C447835" s="75"/>
    </row>
    <row r="447836" spans="2:3" x14ac:dyDescent="0.25">
      <c r="B447836" s="76"/>
      <c r="C447836" s="75"/>
    </row>
    <row r="447837" spans="2:3" x14ac:dyDescent="0.25">
      <c r="B447837" s="76"/>
      <c r="C447837" s="75"/>
    </row>
    <row r="447838" spans="2:3" x14ac:dyDescent="0.25">
      <c r="B447838" s="76"/>
      <c r="C447838" s="75"/>
    </row>
    <row r="447839" spans="2:3" x14ac:dyDescent="0.25">
      <c r="B447839" s="76"/>
      <c r="C447839" s="75"/>
    </row>
    <row r="447840" spans="2:3" x14ac:dyDescent="0.25">
      <c r="B447840" s="76"/>
      <c r="C447840" s="75"/>
    </row>
    <row r="447841" spans="2:3" x14ac:dyDescent="0.25">
      <c r="B447841" s="76"/>
      <c r="C447841" s="75"/>
    </row>
    <row r="447842" spans="2:3" x14ac:dyDescent="0.25">
      <c r="B447842" s="76"/>
      <c r="C447842" s="75"/>
    </row>
    <row r="447843" spans="2:3" x14ac:dyDescent="0.25">
      <c r="B447843" s="76"/>
      <c r="C447843" s="75"/>
    </row>
    <row r="447844" spans="2:3" x14ac:dyDescent="0.25">
      <c r="B447844" s="76"/>
      <c r="C447844" s="75"/>
    </row>
    <row r="447845" spans="2:3" x14ac:dyDescent="0.25">
      <c r="B447845" s="76"/>
      <c r="C447845" s="75"/>
    </row>
    <row r="447955" spans="2:3" x14ac:dyDescent="0.25">
      <c r="B447955" s="76"/>
      <c r="C447955" s="75"/>
    </row>
    <row r="447956" spans="2:3" x14ac:dyDescent="0.25">
      <c r="B447956" s="76"/>
      <c r="C447956" s="75"/>
    </row>
    <row r="447957" spans="2:3" x14ac:dyDescent="0.25">
      <c r="B447957" s="76"/>
      <c r="C447957" s="75"/>
    </row>
    <row r="447958" spans="2:3" x14ac:dyDescent="0.25">
      <c r="B447958" s="76"/>
      <c r="C447958" s="75"/>
    </row>
    <row r="447959" spans="2:3" x14ac:dyDescent="0.25">
      <c r="B447959" s="76"/>
      <c r="C447959" s="75"/>
    </row>
    <row r="447960" spans="2:3" x14ac:dyDescent="0.25">
      <c r="B447960" s="76"/>
      <c r="C447960" s="75"/>
    </row>
    <row r="447961" spans="2:3" x14ac:dyDescent="0.25">
      <c r="B447961" s="76"/>
      <c r="C447961" s="75"/>
    </row>
    <row r="447962" spans="2:3" x14ac:dyDescent="0.25">
      <c r="B447962" s="76"/>
      <c r="C447962" s="75"/>
    </row>
    <row r="447963" spans="2:3" x14ac:dyDescent="0.25">
      <c r="B447963" s="76"/>
      <c r="C447963" s="75"/>
    </row>
    <row r="447964" spans="2:3" x14ac:dyDescent="0.25">
      <c r="B447964" s="76"/>
      <c r="C447964" s="75"/>
    </row>
    <row r="447965" spans="2:3" x14ac:dyDescent="0.25">
      <c r="B447965" s="76"/>
      <c r="C447965" s="75"/>
    </row>
    <row r="447966" spans="2:3" x14ac:dyDescent="0.25">
      <c r="B447966" s="76"/>
      <c r="C447966" s="75"/>
    </row>
    <row r="447967" spans="2:3" x14ac:dyDescent="0.25">
      <c r="B447967" s="76"/>
      <c r="C447967" s="75"/>
    </row>
    <row r="448077" spans="2:3" x14ac:dyDescent="0.25">
      <c r="B448077" s="76"/>
      <c r="C448077" s="75"/>
    </row>
    <row r="448078" spans="2:3" x14ac:dyDescent="0.25">
      <c r="B448078" s="76"/>
      <c r="C448078" s="75"/>
    </row>
    <row r="448079" spans="2:3" x14ac:dyDescent="0.25">
      <c r="B448079" s="76"/>
      <c r="C448079" s="75"/>
    </row>
    <row r="448080" spans="2:3" x14ac:dyDescent="0.25">
      <c r="B448080" s="76"/>
      <c r="C448080" s="75"/>
    </row>
    <row r="448081" spans="2:3" x14ac:dyDescent="0.25">
      <c r="B448081" s="76"/>
      <c r="C448081" s="75"/>
    </row>
    <row r="448082" spans="2:3" x14ac:dyDescent="0.25">
      <c r="B448082" s="76"/>
      <c r="C448082" s="75"/>
    </row>
    <row r="448083" spans="2:3" x14ac:dyDescent="0.25">
      <c r="B448083" s="76"/>
      <c r="C448083" s="75"/>
    </row>
    <row r="448084" spans="2:3" x14ac:dyDescent="0.25">
      <c r="B448084" s="76"/>
      <c r="C448084" s="75"/>
    </row>
    <row r="448085" spans="2:3" x14ac:dyDescent="0.25">
      <c r="B448085" s="76"/>
      <c r="C448085" s="75"/>
    </row>
    <row r="448086" spans="2:3" x14ac:dyDescent="0.25">
      <c r="B448086" s="76"/>
      <c r="C448086" s="75"/>
    </row>
    <row r="448087" spans="2:3" x14ac:dyDescent="0.25">
      <c r="B448087" s="76"/>
      <c r="C448087" s="75"/>
    </row>
    <row r="448088" spans="2:3" x14ac:dyDescent="0.25">
      <c r="B448088" s="76"/>
      <c r="C448088" s="75"/>
    </row>
    <row r="448089" spans="2:3" x14ac:dyDescent="0.25">
      <c r="B448089" s="76"/>
      <c r="C448089" s="75"/>
    </row>
    <row r="448199" spans="2:3" x14ac:dyDescent="0.25">
      <c r="B448199" s="76"/>
      <c r="C448199" s="75"/>
    </row>
    <row r="448200" spans="2:3" x14ac:dyDescent="0.25">
      <c r="B448200" s="76"/>
      <c r="C448200" s="75"/>
    </row>
    <row r="448201" spans="2:3" x14ac:dyDescent="0.25">
      <c r="B448201" s="76"/>
      <c r="C448201" s="75"/>
    </row>
    <row r="448202" spans="2:3" x14ac:dyDescent="0.25">
      <c r="B448202" s="76"/>
      <c r="C448202" s="75"/>
    </row>
    <row r="448203" spans="2:3" x14ac:dyDescent="0.25">
      <c r="B448203" s="76"/>
      <c r="C448203" s="75"/>
    </row>
    <row r="448204" spans="2:3" x14ac:dyDescent="0.25">
      <c r="B448204" s="76"/>
      <c r="C448204" s="75"/>
    </row>
    <row r="448205" spans="2:3" x14ac:dyDescent="0.25">
      <c r="B448205" s="76"/>
      <c r="C448205" s="75"/>
    </row>
    <row r="448206" spans="2:3" x14ac:dyDescent="0.25">
      <c r="B448206" s="76"/>
      <c r="C448206" s="75"/>
    </row>
    <row r="448207" spans="2:3" x14ac:dyDescent="0.25">
      <c r="B448207" s="76"/>
      <c r="C448207" s="75"/>
    </row>
    <row r="448208" spans="2:3" x14ac:dyDescent="0.25">
      <c r="B448208" s="76"/>
      <c r="C448208" s="75"/>
    </row>
    <row r="448209" spans="2:3" x14ac:dyDescent="0.25">
      <c r="B448209" s="76"/>
      <c r="C448209" s="75"/>
    </row>
    <row r="448210" spans="2:3" x14ac:dyDescent="0.25">
      <c r="B448210" s="76"/>
      <c r="C448210" s="75"/>
    </row>
    <row r="448211" spans="2:3" x14ac:dyDescent="0.25">
      <c r="B448211" s="76"/>
      <c r="C448211" s="75"/>
    </row>
    <row r="448321" spans="2:3" x14ac:dyDescent="0.25">
      <c r="B448321" s="76"/>
      <c r="C448321" s="75"/>
    </row>
    <row r="448322" spans="2:3" x14ac:dyDescent="0.25">
      <c r="B448322" s="76"/>
      <c r="C448322" s="75"/>
    </row>
    <row r="448323" spans="2:3" x14ac:dyDescent="0.25">
      <c r="B448323" s="76"/>
      <c r="C448323" s="75"/>
    </row>
    <row r="448324" spans="2:3" x14ac:dyDescent="0.25">
      <c r="B448324" s="76"/>
      <c r="C448324" s="75"/>
    </row>
    <row r="448325" spans="2:3" x14ac:dyDescent="0.25">
      <c r="B448325" s="76"/>
      <c r="C448325" s="75"/>
    </row>
    <row r="448326" spans="2:3" x14ac:dyDescent="0.25">
      <c r="B448326" s="76"/>
      <c r="C448326" s="75"/>
    </row>
    <row r="448327" spans="2:3" x14ac:dyDescent="0.25">
      <c r="B448327" s="76"/>
      <c r="C448327" s="75"/>
    </row>
    <row r="448328" spans="2:3" x14ac:dyDescent="0.25">
      <c r="B448328" s="76"/>
      <c r="C448328" s="75"/>
    </row>
    <row r="448329" spans="2:3" x14ac:dyDescent="0.25">
      <c r="B448329" s="76"/>
      <c r="C448329" s="75"/>
    </row>
    <row r="448330" spans="2:3" x14ac:dyDescent="0.25">
      <c r="B448330" s="76"/>
      <c r="C448330" s="75"/>
    </row>
    <row r="448331" spans="2:3" x14ac:dyDescent="0.25">
      <c r="B448331" s="76"/>
      <c r="C448331" s="75"/>
    </row>
    <row r="448332" spans="2:3" x14ac:dyDescent="0.25">
      <c r="B448332" s="76"/>
      <c r="C448332" s="75"/>
    </row>
    <row r="448333" spans="2:3" x14ac:dyDescent="0.25">
      <c r="B448333" s="76"/>
      <c r="C448333" s="75"/>
    </row>
    <row r="448443" spans="2:3" x14ac:dyDescent="0.25">
      <c r="B448443" s="76"/>
      <c r="C448443" s="75"/>
    </row>
    <row r="448444" spans="2:3" x14ac:dyDescent="0.25">
      <c r="B448444" s="76"/>
      <c r="C448444" s="75"/>
    </row>
    <row r="448445" spans="2:3" x14ac:dyDescent="0.25">
      <c r="B448445" s="76"/>
      <c r="C448445" s="75"/>
    </row>
    <row r="448446" spans="2:3" x14ac:dyDescent="0.25">
      <c r="B448446" s="76"/>
      <c r="C448446" s="75"/>
    </row>
    <row r="448447" spans="2:3" x14ac:dyDescent="0.25">
      <c r="B448447" s="76"/>
      <c r="C448447" s="75"/>
    </row>
    <row r="448448" spans="2:3" x14ac:dyDescent="0.25">
      <c r="B448448" s="76"/>
      <c r="C448448" s="75"/>
    </row>
    <row r="448449" spans="2:3" x14ac:dyDescent="0.25">
      <c r="B448449" s="76"/>
      <c r="C448449" s="75"/>
    </row>
    <row r="448450" spans="2:3" x14ac:dyDescent="0.25">
      <c r="B448450" s="76"/>
      <c r="C448450" s="75"/>
    </row>
    <row r="448451" spans="2:3" x14ac:dyDescent="0.25">
      <c r="B448451" s="76"/>
      <c r="C448451" s="75"/>
    </row>
    <row r="448452" spans="2:3" x14ac:dyDescent="0.25">
      <c r="B448452" s="76"/>
      <c r="C448452" s="75"/>
    </row>
    <row r="448453" spans="2:3" x14ac:dyDescent="0.25">
      <c r="B448453" s="76"/>
      <c r="C448453" s="75"/>
    </row>
    <row r="448454" spans="2:3" x14ac:dyDescent="0.25">
      <c r="B448454" s="76"/>
      <c r="C448454" s="75"/>
    </row>
    <row r="448455" spans="2:3" x14ac:dyDescent="0.25">
      <c r="B448455" s="76"/>
      <c r="C448455" s="75"/>
    </row>
    <row r="448565" spans="2:3" x14ac:dyDescent="0.25">
      <c r="B448565" s="76"/>
      <c r="C448565" s="75"/>
    </row>
    <row r="448566" spans="2:3" x14ac:dyDescent="0.25">
      <c r="B448566" s="76"/>
      <c r="C448566" s="75"/>
    </row>
    <row r="448567" spans="2:3" x14ac:dyDescent="0.25">
      <c r="B448567" s="76"/>
      <c r="C448567" s="75"/>
    </row>
    <row r="448568" spans="2:3" x14ac:dyDescent="0.25">
      <c r="B448568" s="76"/>
      <c r="C448568" s="75"/>
    </row>
    <row r="448569" spans="2:3" x14ac:dyDescent="0.25">
      <c r="B448569" s="76"/>
      <c r="C448569" s="75"/>
    </row>
    <row r="448570" spans="2:3" x14ac:dyDescent="0.25">
      <c r="B448570" s="76"/>
      <c r="C448570" s="75"/>
    </row>
    <row r="448571" spans="2:3" x14ac:dyDescent="0.25">
      <c r="B448571" s="76"/>
      <c r="C448571" s="75"/>
    </row>
    <row r="448572" spans="2:3" x14ac:dyDescent="0.25">
      <c r="B448572" s="76"/>
      <c r="C448572" s="75"/>
    </row>
    <row r="448573" spans="2:3" x14ac:dyDescent="0.25">
      <c r="B448573" s="76"/>
      <c r="C448573" s="75"/>
    </row>
    <row r="448574" spans="2:3" x14ac:dyDescent="0.25">
      <c r="B448574" s="76"/>
      <c r="C448574" s="75"/>
    </row>
    <row r="448575" spans="2:3" x14ac:dyDescent="0.25">
      <c r="B448575" s="76"/>
      <c r="C448575" s="75"/>
    </row>
    <row r="448576" spans="2:3" x14ac:dyDescent="0.25">
      <c r="B448576" s="76"/>
      <c r="C448576" s="75"/>
    </row>
    <row r="448577" spans="2:3" x14ac:dyDescent="0.25">
      <c r="B448577" s="76"/>
      <c r="C448577" s="75"/>
    </row>
    <row r="448687" spans="2:3" x14ac:dyDescent="0.25">
      <c r="B448687" s="76"/>
      <c r="C448687" s="75"/>
    </row>
    <row r="448688" spans="2:3" x14ac:dyDescent="0.25">
      <c r="B448688" s="76"/>
      <c r="C448688" s="75"/>
    </row>
    <row r="448689" spans="2:3" x14ac:dyDescent="0.25">
      <c r="B448689" s="76"/>
      <c r="C448689" s="75"/>
    </row>
    <row r="448690" spans="2:3" x14ac:dyDescent="0.25">
      <c r="B448690" s="76"/>
      <c r="C448690" s="75"/>
    </row>
    <row r="448691" spans="2:3" x14ac:dyDescent="0.25">
      <c r="B448691" s="76"/>
      <c r="C448691" s="75"/>
    </row>
    <row r="448692" spans="2:3" x14ac:dyDescent="0.25">
      <c r="B448692" s="76"/>
      <c r="C448692" s="75"/>
    </row>
    <row r="448693" spans="2:3" x14ac:dyDescent="0.25">
      <c r="B448693" s="76"/>
      <c r="C448693" s="75"/>
    </row>
    <row r="448694" spans="2:3" x14ac:dyDescent="0.25">
      <c r="B448694" s="76"/>
      <c r="C448694" s="75"/>
    </row>
    <row r="448695" spans="2:3" x14ac:dyDescent="0.25">
      <c r="B448695" s="76"/>
      <c r="C448695" s="75"/>
    </row>
    <row r="448696" spans="2:3" x14ac:dyDescent="0.25">
      <c r="B448696" s="76"/>
      <c r="C448696" s="75"/>
    </row>
    <row r="448697" spans="2:3" x14ac:dyDescent="0.25">
      <c r="B448697" s="76"/>
      <c r="C448697" s="75"/>
    </row>
    <row r="448698" spans="2:3" x14ac:dyDescent="0.25">
      <c r="B448698" s="76"/>
      <c r="C448698" s="75"/>
    </row>
    <row r="448699" spans="2:3" x14ac:dyDescent="0.25">
      <c r="B448699" s="76"/>
      <c r="C448699" s="75"/>
    </row>
    <row r="448809" spans="2:3" x14ac:dyDescent="0.25">
      <c r="B448809" s="76"/>
      <c r="C448809" s="75"/>
    </row>
    <row r="448810" spans="2:3" x14ac:dyDescent="0.25">
      <c r="B448810" s="76"/>
      <c r="C448810" s="75"/>
    </row>
    <row r="448811" spans="2:3" x14ac:dyDescent="0.25">
      <c r="B448811" s="76"/>
      <c r="C448811" s="75"/>
    </row>
    <row r="448812" spans="2:3" x14ac:dyDescent="0.25">
      <c r="B448812" s="76"/>
      <c r="C448812" s="75"/>
    </row>
    <row r="448813" spans="2:3" x14ac:dyDescent="0.25">
      <c r="B448813" s="76"/>
      <c r="C448813" s="75"/>
    </row>
    <row r="448814" spans="2:3" x14ac:dyDescent="0.25">
      <c r="B448814" s="76"/>
      <c r="C448814" s="75"/>
    </row>
    <row r="448815" spans="2:3" x14ac:dyDescent="0.25">
      <c r="B448815" s="76"/>
      <c r="C448815" s="75"/>
    </row>
    <row r="448816" spans="2:3" x14ac:dyDescent="0.25">
      <c r="B448816" s="76"/>
      <c r="C448816" s="75"/>
    </row>
    <row r="448817" spans="2:3" x14ac:dyDescent="0.25">
      <c r="B448817" s="76"/>
      <c r="C448817" s="75"/>
    </row>
    <row r="448818" spans="2:3" x14ac:dyDescent="0.25">
      <c r="B448818" s="76"/>
      <c r="C448818" s="75"/>
    </row>
    <row r="448819" spans="2:3" x14ac:dyDescent="0.25">
      <c r="B448819" s="76"/>
      <c r="C448819" s="75"/>
    </row>
    <row r="448820" spans="2:3" x14ac:dyDescent="0.25">
      <c r="B448820" s="76"/>
      <c r="C448820" s="75"/>
    </row>
    <row r="448821" spans="2:3" x14ac:dyDescent="0.25">
      <c r="B448821" s="76"/>
      <c r="C448821" s="75"/>
    </row>
    <row r="448931" spans="2:3" x14ac:dyDescent="0.25">
      <c r="B448931" s="76"/>
      <c r="C448931" s="75"/>
    </row>
    <row r="448932" spans="2:3" x14ac:dyDescent="0.25">
      <c r="B448932" s="76"/>
      <c r="C448932" s="75"/>
    </row>
    <row r="448933" spans="2:3" x14ac:dyDescent="0.25">
      <c r="B448933" s="76"/>
      <c r="C448933" s="75"/>
    </row>
    <row r="448934" spans="2:3" x14ac:dyDescent="0.25">
      <c r="B448934" s="76"/>
      <c r="C448934" s="75"/>
    </row>
    <row r="448935" spans="2:3" x14ac:dyDescent="0.25">
      <c r="B448935" s="76"/>
      <c r="C448935" s="75"/>
    </row>
    <row r="448936" spans="2:3" x14ac:dyDescent="0.25">
      <c r="B448936" s="76"/>
      <c r="C448936" s="75"/>
    </row>
    <row r="448937" spans="2:3" x14ac:dyDescent="0.25">
      <c r="B448937" s="76"/>
      <c r="C448937" s="75"/>
    </row>
    <row r="448938" spans="2:3" x14ac:dyDescent="0.25">
      <c r="B448938" s="76"/>
      <c r="C448938" s="75"/>
    </row>
    <row r="448939" spans="2:3" x14ac:dyDescent="0.25">
      <c r="B448939" s="76"/>
      <c r="C448939" s="75"/>
    </row>
    <row r="448940" spans="2:3" x14ac:dyDescent="0.25">
      <c r="B448940" s="76"/>
      <c r="C448940" s="75"/>
    </row>
    <row r="448941" spans="2:3" x14ac:dyDescent="0.25">
      <c r="B448941" s="76"/>
      <c r="C448941" s="75"/>
    </row>
    <row r="448942" spans="2:3" x14ac:dyDescent="0.25">
      <c r="B448942" s="76"/>
      <c r="C448942" s="75"/>
    </row>
    <row r="448943" spans="2:3" x14ac:dyDescent="0.25">
      <c r="B448943" s="76"/>
      <c r="C448943" s="75"/>
    </row>
    <row r="449053" spans="2:3" x14ac:dyDescent="0.25">
      <c r="B449053" s="76"/>
      <c r="C449053" s="75"/>
    </row>
    <row r="449054" spans="2:3" x14ac:dyDescent="0.25">
      <c r="B449054" s="76"/>
      <c r="C449054" s="75"/>
    </row>
    <row r="449055" spans="2:3" x14ac:dyDescent="0.25">
      <c r="B449055" s="76"/>
      <c r="C449055" s="75"/>
    </row>
    <row r="449056" spans="2:3" x14ac:dyDescent="0.25">
      <c r="B449056" s="76"/>
      <c r="C449056" s="75"/>
    </row>
    <row r="449057" spans="2:3" x14ac:dyDescent="0.25">
      <c r="B449057" s="76"/>
      <c r="C449057" s="75"/>
    </row>
    <row r="449058" spans="2:3" x14ac:dyDescent="0.25">
      <c r="B449058" s="76"/>
      <c r="C449058" s="75"/>
    </row>
    <row r="449059" spans="2:3" x14ac:dyDescent="0.25">
      <c r="B449059" s="76"/>
      <c r="C449059" s="75"/>
    </row>
    <row r="449060" spans="2:3" x14ac:dyDescent="0.25">
      <c r="B449060" s="76"/>
      <c r="C449060" s="75"/>
    </row>
    <row r="449061" spans="2:3" x14ac:dyDescent="0.25">
      <c r="B449061" s="76"/>
      <c r="C449061" s="75"/>
    </row>
    <row r="449062" spans="2:3" x14ac:dyDescent="0.25">
      <c r="B449062" s="76"/>
      <c r="C449062" s="75"/>
    </row>
    <row r="449063" spans="2:3" x14ac:dyDescent="0.25">
      <c r="B449063" s="76"/>
      <c r="C449063" s="75"/>
    </row>
    <row r="449064" spans="2:3" x14ac:dyDescent="0.25">
      <c r="B449064" s="76"/>
      <c r="C449064" s="75"/>
    </row>
    <row r="449065" spans="2:3" x14ac:dyDescent="0.25">
      <c r="B449065" s="76"/>
      <c r="C449065" s="75"/>
    </row>
    <row r="449175" spans="2:3" x14ac:dyDescent="0.25">
      <c r="B449175" s="76"/>
      <c r="C449175" s="75"/>
    </row>
    <row r="449176" spans="2:3" x14ac:dyDescent="0.25">
      <c r="B449176" s="76"/>
      <c r="C449176" s="75"/>
    </row>
    <row r="449177" spans="2:3" x14ac:dyDescent="0.25">
      <c r="B449177" s="76"/>
      <c r="C449177" s="75"/>
    </row>
    <row r="449178" spans="2:3" x14ac:dyDescent="0.25">
      <c r="B449178" s="76"/>
      <c r="C449178" s="75"/>
    </row>
    <row r="449179" spans="2:3" x14ac:dyDescent="0.25">
      <c r="B449179" s="76"/>
      <c r="C449179" s="75"/>
    </row>
    <row r="449180" spans="2:3" x14ac:dyDescent="0.25">
      <c r="B449180" s="76"/>
      <c r="C449180" s="75"/>
    </row>
    <row r="449181" spans="2:3" x14ac:dyDescent="0.25">
      <c r="B449181" s="76"/>
      <c r="C449181" s="75"/>
    </row>
    <row r="449182" spans="2:3" x14ac:dyDescent="0.25">
      <c r="B449182" s="76"/>
      <c r="C449182" s="75"/>
    </row>
    <row r="449183" spans="2:3" x14ac:dyDescent="0.25">
      <c r="B449183" s="76"/>
      <c r="C449183" s="75"/>
    </row>
    <row r="449184" spans="2:3" x14ac:dyDescent="0.25">
      <c r="B449184" s="76"/>
      <c r="C449184" s="75"/>
    </row>
    <row r="449185" spans="2:3" x14ac:dyDescent="0.25">
      <c r="B449185" s="76"/>
      <c r="C449185" s="75"/>
    </row>
    <row r="449186" spans="2:3" x14ac:dyDescent="0.25">
      <c r="B449186" s="76"/>
      <c r="C449186" s="75"/>
    </row>
    <row r="449187" spans="2:3" x14ac:dyDescent="0.25">
      <c r="B449187" s="76"/>
      <c r="C449187" s="75"/>
    </row>
    <row r="449297" spans="2:3" x14ac:dyDescent="0.25">
      <c r="B449297" s="76"/>
      <c r="C449297" s="75"/>
    </row>
    <row r="449298" spans="2:3" x14ac:dyDescent="0.25">
      <c r="B449298" s="76"/>
      <c r="C449298" s="75"/>
    </row>
    <row r="449299" spans="2:3" x14ac:dyDescent="0.25">
      <c r="B449299" s="76"/>
      <c r="C449299" s="75"/>
    </row>
    <row r="449300" spans="2:3" x14ac:dyDescent="0.25">
      <c r="B449300" s="76"/>
      <c r="C449300" s="75"/>
    </row>
    <row r="449301" spans="2:3" x14ac:dyDescent="0.25">
      <c r="B449301" s="76"/>
      <c r="C449301" s="75"/>
    </row>
    <row r="449302" spans="2:3" x14ac:dyDescent="0.25">
      <c r="B449302" s="76"/>
      <c r="C449302" s="75"/>
    </row>
    <row r="449303" spans="2:3" x14ac:dyDescent="0.25">
      <c r="B449303" s="76"/>
      <c r="C449303" s="75"/>
    </row>
    <row r="449304" spans="2:3" x14ac:dyDescent="0.25">
      <c r="B449304" s="76"/>
      <c r="C449304" s="75"/>
    </row>
    <row r="449305" spans="2:3" x14ac:dyDescent="0.25">
      <c r="B449305" s="76"/>
      <c r="C449305" s="75"/>
    </row>
    <row r="449306" spans="2:3" x14ac:dyDescent="0.25">
      <c r="B449306" s="76"/>
      <c r="C449306" s="75"/>
    </row>
    <row r="449307" spans="2:3" x14ac:dyDescent="0.25">
      <c r="B449307" s="76"/>
      <c r="C449307" s="75"/>
    </row>
    <row r="449308" spans="2:3" x14ac:dyDescent="0.25">
      <c r="B449308" s="76"/>
      <c r="C449308" s="75"/>
    </row>
    <row r="449309" spans="2:3" x14ac:dyDescent="0.25">
      <c r="B449309" s="76"/>
      <c r="C449309" s="75"/>
    </row>
    <row r="449419" spans="2:3" x14ac:dyDescent="0.25">
      <c r="B449419" s="76"/>
      <c r="C449419" s="75"/>
    </row>
    <row r="449420" spans="2:3" x14ac:dyDescent="0.25">
      <c r="B449420" s="76"/>
      <c r="C449420" s="75"/>
    </row>
    <row r="449421" spans="2:3" x14ac:dyDescent="0.25">
      <c r="B449421" s="76"/>
      <c r="C449421" s="75"/>
    </row>
    <row r="449422" spans="2:3" x14ac:dyDescent="0.25">
      <c r="B449422" s="76"/>
      <c r="C449422" s="75"/>
    </row>
    <row r="449423" spans="2:3" x14ac:dyDescent="0.25">
      <c r="B449423" s="76"/>
      <c r="C449423" s="75"/>
    </row>
    <row r="449424" spans="2:3" x14ac:dyDescent="0.25">
      <c r="B449424" s="76"/>
      <c r="C449424" s="75"/>
    </row>
    <row r="449425" spans="2:3" x14ac:dyDescent="0.25">
      <c r="B449425" s="76"/>
      <c r="C449425" s="75"/>
    </row>
    <row r="449426" spans="2:3" x14ac:dyDescent="0.25">
      <c r="B449426" s="76"/>
      <c r="C449426" s="75"/>
    </row>
    <row r="449427" spans="2:3" x14ac:dyDescent="0.25">
      <c r="B449427" s="76"/>
      <c r="C449427" s="75"/>
    </row>
    <row r="449428" spans="2:3" x14ac:dyDescent="0.25">
      <c r="B449428" s="76"/>
      <c r="C449428" s="75"/>
    </row>
    <row r="449429" spans="2:3" x14ac:dyDescent="0.25">
      <c r="B449429" s="76"/>
      <c r="C449429" s="75"/>
    </row>
    <row r="449430" spans="2:3" x14ac:dyDescent="0.25">
      <c r="B449430" s="76"/>
      <c r="C449430" s="75"/>
    </row>
    <row r="449431" spans="2:3" x14ac:dyDescent="0.25">
      <c r="B449431" s="76"/>
      <c r="C449431" s="75"/>
    </row>
    <row r="449541" spans="2:3" x14ac:dyDescent="0.25">
      <c r="B449541" s="76"/>
      <c r="C449541" s="75"/>
    </row>
    <row r="449542" spans="2:3" x14ac:dyDescent="0.25">
      <c r="B449542" s="76"/>
      <c r="C449542" s="75"/>
    </row>
    <row r="449543" spans="2:3" x14ac:dyDescent="0.25">
      <c r="B449543" s="76"/>
      <c r="C449543" s="75"/>
    </row>
    <row r="449544" spans="2:3" x14ac:dyDescent="0.25">
      <c r="B449544" s="76"/>
      <c r="C449544" s="75"/>
    </row>
    <row r="449545" spans="2:3" x14ac:dyDescent="0.25">
      <c r="B449545" s="76"/>
      <c r="C449545" s="75"/>
    </row>
    <row r="449546" spans="2:3" x14ac:dyDescent="0.25">
      <c r="B449546" s="76"/>
      <c r="C449546" s="75"/>
    </row>
    <row r="449547" spans="2:3" x14ac:dyDescent="0.25">
      <c r="B449547" s="76"/>
      <c r="C449547" s="75"/>
    </row>
    <row r="449548" spans="2:3" x14ac:dyDescent="0.25">
      <c r="B449548" s="76"/>
      <c r="C449548" s="75"/>
    </row>
    <row r="449549" spans="2:3" x14ac:dyDescent="0.25">
      <c r="B449549" s="76"/>
      <c r="C449549" s="75"/>
    </row>
    <row r="449550" spans="2:3" x14ac:dyDescent="0.25">
      <c r="B449550" s="76"/>
      <c r="C449550" s="75"/>
    </row>
    <row r="449551" spans="2:3" x14ac:dyDescent="0.25">
      <c r="B449551" s="76"/>
      <c r="C449551" s="75"/>
    </row>
    <row r="449552" spans="2:3" x14ac:dyDescent="0.25">
      <c r="B449552" s="76"/>
      <c r="C449552" s="75"/>
    </row>
    <row r="449553" spans="2:3" x14ac:dyDescent="0.25">
      <c r="B449553" s="76"/>
      <c r="C449553" s="75"/>
    </row>
    <row r="449663" spans="2:3" x14ac:dyDescent="0.25">
      <c r="B449663" s="76"/>
      <c r="C449663" s="75"/>
    </row>
    <row r="449664" spans="2:3" x14ac:dyDescent="0.25">
      <c r="B449664" s="76"/>
      <c r="C449664" s="75"/>
    </row>
    <row r="449665" spans="2:3" x14ac:dyDescent="0.25">
      <c r="B449665" s="76"/>
      <c r="C449665" s="75"/>
    </row>
    <row r="449666" spans="2:3" x14ac:dyDescent="0.25">
      <c r="B449666" s="76"/>
      <c r="C449666" s="75"/>
    </row>
    <row r="449667" spans="2:3" x14ac:dyDescent="0.25">
      <c r="B449667" s="76"/>
      <c r="C449667" s="75"/>
    </row>
    <row r="449668" spans="2:3" x14ac:dyDescent="0.25">
      <c r="B449668" s="76"/>
      <c r="C449668" s="75"/>
    </row>
    <row r="449669" spans="2:3" x14ac:dyDescent="0.25">
      <c r="B449669" s="76"/>
      <c r="C449669" s="75"/>
    </row>
    <row r="449670" spans="2:3" x14ac:dyDescent="0.25">
      <c r="B449670" s="76"/>
      <c r="C449670" s="75"/>
    </row>
    <row r="449671" spans="2:3" x14ac:dyDescent="0.25">
      <c r="B449671" s="76"/>
      <c r="C449671" s="75"/>
    </row>
    <row r="449672" spans="2:3" x14ac:dyDescent="0.25">
      <c r="B449672" s="76"/>
      <c r="C449672" s="75"/>
    </row>
    <row r="449673" spans="2:3" x14ac:dyDescent="0.25">
      <c r="B449673" s="76"/>
      <c r="C449673" s="75"/>
    </row>
    <row r="449674" spans="2:3" x14ac:dyDescent="0.25">
      <c r="B449674" s="76"/>
      <c r="C449674" s="75"/>
    </row>
    <row r="449675" spans="2:3" x14ac:dyDescent="0.25">
      <c r="B449675" s="76"/>
      <c r="C449675" s="75"/>
    </row>
    <row r="449785" spans="2:3" x14ac:dyDescent="0.25">
      <c r="B449785" s="76"/>
      <c r="C449785" s="75"/>
    </row>
    <row r="449786" spans="2:3" x14ac:dyDescent="0.25">
      <c r="B449786" s="76"/>
      <c r="C449786" s="75"/>
    </row>
    <row r="449787" spans="2:3" x14ac:dyDescent="0.25">
      <c r="B449787" s="76"/>
      <c r="C449787" s="75"/>
    </row>
    <row r="449788" spans="2:3" x14ac:dyDescent="0.25">
      <c r="B449788" s="76"/>
      <c r="C449788" s="75"/>
    </row>
    <row r="449789" spans="2:3" x14ac:dyDescent="0.25">
      <c r="B449789" s="76"/>
      <c r="C449789" s="75"/>
    </row>
    <row r="449790" spans="2:3" x14ac:dyDescent="0.25">
      <c r="B449790" s="76"/>
      <c r="C449790" s="75"/>
    </row>
    <row r="449791" spans="2:3" x14ac:dyDescent="0.25">
      <c r="B449791" s="76"/>
      <c r="C449791" s="75"/>
    </row>
    <row r="449792" spans="2:3" x14ac:dyDescent="0.25">
      <c r="B449792" s="76"/>
      <c r="C449792" s="75"/>
    </row>
    <row r="449793" spans="2:3" x14ac:dyDescent="0.25">
      <c r="B449793" s="76"/>
      <c r="C449793" s="75"/>
    </row>
    <row r="449794" spans="2:3" x14ac:dyDescent="0.25">
      <c r="B449794" s="76"/>
      <c r="C449794" s="75"/>
    </row>
    <row r="449795" spans="2:3" x14ac:dyDescent="0.25">
      <c r="B449795" s="76"/>
      <c r="C449795" s="75"/>
    </row>
    <row r="449796" spans="2:3" x14ac:dyDescent="0.25">
      <c r="B449796" s="76"/>
      <c r="C449796" s="75"/>
    </row>
    <row r="449797" spans="2:3" x14ac:dyDescent="0.25">
      <c r="B449797" s="76"/>
      <c r="C449797" s="75"/>
    </row>
    <row r="449907" spans="2:3" x14ac:dyDescent="0.25">
      <c r="B449907" s="76"/>
      <c r="C449907" s="75"/>
    </row>
    <row r="449908" spans="2:3" x14ac:dyDescent="0.25">
      <c r="B449908" s="76"/>
      <c r="C449908" s="75"/>
    </row>
    <row r="449909" spans="2:3" x14ac:dyDescent="0.25">
      <c r="B449909" s="76"/>
      <c r="C449909" s="75"/>
    </row>
    <row r="449910" spans="2:3" x14ac:dyDescent="0.25">
      <c r="B449910" s="76"/>
      <c r="C449910" s="75"/>
    </row>
    <row r="449911" spans="2:3" x14ac:dyDescent="0.25">
      <c r="B449911" s="76"/>
      <c r="C449911" s="75"/>
    </row>
    <row r="449912" spans="2:3" x14ac:dyDescent="0.25">
      <c r="B449912" s="76"/>
      <c r="C449912" s="75"/>
    </row>
    <row r="449913" spans="2:3" x14ac:dyDescent="0.25">
      <c r="B449913" s="76"/>
      <c r="C449913" s="75"/>
    </row>
    <row r="449914" spans="2:3" x14ac:dyDescent="0.25">
      <c r="B449914" s="76"/>
      <c r="C449914" s="75"/>
    </row>
    <row r="449915" spans="2:3" x14ac:dyDescent="0.25">
      <c r="B449915" s="76"/>
      <c r="C449915" s="75"/>
    </row>
    <row r="449916" spans="2:3" x14ac:dyDescent="0.25">
      <c r="B449916" s="76"/>
      <c r="C449916" s="75"/>
    </row>
    <row r="449917" spans="2:3" x14ac:dyDescent="0.25">
      <c r="B449917" s="76"/>
      <c r="C449917" s="75"/>
    </row>
    <row r="449918" spans="2:3" x14ac:dyDescent="0.25">
      <c r="B449918" s="76"/>
      <c r="C449918" s="75"/>
    </row>
    <row r="449919" spans="2:3" x14ac:dyDescent="0.25">
      <c r="B449919" s="76"/>
      <c r="C449919" s="75"/>
    </row>
    <row r="450029" spans="2:3" x14ac:dyDescent="0.25">
      <c r="B450029" s="76"/>
      <c r="C450029" s="75"/>
    </row>
    <row r="450030" spans="2:3" x14ac:dyDescent="0.25">
      <c r="B450030" s="76"/>
      <c r="C450030" s="75"/>
    </row>
    <row r="450031" spans="2:3" x14ac:dyDescent="0.25">
      <c r="B450031" s="76"/>
      <c r="C450031" s="75"/>
    </row>
    <row r="450032" spans="2:3" x14ac:dyDescent="0.25">
      <c r="B450032" s="76"/>
      <c r="C450032" s="75"/>
    </row>
    <row r="450033" spans="2:3" x14ac:dyDescent="0.25">
      <c r="B450033" s="76"/>
      <c r="C450033" s="75"/>
    </row>
    <row r="450034" spans="2:3" x14ac:dyDescent="0.25">
      <c r="B450034" s="76"/>
      <c r="C450034" s="75"/>
    </row>
    <row r="450035" spans="2:3" x14ac:dyDescent="0.25">
      <c r="B450035" s="76"/>
      <c r="C450035" s="75"/>
    </row>
    <row r="450036" spans="2:3" x14ac:dyDescent="0.25">
      <c r="B450036" s="76"/>
      <c r="C450036" s="75"/>
    </row>
    <row r="450037" spans="2:3" x14ac:dyDescent="0.25">
      <c r="B450037" s="76"/>
      <c r="C450037" s="75"/>
    </row>
    <row r="450038" spans="2:3" x14ac:dyDescent="0.25">
      <c r="B450038" s="76"/>
      <c r="C450038" s="75"/>
    </row>
    <row r="450039" spans="2:3" x14ac:dyDescent="0.25">
      <c r="B450039" s="76"/>
      <c r="C450039" s="75"/>
    </row>
    <row r="450040" spans="2:3" x14ac:dyDescent="0.25">
      <c r="B450040" s="76"/>
      <c r="C450040" s="75"/>
    </row>
    <row r="450041" spans="2:3" x14ac:dyDescent="0.25">
      <c r="B450041" s="76"/>
      <c r="C450041" s="75"/>
    </row>
    <row r="450151" spans="2:3" x14ac:dyDescent="0.25">
      <c r="B450151" s="76"/>
      <c r="C450151" s="75"/>
    </row>
    <row r="450152" spans="2:3" x14ac:dyDescent="0.25">
      <c r="B450152" s="76"/>
      <c r="C450152" s="75"/>
    </row>
    <row r="450153" spans="2:3" x14ac:dyDescent="0.25">
      <c r="B450153" s="76"/>
      <c r="C450153" s="75"/>
    </row>
    <row r="450154" spans="2:3" x14ac:dyDescent="0.25">
      <c r="B450154" s="76"/>
      <c r="C450154" s="75"/>
    </row>
    <row r="450155" spans="2:3" x14ac:dyDescent="0.25">
      <c r="B450155" s="76"/>
      <c r="C450155" s="75"/>
    </row>
    <row r="450156" spans="2:3" x14ac:dyDescent="0.25">
      <c r="B450156" s="76"/>
      <c r="C450156" s="75"/>
    </row>
    <row r="450157" spans="2:3" x14ac:dyDescent="0.25">
      <c r="B450157" s="76"/>
      <c r="C450157" s="75"/>
    </row>
    <row r="450158" spans="2:3" x14ac:dyDescent="0.25">
      <c r="B450158" s="76"/>
      <c r="C450158" s="75"/>
    </row>
    <row r="450159" spans="2:3" x14ac:dyDescent="0.25">
      <c r="B450159" s="76"/>
      <c r="C450159" s="75"/>
    </row>
    <row r="450160" spans="2:3" x14ac:dyDescent="0.25">
      <c r="B450160" s="76"/>
      <c r="C450160" s="75"/>
    </row>
    <row r="450161" spans="2:3" x14ac:dyDescent="0.25">
      <c r="B450161" s="76"/>
      <c r="C450161" s="75"/>
    </row>
    <row r="450162" spans="2:3" x14ac:dyDescent="0.25">
      <c r="B450162" s="76"/>
      <c r="C450162" s="75"/>
    </row>
    <row r="450163" spans="2:3" x14ac:dyDescent="0.25">
      <c r="B450163" s="76"/>
      <c r="C450163" s="75"/>
    </row>
    <row r="450273" spans="2:3" x14ac:dyDescent="0.25">
      <c r="B450273" s="76"/>
      <c r="C450273" s="75"/>
    </row>
    <row r="450274" spans="2:3" x14ac:dyDescent="0.25">
      <c r="B450274" s="76"/>
      <c r="C450274" s="75"/>
    </row>
    <row r="450275" spans="2:3" x14ac:dyDescent="0.25">
      <c r="B450275" s="76"/>
      <c r="C450275" s="75"/>
    </row>
    <row r="450276" spans="2:3" x14ac:dyDescent="0.25">
      <c r="B450276" s="76"/>
      <c r="C450276" s="75"/>
    </row>
    <row r="450277" spans="2:3" x14ac:dyDescent="0.25">
      <c r="B450277" s="76"/>
      <c r="C450277" s="75"/>
    </row>
    <row r="450278" spans="2:3" x14ac:dyDescent="0.25">
      <c r="B450278" s="76"/>
      <c r="C450278" s="75"/>
    </row>
    <row r="450279" spans="2:3" x14ac:dyDescent="0.25">
      <c r="B450279" s="76"/>
      <c r="C450279" s="75"/>
    </row>
    <row r="450280" spans="2:3" x14ac:dyDescent="0.25">
      <c r="B450280" s="76"/>
      <c r="C450280" s="75"/>
    </row>
    <row r="450281" spans="2:3" x14ac:dyDescent="0.25">
      <c r="B450281" s="76"/>
      <c r="C450281" s="75"/>
    </row>
    <row r="450282" spans="2:3" x14ac:dyDescent="0.25">
      <c r="B450282" s="76"/>
      <c r="C450282" s="75"/>
    </row>
    <row r="450283" spans="2:3" x14ac:dyDescent="0.25">
      <c r="B450283" s="76"/>
      <c r="C450283" s="75"/>
    </row>
    <row r="450284" spans="2:3" x14ac:dyDescent="0.25">
      <c r="B450284" s="76"/>
      <c r="C450284" s="75"/>
    </row>
    <row r="450285" spans="2:3" x14ac:dyDescent="0.25">
      <c r="B450285" s="76"/>
      <c r="C450285" s="75"/>
    </row>
    <row r="450395" spans="2:3" x14ac:dyDescent="0.25">
      <c r="B450395" s="76"/>
      <c r="C450395" s="75"/>
    </row>
    <row r="450396" spans="2:3" x14ac:dyDescent="0.25">
      <c r="B450396" s="76"/>
      <c r="C450396" s="75"/>
    </row>
    <row r="450397" spans="2:3" x14ac:dyDescent="0.25">
      <c r="B450397" s="76"/>
      <c r="C450397" s="75"/>
    </row>
    <row r="450398" spans="2:3" x14ac:dyDescent="0.25">
      <c r="B450398" s="76"/>
      <c r="C450398" s="75"/>
    </row>
    <row r="450399" spans="2:3" x14ac:dyDescent="0.25">
      <c r="B450399" s="76"/>
      <c r="C450399" s="75"/>
    </row>
    <row r="450400" spans="2:3" x14ac:dyDescent="0.25">
      <c r="B450400" s="76"/>
      <c r="C450400" s="75"/>
    </row>
    <row r="450401" spans="2:3" x14ac:dyDescent="0.25">
      <c r="B450401" s="76"/>
      <c r="C450401" s="75"/>
    </row>
    <row r="450402" spans="2:3" x14ac:dyDescent="0.25">
      <c r="B450402" s="76"/>
      <c r="C450402" s="75"/>
    </row>
    <row r="450403" spans="2:3" x14ac:dyDescent="0.25">
      <c r="B450403" s="76"/>
      <c r="C450403" s="75"/>
    </row>
    <row r="450404" spans="2:3" x14ac:dyDescent="0.25">
      <c r="B450404" s="76"/>
      <c r="C450404" s="75"/>
    </row>
    <row r="450405" spans="2:3" x14ac:dyDescent="0.25">
      <c r="B450405" s="76"/>
      <c r="C450405" s="75"/>
    </row>
    <row r="450406" spans="2:3" x14ac:dyDescent="0.25">
      <c r="B450406" s="76"/>
      <c r="C450406" s="75"/>
    </row>
    <row r="450407" spans="2:3" x14ac:dyDescent="0.25">
      <c r="B450407" s="76"/>
      <c r="C450407" s="75"/>
    </row>
    <row r="450517" spans="2:3" x14ac:dyDescent="0.25">
      <c r="B450517" s="76"/>
      <c r="C450517" s="75"/>
    </row>
    <row r="450518" spans="2:3" x14ac:dyDescent="0.25">
      <c r="B450518" s="76"/>
      <c r="C450518" s="75"/>
    </row>
    <row r="450519" spans="2:3" x14ac:dyDescent="0.25">
      <c r="B450519" s="76"/>
      <c r="C450519" s="75"/>
    </row>
    <row r="450520" spans="2:3" x14ac:dyDescent="0.25">
      <c r="B450520" s="76"/>
      <c r="C450520" s="75"/>
    </row>
    <row r="450521" spans="2:3" x14ac:dyDescent="0.25">
      <c r="B450521" s="76"/>
      <c r="C450521" s="75"/>
    </row>
    <row r="450522" spans="2:3" x14ac:dyDescent="0.25">
      <c r="B450522" s="76"/>
      <c r="C450522" s="75"/>
    </row>
    <row r="450523" spans="2:3" x14ac:dyDescent="0.25">
      <c r="B450523" s="76"/>
      <c r="C450523" s="75"/>
    </row>
    <row r="450524" spans="2:3" x14ac:dyDescent="0.25">
      <c r="B450524" s="76"/>
      <c r="C450524" s="75"/>
    </row>
    <row r="450525" spans="2:3" x14ac:dyDescent="0.25">
      <c r="B450525" s="76"/>
      <c r="C450525" s="75"/>
    </row>
    <row r="450526" spans="2:3" x14ac:dyDescent="0.25">
      <c r="B450526" s="76"/>
      <c r="C450526" s="75"/>
    </row>
    <row r="450527" spans="2:3" x14ac:dyDescent="0.25">
      <c r="B450527" s="76"/>
      <c r="C450527" s="75"/>
    </row>
    <row r="450528" spans="2:3" x14ac:dyDescent="0.25">
      <c r="B450528" s="76"/>
      <c r="C450528" s="75"/>
    </row>
    <row r="450529" spans="2:3" x14ac:dyDescent="0.25">
      <c r="B450529" s="76"/>
      <c r="C450529" s="75"/>
    </row>
    <row r="450639" spans="2:3" x14ac:dyDescent="0.25">
      <c r="B450639" s="76"/>
      <c r="C450639" s="75"/>
    </row>
    <row r="450640" spans="2:3" x14ac:dyDescent="0.25">
      <c r="B450640" s="76"/>
      <c r="C450640" s="75"/>
    </row>
    <row r="450641" spans="2:3" x14ac:dyDescent="0.25">
      <c r="B450641" s="76"/>
      <c r="C450641" s="75"/>
    </row>
    <row r="450642" spans="2:3" x14ac:dyDescent="0.25">
      <c r="B450642" s="76"/>
      <c r="C450642" s="75"/>
    </row>
    <row r="450643" spans="2:3" x14ac:dyDescent="0.25">
      <c r="B450643" s="76"/>
      <c r="C450643" s="75"/>
    </row>
    <row r="450644" spans="2:3" x14ac:dyDescent="0.25">
      <c r="B450644" s="76"/>
      <c r="C450644" s="75"/>
    </row>
    <row r="450645" spans="2:3" x14ac:dyDescent="0.25">
      <c r="B450645" s="76"/>
      <c r="C450645" s="75"/>
    </row>
    <row r="450646" spans="2:3" x14ac:dyDescent="0.25">
      <c r="B450646" s="76"/>
      <c r="C450646" s="75"/>
    </row>
    <row r="450647" spans="2:3" x14ac:dyDescent="0.25">
      <c r="B450647" s="76"/>
      <c r="C450647" s="75"/>
    </row>
    <row r="450648" spans="2:3" x14ac:dyDescent="0.25">
      <c r="B450648" s="76"/>
      <c r="C450648" s="75"/>
    </row>
    <row r="450649" spans="2:3" x14ac:dyDescent="0.25">
      <c r="B450649" s="76"/>
      <c r="C450649" s="75"/>
    </row>
    <row r="450650" spans="2:3" x14ac:dyDescent="0.25">
      <c r="B450650" s="76"/>
      <c r="C450650" s="75"/>
    </row>
    <row r="450651" spans="2:3" x14ac:dyDescent="0.25">
      <c r="B450651" s="76"/>
      <c r="C450651" s="75"/>
    </row>
    <row r="450761" spans="2:3" x14ac:dyDescent="0.25">
      <c r="B450761" s="76"/>
      <c r="C450761" s="75"/>
    </row>
    <row r="450762" spans="2:3" x14ac:dyDescent="0.25">
      <c r="B450762" s="76"/>
      <c r="C450762" s="75"/>
    </row>
    <row r="450763" spans="2:3" x14ac:dyDescent="0.25">
      <c r="B450763" s="76"/>
      <c r="C450763" s="75"/>
    </row>
    <row r="450764" spans="2:3" x14ac:dyDescent="0.25">
      <c r="B450764" s="76"/>
      <c r="C450764" s="75"/>
    </row>
    <row r="450765" spans="2:3" x14ac:dyDescent="0.25">
      <c r="B450765" s="76"/>
      <c r="C450765" s="75"/>
    </row>
    <row r="450766" spans="2:3" x14ac:dyDescent="0.25">
      <c r="B450766" s="76"/>
      <c r="C450766" s="75"/>
    </row>
    <row r="450767" spans="2:3" x14ac:dyDescent="0.25">
      <c r="B450767" s="76"/>
      <c r="C450767" s="75"/>
    </row>
    <row r="450768" spans="2:3" x14ac:dyDescent="0.25">
      <c r="B450768" s="76"/>
      <c r="C450768" s="75"/>
    </row>
    <row r="450769" spans="2:3" x14ac:dyDescent="0.25">
      <c r="B450769" s="76"/>
      <c r="C450769" s="75"/>
    </row>
    <row r="450770" spans="2:3" x14ac:dyDescent="0.25">
      <c r="B450770" s="76"/>
      <c r="C450770" s="75"/>
    </row>
    <row r="450771" spans="2:3" x14ac:dyDescent="0.25">
      <c r="B450771" s="76"/>
      <c r="C450771" s="75"/>
    </row>
    <row r="450772" spans="2:3" x14ac:dyDescent="0.25">
      <c r="B450772" s="76"/>
      <c r="C450772" s="75"/>
    </row>
    <row r="450773" spans="2:3" x14ac:dyDescent="0.25">
      <c r="B450773" s="76"/>
      <c r="C450773" s="75"/>
    </row>
    <row r="450883" spans="2:3" x14ac:dyDescent="0.25">
      <c r="B450883" s="76"/>
      <c r="C450883" s="75"/>
    </row>
    <row r="450884" spans="2:3" x14ac:dyDescent="0.25">
      <c r="B450884" s="76"/>
      <c r="C450884" s="75"/>
    </row>
    <row r="450885" spans="2:3" x14ac:dyDescent="0.25">
      <c r="B450885" s="76"/>
      <c r="C450885" s="75"/>
    </row>
    <row r="450886" spans="2:3" x14ac:dyDescent="0.25">
      <c r="B450886" s="76"/>
      <c r="C450886" s="75"/>
    </row>
    <row r="450887" spans="2:3" x14ac:dyDescent="0.25">
      <c r="B450887" s="76"/>
      <c r="C450887" s="75"/>
    </row>
    <row r="450888" spans="2:3" x14ac:dyDescent="0.25">
      <c r="B450888" s="76"/>
      <c r="C450888" s="75"/>
    </row>
    <row r="450889" spans="2:3" x14ac:dyDescent="0.25">
      <c r="B450889" s="76"/>
      <c r="C450889" s="75"/>
    </row>
    <row r="450890" spans="2:3" x14ac:dyDescent="0.25">
      <c r="B450890" s="76"/>
      <c r="C450890" s="75"/>
    </row>
    <row r="450891" spans="2:3" x14ac:dyDescent="0.25">
      <c r="B450891" s="76"/>
      <c r="C450891" s="75"/>
    </row>
    <row r="450892" spans="2:3" x14ac:dyDescent="0.25">
      <c r="B450892" s="76"/>
      <c r="C450892" s="75"/>
    </row>
    <row r="450893" spans="2:3" x14ac:dyDescent="0.25">
      <c r="B450893" s="76"/>
      <c r="C450893" s="75"/>
    </row>
    <row r="450894" spans="2:3" x14ac:dyDescent="0.25">
      <c r="B450894" s="76"/>
      <c r="C450894" s="75"/>
    </row>
    <row r="450895" spans="2:3" x14ac:dyDescent="0.25">
      <c r="B450895" s="76"/>
      <c r="C450895" s="75"/>
    </row>
    <row r="451005" spans="2:3" x14ac:dyDescent="0.25">
      <c r="B451005" s="76"/>
      <c r="C451005" s="75"/>
    </row>
    <row r="451006" spans="2:3" x14ac:dyDescent="0.25">
      <c r="B451006" s="76"/>
      <c r="C451006" s="75"/>
    </row>
    <row r="451007" spans="2:3" x14ac:dyDescent="0.25">
      <c r="B451007" s="76"/>
      <c r="C451007" s="75"/>
    </row>
    <row r="451008" spans="2:3" x14ac:dyDescent="0.25">
      <c r="B451008" s="76"/>
      <c r="C451008" s="75"/>
    </row>
    <row r="451009" spans="2:3" x14ac:dyDescent="0.25">
      <c r="B451009" s="76"/>
      <c r="C451009" s="75"/>
    </row>
    <row r="451010" spans="2:3" x14ac:dyDescent="0.25">
      <c r="B451010" s="76"/>
      <c r="C451010" s="75"/>
    </row>
    <row r="451011" spans="2:3" x14ac:dyDescent="0.25">
      <c r="B451011" s="76"/>
      <c r="C451011" s="75"/>
    </row>
    <row r="451012" spans="2:3" x14ac:dyDescent="0.25">
      <c r="B451012" s="76"/>
      <c r="C451012" s="75"/>
    </row>
    <row r="451013" spans="2:3" x14ac:dyDescent="0.25">
      <c r="B451013" s="76"/>
      <c r="C451013" s="75"/>
    </row>
    <row r="451014" spans="2:3" x14ac:dyDescent="0.25">
      <c r="B451014" s="76"/>
      <c r="C451014" s="75"/>
    </row>
    <row r="451015" spans="2:3" x14ac:dyDescent="0.25">
      <c r="B451015" s="76"/>
      <c r="C451015" s="75"/>
    </row>
    <row r="451016" spans="2:3" x14ac:dyDescent="0.25">
      <c r="B451016" s="76"/>
      <c r="C451016" s="75"/>
    </row>
    <row r="451017" spans="2:3" x14ac:dyDescent="0.25">
      <c r="B451017" s="76"/>
      <c r="C451017" s="75"/>
    </row>
    <row r="451127" spans="2:3" x14ac:dyDescent="0.25">
      <c r="B451127" s="76"/>
      <c r="C451127" s="75"/>
    </row>
    <row r="451128" spans="2:3" x14ac:dyDescent="0.25">
      <c r="B451128" s="76"/>
      <c r="C451128" s="75"/>
    </row>
    <row r="451129" spans="2:3" x14ac:dyDescent="0.25">
      <c r="B451129" s="76"/>
      <c r="C451129" s="75"/>
    </row>
    <row r="451130" spans="2:3" x14ac:dyDescent="0.25">
      <c r="B451130" s="76"/>
      <c r="C451130" s="75"/>
    </row>
    <row r="451131" spans="2:3" x14ac:dyDescent="0.25">
      <c r="B451131" s="76"/>
      <c r="C451131" s="75"/>
    </row>
    <row r="451132" spans="2:3" x14ac:dyDescent="0.25">
      <c r="B451132" s="76"/>
      <c r="C451132" s="75"/>
    </row>
    <row r="451133" spans="2:3" x14ac:dyDescent="0.25">
      <c r="B451133" s="76"/>
      <c r="C451133" s="75"/>
    </row>
    <row r="451134" spans="2:3" x14ac:dyDescent="0.25">
      <c r="B451134" s="76"/>
      <c r="C451134" s="75"/>
    </row>
    <row r="451135" spans="2:3" x14ac:dyDescent="0.25">
      <c r="B451135" s="76"/>
      <c r="C451135" s="75"/>
    </row>
    <row r="451136" spans="2:3" x14ac:dyDescent="0.25">
      <c r="B451136" s="76"/>
      <c r="C451136" s="75"/>
    </row>
    <row r="451137" spans="2:3" x14ac:dyDescent="0.25">
      <c r="B451137" s="76"/>
      <c r="C451137" s="75"/>
    </row>
    <row r="451138" spans="2:3" x14ac:dyDescent="0.25">
      <c r="B451138" s="76"/>
      <c r="C451138" s="75"/>
    </row>
    <row r="451139" spans="2:3" x14ac:dyDescent="0.25">
      <c r="B451139" s="76"/>
      <c r="C451139" s="75"/>
    </row>
    <row r="451249" spans="2:3" x14ac:dyDescent="0.25">
      <c r="B451249" s="76"/>
      <c r="C451249" s="75"/>
    </row>
    <row r="451250" spans="2:3" x14ac:dyDescent="0.25">
      <c r="B451250" s="76"/>
      <c r="C451250" s="75"/>
    </row>
    <row r="451251" spans="2:3" x14ac:dyDescent="0.25">
      <c r="B451251" s="76"/>
      <c r="C451251" s="75"/>
    </row>
    <row r="451252" spans="2:3" x14ac:dyDescent="0.25">
      <c r="B451252" s="76"/>
      <c r="C451252" s="75"/>
    </row>
    <row r="451253" spans="2:3" x14ac:dyDescent="0.25">
      <c r="B451253" s="76"/>
      <c r="C451253" s="75"/>
    </row>
    <row r="451254" spans="2:3" x14ac:dyDescent="0.25">
      <c r="B451254" s="76"/>
      <c r="C451254" s="75"/>
    </row>
    <row r="451255" spans="2:3" x14ac:dyDescent="0.25">
      <c r="B451255" s="76"/>
      <c r="C451255" s="75"/>
    </row>
    <row r="451256" spans="2:3" x14ac:dyDescent="0.25">
      <c r="B451256" s="76"/>
      <c r="C451256" s="75"/>
    </row>
    <row r="451257" spans="2:3" x14ac:dyDescent="0.25">
      <c r="B451257" s="76"/>
      <c r="C451257" s="75"/>
    </row>
    <row r="451258" spans="2:3" x14ac:dyDescent="0.25">
      <c r="B451258" s="76"/>
      <c r="C451258" s="75"/>
    </row>
    <row r="451259" spans="2:3" x14ac:dyDescent="0.25">
      <c r="B451259" s="76"/>
      <c r="C451259" s="75"/>
    </row>
    <row r="451260" spans="2:3" x14ac:dyDescent="0.25">
      <c r="B451260" s="76"/>
      <c r="C451260" s="75"/>
    </row>
    <row r="451261" spans="2:3" x14ac:dyDescent="0.25">
      <c r="B451261" s="76"/>
      <c r="C451261" s="75"/>
    </row>
    <row r="451371" spans="2:3" x14ac:dyDescent="0.25">
      <c r="B451371" s="76"/>
      <c r="C451371" s="75"/>
    </row>
    <row r="451372" spans="2:3" x14ac:dyDescent="0.25">
      <c r="B451372" s="76"/>
      <c r="C451372" s="75"/>
    </row>
    <row r="451373" spans="2:3" x14ac:dyDescent="0.25">
      <c r="B451373" s="76"/>
      <c r="C451373" s="75"/>
    </row>
    <row r="451374" spans="2:3" x14ac:dyDescent="0.25">
      <c r="B451374" s="76"/>
      <c r="C451374" s="75"/>
    </row>
    <row r="451375" spans="2:3" x14ac:dyDescent="0.25">
      <c r="B451375" s="76"/>
      <c r="C451375" s="75"/>
    </row>
    <row r="451376" spans="2:3" x14ac:dyDescent="0.25">
      <c r="B451376" s="76"/>
      <c r="C451376" s="75"/>
    </row>
    <row r="451377" spans="2:3" x14ac:dyDescent="0.25">
      <c r="B451377" s="76"/>
      <c r="C451377" s="75"/>
    </row>
    <row r="451378" spans="2:3" x14ac:dyDescent="0.25">
      <c r="B451378" s="76"/>
      <c r="C451378" s="75"/>
    </row>
    <row r="451379" spans="2:3" x14ac:dyDescent="0.25">
      <c r="B451379" s="76"/>
      <c r="C451379" s="75"/>
    </row>
    <row r="451380" spans="2:3" x14ac:dyDescent="0.25">
      <c r="B451380" s="76"/>
      <c r="C451380" s="75"/>
    </row>
    <row r="451381" spans="2:3" x14ac:dyDescent="0.25">
      <c r="B451381" s="76"/>
      <c r="C451381" s="75"/>
    </row>
    <row r="451382" spans="2:3" x14ac:dyDescent="0.25">
      <c r="B451382" s="76"/>
      <c r="C451382" s="75"/>
    </row>
    <row r="451383" spans="2:3" x14ac:dyDescent="0.25">
      <c r="B451383" s="76"/>
      <c r="C451383" s="75"/>
    </row>
    <row r="451493" spans="2:3" x14ac:dyDescent="0.25">
      <c r="B451493" s="76"/>
      <c r="C451493" s="75"/>
    </row>
    <row r="451494" spans="2:3" x14ac:dyDescent="0.25">
      <c r="B451494" s="76"/>
      <c r="C451494" s="75"/>
    </row>
    <row r="451495" spans="2:3" x14ac:dyDescent="0.25">
      <c r="B451495" s="76"/>
      <c r="C451495" s="75"/>
    </row>
    <row r="451496" spans="2:3" x14ac:dyDescent="0.25">
      <c r="B451496" s="76"/>
      <c r="C451496" s="75"/>
    </row>
    <row r="451497" spans="2:3" x14ac:dyDescent="0.25">
      <c r="B451497" s="76"/>
      <c r="C451497" s="75"/>
    </row>
    <row r="451498" spans="2:3" x14ac:dyDescent="0.25">
      <c r="B451498" s="76"/>
      <c r="C451498" s="75"/>
    </row>
    <row r="451499" spans="2:3" x14ac:dyDescent="0.25">
      <c r="B451499" s="76"/>
      <c r="C451499" s="75"/>
    </row>
    <row r="451500" spans="2:3" x14ac:dyDescent="0.25">
      <c r="B451500" s="76"/>
      <c r="C451500" s="75"/>
    </row>
    <row r="451501" spans="2:3" x14ac:dyDescent="0.25">
      <c r="B451501" s="76"/>
      <c r="C451501" s="75"/>
    </row>
    <row r="451502" spans="2:3" x14ac:dyDescent="0.25">
      <c r="B451502" s="76"/>
      <c r="C451502" s="75"/>
    </row>
    <row r="451503" spans="2:3" x14ac:dyDescent="0.25">
      <c r="B451503" s="76"/>
      <c r="C451503" s="75"/>
    </row>
    <row r="451504" spans="2:3" x14ac:dyDescent="0.25">
      <c r="B451504" s="76"/>
      <c r="C451504" s="75"/>
    </row>
    <row r="451505" spans="2:3" x14ac:dyDescent="0.25">
      <c r="B451505" s="76"/>
      <c r="C451505" s="75"/>
    </row>
    <row r="451615" spans="2:3" x14ac:dyDescent="0.25">
      <c r="B451615" s="76"/>
      <c r="C451615" s="75"/>
    </row>
    <row r="451616" spans="2:3" x14ac:dyDescent="0.25">
      <c r="B451616" s="76"/>
      <c r="C451616" s="75"/>
    </row>
    <row r="451617" spans="2:3" x14ac:dyDescent="0.25">
      <c r="B451617" s="76"/>
      <c r="C451617" s="75"/>
    </row>
    <row r="451618" spans="2:3" x14ac:dyDescent="0.25">
      <c r="B451618" s="76"/>
      <c r="C451618" s="75"/>
    </row>
    <row r="451619" spans="2:3" x14ac:dyDescent="0.25">
      <c r="B451619" s="76"/>
      <c r="C451619" s="75"/>
    </row>
    <row r="451620" spans="2:3" x14ac:dyDescent="0.25">
      <c r="B451620" s="76"/>
      <c r="C451620" s="75"/>
    </row>
    <row r="451621" spans="2:3" x14ac:dyDescent="0.25">
      <c r="B451621" s="76"/>
      <c r="C451621" s="75"/>
    </row>
    <row r="451622" spans="2:3" x14ac:dyDescent="0.25">
      <c r="B451622" s="76"/>
      <c r="C451622" s="75"/>
    </row>
    <row r="451623" spans="2:3" x14ac:dyDescent="0.25">
      <c r="B451623" s="76"/>
      <c r="C451623" s="75"/>
    </row>
    <row r="451624" spans="2:3" x14ac:dyDescent="0.25">
      <c r="B451624" s="76"/>
      <c r="C451624" s="75"/>
    </row>
    <row r="451625" spans="2:3" x14ac:dyDescent="0.25">
      <c r="B451625" s="76"/>
      <c r="C451625" s="75"/>
    </row>
    <row r="451626" spans="2:3" x14ac:dyDescent="0.25">
      <c r="B451626" s="76"/>
      <c r="C451626" s="75"/>
    </row>
    <row r="451627" spans="2:3" x14ac:dyDescent="0.25">
      <c r="B451627" s="76"/>
      <c r="C451627" s="75"/>
    </row>
    <row r="451737" spans="2:3" x14ac:dyDescent="0.25">
      <c r="B451737" s="76"/>
      <c r="C451737" s="75"/>
    </row>
    <row r="451738" spans="2:3" x14ac:dyDescent="0.25">
      <c r="B451738" s="76"/>
      <c r="C451738" s="75"/>
    </row>
    <row r="451739" spans="2:3" x14ac:dyDescent="0.25">
      <c r="B451739" s="76"/>
      <c r="C451739" s="75"/>
    </row>
    <row r="451740" spans="2:3" x14ac:dyDescent="0.25">
      <c r="B451740" s="76"/>
      <c r="C451740" s="75"/>
    </row>
    <row r="451741" spans="2:3" x14ac:dyDescent="0.25">
      <c r="B451741" s="76"/>
      <c r="C451741" s="75"/>
    </row>
    <row r="451742" spans="2:3" x14ac:dyDescent="0.25">
      <c r="B451742" s="76"/>
      <c r="C451742" s="75"/>
    </row>
    <row r="451743" spans="2:3" x14ac:dyDescent="0.25">
      <c r="B451743" s="76"/>
      <c r="C451743" s="75"/>
    </row>
    <row r="451744" spans="2:3" x14ac:dyDescent="0.25">
      <c r="B451744" s="76"/>
      <c r="C451744" s="75"/>
    </row>
    <row r="451745" spans="2:3" x14ac:dyDescent="0.25">
      <c r="B451745" s="76"/>
      <c r="C451745" s="75"/>
    </row>
    <row r="451746" spans="2:3" x14ac:dyDescent="0.25">
      <c r="B451746" s="76"/>
      <c r="C451746" s="75"/>
    </row>
    <row r="451747" spans="2:3" x14ac:dyDescent="0.25">
      <c r="B451747" s="76"/>
      <c r="C451747" s="75"/>
    </row>
    <row r="451748" spans="2:3" x14ac:dyDescent="0.25">
      <c r="B451748" s="76"/>
      <c r="C451748" s="75"/>
    </row>
    <row r="451749" spans="2:3" x14ac:dyDescent="0.25">
      <c r="B451749" s="76"/>
      <c r="C451749" s="75"/>
    </row>
    <row r="451859" spans="2:3" x14ac:dyDescent="0.25">
      <c r="B451859" s="76"/>
      <c r="C451859" s="75"/>
    </row>
    <row r="451860" spans="2:3" x14ac:dyDescent="0.25">
      <c r="B451860" s="76"/>
      <c r="C451860" s="75"/>
    </row>
    <row r="451861" spans="2:3" x14ac:dyDescent="0.25">
      <c r="B451861" s="76"/>
      <c r="C451861" s="75"/>
    </row>
    <row r="451862" spans="2:3" x14ac:dyDescent="0.25">
      <c r="B451862" s="76"/>
      <c r="C451862" s="75"/>
    </row>
    <row r="451863" spans="2:3" x14ac:dyDescent="0.25">
      <c r="B451863" s="76"/>
      <c r="C451863" s="75"/>
    </row>
    <row r="451864" spans="2:3" x14ac:dyDescent="0.25">
      <c r="B451864" s="76"/>
      <c r="C451864" s="75"/>
    </row>
    <row r="451865" spans="2:3" x14ac:dyDescent="0.25">
      <c r="B451865" s="76"/>
      <c r="C451865" s="75"/>
    </row>
    <row r="451866" spans="2:3" x14ac:dyDescent="0.25">
      <c r="B451866" s="76"/>
      <c r="C451866" s="75"/>
    </row>
    <row r="451867" spans="2:3" x14ac:dyDescent="0.25">
      <c r="B451867" s="76"/>
      <c r="C451867" s="75"/>
    </row>
    <row r="451868" spans="2:3" x14ac:dyDescent="0.25">
      <c r="B451868" s="76"/>
      <c r="C451868" s="75"/>
    </row>
    <row r="451869" spans="2:3" x14ac:dyDescent="0.25">
      <c r="B451869" s="76"/>
      <c r="C451869" s="75"/>
    </row>
    <row r="451870" spans="2:3" x14ac:dyDescent="0.25">
      <c r="B451870" s="76"/>
      <c r="C451870" s="75"/>
    </row>
    <row r="451871" spans="2:3" x14ac:dyDescent="0.25">
      <c r="B451871" s="76"/>
      <c r="C451871" s="75"/>
    </row>
    <row r="451981" spans="2:3" x14ac:dyDescent="0.25">
      <c r="B451981" s="76"/>
      <c r="C451981" s="75"/>
    </row>
    <row r="451982" spans="2:3" x14ac:dyDescent="0.25">
      <c r="B451982" s="76"/>
      <c r="C451982" s="75"/>
    </row>
    <row r="451983" spans="2:3" x14ac:dyDescent="0.25">
      <c r="B451983" s="76"/>
      <c r="C451983" s="75"/>
    </row>
    <row r="451984" spans="2:3" x14ac:dyDescent="0.25">
      <c r="B451984" s="76"/>
      <c r="C451984" s="75"/>
    </row>
    <row r="451985" spans="2:3" x14ac:dyDescent="0.25">
      <c r="B451985" s="76"/>
      <c r="C451985" s="75"/>
    </row>
    <row r="451986" spans="2:3" x14ac:dyDescent="0.25">
      <c r="B451986" s="76"/>
      <c r="C451986" s="75"/>
    </row>
    <row r="451987" spans="2:3" x14ac:dyDescent="0.25">
      <c r="B451987" s="76"/>
      <c r="C451987" s="75"/>
    </row>
    <row r="451988" spans="2:3" x14ac:dyDescent="0.25">
      <c r="B451988" s="76"/>
      <c r="C451988" s="75"/>
    </row>
    <row r="451989" spans="2:3" x14ac:dyDescent="0.25">
      <c r="B451989" s="76"/>
      <c r="C451989" s="75"/>
    </row>
    <row r="451990" spans="2:3" x14ac:dyDescent="0.25">
      <c r="B451990" s="76"/>
      <c r="C451990" s="75"/>
    </row>
    <row r="451991" spans="2:3" x14ac:dyDescent="0.25">
      <c r="B451991" s="76"/>
      <c r="C451991" s="75"/>
    </row>
    <row r="451992" spans="2:3" x14ac:dyDescent="0.25">
      <c r="B451992" s="76"/>
      <c r="C451992" s="75"/>
    </row>
    <row r="451993" spans="2:3" x14ac:dyDescent="0.25">
      <c r="B451993" s="76"/>
      <c r="C451993" s="75"/>
    </row>
    <row r="452103" spans="2:3" x14ac:dyDescent="0.25">
      <c r="B452103" s="76"/>
      <c r="C452103" s="75"/>
    </row>
    <row r="452104" spans="2:3" x14ac:dyDescent="0.25">
      <c r="B452104" s="76"/>
      <c r="C452104" s="75"/>
    </row>
    <row r="452105" spans="2:3" x14ac:dyDescent="0.25">
      <c r="B452105" s="76"/>
      <c r="C452105" s="75"/>
    </row>
    <row r="452106" spans="2:3" x14ac:dyDescent="0.25">
      <c r="B452106" s="76"/>
      <c r="C452106" s="75"/>
    </row>
    <row r="452107" spans="2:3" x14ac:dyDescent="0.25">
      <c r="B452107" s="76"/>
      <c r="C452107" s="75"/>
    </row>
    <row r="452108" spans="2:3" x14ac:dyDescent="0.25">
      <c r="B452108" s="76"/>
      <c r="C452108" s="75"/>
    </row>
    <row r="452109" spans="2:3" x14ac:dyDescent="0.25">
      <c r="B452109" s="76"/>
      <c r="C452109" s="75"/>
    </row>
    <row r="452110" spans="2:3" x14ac:dyDescent="0.25">
      <c r="B452110" s="76"/>
      <c r="C452110" s="75"/>
    </row>
    <row r="452111" spans="2:3" x14ac:dyDescent="0.25">
      <c r="B452111" s="76"/>
      <c r="C452111" s="75"/>
    </row>
    <row r="452112" spans="2:3" x14ac:dyDescent="0.25">
      <c r="B452112" s="76"/>
      <c r="C452112" s="75"/>
    </row>
    <row r="452113" spans="2:3" x14ac:dyDescent="0.25">
      <c r="B452113" s="76"/>
      <c r="C452113" s="75"/>
    </row>
    <row r="452114" spans="2:3" x14ac:dyDescent="0.25">
      <c r="B452114" s="76"/>
      <c r="C452114" s="75"/>
    </row>
    <row r="452115" spans="2:3" x14ac:dyDescent="0.25">
      <c r="B452115" s="76"/>
      <c r="C452115" s="75"/>
    </row>
    <row r="452225" spans="2:3" x14ac:dyDescent="0.25">
      <c r="B452225" s="76"/>
      <c r="C452225" s="75"/>
    </row>
    <row r="452226" spans="2:3" x14ac:dyDescent="0.25">
      <c r="B452226" s="76"/>
      <c r="C452226" s="75"/>
    </row>
    <row r="452227" spans="2:3" x14ac:dyDescent="0.25">
      <c r="B452227" s="76"/>
      <c r="C452227" s="75"/>
    </row>
    <row r="452228" spans="2:3" x14ac:dyDescent="0.25">
      <c r="B452228" s="76"/>
      <c r="C452228" s="75"/>
    </row>
    <row r="452229" spans="2:3" x14ac:dyDescent="0.25">
      <c r="B452229" s="76"/>
      <c r="C452229" s="75"/>
    </row>
    <row r="452230" spans="2:3" x14ac:dyDescent="0.25">
      <c r="B452230" s="76"/>
      <c r="C452230" s="75"/>
    </row>
    <row r="452231" spans="2:3" x14ac:dyDescent="0.25">
      <c r="B452231" s="76"/>
      <c r="C452231" s="75"/>
    </row>
    <row r="452232" spans="2:3" x14ac:dyDescent="0.25">
      <c r="B452232" s="76"/>
      <c r="C452232" s="75"/>
    </row>
    <row r="452233" spans="2:3" x14ac:dyDescent="0.25">
      <c r="B452233" s="76"/>
      <c r="C452233" s="75"/>
    </row>
    <row r="452234" spans="2:3" x14ac:dyDescent="0.25">
      <c r="B452234" s="76"/>
      <c r="C452234" s="75"/>
    </row>
    <row r="452235" spans="2:3" x14ac:dyDescent="0.25">
      <c r="B452235" s="76"/>
      <c r="C452235" s="75"/>
    </row>
    <row r="452236" spans="2:3" x14ac:dyDescent="0.25">
      <c r="B452236" s="76"/>
      <c r="C452236" s="75"/>
    </row>
    <row r="452237" spans="2:3" x14ac:dyDescent="0.25">
      <c r="B452237" s="76"/>
      <c r="C452237" s="75"/>
    </row>
    <row r="452347" spans="2:3" x14ac:dyDescent="0.25">
      <c r="B452347" s="76"/>
      <c r="C452347" s="75"/>
    </row>
    <row r="452348" spans="2:3" x14ac:dyDescent="0.25">
      <c r="B452348" s="76"/>
      <c r="C452348" s="75"/>
    </row>
    <row r="452349" spans="2:3" x14ac:dyDescent="0.25">
      <c r="B452349" s="76"/>
      <c r="C452349" s="75"/>
    </row>
    <row r="452350" spans="2:3" x14ac:dyDescent="0.25">
      <c r="B452350" s="76"/>
      <c r="C452350" s="75"/>
    </row>
    <row r="452351" spans="2:3" x14ac:dyDescent="0.25">
      <c r="B452351" s="76"/>
      <c r="C452351" s="75"/>
    </row>
    <row r="452352" spans="2:3" x14ac:dyDescent="0.25">
      <c r="B452352" s="76"/>
      <c r="C452352" s="75"/>
    </row>
    <row r="452353" spans="2:3" x14ac:dyDescent="0.25">
      <c r="B452353" s="76"/>
      <c r="C452353" s="75"/>
    </row>
    <row r="452354" spans="2:3" x14ac:dyDescent="0.25">
      <c r="B452354" s="76"/>
      <c r="C452354" s="75"/>
    </row>
    <row r="452355" spans="2:3" x14ac:dyDescent="0.25">
      <c r="B452355" s="76"/>
      <c r="C452355" s="75"/>
    </row>
    <row r="452356" spans="2:3" x14ac:dyDescent="0.25">
      <c r="B452356" s="76"/>
      <c r="C452356" s="75"/>
    </row>
    <row r="452357" spans="2:3" x14ac:dyDescent="0.25">
      <c r="B452357" s="76"/>
      <c r="C452357" s="75"/>
    </row>
    <row r="452358" spans="2:3" x14ac:dyDescent="0.25">
      <c r="B452358" s="76"/>
      <c r="C452358" s="75"/>
    </row>
    <row r="452359" spans="2:3" x14ac:dyDescent="0.25">
      <c r="B452359" s="76"/>
      <c r="C452359" s="75"/>
    </row>
    <row r="452469" spans="2:3" x14ac:dyDescent="0.25">
      <c r="B452469" s="76"/>
      <c r="C452469" s="75"/>
    </row>
    <row r="452470" spans="2:3" x14ac:dyDescent="0.25">
      <c r="B452470" s="76"/>
      <c r="C452470" s="75"/>
    </row>
    <row r="452471" spans="2:3" x14ac:dyDescent="0.25">
      <c r="B452471" s="76"/>
      <c r="C452471" s="75"/>
    </row>
    <row r="452472" spans="2:3" x14ac:dyDescent="0.25">
      <c r="B452472" s="76"/>
      <c r="C452472" s="75"/>
    </row>
    <row r="452473" spans="2:3" x14ac:dyDescent="0.25">
      <c r="B452473" s="76"/>
      <c r="C452473" s="75"/>
    </row>
    <row r="452474" spans="2:3" x14ac:dyDescent="0.25">
      <c r="B452474" s="76"/>
      <c r="C452474" s="75"/>
    </row>
    <row r="452475" spans="2:3" x14ac:dyDescent="0.25">
      <c r="B452475" s="76"/>
      <c r="C452475" s="75"/>
    </row>
    <row r="452476" spans="2:3" x14ac:dyDescent="0.25">
      <c r="B452476" s="76"/>
      <c r="C452476" s="75"/>
    </row>
    <row r="452477" spans="2:3" x14ac:dyDescent="0.25">
      <c r="B452477" s="76"/>
      <c r="C452477" s="75"/>
    </row>
    <row r="452478" spans="2:3" x14ac:dyDescent="0.25">
      <c r="B452478" s="76"/>
      <c r="C452478" s="75"/>
    </row>
    <row r="452479" spans="2:3" x14ac:dyDescent="0.25">
      <c r="B452479" s="76"/>
      <c r="C452479" s="75"/>
    </row>
    <row r="452480" spans="2:3" x14ac:dyDescent="0.25">
      <c r="B452480" s="76"/>
      <c r="C452480" s="75"/>
    </row>
    <row r="452481" spans="2:3" x14ac:dyDescent="0.25">
      <c r="B452481" s="76"/>
      <c r="C452481" s="75"/>
    </row>
    <row r="452591" spans="2:3" x14ac:dyDescent="0.25">
      <c r="B452591" s="76"/>
      <c r="C452591" s="75"/>
    </row>
    <row r="452592" spans="2:3" x14ac:dyDescent="0.25">
      <c r="B452592" s="76"/>
      <c r="C452592" s="75"/>
    </row>
    <row r="452593" spans="2:3" x14ac:dyDescent="0.25">
      <c r="B452593" s="76"/>
      <c r="C452593" s="75"/>
    </row>
    <row r="452594" spans="2:3" x14ac:dyDescent="0.25">
      <c r="B452594" s="76"/>
      <c r="C452594" s="75"/>
    </row>
    <row r="452595" spans="2:3" x14ac:dyDescent="0.25">
      <c r="B452595" s="76"/>
      <c r="C452595" s="75"/>
    </row>
    <row r="452596" spans="2:3" x14ac:dyDescent="0.25">
      <c r="B452596" s="76"/>
      <c r="C452596" s="75"/>
    </row>
    <row r="452597" spans="2:3" x14ac:dyDescent="0.25">
      <c r="B452597" s="76"/>
      <c r="C452597" s="75"/>
    </row>
    <row r="452598" spans="2:3" x14ac:dyDescent="0.25">
      <c r="B452598" s="76"/>
      <c r="C452598" s="75"/>
    </row>
    <row r="452599" spans="2:3" x14ac:dyDescent="0.25">
      <c r="B452599" s="76"/>
      <c r="C452599" s="75"/>
    </row>
    <row r="452600" spans="2:3" x14ac:dyDescent="0.25">
      <c r="B452600" s="76"/>
      <c r="C452600" s="75"/>
    </row>
    <row r="452601" spans="2:3" x14ac:dyDescent="0.25">
      <c r="B452601" s="76"/>
      <c r="C452601" s="75"/>
    </row>
    <row r="452602" spans="2:3" x14ac:dyDescent="0.25">
      <c r="B452602" s="76"/>
      <c r="C452602" s="75"/>
    </row>
    <row r="452603" spans="2:3" x14ac:dyDescent="0.25">
      <c r="B452603" s="76"/>
      <c r="C452603" s="75"/>
    </row>
    <row r="452713" spans="2:3" x14ac:dyDescent="0.25">
      <c r="B452713" s="76"/>
      <c r="C452713" s="75"/>
    </row>
    <row r="452714" spans="2:3" x14ac:dyDescent="0.25">
      <c r="B452714" s="76"/>
      <c r="C452714" s="75"/>
    </row>
    <row r="452715" spans="2:3" x14ac:dyDescent="0.25">
      <c r="B452715" s="76"/>
      <c r="C452715" s="75"/>
    </row>
    <row r="452716" spans="2:3" x14ac:dyDescent="0.25">
      <c r="B452716" s="76"/>
      <c r="C452716" s="75"/>
    </row>
    <row r="452717" spans="2:3" x14ac:dyDescent="0.25">
      <c r="B452717" s="76"/>
      <c r="C452717" s="75"/>
    </row>
    <row r="452718" spans="2:3" x14ac:dyDescent="0.25">
      <c r="B452718" s="76"/>
      <c r="C452718" s="75"/>
    </row>
    <row r="452719" spans="2:3" x14ac:dyDescent="0.25">
      <c r="B452719" s="76"/>
      <c r="C452719" s="75"/>
    </row>
    <row r="452720" spans="2:3" x14ac:dyDescent="0.25">
      <c r="B452720" s="76"/>
      <c r="C452720" s="75"/>
    </row>
    <row r="452721" spans="2:3" x14ac:dyDescent="0.25">
      <c r="B452721" s="76"/>
      <c r="C452721" s="75"/>
    </row>
    <row r="452722" spans="2:3" x14ac:dyDescent="0.25">
      <c r="B452722" s="76"/>
      <c r="C452722" s="75"/>
    </row>
    <row r="452723" spans="2:3" x14ac:dyDescent="0.25">
      <c r="B452723" s="76"/>
      <c r="C452723" s="75"/>
    </row>
    <row r="452724" spans="2:3" x14ac:dyDescent="0.25">
      <c r="B452724" s="76"/>
      <c r="C452724" s="75"/>
    </row>
    <row r="452725" spans="2:3" x14ac:dyDescent="0.25">
      <c r="B452725" s="76"/>
      <c r="C452725" s="75"/>
    </row>
    <row r="452835" spans="2:3" x14ac:dyDescent="0.25">
      <c r="B452835" s="76"/>
      <c r="C452835" s="75"/>
    </row>
    <row r="452836" spans="2:3" x14ac:dyDescent="0.25">
      <c r="B452836" s="76"/>
      <c r="C452836" s="75"/>
    </row>
    <row r="452837" spans="2:3" x14ac:dyDescent="0.25">
      <c r="B452837" s="76"/>
      <c r="C452837" s="75"/>
    </row>
    <row r="452838" spans="2:3" x14ac:dyDescent="0.25">
      <c r="B452838" s="76"/>
      <c r="C452838" s="75"/>
    </row>
    <row r="452839" spans="2:3" x14ac:dyDescent="0.25">
      <c r="B452839" s="76"/>
      <c r="C452839" s="75"/>
    </row>
    <row r="452840" spans="2:3" x14ac:dyDescent="0.25">
      <c r="B452840" s="76"/>
      <c r="C452840" s="75"/>
    </row>
    <row r="452841" spans="2:3" x14ac:dyDescent="0.25">
      <c r="B452841" s="76"/>
      <c r="C452841" s="75"/>
    </row>
    <row r="452842" spans="2:3" x14ac:dyDescent="0.25">
      <c r="B452842" s="76"/>
      <c r="C452842" s="75"/>
    </row>
    <row r="452843" spans="2:3" x14ac:dyDescent="0.25">
      <c r="B452843" s="76"/>
      <c r="C452843" s="75"/>
    </row>
    <row r="452844" spans="2:3" x14ac:dyDescent="0.25">
      <c r="B452844" s="76"/>
      <c r="C452844" s="75"/>
    </row>
    <row r="452845" spans="2:3" x14ac:dyDescent="0.25">
      <c r="B452845" s="76"/>
      <c r="C452845" s="75"/>
    </row>
    <row r="452846" spans="2:3" x14ac:dyDescent="0.25">
      <c r="B452846" s="76"/>
      <c r="C452846" s="75"/>
    </row>
    <row r="452847" spans="2:3" x14ac:dyDescent="0.25">
      <c r="B452847" s="76"/>
      <c r="C452847" s="75"/>
    </row>
    <row r="452957" spans="2:3" x14ac:dyDescent="0.25">
      <c r="B452957" s="76"/>
      <c r="C452957" s="75"/>
    </row>
    <row r="452958" spans="2:3" x14ac:dyDescent="0.25">
      <c r="B452958" s="76"/>
      <c r="C452958" s="75"/>
    </row>
    <row r="452959" spans="2:3" x14ac:dyDescent="0.25">
      <c r="B452959" s="76"/>
      <c r="C452959" s="75"/>
    </row>
    <row r="452960" spans="2:3" x14ac:dyDescent="0.25">
      <c r="B452960" s="76"/>
      <c r="C452960" s="75"/>
    </row>
    <row r="452961" spans="2:3" x14ac:dyDescent="0.25">
      <c r="B452961" s="76"/>
      <c r="C452961" s="75"/>
    </row>
    <row r="452962" spans="2:3" x14ac:dyDescent="0.25">
      <c r="B452962" s="76"/>
      <c r="C452962" s="75"/>
    </row>
    <row r="452963" spans="2:3" x14ac:dyDescent="0.25">
      <c r="B452963" s="76"/>
      <c r="C452963" s="75"/>
    </row>
    <row r="452964" spans="2:3" x14ac:dyDescent="0.25">
      <c r="B452964" s="76"/>
      <c r="C452964" s="75"/>
    </row>
    <row r="452965" spans="2:3" x14ac:dyDescent="0.25">
      <c r="B452965" s="76"/>
      <c r="C452965" s="75"/>
    </row>
    <row r="452966" spans="2:3" x14ac:dyDescent="0.25">
      <c r="B452966" s="76"/>
      <c r="C452966" s="75"/>
    </row>
    <row r="452967" spans="2:3" x14ac:dyDescent="0.25">
      <c r="B452967" s="76"/>
      <c r="C452967" s="75"/>
    </row>
    <row r="452968" spans="2:3" x14ac:dyDescent="0.25">
      <c r="B452968" s="76"/>
      <c r="C452968" s="75"/>
    </row>
    <row r="452969" spans="2:3" x14ac:dyDescent="0.25">
      <c r="B452969" s="76"/>
      <c r="C452969" s="75"/>
    </row>
    <row r="453079" spans="2:3" x14ac:dyDescent="0.25">
      <c r="B453079" s="76"/>
      <c r="C453079" s="75"/>
    </row>
    <row r="453080" spans="2:3" x14ac:dyDescent="0.25">
      <c r="B453080" s="76"/>
      <c r="C453080" s="75"/>
    </row>
    <row r="453081" spans="2:3" x14ac:dyDescent="0.25">
      <c r="B453081" s="76"/>
      <c r="C453081" s="75"/>
    </row>
    <row r="453082" spans="2:3" x14ac:dyDescent="0.25">
      <c r="B453082" s="76"/>
      <c r="C453082" s="75"/>
    </row>
    <row r="453083" spans="2:3" x14ac:dyDescent="0.25">
      <c r="B453083" s="76"/>
      <c r="C453083" s="75"/>
    </row>
    <row r="453084" spans="2:3" x14ac:dyDescent="0.25">
      <c r="B453084" s="76"/>
      <c r="C453084" s="75"/>
    </row>
    <row r="453085" spans="2:3" x14ac:dyDescent="0.25">
      <c r="B453085" s="76"/>
      <c r="C453085" s="75"/>
    </row>
    <row r="453086" spans="2:3" x14ac:dyDescent="0.25">
      <c r="B453086" s="76"/>
      <c r="C453086" s="75"/>
    </row>
    <row r="453087" spans="2:3" x14ac:dyDescent="0.25">
      <c r="B453087" s="76"/>
      <c r="C453087" s="75"/>
    </row>
    <row r="453088" spans="2:3" x14ac:dyDescent="0.25">
      <c r="B453088" s="76"/>
      <c r="C453088" s="75"/>
    </row>
    <row r="453089" spans="2:3" x14ac:dyDescent="0.25">
      <c r="B453089" s="76"/>
      <c r="C453089" s="75"/>
    </row>
    <row r="453090" spans="2:3" x14ac:dyDescent="0.25">
      <c r="B453090" s="76"/>
      <c r="C453090" s="75"/>
    </row>
    <row r="453091" spans="2:3" x14ac:dyDescent="0.25">
      <c r="B453091" s="76"/>
      <c r="C453091" s="75"/>
    </row>
    <row r="453201" spans="2:3" x14ac:dyDescent="0.25">
      <c r="B453201" s="76"/>
      <c r="C453201" s="75"/>
    </row>
    <row r="453202" spans="2:3" x14ac:dyDescent="0.25">
      <c r="B453202" s="76"/>
      <c r="C453202" s="75"/>
    </row>
    <row r="453203" spans="2:3" x14ac:dyDescent="0.25">
      <c r="B453203" s="76"/>
      <c r="C453203" s="75"/>
    </row>
    <row r="453204" spans="2:3" x14ac:dyDescent="0.25">
      <c r="B453204" s="76"/>
      <c r="C453204" s="75"/>
    </row>
    <row r="453205" spans="2:3" x14ac:dyDescent="0.25">
      <c r="B453205" s="76"/>
      <c r="C453205" s="75"/>
    </row>
    <row r="453206" spans="2:3" x14ac:dyDescent="0.25">
      <c r="B453206" s="76"/>
      <c r="C453206" s="75"/>
    </row>
    <row r="453207" spans="2:3" x14ac:dyDescent="0.25">
      <c r="B453207" s="76"/>
      <c r="C453207" s="75"/>
    </row>
    <row r="453208" spans="2:3" x14ac:dyDescent="0.25">
      <c r="B453208" s="76"/>
      <c r="C453208" s="75"/>
    </row>
    <row r="453209" spans="2:3" x14ac:dyDescent="0.25">
      <c r="B453209" s="76"/>
      <c r="C453209" s="75"/>
    </row>
    <row r="453210" spans="2:3" x14ac:dyDescent="0.25">
      <c r="B453210" s="76"/>
      <c r="C453210" s="75"/>
    </row>
    <row r="453211" spans="2:3" x14ac:dyDescent="0.25">
      <c r="B453211" s="76"/>
      <c r="C453211" s="75"/>
    </row>
    <row r="453212" spans="2:3" x14ac:dyDescent="0.25">
      <c r="B453212" s="76"/>
      <c r="C453212" s="75"/>
    </row>
    <row r="453213" spans="2:3" x14ac:dyDescent="0.25">
      <c r="B453213" s="76"/>
      <c r="C453213" s="75"/>
    </row>
    <row r="453323" spans="2:3" x14ac:dyDescent="0.25">
      <c r="B453323" s="76"/>
      <c r="C453323" s="75"/>
    </row>
    <row r="453324" spans="2:3" x14ac:dyDescent="0.25">
      <c r="B453324" s="76"/>
      <c r="C453324" s="75"/>
    </row>
    <row r="453325" spans="2:3" x14ac:dyDescent="0.25">
      <c r="B453325" s="76"/>
      <c r="C453325" s="75"/>
    </row>
    <row r="453326" spans="2:3" x14ac:dyDescent="0.25">
      <c r="B453326" s="76"/>
      <c r="C453326" s="75"/>
    </row>
    <row r="453327" spans="2:3" x14ac:dyDescent="0.25">
      <c r="B453327" s="76"/>
      <c r="C453327" s="75"/>
    </row>
    <row r="453328" spans="2:3" x14ac:dyDescent="0.25">
      <c r="B453328" s="76"/>
      <c r="C453328" s="75"/>
    </row>
    <row r="453329" spans="2:3" x14ac:dyDescent="0.25">
      <c r="B453329" s="76"/>
      <c r="C453329" s="75"/>
    </row>
    <row r="453330" spans="2:3" x14ac:dyDescent="0.25">
      <c r="B453330" s="76"/>
      <c r="C453330" s="75"/>
    </row>
    <row r="453331" spans="2:3" x14ac:dyDescent="0.25">
      <c r="B453331" s="76"/>
      <c r="C453331" s="75"/>
    </row>
    <row r="453332" spans="2:3" x14ac:dyDescent="0.25">
      <c r="B453332" s="76"/>
      <c r="C453332" s="75"/>
    </row>
    <row r="453333" spans="2:3" x14ac:dyDescent="0.25">
      <c r="B453333" s="76"/>
      <c r="C453333" s="75"/>
    </row>
    <row r="453334" spans="2:3" x14ac:dyDescent="0.25">
      <c r="B453334" s="76"/>
      <c r="C453334" s="75"/>
    </row>
    <row r="453335" spans="2:3" x14ac:dyDescent="0.25">
      <c r="B453335" s="76"/>
      <c r="C453335" s="75"/>
    </row>
    <row r="453445" spans="2:3" x14ac:dyDescent="0.25">
      <c r="B453445" s="76"/>
      <c r="C453445" s="75"/>
    </row>
    <row r="453446" spans="2:3" x14ac:dyDescent="0.25">
      <c r="B453446" s="76"/>
      <c r="C453446" s="75"/>
    </row>
    <row r="453447" spans="2:3" x14ac:dyDescent="0.25">
      <c r="B453447" s="76"/>
      <c r="C453447" s="75"/>
    </row>
    <row r="453448" spans="2:3" x14ac:dyDescent="0.25">
      <c r="B453448" s="76"/>
      <c r="C453448" s="75"/>
    </row>
    <row r="453449" spans="2:3" x14ac:dyDescent="0.25">
      <c r="B453449" s="76"/>
      <c r="C453449" s="75"/>
    </row>
    <row r="453450" spans="2:3" x14ac:dyDescent="0.25">
      <c r="B453450" s="76"/>
      <c r="C453450" s="75"/>
    </row>
    <row r="453451" spans="2:3" x14ac:dyDescent="0.25">
      <c r="B453451" s="76"/>
      <c r="C453451" s="75"/>
    </row>
    <row r="453452" spans="2:3" x14ac:dyDescent="0.25">
      <c r="B453452" s="76"/>
      <c r="C453452" s="75"/>
    </row>
    <row r="453453" spans="2:3" x14ac:dyDescent="0.25">
      <c r="B453453" s="76"/>
      <c r="C453453" s="75"/>
    </row>
    <row r="453454" spans="2:3" x14ac:dyDescent="0.25">
      <c r="B453454" s="76"/>
      <c r="C453454" s="75"/>
    </row>
    <row r="453455" spans="2:3" x14ac:dyDescent="0.25">
      <c r="B453455" s="76"/>
      <c r="C453455" s="75"/>
    </row>
    <row r="453456" spans="2:3" x14ac:dyDescent="0.25">
      <c r="B453456" s="76"/>
      <c r="C453456" s="75"/>
    </row>
    <row r="453457" spans="2:3" x14ac:dyDescent="0.25">
      <c r="B453457" s="76"/>
      <c r="C453457" s="75"/>
    </row>
    <row r="453567" spans="2:3" x14ac:dyDescent="0.25">
      <c r="B453567" s="76"/>
      <c r="C453567" s="75"/>
    </row>
    <row r="453568" spans="2:3" x14ac:dyDescent="0.25">
      <c r="B453568" s="76"/>
      <c r="C453568" s="75"/>
    </row>
    <row r="453569" spans="2:3" x14ac:dyDescent="0.25">
      <c r="B453569" s="76"/>
      <c r="C453569" s="75"/>
    </row>
    <row r="453570" spans="2:3" x14ac:dyDescent="0.25">
      <c r="B453570" s="76"/>
      <c r="C453570" s="75"/>
    </row>
    <row r="453571" spans="2:3" x14ac:dyDescent="0.25">
      <c r="B453571" s="76"/>
      <c r="C453571" s="75"/>
    </row>
    <row r="453572" spans="2:3" x14ac:dyDescent="0.25">
      <c r="B453572" s="76"/>
      <c r="C453572" s="75"/>
    </row>
    <row r="453573" spans="2:3" x14ac:dyDescent="0.25">
      <c r="B453573" s="76"/>
      <c r="C453573" s="75"/>
    </row>
    <row r="453574" spans="2:3" x14ac:dyDescent="0.25">
      <c r="B453574" s="76"/>
      <c r="C453574" s="75"/>
    </row>
    <row r="453575" spans="2:3" x14ac:dyDescent="0.25">
      <c r="B453575" s="76"/>
      <c r="C453575" s="75"/>
    </row>
    <row r="453576" spans="2:3" x14ac:dyDescent="0.25">
      <c r="B453576" s="76"/>
      <c r="C453576" s="75"/>
    </row>
    <row r="453577" spans="2:3" x14ac:dyDescent="0.25">
      <c r="B453577" s="76"/>
      <c r="C453577" s="75"/>
    </row>
    <row r="453578" spans="2:3" x14ac:dyDescent="0.25">
      <c r="B453578" s="76"/>
      <c r="C453578" s="75"/>
    </row>
    <row r="453579" spans="2:3" x14ac:dyDescent="0.25">
      <c r="B453579" s="76"/>
      <c r="C453579" s="75"/>
    </row>
    <row r="453689" spans="2:3" x14ac:dyDescent="0.25">
      <c r="B453689" s="76"/>
      <c r="C453689" s="75"/>
    </row>
    <row r="453690" spans="2:3" x14ac:dyDescent="0.25">
      <c r="B453690" s="76"/>
      <c r="C453690" s="75"/>
    </row>
    <row r="453691" spans="2:3" x14ac:dyDescent="0.25">
      <c r="B453691" s="76"/>
      <c r="C453691" s="75"/>
    </row>
    <row r="453692" spans="2:3" x14ac:dyDescent="0.25">
      <c r="B453692" s="76"/>
      <c r="C453692" s="75"/>
    </row>
    <row r="453693" spans="2:3" x14ac:dyDescent="0.25">
      <c r="B453693" s="76"/>
      <c r="C453693" s="75"/>
    </row>
    <row r="453694" spans="2:3" x14ac:dyDescent="0.25">
      <c r="B453694" s="76"/>
      <c r="C453694" s="75"/>
    </row>
    <row r="453695" spans="2:3" x14ac:dyDescent="0.25">
      <c r="B453695" s="76"/>
      <c r="C453695" s="75"/>
    </row>
    <row r="453696" spans="2:3" x14ac:dyDescent="0.25">
      <c r="B453696" s="76"/>
      <c r="C453696" s="75"/>
    </row>
    <row r="453697" spans="2:3" x14ac:dyDescent="0.25">
      <c r="B453697" s="76"/>
      <c r="C453697" s="75"/>
    </row>
    <row r="453698" spans="2:3" x14ac:dyDescent="0.25">
      <c r="B453698" s="76"/>
      <c r="C453698" s="75"/>
    </row>
    <row r="453699" spans="2:3" x14ac:dyDescent="0.25">
      <c r="B453699" s="76"/>
      <c r="C453699" s="75"/>
    </row>
    <row r="453700" spans="2:3" x14ac:dyDescent="0.25">
      <c r="B453700" s="76"/>
      <c r="C453700" s="75"/>
    </row>
    <row r="453701" spans="2:3" x14ac:dyDescent="0.25">
      <c r="B453701" s="76"/>
      <c r="C453701" s="75"/>
    </row>
    <row r="453811" spans="2:3" x14ac:dyDescent="0.25">
      <c r="B453811" s="76"/>
      <c r="C453811" s="75"/>
    </row>
    <row r="453812" spans="2:3" x14ac:dyDescent="0.25">
      <c r="B453812" s="76"/>
      <c r="C453812" s="75"/>
    </row>
    <row r="453813" spans="2:3" x14ac:dyDescent="0.25">
      <c r="B453813" s="76"/>
      <c r="C453813" s="75"/>
    </row>
    <row r="453814" spans="2:3" x14ac:dyDescent="0.25">
      <c r="B453814" s="76"/>
      <c r="C453814" s="75"/>
    </row>
    <row r="453815" spans="2:3" x14ac:dyDescent="0.25">
      <c r="B453815" s="76"/>
      <c r="C453815" s="75"/>
    </row>
    <row r="453816" spans="2:3" x14ac:dyDescent="0.25">
      <c r="B453816" s="76"/>
      <c r="C453816" s="75"/>
    </row>
    <row r="453817" spans="2:3" x14ac:dyDescent="0.25">
      <c r="B453817" s="76"/>
      <c r="C453817" s="75"/>
    </row>
    <row r="453818" spans="2:3" x14ac:dyDescent="0.25">
      <c r="B453818" s="76"/>
      <c r="C453818" s="75"/>
    </row>
    <row r="453819" spans="2:3" x14ac:dyDescent="0.25">
      <c r="B453819" s="76"/>
      <c r="C453819" s="75"/>
    </row>
    <row r="453820" spans="2:3" x14ac:dyDescent="0.25">
      <c r="B453820" s="76"/>
      <c r="C453820" s="75"/>
    </row>
    <row r="453821" spans="2:3" x14ac:dyDescent="0.25">
      <c r="B453821" s="76"/>
      <c r="C453821" s="75"/>
    </row>
    <row r="453822" spans="2:3" x14ac:dyDescent="0.25">
      <c r="B453822" s="76"/>
      <c r="C453822" s="75"/>
    </row>
    <row r="453823" spans="2:3" x14ac:dyDescent="0.25">
      <c r="B453823" s="76"/>
      <c r="C453823" s="75"/>
    </row>
    <row r="453933" spans="2:3" x14ac:dyDescent="0.25">
      <c r="B453933" s="76"/>
      <c r="C453933" s="75"/>
    </row>
    <row r="453934" spans="2:3" x14ac:dyDescent="0.25">
      <c r="B453934" s="76"/>
      <c r="C453934" s="75"/>
    </row>
    <row r="453935" spans="2:3" x14ac:dyDescent="0.25">
      <c r="B453935" s="76"/>
      <c r="C453935" s="75"/>
    </row>
    <row r="453936" spans="2:3" x14ac:dyDescent="0.25">
      <c r="B453936" s="76"/>
      <c r="C453936" s="75"/>
    </row>
    <row r="453937" spans="2:3" x14ac:dyDescent="0.25">
      <c r="B453937" s="76"/>
      <c r="C453937" s="75"/>
    </row>
    <row r="453938" spans="2:3" x14ac:dyDescent="0.25">
      <c r="B453938" s="76"/>
      <c r="C453938" s="75"/>
    </row>
    <row r="453939" spans="2:3" x14ac:dyDescent="0.25">
      <c r="B453939" s="76"/>
      <c r="C453939" s="75"/>
    </row>
    <row r="453940" spans="2:3" x14ac:dyDescent="0.25">
      <c r="B453940" s="76"/>
      <c r="C453940" s="75"/>
    </row>
    <row r="453941" spans="2:3" x14ac:dyDescent="0.25">
      <c r="B453941" s="76"/>
      <c r="C453941" s="75"/>
    </row>
    <row r="453942" spans="2:3" x14ac:dyDescent="0.25">
      <c r="B453942" s="76"/>
      <c r="C453942" s="75"/>
    </row>
    <row r="453943" spans="2:3" x14ac:dyDescent="0.25">
      <c r="B453943" s="76"/>
      <c r="C453943" s="75"/>
    </row>
    <row r="453944" spans="2:3" x14ac:dyDescent="0.25">
      <c r="B453944" s="76"/>
      <c r="C453944" s="75"/>
    </row>
    <row r="453945" spans="2:3" x14ac:dyDescent="0.25">
      <c r="B453945" s="76"/>
      <c r="C453945" s="75"/>
    </row>
    <row r="454055" spans="2:3" x14ac:dyDescent="0.25">
      <c r="B454055" s="76"/>
      <c r="C454055" s="75"/>
    </row>
    <row r="454056" spans="2:3" x14ac:dyDescent="0.25">
      <c r="B454056" s="76"/>
      <c r="C454056" s="75"/>
    </row>
    <row r="454057" spans="2:3" x14ac:dyDescent="0.25">
      <c r="B454057" s="76"/>
      <c r="C454057" s="75"/>
    </row>
    <row r="454058" spans="2:3" x14ac:dyDescent="0.25">
      <c r="B454058" s="76"/>
      <c r="C454058" s="75"/>
    </row>
    <row r="454059" spans="2:3" x14ac:dyDescent="0.25">
      <c r="B454059" s="76"/>
      <c r="C454059" s="75"/>
    </row>
    <row r="454060" spans="2:3" x14ac:dyDescent="0.25">
      <c r="B454060" s="76"/>
      <c r="C454060" s="75"/>
    </row>
    <row r="454061" spans="2:3" x14ac:dyDescent="0.25">
      <c r="B454061" s="76"/>
      <c r="C454061" s="75"/>
    </row>
    <row r="454062" spans="2:3" x14ac:dyDescent="0.25">
      <c r="B454062" s="76"/>
      <c r="C454062" s="75"/>
    </row>
    <row r="454063" spans="2:3" x14ac:dyDescent="0.25">
      <c r="B454063" s="76"/>
      <c r="C454063" s="75"/>
    </row>
    <row r="454064" spans="2:3" x14ac:dyDescent="0.25">
      <c r="B454064" s="76"/>
      <c r="C454064" s="75"/>
    </row>
    <row r="454065" spans="2:3" x14ac:dyDescent="0.25">
      <c r="B454065" s="76"/>
      <c r="C454065" s="75"/>
    </row>
    <row r="454066" spans="2:3" x14ac:dyDescent="0.25">
      <c r="B454066" s="76"/>
      <c r="C454066" s="75"/>
    </row>
    <row r="454067" spans="2:3" x14ac:dyDescent="0.25">
      <c r="B454067" s="76"/>
      <c r="C454067" s="75"/>
    </row>
    <row r="454177" spans="2:3" x14ac:dyDescent="0.25">
      <c r="B454177" s="76"/>
      <c r="C454177" s="75"/>
    </row>
    <row r="454178" spans="2:3" x14ac:dyDescent="0.25">
      <c r="B454178" s="76"/>
      <c r="C454178" s="75"/>
    </row>
    <row r="454179" spans="2:3" x14ac:dyDescent="0.25">
      <c r="B454179" s="76"/>
      <c r="C454179" s="75"/>
    </row>
    <row r="454180" spans="2:3" x14ac:dyDescent="0.25">
      <c r="B454180" s="76"/>
      <c r="C454180" s="75"/>
    </row>
    <row r="454181" spans="2:3" x14ac:dyDescent="0.25">
      <c r="B454181" s="76"/>
      <c r="C454181" s="75"/>
    </row>
    <row r="454182" spans="2:3" x14ac:dyDescent="0.25">
      <c r="B454182" s="76"/>
      <c r="C454182" s="75"/>
    </row>
    <row r="454183" spans="2:3" x14ac:dyDescent="0.25">
      <c r="B454183" s="76"/>
      <c r="C454183" s="75"/>
    </row>
    <row r="454184" spans="2:3" x14ac:dyDescent="0.25">
      <c r="B454184" s="76"/>
      <c r="C454184" s="75"/>
    </row>
    <row r="454185" spans="2:3" x14ac:dyDescent="0.25">
      <c r="B454185" s="76"/>
      <c r="C454185" s="75"/>
    </row>
    <row r="454186" spans="2:3" x14ac:dyDescent="0.25">
      <c r="B454186" s="76"/>
      <c r="C454186" s="75"/>
    </row>
    <row r="454187" spans="2:3" x14ac:dyDescent="0.25">
      <c r="B454187" s="76"/>
      <c r="C454187" s="75"/>
    </row>
    <row r="454188" spans="2:3" x14ac:dyDescent="0.25">
      <c r="B454188" s="76"/>
      <c r="C454188" s="75"/>
    </row>
    <row r="454189" spans="2:3" x14ac:dyDescent="0.25">
      <c r="B454189" s="76"/>
      <c r="C454189" s="75"/>
    </row>
    <row r="454299" spans="2:3" x14ac:dyDescent="0.25">
      <c r="B454299" s="76"/>
      <c r="C454299" s="75"/>
    </row>
    <row r="454300" spans="2:3" x14ac:dyDescent="0.25">
      <c r="B454300" s="76"/>
      <c r="C454300" s="75"/>
    </row>
    <row r="454301" spans="2:3" x14ac:dyDescent="0.25">
      <c r="B454301" s="76"/>
      <c r="C454301" s="75"/>
    </row>
    <row r="454302" spans="2:3" x14ac:dyDescent="0.25">
      <c r="B454302" s="76"/>
      <c r="C454302" s="75"/>
    </row>
    <row r="454303" spans="2:3" x14ac:dyDescent="0.25">
      <c r="B454303" s="76"/>
      <c r="C454303" s="75"/>
    </row>
    <row r="454304" spans="2:3" x14ac:dyDescent="0.25">
      <c r="B454304" s="76"/>
      <c r="C454304" s="75"/>
    </row>
    <row r="454305" spans="2:3" x14ac:dyDescent="0.25">
      <c r="B454305" s="76"/>
      <c r="C454305" s="75"/>
    </row>
    <row r="454306" spans="2:3" x14ac:dyDescent="0.25">
      <c r="B454306" s="76"/>
      <c r="C454306" s="75"/>
    </row>
    <row r="454307" spans="2:3" x14ac:dyDescent="0.25">
      <c r="B454307" s="76"/>
      <c r="C454307" s="75"/>
    </row>
    <row r="454308" spans="2:3" x14ac:dyDescent="0.25">
      <c r="B454308" s="76"/>
      <c r="C454308" s="75"/>
    </row>
    <row r="454309" spans="2:3" x14ac:dyDescent="0.25">
      <c r="B454309" s="76"/>
      <c r="C454309" s="75"/>
    </row>
    <row r="454310" spans="2:3" x14ac:dyDescent="0.25">
      <c r="B454310" s="76"/>
      <c r="C454310" s="75"/>
    </row>
    <row r="454311" spans="2:3" x14ac:dyDescent="0.25">
      <c r="B454311" s="76"/>
      <c r="C454311" s="75"/>
    </row>
    <row r="454421" spans="2:3" x14ac:dyDescent="0.25">
      <c r="B454421" s="76"/>
      <c r="C454421" s="75"/>
    </row>
    <row r="454422" spans="2:3" x14ac:dyDescent="0.25">
      <c r="B454422" s="76"/>
      <c r="C454422" s="75"/>
    </row>
    <row r="454423" spans="2:3" x14ac:dyDescent="0.25">
      <c r="B454423" s="76"/>
      <c r="C454423" s="75"/>
    </row>
    <row r="454424" spans="2:3" x14ac:dyDescent="0.25">
      <c r="B454424" s="76"/>
      <c r="C454424" s="75"/>
    </row>
    <row r="454425" spans="2:3" x14ac:dyDescent="0.25">
      <c r="B454425" s="76"/>
      <c r="C454425" s="75"/>
    </row>
    <row r="454426" spans="2:3" x14ac:dyDescent="0.25">
      <c r="B454426" s="76"/>
      <c r="C454426" s="75"/>
    </row>
    <row r="454427" spans="2:3" x14ac:dyDescent="0.25">
      <c r="B454427" s="76"/>
      <c r="C454427" s="75"/>
    </row>
    <row r="454428" spans="2:3" x14ac:dyDescent="0.25">
      <c r="B454428" s="76"/>
      <c r="C454428" s="75"/>
    </row>
    <row r="454429" spans="2:3" x14ac:dyDescent="0.25">
      <c r="B454429" s="76"/>
      <c r="C454429" s="75"/>
    </row>
    <row r="454430" spans="2:3" x14ac:dyDescent="0.25">
      <c r="B454430" s="76"/>
      <c r="C454430" s="75"/>
    </row>
    <row r="454431" spans="2:3" x14ac:dyDescent="0.25">
      <c r="B454431" s="76"/>
      <c r="C454431" s="75"/>
    </row>
    <row r="454432" spans="2:3" x14ac:dyDescent="0.25">
      <c r="B454432" s="76"/>
      <c r="C454432" s="75"/>
    </row>
    <row r="454433" spans="2:3" x14ac:dyDescent="0.25">
      <c r="B454433" s="76"/>
      <c r="C454433" s="75"/>
    </row>
    <row r="454543" spans="2:3" x14ac:dyDescent="0.25">
      <c r="B454543" s="76"/>
      <c r="C454543" s="75"/>
    </row>
    <row r="454544" spans="2:3" x14ac:dyDescent="0.25">
      <c r="B454544" s="76"/>
      <c r="C454544" s="75"/>
    </row>
    <row r="454545" spans="2:3" x14ac:dyDescent="0.25">
      <c r="B454545" s="76"/>
      <c r="C454545" s="75"/>
    </row>
    <row r="454546" spans="2:3" x14ac:dyDescent="0.25">
      <c r="B454546" s="76"/>
      <c r="C454546" s="75"/>
    </row>
    <row r="454547" spans="2:3" x14ac:dyDescent="0.25">
      <c r="B454547" s="76"/>
      <c r="C454547" s="75"/>
    </row>
    <row r="454548" spans="2:3" x14ac:dyDescent="0.25">
      <c r="B454548" s="76"/>
      <c r="C454548" s="75"/>
    </row>
    <row r="454549" spans="2:3" x14ac:dyDescent="0.25">
      <c r="B454549" s="76"/>
      <c r="C454549" s="75"/>
    </row>
    <row r="454550" spans="2:3" x14ac:dyDescent="0.25">
      <c r="B454550" s="76"/>
      <c r="C454550" s="75"/>
    </row>
    <row r="454551" spans="2:3" x14ac:dyDescent="0.25">
      <c r="B454551" s="76"/>
      <c r="C454551" s="75"/>
    </row>
    <row r="454552" spans="2:3" x14ac:dyDescent="0.25">
      <c r="B454552" s="76"/>
      <c r="C454552" s="75"/>
    </row>
    <row r="454553" spans="2:3" x14ac:dyDescent="0.25">
      <c r="B454553" s="76"/>
      <c r="C454553" s="75"/>
    </row>
    <row r="454554" spans="2:3" x14ac:dyDescent="0.25">
      <c r="B454554" s="76"/>
      <c r="C454554" s="75"/>
    </row>
    <row r="454555" spans="2:3" x14ac:dyDescent="0.25">
      <c r="B454555" s="76"/>
      <c r="C454555" s="75"/>
    </row>
    <row r="454665" spans="2:3" x14ac:dyDescent="0.25">
      <c r="B454665" s="76"/>
      <c r="C454665" s="75"/>
    </row>
    <row r="454666" spans="2:3" x14ac:dyDescent="0.25">
      <c r="B454666" s="76"/>
      <c r="C454666" s="75"/>
    </row>
    <row r="454667" spans="2:3" x14ac:dyDescent="0.25">
      <c r="B454667" s="76"/>
      <c r="C454667" s="75"/>
    </row>
    <row r="454668" spans="2:3" x14ac:dyDescent="0.25">
      <c r="B454668" s="76"/>
      <c r="C454668" s="75"/>
    </row>
    <row r="454669" spans="2:3" x14ac:dyDescent="0.25">
      <c r="B454669" s="76"/>
      <c r="C454669" s="75"/>
    </row>
    <row r="454670" spans="2:3" x14ac:dyDescent="0.25">
      <c r="B454670" s="76"/>
      <c r="C454670" s="75"/>
    </row>
    <row r="454671" spans="2:3" x14ac:dyDescent="0.25">
      <c r="B454671" s="76"/>
      <c r="C454671" s="75"/>
    </row>
    <row r="454672" spans="2:3" x14ac:dyDescent="0.25">
      <c r="B454672" s="76"/>
      <c r="C454672" s="75"/>
    </row>
    <row r="454673" spans="2:3" x14ac:dyDescent="0.25">
      <c r="B454673" s="76"/>
      <c r="C454673" s="75"/>
    </row>
    <row r="454674" spans="2:3" x14ac:dyDescent="0.25">
      <c r="B454674" s="76"/>
      <c r="C454674" s="75"/>
    </row>
    <row r="454675" spans="2:3" x14ac:dyDescent="0.25">
      <c r="B454675" s="76"/>
      <c r="C454675" s="75"/>
    </row>
    <row r="454676" spans="2:3" x14ac:dyDescent="0.25">
      <c r="B454676" s="76"/>
      <c r="C454676" s="75"/>
    </row>
    <row r="454677" spans="2:3" x14ac:dyDescent="0.25">
      <c r="B454677" s="76"/>
      <c r="C454677" s="75"/>
    </row>
    <row r="454787" spans="2:3" x14ac:dyDescent="0.25">
      <c r="B454787" s="76"/>
      <c r="C454787" s="75"/>
    </row>
    <row r="454788" spans="2:3" x14ac:dyDescent="0.25">
      <c r="B454788" s="76"/>
      <c r="C454788" s="75"/>
    </row>
    <row r="454789" spans="2:3" x14ac:dyDescent="0.25">
      <c r="B454789" s="76"/>
      <c r="C454789" s="75"/>
    </row>
    <row r="454790" spans="2:3" x14ac:dyDescent="0.25">
      <c r="B454790" s="76"/>
      <c r="C454790" s="75"/>
    </row>
    <row r="454791" spans="2:3" x14ac:dyDescent="0.25">
      <c r="B454791" s="76"/>
      <c r="C454791" s="75"/>
    </row>
    <row r="454792" spans="2:3" x14ac:dyDescent="0.25">
      <c r="B454792" s="76"/>
      <c r="C454792" s="75"/>
    </row>
    <row r="454793" spans="2:3" x14ac:dyDescent="0.25">
      <c r="B454793" s="76"/>
      <c r="C454793" s="75"/>
    </row>
    <row r="454794" spans="2:3" x14ac:dyDescent="0.25">
      <c r="B454794" s="76"/>
      <c r="C454794" s="75"/>
    </row>
    <row r="454795" spans="2:3" x14ac:dyDescent="0.25">
      <c r="B454795" s="76"/>
      <c r="C454795" s="75"/>
    </row>
    <row r="454796" spans="2:3" x14ac:dyDescent="0.25">
      <c r="B454796" s="76"/>
      <c r="C454796" s="75"/>
    </row>
    <row r="454797" spans="2:3" x14ac:dyDescent="0.25">
      <c r="B454797" s="76"/>
      <c r="C454797" s="75"/>
    </row>
    <row r="454798" spans="2:3" x14ac:dyDescent="0.25">
      <c r="B454798" s="76"/>
      <c r="C454798" s="75"/>
    </row>
    <row r="454799" spans="2:3" x14ac:dyDescent="0.25">
      <c r="B454799" s="76"/>
      <c r="C454799" s="75"/>
    </row>
    <row r="454909" spans="2:3" x14ac:dyDescent="0.25">
      <c r="B454909" s="76"/>
      <c r="C454909" s="75"/>
    </row>
    <row r="454910" spans="2:3" x14ac:dyDescent="0.25">
      <c r="B454910" s="76"/>
      <c r="C454910" s="75"/>
    </row>
    <row r="454911" spans="2:3" x14ac:dyDescent="0.25">
      <c r="B454911" s="76"/>
      <c r="C454911" s="75"/>
    </row>
    <row r="454912" spans="2:3" x14ac:dyDescent="0.25">
      <c r="B454912" s="76"/>
      <c r="C454912" s="75"/>
    </row>
    <row r="454913" spans="2:3" x14ac:dyDescent="0.25">
      <c r="B454913" s="76"/>
      <c r="C454913" s="75"/>
    </row>
    <row r="454914" spans="2:3" x14ac:dyDescent="0.25">
      <c r="B454914" s="76"/>
      <c r="C454914" s="75"/>
    </row>
    <row r="454915" spans="2:3" x14ac:dyDescent="0.25">
      <c r="B454915" s="76"/>
      <c r="C454915" s="75"/>
    </row>
    <row r="454916" spans="2:3" x14ac:dyDescent="0.25">
      <c r="B454916" s="76"/>
      <c r="C454916" s="75"/>
    </row>
    <row r="454917" spans="2:3" x14ac:dyDescent="0.25">
      <c r="B454917" s="76"/>
      <c r="C454917" s="75"/>
    </row>
    <row r="454918" spans="2:3" x14ac:dyDescent="0.25">
      <c r="B454918" s="76"/>
      <c r="C454918" s="75"/>
    </row>
    <row r="454919" spans="2:3" x14ac:dyDescent="0.25">
      <c r="B454919" s="76"/>
      <c r="C454919" s="75"/>
    </row>
    <row r="454920" spans="2:3" x14ac:dyDescent="0.25">
      <c r="B454920" s="76"/>
      <c r="C454920" s="75"/>
    </row>
    <row r="454921" spans="2:3" x14ac:dyDescent="0.25">
      <c r="B454921" s="76"/>
      <c r="C454921" s="75"/>
    </row>
    <row r="455031" spans="2:3" x14ac:dyDescent="0.25">
      <c r="B455031" s="76"/>
      <c r="C455031" s="75"/>
    </row>
    <row r="455032" spans="2:3" x14ac:dyDescent="0.25">
      <c r="B455032" s="76"/>
      <c r="C455032" s="75"/>
    </row>
    <row r="455033" spans="2:3" x14ac:dyDescent="0.25">
      <c r="B455033" s="76"/>
      <c r="C455033" s="75"/>
    </row>
    <row r="455034" spans="2:3" x14ac:dyDescent="0.25">
      <c r="B455034" s="76"/>
      <c r="C455034" s="75"/>
    </row>
    <row r="455035" spans="2:3" x14ac:dyDescent="0.25">
      <c r="B455035" s="76"/>
      <c r="C455035" s="75"/>
    </row>
    <row r="455036" spans="2:3" x14ac:dyDescent="0.25">
      <c r="B455036" s="76"/>
      <c r="C455036" s="75"/>
    </row>
    <row r="455037" spans="2:3" x14ac:dyDescent="0.25">
      <c r="B455037" s="76"/>
      <c r="C455037" s="75"/>
    </row>
    <row r="455038" spans="2:3" x14ac:dyDescent="0.25">
      <c r="B455038" s="76"/>
      <c r="C455038" s="75"/>
    </row>
    <row r="455039" spans="2:3" x14ac:dyDescent="0.25">
      <c r="B455039" s="76"/>
      <c r="C455039" s="75"/>
    </row>
    <row r="455040" spans="2:3" x14ac:dyDescent="0.25">
      <c r="B455040" s="76"/>
      <c r="C455040" s="75"/>
    </row>
    <row r="455041" spans="2:3" x14ac:dyDescent="0.25">
      <c r="B455041" s="76"/>
      <c r="C455041" s="75"/>
    </row>
    <row r="455042" spans="2:3" x14ac:dyDescent="0.25">
      <c r="B455042" s="76"/>
      <c r="C455042" s="75"/>
    </row>
    <row r="455043" spans="2:3" x14ac:dyDescent="0.25">
      <c r="B455043" s="76"/>
      <c r="C455043" s="75"/>
    </row>
    <row r="455153" spans="2:3" x14ac:dyDescent="0.25">
      <c r="B455153" s="76"/>
      <c r="C455153" s="75"/>
    </row>
    <row r="455154" spans="2:3" x14ac:dyDescent="0.25">
      <c r="B455154" s="76"/>
      <c r="C455154" s="75"/>
    </row>
    <row r="455155" spans="2:3" x14ac:dyDescent="0.25">
      <c r="B455155" s="76"/>
      <c r="C455155" s="75"/>
    </row>
    <row r="455156" spans="2:3" x14ac:dyDescent="0.25">
      <c r="B455156" s="76"/>
      <c r="C455156" s="75"/>
    </row>
    <row r="455157" spans="2:3" x14ac:dyDescent="0.25">
      <c r="B455157" s="76"/>
      <c r="C455157" s="75"/>
    </row>
    <row r="455158" spans="2:3" x14ac:dyDescent="0.25">
      <c r="B455158" s="76"/>
      <c r="C455158" s="75"/>
    </row>
    <row r="455159" spans="2:3" x14ac:dyDescent="0.25">
      <c r="B455159" s="76"/>
      <c r="C455159" s="75"/>
    </row>
    <row r="455160" spans="2:3" x14ac:dyDescent="0.25">
      <c r="B455160" s="76"/>
      <c r="C455160" s="75"/>
    </row>
    <row r="455161" spans="2:3" x14ac:dyDescent="0.25">
      <c r="B455161" s="76"/>
      <c r="C455161" s="75"/>
    </row>
    <row r="455162" spans="2:3" x14ac:dyDescent="0.25">
      <c r="B455162" s="76"/>
      <c r="C455162" s="75"/>
    </row>
    <row r="455163" spans="2:3" x14ac:dyDescent="0.25">
      <c r="B455163" s="76"/>
      <c r="C455163" s="75"/>
    </row>
    <row r="455164" spans="2:3" x14ac:dyDescent="0.25">
      <c r="B455164" s="76"/>
      <c r="C455164" s="75"/>
    </row>
    <row r="455165" spans="2:3" x14ac:dyDescent="0.25">
      <c r="B455165" s="76"/>
      <c r="C455165" s="75"/>
    </row>
    <row r="455275" spans="2:3" x14ac:dyDescent="0.25">
      <c r="B455275" s="76"/>
      <c r="C455275" s="75"/>
    </row>
    <row r="455276" spans="2:3" x14ac:dyDescent="0.25">
      <c r="B455276" s="76"/>
      <c r="C455276" s="75"/>
    </row>
    <row r="455277" spans="2:3" x14ac:dyDescent="0.25">
      <c r="B455277" s="76"/>
      <c r="C455277" s="75"/>
    </row>
    <row r="455278" spans="2:3" x14ac:dyDescent="0.25">
      <c r="B455278" s="76"/>
      <c r="C455278" s="75"/>
    </row>
    <row r="455279" spans="2:3" x14ac:dyDescent="0.25">
      <c r="B455279" s="76"/>
      <c r="C455279" s="75"/>
    </row>
    <row r="455280" spans="2:3" x14ac:dyDescent="0.25">
      <c r="B455280" s="76"/>
      <c r="C455280" s="75"/>
    </row>
    <row r="455281" spans="2:3" x14ac:dyDescent="0.25">
      <c r="B455281" s="76"/>
      <c r="C455281" s="75"/>
    </row>
    <row r="455282" spans="2:3" x14ac:dyDescent="0.25">
      <c r="B455282" s="76"/>
      <c r="C455282" s="75"/>
    </row>
    <row r="455283" spans="2:3" x14ac:dyDescent="0.25">
      <c r="B455283" s="76"/>
      <c r="C455283" s="75"/>
    </row>
    <row r="455284" spans="2:3" x14ac:dyDescent="0.25">
      <c r="B455284" s="76"/>
      <c r="C455284" s="75"/>
    </row>
    <row r="455285" spans="2:3" x14ac:dyDescent="0.25">
      <c r="B455285" s="76"/>
      <c r="C455285" s="75"/>
    </row>
    <row r="455286" spans="2:3" x14ac:dyDescent="0.25">
      <c r="B455286" s="76"/>
      <c r="C455286" s="75"/>
    </row>
    <row r="455287" spans="2:3" x14ac:dyDescent="0.25">
      <c r="B455287" s="76"/>
      <c r="C455287" s="75"/>
    </row>
    <row r="455397" spans="2:3" x14ac:dyDescent="0.25">
      <c r="B455397" s="76"/>
      <c r="C455397" s="75"/>
    </row>
    <row r="455398" spans="2:3" x14ac:dyDescent="0.25">
      <c r="B455398" s="76"/>
      <c r="C455398" s="75"/>
    </row>
    <row r="455399" spans="2:3" x14ac:dyDescent="0.25">
      <c r="B455399" s="76"/>
      <c r="C455399" s="75"/>
    </row>
    <row r="455400" spans="2:3" x14ac:dyDescent="0.25">
      <c r="B455400" s="76"/>
      <c r="C455400" s="75"/>
    </row>
    <row r="455401" spans="2:3" x14ac:dyDescent="0.25">
      <c r="B455401" s="76"/>
      <c r="C455401" s="75"/>
    </row>
    <row r="455402" spans="2:3" x14ac:dyDescent="0.25">
      <c r="B455402" s="76"/>
      <c r="C455402" s="75"/>
    </row>
    <row r="455403" spans="2:3" x14ac:dyDescent="0.25">
      <c r="B455403" s="76"/>
      <c r="C455403" s="75"/>
    </row>
    <row r="455404" spans="2:3" x14ac:dyDescent="0.25">
      <c r="B455404" s="76"/>
      <c r="C455404" s="75"/>
    </row>
    <row r="455405" spans="2:3" x14ac:dyDescent="0.25">
      <c r="B455405" s="76"/>
      <c r="C455405" s="75"/>
    </row>
    <row r="455406" spans="2:3" x14ac:dyDescent="0.25">
      <c r="B455406" s="76"/>
      <c r="C455406" s="75"/>
    </row>
    <row r="455407" spans="2:3" x14ac:dyDescent="0.25">
      <c r="B455407" s="76"/>
      <c r="C455407" s="75"/>
    </row>
    <row r="455408" spans="2:3" x14ac:dyDescent="0.25">
      <c r="B455408" s="76"/>
      <c r="C455408" s="75"/>
    </row>
    <row r="455409" spans="2:3" x14ac:dyDescent="0.25">
      <c r="B455409" s="76"/>
      <c r="C455409" s="75"/>
    </row>
    <row r="455519" spans="2:3" x14ac:dyDescent="0.25">
      <c r="B455519" s="76"/>
      <c r="C455519" s="75"/>
    </row>
    <row r="455520" spans="2:3" x14ac:dyDescent="0.25">
      <c r="B455520" s="76"/>
      <c r="C455520" s="75"/>
    </row>
    <row r="455521" spans="2:3" x14ac:dyDescent="0.25">
      <c r="B455521" s="76"/>
      <c r="C455521" s="75"/>
    </row>
    <row r="455522" spans="2:3" x14ac:dyDescent="0.25">
      <c r="B455522" s="76"/>
      <c r="C455522" s="75"/>
    </row>
    <row r="455523" spans="2:3" x14ac:dyDescent="0.25">
      <c r="B455523" s="76"/>
      <c r="C455523" s="75"/>
    </row>
    <row r="455524" spans="2:3" x14ac:dyDescent="0.25">
      <c r="B455524" s="76"/>
      <c r="C455524" s="75"/>
    </row>
    <row r="455525" spans="2:3" x14ac:dyDescent="0.25">
      <c r="B455525" s="76"/>
      <c r="C455525" s="75"/>
    </row>
    <row r="455526" spans="2:3" x14ac:dyDescent="0.25">
      <c r="B455526" s="76"/>
      <c r="C455526" s="75"/>
    </row>
    <row r="455527" spans="2:3" x14ac:dyDescent="0.25">
      <c r="B455527" s="76"/>
      <c r="C455527" s="75"/>
    </row>
    <row r="455528" spans="2:3" x14ac:dyDescent="0.25">
      <c r="B455528" s="76"/>
      <c r="C455528" s="75"/>
    </row>
    <row r="455529" spans="2:3" x14ac:dyDescent="0.25">
      <c r="B455529" s="76"/>
      <c r="C455529" s="75"/>
    </row>
    <row r="455530" spans="2:3" x14ac:dyDescent="0.25">
      <c r="B455530" s="76"/>
      <c r="C455530" s="75"/>
    </row>
    <row r="455531" spans="2:3" x14ac:dyDescent="0.25">
      <c r="B455531" s="76"/>
      <c r="C455531" s="75"/>
    </row>
    <row r="455641" spans="2:3" x14ac:dyDescent="0.25">
      <c r="B455641" s="76"/>
      <c r="C455641" s="75"/>
    </row>
    <row r="455642" spans="2:3" x14ac:dyDescent="0.25">
      <c r="B455642" s="76"/>
      <c r="C455642" s="75"/>
    </row>
    <row r="455643" spans="2:3" x14ac:dyDescent="0.25">
      <c r="B455643" s="76"/>
      <c r="C455643" s="75"/>
    </row>
    <row r="455644" spans="2:3" x14ac:dyDescent="0.25">
      <c r="B455644" s="76"/>
      <c r="C455644" s="75"/>
    </row>
    <row r="455645" spans="2:3" x14ac:dyDescent="0.25">
      <c r="B455645" s="76"/>
      <c r="C455645" s="75"/>
    </row>
    <row r="455646" spans="2:3" x14ac:dyDescent="0.25">
      <c r="B455646" s="76"/>
      <c r="C455646" s="75"/>
    </row>
    <row r="455647" spans="2:3" x14ac:dyDescent="0.25">
      <c r="B455647" s="76"/>
      <c r="C455647" s="75"/>
    </row>
    <row r="455648" spans="2:3" x14ac:dyDescent="0.25">
      <c r="B455648" s="76"/>
      <c r="C455648" s="75"/>
    </row>
    <row r="455649" spans="2:3" x14ac:dyDescent="0.25">
      <c r="B455649" s="76"/>
      <c r="C455649" s="75"/>
    </row>
    <row r="455650" spans="2:3" x14ac:dyDescent="0.25">
      <c r="B455650" s="76"/>
      <c r="C455650" s="75"/>
    </row>
    <row r="455651" spans="2:3" x14ac:dyDescent="0.25">
      <c r="B455651" s="76"/>
      <c r="C455651" s="75"/>
    </row>
    <row r="455652" spans="2:3" x14ac:dyDescent="0.25">
      <c r="B455652" s="76"/>
      <c r="C455652" s="75"/>
    </row>
    <row r="455653" spans="2:3" x14ac:dyDescent="0.25">
      <c r="B455653" s="76"/>
      <c r="C455653" s="75"/>
    </row>
    <row r="455763" spans="2:3" x14ac:dyDescent="0.25">
      <c r="B455763" s="76"/>
      <c r="C455763" s="75"/>
    </row>
    <row r="455764" spans="2:3" x14ac:dyDescent="0.25">
      <c r="B455764" s="76"/>
      <c r="C455764" s="75"/>
    </row>
    <row r="455765" spans="2:3" x14ac:dyDescent="0.25">
      <c r="B455765" s="76"/>
      <c r="C455765" s="75"/>
    </row>
    <row r="455766" spans="2:3" x14ac:dyDescent="0.25">
      <c r="B455766" s="76"/>
      <c r="C455766" s="75"/>
    </row>
    <row r="455767" spans="2:3" x14ac:dyDescent="0.25">
      <c r="B455767" s="76"/>
      <c r="C455767" s="75"/>
    </row>
    <row r="455768" spans="2:3" x14ac:dyDescent="0.25">
      <c r="B455768" s="76"/>
      <c r="C455768" s="75"/>
    </row>
    <row r="455769" spans="2:3" x14ac:dyDescent="0.25">
      <c r="B455769" s="76"/>
      <c r="C455769" s="75"/>
    </row>
    <row r="455770" spans="2:3" x14ac:dyDescent="0.25">
      <c r="B455770" s="76"/>
      <c r="C455770" s="75"/>
    </row>
    <row r="455771" spans="2:3" x14ac:dyDescent="0.25">
      <c r="B455771" s="76"/>
      <c r="C455771" s="75"/>
    </row>
    <row r="455772" spans="2:3" x14ac:dyDescent="0.25">
      <c r="B455772" s="76"/>
      <c r="C455772" s="75"/>
    </row>
    <row r="455773" spans="2:3" x14ac:dyDescent="0.25">
      <c r="B455773" s="76"/>
      <c r="C455773" s="75"/>
    </row>
    <row r="455774" spans="2:3" x14ac:dyDescent="0.25">
      <c r="B455774" s="76"/>
      <c r="C455774" s="75"/>
    </row>
    <row r="455775" spans="2:3" x14ac:dyDescent="0.25">
      <c r="B455775" s="76"/>
      <c r="C455775" s="75"/>
    </row>
    <row r="455885" spans="2:3" x14ac:dyDescent="0.25">
      <c r="B455885" s="76"/>
      <c r="C455885" s="75"/>
    </row>
    <row r="455886" spans="2:3" x14ac:dyDescent="0.25">
      <c r="B455886" s="76"/>
      <c r="C455886" s="75"/>
    </row>
    <row r="455887" spans="2:3" x14ac:dyDescent="0.25">
      <c r="B455887" s="76"/>
      <c r="C455887" s="75"/>
    </row>
    <row r="455888" spans="2:3" x14ac:dyDescent="0.25">
      <c r="B455888" s="76"/>
      <c r="C455888" s="75"/>
    </row>
    <row r="455889" spans="2:3" x14ac:dyDescent="0.25">
      <c r="B455889" s="76"/>
      <c r="C455889" s="75"/>
    </row>
    <row r="455890" spans="2:3" x14ac:dyDescent="0.25">
      <c r="B455890" s="76"/>
      <c r="C455890" s="75"/>
    </row>
    <row r="455891" spans="2:3" x14ac:dyDescent="0.25">
      <c r="B455891" s="76"/>
      <c r="C455891" s="75"/>
    </row>
    <row r="455892" spans="2:3" x14ac:dyDescent="0.25">
      <c r="B455892" s="76"/>
      <c r="C455892" s="75"/>
    </row>
    <row r="455893" spans="2:3" x14ac:dyDescent="0.25">
      <c r="B455893" s="76"/>
      <c r="C455893" s="75"/>
    </row>
    <row r="455894" spans="2:3" x14ac:dyDescent="0.25">
      <c r="B455894" s="76"/>
      <c r="C455894" s="75"/>
    </row>
    <row r="455895" spans="2:3" x14ac:dyDescent="0.25">
      <c r="B455895" s="76"/>
      <c r="C455895" s="75"/>
    </row>
    <row r="455896" spans="2:3" x14ac:dyDescent="0.25">
      <c r="B455896" s="76"/>
      <c r="C455896" s="75"/>
    </row>
    <row r="455897" spans="2:3" x14ac:dyDescent="0.25">
      <c r="B455897" s="76"/>
      <c r="C455897" s="75"/>
    </row>
    <row r="456007" spans="2:3" x14ac:dyDescent="0.25">
      <c r="B456007" s="76"/>
      <c r="C456007" s="75"/>
    </row>
    <row r="456008" spans="2:3" x14ac:dyDescent="0.25">
      <c r="B456008" s="76"/>
      <c r="C456008" s="75"/>
    </row>
    <row r="456009" spans="2:3" x14ac:dyDescent="0.25">
      <c r="B456009" s="76"/>
      <c r="C456009" s="75"/>
    </row>
    <row r="456010" spans="2:3" x14ac:dyDescent="0.25">
      <c r="B456010" s="76"/>
      <c r="C456010" s="75"/>
    </row>
    <row r="456011" spans="2:3" x14ac:dyDescent="0.25">
      <c r="B456011" s="76"/>
      <c r="C456011" s="75"/>
    </row>
    <row r="456012" spans="2:3" x14ac:dyDescent="0.25">
      <c r="B456012" s="76"/>
      <c r="C456012" s="75"/>
    </row>
    <row r="456013" spans="2:3" x14ac:dyDescent="0.25">
      <c r="B456013" s="76"/>
      <c r="C456013" s="75"/>
    </row>
    <row r="456014" spans="2:3" x14ac:dyDescent="0.25">
      <c r="B456014" s="76"/>
      <c r="C456014" s="75"/>
    </row>
    <row r="456015" spans="2:3" x14ac:dyDescent="0.25">
      <c r="B456015" s="76"/>
      <c r="C456015" s="75"/>
    </row>
    <row r="456016" spans="2:3" x14ac:dyDescent="0.25">
      <c r="B456016" s="76"/>
      <c r="C456016" s="75"/>
    </row>
    <row r="456017" spans="2:3" x14ac:dyDescent="0.25">
      <c r="B456017" s="76"/>
      <c r="C456017" s="75"/>
    </row>
    <row r="456018" spans="2:3" x14ac:dyDescent="0.25">
      <c r="B456018" s="76"/>
      <c r="C456018" s="75"/>
    </row>
    <row r="456019" spans="2:3" x14ac:dyDescent="0.25">
      <c r="B456019" s="76"/>
      <c r="C456019" s="75"/>
    </row>
    <row r="456129" spans="2:3" x14ac:dyDescent="0.25">
      <c r="B456129" s="76"/>
      <c r="C456129" s="75"/>
    </row>
    <row r="456130" spans="2:3" x14ac:dyDescent="0.25">
      <c r="B456130" s="76"/>
      <c r="C456130" s="75"/>
    </row>
    <row r="456131" spans="2:3" x14ac:dyDescent="0.25">
      <c r="B456131" s="76"/>
      <c r="C456131" s="75"/>
    </row>
    <row r="456132" spans="2:3" x14ac:dyDescent="0.25">
      <c r="B456132" s="76"/>
      <c r="C456132" s="75"/>
    </row>
    <row r="456133" spans="2:3" x14ac:dyDescent="0.25">
      <c r="B456133" s="76"/>
      <c r="C456133" s="75"/>
    </row>
    <row r="456134" spans="2:3" x14ac:dyDescent="0.25">
      <c r="B456134" s="76"/>
      <c r="C456134" s="75"/>
    </row>
    <row r="456135" spans="2:3" x14ac:dyDescent="0.25">
      <c r="B456135" s="76"/>
      <c r="C456135" s="75"/>
    </row>
    <row r="456136" spans="2:3" x14ac:dyDescent="0.25">
      <c r="B456136" s="76"/>
      <c r="C456136" s="75"/>
    </row>
    <row r="456137" spans="2:3" x14ac:dyDescent="0.25">
      <c r="B456137" s="76"/>
      <c r="C456137" s="75"/>
    </row>
    <row r="456138" spans="2:3" x14ac:dyDescent="0.25">
      <c r="B456138" s="76"/>
      <c r="C456138" s="75"/>
    </row>
    <row r="456139" spans="2:3" x14ac:dyDescent="0.25">
      <c r="B456139" s="76"/>
      <c r="C456139" s="75"/>
    </row>
    <row r="456140" spans="2:3" x14ac:dyDescent="0.25">
      <c r="B456140" s="76"/>
      <c r="C456140" s="75"/>
    </row>
    <row r="456141" spans="2:3" x14ac:dyDescent="0.25">
      <c r="B456141" s="76"/>
      <c r="C456141" s="75"/>
    </row>
    <row r="456251" spans="2:3" x14ac:dyDescent="0.25">
      <c r="B456251" s="76"/>
      <c r="C456251" s="75"/>
    </row>
    <row r="456252" spans="2:3" x14ac:dyDescent="0.25">
      <c r="B456252" s="76"/>
      <c r="C456252" s="75"/>
    </row>
    <row r="456253" spans="2:3" x14ac:dyDescent="0.25">
      <c r="B456253" s="76"/>
      <c r="C456253" s="75"/>
    </row>
    <row r="456254" spans="2:3" x14ac:dyDescent="0.25">
      <c r="B456254" s="76"/>
      <c r="C456254" s="75"/>
    </row>
    <row r="456255" spans="2:3" x14ac:dyDescent="0.25">
      <c r="B456255" s="76"/>
      <c r="C456255" s="75"/>
    </row>
    <row r="456256" spans="2:3" x14ac:dyDescent="0.25">
      <c r="B456256" s="76"/>
      <c r="C456256" s="75"/>
    </row>
    <row r="456257" spans="2:3" x14ac:dyDescent="0.25">
      <c r="B456257" s="76"/>
      <c r="C456257" s="75"/>
    </row>
    <row r="456258" spans="2:3" x14ac:dyDescent="0.25">
      <c r="B456258" s="76"/>
      <c r="C456258" s="75"/>
    </row>
    <row r="456259" spans="2:3" x14ac:dyDescent="0.25">
      <c r="B456259" s="76"/>
      <c r="C456259" s="75"/>
    </row>
    <row r="456260" spans="2:3" x14ac:dyDescent="0.25">
      <c r="B456260" s="76"/>
      <c r="C456260" s="75"/>
    </row>
    <row r="456261" spans="2:3" x14ac:dyDescent="0.25">
      <c r="B456261" s="76"/>
      <c r="C456261" s="75"/>
    </row>
    <row r="456262" spans="2:3" x14ac:dyDescent="0.25">
      <c r="B456262" s="76"/>
      <c r="C456262" s="75"/>
    </row>
    <row r="456263" spans="2:3" x14ac:dyDescent="0.25">
      <c r="B456263" s="76"/>
      <c r="C456263" s="75"/>
    </row>
    <row r="456373" spans="2:3" x14ac:dyDescent="0.25">
      <c r="B456373" s="76"/>
      <c r="C456373" s="75"/>
    </row>
    <row r="456374" spans="2:3" x14ac:dyDescent="0.25">
      <c r="B456374" s="76"/>
      <c r="C456374" s="75"/>
    </row>
    <row r="456375" spans="2:3" x14ac:dyDescent="0.25">
      <c r="B456375" s="76"/>
      <c r="C456375" s="75"/>
    </row>
    <row r="456376" spans="2:3" x14ac:dyDescent="0.25">
      <c r="B456376" s="76"/>
      <c r="C456376" s="75"/>
    </row>
    <row r="456377" spans="2:3" x14ac:dyDescent="0.25">
      <c r="B456377" s="76"/>
      <c r="C456377" s="75"/>
    </row>
    <row r="456378" spans="2:3" x14ac:dyDescent="0.25">
      <c r="B456378" s="76"/>
      <c r="C456378" s="75"/>
    </row>
    <row r="456379" spans="2:3" x14ac:dyDescent="0.25">
      <c r="B456379" s="76"/>
      <c r="C456379" s="75"/>
    </row>
    <row r="456380" spans="2:3" x14ac:dyDescent="0.25">
      <c r="B456380" s="76"/>
      <c r="C456380" s="75"/>
    </row>
    <row r="456381" spans="2:3" x14ac:dyDescent="0.25">
      <c r="B456381" s="76"/>
      <c r="C456381" s="75"/>
    </row>
    <row r="456382" spans="2:3" x14ac:dyDescent="0.25">
      <c r="B456382" s="76"/>
      <c r="C456382" s="75"/>
    </row>
    <row r="456383" spans="2:3" x14ac:dyDescent="0.25">
      <c r="B456383" s="76"/>
      <c r="C456383" s="75"/>
    </row>
    <row r="456384" spans="2:3" x14ac:dyDescent="0.25">
      <c r="B456384" s="76"/>
      <c r="C456384" s="75"/>
    </row>
    <row r="456385" spans="2:3" x14ac:dyDescent="0.25">
      <c r="B456385" s="76"/>
      <c r="C456385" s="75"/>
    </row>
    <row r="456495" spans="2:3" x14ac:dyDescent="0.25">
      <c r="B456495" s="76"/>
      <c r="C456495" s="75"/>
    </row>
    <row r="456496" spans="2:3" x14ac:dyDescent="0.25">
      <c r="B456496" s="76"/>
      <c r="C456496" s="75"/>
    </row>
    <row r="456497" spans="2:3" x14ac:dyDescent="0.25">
      <c r="B456497" s="76"/>
      <c r="C456497" s="75"/>
    </row>
    <row r="456498" spans="2:3" x14ac:dyDescent="0.25">
      <c r="B456498" s="76"/>
      <c r="C456498" s="75"/>
    </row>
    <row r="456499" spans="2:3" x14ac:dyDescent="0.25">
      <c r="B456499" s="76"/>
      <c r="C456499" s="75"/>
    </row>
    <row r="456500" spans="2:3" x14ac:dyDescent="0.25">
      <c r="B456500" s="76"/>
      <c r="C456500" s="75"/>
    </row>
    <row r="456501" spans="2:3" x14ac:dyDescent="0.25">
      <c r="B456501" s="76"/>
      <c r="C456501" s="75"/>
    </row>
    <row r="456502" spans="2:3" x14ac:dyDescent="0.25">
      <c r="B456502" s="76"/>
      <c r="C456502" s="75"/>
    </row>
    <row r="456503" spans="2:3" x14ac:dyDescent="0.25">
      <c r="B456503" s="76"/>
      <c r="C456503" s="75"/>
    </row>
    <row r="456504" spans="2:3" x14ac:dyDescent="0.25">
      <c r="B456504" s="76"/>
      <c r="C456504" s="75"/>
    </row>
    <row r="456505" spans="2:3" x14ac:dyDescent="0.25">
      <c r="B456505" s="76"/>
      <c r="C456505" s="75"/>
    </row>
    <row r="456506" spans="2:3" x14ac:dyDescent="0.25">
      <c r="B456506" s="76"/>
      <c r="C456506" s="75"/>
    </row>
    <row r="456507" spans="2:3" x14ac:dyDescent="0.25">
      <c r="B456507" s="76"/>
      <c r="C456507" s="75"/>
    </row>
    <row r="456617" spans="2:3" x14ac:dyDescent="0.25">
      <c r="B456617" s="76"/>
      <c r="C456617" s="75"/>
    </row>
    <row r="456618" spans="2:3" x14ac:dyDescent="0.25">
      <c r="B456618" s="76"/>
      <c r="C456618" s="75"/>
    </row>
    <row r="456619" spans="2:3" x14ac:dyDescent="0.25">
      <c r="B456619" s="76"/>
      <c r="C456619" s="75"/>
    </row>
    <row r="456620" spans="2:3" x14ac:dyDescent="0.25">
      <c r="B456620" s="76"/>
      <c r="C456620" s="75"/>
    </row>
    <row r="456621" spans="2:3" x14ac:dyDescent="0.25">
      <c r="B456621" s="76"/>
      <c r="C456621" s="75"/>
    </row>
    <row r="456622" spans="2:3" x14ac:dyDescent="0.25">
      <c r="B456622" s="76"/>
      <c r="C456622" s="75"/>
    </row>
    <row r="456623" spans="2:3" x14ac:dyDescent="0.25">
      <c r="B456623" s="76"/>
      <c r="C456623" s="75"/>
    </row>
    <row r="456624" spans="2:3" x14ac:dyDescent="0.25">
      <c r="B456624" s="76"/>
      <c r="C456624" s="75"/>
    </row>
    <row r="456625" spans="2:3" x14ac:dyDescent="0.25">
      <c r="B456625" s="76"/>
      <c r="C456625" s="75"/>
    </row>
    <row r="456626" spans="2:3" x14ac:dyDescent="0.25">
      <c r="B456626" s="76"/>
      <c r="C456626" s="75"/>
    </row>
    <row r="456627" spans="2:3" x14ac:dyDescent="0.25">
      <c r="B456627" s="76"/>
      <c r="C456627" s="75"/>
    </row>
    <row r="456628" spans="2:3" x14ac:dyDescent="0.25">
      <c r="B456628" s="76"/>
      <c r="C456628" s="75"/>
    </row>
    <row r="456629" spans="2:3" x14ac:dyDescent="0.25">
      <c r="B456629" s="76"/>
      <c r="C456629" s="75"/>
    </row>
    <row r="456739" spans="2:3" x14ac:dyDescent="0.25">
      <c r="B456739" s="76"/>
      <c r="C456739" s="75"/>
    </row>
    <row r="456740" spans="2:3" x14ac:dyDescent="0.25">
      <c r="B456740" s="76"/>
      <c r="C456740" s="75"/>
    </row>
    <row r="456741" spans="2:3" x14ac:dyDescent="0.25">
      <c r="B456741" s="76"/>
      <c r="C456741" s="75"/>
    </row>
    <row r="456742" spans="2:3" x14ac:dyDescent="0.25">
      <c r="B456742" s="76"/>
      <c r="C456742" s="75"/>
    </row>
    <row r="456743" spans="2:3" x14ac:dyDescent="0.25">
      <c r="B456743" s="76"/>
      <c r="C456743" s="75"/>
    </row>
    <row r="456744" spans="2:3" x14ac:dyDescent="0.25">
      <c r="B456744" s="76"/>
      <c r="C456744" s="75"/>
    </row>
    <row r="456745" spans="2:3" x14ac:dyDescent="0.25">
      <c r="B456745" s="76"/>
      <c r="C456745" s="75"/>
    </row>
    <row r="456746" spans="2:3" x14ac:dyDescent="0.25">
      <c r="B456746" s="76"/>
      <c r="C456746" s="75"/>
    </row>
    <row r="456747" spans="2:3" x14ac:dyDescent="0.25">
      <c r="B456747" s="76"/>
      <c r="C456747" s="75"/>
    </row>
    <row r="456748" spans="2:3" x14ac:dyDescent="0.25">
      <c r="B456748" s="76"/>
      <c r="C456748" s="75"/>
    </row>
    <row r="456749" spans="2:3" x14ac:dyDescent="0.25">
      <c r="B456749" s="76"/>
      <c r="C456749" s="75"/>
    </row>
    <row r="456750" spans="2:3" x14ac:dyDescent="0.25">
      <c r="B456750" s="76"/>
      <c r="C456750" s="75"/>
    </row>
    <row r="456751" spans="2:3" x14ac:dyDescent="0.25">
      <c r="B456751" s="76"/>
      <c r="C456751" s="75"/>
    </row>
    <row r="456861" spans="2:3" x14ac:dyDescent="0.25">
      <c r="B456861" s="76"/>
      <c r="C456861" s="75"/>
    </row>
    <row r="456862" spans="2:3" x14ac:dyDescent="0.25">
      <c r="B456862" s="76"/>
      <c r="C456862" s="75"/>
    </row>
    <row r="456863" spans="2:3" x14ac:dyDescent="0.25">
      <c r="B456863" s="76"/>
      <c r="C456863" s="75"/>
    </row>
    <row r="456864" spans="2:3" x14ac:dyDescent="0.25">
      <c r="B456864" s="76"/>
      <c r="C456864" s="75"/>
    </row>
    <row r="456865" spans="2:3" x14ac:dyDescent="0.25">
      <c r="B456865" s="76"/>
      <c r="C456865" s="75"/>
    </row>
    <row r="456866" spans="2:3" x14ac:dyDescent="0.25">
      <c r="B456866" s="76"/>
      <c r="C456866" s="75"/>
    </row>
    <row r="456867" spans="2:3" x14ac:dyDescent="0.25">
      <c r="B456867" s="76"/>
      <c r="C456867" s="75"/>
    </row>
    <row r="456868" spans="2:3" x14ac:dyDescent="0.25">
      <c r="B456868" s="76"/>
      <c r="C456868" s="75"/>
    </row>
    <row r="456869" spans="2:3" x14ac:dyDescent="0.25">
      <c r="B456869" s="76"/>
      <c r="C456869" s="75"/>
    </row>
    <row r="456870" spans="2:3" x14ac:dyDescent="0.25">
      <c r="B456870" s="76"/>
      <c r="C456870" s="75"/>
    </row>
    <row r="456871" spans="2:3" x14ac:dyDescent="0.25">
      <c r="B456871" s="76"/>
      <c r="C456871" s="75"/>
    </row>
    <row r="456872" spans="2:3" x14ac:dyDescent="0.25">
      <c r="B456872" s="76"/>
      <c r="C456872" s="75"/>
    </row>
    <row r="456873" spans="2:3" x14ac:dyDescent="0.25">
      <c r="B456873" s="76"/>
      <c r="C456873" s="75"/>
    </row>
    <row r="456983" spans="2:3" x14ac:dyDescent="0.25">
      <c r="B456983" s="76"/>
      <c r="C456983" s="75"/>
    </row>
    <row r="456984" spans="2:3" x14ac:dyDescent="0.25">
      <c r="B456984" s="76"/>
      <c r="C456984" s="75"/>
    </row>
    <row r="456985" spans="2:3" x14ac:dyDescent="0.25">
      <c r="B456985" s="76"/>
      <c r="C456985" s="75"/>
    </row>
    <row r="456986" spans="2:3" x14ac:dyDescent="0.25">
      <c r="B456986" s="76"/>
      <c r="C456986" s="75"/>
    </row>
    <row r="456987" spans="2:3" x14ac:dyDescent="0.25">
      <c r="B456987" s="76"/>
      <c r="C456987" s="75"/>
    </row>
    <row r="456988" spans="2:3" x14ac:dyDescent="0.25">
      <c r="B456988" s="76"/>
      <c r="C456988" s="75"/>
    </row>
    <row r="456989" spans="2:3" x14ac:dyDescent="0.25">
      <c r="B456989" s="76"/>
      <c r="C456989" s="75"/>
    </row>
    <row r="456990" spans="2:3" x14ac:dyDescent="0.25">
      <c r="B456990" s="76"/>
      <c r="C456990" s="75"/>
    </row>
    <row r="456991" spans="2:3" x14ac:dyDescent="0.25">
      <c r="B456991" s="76"/>
      <c r="C456991" s="75"/>
    </row>
    <row r="456992" spans="2:3" x14ac:dyDescent="0.25">
      <c r="B456992" s="76"/>
      <c r="C456992" s="75"/>
    </row>
    <row r="456993" spans="2:3" x14ac:dyDescent="0.25">
      <c r="B456993" s="76"/>
      <c r="C456993" s="75"/>
    </row>
    <row r="456994" spans="2:3" x14ac:dyDescent="0.25">
      <c r="B456994" s="76"/>
      <c r="C456994" s="75"/>
    </row>
    <row r="456995" spans="2:3" x14ac:dyDescent="0.25">
      <c r="B456995" s="76"/>
      <c r="C456995" s="75"/>
    </row>
    <row r="457105" spans="2:3" x14ac:dyDescent="0.25">
      <c r="B457105" s="76"/>
      <c r="C457105" s="75"/>
    </row>
    <row r="457106" spans="2:3" x14ac:dyDescent="0.25">
      <c r="B457106" s="76"/>
      <c r="C457106" s="75"/>
    </row>
    <row r="457107" spans="2:3" x14ac:dyDescent="0.25">
      <c r="B457107" s="76"/>
      <c r="C457107" s="75"/>
    </row>
    <row r="457108" spans="2:3" x14ac:dyDescent="0.25">
      <c r="B457108" s="76"/>
      <c r="C457108" s="75"/>
    </row>
    <row r="457109" spans="2:3" x14ac:dyDescent="0.25">
      <c r="B457109" s="76"/>
      <c r="C457109" s="75"/>
    </row>
    <row r="457110" spans="2:3" x14ac:dyDescent="0.25">
      <c r="B457110" s="76"/>
      <c r="C457110" s="75"/>
    </row>
    <row r="457111" spans="2:3" x14ac:dyDescent="0.25">
      <c r="B457111" s="76"/>
      <c r="C457111" s="75"/>
    </row>
    <row r="457112" spans="2:3" x14ac:dyDescent="0.25">
      <c r="B457112" s="76"/>
      <c r="C457112" s="75"/>
    </row>
    <row r="457113" spans="2:3" x14ac:dyDescent="0.25">
      <c r="B457113" s="76"/>
      <c r="C457113" s="75"/>
    </row>
    <row r="457114" spans="2:3" x14ac:dyDescent="0.25">
      <c r="B457114" s="76"/>
      <c r="C457114" s="75"/>
    </row>
    <row r="457115" spans="2:3" x14ac:dyDescent="0.25">
      <c r="B457115" s="76"/>
      <c r="C457115" s="75"/>
    </row>
    <row r="457116" spans="2:3" x14ac:dyDescent="0.25">
      <c r="B457116" s="76"/>
      <c r="C457116" s="75"/>
    </row>
    <row r="457117" spans="2:3" x14ac:dyDescent="0.25">
      <c r="B457117" s="76"/>
      <c r="C457117" s="75"/>
    </row>
    <row r="457227" spans="2:3" x14ac:dyDescent="0.25">
      <c r="B457227" s="76"/>
      <c r="C457227" s="75"/>
    </row>
    <row r="457228" spans="2:3" x14ac:dyDescent="0.25">
      <c r="B457228" s="76"/>
      <c r="C457228" s="75"/>
    </row>
    <row r="457229" spans="2:3" x14ac:dyDescent="0.25">
      <c r="B457229" s="76"/>
      <c r="C457229" s="75"/>
    </row>
    <row r="457230" spans="2:3" x14ac:dyDescent="0.25">
      <c r="B457230" s="76"/>
      <c r="C457230" s="75"/>
    </row>
    <row r="457231" spans="2:3" x14ac:dyDescent="0.25">
      <c r="B457231" s="76"/>
      <c r="C457231" s="75"/>
    </row>
    <row r="457232" spans="2:3" x14ac:dyDescent="0.25">
      <c r="B457232" s="76"/>
      <c r="C457232" s="75"/>
    </row>
    <row r="457233" spans="2:3" x14ac:dyDescent="0.25">
      <c r="B457233" s="76"/>
      <c r="C457233" s="75"/>
    </row>
    <row r="457234" spans="2:3" x14ac:dyDescent="0.25">
      <c r="B457234" s="76"/>
      <c r="C457234" s="75"/>
    </row>
    <row r="457235" spans="2:3" x14ac:dyDescent="0.25">
      <c r="B457235" s="76"/>
      <c r="C457235" s="75"/>
    </row>
    <row r="457236" spans="2:3" x14ac:dyDescent="0.25">
      <c r="B457236" s="76"/>
      <c r="C457236" s="75"/>
    </row>
    <row r="457237" spans="2:3" x14ac:dyDescent="0.25">
      <c r="B457237" s="76"/>
      <c r="C457237" s="75"/>
    </row>
    <row r="457238" spans="2:3" x14ac:dyDescent="0.25">
      <c r="B457238" s="76"/>
      <c r="C457238" s="75"/>
    </row>
    <row r="457239" spans="2:3" x14ac:dyDescent="0.25">
      <c r="B457239" s="76"/>
      <c r="C457239" s="75"/>
    </row>
    <row r="457349" spans="2:3" x14ac:dyDescent="0.25">
      <c r="B457349" s="76"/>
      <c r="C457349" s="75"/>
    </row>
    <row r="457350" spans="2:3" x14ac:dyDescent="0.25">
      <c r="B457350" s="76"/>
      <c r="C457350" s="75"/>
    </row>
    <row r="457351" spans="2:3" x14ac:dyDescent="0.25">
      <c r="B457351" s="76"/>
      <c r="C457351" s="75"/>
    </row>
    <row r="457352" spans="2:3" x14ac:dyDescent="0.25">
      <c r="B457352" s="76"/>
      <c r="C457352" s="75"/>
    </row>
    <row r="457353" spans="2:3" x14ac:dyDescent="0.25">
      <c r="B457353" s="76"/>
      <c r="C457353" s="75"/>
    </row>
    <row r="457354" spans="2:3" x14ac:dyDescent="0.25">
      <c r="B457354" s="76"/>
      <c r="C457354" s="75"/>
    </row>
    <row r="457355" spans="2:3" x14ac:dyDescent="0.25">
      <c r="B457355" s="76"/>
      <c r="C457355" s="75"/>
    </row>
    <row r="457356" spans="2:3" x14ac:dyDescent="0.25">
      <c r="B457356" s="76"/>
      <c r="C457356" s="75"/>
    </row>
    <row r="457357" spans="2:3" x14ac:dyDescent="0.25">
      <c r="B457357" s="76"/>
      <c r="C457357" s="75"/>
    </row>
    <row r="457358" spans="2:3" x14ac:dyDescent="0.25">
      <c r="B457358" s="76"/>
      <c r="C457358" s="75"/>
    </row>
    <row r="457359" spans="2:3" x14ac:dyDescent="0.25">
      <c r="B457359" s="76"/>
      <c r="C457359" s="75"/>
    </row>
    <row r="457360" spans="2:3" x14ac:dyDescent="0.25">
      <c r="B457360" s="76"/>
      <c r="C457360" s="75"/>
    </row>
    <row r="457361" spans="2:3" x14ac:dyDescent="0.25">
      <c r="B457361" s="76"/>
      <c r="C457361" s="75"/>
    </row>
    <row r="457471" spans="2:3" x14ac:dyDescent="0.25">
      <c r="B457471" s="76"/>
      <c r="C457471" s="75"/>
    </row>
    <row r="457472" spans="2:3" x14ac:dyDescent="0.25">
      <c r="B457472" s="76"/>
      <c r="C457472" s="75"/>
    </row>
    <row r="457473" spans="2:3" x14ac:dyDescent="0.25">
      <c r="B457473" s="76"/>
      <c r="C457473" s="75"/>
    </row>
    <row r="457474" spans="2:3" x14ac:dyDescent="0.25">
      <c r="B457474" s="76"/>
      <c r="C457474" s="75"/>
    </row>
    <row r="457475" spans="2:3" x14ac:dyDescent="0.25">
      <c r="B457475" s="76"/>
      <c r="C457475" s="75"/>
    </row>
    <row r="457476" spans="2:3" x14ac:dyDescent="0.25">
      <c r="B457476" s="76"/>
      <c r="C457476" s="75"/>
    </row>
    <row r="457477" spans="2:3" x14ac:dyDescent="0.25">
      <c r="B457477" s="76"/>
      <c r="C457477" s="75"/>
    </row>
    <row r="457478" spans="2:3" x14ac:dyDescent="0.25">
      <c r="B457478" s="76"/>
      <c r="C457478" s="75"/>
    </row>
    <row r="457479" spans="2:3" x14ac:dyDescent="0.25">
      <c r="B457479" s="76"/>
      <c r="C457479" s="75"/>
    </row>
    <row r="457480" spans="2:3" x14ac:dyDescent="0.25">
      <c r="B457480" s="76"/>
      <c r="C457480" s="75"/>
    </row>
    <row r="457481" spans="2:3" x14ac:dyDescent="0.25">
      <c r="B457481" s="76"/>
      <c r="C457481" s="75"/>
    </row>
    <row r="457482" spans="2:3" x14ac:dyDescent="0.25">
      <c r="B457482" s="76"/>
      <c r="C457482" s="75"/>
    </row>
    <row r="457483" spans="2:3" x14ac:dyDescent="0.25">
      <c r="B457483" s="76"/>
      <c r="C457483" s="75"/>
    </row>
    <row r="457593" spans="2:3" x14ac:dyDescent="0.25">
      <c r="B457593" s="76"/>
      <c r="C457593" s="75"/>
    </row>
    <row r="457594" spans="2:3" x14ac:dyDescent="0.25">
      <c r="B457594" s="76"/>
      <c r="C457594" s="75"/>
    </row>
    <row r="457595" spans="2:3" x14ac:dyDescent="0.25">
      <c r="B457595" s="76"/>
      <c r="C457595" s="75"/>
    </row>
    <row r="457596" spans="2:3" x14ac:dyDescent="0.25">
      <c r="B457596" s="76"/>
      <c r="C457596" s="75"/>
    </row>
    <row r="457597" spans="2:3" x14ac:dyDescent="0.25">
      <c r="B457597" s="76"/>
      <c r="C457597" s="75"/>
    </row>
    <row r="457598" spans="2:3" x14ac:dyDescent="0.25">
      <c r="B457598" s="76"/>
      <c r="C457598" s="75"/>
    </row>
    <row r="457599" spans="2:3" x14ac:dyDescent="0.25">
      <c r="B457599" s="76"/>
      <c r="C457599" s="75"/>
    </row>
    <row r="457600" spans="2:3" x14ac:dyDescent="0.25">
      <c r="B457600" s="76"/>
      <c r="C457600" s="75"/>
    </row>
    <row r="457601" spans="2:3" x14ac:dyDescent="0.25">
      <c r="B457601" s="76"/>
      <c r="C457601" s="75"/>
    </row>
    <row r="457602" spans="2:3" x14ac:dyDescent="0.25">
      <c r="B457602" s="76"/>
      <c r="C457602" s="75"/>
    </row>
    <row r="457603" spans="2:3" x14ac:dyDescent="0.25">
      <c r="B457603" s="76"/>
      <c r="C457603" s="75"/>
    </row>
    <row r="457604" spans="2:3" x14ac:dyDescent="0.25">
      <c r="B457604" s="76"/>
      <c r="C457604" s="75"/>
    </row>
    <row r="457605" spans="2:3" x14ac:dyDescent="0.25">
      <c r="B457605" s="76"/>
      <c r="C457605" s="75"/>
    </row>
    <row r="457715" spans="2:3" x14ac:dyDescent="0.25">
      <c r="B457715" s="76"/>
      <c r="C457715" s="75"/>
    </row>
    <row r="457716" spans="2:3" x14ac:dyDescent="0.25">
      <c r="B457716" s="76"/>
      <c r="C457716" s="75"/>
    </row>
    <row r="457717" spans="2:3" x14ac:dyDescent="0.25">
      <c r="B457717" s="76"/>
      <c r="C457717" s="75"/>
    </row>
    <row r="457718" spans="2:3" x14ac:dyDescent="0.25">
      <c r="B457718" s="76"/>
      <c r="C457718" s="75"/>
    </row>
    <row r="457719" spans="2:3" x14ac:dyDescent="0.25">
      <c r="B457719" s="76"/>
      <c r="C457719" s="75"/>
    </row>
    <row r="457720" spans="2:3" x14ac:dyDescent="0.25">
      <c r="B457720" s="76"/>
      <c r="C457720" s="75"/>
    </row>
    <row r="457721" spans="2:3" x14ac:dyDescent="0.25">
      <c r="B457721" s="76"/>
      <c r="C457721" s="75"/>
    </row>
    <row r="457722" spans="2:3" x14ac:dyDescent="0.25">
      <c r="B457722" s="76"/>
      <c r="C457722" s="75"/>
    </row>
    <row r="457723" spans="2:3" x14ac:dyDescent="0.25">
      <c r="B457723" s="76"/>
      <c r="C457723" s="75"/>
    </row>
    <row r="457724" spans="2:3" x14ac:dyDescent="0.25">
      <c r="B457724" s="76"/>
      <c r="C457724" s="75"/>
    </row>
    <row r="457725" spans="2:3" x14ac:dyDescent="0.25">
      <c r="B457725" s="76"/>
      <c r="C457725" s="75"/>
    </row>
    <row r="457726" spans="2:3" x14ac:dyDescent="0.25">
      <c r="B457726" s="76"/>
      <c r="C457726" s="75"/>
    </row>
    <row r="457727" spans="2:3" x14ac:dyDescent="0.25">
      <c r="B457727" s="76"/>
      <c r="C457727" s="75"/>
    </row>
    <row r="457837" spans="2:3" x14ac:dyDescent="0.25">
      <c r="B457837" s="76"/>
      <c r="C457837" s="75"/>
    </row>
    <row r="457838" spans="2:3" x14ac:dyDescent="0.25">
      <c r="B457838" s="76"/>
      <c r="C457838" s="75"/>
    </row>
    <row r="457839" spans="2:3" x14ac:dyDescent="0.25">
      <c r="B457839" s="76"/>
      <c r="C457839" s="75"/>
    </row>
    <row r="457840" spans="2:3" x14ac:dyDescent="0.25">
      <c r="B457840" s="76"/>
      <c r="C457840" s="75"/>
    </row>
    <row r="457841" spans="2:3" x14ac:dyDescent="0.25">
      <c r="B457841" s="76"/>
      <c r="C457841" s="75"/>
    </row>
    <row r="457842" spans="2:3" x14ac:dyDescent="0.25">
      <c r="B457842" s="76"/>
      <c r="C457842" s="75"/>
    </row>
    <row r="457843" spans="2:3" x14ac:dyDescent="0.25">
      <c r="B457843" s="76"/>
      <c r="C457843" s="75"/>
    </row>
    <row r="457844" spans="2:3" x14ac:dyDescent="0.25">
      <c r="B457844" s="76"/>
      <c r="C457844" s="75"/>
    </row>
    <row r="457845" spans="2:3" x14ac:dyDescent="0.25">
      <c r="B457845" s="76"/>
      <c r="C457845" s="75"/>
    </row>
    <row r="457846" spans="2:3" x14ac:dyDescent="0.25">
      <c r="B457846" s="76"/>
      <c r="C457846" s="75"/>
    </row>
    <row r="457847" spans="2:3" x14ac:dyDescent="0.25">
      <c r="B457847" s="76"/>
      <c r="C457847" s="75"/>
    </row>
    <row r="457848" spans="2:3" x14ac:dyDescent="0.25">
      <c r="B457848" s="76"/>
      <c r="C457848" s="75"/>
    </row>
    <row r="457849" spans="2:3" x14ac:dyDescent="0.25">
      <c r="B457849" s="76"/>
      <c r="C457849" s="75"/>
    </row>
    <row r="457959" spans="2:3" x14ac:dyDescent="0.25">
      <c r="B457959" s="76"/>
      <c r="C457959" s="75"/>
    </row>
    <row r="457960" spans="2:3" x14ac:dyDescent="0.25">
      <c r="B457960" s="76"/>
      <c r="C457960" s="75"/>
    </row>
    <row r="457961" spans="2:3" x14ac:dyDescent="0.25">
      <c r="B457961" s="76"/>
      <c r="C457961" s="75"/>
    </row>
    <row r="457962" spans="2:3" x14ac:dyDescent="0.25">
      <c r="B457962" s="76"/>
      <c r="C457962" s="75"/>
    </row>
    <row r="457963" spans="2:3" x14ac:dyDescent="0.25">
      <c r="B457963" s="76"/>
      <c r="C457963" s="75"/>
    </row>
    <row r="457964" spans="2:3" x14ac:dyDescent="0.25">
      <c r="B457964" s="76"/>
      <c r="C457964" s="75"/>
    </row>
    <row r="457965" spans="2:3" x14ac:dyDescent="0.25">
      <c r="B457965" s="76"/>
      <c r="C457965" s="75"/>
    </row>
    <row r="457966" spans="2:3" x14ac:dyDescent="0.25">
      <c r="B457966" s="76"/>
      <c r="C457966" s="75"/>
    </row>
    <row r="457967" spans="2:3" x14ac:dyDescent="0.25">
      <c r="B457967" s="76"/>
      <c r="C457967" s="75"/>
    </row>
    <row r="457968" spans="2:3" x14ac:dyDescent="0.25">
      <c r="B457968" s="76"/>
      <c r="C457968" s="75"/>
    </row>
    <row r="457969" spans="2:3" x14ac:dyDescent="0.25">
      <c r="B457969" s="76"/>
      <c r="C457969" s="75"/>
    </row>
    <row r="457970" spans="2:3" x14ac:dyDescent="0.25">
      <c r="B457970" s="76"/>
      <c r="C457970" s="75"/>
    </row>
    <row r="457971" spans="2:3" x14ac:dyDescent="0.25">
      <c r="B457971" s="76"/>
      <c r="C457971" s="75"/>
    </row>
    <row r="458081" spans="2:3" x14ac:dyDescent="0.25">
      <c r="B458081" s="76"/>
      <c r="C458081" s="75"/>
    </row>
    <row r="458082" spans="2:3" x14ac:dyDescent="0.25">
      <c r="B458082" s="76"/>
      <c r="C458082" s="75"/>
    </row>
    <row r="458083" spans="2:3" x14ac:dyDescent="0.25">
      <c r="B458083" s="76"/>
      <c r="C458083" s="75"/>
    </row>
    <row r="458084" spans="2:3" x14ac:dyDescent="0.25">
      <c r="B458084" s="76"/>
      <c r="C458084" s="75"/>
    </row>
    <row r="458085" spans="2:3" x14ac:dyDescent="0.25">
      <c r="B458085" s="76"/>
      <c r="C458085" s="75"/>
    </row>
    <row r="458086" spans="2:3" x14ac:dyDescent="0.25">
      <c r="B458086" s="76"/>
      <c r="C458086" s="75"/>
    </row>
    <row r="458087" spans="2:3" x14ac:dyDescent="0.25">
      <c r="B458087" s="76"/>
      <c r="C458087" s="75"/>
    </row>
    <row r="458088" spans="2:3" x14ac:dyDescent="0.25">
      <c r="B458088" s="76"/>
      <c r="C458088" s="75"/>
    </row>
    <row r="458089" spans="2:3" x14ac:dyDescent="0.25">
      <c r="B458089" s="76"/>
      <c r="C458089" s="75"/>
    </row>
    <row r="458090" spans="2:3" x14ac:dyDescent="0.25">
      <c r="B458090" s="76"/>
      <c r="C458090" s="75"/>
    </row>
    <row r="458091" spans="2:3" x14ac:dyDescent="0.25">
      <c r="B458091" s="76"/>
      <c r="C458091" s="75"/>
    </row>
    <row r="458092" spans="2:3" x14ac:dyDescent="0.25">
      <c r="B458092" s="76"/>
      <c r="C458092" s="75"/>
    </row>
    <row r="458093" spans="2:3" x14ac:dyDescent="0.25">
      <c r="B458093" s="76"/>
      <c r="C458093" s="75"/>
    </row>
    <row r="458203" spans="2:3" x14ac:dyDescent="0.25">
      <c r="B458203" s="76"/>
      <c r="C458203" s="75"/>
    </row>
    <row r="458204" spans="2:3" x14ac:dyDescent="0.25">
      <c r="B458204" s="76"/>
      <c r="C458204" s="75"/>
    </row>
    <row r="458205" spans="2:3" x14ac:dyDescent="0.25">
      <c r="B458205" s="76"/>
      <c r="C458205" s="75"/>
    </row>
    <row r="458206" spans="2:3" x14ac:dyDescent="0.25">
      <c r="B458206" s="76"/>
      <c r="C458206" s="75"/>
    </row>
    <row r="458207" spans="2:3" x14ac:dyDescent="0.25">
      <c r="B458207" s="76"/>
      <c r="C458207" s="75"/>
    </row>
    <row r="458208" spans="2:3" x14ac:dyDescent="0.25">
      <c r="B458208" s="76"/>
      <c r="C458208" s="75"/>
    </row>
    <row r="458209" spans="2:3" x14ac:dyDescent="0.25">
      <c r="B458209" s="76"/>
      <c r="C458209" s="75"/>
    </row>
    <row r="458210" spans="2:3" x14ac:dyDescent="0.25">
      <c r="B458210" s="76"/>
      <c r="C458210" s="75"/>
    </row>
    <row r="458211" spans="2:3" x14ac:dyDescent="0.25">
      <c r="B458211" s="76"/>
      <c r="C458211" s="75"/>
    </row>
    <row r="458212" spans="2:3" x14ac:dyDescent="0.25">
      <c r="B458212" s="76"/>
      <c r="C458212" s="75"/>
    </row>
    <row r="458213" spans="2:3" x14ac:dyDescent="0.25">
      <c r="B458213" s="76"/>
      <c r="C458213" s="75"/>
    </row>
    <row r="458214" spans="2:3" x14ac:dyDescent="0.25">
      <c r="B458214" s="76"/>
      <c r="C458214" s="75"/>
    </row>
    <row r="458215" spans="2:3" x14ac:dyDescent="0.25">
      <c r="B458215" s="76"/>
      <c r="C458215" s="75"/>
    </row>
    <row r="458325" spans="2:3" x14ac:dyDescent="0.25">
      <c r="B458325" s="76"/>
      <c r="C458325" s="75"/>
    </row>
    <row r="458326" spans="2:3" x14ac:dyDescent="0.25">
      <c r="B458326" s="76"/>
      <c r="C458326" s="75"/>
    </row>
    <row r="458327" spans="2:3" x14ac:dyDescent="0.25">
      <c r="B458327" s="76"/>
      <c r="C458327" s="75"/>
    </row>
    <row r="458328" spans="2:3" x14ac:dyDescent="0.25">
      <c r="B458328" s="76"/>
      <c r="C458328" s="75"/>
    </row>
    <row r="458329" spans="2:3" x14ac:dyDescent="0.25">
      <c r="B458329" s="76"/>
      <c r="C458329" s="75"/>
    </row>
    <row r="458330" spans="2:3" x14ac:dyDescent="0.25">
      <c r="B458330" s="76"/>
      <c r="C458330" s="75"/>
    </row>
    <row r="458331" spans="2:3" x14ac:dyDescent="0.25">
      <c r="B458331" s="76"/>
      <c r="C458331" s="75"/>
    </row>
    <row r="458332" spans="2:3" x14ac:dyDescent="0.25">
      <c r="B458332" s="76"/>
      <c r="C458332" s="75"/>
    </row>
    <row r="458333" spans="2:3" x14ac:dyDescent="0.25">
      <c r="B458333" s="76"/>
      <c r="C458333" s="75"/>
    </row>
    <row r="458334" spans="2:3" x14ac:dyDescent="0.25">
      <c r="B458334" s="76"/>
      <c r="C458334" s="75"/>
    </row>
    <row r="458335" spans="2:3" x14ac:dyDescent="0.25">
      <c r="B458335" s="76"/>
      <c r="C458335" s="75"/>
    </row>
    <row r="458336" spans="2:3" x14ac:dyDescent="0.25">
      <c r="B458336" s="76"/>
      <c r="C458336" s="75"/>
    </row>
    <row r="458337" spans="2:3" x14ac:dyDescent="0.25">
      <c r="B458337" s="76"/>
      <c r="C458337" s="75"/>
    </row>
    <row r="458447" spans="2:3" x14ac:dyDescent="0.25">
      <c r="B458447" s="76"/>
      <c r="C458447" s="75"/>
    </row>
    <row r="458448" spans="2:3" x14ac:dyDescent="0.25">
      <c r="B458448" s="76"/>
      <c r="C458448" s="75"/>
    </row>
    <row r="458449" spans="2:3" x14ac:dyDescent="0.25">
      <c r="B458449" s="76"/>
      <c r="C458449" s="75"/>
    </row>
    <row r="458450" spans="2:3" x14ac:dyDescent="0.25">
      <c r="B458450" s="76"/>
      <c r="C458450" s="75"/>
    </row>
    <row r="458451" spans="2:3" x14ac:dyDescent="0.25">
      <c r="B458451" s="76"/>
      <c r="C458451" s="75"/>
    </row>
    <row r="458452" spans="2:3" x14ac:dyDescent="0.25">
      <c r="B458452" s="76"/>
      <c r="C458452" s="75"/>
    </row>
    <row r="458453" spans="2:3" x14ac:dyDescent="0.25">
      <c r="B458453" s="76"/>
      <c r="C458453" s="75"/>
    </row>
    <row r="458454" spans="2:3" x14ac:dyDescent="0.25">
      <c r="B458454" s="76"/>
      <c r="C458454" s="75"/>
    </row>
    <row r="458455" spans="2:3" x14ac:dyDescent="0.25">
      <c r="B458455" s="76"/>
      <c r="C458455" s="75"/>
    </row>
    <row r="458456" spans="2:3" x14ac:dyDescent="0.25">
      <c r="B458456" s="76"/>
      <c r="C458456" s="75"/>
    </row>
    <row r="458457" spans="2:3" x14ac:dyDescent="0.25">
      <c r="B458457" s="76"/>
      <c r="C458457" s="75"/>
    </row>
    <row r="458458" spans="2:3" x14ac:dyDescent="0.25">
      <c r="B458458" s="76"/>
      <c r="C458458" s="75"/>
    </row>
    <row r="458459" spans="2:3" x14ac:dyDescent="0.25">
      <c r="B458459" s="76"/>
      <c r="C458459" s="75"/>
    </row>
    <row r="458569" spans="2:3" x14ac:dyDescent="0.25">
      <c r="B458569" s="76"/>
      <c r="C458569" s="75"/>
    </row>
    <row r="458570" spans="2:3" x14ac:dyDescent="0.25">
      <c r="B458570" s="76"/>
      <c r="C458570" s="75"/>
    </row>
    <row r="458571" spans="2:3" x14ac:dyDescent="0.25">
      <c r="B458571" s="76"/>
      <c r="C458571" s="75"/>
    </row>
    <row r="458572" spans="2:3" x14ac:dyDescent="0.25">
      <c r="B458572" s="76"/>
      <c r="C458572" s="75"/>
    </row>
    <row r="458573" spans="2:3" x14ac:dyDescent="0.25">
      <c r="B458573" s="76"/>
      <c r="C458573" s="75"/>
    </row>
    <row r="458574" spans="2:3" x14ac:dyDescent="0.25">
      <c r="B458574" s="76"/>
      <c r="C458574" s="75"/>
    </row>
    <row r="458575" spans="2:3" x14ac:dyDescent="0.25">
      <c r="B458575" s="76"/>
      <c r="C458575" s="75"/>
    </row>
    <row r="458576" spans="2:3" x14ac:dyDescent="0.25">
      <c r="B458576" s="76"/>
      <c r="C458576" s="75"/>
    </row>
    <row r="458577" spans="2:3" x14ac:dyDescent="0.25">
      <c r="B458577" s="76"/>
      <c r="C458577" s="75"/>
    </row>
    <row r="458578" spans="2:3" x14ac:dyDescent="0.25">
      <c r="B458578" s="76"/>
      <c r="C458578" s="75"/>
    </row>
    <row r="458579" spans="2:3" x14ac:dyDescent="0.25">
      <c r="B458579" s="76"/>
      <c r="C458579" s="75"/>
    </row>
    <row r="458580" spans="2:3" x14ac:dyDescent="0.25">
      <c r="B458580" s="76"/>
      <c r="C458580" s="75"/>
    </row>
    <row r="458581" spans="2:3" x14ac:dyDescent="0.25">
      <c r="B458581" s="76"/>
      <c r="C458581" s="75"/>
    </row>
    <row r="458691" spans="2:3" x14ac:dyDescent="0.25">
      <c r="B458691" s="76"/>
      <c r="C458691" s="75"/>
    </row>
    <row r="458692" spans="2:3" x14ac:dyDescent="0.25">
      <c r="B458692" s="76"/>
      <c r="C458692" s="75"/>
    </row>
    <row r="458693" spans="2:3" x14ac:dyDescent="0.25">
      <c r="B458693" s="76"/>
      <c r="C458693" s="75"/>
    </row>
    <row r="458694" spans="2:3" x14ac:dyDescent="0.25">
      <c r="B458694" s="76"/>
      <c r="C458694" s="75"/>
    </row>
    <row r="458695" spans="2:3" x14ac:dyDescent="0.25">
      <c r="B458695" s="76"/>
      <c r="C458695" s="75"/>
    </row>
    <row r="458696" spans="2:3" x14ac:dyDescent="0.25">
      <c r="B458696" s="76"/>
      <c r="C458696" s="75"/>
    </row>
    <row r="458697" spans="2:3" x14ac:dyDescent="0.25">
      <c r="B458697" s="76"/>
      <c r="C458697" s="75"/>
    </row>
    <row r="458698" spans="2:3" x14ac:dyDescent="0.25">
      <c r="B458698" s="76"/>
      <c r="C458698" s="75"/>
    </row>
    <row r="458699" spans="2:3" x14ac:dyDescent="0.25">
      <c r="B458699" s="76"/>
      <c r="C458699" s="75"/>
    </row>
    <row r="458700" spans="2:3" x14ac:dyDescent="0.25">
      <c r="B458700" s="76"/>
      <c r="C458700" s="75"/>
    </row>
    <row r="458701" spans="2:3" x14ac:dyDescent="0.25">
      <c r="B458701" s="76"/>
      <c r="C458701" s="75"/>
    </row>
    <row r="458702" spans="2:3" x14ac:dyDescent="0.25">
      <c r="B458702" s="76"/>
      <c r="C458702" s="75"/>
    </row>
    <row r="458703" spans="2:3" x14ac:dyDescent="0.25">
      <c r="B458703" s="76"/>
      <c r="C458703" s="75"/>
    </row>
    <row r="458813" spans="2:3" x14ac:dyDescent="0.25">
      <c r="B458813" s="76"/>
      <c r="C458813" s="75"/>
    </row>
    <row r="458814" spans="2:3" x14ac:dyDescent="0.25">
      <c r="B458814" s="76"/>
      <c r="C458814" s="75"/>
    </row>
    <row r="458815" spans="2:3" x14ac:dyDescent="0.25">
      <c r="B458815" s="76"/>
      <c r="C458815" s="75"/>
    </row>
    <row r="458816" spans="2:3" x14ac:dyDescent="0.25">
      <c r="B458816" s="76"/>
      <c r="C458816" s="75"/>
    </row>
    <row r="458817" spans="2:3" x14ac:dyDescent="0.25">
      <c r="B458817" s="76"/>
      <c r="C458817" s="75"/>
    </row>
    <row r="458818" spans="2:3" x14ac:dyDescent="0.25">
      <c r="B458818" s="76"/>
      <c r="C458818" s="75"/>
    </row>
    <row r="458819" spans="2:3" x14ac:dyDescent="0.25">
      <c r="B458819" s="76"/>
      <c r="C458819" s="75"/>
    </row>
    <row r="458820" spans="2:3" x14ac:dyDescent="0.25">
      <c r="B458820" s="76"/>
      <c r="C458820" s="75"/>
    </row>
    <row r="458821" spans="2:3" x14ac:dyDescent="0.25">
      <c r="B458821" s="76"/>
      <c r="C458821" s="75"/>
    </row>
    <row r="458822" spans="2:3" x14ac:dyDescent="0.25">
      <c r="B458822" s="76"/>
      <c r="C458822" s="75"/>
    </row>
    <row r="458823" spans="2:3" x14ac:dyDescent="0.25">
      <c r="B458823" s="76"/>
      <c r="C458823" s="75"/>
    </row>
    <row r="458824" spans="2:3" x14ac:dyDescent="0.25">
      <c r="B458824" s="76"/>
      <c r="C458824" s="75"/>
    </row>
    <row r="458825" spans="2:3" x14ac:dyDescent="0.25">
      <c r="B458825" s="76"/>
      <c r="C458825" s="75"/>
    </row>
    <row r="458935" spans="2:3" x14ac:dyDescent="0.25">
      <c r="B458935" s="76"/>
      <c r="C458935" s="75"/>
    </row>
    <row r="458936" spans="2:3" x14ac:dyDescent="0.25">
      <c r="B458936" s="76"/>
      <c r="C458936" s="75"/>
    </row>
    <row r="458937" spans="2:3" x14ac:dyDescent="0.25">
      <c r="B458937" s="76"/>
      <c r="C458937" s="75"/>
    </row>
    <row r="458938" spans="2:3" x14ac:dyDescent="0.25">
      <c r="B458938" s="76"/>
      <c r="C458938" s="75"/>
    </row>
    <row r="458939" spans="2:3" x14ac:dyDescent="0.25">
      <c r="B458939" s="76"/>
      <c r="C458939" s="75"/>
    </row>
    <row r="458940" spans="2:3" x14ac:dyDescent="0.25">
      <c r="B458940" s="76"/>
      <c r="C458940" s="75"/>
    </row>
    <row r="458941" spans="2:3" x14ac:dyDescent="0.25">
      <c r="B458941" s="76"/>
      <c r="C458941" s="75"/>
    </row>
    <row r="458942" spans="2:3" x14ac:dyDescent="0.25">
      <c r="B458942" s="76"/>
      <c r="C458942" s="75"/>
    </row>
    <row r="458943" spans="2:3" x14ac:dyDescent="0.25">
      <c r="B458943" s="76"/>
      <c r="C458943" s="75"/>
    </row>
    <row r="458944" spans="2:3" x14ac:dyDescent="0.25">
      <c r="B458944" s="76"/>
      <c r="C458944" s="75"/>
    </row>
    <row r="458945" spans="2:3" x14ac:dyDescent="0.25">
      <c r="B458945" s="76"/>
      <c r="C458945" s="75"/>
    </row>
    <row r="458946" spans="2:3" x14ac:dyDescent="0.25">
      <c r="B458946" s="76"/>
      <c r="C458946" s="75"/>
    </row>
    <row r="458947" spans="2:3" x14ac:dyDescent="0.25">
      <c r="B458947" s="76"/>
      <c r="C458947" s="75"/>
    </row>
    <row r="459057" spans="2:3" x14ac:dyDescent="0.25">
      <c r="B459057" s="76"/>
      <c r="C459057" s="75"/>
    </row>
    <row r="459058" spans="2:3" x14ac:dyDescent="0.25">
      <c r="B459058" s="76"/>
      <c r="C459058" s="75"/>
    </row>
    <row r="459059" spans="2:3" x14ac:dyDescent="0.25">
      <c r="B459059" s="76"/>
      <c r="C459059" s="75"/>
    </row>
    <row r="459060" spans="2:3" x14ac:dyDescent="0.25">
      <c r="B459060" s="76"/>
      <c r="C459060" s="75"/>
    </row>
    <row r="459061" spans="2:3" x14ac:dyDescent="0.25">
      <c r="B459061" s="76"/>
      <c r="C459061" s="75"/>
    </row>
    <row r="459062" spans="2:3" x14ac:dyDescent="0.25">
      <c r="B459062" s="76"/>
      <c r="C459062" s="75"/>
    </row>
    <row r="459063" spans="2:3" x14ac:dyDescent="0.25">
      <c r="B459063" s="76"/>
      <c r="C459063" s="75"/>
    </row>
    <row r="459064" spans="2:3" x14ac:dyDescent="0.25">
      <c r="B459064" s="76"/>
      <c r="C459064" s="75"/>
    </row>
    <row r="459065" spans="2:3" x14ac:dyDescent="0.25">
      <c r="B459065" s="76"/>
      <c r="C459065" s="75"/>
    </row>
    <row r="459066" spans="2:3" x14ac:dyDescent="0.25">
      <c r="B459066" s="76"/>
      <c r="C459066" s="75"/>
    </row>
    <row r="459067" spans="2:3" x14ac:dyDescent="0.25">
      <c r="B459067" s="76"/>
      <c r="C459067" s="75"/>
    </row>
    <row r="459068" spans="2:3" x14ac:dyDescent="0.25">
      <c r="B459068" s="76"/>
      <c r="C459068" s="75"/>
    </row>
    <row r="459069" spans="2:3" x14ac:dyDescent="0.25">
      <c r="B459069" s="76"/>
      <c r="C459069" s="75"/>
    </row>
    <row r="459179" spans="2:3" x14ac:dyDescent="0.25">
      <c r="B459179" s="76"/>
      <c r="C459179" s="75"/>
    </row>
    <row r="459180" spans="2:3" x14ac:dyDescent="0.25">
      <c r="B459180" s="76"/>
      <c r="C459180" s="75"/>
    </row>
    <row r="459181" spans="2:3" x14ac:dyDescent="0.25">
      <c r="B459181" s="76"/>
      <c r="C459181" s="75"/>
    </row>
    <row r="459182" spans="2:3" x14ac:dyDescent="0.25">
      <c r="B459182" s="76"/>
      <c r="C459182" s="75"/>
    </row>
    <row r="459183" spans="2:3" x14ac:dyDescent="0.25">
      <c r="B459183" s="76"/>
      <c r="C459183" s="75"/>
    </row>
    <row r="459184" spans="2:3" x14ac:dyDescent="0.25">
      <c r="B459184" s="76"/>
      <c r="C459184" s="75"/>
    </row>
    <row r="459185" spans="2:3" x14ac:dyDescent="0.25">
      <c r="B459185" s="76"/>
      <c r="C459185" s="75"/>
    </row>
    <row r="459186" spans="2:3" x14ac:dyDescent="0.25">
      <c r="B459186" s="76"/>
      <c r="C459186" s="75"/>
    </row>
    <row r="459187" spans="2:3" x14ac:dyDescent="0.25">
      <c r="B459187" s="76"/>
      <c r="C459187" s="75"/>
    </row>
    <row r="459188" spans="2:3" x14ac:dyDescent="0.25">
      <c r="B459188" s="76"/>
      <c r="C459188" s="75"/>
    </row>
    <row r="459189" spans="2:3" x14ac:dyDescent="0.25">
      <c r="B459189" s="76"/>
      <c r="C459189" s="75"/>
    </row>
    <row r="459190" spans="2:3" x14ac:dyDescent="0.25">
      <c r="B459190" s="76"/>
      <c r="C459190" s="75"/>
    </row>
    <row r="459191" spans="2:3" x14ac:dyDescent="0.25">
      <c r="B459191" s="76"/>
      <c r="C459191" s="75"/>
    </row>
    <row r="459301" spans="2:3" x14ac:dyDescent="0.25">
      <c r="B459301" s="76"/>
      <c r="C459301" s="75"/>
    </row>
    <row r="459302" spans="2:3" x14ac:dyDescent="0.25">
      <c r="B459302" s="76"/>
      <c r="C459302" s="75"/>
    </row>
    <row r="459303" spans="2:3" x14ac:dyDescent="0.25">
      <c r="B459303" s="76"/>
      <c r="C459303" s="75"/>
    </row>
    <row r="459304" spans="2:3" x14ac:dyDescent="0.25">
      <c r="B459304" s="76"/>
      <c r="C459304" s="75"/>
    </row>
    <row r="459305" spans="2:3" x14ac:dyDescent="0.25">
      <c r="B459305" s="76"/>
      <c r="C459305" s="75"/>
    </row>
    <row r="459306" spans="2:3" x14ac:dyDescent="0.25">
      <c r="B459306" s="76"/>
      <c r="C459306" s="75"/>
    </row>
    <row r="459307" spans="2:3" x14ac:dyDescent="0.25">
      <c r="B459307" s="76"/>
      <c r="C459307" s="75"/>
    </row>
    <row r="459308" spans="2:3" x14ac:dyDescent="0.25">
      <c r="B459308" s="76"/>
      <c r="C459308" s="75"/>
    </row>
    <row r="459309" spans="2:3" x14ac:dyDescent="0.25">
      <c r="B459309" s="76"/>
      <c r="C459309" s="75"/>
    </row>
    <row r="459310" spans="2:3" x14ac:dyDescent="0.25">
      <c r="B459310" s="76"/>
      <c r="C459310" s="75"/>
    </row>
    <row r="459311" spans="2:3" x14ac:dyDescent="0.25">
      <c r="B459311" s="76"/>
      <c r="C459311" s="75"/>
    </row>
    <row r="459312" spans="2:3" x14ac:dyDescent="0.25">
      <c r="B459312" s="76"/>
      <c r="C459312" s="75"/>
    </row>
    <row r="459313" spans="2:3" x14ac:dyDescent="0.25">
      <c r="B459313" s="76"/>
      <c r="C459313" s="75"/>
    </row>
    <row r="459423" spans="2:3" x14ac:dyDescent="0.25">
      <c r="B459423" s="76"/>
      <c r="C459423" s="75"/>
    </row>
    <row r="459424" spans="2:3" x14ac:dyDescent="0.25">
      <c r="B459424" s="76"/>
      <c r="C459424" s="75"/>
    </row>
    <row r="459425" spans="2:3" x14ac:dyDescent="0.25">
      <c r="B459425" s="76"/>
      <c r="C459425" s="75"/>
    </row>
    <row r="459426" spans="2:3" x14ac:dyDescent="0.25">
      <c r="B459426" s="76"/>
      <c r="C459426" s="75"/>
    </row>
    <row r="459427" spans="2:3" x14ac:dyDescent="0.25">
      <c r="B459427" s="76"/>
      <c r="C459427" s="75"/>
    </row>
    <row r="459428" spans="2:3" x14ac:dyDescent="0.25">
      <c r="B459428" s="76"/>
      <c r="C459428" s="75"/>
    </row>
    <row r="459429" spans="2:3" x14ac:dyDescent="0.25">
      <c r="B459429" s="76"/>
      <c r="C459429" s="75"/>
    </row>
    <row r="459430" spans="2:3" x14ac:dyDescent="0.25">
      <c r="B459430" s="76"/>
      <c r="C459430" s="75"/>
    </row>
    <row r="459431" spans="2:3" x14ac:dyDescent="0.25">
      <c r="B459431" s="76"/>
      <c r="C459431" s="75"/>
    </row>
    <row r="459432" spans="2:3" x14ac:dyDescent="0.25">
      <c r="B459432" s="76"/>
      <c r="C459432" s="75"/>
    </row>
    <row r="459433" spans="2:3" x14ac:dyDescent="0.25">
      <c r="B459433" s="76"/>
      <c r="C459433" s="75"/>
    </row>
    <row r="459434" spans="2:3" x14ac:dyDescent="0.25">
      <c r="B459434" s="76"/>
      <c r="C459434" s="75"/>
    </row>
    <row r="459435" spans="2:3" x14ac:dyDescent="0.25">
      <c r="B459435" s="76"/>
      <c r="C459435" s="75"/>
    </row>
    <row r="459545" spans="2:3" x14ac:dyDescent="0.25">
      <c r="B459545" s="76"/>
      <c r="C459545" s="75"/>
    </row>
    <row r="459546" spans="2:3" x14ac:dyDescent="0.25">
      <c r="B459546" s="76"/>
      <c r="C459546" s="75"/>
    </row>
    <row r="459547" spans="2:3" x14ac:dyDescent="0.25">
      <c r="B459547" s="76"/>
      <c r="C459547" s="75"/>
    </row>
    <row r="459548" spans="2:3" x14ac:dyDescent="0.25">
      <c r="B459548" s="76"/>
      <c r="C459548" s="75"/>
    </row>
    <row r="459549" spans="2:3" x14ac:dyDescent="0.25">
      <c r="B459549" s="76"/>
      <c r="C459549" s="75"/>
    </row>
    <row r="459550" spans="2:3" x14ac:dyDescent="0.25">
      <c r="B459550" s="76"/>
      <c r="C459550" s="75"/>
    </row>
    <row r="459551" spans="2:3" x14ac:dyDescent="0.25">
      <c r="B459551" s="76"/>
      <c r="C459551" s="75"/>
    </row>
    <row r="459552" spans="2:3" x14ac:dyDescent="0.25">
      <c r="B459552" s="76"/>
      <c r="C459552" s="75"/>
    </row>
    <row r="459553" spans="2:3" x14ac:dyDescent="0.25">
      <c r="B459553" s="76"/>
      <c r="C459553" s="75"/>
    </row>
    <row r="459554" spans="2:3" x14ac:dyDescent="0.25">
      <c r="B459554" s="76"/>
      <c r="C459554" s="75"/>
    </row>
    <row r="459555" spans="2:3" x14ac:dyDescent="0.25">
      <c r="B459555" s="76"/>
      <c r="C459555" s="75"/>
    </row>
    <row r="459556" spans="2:3" x14ac:dyDescent="0.25">
      <c r="B459556" s="76"/>
      <c r="C459556" s="75"/>
    </row>
    <row r="459557" spans="2:3" x14ac:dyDescent="0.25">
      <c r="B459557" s="76"/>
      <c r="C459557" s="75"/>
    </row>
    <row r="459667" spans="2:3" x14ac:dyDescent="0.25">
      <c r="B459667" s="76"/>
      <c r="C459667" s="75"/>
    </row>
    <row r="459668" spans="2:3" x14ac:dyDescent="0.25">
      <c r="B459668" s="76"/>
      <c r="C459668" s="75"/>
    </row>
    <row r="459669" spans="2:3" x14ac:dyDescent="0.25">
      <c r="B459669" s="76"/>
      <c r="C459669" s="75"/>
    </row>
    <row r="459670" spans="2:3" x14ac:dyDescent="0.25">
      <c r="B459670" s="76"/>
      <c r="C459670" s="75"/>
    </row>
    <row r="459671" spans="2:3" x14ac:dyDescent="0.25">
      <c r="B459671" s="76"/>
      <c r="C459671" s="75"/>
    </row>
    <row r="459672" spans="2:3" x14ac:dyDescent="0.25">
      <c r="B459672" s="76"/>
      <c r="C459672" s="75"/>
    </row>
    <row r="459673" spans="2:3" x14ac:dyDescent="0.25">
      <c r="B459673" s="76"/>
      <c r="C459673" s="75"/>
    </row>
    <row r="459674" spans="2:3" x14ac:dyDescent="0.25">
      <c r="B459674" s="76"/>
      <c r="C459674" s="75"/>
    </row>
    <row r="459675" spans="2:3" x14ac:dyDescent="0.25">
      <c r="B459675" s="76"/>
      <c r="C459675" s="75"/>
    </row>
    <row r="459676" spans="2:3" x14ac:dyDescent="0.25">
      <c r="B459676" s="76"/>
      <c r="C459676" s="75"/>
    </row>
    <row r="459677" spans="2:3" x14ac:dyDescent="0.25">
      <c r="B459677" s="76"/>
      <c r="C459677" s="75"/>
    </row>
    <row r="459678" spans="2:3" x14ac:dyDescent="0.25">
      <c r="B459678" s="76"/>
      <c r="C459678" s="75"/>
    </row>
    <row r="459679" spans="2:3" x14ac:dyDescent="0.25">
      <c r="B459679" s="76"/>
      <c r="C459679" s="75"/>
    </row>
    <row r="459789" spans="2:3" x14ac:dyDescent="0.25">
      <c r="B459789" s="76"/>
      <c r="C459789" s="75"/>
    </row>
    <row r="459790" spans="2:3" x14ac:dyDescent="0.25">
      <c r="B459790" s="76"/>
      <c r="C459790" s="75"/>
    </row>
    <row r="459791" spans="2:3" x14ac:dyDescent="0.25">
      <c r="B459791" s="76"/>
      <c r="C459791" s="75"/>
    </row>
    <row r="459792" spans="2:3" x14ac:dyDescent="0.25">
      <c r="B459792" s="76"/>
      <c r="C459792" s="75"/>
    </row>
    <row r="459793" spans="2:3" x14ac:dyDescent="0.25">
      <c r="B459793" s="76"/>
      <c r="C459793" s="75"/>
    </row>
    <row r="459794" spans="2:3" x14ac:dyDescent="0.25">
      <c r="B459794" s="76"/>
      <c r="C459794" s="75"/>
    </row>
    <row r="459795" spans="2:3" x14ac:dyDescent="0.25">
      <c r="B459795" s="76"/>
      <c r="C459795" s="75"/>
    </row>
    <row r="459796" spans="2:3" x14ac:dyDescent="0.25">
      <c r="B459796" s="76"/>
      <c r="C459796" s="75"/>
    </row>
    <row r="459797" spans="2:3" x14ac:dyDescent="0.25">
      <c r="B459797" s="76"/>
      <c r="C459797" s="75"/>
    </row>
    <row r="459798" spans="2:3" x14ac:dyDescent="0.25">
      <c r="B459798" s="76"/>
      <c r="C459798" s="75"/>
    </row>
    <row r="459799" spans="2:3" x14ac:dyDescent="0.25">
      <c r="B459799" s="76"/>
      <c r="C459799" s="75"/>
    </row>
    <row r="459800" spans="2:3" x14ac:dyDescent="0.25">
      <c r="B459800" s="76"/>
      <c r="C459800" s="75"/>
    </row>
    <row r="459801" spans="2:3" x14ac:dyDescent="0.25">
      <c r="B459801" s="76"/>
      <c r="C459801" s="75"/>
    </row>
    <row r="459911" spans="2:3" x14ac:dyDescent="0.25">
      <c r="B459911" s="76"/>
      <c r="C459911" s="75"/>
    </row>
    <row r="459912" spans="2:3" x14ac:dyDescent="0.25">
      <c r="B459912" s="76"/>
      <c r="C459912" s="75"/>
    </row>
    <row r="459913" spans="2:3" x14ac:dyDescent="0.25">
      <c r="B459913" s="76"/>
      <c r="C459913" s="75"/>
    </row>
    <row r="459914" spans="2:3" x14ac:dyDescent="0.25">
      <c r="B459914" s="76"/>
      <c r="C459914" s="75"/>
    </row>
    <row r="459915" spans="2:3" x14ac:dyDescent="0.25">
      <c r="B459915" s="76"/>
      <c r="C459915" s="75"/>
    </row>
    <row r="459916" spans="2:3" x14ac:dyDescent="0.25">
      <c r="B459916" s="76"/>
      <c r="C459916" s="75"/>
    </row>
    <row r="459917" spans="2:3" x14ac:dyDescent="0.25">
      <c r="B459917" s="76"/>
      <c r="C459917" s="75"/>
    </row>
    <row r="459918" spans="2:3" x14ac:dyDescent="0.25">
      <c r="B459918" s="76"/>
      <c r="C459918" s="75"/>
    </row>
    <row r="459919" spans="2:3" x14ac:dyDescent="0.25">
      <c r="B459919" s="76"/>
      <c r="C459919" s="75"/>
    </row>
    <row r="459920" spans="2:3" x14ac:dyDescent="0.25">
      <c r="B459920" s="76"/>
      <c r="C459920" s="75"/>
    </row>
    <row r="459921" spans="2:3" x14ac:dyDescent="0.25">
      <c r="B459921" s="76"/>
      <c r="C459921" s="75"/>
    </row>
    <row r="459922" spans="2:3" x14ac:dyDescent="0.25">
      <c r="B459922" s="76"/>
      <c r="C459922" s="75"/>
    </row>
    <row r="459923" spans="2:3" x14ac:dyDescent="0.25">
      <c r="B459923" s="76"/>
      <c r="C459923" s="75"/>
    </row>
    <row r="460033" spans="2:3" x14ac:dyDescent="0.25">
      <c r="B460033" s="76"/>
      <c r="C460033" s="75"/>
    </row>
    <row r="460034" spans="2:3" x14ac:dyDescent="0.25">
      <c r="B460034" s="76"/>
      <c r="C460034" s="75"/>
    </row>
    <row r="460035" spans="2:3" x14ac:dyDescent="0.25">
      <c r="B460035" s="76"/>
      <c r="C460035" s="75"/>
    </row>
    <row r="460036" spans="2:3" x14ac:dyDescent="0.25">
      <c r="B460036" s="76"/>
      <c r="C460036" s="75"/>
    </row>
    <row r="460037" spans="2:3" x14ac:dyDescent="0.25">
      <c r="B460037" s="76"/>
      <c r="C460037" s="75"/>
    </row>
    <row r="460038" spans="2:3" x14ac:dyDescent="0.25">
      <c r="B460038" s="76"/>
      <c r="C460038" s="75"/>
    </row>
    <row r="460039" spans="2:3" x14ac:dyDescent="0.25">
      <c r="B460039" s="76"/>
      <c r="C460039" s="75"/>
    </row>
    <row r="460040" spans="2:3" x14ac:dyDescent="0.25">
      <c r="B460040" s="76"/>
      <c r="C460040" s="75"/>
    </row>
    <row r="460041" spans="2:3" x14ac:dyDescent="0.25">
      <c r="B460041" s="76"/>
      <c r="C460041" s="75"/>
    </row>
    <row r="460042" spans="2:3" x14ac:dyDescent="0.25">
      <c r="B460042" s="76"/>
      <c r="C460042" s="75"/>
    </row>
    <row r="460043" spans="2:3" x14ac:dyDescent="0.25">
      <c r="B460043" s="76"/>
      <c r="C460043" s="75"/>
    </row>
    <row r="460044" spans="2:3" x14ac:dyDescent="0.25">
      <c r="B460044" s="76"/>
      <c r="C460044" s="75"/>
    </row>
    <row r="460045" spans="2:3" x14ac:dyDescent="0.25">
      <c r="B460045" s="76"/>
      <c r="C460045" s="75"/>
    </row>
    <row r="460155" spans="2:3" x14ac:dyDescent="0.25">
      <c r="B460155" s="76"/>
      <c r="C460155" s="75"/>
    </row>
    <row r="460156" spans="2:3" x14ac:dyDescent="0.25">
      <c r="B460156" s="76"/>
      <c r="C460156" s="75"/>
    </row>
    <row r="460157" spans="2:3" x14ac:dyDescent="0.25">
      <c r="B460157" s="76"/>
      <c r="C460157" s="75"/>
    </row>
    <row r="460158" spans="2:3" x14ac:dyDescent="0.25">
      <c r="B460158" s="76"/>
      <c r="C460158" s="75"/>
    </row>
    <row r="460159" spans="2:3" x14ac:dyDescent="0.25">
      <c r="B460159" s="76"/>
      <c r="C460159" s="75"/>
    </row>
    <row r="460160" spans="2:3" x14ac:dyDescent="0.25">
      <c r="B460160" s="76"/>
      <c r="C460160" s="75"/>
    </row>
    <row r="460161" spans="2:3" x14ac:dyDescent="0.25">
      <c r="B460161" s="76"/>
      <c r="C460161" s="75"/>
    </row>
    <row r="460162" spans="2:3" x14ac:dyDescent="0.25">
      <c r="B460162" s="76"/>
      <c r="C460162" s="75"/>
    </row>
    <row r="460163" spans="2:3" x14ac:dyDescent="0.25">
      <c r="B460163" s="76"/>
      <c r="C460163" s="75"/>
    </row>
    <row r="460164" spans="2:3" x14ac:dyDescent="0.25">
      <c r="B460164" s="76"/>
      <c r="C460164" s="75"/>
    </row>
    <row r="460165" spans="2:3" x14ac:dyDescent="0.25">
      <c r="B460165" s="76"/>
      <c r="C460165" s="75"/>
    </row>
    <row r="460166" spans="2:3" x14ac:dyDescent="0.25">
      <c r="B460166" s="76"/>
      <c r="C460166" s="75"/>
    </row>
    <row r="460167" spans="2:3" x14ac:dyDescent="0.25">
      <c r="B460167" s="76"/>
      <c r="C460167" s="75"/>
    </row>
    <row r="460277" spans="2:3" x14ac:dyDescent="0.25">
      <c r="B460277" s="76"/>
      <c r="C460277" s="75"/>
    </row>
    <row r="460278" spans="2:3" x14ac:dyDescent="0.25">
      <c r="B460278" s="76"/>
      <c r="C460278" s="75"/>
    </row>
    <row r="460279" spans="2:3" x14ac:dyDescent="0.25">
      <c r="B460279" s="76"/>
      <c r="C460279" s="75"/>
    </row>
    <row r="460280" spans="2:3" x14ac:dyDescent="0.25">
      <c r="B460280" s="76"/>
      <c r="C460280" s="75"/>
    </row>
    <row r="460281" spans="2:3" x14ac:dyDescent="0.25">
      <c r="B460281" s="76"/>
      <c r="C460281" s="75"/>
    </row>
    <row r="460282" spans="2:3" x14ac:dyDescent="0.25">
      <c r="B460282" s="76"/>
      <c r="C460282" s="75"/>
    </row>
    <row r="460283" spans="2:3" x14ac:dyDescent="0.25">
      <c r="B460283" s="76"/>
      <c r="C460283" s="75"/>
    </row>
    <row r="460284" spans="2:3" x14ac:dyDescent="0.25">
      <c r="B460284" s="76"/>
      <c r="C460284" s="75"/>
    </row>
    <row r="460285" spans="2:3" x14ac:dyDescent="0.25">
      <c r="B460285" s="76"/>
      <c r="C460285" s="75"/>
    </row>
    <row r="460286" spans="2:3" x14ac:dyDescent="0.25">
      <c r="B460286" s="76"/>
      <c r="C460286" s="75"/>
    </row>
    <row r="460287" spans="2:3" x14ac:dyDescent="0.25">
      <c r="B460287" s="76"/>
      <c r="C460287" s="75"/>
    </row>
    <row r="460288" spans="2:3" x14ac:dyDescent="0.25">
      <c r="B460288" s="76"/>
      <c r="C460288" s="75"/>
    </row>
    <row r="460289" spans="2:3" x14ac:dyDescent="0.25">
      <c r="B460289" s="76"/>
      <c r="C460289" s="75"/>
    </row>
    <row r="460399" spans="2:3" x14ac:dyDescent="0.25">
      <c r="B460399" s="76"/>
      <c r="C460399" s="75"/>
    </row>
    <row r="460400" spans="2:3" x14ac:dyDescent="0.25">
      <c r="B460400" s="76"/>
      <c r="C460400" s="75"/>
    </row>
    <row r="460401" spans="2:3" x14ac:dyDescent="0.25">
      <c r="B460401" s="76"/>
      <c r="C460401" s="75"/>
    </row>
    <row r="460402" spans="2:3" x14ac:dyDescent="0.25">
      <c r="B460402" s="76"/>
      <c r="C460402" s="75"/>
    </row>
    <row r="460403" spans="2:3" x14ac:dyDescent="0.25">
      <c r="B460403" s="76"/>
      <c r="C460403" s="75"/>
    </row>
    <row r="460404" spans="2:3" x14ac:dyDescent="0.25">
      <c r="B460404" s="76"/>
      <c r="C460404" s="75"/>
    </row>
    <row r="460405" spans="2:3" x14ac:dyDescent="0.25">
      <c r="B460405" s="76"/>
      <c r="C460405" s="75"/>
    </row>
    <row r="460406" spans="2:3" x14ac:dyDescent="0.25">
      <c r="B460406" s="76"/>
      <c r="C460406" s="75"/>
    </row>
    <row r="460407" spans="2:3" x14ac:dyDescent="0.25">
      <c r="B460407" s="76"/>
      <c r="C460407" s="75"/>
    </row>
    <row r="460408" spans="2:3" x14ac:dyDescent="0.25">
      <c r="B460408" s="76"/>
      <c r="C460408" s="75"/>
    </row>
    <row r="460409" spans="2:3" x14ac:dyDescent="0.25">
      <c r="B460409" s="76"/>
      <c r="C460409" s="75"/>
    </row>
    <row r="460410" spans="2:3" x14ac:dyDescent="0.25">
      <c r="B460410" s="76"/>
      <c r="C460410" s="75"/>
    </row>
    <row r="460411" spans="2:3" x14ac:dyDescent="0.25">
      <c r="B460411" s="76"/>
      <c r="C460411" s="75"/>
    </row>
    <row r="460521" spans="2:3" x14ac:dyDescent="0.25">
      <c r="B460521" s="76"/>
      <c r="C460521" s="75"/>
    </row>
    <row r="460522" spans="2:3" x14ac:dyDescent="0.25">
      <c r="B460522" s="76"/>
      <c r="C460522" s="75"/>
    </row>
    <row r="460523" spans="2:3" x14ac:dyDescent="0.25">
      <c r="B460523" s="76"/>
      <c r="C460523" s="75"/>
    </row>
    <row r="460524" spans="2:3" x14ac:dyDescent="0.25">
      <c r="B460524" s="76"/>
      <c r="C460524" s="75"/>
    </row>
    <row r="460525" spans="2:3" x14ac:dyDescent="0.25">
      <c r="B460525" s="76"/>
      <c r="C460525" s="75"/>
    </row>
    <row r="460526" spans="2:3" x14ac:dyDescent="0.25">
      <c r="B460526" s="76"/>
      <c r="C460526" s="75"/>
    </row>
    <row r="460527" spans="2:3" x14ac:dyDescent="0.25">
      <c r="B460527" s="76"/>
      <c r="C460527" s="75"/>
    </row>
    <row r="460528" spans="2:3" x14ac:dyDescent="0.25">
      <c r="B460528" s="76"/>
      <c r="C460528" s="75"/>
    </row>
    <row r="460529" spans="2:3" x14ac:dyDescent="0.25">
      <c r="B460529" s="76"/>
      <c r="C460529" s="75"/>
    </row>
    <row r="460530" spans="2:3" x14ac:dyDescent="0.25">
      <c r="B460530" s="76"/>
      <c r="C460530" s="75"/>
    </row>
    <row r="460531" spans="2:3" x14ac:dyDescent="0.25">
      <c r="B460531" s="76"/>
      <c r="C460531" s="75"/>
    </row>
    <row r="460532" spans="2:3" x14ac:dyDescent="0.25">
      <c r="B460532" s="76"/>
      <c r="C460532" s="75"/>
    </row>
    <row r="460533" spans="2:3" x14ac:dyDescent="0.25">
      <c r="B460533" s="76"/>
      <c r="C460533" s="75"/>
    </row>
    <row r="460643" spans="2:3" x14ac:dyDescent="0.25">
      <c r="B460643" s="76"/>
      <c r="C460643" s="75"/>
    </row>
    <row r="460644" spans="2:3" x14ac:dyDescent="0.25">
      <c r="B460644" s="76"/>
      <c r="C460644" s="75"/>
    </row>
    <row r="460645" spans="2:3" x14ac:dyDescent="0.25">
      <c r="B460645" s="76"/>
      <c r="C460645" s="75"/>
    </row>
    <row r="460646" spans="2:3" x14ac:dyDescent="0.25">
      <c r="B460646" s="76"/>
      <c r="C460646" s="75"/>
    </row>
    <row r="460647" spans="2:3" x14ac:dyDescent="0.25">
      <c r="B460647" s="76"/>
      <c r="C460647" s="75"/>
    </row>
    <row r="460648" spans="2:3" x14ac:dyDescent="0.25">
      <c r="B460648" s="76"/>
      <c r="C460648" s="75"/>
    </row>
    <row r="460649" spans="2:3" x14ac:dyDescent="0.25">
      <c r="B460649" s="76"/>
      <c r="C460649" s="75"/>
    </row>
    <row r="460650" spans="2:3" x14ac:dyDescent="0.25">
      <c r="B460650" s="76"/>
      <c r="C460650" s="75"/>
    </row>
    <row r="460651" spans="2:3" x14ac:dyDescent="0.25">
      <c r="B460651" s="76"/>
      <c r="C460651" s="75"/>
    </row>
    <row r="460652" spans="2:3" x14ac:dyDescent="0.25">
      <c r="B460652" s="76"/>
      <c r="C460652" s="75"/>
    </row>
    <row r="460653" spans="2:3" x14ac:dyDescent="0.25">
      <c r="B460653" s="76"/>
      <c r="C460653" s="75"/>
    </row>
    <row r="460654" spans="2:3" x14ac:dyDescent="0.25">
      <c r="B460654" s="76"/>
      <c r="C460654" s="75"/>
    </row>
    <row r="460655" spans="2:3" x14ac:dyDescent="0.25">
      <c r="B460655" s="76"/>
      <c r="C460655" s="75"/>
    </row>
    <row r="460765" spans="2:3" x14ac:dyDescent="0.25">
      <c r="B460765" s="76"/>
      <c r="C460765" s="75"/>
    </row>
    <row r="460766" spans="2:3" x14ac:dyDescent="0.25">
      <c r="B460766" s="76"/>
      <c r="C460766" s="75"/>
    </row>
    <row r="460767" spans="2:3" x14ac:dyDescent="0.25">
      <c r="B460767" s="76"/>
      <c r="C460767" s="75"/>
    </row>
    <row r="460768" spans="2:3" x14ac:dyDescent="0.25">
      <c r="B460768" s="76"/>
      <c r="C460768" s="75"/>
    </row>
    <row r="460769" spans="2:3" x14ac:dyDescent="0.25">
      <c r="B460769" s="76"/>
      <c r="C460769" s="75"/>
    </row>
    <row r="460770" spans="2:3" x14ac:dyDescent="0.25">
      <c r="B460770" s="76"/>
      <c r="C460770" s="75"/>
    </row>
    <row r="460771" spans="2:3" x14ac:dyDescent="0.25">
      <c r="B460771" s="76"/>
      <c r="C460771" s="75"/>
    </row>
    <row r="460772" spans="2:3" x14ac:dyDescent="0.25">
      <c r="B460772" s="76"/>
      <c r="C460772" s="75"/>
    </row>
    <row r="460773" spans="2:3" x14ac:dyDescent="0.25">
      <c r="B460773" s="76"/>
      <c r="C460773" s="75"/>
    </row>
    <row r="460774" spans="2:3" x14ac:dyDescent="0.25">
      <c r="B460774" s="76"/>
      <c r="C460774" s="75"/>
    </row>
    <row r="460775" spans="2:3" x14ac:dyDescent="0.25">
      <c r="B460775" s="76"/>
      <c r="C460775" s="75"/>
    </row>
    <row r="460776" spans="2:3" x14ac:dyDescent="0.25">
      <c r="B460776" s="76"/>
      <c r="C460776" s="75"/>
    </row>
    <row r="460777" spans="2:3" x14ac:dyDescent="0.25">
      <c r="B460777" s="76"/>
      <c r="C460777" s="75"/>
    </row>
    <row r="460887" spans="2:3" x14ac:dyDescent="0.25">
      <c r="B460887" s="76"/>
      <c r="C460887" s="75"/>
    </row>
    <row r="460888" spans="2:3" x14ac:dyDescent="0.25">
      <c r="B460888" s="76"/>
      <c r="C460888" s="75"/>
    </row>
    <row r="460889" spans="2:3" x14ac:dyDescent="0.25">
      <c r="B460889" s="76"/>
      <c r="C460889" s="75"/>
    </row>
    <row r="460890" spans="2:3" x14ac:dyDescent="0.25">
      <c r="B460890" s="76"/>
      <c r="C460890" s="75"/>
    </row>
    <row r="460891" spans="2:3" x14ac:dyDescent="0.25">
      <c r="B460891" s="76"/>
      <c r="C460891" s="75"/>
    </row>
    <row r="460892" spans="2:3" x14ac:dyDescent="0.25">
      <c r="B460892" s="76"/>
      <c r="C460892" s="75"/>
    </row>
    <row r="460893" spans="2:3" x14ac:dyDescent="0.25">
      <c r="B460893" s="76"/>
      <c r="C460893" s="75"/>
    </row>
    <row r="460894" spans="2:3" x14ac:dyDescent="0.25">
      <c r="B460894" s="76"/>
      <c r="C460894" s="75"/>
    </row>
    <row r="460895" spans="2:3" x14ac:dyDescent="0.25">
      <c r="B460895" s="76"/>
      <c r="C460895" s="75"/>
    </row>
    <row r="460896" spans="2:3" x14ac:dyDescent="0.25">
      <c r="B460896" s="76"/>
      <c r="C460896" s="75"/>
    </row>
    <row r="460897" spans="2:3" x14ac:dyDescent="0.25">
      <c r="B460897" s="76"/>
      <c r="C460897" s="75"/>
    </row>
    <row r="460898" spans="2:3" x14ac:dyDescent="0.25">
      <c r="B460898" s="76"/>
      <c r="C460898" s="75"/>
    </row>
    <row r="460899" spans="2:3" x14ac:dyDescent="0.25">
      <c r="B460899" s="76"/>
      <c r="C460899" s="75"/>
    </row>
    <row r="461009" spans="2:3" x14ac:dyDescent="0.25">
      <c r="B461009" s="76"/>
      <c r="C461009" s="75"/>
    </row>
    <row r="461010" spans="2:3" x14ac:dyDescent="0.25">
      <c r="B461010" s="76"/>
      <c r="C461010" s="75"/>
    </row>
    <row r="461011" spans="2:3" x14ac:dyDescent="0.25">
      <c r="B461011" s="76"/>
      <c r="C461011" s="75"/>
    </row>
    <row r="461012" spans="2:3" x14ac:dyDescent="0.25">
      <c r="B461012" s="76"/>
      <c r="C461012" s="75"/>
    </row>
    <row r="461013" spans="2:3" x14ac:dyDescent="0.25">
      <c r="B461013" s="76"/>
      <c r="C461013" s="75"/>
    </row>
    <row r="461014" spans="2:3" x14ac:dyDescent="0.25">
      <c r="B461014" s="76"/>
      <c r="C461014" s="75"/>
    </row>
    <row r="461015" spans="2:3" x14ac:dyDescent="0.25">
      <c r="B461015" s="76"/>
      <c r="C461015" s="75"/>
    </row>
    <row r="461016" spans="2:3" x14ac:dyDescent="0.25">
      <c r="B461016" s="76"/>
      <c r="C461016" s="75"/>
    </row>
    <row r="461017" spans="2:3" x14ac:dyDescent="0.25">
      <c r="B461017" s="76"/>
      <c r="C461017" s="75"/>
    </row>
    <row r="461018" spans="2:3" x14ac:dyDescent="0.25">
      <c r="B461018" s="76"/>
      <c r="C461018" s="75"/>
    </row>
    <row r="461019" spans="2:3" x14ac:dyDescent="0.25">
      <c r="B461019" s="76"/>
      <c r="C461019" s="75"/>
    </row>
    <row r="461020" spans="2:3" x14ac:dyDescent="0.25">
      <c r="B461020" s="76"/>
      <c r="C461020" s="75"/>
    </row>
    <row r="461021" spans="2:3" x14ac:dyDescent="0.25">
      <c r="B461021" s="76"/>
      <c r="C461021" s="75"/>
    </row>
    <row r="461131" spans="2:3" x14ac:dyDescent="0.25">
      <c r="B461131" s="76"/>
      <c r="C461131" s="75"/>
    </row>
    <row r="461132" spans="2:3" x14ac:dyDescent="0.25">
      <c r="B461132" s="76"/>
      <c r="C461132" s="75"/>
    </row>
    <row r="461133" spans="2:3" x14ac:dyDescent="0.25">
      <c r="B461133" s="76"/>
      <c r="C461133" s="75"/>
    </row>
    <row r="461134" spans="2:3" x14ac:dyDescent="0.25">
      <c r="B461134" s="76"/>
      <c r="C461134" s="75"/>
    </row>
    <row r="461135" spans="2:3" x14ac:dyDescent="0.25">
      <c r="B461135" s="76"/>
      <c r="C461135" s="75"/>
    </row>
    <row r="461136" spans="2:3" x14ac:dyDescent="0.25">
      <c r="B461136" s="76"/>
      <c r="C461136" s="75"/>
    </row>
    <row r="461137" spans="2:3" x14ac:dyDescent="0.25">
      <c r="B461137" s="76"/>
      <c r="C461137" s="75"/>
    </row>
    <row r="461138" spans="2:3" x14ac:dyDescent="0.25">
      <c r="B461138" s="76"/>
      <c r="C461138" s="75"/>
    </row>
    <row r="461139" spans="2:3" x14ac:dyDescent="0.25">
      <c r="B461139" s="76"/>
      <c r="C461139" s="75"/>
    </row>
    <row r="461140" spans="2:3" x14ac:dyDescent="0.25">
      <c r="B461140" s="76"/>
      <c r="C461140" s="75"/>
    </row>
    <row r="461141" spans="2:3" x14ac:dyDescent="0.25">
      <c r="B461141" s="76"/>
      <c r="C461141" s="75"/>
    </row>
    <row r="461142" spans="2:3" x14ac:dyDescent="0.25">
      <c r="B461142" s="76"/>
      <c r="C461142" s="75"/>
    </row>
    <row r="461143" spans="2:3" x14ac:dyDescent="0.25">
      <c r="B461143" s="76"/>
      <c r="C461143" s="75"/>
    </row>
    <row r="461253" spans="2:3" x14ac:dyDescent="0.25">
      <c r="B461253" s="76"/>
      <c r="C461253" s="75"/>
    </row>
    <row r="461254" spans="2:3" x14ac:dyDescent="0.25">
      <c r="B461254" s="76"/>
      <c r="C461254" s="75"/>
    </row>
    <row r="461255" spans="2:3" x14ac:dyDescent="0.25">
      <c r="B461255" s="76"/>
      <c r="C461255" s="75"/>
    </row>
    <row r="461256" spans="2:3" x14ac:dyDescent="0.25">
      <c r="B461256" s="76"/>
      <c r="C461256" s="75"/>
    </row>
    <row r="461257" spans="2:3" x14ac:dyDescent="0.25">
      <c r="B461257" s="76"/>
      <c r="C461257" s="75"/>
    </row>
    <row r="461258" spans="2:3" x14ac:dyDescent="0.25">
      <c r="B461258" s="76"/>
      <c r="C461258" s="75"/>
    </row>
    <row r="461259" spans="2:3" x14ac:dyDescent="0.25">
      <c r="B461259" s="76"/>
      <c r="C461259" s="75"/>
    </row>
    <row r="461260" spans="2:3" x14ac:dyDescent="0.25">
      <c r="B461260" s="76"/>
      <c r="C461260" s="75"/>
    </row>
    <row r="461261" spans="2:3" x14ac:dyDescent="0.25">
      <c r="B461261" s="76"/>
      <c r="C461261" s="75"/>
    </row>
    <row r="461262" spans="2:3" x14ac:dyDescent="0.25">
      <c r="B461262" s="76"/>
      <c r="C461262" s="75"/>
    </row>
    <row r="461263" spans="2:3" x14ac:dyDescent="0.25">
      <c r="B461263" s="76"/>
      <c r="C461263" s="75"/>
    </row>
    <row r="461264" spans="2:3" x14ac:dyDescent="0.25">
      <c r="B461264" s="76"/>
      <c r="C461264" s="75"/>
    </row>
    <row r="461265" spans="2:3" x14ac:dyDescent="0.25">
      <c r="B461265" s="76"/>
      <c r="C461265" s="75"/>
    </row>
    <row r="461375" spans="2:3" x14ac:dyDescent="0.25">
      <c r="B461375" s="76"/>
      <c r="C461375" s="75"/>
    </row>
    <row r="461376" spans="2:3" x14ac:dyDescent="0.25">
      <c r="B461376" s="76"/>
      <c r="C461376" s="75"/>
    </row>
    <row r="461377" spans="2:3" x14ac:dyDescent="0.25">
      <c r="B461377" s="76"/>
      <c r="C461377" s="75"/>
    </row>
    <row r="461378" spans="2:3" x14ac:dyDescent="0.25">
      <c r="B461378" s="76"/>
      <c r="C461378" s="75"/>
    </row>
    <row r="461379" spans="2:3" x14ac:dyDescent="0.25">
      <c r="B461379" s="76"/>
      <c r="C461379" s="75"/>
    </row>
    <row r="461380" spans="2:3" x14ac:dyDescent="0.25">
      <c r="B461380" s="76"/>
      <c r="C461380" s="75"/>
    </row>
    <row r="461381" spans="2:3" x14ac:dyDescent="0.25">
      <c r="B461381" s="76"/>
      <c r="C461381" s="75"/>
    </row>
    <row r="461382" spans="2:3" x14ac:dyDescent="0.25">
      <c r="B461382" s="76"/>
      <c r="C461382" s="75"/>
    </row>
    <row r="461383" spans="2:3" x14ac:dyDescent="0.25">
      <c r="B461383" s="76"/>
      <c r="C461383" s="75"/>
    </row>
    <row r="461384" spans="2:3" x14ac:dyDescent="0.25">
      <c r="B461384" s="76"/>
      <c r="C461384" s="75"/>
    </row>
    <row r="461385" spans="2:3" x14ac:dyDescent="0.25">
      <c r="B461385" s="76"/>
      <c r="C461385" s="75"/>
    </row>
    <row r="461386" spans="2:3" x14ac:dyDescent="0.25">
      <c r="B461386" s="76"/>
      <c r="C461386" s="75"/>
    </row>
    <row r="461387" spans="2:3" x14ac:dyDescent="0.25">
      <c r="B461387" s="76"/>
      <c r="C461387" s="75"/>
    </row>
    <row r="461497" spans="2:3" x14ac:dyDescent="0.25">
      <c r="B461497" s="76"/>
      <c r="C461497" s="75"/>
    </row>
    <row r="461498" spans="2:3" x14ac:dyDescent="0.25">
      <c r="B461498" s="76"/>
      <c r="C461498" s="75"/>
    </row>
    <row r="461499" spans="2:3" x14ac:dyDescent="0.25">
      <c r="B461499" s="76"/>
      <c r="C461499" s="75"/>
    </row>
    <row r="461500" spans="2:3" x14ac:dyDescent="0.25">
      <c r="B461500" s="76"/>
      <c r="C461500" s="75"/>
    </row>
    <row r="461501" spans="2:3" x14ac:dyDescent="0.25">
      <c r="B461501" s="76"/>
      <c r="C461501" s="75"/>
    </row>
    <row r="461502" spans="2:3" x14ac:dyDescent="0.25">
      <c r="B461502" s="76"/>
      <c r="C461502" s="75"/>
    </row>
    <row r="461503" spans="2:3" x14ac:dyDescent="0.25">
      <c r="B461503" s="76"/>
      <c r="C461503" s="75"/>
    </row>
    <row r="461504" spans="2:3" x14ac:dyDescent="0.25">
      <c r="B461504" s="76"/>
      <c r="C461504" s="75"/>
    </row>
    <row r="461505" spans="2:3" x14ac:dyDescent="0.25">
      <c r="B461505" s="76"/>
      <c r="C461505" s="75"/>
    </row>
    <row r="461506" spans="2:3" x14ac:dyDescent="0.25">
      <c r="B461506" s="76"/>
      <c r="C461506" s="75"/>
    </row>
    <row r="461507" spans="2:3" x14ac:dyDescent="0.25">
      <c r="B461507" s="76"/>
      <c r="C461507" s="75"/>
    </row>
    <row r="461508" spans="2:3" x14ac:dyDescent="0.25">
      <c r="B461508" s="76"/>
      <c r="C461508" s="75"/>
    </row>
    <row r="461509" spans="2:3" x14ac:dyDescent="0.25">
      <c r="B461509" s="76"/>
      <c r="C461509" s="75"/>
    </row>
    <row r="461619" spans="2:3" x14ac:dyDescent="0.25">
      <c r="B461619" s="76"/>
      <c r="C461619" s="75"/>
    </row>
    <row r="461620" spans="2:3" x14ac:dyDescent="0.25">
      <c r="B461620" s="76"/>
      <c r="C461620" s="75"/>
    </row>
    <row r="461621" spans="2:3" x14ac:dyDescent="0.25">
      <c r="B461621" s="76"/>
      <c r="C461621" s="75"/>
    </row>
    <row r="461622" spans="2:3" x14ac:dyDescent="0.25">
      <c r="B461622" s="76"/>
      <c r="C461622" s="75"/>
    </row>
    <row r="461623" spans="2:3" x14ac:dyDescent="0.25">
      <c r="B461623" s="76"/>
      <c r="C461623" s="75"/>
    </row>
    <row r="461624" spans="2:3" x14ac:dyDescent="0.25">
      <c r="B461624" s="76"/>
      <c r="C461624" s="75"/>
    </row>
    <row r="461625" spans="2:3" x14ac:dyDescent="0.25">
      <c r="B461625" s="76"/>
      <c r="C461625" s="75"/>
    </row>
    <row r="461626" spans="2:3" x14ac:dyDescent="0.25">
      <c r="B461626" s="76"/>
      <c r="C461626" s="75"/>
    </row>
    <row r="461627" spans="2:3" x14ac:dyDescent="0.25">
      <c r="B461627" s="76"/>
      <c r="C461627" s="75"/>
    </row>
    <row r="461628" spans="2:3" x14ac:dyDescent="0.25">
      <c r="B461628" s="76"/>
      <c r="C461628" s="75"/>
    </row>
    <row r="461629" spans="2:3" x14ac:dyDescent="0.25">
      <c r="B461629" s="76"/>
      <c r="C461629" s="75"/>
    </row>
    <row r="461630" spans="2:3" x14ac:dyDescent="0.25">
      <c r="B461630" s="76"/>
      <c r="C461630" s="75"/>
    </row>
    <row r="461631" spans="2:3" x14ac:dyDescent="0.25">
      <c r="B461631" s="76"/>
      <c r="C461631" s="75"/>
    </row>
    <row r="461741" spans="2:3" x14ac:dyDescent="0.25">
      <c r="B461741" s="76"/>
      <c r="C461741" s="75"/>
    </row>
    <row r="461742" spans="2:3" x14ac:dyDescent="0.25">
      <c r="B461742" s="76"/>
      <c r="C461742" s="75"/>
    </row>
    <row r="461743" spans="2:3" x14ac:dyDescent="0.25">
      <c r="B461743" s="76"/>
      <c r="C461743" s="75"/>
    </row>
    <row r="461744" spans="2:3" x14ac:dyDescent="0.25">
      <c r="B461744" s="76"/>
      <c r="C461744" s="75"/>
    </row>
    <row r="461745" spans="2:3" x14ac:dyDescent="0.25">
      <c r="B461745" s="76"/>
      <c r="C461745" s="75"/>
    </row>
    <row r="461746" spans="2:3" x14ac:dyDescent="0.25">
      <c r="B461746" s="76"/>
      <c r="C461746" s="75"/>
    </row>
    <row r="461747" spans="2:3" x14ac:dyDescent="0.25">
      <c r="B461747" s="76"/>
      <c r="C461747" s="75"/>
    </row>
    <row r="461748" spans="2:3" x14ac:dyDescent="0.25">
      <c r="B461748" s="76"/>
      <c r="C461748" s="75"/>
    </row>
    <row r="461749" spans="2:3" x14ac:dyDescent="0.25">
      <c r="B461749" s="76"/>
      <c r="C461749" s="75"/>
    </row>
    <row r="461750" spans="2:3" x14ac:dyDescent="0.25">
      <c r="B461750" s="76"/>
      <c r="C461750" s="75"/>
    </row>
    <row r="461751" spans="2:3" x14ac:dyDescent="0.25">
      <c r="B461751" s="76"/>
      <c r="C461751" s="75"/>
    </row>
    <row r="461752" spans="2:3" x14ac:dyDescent="0.25">
      <c r="B461752" s="76"/>
      <c r="C461752" s="75"/>
    </row>
    <row r="461753" spans="2:3" x14ac:dyDescent="0.25">
      <c r="B461753" s="76"/>
      <c r="C461753" s="75"/>
    </row>
    <row r="461863" spans="2:3" x14ac:dyDescent="0.25">
      <c r="B461863" s="76"/>
      <c r="C461863" s="75"/>
    </row>
    <row r="461864" spans="2:3" x14ac:dyDescent="0.25">
      <c r="B461864" s="76"/>
      <c r="C461864" s="75"/>
    </row>
    <row r="461865" spans="2:3" x14ac:dyDescent="0.25">
      <c r="B461865" s="76"/>
      <c r="C461865" s="75"/>
    </row>
    <row r="461866" spans="2:3" x14ac:dyDescent="0.25">
      <c r="B461866" s="76"/>
      <c r="C461866" s="75"/>
    </row>
    <row r="461867" spans="2:3" x14ac:dyDescent="0.25">
      <c r="B461867" s="76"/>
      <c r="C461867" s="75"/>
    </row>
    <row r="461868" spans="2:3" x14ac:dyDescent="0.25">
      <c r="B461868" s="76"/>
      <c r="C461868" s="75"/>
    </row>
    <row r="461869" spans="2:3" x14ac:dyDescent="0.25">
      <c r="B461869" s="76"/>
      <c r="C461869" s="75"/>
    </row>
    <row r="461870" spans="2:3" x14ac:dyDescent="0.25">
      <c r="B461870" s="76"/>
      <c r="C461870" s="75"/>
    </row>
    <row r="461871" spans="2:3" x14ac:dyDescent="0.25">
      <c r="B461871" s="76"/>
      <c r="C461871" s="75"/>
    </row>
    <row r="461872" spans="2:3" x14ac:dyDescent="0.25">
      <c r="B461872" s="76"/>
      <c r="C461872" s="75"/>
    </row>
    <row r="461873" spans="2:3" x14ac:dyDescent="0.25">
      <c r="B461873" s="76"/>
      <c r="C461873" s="75"/>
    </row>
    <row r="461874" spans="2:3" x14ac:dyDescent="0.25">
      <c r="B461874" s="76"/>
      <c r="C461874" s="75"/>
    </row>
    <row r="461875" spans="2:3" x14ac:dyDescent="0.25">
      <c r="B461875" s="76"/>
      <c r="C461875" s="75"/>
    </row>
    <row r="461985" spans="2:3" x14ac:dyDescent="0.25">
      <c r="B461985" s="76"/>
      <c r="C461985" s="75"/>
    </row>
    <row r="461986" spans="2:3" x14ac:dyDescent="0.25">
      <c r="B461986" s="76"/>
      <c r="C461986" s="75"/>
    </row>
    <row r="461987" spans="2:3" x14ac:dyDescent="0.25">
      <c r="B461987" s="76"/>
      <c r="C461987" s="75"/>
    </row>
    <row r="461988" spans="2:3" x14ac:dyDescent="0.25">
      <c r="B461988" s="76"/>
      <c r="C461988" s="75"/>
    </row>
    <row r="461989" spans="2:3" x14ac:dyDescent="0.25">
      <c r="B461989" s="76"/>
      <c r="C461989" s="75"/>
    </row>
    <row r="461990" spans="2:3" x14ac:dyDescent="0.25">
      <c r="B461990" s="76"/>
      <c r="C461990" s="75"/>
    </row>
    <row r="461991" spans="2:3" x14ac:dyDescent="0.25">
      <c r="B461991" s="76"/>
      <c r="C461991" s="75"/>
    </row>
    <row r="461992" spans="2:3" x14ac:dyDescent="0.25">
      <c r="B461992" s="76"/>
      <c r="C461992" s="75"/>
    </row>
    <row r="461993" spans="2:3" x14ac:dyDescent="0.25">
      <c r="B461993" s="76"/>
      <c r="C461993" s="75"/>
    </row>
    <row r="461994" spans="2:3" x14ac:dyDescent="0.25">
      <c r="B461994" s="76"/>
      <c r="C461994" s="75"/>
    </row>
    <row r="461995" spans="2:3" x14ac:dyDescent="0.25">
      <c r="B461995" s="76"/>
      <c r="C461995" s="75"/>
    </row>
    <row r="461996" spans="2:3" x14ac:dyDescent="0.25">
      <c r="B461996" s="76"/>
      <c r="C461996" s="75"/>
    </row>
    <row r="461997" spans="2:3" x14ac:dyDescent="0.25">
      <c r="B461997" s="76"/>
      <c r="C461997" s="75"/>
    </row>
    <row r="462107" spans="2:3" x14ac:dyDescent="0.25">
      <c r="B462107" s="76"/>
      <c r="C462107" s="75"/>
    </row>
    <row r="462108" spans="2:3" x14ac:dyDescent="0.25">
      <c r="B462108" s="76"/>
      <c r="C462108" s="75"/>
    </row>
    <row r="462109" spans="2:3" x14ac:dyDescent="0.25">
      <c r="B462109" s="76"/>
      <c r="C462109" s="75"/>
    </row>
    <row r="462110" spans="2:3" x14ac:dyDescent="0.25">
      <c r="B462110" s="76"/>
      <c r="C462110" s="75"/>
    </row>
    <row r="462111" spans="2:3" x14ac:dyDescent="0.25">
      <c r="B462111" s="76"/>
      <c r="C462111" s="75"/>
    </row>
    <row r="462112" spans="2:3" x14ac:dyDescent="0.25">
      <c r="B462112" s="76"/>
      <c r="C462112" s="75"/>
    </row>
    <row r="462113" spans="2:3" x14ac:dyDescent="0.25">
      <c r="B462113" s="76"/>
      <c r="C462113" s="75"/>
    </row>
    <row r="462114" spans="2:3" x14ac:dyDescent="0.25">
      <c r="B462114" s="76"/>
      <c r="C462114" s="75"/>
    </row>
    <row r="462115" spans="2:3" x14ac:dyDescent="0.25">
      <c r="B462115" s="76"/>
      <c r="C462115" s="75"/>
    </row>
    <row r="462116" spans="2:3" x14ac:dyDescent="0.25">
      <c r="B462116" s="76"/>
      <c r="C462116" s="75"/>
    </row>
    <row r="462117" spans="2:3" x14ac:dyDescent="0.25">
      <c r="B462117" s="76"/>
      <c r="C462117" s="75"/>
    </row>
    <row r="462118" spans="2:3" x14ac:dyDescent="0.25">
      <c r="B462118" s="76"/>
      <c r="C462118" s="75"/>
    </row>
    <row r="462119" spans="2:3" x14ac:dyDescent="0.25">
      <c r="B462119" s="76"/>
      <c r="C462119" s="75"/>
    </row>
    <row r="462229" spans="2:3" x14ac:dyDescent="0.25">
      <c r="B462229" s="76"/>
      <c r="C462229" s="75"/>
    </row>
    <row r="462230" spans="2:3" x14ac:dyDescent="0.25">
      <c r="B462230" s="76"/>
      <c r="C462230" s="75"/>
    </row>
    <row r="462231" spans="2:3" x14ac:dyDescent="0.25">
      <c r="B462231" s="76"/>
      <c r="C462231" s="75"/>
    </row>
    <row r="462232" spans="2:3" x14ac:dyDescent="0.25">
      <c r="B462232" s="76"/>
      <c r="C462232" s="75"/>
    </row>
    <row r="462233" spans="2:3" x14ac:dyDescent="0.25">
      <c r="B462233" s="76"/>
      <c r="C462233" s="75"/>
    </row>
    <row r="462234" spans="2:3" x14ac:dyDescent="0.25">
      <c r="B462234" s="76"/>
      <c r="C462234" s="75"/>
    </row>
    <row r="462235" spans="2:3" x14ac:dyDescent="0.25">
      <c r="B462235" s="76"/>
      <c r="C462235" s="75"/>
    </row>
    <row r="462236" spans="2:3" x14ac:dyDescent="0.25">
      <c r="B462236" s="76"/>
      <c r="C462236" s="75"/>
    </row>
    <row r="462237" spans="2:3" x14ac:dyDescent="0.25">
      <c r="B462237" s="76"/>
      <c r="C462237" s="75"/>
    </row>
    <row r="462238" spans="2:3" x14ac:dyDescent="0.25">
      <c r="B462238" s="76"/>
      <c r="C462238" s="75"/>
    </row>
    <row r="462239" spans="2:3" x14ac:dyDescent="0.25">
      <c r="B462239" s="76"/>
      <c r="C462239" s="75"/>
    </row>
    <row r="462240" spans="2:3" x14ac:dyDescent="0.25">
      <c r="B462240" s="76"/>
      <c r="C462240" s="75"/>
    </row>
    <row r="462241" spans="2:3" x14ac:dyDescent="0.25">
      <c r="B462241" s="76"/>
      <c r="C462241" s="75"/>
    </row>
    <row r="462351" spans="2:3" x14ac:dyDescent="0.25">
      <c r="B462351" s="76"/>
      <c r="C462351" s="75"/>
    </row>
    <row r="462352" spans="2:3" x14ac:dyDescent="0.25">
      <c r="B462352" s="76"/>
      <c r="C462352" s="75"/>
    </row>
    <row r="462353" spans="2:3" x14ac:dyDescent="0.25">
      <c r="B462353" s="76"/>
      <c r="C462353" s="75"/>
    </row>
    <row r="462354" spans="2:3" x14ac:dyDescent="0.25">
      <c r="B462354" s="76"/>
      <c r="C462354" s="75"/>
    </row>
    <row r="462355" spans="2:3" x14ac:dyDescent="0.25">
      <c r="B462355" s="76"/>
      <c r="C462355" s="75"/>
    </row>
    <row r="462356" spans="2:3" x14ac:dyDescent="0.25">
      <c r="B462356" s="76"/>
      <c r="C462356" s="75"/>
    </row>
    <row r="462357" spans="2:3" x14ac:dyDescent="0.25">
      <c r="B462357" s="76"/>
      <c r="C462357" s="75"/>
    </row>
    <row r="462358" spans="2:3" x14ac:dyDescent="0.25">
      <c r="B462358" s="76"/>
      <c r="C462358" s="75"/>
    </row>
    <row r="462359" spans="2:3" x14ac:dyDescent="0.25">
      <c r="B462359" s="76"/>
      <c r="C462359" s="75"/>
    </row>
    <row r="462360" spans="2:3" x14ac:dyDescent="0.25">
      <c r="B462360" s="76"/>
      <c r="C462360" s="75"/>
    </row>
    <row r="462361" spans="2:3" x14ac:dyDescent="0.25">
      <c r="B462361" s="76"/>
      <c r="C462361" s="75"/>
    </row>
    <row r="462362" spans="2:3" x14ac:dyDescent="0.25">
      <c r="B462362" s="76"/>
      <c r="C462362" s="75"/>
    </row>
    <row r="462363" spans="2:3" x14ac:dyDescent="0.25">
      <c r="B462363" s="76"/>
      <c r="C462363" s="75"/>
    </row>
    <row r="462473" spans="2:3" x14ac:dyDescent="0.25">
      <c r="B462473" s="76"/>
      <c r="C462473" s="75"/>
    </row>
    <row r="462474" spans="2:3" x14ac:dyDescent="0.25">
      <c r="B462474" s="76"/>
      <c r="C462474" s="75"/>
    </row>
    <row r="462475" spans="2:3" x14ac:dyDescent="0.25">
      <c r="B462475" s="76"/>
      <c r="C462475" s="75"/>
    </row>
    <row r="462476" spans="2:3" x14ac:dyDescent="0.25">
      <c r="B462476" s="76"/>
      <c r="C462476" s="75"/>
    </row>
    <row r="462477" spans="2:3" x14ac:dyDescent="0.25">
      <c r="B462477" s="76"/>
      <c r="C462477" s="75"/>
    </row>
    <row r="462478" spans="2:3" x14ac:dyDescent="0.25">
      <c r="B462478" s="76"/>
      <c r="C462478" s="75"/>
    </row>
    <row r="462479" spans="2:3" x14ac:dyDescent="0.25">
      <c r="B462479" s="76"/>
      <c r="C462479" s="75"/>
    </row>
    <row r="462480" spans="2:3" x14ac:dyDescent="0.25">
      <c r="B462480" s="76"/>
      <c r="C462480" s="75"/>
    </row>
    <row r="462481" spans="2:3" x14ac:dyDescent="0.25">
      <c r="B462481" s="76"/>
      <c r="C462481" s="75"/>
    </row>
    <row r="462482" spans="2:3" x14ac:dyDescent="0.25">
      <c r="B462482" s="76"/>
      <c r="C462482" s="75"/>
    </row>
    <row r="462483" spans="2:3" x14ac:dyDescent="0.25">
      <c r="B462483" s="76"/>
      <c r="C462483" s="75"/>
    </row>
    <row r="462484" spans="2:3" x14ac:dyDescent="0.25">
      <c r="B462484" s="76"/>
      <c r="C462484" s="75"/>
    </row>
    <row r="462485" spans="2:3" x14ac:dyDescent="0.25">
      <c r="B462485" s="76"/>
      <c r="C462485" s="75"/>
    </row>
    <row r="462595" spans="2:3" x14ac:dyDescent="0.25">
      <c r="B462595" s="76"/>
      <c r="C462595" s="75"/>
    </row>
    <row r="462596" spans="2:3" x14ac:dyDescent="0.25">
      <c r="B462596" s="76"/>
      <c r="C462596" s="75"/>
    </row>
    <row r="462597" spans="2:3" x14ac:dyDescent="0.25">
      <c r="B462597" s="76"/>
      <c r="C462597" s="75"/>
    </row>
    <row r="462598" spans="2:3" x14ac:dyDescent="0.25">
      <c r="B462598" s="76"/>
      <c r="C462598" s="75"/>
    </row>
    <row r="462599" spans="2:3" x14ac:dyDescent="0.25">
      <c r="B462599" s="76"/>
      <c r="C462599" s="75"/>
    </row>
    <row r="462600" spans="2:3" x14ac:dyDescent="0.25">
      <c r="B462600" s="76"/>
      <c r="C462600" s="75"/>
    </row>
    <row r="462601" spans="2:3" x14ac:dyDescent="0.25">
      <c r="B462601" s="76"/>
      <c r="C462601" s="75"/>
    </row>
    <row r="462602" spans="2:3" x14ac:dyDescent="0.25">
      <c r="B462602" s="76"/>
      <c r="C462602" s="75"/>
    </row>
    <row r="462603" spans="2:3" x14ac:dyDescent="0.25">
      <c r="B462603" s="76"/>
      <c r="C462603" s="75"/>
    </row>
    <row r="462604" spans="2:3" x14ac:dyDescent="0.25">
      <c r="B462604" s="76"/>
      <c r="C462604" s="75"/>
    </row>
    <row r="462605" spans="2:3" x14ac:dyDescent="0.25">
      <c r="B462605" s="76"/>
      <c r="C462605" s="75"/>
    </row>
    <row r="462606" spans="2:3" x14ac:dyDescent="0.25">
      <c r="B462606" s="76"/>
      <c r="C462606" s="75"/>
    </row>
    <row r="462607" spans="2:3" x14ac:dyDescent="0.25">
      <c r="B462607" s="76"/>
      <c r="C462607" s="75"/>
    </row>
    <row r="462717" spans="2:3" x14ac:dyDescent="0.25">
      <c r="B462717" s="76"/>
      <c r="C462717" s="75"/>
    </row>
    <row r="462718" spans="2:3" x14ac:dyDescent="0.25">
      <c r="B462718" s="76"/>
      <c r="C462718" s="75"/>
    </row>
    <row r="462719" spans="2:3" x14ac:dyDescent="0.25">
      <c r="B462719" s="76"/>
      <c r="C462719" s="75"/>
    </row>
    <row r="462720" spans="2:3" x14ac:dyDescent="0.25">
      <c r="B462720" s="76"/>
      <c r="C462720" s="75"/>
    </row>
    <row r="462721" spans="2:3" x14ac:dyDescent="0.25">
      <c r="B462721" s="76"/>
      <c r="C462721" s="75"/>
    </row>
    <row r="462722" spans="2:3" x14ac:dyDescent="0.25">
      <c r="B462722" s="76"/>
      <c r="C462722" s="75"/>
    </row>
    <row r="462723" spans="2:3" x14ac:dyDescent="0.25">
      <c r="B462723" s="76"/>
      <c r="C462723" s="75"/>
    </row>
    <row r="462724" spans="2:3" x14ac:dyDescent="0.25">
      <c r="B462724" s="76"/>
      <c r="C462724" s="75"/>
    </row>
    <row r="462725" spans="2:3" x14ac:dyDescent="0.25">
      <c r="B462725" s="76"/>
      <c r="C462725" s="75"/>
    </row>
    <row r="462726" spans="2:3" x14ac:dyDescent="0.25">
      <c r="B462726" s="76"/>
      <c r="C462726" s="75"/>
    </row>
    <row r="462727" spans="2:3" x14ac:dyDescent="0.25">
      <c r="B462727" s="76"/>
      <c r="C462727" s="75"/>
    </row>
    <row r="462728" spans="2:3" x14ac:dyDescent="0.25">
      <c r="B462728" s="76"/>
      <c r="C462728" s="75"/>
    </row>
    <row r="462729" spans="2:3" x14ac:dyDescent="0.25">
      <c r="B462729" s="76"/>
      <c r="C462729" s="75"/>
    </row>
    <row r="462839" spans="2:3" x14ac:dyDescent="0.25">
      <c r="B462839" s="76"/>
      <c r="C462839" s="75"/>
    </row>
    <row r="462840" spans="2:3" x14ac:dyDescent="0.25">
      <c r="B462840" s="76"/>
      <c r="C462840" s="75"/>
    </row>
    <row r="462841" spans="2:3" x14ac:dyDescent="0.25">
      <c r="B462841" s="76"/>
      <c r="C462841" s="75"/>
    </row>
    <row r="462842" spans="2:3" x14ac:dyDescent="0.25">
      <c r="B462842" s="76"/>
      <c r="C462842" s="75"/>
    </row>
    <row r="462843" spans="2:3" x14ac:dyDescent="0.25">
      <c r="B462843" s="76"/>
      <c r="C462843" s="75"/>
    </row>
    <row r="462844" spans="2:3" x14ac:dyDescent="0.25">
      <c r="B462844" s="76"/>
      <c r="C462844" s="75"/>
    </row>
    <row r="462845" spans="2:3" x14ac:dyDescent="0.25">
      <c r="B462845" s="76"/>
      <c r="C462845" s="75"/>
    </row>
    <row r="462846" spans="2:3" x14ac:dyDescent="0.25">
      <c r="B462846" s="76"/>
      <c r="C462846" s="75"/>
    </row>
    <row r="462847" spans="2:3" x14ac:dyDescent="0.25">
      <c r="B462847" s="76"/>
      <c r="C462847" s="75"/>
    </row>
    <row r="462848" spans="2:3" x14ac:dyDescent="0.25">
      <c r="B462848" s="76"/>
      <c r="C462848" s="75"/>
    </row>
    <row r="462849" spans="2:3" x14ac:dyDescent="0.25">
      <c r="B462849" s="76"/>
      <c r="C462849" s="75"/>
    </row>
    <row r="462850" spans="2:3" x14ac:dyDescent="0.25">
      <c r="B462850" s="76"/>
      <c r="C462850" s="75"/>
    </row>
    <row r="462851" spans="2:3" x14ac:dyDescent="0.25">
      <c r="B462851" s="76"/>
      <c r="C462851" s="75"/>
    </row>
    <row r="462961" spans="2:3" x14ac:dyDescent="0.25">
      <c r="B462961" s="76"/>
      <c r="C462961" s="75"/>
    </row>
    <row r="462962" spans="2:3" x14ac:dyDescent="0.25">
      <c r="B462962" s="76"/>
      <c r="C462962" s="75"/>
    </row>
    <row r="462963" spans="2:3" x14ac:dyDescent="0.25">
      <c r="B462963" s="76"/>
      <c r="C462963" s="75"/>
    </row>
    <row r="462964" spans="2:3" x14ac:dyDescent="0.25">
      <c r="B462964" s="76"/>
      <c r="C462964" s="75"/>
    </row>
    <row r="462965" spans="2:3" x14ac:dyDescent="0.25">
      <c r="B462965" s="76"/>
      <c r="C462965" s="75"/>
    </row>
    <row r="462966" spans="2:3" x14ac:dyDescent="0.25">
      <c r="B462966" s="76"/>
      <c r="C462966" s="75"/>
    </row>
    <row r="462967" spans="2:3" x14ac:dyDescent="0.25">
      <c r="B462967" s="76"/>
      <c r="C462967" s="75"/>
    </row>
    <row r="462968" spans="2:3" x14ac:dyDescent="0.25">
      <c r="B462968" s="76"/>
      <c r="C462968" s="75"/>
    </row>
    <row r="462969" spans="2:3" x14ac:dyDescent="0.25">
      <c r="B462969" s="76"/>
      <c r="C462969" s="75"/>
    </row>
    <row r="462970" spans="2:3" x14ac:dyDescent="0.25">
      <c r="B462970" s="76"/>
      <c r="C462970" s="75"/>
    </row>
    <row r="462971" spans="2:3" x14ac:dyDescent="0.25">
      <c r="B462971" s="76"/>
      <c r="C462971" s="75"/>
    </row>
    <row r="462972" spans="2:3" x14ac:dyDescent="0.25">
      <c r="B462972" s="76"/>
      <c r="C462972" s="75"/>
    </row>
    <row r="462973" spans="2:3" x14ac:dyDescent="0.25">
      <c r="B462973" s="76"/>
      <c r="C462973" s="75"/>
    </row>
    <row r="463083" spans="2:3" x14ac:dyDescent="0.25">
      <c r="B463083" s="76"/>
      <c r="C463083" s="75"/>
    </row>
    <row r="463084" spans="2:3" x14ac:dyDescent="0.25">
      <c r="B463084" s="76"/>
      <c r="C463084" s="75"/>
    </row>
    <row r="463085" spans="2:3" x14ac:dyDescent="0.25">
      <c r="B463085" s="76"/>
      <c r="C463085" s="75"/>
    </row>
    <row r="463086" spans="2:3" x14ac:dyDescent="0.25">
      <c r="B463086" s="76"/>
      <c r="C463086" s="75"/>
    </row>
    <row r="463087" spans="2:3" x14ac:dyDescent="0.25">
      <c r="B463087" s="76"/>
      <c r="C463087" s="75"/>
    </row>
    <row r="463088" spans="2:3" x14ac:dyDescent="0.25">
      <c r="B463088" s="76"/>
      <c r="C463088" s="75"/>
    </row>
    <row r="463089" spans="2:3" x14ac:dyDescent="0.25">
      <c r="B463089" s="76"/>
      <c r="C463089" s="75"/>
    </row>
    <row r="463090" spans="2:3" x14ac:dyDescent="0.25">
      <c r="B463090" s="76"/>
      <c r="C463090" s="75"/>
    </row>
    <row r="463091" spans="2:3" x14ac:dyDescent="0.25">
      <c r="B463091" s="76"/>
      <c r="C463091" s="75"/>
    </row>
    <row r="463092" spans="2:3" x14ac:dyDescent="0.25">
      <c r="B463092" s="76"/>
      <c r="C463092" s="75"/>
    </row>
    <row r="463093" spans="2:3" x14ac:dyDescent="0.25">
      <c r="B463093" s="76"/>
      <c r="C463093" s="75"/>
    </row>
    <row r="463094" spans="2:3" x14ac:dyDescent="0.25">
      <c r="B463094" s="76"/>
      <c r="C463094" s="75"/>
    </row>
    <row r="463095" spans="2:3" x14ac:dyDescent="0.25">
      <c r="B463095" s="76"/>
      <c r="C463095" s="75"/>
    </row>
    <row r="463205" spans="2:3" x14ac:dyDescent="0.25">
      <c r="B463205" s="76"/>
      <c r="C463205" s="75"/>
    </row>
    <row r="463206" spans="2:3" x14ac:dyDescent="0.25">
      <c r="B463206" s="76"/>
      <c r="C463206" s="75"/>
    </row>
    <row r="463207" spans="2:3" x14ac:dyDescent="0.25">
      <c r="B463207" s="76"/>
      <c r="C463207" s="75"/>
    </row>
    <row r="463208" spans="2:3" x14ac:dyDescent="0.25">
      <c r="B463208" s="76"/>
      <c r="C463208" s="75"/>
    </row>
    <row r="463209" spans="2:3" x14ac:dyDescent="0.25">
      <c r="B463209" s="76"/>
      <c r="C463209" s="75"/>
    </row>
    <row r="463210" spans="2:3" x14ac:dyDescent="0.25">
      <c r="B463210" s="76"/>
      <c r="C463210" s="75"/>
    </row>
    <row r="463211" spans="2:3" x14ac:dyDescent="0.25">
      <c r="B463211" s="76"/>
      <c r="C463211" s="75"/>
    </row>
    <row r="463212" spans="2:3" x14ac:dyDescent="0.25">
      <c r="B463212" s="76"/>
      <c r="C463212" s="75"/>
    </row>
    <row r="463213" spans="2:3" x14ac:dyDescent="0.25">
      <c r="B463213" s="76"/>
      <c r="C463213" s="75"/>
    </row>
    <row r="463214" spans="2:3" x14ac:dyDescent="0.25">
      <c r="B463214" s="76"/>
      <c r="C463214" s="75"/>
    </row>
    <row r="463215" spans="2:3" x14ac:dyDescent="0.25">
      <c r="B463215" s="76"/>
      <c r="C463215" s="75"/>
    </row>
    <row r="463216" spans="2:3" x14ac:dyDescent="0.25">
      <c r="B463216" s="76"/>
      <c r="C463216" s="75"/>
    </row>
    <row r="463217" spans="2:3" x14ac:dyDescent="0.25">
      <c r="B463217" s="76"/>
      <c r="C463217" s="75"/>
    </row>
    <row r="463327" spans="2:3" x14ac:dyDescent="0.25">
      <c r="B463327" s="76"/>
      <c r="C463327" s="75"/>
    </row>
    <row r="463328" spans="2:3" x14ac:dyDescent="0.25">
      <c r="B463328" s="76"/>
      <c r="C463328" s="75"/>
    </row>
    <row r="463329" spans="2:3" x14ac:dyDescent="0.25">
      <c r="B463329" s="76"/>
      <c r="C463329" s="75"/>
    </row>
    <row r="463330" spans="2:3" x14ac:dyDescent="0.25">
      <c r="B463330" s="76"/>
      <c r="C463330" s="75"/>
    </row>
    <row r="463331" spans="2:3" x14ac:dyDescent="0.25">
      <c r="B463331" s="76"/>
      <c r="C463331" s="75"/>
    </row>
    <row r="463332" spans="2:3" x14ac:dyDescent="0.25">
      <c r="B463332" s="76"/>
      <c r="C463332" s="75"/>
    </row>
    <row r="463333" spans="2:3" x14ac:dyDescent="0.25">
      <c r="B463333" s="76"/>
      <c r="C463333" s="75"/>
    </row>
    <row r="463334" spans="2:3" x14ac:dyDescent="0.25">
      <c r="B463334" s="76"/>
      <c r="C463334" s="75"/>
    </row>
    <row r="463335" spans="2:3" x14ac:dyDescent="0.25">
      <c r="B463335" s="76"/>
      <c r="C463335" s="75"/>
    </row>
    <row r="463336" spans="2:3" x14ac:dyDescent="0.25">
      <c r="B463336" s="76"/>
      <c r="C463336" s="75"/>
    </row>
    <row r="463337" spans="2:3" x14ac:dyDescent="0.25">
      <c r="B463337" s="76"/>
      <c r="C463337" s="75"/>
    </row>
    <row r="463338" spans="2:3" x14ac:dyDescent="0.25">
      <c r="B463338" s="76"/>
      <c r="C463338" s="75"/>
    </row>
    <row r="463339" spans="2:3" x14ac:dyDescent="0.25">
      <c r="B463339" s="76"/>
      <c r="C463339" s="75"/>
    </row>
    <row r="463449" spans="2:3" x14ac:dyDescent="0.25">
      <c r="B463449" s="76"/>
      <c r="C463449" s="75"/>
    </row>
    <row r="463450" spans="2:3" x14ac:dyDescent="0.25">
      <c r="B463450" s="76"/>
      <c r="C463450" s="75"/>
    </row>
    <row r="463451" spans="2:3" x14ac:dyDescent="0.25">
      <c r="B463451" s="76"/>
      <c r="C463451" s="75"/>
    </row>
    <row r="463452" spans="2:3" x14ac:dyDescent="0.25">
      <c r="B463452" s="76"/>
      <c r="C463452" s="75"/>
    </row>
    <row r="463453" spans="2:3" x14ac:dyDescent="0.25">
      <c r="B463453" s="76"/>
      <c r="C463453" s="75"/>
    </row>
    <row r="463454" spans="2:3" x14ac:dyDescent="0.25">
      <c r="B463454" s="76"/>
      <c r="C463454" s="75"/>
    </row>
    <row r="463455" spans="2:3" x14ac:dyDescent="0.25">
      <c r="B463455" s="76"/>
      <c r="C463455" s="75"/>
    </row>
    <row r="463456" spans="2:3" x14ac:dyDescent="0.25">
      <c r="B463456" s="76"/>
      <c r="C463456" s="75"/>
    </row>
    <row r="463457" spans="2:3" x14ac:dyDescent="0.25">
      <c r="B463457" s="76"/>
      <c r="C463457" s="75"/>
    </row>
    <row r="463458" spans="2:3" x14ac:dyDescent="0.25">
      <c r="B463458" s="76"/>
      <c r="C463458" s="75"/>
    </row>
    <row r="463459" spans="2:3" x14ac:dyDescent="0.25">
      <c r="B463459" s="76"/>
      <c r="C463459" s="75"/>
    </row>
    <row r="463460" spans="2:3" x14ac:dyDescent="0.25">
      <c r="B463460" s="76"/>
      <c r="C463460" s="75"/>
    </row>
    <row r="463461" spans="2:3" x14ac:dyDescent="0.25">
      <c r="B463461" s="76"/>
      <c r="C463461" s="75"/>
    </row>
    <row r="463571" spans="2:3" x14ac:dyDescent="0.25">
      <c r="B463571" s="76"/>
      <c r="C463571" s="75"/>
    </row>
    <row r="463572" spans="2:3" x14ac:dyDescent="0.25">
      <c r="B463572" s="76"/>
      <c r="C463572" s="75"/>
    </row>
    <row r="463573" spans="2:3" x14ac:dyDescent="0.25">
      <c r="B463573" s="76"/>
      <c r="C463573" s="75"/>
    </row>
    <row r="463574" spans="2:3" x14ac:dyDescent="0.25">
      <c r="B463574" s="76"/>
      <c r="C463574" s="75"/>
    </row>
    <row r="463575" spans="2:3" x14ac:dyDescent="0.25">
      <c r="B463575" s="76"/>
      <c r="C463575" s="75"/>
    </row>
    <row r="463576" spans="2:3" x14ac:dyDescent="0.25">
      <c r="B463576" s="76"/>
      <c r="C463576" s="75"/>
    </row>
    <row r="463577" spans="2:3" x14ac:dyDescent="0.25">
      <c r="B463577" s="76"/>
      <c r="C463577" s="75"/>
    </row>
    <row r="463578" spans="2:3" x14ac:dyDescent="0.25">
      <c r="B463578" s="76"/>
      <c r="C463578" s="75"/>
    </row>
    <row r="463579" spans="2:3" x14ac:dyDescent="0.25">
      <c r="B463579" s="76"/>
      <c r="C463579" s="75"/>
    </row>
    <row r="463580" spans="2:3" x14ac:dyDescent="0.25">
      <c r="B463580" s="76"/>
      <c r="C463580" s="75"/>
    </row>
    <row r="463581" spans="2:3" x14ac:dyDescent="0.25">
      <c r="B463581" s="76"/>
      <c r="C463581" s="75"/>
    </row>
    <row r="463582" spans="2:3" x14ac:dyDescent="0.25">
      <c r="B463582" s="76"/>
      <c r="C463582" s="75"/>
    </row>
    <row r="463583" spans="2:3" x14ac:dyDescent="0.25">
      <c r="B463583" s="76"/>
      <c r="C463583" s="75"/>
    </row>
    <row r="463693" spans="2:3" x14ac:dyDescent="0.25">
      <c r="B463693" s="76"/>
      <c r="C463693" s="75"/>
    </row>
    <row r="463694" spans="2:3" x14ac:dyDescent="0.25">
      <c r="B463694" s="76"/>
      <c r="C463694" s="75"/>
    </row>
    <row r="463695" spans="2:3" x14ac:dyDescent="0.25">
      <c r="B463695" s="76"/>
      <c r="C463695" s="75"/>
    </row>
    <row r="463696" spans="2:3" x14ac:dyDescent="0.25">
      <c r="B463696" s="76"/>
      <c r="C463696" s="75"/>
    </row>
    <row r="463697" spans="2:3" x14ac:dyDescent="0.25">
      <c r="B463697" s="76"/>
      <c r="C463697" s="75"/>
    </row>
    <row r="463698" spans="2:3" x14ac:dyDescent="0.25">
      <c r="B463698" s="76"/>
      <c r="C463698" s="75"/>
    </row>
    <row r="463699" spans="2:3" x14ac:dyDescent="0.25">
      <c r="B463699" s="76"/>
      <c r="C463699" s="75"/>
    </row>
    <row r="463700" spans="2:3" x14ac:dyDescent="0.25">
      <c r="B463700" s="76"/>
      <c r="C463700" s="75"/>
    </row>
    <row r="463701" spans="2:3" x14ac:dyDescent="0.25">
      <c r="B463701" s="76"/>
      <c r="C463701" s="75"/>
    </row>
    <row r="463702" spans="2:3" x14ac:dyDescent="0.25">
      <c r="B463702" s="76"/>
      <c r="C463702" s="75"/>
    </row>
    <row r="463703" spans="2:3" x14ac:dyDescent="0.25">
      <c r="B463703" s="76"/>
      <c r="C463703" s="75"/>
    </row>
    <row r="463704" spans="2:3" x14ac:dyDescent="0.25">
      <c r="B463704" s="76"/>
      <c r="C463704" s="75"/>
    </row>
    <row r="463705" spans="2:3" x14ac:dyDescent="0.25">
      <c r="B463705" s="76"/>
      <c r="C463705" s="75"/>
    </row>
    <row r="463815" spans="2:3" x14ac:dyDescent="0.25">
      <c r="B463815" s="76"/>
      <c r="C463815" s="75"/>
    </row>
    <row r="463816" spans="2:3" x14ac:dyDescent="0.25">
      <c r="B463816" s="76"/>
      <c r="C463816" s="75"/>
    </row>
    <row r="463817" spans="2:3" x14ac:dyDescent="0.25">
      <c r="B463817" s="76"/>
      <c r="C463817" s="75"/>
    </row>
    <row r="463818" spans="2:3" x14ac:dyDescent="0.25">
      <c r="B463818" s="76"/>
      <c r="C463818" s="75"/>
    </row>
    <row r="463819" spans="2:3" x14ac:dyDescent="0.25">
      <c r="B463819" s="76"/>
      <c r="C463819" s="75"/>
    </row>
    <row r="463820" spans="2:3" x14ac:dyDescent="0.25">
      <c r="B463820" s="76"/>
      <c r="C463820" s="75"/>
    </row>
    <row r="463821" spans="2:3" x14ac:dyDescent="0.25">
      <c r="B463821" s="76"/>
      <c r="C463821" s="75"/>
    </row>
    <row r="463822" spans="2:3" x14ac:dyDescent="0.25">
      <c r="B463822" s="76"/>
      <c r="C463822" s="75"/>
    </row>
    <row r="463823" spans="2:3" x14ac:dyDescent="0.25">
      <c r="B463823" s="76"/>
      <c r="C463823" s="75"/>
    </row>
    <row r="463824" spans="2:3" x14ac:dyDescent="0.25">
      <c r="B463824" s="76"/>
      <c r="C463824" s="75"/>
    </row>
    <row r="463825" spans="2:3" x14ac:dyDescent="0.25">
      <c r="B463825" s="76"/>
      <c r="C463825" s="75"/>
    </row>
    <row r="463826" spans="2:3" x14ac:dyDescent="0.25">
      <c r="B463826" s="76"/>
      <c r="C463826" s="75"/>
    </row>
    <row r="463827" spans="2:3" x14ac:dyDescent="0.25">
      <c r="B463827" s="76"/>
      <c r="C463827" s="75"/>
    </row>
    <row r="463937" spans="2:3" x14ac:dyDescent="0.25">
      <c r="B463937" s="76"/>
      <c r="C463937" s="75"/>
    </row>
    <row r="463938" spans="2:3" x14ac:dyDescent="0.25">
      <c r="B463938" s="76"/>
      <c r="C463938" s="75"/>
    </row>
    <row r="463939" spans="2:3" x14ac:dyDescent="0.25">
      <c r="B463939" s="76"/>
      <c r="C463939" s="75"/>
    </row>
    <row r="463940" spans="2:3" x14ac:dyDescent="0.25">
      <c r="B463940" s="76"/>
      <c r="C463940" s="75"/>
    </row>
    <row r="463941" spans="2:3" x14ac:dyDescent="0.25">
      <c r="B463941" s="76"/>
      <c r="C463941" s="75"/>
    </row>
    <row r="463942" spans="2:3" x14ac:dyDescent="0.25">
      <c r="B463942" s="76"/>
      <c r="C463942" s="75"/>
    </row>
    <row r="463943" spans="2:3" x14ac:dyDescent="0.25">
      <c r="B463943" s="76"/>
      <c r="C463943" s="75"/>
    </row>
    <row r="463944" spans="2:3" x14ac:dyDescent="0.25">
      <c r="B463944" s="76"/>
      <c r="C463944" s="75"/>
    </row>
    <row r="463945" spans="2:3" x14ac:dyDescent="0.25">
      <c r="B463945" s="76"/>
      <c r="C463945" s="75"/>
    </row>
    <row r="463946" spans="2:3" x14ac:dyDescent="0.25">
      <c r="B463946" s="76"/>
      <c r="C463946" s="75"/>
    </row>
    <row r="463947" spans="2:3" x14ac:dyDescent="0.25">
      <c r="B463947" s="76"/>
      <c r="C463947" s="75"/>
    </row>
    <row r="463948" spans="2:3" x14ac:dyDescent="0.25">
      <c r="B463948" s="76"/>
      <c r="C463948" s="75"/>
    </row>
    <row r="463949" spans="2:3" x14ac:dyDescent="0.25">
      <c r="B463949" s="76"/>
      <c r="C463949" s="75"/>
    </row>
    <row r="464059" spans="2:3" x14ac:dyDescent="0.25">
      <c r="B464059" s="76"/>
      <c r="C464059" s="75"/>
    </row>
    <row r="464060" spans="2:3" x14ac:dyDescent="0.25">
      <c r="B464060" s="76"/>
      <c r="C464060" s="75"/>
    </row>
    <row r="464061" spans="2:3" x14ac:dyDescent="0.25">
      <c r="B464061" s="76"/>
      <c r="C464061" s="75"/>
    </row>
    <row r="464062" spans="2:3" x14ac:dyDescent="0.25">
      <c r="B464062" s="76"/>
      <c r="C464062" s="75"/>
    </row>
    <row r="464063" spans="2:3" x14ac:dyDescent="0.25">
      <c r="B464063" s="76"/>
      <c r="C464063" s="75"/>
    </row>
    <row r="464064" spans="2:3" x14ac:dyDescent="0.25">
      <c r="B464064" s="76"/>
      <c r="C464064" s="75"/>
    </row>
    <row r="464065" spans="2:3" x14ac:dyDescent="0.25">
      <c r="B464065" s="76"/>
      <c r="C464065" s="75"/>
    </row>
    <row r="464066" spans="2:3" x14ac:dyDescent="0.25">
      <c r="B464066" s="76"/>
      <c r="C464066" s="75"/>
    </row>
    <row r="464067" spans="2:3" x14ac:dyDescent="0.25">
      <c r="B464067" s="76"/>
      <c r="C464067" s="75"/>
    </row>
    <row r="464068" spans="2:3" x14ac:dyDescent="0.25">
      <c r="B464068" s="76"/>
      <c r="C464068" s="75"/>
    </row>
    <row r="464069" spans="2:3" x14ac:dyDescent="0.25">
      <c r="B464069" s="76"/>
      <c r="C464069" s="75"/>
    </row>
    <row r="464070" spans="2:3" x14ac:dyDescent="0.25">
      <c r="B464070" s="76"/>
      <c r="C464070" s="75"/>
    </row>
    <row r="464071" spans="2:3" x14ac:dyDescent="0.25">
      <c r="B464071" s="76"/>
      <c r="C464071" s="75"/>
    </row>
    <row r="464181" spans="2:3" x14ac:dyDescent="0.25">
      <c r="B464181" s="76"/>
      <c r="C464181" s="75"/>
    </row>
    <row r="464182" spans="2:3" x14ac:dyDescent="0.25">
      <c r="B464182" s="76"/>
      <c r="C464182" s="75"/>
    </row>
    <row r="464183" spans="2:3" x14ac:dyDescent="0.25">
      <c r="B464183" s="76"/>
      <c r="C464183" s="75"/>
    </row>
    <row r="464184" spans="2:3" x14ac:dyDescent="0.25">
      <c r="B464184" s="76"/>
      <c r="C464184" s="75"/>
    </row>
    <row r="464185" spans="2:3" x14ac:dyDescent="0.25">
      <c r="B464185" s="76"/>
      <c r="C464185" s="75"/>
    </row>
    <row r="464186" spans="2:3" x14ac:dyDescent="0.25">
      <c r="B464186" s="76"/>
      <c r="C464186" s="75"/>
    </row>
    <row r="464187" spans="2:3" x14ac:dyDescent="0.25">
      <c r="B464187" s="76"/>
      <c r="C464187" s="75"/>
    </row>
    <row r="464188" spans="2:3" x14ac:dyDescent="0.25">
      <c r="B464188" s="76"/>
      <c r="C464188" s="75"/>
    </row>
    <row r="464189" spans="2:3" x14ac:dyDescent="0.25">
      <c r="B464189" s="76"/>
      <c r="C464189" s="75"/>
    </row>
    <row r="464190" spans="2:3" x14ac:dyDescent="0.25">
      <c r="B464190" s="76"/>
      <c r="C464190" s="75"/>
    </row>
    <row r="464191" spans="2:3" x14ac:dyDescent="0.25">
      <c r="B464191" s="76"/>
      <c r="C464191" s="75"/>
    </row>
    <row r="464192" spans="2:3" x14ac:dyDescent="0.25">
      <c r="B464192" s="76"/>
      <c r="C464192" s="75"/>
    </row>
    <row r="464193" spans="2:3" x14ac:dyDescent="0.25">
      <c r="B464193" s="76"/>
      <c r="C464193" s="75"/>
    </row>
    <row r="464303" spans="2:3" x14ac:dyDescent="0.25">
      <c r="B464303" s="76"/>
      <c r="C464303" s="75"/>
    </row>
    <row r="464304" spans="2:3" x14ac:dyDescent="0.25">
      <c r="B464304" s="76"/>
      <c r="C464304" s="75"/>
    </row>
    <row r="464305" spans="2:3" x14ac:dyDescent="0.25">
      <c r="B464305" s="76"/>
      <c r="C464305" s="75"/>
    </row>
    <row r="464306" spans="2:3" x14ac:dyDescent="0.25">
      <c r="B464306" s="76"/>
      <c r="C464306" s="75"/>
    </row>
    <row r="464307" spans="2:3" x14ac:dyDescent="0.25">
      <c r="B464307" s="76"/>
      <c r="C464307" s="75"/>
    </row>
    <row r="464308" spans="2:3" x14ac:dyDescent="0.25">
      <c r="B464308" s="76"/>
      <c r="C464308" s="75"/>
    </row>
    <row r="464309" spans="2:3" x14ac:dyDescent="0.25">
      <c r="B464309" s="76"/>
      <c r="C464309" s="75"/>
    </row>
    <row r="464310" spans="2:3" x14ac:dyDescent="0.25">
      <c r="B464310" s="76"/>
      <c r="C464310" s="75"/>
    </row>
    <row r="464311" spans="2:3" x14ac:dyDescent="0.25">
      <c r="B464311" s="76"/>
      <c r="C464311" s="75"/>
    </row>
    <row r="464312" spans="2:3" x14ac:dyDescent="0.25">
      <c r="B464312" s="76"/>
      <c r="C464312" s="75"/>
    </row>
    <row r="464313" spans="2:3" x14ac:dyDescent="0.25">
      <c r="B464313" s="76"/>
      <c r="C464313" s="75"/>
    </row>
    <row r="464314" spans="2:3" x14ac:dyDescent="0.25">
      <c r="B464314" s="76"/>
      <c r="C464314" s="75"/>
    </row>
    <row r="464315" spans="2:3" x14ac:dyDescent="0.25">
      <c r="B464315" s="76"/>
      <c r="C464315" s="75"/>
    </row>
    <row r="464425" spans="2:3" x14ac:dyDescent="0.25">
      <c r="B464425" s="76"/>
      <c r="C464425" s="75"/>
    </row>
    <row r="464426" spans="2:3" x14ac:dyDescent="0.25">
      <c r="B464426" s="76"/>
      <c r="C464426" s="75"/>
    </row>
    <row r="464427" spans="2:3" x14ac:dyDescent="0.25">
      <c r="B464427" s="76"/>
      <c r="C464427" s="75"/>
    </row>
    <row r="464428" spans="2:3" x14ac:dyDescent="0.25">
      <c r="B464428" s="76"/>
      <c r="C464428" s="75"/>
    </row>
    <row r="464429" spans="2:3" x14ac:dyDescent="0.25">
      <c r="B464429" s="76"/>
      <c r="C464429" s="75"/>
    </row>
    <row r="464430" spans="2:3" x14ac:dyDescent="0.25">
      <c r="B464430" s="76"/>
      <c r="C464430" s="75"/>
    </row>
    <row r="464431" spans="2:3" x14ac:dyDescent="0.25">
      <c r="B464431" s="76"/>
      <c r="C464431" s="75"/>
    </row>
    <row r="464432" spans="2:3" x14ac:dyDescent="0.25">
      <c r="B464432" s="76"/>
      <c r="C464432" s="75"/>
    </row>
    <row r="464433" spans="2:3" x14ac:dyDescent="0.25">
      <c r="B464433" s="76"/>
      <c r="C464433" s="75"/>
    </row>
    <row r="464434" spans="2:3" x14ac:dyDescent="0.25">
      <c r="B464434" s="76"/>
      <c r="C464434" s="75"/>
    </row>
    <row r="464435" spans="2:3" x14ac:dyDescent="0.25">
      <c r="B464435" s="76"/>
      <c r="C464435" s="75"/>
    </row>
    <row r="464436" spans="2:3" x14ac:dyDescent="0.25">
      <c r="B464436" s="76"/>
      <c r="C464436" s="75"/>
    </row>
    <row r="464437" spans="2:3" x14ac:dyDescent="0.25">
      <c r="B464437" s="76"/>
      <c r="C464437" s="75"/>
    </row>
    <row r="464547" spans="2:3" x14ac:dyDescent="0.25">
      <c r="B464547" s="76"/>
      <c r="C464547" s="75"/>
    </row>
    <row r="464548" spans="2:3" x14ac:dyDescent="0.25">
      <c r="B464548" s="76"/>
      <c r="C464548" s="75"/>
    </row>
    <row r="464549" spans="2:3" x14ac:dyDescent="0.25">
      <c r="B464549" s="76"/>
      <c r="C464549" s="75"/>
    </row>
    <row r="464550" spans="2:3" x14ac:dyDescent="0.25">
      <c r="B464550" s="76"/>
      <c r="C464550" s="75"/>
    </row>
    <row r="464551" spans="2:3" x14ac:dyDescent="0.25">
      <c r="B464551" s="76"/>
      <c r="C464551" s="75"/>
    </row>
    <row r="464552" spans="2:3" x14ac:dyDescent="0.25">
      <c r="B464552" s="76"/>
      <c r="C464552" s="75"/>
    </row>
    <row r="464553" spans="2:3" x14ac:dyDescent="0.25">
      <c r="B464553" s="76"/>
      <c r="C464553" s="75"/>
    </row>
    <row r="464554" spans="2:3" x14ac:dyDescent="0.25">
      <c r="B464554" s="76"/>
      <c r="C464554" s="75"/>
    </row>
    <row r="464555" spans="2:3" x14ac:dyDescent="0.25">
      <c r="B464555" s="76"/>
      <c r="C464555" s="75"/>
    </row>
    <row r="464556" spans="2:3" x14ac:dyDescent="0.25">
      <c r="B464556" s="76"/>
      <c r="C464556" s="75"/>
    </row>
    <row r="464557" spans="2:3" x14ac:dyDescent="0.25">
      <c r="B464557" s="76"/>
      <c r="C464557" s="75"/>
    </row>
    <row r="464558" spans="2:3" x14ac:dyDescent="0.25">
      <c r="B464558" s="76"/>
      <c r="C464558" s="75"/>
    </row>
    <row r="464559" spans="2:3" x14ac:dyDescent="0.25">
      <c r="B464559" s="76"/>
      <c r="C464559" s="75"/>
    </row>
    <row r="464669" spans="2:3" x14ac:dyDescent="0.25">
      <c r="B464669" s="76"/>
      <c r="C464669" s="75"/>
    </row>
    <row r="464670" spans="2:3" x14ac:dyDescent="0.25">
      <c r="B464670" s="76"/>
      <c r="C464670" s="75"/>
    </row>
    <row r="464671" spans="2:3" x14ac:dyDescent="0.25">
      <c r="B464671" s="76"/>
      <c r="C464671" s="75"/>
    </row>
    <row r="464672" spans="2:3" x14ac:dyDescent="0.25">
      <c r="B464672" s="76"/>
      <c r="C464672" s="75"/>
    </row>
    <row r="464673" spans="2:3" x14ac:dyDescent="0.25">
      <c r="B464673" s="76"/>
      <c r="C464673" s="75"/>
    </row>
    <row r="464674" spans="2:3" x14ac:dyDescent="0.25">
      <c r="B464674" s="76"/>
      <c r="C464674" s="75"/>
    </row>
    <row r="464675" spans="2:3" x14ac:dyDescent="0.25">
      <c r="B464675" s="76"/>
      <c r="C464675" s="75"/>
    </row>
    <row r="464676" spans="2:3" x14ac:dyDescent="0.25">
      <c r="B464676" s="76"/>
      <c r="C464676" s="75"/>
    </row>
    <row r="464677" spans="2:3" x14ac:dyDescent="0.25">
      <c r="B464677" s="76"/>
      <c r="C464677" s="75"/>
    </row>
    <row r="464678" spans="2:3" x14ac:dyDescent="0.25">
      <c r="B464678" s="76"/>
      <c r="C464678" s="75"/>
    </row>
    <row r="464679" spans="2:3" x14ac:dyDescent="0.25">
      <c r="B464679" s="76"/>
      <c r="C464679" s="75"/>
    </row>
    <row r="464680" spans="2:3" x14ac:dyDescent="0.25">
      <c r="B464680" s="76"/>
      <c r="C464680" s="75"/>
    </row>
    <row r="464681" spans="2:3" x14ac:dyDescent="0.25">
      <c r="B464681" s="76"/>
      <c r="C464681" s="75"/>
    </row>
    <row r="464791" spans="2:3" x14ac:dyDescent="0.25">
      <c r="B464791" s="76"/>
      <c r="C464791" s="75"/>
    </row>
    <row r="464792" spans="2:3" x14ac:dyDescent="0.25">
      <c r="B464792" s="76"/>
      <c r="C464792" s="75"/>
    </row>
    <row r="464793" spans="2:3" x14ac:dyDescent="0.25">
      <c r="B464793" s="76"/>
      <c r="C464793" s="75"/>
    </row>
    <row r="464794" spans="2:3" x14ac:dyDescent="0.25">
      <c r="B464794" s="76"/>
      <c r="C464794" s="75"/>
    </row>
    <row r="464795" spans="2:3" x14ac:dyDescent="0.25">
      <c r="B464795" s="76"/>
      <c r="C464795" s="75"/>
    </row>
    <row r="464796" spans="2:3" x14ac:dyDescent="0.25">
      <c r="B464796" s="76"/>
      <c r="C464796" s="75"/>
    </row>
    <row r="464797" spans="2:3" x14ac:dyDescent="0.25">
      <c r="B464797" s="76"/>
      <c r="C464797" s="75"/>
    </row>
    <row r="464798" spans="2:3" x14ac:dyDescent="0.25">
      <c r="B464798" s="76"/>
      <c r="C464798" s="75"/>
    </row>
    <row r="464799" spans="2:3" x14ac:dyDescent="0.25">
      <c r="B464799" s="76"/>
      <c r="C464799" s="75"/>
    </row>
    <row r="464800" spans="2:3" x14ac:dyDescent="0.25">
      <c r="B464800" s="76"/>
      <c r="C464800" s="75"/>
    </row>
    <row r="464801" spans="2:3" x14ac:dyDescent="0.25">
      <c r="B464801" s="76"/>
      <c r="C464801" s="75"/>
    </row>
    <row r="464802" spans="2:3" x14ac:dyDescent="0.25">
      <c r="B464802" s="76"/>
      <c r="C464802" s="75"/>
    </row>
    <row r="464803" spans="2:3" x14ac:dyDescent="0.25">
      <c r="B464803" s="76"/>
      <c r="C464803" s="75"/>
    </row>
    <row r="464913" spans="2:3" x14ac:dyDescent="0.25">
      <c r="B464913" s="76"/>
      <c r="C464913" s="75"/>
    </row>
    <row r="464914" spans="2:3" x14ac:dyDescent="0.25">
      <c r="B464914" s="76"/>
      <c r="C464914" s="75"/>
    </row>
    <row r="464915" spans="2:3" x14ac:dyDescent="0.25">
      <c r="B464915" s="76"/>
      <c r="C464915" s="75"/>
    </row>
    <row r="464916" spans="2:3" x14ac:dyDescent="0.25">
      <c r="B464916" s="76"/>
      <c r="C464916" s="75"/>
    </row>
    <row r="464917" spans="2:3" x14ac:dyDescent="0.25">
      <c r="B464917" s="76"/>
      <c r="C464917" s="75"/>
    </row>
    <row r="464918" spans="2:3" x14ac:dyDescent="0.25">
      <c r="B464918" s="76"/>
      <c r="C464918" s="75"/>
    </row>
    <row r="464919" spans="2:3" x14ac:dyDescent="0.25">
      <c r="B464919" s="76"/>
      <c r="C464919" s="75"/>
    </row>
    <row r="464920" spans="2:3" x14ac:dyDescent="0.25">
      <c r="B464920" s="76"/>
      <c r="C464920" s="75"/>
    </row>
    <row r="464921" spans="2:3" x14ac:dyDescent="0.25">
      <c r="B464921" s="76"/>
      <c r="C464921" s="75"/>
    </row>
    <row r="464922" spans="2:3" x14ac:dyDescent="0.25">
      <c r="B464922" s="76"/>
      <c r="C464922" s="75"/>
    </row>
    <row r="464923" spans="2:3" x14ac:dyDescent="0.25">
      <c r="B464923" s="76"/>
      <c r="C464923" s="75"/>
    </row>
    <row r="464924" spans="2:3" x14ac:dyDescent="0.25">
      <c r="B464924" s="76"/>
      <c r="C464924" s="75"/>
    </row>
    <row r="464925" spans="2:3" x14ac:dyDescent="0.25">
      <c r="B464925" s="76"/>
      <c r="C464925" s="75"/>
    </row>
    <row r="465035" spans="2:3" x14ac:dyDescent="0.25">
      <c r="B465035" s="76"/>
      <c r="C465035" s="75"/>
    </row>
    <row r="465036" spans="2:3" x14ac:dyDescent="0.25">
      <c r="B465036" s="76"/>
      <c r="C465036" s="75"/>
    </row>
    <row r="465037" spans="2:3" x14ac:dyDescent="0.25">
      <c r="B465037" s="76"/>
      <c r="C465037" s="75"/>
    </row>
    <row r="465038" spans="2:3" x14ac:dyDescent="0.25">
      <c r="B465038" s="76"/>
      <c r="C465038" s="75"/>
    </row>
    <row r="465039" spans="2:3" x14ac:dyDescent="0.25">
      <c r="B465039" s="76"/>
      <c r="C465039" s="75"/>
    </row>
    <row r="465040" spans="2:3" x14ac:dyDescent="0.25">
      <c r="B465040" s="76"/>
      <c r="C465040" s="75"/>
    </row>
    <row r="465041" spans="2:3" x14ac:dyDescent="0.25">
      <c r="B465041" s="76"/>
      <c r="C465041" s="75"/>
    </row>
    <row r="465042" spans="2:3" x14ac:dyDescent="0.25">
      <c r="B465042" s="76"/>
      <c r="C465042" s="75"/>
    </row>
    <row r="465043" spans="2:3" x14ac:dyDescent="0.25">
      <c r="B465043" s="76"/>
      <c r="C465043" s="75"/>
    </row>
    <row r="465044" spans="2:3" x14ac:dyDescent="0.25">
      <c r="B465044" s="76"/>
      <c r="C465044" s="75"/>
    </row>
    <row r="465045" spans="2:3" x14ac:dyDescent="0.25">
      <c r="B465045" s="76"/>
      <c r="C465045" s="75"/>
    </row>
    <row r="465046" spans="2:3" x14ac:dyDescent="0.25">
      <c r="B465046" s="76"/>
      <c r="C465046" s="75"/>
    </row>
    <row r="465047" spans="2:3" x14ac:dyDescent="0.25">
      <c r="B465047" s="76"/>
      <c r="C465047" s="75"/>
    </row>
    <row r="465157" spans="2:3" x14ac:dyDescent="0.25">
      <c r="B465157" s="76"/>
      <c r="C465157" s="75"/>
    </row>
    <row r="465158" spans="2:3" x14ac:dyDescent="0.25">
      <c r="B465158" s="76"/>
      <c r="C465158" s="75"/>
    </row>
    <row r="465159" spans="2:3" x14ac:dyDescent="0.25">
      <c r="B465159" s="76"/>
      <c r="C465159" s="75"/>
    </row>
    <row r="465160" spans="2:3" x14ac:dyDescent="0.25">
      <c r="B465160" s="76"/>
      <c r="C465160" s="75"/>
    </row>
    <row r="465161" spans="2:3" x14ac:dyDescent="0.25">
      <c r="B465161" s="76"/>
      <c r="C465161" s="75"/>
    </row>
    <row r="465162" spans="2:3" x14ac:dyDescent="0.25">
      <c r="B465162" s="76"/>
      <c r="C465162" s="75"/>
    </row>
    <row r="465163" spans="2:3" x14ac:dyDescent="0.25">
      <c r="B465163" s="76"/>
      <c r="C465163" s="75"/>
    </row>
    <row r="465164" spans="2:3" x14ac:dyDescent="0.25">
      <c r="B465164" s="76"/>
      <c r="C465164" s="75"/>
    </row>
    <row r="465165" spans="2:3" x14ac:dyDescent="0.25">
      <c r="B465165" s="76"/>
      <c r="C465165" s="75"/>
    </row>
    <row r="465166" spans="2:3" x14ac:dyDescent="0.25">
      <c r="B465166" s="76"/>
      <c r="C465166" s="75"/>
    </row>
    <row r="465167" spans="2:3" x14ac:dyDescent="0.25">
      <c r="B465167" s="76"/>
      <c r="C465167" s="75"/>
    </row>
    <row r="465168" spans="2:3" x14ac:dyDescent="0.25">
      <c r="B465168" s="76"/>
      <c r="C465168" s="75"/>
    </row>
    <row r="465169" spans="2:3" x14ac:dyDescent="0.25">
      <c r="B465169" s="76"/>
      <c r="C465169" s="75"/>
    </row>
    <row r="465279" spans="2:3" x14ac:dyDescent="0.25">
      <c r="B465279" s="76"/>
      <c r="C465279" s="75"/>
    </row>
    <row r="465280" spans="2:3" x14ac:dyDescent="0.25">
      <c r="B465280" s="76"/>
      <c r="C465280" s="75"/>
    </row>
    <row r="465281" spans="2:3" x14ac:dyDescent="0.25">
      <c r="B465281" s="76"/>
      <c r="C465281" s="75"/>
    </row>
    <row r="465282" spans="2:3" x14ac:dyDescent="0.25">
      <c r="B465282" s="76"/>
      <c r="C465282" s="75"/>
    </row>
    <row r="465283" spans="2:3" x14ac:dyDescent="0.25">
      <c r="B465283" s="76"/>
      <c r="C465283" s="75"/>
    </row>
    <row r="465284" spans="2:3" x14ac:dyDescent="0.25">
      <c r="B465284" s="76"/>
      <c r="C465284" s="75"/>
    </row>
    <row r="465285" spans="2:3" x14ac:dyDescent="0.25">
      <c r="B465285" s="76"/>
      <c r="C465285" s="75"/>
    </row>
    <row r="465286" spans="2:3" x14ac:dyDescent="0.25">
      <c r="B465286" s="76"/>
      <c r="C465286" s="75"/>
    </row>
    <row r="465287" spans="2:3" x14ac:dyDescent="0.25">
      <c r="B465287" s="76"/>
      <c r="C465287" s="75"/>
    </row>
    <row r="465288" spans="2:3" x14ac:dyDescent="0.25">
      <c r="B465288" s="76"/>
      <c r="C465288" s="75"/>
    </row>
    <row r="465289" spans="2:3" x14ac:dyDescent="0.25">
      <c r="B465289" s="76"/>
      <c r="C465289" s="75"/>
    </row>
    <row r="465290" spans="2:3" x14ac:dyDescent="0.25">
      <c r="B465290" s="76"/>
      <c r="C465290" s="75"/>
    </row>
    <row r="465291" spans="2:3" x14ac:dyDescent="0.25">
      <c r="B465291" s="76"/>
      <c r="C465291" s="75"/>
    </row>
    <row r="465401" spans="2:3" x14ac:dyDescent="0.25">
      <c r="B465401" s="76"/>
      <c r="C465401" s="75"/>
    </row>
    <row r="465402" spans="2:3" x14ac:dyDescent="0.25">
      <c r="B465402" s="76"/>
      <c r="C465402" s="75"/>
    </row>
    <row r="465403" spans="2:3" x14ac:dyDescent="0.25">
      <c r="B465403" s="76"/>
      <c r="C465403" s="75"/>
    </row>
    <row r="465404" spans="2:3" x14ac:dyDescent="0.25">
      <c r="B465404" s="76"/>
      <c r="C465404" s="75"/>
    </row>
    <row r="465405" spans="2:3" x14ac:dyDescent="0.25">
      <c r="B465405" s="76"/>
      <c r="C465405" s="75"/>
    </row>
    <row r="465406" spans="2:3" x14ac:dyDescent="0.25">
      <c r="B465406" s="76"/>
      <c r="C465406" s="75"/>
    </row>
    <row r="465407" spans="2:3" x14ac:dyDescent="0.25">
      <c r="B465407" s="76"/>
      <c r="C465407" s="75"/>
    </row>
    <row r="465408" spans="2:3" x14ac:dyDescent="0.25">
      <c r="B465408" s="76"/>
      <c r="C465408" s="75"/>
    </row>
    <row r="465409" spans="2:3" x14ac:dyDescent="0.25">
      <c r="B465409" s="76"/>
      <c r="C465409" s="75"/>
    </row>
    <row r="465410" spans="2:3" x14ac:dyDescent="0.25">
      <c r="B465410" s="76"/>
      <c r="C465410" s="75"/>
    </row>
    <row r="465411" spans="2:3" x14ac:dyDescent="0.25">
      <c r="B465411" s="76"/>
      <c r="C465411" s="75"/>
    </row>
    <row r="465412" spans="2:3" x14ac:dyDescent="0.25">
      <c r="B465412" s="76"/>
      <c r="C465412" s="75"/>
    </row>
    <row r="465413" spans="2:3" x14ac:dyDescent="0.25">
      <c r="B465413" s="76"/>
      <c r="C465413" s="75"/>
    </row>
    <row r="465523" spans="2:3" x14ac:dyDescent="0.25">
      <c r="B465523" s="76"/>
      <c r="C465523" s="75"/>
    </row>
    <row r="465524" spans="2:3" x14ac:dyDescent="0.25">
      <c r="B465524" s="76"/>
      <c r="C465524" s="75"/>
    </row>
    <row r="465525" spans="2:3" x14ac:dyDescent="0.25">
      <c r="B465525" s="76"/>
      <c r="C465525" s="75"/>
    </row>
    <row r="465526" spans="2:3" x14ac:dyDescent="0.25">
      <c r="B465526" s="76"/>
      <c r="C465526" s="75"/>
    </row>
    <row r="465527" spans="2:3" x14ac:dyDescent="0.25">
      <c r="B465527" s="76"/>
      <c r="C465527" s="75"/>
    </row>
    <row r="465528" spans="2:3" x14ac:dyDescent="0.25">
      <c r="B465528" s="76"/>
      <c r="C465528" s="75"/>
    </row>
    <row r="465529" spans="2:3" x14ac:dyDescent="0.25">
      <c r="B465529" s="76"/>
      <c r="C465529" s="75"/>
    </row>
    <row r="465530" spans="2:3" x14ac:dyDescent="0.25">
      <c r="B465530" s="76"/>
      <c r="C465530" s="75"/>
    </row>
    <row r="465531" spans="2:3" x14ac:dyDescent="0.25">
      <c r="B465531" s="76"/>
      <c r="C465531" s="75"/>
    </row>
    <row r="465532" spans="2:3" x14ac:dyDescent="0.25">
      <c r="B465532" s="76"/>
      <c r="C465532" s="75"/>
    </row>
    <row r="465533" spans="2:3" x14ac:dyDescent="0.25">
      <c r="B465533" s="76"/>
      <c r="C465533" s="75"/>
    </row>
    <row r="465534" spans="2:3" x14ac:dyDescent="0.25">
      <c r="B465534" s="76"/>
      <c r="C465534" s="75"/>
    </row>
    <row r="465535" spans="2:3" x14ac:dyDescent="0.25">
      <c r="B465535" s="76"/>
      <c r="C465535" s="75"/>
    </row>
    <row r="465645" spans="2:3" x14ac:dyDescent="0.25">
      <c r="B465645" s="76"/>
      <c r="C465645" s="75"/>
    </row>
    <row r="465646" spans="2:3" x14ac:dyDescent="0.25">
      <c r="B465646" s="76"/>
      <c r="C465646" s="75"/>
    </row>
    <row r="465647" spans="2:3" x14ac:dyDescent="0.25">
      <c r="B465647" s="76"/>
      <c r="C465647" s="75"/>
    </row>
    <row r="465648" spans="2:3" x14ac:dyDescent="0.25">
      <c r="B465648" s="76"/>
      <c r="C465648" s="75"/>
    </row>
    <row r="465649" spans="2:3" x14ac:dyDescent="0.25">
      <c r="B465649" s="76"/>
      <c r="C465649" s="75"/>
    </row>
    <row r="465650" spans="2:3" x14ac:dyDescent="0.25">
      <c r="B465650" s="76"/>
      <c r="C465650" s="75"/>
    </row>
    <row r="465651" spans="2:3" x14ac:dyDescent="0.25">
      <c r="B465651" s="76"/>
      <c r="C465651" s="75"/>
    </row>
    <row r="465652" spans="2:3" x14ac:dyDescent="0.25">
      <c r="B465652" s="76"/>
      <c r="C465652" s="75"/>
    </row>
    <row r="465653" spans="2:3" x14ac:dyDescent="0.25">
      <c r="B465653" s="76"/>
      <c r="C465653" s="75"/>
    </row>
    <row r="465654" spans="2:3" x14ac:dyDescent="0.25">
      <c r="B465654" s="76"/>
      <c r="C465654" s="75"/>
    </row>
    <row r="465655" spans="2:3" x14ac:dyDescent="0.25">
      <c r="B465655" s="76"/>
      <c r="C465655" s="75"/>
    </row>
    <row r="465656" spans="2:3" x14ac:dyDescent="0.25">
      <c r="B465656" s="76"/>
      <c r="C465656" s="75"/>
    </row>
    <row r="465657" spans="2:3" x14ac:dyDescent="0.25">
      <c r="B465657" s="76"/>
      <c r="C465657" s="75"/>
    </row>
    <row r="465767" spans="2:3" x14ac:dyDescent="0.25">
      <c r="B465767" s="76"/>
      <c r="C465767" s="75"/>
    </row>
    <row r="465768" spans="2:3" x14ac:dyDescent="0.25">
      <c r="B465768" s="76"/>
      <c r="C465768" s="75"/>
    </row>
    <row r="465769" spans="2:3" x14ac:dyDescent="0.25">
      <c r="B465769" s="76"/>
      <c r="C465769" s="75"/>
    </row>
    <row r="465770" spans="2:3" x14ac:dyDescent="0.25">
      <c r="B465770" s="76"/>
      <c r="C465770" s="75"/>
    </row>
    <row r="465771" spans="2:3" x14ac:dyDescent="0.25">
      <c r="B465771" s="76"/>
      <c r="C465771" s="75"/>
    </row>
    <row r="465772" spans="2:3" x14ac:dyDescent="0.25">
      <c r="B465772" s="76"/>
      <c r="C465772" s="75"/>
    </row>
    <row r="465773" spans="2:3" x14ac:dyDescent="0.25">
      <c r="B465773" s="76"/>
      <c r="C465773" s="75"/>
    </row>
    <row r="465774" spans="2:3" x14ac:dyDescent="0.25">
      <c r="B465774" s="76"/>
      <c r="C465774" s="75"/>
    </row>
    <row r="465775" spans="2:3" x14ac:dyDescent="0.25">
      <c r="B465775" s="76"/>
      <c r="C465775" s="75"/>
    </row>
    <row r="465776" spans="2:3" x14ac:dyDescent="0.25">
      <c r="B465776" s="76"/>
      <c r="C465776" s="75"/>
    </row>
    <row r="465777" spans="2:3" x14ac:dyDescent="0.25">
      <c r="B465777" s="76"/>
      <c r="C465777" s="75"/>
    </row>
    <row r="465778" spans="2:3" x14ac:dyDescent="0.25">
      <c r="B465778" s="76"/>
      <c r="C465778" s="75"/>
    </row>
    <row r="465779" spans="2:3" x14ac:dyDescent="0.25">
      <c r="B465779" s="76"/>
      <c r="C465779" s="75"/>
    </row>
    <row r="465889" spans="2:3" x14ac:dyDescent="0.25">
      <c r="B465889" s="76"/>
      <c r="C465889" s="75"/>
    </row>
    <row r="465890" spans="2:3" x14ac:dyDescent="0.25">
      <c r="B465890" s="76"/>
      <c r="C465890" s="75"/>
    </row>
    <row r="465891" spans="2:3" x14ac:dyDescent="0.25">
      <c r="B465891" s="76"/>
      <c r="C465891" s="75"/>
    </row>
    <row r="465892" spans="2:3" x14ac:dyDescent="0.25">
      <c r="B465892" s="76"/>
      <c r="C465892" s="75"/>
    </row>
    <row r="465893" spans="2:3" x14ac:dyDescent="0.25">
      <c r="B465893" s="76"/>
      <c r="C465893" s="75"/>
    </row>
    <row r="465894" spans="2:3" x14ac:dyDescent="0.25">
      <c r="B465894" s="76"/>
      <c r="C465894" s="75"/>
    </row>
    <row r="465895" spans="2:3" x14ac:dyDescent="0.25">
      <c r="B465895" s="76"/>
      <c r="C465895" s="75"/>
    </row>
    <row r="465896" spans="2:3" x14ac:dyDescent="0.25">
      <c r="B465896" s="76"/>
      <c r="C465896" s="75"/>
    </row>
    <row r="465897" spans="2:3" x14ac:dyDescent="0.25">
      <c r="B465897" s="76"/>
      <c r="C465897" s="75"/>
    </row>
    <row r="465898" spans="2:3" x14ac:dyDescent="0.25">
      <c r="B465898" s="76"/>
      <c r="C465898" s="75"/>
    </row>
    <row r="465899" spans="2:3" x14ac:dyDescent="0.25">
      <c r="B465899" s="76"/>
      <c r="C465899" s="75"/>
    </row>
    <row r="465900" spans="2:3" x14ac:dyDescent="0.25">
      <c r="B465900" s="76"/>
      <c r="C465900" s="75"/>
    </row>
    <row r="465901" spans="2:3" x14ac:dyDescent="0.25">
      <c r="B465901" s="76"/>
      <c r="C465901" s="75"/>
    </row>
    <row r="466011" spans="2:3" x14ac:dyDescent="0.25">
      <c r="B466011" s="76"/>
      <c r="C466011" s="75"/>
    </row>
    <row r="466012" spans="2:3" x14ac:dyDescent="0.25">
      <c r="B466012" s="76"/>
      <c r="C466012" s="75"/>
    </row>
    <row r="466013" spans="2:3" x14ac:dyDescent="0.25">
      <c r="B466013" s="76"/>
      <c r="C466013" s="75"/>
    </row>
    <row r="466014" spans="2:3" x14ac:dyDescent="0.25">
      <c r="B466014" s="76"/>
      <c r="C466014" s="75"/>
    </row>
    <row r="466015" spans="2:3" x14ac:dyDescent="0.25">
      <c r="B466015" s="76"/>
      <c r="C466015" s="75"/>
    </row>
    <row r="466016" spans="2:3" x14ac:dyDescent="0.25">
      <c r="B466016" s="76"/>
      <c r="C466016" s="75"/>
    </row>
    <row r="466017" spans="2:3" x14ac:dyDescent="0.25">
      <c r="B466017" s="76"/>
      <c r="C466017" s="75"/>
    </row>
    <row r="466018" spans="2:3" x14ac:dyDescent="0.25">
      <c r="B466018" s="76"/>
      <c r="C466018" s="75"/>
    </row>
    <row r="466019" spans="2:3" x14ac:dyDescent="0.25">
      <c r="B466019" s="76"/>
      <c r="C466019" s="75"/>
    </row>
    <row r="466020" spans="2:3" x14ac:dyDescent="0.25">
      <c r="B466020" s="76"/>
      <c r="C466020" s="75"/>
    </row>
    <row r="466021" spans="2:3" x14ac:dyDescent="0.25">
      <c r="B466021" s="76"/>
      <c r="C466021" s="75"/>
    </row>
    <row r="466022" spans="2:3" x14ac:dyDescent="0.25">
      <c r="B466022" s="76"/>
      <c r="C466022" s="75"/>
    </row>
    <row r="466023" spans="2:3" x14ac:dyDescent="0.25">
      <c r="B466023" s="76"/>
      <c r="C466023" s="75"/>
    </row>
    <row r="466133" spans="2:3" x14ac:dyDescent="0.25">
      <c r="B466133" s="76"/>
      <c r="C466133" s="75"/>
    </row>
    <row r="466134" spans="2:3" x14ac:dyDescent="0.25">
      <c r="B466134" s="76"/>
      <c r="C466134" s="75"/>
    </row>
    <row r="466135" spans="2:3" x14ac:dyDescent="0.25">
      <c r="B466135" s="76"/>
      <c r="C466135" s="75"/>
    </row>
    <row r="466136" spans="2:3" x14ac:dyDescent="0.25">
      <c r="B466136" s="76"/>
      <c r="C466136" s="75"/>
    </row>
    <row r="466137" spans="2:3" x14ac:dyDescent="0.25">
      <c r="B466137" s="76"/>
      <c r="C466137" s="75"/>
    </row>
    <row r="466138" spans="2:3" x14ac:dyDescent="0.25">
      <c r="B466138" s="76"/>
      <c r="C466138" s="75"/>
    </row>
    <row r="466139" spans="2:3" x14ac:dyDescent="0.25">
      <c r="B466139" s="76"/>
      <c r="C466139" s="75"/>
    </row>
    <row r="466140" spans="2:3" x14ac:dyDescent="0.25">
      <c r="B466140" s="76"/>
      <c r="C466140" s="75"/>
    </row>
    <row r="466141" spans="2:3" x14ac:dyDescent="0.25">
      <c r="B466141" s="76"/>
      <c r="C466141" s="75"/>
    </row>
    <row r="466142" spans="2:3" x14ac:dyDescent="0.25">
      <c r="B466142" s="76"/>
      <c r="C466142" s="75"/>
    </row>
    <row r="466143" spans="2:3" x14ac:dyDescent="0.25">
      <c r="B466143" s="76"/>
      <c r="C466143" s="75"/>
    </row>
    <row r="466144" spans="2:3" x14ac:dyDescent="0.25">
      <c r="B466144" s="76"/>
      <c r="C466144" s="75"/>
    </row>
    <row r="466145" spans="2:3" x14ac:dyDescent="0.25">
      <c r="B466145" s="76"/>
      <c r="C466145" s="75"/>
    </row>
    <row r="466255" spans="2:3" x14ac:dyDescent="0.25">
      <c r="B466255" s="76"/>
      <c r="C466255" s="75"/>
    </row>
    <row r="466256" spans="2:3" x14ac:dyDescent="0.25">
      <c r="B466256" s="76"/>
      <c r="C466256" s="75"/>
    </row>
    <row r="466257" spans="2:3" x14ac:dyDescent="0.25">
      <c r="B466257" s="76"/>
      <c r="C466257" s="75"/>
    </row>
    <row r="466258" spans="2:3" x14ac:dyDescent="0.25">
      <c r="B466258" s="76"/>
      <c r="C466258" s="75"/>
    </row>
    <row r="466259" spans="2:3" x14ac:dyDescent="0.25">
      <c r="B466259" s="76"/>
      <c r="C466259" s="75"/>
    </row>
    <row r="466260" spans="2:3" x14ac:dyDescent="0.25">
      <c r="B466260" s="76"/>
      <c r="C466260" s="75"/>
    </row>
    <row r="466261" spans="2:3" x14ac:dyDescent="0.25">
      <c r="B466261" s="76"/>
      <c r="C466261" s="75"/>
    </row>
    <row r="466262" spans="2:3" x14ac:dyDescent="0.25">
      <c r="B466262" s="76"/>
      <c r="C466262" s="75"/>
    </row>
    <row r="466263" spans="2:3" x14ac:dyDescent="0.25">
      <c r="B466263" s="76"/>
      <c r="C466263" s="75"/>
    </row>
    <row r="466264" spans="2:3" x14ac:dyDescent="0.25">
      <c r="B466264" s="76"/>
      <c r="C466264" s="75"/>
    </row>
    <row r="466265" spans="2:3" x14ac:dyDescent="0.25">
      <c r="B466265" s="76"/>
      <c r="C466265" s="75"/>
    </row>
    <row r="466266" spans="2:3" x14ac:dyDescent="0.25">
      <c r="B466266" s="76"/>
      <c r="C466266" s="75"/>
    </row>
    <row r="466267" spans="2:3" x14ac:dyDescent="0.25">
      <c r="B466267" s="76"/>
      <c r="C466267" s="75"/>
    </row>
    <row r="466377" spans="2:3" x14ac:dyDescent="0.25">
      <c r="B466377" s="76"/>
      <c r="C466377" s="75"/>
    </row>
    <row r="466378" spans="2:3" x14ac:dyDescent="0.25">
      <c r="B466378" s="76"/>
      <c r="C466378" s="75"/>
    </row>
    <row r="466379" spans="2:3" x14ac:dyDescent="0.25">
      <c r="B466379" s="76"/>
      <c r="C466379" s="75"/>
    </row>
    <row r="466380" spans="2:3" x14ac:dyDescent="0.25">
      <c r="B466380" s="76"/>
      <c r="C466380" s="75"/>
    </row>
    <row r="466381" spans="2:3" x14ac:dyDescent="0.25">
      <c r="B466381" s="76"/>
      <c r="C466381" s="75"/>
    </row>
    <row r="466382" spans="2:3" x14ac:dyDescent="0.25">
      <c r="B466382" s="76"/>
      <c r="C466382" s="75"/>
    </row>
    <row r="466383" spans="2:3" x14ac:dyDescent="0.25">
      <c r="B466383" s="76"/>
      <c r="C466383" s="75"/>
    </row>
    <row r="466384" spans="2:3" x14ac:dyDescent="0.25">
      <c r="B466384" s="76"/>
      <c r="C466384" s="75"/>
    </row>
    <row r="466385" spans="2:3" x14ac:dyDescent="0.25">
      <c r="B466385" s="76"/>
      <c r="C466385" s="75"/>
    </row>
    <row r="466386" spans="2:3" x14ac:dyDescent="0.25">
      <c r="B466386" s="76"/>
      <c r="C466386" s="75"/>
    </row>
    <row r="466387" spans="2:3" x14ac:dyDescent="0.25">
      <c r="B466387" s="76"/>
      <c r="C466387" s="75"/>
    </row>
    <row r="466388" spans="2:3" x14ac:dyDescent="0.25">
      <c r="B466388" s="76"/>
      <c r="C466388" s="75"/>
    </row>
    <row r="466389" spans="2:3" x14ac:dyDescent="0.25">
      <c r="B466389" s="76"/>
      <c r="C466389" s="75"/>
    </row>
    <row r="466499" spans="2:3" x14ac:dyDescent="0.25">
      <c r="B466499" s="76"/>
      <c r="C466499" s="75"/>
    </row>
    <row r="466500" spans="2:3" x14ac:dyDescent="0.25">
      <c r="B466500" s="76"/>
      <c r="C466500" s="75"/>
    </row>
    <row r="466501" spans="2:3" x14ac:dyDescent="0.25">
      <c r="B466501" s="76"/>
      <c r="C466501" s="75"/>
    </row>
    <row r="466502" spans="2:3" x14ac:dyDescent="0.25">
      <c r="B466502" s="76"/>
      <c r="C466502" s="75"/>
    </row>
    <row r="466503" spans="2:3" x14ac:dyDescent="0.25">
      <c r="B466503" s="76"/>
      <c r="C466503" s="75"/>
    </row>
    <row r="466504" spans="2:3" x14ac:dyDescent="0.25">
      <c r="B466504" s="76"/>
      <c r="C466504" s="75"/>
    </row>
    <row r="466505" spans="2:3" x14ac:dyDescent="0.25">
      <c r="B466505" s="76"/>
      <c r="C466505" s="75"/>
    </row>
    <row r="466506" spans="2:3" x14ac:dyDescent="0.25">
      <c r="B466506" s="76"/>
      <c r="C466506" s="75"/>
    </row>
    <row r="466507" spans="2:3" x14ac:dyDescent="0.25">
      <c r="B466507" s="76"/>
      <c r="C466507" s="75"/>
    </row>
    <row r="466508" spans="2:3" x14ac:dyDescent="0.25">
      <c r="B466508" s="76"/>
      <c r="C466508" s="75"/>
    </row>
    <row r="466509" spans="2:3" x14ac:dyDescent="0.25">
      <c r="B466509" s="76"/>
      <c r="C466509" s="75"/>
    </row>
    <row r="466510" spans="2:3" x14ac:dyDescent="0.25">
      <c r="B466510" s="76"/>
      <c r="C466510" s="75"/>
    </row>
    <row r="466511" spans="2:3" x14ac:dyDescent="0.25">
      <c r="B466511" s="76"/>
      <c r="C466511" s="75"/>
    </row>
    <row r="466621" spans="2:3" x14ac:dyDescent="0.25">
      <c r="B466621" s="76"/>
      <c r="C466621" s="75"/>
    </row>
    <row r="466622" spans="2:3" x14ac:dyDescent="0.25">
      <c r="B466622" s="76"/>
      <c r="C466622" s="75"/>
    </row>
    <row r="466623" spans="2:3" x14ac:dyDescent="0.25">
      <c r="B466623" s="76"/>
      <c r="C466623" s="75"/>
    </row>
    <row r="466624" spans="2:3" x14ac:dyDescent="0.25">
      <c r="B466624" s="76"/>
      <c r="C466624" s="75"/>
    </row>
    <row r="466625" spans="2:3" x14ac:dyDescent="0.25">
      <c r="B466625" s="76"/>
      <c r="C466625" s="75"/>
    </row>
    <row r="466626" spans="2:3" x14ac:dyDescent="0.25">
      <c r="B466626" s="76"/>
      <c r="C466626" s="75"/>
    </row>
    <row r="466627" spans="2:3" x14ac:dyDescent="0.25">
      <c r="B466627" s="76"/>
      <c r="C466627" s="75"/>
    </row>
    <row r="466628" spans="2:3" x14ac:dyDescent="0.25">
      <c r="B466628" s="76"/>
      <c r="C466628" s="75"/>
    </row>
    <row r="466629" spans="2:3" x14ac:dyDescent="0.25">
      <c r="B466629" s="76"/>
      <c r="C466629" s="75"/>
    </row>
    <row r="466630" spans="2:3" x14ac:dyDescent="0.25">
      <c r="B466630" s="76"/>
      <c r="C466630" s="75"/>
    </row>
    <row r="466631" spans="2:3" x14ac:dyDescent="0.25">
      <c r="B466631" s="76"/>
      <c r="C466631" s="75"/>
    </row>
    <row r="466632" spans="2:3" x14ac:dyDescent="0.25">
      <c r="B466632" s="76"/>
      <c r="C466632" s="75"/>
    </row>
    <row r="466633" spans="2:3" x14ac:dyDescent="0.25">
      <c r="B466633" s="76"/>
      <c r="C466633" s="75"/>
    </row>
    <row r="466743" spans="2:3" x14ac:dyDescent="0.25">
      <c r="B466743" s="76"/>
      <c r="C466743" s="75"/>
    </row>
    <row r="466744" spans="2:3" x14ac:dyDescent="0.25">
      <c r="B466744" s="76"/>
      <c r="C466744" s="75"/>
    </row>
    <row r="466745" spans="2:3" x14ac:dyDescent="0.25">
      <c r="B466745" s="76"/>
      <c r="C466745" s="75"/>
    </row>
    <row r="466746" spans="2:3" x14ac:dyDescent="0.25">
      <c r="B466746" s="76"/>
      <c r="C466746" s="75"/>
    </row>
    <row r="466747" spans="2:3" x14ac:dyDescent="0.25">
      <c r="B466747" s="76"/>
      <c r="C466747" s="75"/>
    </row>
    <row r="466748" spans="2:3" x14ac:dyDescent="0.25">
      <c r="B466748" s="76"/>
      <c r="C466748" s="75"/>
    </row>
    <row r="466749" spans="2:3" x14ac:dyDescent="0.25">
      <c r="B466749" s="76"/>
      <c r="C466749" s="75"/>
    </row>
    <row r="466750" spans="2:3" x14ac:dyDescent="0.25">
      <c r="B466750" s="76"/>
      <c r="C466750" s="75"/>
    </row>
    <row r="466751" spans="2:3" x14ac:dyDescent="0.25">
      <c r="B466751" s="76"/>
      <c r="C466751" s="75"/>
    </row>
    <row r="466752" spans="2:3" x14ac:dyDescent="0.25">
      <c r="B466752" s="76"/>
      <c r="C466752" s="75"/>
    </row>
    <row r="466753" spans="2:3" x14ac:dyDescent="0.25">
      <c r="B466753" s="76"/>
      <c r="C466753" s="75"/>
    </row>
    <row r="466754" spans="2:3" x14ac:dyDescent="0.25">
      <c r="B466754" s="76"/>
      <c r="C466754" s="75"/>
    </row>
    <row r="466755" spans="2:3" x14ac:dyDescent="0.25">
      <c r="B466755" s="76"/>
      <c r="C466755" s="75"/>
    </row>
    <row r="466865" spans="2:3" x14ac:dyDescent="0.25">
      <c r="B466865" s="76"/>
      <c r="C466865" s="75"/>
    </row>
    <row r="466866" spans="2:3" x14ac:dyDescent="0.25">
      <c r="B466866" s="76"/>
      <c r="C466866" s="75"/>
    </row>
    <row r="466867" spans="2:3" x14ac:dyDescent="0.25">
      <c r="B466867" s="76"/>
      <c r="C466867" s="75"/>
    </row>
    <row r="466868" spans="2:3" x14ac:dyDescent="0.25">
      <c r="B466868" s="76"/>
      <c r="C466868" s="75"/>
    </row>
    <row r="466869" spans="2:3" x14ac:dyDescent="0.25">
      <c r="B466869" s="76"/>
      <c r="C466869" s="75"/>
    </row>
    <row r="466870" spans="2:3" x14ac:dyDescent="0.25">
      <c r="B466870" s="76"/>
      <c r="C466870" s="75"/>
    </row>
    <row r="466871" spans="2:3" x14ac:dyDescent="0.25">
      <c r="B466871" s="76"/>
      <c r="C466871" s="75"/>
    </row>
    <row r="466872" spans="2:3" x14ac:dyDescent="0.25">
      <c r="B466872" s="76"/>
      <c r="C466872" s="75"/>
    </row>
    <row r="466873" spans="2:3" x14ac:dyDescent="0.25">
      <c r="B466873" s="76"/>
      <c r="C466873" s="75"/>
    </row>
    <row r="466874" spans="2:3" x14ac:dyDescent="0.25">
      <c r="B466874" s="76"/>
      <c r="C466874" s="75"/>
    </row>
    <row r="466875" spans="2:3" x14ac:dyDescent="0.25">
      <c r="B466875" s="76"/>
      <c r="C466875" s="75"/>
    </row>
    <row r="466876" spans="2:3" x14ac:dyDescent="0.25">
      <c r="B466876" s="76"/>
      <c r="C466876" s="75"/>
    </row>
    <row r="466877" spans="2:3" x14ac:dyDescent="0.25">
      <c r="B466877" s="76"/>
      <c r="C466877" s="75"/>
    </row>
    <row r="466987" spans="2:3" x14ac:dyDescent="0.25">
      <c r="B466987" s="76"/>
      <c r="C466987" s="75"/>
    </row>
    <row r="466988" spans="2:3" x14ac:dyDescent="0.25">
      <c r="B466988" s="76"/>
      <c r="C466988" s="75"/>
    </row>
    <row r="466989" spans="2:3" x14ac:dyDescent="0.25">
      <c r="B466989" s="76"/>
      <c r="C466989" s="75"/>
    </row>
    <row r="466990" spans="2:3" x14ac:dyDescent="0.25">
      <c r="B466990" s="76"/>
      <c r="C466990" s="75"/>
    </row>
    <row r="466991" spans="2:3" x14ac:dyDescent="0.25">
      <c r="B466991" s="76"/>
      <c r="C466991" s="75"/>
    </row>
    <row r="466992" spans="2:3" x14ac:dyDescent="0.25">
      <c r="B466992" s="76"/>
      <c r="C466992" s="75"/>
    </row>
    <row r="466993" spans="2:3" x14ac:dyDescent="0.25">
      <c r="B466993" s="76"/>
      <c r="C466993" s="75"/>
    </row>
    <row r="466994" spans="2:3" x14ac:dyDescent="0.25">
      <c r="B466994" s="76"/>
      <c r="C466994" s="75"/>
    </row>
    <row r="466995" spans="2:3" x14ac:dyDescent="0.25">
      <c r="B466995" s="76"/>
      <c r="C466995" s="75"/>
    </row>
    <row r="466996" spans="2:3" x14ac:dyDescent="0.25">
      <c r="B466996" s="76"/>
      <c r="C466996" s="75"/>
    </row>
    <row r="466997" spans="2:3" x14ac:dyDescent="0.25">
      <c r="B466997" s="76"/>
      <c r="C466997" s="75"/>
    </row>
    <row r="466998" spans="2:3" x14ac:dyDescent="0.25">
      <c r="B466998" s="76"/>
      <c r="C466998" s="75"/>
    </row>
    <row r="466999" spans="2:3" x14ac:dyDescent="0.25">
      <c r="B466999" s="76"/>
      <c r="C466999" s="75"/>
    </row>
    <row r="467109" spans="2:3" x14ac:dyDescent="0.25">
      <c r="B467109" s="76"/>
      <c r="C467109" s="75"/>
    </row>
    <row r="467110" spans="2:3" x14ac:dyDescent="0.25">
      <c r="B467110" s="76"/>
      <c r="C467110" s="75"/>
    </row>
    <row r="467111" spans="2:3" x14ac:dyDescent="0.25">
      <c r="B467111" s="76"/>
      <c r="C467111" s="75"/>
    </row>
    <row r="467112" spans="2:3" x14ac:dyDescent="0.25">
      <c r="B467112" s="76"/>
      <c r="C467112" s="75"/>
    </row>
    <row r="467113" spans="2:3" x14ac:dyDescent="0.25">
      <c r="B467113" s="76"/>
      <c r="C467113" s="75"/>
    </row>
    <row r="467114" spans="2:3" x14ac:dyDescent="0.25">
      <c r="B467114" s="76"/>
      <c r="C467114" s="75"/>
    </row>
    <row r="467115" spans="2:3" x14ac:dyDescent="0.25">
      <c r="B467115" s="76"/>
      <c r="C467115" s="75"/>
    </row>
    <row r="467116" spans="2:3" x14ac:dyDescent="0.25">
      <c r="B467116" s="76"/>
      <c r="C467116" s="75"/>
    </row>
    <row r="467117" spans="2:3" x14ac:dyDescent="0.25">
      <c r="B467117" s="76"/>
      <c r="C467117" s="75"/>
    </row>
    <row r="467118" spans="2:3" x14ac:dyDescent="0.25">
      <c r="B467118" s="76"/>
      <c r="C467118" s="75"/>
    </row>
    <row r="467119" spans="2:3" x14ac:dyDescent="0.25">
      <c r="B467119" s="76"/>
      <c r="C467119" s="75"/>
    </row>
    <row r="467120" spans="2:3" x14ac:dyDescent="0.25">
      <c r="B467120" s="76"/>
      <c r="C467120" s="75"/>
    </row>
    <row r="467121" spans="2:3" x14ac:dyDescent="0.25">
      <c r="B467121" s="76"/>
      <c r="C467121" s="75"/>
    </row>
    <row r="467231" spans="2:3" x14ac:dyDescent="0.25">
      <c r="B467231" s="76"/>
      <c r="C467231" s="75"/>
    </row>
    <row r="467232" spans="2:3" x14ac:dyDescent="0.25">
      <c r="B467232" s="76"/>
      <c r="C467232" s="75"/>
    </row>
    <row r="467233" spans="2:3" x14ac:dyDescent="0.25">
      <c r="B467233" s="76"/>
      <c r="C467233" s="75"/>
    </row>
    <row r="467234" spans="2:3" x14ac:dyDescent="0.25">
      <c r="B467234" s="76"/>
      <c r="C467234" s="75"/>
    </row>
    <row r="467235" spans="2:3" x14ac:dyDescent="0.25">
      <c r="B467235" s="76"/>
      <c r="C467235" s="75"/>
    </row>
    <row r="467236" spans="2:3" x14ac:dyDescent="0.25">
      <c r="B467236" s="76"/>
      <c r="C467236" s="75"/>
    </row>
    <row r="467237" spans="2:3" x14ac:dyDescent="0.25">
      <c r="B467237" s="76"/>
      <c r="C467237" s="75"/>
    </row>
    <row r="467238" spans="2:3" x14ac:dyDescent="0.25">
      <c r="B467238" s="76"/>
      <c r="C467238" s="75"/>
    </row>
    <row r="467239" spans="2:3" x14ac:dyDescent="0.25">
      <c r="B467239" s="76"/>
      <c r="C467239" s="75"/>
    </row>
    <row r="467240" spans="2:3" x14ac:dyDescent="0.25">
      <c r="B467240" s="76"/>
      <c r="C467240" s="75"/>
    </row>
    <row r="467241" spans="2:3" x14ac:dyDescent="0.25">
      <c r="B467241" s="76"/>
      <c r="C467241" s="75"/>
    </row>
    <row r="467242" spans="2:3" x14ac:dyDescent="0.25">
      <c r="B467242" s="76"/>
      <c r="C467242" s="75"/>
    </row>
    <row r="467243" spans="2:3" x14ac:dyDescent="0.25">
      <c r="B467243" s="76"/>
      <c r="C467243" s="75"/>
    </row>
    <row r="467353" spans="2:3" x14ac:dyDescent="0.25">
      <c r="B467353" s="76"/>
      <c r="C467353" s="75"/>
    </row>
    <row r="467354" spans="2:3" x14ac:dyDescent="0.25">
      <c r="B467354" s="76"/>
      <c r="C467354" s="75"/>
    </row>
    <row r="467355" spans="2:3" x14ac:dyDescent="0.25">
      <c r="B467355" s="76"/>
      <c r="C467355" s="75"/>
    </row>
    <row r="467356" spans="2:3" x14ac:dyDescent="0.25">
      <c r="B467356" s="76"/>
      <c r="C467356" s="75"/>
    </row>
    <row r="467357" spans="2:3" x14ac:dyDescent="0.25">
      <c r="B467357" s="76"/>
      <c r="C467357" s="75"/>
    </row>
    <row r="467358" spans="2:3" x14ac:dyDescent="0.25">
      <c r="B467358" s="76"/>
      <c r="C467358" s="75"/>
    </row>
    <row r="467359" spans="2:3" x14ac:dyDescent="0.25">
      <c r="B467359" s="76"/>
      <c r="C467359" s="75"/>
    </row>
    <row r="467360" spans="2:3" x14ac:dyDescent="0.25">
      <c r="B467360" s="76"/>
      <c r="C467360" s="75"/>
    </row>
    <row r="467361" spans="2:3" x14ac:dyDescent="0.25">
      <c r="B467361" s="76"/>
      <c r="C467361" s="75"/>
    </row>
    <row r="467362" spans="2:3" x14ac:dyDescent="0.25">
      <c r="B467362" s="76"/>
      <c r="C467362" s="75"/>
    </row>
    <row r="467363" spans="2:3" x14ac:dyDescent="0.25">
      <c r="B467363" s="76"/>
      <c r="C467363" s="75"/>
    </row>
    <row r="467364" spans="2:3" x14ac:dyDescent="0.25">
      <c r="B467364" s="76"/>
      <c r="C467364" s="75"/>
    </row>
    <row r="467365" spans="2:3" x14ac:dyDescent="0.25">
      <c r="B467365" s="76"/>
      <c r="C467365" s="75"/>
    </row>
    <row r="467475" spans="2:3" x14ac:dyDescent="0.25">
      <c r="B467475" s="76"/>
      <c r="C467475" s="75"/>
    </row>
    <row r="467476" spans="2:3" x14ac:dyDescent="0.25">
      <c r="B467476" s="76"/>
      <c r="C467476" s="75"/>
    </row>
    <row r="467477" spans="2:3" x14ac:dyDescent="0.25">
      <c r="B467477" s="76"/>
      <c r="C467477" s="75"/>
    </row>
    <row r="467478" spans="2:3" x14ac:dyDescent="0.25">
      <c r="B467478" s="76"/>
      <c r="C467478" s="75"/>
    </row>
    <row r="467479" spans="2:3" x14ac:dyDescent="0.25">
      <c r="B467479" s="76"/>
      <c r="C467479" s="75"/>
    </row>
    <row r="467480" spans="2:3" x14ac:dyDescent="0.25">
      <c r="B467480" s="76"/>
      <c r="C467480" s="75"/>
    </row>
    <row r="467481" spans="2:3" x14ac:dyDescent="0.25">
      <c r="B467481" s="76"/>
      <c r="C467481" s="75"/>
    </row>
    <row r="467482" spans="2:3" x14ac:dyDescent="0.25">
      <c r="B467482" s="76"/>
      <c r="C467482" s="75"/>
    </row>
    <row r="467483" spans="2:3" x14ac:dyDescent="0.25">
      <c r="B467483" s="76"/>
      <c r="C467483" s="75"/>
    </row>
    <row r="467484" spans="2:3" x14ac:dyDescent="0.25">
      <c r="B467484" s="76"/>
      <c r="C467484" s="75"/>
    </row>
    <row r="467485" spans="2:3" x14ac:dyDescent="0.25">
      <c r="B467485" s="76"/>
      <c r="C467485" s="75"/>
    </row>
    <row r="467486" spans="2:3" x14ac:dyDescent="0.25">
      <c r="B467486" s="76"/>
      <c r="C467486" s="75"/>
    </row>
    <row r="467487" spans="2:3" x14ac:dyDescent="0.25">
      <c r="B467487" s="76"/>
      <c r="C467487" s="75"/>
    </row>
    <row r="467597" spans="2:3" x14ac:dyDescent="0.25">
      <c r="B467597" s="76"/>
      <c r="C467597" s="75"/>
    </row>
    <row r="467598" spans="2:3" x14ac:dyDescent="0.25">
      <c r="B467598" s="76"/>
      <c r="C467598" s="75"/>
    </row>
    <row r="467599" spans="2:3" x14ac:dyDescent="0.25">
      <c r="B467599" s="76"/>
      <c r="C467599" s="75"/>
    </row>
    <row r="467600" spans="2:3" x14ac:dyDescent="0.25">
      <c r="B467600" s="76"/>
      <c r="C467600" s="75"/>
    </row>
    <row r="467601" spans="2:3" x14ac:dyDescent="0.25">
      <c r="B467601" s="76"/>
      <c r="C467601" s="75"/>
    </row>
    <row r="467602" spans="2:3" x14ac:dyDescent="0.25">
      <c r="B467602" s="76"/>
      <c r="C467602" s="75"/>
    </row>
    <row r="467603" spans="2:3" x14ac:dyDescent="0.25">
      <c r="B467603" s="76"/>
      <c r="C467603" s="75"/>
    </row>
    <row r="467604" spans="2:3" x14ac:dyDescent="0.25">
      <c r="B467604" s="76"/>
      <c r="C467604" s="75"/>
    </row>
    <row r="467605" spans="2:3" x14ac:dyDescent="0.25">
      <c r="B467605" s="76"/>
      <c r="C467605" s="75"/>
    </row>
    <row r="467606" spans="2:3" x14ac:dyDescent="0.25">
      <c r="B467606" s="76"/>
      <c r="C467606" s="75"/>
    </row>
    <row r="467607" spans="2:3" x14ac:dyDescent="0.25">
      <c r="B467607" s="76"/>
      <c r="C467607" s="75"/>
    </row>
    <row r="467608" spans="2:3" x14ac:dyDescent="0.25">
      <c r="B467608" s="76"/>
      <c r="C467608" s="75"/>
    </row>
    <row r="467609" spans="2:3" x14ac:dyDescent="0.25">
      <c r="B467609" s="76"/>
      <c r="C467609" s="75"/>
    </row>
    <row r="467719" spans="2:3" x14ac:dyDescent="0.25">
      <c r="B467719" s="76"/>
      <c r="C467719" s="75"/>
    </row>
    <row r="467720" spans="2:3" x14ac:dyDescent="0.25">
      <c r="B467720" s="76"/>
      <c r="C467720" s="75"/>
    </row>
    <row r="467721" spans="2:3" x14ac:dyDescent="0.25">
      <c r="B467721" s="76"/>
      <c r="C467721" s="75"/>
    </row>
    <row r="467722" spans="2:3" x14ac:dyDescent="0.25">
      <c r="B467722" s="76"/>
      <c r="C467722" s="75"/>
    </row>
    <row r="467723" spans="2:3" x14ac:dyDescent="0.25">
      <c r="B467723" s="76"/>
      <c r="C467723" s="75"/>
    </row>
    <row r="467724" spans="2:3" x14ac:dyDescent="0.25">
      <c r="B467724" s="76"/>
      <c r="C467724" s="75"/>
    </row>
    <row r="467725" spans="2:3" x14ac:dyDescent="0.25">
      <c r="B467725" s="76"/>
      <c r="C467725" s="75"/>
    </row>
    <row r="467726" spans="2:3" x14ac:dyDescent="0.25">
      <c r="B467726" s="76"/>
      <c r="C467726" s="75"/>
    </row>
    <row r="467727" spans="2:3" x14ac:dyDescent="0.25">
      <c r="B467727" s="76"/>
      <c r="C467727" s="75"/>
    </row>
    <row r="467728" spans="2:3" x14ac:dyDescent="0.25">
      <c r="B467728" s="76"/>
      <c r="C467728" s="75"/>
    </row>
    <row r="467729" spans="2:3" x14ac:dyDescent="0.25">
      <c r="B467729" s="76"/>
      <c r="C467729" s="75"/>
    </row>
    <row r="467730" spans="2:3" x14ac:dyDescent="0.25">
      <c r="B467730" s="76"/>
      <c r="C467730" s="75"/>
    </row>
    <row r="467731" spans="2:3" x14ac:dyDescent="0.25">
      <c r="B467731" s="76"/>
      <c r="C467731" s="75"/>
    </row>
    <row r="467841" spans="2:3" x14ac:dyDescent="0.25">
      <c r="B467841" s="76"/>
      <c r="C467841" s="75"/>
    </row>
    <row r="467842" spans="2:3" x14ac:dyDescent="0.25">
      <c r="B467842" s="76"/>
      <c r="C467842" s="75"/>
    </row>
    <row r="467843" spans="2:3" x14ac:dyDescent="0.25">
      <c r="B467843" s="76"/>
      <c r="C467843" s="75"/>
    </row>
    <row r="467844" spans="2:3" x14ac:dyDescent="0.25">
      <c r="B467844" s="76"/>
      <c r="C467844" s="75"/>
    </row>
    <row r="467845" spans="2:3" x14ac:dyDescent="0.25">
      <c r="B467845" s="76"/>
      <c r="C467845" s="75"/>
    </row>
    <row r="467846" spans="2:3" x14ac:dyDescent="0.25">
      <c r="B467846" s="76"/>
      <c r="C467846" s="75"/>
    </row>
    <row r="467847" spans="2:3" x14ac:dyDescent="0.25">
      <c r="B467847" s="76"/>
      <c r="C467847" s="75"/>
    </row>
    <row r="467848" spans="2:3" x14ac:dyDescent="0.25">
      <c r="B467848" s="76"/>
      <c r="C467848" s="75"/>
    </row>
    <row r="467849" spans="2:3" x14ac:dyDescent="0.25">
      <c r="B467849" s="76"/>
      <c r="C467849" s="75"/>
    </row>
    <row r="467850" spans="2:3" x14ac:dyDescent="0.25">
      <c r="B467850" s="76"/>
      <c r="C467850" s="75"/>
    </row>
    <row r="467851" spans="2:3" x14ac:dyDescent="0.25">
      <c r="B467851" s="76"/>
      <c r="C467851" s="75"/>
    </row>
    <row r="467852" spans="2:3" x14ac:dyDescent="0.25">
      <c r="B467852" s="76"/>
      <c r="C467852" s="75"/>
    </row>
    <row r="467853" spans="2:3" x14ac:dyDescent="0.25">
      <c r="B467853" s="76"/>
      <c r="C467853" s="75"/>
    </row>
    <row r="467963" spans="2:3" x14ac:dyDescent="0.25">
      <c r="B467963" s="76"/>
      <c r="C467963" s="75"/>
    </row>
    <row r="467964" spans="2:3" x14ac:dyDescent="0.25">
      <c r="B467964" s="76"/>
      <c r="C467964" s="75"/>
    </row>
    <row r="467965" spans="2:3" x14ac:dyDescent="0.25">
      <c r="B467965" s="76"/>
      <c r="C467965" s="75"/>
    </row>
    <row r="467966" spans="2:3" x14ac:dyDescent="0.25">
      <c r="B467966" s="76"/>
      <c r="C467966" s="75"/>
    </row>
    <row r="467967" spans="2:3" x14ac:dyDescent="0.25">
      <c r="B467967" s="76"/>
      <c r="C467967" s="75"/>
    </row>
    <row r="467968" spans="2:3" x14ac:dyDescent="0.25">
      <c r="B467968" s="76"/>
      <c r="C467968" s="75"/>
    </row>
    <row r="467969" spans="2:3" x14ac:dyDescent="0.25">
      <c r="B467969" s="76"/>
      <c r="C467969" s="75"/>
    </row>
    <row r="467970" spans="2:3" x14ac:dyDescent="0.25">
      <c r="B467970" s="76"/>
      <c r="C467970" s="75"/>
    </row>
    <row r="467971" spans="2:3" x14ac:dyDescent="0.25">
      <c r="B467971" s="76"/>
      <c r="C467971" s="75"/>
    </row>
    <row r="467972" spans="2:3" x14ac:dyDescent="0.25">
      <c r="B467972" s="76"/>
      <c r="C467972" s="75"/>
    </row>
    <row r="467973" spans="2:3" x14ac:dyDescent="0.25">
      <c r="B467973" s="76"/>
      <c r="C467973" s="75"/>
    </row>
    <row r="467974" spans="2:3" x14ac:dyDescent="0.25">
      <c r="B467974" s="76"/>
      <c r="C467974" s="75"/>
    </row>
    <row r="467975" spans="2:3" x14ac:dyDescent="0.25">
      <c r="B467975" s="76"/>
      <c r="C467975" s="75"/>
    </row>
    <row r="468085" spans="2:3" x14ac:dyDescent="0.25">
      <c r="B468085" s="76"/>
      <c r="C468085" s="75"/>
    </row>
    <row r="468086" spans="2:3" x14ac:dyDescent="0.25">
      <c r="B468086" s="76"/>
      <c r="C468086" s="75"/>
    </row>
    <row r="468087" spans="2:3" x14ac:dyDescent="0.25">
      <c r="B468087" s="76"/>
      <c r="C468087" s="75"/>
    </row>
    <row r="468088" spans="2:3" x14ac:dyDescent="0.25">
      <c r="B468088" s="76"/>
      <c r="C468088" s="75"/>
    </row>
    <row r="468089" spans="2:3" x14ac:dyDescent="0.25">
      <c r="B468089" s="76"/>
      <c r="C468089" s="75"/>
    </row>
    <row r="468090" spans="2:3" x14ac:dyDescent="0.25">
      <c r="B468090" s="76"/>
      <c r="C468090" s="75"/>
    </row>
    <row r="468091" spans="2:3" x14ac:dyDescent="0.25">
      <c r="B468091" s="76"/>
      <c r="C468091" s="75"/>
    </row>
    <row r="468092" spans="2:3" x14ac:dyDescent="0.25">
      <c r="B468092" s="76"/>
      <c r="C468092" s="75"/>
    </row>
    <row r="468093" spans="2:3" x14ac:dyDescent="0.25">
      <c r="B468093" s="76"/>
      <c r="C468093" s="75"/>
    </row>
    <row r="468094" spans="2:3" x14ac:dyDescent="0.25">
      <c r="B468094" s="76"/>
      <c r="C468094" s="75"/>
    </row>
    <row r="468095" spans="2:3" x14ac:dyDescent="0.25">
      <c r="B468095" s="76"/>
      <c r="C468095" s="75"/>
    </row>
    <row r="468096" spans="2:3" x14ac:dyDescent="0.25">
      <c r="B468096" s="76"/>
      <c r="C468096" s="75"/>
    </row>
    <row r="468097" spans="2:3" x14ac:dyDescent="0.25">
      <c r="B468097" s="76"/>
      <c r="C468097" s="75"/>
    </row>
    <row r="468207" spans="2:3" x14ac:dyDescent="0.25">
      <c r="B468207" s="76"/>
      <c r="C468207" s="75"/>
    </row>
    <row r="468208" spans="2:3" x14ac:dyDescent="0.25">
      <c r="B468208" s="76"/>
      <c r="C468208" s="75"/>
    </row>
    <row r="468209" spans="2:3" x14ac:dyDescent="0.25">
      <c r="B468209" s="76"/>
      <c r="C468209" s="75"/>
    </row>
    <row r="468210" spans="2:3" x14ac:dyDescent="0.25">
      <c r="B468210" s="76"/>
      <c r="C468210" s="75"/>
    </row>
    <row r="468211" spans="2:3" x14ac:dyDescent="0.25">
      <c r="B468211" s="76"/>
      <c r="C468211" s="75"/>
    </row>
    <row r="468212" spans="2:3" x14ac:dyDescent="0.25">
      <c r="B468212" s="76"/>
      <c r="C468212" s="75"/>
    </row>
    <row r="468213" spans="2:3" x14ac:dyDescent="0.25">
      <c r="B468213" s="76"/>
      <c r="C468213" s="75"/>
    </row>
    <row r="468214" spans="2:3" x14ac:dyDescent="0.25">
      <c r="B468214" s="76"/>
      <c r="C468214" s="75"/>
    </row>
    <row r="468215" spans="2:3" x14ac:dyDescent="0.25">
      <c r="B468215" s="76"/>
      <c r="C468215" s="75"/>
    </row>
    <row r="468216" spans="2:3" x14ac:dyDescent="0.25">
      <c r="B468216" s="76"/>
      <c r="C468216" s="75"/>
    </row>
    <row r="468217" spans="2:3" x14ac:dyDescent="0.25">
      <c r="B468217" s="76"/>
      <c r="C468217" s="75"/>
    </row>
    <row r="468218" spans="2:3" x14ac:dyDescent="0.25">
      <c r="B468218" s="76"/>
      <c r="C468218" s="75"/>
    </row>
    <row r="468219" spans="2:3" x14ac:dyDescent="0.25">
      <c r="B468219" s="76"/>
      <c r="C468219" s="75"/>
    </row>
    <row r="468329" spans="2:3" x14ac:dyDescent="0.25">
      <c r="B468329" s="76"/>
      <c r="C468329" s="75"/>
    </row>
    <row r="468330" spans="2:3" x14ac:dyDescent="0.25">
      <c r="B468330" s="76"/>
      <c r="C468330" s="75"/>
    </row>
    <row r="468331" spans="2:3" x14ac:dyDescent="0.25">
      <c r="B468331" s="76"/>
      <c r="C468331" s="75"/>
    </row>
    <row r="468332" spans="2:3" x14ac:dyDescent="0.25">
      <c r="B468332" s="76"/>
      <c r="C468332" s="75"/>
    </row>
    <row r="468333" spans="2:3" x14ac:dyDescent="0.25">
      <c r="B468333" s="76"/>
      <c r="C468333" s="75"/>
    </row>
    <row r="468334" spans="2:3" x14ac:dyDescent="0.25">
      <c r="B468334" s="76"/>
      <c r="C468334" s="75"/>
    </row>
    <row r="468335" spans="2:3" x14ac:dyDescent="0.25">
      <c r="B468335" s="76"/>
      <c r="C468335" s="75"/>
    </row>
    <row r="468336" spans="2:3" x14ac:dyDescent="0.25">
      <c r="B468336" s="76"/>
      <c r="C468336" s="75"/>
    </row>
    <row r="468337" spans="2:3" x14ac:dyDescent="0.25">
      <c r="B468337" s="76"/>
      <c r="C468337" s="75"/>
    </row>
    <row r="468338" spans="2:3" x14ac:dyDescent="0.25">
      <c r="B468338" s="76"/>
      <c r="C468338" s="75"/>
    </row>
    <row r="468339" spans="2:3" x14ac:dyDescent="0.25">
      <c r="B468339" s="76"/>
      <c r="C468339" s="75"/>
    </row>
    <row r="468340" spans="2:3" x14ac:dyDescent="0.25">
      <c r="B468340" s="76"/>
      <c r="C468340" s="75"/>
    </row>
    <row r="468341" spans="2:3" x14ac:dyDescent="0.25">
      <c r="B468341" s="76"/>
      <c r="C468341" s="75"/>
    </row>
    <row r="468451" spans="2:3" x14ac:dyDescent="0.25">
      <c r="B468451" s="76"/>
      <c r="C468451" s="75"/>
    </row>
    <row r="468452" spans="2:3" x14ac:dyDescent="0.25">
      <c r="B468452" s="76"/>
      <c r="C468452" s="75"/>
    </row>
    <row r="468453" spans="2:3" x14ac:dyDescent="0.25">
      <c r="B468453" s="76"/>
      <c r="C468453" s="75"/>
    </row>
    <row r="468454" spans="2:3" x14ac:dyDescent="0.25">
      <c r="B468454" s="76"/>
      <c r="C468454" s="75"/>
    </row>
    <row r="468455" spans="2:3" x14ac:dyDescent="0.25">
      <c r="B468455" s="76"/>
      <c r="C468455" s="75"/>
    </row>
    <row r="468456" spans="2:3" x14ac:dyDescent="0.25">
      <c r="B468456" s="76"/>
      <c r="C468456" s="75"/>
    </row>
    <row r="468457" spans="2:3" x14ac:dyDescent="0.25">
      <c r="B468457" s="76"/>
      <c r="C468457" s="75"/>
    </row>
    <row r="468458" spans="2:3" x14ac:dyDescent="0.25">
      <c r="B468458" s="76"/>
      <c r="C468458" s="75"/>
    </row>
    <row r="468459" spans="2:3" x14ac:dyDescent="0.25">
      <c r="B468459" s="76"/>
      <c r="C468459" s="75"/>
    </row>
    <row r="468460" spans="2:3" x14ac:dyDescent="0.25">
      <c r="B468460" s="76"/>
      <c r="C468460" s="75"/>
    </row>
    <row r="468461" spans="2:3" x14ac:dyDescent="0.25">
      <c r="B468461" s="76"/>
      <c r="C468461" s="75"/>
    </row>
    <row r="468462" spans="2:3" x14ac:dyDescent="0.25">
      <c r="B468462" s="76"/>
      <c r="C468462" s="75"/>
    </row>
    <row r="468463" spans="2:3" x14ac:dyDescent="0.25">
      <c r="B468463" s="76"/>
      <c r="C468463" s="75"/>
    </row>
    <row r="468573" spans="2:3" x14ac:dyDescent="0.25">
      <c r="B468573" s="76"/>
      <c r="C468573" s="75"/>
    </row>
    <row r="468574" spans="2:3" x14ac:dyDescent="0.25">
      <c r="B468574" s="76"/>
      <c r="C468574" s="75"/>
    </row>
    <row r="468575" spans="2:3" x14ac:dyDescent="0.25">
      <c r="B468575" s="76"/>
      <c r="C468575" s="75"/>
    </row>
    <row r="468576" spans="2:3" x14ac:dyDescent="0.25">
      <c r="B468576" s="76"/>
      <c r="C468576" s="75"/>
    </row>
    <row r="468577" spans="2:3" x14ac:dyDescent="0.25">
      <c r="B468577" s="76"/>
      <c r="C468577" s="75"/>
    </row>
    <row r="468578" spans="2:3" x14ac:dyDescent="0.25">
      <c r="B468578" s="76"/>
      <c r="C468578" s="75"/>
    </row>
    <row r="468579" spans="2:3" x14ac:dyDescent="0.25">
      <c r="B468579" s="76"/>
      <c r="C468579" s="75"/>
    </row>
    <row r="468580" spans="2:3" x14ac:dyDescent="0.25">
      <c r="B468580" s="76"/>
      <c r="C468580" s="75"/>
    </row>
    <row r="468581" spans="2:3" x14ac:dyDescent="0.25">
      <c r="B468581" s="76"/>
      <c r="C468581" s="75"/>
    </row>
    <row r="468582" spans="2:3" x14ac:dyDescent="0.25">
      <c r="B468582" s="76"/>
      <c r="C468582" s="75"/>
    </row>
    <row r="468583" spans="2:3" x14ac:dyDescent="0.25">
      <c r="B468583" s="76"/>
      <c r="C468583" s="75"/>
    </row>
    <row r="468584" spans="2:3" x14ac:dyDescent="0.25">
      <c r="B468584" s="76"/>
      <c r="C468584" s="75"/>
    </row>
    <row r="468585" spans="2:3" x14ac:dyDescent="0.25">
      <c r="B468585" s="76"/>
      <c r="C468585" s="75"/>
    </row>
    <row r="468695" spans="2:3" x14ac:dyDescent="0.25">
      <c r="B468695" s="76"/>
      <c r="C468695" s="75"/>
    </row>
    <row r="468696" spans="2:3" x14ac:dyDescent="0.25">
      <c r="B468696" s="76"/>
      <c r="C468696" s="75"/>
    </row>
    <row r="468697" spans="2:3" x14ac:dyDescent="0.25">
      <c r="B468697" s="76"/>
      <c r="C468697" s="75"/>
    </row>
    <row r="468698" spans="2:3" x14ac:dyDescent="0.25">
      <c r="B468698" s="76"/>
      <c r="C468698" s="75"/>
    </row>
    <row r="468699" spans="2:3" x14ac:dyDescent="0.25">
      <c r="B468699" s="76"/>
      <c r="C468699" s="75"/>
    </row>
    <row r="468700" spans="2:3" x14ac:dyDescent="0.25">
      <c r="B468700" s="76"/>
      <c r="C468700" s="75"/>
    </row>
    <row r="468701" spans="2:3" x14ac:dyDescent="0.25">
      <c r="B468701" s="76"/>
      <c r="C468701" s="75"/>
    </row>
    <row r="468702" spans="2:3" x14ac:dyDescent="0.25">
      <c r="B468702" s="76"/>
      <c r="C468702" s="75"/>
    </row>
    <row r="468703" spans="2:3" x14ac:dyDescent="0.25">
      <c r="B468703" s="76"/>
      <c r="C468703" s="75"/>
    </row>
    <row r="468704" spans="2:3" x14ac:dyDescent="0.25">
      <c r="B468704" s="76"/>
      <c r="C468704" s="75"/>
    </row>
    <row r="468705" spans="2:3" x14ac:dyDescent="0.25">
      <c r="B468705" s="76"/>
      <c r="C468705" s="75"/>
    </row>
    <row r="468706" spans="2:3" x14ac:dyDescent="0.25">
      <c r="B468706" s="76"/>
      <c r="C468706" s="75"/>
    </row>
    <row r="468707" spans="2:3" x14ac:dyDescent="0.25">
      <c r="B468707" s="76"/>
      <c r="C468707" s="75"/>
    </row>
    <row r="468817" spans="2:3" x14ac:dyDescent="0.25">
      <c r="B468817" s="76"/>
      <c r="C468817" s="75"/>
    </row>
    <row r="468818" spans="2:3" x14ac:dyDescent="0.25">
      <c r="B468818" s="76"/>
      <c r="C468818" s="75"/>
    </row>
    <row r="468819" spans="2:3" x14ac:dyDescent="0.25">
      <c r="B468819" s="76"/>
      <c r="C468819" s="75"/>
    </row>
    <row r="468820" spans="2:3" x14ac:dyDescent="0.25">
      <c r="B468820" s="76"/>
      <c r="C468820" s="75"/>
    </row>
    <row r="468821" spans="2:3" x14ac:dyDescent="0.25">
      <c r="B468821" s="76"/>
      <c r="C468821" s="75"/>
    </row>
    <row r="468822" spans="2:3" x14ac:dyDescent="0.25">
      <c r="B468822" s="76"/>
      <c r="C468822" s="75"/>
    </row>
    <row r="468823" spans="2:3" x14ac:dyDescent="0.25">
      <c r="B468823" s="76"/>
      <c r="C468823" s="75"/>
    </row>
    <row r="468824" spans="2:3" x14ac:dyDescent="0.25">
      <c r="B468824" s="76"/>
      <c r="C468824" s="75"/>
    </row>
    <row r="468825" spans="2:3" x14ac:dyDescent="0.25">
      <c r="B468825" s="76"/>
      <c r="C468825" s="75"/>
    </row>
    <row r="468826" spans="2:3" x14ac:dyDescent="0.25">
      <c r="B468826" s="76"/>
      <c r="C468826" s="75"/>
    </row>
    <row r="468827" spans="2:3" x14ac:dyDescent="0.25">
      <c r="B468827" s="76"/>
      <c r="C468827" s="75"/>
    </row>
    <row r="468828" spans="2:3" x14ac:dyDescent="0.25">
      <c r="B468828" s="76"/>
      <c r="C468828" s="75"/>
    </row>
    <row r="468829" spans="2:3" x14ac:dyDescent="0.25">
      <c r="B468829" s="76"/>
      <c r="C468829" s="75"/>
    </row>
    <row r="468939" spans="2:3" x14ac:dyDescent="0.25">
      <c r="B468939" s="76"/>
      <c r="C468939" s="75"/>
    </row>
    <row r="468940" spans="2:3" x14ac:dyDescent="0.25">
      <c r="B468940" s="76"/>
      <c r="C468940" s="75"/>
    </row>
    <row r="468941" spans="2:3" x14ac:dyDescent="0.25">
      <c r="B468941" s="76"/>
      <c r="C468941" s="75"/>
    </row>
    <row r="468942" spans="2:3" x14ac:dyDescent="0.25">
      <c r="B468942" s="76"/>
      <c r="C468942" s="75"/>
    </row>
    <row r="468943" spans="2:3" x14ac:dyDescent="0.25">
      <c r="B468943" s="76"/>
      <c r="C468943" s="75"/>
    </row>
    <row r="468944" spans="2:3" x14ac:dyDescent="0.25">
      <c r="B468944" s="76"/>
      <c r="C468944" s="75"/>
    </row>
    <row r="468945" spans="2:3" x14ac:dyDescent="0.25">
      <c r="B468945" s="76"/>
      <c r="C468945" s="75"/>
    </row>
    <row r="468946" spans="2:3" x14ac:dyDescent="0.25">
      <c r="B468946" s="76"/>
      <c r="C468946" s="75"/>
    </row>
    <row r="468947" spans="2:3" x14ac:dyDescent="0.25">
      <c r="B468947" s="76"/>
      <c r="C468947" s="75"/>
    </row>
    <row r="468948" spans="2:3" x14ac:dyDescent="0.25">
      <c r="B468948" s="76"/>
      <c r="C468948" s="75"/>
    </row>
    <row r="468949" spans="2:3" x14ac:dyDescent="0.25">
      <c r="B468949" s="76"/>
      <c r="C468949" s="75"/>
    </row>
    <row r="468950" spans="2:3" x14ac:dyDescent="0.25">
      <c r="B468950" s="76"/>
      <c r="C468950" s="75"/>
    </row>
    <row r="468951" spans="2:3" x14ac:dyDescent="0.25">
      <c r="B468951" s="76"/>
      <c r="C468951" s="75"/>
    </row>
    <row r="469061" spans="2:3" x14ac:dyDescent="0.25">
      <c r="B469061" s="76"/>
      <c r="C469061" s="75"/>
    </row>
    <row r="469062" spans="2:3" x14ac:dyDescent="0.25">
      <c r="B469062" s="76"/>
      <c r="C469062" s="75"/>
    </row>
    <row r="469063" spans="2:3" x14ac:dyDescent="0.25">
      <c r="B469063" s="76"/>
      <c r="C469063" s="75"/>
    </row>
    <row r="469064" spans="2:3" x14ac:dyDescent="0.25">
      <c r="B469064" s="76"/>
      <c r="C469064" s="75"/>
    </row>
    <row r="469065" spans="2:3" x14ac:dyDescent="0.25">
      <c r="B469065" s="76"/>
      <c r="C469065" s="75"/>
    </row>
    <row r="469066" spans="2:3" x14ac:dyDescent="0.25">
      <c r="B469066" s="76"/>
      <c r="C469066" s="75"/>
    </row>
    <row r="469067" spans="2:3" x14ac:dyDescent="0.25">
      <c r="B469067" s="76"/>
      <c r="C469067" s="75"/>
    </row>
    <row r="469068" spans="2:3" x14ac:dyDescent="0.25">
      <c r="B469068" s="76"/>
      <c r="C469068" s="75"/>
    </row>
    <row r="469069" spans="2:3" x14ac:dyDescent="0.25">
      <c r="B469069" s="76"/>
      <c r="C469069" s="75"/>
    </row>
    <row r="469070" spans="2:3" x14ac:dyDescent="0.25">
      <c r="B469070" s="76"/>
      <c r="C469070" s="75"/>
    </row>
    <row r="469071" spans="2:3" x14ac:dyDescent="0.25">
      <c r="B469071" s="76"/>
      <c r="C469071" s="75"/>
    </row>
    <row r="469072" spans="2:3" x14ac:dyDescent="0.25">
      <c r="B469072" s="76"/>
      <c r="C469072" s="75"/>
    </row>
    <row r="469073" spans="2:3" x14ac:dyDescent="0.25">
      <c r="B469073" s="76"/>
      <c r="C469073" s="75"/>
    </row>
    <row r="469183" spans="2:3" x14ac:dyDescent="0.25">
      <c r="B469183" s="76"/>
      <c r="C469183" s="75"/>
    </row>
    <row r="469184" spans="2:3" x14ac:dyDescent="0.25">
      <c r="B469184" s="76"/>
      <c r="C469184" s="75"/>
    </row>
    <row r="469185" spans="2:3" x14ac:dyDescent="0.25">
      <c r="B469185" s="76"/>
      <c r="C469185" s="75"/>
    </row>
    <row r="469186" spans="2:3" x14ac:dyDescent="0.25">
      <c r="B469186" s="76"/>
      <c r="C469186" s="75"/>
    </row>
    <row r="469187" spans="2:3" x14ac:dyDescent="0.25">
      <c r="B469187" s="76"/>
      <c r="C469187" s="75"/>
    </row>
    <row r="469188" spans="2:3" x14ac:dyDescent="0.25">
      <c r="B469188" s="76"/>
      <c r="C469188" s="75"/>
    </row>
    <row r="469189" spans="2:3" x14ac:dyDescent="0.25">
      <c r="B469189" s="76"/>
      <c r="C469189" s="75"/>
    </row>
    <row r="469190" spans="2:3" x14ac:dyDescent="0.25">
      <c r="B469190" s="76"/>
      <c r="C469190" s="75"/>
    </row>
    <row r="469191" spans="2:3" x14ac:dyDescent="0.25">
      <c r="B469191" s="76"/>
      <c r="C469191" s="75"/>
    </row>
    <row r="469192" spans="2:3" x14ac:dyDescent="0.25">
      <c r="B469192" s="76"/>
      <c r="C469192" s="75"/>
    </row>
    <row r="469193" spans="2:3" x14ac:dyDescent="0.25">
      <c r="B469193" s="76"/>
      <c r="C469193" s="75"/>
    </row>
    <row r="469194" spans="2:3" x14ac:dyDescent="0.25">
      <c r="B469194" s="76"/>
      <c r="C469194" s="75"/>
    </row>
    <row r="469195" spans="2:3" x14ac:dyDescent="0.25">
      <c r="B469195" s="76"/>
      <c r="C469195" s="75"/>
    </row>
    <row r="469305" spans="2:3" x14ac:dyDescent="0.25">
      <c r="B469305" s="76"/>
      <c r="C469305" s="75"/>
    </row>
    <row r="469306" spans="2:3" x14ac:dyDescent="0.25">
      <c r="B469306" s="76"/>
      <c r="C469306" s="75"/>
    </row>
    <row r="469307" spans="2:3" x14ac:dyDescent="0.25">
      <c r="B469307" s="76"/>
      <c r="C469307" s="75"/>
    </row>
    <row r="469308" spans="2:3" x14ac:dyDescent="0.25">
      <c r="B469308" s="76"/>
      <c r="C469308" s="75"/>
    </row>
    <row r="469309" spans="2:3" x14ac:dyDescent="0.25">
      <c r="B469309" s="76"/>
      <c r="C469309" s="75"/>
    </row>
    <row r="469310" spans="2:3" x14ac:dyDescent="0.25">
      <c r="B469310" s="76"/>
      <c r="C469310" s="75"/>
    </row>
    <row r="469311" spans="2:3" x14ac:dyDescent="0.25">
      <c r="B469311" s="76"/>
      <c r="C469311" s="75"/>
    </row>
    <row r="469312" spans="2:3" x14ac:dyDescent="0.25">
      <c r="B469312" s="76"/>
      <c r="C469312" s="75"/>
    </row>
    <row r="469313" spans="2:3" x14ac:dyDescent="0.25">
      <c r="B469313" s="76"/>
      <c r="C469313" s="75"/>
    </row>
    <row r="469314" spans="2:3" x14ac:dyDescent="0.25">
      <c r="B469314" s="76"/>
      <c r="C469314" s="75"/>
    </row>
    <row r="469315" spans="2:3" x14ac:dyDescent="0.25">
      <c r="B469315" s="76"/>
      <c r="C469315" s="75"/>
    </row>
    <row r="469316" spans="2:3" x14ac:dyDescent="0.25">
      <c r="B469316" s="76"/>
      <c r="C469316" s="75"/>
    </row>
    <row r="469317" spans="2:3" x14ac:dyDescent="0.25">
      <c r="B469317" s="76"/>
      <c r="C469317" s="75"/>
    </row>
    <row r="469427" spans="2:3" x14ac:dyDescent="0.25">
      <c r="B469427" s="76"/>
      <c r="C469427" s="75"/>
    </row>
    <row r="469428" spans="2:3" x14ac:dyDescent="0.25">
      <c r="B469428" s="76"/>
      <c r="C469428" s="75"/>
    </row>
    <row r="469429" spans="2:3" x14ac:dyDescent="0.25">
      <c r="B469429" s="76"/>
      <c r="C469429" s="75"/>
    </row>
    <row r="469430" spans="2:3" x14ac:dyDescent="0.25">
      <c r="B469430" s="76"/>
      <c r="C469430" s="75"/>
    </row>
    <row r="469431" spans="2:3" x14ac:dyDescent="0.25">
      <c r="B469431" s="76"/>
      <c r="C469431" s="75"/>
    </row>
    <row r="469432" spans="2:3" x14ac:dyDescent="0.25">
      <c r="B469432" s="76"/>
      <c r="C469432" s="75"/>
    </row>
    <row r="469433" spans="2:3" x14ac:dyDescent="0.25">
      <c r="B469433" s="76"/>
      <c r="C469433" s="75"/>
    </row>
    <row r="469434" spans="2:3" x14ac:dyDescent="0.25">
      <c r="B469434" s="76"/>
      <c r="C469434" s="75"/>
    </row>
    <row r="469435" spans="2:3" x14ac:dyDescent="0.25">
      <c r="B469435" s="76"/>
      <c r="C469435" s="75"/>
    </row>
    <row r="469436" spans="2:3" x14ac:dyDescent="0.25">
      <c r="B469436" s="76"/>
      <c r="C469436" s="75"/>
    </row>
    <row r="469437" spans="2:3" x14ac:dyDescent="0.25">
      <c r="B469437" s="76"/>
      <c r="C469437" s="75"/>
    </row>
    <row r="469438" spans="2:3" x14ac:dyDescent="0.25">
      <c r="B469438" s="76"/>
      <c r="C469438" s="75"/>
    </row>
    <row r="469439" spans="2:3" x14ac:dyDescent="0.25">
      <c r="B469439" s="76"/>
      <c r="C469439" s="75"/>
    </row>
    <row r="469549" spans="2:3" x14ac:dyDescent="0.25">
      <c r="B469549" s="76"/>
      <c r="C469549" s="75"/>
    </row>
    <row r="469550" spans="2:3" x14ac:dyDescent="0.25">
      <c r="B469550" s="76"/>
      <c r="C469550" s="75"/>
    </row>
    <row r="469551" spans="2:3" x14ac:dyDescent="0.25">
      <c r="B469551" s="76"/>
      <c r="C469551" s="75"/>
    </row>
    <row r="469552" spans="2:3" x14ac:dyDescent="0.25">
      <c r="B469552" s="76"/>
      <c r="C469552" s="75"/>
    </row>
    <row r="469553" spans="2:3" x14ac:dyDescent="0.25">
      <c r="B469553" s="76"/>
      <c r="C469553" s="75"/>
    </row>
    <row r="469554" spans="2:3" x14ac:dyDescent="0.25">
      <c r="B469554" s="76"/>
      <c r="C469554" s="75"/>
    </row>
    <row r="469555" spans="2:3" x14ac:dyDescent="0.25">
      <c r="B469555" s="76"/>
      <c r="C469555" s="75"/>
    </row>
    <row r="469556" spans="2:3" x14ac:dyDescent="0.25">
      <c r="B469556" s="76"/>
      <c r="C469556" s="75"/>
    </row>
    <row r="469557" spans="2:3" x14ac:dyDescent="0.25">
      <c r="B469557" s="76"/>
      <c r="C469557" s="75"/>
    </row>
    <row r="469558" spans="2:3" x14ac:dyDescent="0.25">
      <c r="B469558" s="76"/>
      <c r="C469558" s="75"/>
    </row>
    <row r="469559" spans="2:3" x14ac:dyDescent="0.25">
      <c r="B469559" s="76"/>
      <c r="C469559" s="75"/>
    </row>
    <row r="469560" spans="2:3" x14ac:dyDescent="0.25">
      <c r="B469560" s="76"/>
      <c r="C469560" s="75"/>
    </row>
    <row r="469561" spans="2:3" x14ac:dyDescent="0.25">
      <c r="B469561" s="76"/>
      <c r="C469561" s="75"/>
    </row>
    <row r="469671" spans="2:3" x14ac:dyDescent="0.25">
      <c r="B469671" s="76"/>
      <c r="C469671" s="75"/>
    </row>
    <row r="469672" spans="2:3" x14ac:dyDescent="0.25">
      <c r="B469672" s="76"/>
      <c r="C469672" s="75"/>
    </row>
    <row r="469673" spans="2:3" x14ac:dyDescent="0.25">
      <c r="B469673" s="76"/>
      <c r="C469673" s="75"/>
    </row>
    <row r="469674" spans="2:3" x14ac:dyDescent="0.25">
      <c r="B469674" s="76"/>
      <c r="C469674" s="75"/>
    </row>
    <row r="469675" spans="2:3" x14ac:dyDescent="0.25">
      <c r="B469675" s="76"/>
      <c r="C469675" s="75"/>
    </row>
    <row r="469676" spans="2:3" x14ac:dyDescent="0.25">
      <c r="B469676" s="76"/>
      <c r="C469676" s="75"/>
    </row>
    <row r="469677" spans="2:3" x14ac:dyDescent="0.25">
      <c r="B469677" s="76"/>
      <c r="C469677" s="75"/>
    </row>
    <row r="469678" spans="2:3" x14ac:dyDescent="0.25">
      <c r="B469678" s="76"/>
      <c r="C469678" s="75"/>
    </row>
    <row r="469679" spans="2:3" x14ac:dyDescent="0.25">
      <c r="B469679" s="76"/>
      <c r="C469679" s="75"/>
    </row>
    <row r="469680" spans="2:3" x14ac:dyDescent="0.25">
      <c r="B469680" s="76"/>
      <c r="C469680" s="75"/>
    </row>
    <row r="469681" spans="2:3" x14ac:dyDescent="0.25">
      <c r="B469681" s="76"/>
      <c r="C469681" s="75"/>
    </row>
    <row r="469682" spans="2:3" x14ac:dyDescent="0.25">
      <c r="B469682" s="76"/>
      <c r="C469682" s="75"/>
    </row>
    <row r="469683" spans="2:3" x14ac:dyDescent="0.25">
      <c r="B469683" s="76"/>
      <c r="C469683" s="75"/>
    </row>
    <row r="469793" spans="2:3" x14ac:dyDescent="0.25">
      <c r="B469793" s="76"/>
      <c r="C469793" s="75"/>
    </row>
    <row r="469794" spans="2:3" x14ac:dyDescent="0.25">
      <c r="B469794" s="76"/>
      <c r="C469794" s="75"/>
    </row>
    <row r="469795" spans="2:3" x14ac:dyDescent="0.25">
      <c r="B469795" s="76"/>
      <c r="C469795" s="75"/>
    </row>
    <row r="469796" spans="2:3" x14ac:dyDescent="0.25">
      <c r="B469796" s="76"/>
      <c r="C469796" s="75"/>
    </row>
    <row r="469797" spans="2:3" x14ac:dyDescent="0.25">
      <c r="B469797" s="76"/>
      <c r="C469797" s="75"/>
    </row>
    <row r="469798" spans="2:3" x14ac:dyDescent="0.25">
      <c r="B469798" s="76"/>
      <c r="C469798" s="75"/>
    </row>
    <row r="469799" spans="2:3" x14ac:dyDescent="0.25">
      <c r="B469799" s="76"/>
      <c r="C469799" s="75"/>
    </row>
    <row r="469800" spans="2:3" x14ac:dyDescent="0.25">
      <c r="B469800" s="76"/>
      <c r="C469800" s="75"/>
    </row>
    <row r="469801" spans="2:3" x14ac:dyDescent="0.25">
      <c r="B469801" s="76"/>
      <c r="C469801" s="75"/>
    </row>
    <row r="469802" spans="2:3" x14ac:dyDescent="0.25">
      <c r="B469802" s="76"/>
      <c r="C469802" s="75"/>
    </row>
    <row r="469803" spans="2:3" x14ac:dyDescent="0.25">
      <c r="B469803" s="76"/>
      <c r="C469803" s="75"/>
    </row>
    <row r="469804" spans="2:3" x14ac:dyDescent="0.25">
      <c r="B469804" s="76"/>
      <c r="C469804" s="75"/>
    </row>
    <row r="469805" spans="2:3" x14ac:dyDescent="0.25">
      <c r="B469805" s="76"/>
      <c r="C469805" s="75"/>
    </row>
    <row r="469915" spans="2:3" x14ac:dyDescent="0.25">
      <c r="B469915" s="76"/>
      <c r="C469915" s="75"/>
    </row>
    <row r="469916" spans="2:3" x14ac:dyDescent="0.25">
      <c r="B469916" s="76"/>
      <c r="C469916" s="75"/>
    </row>
    <row r="469917" spans="2:3" x14ac:dyDescent="0.25">
      <c r="B469917" s="76"/>
      <c r="C469917" s="75"/>
    </row>
    <row r="469918" spans="2:3" x14ac:dyDescent="0.25">
      <c r="B469918" s="76"/>
      <c r="C469918" s="75"/>
    </row>
    <row r="469919" spans="2:3" x14ac:dyDescent="0.25">
      <c r="B469919" s="76"/>
      <c r="C469919" s="75"/>
    </row>
    <row r="469920" spans="2:3" x14ac:dyDescent="0.25">
      <c r="B469920" s="76"/>
      <c r="C469920" s="75"/>
    </row>
    <row r="469921" spans="2:3" x14ac:dyDescent="0.25">
      <c r="B469921" s="76"/>
      <c r="C469921" s="75"/>
    </row>
    <row r="469922" spans="2:3" x14ac:dyDescent="0.25">
      <c r="B469922" s="76"/>
      <c r="C469922" s="75"/>
    </row>
    <row r="469923" spans="2:3" x14ac:dyDescent="0.25">
      <c r="B469923" s="76"/>
      <c r="C469923" s="75"/>
    </row>
    <row r="469924" spans="2:3" x14ac:dyDescent="0.25">
      <c r="B469924" s="76"/>
      <c r="C469924" s="75"/>
    </row>
    <row r="469925" spans="2:3" x14ac:dyDescent="0.25">
      <c r="B469925" s="76"/>
      <c r="C469925" s="75"/>
    </row>
    <row r="469926" spans="2:3" x14ac:dyDescent="0.25">
      <c r="B469926" s="76"/>
      <c r="C469926" s="75"/>
    </row>
    <row r="469927" spans="2:3" x14ac:dyDescent="0.25">
      <c r="B469927" s="76"/>
      <c r="C469927" s="75"/>
    </row>
    <row r="470037" spans="2:3" x14ac:dyDescent="0.25">
      <c r="B470037" s="76"/>
      <c r="C470037" s="75"/>
    </row>
    <row r="470038" spans="2:3" x14ac:dyDescent="0.25">
      <c r="B470038" s="76"/>
      <c r="C470038" s="75"/>
    </row>
    <row r="470039" spans="2:3" x14ac:dyDescent="0.25">
      <c r="B470039" s="76"/>
      <c r="C470039" s="75"/>
    </row>
    <row r="470040" spans="2:3" x14ac:dyDescent="0.25">
      <c r="B470040" s="76"/>
      <c r="C470040" s="75"/>
    </row>
    <row r="470041" spans="2:3" x14ac:dyDescent="0.25">
      <c r="B470041" s="76"/>
      <c r="C470041" s="75"/>
    </row>
    <row r="470042" spans="2:3" x14ac:dyDescent="0.25">
      <c r="B470042" s="76"/>
      <c r="C470042" s="75"/>
    </row>
    <row r="470043" spans="2:3" x14ac:dyDescent="0.25">
      <c r="B470043" s="76"/>
      <c r="C470043" s="75"/>
    </row>
    <row r="470044" spans="2:3" x14ac:dyDescent="0.25">
      <c r="B470044" s="76"/>
      <c r="C470044" s="75"/>
    </row>
    <row r="470045" spans="2:3" x14ac:dyDescent="0.25">
      <c r="B470045" s="76"/>
      <c r="C470045" s="75"/>
    </row>
    <row r="470046" spans="2:3" x14ac:dyDescent="0.25">
      <c r="B470046" s="76"/>
      <c r="C470046" s="75"/>
    </row>
    <row r="470047" spans="2:3" x14ac:dyDescent="0.25">
      <c r="B470047" s="76"/>
      <c r="C470047" s="75"/>
    </row>
    <row r="470048" spans="2:3" x14ac:dyDescent="0.25">
      <c r="B470048" s="76"/>
      <c r="C470048" s="75"/>
    </row>
    <row r="470049" spans="2:3" x14ac:dyDescent="0.25">
      <c r="B470049" s="76"/>
      <c r="C470049" s="75"/>
    </row>
    <row r="470159" spans="2:3" x14ac:dyDescent="0.25">
      <c r="B470159" s="76"/>
      <c r="C470159" s="75"/>
    </row>
    <row r="470160" spans="2:3" x14ac:dyDescent="0.25">
      <c r="B470160" s="76"/>
      <c r="C470160" s="75"/>
    </row>
    <row r="470161" spans="2:3" x14ac:dyDescent="0.25">
      <c r="B470161" s="76"/>
      <c r="C470161" s="75"/>
    </row>
    <row r="470162" spans="2:3" x14ac:dyDescent="0.25">
      <c r="B470162" s="76"/>
      <c r="C470162" s="75"/>
    </row>
    <row r="470163" spans="2:3" x14ac:dyDescent="0.25">
      <c r="B470163" s="76"/>
      <c r="C470163" s="75"/>
    </row>
    <row r="470164" spans="2:3" x14ac:dyDescent="0.25">
      <c r="B470164" s="76"/>
      <c r="C470164" s="75"/>
    </row>
    <row r="470165" spans="2:3" x14ac:dyDescent="0.25">
      <c r="B470165" s="76"/>
      <c r="C470165" s="75"/>
    </row>
    <row r="470166" spans="2:3" x14ac:dyDescent="0.25">
      <c r="B470166" s="76"/>
      <c r="C470166" s="75"/>
    </row>
    <row r="470167" spans="2:3" x14ac:dyDescent="0.25">
      <c r="B470167" s="76"/>
      <c r="C470167" s="75"/>
    </row>
    <row r="470168" spans="2:3" x14ac:dyDescent="0.25">
      <c r="B470168" s="76"/>
      <c r="C470168" s="75"/>
    </row>
    <row r="470169" spans="2:3" x14ac:dyDescent="0.25">
      <c r="B470169" s="76"/>
      <c r="C470169" s="75"/>
    </row>
    <row r="470170" spans="2:3" x14ac:dyDescent="0.25">
      <c r="B470170" s="76"/>
      <c r="C470170" s="75"/>
    </row>
    <row r="470171" spans="2:3" x14ac:dyDescent="0.25">
      <c r="B470171" s="76"/>
      <c r="C470171" s="75"/>
    </row>
    <row r="470281" spans="2:3" x14ac:dyDescent="0.25">
      <c r="B470281" s="76"/>
      <c r="C470281" s="75"/>
    </row>
    <row r="470282" spans="2:3" x14ac:dyDescent="0.25">
      <c r="B470282" s="76"/>
      <c r="C470282" s="75"/>
    </row>
    <row r="470283" spans="2:3" x14ac:dyDescent="0.25">
      <c r="B470283" s="76"/>
      <c r="C470283" s="75"/>
    </row>
    <row r="470284" spans="2:3" x14ac:dyDescent="0.25">
      <c r="B470284" s="76"/>
      <c r="C470284" s="75"/>
    </row>
    <row r="470285" spans="2:3" x14ac:dyDescent="0.25">
      <c r="B470285" s="76"/>
      <c r="C470285" s="75"/>
    </row>
    <row r="470286" spans="2:3" x14ac:dyDescent="0.25">
      <c r="B470286" s="76"/>
      <c r="C470286" s="75"/>
    </row>
    <row r="470287" spans="2:3" x14ac:dyDescent="0.25">
      <c r="B470287" s="76"/>
      <c r="C470287" s="75"/>
    </row>
    <row r="470288" spans="2:3" x14ac:dyDescent="0.25">
      <c r="B470288" s="76"/>
      <c r="C470288" s="75"/>
    </row>
    <row r="470289" spans="2:3" x14ac:dyDescent="0.25">
      <c r="B470289" s="76"/>
      <c r="C470289" s="75"/>
    </row>
    <row r="470290" spans="2:3" x14ac:dyDescent="0.25">
      <c r="B470290" s="76"/>
      <c r="C470290" s="75"/>
    </row>
    <row r="470291" spans="2:3" x14ac:dyDescent="0.25">
      <c r="B470291" s="76"/>
      <c r="C470291" s="75"/>
    </row>
    <row r="470292" spans="2:3" x14ac:dyDescent="0.25">
      <c r="B470292" s="76"/>
      <c r="C470292" s="75"/>
    </row>
    <row r="470293" spans="2:3" x14ac:dyDescent="0.25">
      <c r="B470293" s="76"/>
      <c r="C470293" s="75"/>
    </row>
    <row r="470403" spans="2:3" x14ac:dyDescent="0.25">
      <c r="B470403" s="76"/>
      <c r="C470403" s="75"/>
    </row>
    <row r="470404" spans="2:3" x14ac:dyDescent="0.25">
      <c r="B470404" s="76"/>
      <c r="C470404" s="75"/>
    </row>
    <row r="470405" spans="2:3" x14ac:dyDescent="0.25">
      <c r="B470405" s="76"/>
      <c r="C470405" s="75"/>
    </row>
    <row r="470406" spans="2:3" x14ac:dyDescent="0.25">
      <c r="B470406" s="76"/>
      <c r="C470406" s="75"/>
    </row>
    <row r="470407" spans="2:3" x14ac:dyDescent="0.25">
      <c r="B470407" s="76"/>
      <c r="C470407" s="75"/>
    </row>
    <row r="470408" spans="2:3" x14ac:dyDescent="0.25">
      <c r="B470408" s="76"/>
      <c r="C470408" s="75"/>
    </row>
    <row r="470409" spans="2:3" x14ac:dyDescent="0.25">
      <c r="B470409" s="76"/>
      <c r="C470409" s="75"/>
    </row>
    <row r="470410" spans="2:3" x14ac:dyDescent="0.25">
      <c r="B470410" s="76"/>
      <c r="C470410" s="75"/>
    </row>
    <row r="470411" spans="2:3" x14ac:dyDescent="0.25">
      <c r="B470411" s="76"/>
      <c r="C470411" s="75"/>
    </row>
    <row r="470412" spans="2:3" x14ac:dyDescent="0.25">
      <c r="B470412" s="76"/>
      <c r="C470412" s="75"/>
    </row>
    <row r="470413" spans="2:3" x14ac:dyDescent="0.25">
      <c r="B470413" s="76"/>
      <c r="C470413" s="75"/>
    </row>
    <row r="470414" spans="2:3" x14ac:dyDescent="0.25">
      <c r="B470414" s="76"/>
      <c r="C470414" s="75"/>
    </row>
    <row r="470415" spans="2:3" x14ac:dyDescent="0.25">
      <c r="B470415" s="76"/>
      <c r="C470415" s="75"/>
    </row>
    <row r="470525" spans="2:3" x14ac:dyDescent="0.25">
      <c r="B470525" s="76"/>
      <c r="C470525" s="75"/>
    </row>
    <row r="470526" spans="2:3" x14ac:dyDescent="0.25">
      <c r="B470526" s="76"/>
      <c r="C470526" s="75"/>
    </row>
    <row r="470527" spans="2:3" x14ac:dyDescent="0.25">
      <c r="B470527" s="76"/>
      <c r="C470527" s="75"/>
    </row>
    <row r="470528" spans="2:3" x14ac:dyDescent="0.25">
      <c r="B470528" s="76"/>
      <c r="C470528" s="75"/>
    </row>
    <row r="470529" spans="2:3" x14ac:dyDescent="0.25">
      <c r="B470529" s="76"/>
      <c r="C470529" s="75"/>
    </row>
    <row r="470530" spans="2:3" x14ac:dyDescent="0.25">
      <c r="B470530" s="76"/>
      <c r="C470530" s="75"/>
    </row>
    <row r="470531" spans="2:3" x14ac:dyDescent="0.25">
      <c r="B470531" s="76"/>
      <c r="C470531" s="75"/>
    </row>
    <row r="470532" spans="2:3" x14ac:dyDescent="0.25">
      <c r="B470532" s="76"/>
      <c r="C470532" s="75"/>
    </row>
    <row r="470533" spans="2:3" x14ac:dyDescent="0.25">
      <c r="B470533" s="76"/>
      <c r="C470533" s="75"/>
    </row>
    <row r="470534" spans="2:3" x14ac:dyDescent="0.25">
      <c r="B470534" s="76"/>
      <c r="C470534" s="75"/>
    </row>
    <row r="470535" spans="2:3" x14ac:dyDescent="0.25">
      <c r="B470535" s="76"/>
      <c r="C470535" s="75"/>
    </row>
    <row r="470536" spans="2:3" x14ac:dyDescent="0.25">
      <c r="B470536" s="76"/>
      <c r="C470536" s="75"/>
    </row>
    <row r="470537" spans="2:3" x14ac:dyDescent="0.25">
      <c r="B470537" s="76"/>
      <c r="C470537" s="75"/>
    </row>
    <row r="470647" spans="2:3" x14ac:dyDescent="0.25">
      <c r="B470647" s="76"/>
      <c r="C470647" s="75"/>
    </row>
    <row r="470648" spans="2:3" x14ac:dyDescent="0.25">
      <c r="B470648" s="76"/>
      <c r="C470648" s="75"/>
    </row>
    <row r="470649" spans="2:3" x14ac:dyDescent="0.25">
      <c r="B470649" s="76"/>
      <c r="C470649" s="75"/>
    </row>
    <row r="470650" spans="2:3" x14ac:dyDescent="0.25">
      <c r="B470650" s="76"/>
      <c r="C470650" s="75"/>
    </row>
    <row r="470651" spans="2:3" x14ac:dyDescent="0.25">
      <c r="B470651" s="76"/>
      <c r="C470651" s="75"/>
    </row>
    <row r="470652" spans="2:3" x14ac:dyDescent="0.25">
      <c r="B470652" s="76"/>
      <c r="C470652" s="75"/>
    </row>
    <row r="470653" spans="2:3" x14ac:dyDescent="0.25">
      <c r="B470653" s="76"/>
      <c r="C470653" s="75"/>
    </row>
    <row r="470654" spans="2:3" x14ac:dyDescent="0.25">
      <c r="B470654" s="76"/>
      <c r="C470654" s="75"/>
    </row>
    <row r="470655" spans="2:3" x14ac:dyDescent="0.25">
      <c r="B470655" s="76"/>
      <c r="C470655" s="75"/>
    </row>
    <row r="470656" spans="2:3" x14ac:dyDescent="0.25">
      <c r="B470656" s="76"/>
      <c r="C470656" s="75"/>
    </row>
    <row r="470657" spans="2:3" x14ac:dyDescent="0.25">
      <c r="B470657" s="76"/>
      <c r="C470657" s="75"/>
    </row>
    <row r="470658" spans="2:3" x14ac:dyDescent="0.25">
      <c r="B470658" s="76"/>
      <c r="C470658" s="75"/>
    </row>
    <row r="470659" spans="2:3" x14ac:dyDescent="0.25">
      <c r="B470659" s="76"/>
      <c r="C470659" s="75"/>
    </row>
    <row r="470769" spans="2:3" x14ac:dyDescent="0.25">
      <c r="B470769" s="76"/>
      <c r="C470769" s="75"/>
    </row>
    <row r="470770" spans="2:3" x14ac:dyDescent="0.25">
      <c r="B470770" s="76"/>
      <c r="C470770" s="75"/>
    </row>
    <row r="470771" spans="2:3" x14ac:dyDescent="0.25">
      <c r="B470771" s="76"/>
      <c r="C470771" s="75"/>
    </row>
    <row r="470772" spans="2:3" x14ac:dyDescent="0.25">
      <c r="B470772" s="76"/>
      <c r="C470772" s="75"/>
    </row>
    <row r="470773" spans="2:3" x14ac:dyDescent="0.25">
      <c r="B470773" s="76"/>
      <c r="C470773" s="75"/>
    </row>
    <row r="470774" spans="2:3" x14ac:dyDescent="0.25">
      <c r="B470774" s="76"/>
      <c r="C470774" s="75"/>
    </row>
    <row r="470775" spans="2:3" x14ac:dyDescent="0.25">
      <c r="B470775" s="76"/>
      <c r="C470775" s="75"/>
    </row>
    <row r="470776" spans="2:3" x14ac:dyDescent="0.25">
      <c r="B470776" s="76"/>
      <c r="C470776" s="75"/>
    </row>
    <row r="470777" spans="2:3" x14ac:dyDescent="0.25">
      <c r="B470777" s="76"/>
      <c r="C470777" s="75"/>
    </row>
    <row r="470778" spans="2:3" x14ac:dyDescent="0.25">
      <c r="B470778" s="76"/>
      <c r="C470778" s="75"/>
    </row>
    <row r="470779" spans="2:3" x14ac:dyDescent="0.25">
      <c r="B470779" s="76"/>
      <c r="C470779" s="75"/>
    </row>
    <row r="470780" spans="2:3" x14ac:dyDescent="0.25">
      <c r="B470780" s="76"/>
      <c r="C470780" s="75"/>
    </row>
    <row r="470781" spans="2:3" x14ac:dyDescent="0.25">
      <c r="B470781" s="76"/>
      <c r="C470781" s="75"/>
    </row>
    <row r="470891" spans="2:3" x14ac:dyDescent="0.25">
      <c r="B470891" s="76"/>
      <c r="C470891" s="75"/>
    </row>
    <row r="470892" spans="2:3" x14ac:dyDescent="0.25">
      <c r="B470892" s="76"/>
      <c r="C470892" s="75"/>
    </row>
    <row r="470893" spans="2:3" x14ac:dyDescent="0.25">
      <c r="B470893" s="76"/>
      <c r="C470893" s="75"/>
    </row>
    <row r="470894" spans="2:3" x14ac:dyDescent="0.25">
      <c r="B470894" s="76"/>
      <c r="C470894" s="75"/>
    </row>
    <row r="470895" spans="2:3" x14ac:dyDescent="0.25">
      <c r="B470895" s="76"/>
      <c r="C470895" s="75"/>
    </row>
    <row r="470896" spans="2:3" x14ac:dyDescent="0.25">
      <c r="B470896" s="76"/>
      <c r="C470896" s="75"/>
    </row>
    <row r="470897" spans="2:3" x14ac:dyDescent="0.25">
      <c r="B470897" s="76"/>
      <c r="C470897" s="75"/>
    </row>
    <row r="470898" spans="2:3" x14ac:dyDescent="0.25">
      <c r="B470898" s="76"/>
      <c r="C470898" s="75"/>
    </row>
    <row r="470899" spans="2:3" x14ac:dyDescent="0.25">
      <c r="B470899" s="76"/>
      <c r="C470899" s="75"/>
    </row>
    <row r="470900" spans="2:3" x14ac:dyDescent="0.25">
      <c r="B470900" s="76"/>
      <c r="C470900" s="75"/>
    </row>
    <row r="470901" spans="2:3" x14ac:dyDescent="0.25">
      <c r="B470901" s="76"/>
      <c r="C470901" s="75"/>
    </row>
    <row r="470902" spans="2:3" x14ac:dyDescent="0.25">
      <c r="B470902" s="76"/>
      <c r="C470902" s="75"/>
    </row>
    <row r="470903" spans="2:3" x14ac:dyDescent="0.25">
      <c r="B470903" s="76"/>
      <c r="C470903" s="75"/>
    </row>
    <row r="471013" spans="2:3" x14ac:dyDescent="0.25">
      <c r="B471013" s="76"/>
      <c r="C471013" s="75"/>
    </row>
    <row r="471014" spans="2:3" x14ac:dyDescent="0.25">
      <c r="B471014" s="76"/>
      <c r="C471014" s="75"/>
    </row>
    <row r="471015" spans="2:3" x14ac:dyDescent="0.25">
      <c r="B471015" s="76"/>
      <c r="C471015" s="75"/>
    </row>
    <row r="471016" spans="2:3" x14ac:dyDescent="0.25">
      <c r="B471016" s="76"/>
      <c r="C471016" s="75"/>
    </row>
    <row r="471017" spans="2:3" x14ac:dyDescent="0.25">
      <c r="B471017" s="76"/>
      <c r="C471017" s="75"/>
    </row>
    <row r="471018" spans="2:3" x14ac:dyDescent="0.25">
      <c r="B471018" s="76"/>
      <c r="C471018" s="75"/>
    </row>
    <row r="471019" spans="2:3" x14ac:dyDescent="0.25">
      <c r="B471019" s="76"/>
      <c r="C471019" s="75"/>
    </row>
    <row r="471020" spans="2:3" x14ac:dyDescent="0.25">
      <c r="B471020" s="76"/>
      <c r="C471020" s="75"/>
    </row>
    <row r="471021" spans="2:3" x14ac:dyDescent="0.25">
      <c r="B471021" s="76"/>
      <c r="C471021" s="75"/>
    </row>
    <row r="471022" spans="2:3" x14ac:dyDescent="0.25">
      <c r="B471022" s="76"/>
      <c r="C471022" s="75"/>
    </row>
    <row r="471023" spans="2:3" x14ac:dyDescent="0.25">
      <c r="B471023" s="76"/>
      <c r="C471023" s="75"/>
    </row>
    <row r="471024" spans="2:3" x14ac:dyDescent="0.25">
      <c r="B471024" s="76"/>
      <c r="C471024" s="75"/>
    </row>
    <row r="471025" spans="2:3" x14ac:dyDescent="0.25">
      <c r="B471025" s="76"/>
      <c r="C471025" s="75"/>
    </row>
    <row r="471135" spans="2:3" x14ac:dyDescent="0.25">
      <c r="B471135" s="76"/>
      <c r="C471135" s="75"/>
    </row>
    <row r="471136" spans="2:3" x14ac:dyDescent="0.25">
      <c r="B471136" s="76"/>
      <c r="C471136" s="75"/>
    </row>
    <row r="471137" spans="2:3" x14ac:dyDescent="0.25">
      <c r="B471137" s="76"/>
      <c r="C471137" s="75"/>
    </row>
    <row r="471138" spans="2:3" x14ac:dyDescent="0.25">
      <c r="B471138" s="76"/>
      <c r="C471138" s="75"/>
    </row>
    <row r="471139" spans="2:3" x14ac:dyDescent="0.25">
      <c r="B471139" s="76"/>
      <c r="C471139" s="75"/>
    </row>
    <row r="471140" spans="2:3" x14ac:dyDescent="0.25">
      <c r="B471140" s="76"/>
      <c r="C471140" s="75"/>
    </row>
    <row r="471141" spans="2:3" x14ac:dyDescent="0.25">
      <c r="B471141" s="76"/>
      <c r="C471141" s="75"/>
    </row>
    <row r="471142" spans="2:3" x14ac:dyDescent="0.25">
      <c r="B471142" s="76"/>
      <c r="C471142" s="75"/>
    </row>
    <row r="471143" spans="2:3" x14ac:dyDescent="0.25">
      <c r="B471143" s="76"/>
      <c r="C471143" s="75"/>
    </row>
    <row r="471144" spans="2:3" x14ac:dyDescent="0.25">
      <c r="B471144" s="76"/>
      <c r="C471144" s="75"/>
    </row>
    <row r="471145" spans="2:3" x14ac:dyDescent="0.25">
      <c r="B471145" s="76"/>
      <c r="C471145" s="75"/>
    </row>
    <row r="471146" spans="2:3" x14ac:dyDescent="0.25">
      <c r="B471146" s="76"/>
      <c r="C471146" s="75"/>
    </row>
    <row r="471147" spans="2:3" x14ac:dyDescent="0.25">
      <c r="B471147" s="76"/>
      <c r="C471147" s="75"/>
    </row>
    <row r="471257" spans="2:3" x14ac:dyDescent="0.25">
      <c r="B471257" s="76"/>
      <c r="C471257" s="75"/>
    </row>
    <row r="471258" spans="2:3" x14ac:dyDescent="0.25">
      <c r="B471258" s="76"/>
      <c r="C471258" s="75"/>
    </row>
    <row r="471259" spans="2:3" x14ac:dyDescent="0.25">
      <c r="B471259" s="76"/>
      <c r="C471259" s="75"/>
    </row>
    <row r="471260" spans="2:3" x14ac:dyDescent="0.25">
      <c r="B471260" s="76"/>
      <c r="C471260" s="75"/>
    </row>
    <row r="471261" spans="2:3" x14ac:dyDescent="0.25">
      <c r="B471261" s="76"/>
      <c r="C471261" s="75"/>
    </row>
    <row r="471262" spans="2:3" x14ac:dyDescent="0.25">
      <c r="B471262" s="76"/>
      <c r="C471262" s="75"/>
    </row>
    <row r="471263" spans="2:3" x14ac:dyDescent="0.25">
      <c r="B471263" s="76"/>
      <c r="C471263" s="75"/>
    </row>
    <row r="471264" spans="2:3" x14ac:dyDescent="0.25">
      <c r="B471264" s="76"/>
      <c r="C471264" s="75"/>
    </row>
    <row r="471265" spans="2:3" x14ac:dyDescent="0.25">
      <c r="B471265" s="76"/>
      <c r="C471265" s="75"/>
    </row>
    <row r="471266" spans="2:3" x14ac:dyDescent="0.25">
      <c r="B471266" s="76"/>
      <c r="C471266" s="75"/>
    </row>
    <row r="471267" spans="2:3" x14ac:dyDescent="0.25">
      <c r="B471267" s="76"/>
      <c r="C471267" s="75"/>
    </row>
    <row r="471268" spans="2:3" x14ac:dyDescent="0.25">
      <c r="B471268" s="76"/>
      <c r="C471268" s="75"/>
    </row>
    <row r="471269" spans="2:3" x14ac:dyDescent="0.25">
      <c r="B471269" s="76"/>
      <c r="C471269" s="75"/>
    </row>
    <row r="471379" spans="2:3" x14ac:dyDescent="0.25">
      <c r="B471379" s="76"/>
      <c r="C471379" s="75"/>
    </row>
    <row r="471380" spans="2:3" x14ac:dyDescent="0.25">
      <c r="B471380" s="76"/>
      <c r="C471380" s="75"/>
    </row>
    <row r="471381" spans="2:3" x14ac:dyDescent="0.25">
      <c r="B471381" s="76"/>
      <c r="C471381" s="75"/>
    </row>
    <row r="471382" spans="2:3" x14ac:dyDescent="0.25">
      <c r="B471382" s="76"/>
      <c r="C471382" s="75"/>
    </row>
    <row r="471383" spans="2:3" x14ac:dyDescent="0.25">
      <c r="B471383" s="76"/>
      <c r="C471383" s="75"/>
    </row>
    <row r="471384" spans="2:3" x14ac:dyDescent="0.25">
      <c r="B471384" s="76"/>
      <c r="C471384" s="75"/>
    </row>
    <row r="471385" spans="2:3" x14ac:dyDescent="0.25">
      <c r="B471385" s="76"/>
      <c r="C471385" s="75"/>
    </row>
    <row r="471386" spans="2:3" x14ac:dyDescent="0.25">
      <c r="B471386" s="76"/>
      <c r="C471386" s="75"/>
    </row>
    <row r="471387" spans="2:3" x14ac:dyDescent="0.25">
      <c r="B471387" s="76"/>
      <c r="C471387" s="75"/>
    </row>
    <row r="471388" spans="2:3" x14ac:dyDescent="0.25">
      <c r="B471388" s="76"/>
      <c r="C471388" s="75"/>
    </row>
    <row r="471389" spans="2:3" x14ac:dyDescent="0.25">
      <c r="B471389" s="76"/>
      <c r="C471389" s="75"/>
    </row>
    <row r="471390" spans="2:3" x14ac:dyDescent="0.25">
      <c r="B471390" s="76"/>
      <c r="C471390" s="75"/>
    </row>
    <row r="471391" spans="2:3" x14ac:dyDescent="0.25">
      <c r="B471391" s="76"/>
      <c r="C471391" s="75"/>
    </row>
    <row r="471501" spans="2:3" x14ac:dyDescent="0.25">
      <c r="B471501" s="76"/>
      <c r="C471501" s="75"/>
    </row>
    <row r="471502" spans="2:3" x14ac:dyDescent="0.25">
      <c r="B471502" s="76"/>
      <c r="C471502" s="75"/>
    </row>
    <row r="471503" spans="2:3" x14ac:dyDescent="0.25">
      <c r="B471503" s="76"/>
      <c r="C471503" s="75"/>
    </row>
    <row r="471504" spans="2:3" x14ac:dyDescent="0.25">
      <c r="B471504" s="76"/>
      <c r="C471504" s="75"/>
    </row>
    <row r="471505" spans="2:3" x14ac:dyDescent="0.25">
      <c r="B471505" s="76"/>
      <c r="C471505" s="75"/>
    </row>
    <row r="471506" spans="2:3" x14ac:dyDescent="0.25">
      <c r="B471506" s="76"/>
      <c r="C471506" s="75"/>
    </row>
    <row r="471507" spans="2:3" x14ac:dyDescent="0.25">
      <c r="B471507" s="76"/>
      <c r="C471507" s="75"/>
    </row>
    <row r="471508" spans="2:3" x14ac:dyDescent="0.25">
      <c r="B471508" s="76"/>
      <c r="C471508" s="75"/>
    </row>
    <row r="471509" spans="2:3" x14ac:dyDescent="0.25">
      <c r="B471509" s="76"/>
      <c r="C471509" s="75"/>
    </row>
    <row r="471510" spans="2:3" x14ac:dyDescent="0.25">
      <c r="B471510" s="76"/>
      <c r="C471510" s="75"/>
    </row>
    <row r="471511" spans="2:3" x14ac:dyDescent="0.25">
      <c r="B471511" s="76"/>
      <c r="C471511" s="75"/>
    </row>
    <row r="471512" spans="2:3" x14ac:dyDescent="0.25">
      <c r="B471512" s="76"/>
      <c r="C471512" s="75"/>
    </row>
    <row r="471513" spans="2:3" x14ac:dyDescent="0.25">
      <c r="B471513" s="76"/>
      <c r="C471513" s="75"/>
    </row>
    <row r="471623" spans="2:3" x14ac:dyDescent="0.25">
      <c r="B471623" s="76"/>
      <c r="C471623" s="75"/>
    </row>
    <row r="471624" spans="2:3" x14ac:dyDescent="0.25">
      <c r="B471624" s="76"/>
      <c r="C471624" s="75"/>
    </row>
    <row r="471625" spans="2:3" x14ac:dyDescent="0.25">
      <c r="B471625" s="76"/>
      <c r="C471625" s="75"/>
    </row>
    <row r="471626" spans="2:3" x14ac:dyDescent="0.25">
      <c r="B471626" s="76"/>
      <c r="C471626" s="75"/>
    </row>
    <row r="471627" spans="2:3" x14ac:dyDescent="0.25">
      <c r="B471627" s="76"/>
      <c r="C471627" s="75"/>
    </row>
    <row r="471628" spans="2:3" x14ac:dyDescent="0.25">
      <c r="B471628" s="76"/>
      <c r="C471628" s="75"/>
    </row>
    <row r="471629" spans="2:3" x14ac:dyDescent="0.25">
      <c r="B471629" s="76"/>
      <c r="C471629" s="75"/>
    </row>
    <row r="471630" spans="2:3" x14ac:dyDescent="0.25">
      <c r="B471630" s="76"/>
      <c r="C471630" s="75"/>
    </row>
    <row r="471631" spans="2:3" x14ac:dyDescent="0.25">
      <c r="B471631" s="76"/>
      <c r="C471631" s="75"/>
    </row>
    <row r="471632" spans="2:3" x14ac:dyDescent="0.25">
      <c r="B471632" s="76"/>
      <c r="C471632" s="75"/>
    </row>
    <row r="471633" spans="2:3" x14ac:dyDescent="0.25">
      <c r="B471633" s="76"/>
      <c r="C471633" s="75"/>
    </row>
    <row r="471634" spans="2:3" x14ac:dyDescent="0.25">
      <c r="B471634" s="76"/>
      <c r="C471634" s="75"/>
    </row>
    <row r="471635" spans="2:3" x14ac:dyDescent="0.25">
      <c r="B471635" s="76"/>
      <c r="C471635" s="75"/>
    </row>
    <row r="471745" spans="2:3" x14ac:dyDescent="0.25">
      <c r="B471745" s="76"/>
      <c r="C471745" s="75"/>
    </row>
    <row r="471746" spans="2:3" x14ac:dyDescent="0.25">
      <c r="B471746" s="76"/>
      <c r="C471746" s="75"/>
    </row>
    <row r="471747" spans="2:3" x14ac:dyDescent="0.25">
      <c r="B471747" s="76"/>
      <c r="C471747" s="75"/>
    </row>
    <row r="471748" spans="2:3" x14ac:dyDescent="0.25">
      <c r="B471748" s="76"/>
      <c r="C471748" s="75"/>
    </row>
    <row r="471749" spans="2:3" x14ac:dyDescent="0.25">
      <c r="B471749" s="76"/>
      <c r="C471749" s="75"/>
    </row>
    <row r="471750" spans="2:3" x14ac:dyDescent="0.25">
      <c r="B471750" s="76"/>
      <c r="C471750" s="75"/>
    </row>
    <row r="471751" spans="2:3" x14ac:dyDescent="0.25">
      <c r="B471751" s="76"/>
      <c r="C471751" s="75"/>
    </row>
    <row r="471752" spans="2:3" x14ac:dyDescent="0.25">
      <c r="B471752" s="76"/>
      <c r="C471752" s="75"/>
    </row>
    <row r="471753" spans="2:3" x14ac:dyDescent="0.25">
      <c r="B471753" s="76"/>
      <c r="C471753" s="75"/>
    </row>
    <row r="471754" spans="2:3" x14ac:dyDescent="0.25">
      <c r="B471754" s="76"/>
      <c r="C471754" s="75"/>
    </row>
    <row r="471755" spans="2:3" x14ac:dyDescent="0.25">
      <c r="B471755" s="76"/>
      <c r="C471755" s="75"/>
    </row>
    <row r="471756" spans="2:3" x14ac:dyDescent="0.25">
      <c r="B471756" s="76"/>
      <c r="C471756" s="75"/>
    </row>
    <row r="471757" spans="2:3" x14ac:dyDescent="0.25">
      <c r="B471757" s="76"/>
      <c r="C471757" s="75"/>
    </row>
    <row r="471867" spans="2:3" x14ac:dyDescent="0.25">
      <c r="B471867" s="76"/>
      <c r="C471867" s="75"/>
    </row>
    <row r="471868" spans="2:3" x14ac:dyDescent="0.25">
      <c r="B471868" s="76"/>
      <c r="C471868" s="75"/>
    </row>
    <row r="471869" spans="2:3" x14ac:dyDescent="0.25">
      <c r="B471869" s="76"/>
      <c r="C471869" s="75"/>
    </row>
    <row r="471870" spans="2:3" x14ac:dyDescent="0.25">
      <c r="B471870" s="76"/>
      <c r="C471870" s="75"/>
    </row>
    <row r="471871" spans="2:3" x14ac:dyDescent="0.25">
      <c r="B471871" s="76"/>
      <c r="C471871" s="75"/>
    </row>
    <row r="471872" spans="2:3" x14ac:dyDescent="0.25">
      <c r="B471872" s="76"/>
      <c r="C471872" s="75"/>
    </row>
    <row r="471873" spans="2:3" x14ac:dyDescent="0.25">
      <c r="B471873" s="76"/>
      <c r="C471873" s="75"/>
    </row>
    <row r="471874" spans="2:3" x14ac:dyDescent="0.25">
      <c r="B471874" s="76"/>
      <c r="C471874" s="75"/>
    </row>
    <row r="471875" spans="2:3" x14ac:dyDescent="0.25">
      <c r="B471875" s="76"/>
      <c r="C471875" s="75"/>
    </row>
    <row r="471876" spans="2:3" x14ac:dyDescent="0.25">
      <c r="B471876" s="76"/>
      <c r="C471876" s="75"/>
    </row>
    <row r="471877" spans="2:3" x14ac:dyDescent="0.25">
      <c r="B471877" s="76"/>
      <c r="C471877" s="75"/>
    </row>
    <row r="471878" spans="2:3" x14ac:dyDescent="0.25">
      <c r="B471878" s="76"/>
      <c r="C471878" s="75"/>
    </row>
    <row r="471879" spans="2:3" x14ac:dyDescent="0.25">
      <c r="B471879" s="76"/>
      <c r="C471879" s="75"/>
    </row>
    <row r="471989" spans="2:3" x14ac:dyDescent="0.25">
      <c r="B471989" s="76"/>
      <c r="C471989" s="75"/>
    </row>
    <row r="471990" spans="2:3" x14ac:dyDescent="0.25">
      <c r="B471990" s="76"/>
      <c r="C471990" s="75"/>
    </row>
    <row r="471991" spans="2:3" x14ac:dyDescent="0.25">
      <c r="B471991" s="76"/>
      <c r="C471991" s="75"/>
    </row>
    <row r="471992" spans="2:3" x14ac:dyDescent="0.25">
      <c r="B471992" s="76"/>
      <c r="C471992" s="75"/>
    </row>
    <row r="471993" spans="2:3" x14ac:dyDescent="0.25">
      <c r="B471993" s="76"/>
      <c r="C471993" s="75"/>
    </row>
    <row r="471994" spans="2:3" x14ac:dyDescent="0.25">
      <c r="B471994" s="76"/>
      <c r="C471994" s="75"/>
    </row>
    <row r="471995" spans="2:3" x14ac:dyDescent="0.25">
      <c r="B471995" s="76"/>
      <c r="C471995" s="75"/>
    </row>
    <row r="471996" spans="2:3" x14ac:dyDescent="0.25">
      <c r="B471996" s="76"/>
      <c r="C471996" s="75"/>
    </row>
    <row r="471997" spans="2:3" x14ac:dyDescent="0.25">
      <c r="B471997" s="76"/>
      <c r="C471997" s="75"/>
    </row>
    <row r="471998" spans="2:3" x14ac:dyDescent="0.25">
      <c r="B471998" s="76"/>
      <c r="C471998" s="75"/>
    </row>
    <row r="471999" spans="2:3" x14ac:dyDescent="0.25">
      <c r="B471999" s="76"/>
      <c r="C471999" s="75"/>
    </row>
    <row r="472000" spans="2:3" x14ac:dyDescent="0.25">
      <c r="B472000" s="76"/>
      <c r="C472000" s="75"/>
    </row>
    <row r="472001" spans="2:3" x14ac:dyDescent="0.25">
      <c r="B472001" s="76"/>
      <c r="C472001" s="75"/>
    </row>
    <row r="472111" spans="2:3" x14ac:dyDescent="0.25">
      <c r="B472111" s="76"/>
      <c r="C472111" s="75"/>
    </row>
    <row r="472112" spans="2:3" x14ac:dyDescent="0.25">
      <c r="B472112" s="76"/>
      <c r="C472112" s="75"/>
    </row>
    <row r="472113" spans="2:3" x14ac:dyDescent="0.25">
      <c r="B472113" s="76"/>
      <c r="C472113" s="75"/>
    </row>
    <row r="472114" spans="2:3" x14ac:dyDescent="0.25">
      <c r="B472114" s="76"/>
      <c r="C472114" s="75"/>
    </row>
    <row r="472115" spans="2:3" x14ac:dyDescent="0.25">
      <c r="B472115" s="76"/>
      <c r="C472115" s="75"/>
    </row>
    <row r="472116" spans="2:3" x14ac:dyDescent="0.25">
      <c r="B472116" s="76"/>
      <c r="C472116" s="75"/>
    </row>
    <row r="472117" spans="2:3" x14ac:dyDescent="0.25">
      <c r="B472117" s="76"/>
      <c r="C472117" s="75"/>
    </row>
    <row r="472118" spans="2:3" x14ac:dyDescent="0.25">
      <c r="B472118" s="76"/>
      <c r="C472118" s="75"/>
    </row>
    <row r="472119" spans="2:3" x14ac:dyDescent="0.25">
      <c r="B472119" s="76"/>
      <c r="C472119" s="75"/>
    </row>
    <row r="472120" spans="2:3" x14ac:dyDescent="0.25">
      <c r="B472120" s="76"/>
      <c r="C472120" s="75"/>
    </row>
    <row r="472121" spans="2:3" x14ac:dyDescent="0.25">
      <c r="B472121" s="76"/>
      <c r="C472121" s="75"/>
    </row>
    <row r="472122" spans="2:3" x14ac:dyDescent="0.25">
      <c r="B472122" s="76"/>
      <c r="C472122" s="75"/>
    </row>
    <row r="472123" spans="2:3" x14ac:dyDescent="0.25">
      <c r="B472123" s="76"/>
      <c r="C472123" s="75"/>
    </row>
    <row r="472233" spans="2:3" x14ac:dyDescent="0.25">
      <c r="B472233" s="76"/>
      <c r="C472233" s="75"/>
    </row>
    <row r="472234" spans="2:3" x14ac:dyDescent="0.25">
      <c r="B472234" s="76"/>
      <c r="C472234" s="75"/>
    </row>
    <row r="472235" spans="2:3" x14ac:dyDescent="0.25">
      <c r="B472235" s="76"/>
      <c r="C472235" s="75"/>
    </row>
    <row r="472236" spans="2:3" x14ac:dyDescent="0.25">
      <c r="B472236" s="76"/>
      <c r="C472236" s="75"/>
    </row>
    <row r="472237" spans="2:3" x14ac:dyDescent="0.25">
      <c r="B472237" s="76"/>
      <c r="C472237" s="75"/>
    </row>
    <row r="472238" spans="2:3" x14ac:dyDescent="0.25">
      <c r="B472238" s="76"/>
      <c r="C472238" s="75"/>
    </row>
    <row r="472239" spans="2:3" x14ac:dyDescent="0.25">
      <c r="B472239" s="76"/>
      <c r="C472239" s="75"/>
    </row>
    <row r="472240" spans="2:3" x14ac:dyDescent="0.25">
      <c r="B472240" s="76"/>
      <c r="C472240" s="75"/>
    </row>
    <row r="472241" spans="2:3" x14ac:dyDescent="0.25">
      <c r="B472241" s="76"/>
      <c r="C472241" s="75"/>
    </row>
    <row r="472242" spans="2:3" x14ac:dyDescent="0.25">
      <c r="B472242" s="76"/>
      <c r="C472242" s="75"/>
    </row>
    <row r="472243" spans="2:3" x14ac:dyDescent="0.25">
      <c r="B472243" s="76"/>
      <c r="C472243" s="75"/>
    </row>
    <row r="472244" spans="2:3" x14ac:dyDescent="0.25">
      <c r="B472244" s="76"/>
      <c r="C472244" s="75"/>
    </row>
    <row r="472245" spans="2:3" x14ac:dyDescent="0.25">
      <c r="B472245" s="76"/>
      <c r="C472245" s="75"/>
    </row>
    <row r="472355" spans="2:3" x14ac:dyDescent="0.25">
      <c r="B472355" s="76"/>
      <c r="C472355" s="75"/>
    </row>
    <row r="472356" spans="2:3" x14ac:dyDescent="0.25">
      <c r="B472356" s="76"/>
      <c r="C472356" s="75"/>
    </row>
    <row r="472357" spans="2:3" x14ac:dyDescent="0.25">
      <c r="B472357" s="76"/>
      <c r="C472357" s="75"/>
    </row>
    <row r="472358" spans="2:3" x14ac:dyDescent="0.25">
      <c r="B472358" s="76"/>
      <c r="C472358" s="75"/>
    </row>
    <row r="472359" spans="2:3" x14ac:dyDescent="0.25">
      <c r="B472359" s="76"/>
      <c r="C472359" s="75"/>
    </row>
    <row r="472360" spans="2:3" x14ac:dyDescent="0.25">
      <c r="B472360" s="76"/>
      <c r="C472360" s="75"/>
    </row>
    <row r="472361" spans="2:3" x14ac:dyDescent="0.25">
      <c r="B472361" s="76"/>
      <c r="C472361" s="75"/>
    </row>
    <row r="472362" spans="2:3" x14ac:dyDescent="0.25">
      <c r="B472362" s="76"/>
      <c r="C472362" s="75"/>
    </row>
    <row r="472363" spans="2:3" x14ac:dyDescent="0.25">
      <c r="B472363" s="76"/>
      <c r="C472363" s="75"/>
    </row>
    <row r="472364" spans="2:3" x14ac:dyDescent="0.25">
      <c r="B472364" s="76"/>
      <c r="C472364" s="75"/>
    </row>
    <row r="472365" spans="2:3" x14ac:dyDescent="0.25">
      <c r="B472365" s="76"/>
      <c r="C472365" s="75"/>
    </row>
    <row r="472366" spans="2:3" x14ac:dyDescent="0.25">
      <c r="B472366" s="76"/>
      <c r="C472366" s="75"/>
    </row>
    <row r="472367" spans="2:3" x14ac:dyDescent="0.25">
      <c r="B472367" s="76"/>
      <c r="C472367" s="75"/>
    </row>
    <row r="472477" spans="2:3" x14ac:dyDescent="0.25">
      <c r="B472477" s="76"/>
      <c r="C472477" s="75"/>
    </row>
    <row r="472478" spans="2:3" x14ac:dyDescent="0.25">
      <c r="B472478" s="76"/>
      <c r="C472478" s="75"/>
    </row>
    <row r="472479" spans="2:3" x14ac:dyDescent="0.25">
      <c r="B472479" s="76"/>
      <c r="C472479" s="75"/>
    </row>
    <row r="472480" spans="2:3" x14ac:dyDescent="0.25">
      <c r="B472480" s="76"/>
      <c r="C472480" s="75"/>
    </row>
    <row r="472481" spans="2:3" x14ac:dyDescent="0.25">
      <c r="B472481" s="76"/>
      <c r="C472481" s="75"/>
    </row>
    <row r="472482" spans="2:3" x14ac:dyDescent="0.25">
      <c r="B472482" s="76"/>
      <c r="C472482" s="75"/>
    </row>
    <row r="472483" spans="2:3" x14ac:dyDescent="0.25">
      <c r="B472483" s="76"/>
      <c r="C472483" s="75"/>
    </row>
    <row r="472484" spans="2:3" x14ac:dyDescent="0.25">
      <c r="B472484" s="76"/>
      <c r="C472484" s="75"/>
    </row>
    <row r="472485" spans="2:3" x14ac:dyDescent="0.25">
      <c r="B472485" s="76"/>
      <c r="C472485" s="75"/>
    </row>
    <row r="472486" spans="2:3" x14ac:dyDescent="0.25">
      <c r="B472486" s="76"/>
      <c r="C472486" s="75"/>
    </row>
    <row r="472487" spans="2:3" x14ac:dyDescent="0.25">
      <c r="B472487" s="76"/>
      <c r="C472487" s="75"/>
    </row>
    <row r="472488" spans="2:3" x14ac:dyDescent="0.25">
      <c r="B472488" s="76"/>
      <c r="C472488" s="75"/>
    </row>
    <row r="472489" spans="2:3" x14ac:dyDescent="0.25">
      <c r="B472489" s="76"/>
      <c r="C472489" s="75"/>
    </row>
    <row r="472599" spans="2:3" x14ac:dyDescent="0.25">
      <c r="B472599" s="76"/>
      <c r="C472599" s="75"/>
    </row>
    <row r="472600" spans="2:3" x14ac:dyDescent="0.25">
      <c r="B472600" s="76"/>
      <c r="C472600" s="75"/>
    </row>
    <row r="472601" spans="2:3" x14ac:dyDescent="0.25">
      <c r="B472601" s="76"/>
      <c r="C472601" s="75"/>
    </row>
    <row r="472602" spans="2:3" x14ac:dyDescent="0.25">
      <c r="B472602" s="76"/>
      <c r="C472602" s="75"/>
    </row>
    <row r="472603" spans="2:3" x14ac:dyDescent="0.25">
      <c r="B472603" s="76"/>
      <c r="C472603" s="75"/>
    </row>
    <row r="472604" spans="2:3" x14ac:dyDescent="0.25">
      <c r="B472604" s="76"/>
      <c r="C472604" s="75"/>
    </row>
    <row r="472605" spans="2:3" x14ac:dyDescent="0.25">
      <c r="B472605" s="76"/>
      <c r="C472605" s="75"/>
    </row>
    <row r="472606" spans="2:3" x14ac:dyDescent="0.25">
      <c r="B472606" s="76"/>
      <c r="C472606" s="75"/>
    </row>
    <row r="472607" spans="2:3" x14ac:dyDescent="0.25">
      <c r="B472607" s="76"/>
      <c r="C472607" s="75"/>
    </row>
    <row r="472608" spans="2:3" x14ac:dyDescent="0.25">
      <c r="B472608" s="76"/>
      <c r="C472608" s="75"/>
    </row>
    <row r="472609" spans="2:3" x14ac:dyDescent="0.25">
      <c r="B472609" s="76"/>
      <c r="C472609" s="75"/>
    </row>
    <row r="472610" spans="2:3" x14ac:dyDescent="0.25">
      <c r="B472610" s="76"/>
      <c r="C472610" s="75"/>
    </row>
    <row r="472611" spans="2:3" x14ac:dyDescent="0.25">
      <c r="B472611" s="76"/>
      <c r="C472611" s="75"/>
    </row>
    <row r="472721" spans="2:3" x14ac:dyDescent="0.25">
      <c r="B472721" s="76"/>
      <c r="C472721" s="75"/>
    </row>
    <row r="472722" spans="2:3" x14ac:dyDescent="0.25">
      <c r="B472722" s="76"/>
      <c r="C472722" s="75"/>
    </row>
    <row r="472723" spans="2:3" x14ac:dyDescent="0.25">
      <c r="B472723" s="76"/>
      <c r="C472723" s="75"/>
    </row>
    <row r="472724" spans="2:3" x14ac:dyDescent="0.25">
      <c r="B472724" s="76"/>
      <c r="C472724" s="75"/>
    </row>
    <row r="472725" spans="2:3" x14ac:dyDescent="0.25">
      <c r="B472725" s="76"/>
      <c r="C472725" s="75"/>
    </row>
    <row r="472726" spans="2:3" x14ac:dyDescent="0.25">
      <c r="B472726" s="76"/>
      <c r="C472726" s="75"/>
    </row>
    <row r="472727" spans="2:3" x14ac:dyDescent="0.25">
      <c r="B472727" s="76"/>
      <c r="C472727" s="75"/>
    </row>
    <row r="472728" spans="2:3" x14ac:dyDescent="0.25">
      <c r="B472728" s="76"/>
      <c r="C472728" s="75"/>
    </row>
    <row r="472729" spans="2:3" x14ac:dyDescent="0.25">
      <c r="B472729" s="76"/>
      <c r="C472729" s="75"/>
    </row>
    <row r="472730" spans="2:3" x14ac:dyDescent="0.25">
      <c r="B472730" s="76"/>
      <c r="C472730" s="75"/>
    </row>
    <row r="472731" spans="2:3" x14ac:dyDescent="0.25">
      <c r="B472731" s="76"/>
      <c r="C472731" s="75"/>
    </row>
    <row r="472732" spans="2:3" x14ac:dyDescent="0.25">
      <c r="B472732" s="76"/>
      <c r="C472732" s="75"/>
    </row>
    <row r="472733" spans="2:3" x14ac:dyDescent="0.25">
      <c r="B472733" s="76"/>
      <c r="C472733" s="75"/>
    </row>
    <row r="472843" spans="2:3" x14ac:dyDescent="0.25">
      <c r="B472843" s="76"/>
      <c r="C472843" s="75"/>
    </row>
    <row r="472844" spans="2:3" x14ac:dyDescent="0.25">
      <c r="B472844" s="76"/>
      <c r="C472844" s="75"/>
    </row>
    <row r="472845" spans="2:3" x14ac:dyDescent="0.25">
      <c r="B472845" s="76"/>
      <c r="C472845" s="75"/>
    </row>
    <row r="472846" spans="2:3" x14ac:dyDescent="0.25">
      <c r="B472846" s="76"/>
      <c r="C472846" s="75"/>
    </row>
    <row r="472847" spans="2:3" x14ac:dyDescent="0.25">
      <c r="B472847" s="76"/>
      <c r="C472847" s="75"/>
    </row>
    <row r="472848" spans="2:3" x14ac:dyDescent="0.25">
      <c r="B472848" s="76"/>
      <c r="C472848" s="75"/>
    </row>
    <row r="472849" spans="2:3" x14ac:dyDescent="0.25">
      <c r="B472849" s="76"/>
      <c r="C472849" s="75"/>
    </row>
    <row r="472850" spans="2:3" x14ac:dyDescent="0.25">
      <c r="B472850" s="76"/>
      <c r="C472850" s="75"/>
    </row>
    <row r="472851" spans="2:3" x14ac:dyDescent="0.25">
      <c r="B472851" s="76"/>
      <c r="C472851" s="75"/>
    </row>
    <row r="472852" spans="2:3" x14ac:dyDescent="0.25">
      <c r="B472852" s="76"/>
      <c r="C472852" s="75"/>
    </row>
    <row r="472853" spans="2:3" x14ac:dyDescent="0.25">
      <c r="B472853" s="76"/>
      <c r="C472853" s="75"/>
    </row>
    <row r="472854" spans="2:3" x14ac:dyDescent="0.25">
      <c r="B472854" s="76"/>
      <c r="C472854" s="75"/>
    </row>
    <row r="472855" spans="2:3" x14ac:dyDescent="0.25">
      <c r="B472855" s="76"/>
      <c r="C472855" s="75"/>
    </row>
    <row r="472965" spans="2:3" x14ac:dyDescent="0.25">
      <c r="B472965" s="76"/>
      <c r="C472965" s="75"/>
    </row>
    <row r="472966" spans="2:3" x14ac:dyDescent="0.25">
      <c r="B472966" s="76"/>
      <c r="C472966" s="75"/>
    </row>
    <row r="472967" spans="2:3" x14ac:dyDescent="0.25">
      <c r="B472967" s="76"/>
      <c r="C472967" s="75"/>
    </row>
    <row r="472968" spans="2:3" x14ac:dyDescent="0.25">
      <c r="B472968" s="76"/>
      <c r="C472968" s="75"/>
    </row>
    <row r="472969" spans="2:3" x14ac:dyDescent="0.25">
      <c r="B472969" s="76"/>
      <c r="C472969" s="75"/>
    </row>
    <row r="472970" spans="2:3" x14ac:dyDescent="0.25">
      <c r="B472970" s="76"/>
      <c r="C472970" s="75"/>
    </row>
    <row r="472971" spans="2:3" x14ac:dyDescent="0.25">
      <c r="B472971" s="76"/>
      <c r="C472971" s="75"/>
    </row>
    <row r="472972" spans="2:3" x14ac:dyDescent="0.25">
      <c r="B472972" s="76"/>
      <c r="C472972" s="75"/>
    </row>
    <row r="472973" spans="2:3" x14ac:dyDescent="0.25">
      <c r="B472973" s="76"/>
      <c r="C472973" s="75"/>
    </row>
    <row r="472974" spans="2:3" x14ac:dyDescent="0.25">
      <c r="B472974" s="76"/>
      <c r="C472974" s="75"/>
    </row>
    <row r="472975" spans="2:3" x14ac:dyDescent="0.25">
      <c r="B472975" s="76"/>
      <c r="C472975" s="75"/>
    </row>
    <row r="472976" spans="2:3" x14ac:dyDescent="0.25">
      <c r="B472976" s="76"/>
      <c r="C472976" s="75"/>
    </row>
    <row r="472977" spans="2:3" x14ac:dyDescent="0.25">
      <c r="B472977" s="76"/>
      <c r="C472977" s="75"/>
    </row>
    <row r="473087" spans="2:3" x14ac:dyDescent="0.25">
      <c r="B473087" s="76"/>
      <c r="C473087" s="75"/>
    </row>
    <row r="473088" spans="2:3" x14ac:dyDescent="0.25">
      <c r="B473088" s="76"/>
      <c r="C473088" s="75"/>
    </row>
    <row r="473089" spans="2:3" x14ac:dyDescent="0.25">
      <c r="B473089" s="76"/>
      <c r="C473089" s="75"/>
    </row>
    <row r="473090" spans="2:3" x14ac:dyDescent="0.25">
      <c r="B473090" s="76"/>
      <c r="C473090" s="75"/>
    </row>
    <row r="473091" spans="2:3" x14ac:dyDescent="0.25">
      <c r="B473091" s="76"/>
      <c r="C473091" s="75"/>
    </row>
    <row r="473092" spans="2:3" x14ac:dyDescent="0.25">
      <c r="B473092" s="76"/>
      <c r="C473092" s="75"/>
    </row>
    <row r="473093" spans="2:3" x14ac:dyDescent="0.25">
      <c r="B473093" s="76"/>
      <c r="C473093" s="75"/>
    </row>
    <row r="473094" spans="2:3" x14ac:dyDescent="0.25">
      <c r="B473094" s="76"/>
      <c r="C473094" s="75"/>
    </row>
    <row r="473095" spans="2:3" x14ac:dyDescent="0.25">
      <c r="B473095" s="76"/>
      <c r="C473095" s="75"/>
    </row>
    <row r="473096" spans="2:3" x14ac:dyDescent="0.25">
      <c r="B473096" s="76"/>
      <c r="C473096" s="75"/>
    </row>
    <row r="473097" spans="2:3" x14ac:dyDescent="0.25">
      <c r="B473097" s="76"/>
      <c r="C473097" s="75"/>
    </row>
    <row r="473098" spans="2:3" x14ac:dyDescent="0.25">
      <c r="B473098" s="76"/>
      <c r="C473098" s="75"/>
    </row>
    <row r="473099" spans="2:3" x14ac:dyDescent="0.25">
      <c r="B473099" s="76"/>
      <c r="C473099" s="75"/>
    </row>
    <row r="473209" spans="2:3" x14ac:dyDescent="0.25">
      <c r="B473209" s="76"/>
      <c r="C473209" s="75"/>
    </row>
    <row r="473210" spans="2:3" x14ac:dyDescent="0.25">
      <c r="B473210" s="76"/>
      <c r="C473210" s="75"/>
    </row>
    <row r="473211" spans="2:3" x14ac:dyDescent="0.25">
      <c r="B473211" s="76"/>
      <c r="C473211" s="75"/>
    </row>
    <row r="473212" spans="2:3" x14ac:dyDescent="0.25">
      <c r="B473212" s="76"/>
      <c r="C473212" s="75"/>
    </row>
    <row r="473213" spans="2:3" x14ac:dyDescent="0.25">
      <c r="B473213" s="76"/>
      <c r="C473213" s="75"/>
    </row>
    <row r="473214" spans="2:3" x14ac:dyDescent="0.25">
      <c r="B473214" s="76"/>
      <c r="C473214" s="75"/>
    </row>
    <row r="473215" spans="2:3" x14ac:dyDescent="0.25">
      <c r="B473215" s="76"/>
      <c r="C473215" s="75"/>
    </row>
    <row r="473216" spans="2:3" x14ac:dyDescent="0.25">
      <c r="B473216" s="76"/>
      <c r="C473216" s="75"/>
    </row>
    <row r="473217" spans="2:3" x14ac:dyDescent="0.25">
      <c r="B473217" s="76"/>
      <c r="C473217" s="75"/>
    </row>
    <row r="473218" spans="2:3" x14ac:dyDescent="0.25">
      <c r="B473218" s="76"/>
      <c r="C473218" s="75"/>
    </row>
    <row r="473219" spans="2:3" x14ac:dyDescent="0.25">
      <c r="B473219" s="76"/>
      <c r="C473219" s="75"/>
    </row>
    <row r="473220" spans="2:3" x14ac:dyDescent="0.25">
      <c r="B473220" s="76"/>
      <c r="C473220" s="75"/>
    </row>
    <row r="473221" spans="2:3" x14ac:dyDescent="0.25">
      <c r="B473221" s="76"/>
      <c r="C473221" s="75"/>
    </row>
    <row r="473331" spans="2:3" x14ac:dyDescent="0.25">
      <c r="B473331" s="76"/>
      <c r="C473331" s="75"/>
    </row>
    <row r="473332" spans="2:3" x14ac:dyDescent="0.25">
      <c r="B473332" s="76"/>
      <c r="C473332" s="75"/>
    </row>
    <row r="473333" spans="2:3" x14ac:dyDescent="0.25">
      <c r="B473333" s="76"/>
      <c r="C473333" s="75"/>
    </row>
    <row r="473334" spans="2:3" x14ac:dyDescent="0.25">
      <c r="B473334" s="76"/>
      <c r="C473334" s="75"/>
    </row>
    <row r="473335" spans="2:3" x14ac:dyDescent="0.25">
      <c r="B473335" s="76"/>
      <c r="C473335" s="75"/>
    </row>
    <row r="473336" spans="2:3" x14ac:dyDescent="0.25">
      <c r="B473336" s="76"/>
      <c r="C473336" s="75"/>
    </row>
    <row r="473337" spans="2:3" x14ac:dyDescent="0.25">
      <c r="B473337" s="76"/>
      <c r="C473337" s="75"/>
    </row>
    <row r="473338" spans="2:3" x14ac:dyDescent="0.25">
      <c r="B473338" s="76"/>
      <c r="C473338" s="75"/>
    </row>
    <row r="473339" spans="2:3" x14ac:dyDescent="0.25">
      <c r="B473339" s="76"/>
      <c r="C473339" s="75"/>
    </row>
    <row r="473340" spans="2:3" x14ac:dyDescent="0.25">
      <c r="B473340" s="76"/>
      <c r="C473340" s="75"/>
    </row>
    <row r="473341" spans="2:3" x14ac:dyDescent="0.25">
      <c r="B473341" s="76"/>
      <c r="C473341" s="75"/>
    </row>
    <row r="473342" spans="2:3" x14ac:dyDescent="0.25">
      <c r="B473342" s="76"/>
      <c r="C473342" s="75"/>
    </row>
    <row r="473343" spans="2:3" x14ac:dyDescent="0.25">
      <c r="B473343" s="76"/>
      <c r="C473343" s="75"/>
    </row>
    <row r="473453" spans="2:3" x14ac:dyDescent="0.25">
      <c r="B473453" s="76"/>
      <c r="C473453" s="75"/>
    </row>
    <row r="473454" spans="2:3" x14ac:dyDescent="0.25">
      <c r="B473454" s="76"/>
      <c r="C473454" s="75"/>
    </row>
    <row r="473455" spans="2:3" x14ac:dyDescent="0.25">
      <c r="B473455" s="76"/>
      <c r="C473455" s="75"/>
    </row>
    <row r="473456" spans="2:3" x14ac:dyDescent="0.25">
      <c r="B473456" s="76"/>
      <c r="C473456" s="75"/>
    </row>
    <row r="473457" spans="2:3" x14ac:dyDescent="0.25">
      <c r="B473457" s="76"/>
      <c r="C473457" s="75"/>
    </row>
    <row r="473458" spans="2:3" x14ac:dyDescent="0.25">
      <c r="B473458" s="76"/>
      <c r="C473458" s="75"/>
    </row>
    <row r="473459" spans="2:3" x14ac:dyDescent="0.25">
      <c r="B473459" s="76"/>
      <c r="C473459" s="75"/>
    </row>
    <row r="473460" spans="2:3" x14ac:dyDescent="0.25">
      <c r="B473460" s="76"/>
      <c r="C473460" s="75"/>
    </row>
    <row r="473461" spans="2:3" x14ac:dyDescent="0.25">
      <c r="B473461" s="76"/>
      <c r="C473461" s="75"/>
    </row>
    <row r="473462" spans="2:3" x14ac:dyDescent="0.25">
      <c r="B473462" s="76"/>
      <c r="C473462" s="75"/>
    </row>
    <row r="473463" spans="2:3" x14ac:dyDescent="0.25">
      <c r="B473463" s="76"/>
      <c r="C473463" s="75"/>
    </row>
    <row r="473464" spans="2:3" x14ac:dyDescent="0.25">
      <c r="B473464" s="76"/>
      <c r="C473464" s="75"/>
    </row>
    <row r="473465" spans="2:3" x14ac:dyDescent="0.25">
      <c r="B473465" s="76"/>
      <c r="C473465" s="75"/>
    </row>
    <row r="473575" spans="2:3" x14ac:dyDescent="0.25">
      <c r="B473575" s="76"/>
      <c r="C473575" s="75"/>
    </row>
    <row r="473576" spans="2:3" x14ac:dyDescent="0.25">
      <c r="B473576" s="76"/>
      <c r="C473576" s="75"/>
    </row>
    <row r="473577" spans="2:3" x14ac:dyDescent="0.25">
      <c r="B473577" s="76"/>
      <c r="C473577" s="75"/>
    </row>
    <row r="473578" spans="2:3" x14ac:dyDescent="0.25">
      <c r="B473578" s="76"/>
      <c r="C473578" s="75"/>
    </row>
    <row r="473579" spans="2:3" x14ac:dyDescent="0.25">
      <c r="B473579" s="76"/>
      <c r="C473579" s="75"/>
    </row>
    <row r="473580" spans="2:3" x14ac:dyDescent="0.25">
      <c r="B473580" s="76"/>
      <c r="C473580" s="75"/>
    </row>
    <row r="473581" spans="2:3" x14ac:dyDescent="0.25">
      <c r="B473581" s="76"/>
      <c r="C473581" s="75"/>
    </row>
    <row r="473582" spans="2:3" x14ac:dyDescent="0.25">
      <c r="B473582" s="76"/>
      <c r="C473582" s="75"/>
    </row>
    <row r="473583" spans="2:3" x14ac:dyDescent="0.25">
      <c r="B473583" s="76"/>
      <c r="C473583" s="75"/>
    </row>
    <row r="473584" spans="2:3" x14ac:dyDescent="0.25">
      <c r="B473584" s="76"/>
      <c r="C473584" s="75"/>
    </row>
    <row r="473585" spans="2:3" x14ac:dyDescent="0.25">
      <c r="B473585" s="76"/>
      <c r="C473585" s="75"/>
    </row>
    <row r="473586" spans="2:3" x14ac:dyDescent="0.25">
      <c r="B473586" s="76"/>
      <c r="C473586" s="75"/>
    </row>
    <row r="473587" spans="2:3" x14ac:dyDescent="0.25">
      <c r="B473587" s="76"/>
      <c r="C473587" s="75"/>
    </row>
    <row r="473697" spans="2:3" x14ac:dyDescent="0.25">
      <c r="B473697" s="76"/>
      <c r="C473697" s="75"/>
    </row>
    <row r="473698" spans="2:3" x14ac:dyDescent="0.25">
      <c r="B473698" s="76"/>
      <c r="C473698" s="75"/>
    </row>
    <row r="473699" spans="2:3" x14ac:dyDescent="0.25">
      <c r="B473699" s="76"/>
      <c r="C473699" s="75"/>
    </row>
    <row r="473700" spans="2:3" x14ac:dyDescent="0.25">
      <c r="B473700" s="76"/>
      <c r="C473700" s="75"/>
    </row>
    <row r="473701" spans="2:3" x14ac:dyDescent="0.25">
      <c r="B473701" s="76"/>
      <c r="C473701" s="75"/>
    </row>
    <row r="473702" spans="2:3" x14ac:dyDescent="0.25">
      <c r="B473702" s="76"/>
      <c r="C473702" s="75"/>
    </row>
    <row r="473703" spans="2:3" x14ac:dyDescent="0.25">
      <c r="B473703" s="76"/>
      <c r="C473703" s="75"/>
    </row>
    <row r="473704" spans="2:3" x14ac:dyDescent="0.25">
      <c r="B473704" s="76"/>
      <c r="C473704" s="75"/>
    </row>
    <row r="473705" spans="2:3" x14ac:dyDescent="0.25">
      <c r="B473705" s="76"/>
      <c r="C473705" s="75"/>
    </row>
    <row r="473706" spans="2:3" x14ac:dyDescent="0.25">
      <c r="B473706" s="76"/>
      <c r="C473706" s="75"/>
    </row>
    <row r="473707" spans="2:3" x14ac:dyDescent="0.25">
      <c r="B473707" s="76"/>
      <c r="C473707" s="75"/>
    </row>
    <row r="473708" spans="2:3" x14ac:dyDescent="0.25">
      <c r="B473708" s="76"/>
      <c r="C473708" s="75"/>
    </row>
    <row r="473709" spans="2:3" x14ac:dyDescent="0.25">
      <c r="B473709" s="76"/>
      <c r="C473709" s="75"/>
    </row>
    <row r="473819" spans="2:3" x14ac:dyDescent="0.25">
      <c r="B473819" s="76"/>
      <c r="C473819" s="75"/>
    </row>
    <row r="473820" spans="2:3" x14ac:dyDescent="0.25">
      <c r="B473820" s="76"/>
      <c r="C473820" s="75"/>
    </row>
    <row r="473821" spans="2:3" x14ac:dyDescent="0.25">
      <c r="B473821" s="76"/>
      <c r="C473821" s="75"/>
    </row>
    <row r="473822" spans="2:3" x14ac:dyDescent="0.25">
      <c r="B473822" s="76"/>
      <c r="C473822" s="75"/>
    </row>
    <row r="473823" spans="2:3" x14ac:dyDescent="0.25">
      <c r="B473823" s="76"/>
      <c r="C473823" s="75"/>
    </row>
    <row r="473824" spans="2:3" x14ac:dyDescent="0.25">
      <c r="B473824" s="76"/>
      <c r="C473824" s="75"/>
    </row>
    <row r="473825" spans="2:3" x14ac:dyDescent="0.25">
      <c r="B473825" s="76"/>
      <c r="C473825" s="75"/>
    </row>
    <row r="473826" spans="2:3" x14ac:dyDescent="0.25">
      <c r="B473826" s="76"/>
      <c r="C473826" s="75"/>
    </row>
    <row r="473827" spans="2:3" x14ac:dyDescent="0.25">
      <c r="B473827" s="76"/>
      <c r="C473827" s="75"/>
    </row>
    <row r="473828" spans="2:3" x14ac:dyDescent="0.25">
      <c r="B473828" s="76"/>
      <c r="C473828" s="75"/>
    </row>
    <row r="473829" spans="2:3" x14ac:dyDescent="0.25">
      <c r="B473829" s="76"/>
      <c r="C473829" s="75"/>
    </row>
    <row r="473830" spans="2:3" x14ac:dyDescent="0.25">
      <c r="B473830" s="76"/>
      <c r="C473830" s="75"/>
    </row>
    <row r="473831" spans="2:3" x14ac:dyDescent="0.25">
      <c r="B473831" s="76"/>
      <c r="C473831" s="75"/>
    </row>
    <row r="473941" spans="2:3" x14ac:dyDescent="0.25">
      <c r="B473941" s="76"/>
      <c r="C473941" s="75"/>
    </row>
    <row r="473942" spans="2:3" x14ac:dyDescent="0.25">
      <c r="B473942" s="76"/>
      <c r="C473942" s="75"/>
    </row>
    <row r="473943" spans="2:3" x14ac:dyDescent="0.25">
      <c r="B473943" s="76"/>
      <c r="C473943" s="75"/>
    </row>
    <row r="473944" spans="2:3" x14ac:dyDescent="0.25">
      <c r="B473944" s="76"/>
      <c r="C473944" s="75"/>
    </row>
    <row r="473945" spans="2:3" x14ac:dyDescent="0.25">
      <c r="B473945" s="76"/>
      <c r="C473945" s="75"/>
    </row>
    <row r="473946" spans="2:3" x14ac:dyDescent="0.25">
      <c r="B473946" s="76"/>
      <c r="C473946" s="75"/>
    </row>
    <row r="473947" spans="2:3" x14ac:dyDescent="0.25">
      <c r="B473947" s="76"/>
      <c r="C473947" s="75"/>
    </row>
    <row r="473948" spans="2:3" x14ac:dyDescent="0.25">
      <c r="B473948" s="76"/>
      <c r="C473948" s="75"/>
    </row>
    <row r="473949" spans="2:3" x14ac:dyDescent="0.25">
      <c r="B473949" s="76"/>
      <c r="C473949" s="75"/>
    </row>
    <row r="473950" spans="2:3" x14ac:dyDescent="0.25">
      <c r="B473950" s="76"/>
      <c r="C473950" s="75"/>
    </row>
    <row r="473951" spans="2:3" x14ac:dyDescent="0.25">
      <c r="B473951" s="76"/>
      <c r="C473951" s="75"/>
    </row>
    <row r="473952" spans="2:3" x14ac:dyDescent="0.25">
      <c r="B473952" s="76"/>
      <c r="C473952" s="75"/>
    </row>
    <row r="473953" spans="2:3" x14ac:dyDescent="0.25">
      <c r="B473953" s="76"/>
      <c r="C473953" s="75"/>
    </row>
    <row r="474063" spans="2:3" x14ac:dyDescent="0.25">
      <c r="B474063" s="76"/>
      <c r="C474063" s="75"/>
    </row>
    <row r="474064" spans="2:3" x14ac:dyDescent="0.25">
      <c r="B474064" s="76"/>
      <c r="C474064" s="75"/>
    </row>
    <row r="474065" spans="2:3" x14ac:dyDescent="0.25">
      <c r="B474065" s="76"/>
      <c r="C474065" s="75"/>
    </row>
    <row r="474066" spans="2:3" x14ac:dyDescent="0.25">
      <c r="B474066" s="76"/>
      <c r="C474066" s="75"/>
    </row>
    <row r="474067" spans="2:3" x14ac:dyDescent="0.25">
      <c r="B474067" s="76"/>
      <c r="C474067" s="75"/>
    </row>
    <row r="474068" spans="2:3" x14ac:dyDescent="0.25">
      <c r="B474068" s="76"/>
      <c r="C474068" s="75"/>
    </row>
    <row r="474069" spans="2:3" x14ac:dyDescent="0.25">
      <c r="B474069" s="76"/>
      <c r="C474069" s="75"/>
    </row>
    <row r="474070" spans="2:3" x14ac:dyDescent="0.25">
      <c r="B474070" s="76"/>
      <c r="C474070" s="75"/>
    </row>
    <row r="474071" spans="2:3" x14ac:dyDescent="0.25">
      <c r="B474071" s="76"/>
      <c r="C474071" s="75"/>
    </row>
    <row r="474072" spans="2:3" x14ac:dyDescent="0.25">
      <c r="B474072" s="76"/>
      <c r="C474072" s="75"/>
    </row>
    <row r="474073" spans="2:3" x14ac:dyDescent="0.25">
      <c r="B474073" s="76"/>
      <c r="C474073" s="75"/>
    </row>
    <row r="474074" spans="2:3" x14ac:dyDescent="0.25">
      <c r="B474074" s="76"/>
      <c r="C474074" s="75"/>
    </row>
    <row r="474075" spans="2:3" x14ac:dyDescent="0.25">
      <c r="B474075" s="76"/>
      <c r="C474075" s="75"/>
    </row>
    <row r="474185" spans="2:3" x14ac:dyDescent="0.25">
      <c r="B474185" s="76"/>
      <c r="C474185" s="75"/>
    </row>
    <row r="474186" spans="2:3" x14ac:dyDescent="0.25">
      <c r="B474186" s="76"/>
      <c r="C474186" s="75"/>
    </row>
    <row r="474187" spans="2:3" x14ac:dyDescent="0.25">
      <c r="B474187" s="76"/>
      <c r="C474187" s="75"/>
    </row>
    <row r="474188" spans="2:3" x14ac:dyDescent="0.25">
      <c r="B474188" s="76"/>
      <c r="C474188" s="75"/>
    </row>
    <row r="474189" spans="2:3" x14ac:dyDescent="0.25">
      <c r="B474189" s="76"/>
      <c r="C474189" s="75"/>
    </row>
    <row r="474190" spans="2:3" x14ac:dyDescent="0.25">
      <c r="B474190" s="76"/>
      <c r="C474190" s="75"/>
    </row>
    <row r="474191" spans="2:3" x14ac:dyDescent="0.25">
      <c r="B474191" s="76"/>
      <c r="C474191" s="75"/>
    </row>
    <row r="474192" spans="2:3" x14ac:dyDescent="0.25">
      <c r="B474192" s="76"/>
      <c r="C474192" s="75"/>
    </row>
    <row r="474193" spans="2:3" x14ac:dyDescent="0.25">
      <c r="B474193" s="76"/>
      <c r="C474193" s="75"/>
    </row>
    <row r="474194" spans="2:3" x14ac:dyDescent="0.25">
      <c r="B474194" s="76"/>
      <c r="C474194" s="75"/>
    </row>
    <row r="474195" spans="2:3" x14ac:dyDescent="0.25">
      <c r="B474195" s="76"/>
      <c r="C474195" s="75"/>
    </row>
    <row r="474196" spans="2:3" x14ac:dyDescent="0.25">
      <c r="B474196" s="76"/>
      <c r="C474196" s="75"/>
    </row>
    <row r="474197" spans="2:3" x14ac:dyDescent="0.25">
      <c r="B474197" s="76"/>
      <c r="C474197" s="75"/>
    </row>
    <row r="474307" spans="2:3" x14ac:dyDescent="0.25">
      <c r="B474307" s="76"/>
      <c r="C474307" s="75"/>
    </row>
    <row r="474308" spans="2:3" x14ac:dyDescent="0.25">
      <c r="B474308" s="76"/>
      <c r="C474308" s="75"/>
    </row>
    <row r="474309" spans="2:3" x14ac:dyDescent="0.25">
      <c r="B474309" s="76"/>
      <c r="C474309" s="75"/>
    </row>
    <row r="474310" spans="2:3" x14ac:dyDescent="0.25">
      <c r="B474310" s="76"/>
      <c r="C474310" s="75"/>
    </row>
    <row r="474311" spans="2:3" x14ac:dyDescent="0.25">
      <c r="B474311" s="76"/>
      <c r="C474311" s="75"/>
    </row>
    <row r="474312" spans="2:3" x14ac:dyDescent="0.25">
      <c r="B474312" s="76"/>
      <c r="C474312" s="75"/>
    </row>
    <row r="474313" spans="2:3" x14ac:dyDescent="0.25">
      <c r="B474313" s="76"/>
      <c r="C474313" s="75"/>
    </row>
    <row r="474314" spans="2:3" x14ac:dyDescent="0.25">
      <c r="B474314" s="76"/>
      <c r="C474314" s="75"/>
    </row>
    <row r="474315" spans="2:3" x14ac:dyDescent="0.25">
      <c r="B474315" s="76"/>
      <c r="C474315" s="75"/>
    </row>
    <row r="474316" spans="2:3" x14ac:dyDescent="0.25">
      <c r="B474316" s="76"/>
      <c r="C474316" s="75"/>
    </row>
    <row r="474317" spans="2:3" x14ac:dyDescent="0.25">
      <c r="B474317" s="76"/>
      <c r="C474317" s="75"/>
    </row>
    <row r="474318" spans="2:3" x14ac:dyDescent="0.25">
      <c r="B474318" s="76"/>
      <c r="C474318" s="75"/>
    </row>
    <row r="474319" spans="2:3" x14ac:dyDescent="0.25">
      <c r="B474319" s="76"/>
      <c r="C474319" s="75"/>
    </row>
    <row r="474429" spans="2:3" x14ac:dyDescent="0.25">
      <c r="B474429" s="76"/>
      <c r="C474429" s="75"/>
    </row>
    <row r="474430" spans="2:3" x14ac:dyDescent="0.25">
      <c r="B474430" s="76"/>
      <c r="C474430" s="75"/>
    </row>
    <row r="474431" spans="2:3" x14ac:dyDescent="0.25">
      <c r="B474431" s="76"/>
      <c r="C474431" s="75"/>
    </row>
    <row r="474432" spans="2:3" x14ac:dyDescent="0.25">
      <c r="B474432" s="76"/>
      <c r="C474432" s="75"/>
    </row>
    <row r="474433" spans="2:3" x14ac:dyDescent="0.25">
      <c r="B474433" s="76"/>
      <c r="C474433" s="75"/>
    </row>
    <row r="474434" spans="2:3" x14ac:dyDescent="0.25">
      <c r="B474434" s="76"/>
      <c r="C474434" s="75"/>
    </row>
    <row r="474435" spans="2:3" x14ac:dyDescent="0.25">
      <c r="B474435" s="76"/>
      <c r="C474435" s="75"/>
    </row>
    <row r="474436" spans="2:3" x14ac:dyDescent="0.25">
      <c r="B474436" s="76"/>
      <c r="C474436" s="75"/>
    </row>
    <row r="474437" spans="2:3" x14ac:dyDescent="0.25">
      <c r="B474437" s="76"/>
      <c r="C474437" s="75"/>
    </row>
    <row r="474438" spans="2:3" x14ac:dyDescent="0.25">
      <c r="B474438" s="76"/>
      <c r="C474438" s="75"/>
    </row>
    <row r="474439" spans="2:3" x14ac:dyDescent="0.25">
      <c r="B474439" s="76"/>
      <c r="C474439" s="75"/>
    </row>
    <row r="474440" spans="2:3" x14ac:dyDescent="0.25">
      <c r="B474440" s="76"/>
      <c r="C474440" s="75"/>
    </row>
    <row r="474441" spans="2:3" x14ac:dyDescent="0.25">
      <c r="B474441" s="76"/>
      <c r="C474441" s="75"/>
    </row>
    <row r="474551" spans="2:3" x14ac:dyDescent="0.25">
      <c r="B474551" s="76"/>
      <c r="C474551" s="75"/>
    </row>
    <row r="474552" spans="2:3" x14ac:dyDescent="0.25">
      <c r="B474552" s="76"/>
      <c r="C474552" s="75"/>
    </row>
    <row r="474553" spans="2:3" x14ac:dyDescent="0.25">
      <c r="B474553" s="76"/>
      <c r="C474553" s="75"/>
    </row>
    <row r="474554" spans="2:3" x14ac:dyDescent="0.25">
      <c r="B474554" s="76"/>
      <c r="C474554" s="75"/>
    </row>
    <row r="474555" spans="2:3" x14ac:dyDescent="0.25">
      <c r="B474555" s="76"/>
      <c r="C474555" s="75"/>
    </row>
    <row r="474556" spans="2:3" x14ac:dyDescent="0.25">
      <c r="B474556" s="76"/>
      <c r="C474556" s="75"/>
    </row>
    <row r="474557" spans="2:3" x14ac:dyDescent="0.25">
      <c r="B474557" s="76"/>
      <c r="C474557" s="75"/>
    </row>
    <row r="474558" spans="2:3" x14ac:dyDescent="0.25">
      <c r="B474558" s="76"/>
      <c r="C474558" s="75"/>
    </row>
    <row r="474559" spans="2:3" x14ac:dyDescent="0.25">
      <c r="B474559" s="76"/>
      <c r="C474559" s="75"/>
    </row>
    <row r="474560" spans="2:3" x14ac:dyDescent="0.25">
      <c r="B474560" s="76"/>
      <c r="C474560" s="75"/>
    </row>
    <row r="474561" spans="2:3" x14ac:dyDescent="0.25">
      <c r="B474561" s="76"/>
      <c r="C474561" s="75"/>
    </row>
    <row r="474562" spans="2:3" x14ac:dyDescent="0.25">
      <c r="B474562" s="76"/>
      <c r="C474562" s="75"/>
    </row>
    <row r="474563" spans="2:3" x14ac:dyDescent="0.25">
      <c r="B474563" s="76"/>
      <c r="C474563" s="75"/>
    </row>
    <row r="474673" spans="2:3" x14ac:dyDescent="0.25">
      <c r="B474673" s="76"/>
      <c r="C474673" s="75"/>
    </row>
    <row r="474674" spans="2:3" x14ac:dyDescent="0.25">
      <c r="B474674" s="76"/>
      <c r="C474674" s="75"/>
    </row>
    <row r="474675" spans="2:3" x14ac:dyDescent="0.25">
      <c r="B474675" s="76"/>
      <c r="C474675" s="75"/>
    </row>
    <row r="474676" spans="2:3" x14ac:dyDescent="0.25">
      <c r="B474676" s="76"/>
      <c r="C474676" s="75"/>
    </row>
    <row r="474677" spans="2:3" x14ac:dyDescent="0.25">
      <c r="B474677" s="76"/>
      <c r="C474677" s="75"/>
    </row>
    <row r="474678" spans="2:3" x14ac:dyDescent="0.25">
      <c r="B474678" s="76"/>
      <c r="C474678" s="75"/>
    </row>
    <row r="474679" spans="2:3" x14ac:dyDescent="0.25">
      <c r="B474679" s="76"/>
      <c r="C474679" s="75"/>
    </row>
    <row r="474680" spans="2:3" x14ac:dyDescent="0.25">
      <c r="B474680" s="76"/>
      <c r="C474680" s="75"/>
    </row>
    <row r="474681" spans="2:3" x14ac:dyDescent="0.25">
      <c r="B474681" s="76"/>
      <c r="C474681" s="75"/>
    </row>
    <row r="474682" spans="2:3" x14ac:dyDescent="0.25">
      <c r="B474682" s="76"/>
      <c r="C474682" s="75"/>
    </row>
    <row r="474683" spans="2:3" x14ac:dyDescent="0.25">
      <c r="B474683" s="76"/>
      <c r="C474683" s="75"/>
    </row>
    <row r="474684" spans="2:3" x14ac:dyDescent="0.25">
      <c r="B474684" s="76"/>
      <c r="C474684" s="75"/>
    </row>
    <row r="474685" spans="2:3" x14ac:dyDescent="0.25">
      <c r="B474685" s="76"/>
      <c r="C474685" s="75"/>
    </row>
    <row r="474795" spans="2:3" x14ac:dyDescent="0.25">
      <c r="B474795" s="76"/>
      <c r="C474795" s="75"/>
    </row>
    <row r="474796" spans="2:3" x14ac:dyDescent="0.25">
      <c r="B474796" s="76"/>
      <c r="C474796" s="75"/>
    </row>
    <row r="474797" spans="2:3" x14ac:dyDescent="0.25">
      <c r="B474797" s="76"/>
      <c r="C474797" s="75"/>
    </row>
    <row r="474798" spans="2:3" x14ac:dyDescent="0.25">
      <c r="B474798" s="76"/>
      <c r="C474798" s="75"/>
    </row>
    <row r="474799" spans="2:3" x14ac:dyDescent="0.25">
      <c r="B474799" s="76"/>
      <c r="C474799" s="75"/>
    </row>
    <row r="474800" spans="2:3" x14ac:dyDescent="0.25">
      <c r="B474800" s="76"/>
      <c r="C474800" s="75"/>
    </row>
    <row r="474801" spans="2:3" x14ac:dyDescent="0.25">
      <c r="B474801" s="76"/>
      <c r="C474801" s="75"/>
    </row>
    <row r="474802" spans="2:3" x14ac:dyDescent="0.25">
      <c r="B474802" s="76"/>
      <c r="C474802" s="75"/>
    </row>
    <row r="474803" spans="2:3" x14ac:dyDescent="0.25">
      <c r="B474803" s="76"/>
      <c r="C474803" s="75"/>
    </row>
    <row r="474804" spans="2:3" x14ac:dyDescent="0.25">
      <c r="B474804" s="76"/>
      <c r="C474804" s="75"/>
    </row>
    <row r="474805" spans="2:3" x14ac:dyDescent="0.25">
      <c r="B474805" s="76"/>
      <c r="C474805" s="75"/>
    </row>
    <row r="474806" spans="2:3" x14ac:dyDescent="0.25">
      <c r="B474806" s="76"/>
      <c r="C474806" s="75"/>
    </row>
    <row r="474807" spans="2:3" x14ac:dyDescent="0.25">
      <c r="B474807" s="76"/>
      <c r="C474807" s="75"/>
    </row>
    <row r="474917" spans="2:3" x14ac:dyDescent="0.25">
      <c r="B474917" s="76"/>
      <c r="C474917" s="75"/>
    </row>
    <row r="474918" spans="2:3" x14ac:dyDescent="0.25">
      <c r="B474918" s="76"/>
      <c r="C474918" s="75"/>
    </row>
    <row r="474919" spans="2:3" x14ac:dyDescent="0.25">
      <c r="B474919" s="76"/>
      <c r="C474919" s="75"/>
    </row>
    <row r="474920" spans="2:3" x14ac:dyDescent="0.25">
      <c r="B474920" s="76"/>
      <c r="C474920" s="75"/>
    </row>
    <row r="474921" spans="2:3" x14ac:dyDescent="0.25">
      <c r="B474921" s="76"/>
      <c r="C474921" s="75"/>
    </row>
    <row r="474922" spans="2:3" x14ac:dyDescent="0.25">
      <c r="B474922" s="76"/>
      <c r="C474922" s="75"/>
    </row>
    <row r="474923" spans="2:3" x14ac:dyDescent="0.25">
      <c r="B474923" s="76"/>
      <c r="C474923" s="75"/>
    </row>
    <row r="474924" spans="2:3" x14ac:dyDescent="0.25">
      <c r="B474924" s="76"/>
      <c r="C474924" s="75"/>
    </row>
    <row r="474925" spans="2:3" x14ac:dyDescent="0.25">
      <c r="B474925" s="76"/>
      <c r="C474925" s="75"/>
    </row>
    <row r="474926" spans="2:3" x14ac:dyDescent="0.25">
      <c r="B474926" s="76"/>
      <c r="C474926" s="75"/>
    </row>
    <row r="474927" spans="2:3" x14ac:dyDescent="0.25">
      <c r="B474927" s="76"/>
      <c r="C474927" s="75"/>
    </row>
    <row r="474928" spans="2:3" x14ac:dyDescent="0.25">
      <c r="B474928" s="76"/>
      <c r="C474928" s="75"/>
    </row>
    <row r="474929" spans="2:3" x14ac:dyDescent="0.25">
      <c r="B474929" s="76"/>
      <c r="C474929" s="75"/>
    </row>
    <row r="475039" spans="2:3" x14ac:dyDescent="0.25">
      <c r="B475039" s="76"/>
      <c r="C475039" s="75"/>
    </row>
    <row r="475040" spans="2:3" x14ac:dyDescent="0.25">
      <c r="B475040" s="76"/>
      <c r="C475040" s="75"/>
    </row>
    <row r="475041" spans="2:3" x14ac:dyDescent="0.25">
      <c r="B475041" s="76"/>
      <c r="C475041" s="75"/>
    </row>
    <row r="475042" spans="2:3" x14ac:dyDescent="0.25">
      <c r="B475042" s="76"/>
      <c r="C475042" s="75"/>
    </row>
    <row r="475043" spans="2:3" x14ac:dyDescent="0.25">
      <c r="B475043" s="76"/>
      <c r="C475043" s="75"/>
    </row>
    <row r="475044" spans="2:3" x14ac:dyDescent="0.25">
      <c r="B475044" s="76"/>
      <c r="C475044" s="75"/>
    </row>
    <row r="475045" spans="2:3" x14ac:dyDescent="0.25">
      <c r="B475045" s="76"/>
      <c r="C475045" s="75"/>
    </row>
    <row r="475046" spans="2:3" x14ac:dyDescent="0.25">
      <c r="B475046" s="76"/>
      <c r="C475046" s="75"/>
    </row>
    <row r="475047" spans="2:3" x14ac:dyDescent="0.25">
      <c r="B475047" s="76"/>
      <c r="C475047" s="75"/>
    </row>
    <row r="475048" spans="2:3" x14ac:dyDescent="0.25">
      <c r="B475048" s="76"/>
      <c r="C475048" s="75"/>
    </row>
    <row r="475049" spans="2:3" x14ac:dyDescent="0.25">
      <c r="B475049" s="76"/>
      <c r="C475049" s="75"/>
    </row>
    <row r="475050" spans="2:3" x14ac:dyDescent="0.25">
      <c r="B475050" s="76"/>
      <c r="C475050" s="75"/>
    </row>
    <row r="475051" spans="2:3" x14ac:dyDescent="0.25">
      <c r="B475051" s="76"/>
      <c r="C475051" s="75"/>
    </row>
    <row r="475161" spans="2:3" x14ac:dyDescent="0.25">
      <c r="B475161" s="76"/>
      <c r="C475161" s="75"/>
    </row>
    <row r="475162" spans="2:3" x14ac:dyDescent="0.25">
      <c r="B475162" s="76"/>
      <c r="C475162" s="75"/>
    </row>
    <row r="475163" spans="2:3" x14ac:dyDescent="0.25">
      <c r="B475163" s="76"/>
      <c r="C475163" s="75"/>
    </row>
    <row r="475164" spans="2:3" x14ac:dyDescent="0.25">
      <c r="B475164" s="76"/>
      <c r="C475164" s="75"/>
    </row>
    <row r="475165" spans="2:3" x14ac:dyDescent="0.25">
      <c r="B475165" s="76"/>
      <c r="C475165" s="75"/>
    </row>
    <row r="475166" spans="2:3" x14ac:dyDescent="0.25">
      <c r="B475166" s="76"/>
      <c r="C475166" s="75"/>
    </row>
    <row r="475167" spans="2:3" x14ac:dyDescent="0.25">
      <c r="B475167" s="76"/>
      <c r="C475167" s="75"/>
    </row>
    <row r="475168" spans="2:3" x14ac:dyDescent="0.25">
      <c r="B475168" s="76"/>
      <c r="C475168" s="75"/>
    </row>
    <row r="475169" spans="2:3" x14ac:dyDescent="0.25">
      <c r="B475169" s="76"/>
      <c r="C475169" s="75"/>
    </row>
    <row r="475170" spans="2:3" x14ac:dyDescent="0.25">
      <c r="B475170" s="76"/>
      <c r="C475170" s="75"/>
    </row>
    <row r="475171" spans="2:3" x14ac:dyDescent="0.25">
      <c r="B475171" s="76"/>
      <c r="C475171" s="75"/>
    </row>
    <row r="475172" spans="2:3" x14ac:dyDescent="0.25">
      <c r="B475172" s="76"/>
      <c r="C475172" s="75"/>
    </row>
    <row r="475173" spans="2:3" x14ac:dyDescent="0.25">
      <c r="B475173" s="76"/>
      <c r="C475173" s="75"/>
    </row>
    <row r="475283" spans="2:3" x14ac:dyDescent="0.25">
      <c r="B475283" s="76"/>
      <c r="C475283" s="75"/>
    </row>
    <row r="475284" spans="2:3" x14ac:dyDescent="0.25">
      <c r="B475284" s="76"/>
      <c r="C475284" s="75"/>
    </row>
    <row r="475285" spans="2:3" x14ac:dyDescent="0.25">
      <c r="B475285" s="76"/>
      <c r="C475285" s="75"/>
    </row>
    <row r="475286" spans="2:3" x14ac:dyDescent="0.25">
      <c r="B475286" s="76"/>
      <c r="C475286" s="75"/>
    </row>
    <row r="475287" spans="2:3" x14ac:dyDescent="0.25">
      <c r="B475287" s="76"/>
      <c r="C475287" s="75"/>
    </row>
    <row r="475288" spans="2:3" x14ac:dyDescent="0.25">
      <c r="B475288" s="76"/>
      <c r="C475288" s="75"/>
    </row>
    <row r="475289" spans="2:3" x14ac:dyDescent="0.25">
      <c r="B475289" s="76"/>
      <c r="C475289" s="75"/>
    </row>
    <row r="475290" spans="2:3" x14ac:dyDescent="0.25">
      <c r="B475290" s="76"/>
      <c r="C475290" s="75"/>
    </row>
    <row r="475291" spans="2:3" x14ac:dyDescent="0.25">
      <c r="B475291" s="76"/>
      <c r="C475291" s="75"/>
    </row>
    <row r="475292" spans="2:3" x14ac:dyDescent="0.25">
      <c r="B475292" s="76"/>
      <c r="C475292" s="75"/>
    </row>
    <row r="475293" spans="2:3" x14ac:dyDescent="0.25">
      <c r="B475293" s="76"/>
      <c r="C475293" s="75"/>
    </row>
    <row r="475294" spans="2:3" x14ac:dyDescent="0.25">
      <c r="B475294" s="76"/>
      <c r="C475294" s="75"/>
    </row>
    <row r="475295" spans="2:3" x14ac:dyDescent="0.25">
      <c r="B475295" s="76"/>
      <c r="C475295" s="75"/>
    </row>
    <row r="475405" spans="2:3" x14ac:dyDescent="0.25">
      <c r="B475405" s="76"/>
      <c r="C475405" s="75"/>
    </row>
    <row r="475406" spans="2:3" x14ac:dyDescent="0.25">
      <c r="B475406" s="76"/>
      <c r="C475406" s="75"/>
    </row>
    <row r="475407" spans="2:3" x14ac:dyDescent="0.25">
      <c r="B475407" s="76"/>
      <c r="C475407" s="75"/>
    </row>
    <row r="475408" spans="2:3" x14ac:dyDescent="0.25">
      <c r="B475408" s="76"/>
      <c r="C475408" s="75"/>
    </row>
    <row r="475409" spans="2:3" x14ac:dyDescent="0.25">
      <c r="B475409" s="76"/>
      <c r="C475409" s="75"/>
    </row>
    <row r="475410" spans="2:3" x14ac:dyDescent="0.25">
      <c r="B475410" s="76"/>
      <c r="C475410" s="75"/>
    </row>
    <row r="475411" spans="2:3" x14ac:dyDescent="0.25">
      <c r="B475411" s="76"/>
      <c r="C475411" s="75"/>
    </row>
    <row r="475412" spans="2:3" x14ac:dyDescent="0.25">
      <c r="B475412" s="76"/>
      <c r="C475412" s="75"/>
    </row>
    <row r="475413" spans="2:3" x14ac:dyDescent="0.25">
      <c r="B475413" s="76"/>
      <c r="C475413" s="75"/>
    </row>
    <row r="475414" spans="2:3" x14ac:dyDescent="0.25">
      <c r="B475414" s="76"/>
      <c r="C475414" s="75"/>
    </row>
    <row r="475415" spans="2:3" x14ac:dyDescent="0.25">
      <c r="B475415" s="76"/>
      <c r="C475415" s="75"/>
    </row>
    <row r="475416" spans="2:3" x14ac:dyDescent="0.25">
      <c r="B475416" s="76"/>
      <c r="C475416" s="75"/>
    </row>
    <row r="475417" spans="2:3" x14ac:dyDescent="0.25">
      <c r="B475417" s="76"/>
      <c r="C475417" s="75"/>
    </row>
    <row r="475527" spans="2:3" x14ac:dyDescent="0.25">
      <c r="B475527" s="76"/>
      <c r="C475527" s="75"/>
    </row>
    <row r="475528" spans="2:3" x14ac:dyDescent="0.25">
      <c r="B475528" s="76"/>
      <c r="C475528" s="75"/>
    </row>
    <row r="475529" spans="2:3" x14ac:dyDescent="0.25">
      <c r="B475529" s="76"/>
      <c r="C475529" s="75"/>
    </row>
    <row r="475530" spans="2:3" x14ac:dyDescent="0.25">
      <c r="B475530" s="76"/>
      <c r="C475530" s="75"/>
    </row>
    <row r="475531" spans="2:3" x14ac:dyDescent="0.25">
      <c r="B475531" s="76"/>
      <c r="C475531" s="75"/>
    </row>
    <row r="475532" spans="2:3" x14ac:dyDescent="0.25">
      <c r="B475532" s="76"/>
      <c r="C475532" s="75"/>
    </row>
    <row r="475533" spans="2:3" x14ac:dyDescent="0.25">
      <c r="B475533" s="76"/>
      <c r="C475533" s="75"/>
    </row>
    <row r="475534" spans="2:3" x14ac:dyDescent="0.25">
      <c r="B475534" s="76"/>
      <c r="C475534" s="75"/>
    </row>
    <row r="475535" spans="2:3" x14ac:dyDescent="0.25">
      <c r="B475535" s="76"/>
      <c r="C475535" s="75"/>
    </row>
    <row r="475536" spans="2:3" x14ac:dyDescent="0.25">
      <c r="B475536" s="76"/>
      <c r="C475536" s="75"/>
    </row>
    <row r="475537" spans="2:3" x14ac:dyDescent="0.25">
      <c r="B475537" s="76"/>
      <c r="C475537" s="75"/>
    </row>
    <row r="475538" spans="2:3" x14ac:dyDescent="0.25">
      <c r="B475538" s="76"/>
      <c r="C475538" s="75"/>
    </row>
    <row r="475539" spans="2:3" x14ac:dyDescent="0.25">
      <c r="B475539" s="76"/>
      <c r="C475539" s="75"/>
    </row>
    <row r="475649" spans="2:3" x14ac:dyDescent="0.25">
      <c r="B475649" s="76"/>
      <c r="C475649" s="75"/>
    </row>
    <row r="475650" spans="2:3" x14ac:dyDescent="0.25">
      <c r="B475650" s="76"/>
      <c r="C475650" s="75"/>
    </row>
    <row r="475651" spans="2:3" x14ac:dyDescent="0.25">
      <c r="B475651" s="76"/>
      <c r="C475651" s="75"/>
    </row>
    <row r="475652" spans="2:3" x14ac:dyDescent="0.25">
      <c r="B475652" s="76"/>
      <c r="C475652" s="75"/>
    </row>
    <row r="475653" spans="2:3" x14ac:dyDescent="0.25">
      <c r="B475653" s="76"/>
      <c r="C475653" s="75"/>
    </row>
    <row r="475654" spans="2:3" x14ac:dyDescent="0.25">
      <c r="B475654" s="76"/>
      <c r="C475654" s="75"/>
    </row>
    <row r="475655" spans="2:3" x14ac:dyDescent="0.25">
      <c r="B475655" s="76"/>
      <c r="C475655" s="75"/>
    </row>
    <row r="475656" spans="2:3" x14ac:dyDescent="0.25">
      <c r="B475656" s="76"/>
      <c r="C475656" s="75"/>
    </row>
    <row r="475657" spans="2:3" x14ac:dyDescent="0.25">
      <c r="B475657" s="76"/>
      <c r="C475657" s="75"/>
    </row>
    <row r="475658" spans="2:3" x14ac:dyDescent="0.25">
      <c r="B475658" s="76"/>
      <c r="C475658" s="75"/>
    </row>
    <row r="475659" spans="2:3" x14ac:dyDescent="0.25">
      <c r="B475659" s="76"/>
      <c r="C475659" s="75"/>
    </row>
    <row r="475660" spans="2:3" x14ac:dyDescent="0.25">
      <c r="B475660" s="76"/>
      <c r="C475660" s="75"/>
    </row>
    <row r="475661" spans="2:3" x14ac:dyDescent="0.25">
      <c r="B475661" s="76"/>
      <c r="C475661" s="75"/>
    </row>
    <row r="475771" spans="2:3" x14ac:dyDescent="0.25">
      <c r="B475771" s="76"/>
      <c r="C475771" s="75"/>
    </row>
    <row r="475772" spans="2:3" x14ac:dyDescent="0.25">
      <c r="B475772" s="76"/>
      <c r="C475772" s="75"/>
    </row>
    <row r="475773" spans="2:3" x14ac:dyDescent="0.25">
      <c r="B475773" s="76"/>
      <c r="C475773" s="75"/>
    </row>
    <row r="475774" spans="2:3" x14ac:dyDescent="0.25">
      <c r="B475774" s="76"/>
      <c r="C475774" s="75"/>
    </row>
    <row r="475775" spans="2:3" x14ac:dyDescent="0.25">
      <c r="B475775" s="76"/>
      <c r="C475775" s="75"/>
    </row>
    <row r="475776" spans="2:3" x14ac:dyDescent="0.25">
      <c r="B475776" s="76"/>
      <c r="C475776" s="75"/>
    </row>
    <row r="475777" spans="2:3" x14ac:dyDescent="0.25">
      <c r="B475777" s="76"/>
      <c r="C475777" s="75"/>
    </row>
    <row r="475778" spans="2:3" x14ac:dyDescent="0.25">
      <c r="B475778" s="76"/>
      <c r="C475778" s="75"/>
    </row>
    <row r="475779" spans="2:3" x14ac:dyDescent="0.25">
      <c r="B475779" s="76"/>
      <c r="C475779" s="75"/>
    </row>
    <row r="475780" spans="2:3" x14ac:dyDescent="0.25">
      <c r="B475780" s="76"/>
      <c r="C475780" s="75"/>
    </row>
    <row r="475781" spans="2:3" x14ac:dyDescent="0.25">
      <c r="B475781" s="76"/>
      <c r="C475781" s="75"/>
    </row>
    <row r="475782" spans="2:3" x14ac:dyDescent="0.25">
      <c r="B475782" s="76"/>
      <c r="C475782" s="75"/>
    </row>
    <row r="475783" spans="2:3" x14ac:dyDescent="0.25">
      <c r="B475783" s="76"/>
      <c r="C475783" s="75"/>
    </row>
    <row r="475893" spans="2:3" x14ac:dyDescent="0.25">
      <c r="B475893" s="76"/>
      <c r="C475893" s="75"/>
    </row>
    <row r="475894" spans="2:3" x14ac:dyDescent="0.25">
      <c r="B475894" s="76"/>
      <c r="C475894" s="75"/>
    </row>
    <row r="475895" spans="2:3" x14ac:dyDescent="0.25">
      <c r="B475895" s="76"/>
      <c r="C475895" s="75"/>
    </row>
    <row r="475896" spans="2:3" x14ac:dyDescent="0.25">
      <c r="B475896" s="76"/>
      <c r="C475896" s="75"/>
    </row>
    <row r="475897" spans="2:3" x14ac:dyDescent="0.25">
      <c r="B475897" s="76"/>
      <c r="C475897" s="75"/>
    </row>
    <row r="475898" spans="2:3" x14ac:dyDescent="0.25">
      <c r="B475898" s="76"/>
      <c r="C475898" s="75"/>
    </row>
    <row r="475899" spans="2:3" x14ac:dyDescent="0.25">
      <c r="B475899" s="76"/>
      <c r="C475899" s="75"/>
    </row>
    <row r="475900" spans="2:3" x14ac:dyDescent="0.25">
      <c r="B475900" s="76"/>
      <c r="C475900" s="75"/>
    </row>
    <row r="475901" spans="2:3" x14ac:dyDescent="0.25">
      <c r="B475901" s="76"/>
      <c r="C475901" s="75"/>
    </row>
    <row r="475902" spans="2:3" x14ac:dyDescent="0.25">
      <c r="B475902" s="76"/>
      <c r="C475902" s="75"/>
    </row>
    <row r="475903" spans="2:3" x14ac:dyDescent="0.25">
      <c r="B475903" s="76"/>
      <c r="C475903" s="75"/>
    </row>
    <row r="475904" spans="2:3" x14ac:dyDescent="0.25">
      <c r="B475904" s="76"/>
      <c r="C475904" s="75"/>
    </row>
    <row r="475905" spans="2:3" x14ac:dyDescent="0.25">
      <c r="B475905" s="76"/>
      <c r="C475905" s="75"/>
    </row>
    <row r="476015" spans="2:3" x14ac:dyDescent="0.25">
      <c r="B476015" s="76"/>
      <c r="C476015" s="75"/>
    </row>
    <row r="476016" spans="2:3" x14ac:dyDescent="0.25">
      <c r="B476016" s="76"/>
      <c r="C476016" s="75"/>
    </row>
    <row r="476017" spans="2:3" x14ac:dyDescent="0.25">
      <c r="B476017" s="76"/>
      <c r="C476017" s="75"/>
    </row>
    <row r="476018" spans="2:3" x14ac:dyDescent="0.25">
      <c r="B476018" s="76"/>
      <c r="C476018" s="75"/>
    </row>
    <row r="476019" spans="2:3" x14ac:dyDescent="0.25">
      <c r="B476019" s="76"/>
      <c r="C476019" s="75"/>
    </row>
    <row r="476020" spans="2:3" x14ac:dyDescent="0.25">
      <c r="B476020" s="76"/>
      <c r="C476020" s="75"/>
    </row>
    <row r="476021" spans="2:3" x14ac:dyDescent="0.25">
      <c r="B476021" s="76"/>
      <c r="C476021" s="75"/>
    </row>
    <row r="476022" spans="2:3" x14ac:dyDescent="0.25">
      <c r="B476022" s="76"/>
      <c r="C476022" s="75"/>
    </row>
    <row r="476023" spans="2:3" x14ac:dyDescent="0.25">
      <c r="B476023" s="76"/>
      <c r="C476023" s="75"/>
    </row>
    <row r="476024" spans="2:3" x14ac:dyDescent="0.25">
      <c r="B476024" s="76"/>
      <c r="C476024" s="75"/>
    </row>
    <row r="476025" spans="2:3" x14ac:dyDescent="0.25">
      <c r="B476025" s="76"/>
      <c r="C476025" s="75"/>
    </row>
    <row r="476026" spans="2:3" x14ac:dyDescent="0.25">
      <c r="B476026" s="76"/>
      <c r="C476026" s="75"/>
    </row>
    <row r="476027" spans="2:3" x14ac:dyDescent="0.25">
      <c r="B476027" s="76"/>
      <c r="C476027" s="75"/>
    </row>
    <row r="476137" spans="2:3" x14ac:dyDescent="0.25">
      <c r="B476137" s="76"/>
      <c r="C476137" s="75"/>
    </row>
    <row r="476138" spans="2:3" x14ac:dyDescent="0.25">
      <c r="B476138" s="76"/>
      <c r="C476138" s="75"/>
    </row>
    <row r="476139" spans="2:3" x14ac:dyDescent="0.25">
      <c r="B476139" s="76"/>
      <c r="C476139" s="75"/>
    </row>
    <row r="476140" spans="2:3" x14ac:dyDescent="0.25">
      <c r="B476140" s="76"/>
      <c r="C476140" s="75"/>
    </row>
    <row r="476141" spans="2:3" x14ac:dyDescent="0.25">
      <c r="B476141" s="76"/>
      <c r="C476141" s="75"/>
    </row>
    <row r="476142" spans="2:3" x14ac:dyDescent="0.25">
      <c r="B476142" s="76"/>
      <c r="C476142" s="75"/>
    </row>
    <row r="476143" spans="2:3" x14ac:dyDescent="0.25">
      <c r="B476143" s="76"/>
      <c r="C476143" s="75"/>
    </row>
    <row r="476144" spans="2:3" x14ac:dyDescent="0.25">
      <c r="B476144" s="76"/>
      <c r="C476144" s="75"/>
    </row>
    <row r="476145" spans="2:3" x14ac:dyDescent="0.25">
      <c r="B476145" s="76"/>
      <c r="C476145" s="75"/>
    </row>
    <row r="476146" spans="2:3" x14ac:dyDescent="0.25">
      <c r="B476146" s="76"/>
      <c r="C476146" s="75"/>
    </row>
    <row r="476147" spans="2:3" x14ac:dyDescent="0.25">
      <c r="B476147" s="76"/>
      <c r="C476147" s="75"/>
    </row>
    <row r="476148" spans="2:3" x14ac:dyDescent="0.25">
      <c r="B476148" s="76"/>
      <c r="C476148" s="75"/>
    </row>
    <row r="476149" spans="2:3" x14ac:dyDescent="0.25">
      <c r="B476149" s="76"/>
      <c r="C476149" s="75"/>
    </row>
    <row r="476259" spans="2:3" x14ac:dyDescent="0.25">
      <c r="B476259" s="76"/>
      <c r="C476259" s="75"/>
    </row>
    <row r="476260" spans="2:3" x14ac:dyDescent="0.25">
      <c r="B476260" s="76"/>
      <c r="C476260" s="75"/>
    </row>
    <row r="476261" spans="2:3" x14ac:dyDescent="0.25">
      <c r="B476261" s="76"/>
      <c r="C476261" s="75"/>
    </row>
    <row r="476262" spans="2:3" x14ac:dyDescent="0.25">
      <c r="B476262" s="76"/>
      <c r="C476262" s="75"/>
    </row>
    <row r="476263" spans="2:3" x14ac:dyDescent="0.25">
      <c r="B476263" s="76"/>
      <c r="C476263" s="75"/>
    </row>
    <row r="476264" spans="2:3" x14ac:dyDescent="0.25">
      <c r="B476264" s="76"/>
      <c r="C476264" s="75"/>
    </row>
    <row r="476265" spans="2:3" x14ac:dyDescent="0.25">
      <c r="B476265" s="76"/>
      <c r="C476265" s="75"/>
    </row>
    <row r="476266" spans="2:3" x14ac:dyDescent="0.25">
      <c r="B476266" s="76"/>
      <c r="C476266" s="75"/>
    </row>
    <row r="476267" spans="2:3" x14ac:dyDescent="0.25">
      <c r="B476267" s="76"/>
      <c r="C476267" s="75"/>
    </row>
    <row r="476268" spans="2:3" x14ac:dyDescent="0.25">
      <c r="B476268" s="76"/>
      <c r="C476268" s="75"/>
    </row>
    <row r="476269" spans="2:3" x14ac:dyDescent="0.25">
      <c r="B476269" s="76"/>
      <c r="C476269" s="75"/>
    </row>
    <row r="476270" spans="2:3" x14ac:dyDescent="0.25">
      <c r="B476270" s="76"/>
      <c r="C476270" s="75"/>
    </row>
    <row r="476271" spans="2:3" x14ac:dyDescent="0.25">
      <c r="B476271" s="76"/>
      <c r="C476271" s="75"/>
    </row>
    <row r="476381" spans="2:3" x14ac:dyDescent="0.25">
      <c r="B476381" s="76"/>
      <c r="C476381" s="75"/>
    </row>
    <row r="476382" spans="2:3" x14ac:dyDescent="0.25">
      <c r="B476382" s="76"/>
      <c r="C476382" s="75"/>
    </row>
    <row r="476383" spans="2:3" x14ac:dyDescent="0.25">
      <c r="B476383" s="76"/>
      <c r="C476383" s="75"/>
    </row>
    <row r="476384" spans="2:3" x14ac:dyDescent="0.25">
      <c r="B476384" s="76"/>
      <c r="C476384" s="75"/>
    </row>
    <row r="476385" spans="2:3" x14ac:dyDescent="0.25">
      <c r="B476385" s="76"/>
      <c r="C476385" s="75"/>
    </row>
    <row r="476386" spans="2:3" x14ac:dyDescent="0.25">
      <c r="B476386" s="76"/>
      <c r="C476386" s="75"/>
    </row>
    <row r="476387" spans="2:3" x14ac:dyDescent="0.25">
      <c r="B476387" s="76"/>
      <c r="C476387" s="75"/>
    </row>
    <row r="476388" spans="2:3" x14ac:dyDescent="0.25">
      <c r="B476388" s="76"/>
      <c r="C476388" s="75"/>
    </row>
    <row r="476389" spans="2:3" x14ac:dyDescent="0.25">
      <c r="B476389" s="76"/>
      <c r="C476389" s="75"/>
    </row>
    <row r="476390" spans="2:3" x14ac:dyDescent="0.25">
      <c r="B476390" s="76"/>
      <c r="C476390" s="75"/>
    </row>
    <row r="476391" spans="2:3" x14ac:dyDescent="0.25">
      <c r="B476391" s="76"/>
      <c r="C476391" s="75"/>
    </row>
    <row r="476392" spans="2:3" x14ac:dyDescent="0.25">
      <c r="B476392" s="76"/>
      <c r="C476392" s="75"/>
    </row>
    <row r="476393" spans="2:3" x14ac:dyDescent="0.25">
      <c r="B476393" s="76"/>
      <c r="C476393" s="75"/>
    </row>
    <row r="476503" spans="2:3" x14ac:dyDescent="0.25">
      <c r="B476503" s="76"/>
      <c r="C476503" s="75"/>
    </row>
    <row r="476504" spans="2:3" x14ac:dyDescent="0.25">
      <c r="B476504" s="76"/>
      <c r="C476504" s="75"/>
    </row>
    <row r="476505" spans="2:3" x14ac:dyDescent="0.25">
      <c r="B476505" s="76"/>
      <c r="C476505" s="75"/>
    </row>
    <row r="476506" spans="2:3" x14ac:dyDescent="0.25">
      <c r="B476506" s="76"/>
      <c r="C476506" s="75"/>
    </row>
    <row r="476507" spans="2:3" x14ac:dyDescent="0.25">
      <c r="B476507" s="76"/>
      <c r="C476507" s="75"/>
    </row>
    <row r="476508" spans="2:3" x14ac:dyDescent="0.25">
      <c r="B476508" s="76"/>
      <c r="C476508" s="75"/>
    </row>
    <row r="476509" spans="2:3" x14ac:dyDescent="0.25">
      <c r="B476509" s="76"/>
      <c r="C476509" s="75"/>
    </row>
    <row r="476510" spans="2:3" x14ac:dyDescent="0.25">
      <c r="B476510" s="76"/>
      <c r="C476510" s="75"/>
    </row>
    <row r="476511" spans="2:3" x14ac:dyDescent="0.25">
      <c r="B476511" s="76"/>
      <c r="C476511" s="75"/>
    </row>
    <row r="476512" spans="2:3" x14ac:dyDescent="0.25">
      <c r="B476512" s="76"/>
      <c r="C476512" s="75"/>
    </row>
    <row r="476513" spans="2:3" x14ac:dyDescent="0.25">
      <c r="B476513" s="76"/>
      <c r="C476513" s="75"/>
    </row>
    <row r="476514" spans="2:3" x14ac:dyDescent="0.25">
      <c r="B476514" s="76"/>
      <c r="C476514" s="75"/>
    </row>
    <row r="476515" spans="2:3" x14ac:dyDescent="0.25">
      <c r="B476515" s="76"/>
      <c r="C476515" s="75"/>
    </row>
    <row r="476625" spans="2:3" x14ac:dyDescent="0.25">
      <c r="B476625" s="76"/>
      <c r="C476625" s="75"/>
    </row>
    <row r="476626" spans="2:3" x14ac:dyDescent="0.25">
      <c r="B476626" s="76"/>
      <c r="C476626" s="75"/>
    </row>
    <row r="476627" spans="2:3" x14ac:dyDescent="0.25">
      <c r="B476627" s="76"/>
      <c r="C476627" s="75"/>
    </row>
    <row r="476628" spans="2:3" x14ac:dyDescent="0.25">
      <c r="B476628" s="76"/>
      <c r="C476628" s="75"/>
    </row>
    <row r="476629" spans="2:3" x14ac:dyDescent="0.25">
      <c r="B476629" s="76"/>
      <c r="C476629" s="75"/>
    </row>
    <row r="476630" spans="2:3" x14ac:dyDescent="0.25">
      <c r="B476630" s="76"/>
      <c r="C476630" s="75"/>
    </row>
    <row r="476631" spans="2:3" x14ac:dyDescent="0.25">
      <c r="B476631" s="76"/>
      <c r="C476631" s="75"/>
    </row>
    <row r="476632" spans="2:3" x14ac:dyDescent="0.25">
      <c r="B476632" s="76"/>
      <c r="C476632" s="75"/>
    </row>
    <row r="476633" spans="2:3" x14ac:dyDescent="0.25">
      <c r="B476633" s="76"/>
      <c r="C476633" s="75"/>
    </row>
    <row r="476634" spans="2:3" x14ac:dyDescent="0.25">
      <c r="B476634" s="76"/>
      <c r="C476634" s="75"/>
    </row>
    <row r="476635" spans="2:3" x14ac:dyDescent="0.25">
      <c r="B476635" s="76"/>
      <c r="C476635" s="75"/>
    </row>
    <row r="476636" spans="2:3" x14ac:dyDescent="0.25">
      <c r="B476636" s="76"/>
      <c r="C476636" s="75"/>
    </row>
    <row r="476637" spans="2:3" x14ac:dyDescent="0.25">
      <c r="B476637" s="76"/>
      <c r="C476637" s="75"/>
    </row>
    <row r="476747" spans="2:3" x14ac:dyDescent="0.25">
      <c r="B476747" s="76"/>
      <c r="C476747" s="75"/>
    </row>
    <row r="476748" spans="2:3" x14ac:dyDescent="0.25">
      <c r="B476748" s="76"/>
      <c r="C476748" s="75"/>
    </row>
    <row r="476749" spans="2:3" x14ac:dyDescent="0.25">
      <c r="B476749" s="76"/>
      <c r="C476749" s="75"/>
    </row>
    <row r="476750" spans="2:3" x14ac:dyDescent="0.25">
      <c r="B476750" s="76"/>
      <c r="C476750" s="75"/>
    </row>
    <row r="476751" spans="2:3" x14ac:dyDescent="0.25">
      <c r="B476751" s="76"/>
      <c r="C476751" s="75"/>
    </row>
    <row r="476752" spans="2:3" x14ac:dyDescent="0.25">
      <c r="B476752" s="76"/>
      <c r="C476752" s="75"/>
    </row>
    <row r="476753" spans="2:3" x14ac:dyDescent="0.25">
      <c r="B476753" s="76"/>
      <c r="C476753" s="75"/>
    </row>
    <row r="476754" spans="2:3" x14ac:dyDescent="0.25">
      <c r="B476754" s="76"/>
      <c r="C476754" s="75"/>
    </row>
    <row r="476755" spans="2:3" x14ac:dyDescent="0.25">
      <c r="B476755" s="76"/>
      <c r="C476755" s="75"/>
    </row>
    <row r="476756" spans="2:3" x14ac:dyDescent="0.25">
      <c r="B476756" s="76"/>
      <c r="C476756" s="75"/>
    </row>
    <row r="476757" spans="2:3" x14ac:dyDescent="0.25">
      <c r="B476757" s="76"/>
      <c r="C476757" s="75"/>
    </row>
    <row r="476758" spans="2:3" x14ac:dyDescent="0.25">
      <c r="B476758" s="76"/>
      <c r="C476758" s="75"/>
    </row>
    <row r="476759" spans="2:3" x14ac:dyDescent="0.25">
      <c r="B476759" s="76"/>
      <c r="C476759" s="75"/>
    </row>
    <row r="476869" spans="2:3" x14ac:dyDescent="0.25">
      <c r="B476869" s="76"/>
      <c r="C476869" s="75"/>
    </row>
    <row r="476870" spans="2:3" x14ac:dyDescent="0.25">
      <c r="B476870" s="76"/>
      <c r="C476870" s="75"/>
    </row>
    <row r="476871" spans="2:3" x14ac:dyDescent="0.25">
      <c r="B476871" s="76"/>
      <c r="C476871" s="75"/>
    </row>
    <row r="476872" spans="2:3" x14ac:dyDescent="0.25">
      <c r="B476872" s="76"/>
      <c r="C476872" s="75"/>
    </row>
    <row r="476873" spans="2:3" x14ac:dyDescent="0.25">
      <c r="B476873" s="76"/>
      <c r="C476873" s="75"/>
    </row>
    <row r="476874" spans="2:3" x14ac:dyDescent="0.25">
      <c r="B476874" s="76"/>
      <c r="C476874" s="75"/>
    </row>
    <row r="476875" spans="2:3" x14ac:dyDescent="0.25">
      <c r="B476875" s="76"/>
      <c r="C476875" s="75"/>
    </row>
    <row r="476876" spans="2:3" x14ac:dyDescent="0.25">
      <c r="B476876" s="76"/>
      <c r="C476876" s="75"/>
    </row>
    <row r="476877" spans="2:3" x14ac:dyDescent="0.25">
      <c r="B476877" s="76"/>
      <c r="C476877" s="75"/>
    </row>
    <row r="476878" spans="2:3" x14ac:dyDescent="0.25">
      <c r="B476878" s="76"/>
      <c r="C476878" s="75"/>
    </row>
    <row r="476879" spans="2:3" x14ac:dyDescent="0.25">
      <c r="B476879" s="76"/>
      <c r="C476879" s="75"/>
    </row>
    <row r="476880" spans="2:3" x14ac:dyDescent="0.25">
      <c r="B476880" s="76"/>
      <c r="C476880" s="75"/>
    </row>
    <row r="476881" spans="2:3" x14ac:dyDescent="0.25">
      <c r="B476881" s="76"/>
      <c r="C476881" s="75"/>
    </row>
    <row r="476991" spans="2:3" x14ac:dyDescent="0.25">
      <c r="B476991" s="76"/>
      <c r="C476991" s="75"/>
    </row>
    <row r="476992" spans="2:3" x14ac:dyDescent="0.25">
      <c r="B476992" s="76"/>
      <c r="C476992" s="75"/>
    </row>
    <row r="476993" spans="2:3" x14ac:dyDescent="0.25">
      <c r="B476993" s="76"/>
      <c r="C476993" s="75"/>
    </row>
    <row r="476994" spans="2:3" x14ac:dyDescent="0.25">
      <c r="B476994" s="76"/>
      <c r="C476994" s="75"/>
    </row>
    <row r="476995" spans="2:3" x14ac:dyDescent="0.25">
      <c r="B476995" s="76"/>
      <c r="C476995" s="75"/>
    </row>
    <row r="476996" spans="2:3" x14ac:dyDescent="0.25">
      <c r="B476996" s="76"/>
      <c r="C476996" s="75"/>
    </row>
    <row r="476997" spans="2:3" x14ac:dyDescent="0.25">
      <c r="B476997" s="76"/>
      <c r="C476997" s="75"/>
    </row>
    <row r="476998" spans="2:3" x14ac:dyDescent="0.25">
      <c r="B476998" s="76"/>
      <c r="C476998" s="75"/>
    </row>
    <row r="476999" spans="2:3" x14ac:dyDescent="0.25">
      <c r="B476999" s="76"/>
      <c r="C476999" s="75"/>
    </row>
    <row r="477000" spans="2:3" x14ac:dyDescent="0.25">
      <c r="B477000" s="76"/>
      <c r="C477000" s="75"/>
    </row>
    <row r="477001" spans="2:3" x14ac:dyDescent="0.25">
      <c r="B477001" s="76"/>
      <c r="C477001" s="75"/>
    </row>
    <row r="477002" spans="2:3" x14ac:dyDescent="0.25">
      <c r="B477002" s="76"/>
      <c r="C477002" s="75"/>
    </row>
    <row r="477003" spans="2:3" x14ac:dyDescent="0.25">
      <c r="B477003" s="76"/>
      <c r="C477003" s="75"/>
    </row>
    <row r="477113" spans="2:3" x14ac:dyDescent="0.25">
      <c r="B477113" s="76"/>
      <c r="C477113" s="75"/>
    </row>
    <row r="477114" spans="2:3" x14ac:dyDescent="0.25">
      <c r="B477114" s="76"/>
      <c r="C477114" s="75"/>
    </row>
    <row r="477115" spans="2:3" x14ac:dyDescent="0.25">
      <c r="B477115" s="76"/>
      <c r="C477115" s="75"/>
    </row>
    <row r="477116" spans="2:3" x14ac:dyDescent="0.25">
      <c r="B477116" s="76"/>
      <c r="C477116" s="75"/>
    </row>
    <row r="477117" spans="2:3" x14ac:dyDescent="0.25">
      <c r="B477117" s="76"/>
      <c r="C477117" s="75"/>
    </row>
    <row r="477118" spans="2:3" x14ac:dyDescent="0.25">
      <c r="B477118" s="76"/>
      <c r="C477118" s="75"/>
    </row>
    <row r="477119" spans="2:3" x14ac:dyDescent="0.25">
      <c r="B477119" s="76"/>
      <c r="C477119" s="75"/>
    </row>
    <row r="477120" spans="2:3" x14ac:dyDescent="0.25">
      <c r="B477120" s="76"/>
      <c r="C477120" s="75"/>
    </row>
    <row r="477121" spans="2:3" x14ac:dyDescent="0.25">
      <c r="B477121" s="76"/>
      <c r="C477121" s="75"/>
    </row>
    <row r="477122" spans="2:3" x14ac:dyDescent="0.25">
      <c r="B477122" s="76"/>
      <c r="C477122" s="75"/>
    </row>
    <row r="477123" spans="2:3" x14ac:dyDescent="0.25">
      <c r="B477123" s="76"/>
      <c r="C477123" s="75"/>
    </row>
    <row r="477124" spans="2:3" x14ac:dyDescent="0.25">
      <c r="B477124" s="76"/>
      <c r="C477124" s="75"/>
    </row>
    <row r="477125" spans="2:3" x14ac:dyDescent="0.25">
      <c r="B477125" s="76"/>
      <c r="C477125" s="75"/>
    </row>
    <row r="477235" spans="2:3" x14ac:dyDescent="0.25">
      <c r="B477235" s="76"/>
      <c r="C477235" s="75"/>
    </row>
    <row r="477236" spans="2:3" x14ac:dyDescent="0.25">
      <c r="B477236" s="76"/>
      <c r="C477236" s="75"/>
    </row>
    <row r="477237" spans="2:3" x14ac:dyDescent="0.25">
      <c r="B477237" s="76"/>
      <c r="C477237" s="75"/>
    </row>
    <row r="477238" spans="2:3" x14ac:dyDescent="0.25">
      <c r="B477238" s="76"/>
      <c r="C477238" s="75"/>
    </row>
    <row r="477239" spans="2:3" x14ac:dyDescent="0.25">
      <c r="B477239" s="76"/>
      <c r="C477239" s="75"/>
    </row>
    <row r="477240" spans="2:3" x14ac:dyDescent="0.25">
      <c r="B477240" s="76"/>
      <c r="C477240" s="75"/>
    </row>
    <row r="477241" spans="2:3" x14ac:dyDescent="0.25">
      <c r="B477241" s="76"/>
      <c r="C477241" s="75"/>
    </row>
    <row r="477242" spans="2:3" x14ac:dyDescent="0.25">
      <c r="B477242" s="76"/>
      <c r="C477242" s="75"/>
    </row>
    <row r="477243" spans="2:3" x14ac:dyDescent="0.25">
      <c r="B477243" s="76"/>
      <c r="C477243" s="75"/>
    </row>
    <row r="477244" spans="2:3" x14ac:dyDescent="0.25">
      <c r="B477244" s="76"/>
      <c r="C477244" s="75"/>
    </row>
    <row r="477245" spans="2:3" x14ac:dyDescent="0.25">
      <c r="B477245" s="76"/>
      <c r="C477245" s="75"/>
    </row>
    <row r="477246" spans="2:3" x14ac:dyDescent="0.25">
      <c r="B477246" s="76"/>
      <c r="C477246" s="75"/>
    </row>
    <row r="477247" spans="2:3" x14ac:dyDescent="0.25">
      <c r="B477247" s="76"/>
      <c r="C477247" s="75"/>
    </row>
    <row r="477357" spans="2:3" x14ac:dyDescent="0.25">
      <c r="B477357" s="76"/>
      <c r="C477357" s="75"/>
    </row>
    <row r="477358" spans="2:3" x14ac:dyDescent="0.25">
      <c r="B477358" s="76"/>
      <c r="C477358" s="75"/>
    </row>
    <row r="477359" spans="2:3" x14ac:dyDescent="0.25">
      <c r="B477359" s="76"/>
      <c r="C477359" s="75"/>
    </row>
    <row r="477360" spans="2:3" x14ac:dyDescent="0.25">
      <c r="B477360" s="76"/>
      <c r="C477360" s="75"/>
    </row>
    <row r="477361" spans="2:3" x14ac:dyDescent="0.25">
      <c r="B477361" s="76"/>
      <c r="C477361" s="75"/>
    </row>
    <row r="477362" spans="2:3" x14ac:dyDescent="0.25">
      <c r="B477362" s="76"/>
      <c r="C477362" s="75"/>
    </row>
    <row r="477363" spans="2:3" x14ac:dyDescent="0.25">
      <c r="B477363" s="76"/>
      <c r="C477363" s="75"/>
    </row>
    <row r="477364" spans="2:3" x14ac:dyDescent="0.25">
      <c r="B477364" s="76"/>
      <c r="C477364" s="75"/>
    </row>
    <row r="477365" spans="2:3" x14ac:dyDescent="0.25">
      <c r="B477365" s="76"/>
      <c r="C477365" s="75"/>
    </row>
    <row r="477366" spans="2:3" x14ac:dyDescent="0.25">
      <c r="B477366" s="76"/>
      <c r="C477366" s="75"/>
    </row>
    <row r="477367" spans="2:3" x14ac:dyDescent="0.25">
      <c r="B477367" s="76"/>
      <c r="C477367" s="75"/>
    </row>
    <row r="477368" spans="2:3" x14ac:dyDescent="0.25">
      <c r="B477368" s="76"/>
      <c r="C477368" s="75"/>
    </row>
    <row r="477369" spans="2:3" x14ac:dyDescent="0.25">
      <c r="B477369" s="76"/>
      <c r="C477369" s="75"/>
    </row>
    <row r="477479" spans="2:3" x14ac:dyDescent="0.25">
      <c r="B477479" s="76"/>
      <c r="C477479" s="75"/>
    </row>
    <row r="477480" spans="2:3" x14ac:dyDescent="0.25">
      <c r="B477480" s="76"/>
      <c r="C477480" s="75"/>
    </row>
    <row r="477481" spans="2:3" x14ac:dyDescent="0.25">
      <c r="B477481" s="76"/>
      <c r="C477481" s="75"/>
    </row>
    <row r="477482" spans="2:3" x14ac:dyDescent="0.25">
      <c r="B477482" s="76"/>
      <c r="C477482" s="75"/>
    </row>
    <row r="477483" spans="2:3" x14ac:dyDescent="0.25">
      <c r="B477483" s="76"/>
      <c r="C477483" s="75"/>
    </row>
    <row r="477484" spans="2:3" x14ac:dyDescent="0.25">
      <c r="B477484" s="76"/>
      <c r="C477484" s="75"/>
    </row>
    <row r="477485" spans="2:3" x14ac:dyDescent="0.25">
      <c r="B477485" s="76"/>
      <c r="C477485" s="75"/>
    </row>
    <row r="477486" spans="2:3" x14ac:dyDescent="0.25">
      <c r="B477486" s="76"/>
      <c r="C477486" s="75"/>
    </row>
    <row r="477487" spans="2:3" x14ac:dyDescent="0.25">
      <c r="B477487" s="76"/>
      <c r="C477487" s="75"/>
    </row>
    <row r="477488" spans="2:3" x14ac:dyDescent="0.25">
      <c r="B477488" s="76"/>
      <c r="C477488" s="75"/>
    </row>
    <row r="477489" spans="2:3" x14ac:dyDescent="0.25">
      <c r="B477489" s="76"/>
      <c r="C477489" s="75"/>
    </row>
    <row r="477490" spans="2:3" x14ac:dyDescent="0.25">
      <c r="B477490" s="76"/>
      <c r="C477490" s="75"/>
    </row>
    <row r="477491" spans="2:3" x14ac:dyDescent="0.25">
      <c r="B477491" s="76"/>
      <c r="C477491" s="75"/>
    </row>
    <row r="477601" spans="2:3" x14ac:dyDescent="0.25">
      <c r="B477601" s="76"/>
      <c r="C477601" s="75"/>
    </row>
    <row r="477602" spans="2:3" x14ac:dyDescent="0.25">
      <c r="B477602" s="76"/>
      <c r="C477602" s="75"/>
    </row>
    <row r="477603" spans="2:3" x14ac:dyDescent="0.25">
      <c r="B477603" s="76"/>
      <c r="C477603" s="75"/>
    </row>
    <row r="477604" spans="2:3" x14ac:dyDescent="0.25">
      <c r="B477604" s="76"/>
      <c r="C477604" s="75"/>
    </row>
    <row r="477605" spans="2:3" x14ac:dyDescent="0.25">
      <c r="B477605" s="76"/>
      <c r="C477605" s="75"/>
    </row>
    <row r="477606" spans="2:3" x14ac:dyDescent="0.25">
      <c r="B477606" s="76"/>
      <c r="C477606" s="75"/>
    </row>
    <row r="477607" spans="2:3" x14ac:dyDescent="0.25">
      <c r="B477607" s="76"/>
      <c r="C477607" s="75"/>
    </row>
    <row r="477608" spans="2:3" x14ac:dyDescent="0.25">
      <c r="B477608" s="76"/>
      <c r="C477608" s="75"/>
    </row>
    <row r="477609" spans="2:3" x14ac:dyDescent="0.25">
      <c r="B477609" s="76"/>
      <c r="C477609" s="75"/>
    </row>
    <row r="477610" spans="2:3" x14ac:dyDescent="0.25">
      <c r="B477610" s="76"/>
      <c r="C477610" s="75"/>
    </row>
    <row r="477611" spans="2:3" x14ac:dyDescent="0.25">
      <c r="B477611" s="76"/>
      <c r="C477611" s="75"/>
    </row>
    <row r="477612" spans="2:3" x14ac:dyDescent="0.25">
      <c r="B477612" s="76"/>
      <c r="C477612" s="75"/>
    </row>
    <row r="477613" spans="2:3" x14ac:dyDescent="0.25">
      <c r="B477613" s="76"/>
      <c r="C477613" s="75"/>
    </row>
    <row r="477723" spans="2:3" x14ac:dyDescent="0.25">
      <c r="B477723" s="76"/>
      <c r="C477723" s="75"/>
    </row>
    <row r="477724" spans="2:3" x14ac:dyDescent="0.25">
      <c r="B477724" s="76"/>
      <c r="C477724" s="75"/>
    </row>
    <row r="477725" spans="2:3" x14ac:dyDescent="0.25">
      <c r="B477725" s="76"/>
      <c r="C477725" s="75"/>
    </row>
    <row r="477726" spans="2:3" x14ac:dyDescent="0.25">
      <c r="B477726" s="76"/>
      <c r="C477726" s="75"/>
    </row>
    <row r="477727" spans="2:3" x14ac:dyDescent="0.25">
      <c r="B477727" s="76"/>
      <c r="C477727" s="75"/>
    </row>
    <row r="477728" spans="2:3" x14ac:dyDescent="0.25">
      <c r="B477728" s="76"/>
      <c r="C477728" s="75"/>
    </row>
    <row r="477729" spans="2:3" x14ac:dyDescent="0.25">
      <c r="B477729" s="76"/>
      <c r="C477729" s="75"/>
    </row>
    <row r="477730" spans="2:3" x14ac:dyDescent="0.25">
      <c r="B477730" s="76"/>
      <c r="C477730" s="75"/>
    </row>
    <row r="477731" spans="2:3" x14ac:dyDescent="0.25">
      <c r="B477731" s="76"/>
      <c r="C477731" s="75"/>
    </row>
    <row r="477732" spans="2:3" x14ac:dyDescent="0.25">
      <c r="B477732" s="76"/>
      <c r="C477732" s="75"/>
    </row>
    <row r="477733" spans="2:3" x14ac:dyDescent="0.25">
      <c r="B477733" s="76"/>
      <c r="C477733" s="75"/>
    </row>
    <row r="477734" spans="2:3" x14ac:dyDescent="0.25">
      <c r="B477734" s="76"/>
      <c r="C477734" s="75"/>
    </row>
    <row r="477735" spans="2:3" x14ac:dyDescent="0.25">
      <c r="B477735" s="76"/>
      <c r="C477735" s="75"/>
    </row>
    <row r="477845" spans="2:3" x14ac:dyDescent="0.25">
      <c r="B477845" s="76"/>
      <c r="C477845" s="75"/>
    </row>
    <row r="477846" spans="2:3" x14ac:dyDescent="0.25">
      <c r="B477846" s="76"/>
      <c r="C477846" s="75"/>
    </row>
    <row r="477847" spans="2:3" x14ac:dyDescent="0.25">
      <c r="B477847" s="76"/>
      <c r="C477847" s="75"/>
    </row>
    <row r="477848" spans="2:3" x14ac:dyDescent="0.25">
      <c r="B477848" s="76"/>
      <c r="C477848" s="75"/>
    </row>
    <row r="477849" spans="2:3" x14ac:dyDescent="0.25">
      <c r="B477849" s="76"/>
      <c r="C477849" s="75"/>
    </row>
    <row r="477850" spans="2:3" x14ac:dyDescent="0.25">
      <c r="B477850" s="76"/>
      <c r="C477850" s="75"/>
    </row>
    <row r="477851" spans="2:3" x14ac:dyDescent="0.25">
      <c r="B477851" s="76"/>
      <c r="C477851" s="75"/>
    </row>
    <row r="477852" spans="2:3" x14ac:dyDescent="0.25">
      <c r="B477852" s="76"/>
      <c r="C477852" s="75"/>
    </row>
    <row r="477853" spans="2:3" x14ac:dyDescent="0.25">
      <c r="B477853" s="76"/>
      <c r="C477853" s="75"/>
    </row>
    <row r="477854" spans="2:3" x14ac:dyDescent="0.25">
      <c r="B477854" s="76"/>
      <c r="C477854" s="75"/>
    </row>
    <row r="477855" spans="2:3" x14ac:dyDescent="0.25">
      <c r="B477855" s="76"/>
      <c r="C477855" s="75"/>
    </row>
    <row r="477856" spans="2:3" x14ac:dyDescent="0.25">
      <c r="B477856" s="76"/>
      <c r="C477856" s="75"/>
    </row>
    <row r="477857" spans="2:3" x14ac:dyDescent="0.25">
      <c r="B477857" s="76"/>
      <c r="C477857" s="75"/>
    </row>
    <row r="477967" spans="2:3" x14ac:dyDescent="0.25">
      <c r="B477967" s="76"/>
      <c r="C477967" s="75"/>
    </row>
    <row r="477968" spans="2:3" x14ac:dyDescent="0.25">
      <c r="B477968" s="76"/>
      <c r="C477968" s="75"/>
    </row>
    <row r="477969" spans="2:3" x14ac:dyDescent="0.25">
      <c r="B477969" s="76"/>
      <c r="C477969" s="75"/>
    </row>
    <row r="477970" spans="2:3" x14ac:dyDescent="0.25">
      <c r="B477970" s="76"/>
      <c r="C477970" s="75"/>
    </row>
    <row r="477971" spans="2:3" x14ac:dyDescent="0.25">
      <c r="B477971" s="76"/>
      <c r="C477971" s="75"/>
    </row>
    <row r="477972" spans="2:3" x14ac:dyDescent="0.25">
      <c r="B477972" s="76"/>
      <c r="C477972" s="75"/>
    </row>
    <row r="477973" spans="2:3" x14ac:dyDescent="0.25">
      <c r="B477973" s="76"/>
      <c r="C477973" s="75"/>
    </row>
    <row r="477974" spans="2:3" x14ac:dyDescent="0.25">
      <c r="B477974" s="76"/>
      <c r="C477974" s="75"/>
    </row>
    <row r="477975" spans="2:3" x14ac:dyDescent="0.25">
      <c r="B477975" s="76"/>
      <c r="C477975" s="75"/>
    </row>
    <row r="477976" spans="2:3" x14ac:dyDescent="0.25">
      <c r="B477976" s="76"/>
      <c r="C477976" s="75"/>
    </row>
    <row r="477977" spans="2:3" x14ac:dyDescent="0.25">
      <c r="B477977" s="76"/>
      <c r="C477977" s="75"/>
    </row>
    <row r="477978" spans="2:3" x14ac:dyDescent="0.25">
      <c r="B477978" s="76"/>
      <c r="C477978" s="75"/>
    </row>
    <row r="477979" spans="2:3" x14ac:dyDescent="0.25">
      <c r="B477979" s="76"/>
      <c r="C477979" s="75"/>
    </row>
    <row r="478089" spans="2:3" x14ac:dyDescent="0.25">
      <c r="B478089" s="76"/>
      <c r="C478089" s="75"/>
    </row>
    <row r="478090" spans="2:3" x14ac:dyDescent="0.25">
      <c r="B478090" s="76"/>
      <c r="C478090" s="75"/>
    </row>
    <row r="478091" spans="2:3" x14ac:dyDescent="0.25">
      <c r="B478091" s="76"/>
      <c r="C478091" s="75"/>
    </row>
    <row r="478092" spans="2:3" x14ac:dyDescent="0.25">
      <c r="B478092" s="76"/>
      <c r="C478092" s="75"/>
    </row>
    <row r="478093" spans="2:3" x14ac:dyDescent="0.25">
      <c r="B478093" s="76"/>
      <c r="C478093" s="75"/>
    </row>
    <row r="478094" spans="2:3" x14ac:dyDescent="0.25">
      <c r="B478094" s="76"/>
      <c r="C478094" s="75"/>
    </row>
    <row r="478095" spans="2:3" x14ac:dyDescent="0.25">
      <c r="B478095" s="76"/>
      <c r="C478095" s="75"/>
    </row>
    <row r="478096" spans="2:3" x14ac:dyDescent="0.25">
      <c r="B478096" s="76"/>
      <c r="C478096" s="75"/>
    </row>
    <row r="478097" spans="2:3" x14ac:dyDescent="0.25">
      <c r="B478097" s="76"/>
      <c r="C478097" s="75"/>
    </row>
    <row r="478098" spans="2:3" x14ac:dyDescent="0.25">
      <c r="B478098" s="76"/>
      <c r="C478098" s="75"/>
    </row>
    <row r="478099" spans="2:3" x14ac:dyDescent="0.25">
      <c r="B478099" s="76"/>
      <c r="C478099" s="75"/>
    </row>
    <row r="478100" spans="2:3" x14ac:dyDescent="0.25">
      <c r="B478100" s="76"/>
      <c r="C478100" s="75"/>
    </row>
    <row r="478101" spans="2:3" x14ac:dyDescent="0.25">
      <c r="B478101" s="76"/>
      <c r="C478101" s="75"/>
    </row>
    <row r="478211" spans="2:3" x14ac:dyDescent="0.25">
      <c r="B478211" s="76"/>
      <c r="C478211" s="75"/>
    </row>
    <row r="478212" spans="2:3" x14ac:dyDescent="0.25">
      <c r="B478212" s="76"/>
      <c r="C478212" s="75"/>
    </row>
    <row r="478213" spans="2:3" x14ac:dyDescent="0.25">
      <c r="B478213" s="76"/>
      <c r="C478213" s="75"/>
    </row>
    <row r="478214" spans="2:3" x14ac:dyDescent="0.25">
      <c r="B478214" s="76"/>
      <c r="C478214" s="75"/>
    </row>
    <row r="478215" spans="2:3" x14ac:dyDescent="0.25">
      <c r="B478215" s="76"/>
      <c r="C478215" s="75"/>
    </row>
    <row r="478216" spans="2:3" x14ac:dyDescent="0.25">
      <c r="B478216" s="76"/>
      <c r="C478216" s="75"/>
    </row>
    <row r="478217" spans="2:3" x14ac:dyDescent="0.25">
      <c r="B478217" s="76"/>
      <c r="C478217" s="75"/>
    </row>
    <row r="478218" spans="2:3" x14ac:dyDescent="0.25">
      <c r="B478218" s="76"/>
      <c r="C478218" s="75"/>
    </row>
    <row r="478219" spans="2:3" x14ac:dyDescent="0.25">
      <c r="B478219" s="76"/>
      <c r="C478219" s="75"/>
    </row>
    <row r="478220" spans="2:3" x14ac:dyDescent="0.25">
      <c r="B478220" s="76"/>
      <c r="C478220" s="75"/>
    </row>
    <row r="478221" spans="2:3" x14ac:dyDescent="0.25">
      <c r="B478221" s="76"/>
      <c r="C478221" s="75"/>
    </row>
    <row r="478222" spans="2:3" x14ac:dyDescent="0.25">
      <c r="B478222" s="76"/>
      <c r="C478222" s="75"/>
    </row>
    <row r="478223" spans="2:3" x14ac:dyDescent="0.25">
      <c r="B478223" s="76"/>
      <c r="C478223" s="75"/>
    </row>
    <row r="478333" spans="2:3" x14ac:dyDescent="0.25">
      <c r="B478333" s="76"/>
      <c r="C478333" s="75"/>
    </row>
    <row r="478334" spans="2:3" x14ac:dyDescent="0.25">
      <c r="B478334" s="76"/>
      <c r="C478334" s="75"/>
    </row>
    <row r="478335" spans="2:3" x14ac:dyDescent="0.25">
      <c r="B478335" s="76"/>
      <c r="C478335" s="75"/>
    </row>
    <row r="478336" spans="2:3" x14ac:dyDescent="0.25">
      <c r="B478336" s="76"/>
      <c r="C478336" s="75"/>
    </row>
    <row r="478337" spans="2:3" x14ac:dyDescent="0.25">
      <c r="B478337" s="76"/>
      <c r="C478337" s="75"/>
    </row>
    <row r="478338" spans="2:3" x14ac:dyDescent="0.25">
      <c r="B478338" s="76"/>
      <c r="C478338" s="75"/>
    </row>
    <row r="478339" spans="2:3" x14ac:dyDescent="0.25">
      <c r="B478339" s="76"/>
      <c r="C478339" s="75"/>
    </row>
    <row r="478340" spans="2:3" x14ac:dyDescent="0.25">
      <c r="B478340" s="76"/>
      <c r="C478340" s="75"/>
    </row>
    <row r="478341" spans="2:3" x14ac:dyDescent="0.25">
      <c r="B478341" s="76"/>
      <c r="C478341" s="75"/>
    </row>
    <row r="478342" spans="2:3" x14ac:dyDescent="0.25">
      <c r="B478342" s="76"/>
      <c r="C478342" s="75"/>
    </row>
    <row r="478343" spans="2:3" x14ac:dyDescent="0.25">
      <c r="B478343" s="76"/>
      <c r="C478343" s="75"/>
    </row>
    <row r="478344" spans="2:3" x14ac:dyDescent="0.25">
      <c r="B478344" s="76"/>
      <c r="C478344" s="75"/>
    </row>
    <row r="478345" spans="2:3" x14ac:dyDescent="0.25">
      <c r="B478345" s="76"/>
      <c r="C478345" s="75"/>
    </row>
    <row r="478455" spans="2:3" x14ac:dyDescent="0.25">
      <c r="B478455" s="76"/>
      <c r="C478455" s="75"/>
    </row>
    <row r="478456" spans="2:3" x14ac:dyDescent="0.25">
      <c r="B478456" s="76"/>
      <c r="C478456" s="75"/>
    </row>
    <row r="478457" spans="2:3" x14ac:dyDescent="0.25">
      <c r="B478457" s="76"/>
      <c r="C478457" s="75"/>
    </row>
    <row r="478458" spans="2:3" x14ac:dyDescent="0.25">
      <c r="B478458" s="76"/>
      <c r="C478458" s="75"/>
    </row>
    <row r="478459" spans="2:3" x14ac:dyDescent="0.25">
      <c r="B478459" s="76"/>
      <c r="C478459" s="75"/>
    </row>
    <row r="478460" spans="2:3" x14ac:dyDescent="0.25">
      <c r="B478460" s="76"/>
      <c r="C478460" s="75"/>
    </row>
    <row r="478461" spans="2:3" x14ac:dyDescent="0.25">
      <c r="B478461" s="76"/>
      <c r="C478461" s="75"/>
    </row>
    <row r="478462" spans="2:3" x14ac:dyDescent="0.25">
      <c r="B478462" s="76"/>
      <c r="C478462" s="75"/>
    </row>
    <row r="478463" spans="2:3" x14ac:dyDescent="0.25">
      <c r="B478463" s="76"/>
      <c r="C478463" s="75"/>
    </row>
    <row r="478464" spans="2:3" x14ac:dyDescent="0.25">
      <c r="B478464" s="76"/>
      <c r="C478464" s="75"/>
    </row>
    <row r="478465" spans="2:3" x14ac:dyDescent="0.25">
      <c r="B478465" s="76"/>
      <c r="C478465" s="75"/>
    </row>
    <row r="478466" spans="2:3" x14ac:dyDescent="0.25">
      <c r="B478466" s="76"/>
      <c r="C478466" s="75"/>
    </row>
    <row r="478467" spans="2:3" x14ac:dyDescent="0.25">
      <c r="B478467" s="76"/>
      <c r="C478467" s="75"/>
    </row>
    <row r="478577" spans="2:3" x14ac:dyDescent="0.25">
      <c r="B478577" s="76"/>
      <c r="C478577" s="75"/>
    </row>
    <row r="478578" spans="2:3" x14ac:dyDescent="0.25">
      <c r="B478578" s="76"/>
      <c r="C478578" s="75"/>
    </row>
    <row r="478579" spans="2:3" x14ac:dyDescent="0.25">
      <c r="B478579" s="76"/>
      <c r="C478579" s="75"/>
    </row>
    <row r="478580" spans="2:3" x14ac:dyDescent="0.25">
      <c r="B478580" s="76"/>
      <c r="C478580" s="75"/>
    </row>
    <row r="478581" spans="2:3" x14ac:dyDescent="0.25">
      <c r="B478581" s="76"/>
      <c r="C478581" s="75"/>
    </row>
    <row r="478582" spans="2:3" x14ac:dyDescent="0.25">
      <c r="B478582" s="76"/>
      <c r="C478582" s="75"/>
    </row>
    <row r="478583" spans="2:3" x14ac:dyDescent="0.25">
      <c r="B478583" s="76"/>
      <c r="C478583" s="75"/>
    </row>
    <row r="478584" spans="2:3" x14ac:dyDescent="0.25">
      <c r="B478584" s="76"/>
      <c r="C478584" s="75"/>
    </row>
    <row r="478585" spans="2:3" x14ac:dyDescent="0.25">
      <c r="B478585" s="76"/>
      <c r="C478585" s="75"/>
    </row>
    <row r="478586" spans="2:3" x14ac:dyDescent="0.25">
      <c r="B478586" s="76"/>
      <c r="C478586" s="75"/>
    </row>
    <row r="478587" spans="2:3" x14ac:dyDescent="0.25">
      <c r="B478587" s="76"/>
      <c r="C478587" s="75"/>
    </row>
    <row r="478588" spans="2:3" x14ac:dyDescent="0.25">
      <c r="B478588" s="76"/>
      <c r="C478588" s="75"/>
    </row>
    <row r="478589" spans="2:3" x14ac:dyDescent="0.25">
      <c r="B478589" s="76"/>
      <c r="C478589" s="75"/>
    </row>
    <row r="478699" spans="2:3" x14ac:dyDescent="0.25">
      <c r="B478699" s="76"/>
      <c r="C478699" s="75"/>
    </row>
    <row r="478700" spans="2:3" x14ac:dyDescent="0.25">
      <c r="B478700" s="76"/>
      <c r="C478700" s="75"/>
    </row>
    <row r="478701" spans="2:3" x14ac:dyDescent="0.25">
      <c r="B478701" s="76"/>
      <c r="C478701" s="75"/>
    </row>
    <row r="478702" spans="2:3" x14ac:dyDescent="0.25">
      <c r="B478702" s="76"/>
      <c r="C478702" s="75"/>
    </row>
    <row r="478703" spans="2:3" x14ac:dyDescent="0.25">
      <c r="B478703" s="76"/>
      <c r="C478703" s="75"/>
    </row>
    <row r="478704" spans="2:3" x14ac:dyDescent="0.25">
      <c r="B478704" s="76"/>
      <c r="C478704" s="75"/>
    </row>
    <row r="478705" spans="2:3" x14ac:dyDescent="0.25">
      <c r="B478705" s="76"/>
      <c r="C478705" s="75"/>
    </row>
    <row r="478706" spans="2:3" x14ac:dyDescent="0.25">
      <c r="B478706" s="76"/>
      <c r="C478706" s="75"/>
    </row>
    <row r="478707" spans="2:3" x14ac:dyDescent="0.25">
      <c r="B478707" s="76"/>
      <c r="C478707" s="75"/>
    </row>
    <row r="478708" spans="2:3" x14ac:dyDescent="0.25">
      <c r="B478708" s="76"/>
      <c r="C478708" s="75"/>
    </row>
    <row r="478709" spans="2:3" x14ac:dyDescent="0.25">
      <c r="B478709" s="76"/>
      <c r="C478709" s="75"/>
    </row>
    <row r="478710" spans="2:3" x14ac:dyDescent="0.25">
      <c r="B478710" s="76"/>
      <c r="C478710" s="75"/>
    </row>
    <row r="478711" spans="2:3" x14ac:dyDescent="0.25">
      <c r="B478711" s="76"/>
      <c r="C478711" s="75"/>
    </row>
    <row r="478821" spans="2:3" x14ac:dyDescent="0.25">
      <c r="B478821" s="76"/>
      <c r="C478821" s="75"/>
    </row>
    <row r="478822" spans="2:3" x14ac:dyDescent="0.25">
      <c r="B478822" s="76"/>
      <c r="C478822" s="75"/>
    </row>
    <row r="478823" spans="2:3" x14ac:dyDescent="0.25">
      <c r="B478823" s="76"/>
      <c r="C478823" s="75"/>
    </row>
    <row r="478824" spans="2:3" x14ac:dyDescent="0.25">
      <c r="B478824" s="76"/>
      <c r="C478824" s="75"/>
    </row>
    <row r="478825" spans="2:3" x14ac:dyDescent="0.25">
      <c r="B478825" s="76"/>
      <c r="C478825" s="75"/>
    </row>
    <row r="478826" spans="2:3" x14ac:dyDescent="0.25">
      <c r="B478826" s="76"/>
      <c r="C478826" s="75"/>
    </row>
    <row r="478827" spans="2:3" x14ac:dyDescent="0.25">
      <c r="B478827" s="76"/>
      <c r="C478827" s="75"/>
    </row>
    <row r="478828" spans="2:3" x14ac:dyDescent="0.25">
      <c r="B478828" s="76"/>
      <c r="C478828" s="75"/>
    </row>
    <row r="478829" spans="2:3" x14ac:dyDescent="0.25">
      <c r="B478829" s="76"/>
      <c r="C478829" s="75"/>
    </row>
    <row r="478830" spans="2:3" x14ac:dyDescent="0.25">
      <c r="B478830" s="76"/>
      <c r="C478830" s="75"/>
    </row>
    <row r="478831" spans="2:3" x14ac:dyDescent="0.25">
      <c r="B478831" s="76"/>
      <c r="C478831" s="75"/>
    </row>
    <row r="478832" spans="2:3" x14ac:dyDescent="0.25">
      <c r="B478832" s="76"/>
      <c r="C478832" s="75"/>
    </row>
    <row r="478833" spans="2:3" x14ac:dyDescent="0.25">
      <c r="B478833" s="76"/>
      <c r="C478833" s="75"/>
    </row>
    <row r="478943" spans="2:3" x14ac:dyDescent="0.25">
      <c r="B478943" s="76"/>
      <c r="C478943" s="75"/>
    </row>
    <row r="478944" spans="2:3" x14ac:dyDescent="0.25">
      <c r="B478944" s="76"/>
      <c r="C478944" s="75"/>
    </row>
    <row r="478945" spans="2:3" x14ac:dyDescent="0.25">
      <c r="B478945" s="76"/>
      <c r="C478945" s="75"/>
    </row>
    <row r="478946" spans="2:3" x14ac:dyDescent="0.25">
      <c r="B478946" s="76"/>
      <c r="C478946" s="75"/>
    </row>
    <row r="478947" spans="2:3" x14ac:dyDescent="0.25">
      <c r="B478947" s="76"/>
      <c r="C478947" s="75"/>
    </row>
    <row r="478948" spans="2:3" x14ac:dyDescent="0.25">
      <c r="B478948" s="76"/>
      <c r="C478948" s="75"/>
    </row>
    <row r="478949" spans="2:3" x14ac:dyDescent="0.25">
      <c r="B478949" s="76"/>
      <c r="C478949" s="75"/>
    </row>
    <row r="478950" spans="2:3" x14ac:dyDescent="0.25">
      <c r="B478950" s="76"/>
      <c r="C478950" s="75"/>
    </row>
    <row r="478951" spans="2:3" x14ac:dyDescent="0.25">
      <c r="B478951" s="76"/>
      <c r="C478951" s="75"/>
    </row>
    <row r="478952" spans="2:3" x14ac:dyDescent="0.25">
      <c r="B478952" s="76"/>
      <c r="C478952" s="75"/>
    </row>
    <row r="478953" spans="2:3" x14ac:dyDescent="0.25">
      <c r="B478953" s="76"/>
      <c r="C478953" s="75"/>
    </row>
    <row r="478954" spans="2:3" x14ac:dyDescent="0.25">
      <c r="B478954" s="76"/>
      <c r="C478954" s="75"/>
    </row>
    <row r="478955" spans="2:3" x14ac:dyDescent="0.25">
      <c r="B478955" s="76"/>
      <c r="C478955" s="75"/>
    </row>
    <row r="479065" spans="2:3" x14ac:dyDescent="0.25">
      <c r="B479065" s="76"/>
      <c r="C479065" s="75"/>
    </row>
    <row r="479066" spans="2:3" x14ac:dyDescent="0.25">
      <c r="B479066" s="76"/>
      <c r="C479066" s="75"/>
    </row>
    <row r="479067" spans="2:3" x14ac:dyDescent="0.25">
      <c r="B479067" s="76"/>
      <c r="C479067" s="75"/>
    </row>
    <row r="479068" spans="2:3" x14ac:dyDescent="0.25">
      <c r="B479068" s="76"/>
      <c r="C479068" s="75"/>
    </row>
    <row r="479069" spans="2:3" x14ac:dyDescent="0.25">
      <c r="B479069" s="76"/>
      <c r="C479069" s="75"/>
    </row>
    <row r="479070" spans="2:3" x14ac:dyDescent="0.25">
      <c r="B479070" s="76"/>
      <c r="C479070" s="75"/>
    </row>
    <row r="479071" spans="2:3" x14ac:dyDescent="0.25">
      <c r="B479071" s="76"/>
      <c r="C479071" s="75"/>
    </row>
    <row r="479072" spans="2:3" x14ac:dyDescent="0.25">
      <c r="B479072" s="76"/>
      <c r="C479072" s="75"/>
    </row>
    <row r="479073" spans="2:3" x14ac:dyDescent="0.25">
      <c r="B479073" s="76"/>
      <c r="C479073" s="75"/>
    </row>
    <row r="479074" spans="2:3" x14ac:dyDescent="0.25">
      <c r="B479074" s="76"/>
      <c r="C479074" s="75"/>
    </row>
    <row r="479075" spans="2:3" x14ac:dyDescent="0.25">
      <c r="B479075" s="76"/>
      <c r="C479075" s="75"/>
    </row>
    <row r="479076" spans="2:3" x14ac:dyDescent="0.25">
      <c r="B479076" s="76"/>
      <c r="C479076" s="75"/>
    </row>
    <row r="479077" spans="2:3" x14ac:dyDescent="0.25">
      <c r="B479077" s="76"/>
      <c r="C479077" s="75"/>
    </row>
    <row r="479187" spans="2:3" x14ac:dyDescent="0.25">
      <c r="B479187" s="76"/>
      <c r="C479187" s="75"/>
    </row>
    <row r="479188" spans="2:3" x14ac:dyDescent="0.25">
      <c r="B479188" s="76"/>
      <c r="C479188" s="75"/>
    </row>
    <row r="479189" spans="2:3" x14ac:dyDescent="0.25">
      <c r="B479189" s="76"/>
      <c r="C479189" s="75"/>
    </row>
    <row r="479190" spans="2:3" x14ac:dyDescent="0.25">
      <c r="B479190" s="76"/>
      <c r="C479190" s="75"/>
    </row>
    <row r="479191" spans="2:3" x14ac:dyDescent="0.25">
      <c r="B479191" s="76"/>
      <c r="C479191" s="75"/>
    </row>
    <row r="479192" spans="2:3" x14ac:dyDescent="0.25">
      <c r="B479192" s="76"/>
      <c r="C479192" s="75"/>
    </row>
    <row r="479193" spans="2:3" x14ac:dyDescent="0.25">
      <c r="B479193" s="76"/>
      <c r="C479193" s="75"/>
    </row>
    <row r="479194" spans="2:3" x14ac:dyDescent="0.25">
      <c r="B479194" s="76"/>
      <c r="C479194" s="75"/>
    </row>
    <row r="479195" spans="2:3" x14ac:dyDescent="0.25">
      <c r="B479195" s="76"/>
      <c r="C479195" s="75"/>
    </row>
    <row r="479196" spans="2:3" x14ac:dyDescent="0.25">
      <c r="B479196" s="76"/>
      <c r="C479196" s="75"/>
    </row>
    <row r="479197" spans="2:3" x14ac:dyDescent="0.25">
      <c r="B479197" s="76"/>
      <c r="C479197" s="75"/>
    </row>
    <row r="479198" spans="2:3" x14ac:dyDescent="0.25">
      <c r="B479198" s="76"/>
      <c r="C479198" s="75"/>
    </row>
    <row r="479199" spans="2:3" x14ac:dyDescent="0.25">
      <c r="B479199" s="76"/>
      <c r="C479199" s="75"/>
    </row>
    <row r="479309" spans="2:3" x14ac:dyDescent="0.25">
      <c r="B479309" s="76"/>
      <c r="C479309" s="75"/>
    </row>
    <row r="479310" spans="2:3" x14ac:dyDescent="0.25">
      <c r="B479310" s="76"/>
      <c r="C479310" s="75"/>
    </row>
    <row r="479311" spans="2:3" x14ac:dyDescent="0.25">
      <c r="B479311" s="76"/>
      <c r="C479311" s="75"/>
    </row>
    <row r="479312" spans="2:3" x14ac:dyDescent="0.25">
      <c r="B479312" s="76"/>
      <c r="C479312" s="75"/>
    </row>
    <row r="479313" spans="2:3" x14ac:dyDescent="0.25">
      <c r="B479313" s="76"/>
      <c r="C479313" s="75"/>
    </row>
    <row r="479314" spans="2:3" x14ac:dyDescent="0.25">
      <c r="B479314" s="76"/>
      <c r="C479314" s="75"/>
    </row>
    <row r="479315" spans="2:3" x14ac:dyDescent="0.25">
      <c r="B479315" s="76"/>
      <c r="C479315" s="75"/>
    </row>
    <row r="479316" spans="2:3" x14ac:dyDescent="0.25">
      <c r="B479316" s="76"/>
      <c r="C479316" s="75"/>
    </row>
    <row r="479317" spans="2:3" x14ac:dyDescent="0.25">
      <c r="B479317" s="76"/>
      <c r="C479317" s="75"/>
    </row>
    <row r="479318" spans="2:3" x14ac:dyDescent="0.25">
      <c r="B479318" s="76"/>
      <c r="C479318" s="75"/>
    </row>
    <row r="479319" spans="2:3" x14ac:dyDescent="0.25">
      <c r="B479319" s="76"/>
      <c r="C479319" s="75"/>
    </row>
    <row r="479320" spans="2:3" x14ac:dyDescent="0.25">
      <c r="B479320" s="76"/>
      <c r="C479320" s="75"/>
    </row>
    <row r="479321" spans="2:3" x14ac:dyDescent="0.25">
      <c r="B479321" s="76"/>
      <c r="C479321" s="75"/>
    </row>
    <row r="479431" spans="2:3" x14ac:dyDescent="0.25">
      <c r="B479431" s="76"/>
      <c r="C479431" s="75"/>
    </row>
    <row r="479432" spans="2:3" x14ac:dyDescent="0.25">
      <c r="B479432" s="76"/>
      <c r="C479432" s="75"/>
    </row>
    <row r="479433" spans="2:3" x14ac:dyDescent="0.25">
      <c r="B479433" s="76"/>
      <c r="C479433" s="75"/>
    </row>
    <row r="479434" spans="2:3" x14ac:dyDescent="0.25">
      <c r="B479434" s="76"/>
      <c r="C479434" s="75"/>
    </row>
    <row r="479435" spans="2:3" x14ac:dyDescent="0.25">
      <c r="B479435" s="76"/>
      <c r="C479435" s="75"/>
    </row>
    <row r="479436" spans="2:3" x14ac:dyDescent="0.25">
      <c r="B479436" s="76"/>
      <c r="C479436" s="75"/>
    </row>
    <row r="479437" spans="2:3" x14ac:dyDescent="0.25">
      <c r="B479437" s="76"/>
      <c r="C479437" s="75"/>
    </row>
    <row r="479438" spans="2:3" x14ac:dyDescent="0.25">
      <c r="B479438" s="76"/>
      <c r="C479438" s="75"/>
    </row>
    <row r="479439" spans="2:3" x14ac:dyDescent="0.25">
      <c r="B479439" s="76"/>
      <c r="C479439" s="75"/>
    </row>
    <row r="479440" spans="2:3" x14ac:dyDescent="0.25">
      <c r="B479440" s="76"/>
      <c r="C479440" s="75"/>
    </row>
    <row r="479441" spans="2:3" x14ac:dyDescent="0.25">
      <c r="B479441" s="76"/>
      <c r="C479441" s="75"/>
    </row>
    <row r="479442" spans="2:3" x14ac:dyDescent="0.25">
      <c r="B479442" s="76"/>
      <c r="C479442" s="75"/>
    </row>
    <row r="479443" spans="2:3" x14ac:dyDescent="0.25">
      <c r="B479443" s="76"/>
      <c r="C479443" s="75"/>
    </row>
    <row r="479553" spans="2:3" x14ac:dyDescent="0.25">
      <c r="B479553" s="76"/>
      <c r="C479553" s="75"/>
    </row>
    <row r="479554" spans="2:3" x14ac:dyDescent="0.25">
      <c r="B479554" s="76"/>
      <c r="C479554" s="75"/>
    </row>
    <row r="479555" spans="2:3" x14ac:dyDescent="0.25">
      <c r="B479555" s="76"/>
      <c r="C479555" s="75"/>
    </row>
    <row r="479556" spans="2:3" x14ac:dyDescent="0.25">
      <c r="B479556" s="76"/>
      <c r="C479556" s="75"/>
    </row>
    <row r="479557" spans="2:3" x14ac:dyDescent="0.25">
      <c r="B479557" s="76"/>
      <c r="C479557" s="75"/>
    </row>
    <row r="479558" spans="2:3" x14ac:dyDescent="0.25">
      <c r="B479558" s="76"/>
      <c r="C479558" s="75"/>
    </row>
    <row r="479559" spans="2:3" x14ac:dyDescent="0.25">
      <c r="B479559" s="76"/>
      <c r="C479559" s="75"/>
    </row>
    <row r="479560" spans="2:3" x14ac:dyDescent="0.25">
      <c r="B479560" s="76"/>
      <c r="C479560" s="75"/>
    </row>
    <row r="479561" spans="2:3" x14ac:dyDescent="0.25">
      <c r="B479561" s="76"/>
      <c r="C479561" s="75"/>
    </row>
    <row r="479562" spans="2:3" x14ac:dyDescent="0.25">
      <c r="B479562" s="76"/>
      <c r="C479562" s="75"/>
    </row>
    <row r="479563" spans="2:3" x14ac:dyDescent="0.25">
      <c r="B479563" s="76"/>
      <c r="C479563" s="75"/>
    </row>
    <row r="479564" spans="2:3" x14ac:dyDescent="0.25">
      <c r="B479564" s="76"/>
      <c r="C479564" s="75"/>
    </row>
    <row r="479565" spans="2:3" x14ac:dyDescent="0.25">
      <c r="B479565" s="76"/>
      <c r="C479565" s="75"/>
    </row>
    <row r="479675" spans="2:3" x14ac:dyDescent="0.25">
      <c r="B479675" s="76"/>
      <c r="C479675" s="75"/>
    </row>
    <row r="479676" spans="2:3" x14ac:dyDescent="0.25">
      <c r="B479676" s="76"/>
      <c r="C479676" s="75"/>
    </row>
    <row r="479677" spans="2:3" x14ac:dyDescent="0.25">
      <c r="B479677" s="76"/>
      <c r="C479677" s="75"/>
    </row>
    <row r="479678" spans="2:3" x14ac:dyDescent="0.25">
      <c r="B479678" s="76"/>
      <c r="C479678" s="75"/>
    </row>
    <row r="479679" spans="2:3" x14ac:dyDescent="0.25">
      <c r="B479679" s="76"/>
      <c r="C479679" s="75"/>
    </row>
    <row r="479680" spans="2:3" x14ac:dyDescent="0.25">
      <c r="B479680" s="76"/>
      <c r="C479680" s="75"/>
    </row>
    <row r="479681" spans="2:3" x14ac:dyDescent="0.25">
      <c r="B479681" s="76"/>
      <c r="C479681" s="75"/>
    </row>
    <row r="479682" spans="2:3" x14ac:dyDescent="0.25">
      <c r="B479682" s="76"/>
      <c r="C479682" s="75"/>
    </row>
    <row r="479683" spans="2:3" x14ac:dyDescent="0.25">
      <c r="B479683" s="76"/>
      <c r="C479683" s="75"/>
    </row>
    <row r="479684" spans="2:3" x14ac:dyDescent="0.25">
      <c r="B479684" s="76"/>
      <c r="C479684" s="75"/>
    </row>
    <row r="479685" spans="2:3" x14ac:dyDescent="0.25">
      <c r="B479685" s="76"/>
      <c r="C479685" s="75"/>
    </row>
    <row r="479686" spans="2:3" x14ac:dyDescent="0.25">
      <c r="B479686" s="76"/>
      <c r="C479686" s="75"/>
    </row>
    <row r="479687" spans="2:3" x14ac:dyDescent="0.25">
      <c r="B479687" s="76"/>
      <c r="C479687" s="75"/>
    </row>
    <row r="479797" spans="2:3" x14ac:dyDescent="0.25">
      <c r="B479797" s="76"/>
      <c r="C479797" s="75"/>
    </row>
    <row r="479798" spans="2:3" x14ac:dyDescent="0.25">
      <c r="B479798" s="76"/>
      <c r="C479798" s="75"/>
    </row>
    <row r="479799" spans="2:3" x14ac:dyDescent="0.25">
      <c r="B479799" s="76"/>
      <c r="C479799" s="75"/>
    </row>
    <row r="479800" spans="2:3" x14ac:dyDescent="0.25">
      <c r="B479800" s="76"/>
      <c r="C479800" s="75"/>
    </row>
    <row r="479801" spans="2:3" x14ac:dyDescent="0.25">
      <c r="B479801" s="76"/>
      <c r="C479801" s="75"/>
    </row>
    <row r="479802" spans="2:3" x14ac:dyDescent="0.25">
      <c r="B479802" s="76"/>
      <c r="C479802" s="75"/>
    </row>
    <row r="479803" spans="2:3" x14ac:dyDescent="0.25">
      <c r="B479803" s="76"/>
      <c r="C479803" s="75"/>
    </row>
    <row r="479804" spans="2:3" x14ac:dyDescent="0.25">
      <c r="B479804" s="76"/>
      <c r="C479804" s="75"/>
    </row>
    <row r="479805" spans="2:3" x14ac:dyDescent="0.25">
      <c r="B479805" s="76"/>
      <c r="C479805" s="75"/>
    </row>
    <row r="479806" spans="2:3" x14ac:dyDescent="0.25">
      <c r="B479806" s="76"/>
      <c r="C479806" s="75"/>
    </row>
    <row r="479807" spans="2:3" x14ac:dyDescent="0.25">
      <c r="B479807" s="76"/>
      <c r="C479807" s="75"/>
    </row>
    <row r="479808" spans="2:3" x14ac:dyDescent="0.25">
      <c r="B479808" s="76"/>
      <c r="C479808" s="75"/>
    </row>
    <row r="479809" spans="2:3" x14ac:dyDescent="0.25">
      <c r="B479809" s="76"/>
      <c r="C479809" s="75"/>
    </row>
    <row r="479919" spans="2:3" x14ac:dyDescent="0.25">
      <c r="B479919" s="76"/>
      <c r="C479919" s="75"/>
    </row>
    <row r="479920" spans="2:3" x14ac:dyDescent="0.25">
      <c r="B479920" s="76"/>
      <c r="C479920" s="75"/>
    </row>
    <row r="479921" spans="2:3" x14ac:dyDescent="0.25">
      <c r="B479921" s="76"/>
      <c r="C479921" s="75"/>
    </row>
    <row r="479922" spans="2:3" x14ac:dyDescent="0.25">
      <c r="B479922" s="76"/>
      <c r="C479922" s="75"/>
    </row>
    <row r="479923" spans="2:3" x14ac:dyDescent="0.25">
      <c r="B479923" s="76"/>
      <c r="C479923" s="75"/>
    </row>
    <row r="479924" spans="2:3" x14ac:dyDescent="0.25">
      <c r="B479924" s="76"/>
      <c r="C479924" s="75"/>
    </row>
    <row r="479925" spans="2:3" x14ac:dyDescent="0.25">
      <c r="B479925" s="76"/>
      <c r="C479925" s="75"/>
    </row>
    <row r="479926" spans="2:3" x14ac:dyDescent="0.25">
      <c r="B479926" s="76"/>
      <c r="C479926" s="75"/>
    </row>
    <row r="479927" spans="2:3" x14ac:dyDescent="0.25">
      <c r="B479927" s="76"/>
      <c r="C479927" s="75"/>
    </row>
    <row r="479928" spans="2:3" x14ac:dyDescent="0.25">
      <c r="B479928" s="76"/>
      <c r="C479928" s="75"/>
    </row>
    <row r="479929" spans="2:3" x14ac:dyDescent="0.25">
      <c r="B479929" s="76"/>
      <c r="C479929" s="75"/>
    </row>
    <row r="479930" spans="2:3" x14ac:dyDescent="0.25">
      <c r="B479930" s="76"/>
      <c r="C479930" s="75"/>
    </row>
    <row r="479931" spans="2:3" x14ac:dyDescent="0.25">
      <c r="B479931" s="76"/>
      <c r="C479931" s="75"/>
    </row>
    <row r="480041" spans="2:3" x14ac:dyDescent="0.25">
      <c r="B480041" s="76"/>
      <c r="C480041" s="75"/>
    </row>
    <row r="480042" spans="2:3" x14ac:dyDescent="0.25">
      <c r="B480042" s="76"/>
      <c r="C480042" s="75"/>
    </row>
    <row r="480043" spans="2:3" x14ac:dyDescent="0.25">
      <c r="B480043" s="76"/>
      <c r="C480043" s="75"/>
    </row>
    <row r="480044" spans="2:3" x14ac:dyDescent="0.25">
      <c r="B480044" s="76"/>
      <c r="C480044" s="75"/>
    </row>
    <row r="480045" spans="2:3" x14ac:dyDescent="0.25">
      <c r="B480045" s="76"/>
      <c r="C480045" s="75"/>
    </row>
    <row r="480046" spans="2:3" x14ac:dyDescent="0.25">
      <c r="B480046" s="76"/>
      <c r="C480046" s="75"/>
    </row>
    <row r="480047" spans="2:3" x14ac:dyDescent="0.25">
      <c r="B480047" s="76"/>
      <c r="C480047" s="75"/>
    </row>
    <row r="480048" spans="2:3" x14ac:dyDescent="0.25">
      <c r="B480048" s="76"/>
      <c r="C480048" s="75"/>
    </row>
    <row r="480049" spans="2:3" x14ac:dyDescent="0.25">
      <c r="B480049" s="76"/>
      <c r="C480049" s="75"/>
    </row>
    <row r="480050" spans="2:3" x14ac:dyDescent="0.25">
      <c r="B480050" s="76"/>
      <c r="C480050" s="75"/>
    </row>
    <row r="480051" spans="2:3" x14ac:dyDescent="0.25">
      <c r="B480051" s="76"/>
      <c r="C480051" s="75"/>
    </row>
    <row r="480052" spans="2:3" x14ac:dyDescent="0.25">
      <c r="B480052" s="76"/>
      <c r="C480052" s="75"/>
    </row>
    <row r="480053" spans="2:3" x14ac:dyDescent="0.25">
      <c r="B480053" s="76"/>
      <c r="C480053" s="75"/>
    </row>
    <row r="480163" spans="2:3" x14ac:dyDescent="0.25">
      <c r="B480163" s="76"/>
      <c r="C480163" s="75"/>
    </row>
    <row r="480164" spans="2:3" x14ac:dyDescent="0.25">
      <c r="B480164" s="76"/>
      <c r="C480164" s="75"/>
    </row>
    <row r="480165" spans="2:3" x14ac:dyDescent="0.25">
      <c r="B480165" s="76"/>
      <c r="C480165" s="75"/>
    </row>
    <row r="480166" spans="2:3" x14ac:dyDescent="0.25">
      <c r="B480166" s="76"/>
      <c r="C480166" s="75"/>
    </row>
    <row r="480167" spans="2:3" x14ac:dyDescent="0.25">
      <c r="B480167" s="76"/>
      <c r="C480167" s="75"/>
    </row>
    <row r="480168" spans="2:3" x14ac:dyDescent="0.25">
      <c r="B480168" s="76"/>
      <c r="C480168" s="75"/>
    </row>
    <row r="480169" spans="2:3" x14ac:dyDescent="0.25">
      <c r="B480169" s="76"/>
      <c r="C480169" s="75"/>
    </row>
    <row r="480170" spans="2:3" x14ac:dyDescent="0.25">
      <c r="B480170" s="76"/>
      <c r="C480170" s="75"/>
    </row>
    <row r="480171" spans="2:3" x14ac:dyDescent="0.25">
      <c r="B480171" s="76"/>
      <c r="C480171" s="75"/>
    </row>
    <row r="480172" spans="2:3" x14ac:dyDescent="0.25">
      <c r="B480172" s="76"/>
      <c r="C480172" s="75"/>
    </row>
    <row r="480173" spans="2:3" x14ac:dyDescent="0.25">
      <c r="B480173" s="76"/>
      <c r="C480173" s="75"/>
    </row>
    <row r="480174" spans="2:3" x14ac:dyDescent="0.25">
      <c r="B480174" s="76"/>
      <c r="C480174" s="75"/>
    </row>
    <row r="480175" spans="2:3" x14ac:dyDescent="0.25">
      <c r="B480175" s="76"/>
      <c r="C480175" s="75"/>
    </row>
    <row r="480285" spans="2:3" x14ac:dyDescent="0.25">
      <c r="B480285" s="76"/>
      <c r="C480285" s="75"/>
    </row>
    <row r="480286" spans="2:3" x14ac:dyDescent="0.25">
      <c r="B480286" s="76"/>
      <c r="C480286" s="75"/>
    </row>
    <row r="480287" spans="2:3" x14ac:dyDescent="0.25">
      <c r="B480287" s="76"/>
      <c r="C480287" s="75"/>
    </row>
    <row r="480288" spans="2:3" x14ac:dyDescent="0.25">
      <c r="B480288" s="76"/>
      <c r="C480288" s="75"/>
    </row>
    <row r="480289" spans="2:3" x14ac:dyDescent="0.25">
      <c r="B480289" s="76"/>
      <c r="C480289" s="75"/>
    </row>
    <row r="480290" spans="2:3" x14ac:dyDescent="0.25">
      <c r="B480290" s="76"/>
      <c r="C480290" s="75"/>
    </row>
    <row r="480291" spans="2:3" x14ac:dyDescent="0.25">
      <c r="B480291" s="76"/>
      <c r="C480291" s="75"/>
    </row>
    <row r="480292" spans="2:3" x14ac:dyDescent="0.25">
      <c r="B480292" s="76"/>
      <c r="C480292" s="75"/>
    </row>
    <row r="480293" spans="2:3" x14ac:dyDescent="0.25">
      <c r="B480293" s="76"/>
      <c r="C480293" s="75"/>
    </row>
    <row r="480294" spans="2:3" x14ac:dyDescent="0.25">
      <c r="B480294" s="76"/>
      <c r="C480294" s="75"/>
    </row>
    <row r="480295" spans="2:3" x14ac:dyDescent="0.25">
      <c r="B480295" s="76"/>
      <c r="C480295" s="75"/>
    </row>
    <row r="480296" spans="2:3" x14ac:dyDescent="0.25">
      <c r="B480296" s="76"/>
      <c r="C480296" s="75"/>
    </row>
    <row r="480297" spans="2:3" x14ac:dyDescent="0.25">
      <c r="B480297" s="76"/>
      <c r="C480297" s="75"/>
    </row>
    <row r="480407" spans="2:3" x14ac:dyDescent="0.25">
      <c r="B480407" s="76"/>
      <c r="C480407" s="75"/>
    </row>
    <row r="480408" spans="2:3" x14ac:dyDescent="0.25">
      <c r="B480408" s="76"/>
      <c r="C480408" s="75"/>
    </row>
    <row r="480409" spans="2:3" x14ac:dyDescent="0.25">
      <c r="B480409" s="76"/>
      <c r="C480409" s="75"/>
    </row>
    <row r="480410" spans="2:3" x14ac:dyDescent="0.25">
      <c r="B480410" s="76"/>
      <c r="C480410" s="75"/>
    </row>
    <row r="480411" spans="2:3" x14ac:dyDescent="0.25">
      <c r="B480411" s="76"/>
      <c r="C480411" s="75"/>
    </row>
    <row r="480412" spans="2:3" x14ac:dyDescent="0.25">
      <c r="B480412" s="76"/>
      <c r="C480412" s="75"/>
    </row>
    <row r="480413" spans="2:3" x14ac:dyDescent="0.25">
      <c r="B480413" s="76"/>
      <c r="C480413" s="75"/>
    </row>
    <row r="480414" spans="2:3" x14ac:dyDescent="0.25">
      <c r="B480414" s="76"/>
      <c r="C480414" s="75"/>
    </row>
    <row r="480415" spans="2:3" x14ac:dyDescent="0.25">
      <c r="B480415" s="76"/>
      <c r="C480415" s="75"/>
    </row>
    <row r="480416" spans="2:3" x14ac:dyDescent="0.25">
      <c r="B480416" s="76"/>
      <c r="C480416" s="75"/>
    </row>
    <row r="480417" spans="2:3" x14ac:dyDescent="0.25">
      <c r="B480417" s="76"/>
      <c r="C480417" s="75"/>
    </row>
    <row r="480418" spans="2:3" x14ac:dyDescent="0.25">
      <c r="B480418" s="76"/>
      <c r="C480418" s="75"/>
    </row>
    <row r="480419" spans="2:3" x14ac:dyDescent="0.25">
      <c r="B480419" s="76"/>
      <c r="C480419" s="75"/>
    </row>
    <row r="480529" spans="2:3" x14ac:dyDescent="0.25">
      <c r="B480529" s="76"/>
      <c r="C480529" s="75"/>
    </row>
    <row r="480530" spans="2:3" x14ac:dyDescent="0.25">
      <c r="B480530" s="76"/>
      <c r="C480530" s="75"/>
    </row>
    <row r="480531" spans="2:3" x14ac:dyDescent="0.25">
      <c r="B480531" s="76"/>
      <c r="C480531" s="75"/>
    </row>
    <row r="480532" spans="2:3" x14ac:dyDescent="0.25">
      <c r="B480532" s="76"/>
      <c r="C480532" s="75"/>
    </row>
    <row r="480533" spans="2:3" x14ac:dyDescent="0.25">
      <c r="B480533" s="76"/>
      <c r="C480533" s="75"/>
    </row>
    <row r="480534" spans="2:3" x14ac:dyDescent="0.25">
      <c r="B480534" s="76"/>
      <c r="C480534" s="75"/>
    </row>
    <row r="480535" spans="2:3" x14ac:dyDescent="0.25">
      <c r="B480535" s="76"/>
      <c r="C480535" s="75"/>
    </row>
    <row r="480536" spans="2:3" x14ac:dyDescent="0.25">
      <c r="B480536" s="76"/>
      <c r="C480536" s="75"/>
    </row>
    <row r="480537" spans="2:3" x14ac:dyDescent="0.25">
      <c r="B480537" s="76"/>
      <c r="C480537" s="75"/>
    </row>
    <row r="480538" spans="2:3" x14ac:dyDescent="0.25">
      <c r="B480538" s="76"/>
      <c r="C480538" s="75"/>
    </row>
    <row r="480539" spans="2:3" x14ac:dyDescent="0.25">
      <c r="B480539" s="76"/>
      <c r="C480539" s="75"/>
    </row>
    <row r="480540" spans="2:3" x14ac:dyDescent="0.25">
      <c r="B480540" s="76"/>
      <c r="C480540" s="75"/>
    </row>
    <row r="480541" spans="2:3" x14ac:dyDescent="0.25">
      <c r="B480541" s="76"/>
      <c r="C480541" s="75"/>
    </row>
    <row r="480651" spans="2:3" x14ac:dyDescent="0.25">
      <c r="B480651" s="76"/>
      <c r="C480651" s="75"/>
    </row>
    <row r="480652" spans="2:3" x14ac:dyDescent="0.25">
      <c r="B480652" s="76"/>
      <c r="C480652" s="75"/>
    </row>
    <row r="480653" spans="2:3" x14ac:dyDescent="0.25">
      <c r="B480653" s="76"/>
      <c r="C480653" s="75"/>
    </row>
    <row r="480654" spans="2:3" x14ac:dyDescent="0.25">
      <c r="B480654" s="76"/>
      <c r="C480654" s="75"/>
    </row>
    <row r="480655" spans="2:3" x14ac:dyDescent="0.25">
      <c r="B480655" s="76"/>
      <c r="C480655" s="75"/>
    </row>
    <row r="480656" spans="2:3" x14ac:dyDescent="0.25">
      <c r="B480656" s="76"/>
      <c r="C480656" s="75"/>
    </row>
    <row r="480657" spans="2:3" x14ac:dyDescent="0.25">
      <c r="B480657" s="76"/>
      <c r="C480657" s="75"/>
    </row>
    <row r="480658" spans="2:3" x14ac:dyDescent="0.25">
      <c r="B480658" s="76"/>
      <c r="C480658" s="75"/>
    </row>
    <row r="480659" spans="2:3" x14ac:dyDescent="0.25">
      <c r="B480659" s="76"/>
      <c r="C480659" s="75"/>
    </row>
    <row r="480660" spans="2:3" x14ac:dyDescent="0.25">
      <c r="B480660" s="76"/>
      <c r="C480660" s="75"/>
    </row>
    <row r="480661" spans="2:3" x14ac:dyDescent="0.25">
      <c r="B480661" s="76"/>
      <c r="C480661" s="75"/>
    </row>
    <row r="480662" spans="2:3" x14ac:dyDescent="0.25">
      <c r="B480662" s="76"/>
      <c r="C480662" s="75"/>
    </row>
    <row r="480663" spans="2:3" x14ac:dyDescent="0.25">
      <c r="B480663" s="76"/>
      <c r="C480663" s="75"/>
    </row>
    <row r="480773" spans="2:3" x14ac:dyDescent="0.25">
      <c r="B480773" s="76"/>
      <c r="C480773" s="75"/>
    </row>
    <row r="480774" spans="2:3" x14ac:dyDescent="0.25">
      <c r="B480774" s="76"/>
      <c r="C480774" s="75"/>
    </row>
    <row r="480775" spans="2:3" x14ac:dyDescent="0.25">
      <c r="B480775" s="76"/>
      <c r="C480775" s="75"/>
    </row>
    <row r="480776" spans="2:3" x14ac:dyDescent="0.25">
      <c r="B480776" s="76"/>
      <c r="C480776" s="75"/>
    </row>
    <row r="480777" spans="2:3" x14ac:dyDescent="0.25">
      <c r="B480777" s="76"/>
      <c r="C480777" s="75"/>
    </row>
    <row r="480778" spans="2:3" x14ac:dyDescent="0.25">
      <c r="B480778" s="76"/>
      <c r="C480778" s="75"/>
    </row>
    <row r="480779" spans="2:3" x14ac:dyDescent="0.25">
      <c r="B480779" s="76"/>
      <c r="C480779" s="75"/>
    </row>
    <row r="480780" spans="2:3" x14ac:dyDescent="0.25">
      <c r="B480780" s="76"/>
      <c r="C480780" s="75"/>
    </row>
    <row r="480781" spans="2:3" x14ac:dyDescent="0.25">
      <c r="B480781" s="76"/>
      <c r="C480781" s="75"/>
    </row>
    <row r="480782" spans="2:3" x14ac:dyDescent="0.25">
      <c r="B480782" s="76"/>
      <c r="C480782" s="75"/>
    </row>
    <row r="480783" spans="2:3" x14ac:dyDescent="0.25">
      <c r="B480783" s="76"/>
      <c r="C480783" s="75"/>
    </row>
    <row r="480784" spans="2:3" x14ac:dyDescent="0.25">
      <c r="B480784" s="76"/>
      <c r="C480784" s="75"/>
    </row>
    <row r="480785" spans="2:3" x14ac:dyDescent="0.25">
      <c r="B480785" s="76"/>
      <c r="C480785" s="75"/>
    </row>
    <row r="480895" spans="2:3" x14ac:dyDescent="0.25">
      <c r="B480895" s="76"/>
      <c r="C480895" s="75"/>
    </row>
    <row r="480896" spans="2:3" x14ac:dyDescent="0.25">
      <c r="B480896" s="76"/>
      <c r="C480896" s="75"/>
    </row>
    <row r="480897" spans="2:3" x14ac:dyDescent="0.25">
      <c r="B480897" s="76"/>
      <c r="C480897" s="75"/>
    </row>
    <row r="480898" spans="2:3" x14ac:dyDescent="0.25">
      <c r="B480898" s="76"/>
      <c r="C480898" s="75"/>
    </row>
    <row r="480899" spans="2:3" x14ac:dyDescent="0.25">
      <c r="B480899" s="76"/>
      <c r="C480899" s="75"/>
    </row>
    <row r="480900" spans="2:3" x14ac:dyDescent="0.25">
      <c r="B480900" s="76"/>
      <c r="C480900" s="75"/>
    </row>
    <row r="480901" spans="2:3" x14ac:dyDescent="0.25">
      <c r="B480901" s="76"/>
      <c r="C480901" s="75"/>
    </row>
    <row r="480902" spans="2:3" x14ac:dyDescent="0.25">
      <c r="B480902" s="76"/>
      <c r="C480902" s="75"/>
    </row>
    <row r="480903" spans="2:3" x14ac:dyDescent="0.25">
      <c r="B480903" s="76"/>
      <c r="C480903" s="75"/>
    </row>
    <row r="480904" spans="2:3" x14ac:dyDescent="0.25">
      <c r="B480904" s="76"/>
      <c r="C480904" s="75"/>
    </row>
    <row r="480905" spans="2:3" x14ac:dyDescent="0.25">
      <c r="B480905" s="76"/>
      <c r="C480905" s="75"/>
    </row>
    <row r="480906" spans="2:3" x14ac:dyDescent="0.25">
      <c r="B480906" s="76"/>
      <c r="C480906" s="75"/>
    </row>
    <row r="480907" spans="2:3" x14ac:dyDescent="0.25">
      <c r="B480907" s="76"/>
      <c r="C480907" s="75"/>
    </row>
    <row r="481017" spans="2:3" x14ac:dyDescent="0.25">
      <c r="B481017" s="76"/>
      <c r="C481017" s="75"/>
    </row>
    <row r="481018" spans="2:3" x14ac:dyDescent="0.25">
      <c r="B481018" s="76"/>
      <c r="C481018" s="75"/>
    </row>
    <row r="481019" spans="2:3" x14ac:dyDescent="0.25">
      <c r="B481019" s="76"/>
      <c r="C481019" s="75"/>
    </row>
    <row r="481020" spans="2:3" x14ac:dyDescent="0.25">
      <c r="B481020" s="76"/>
      <c r="C481020" s="75"/>
    </row>
    <row r="481021" spans="2:3" x14ac:dyDescent="0.25">
      <c r="B481021" s="76"/>
      <c r="C481021" s="75"/>
    </row>
    <row r="481022" spans="2:3" x14ac:dyDescent="0.25">
      <c r="B481022" s="76"/>
      <c r="C481022" s="75"/>
    </row>
    <row r="481023" spans="2:3" x14ac:dyDescent="0.25">
      <c r="B481023" s="76"/>
      <c r="C481023" s="75"/>
    </row>
    <row r="481024" spans="2:3" x14ac:dyDescent="0.25">
      <c r="B481024" s="76"/>
      <c r="C481024" s="75"/>
    </row>
    <row r="481025" spans="2:3" x14ac:dyDescent="0.25">
      <c r="B481025" s="76"/>
      <c r="C481025" s="75"/>
    </row>
    <row r="481026" spans="2:3" x14ac:dyDescent="0.25">
      <c r="B481026" s="76"/>
      <c r="C481026" s="75"/>
    </row>
    <row r="481027" spans="2:3" x14ac:dyDescent="0.25">
      <c r="B481027" s="76"/>
      <c r="C481027" s="75"/>
    </row>
    <row r="481028" spans="2:3" x14ac:dyDescent="0.25">
      <c r="B481028" s="76"/>
      <c r="C481028" s="75"/>
    </row>
    <row r="481029" spans="2:3" x14ac:dyDescent="0.25">
      <c r="B481029" s="76"/>
      <c r="C481029" s="75"/>
    </row>
    <row r="481139" spans="2:3" x14ac:dyDescent="0.25">
      <c r="B481139" s="76"/>
      <c r="C481139" s="75"/>
    </row>
    <row r="481140" spans="2:3" x14ac:dyDescent="0.25">
      <c r="B481140" s="76"/>
      <c r="C481140" s="75"/>
    </row>
    <row r="481141" spans="2:3" x14ac:dyDescent="0.25">
      <c r="B481141" s="76"/>
      <c r="C481141" s="75"/>
    </row>
    <row r="481142" spans="2:3" x14ac:dyDescent="0.25">
      <c r="B481142" s="76"/>
      <c r="C481142" s="75"/>
    </row>
    <row r="481143" spans="2:3" x14ac:dyDescent="0.25">
      <c r="B481143" s="76"/>
      <c r="C481143" s="75"/>
    </row>
    <row r="481144" spans="2:3" x14ac:dyDescent="0.25">
      <c r="B481144" s="76"/>
      <c r="C481144" s="75"/>
    </row>
    <row r="481145" spans="2:3" x14ac:dyDescent="0.25">
      <c r="B481145" s="76"/>
      <c r="C481145" s="75"/>
    </row>
    <row r="481146" spans="2:3" x14ac:dyDescent="0.25">
      <c r="B481146" s="76"/>
      <c r="C481146" s="75"/>
    </row>
    <row r="481147" spans="2:3" x14ac:dyDescent="0.25">
      <c r="B481147" s="76"/>
      <c r="C481147" s="75"/>
    </row>
    <row r="481148" spans="2:3" x14ac:dyDescent="0.25">
      <c r="B481148" s="76"/>
      <c r="C481148" s="75"/>
    </row>
    <row r="481149" spans="2:3" x14ac:dyDescent="0.25">
      <c r="B481149" s="76"/>
      <c r="C481149" s="75"/>
    </row>
    <row r="481150" spans="2:3" x14ac:dyDescent="0.25">
      <c r="B481150" s="76"/>
      <c r="C481150" s="75"/>
    </row>
    <row r="481151" spans="2:3" x14ac:dyDescent="0.25">
      <c r="B481151" s="76"/>
      <c r="C481151" s="75"/>
    </row>
    <row r="481261" spans="2:3" x14ac:dyDescent="0.25">
      <c r="B481261" s="76"/>
      <c r="C481261" s="75"/>
    </row>
    <row r="481262" spans="2:3" x14ac:dyDescent="0.25">
      <c r="B481262" s="76"/>
      <c r="C481262" s="75"/>
    </row>
    <row r="481263" spans="2:3" x14ac:dyDescent="0.25">
      <c r="B481263" s="76"/>
      <c r="C481263" s="75"/>
    </row>
    <row r="481264" spans="2:3" x14ac:dyDescent="0.25">
      <c r="B481264" s="76"/>
      <c r="C481264" s="75"/>
    </row>
    <row r="481265" spans="2:3" x14ac:dyDescent="0.25">
      <c r="B481265" s="76"/>
      <c r="C481265" s="75"/>
    </row>
    <row r="481266" spans="2:3" x14ac:dyDescent="0.25">
      <c r="B481266" s="76"/>
      <c r="C481266" s="75"/>
    </row>
    <row r="481267" spans="2:3" x14ac:dyDescent="0.25">
      <c r="B481267" s="76"/>
      <c r="C481267" s="75"/>
    </row>
    <row r="481268" spans="2:3" x14ac:dyDescent="0.25">
      <c r="B481268" s="76"/>
      <c r="C481268" s="75"/>
    </row>
    <row r="481269" spans="2:3" x14ac:dyDescent="0.25">
      <c r="B481269" s="76"/>
      <c r="C481269" s="75"/>
    </row>
    <row r="481270" spans="2:3" x14ac:dyDescent="0.25">
      <c r="B481270" s="76"/>
      <c r="C481270" s="75"/>
    </row>
    <row r="481271" spans="2:3" x14ac:dyDescent="0.25">
      <c r="B481271" s="76"/>
      <c r="C481271" s="75"/>
    </row>
    <row r="481272" spans="2:3" x14ac:dyDescent="0.25">
      <c r="B481272" s="76"/>
      <c r="C481272" s="75"/>
    </row>
    <row r="481273" spans="2:3" x14ac:dyDescent="0.25">
      <c r="B481273" s="76"/>
      <c r="C481273" s="75"/>
    </row>
    <row r="481383" spans="2:3" x14ac:dyDescent="0.25">
      <c r="B481383" s="76"/>
      <c r="C481383" s="75"/>
    </row>
    <row r="481384" spans="2:3" x14ac:dyDescent="0.25">
      <c r="B481384" s="76"/>
      <c r="C481384" s="75"/>
    </row>
    <row r="481385" spans="2:3" x14ac:dyDescent="0.25">
      <c r="B481385" s="76"/>
      <c r="C481385" s="75"/>
    </row>
    <row r="481386" spans="2:3" x14ac:dyDescent="0.25">
      <c r="B481386" s="76"/>
      <c r="C481386" s="75"/>
    </row>
    <row r="481387" spans="2:3" x14ac:dyDescent="0.25">
      <c r="B481387" s="76"/>
      <c r="C481387" s="75"/>
    </row>
    <row r="481388" spans="2:3" x14ac:dyDescent="0.25">
      <c r="B481388" s="76"/>
      <c r="C481388" s="75"/>
    </row>
    <row r="481389" spans="2:3" x14ac:dyDescent="0.25">
      <c r="B481389" s="76"/>
      <c r="C481389" s="75"/>
    </row>
    <row r="481390" spans="2:3" x14ac:dyDescent="0.25">
      <c r="B481390" s="76"/>
      <c r="C481390" s="75"/>
    </row>
    <row r="481391" spans="2:3" x14ac:dyDescent="0.25">
      <c r="B481391" s="76"/>
      <c r="C481391" s="75"/>
    </row>
    <row r="481392" spans="2:3" x14ac:dyDescent="0.25">
      <c r="B481392" s="76"/>
      <c r="C481392" s="75"/>
    </row>
    <row r="481393" spans="2:3" x14ac:dyDescent="0.25">
      <c r="B481393" s="76"/>
      <c r="C481393" s="75"/>
    </row>
    <row r="481394" spans="2:3" x14ac:dyDescent="0.25">
      <c r="B481394" s="76"/>
      <c r="C481394" s="75"/>
    </row>
    <row r="481395" spans="2:3" x14ac:dyDescent="0.25">
      <c r="B481395" s="76"/>
      <c r="C481395" s="75"/>
    </row>
    <row r="481505" spans="2:3" x14ac:dyDescent="0.25">
      <c r="B481505" s="76"/>
      <c r="C481505" s="75"/>
    </row>
    <row r="481506" spans="2:3" x14ac:dyDescent="0.25">
      <c r="B481506" s="76"/>
      <c r="C481506" s="75"/>
    </row>
    <row r="481507" spans="2:3" x14ac:dyDescent="0.25">
      <c r="B481507" s="76"/>
      <c r="C481507" s="75"/>
    </row>
    <row r="481508" spans="2:3" x14ac:dyDescent="0.25">
      <c r="B481508" s="76"/>
      <c r="C481508" s="75"/>
    </row>
    <row r="481509" spans="2:3" x14ac:dyDescent="0.25">
      <c r="B481509" s="76"/>
      <c r="C481509" s="75"/>
    </row>
    <row r="481510" spans="2:3" x14ac:dyDescent="0.25">
      <c r="B481510" s="76"/>
      <c r="C481510" s="75"/>
    </row>
    <row r="481511" spans="2:3" x14ac:dyDescent="0.25">
      <c r="B481511" s="76"/>
      <c r="C481511" s="75"/>
    </row>
    <row r="481512" spans="2:3" x14ac:dyDescent="0.25">
      <c r="B481512" s="76"/>
      <c r="C481512" s="75"/>
    </row>
    <row r="481513" spans="2:3" x14ac:dyDescent="0.25">
      <c r="B481513" s="76"/>
      <c r="C481513" s="75"/>
    </row>
    <row r="481514" spans="2:3" x14ac:dyDescent="0.25">
      <c r="B481514" s="76"/>
      <c r="C481514" s="75"/>
    </row>
    <row r="481515" spans="2:3" x14ac:dyDescent="0.25">
      <c r="B481515" s="76"/>
      <c r="C481515" s="75"/>
    </row>
    <row r="481516" spans="2:3" x14ac:dyDescent="0.25">
      <c r="B481516" s="76"/>
      <c r="C481516" s="75"/>
    </row>
    <row r="481517" spans="2:3" x14ac:dyDescent="0.25">
      <c r="B481517" s="76"/>
      <c r="C481517" s="75"/>
    </row>
    <row r="481627" spans="2:3" x14ac:dyDescent="0.25">
      <c r="B481627" s="76"/>
      <c r="C481627" s="75"/>
    </row>
    <row r="481628" spans="2:3" x14ac:dyDescent="0.25">
      <c r="B481628" s="76"/>
      <c r="C481628" s="75"/>
    </row>
    <row r="481629" spans="2:3" x14ac:dyDescent="0.25">
      <c r="B481629" s="76"/>
      <c r="C481629" s="75"/>
    </row>
    <row r="481630" spans="2:3" x14ac:dyDescent="0.25">
      <c r="B481630" s="76"/>
      <c r="C481630" s="75"/>
    </row>
    <row r="481631" spans="2:3" x14ac:dyDescent="0.25">
      <c r="B481631" s="76"/>
      <c r="C481631" s="75"/>
    </row>
    <row r="481632" spans="2:3" x14ac:dyDescent="0.25">
      <c r="B481632" s="76"/>
      <c r="C481632" s="75"/>
    </row>
    <row r="481633" spans="2:3" x14ac:dyDescent="0.25">
      <c r="B481633" s="76"/>
      <c r="C481633" s="75"/>
    </row>
    <row r="481634" spans="2:3" x14ac:dyDescent="0.25">
      <c r="B481634" s="76"/>
      <c r="C481634" s="75"/>
    </row>
    <row r="481635" spans="2:3" x14ac:dyDescent="0.25">
      <c r="B481635" s="76"/>
      <c r="C481635" s="75"/>
    </row>
    <row r="481636" spans="2:3" x14ac:dyDescent="0.25">
      <c r="B481636" s="76"/>
      <c r="C481636" s="75"/>
    </row>
    <row r="481637" spans="2:3" x14ac:dyDescent="0.25">
      <c r="B481637" s="76"/>
      <c r="C481637" s="75"/>
    </row>
    <row r="481638" spans="2:3" x14ac:dyDescent="0.25">
      <c r="B481638" s="76"/>
      <c r="C481638" s="75"/>
    </row>
    <row r="481639" spans="2:3" x14ac:dyDescent="0.25">
      <c r="B481639" s="76"/>
      <c r="C481639" s="75"/>
    </row>
    <row r="481749" spans="2:3" x14ac:dyDescent="0.25">
      <c r="B481749" s="76"/>
      <c r="C481749" s="75"/>
    </row>
    <row r="481750" spans="2:3" x14ac:dyDescent="0.25">
      <c r="B481750" s="76"/>
      <c r="C481750" s="75"/>
    </row>
    <row r="481751" spans="2:3" x14ac:dyDescent="0.25">
      <c r="B481751" s="76"/>
      <c r="C481751" s="75"/>
    </row>
    <row r="481752" spans="2:3" x14ac:dyDescent="0.25">
      <c r="B481752" s="76"/>
      <c r="C481752" s="75"/>
    </row>
    <row r="481753" spans="2:3" x14ac:dyDescent="0.25">
      <c r="B481753" s="76"/>
      <c r="C481753" s="75"/>
    </row>
    <row r="481754" spans="2:3" x14ac:dyDescent="0.25">
      <c r="B481754" s="76"/>
      <c r="C481754" s="75"/>
    </row>
    <row r="481755" spans="2:3" x14ac:dyDescent="0.25">
      <c r="B481755" s="76"/>
      <c r="C481755" s="75"/>
    </row>
    <row r="481756" spans="2:3" x14ac:dyDescent="0.25">
      <c r="B481756" s="76"/>
      <c r="C481756" s="75"/>
    </row>
    <row r="481757" spans="2:3" x14ac:dyDescent="0.25">
      <c r="B481757" s="76"/>
      <c r="C481757" s="75"/>
    </row>
    <row r="481758" spans="2:3" x14ac:dyDescent="0.25">
      <c r="B481758" s="76"/>
      <c r="C481758" s="75"/>
    </row>
    <row r="481759" spans="2:3" x14ac:dyDescent="0.25">
      <c r="B481759" s="76"/>
      <c r="C481759" s="75"/>
    </row>
    <row r="481760" spans="2:3" x14ac:dyDescent="0.25">
      <c r="B481760" s="76"/>
      <c r="C481760" s="75"/>
    </row>
    <row r="481761" spans="2:3" x14ac:dyDescent="0.25">
      <c r="B481761" s="76"/>
      <c r="C481761" s="75"/>
    </row>
    <row r="481871" spans="2:3" x14ac:dyDescent="0.25">
      <c r="B481871" s="76"/>
      <c r="C481871" s="75"/>
    </row>
    <row r="481872" spans="2:3" x14ac:dyDescent="0.25">
      <c r="B481872" s="76"/>
      <c r="C481872" s="75"/>
    </row>
    <row r="481873" spans="2:3" x14ac:dyDescent="0.25">
      <c r="B481873" s="76"/>
      <c r="C481873" s="75"/>
    </row>
    <row r="481874" spans="2:3" x14ac:dyDescent="0.25">
      <c r="B481874" s="76"/>
      <c r="C481874" s="75"/>
    </row>
    <row r="481875" spans="2:3" x14ac:dyDescent="0.25">
      <c r="B481875" s="76"/>
      <c r="C481875" s="75"/>
    </row>
    <row r="481876" spans="2:3" x14ac:dyDescent="0.25">
      <c r="B481876" s="76"/>
      <c r="C481876" s="75"/>
    </row>
    <row r="481877" spans="2:3" x14ac:dyDescent="0.25">
      <c r="B481877" s="76"/>
      <c r="C481877" s="75"/>
    </row>
    <row r="481878" spans="2:3" x14ac:dyDescent="0.25">
      <c r="B481878" s="76"/>
      <c r="C481878" s="75"/>
    </row>
    <row r="481879" spans="2:3" x14ac:dyDescent="0.25">
      <c r="B481879" s="76"/>
      <c r="C481879" s="75"/>
    </row>
    <row r="481880" spans="2:3" x14ac:dyDescent="0.25">
      <c r="B481880" s="76"/>
      <c r="C481880" s="75"/>
    </row>
    <row r="481881" spans="2:3" x14ac:dyDescent="0.25">
      <c r="B481881" s="76"/>
      <c r="C481881" s="75"/>
    </row>
    <row r="481882" spans="2:3" x14ac:dyDescent="0.25">
      <c r="B481882" s="76"/>
      <c r="C481882" s="75"/>
    </row>
    <row r="481883" spans="2:3" x14ac:dyDescent="0.25">
      <c r="B481883" s="76"/>
      <c r="C481883" s="75"/>
    </row>
    <row r="481993" spans="2:3" x14ac:dyDescent="0.25">
      <c r="B481993" s="76"/>
      <c r="C481993" s="75"/>
    </row>
    <row r="481994" spans="2:3" x14ac:dyDescent="0.25">
      <c r="B481994" s="76"/>
      <c r="C481994" s="75"/>
    </row>
    <row r="481995" spans="2:3" x14ac:dyDescent="0.25">
      <c r="B481995" s="76"/>
      <c r="C481995" s="75"/>
    </row>
    <row r="481996" spans="2:3" x14ac:dyDescent="0.25">
      <c r="B481996" s="76"/>
      <c r="C481996" s="75"/>
    </row>
    <row r="481997" spans="2:3" x14ac:dyDescent="0.25">
      <c r="B481997" s="76"/>
      <c r="C481997" s="75"/>
    </row>
    <row r="481998" spans="2:3" x14ac:dyDescent="0.25">
      <c r="B481998" s="76"/>
      <c r="C481998" s="75"/>
    </row>
    <row r="481999" spans="2:3" x14ac:dyDescent="0.25">
      <c r="B481999" s="76"/>
      <c r="C481999" s="75"/>
    </row>
    <row r="482000" spans="2:3" x14ac:dyDescent="0.25">
      <c r="B482000" s="76"/>
      <c r="C482000" s="75"/>
    </row>
    <row r="482001" spans="2:3" x14ac:dyDescent="0.25">
      <c r="B482001" s="76"/>
      <c r="C482001" s="75"/>
    </row>
    <row r="482002" spans="2:3" x14ac:dyDescent="0.25">
      <c r="B482002" s="76"/>
      <c r="C482002" s="75"/>
    </row>
    <row r="482003" spans="2:3" x14ac:dyDescent="0.25">
      <c r="B482003" s="76"/>
      <c r="C482003" s="75"/>
    </row>
    <row r="482004" spans="2:3" x14ac:dyDescent="0.25">
      <c r="B482004" s="76"/>
      <c r="C482004" s="75"/>
    </row>
    <row r="482005" spans="2:3" x14ac:dyDescent="0.25">
      <c r="B482005" s="76"/>
      <c r="C482005" s="75"/>
    </row>
    <row r="482115" spans="2:3" x14ac:dyDescent="0.25">
      <c r="B482115" s="76"/>
      <c r="C482115" s="75"/>
    </row>
    <row r="482116" spans="2:3" x14ac:dyDescent="0.25">
      <c r="B482116" s="76"/>
      <c r="C482116" s="75"/>
    </row>
    <row r="482117" spans="2:3" x14ac:dyDescent="0.25">
      <c r="B482117" s="76"/>
      <c r="C482117" s="75"/>
    </row>
    <row r="482118" spans="2:3" x14ac:dyDescent="0.25">
      <c r="B482118" s="76"/>
      <c r="C482118" s="75"/>
    </row>
    <row r="482119" spans="2:3" x14ac:dyDescent="0.25">
      <c r="B482119" s="76"/>
      <c r="C482119" s="75"/>
    </row>
    <row r="482120" spans="2:3" x14ac:dyDescent="0.25">
      <c r="B482120" s="76"/>
      <c r="C482120" s="75"/>
    </row>
    <row r="482121" spans="2:3" x14ac:dyDescent="0.25">
      <c r="B482121" s="76"/>
      <c r="C482121" s="75"/>
    </row>
    <row r="482122" spans="2:3" x14ac:dyDescent="0.25">
      <c r="B482122" s="76"/>
      <c r="C482122" s="75"/>
    </row>
    <row r="482123" spans="2:3" x14ac:dyDescent="0.25">
      <c r="B482123" s="76"/>
      <c r="C482123" s="75"/>
    </row>
    <row r="482124" spans="2:3" x14ac:dyDescent="0.25">
      <c r="B482124" s="76"/>
      <c r="C482124" s="75"/>
    </row>
    <row r="482125" spans="2:3" x14ac:dyDescent="0.25">
      <c r="B482125" s="76"/>
      <c r="C482125" s="75"/>
    </row>
    <row r="482126" spans="2:3" x14ac:dyDescent="0.25">
      <c r="B482126" s="76"/>
      <c r="C482126" s="75"/>
    </row>
    <row r="482127" spans="2:3" x14ac:dyDescent="0.25">
      <c r="B482127" s="76"/>
      <c r="C482127" s="75"/>
    </row>
    <row r="482237" spans="2:3" x14ac:dyDescent="0.25">
      <c r="B482237" s="76"/>
      <c r="C482237" s="75"/>
    </row>
    <row r="482238" spans="2:3" x14ac:dyDescent="0.25">
      <c r="B482238" s="76"/>
      <c r="C482238" s="75"/>
    </row>
    <row r="482239" spans="2:3" x14ac:dyDescent="0.25">
      <c r="B482239" s="76"/>
      <c r="C482239" s="75"/>
    </row>
    <row r="482240" spans="2:3" x14ac:dyDescent="0.25">
      <c r="B482240" s="76"/>
      <c r="C482240" s="75"/>
    </row>
    <row r="482241" spans="2:3" x14ac:dyDescent="0.25">
      <c r="B482241" s="76"/>
      <c r="C482241" s="75"/>
    </row>
    <row r="482242" spans="2:3" x14ac:dyDescent="0.25">
      <c r="B482242" s="76"/>
      <c r="C482242" s="75"/>
    </row>
    <row r="482243" spans="2:3" x14ac:dyDescent="0.25">
      <c r="B482243" s="76"/>
      <c r="C482243" s="75"/>
    </row>
    <row r="482244" spans="2:3" x14ac:dyDescent="0.25">
      <c r="B482244" s="76"/>
      <c r="C482244" s="75"/>
    </row>
    <row r="482245" spans="2:3" x14ac:dyDescent="0.25">
      <c r="B482245" s="76"/>
      <c r="C482245" s="75"/>
    </row>
    <row r="482246" spans="2:3" x14ac:dyDescent="0.25">
      <c r="B482246" s="76"/>
      <c r="C482246" s="75"/>
    </row>
    <row r="482247" spans="2:3" x14ac:dyDescent="0.25">
      <c r="B482247" s="76"/>
      <c r="C482247" s="75"/>
    </row>
    <row r="482248" spans="2:3" x14ac:dyDescent="0.25">
      <c r="B482248" s="76"/>
      <c r="C482248" s="75"/>
    </row>
    <row r="482249" spans="2:3" x14ac:dyDescent="0.25">
      <c r="B482249" s="76"/>
      <c r="C482249" s="75"/>
    </row>
    <row r="482359" spans="2:3" x14ac:dyDescent="0.25">
      <c r="B482359" s="76"/>
      <c r="C482359" s="75"/>
    </row>
    <row r="482360" spans="2:3" x14ac:dyDescent="0.25">
      <c r="B482360" s="76"/>
      <c r="C482360" s="75"/>
    </row>
    <row r="482361" spans="2:3" x14ac:dyDescent="0.25">
      <c r="B482361" s="76"/>
      <c r="C482361" s="75"/>
    </row>
    <row r="482362" spans="2:3" x14ac:dyDescent="0.25">
      <c r="B482362" s="76"/>
      <c r="C482362" s="75"/>
    </row>
    <row r="482363" spans="2:3" x14ac:dyDescent="0.25">
      <c r="B482363" s="76"/>
      <c r="C482363" s="75"/>
    </row>
    <row r="482364" spans="2:3" x14ac:dyDescent="0.25">
      <c r="B482364" s="76"/>
      <c r="C482364" s="75"/>
    </row>
    <row r="482365" spans="2:3" x14ac:dyDescent="0.25">
      <c r="B482365" s="76"/>
      <c r="C482365" s="75"/>
    </row>
    <row r="482366" spans="2:3" x14ac:dyDescent="0.25">
      <c r="B482366" s="76"/>
      <c r="C482366" s="75"/>
    </row>
    <row r="482367" spans="2:3" x14ac:dyDescent="0.25">
      <c r="B482367" s="76"/>
      <c r="C482367" s="75"/>
    </row>
    <row r="482368" spans="2:3" x14ac:dyDescent="0.25">
      <c r="B482368" s="76"/>
      <c r="C482368" s="75"/>
    </row>
    <row r="482369" spans="2:3" x14ac:dyDescent="0.25">
      <c r="B482369" s="76"/>
      <c r="C482369" s="75"/>
    </row>
    <row r="482370" spans="2:3" x14ac:dyDescent="0.25">
      <c r="B482370" s="76"/>
      <c r="C482370" s="75"/>
    </row>
    <row r="482371" spans="2:3" x14ac:dyDescent="0.25">
      <c r="B482371" s="76"/>
      <c r="C482371" s="75"/>
    </row>
    <row r="482481" spans="2:3" x14ac:dyDescent="0.25">
      <c r="B482481" s="76"/>
      <c r="C482481" s="75"/>
    </row>
    <row r="482482" spans="2:3" x14ac:dyDescent="0.25">
      <c r="B482482" s="76"/>
      <c r="C482482" s="75"/>
    </row>
    <row r="482483" spans="2:3" x14ac:dyDescent="0.25">
      <c r="B482483" s="76"/>
      <c r="C482483" s="75"/>
    </row>
    <row r="482484" spans="2:3" x14ac:dyDescent="0.25">
      <c r="B482484" s="76"/>
      <c r="C482484" s="75"/>
    </row>
    <row r="482485" spans="2:3" x14ac:dyDescent="0.25">
      <c r="B482485" s="76"/>
      <c r="C482485" s="75"/>
    </row>
    <row r="482486" spans="2:3" x14ac:dyDescent="0.25">
      <c r="B482486" s="76"/>
      <c r="C482486" s="75"/>
    </row>
    <row r="482487" spans="2:3" x14ac:dyDescent="0.25">
      <c r="B482487" s="76"/>
      <c r="C482487" s="75"/>
    </row>
    <row r="482488" spans="2:3" x14ac:dyDescent="0.25">
      <c r="B482488" s="76"/>
      <c r="C482488" s="75"/>
    </row>
    <row r="482489" spans="2:3" x14ac:dyDescent="0.25">
      <c r="B482489" s="76"/>
      <c r="C482489" s="75"/>
    </row>
    <row r="482490" spans="2:3" x14ac:dyDescent="0.25">
      <c r="B482490" s="76"/>
      <c r="C482490" s="75"/>
    </row>
    <row r="482491" spans="2:3" x14ac:dyDescent="0.25">
      <c r="B482491" s="76"/>
      <c r="C482491" s="75"/>
    </row>
    <row r="482492" spans="2:3" x14ac:dyDescent="0.25">
      <c r="B482492" s="76"/>
      <c r="C482492" s="75"/>
    </row>
    <row r="482493" spans="2:3" x14ac:dyDescent="0.25">
      <c r="B482493" s="76"/>
      <c r="C482493" s="75"/>
    </row>
    <row r="482603" spans="2:3" x14ac:dyDescent="0.25">
      <c r="B482603" s="76"/>
      <c r="C482603" s="75"/>
    </row>
    <row r="482604" spans="2:3" x14ac:dyDescent="0.25">
      <c r="B482604" s="76"/>
      <c r="C482604" s="75"/>
    </row>
    <row r="482605" spans="2:3" x14ac:dyDescent="0.25">
      <c r="B482605" s="76"/>
      <c r="C482605" s="75"/>
    </row>
    <row r="482606" spans="2:3" x14ac:dyDescent="0.25">
      <c r="B482606" s="76"/>
      <c r="C482606" s="75"/>
    </row>
    <row r="482607" spans="2:3" x14ac:dyDescent="0.25">
      <c r="B482607" s="76"/>
      <c r="C482607" s="75"/>
    </row>
    <row r="482608" spans="2:3" x14ac:dyDescent="0.25">
      <c r="B482608" s="76"/>
      <c r="C482608" s="75"/>
    </row>
    <row r="482609" spans="2:3" x14ac:dyDescent="0.25">
      <c r="B482609" s="76"/>
      <c r="C482609" s="75"/>
    </row>
    <row r="482610" spans="2:3" x14ac:dyDescent="0.25">
      <c r="B482610" s="76"/>
      <c r="C482610" s="75"/>
    </row>
    <row r="482611" spans="2:3" x14ac:dyDescent="0.25">
      <c r="B482611" s="76"/>
      <c r="C482611" s="75"/>
    </row>
    <row r="482612" spans="2:3" x14ac:dyDescent="0.25">
      <c r="B482612" s="76"/>
      <c r="C482612" s="75"/>
    </row>
    <row r="482613" spans="2:3" x14ac:dyDescent="0.25">
      <c r="B482613" s="76"/>
      <c r="C482613" s="75"/>
    </row>
    <row r="482614" spans="2:3" x14ac:dyDescent="0.25">
      <c r="B482614" s="76"/>
      <c r="C482614" s="75"/>
    </row>
    <row r="482615" spans="2:3" x14ac:dyDescent="0.25">
      <c r="B482615" s="76"/>
      <c r="C482615" s="75"/>
    </row>
    <row r="482725" spans="2:3" x14ac:dyDescent="0.25">
      <c r="B482725" s="76"/>
      <c r="C482725" s="75"/>
    </row>
    <row r="482726" spans="2:3" x14ac:dyDescent="0.25">
      <c r="B482726" s="76"/>
      <c r="C482726" s="75"/>
    </row>
    <row r="482727" spans="2:3" x14ac:dyDescent="0.25">
      <c r="B482727" s="76"/>
      <c r="C482727" s="75"/>
    </row>
    <row r="482728" spans="2:3" x14ac:dyDescent="0.25">
      <c r="B482728" s="76"/>
      <c r="C482728" s="75"/>
    </row>
    <row r="482729" spans="2:3" x14ac:dyDescent="0.25">
      <c r="B482729" s="76"/>
      <c r="C482729" s="75"/>
    </row>
    <row r="482730" spans="2:3" x14ac:dyDescent="0.25">
      <c r="B482730" s="76"/>
      <c r="C482730" s="75"/>
    </row>
    <row r="482731" spans="2:3" x14ac:dyDescent="0.25">
      <c r="B482731" s="76"/>
      <c r="C482731" s="75"/>
    </row>
    <row r="482732" spans="2:3" x14ac:dyDescent="0.25">
      <c r="B482732" s="76"/>
      <c r="C482732" s="75"/>
    </row>
    <row r="482733" spans="2:3" x14ac:dyDescent="0.25">
      <c r="B482733" s="76"/>
      <c r="C482733" s="75"/>
    </row>
    <row r="482734" spans="2:3" x14ac:dyDescent="0.25">
      <c r="B482734" s="76"/>
      <c r="C482734" s="75"/>
    </row>
    <row r="482735" spans="2:3" x14ac:dyDescent="0.25">
      <c r="B482735" s="76"/>
      <c r="C482735" s="75"/>
    </row>
    <row r="482736" spans="2:3" x14ac:dyDescent="0.25">
      <c r="B482736" s="76"/>
      <c r="C482736" s="75"/>
    </row>
    <row r="482737" spans="2:3" x14ac:dyDescent="0.25">
      <c r="B482737" s="76"/>
      <c r="C482737" s="75"/>
    </row>
    <row r="482847" spans="2:3" x14ac:dyDescent="0.25">
      <c r="B482847" s="76"/>
      <c r="C482847" s="75"/>
    </row>
    <row r="482848" spans="2:3" x14ac:dyDescent="0.25">
      <c r="B482848" s="76"/>
      <c r="C482848" s="75"/>
    </row>
    <row r="482849" spans="2:3" x14ac:dyDescent="0.25">
      <c r="B482849" s="76"/>
      <c r="C482849" s="75"/>
    </row>
    <row r="482850" spans="2:3" x14ac:dyDescent="0.25">
      <c r="B482850" s="76"/>
      <c r="C482850" s="75"/>
    </row>
    <row r="482851" spans="2:3" x14ac:dyDescent="0.25">
      <c r="B482851" s="76"/>
      <c r="C482851" s="75"/>
    </row>
    <row r="482852" spans="2:3" x14ac:dyDescent="0.25">
      <c r="B482852" s="76"/>
      <c r="C482852" s="75"/>
    </row>
    <row r="482853" spans="2:3" x14ac:dyDescent="0.25">
      <c r="B482853" s="76"/>
      <c r="C482853" s="75"/>
    </row>
    <row r="482854" spans="2:3" x14ac:dyDescent="0.25">
      <c r="B482854" s="76"/>
      <c r="C482854" s="75"/>
    </row>
    <row r="482855" spans="2:3" x14ac:dyDescent="0.25">
      <c r="B482855" s="76"/>
      <c r="C482855" s="75"/>
    </row>
    <row r="482856" spans="2:3" x14ac:dyDescent="0.25">
      <c r="B482856" s="76"/>
      <c r="C482856" s="75"/>
    </row>
    <row r="482857" spans="2:3" x14ac:dyDescent="0.25">
      <c r="B482857" s="76"/>
      <c r="C482857" s="75"/>
    </row>
    <row r="482858" spans="2:3" x14ac:dyDescent="0.25">
      <c r="B482858" s="76"/>
      <c r="C482858" s="75"/>
    </row>
    <row r="482859" spans="2:3" x14ac:dyDescent="0.25">
      <c r="B482859" s="76"/>
      <c r="C482859" s="75"/>
    </row>
    <row r="482969" spans="2:3" x14ac:dyDescent="0.25">
      <c r="B482969" s="76"/>
      <c r="C482969" s="75"/>
    </row>
    <row r="482970" spans="2:3" x14ac:dyDescent="0.25">
      <c r="B482970" s="76"/>
      <c r="C482970" s="75"/>
    </row>
    <row r="482971" spans="2:3" x14ac:dyDescent="0.25">
      <c r="B482971" s="76"/>
      <c r="C482971" s="75"/>
    </row>
    <row r="482972" spans="2:3" x14ac:dyDescent="0.25">
      <c r="B482972" s="76"/>
      <c r="C482972" s="75"/>
    </row>
    <row r="482973" spans="2:3" x14ac:dyDescent="0.25">
      <c r="B482973" s="76"/>
      <c r="C482973" s="75"/>
    </row>
    <row r="482974" spans="2:3" x14ac:dyDescent="0.25">
      <c r="B482974" s="76"/>
      <c r="C482974" s="75"/>
    </row>
    <row r="482975" spans="2:3" x14ac:dyDescent="0.25">
      <c r="B482975" s="76"/>
      <c r="C482975" s="75"/>
    </row>
    <row r="482976" spans="2:3" x14ac:dyDescent="0.25">
      <c r="B482976" s="76"/>
      <c r="C482976" s="75"/>
    </row>
    <row r="482977" spans="2:3" x14ac:dyDescent="0.25">
      <c r="B482977" s="76"/>
      <c r="C482977" s="75"/>
    </row>
    <row r="482978" spans="2:3" x14ac:dyDescent="0.25">
      <c r="B482978" s="76"/>
      <c r="C482978" s="75"/>
    </row>
    <row r="482979" spans="2:3" x14ac:dyDescent="0.25">
      <c r="B482979" s="76"/>
      <c r="C482979" s="75"/>
    </row>
    <row r="482980" spans="2:3" x14ac:dyDescent="0.25">
      <c r="B482980" s="76"/>
      <c r="C482980" s="75"/>
    </row>
    <row r="482981" spans="2:3" x14ac:dyDescent="0.25">
      <c r="B482981" s="76"/>
      <c r="C482981" s="75"/>
    </row>
    <row r="483091" spans="2:3" x14ac:dyDescent="0.25">
      <c r="B483091" s="76"/>
      <c r="C483091" s="75"/>
    </row>
    <row r="483092" spans="2:3" x14ac:dyDescent="0.25">
      <c r="B483092" s="76"/>
      <c r="C483092" s="75"/>
    </row>
    <row r="483093" spans="2:3" x14ac:dyDescent="0.25">
      <c r="B483093" s="76"/>
      <c r="C483093" s="75"/>
    </row>
    <row r="483094" spans="2:3" x14ac:dyDescent="0.25">
      <c r="B483094" s="76"/>
      <c r="C483094" s="75"/>
    </row>
    <row r="483095" spans="2:3" x14ac:dyDescent="0.25">
      <c r="B483095" s="76"/>
      <c r="C483095" s="75"/>
    </row>
    <row r="483096" spans="2:3" x14ac:dyDescent="0.25">
      <c r="B483096" s="76"/>
      <c r="C483096" s="75"/>
    </row>
    <row r="483097" spans="2:3" x14ac:dyDescent="0.25">
      <c r="B483097" s="76"/>
      <c r="C483097" s="75"/>
    </row>
    <row r="483098" spans="2:3" x14ac:dyDescent="0.25">
      <c r="B483098" s="76"/>
      <c r="C483098" s="75"/>
    </row>
    <row r="483099" spans="2:3" x14ac:dyDescent="0.25">
      <c r="B483099" s="76"/>
      <c r="C483099" s="75"/>
    </row>
    <row r="483100" spans="2:3" x14ac:dyDescent="0.25">
      <c r="B483100" s="76"/>
      <c r="C483100" s="75"/>
    </row>
    <row r="483101" spans="2:3" x14ac:dyDescent="0.25">
      <c r="B483101" s="76"/>
      <c r="C483101" s="75"/>
    </row>
    <row r="483102" spans="2:3" x14ac:dyDescent="0.25">
      <c r="B483102" s="76"/>
      <c r="C483102" s="75"/>
    </row>
    <row r="483103" spans="2:3" x14ac:dyDescent="0.25">
      <c r="B483103" s="76"/>
      <c r="C483103" s="75"/>
    </row>
    <row r="483213" spans="2:3" x14ac:dyDescent="0.25">
      <c r="B483213" s="76"/>
      <c r="C483213" s="75"/>
    </row>
    <row r="483214" spans="2:3" x14ac:dyDescent="0.25">
      <c r="B483214" s="76"/>
      <c r="C483214" s="75"/>
    </row>
    <row r="483215" spans="2:3" x14ac:dyDescent="0.25">
      <c r="B483215" s="76"/>
      <c r="C483215" s="75"/>
    </row>
    <row r="483216" spans="2:3" x14ac:dyDescent="0.25">
      <c r="B483216" s="76"/>
      <c r="C483216" s="75"/>
    </row>
    <row r="483217" spans="2:3" x14ac:dyDescent="0.25">
      <c r="B483217" s="76"/>
      <c r="C483217" s="75"/>
    </row>
    <row r="483218" spans="2:3" x14ac:dyDescent="0.25">
      <c r="B483218" s="76"/>
      <c r="C483218" s="75"/>
    </row>
    <row r="483219" spans="2:3" x14ac:dyDescent="0.25">
      <c r="B483219" s="76"/>
      <c r="C483219" s="75"/>
    </row>
    <row r="483220" spans="2:3" x14ac:dyDescent="0.25">
      <c r="B483220" s="76"/>
      <c r="C483220" s="75"/>
    </row>
    <row r="483221" spans="2:3" x14ac:dyDescent="0.25">
      <c r="B483221" s="76"/>
      <c r="C483221" s="75"/>
    </row>
    <row r="483222" spans="2:3" x14ac:dyDescent="0.25">
      <c r="B483222" s="76"/>
      <c r="C483222" s="75"/>
    </row>
    <row r="483223" spans="2:3" x14ac:dyDescent="0.25">
      <c r="B483223" s="76"/>
      <c r="C483223" s="75"/>
    </row>
    <row r="483224" spans="2:3" x14ac:dyDescent="0.25">
      <c r="B483224" s="76"/>
      <c r="C483224" s="75"/>
    </row>
    <row r="483225" spans="2:3" x14ac:dyDescent="0.25">
      <c r="B483225" s="76"/>
      <c r="C483225" s="75"/>
    </row>
    <row r="483335" spans="2:3" x14ac:dyDescent="0.25">
      <c r="B483335" s="76"/>
      <c r="C483335" s="75"/>
    </row>
    <row r="483336" spans="2:3" x14ac:dyDescent="0.25">
      <c r="B483336" s="76"/>
      <c r="C483336" s="75"/>
    </row>
    <row r="483337" spans="2:3" x14ac:dyDescent="0.25">
      <c r="B483337" s="76"/>
      <c r="C483337" s="75"/>
    </row>
    <row r="483338" spans="2:3" x14ac:dyDescent="0.25">
      <c r="B483338" s="76"/>
      <c r="C483338" s="75"/>
    </row>
    <row r="483339" spans="2:3" x14ac:dyDescent="0.25">
      <c r="B483339" s="76"/>
      <c r="C483339" s="75"/>
    </row>
    <row r="483340" spans="2:3" x14ac:dyDescent="0.25">
      <c r="B483340" s="76"/>
      <c r="C483340" s="75"/>
    </row>
    <row r="483341" spans="2:3" x14ac:dyDescent="0.25">
      <c r="B483341" s="76"/>
      <c r="C483341" s="75"/>
    </row>
    <row r="483342" spans="2:3" x14ac:dyDescent="0.25">
      <c r="B483342" s="76"/>
      <c r="C483342" s="75"/>
    </row>
    <row r="483343" spans="2:3" x14ac:dyDescent="0.25">
      <c r="B483343" s="76"/>
      <c r="C483343" s="75"/>
    </row>
    <row r="483344" spans="2:3" x14ac:dyDescent="0.25">
      <c r="B483344" s="76"/>
      <c r="C483344" s="75"/>
    </row>
    <row r="483345" spans="2:3" x14ac:dyDescent="0.25">
      <c r="B483345" s="76"/>
      <c r="C483345" s="75"/>
    </row>
    <row r="483346" spans="2:3" x14ac:dyDescent="0.25">
      <c r="B483346" s="76"/>
      <c r="C483346" s="75"/>
    </row>
    <row r="483347" spans="2:3" x14ac:dyDescent="0.25">
      <c r="B483347" s="76"/>
      <c r="C483347" s="75"/>
    </row>
    <row r="483457" spans="2:3" x14ac:dyDescent="0.25">
      <c r="B483457" s="76"/>
      <c r="C483457" s="75"/>
    </row>
    <row r="483458" spans="2:3" x14ac:dyDescent="0.25">
      <c r="B483458" s="76"/>
      <c r="C483458" s="75"/>
    </row>
    <row r="483459" spans="2:3" x14ac:dyDescent="0.25">
      <c r="B483459" s="76"/>
      <c r="C483459" s="75"/>
    </row>
    <row r="483460" spans="2:3" x14ac:dyDescent="0.25">
      <c r="B483460" s="76"/>
      <c r="C483460" s="75"/>
    </row>
    <row r="483461" spans="2:3" x14ac:dyDescent="0.25">
      <c r="B483461" s="76"/>
      <c r="C483461" s="75"/>
    </row>
    <row r="483462" spans="2:3" x14ac:dyDescent="0.25">
      <c r="B483462" s="76"/>
      <c r="C483462" s="75"/>
    </row>
    <row r="483463" spans="2:3" x14ac:dyDescent="0.25">
      <c r="B483463" s="76"/>
      <c r="C483463" s="75"/>
    </row>
    <row r="483464" spans="2:3" x14ac:dyDescent="0.25">
      <c r="B483464" s="76"/>
      <c r="C483464" s="75"/>
    </row>
    <row r="483465" spans="2:3" x14ac:dyDescent="0.25">
      <c r="B483465" s="76"/>
      <c r="C483465" s="75"/>
    </row>
    <row r="483466" spans="2:3" x14ac:dyDescent="0.25">
      <c r="B483466" s="76"/>
      <c r="C483466" s="75"/>
    </row>
    <row r="483467" spans="2:3" x14ac:dyDescent="0.25">
      <c r="B483467" s="76"/>
      <c r="C483467" s="75"/>
    </row>
    <row r="483468" spans="2:3" x14ac:dyDescent="0.25">
      <c r="B483468" s="76"/>
      <c r="C483468" s="75"/>
    </row>
    <row r="483469" spans="2:3" x14ac:dyDescent="0.25">
      <c r="B483469" s="76"/>
      <c r="C483469" s="75"/>
    </row>
    <row r="483579" spans="2:3" x14ac:dyDescent="0.25">
      <c r="B483579" s="76"/>
      <c r="C483579" s="75"/>
    </row>
    <row r="483580" spans="2:3" x14ac:dyDescent="0.25">
      <c r="B483580" s="76"/>
      <c r="C483580" s="75"/>
    </row>
    <row r="483581" spans="2:3" x14ac:dyDescent="0.25">
      <c r="B483581" s="76"/>
      <c r="C483581" s="75"/>
    </row>
    <row r="483582" spans="2:3" x14ac:dyDescent="0.25">
      <c r="B483582" s="76"/>
      <c r="C483582" s="75"/>
    </row>
    <row r="483583" spans="2:3" x14ac:dyDescent="0.25">
      <c r="B483583" s="76"/>
      <c r="C483583" s="75"/>
    </row>
    <row r="483584" spans="2:3" x14ac:dyDescent="0.25">
      <c r="B483584" s="76"/>
      <c r="C483584" s="75"/>
    </row>
    <row r="483585" spans="2:3" x14ac:dyDescent="0.25">
      <c r="B483585" s="76"/>
      <c r="C483585" s="75"/>
    </row>
    <row r="483586" spans="2:3" x14ac:dyDescent="0.25">
      <c r="B483586" s="76"/>
      <c r="C483586" s="75"/>
    </row>
    <row r="483587" spans="2:3" x14ac:dyDescent="0.25">
      <c r="B483587" s="76"/>
      <c r="C483587" s="75"/>
    </row>
    <row r="483588" spans="2:3" x14ac:dyDescent="0.25">
      <c r="B483588" s="76"/>
      <c r="C483588" s="75"/>
    </row>
    <row r="483589" spans="2:3" x14ac:dyDescent="0.25">
      <c r="B483589" s="76"/>
      <c r="C483589" s="75"/>
    </row>
    <row r="483590" spans="2:3" x14ac:dyDescent="0.25">
      <c r="B483590" s="76"/>
      <c r="C483590" s="75"/>
    </row>
    <row r="483591" spans="2:3" x14ac:dyDescent="0.25">
      <c r="B483591" s="76"/>
      <c r="C483591" s="75"/>
    </row>
    <row r="483701" spans="2:3" x14ac:dyDescent="0.25">
      <c r="B483701" s="76"/>
      <c r="C483701" s="75"/>
    </row>
    <row r="483702" spans="2:3" x14ac:dyDescent="0.25">
      <c r="B483702" s="76"/>
      <c r="C483702" s="75"/>
    </row>
    <row r="483703" spans="2:3" x14ac:dyDescent="0.25">
      <c r="B483703" s="76"/>
      <c r="C483703" s="75"/>
    </row>
    <row r="483704" spans="2:3" x14ac:dyDescent="0.25">
      <c r="B483704" s="76"/>
      <c r="C483704" s="75"/>
    </row>
    <row r="483705" spans="2:3" x14ac:dyDescent="0.25">
      <c r="B483705" s="76"/>
      <c r="C483705" s="75"/>
    </row>
    <row r="483706" spans="2:3" x14ac:dyDescent="0.25">
      <c r="B483706" s="76"/>
      <c r="C483706" s="75"/>
    </row>
    <row r="483707" spans="2:3" x14ac:dyDescent="0.25">
      <c r="B483707" s="76"/>
      <c r="C483707" s="75"/>
    </row>
    <row r="483708" spans="2:3" x14ac:dyDescent="0.25">
      <c r="B483708" s="76"/>
      <c r="C483708" s="75"/>
    </row>
    <row r="483709" spans="2:3" x14ac:dyDescent="0.25">
      <c r="B483709" s="76"/>
      <c r="C483709" s="75"/>
    </row>
    <row r="483710" spans="2:3" x14ac:dyDescent="0.25">
      <c r="B483710" s="76"/>
      <c r="C483710" s="75"/>
    </row>
    <row r="483711" spans="2:3" x14ac:dyDescent="0.25">
      <c r="B483711" s="76"/>
      <c r="C483711" s="75"/>
    </row>
    <row r="483712" spans="2:3" x14ac:dyDescent="0.25">
      <c r="B483712" s="76"/>
      <c r="C483712" s="75"/>
    </row>
    <row r="483713" spans="2:3" x14ac:dyDescent="0.25">
      <c r="B483713" s="76"/>
      <c r="C483713" s="75"/>
    </row>
    <row r="483823" spans="2:3" x14ac:dyDescent="0.25">
      <c r="B483823" s="76"/>
      <c r="C483823" s="75"/>
    </row>
    <row r="483824" spans="2:3" x14ac:dyDescent="0.25">
      <c r="B483824" s="76"/>
      <c r="C483824" s="75"/>
    </row>
    <row r="483825" spans="2:3" x14ac:dyDescent="0.25">
      <c r="B483825" s="76"/>
      <c r="C483825" s="75"/>
    </row>
    <row r="483826" spans="2:3" x14ac:dyDescent="0.25">
      <c r="B483826" s="76"/>
      <c r="C483826" s="75"/>
    </row>
    <row r="483827" spans="2:3" x14ac:dyDescent="0.25">
      <c r="B483827" s="76"/>
      <c r="C483827" s="75"/>
    </row>
    <row r="483828" spans="2:3" x14ac:dyDescent="0.25">
      <c r="B483828" s="76"/>
      <c r="C483828" s="75"/>
    </row>
    <row r="483829" spans="2:3" x14ac:dyDescent="0.25">
      <c r="B483829" s="76"/>
      <c r="C483829" s="75"/>
    </row>
    <row r="483830" spans="2:3" x14ac:dyDescent="0.25">
      <c r="B483830" s="76"/>
      <c r="C483830" s="75"/>
    </row>
    <row r="483831" spans="2:3" x14ac:dyDescent="0.25">
      <c r="B483831" s="76"/>
      <c r="C483831" s="75"/>
    </row>
    <row r="483832" spans="2:3" x14ac:dyDescent="0.25">
      <c r="B483832" s="76"/>
      <c r="C483832" s="75"/>
    </row>
    <row r="483833" spans="2:3" x14ac:dyDescent="0.25">
      <c r="B483833" s="76"/>
      <c r="C483833" s="75"/>
    </row>
    <row r="483834" spans="2:3" x14ac:dyDescent="0.25">
      <c r="B483834" s="76"/>
      <c r="C483834" s="75"/>
    </row>
    <row r="483835" spans="2:3" x14ac:dyDescent="0.25">
      <c r="B483835" s="76"/>
      <c r="C483835" s="75"/>
    </row>
    <row r="483945" spans="2:3" x14ac:dyDescent="0.25">
      <c r="B483945" s="76"/>
      <c r="C483945" s="75"/>
    </row>
    <row r="483946" spans="2:3" x14ac:dyDescent="0.25">
      <c r="B483946" s="76"/>
      <c r="C483946" s="75"/>
    </row>
    <row r="483947" spans="2:3" x14ac:dyDescent="0.25">
      <c r="B483947" s="76"/>
      <c r="C483947" s="75"/>
    </row>
    <row r="483948" spans="2:3" x14ac:dyDescent="0.25">
      <c r="B483948" s="76"/>
      <c r="C483948" s="75"/>
    </row>
    <row r="483949" spans="2:3" x14ac:dyDescent="0.25">
      <c r="B483949" s="76"/>
      <c r="C483949" s="75"/>
    </row>
    <row r="483950" spans="2:3" x14ac:dyDescent="0.25">
      <c r="B483950" s="76"/>
      <c r="C483950" s="75"/>
    </row>
    <row r="483951" spans="2:3" x14ac:dyDescent="0.25">
      <c r="B483951" s="76"/>
      <c r="C483951" s="75"/>
    </row>
    <row r="483952" spans="2:3" x14ac:dyDescent="0.25">
      <c r="B483952" s="76"/>
      <c r="C483952" s="75"/>
    </row>
    <row r="483953" spans="2:3" x14ac:dyDescent="0.25">
      <c r="B483953" s="76"/>
      <c r="C483953" s="75"/>
    </row>
    <row r="483954" spans="2:3" x14ac:dyDescent="0.25">
      <c r="B483954" s="76"/>
      <c r="C483954" s="75"/>
    </row>
    <row r="483955" spans="2:3" x14ac:dyDescent="0.25">
      <c r="B483955" s="76"/>
      <c r="C483955" s="75"/>
    </row>
    <row r="483956" spans="2:3" x14ac:dyDescent="0.25">
      <c r="B483956" s="76"/>
      <c r="C483956" s="75"/>
    </row>
    <row r="483957" spans="2:3" x14ac:dyDescent="0.25">
      <c r="B483957" s="76"/>
      <c r="C483957" s="75"/>
    </row>
    <row r="484067" spans="2:3" x14ac:dyDescent="0.25">
      <c r="B484067" s="76"/>
      <c r="C484067" s="75"/>
    </row>
    <row r="484068" spans="2:3" x14ac:dyDescent="0.25">
      <c r="B484068" s="76"/>
      <c r="C484068" s="75"/>
    </row>
    <row r="484069" spans="2:3" x14ac:dyDescent="0.25">
      <c r="B484069" s="76"/>
      <c r="C484069" s="75"/>
    </row>
    <row r="484070" spans="2:3" x14ac:dyDescent="0.25">
      <c r="B484070" s="76"/>
      <c r="C484070" s="75"/>
    </row>
    <row r="484071" spans="2:3" x14ac:dyDescent="0.25">
      <c r="B484071" s="76"/>
      <c r="C484071" s="75"/>
    </row>
    <row r="484072" spans="2:3" x14ac:dyDescent="0.25">
      <c r="B484072" s="76"/>
      <c r="C484072" s="75"/>
    </row>
    <row r="484073" spans="2:3" x14ac:dyDescent="0.25">
      <c r="B484073" s="76"/>
      <c r="C484073" s="75"/>
    </row>
    <row r="484074" spans="2:3" x14ac:dyDescent="0.25">
      <c r="B484074" s="76"/>
      <c r="C484074" s="75"/>
    </row>
    <row r="484075" spans="2:3" x14ac:dyDescent="0.25">
      <c r="B484075" s="76"/>
      <c r="C484075" s="75"/>
    </row>
    <row r="484076" spans="2:3" x14ac:dyDescent="0.25">
      <c r="B484076" s="76"/>
      <c r="C484076" s="75"/>
    </row>
    <row r="484077" spans="2:3" x14ac:dyDescent="0.25">
      <c r="B484077" s="76"/>
      <c r="C484077" s="75"/>
    </row>
    <row r="484078" spans="2:3" x14ac:dyDescent="0.25">
      <c r="B484078" s="76"/>
      <c r="C484078" s="75"/>
    </row>
    <row r="484079" spans="2:3" x14ac:dyDescent="0.25">
      <c r="B484079" s="76"/>
      <c r="C484079" s="75"/>
    </row>
    <row r="484189" spans="2:3" x14ac:dyDescent="0.25">
      <c r="B484189" s="76"/>
      <c r="C484189" s="75"/>
    </row>
    <row r="484190" spans="2:3" x14ac:dyDescent="0.25">
      <c r="B484190" s="76"/>
      <c r="C484190" s="75"/>
    </row>
    <row r="484191" spans="2:3" x14ac:dyDescent="0.25">
      <c r="B484191" s="76"/>
      <c r="C484191" s="75"/>
    </row>
    <row r="484192" spans="2:3" x14ac:dyDescent="0.25">
      <c r="B484192" s="76"/>
      <c r="C484192" s="75"/>
    </row>
    <row r="484193" spans="2:3" x14ac:dyDescent="0.25">
      <c r="B484193" s="76"/>
      <c r="C484193" s="75"/>
    </row>
    <row r="484194" spans="2:3" x14ac:dyDescent="0.25">
      <c r="B484194" s="76"/>
      <c r="C484194" s="75"/>
    </row>
    <row r="484195" spans="2:3" x14ac:dyDescent="0.25">
      <c r="B484195" s="76"/>
      <c r="C484195" s="75"/>
    </row>
    <row r="484196" spans="2:3" x14ac:dyDescent="0.25">
      <c r="B484196" s="76"/>
      <c r="C484196" s="75"/>
    </row>
    <row r="484197" spans="2:3" x14ac:dyDescent="0.25">
      <c r="B484197" s="76"/>
      <c r="C484197" s="75"/>
    </row>
    <row r="484198" spans="2:3" x14ac:dyDescent="0.25">
      <c r="B484198" s="76"/>
      <c r="C484198" s="75"/>
    </row>
    <row r="484199" spans="2:3" x14ac:dyDescent="0.25">
      <c r="B484199" s="76"/>
      <c r="C484199" s="75"/>
    </row>
    <row r="484200" spans="2:3" x14ac:dyDescent="0.25">
      <c r="B484200" s="76"/>
      <c r="C484200" s="75"/>
    </row>
    <row r="484201" spans="2:3" x14ac:dyDescent="0.25">
      <c r="B484201" s="76"/>
      <c r="C484201" s="75"/>
    </row>
    <row r="484311" spans="2:3" x14ac:dyDescent="0.25">
      <c r="B484311" s="76"/>
      <c r="C484311" s="75"/>
    </row>
    <row r="484312" spans="2:3" x14ac:dyDescent="0.25">
      <c r="B484312" s="76"/>
      <c r="C484312" s="75"/>
    </row>
    <row r="484313" spans="2:3" x14ac:dyDescent="0.25">
      <c r="B484313" s="76"/>
      <c r="C484313" s="75"/>
    </row>
    <row r="484314" spans="2:3" x14ac:dyDescent="0.25">
      <c r="B484314" s="76"/>
      <c r="C484314" s="75"/>
    </row>
    <row r="484315" spans="2:3" x14ac:dyDescent="0.25">
      <c r="B484315" s="76"/>
      <c r="C484315" s="75"/>
    </row>
    <row r="484316" spans="2:3" x14ac:dyDescent="0.25">
      <c r="B484316" s="76"/>
      <c r="C484316" s="75"/>
    </row>
    <row r="484317" spans="2:3" x14ac:dyDescent="0.25">
      <c r="B484317" s="76"/>
      <c r="C484317" s="75"/>
    </row>
    <row r="484318" spans="2:3" x14ac:dyDescent="0.25">
      <c r="B484318" s="76"/>
      <c r="C484318" s="75"/>
    </row>
    <row r="484319" spans="2:3" x14ac:dyDescent="0.25">
      <c r="B484319" s="76"/>
      <c r="C484319" s="75"/>
    </row>
    <row r="484320" spans="2:3" x14ac:dyDescent="0.25">
      <c r="B484320" s="76"/>
      <c r="C484320" s="75"/>
    </row>
    <row r="484321" spans="2:3" x14ac:dyDescent="0.25">
      <c r="B484321" s="76"/>
      <c r="C484321" s="75"/>
    </row>
    <row r="484322" spans="2:3" x14ac:dyDescent="0.25">
      <c r="B484322" s="76"/>
      <c r="C484322" s="75"/>
    </row>
    <row r="484323" spans="2:3" x14ac:dyDescent="0.25">
      <c r="B484323" s="76"/>
      <c r="C484323" s="75"/>
    </row>
    <row r="484433" spans="2:3" x14ac:dyDescent="0.25">
      <c r="B484433" s="76"/>
      <c r="C484433" s="75"/>
    </row>
    <row r="484434" spans="2:3" x14ac:dyDescent="0.25">
      <c r="B484434" s="76"/>
      <c r="C484434" s="75"/>
    </row>
    <row r="484435" spans="2:3" x14ac:dyDescent="0.25">
      <c r="B484435" s="76"/>
      <c r="C484435" s="75"/>
    </row>
    <row r="484436" spans="2:3" x14ac:dyDescent="0.25">
      <c r="B484436" s="76"/>
      <c r="C484436" s="75"/>
    </row>
    <row r="484437" spans="2:3" x14ac:dyDescent="0.25">
      <c r="B484437" s="76"/>
      <c r="C484437" s="75"/>
    </row>
    <row r="484438" spans="2:3" x14ac:dyDescent="0.25">
      <c r="B484438" s="76"/>
      <c r="C484438" s="75"/>
    </row>
    <row r="484439" spans="2:3" x14ac:dyDescent="0.25">
      <c r="B484439" s="76"/>
      <c r="C484439" s="75"/>
    </row>
    <row r="484440" spans="2:3" x14ac:dyDescent="0.25">
      <c r="B484440" s="76"/>
      <c r="C484440" s="75"/>
    </row>
    <row r="484441" spans="2:3" x14ac:dyDescent="0.25">
      <c r="B484441" s="76"/>
      <c r="C484441" s="75"/>
    </row>
    <row r="484442" spans="2:3" x14ac:dyDescent="0.25">
      <c r="B484442" s="76"/>
      <c r="C484442" s="75"/>
    </row>
    <row r="484443" spans="2:3" x14ac:dyDescent="0.25">
      <c r="B484443" s="76"/>
      <c r="C484443" s="75"/>
    </row>
    <row r="484444" spans="2:3" x14ac:dyDescent="0.25">
      <c r="B484444" s="76"/>
      <c r="C484444" s="75"/>
    </row>
    <row r="484445" spans="2:3" x14ac:dyDescent="0.25">
      <c r="B484445" s="76"/>
      <c r="C484445" s="75"/>
    </row>
    <row r="484555" spans="2:3" x14ac:dyDescent="0.25">
      <c r="B484555" s="76"/>
      <c r="C484555" s="75"/>
    </row>
    <row r="484556" spans="2:3" x14ac:dyDescent="0.25">
      <c r="B484556" s="76"/>
      <c r="C484556" s="75"/>
    </row>
    <row r="484557" spans="2:3" x14ac:dyDescent="0.25">
      <c r="B484557" s="76"/>
      <c r="C484557" s="75"/>
    </row>
    <row r="484558" spans="2:3" x14ac:dyDescent="0.25">
      <c r="B484558" s="76"/>
      <c r="C484558" s="75"/>
    </row>
    <row r="484559" spans="2:3" x14ac:dyDescent="0.25">
      <c r="B484559" s="76"/>
      <c r="C484559" s="75"/>
    </row>
    <row r="484560" spans="2:3" x14ac:dyDescent="0.25">
      <c r="B484560" s="76"/>
      <c r="C484560" s="75"/>
    </row>
    <row r="484561" spans="2:3" x14ac:dyDescent="0.25">
      <c r="B484561" s="76"/>
      <c r="C484561" s="75"/>
    </row>
    <row r="484562" spans="2:3" x14ac:dyDescent="0.25">
      <c r="B484562" s="76"/>
      <c r="C484562" s="75"/>
    </row>
    <row r="484563" spans="2:3" x14ac:dyDescent="0.25">
      <c r="B484563" s="76"/>
      <c r="C484563" s="75"/>
    </row>
    <row r="484564" spans="2:3" x14ac:dyDescent="0.25">
      <c r="B484564" s="76"/>
      <c r="C484564" s="75"/>
    </row>
    <row r="484565" spans="2:3" x14ac:dyDescent="0.25">
      <c r="B484565" s="76"/>
      <c r="C484565" s="75"/>
    </row>
    <row r="484566" spans="2:3" x14ac:dyDescent="0.25">
      <c r="B484566" s="76"/>
      <c r="C484566" s="75"/>
    </row>
    <row r="484567" spans="2:3" x14ac:dyDescent="0.25">
      <c r="B484567" s="76"/>
      <c r="C484567" s="75"/>
    </row>
    <row r="484677" spans="2:3" x14ac:dyDescent="0.25">
      <c r="B484677" s="76"/>
      <c r="C484677" s="75"/>
    </row>
    <row r="484678" spans="2:3" x14ac:dyDescent="0.25">
      <c r="B484678" s="76"/>
      <c r="C484678" s="75"/>
    </row>
    <row r="484679" spans="2:3" x14ac:dyDescent="0.25">
      <c r="B484679" s="76"/>
      <c r="C484679" s="75"/>
    </row>
    <row r="484680" spans="2:3" x14ac:dyDescent="0.25">
      <c r="B484680" s="76"/>
      <c r="C484680" s="75"/>
    </row>
    <row r="484681" spans="2:3" x14ac:dyDescent="0.25">
      <c r="B484681" s="76"/>
      <c r="C484681" s="75"/>
    </row>
    <row r="484682" spans="2:3" x14ac:dyDescent="0.25">
      <c r="B484682" s="76"/>
      <c r="C484682" s="75"/>
    </row>
    <row r="484683" spans="2:3" x14ac:dyDescent="0.25">
      <c r="B484683" s="76"/>
      <c r="C484683" s="75"/>
    </row>
    <row r="484684" spans="2:3" x14ac:dyDescent="0.25">
      <c r="B484684" s="76"/>
      <c r="C484684" s="75"/>
    </row>
    <row r="484685" spans="2:3" x14ac:dyDescent="0.25">
      <c r="B484685" s="76"/>
      <c r="C484685" s="75"/>
    </row>
    <row r="484686" spans="2:3" x14ac:dyDescent="0.25">
      <c r="B484686" s="76"/>
      <c r="C484686" s="75"/>
    </row>
    <row r="484687" spans="2:3" x14ac:dyDescent="0.25">
      <c r="B484687" s="76"/>
      <c r="C484687" s="75"/>
    </row>
    <row r="484688" spans="2:3" x14ac:dyDescent="0.25">
      <c r="B484688" s="76"/>
      <c r="C484688" s="75"/>
    </row>
    <row r="484689" spans="2:3" x14ac:dyDescent="0.25">
      <c r="B484689" s="76"/>
      <c r="C484689" s="75"/>
    </row>
    <row r="484799" spans="2:3" x14ac:dyDescent="0.25">
      <c r="B484799" s="76"/>
      <c r="C484799" s="75"/>
    </row>
    <row r="484800" spans="2:3" x14ac:dyDescent="0.25">
      <c r="B484800" s="76"/>
      <c r="C484800" s="75"/>
    </row>
    <row r="484801" spans="2:3" x14ac:dyDescent="0.25">
      <c r="B484801" s="76"/>
      <c r="C484801" s="75"/>
    </row>
    <row r="484802" spans="2:3" x14ac:dyDescent="0.25">
      <c r="B484802" s="76"/>
      <c r="C484802" s="75"/>
    </row>
    <row r="484803" spans="2:3" x14ac:dyDescent="0.25">
      <c r="B484803" s="76"/>
      <c r="C484803" s="75"/>
    </row>
    <row r="484804" spans="2:3" x14ac:dyDescent="0.25">
      <c r="B484804" s="76"/>
      <c r="C484804" s="75"/>
    </row>
    <row r="484805" spans="2:3" x14ac:dyDescent="0.25">
      <c r="B484805" s="76"/>
      <c r="C484805" s="75"/>
    </row>
    <row r="484806" spans="2:3" x14ac:dyDescent="0.25">
      <c r="B484806" s="76"/>
      <c r="C484806" s="75"/>
    </row>
    <row r="484807" spans="2:3" x14ac:dyDescent="0.25">
      <c r="B484807" s="76"/>
      <c r="C484807" s="75"/>
    </row>
    <row r="484808" spans="2:3" x14ac:dyDescent="0.25">
      <c r="B484808" s="76"/>
      <c r="C484808" s="75"/>
    </row>
    <row r="484809" spans="2:3" x14ac:dyDescent="0.25">
      <c r="B484809" s="76"/>
      <c r="C484809" s="75"/>
    </row>
    <row r="484810" spans="2:3" x14ac:dyDescent="0.25">
      <c r="B484810" s="76"/>
      <c r="C484810" s="75"/>
    </row>
    <row r="484811" spans="2:3" x14ac:dyDescent="0.25">
      <c r="B484811" s="76"/>
      <c r="C484811" s="75"/>
    </row>
    <row r="484921" spans="2:3" x14ac:dyDescent="0.25">
      <c r="B484921" s="76"/>
      <c r="C484921" s="75"/>
    </row>
    <row r="484922" spans="2:3" x14ac:dyDescent="0.25">
      <c r="B484922" s="76"/>
      <c r="C484922" s="75"/>
    </row>
    <row r="484923" spans="2:3" x14ac:dyDescent="0.25">
      <c r="B484923" s="76"/>
      <c r="C484923" s="75"/>
    </row>
    <row r="484924" spans="2:3" x14ac:dyDescent="0.25">
      <c r="B484924" s="76"/>
      <c r="C484924" s="75"/>
    </row>
    <row r="484925" spans="2:3" x14ac:dyDescent="0.25">
      <c r="B484925" s="76"/>
      <c r="C484925" s="75"/>
    </row>
    <row r="484926" spans="2:3" x14ac:dyDescent="0.25">
      <c r="B484926" s="76"/>
      <c r="C484926" s="75"/>
    </row>
    <row r="484927" spans="2:3" x14ac:dyDescent="0.25">
      <c r="B484927" s="76"/>
      <c r="C484927" s="75"/>
    </row>
    <row r="484928" spans="2:3" x14ac:dyDescent="0.25">
      <c r="B484928" s="76"/>
      <c r="C484928" s="75"/>
    </row>
    <row r="484929" spans="2:3" x14ac:dyDescent="0.25">
      <c r="B484929" s="76"/>
      <c r="C484929" s="75"/>
    </row>
    <row r="484930" spans="2:3" x14ac:dyDescent="0.25">
      <c r="B484930" s="76"/>
      <c r="C484930" s="75"/>
    </row>
    <row r="484931" spans="2:3" x14ac:dyDescent="0.25">
      <c r="B484931" s="76"/>
      <c r="C484931" s="75"/>
    </row>
    <row r="484932" spans="2:3" x14ac:dyDescent="0.25">
      <c r="B484932" s="76"/>
      <c r="C484932" s="75"/>
    </row>
    <row r="484933" spans="2:3" x14ac:dyDescent="0.25">
      <c r="B484933" s="76"/>
      <c r="C484933" s="75"/>
    </row>
    <row r="485043" spans="2:3" x14ac:dyDescent="0.25">
      <c r="B485043" s="76"/>
      <c r="C485043" s="75"/>
    </row>
    <row r="485044" spans="2:3" x14ac:dyDescent="0.25">
      <c r="B485044" s="76"/>
      <c r="C485044" s="75"/>
    </row>
    <row r="485045" spans="2:3" x14ac:dyDescent="0.25">
      <c r="B485045" s="76"/>
      <c r="C485045" s="75"/>
    </row>
    <row r="485046" spans="2:3" x14ac:dyDescent="0.25">
      <c r="B485046" s="76"/>
      <c r="C485046" s="75"/>
    </row>
    <row r="485047" spans="2:3" x14ac:dyDescent="0.25">
      <c r="B485047" s="76"/>
      <c r="C485047" s="75"/>
    </row>
    <row r="485048" spans="2:3" x14ac:dyDescent="0.25">
      <c r="B485048" s="76"/>
      <c r="C485048" s="75"/>
    </row>
    <row r="485049" spans="2:3" x14ac:dyDescent="0.25">
      <c r="B485049" s="76"/>
      <c r="C485049" s="75"/>
    </row>
    <row r="485050" spans="2:3" x14ac:dyDescent="0.25">
      <c r="B485050" s="76"/>
      <c r="C485050" s="75"/>
    </row>
    <row r="485051" spans="2:3" x14ac:dyDescent="0.25">
      <c r="B485051" s="76"/>
      <c r="C485051" s="75"/>
    </row>
    <row r="485052" spans="2:3" x14ac:dyDescent="0.25">
      <c r="B485052" s="76"/>
      <c r="C485052" s="75"/>
    </row>
    <row r="485053" spans="2:3" x14ac:dyDescent="0.25">
      <c r="B485053" s="76"/>
      <c r="C485053" s="75"/>
    </row>
    <row r="485054" spans="2:3" x14ac:dyDescent="0.25">
      <c r="B485054" s="76"/>
      <c r="C485054" s="75"/>
    </row>
    <row r="485055" spans="2:3" x14ac:dyDescent="0.25">
      <c r="B485055" s="76"/>
      <c r="C485055" s="75"/>
    </row>
    <row r="485165" spans="2:3" x14ac:dyDescent="0.25">
      <c r="B485165" s="76"/>
      <c r="C485165" s="75"/>
    </row>
    <row r="485166" spans="2:3" x14ac:dyDescent="0.25">
      <c r="B485166" s="76"/>
      <c r="C485166" s="75"/>
    </row>
    <row r="485167" spans="2:3" x14ac:dyDescent="0.25">
      <c r="B485167" s="76"/>
      <c r="C485167" s="75"/>
    </row>
    <row r="485168" spans="2:3" x14ac:dyDescent="0.25">
      <c r="B485168" s="76"/>
      <c r="C485168" s="75"/>
    </row>
    <row r="485169" spans="2:3" x14ac:dyDescent="0.25">
      <c r="B485169" s="76"/>
      <c r="C485169" s="75"/>
    </row>
    <row r="485170" spans="2:3" x14ac:dyDescent="0.25">
      <c r="B485170" s="76"/>
      <c r="C485170" s="75"/>
    </row>
    <row r="485171" spans="2:3" x14ac:dyDescent="0.25">
      <c r="B485171" s="76"/>
      <c r="C485171" s="75"/>
    </row>
    <row r="485172" spans="2:3" x14ac:dyDescent="0.25">
      <c r="B485172" s="76"/>
      <c r="C485172" s="75"/>
    </row>
    <row r="485173" spans="2:3" x14ac:dyDescent="0.25">
      <c r="B485173" s="76"/>
      <c r="C485173" s="75"/>
    </row>
    <row r="485174" spans="2:3" x14ac:dyDescent="0.25">
      <c r="B485174" s="76"/>
      <c r="C485174" s="75"/>
    </row>
    <row r="485175" spans="2:3" x14ac:dyDescent="0.25">
      <c r="B485175" s="76"/>
      <c r="C485175" s="75"/>
    </row>
    <row r="485176" spans="2:3" x14ac:dyDescent="0.25">
      <c r="B485176" s="76"/>
      <c r="C485176" s="75"/>
    </row>
    <row r="485177" spans="2:3" x14ac:dyDescent="0.25">
      <c r="B485177" s="76"/>
      <c r="C485177" s="75"/>
    </row>
    <row r="485287" spans="2:3" x14ac:dyDescent="0.25">
      <c r="B485287" s="76"/>
      <c r="C485287" s="75"/>
    </row>
    <row r="485288" spans="2:3" x14ac:dyDescent="0.25">
      <c r="B485288" s="76"/>
      <c r="C485288" s="75"/>
    </row>
    <row r="485289" spans="2:3" x14ac:dyDescent="0.25">
      <c r="B485289" s="76"/>
      <c r="C485289" s="75"/>
    </row>
    <row r="485290" spans="2:3" x14ac:dyDescent="0.25">
      <c r="B485290" s="76"/>
      <c r="C485290" s="75"/>
    </row>
    <row r="485291" spans="2:3" x14ac:dyDescent="0.25">
      <c r="B485291" s="76"/>
      <c r="C485291" s="75"/>
    </row>
    <row r="485292" spans="2:3" x14ac:dyDescent="0.25">
      <c r="B485292" s="76"/>
      <c r="C485292" s="75"/>
    </row>
    <row r="485293" spans="2:3" x14ac:dyDescent="0.25">
      <c r="B485293" s="76"/>
      <c r="C485293" s="75"/>
    </row>
    <row r="485294" spans="2:3" x14ac:dyDescent="0.25">
      <c r="B485294" s="76"/>
      <c r="C485294" s="75"/>
    </row>
    <row r="485295" spans="2:3" x14ac:dyDescent="0.25">
      <c r="B485295" s="76"/>
      <c r="C485295" s="75"/>
    </row>
    <row r="485296" spans="2:3" x14ac:dyDescent="0.25">
      <c r="B485296" s="76"/>
      <c r="C485296" s="75"/>
    </row>
    <row r="485297" spans="2:3" x14ac:dyDescent="0.25">
      <c r="B485297" s="76"/>
      <c r="C485297" s="75"/>
    </row>
    <row r="485298" spans="2:3" x14ac:dyDescent="0.25">
      <c r="B485298" s="76"/>
      <c r="C485298" s="75"/>
    </row>
    <row r="485299" spans="2:3" x14ac:dyDescent="0.25">
      <c r="B485299" s="76"/>
      <c r="C485299" s="75"/>
    </row>
    <row r="485409" spans="2:3" x14ac:dyDescent="0.25">
      <c r="B485409" s="76"/>
      <c r="C485409" s="75"/>
    </row>
    <row r="485410" spans="2:3" x14ac:dyDescent="0.25">
      <c r="B485410" s="76"/>
      <c r="C485410" s="75"/>
    </row>
    <row r="485411" spans="2:3" x14ac:dyDescent="0.25">
      <c r="B485411" s="76"/>
      <c r="C485411" s="75"/>
    </row>
    <row r="485412" spans="2:3" x14ac:dyDescent="0.25">
      <c r="B485412" s="76"/>
      <c r="C485412" s="75"/>
    </row>
    <row r="485413" spans="2:3" x14ac:dyDescent="0.25">
      <c r="B485413" s="76"/>
      <c r="C485413" s="75"/>
    </row>
    <row r="485414" spans="2:3" x14ac:dyDescent="0.25">
      <c r="B485414" s="76"/>
      <c r="C485414" s="75"/>
    </row>
    <row r="485415" spans="2:3" x14ac:dyDescent="0.25">
      <c r="B485415" s="76"/>
      <c r="C485415" s="75"/>
    </row>
    <row r="485416" spans="2:3" x14ac:dyDescent="0.25">
      <c r="B485416" s="76"/>
      <c r="C485416" s="75"/>
    </row>
    <row r="485417" spans="2:3" x14ac:dyDescent="0.25">
      <c r="B485417" s="76"/>
      <c r="C485417" s="75"/>
    </row>
    <row r="485418" spans="2:3" x14ac:dyDescent="0.25">
      <c r="B485418" s="76"/>
      <c r="C485418" s="75"/>
    </row>
    <row r="485419" spans="2:3" x14ac:dyDescent="0.25">
      <c r="B485419" s="76"/>
      <c r="C485419" s="75"/>
    </row>
    <row r="485420" spans="2:3" x14ac:dyDescent="0.25">
      <c r="B485420" s="76"/>
      <c r="C485420" s="75"/>
    </row>
    <row r="485421" spans="2:3" x14ac:dyDescent="0.25">
      <c r="B485421" s="76"/>
      <c r="C485421" s="75"/>
    </row>
    <row r="485531" spans="2:3" x14ac:dyDescent="0.25">
      <c r="B485531" s="76"/>
      <c r="C485531" s="75"/>
    </row>
    <row r="485532" spans="2:3" x14ac:dyDescent="0.25">
      <c r="B485532" s="76"/>
      <c r="C485532" s="75"/>
    </row>
    <row r="485533" spans="2:3" x14ac:dyDescent="0.25">
      <c r="B485533" s="76"/>
      <c r="C485533" s="75"/>
    </row>
    <row r="485534" spans="2:3" x14ac:dyDescent="0.25">
      <c r="B485534" s="76"/>
      <c r="C485534" s="75"/>
    </row>
    <row r="485535" spans="2:3" x14ac:dyDescent="0.25">
      <c r="B485535" s="76"/>
      <c r="C485535" s="75"/>
    </row>
    <row r="485536" spans="2:3" x14ac:dyDescent="0.25">
      <c r="B485536" s="76"/>
      <c r="C485536" s="75"/>
    </row>
    <row r="485537" spans="2:3" x14ac:dyDescent="0.25">
      <c r="B485537" s="76"/>
      <c r="C485537" s="75"/>
    </row>
    <row r="485538" spans="2:3" x14ac:dyDescent="0.25">
      <c r="B485538" s="76"/>
      <c r="C485538" s="75"/>
    </row>
    <row r="485539" spans="2:3" x14ac:dyDescent="0.25">
      <c r="B485539" s="76"/>
      <c r="C485539" s="75"/>
    </row>
    <row r="485540" spans="2:3" x14ac:dyDescent="0.25">
      <c r="B485540" s="76"/>
      <c r="C485540" s="75"/>
    </row>
    <row r="485541" spans="2:3" x14ac:dyDescent="0.25">
      <c r="B485541" s="76"/>
      <c r="C485541" s="75"/>
    </row>
    <row r="485542" spans="2:3" x14ac:dyDescent="0.25">
      <c r="B485542" s="76"/>
      <c r="C485542" s="75"/>
    </row>
    <row r="485543" spans="2:3" x14ac:dyDescent="0.25">
      <c r="B485543" s="76"/>
      <c r="C485543" s="75"/>
    </row>
    <row r="485653" spans="2:3" x14ac:dyDescent="0.25">
      <c r="B485653" s="76"/>
      <c r="C485653" s="75"/>
    </row>
    <row r="485654" spans="2:3" x14ac:dyDescent="0.25">
      <c r="B485654" s="76"/>
      <c r="C485654" s="75"/>
    </row>
    <row r="485655" spans="2:3" x14ac:dyDescent="0.25">
      <c r="B485655" s="76"/>
      <c r="C485655" s="75"/>
    </row>
    <row r="485656" spans="2:3" x14ac:dyDescent="0.25">
      <c r="B485656" s="76"/>
      <c r="C485656" s="75"/>
    </row>
    <row r="485657" spans="2:3" x14ac:dyDescent="0.25">
      <c r="B485657" s="76"/>
      <c r="C485657" s="75"/>
    </row>
    <row r="485658" spans="2:3" x14ac:dyDescent="0.25">
      <c r="B485658" s="76"/>
      <c r="C485658" s="75"/>
    </row>
    <row r="485659" spans="2:3" x14ac:dyDescent="0.25">
      <c r="B485659" s="76"/>
      <c r="C485659" s="75"/>
    </row>
    <row r="485660" spans="2:3" x14ac:dyDescent="0.25">
      <c r="B485660" s="76"/>
      <c r="C485660" s="75"/>
    </row>
    <row r="485661" spans="2:3" x14ac:dyDescent="0.25">
      <c r="B485661" s="76"/>
      <c r="C485661" s="75"/>
    </row>
    <row r="485662" spans="2:3" x14ac:dyDescent="0.25">
      <c r="B485662" s="76"/>
      <c r="C485662" s="75"/>
    </row>
    <row r="485663" spans="2:3" x14ac:dyDescent="0.25">
      <c r="B485663" s="76"/>
      <c r="C485663" s="75"/>
    </row>
    <row r="485664" spans="2:3" x14ac:dyDescent="0.25">
      <c r="B485664" s="76"/>
      <c r="C485664" s="75"/>
    </row>
    <row r="485665" spans="2:3" x14ac:dyDescent="0.25">
      <c r="B485665" s="76"/>
      <c r="C485665" s="75"/>
    </row>
    <row r="485775" spans="2:3" x14ac:dyDescent="0.25">
      <c r="B485775" s="76"/>
      <c r="C485775" s="75"/>
    </row>
    <row r="485776" spans="2:3" x14ac:dyDescent="0.25">
      <c r="B485776" s="76"/>
      <c r="C485776" s="75"/>
    </row>
    <row r="485777" spans="2:3" x14ac:dyDescent="0.25">
      <c r="B485777" s="76"/>
      <c r="C485777" s="75"/>
    </row>
    <row r="485778" spans="2:3" x14ac:dyDescent="0.25">
      <c r="B485778" s="76"/>
      <c r="C485778" s="75"/>
    </row>
    <row r="485779" spans="2:3" x14ac:dyDescent="0.25">
      <c r="B485779" s="76"/>
      <c r="C485779" s="75"/>
    </row>
    <row r="485780" spans="2:3" x14ac:dyDescent="0.25">
      <c r="B485780" s="76"/>
      <c r="C485780" s="75"/>
    </row>
    <row r="485781" spans="2:3" x14ac:dyDescent="0.25">
      <c r="B485781" s="76"/>
      <c r="C485781" s="75"/>
    </row>
    <row r="485782" spans="2:3" x14ac:dyDescent="0.25">
      <c r="B485782" s="76"/>
      <c r="C485782" s="75"/>
    </row>
    <row r="485783" spans="2:3" x14ac:dyDescent="0.25">
      <c r="B485783" s="76"/>
      <c r="C485783" s="75"/>
    </row>
    <row r="485784" spans="2:3" x14ac:dyDescent="0.25">
      <c r="B485784" s="76"/>
      <c r="C485784" s="75"/>
    </row>
    <row r="485785" spans="2:3" x14ac:dyDescent="0.25">
      <c r="B485785" s="76"/>
      <c r="C485785" s="75"/>
    </row>
    <row r="485786" spans="2:3" x14ac:dyDescent="0.25">
      <c r="B485786" s="76"/>
      <c r="C485786" s="75"/>
    </row>
    <row r="485787" spans="2:3" x14ac:dyDescent="0.25">
      <c r="B485787" s="76"/>
      <c r="C485787" s="75"/>
    </row>
    <row r="485897" spans="2:3" x14ac:dyDescent="0.25">
      <c r="B485897" s="76"/>
      <c r="C485897" s="75"/>
    </row>
    <row r="485898" spans="2:3" x14ac:dyDescent="0.25">
      <c r="B485898" s="76"/>
      <c r="C485898" s="75"/>
    </row>
    <row r="485899" spans="2:3" x14ac:dyDescent="0.25">
      <c r="B485899" s="76"/>
      <c r="C485899" s="75"/>
    </row>
    <row r="485900" spans="2:3" x14ac:dyDescent="0.25">
      <c r="B485900" s="76"/>
      <c r="C485900" s="75"/>
    </row>
    <row r="485901" spans="2:3" x14ac:dyDescent="0.25">
      <c r="B485901" s="76"/>
      <c r="C485901" s="75"/>
    </row>
    <row r="485902" spans="2:3" x14ac:dyDescent="0.25">
      <c r="B485902" s="76"/>
      <c r="C485902" s="75"/>
    </row>
    <row r="485903" spans="2:3" x14ac:dyDescent="0.25">
      <c r="B485903" s="76"/>
      <c r="C485903" s="75"/>
    </row>
    <row r="485904" spans="2:3" x14ac:dyDescent="0.25">
      <c r="B485904" s="76"/>
      <c r="C485904" s="75"/>
    </row>
    <row r="485905" spans="2:3" x14ac:dyDescent="0.25">
      <c r="B485905" s="76"/>
      <c r="C485905" s="75"/>
    </row>
    <row r="485906" spans="2:3" x14ac:dyDescent="0.25">
      <c r="B485906" s="76"/>
      <c r="C485906" s="75"/>
    </row>
    <row r="485907" spans="2:3" x14ac:dyDescent="0.25">
      <c r="B485907" s="76"/>
      <c r="C485907" s="75"/>
    </row>
    <row r="485908" spans="2:3" x14ac:dyDescent="0.25">
      <c r="B485908" s="76"/>
      <c r="C485908" s="75"/>
    </row>
    <row r="485909" spans="2:3" x14ac:dyDescent="0.25">
      <c r="B485909" s="76"/>
      <c r="C485909" s="75"/>
    </row>
    <row r="486019" spans="2:3" x14ac:dyDescent="0.25">
      <c r="B486019" s="76"/>
      <c r="C486019" s="75"/>
    </row>
    <row r="486020" spans="2:3" x14ac:dyDescent="0.25">
      <c r="B486020" s="76"/>
      <c r="C486020" s="75"/>
    </row>
    <row r="486021" spans="2:3" x14ac:dyDescent="0.25">
      <c r="B486021" s="76"/>
      <c r="C486021" s="75"/>
    </row>
    <row r="486022" spans="2:3" x14ac:dyDescent="0.25">
      <c r="B486022" s="76"/>
      <c r="C486022" s="75"/>
    </row>
    <row r="486023" spans="2:3" x14ac:dyDescent="0.25">
      <c r="B486023" s="76"/>
      <c r="C486023" s="75"/>
    </row>
    <row r="486024" spans="2:3" x14ac:dyDescent="0.25">
      <c r="B486024" s="76"/>
      <c r="C486024" s="75"/>
    </row>
    <row r="486025" spans="2:3" x14ac:dyDescent="0.25">
      <c r="B486025" s="76"/>
      <c r="C486025" s="75"/>
    </row>
    <row r="486026" spans="2:3" x14ac:dyDescent="0.25">
      <c r="B486026" s="76"/>
      <c r="C486026" s="75"/>
    </row>
    <row r="486027" spans="2:3" x14ac:dyDescent="0.25">
      <c r="B486027" s="76"/>
      <c r="C486027" s="75"/>
    </row>
    <row r="486028" spans="2:3" x14ac:dyDescent="0.25">
      <c r="B486028" s="76"/>
      <c r="C486028" s="75"/>
    </row>
    <row r="486029" spans="2:3" x14ac:dyDescent="0.25">
      <c r="B486029" s="76"/>
      <c r="C486029" s="75"/>
    </row>
    <row r="486030" spans="2:3" x14ac:dyDescent="0.25">
      <c r="B486030" s="76"/>
      <c r="C486030" s="75"/>
    </row>
    <row r="486031" spans="2:3" x14ac:dyDescent="0.25">
      <c r="B486031" s="76"/>
      <c r="C486031" s="75"/>
    </row>
    <row r="486141" spans="2:3" x14ac:dyDescent="0.25">
      <c r="B486141" s="76"/>
      <c r="C486141" s="75"/>
    </row>
    <row r="486142" spans="2:3" x14ac:dyDescent="0.25">
      <c r="B486142" s="76"/>
      <c r="C486142" s="75"/>
    </row>
    <row r="486143" spans="2:3" x14ac:dyDescent="0.25">
      <c r="B486143" s="76"/>
      <c r="C486143" s="75"/>
    </row>
    <row r="486144" spans="2:3" x14ac:dyDescent="0.25">
      <c r="B486144" s="76"/>
      <c r="C486144" s="75"/>
    </row>
    <row r="486145" spans="2:3" x14ac:dyDescent="0.25">
      <c r="B486145" s="76"/>
      <c r="C486145" s="75"/>
    </row>
    <row r="486146" spans="2:3" x14ac:dyDescent="0.25">
      <c r="B486146" s="76"/>
      <c r="C486146" s="75"/>
    </row>
    <row r="486147" spans="2:3" x14ac:dyDescent="0.25">
      <c r="B486147" s="76"/>
      <c r="C486147" s="75"/>
    </row>
    <row r="486148" spans="2:3" x14ac:dyDescent="0.25">
      <c r="B486148" s="76"/>
      <c r="C486148" s="75"/>
    </row>
    <row r="486149" spans="2:3" x14ac:dyDescent="0.25">
      <c r="B486149" s="76"/>
      <c r="C486149" s="75"/>
    </row>
    <row r="486150" spans="2:3" x14ac:dyDescent="0.25">
      <c r="B486150" s="76"/>
      <c r="C486150" s="75"/>
    </row>
    <row r="486151" spans="2:3" x14ac:dyDescent="0.25">
      <c r="B486151" s="76"/>
      <c r="C486151" s="75"/>
    </row>
    <row r="486152" spans="2:3" x14ac:dyDescent="0.25">
      <c r="B486152" s="76"/>
      <c r="C486152" s="75"/>
    </row>
    <row r="486153" spans="2:3" x14ac:dyDescent="0.25">
      <c r="B486153" s="76"/>
      <c r="C486153" s="75"/>
    </row>
    <row r="486263" spans="2:3" x14ac:dyDescent="0.25">
      <c r="B486263" s="76"/>
      <c r="C486263" s="75"/>
    </row>
    <row r="486264" spans="2:3" x14ac:dyDescent="0.25">
      <c r="B486264" s="76"/>
      <c r="C486264" s="75"/>
    </row>
    <row r="486265" spans="2:3" x14ac:dyDescent="0.25">
      <c r="B486265" s="76"/>
      <c r="C486265" s="75"/>
    </row>
    <row r="486266" spans="2:3" x14ac:dyDescent="0.25">
      <c r="B486266" s="76"/>
      <c r="C486266" s="75"/>
    </row>
    <row r="486267" spans="2:3" x14ac:dyDescent="0.25">
      <c r="B486267" s="76"/>
      <c r="C486267" s="75"/>
    </row>
    <row r="486268" spans="2:3" x14ac:dyDescent="0.25">
      <c r="B486268" s="76"/>
      <c r="C486268" s="75"/>
    </row>
    <row r="486269" spans="2:3" x14ac:dyDescent="0.25">
      <c r="B486269" s="76"/>
      <c r="C486269" s="75"/>
    </row>
    <row r="486270" spans="2:3" x14ac:dyDescent="0.25">
      <c r="B486270" s="76"/>
      <c r="C486270" s="75"/>
    </row>
    <row r="486271" spans="2:3" x14ac:dyDescent="0.25">
      <c r="B486271" s="76"/>
      <c r="C486271" s="75"/>
    </row>
    <row r="486272" spans="2:3" x14ac:dyDescent="0.25">
      <c r="B486272" s="76"/>
      <c r="C486272" s="75"/>
    </row>
    <row r="486273" spans="2:3" x14ac:dyDescent="0.25">
      <c r="B486273" s="76"/>
      <c r="C486273" s="75"/>
    </row>
    <row r="486274" spans="2:3" x14ac:dyDescent="0.25">
      <c r="B486274" s="76"/>
      <c r="C486274" s="75"/>
    </row>
    <row r="486275" spans="2:3" x14ac:dyDescent="0.25">
      <c r="B486275" s="76"/>
      <c r="C486275" s="75"/>
    </row>
    <row r="486385" spans="2:3" x14ac:dyDescent="0.25">
      <c r="B486385" s="76"/>
      <c r="C486385" s="75"/>
    </row>
    <row r="486386" spans="2:3" x14ac:dyDescent="0.25">
      <c r="B486386" s="76"/>
      <c r="C486386" s="75"/>
    </row>
    <row r="486387" spans="2:3" x14ac:dyDescent="0.25">
      <c r="B486387" s="76"/>
      <c r="C486387" s="75"/>
    </row>
    <row r="486388" spans="2:3" x14ac:dyDescent="0.25">
      <c r="B486388" s="76"/>
      <c r="C486388" s="75"/>
    </row>
    <row r="486389" spans="2:3" x14ac:dyDescent="0.25">
      <c r="B486389" s="76"/>
      <c r="C486389" s="75"/>
    </row>
    <row r="486390" spans="2:3" x14ac:dyDescent="0.25">
      <c r="B486390" s="76"/>
      <c r="C486390" s="75"/>
    </row>
    <row r="486391" spans="2:3" x14ac:dyDescent="0.25">
      <c r="B486391" s="76"/>
      <c r="C486391" s="75"/>
    </row>
    <row r="486392" spans="2:3" x14ac:dyDescent="0.25">
      <c r="B486392" s="76"/>
      <c r="C486392" s="75"/>
    </row>
    <row r="486393" spans="2:3" x14ac:dyDescent="0.25">
      <c r="B486393" s="76"/>
      <c r="C486393" s="75"/>
    </row>
    <row r="486394" spans="2:3" x14ac:dyDescent="0.25">
      <c r="B486394" s="76"/>
      <c r="C486394" s="75"/>
    </row>
    <row r="486395" spans="2:3" x14ac:dyDescent="0.25">
      <c r="B486395" s="76"/>
      <c r="C486395" s="75"/>
    </row>
    <row r="486396" spans="2:3" x14ac:dyDescent="0.25">
      <c r="B486396" s="76"/>
      <c r="C486396" s="75"/>
    </row>
    <row r="486397" spans="2:3" x14ac:dyDescent="0.25">
      <c r="B486397" s="76"/>
      <c r="C486397" s="75"/>
    </row>
    <row r="486507" spans="2:3" x14ac:dyDescent="0.25">
      <c r="B486507" s="76"/>
      <c r="C486507" s="75"/>
    </row>
    <row r="486508" spans="2:3" x14ac:dyDescent="0.25">
      <c r="B486508" s="76"/>
      <c r="C486508" s="75"/>
    </row>
    <row r="486509" spans="2:3" x14ac:dyDescent="0.25">
      <c r="B486509" s="76"/>
      <c r="C486509" s="75"/>
    </row>
    <row r="486510" spans="2:3" x14ac:dyDescent="0.25">
      <c r="B486510" s="76"/>
      <c r="C486510" s="75"/>
    </row>
    <row r="486511" spans="2:3" x14ac:dyDescent="0.25">
      <c r="B486511" s="76"/>
      <c r="C486511" s="75"/>
    </row>
    <row r="486512" spans="2:3" x14ac:dyDescent="0.25">
      <c r="B486512" s="76"/>
      <c r="C486512" s="75"/>
    </row>
    <row r="486513" spans="2:3" x14ac:dyDescent="0.25">
      <c r="B486513" s="76"/>
      <c r="C486513" s="75"/>
    </row>
    <row r="486514" spans="2:3" x14ac:dyDescent="0.25">
      <c r="B486514" s="76"/>
      <c r="C486514" s="75"/>
    </row>
    <row r="486515" spans="2:3" x14ac:dyDescent="0.25">
      <c r="B486515" s="76"/>
      <c r="C486515" s="75"/>
    </row>
    <row r="486516" spans="2:3" x14ac:dyDescent="0.25">
      <c r="B486516" s="76"/>
      <c r="C486516" s="75"/>
    </row>
    <row r="486517" spans="2:3" x14ac:dyDescent="0.25">
      <c r="B486517" s="76"/>
      <c r="C486517" s="75"/>
    </row>
    <row r="486518" spans="2:3" x14ac:dyDescent="0.25">
      <c r="B486518" s="76"/>
      <c r="C486518" s="75"/>
    </row>
    <row r="486519" spans="2:3" x14ac:dyDescent="0.25">
      <c r="B486519" s="76"/>
      <c r="C486519" s="75"/>
    </row>
    <row r="486629" spans="2:3" x14ac:dyDescent="0.25">
      <c r="B486629" s="76"/>
      <c r="C486629" s="75"/>
    </row>
    <row r="486630" spans="2:3" x14ac:dyDescent="0.25">
      <c r="B486630" s="76"/>
      <c r="C486630" s="75"/>
    </row>
    <row r="486631" spans="2:3" x14ac:dyDescent="0.25">
      <c r="B486631" s="76"/>
      <c r="C486631" s="75"/>
    </row>
    <row r="486632" spans="2:3" x14ac:dyDescent="0.25">
      <c r="B486632" s="76"/>
      <c r="C486632" s="75"/>
    </row>
    <row r="486633" spans="2:3" x14ac:dyDescent="0.25">
      <c r="B486633" s="76"/>
      <c r="C486633" s="75"/>
    </row>
    <row r="486634" spans="2:3" x14ac:dyDescent="0.25">
      <c r="B486634" s="76"/>
      <c r="C486634" s="75"/>
    </row>
    <row r="486635" spans="2:3" x14ac:dyDescent="0.25">
      <c r="B486635" s="76"/>
      <c r="C486635" s="75"/>
    </row>
    <row r="486636" spans="2:3" x14ac:dyDescent="0.25">
      <c r="B486636" s="76"/>
      <c r="C486636" s="75"/>
    </row>
    <row r="486637" spans="2:3" x14ac:dyDescent="0.25">
      <c r="B486637" s="76"/>
      <c r="C486637" s="75"/>
    </row>
    <row r="486638" spans="2:3" x14ac:dyDescent="0.25">
      <c r="B486638" s="76"/>
      <c r="C486638" s="75"/>
    </row>
    <row r="486639" spans="2:3" x14ac:dyDescent="0.25">
      <c r="B486639" s="76"/>
      <c r="C486639" s="75"/>
    </row>
    <row r="486640" spans="2:3" x14ac:dyDescent="0.25">
      <c r="B486640" s="76"/>
      <c r="C486640" s="75"/>
    </row>
    <row r="486641" spans="2:3" x14ac:dyDescent="0.25">
      <c r="B486641" s="76"/>
      <c r="C486641" s="75"/>
    </row>
    <row r="486751" spans="2:3" x14ac:dyDescent="0.25">
      <c r="B486751" s="76"/>
      <c r="C486751" s="75"/>
    </row>
    <row r="486752" spans="2:3" x14ac:dyDescent="0.25">
      <c r="B486752" s="76"/>
      <c r="C486752" s="75"/>
    </row>
    <row r="486753" spans="2:3" x14ac:dyDescent="0.25">
      <c r="B486753" s="76"/>
      <c r="C486753" s="75"/>
    </row>
    <row r="486754" spans="2:3" x14ac:dyDescent="0.25">
      <c r="B486754" s="76"/>
      <c r="C486754" s="75"/>
    </row>
    <row r="486755" spans="2:3" x14ac:dyDescent="0.25">
      <c r="B486755" s="76"/>
      <c r="C486755" s="75"/>
    </row>
    <row r="486756" spans="2:3" x14ac:dyDescent="0.25">
      <c r="B486756" s="76"/>
      <c r="C486756" s="75"/>
    </row>
    <row r="486757" spans="2:3" x14ac:dyDescent="0.25">
      <c r="B486757" s="76"/>
      <c r="C486757" s="75"/>
    </row>
    <row r="486758" spans="2:3" x14ac:dyDescent="0.25">
      <c r="B486758" s="76"/>
      <c r="C486758" s="75"/>
    </row>
    <row r="486759" spans="2:3" x14ac:dyDescent="0.25">
      <c r="B486759" s="76"/>
      <c r="C486759" s="75"/>
    </row>
    <row r="486760" spans="2:3" x14ac:dyDescent="0.25">
      <c r="B486760" s="76"/>
      <c r="C486760" s="75"/>
    </row>
    <row r="486761" spans="2:3" x14ac:dyDescent="0.25">
      <c r="B486761" s="76"/>
      <c r="C486761" s="75"/>
    </row>
    <row r="486762" spans="2:3" x14ac:dyDescent="0.25">
      <c r="B486762" s="76"/>
      <c r="C486762" s="75"/>
    </row>
    <row r="486763" spans="2:3" x14ac:dyDescent="0.25">
      <c r="B486763" s="76"/>
      <c r="C486763" s="75"/>
    </row>
    <row r="486873" spans="2:3" x14ac:dyDescent="0.25">
      <c r="B486873" s="76"/>
      <c r="C486873" s="75"/>
    </row>
    <row r="486874" spans="2:3" x14ac:dyDescent="0.25">
      <c r="B486874" s="76"/>
      <c r="C486874" s="75"/>
    </row>
    <row r="486875" spans="2:3" x14ac:dyDescent="0.25">
      <c r="B486875" s="76"/>
      <c r="C486875" s="75"/>
    </row>
    <row r="486876" spans="2:3" x14ac:dyDescent="0.25">
      <c r="B486876" s="76"/>
      <c r="C486876" s="75"/>
    </row>
    <row r="486877" spans="2:3" x14ac:dyDescent="0.25">
      <c r="B486877" s="76"/>
      <c r="C486877" s="75"/>
    </row>
    <row r="486878" spans="2:3" x14ac:dyDescent="0.25">
      <c r="B486878" s="76"/>
      <c r="C486878" s="75"/>
    </row>
    <row r="486879" spans="2:3" x14ac:dyDescent="0.25">
      <c r="B486879" s="76"/>
      <c r="C486879" s="75"/>
    </row>
    <row r="486880" spans="2:3" x14ac:dyDescent="0.25">
      <c r="B486880" s="76"/>
      <c r="C486880" s="75"/>
    </row>
    <row r="486881" spans="2:3" x14ac:dyDescent="0.25">
      <c r="B486881" s="76"/>
      <c r="C486881" s="75"/>
    </row>
    <row r="486882" spans="2:3" x14ac:dyDescent="0.25">
      <c r="B486882" s="76"/>
      <c r="C486882" s="75"/>
    </row>
    <row r="486883" spans="2:3" x14ac:dyDescent="0.25">
      <c r="B486883" s="76"/>
      <c r="C486883" s="75"/>
    </row>
    <row r="486884" spans="2:3" x14ac:dyDescent="0.25">
      <c r="B486884" s="76"/>
      <c r="C486884" s="75"/>
    </row>
    <row r="486885" spans="2:3" x14ac:dyDescent="0.25">
      <c r="B486885" s="76"/>
      <c r="C486885" s="75"/>
    </row>
    <row r="486995" spans="2:3" x14ac:dyDescent="0.25">
      <c r="B486995" s="76"/>
      <c r="C486995" s="75"/>
    </row>
    <row r="486996" spans="2:3" x14ac:dyDescent="0.25">
      <c r="B486996" s="76"/>
      <c r="C486996" s="75"/>
    </row>
    <row r="486997" spans="2:3" x14ac:dyDescent="0.25">
      <c r="B486997" s="76"/>
      <c r="C486997" s="75"/>
    </row>
    <row r="486998" spans="2:3" x14ac:dyDescent="0.25">
      <c r="B486998" s="76"/>
      <c r="C486998" s="75"/>
    </row>
    <row r="486999" spans="2:3" x14ac:dyDescent="0.25">
      <c r="B486999" s="76"/>
      <c r="C486999" s="75"/>
    </row>
    <row r="487000" spans="2:3" x14ac:dyDescent="0.25">
      <c r="B487000" s="76"/>
      <c r="C487000" s="75"/>
    </row>
    <row r="487001" spans="2:3" x14ac:dyDescent="0.25">
      <c r="B487001" s="76"/>
      <c r="C487001" s="75"/>
    </row>
    <row r="487002" spans="2:3" x14ac:dyDescent="0.25">
      <c r="B487002" s="76"/>
      <c r="C487002" s="75"/>
    </row>
    <row r="487003" spans="2:3" x14ac:dyDescent="0.25">
      <c r="B487003" s="76"/>
      <c r="C487003" s="75"/>
    </row>
    <row r="487004" spans="2:3" x14ac:dyDescent="0.25">
      <c r="B487004" s="76"/>
      <c r="C487004" s="75"/>
    </row>
    <row r="487005" spans="2:3" x14ac:dyDescent="0.25">
      <c r="B487005" s="76"/>
      <c r="C487005" s="75"/>
    </row>
    <row r="487006" spans="2:3" x14ac:dyDescent="0.25">
      <c r="B487006" s="76"/>
      <c r="C487006" s="75"/>
    </row>
    <row r="487007" spans="2:3" x14ac:dyDescent="0.25">
      <c r="B487007" s="76"/>
      <c r="C487007" s="75"/>
    </row>
    <row r="487117" spans="2:3" x14ac:dyDescent="0.25">
      <c r="B487117" s="76"/>
      <c r="C487117" s="75"/>
    </row>
    <row r="487118" spans="2:3" x14ac:dyDescent="0.25">
      <c r="B487118" s="76"/>
      <c r="C487118" s="75"/>
    </row>
    <row r="487119" spans="2:3" x14ac:dyDescent="0.25">
      <c r="B487119" s="76"/>
      <c r="C487119" s="75"/>
    </row>
    <row r="487120" spans="2:3" x14ac:dyDescent="0.25">
      <c r="B487120" s="76"/>
      <c r="C487120" s="75"/>
    </row>
    <row r="487121" spans="2:3" x14ac:dyDescent="0.25">
      <c r="B487121" s="76"/>
      <c r="C487121" s="75"/>
    </row>
    <row r="487122" spans="2:3" x14ac:dyDescent="0.25">
      <c r="B487122" s="76"/>
      <c r="C487122" s="75"/>
    </row>
    <row r="487123" spans="2:3" x14ac:dyDescent="0.25">
      <c r="B487123" s="76"/>
      <c r="C487123" s="75"/>
    </row>
    <row r="487124" spans="2:3" x14ac:dyDescent="0.25">
      <c r="B487124" s="76"/>
      <c r="C487124" s="75"/>
    </row>
    <row r="487125" spans="2:3" x14ac:dyDescent="0.25">
      <c r="B487125" s="76"/>
      <c r="C487125" s="75"/>
    </row>
    <row r="487126" spans="2:3" x14ac:dyDescent="0.25">
      <c r="B487126" s="76"/>
      <c r="C487126" s="75"/>
    </row>
    <row r="487127" spans="2:3" x14ac:dyDescent="0.25">
      <c r="B487127" s="76"/>
      <c r="C487127" s="75"/>
    </row>
    <row r="487128" spans="2:3" x14ac:dyDescent="0.25">
      <c r="B487128" s="76"/>
      <c r="C487128" s="75"/>
    </row>
    <row r="487129" spans="2:3" x14ac:dyDescent="0.25">
      <c r="B487129" s="76"/>
      <c r="C487129" s="75"/>
    </row>
    <row r="487239" spans="2:3" x14ac:dyDescent="0.25">
      <c r="B487239" s="76"/>
      <c r="C487239" s="75"/>
    </row>
    <row r="487240" spans="2:3" x14ac:dyDescent="0.25">
      <c r="B487240" s="76"/>
      <c r="C487240" s="75"/>
    </row>
    <row r="487241" spans="2:3" x14ac:dyDescent="0.25">
      <c r="B487241" s="76"/>
      <c r="C487241" s="75"/>
    </row>
    <row r="487242" spans="2:3" x14ac:dyDescent="0.25">
      <c r="B487242" s="76"/>
      <c r="C487242" s="75"/>
    </row>
    <row r="487243" spans="2:3" x14ac:dyDescent="0.25">
      <c r="B487243" s="76"/>
      <c r="C487243" s="75"/>
    </row>
    <row r="487244" spans="2:3" x14ac:dyDescent="0.25">
      <c r="B487244" s="76"/>
      <c r="C487244" s="75"/>
    </row>
    <row r="487245" spans="2:3" x14ac:dyDescent="0.25">
      <c r="B487245" s="76"/>
      <c r="C487245" s="75"/>
    </row>
    <row r="487246" spans="2:3" x14ac:dyDescent="0.25">
      <c r="B487246" s="76"/>
      <c r="C487246" s="75"/>
    </row>
    <row r="487247" spans="2:3" x14ac:dyDescent="0.25">
      <c r="B487247" s="76"/>
      <c r="C487247" s="75"/>
    </row>
    <row r="487248" spans="2:3" x14ac:dyDescent="0.25">
      <c r="B487248" s="76"/>
      <c r="C487248" s="75"/>
    </row>
    <row r="487249" spans="2:3" x14ac:dyDescent="0.25">
      <c r="B487249" s="76"/>
      <c r="C487249" s="75"/>
    </row>
    <row r="487250" spans="2:3" x14ac:dyDescent="0.25">
      <c r="B487250" s="76"/>
      <c r="C487250" s="75"/>
    </row>
    <row r="487251" spans="2:3" x14ac:dyDescent="0.25">
      <c r="B487251" s="76"/>
      <c r="C487251" s="75"/>
    </row>
    <row r="487361" spans="2:3" x14ac:dyDescent="0.25">
      <c r="B487361" s="76"/>
      <c r="C487361" s="75"/>
    </row>
    <row r="487362" spans="2:3" x14ac:dyDescent="0.25">
      <c r="B487362" s="76"/>
      <c r="C487362" s="75"/>
    </row>
    <row r="487363" spans="2:3" x14ac:dyDescent="0.25">
      <c r="B487363" s="76"/>
      <c r="C487363" s="75"/>
    </row>
    <row r="487364" spans="2:3" x14ac:dyDescent="0.25">
      <c r="B487364" s="76"/>
      <c r="C487364" s="75"/>
    </row>
    <row r="487365" spans="2:3" x14ac:dyDescent="0.25">
      <c r="B487365" s="76"/>
      <c r="C487365" s="75"/>
    </row>
    <row r="487366" spans="2:3" x14ac:dyDescent="0.25">
      <c r="B487366" s="76"/>
      <c r="C487366" s="75"/>
    </row>
    <row r="487367" spans="2:3" x14ac:dyDescent="0.25">
      <c r="B487367" s="76"/>
      <c r="C487367" s="75"/>
    </row>
    <row r="487368" spans="2:3" x14ac:dyDescent="0.25">
      <c r="B487368" s="76"/>
      <c r="C487368" s="75"/>
    </row>
    <row r="487369" spans="2:3" x14ac:dyDescent="0.25">
      <c r="B487369" s="76"/>
      <c r="C487369" s="75"/>
    </row>
    <row r="487370" spans="2:3" x14ac:dyDescent="0.25">
      <c r="B487370" s="76"/>
      <c r="C487370" s="75"/>
    </row>
    <row r="487371" spans="2:3" x14ac:dyDescent="0.25">
      <c r="B487371" s="76"/>
      <c r="C487371" s="75"/>
    </row>
    <row r="487372" spans="2:3" x14ac:dyDescent="0.25">
      <c r="B487372" s="76"/>
      <c r="C487372" s="75"/>
    </row>
    <row r="487373" spans="2:3" x14ac:dyDescent="0.25">
      <c r="B487373" s="76"/>
      <c r="C487373" s="75"/>
    </row>
    <row r="487483" spans="2:3" x14ac:dyDescent="0.25">
      <c r="B487483" s="76"/>
      <c r="C487483" s="75"/>
    </row>
    <row r="487484" spans="2:3" x14ac:dyDescent="0.25">
      <c r="B487484" s="76"/>
      <c r="C487484" s="75"/>
    </row>
    <row r="487485" spans="2:3" x14ac:dyDescent="0.25">
      <c r="B487485" s="76"/>
      <c r="C487485" s="75"/>
    </row>
    <row r="487486" spans="2:3" x14ac:dyDescent="0.25">
      <c r="B487486" s="76"/>
      <c r="C487486" s="75"/>
    </row>
    <row r="487487" spans="2:3" x14ac:dyDescent="0.25">
      <c r="B487487" s="76"/>
      <c r="C487487" s="75"/>
    </row>
    <row r="487488" spans="2:3" x14ac:dyDescent="0.25">
      <c r="B487488" s="76"/>
      <c r="C487488" s="75"/>
    </row>
    <row r="487489" spans="2:3" x14ac:dyDescent="0.25">
      <c r="B487489" s="76"/>
      <c r="C487489" s="75"/>
    </row>
    <row r="487490" spans="2:3" x14ac:dyDescent="0.25">
      <c r="B487490" s="76"/>
      <c r="C487490" s="75"/>
    </row>
    <row r="487491" spans="2:3" x14ac:dyDescent="0.25">
      <c r="B487491" s="76"/>
      <c r="C487491" s="75"/>
    </row>
    <row r="487492" spans="2:3" x14ac:dyDescent="0.25">
      <c r="B487492" s="76"/>
      <c r="C487492" s="75"/>
    </row>
    <row r="487493" spans="2:3" x14ac:dyDescent="0.25">
      <c r="B487493" s="76"/>
      <c r="C487493" s="75"/>
    </row>
    <row r="487494" spans="2:3" x14ac:dyDescent="0.25">
      <c r="B487494" s="76"/>
      <c r="C487494" s="75"/>
    </row>
    <row r="487495" spans="2:3" x14ac:dyDescent="0.25">
      <c r="B487495" s="76"/>
      <c r="C487495" s="75"/>
    </row>
    <row r="487605" spans="2:3" x14ac:dyDescent="0.25">
      <c r="B487605" s="76"/>
      <c r="C487605" s="75"/>
    </row>
    <row r="487606" spans="2:3" x14ac:dyDescent="0.25">
      <c r="B487606" s="76"/>
      <c r="C487606" s="75"/>
    </row>
    <row r="487607" spans="2:3" x14ac:dyDescent="0.25">
      <c r="B487607" s="76"/>
      <c r="C487607" s="75"/>
    </row>
    <row r="487608" spans="2:3" x14ac:dyDescent="0.25">
      <c r="B487608" s="76"/>
      <c r="C487608" s="75"/>
    </row>
    <row r="487609" spans="2:3" x14ac:dyDescent="0.25">
      <c r="B487609" s="76"/>
      <c r="C487609" s="75"/>
    </row>
    <row r="487610" spans="2:3" x14ac:dyDescent="0.25">
      <c r="B487610" s="76"/>
      <c r="C487610" s="75"/>
    </row>
    <row r="487611" spans="2:3" x14ac:dyDescent="0.25">
      <c r="B487611" s="76"/>
      <c r="C487611" s="75"/>
    </row>
    <row r="487612" spans="2:3" x14ac:dyDescent="0.25">
      <c r="B487612" s="76"/>
      <c r="C487612" s="75"/>
    </row>
    <row r="487613" spans="2:3" x14ac:dyDescent="0.25">
      <c r="B487613" s="76"/>
      <c r="C487613" s="75"/>
    </row>
    <row r="487614" spans="2:3" x14ac:dyDescent="0.25">
      <c r="B487614" s="76"/>
      <c r="C487614" s="75"/>
    </row>
    <row r="487615" spans="2:3" x14ac:dyDescent="0.25">
      <c r="B487615" s="76"/>
      <c r="C487615" s="75"/>
    </row>
    <row r="487616" spans="2:3" x14ac:dyDescent="0.25">
      <c r="B487616" s="76"/>
      <c r="C487616" s="75"/>
    </row>
    <row r="487617" spans="2:3" x14ac:dyDescent="0.25">
      <c r="B487617" s="76"/>
      <c r="C487617" s="75"/>
    </row>
    <row r="487727" spans="2:3" x14ac:dyDescent="0.25">
      <c r="B487727" s="76"/>
      <c r="C487727" s="75"/>
    </row>
    <row r="487728" spans="2:3" x14ac:dyDescent="0.25">
      <c r="B487728" s="76"/>
      <c r="C487728" s="75"/>
    </row>
    <row r="487729" spans="2:3" x14ac:dyDescent="0.25">
      <c r="B487729" s="76"/>
      <c r="C487729" s="75"/>
    </row>
    <row r="487730" spans="2:3" x14ac:dyDescent="0.25">
      <c r="B487730" s="76"/>
      <c r="C487730" s="75"/>
    </row>
    <row r="487731" spans="2:3" x14ac:dyDescent="0.25">
      <c r="B487731" s="76"/>
      <c r="C487731" s="75"/>
    </row>
    <row r="487732" spans="2:3" x14ac:dyDescent="0.25">
      <c r="B487732" s="76"/>
      <c r="C487732" s="75"/>
    </row>
    <row r="487733" spans="2:3" x14ac:dyDescent="0.25">
      <c r="B487733" s="76"/>
      <c r="C487733" s="75"/>
    </row>
    <row r="487734" spans="2:3" x14ac:dyDescent="0.25">
      <c r="B487734" s="76"/>
      <c r="C487734" s="75"/>
    </row>
    <row r="487735" spans="2:3" x14ac:dyDescent="0.25">
      <c r="B487735" s="76"/>
      <c r="C487735" s="75"/>
    </row>
    <row r="487736" spans="2:3" x14ac:dyDescent="0.25">
      <c r="B487736" s="76"/>
      <c r="C487736" s="75"/>
    </row>
    <row r="487737" spans="2:3" x14ac:dyDescent="0.25">
      <c r="B487737" s="76"/>
      <c r="C487737" s="75"/>
    </row>
    <row r="487738" spans="2:3" x14ac:dyDescent="0.25">
      <c r="B487738" s="76"/>
      <c r="C487738" s="75"/>
    </row>
    <row r="487739" spans="2:3" x14ac:dyDescent="0.25">
      <c r="B487739" s="76"/>
      <c r="C487739" s="75"/>
    </row>
    <row r="487849" spans="2:3" x14ac:dyDescent="0.25">
      <c r="B487849" s="76"/>
      <c r="C487849" s="75"/>
    </row>
    <row r="487850" spans="2:3" x14ac:dyDescent="0.25">
      <c r="B487850" s="76"/>
      <c r="C487850" s="75"/>
    </row>
    <row r="487851" spans="2:3" x14ac:dyDescent="0.25">
      <c r="B487851" s="76"/>
      <c r="C487851" s="75"/>
    </row>
    <row r="487852" spans="2:3" x14ac:dyDescent="0.25">
      <c r="B487852" s="76"/>
      <c r="C487852" s="75"/>
    </row>
    <row r="487853" spans="2:3" x14ac:dyDescent="0.25">
      <c r="B487853" s="76"/>
      <c r="C487853" s="75"/>
    </row>
    <row r="487854" spans="2:3" x14ac:dyDescent="0.25">
      <c r="B487854" s="76"/>
      <c r="C487854" s="75"/>
    </row>
    <row r="487855" spans="2:3" x14ac:dyDescent="0.25">
      <c r="B487855" s="76"/>
      <c r="C487855" s="75"/>
    </row>
    <row r="487856" spans="2:3" x14ac:dyDescent="0.25">
      <c r="B487856" s="76"/>
      <c r="C487856" s="75"/>
    </row>
    <row r="487857" spans="2:3" x14ac:dyDescent="0.25">
      <c r="B487857" s="76"/>
      <c r="C487857" s="75"/>
    </row>
    <row r="487858" spans="2:3" x14ac:dyDescent="0.25">
      <c r="B487858" s="76"/>
      <c r="C487858" s="75"/>
    </row>
    <row r="487859" spans="2:3" x14ac:dyDescent="0.25">
      <c r="B487859" s="76"/>
      <c r="C487859" s="75"/>
    </row>
    <row r="487860" spans="2:3" x14ac:dyDescent="0.25">
      <c r="B487860" s="76"/>
      <c r="C487860" s="75"/>
    </row>
    <row r="487861" spans="2:3" x14ac:dyDescent="0.25">
      <c r="B487861" s="76"/>
      <c r="C487861" s="75"/>
    </row>
    <row r="487971" spans="2:3" x14ac:dyDescent="0.25">
      <c r="B487971" s="76"/>
      <c r="C487971" s="75"/>
    </row>
    <row r="487972" spans="2:3" x14ac:dyDescent="0.25">
      <c r="B487972" s="76"/>
      <c r="C487972" s="75"/>
    </row>
    <row r="487973" spans="2:3" x14ac:dyDescent="0.25">
      <c r="B487973" s="76"/>
      <c r="C487973" s="75"/>
    </row>
    <row r="487974" spans="2:3" x14ac:dyDescent="0.25">
      <c r="B487974" s="76"/>
      <c r="C487974" s="75"/>
    </row>
    <row r="487975" spans="2:3" x14ac:dyDescent="0.25">
      <c r="B487975" s="76"/>
      <c r="C487975" s="75"/>
    </row>
    <row r="487976" spans="2:3" x14ac:dyDescent="0.25">
      <c r="B487976" s="76"/>
      <c r="C487976" s="75"/>
    </row>
    <row r="487977" spans="2:3" x14ac:dyDescent="0.25">
      <c r="B487977" s="76"/>
      <c r="C487977" s="75"/>
    </row>
    <row r="487978" spans="2:3" x14ac:dyDescent="0.25">
      <c r="B487978" s="76"/>
      <c r="C487978" s="75"/>
    </row>
    <row r="487979" spans="2:3" x14ac:dyDescent="0.25">
      <c r="B487979" s="76"/>
      <c r="C487979" s="75"/>
    </row>
    <row r="487980" spans="2:3" x14ac:dyDescent="0.25">
      <c r="B487980" s="76"/>
      <c r="C487980" s="75"/>
    </row>
    <row r="487981" spans="2:3" x14ac:dyDescent="0.25">
      <c r="B487981" s="76"/>
      <c r="C487981" s="75"/>
    </row>
    <row r="487982" spans="2:3" x14ac:dyDescent="0.25">
      <c r="B487982" s="76"/>
      <c r="C487982" s="75"/>
    </row>
    <row r="487983" spans="2:3" x14ac:dyDescent="0.25">
      <c r="B487983" s="76"/>
      <c r="C487983" s="75"/>
    </row>
    <row r="488093" spans="2:3" x14ac:dyDescent="0.25">
      <c r="B488093" s="76"/>
      <c r="C488093" s="75"/>
    </row>
    <row r="488094" spans="2:3" x14ac:dyDescent="0.25">
      <c r="B488094" s="76"/>
      <c r="C488094" s="75"/>
    </row>
    <row r="488095" spans="2:3" x14ac:dyDescent="0.25">
      <c r="B488095" s="76"/>
      <c r="C488095" s="75"/>
    </row>
    <row r="488096" spans="2:3" x14ac:dyDescent="0.25">
      <c r="B488096" s="76"/>
      <c r="C488096" s="75"/>
    </row>
    <row r="488097" spans="2:3" x14ac:dyDescent="0.25">
      <c r="B488097" s="76"/>
      <c r="C488097" s="75"/>
    </row>
    <row r="488098" spans="2:3" x14ac:dyDescent="0.25">
      <c r="B488098" s="76"/>
      <c r="C488098" s="75"/>
    </row>
    <row r="488099" spans="2:3" x14ac:dyDescent="0.25">
      <c r="B488099" s="76"/>
      <c r="C488099" s="75"/>
    </row>
    <row r="488100" spans="2:3" x14ac:dyDescent="0.25">
      <c r="B488100" s="76"/>
      <c r="C488100" s="75"/>
    </row>
    <row r="488101" spans="2:3" x14ac:dyDescent="0.25">
      <c r="B488101" s="76"/>
      <c r="C488101" s="75"/>
    </row>
    <row r="488102" spans="2:3" x14ac:dyDescent="0.25">
      <c r="B488102" s="76"/>
      <c r="C488102" s="75"/>
    </row>
    <row r="488103" spans="2:3" x14ac:dyDescent="0.25">
      <c r="B488103" s="76"/>
      <c r="C488103" s="75"/>
    </row>
    <row r="488104" spans="2:3" x14ac:dyDescent="0.25">
      <c r="B488104" s="76"/>
      <c r="C488104" s="75"/>
    </row>
    <row r="488105" spans="2:3" x14ac:dyDescent="0.25">
      <c r="B488105" s="76"/>
      <c r="C488105" s="75"/>
    </row>
    <row r="488215" spans="2:3" x14ac:dyDescent="0.25">
      <c r="B488215" s="76"/>
      <c r="C488215" s="75"/>
    </row>
    <row r="488216" spans="2:3" x14ac:dyDescent="0.25">
      <c r="B488216" s="76"/>
      <c r="C488216" s="75"/>
    </row>
    <row r="488217" spans="2:3" x14ac:dyDescent="0.25">
      <c r="B488217" s="76"/>
      <c r="C488217" s="75"/>
    </row>
    <row r="488218" spans="2:3" x14ac:dyDescent="0.25">
      <c r="B488218" s="76"/>
      <c r="C488218" s="75"/>
    </row>
    <row r="488219" spans="2:3" x14ac:dyDescent="0.25">
      <c r="B488219" s="76"/>
      <c r="C488219" s="75"/>
    </row>
    <row r="488220" spans="2:3" x14ac:dyDescent="0.25">
      <c r="B488220" s="76"/>
      <c r="C488220" s="75"/>
    </row>
    <row r="488221" spans="2:3" x14ac:dyDescent="0.25">
      <c r="B488221" s="76"/>
      <c r="C488221" s="75"/>
    </row>
    <row r="488222" spans="2:3" x14ac:dyDescent="0.25">
      <c r="B488222" s="76"/>
      <c r="C488222" s="75"/>
    </row>
    <row r="488223" spans="2:3" x14ac:dyDescent="0.25">
      <c r="B488223" s="76"/>
      <c r="C488223" s="75"/>
    </row>
    <row r="488224" spans="2:3" x14ac:dyDescent="0.25">
      <c r="B488224" s="76"/>
      <c r="C488224" s="75"/>
    </row>
    <row r="488225" spans="2:3" x14ac:dyDescent="0.25">
      <c r="B488225" s="76"/>
      <c r="C488225" s="75"/>
    </row>
    <row r="488226" spans="2:3" x14ac:dyDescent="0.25">
      <c r="B488226" s="76"/>
      <c r="C488226" s="75"/>
    </row>
    <row r="488227" spans="2:3" x14ac:dyDescent="0.25">
      <c r="B488227" s="76"/>
      <c r="C488227" s="75"/>
    </row>
    <row r="488337" spans="2:3" x14ac:dyDescent="0.25">
      <c r="B488337" s="76"/>
      <c r="C488337" s="75"/>
    </row>
    <row r="488338" spans="2:3" x14ac:dyDescent="0.25">
      <c r="B488338" s="76"/>
      <c r="C488338" s="75"/>
    </row>
    <row r="488339" spans="2:3" x14ac:dyDescent="0.25">
      <c r="B488339" s="76"/>
      <c r="C488339" s="75"/>
    </row>
    <row r="488340" spans="2:3" x14ac:dyDescent="0.25">
      <c r="B488340" s="76"/>
      <c r="C488340" s="75"/>
    </row>
    <row r="488341" spans="2:3" x14ac:dyDescent="0.25">
      <c r="B488341" s="76"/>
      <c r="C488341" s="75"/>
    </row>
    <row r="488342" spans="2:3" x14ac:dyDescent="0.25">
      <c r="B488342" s="76"/>
      <c r="C488342" s="75"/>
    </row>
    <row r="488343" spans="2:3" x14ac:dyDescent="0.25">
      <c r="B488343" s="76"/>
      <c r="C488343" s="75"/>
    </row>
    <row r="488344" spans="2:3" x14ac:dyDescent="0.25">
      <c r="B488344" s="76"/>
      <c r="C488344" s="75"/>
    </row>
    <row r="488345" spans="2:3" x14ac:dyDescent="0.25">
      <c r="B488345" s="76"/>
      <c r="C488345" s="75"/>
    </row>
    <row r="488346" spans="2:3" x14ac:dyDescent="0.25">
      <c r="B488346" s="76"/>
      <c r="C488346" s="75"/>
    </row>
    <row r="488347" spans="2:3" x14ac:dyDescent="0.25">
      <c r="B488347" s="76"/>
      <c r="C488347" s="75"/>
    </row>
    <row r="488348" spans="2:3" x14ac:dyDescent="0.25">
      <c r="B488348" s="76"/>
      <c r="C488348" s="75"/>
    </row>
    <row r="488349" spans="2:3" x14ac:dyDescent="0.25">
      <c r="B488349" s="76"/>
      <c r="C488349" s="75"/>
    </row>
    <row r="488459" spans="2:3" x14ac:dyDescent="0.25">
      <c r="B488459" s="76"/>
      <c r="C488459" s="75"/>
    </row>
    <row r="488460" spans="2:3" x14ac:dyDescent="0.25">
      <c r="B488460" s="76"/>
      <c r="C488460" s="75"/>
    </row>
    <row r="488461" spans="2:3" x14ac:dyDescent="0.25">
      <c r="B488461" s="76"/>
      <c r="C488461" s="75"/>
    </row>
    <row r="488462" spans="2:3" x14ac:dyDescent="0.25">
      <c r="B488462" s="76"/>
      <c r="C488462" s="75"/>
    </row>
    <row r="488463" spans="2:3" x14ac:dyDescent="0.25">
      <c r="B488463" s="76"/>
      <c r="C488463" s="75"/>
    </row>
    <row r="488464" spans="2:3" x14ac:dyDescent="0.25">
      <c r="B488464" s="76"/>
      <c r="C488464" s="75"/>
    </row>
    <row r="488465" spans="2:3" x14ac:dyDescent="0.25">
      <c r="B488465" s="76"/>
      <c r="C488465" s="75"/>
    </row>
    <row r="488466" spans="2:3" x14ac:dyDescent="0.25">
      <c r="B488466" s="76"/>
      <c r="C488466" s="75"/>
    </row>
    <row r="488467" spans="2:3" x14ac:dyDescent="0.25">
      <c r="B488467" s="76"/>
      <c r="C488467" s="75"/>
    </row>
    <row r="488468" spans="2:3" x14ac:dyDescent="0.25">
      <c r="B488468" s="76"/>
      <c r="C488468" s="75"/>
    </row>
    <row r="488469" spans="2:3" x14ac:dyDescent="0.25">
      <c r="B488469" s="76"/>
      <c r="C488469" s="75"/>
    </row>
    <row r="488470" spans="2:3" x14ac:dyDescent="0.25">
      <c r="B488470" s="76"/>
      <c r="C488470" s="75"/>
    </row>
    <row r="488471" spans="2:3" x14ac:dyDescent="0.25">
      <c r="B488471" s="76"/>
      <c r="C488471" s="75"/>
    </row>
    <row r="488581" spans="2:3" x14ac:dyDescent="0.25">
      <c r="B488581" s="76"/>
      <c r="C488581" s="75"/>
    </row>
    <row r="488582" spans="2:3" x14ac:dyDescent="0.25">
      <c r="B488582" s="76"/>
      <c r="C488582" s="75"/>
    </row>
    <row r="488583" spans="2:3" x14ac:dyDescent="0.25">
      <c r="B488583" s="76"/>
      <c r="C488583" s="75"/>
    </row>
    <row r="488584" spans="2:3" x14ac:dyDescent="0.25">
      <c r="B488584" s="76"/>
      <c r="C488584" s="75"/>
    </row>
    <row r="488585" spans="2:3" x14ac:dyDescent="0.25">
      <c r="B488585" s="76"/>
      <c r="C488585" s="75"/>
    </row>
    <row r="488586" spans="2:3" x14ac:dyDescent="0.25">
      <c r="B488586" s="76"/>
      <c r="C488586" s="75"/>
    </row>
    <row r="488587" spans="2:3" x14ac:dyDescent="0.25">
      <c r="B488587" s="76"/>
      <c r="C488587" s="75"/>
    </row>
    <row r="488588" spans="2:3" x14ac:dyDescent="0.25">
      <c r="B488588" s="76"/>
      <c r="C488588" s="75"/>
    </row>
    <row r="488589" spans="2:3" x14ac:dyDescent="0.25">
      <c r="B488589" s="76"/>
      <c r="C488589" s="75"/>
    </row>
    <row r="488590" spans="2:3" x14ac:dyDescent="0.25">
      <c r="B488590" s="76"/>
      <c r="C488590" s="75"/>
    </row>
    <row r="488591" spans="2:3" x14ac:dyDescent="0.25">
      <c r="B488591" s="76"/>
      <c r="C488591" s="75"/>
    </row>
    <row r="488592" spans="2:3" x14ac:dyDescent="0.25">
      <c r="B488592" s="76"/>
      <c r="C488592" s="75"/>
    </row>
    <row r="488593" spans="2:3" x14ac:dyDescent="0.25">
      <c r="B488593" s="76"/>
      <c r="C488593" s="75"/>
    </row>
    <row r="488703" spans="2:3" x14ac:dyDescent="0.25">
      <c r="B488703" s="76"/>
      <c r="C488703" s="75"/>
    </row>
    <row r="488704" spans="2:3" x14ac:dyDescent="0.25">
      <c r="B488704" s="76"/>
      <c r="C488704" s="75"/>
    </row>
    <row r="488705" spans="2:3" x14ac:dyDescent="0.25">
      <c r="B488705" s="76"/>
      <c r="C488705" s="75"/>
    </row>
    <row r="488706" spans="2:3" x14ac:dyDescent="0.25">
      <c r="B488706" s="76"/>
      <c r="C488706" s="75"/>
    </row>
    <row r="488707" spans="2:3" x14ac:dyDescent="0.25">
      <c r="B488707" s="76"/>
      <c r="C488707" s="75"/>
    </row>
    <row r="488708" spans="2:3" x14ac:dyDescent="0.25">
      <c r="B488708" s="76"/>
      <c r="C488708" s="75"/>
    </row>
    <row r="488709" spans="2:3" x14ac:dyDescent="0.25">
      <c r="B488709" s="76"/>
      <c r="C488709" s="75"/>
    </row>
    <row r="488710" spans="2:3" x14ac:dyDescent="0.25">
      <c r="B488710" s="76"/>
      <c r="C488710" s="75"/>
    </row>
    <row r="488711" spans="2:3" x14ac:dyDescent="0.25">
      <c r="B488711" s="76"/>
      <c r="C488711" s="75"/>
    </row>
    <row r="488712" spans="2:3" x14ac:dyDescent="0.25">
      <c r="B488712" s="76"/>
      <c r="C488712" s="75"/>
    </row>
    <row r="488713" spans="2:3" x14ac:dyDescent="0.25">
      <c r="B488713" s="76"/>
      <c r="C488713" s="75"/>
    </row>
    <row r="488714" spans="2:3" x14ac:dyDescent="0.25">
      <c r="B488714" s="76"/>
      <c r="C488714" s="75"/>
    </row>
    <row r="488715" spans="2:3" x14ac:dyDescent="0.25">
      <c r="B488715" s="76"/>
      <c r="C488715" s="75"/>
    </row>
    <row r="488825" spans="2:3" x14ac:dyDescent="0.25">
      <c r="B488825" s="76"/>
      <c r="C488825" s="75"/>
    </row>
    <row r="488826" spans="2:3" x14ac:dyDescent="0.25">
      <c r="B488826" s="76"/>
      <c r="C488826" s="75"/>
    </row>
    <row r="488827" spans="2:3" x14ac:dyDescent="0.25">
      <c r="B488827" s="76"/>
      <c r="C488827" s="75"/>
    </row>
    <row r="488828" spans="2:3" x14ac:dyDescent="0.25">
      <c r="B488828" s="76"/>
      <c r="C488828" s="75"/>
    </row>
    <row r="488829" spans="2:3" x14ac:dyDescent="0.25">
      <c r="B488829" s="76"/>
      <c r="C488829" s="75"/>
    </row>
    <row r="488830" spans="2:3" x14ac:dyDescent="0.25">
      <c r="B488830" s="76"/>
      <c r="C488830" s="75"/>
    </row>
    <row r="488831" spans="2:3" x14ac:dyDescent="0.25">
      <c r="B488831" s="76"/>
      <c r="C488831" s="75"/>
    </row>
    <row r="488832" spans="2:3" x14ac:dyDescent="0.25">
      <c r="B488832" s="76"/>
      <c r="C488832" s="75"/>
    </row>
    <row r="488833" spans="2:3" x14ac:dyDescent="0.25">
      <c r="B488833" s="76"/>
      <c r="C488833" s="75"/>
    </row>
    <row r="488834" spans="2:3" x14ac:dyDescent="0.25">
      <c r="B488834" s="76"/>
      <c r="C488834" s="75"/>
    </row>
    <row r="488835" spans="2:3" x14ac:dyDescent="0.25">
      <c r="B488835" s="76"/>
      <c r="C488835" s="75"/>
    </row>
    <row r="488836" spans="2:3" x14ac:dyDescent="0.25">
      <c r="B488836" s="76"/>
      <c r="C488836" s="75"/>
    </row>
    <row r="488837" spans="2:3" x14ac:dyDescent="0.25">
      <c r="B488837" s="76"/>
      <c r="C488837" s="75"/>
    </row>
    <row r="488947" spans="2:3" x14ac:dyDescent="0.25">
      <c r="B488947" s="76"/>
      <c r="C488947" s="75"/>
    </row>
    <row r="488948" spans="2:3" x14ac:dyDescent="0.25">
      <c r="B488948" s="76"/>
      <c r="C488948" s="75"/>
    </row>
    <row r="488949" spans="2:3" x14ac:dyDescent="0.25">
      <c r="B488949" s="76"/>
      <c r="C488949" s="75"/>
    </row>
    <row r="488950" spans="2:3" x14ac:dyDescent="0.25">
      <c r="B488950" s="76"/>
      <c r="C488950" s="75"/>
    </row>
    <row r="488951" spans="2:3" x14ac:dyDescent="0.25">
      <c r="B488951" s="76"/>
      <c r="C488951" s="75"/>
    </row>
    <row r="488952" spans="2:3" x14ac:dyDescent="0.25">
      <c r="B488952" s="76"/>
      <c r="C488952" s="75"/>
    </row>
    <row r="488953" spans="2:3" x14ac:dyDescent="0.25">
      <c r="B488953" s="76"/>
      <c r="C488953" s="75"/>
    </row>
    <row r="488954" spans="2:3" x14ac:dyDescent="0.25">
      <c r="B488954" s="76"/>
      <c r="C488954" s="75"/>
    </row>
    <row r="488955" spans="2:3" x14ac:dyDescent="0.25">
      <c r="B488955" s="76"/>
      <c r="C488955" s="75"/>
    </row>
    <row r="488956" spans="2:3" x14ac:dyDescent="0.25">
      <c r="B488956" s="76"/>
      <c r="C488956" s="75"/>
    </row>
    <row r="488957" spans="2:3" x14ac:dyDescent="0.25">
      <c r="B488957" s="76"/>
      <c r="C488957" s="75"/>
    </row>
    <row r="488958" spans="2:3" x14ac:dyDescent="0.25">
      <c r="B488958" s="76"/>
      <c r="C488958" s="75"/>
    </row>
    <row r="488959" spans="2:3" x14ac:dyDescent="0.25">
      <c r="B488959" s="76"/>
      <c r="C488959" s="75"/>
    </row>
    <row r="489069" spans="2:3" x14ac:dyDescent="0.25">
      <c r="B489069" s="76"/>
      <c r="C489069" s="75"/>
    </row>
    <row r="489070" spans="2:3" x14ac:dyDescent="0.25">
      <c r="B489070" s="76"/>
      <c r="C489070" s="75"/>
    </row>
    <row r="489071" spans="2:3" x14ac:dyDescent="0.25">
      <c r="B489071" s="76"/>
      <c r="C489071" s="75"/>
    </row>
    <row r="489072" spans="2:3" x14ac:dyDescent="0.25">
      <c r="B489072" s="76"/>
      <c r="C489072" s="75"/>
    </row>
    <row r="489073" spans="2:3" x14ac:dyDescent="0.25">
      <c r="B489073" s="76"/>
      <c r="C489073" s="75"/>
    </row>
    <row r="489074" spans="2:3" x14ac:dyDescent="0.25">
      <c r="B489074" s="76"/>
      <c r="C489074" s="75"/>
    </row>
    <row r="489075" spans="2:3" x14ac:dyDescent="0.25">
      <c r="B489075" s="76"/>
      <c r="C489075" s="75"/>
    </row>
    <row r="489076" spans="2:3" x14ac:dyDescent="0.25">
      <c r="B489076" s="76"/>
      <c r="C489076" s="75"/>
    </row>
    <row r="489077" spans="2:3" x14ac:dyDescent="0.25">
      <c r="B489077" s="76"/>
      <c r="C489077" s="75"/>
    </row>
    <row r="489078" spans="2:3" x14ac:dyDescent="0.25">
      <c r="B489078" s="76"/>
      <c r="C489078" s="75"/>
    </row>
    <row r="489079" spans="2:3" x14ac:dyDescent="0.25">
      <c r="B489079" s="76"/>
      <c r="C489079" s="75"/>
    </row>
    <row r="489080" spans="2:3" x14ac:dyDescent="0.25">
      <c r="B489080" s="76"/>
      <c r="C489080" s="75"/>
    </row>
    <row r="489081" spans="2:3" x14ac:dyDescent="0.25">
      <c r="B489081" s="76"/>
      <c r="C489081" s="75"/>
    </row>
    <row r="489191" spans="2:3" x14ac:dyDescent="0.25">
      <c r="B489191" s="76"/>
      <c r="C489191" s="75"/>
    </row>
    <row r="489192" spans="2:3" x14ac:dyDescent="0.25">
      <c r="B489192" s="76"/>
      <c r="C489192" s="75"/>
    </row>
    <row r="489193" spans="2:3" x14ac:dyDescent="0.25">
      <c r="B489193" s="76"/>
      <c r="C489193" s="75"/>
    </row>
    <row r="489194" spans="2:3" x14ac:dyDescent="0.25">
      <c r="B489194" s="76"/>
      <c r="C489194" s="75"/>
    </row>
    <row r="489195" spans="2:3" x14ac:dyDescent="0.25">
      <c r="B489195" s="76"/>
      <c r="C489195" s="75"/>
    </row>
    <row r="489196" spans="2:3" x14ac:dyDescent="0.25">
      <c r="B489196" s="76"/>
      <c r="C489196" s="75"/>
    </row>
    <row r="489197" spans="2:3" x14ac:dyDescent="0.25">
      <c r="B489197" s="76"/>
      <c r="C489197" s="75"/>
    </row>
    <row r="489198" spans="2:3" x14ac:dyDescent="0.25">
      <c r="B489198" s="76"/>
      <c r="C489198" s="75"/>
    </row>
    <row r="489199" spans="2:3" x14ac:dyDescent="0.25">
      <c r="B489199" s="76"/>
      <c r="C489199" s="75"/>
    </row>
    <row r="489200" spans="2:3" x14ac:dyDescent="0.25">
      <c r="B489200" s="76"/>
      <c r="C489200" s="75"/>
    </row>
    <row r="489201" spans="2:3" x14ac:dyDescent="0.25">
      <c r="B489201" s="76"/>
      <c r="C489201" s="75"/>
    </row>
    <row r="489202" spans="2:3" x14ac:dyDescent="0.25">
      <c r="B489202" s="76"/>
      <c r="C489202" s="75"/>
    </row>
    <row r="489203" spans="2:3" x14ac:dyDescent="0.25">
      <c r="B489203" s="76"/>
      <c r="C489203" s="75"/>
    </row>
    <row r="489313" spans="2:3" x14ac:dyDescent="0.25">
      <c r="B489313" s="76"/>
      <c r="C489313" s="75"/>
    </row>
    <row r="489314" spans="2:3" x14ac:dyDescent="0.25">
      <c r="B489314" s="76"/>
      <c r="C489314" s="75"/>
    </row>
    <row r="489315" spans="2:3" x14ac:dyDescent="0.25">
      <c r="B489315" s="76"/>
      <c r="C489315" s="75"/>
    </row>
    <row r="489316" spans="2:3" x14ac:dyDescent="0.25">
      <c r="B489316" s="76"/>
      <c r="C489316" s="75"/>
    </row>
    <row r="489317" spans="2:3" x14ac:dyDescent="0.25">
      <c r="B489317" s="76"/>
      <c r="C489317" s="75"/>
    </row>
    <row r="489318" spans="2:3" x14ac:dyDescent="0.25">
      <c r="B489318" s="76"/>
      <c r="C489318" s="75"/>
    </row>
    <row r="489319" spans="2:3" x14ac:dyDescent="0.25">
      <c r="B489319" s="76"/>
      <c r="C489319" s="75"/>
    </row>
    <row r="489320" spans="2:3" x14ac:dyDescent="0.25">
      <c r="B489320" s="76"/>
      <c r="C489320" s="75"/>
    </row>
    <row r="489321" spans="2:3" x14ac:dyDescent="0.25">
      <c r="B489321" s="76"/>
      <c r="C489321" s="75"/>
    </row>
    <row r="489322" spans="2:3" x14ac:dyDescent="0.25">
      <c r="B489322" s="76"/>
      <c r="C489322" s="75"/>
    </row>
    <row r="489323" spans="2:3" x14ac:dyDescent="0.25">
      <c r="B489323" s="76"/>
      <c r="C489323" s="75"/>
    </row>
    <row r="489324" spans="2:3" x14ac:dyDescent="0.25">
      <c r="B489324" s="76"/>
      <c r="C489324" s="75"/>
    </row>
    <row r="489325" spans="2:3" x14ac:dyDescent="0.25">
      <c r="B489325" s="76"/>
      <c r="C489325" s="75"/>
    </row>
    <row r="489435" spans="2:3" x14ac:dyDescent="0.25">
      <c r="B489435" s="76"/>
      <c r="C489435" s="75"/>
    </row>
    <row r="489436" spans="2:3" x14ac:dyDescent="0.25">
      <c r="B489436" s="76"/>
      <c r="C489436" s="75"/>
    </row>
    <row r="489437" spans="2:3" x14ac:dyDescent="0.25">
      <c r="B489437" s="76"/>
      <c r="C489437" s="75"/>
    </row>
    <row r="489438" spans="2:3" x14ac:dyDescent="0.25">
      <c r="B489438" s="76"/>
      <c r="C489438" s="75"/>
    </row>
    <row r="489439" spans="2:3" x14ac:dyDescent="0.25">
      <c r="B489439" s="76"/>
      <c r="C489439" s="75"/>
    </row>
    <row r="489440" spans="2:3" x14ac:dyDescent="0.25">
      <c r="B489440" s="76"/>
      <c r="C489440" s="75"/>
    </row>
    <row r="489441" spans="2:3" x14ac:dyDescent="0.25">
      <c r="B489441" s="76"/>
      <c r="C489441" s="75"/>
    </row>
    <row r="489442" spans="2:3" x14ac:dyDescent="0.25">
      <c r="B489442" s="76"/>
      <c r="C489442" s="75"/>
    </row>
    <row r="489443" spans="2:3" x14ac:dyDescent="0.25">
      <c r="B489443" s="76"/>
      <c r="C489443" s="75"/>
    </row>
    <row r="489444" spans="2:3" x14ac:dyDescent="0.25">
      <c r="B489444" s="76"/>
      <c r="C489444" s="75"/>
    </row>
    <row r="489445" spans="2:3" x14ac:dyDescent="0.25">
      <c r="B489445" s="76"/>
      <c r="C489445" s="75"/>
    </row>
    <row r="489446" spans="2:3" x14ac:dyDescent="0.25">
      <c r="B489446" s="76"/>
      <c r="C489446" s="75"/>
    </row>
    <row r="489447" spans="2:3" x14ac:dyDescent="0.25">
      <c r="B489447" s="76"/>
      <c r="C489447" s="75"/>
    </row>
    <row r="489557" spans="2:3" x14ac:dyDescent="0.25">
      <c r="B489557" s="76"/>
      <c r="C489557" s="75"/>
    </row>
    <row r="489558" spans="2:3" x14ac:dyDescent="0.25">
      <c r="B489558" s="76"/>
      <c r="C489558" s="75"/>
    </row>
    <row r="489559" spans="2:3" x14ac:dyDescent="0.25">
      <c r="B489559" s="76"/>
      <c r="C489559" s="75"/>
    </row>
    <row r="489560" spans="2:3" x14ac:dyDescent="0.25">
      <c r="B489560" s="76"/>
      <c r="C489560" s="75"/>
    </row>
    <row r="489561" spans="2:3" x14ac:dyDescent="0.25">
      <c r="B489561" s="76"/>
      <c r="C489561" s="75"/>
    </row>
    <row r="489562" spans="2:3" x14ac:dyDescent="0.25">
      <c r="B489562" s="76"/>
      <c r="C489562" s="75"/>
    </row>
    <row r="489563" spans="2:3" x14ac:dyDescent="0.25">
      <c r="B489563" s="76"/>
      <c r="C489563" s="75"/>
    </row>
    <row r="489564" spans="2:3" x14ac:dyDescent="0.25">
      <c r="B489564" s="76"/>
      <c r="C489564" s="75"/>
    </row>
    <row r="489565" spans="2:3" x14ac:dyDescent="0.25">
      <c r="B489565" s="76"/>
      <c r="C489565" s="75"/>
    </row>
    <row r="489566" spans="2:3" x14ac:dyDescent="0.25">
      <c r="B489566" s="76"/>
      <c r="C489566" s="75"/>
    </row>
    <row r="489567" spans="2:3" x14ac:dyDescent="0.25">
      <c r="B489567" s="76"/>
      <c r="C489567" s="75"/>
    </row>
    <row r="489568" spans="2:3" x14ac:dyDescent="0.25">
      <c r="B489568" s="76"/>
      <c r="C489568" s="75"/>
    </row>
    <row r="489569" spans="2:3" x14ac:dyDescent="0.25">
      <c r="B489569" s="76"/>
      <c r="C489569" s="75"/>
    </row>
    <row r="489679" spans="2:3" x14ac:dyDescent="0.25">
      <c r="B489679" s="76"/>
      <c r="C489679" s="75"/>
    </row>
    <row r="489680" spans="2:3" x14ac:dyDescent="0.25">
      <c r="B489680" s="76"/>
      <c r="C489680" s="75"/>
    </row>
    <row r="489681" spans="2:3" x14ac:dyDescent="0.25">
      <c r="B489681" s="76"/>
      <c r="C489681" s="75"/>
    </row>
    <row r="489682" spans="2:3" x14ac:dyDescent="0.25">
      <c r="B489682" s="76"/>
      <c r="C489682" s="75"/>
    </row>
    <row r="489683" spans="2:3" x14ac:dyDescent="0.25">
      <c r="B489683" s="76"/>
      <c r="C489683" s="75"/>
    </row>
    <row r="489684" spans="2:3" x14ac:dyDescent="0.25">
      <c r="B489684" s="76"/>
      <c r="C489684" s="75"/>
    </row>
    <row r="489685" spans="2:3" x14ac:dyDescent="0.25">
      <c r="B489685" s="76"/>
      <c r="C489685" s="75"/>
    </row>
    <row r="489686" spans="2:3" x14ac:dyDescent="0.25">
      <c r="B489686" s="76"/>
      <c r="C489686" s="75"/>
    </row>
    <row r="489687" spans="2:3" x14ac:dyDescent="0.25">
      <c r="B489687" s="76"/>
      <c r="C489687" s="75"/>
    </row>
    <row r="489688" spans="2:3" x14ac:dyDescent="0.25">
      <c r="B489688" s="76"/>
      <c r="C489688" s="75"/>
    </row>
    <row r="489689" spans="2:3" x14ac:dyDescent="0.25">
      <c r="B489689" s="76"/>
      <c r="C489689" s="75"/>
    </row>
    <row r="489690" spans="2:3" x14ac:dyDescent="0.25">
      <c r="B489690" s="76"/>
      <c r="C489690" s="75"/>
    </row>
    <row r="489691" spans="2:3" x14ac:dyDescent="0.25">
      <c r="B489691" s="76"/>
      <c r="C489691" s="75"/>
    </row>
    <row r="489801" spans="2:3" x14ac:dyDescent="0.25">
      <c r="B489801" s="76"/>
      <c r="C489801" s="75"/>
    </row>
    <row r="489802" spans="2:3" x14ac:dyDescent="0.25">
      <c r="B489802" s="76"/>
      <c r="C489802" s="75"/>
    </row>
    <row r="489803" spans="2:3" x14ac:dyDescent="0.25">
      <c r="B489803" s="76"/>
      <c r="C489803" s="75"/>
    </row>
    <row r="489804" spans="2:3" x14ac:dyDescent="0.25">
      <c r="B489804" s="76"/>
      <c r="C489804" s="75"/>
    </row>
    <row r="489805" spans="2:3" x14ac:dyDescent="0.25">
      <c r="B489805" s="76"/>
      <c r="C489805" s="75"/>
    </row>
    <row r="489806" spans="2:3" x14ac:dyDescent="0.25">
      <c r="B489806" s="76"/>
      <c r="C489806" s="75"/>
    </row>
    <row r="489807" spans="2:3" x14ac:dyDescent="0.25">
      <c r="B489807" s="76"/>
      <c r="C489807" s="75"/>
    </row>
    <row r="489808" spans="2:3" x14ac:dyDescent="0.25">
      <c r="B489808" s="76"/>
      <c r="C489808" s="75"/>
    </row>
    <row r="489809" spans="2:3" x14ac:dyDescent="0.25">
      <c r="B489809" s="76"/>
      <c r="C489809" s="75"/>
    </row>
    <row r="489810" spans="2:3" x14ac:dyDescent="0.25">
      <c r="B489810" s="76"/>
      <c r="C489810" s="75"/>
    </row>
    <row r="489811" spans="2:3" x14ac:dyDescent="0.25">
      <c r="B489811" s="76"/>
      <c r="C489811" s="75"/>
    </row>
    <row r="489812" spans="2:3" x14ac:dyDescent="0.25">
      <c r="B489812" s="76"/>
      <c r="C489812" s="75"/>
    </row>
    <row r="489813" spans="2:3" x14ac:dyDescent="0.25">
      <c r="B489813" s="76"/>
      <c r="C489813" s="75"/>
    </row>
    <row r="489923" spans="2:3" x14ac:dyDescent="0.25">
      <c r="B489923" s="76"/>
      <c r="C489923" s="75"/>
    </row>
    <row r="489924" spans="2:3" x14ac:dyDescent="0.25">
      <c r="B489924" s="76"/>
      <c r="C489924" s="75"/>
    </row>
    <row r="489925" spans="2:3" x14ac:dyDescent="0.25">
      <c r="B489925" s="76"/>
      <c r="C489925" s="75"/>
    </row>
    <row r="489926" spans="2:3" x14ac:dyDescent="0.25">
      <c r="B489926" s="76"/>
      <c r="C489926" s="75"/>
    </row>
    <row r="489927" spans="2:3" x14ac:dyDescent="0.25">
      <c r="B489927" s="76"/>
      <c r="C489927" s="75"/>
    </row>
    <row r="489928" spans="2:3" x14ac:dyDescent="0.25">
      <c r="B489928" s="76"/>
      <c r="C489928" s="75"/>
    </row>
    <row r="489929" spans="2:3" x14ac:dyDescent="0.25">
      <c r="B489929" s="76"/>
      <c r="C489929" s="75"/>
    </row>
    <row r="489930" spans="2:3" x14ac:dyDescent="0.25">
      <c r="B489930" s="76"/>
      <c r="C489930" s="75"/>
    </row>
    <row r="489931" spans="2:3" x14ac:dyDescent="0.25">
      <c r="B489931" s="76"/>
      <c r="C489931" s="75"/>
    </row>
    <row r="489932" spans="2:3" x14ac:dyDescent="0.25">
      <c r="B489932" s="76"/>
      <c r="C489932" s="75"/>
    </row>
    <row r="489933" spans="2:3" x14ac:dyDescent="0.25">
      <c r="B489933" s="76"/>
      <c r="C489933" s="75"/>
    </row>
    <row r="489934" spans="2:3" x14ac:dyDescent="0.25">
      <c r="B489934" s="76"/>
      <c r="C489934" s="75"/>
    </row>
    <row r="489935" spans="2:3" x14ac:dyDescent="0.25">
      <c r="B489935" s="76"/>
      <c r="C489935" s="75"/>
    </row>
    <row r="490045" spans="2:3" x14ac:dyDescent="0.25">
      <c r="B490045" s="76"/>
      <c r="C490045" s="75"/>
    </row>
    <row r="490046" spans="2:3" x14ac:dyDescent="0.25">
      <c r="B490046" s="76"/>
      <c r="C490046" s="75"/>
    </row>
    <row r="490047" spans="2:3" x14ac:dyDescent="0.25">
      <c r="B490047" s="76"/>
      <c r="C490047" s="75"/>
    </row>
    <row r="490048" spans="2:3" x14ac:dyDescent="0.25">
      <c r="B490048" s="76"/>
      <c r="C490048" s="75"/>
    </row>
    <row r="490049" spans="2:3" x14ac:dyDescent="0.25">
      <c r="B490049" s="76"/>
      <c r="C490049" s="75"/>
    </row>
    <row r="490050" spans="2:3" x14ac:dyDescent="0.25">
      <c r="B490050" s="76"/>
      <c r="C490050" s="75"/>
    </row>
    <row r="490051" spans="2:3" x14ac:dyDescent="0.25">
      <c r="B490051" s="76"/>
      <c r="C490051" s="75"/>
    </row>
    <row r="490052" spans="2:3" x14ac:dyDescent="0.25">
      <c r="B490052" s="76"/>
      <c r="C490052" s="75"/>
    </row>
    <row r="490053" spans="2:3" x14ac:dyDescent="0.25">
      <c r="B490053" s="76"/>
      <c r="C490053" s="75"/>
    </row>
    <row r="490054" spans="2:3" x14ac:dyDescent="0.25">
      <c r="B490054" s="76"/>
      <c r="C490054" s="75"/>
    </row>
    <row r="490055" spans="2:3" x14ac:dyDescent="0.25">
      <c r="B490055" s="76"/>
      <c r="C490055" s="75"/>
    </row>
    <row r="490056" spans="2:3" x14ac:dyDescent="0.25">
      <c r="B490056" s="76"/>
      <c r="C490056" s="75"/>
    </row>
    <row r="490057" spans="2:3" x14ac:dyDescent="0.25">
      <c r="B490057" s="76"/>
      <c r="C490057" s="75"/>
    </row>
    <row r="490167" spans="2:3" x14ac:dyDescent="0.25">
      <c r="B490167" s="76"/>
      <c r="C490167" s="75"/>
    </row>
    <row r="490168" spans="2:3" x14ac:dyDescent="0.25">
      <c r="B490168" s="76"/>
      <c r="C490168" s="75"/>
    </row>
    <row r="490169" spans="2:3" x14ac:dyDescent="0.25">
      <c r="B490169" s="76"/>
      <c r="C490169" s="75"/>
    </row>
    <row r="490170" spans="2:3" x14ac:dyDescent="0.25">
      <c r="B490170" s="76"/>
      <c r="C490170" s="75"/>
    </row>
    <row r="490171" spans="2:3" x14ac:dyDescent="0.25">
      <c r="B490171" s="76"/>
      <c r="C490171" s="75"/>
    </row>
    <row r="490172" spans="2:3" x14ac:dyDescent="0.25">
      <c r="B490172" s="76"/>
      <c r="C490172" s="75"/>
    </row>
    <row r="490173" spans="2:3" x14ac:dyDescent="0.25">
      <c r="B490173" s="76"/>
      <c r="C490173" s="75"/>
    </row>
    <row r="490174" spans="2:3" x14ac:dyDescent="0.25">
      <c r="B490174" s="76"/>
      <c r="C490174" s="75"/>
    </row>
    <row r="490175" spans="2:3" x14ac:dyDescent="0.25">
      <c r="B490175" s="76"/>
      <c r="C490175" s="75"/>
    </row>
    <row r="490176" spans="2:3" x14ac:dyDescent="0.25">
      <c r="B490176" s="76"/>
      <c r="C490176" s="75"/>
    </row>
    <row r="490177" spans="2:3" x14ac:dyDescent="0.25">
      <c r="B490177" s="76"/>
      <c r="C490177" s="75"/>
    </row>
    <row r="490178" spans="2:3" x14ac:dyDescent="0.25">
      <c r="B490178" s="76"/>
      <c r="C490178" s="75"/>
    </row>
    <row r="490179" spans="2:3" x14ac:dyDescent="0.25">
      <c r="B490179" s="76"/>
      <c r="C490179" s="75"/>
    </row>
    <row r="490289" spans="2:3" x14ac:dyDescent="0.25">
      <c r="B490289" s="76"/>
      <c r="C490289" s="75"/>
    </row>
    <row r="490290" spans="2:3" x14ac:dyDescent="0.25">
      <c r="B490290" s="76"/>
      <c r="C490290" s="75"/>
    </row>
    <row r="490291" spans="2:3" x14ac:dyDescent="0.25">
      <c r="B490291" s="76"/>
      <c r="C490291" s="75"/>
    </row>
    <row r="490292" spans="2:3" x14ac:dyDescent="0.25">
      <c r="B490292" s="76"/>
      <c r="C490292" s="75"/>
    </row>
    <row r="490293" spans="2:3" x14ac:dyDescent="0.25">
      <c r="B490293" s="76"/>
      <c r="C490293" s="75"/>
    </row>
    <row r="490294" spans="2:3" x14ac:dyDescent="0.25">
      <c r="B490294" s="76"/>
      <c r="C490294" s="75"/>
    </row>
    <row r="490295" spans="2:3" x14ac:dyDescent="0.25">
      <c r="B490295" s="76"/>
      <c r="C490295" s="75"/>
    </row>
    <row r="490296" spans="2:3" x14ac:dyDescent="0.25">
      <c r="B490296" s="76"/>
      <c r="C490296" s="75"/>
    </row>
    <row r="490297" spans="2:3" x14ac:dyDescent="0.25">
      <c r="B490297" s="76"/>
      <c r="C490297" s="75"/>
    </row>
    <row r="490298" spans="2:3" x14ac:dyDescent="0.25">
      <c r="B490298" s="76"/>
      <c r="C490298" s="75"/>
    </row>
    <row r="490299" spans="2:3" x14ac:dyDescent="0.25">
      <c r="B490299" s="76"/>
      <c r="C490299" s="75"/>
    </row>
    <row r="490300" spans="2:3" x14ac:dyDescent="0.25">
      <c r="B490300" s="76"/>
      <c r="C490300" s="75"/>
    </row>
    <row r="490301" spans="2:3" x14ac:dyDescent="0.25">
      <c r="B490301" s="76"/>
      <c r="C490301" s="75"/>
    </row>
    <row r="490411" spans="2:3" x14ac:dyDescent="0.25">
      <c r="B490411" s="76"/>
      <c r="C490411" s="75"/>
    </row>
    <row r="490412" spans="2:3" x14ac:dyDescent="0.25">
      <c r="B490412" s="76"/>
      <c r="C490412" s="75"/>
    </row>
    <row r="490413" spans="2:3" x14ac:dyDescent="0.25">
      <c r="B490413" s="76"/>
      <c r="C490413" s="75"/>
    </row>
    <row r="490414" spans="2:3" x14ac:dyDescent="0.25">
      <c r="B490414" s="76"/>
      <c r="C490414" s="75"/>
    </row>
    <row r="490415" spans="2:3" x14ac:dyDescent="0.25">
      <c r="B490415" s="76"/>
      <c r="C490415" s="75"/>
    </row>
    <row r="490416" spans="2:3" x14ac:dyDescent="0.25">
      <c r="B490416" s="76"/>
      <c r="C490416" s="75"/>
    </row>
    <row r="490417" spans="2:3" x14ac:dyDescent="0.25">
      <c r="B490417" s="76"/>
      <c r="C490417" s="75"/>
    </row>
    <row r="490418" spans="2:3" x14ac:dyDescent="0.25">
      <c r="B490418" s="76"/>
      <c r="C490418" s="75"/>
    </row>
    <row r="490419" spans="2:3" x14ac:dyDescent="0.25">
      <c r="B490419" s="76"/>
      <c r="C490419" s="75"/>
    </row>
    <row r="490420" spans="2:3" x14ac:dyDescent="0.25">
      <c r="B490420" s="76"/>
      <c r="C490420" s="75"/>
    </row>
    <row r="490421" spans="2:3" x14ac:dyDescent="0.25">
      <c r="B490421" s="76"/>
      <c r="C490421" s="75"/>
    </row>
    <row r="490422" spans="2:3" x14ac:dyDescent="0.25">
      <c r="B490422" s="76"/>
      <c r="C490422" s="75"/>
    </row>
    <row r="490423" spans="2:3" x14ac:dyDescent="0.25">
      <c r="B490423" s="76"/>
      <c r="C490423" s="75"/>
    </row>
    <row r="490533" spans="2:3" x14ac:dyDescent="0.25">
      <c r="B490533" s="76"/>
      <c r="C490533" s="75"/>
    </row>
    <row r="490534" spans="2:3" x14ac:dyDescent="0.25">
      <c r="B490534" s="76"/>
      <c r="C490534" s="75"/>
    </row>
    <row r="490535" spans="2:3" x14ac:dyDescent="0.25">
      <c r="B490535" s="76"/>
      <c r="C490535" s="75"/>
    </row>
    <row r="490536" spans="2:3" x14ac:dyDescent="0.25">
      <c r="B490536" s="76"/>
      <c r="C490536" s="75"/>
    </row>
    <row r="490537" spans="2:3" x14ac:dyDescent="0.25">
      <c r="B490537" s="76"/>
      <c r="C490537" s="75"/>
    </row>
    <row r="490538" spans="2:3" x14ac:dyDescent="0.25">
      <c r="B490538" s="76"/>
      <c r="C490538" s="75"/>
    </row>
    <row r="490539" spans="2:3" x14ac:dyDescent="0.25">
      <c r="B490539" s="76"/>
      <c r="C490539" s="75"/>
    </row>
    <row r="490540" spans="2:3" x14ac:dyDescent="0.25">
      <c r="B490540" s="76"/>
      <c r="C490540" s="75"/>
    </row>
    <row r="490541" spans="2:3" x14ac:dyDescent="0.25">
      <c r="B490541" s="76"/>
      <c r="C490541" s="75"/>
    </row>
    <row r="490542" spans="2:3" x14ac:dyDescent="0.25">
      <c r="B490542" s="76"/>
      <c r="C490542" s="75"/>
    </row>
    <row r="490543" spans="2:3" x14ac:dyDescent="0.25">
      <c r="B490543" s="76"/>
      <c r="C490543" s="75"/>
    </row>
    <row r="490544" spans="2:3" x14ac:dyDescent="0.25">
      <c r="B490544" s="76"/>
      <c r="C490544" s="75"/>
    </row>
    <row r="490545" spans="2:3" x14ac:dyDescent="0.25">
      <c r="B490545" s="76"/>
      <c r="C490545" s="75"/>
    </row>
    <row r="490655" spans="2:3" x14ac:dyDescent="0.25">
      <c r="B490655" s="76"/>
      <c r="C490655" s="75"/>
    </row>
    <row r="490656" spans="2:3" x14ac:dyDescent="0.25">
      <c r="B490656" s="76"/>
      <c r="C490656" s="75"/>
    </row>
    <row r="490657" spans="2:3" x14ac:dyDescent="0.25">
      <c r="B490657" s="76"/>
      <c r="C490657" s="75"/>
    </row>
    <row r="490658" spans="2:3" x14ac:dyDescent="0.25">
      <c r="B490658" s="76"/>
      <c r="C490658" s="75"/>
    </row>
    <row r="490659" spans="2:3" x14ac:dyDescent="0.25">
      <c r="B490659" s="76"/>
      <c r="C490659" s="75"/>
    </row>
    <row r="490660" spans="2:3" x14ac:dyDescent="0.25">
      <c r="B490660" s="76"/>
      <c r="C490660" s="75"/>
    </row>
    <row r="490661" spans="2:3" x14ac:dyDescent="0.25">
      <c r="B490661" s="76"/>
      <c r="C490661" s="75"/>
    </row>
    <row r="490662" spans="2:3" x14ac:dyDescent="0.25">
      <c r="B490662" s="76"/>
      <c r="C490662" s="75"/>
    </row>
    <row r="490663" spans="2:3" x14ac:dyDescent="0.25">
      <c r="B490663" s="76"/>
      <c r="C490663" s="75"/>
    </row>
    <row r="490664" spans="2:3" x14ac:dyDescent="0.25">
      <c r="B490664" s="76"/>
      <c r="C490664" s="75"/>
    </row>
    <row r="490665" spans="2:3" x14ac:dyDescent="0.25">
      <c r="B490665" s="76"/>
      <c r="C490665" s="75"/>
    </row>
    <row r="490666" spans="2:3" x14ac:dyDescent="0.25">
      <c r="B490666" s="76"/>
      <c r="C490666" s="75"/>
    </row>
    <row r="490667" spans="2:3" x14ac:dyDescent="0.25">
      <c r="B490667" s="76"/>
      <c r="C490667" s="75"/>
    </row>
    <row r="490777" spans="2:3" x14ac:dyDescent="0.25">
      <c r="B490777" s="76"/>
      <c r="C490777" s="75"/>
    </row>
    <row r="490778" spans="2:3" x14ac:dyDescent="0.25">
      <c r="B490778" s="76"/>
      <c r="C490778" s="75"/>
    </row>
    <row r="490779" spans="2:3" x14ac:dyDescent="0.25">
      <c r="B490779" s="76"/>
      <c r="C490779" s="75"/>
    </row>
    <row r="490780" spans="2:3" x14ac:dyDescent="0.25">
      <c r="B490780" s="76"/>
      <c r="C490780" s="75"/>
    </row>
    <row r="490781" spans="2:3" x14ac:dyDescent="0.25">
      <c r="B490781" s="76"/>
      <c r="C490781" s="75"/>
    </row>
    <row r="490782" spans="2:3" x14ac:dyDescent="0.25">
      <c r="B490782" s="76"/>
      <c r="C490782" s="75"/>
    </row>
    <row r="490783" spans="2:3" x14ac:dyDescent="0.25">
      <c r="B490783" s="76"/>
      <c r="C490783" s="75"/>
    </row>
    <row r="490784" spans="2:3" x14ac:dyDescent="0.25">
      <c r="B490784" s="76"/>
      <c r="C490784" s="75"/>
    </row>
    <row r="490785" spans="2:3" x14ac:dyDescent="0.25">
      <c r="B490785" s="76"/>
      <c r="C490785" s="75"/>
    </row>
    <row r="490786" spans="2:3" x14ac:dyDescent="0.25">
      <c r="B490786" s="76"/>
      <c r="C490786" s="75"/>
    </row>
    <row r="490787" spans="2:3" x14ac:dyDescent="0.25">
      <c r="B490787" s="76"/>
      <c r="C490787" s="75"/>
    </row>
    <row r="490788" spans="2:3" x14ac:dyDescent="0.25">
      <c r="B490788" s="76"/>
      <c r="C490788" s="75"/>
    </row>
    <row r="490789" spans="2:3" x14ac:dyDescent="0.25">
      <c r="B490789" s="76"/>
      <c r="C490789" s="75"/>
    </row>
    <row r="490899" spans="2:3" x14ac:dyDescent="0.25">
      <c r="B490899" s="76"/>
      <c r="C490899" s="75"/>
    </row>
    <row r="490900" spans="2:3" x14ac:dyDescent="0.25">
      <c r="B490900" s="76"/>
      <c r="C490900" s="75"/>
    </row>
    <row r="490901" spans="2:3" x14ac:dyDescent="0.25">
      <c r="B490901" s="76"/>
      <c r="C490901" s="75"/>
    </row>
    <row r="490902" spans="2:3" x14ac:dyDescent="0.25">
      <c r="B490902" s="76"/>
      <c r="C490902" s="75"/>
    </row>
    <row r="490903" spans="2:3" x14ac:dyDescent="0.25">
      <c r="B490903" s="76"/>
      <c r="C490903" s="75"/>
    </row>
    <row r="490904" spans="2:3" x14ac:dyDescent="0.25">
      <c r="B490904" s="76"/>
      <c r="C490904" s="75"/>
    </row>
    <row r="490905" spans="2:3" x14ac:dyDescent="0.25">
      <c r="B490905" s="76"/>
      <c r="C490905" s="75"/>
    </row>
    <row r="490906" spans="2:3" x14ac:dyDescent="0.25">
      <c r="B490906" s="76"/>
      <c r="C490906" s="75"/>
    </row>
    <row r="490907" spans="2:3" x14ac:dyDescent="0.25">
      <c r="B490907" s="76"/>
      <c r="C490907" s="75"/>
    </row>
    <row r="490908" spans="2:3" x14ac:dyDescent="0.25">
      <c r="B490908" s="76"/>
      <c r="C490908" s="75"/>
    </row>
    <row r="490909" spans="2:3" x14ac:dyDescent="0.25">
      <c r="B490909" s="76"/>
      <c r="C490909" s="75"/>
    </row>
    <row r="490910" spans="2:3" x14ac:dyDescent="0.25">
      <c r="B490910" s="76"/>
      <c r="C490910" s="75"/>
    </row>
    <row r="490911" spans="2:3" x14ac:dyDescent="0.25">
      <c r="B490911" s="76"/>
      <c r="C490911" s="75"/>
    </row>
    <row r="491021" spans="2:3" x14ac:dyDescent="0.25">
      <c r="B491021" s="76"/>
      <c r="C491021" s="75"/>
    </row>
    <row r="491022" spans="2:3" x14ac:dyDescent="0.25">
      <c r="B491022" s="76"/>
      <c r="C491022" s="75"/>
    </row>
    <row r="491023" spans="2:3" x14ac:dyDescent="0.25">
      <c r="B491023" s="76"/>
      <c r="C491023" s="75"/>
    </row>
    <row r="491024" spans="2:3" x14ac:dyDescent="0.25">
      <c r="B491024" s="76"/>
      <c r="C491024" s="75"/>
    </row>
    <row r="491025" spans="2:3" x14ac:dyDescent="0.25">
      <c r="B491025" s="76"/>
      <c r="C491025" s="75"/>
    </row>
    <row r="491026" spans="2:3" x14ac:dyDescent="0.25">
      <c r="B491026" s="76"/>
      <c r="C491026" s="75"/>
    </row>
    <row r="491027" spans="2:3" x14ac:dyDescent="0.25">
      <c r="B491027" s="76"/>
      <c r="C491027" s="75"/>
    </row>
    <row r="491028" spans="2:3" x14ac:dyDescent="0.25">
      <c r="B491028" s="76"/>
      <c r="C491028" s="75"/>
    </row>
    <row r="491029" spans="2:3" x14ac:dyDescent="0.25">
      <c r="B491029" s="76"/>
      <c r="C491029" s="75"/>
    </row>
    <row r="491030" spans="2:3" x14ac:dyDescent="0.25">
      <c r="B491030" s="76"/>
      <c r="C491030" s="75"/>
    </row>
    <row r="491031" spans="2:3" x14ac:dyDescent="0.25">
      <c r="B491031" s="76"/>
      <c r="C491031" s="75"/>
    </row>
    <row r="491032" spans="2:3" x14ac:dyDescent="0.25">
      <c r="B491032" s="76"/>
      <c r="C491032" s="75"/>
    </row>
    <row r="491033" spans="2:3" x14ac:dyDescent="0.25">
      <c r="B491033" s="76"/>
      <c r="C491033" s="75"/>
    </row>
    <row r="491143" spans="2:3" x14ac:dyDescent="0.25">
      <c r="B491143" s="76"/>
      <c r="C491143" s="75"/>
    </row>
    <row r="491144" spans="2:3" x14ac:dyDescent="0.25">
      <c r="B491144" s="76"/>
      <c r="C491144" s="75"/>
    </row>
    <row r="491145" spans="2:3" x14ac:dyDescent="0.25">
      <c r="B491145" s="76"/>
      <c r="C491145" s="75"/>
    </row>
    <row r="491146" spans="2:3" x14ac:dyDescent="0.25">
      <c r="B491146" s="76"/>
      <c r="C491146" s="75"/>
    </row>
    <row r="491147" spans="2:3" x14ac:dyDescent="0.25">
      <c r="B491147" s="76"/>
      <c r="C491147" s="75"/>
    </row>
    <row r="491148" spans="2:3" x14ac:dyDescent="0.25">
      <c r="B491148" s="76"/>
      <c r="C491148" s="75"/>
    </row>
    <row r="491149" spans="2:3" x14ac:dyDescent="0.25">
      <c r="B491149" s="76"/>
      <c r="C491149" s="75"/>
    </row>
    <row r="491150" spans="2:3" x14ac:dyDescent="0.25">
      <c r="B491150" s="76"/>
      <c r="C491150" s="75"/>
    </row>
    <row r="491151" spans="2:3" x14ac:dyDescent="0.25">
      <c r="B491151" s="76"/>
      <c r="C491151" s="75"/>
    </row>
    <row r="491152" spans="2:3" x14ac:dyDescent="0.25">
      <c r="B491152" s="76"/>
      <c r="C491152" s="75"/>
    </row>
    <row r="491153" spans="2:3" x14ac:dyDescent="0.25">
      <c r="B491153" s="76"/>
      <c r="C491153" s="75"/>
    </row>
    <row r="491154" spans="2:3" x14ac:dyDescent="0.25">
      <c r="B491154" s="76"/>
      <c r="C491154" s="75"/>
    </row>
    <row r="491155" spans="2:3" x14ac:dyDescent="0.25">
      <c r="B491155" s="76"/>
      <c r="C491155" s="75"/>
    </row>
    <row r="491265" spans="2:3" x14ac:dyDescent="0.25">
      <c r="B491265" s="76"/>
      <c r="C491265" s="75"/>
    </row>
    <row r="491266" spans="2:3" x14ac:dyDescent="0.25">
      <c r="B491266" s="76"/>
      <c r="C491266" s="75"/>
    </row>
    <row r="491267" spans="2:3" x14ac:dyDescent="0.25">
      <c r="B491267" s="76"/>
      <c r="C491267" s="75"/>
    </row>
    <row r="491268" spans="2:3" x14ac:dyDescent="0.25">
      <c r="B491268" s="76"/>
      <c r="C491268" s="75"/>
    </row>
    <row r="491269" spans="2:3" x14ac:dyDescent="0.25">
      <c r="B491269" s="76"/>
      <c r="C491269" s="75"/>
    </row>
    <row r="491270" spans="2:3" x14ac:dyDescent="0.25">
      <c r="B491270" s="76"/>
      <c r="C491270" s="75"/>
    </row>
    <row r="491271" spans="2:3" x14ac:dyDescent="0.25">
      <c r="B491271" s="76"/>
      <c r="C491271" s="75"/>
    </row>
    <row r="491272" spans="2:3" x14ac:dyDescent="0.25">
      <c r="B491272" s="76"/>
      <c r="C491272" s="75"/>
    </row>
    <row r="491273" spans="2:3" x14ac:dyDescent="0.25">
      <c r="B491273" s="76"/>
      <c r="C491273" s="75"/>
    </row>
    <row r="491274" spans="2:3" x14ac:dyDescent="0.25">
      <c r="B491274" s="76"/>
      <c r="C491274" s="75"/>
    </row>
    <row r="491275" spans="2:3" x14ac:dyDescent="0.25">
      <c r="B491275" s="76"/>
      <c r="C491275" s="75"/>
    </row>
    <row r="491276" spans="2:3" x14ac:dyDescent="0.25">
      <c r="B491276" s="76"/>
      <c r="C491276" s="75"/>
    </row>
    <row r="491277" spans="2:3" x14ac:dyDescent="0.25">
      <c r="B491277" s="76"/>
      <c r="C491277" s="75"/>
    </row>
    <row r="491387" spans="2:3" x14ac:dyDescent="0.25">
      <c r="B491387" s="76"/>
      <c r="C491387" s="75"/>
    </row>
    <row r="491388" spans="2:3" x14ac:dyDescent="0.25">
      <c r="B491388" s="76"/>
      <c r="C491388" s="75"/>
    </row>
    <row r="491389" spans="2:3" x14ac:dyDescent="0.25">
      <c r="B491389" s="76"/>
      <c r="C491389" s="75"/>
    </row>
    <row r="491390" spans="2:3" x14ac:dyDescent="0.25">
      <c r="B491390" s="76"/>
      <c r="C491390" s="75"/>
    </row>
    <row r="491391" spans="2:3" x14ac:dyDescent="0.25">
      <c r="B491391" s="76"/>
      <c r="C491391" s="75"/>
    </row>
    <row r="491392" spans="2:3" x14ac:dyDescent="0.25">
      <c r="B491392" s="76"/>
      <c r="C491392" s="75"/>
    </row>
    <row r="491393" spans="2:3" x14ac:dyDescent="0.25">
      <c r="B491393" s="76"/>
      <c r="C491393" s="75"/>
    </row>
    <row r="491394" spans="2:3" x14ac:dyDescent="0.25">
      <c r="B491394" s="76"/>
      <c r="C491394" s="75"/>
    </row>
    <row r="491395" spans="2:3" x14ac:dyDescent="0.25">
      <c r="B491395" s="76"/>
      <c r="C491395" s="75"/>
    </row>
    <row r="491396" spans="2:3" x14ac:dyDescent="0.25">
      <c r="B491396" s="76"/>
      <c r="C491396" s="75"/>
    </row>
    <row r="491397" spans="2:3" x14ac:dyDescent="0.25">
      <c r="B491397" s="76"/>
      <c r="C491397" s="75"/>
    </row>
    <row r="491398" spans="2:3" x14ac:dyDescent="0.25">
      <c r="B491398" s="76"/>
      <c r="C491398" s="75"/>
    </row>
    <row r="491399" spans="2:3" x14ac:dyDescent="0.25">
      <c r="B491399" s="76"/>
      <c r="C491399" s="75"/>
    </row>
    <row r="491509" spans="2:3" x14ac:dyDescent="0.25">
      <c r="B491509" s="76"/>
      <c r="C491509" s="75"/>
    </row>
    <row r="491510" spans="2:3" x14ac:dyDescent="0.25">
      <c r="B491510" s="76"/>
      <c r="C491510" s="75"/>
    </row>
    <row r="491511" spans="2:3" x14ac:dyDescent="0.25">
      <c r="B491511" s="76"/>
      <c r="C491511" s="75"/>
    </row>
    <row r="491512" spans="2:3" x14ac:dyDescent="0.25">
      <c r="B491512" s="76"/>
      <c r="C491512" s="75"/>
    </row>
    <row r="491513" spans="2:3" x14ac:dyDescent="0.25">
      <c r="B491513" s="76"/>
      <c r="C491513" s="75"/>
    </row>
    <row r="491514" spans="2:3" x14ac:dyDescent="0.25">
      <c r="B491514" s="76"/>
      <c r="C491514" s="75"/>
    </row>
    <row r="491515" spans="2:3" x14ac:dyDescent="0.25">
      <c r="B491515" s="76"/>
      <c r="C491515" s="75"/>
    </row>
    <row r="491516" spans="2:3" x14ac:dyDescent="0.25">
      <c r="B491516" s="76"/>
      <c r="C491516" s="75"/>
    </row>
    <row r="491517" spans="2:3" x14ac:dyDescent="0.25">
      <c r="B491517" s="76"/>
      <c r="C491517" s="75"/>
    </row>
    <row r="491518" spans="2:3" x14ac:dyDescent="0.25">
      <c r="B491518" s="76"/>
      <c r="C491518" s="75"/>
    </row>
    <row r="491519" spans="2:3" x14ac:dyDescent="0.25">
      <c r="B491519" s="76"/>
      <c r="C491519" s="75"/>
    </row>
    <row r="491520" spans="2:3" x14ac:dyDescent="0.25">
      <c r="B491520" s="76"/>
      <c r="C491520" s="75"/>
    </row>
    <row r="491521" spans="2:3" x14ac:dyDescent="0.25">
      <c r="B491521" s="76"/>
      <c r="C491521" s="75"/>
    </row>
    <row r="491631" spans="2:3" x14ac:dyDescent="0.25">
      <c r="B491631" s="76"/>
      <c r="C491631" s="75"/>
    </row>
    <row r="491632" spans="2:3" x14ac:dyDescent="0.25">
      <c r="B491632" s="76"/>
      <c r="C491632" s="75"/>
    </row>
    <row r="491633" spans="2:3" x14ac:dyDescent="0.25">
      <c r="B491633" s="76"/>
      <c r="C491633" s="75"/>
    </row>
    <row r="491634" spans="2:3" x14ac:dyDescent="0.25">
      <c r="B491634" s="76"/>
      <c r="C491634" s="75"/>
    </row>
    <row r="491635" spans="2:3" x14ac:dyDescent="0.25">
      <c r="B491635" s="76"/>
      <c r="C491635" s="75"/>
    </row>
    <row r="491636" spans="2:3" x14ac:dyDescent="0.25">
      <c r="B491636" s="76"/>
      <c r="C491636" s="75"/>
    </row>
    <row r="491637" spans="2:3" x14ac:dyDescent="0.25">
      <c r="B491637" s="76"/>
      <c r="C491637" s="75"/>
    </row>
    <row r="491638" spans="2:3" x14ac:dyDescent="0.25">
      <c r="B491638" s="76"/>
      <c r="C491638" s="75"/>
    </row>
    <row r="491639" spans="2:3" x14ac:dyDescent="0.25">
      <c r="B491639" s="76"/>
      <c r="C491639" s="75"/>
    </row>
    <row r="491640" spans="2:3" x14ac:dyDescent="0.25">
      <c r="B491640" s="76"/>
      <c r="C491640" s="75"/>
    </row>
    <row r="491641" spans="2:3" x14ac:dyDescent="0.25">
      <c r="B491641" s="76"/>
      <c r="C491641" s="75"/>
    </row>
    <row r="491642" spans="2:3" x14ac:dyDescent="0.25">
      <c r="B491642" s="76"/>
      <c r="C491642" s="75"/>
    </row>
    <row r="491643" spans="2:3" x14ac:dyDescent="0.25">
      <c r="B491643" s="76"/>
      <c r="C491643" s="75"/>
    </row>
    <row r="491753" spans="2:3" x14ac:dyDescent="0.25">
      <c r="B491753" s="76"/>
      <c r="C491753" s="75"/>
    </row>
    <row r="491754" spans="2:3" x14ac:dyDescent="0.25">
      <c r="B491754" s="76"/>
      <c r="C491754" s="75"/>
    </row>
    <row r="491755" spans="2:3" x14ac:dyDescent="0.25">
      <c r="B491755" s="76"/>
      <c r="C491755" s="75"/>
    </row>
    <row r="491756" spans="2:3" x14ac:dyDescent="0.25">
      <c r="B491756" s="76"/>
      <c r="C491756" s="75"/>
    </row>
    <row r="491757" spans="2:3" x14ac:dyDescent="0.25">
      <c r="B491757" s="76"/>
      <c r="C491757" s="75"/>
    </row>
    <row r="491758" spans="2:3" x14ac:dyDescent="0.25">
      <c r="B491758" s="76"/>
      <c r="C491758" s="75"/>
    </row>
    <row r="491759" spans="2:3" x14ac:dyDescent="0.25">
      <c r="B491759" s="76"/>
      <c r="C491759" s="75"/>
    </row>
    <row r="491760" spans="2:3" x14ac:dyDescent="0.25">
      <c r="B491760" s="76"/>
      <c r="C491760" s="75"/>
    </row>
    <row r="491761" spans="2:3" x14ac:dyDescent="0.25">
      <c r="B491761" s="76"/>
      <c r="C491761" s="75"/>
    </row>
    <row r="491762" spans="2:3" x14ac:dyDescent="0.25">
      <c r="B491762" s="76"/>
      <c r="C491762" s="75"/>
    </row>
    <row r="491763" spans="2:3" x14ac:dyDescent="0.25">
      <c r="B491763" s="76"/>
      <c r="C491763" s="75"/>
    </row>
    <row r="491764" spans="2:3" x14ac:dyDescent="0.25">
      <c r="B491764" s="76"/>
      <c r="C491764" s="75"/>
    </row>
    <row r="491765" spans="2:3" x14ac:dyDescent="0.25">
      <c r="B491765" s="76"/>
      <c r="C491765" s="75"/>
    </row>
    <row r="491875" spans="2:3" x14ac:dyDescent="0.25">
      <c r="B491875" s="76"/>
      <c r="C491875" s="75"/>
    </row>
    <row r="491876" spans="2:3" x14ac:dyDescent="0.25">
      <c r="B491876" s="76"/>
      <c r="C491876" s="75"/>
    </row>
    <row r="491877" spans="2:3" x14ac:dyDescent="0.25">
      <c r="B491877" s="76"/>
      <c r="C491877" s="75"/>
    </row>
    <row r="491878" spans="2:3" x14ac:dyDescent="0.25">
      <c r="B491878" s="76"/>
      <c r="C491878" s="75"/>
    </row>
    <row r="491879" spans="2:3" x14ac:dyDescent="0.25">
      <c r="B491879" s="76"/>
      <c r="C491879" s="75"/>
    </row>
    <row r="491880" spans="2:3" x14ac:dyDescent="0.25">
      <c r="B491880" s="76"/>
      <c r="C491880" s="75"/>
    </row>
    <row r="491881" spans="2:3" x14ac:dyDescent="0.25">
      <c r="B491881" s="76"/>
      <c r="C491881" s="75"/>
    </row>
    <row r="491882" spans="2:3" x14ac:dyDescent="0.25">
      <c r="B491882" s="76"/>
      <c r="C491882" s="75"/>
    </row>
    <row r="491883" spans="2:3" x14ac:dyDescent="0.25">
      <c r="B491883" s="76"/>
      <c r="C491883" s="75"/>
    </row>
    <row r="491884" spans="2:3" x14ac:dyDescent="0.25">
      <c r="B491884" s="76"/>
      <c r="C491884" s="75"/>
    </row>
    <row r="491885" spans="2:3" x14ac:dyDescent="0.25">
      <c r="B491885" s="76"/>
      <c r="C491885" s="75"/>
    </row>
    <row r="491886" spans="2:3" x14ac:dyDescent="0.25">
      <c r="B491886" s="76"/>
      <c r="C491886" s="75"/>
    </row>
    <row r="491887" spans="2:3" x14ac:dyDescent="0.25">
      <c r="B491887" s="76"/>
      <c r="C491887" s="75"/>
    </row>
    <row r="491997" spans="2:3" x14ac:dyDescent="0.25">
      <c r="B491997" s="76"/>
      <c r="C491997" s="75"/>
    </row>
    <row r="491998" spans="2:3" x14ac:dyDescent="0.25">
      <c r="B491998" s="76"/>
      <c r="C491998" s="75"/>
    </row>
    <row r="491999" spans="2:3" x14ac:dyDescent="0.25">
      <c r="B491999" s="76"/>
      <c r="C491999" s="75"/>
    </row>
    <row r="492000" spans="2:3" x14ac:dyDescent="0.25">
      <c r="B492000" s="76"/>
      <c r="C492000" s="75"/>
    </row>
    <row r="492001" spans="2:3" x14ac:dyDescent="0.25">
      <c r="B492001" s="76"/>
      <c r="C492001" s="75"/>
    </row>
    <row r="492002" spans="2:3" x14ac:dyDescent="0.25">
      <c r="B492002" s="76"/>
      <c r="C492002" s="75"/>
    </row>
    <row r="492003" spans="2:3" x14ac:dyDescent="0.25">
      <c r="B492003" s="76"/>
      <c r="C492003" s="75"/>
    </row>
    <row r="492004" spans="2:3" x14ac:dyDescent="0.25">
      <c r="B492004" s="76"/>
      <c r="C492004" s="75"/>
    </row>
    <row r="492005" spans="2:3" x14ac:dyDescent="0.25">
      <c r="B492005" s="76"/>
      <c r="C492005" s="75"/>
    </row>
    <row r="492006" spans="2:3" x14ac:dyDescent="0.25">
      <c r="B492006" s="76"/>
      <c r="C492006" s="75"/>
    </row>
    <row r="492007" spans="2:3" x14ac:dyDescent="0.25">
      <c r="B492007" s="76"/>
      <c r="C492007" s="75"/>
    </row>
    <row r="492008" spans="2:3" x14ac:dyDescent="0.25">
      <c r="B492008" s="76"/>
      <c r="C492008" s="75"/>
    </row>
    <row r="492009" spans="2:3" x14ac:dyDescent="0.25">
      <c r="B492009" s="76"/>
      <c r="C492009" s="75"/>
    </row>
    <row r="492119" spans="2:3" x14ac:dyDescent="0.25">
      <c r="B492119" s="76"/>
      <c r="C492119" s="75"/>
    </row>
    <row r="492120" spans="2:3" x14ac:dyDescent="0.25">
      <c r="B492120" s="76"/>
      <c r="C492120" s="75"/>
    </row>
    <row r="492121" spans="2:3" x14ac:dyDescent="0.25">
      <c r="B492121" s="76"/>
      <c r="C492121" s="75"/>
    </row>
    <row r="492122" spans="2:3" x14ac:dyDescent="0.25">
      <c r="B492122" s="76"/>
      <c r="C492122" s="75"/>
    </row>
    <row r="492123" spans="2:3" x14ac:dyDescent="0.25">
      <c r="B492123" s="76"/>
      <c r="C492123" s="75"/>
    </row>
    <row r="492124" spans="2:3" x14ac:dyDescent="0.25">
      <c r="B492124" s="76"/>
      <c r="C492124" s="75"/>
    </row>
    <row r="492125" spans="2:3" x14ac:dyDescent="0.25">
      <c r="B492125" s="76"/>
      <c r="C492125" s="75"/>
    </row>
    <row r="492126" spans="2:3" x14ac:dyDescent="0.25">
      <c r="B492126" s="76"/>
      <c r="C492126" s="75"/>
    </row>
    <row r="492127" spans="2:3" x14ac:dyDescent="0.25">
      <c r="B492127" s="76"/>
      <c r="C492127" s="75"/>
    </row>
    <row r="492128" spans="2:3" x14ac:dyDescent="0.25">
      <c r="B492128" s="76"/>
      <c r="C492128" s="75"/>
    </row>
    <row r="492129" spans="2:3" x14ac:dyDescent="0.25">
      <c r="B492129" s="76"/>
      <c r="C492129" s="75"/>
    </row>
    <row r="492130" spans="2:3" x14ac:dyDescent="0.25">
      <c r="B492130" s="76"/>
      <c r="C492130" s="75"/>
    </row>
    <row r="492131" spans="2:3" x14ac:dyDescent="0.25">
      <c r="B492131" s="76"/>
      <c r="C492131" s="75"/>
    </row>
    <row r="492241" spans="2:3" x14ac:dyDescent="0.25">
      <c r="B492241" s="76"/>
      <c r="C492241" s="75"/>
    </row>
    <row r="492242" spans="2:3" x14ac:dyDescent="0.25">
      <c r="B492242" s="76"/>
      <c r="C492242" s="75"/>
    </row>
    <row r="492243" spans="2:3" x14ac:dyDescent="0.25">
      <c r="B492243" s="76"/>
      <c r="C492243" s="75"/>
    </row>
    <row r="492244" spans="2:3" x14ac:dyDescent="0.25">
      <c r="B492244" s="76"/>
      <c r="C492244" s="75"/>
    </row>
    <row r="492245" spans="2:3" x14ac:dyDescent="0.25">
      <c r="B492245" s="76"/>
      <c r="C492245" s="75"/>
    </row>
    <row r="492246" spans="2:3" x14ac:dyDescent="0.25">
      <c r="B492246" s="76"/>
      <c r="C492246" s="75"/>
    </row>
    <row r="492247" spans="2:3" x14ac:dyDescent="0.25">
      <c r="B492247" s="76"/>
      <c r="C492247" s="75"/>
    </row>
    <row r="492248" spans="2:3" x14ac:dyDescent="0.25">
      <c r="B492248" s="76"/>
      <c r="C492248" s="75"/>
    </row>
    <row r="492249" spans="2:3" x14ac:dyDescent="0.25">
      <c r="B492249" s="76"/>
      <c r="C492249" s="75"/>
    </row>
    <row r="492250" spans="2:3" x14ac:dyDescent="0.25">
      <c r="B492250" s="76"/>
      <c r="C492250" s="75"/>
    </row>
    <row r="492251" spans="2:3" x14ac:dyDescent="0.25">
      <c r="B492251" s="76"/>
      <c r="C492251" s="75"/>
    </row>
    <row r="492252" spans="2:3" x14ac:dyDescent="0.25">
      <c r="B492252" s="76"/>
      <c r="C492252" s="75"/>
    </row>
    <row r="492253" spans="2:3" x14ac:dyDescent="0.25">
      <c r="B492253" s="76"/>
      <c r="C492253" s="75"/>
    </row>
    <row r="492363" spans="2:3" x14ac:dyDescent="0.25">
      <c r="B492363" s="76"/>
      <c r="C492363" s="75"/>
    </row>
    <row r="492364" spans="2:3" x14ac:dyDescent="0.25">
      <c r="B492364" s="76"/>
      <c r="C492364" s="75"/>
    </row>
    <row r="492365" spans="2:3" x14ac:dyDescent="0.25">
      <c r="B492365" s="76"/>
      <c r="C492365" s="75"/>
    </row>
    <row r="492366" spans="2:3" x14ac:dyDescent="0.25">
      <c r="B492366" s="76"/>
      <c r="C492366" s="75"/>
    </row>
    <row r="492367" spans="2:3" x14ac:dyDescent="0.25">
      <c r="B492367" s="76"/>
      <c r="C492367" s="75"/>
    </row>
    <row r="492368" spans="2:3" x14ac:dyDescent="0.25">
      <c r="B492368" s="76"/>
      <c r="C492368" s="75"/>
    </row>
    <row r="492369" spans="2:3" x14ac:dyDescent="0.25">
      <c r="B492369" s="76"/>
      <c r="C492369" s="75"/>
    </row>
    <row r="492370" spans="2:3" x14ac:dyDescent="0.25">
      <c r="B492370" s="76"/>
      <c r="C492370" s="75"/>
    </row>
    <row r="492371" spans="2:3" x14ac:dyDescent="0.25">
      <c r="B492371" s="76"/>
      <c r="C492371" s="75"/>
    </row>
    <row r="492372" spans="2:3" x14ac:dyDescent="0.25">
      <c r="B492372" s="76"/>
      <c r="C492372" s="75"/>
    </row>
    <row r="492373" spans="2:3" x14ac:dyDescent="0.25">
      <c r="B492373" s="76"/>
      <c r="C492373" s="75"/>
    </row>
    <row r="492374" spans="2:3" x14ac:dyDescent="0.25">
      <c r="B492374" s="76"/>
      <c r="C492374" s="75"/>
    </row>
    <row r="492375" spans="2:3" x14ac:dyDescent="0.25">
      <c r="B492375" s="76"/>
      <c r="C492375" s="75"/>
    </row>
    <row r="492485" spans="2:3" x14ac:dyDescent="0.25">
      <c r="B492485" s="76"/>
      <c r="C492485" s="75"/>
    </row>
    <row r="492486" spans="2:3" x14ac:dyDescent="0.25">
      <c r="B492486" s="76"/>
      <c r="C492486" s="75"/>
    </row>
    <row r="492487" spans="2:3" x14ac:dyDescent="0.25">
      <c r="B492487" s="76"/>
      <c r="C492487" s="75"/>
    </row>
    <row r="492488" spans="2:3" x14ac:dyDescent="0.25">
      <c r="B492488" s="76"/>
      <c r="C492488" s="75"/>
    </row>
    <row r="492489" spans="2:3" x14ac:dyDescent="0.25">
      <c r="B492489" s="76"/>
      <c r="C492489" s="75"/>
    </row>
    <row r="492490" spans="2:3" x14ac:dyDescent="0.25">
      <c r="B492490" s="76"/>
      <c r="C492490" s="75"/>
    </row>
    <row r="492491" spans="2:3" x14ac:dyDescent="0.25">
      <c r="B492491" s="76"/>
      <c r="C492491" s="75"/>
    </row>
    <row r="492492" spans="2:3" x14ac:dyDescent="0.25">
      <c r="B492492" s="76"/>
      <c r="C492492" s="75"/>
    </row>
    <row r="492493" spans="2:3" x14ac:dyDescent="0.25">
      <c r="B492493" s="76"/>
      <c r="C492493" s="75"/>
    </row>
    <row r="492494" spans="2:3" x14ac:dyDescent="0.25">
      <c r="B492494" s="76"/>
      <c r="C492494" s="75"/>
    </row>
    <row r="492495" spans="2:3" x14ac:dyDescent="0.25">
      <c r="B492495" s="76"/>
      <c r="C492495" s="75"/>
    </row>
    <row r="492496" spans="2:3" x14ac:dyDescent="0.25">
      <c r="B492496" s="76"/>
      <c r="C492496" s="75"/>
    </row>
    <row r="492497" spans="2:3" x14ac:dyDescent="0.25">
      <c r="B492497" s="76"/>
      <c r="C492497" s="75"/>
    </row>
    <row r="492607" spans="2:3" x14ac:dyDescent="0.25">
      <c r="B492607" s="76"/>
      <c r="C492607" s="75"/>
    </row>
    <row r="492608" spans="2:3" x14ac:dyDescent="0.25">
      <c r="B492608" s="76"/>
      <c r="C492608" s="75"/>
    </row>
    <row r="492609" spans="2:3" x14ac:dyDescent="0.25">
      <c r="B492609" s="76"/>
      <c r="C492609" s="75"/>
    </row>
    <row r="492610" spans="2:3" x14ac:dyDescent="0.25">
      <c r="B492610" s="76"/>
      <c r="C492610" s="75"/>
    </row>
    <row r="492611" spans="2:3" x14ac:dyDescent="0.25">
      <c r="B492611" s="76"/>
      <c r="C492611" s="75"/>
    </row>
    <row r="492612" spans="2:3" x14ac:dyDescent="0.25">
      <c r="B492612" s="76"/>
      <c r="C492612" s="75"/>
    </row>
    <row r="492613" spans="2:3" x14ac:dyDescent="0.25">
      <c r="B492613" s="76"/>
      <c r="C492613" s="75"/>
    </row>
    <row r="492614" spans="2:3" x14ac:dyDescent="0.25">
      <c r="B492614" s="76"/>
      <c r="C492614" s="75"/>
    </row>
    <row r="492615" spans="2:3" x14ac:dyDescent="0.25">
      <c r="B492615" s="76"/>
      <c r="C492615" s="75"/>
    </row>
    <row r="492616" spans="2:3" x14ac:dyDescent="0.25">
      <c r="B492616" s="76"/>
      <c r="C492616" s="75"/>
    </row>
    <row r="492617" spans="2:3" x14ac:dyDescent="0.25">
      <c r="B492617" s="76"/>
      <c r="C492617" s="75"/>
    </row>
    <row r="492618" spans="2:3" x14ac:dyDescent="0.25">
      <c r="B492618" s="76"/>
      <c r="C492618" s="75"/>
    </row>
    <row r="492619" spans="2:3" x14ac:dyDescent="0.25">
      <c r="B492619" s="76"/>
      <c r="C492619" s="75"/>
    </row>
    <row r="492729" spans="2:3" x14ac:dyDescent="0.25">
      <c r="B492729" s="76"/>
      <c r="C492729" s="75"/>
    </row>
    <row r="492730" spans="2:3" x14ac:dyDescent="0.25">
      <c r="B492730" s="76"/>
      <c r="C492730" s="75"/>
    </row>
    <row r="492731" spans="2:3" x14ac:dyDescent="0.25">
      <c r="B492731" s="76"/>
      <c r="C492731" s="75"/>
    </row>
    <row r="492732" spans="2:3" x14ac:dyDescent="0.25">
      <c r="B492732" s="76"/>
      <c r="C492732" s="75"/>
    </row>
    <row r="492733" spans="2:3" x14ac:dyDescent="0.25">
      <c r="B492733" s="76"/>
      <c r="C492733" s="75"/>
    </row>
    <row r="492734" spans="2:3" x14ac:dyDescent="0.25">
      <c r="B492734" s="76"/>
      <c r="C492734" s="75"/>
    </row>
    <row r="492735" spans="2:3" x14ac:dyDescent="0.25">
      <c r="B492735" s="76"/>
      <c r="C492735" s="75"/>
    </row>
    <row r="492736" spans="2:3" x14ac:dyDescent="0.25">
      <c r="B492736" s="76"/>
      <c r="C492736" s="75"/>
    </row>
    <row r="492737" spans="2:3" x14ac:dyDescent="0.25">
      <c r="B492737" s="76"/>
      <c r="C492737" s="75"/>
    </row>
    <row r="492738" spans="2:3" x14ac:dyDescent="0.25">
      <c r="B492738" s="76"/>
      <c r="C492738" s="75"/>
    </row>
    <row r="492739" spans="2:3" x14ac:dyDescent="0.25">
      <c r="B492739" s="76"/>
      <c r="C492739" s="75"/>
    </row>
    <row r="492740" spans="2:3" x14ac:dyDescent="0.25">
      <c r="B492740" s="76"/>
      <c r="C492740" s="75"/>
    </row>
    <row r="492741" spans="2:3" x14ac:dyDescent="0.25">
      <c r="B492741" s="76"/>
      <c r="C492741" s="75"/>
    </row>
    <row r="492851" spans="2:3" x14ac:dyDescent="0.25">
      <c r="B492851" s="76"/>
      <c r="C492851" s="75"/>
    </row>
    <row r="492852" spans="2:3" x14ac:dyDescent="0.25">
      <c r="B492852" s="76"/>
      <c r="C492852" s="75"/>
    </row>
    <row r="492853" spans="2:3" x14ac:dyDescent="0.25">
      <c r="B492853" s="76"/>
      <c r="C492853" s="75"/>
    </row>
    <row r="492854" spans="2:3" x14ac:dyDescent="0.25">
      <c r="B492854" s="76"/>
      <c r="C492854" s="75"/>
    </row>
    <row r="492855" spans="2:3" x14ac:dyDescent="0.25">
      <c r="B492855" s="76"/>
      <c r="C492855" s="75"/>
    </row>
    <row r="492856" spans="2:3" x14ac:dyDescent="0.25">
      <c r="B492856" s="76"/>
      <c r="C492856" s="75"/>
    </row>
    <row r="492857" spans="2:3" x14ac:dyDescent="0.25">
      <c r="B492857" s="76"/>
      <c r="C492857" s="75"/>
    </row>
    <row r="492858" spans="2:3" x14ac:dyDescent="0.25">
      <c r="B492858" s="76"/>
      <c r="C492858" s="75"/>
    </row>
    <row r="492859" spans="2:3" x14ac:dyDescent="0.25">
      <c r="B492859" s="76"/>
      <c r="C492859" s="75"/>
    </row>
    <row r="492860" spans="2:3" x14ac:dyDescent="0.25">
      <c r="B492860" s="76"/>
      <c r="C492860" s="75"/>
    </row>
    <row r="492861" spans="2:3" x14ac:dyDescent="0.25">
      <c r="B492861" s="76"/>
      <c r="C492861" s="75"/>
    </row>
    <row r="492862" spans="2:3" x14ac:dyDescent="0.25">
      <c r="B492862" s="76"/>
      <c r="C492862" s="75"/>
    </row>
    <row r="492863" spans="2:3" x14ac:dyDescent="0.25">
      <c r="B492863" s="76"/>
      <c r="C492863" s="75"/>
    </row>
    <row r="492973" spans="2:3" x14ac:dyDescent="0.25">
      <c r="B492973" s="76"/>
      <c r="C492973" s="75"/>
    </row>
    <row r="492974" spans="2:3" x14ac:dyDescent="0.25">
      <c r="B492974" s="76"/>
      <c r="C492974" s="75"/>
    </row>
    <row r="492975" spans="2:3" x14ac:dyDescent="0.25">
      <c r="B492975" s="76"/>
      <c r="C492975" s="75"/>
    </row>
    <row r="492976" spans="2:3" x14ac:dyDescent="0.25">
      <c r="B492976" s="76"/>
      <c r="C492976" s="75"/>
    </row>
    <row r="492977" spans="2:3" x14ac:dyDescent="0.25">
      <c r="B492977" s="76"/>
      <c r="C492977" s="75"/>
    </row>
    <row r="492978" spans="2:3" x14ac:dyDescent="0.25">
      <c r="B492978" s="76"/>
      <c r="C492978" s="75"/>
    </row>
    <row r="492979" spans="2:3" x14ac:dyDescent="0.25">
      <c r="B492979" s="76"/>
      <c r="C492979" s="75"/>
    </row>
    <row r="492980" spans="2:3" x14ac:dyDescent="0.25">
      <c r="B492980" s="76"/>
      <c r="C492980" s="75"/>
    </row>
    <row r="492981" spans="2:3" x14ac:dyDescent="0.25">
      <c r="B492981" s="76"/>
      <c r="C492981" s="75"/>
    </row>
    <row r="492982" spans="2:3" x14ac:dyDescent="0.25">
      <c r="B492982" s="76"/>
      <c r="C492982" s="75"/>
    </row>
    <row r="492983" spans="2:3" x14ac:dyDescent="0.25">
      <c r="B492983" s="76"/>
      <c r="C492983" s="75"/>
    </row>
    <row r="492984" spans="2:3" x14ac:dyDescent="0.25">
      <c r="B492984" s="76"/>
      <c r="C492984" s="75"/>
    </row>
    <row r="492985" spans="2:3" x14ac:dyDescent="0.25">
      <c r="B492985" s="76"/>
      <c r="C492985" s="75"/>
    </row>
    <row r="493095" spans="2:3" x14ac:dyDescent="0.25">
      <c r="B493095" s="76"/>
      <c r="C493095" s="75"/>
    </row>
    <row r="493096" spans="2:3" x14ac:dyDescent="0.25">
      <c r="B493096" s="76"/>
      <c r="C493096" s="75"/>
    </row>
    <row r="493097" spans="2:3" x14ac:dyDescent="0.25">
      <c r="B493097" s="76"/>
      <c r="C493097" s="75"/>
    </row>
    <row r="493098" spans="2:3" x14ac:dyDescent="0.25">
      <c r="B493098" s="76"/>
      <c r="C493098" s="75"/>
    </row>
    <row r="493099" spans="2:3" x14ac:dyDescent="0.25">
      <c r="B493099" s="76"/>
      <c r="C493099" s="75"/>
    </row>
    <row r="493100" spans="2:3" x14ac:dyDescent="0.25">
      <c r="B493100" s="76"/>
      <c r="C493100" s="75"/>
    </row>
    <row r="493101" spans="2:3" x14ac:dyDescent="0.25">
      <c r="B493101" s="76"/>
      <c r="C493101" s="75"/>
    </row>
    <row r="493102" spans="2:3" x14ac:dyDescent="0.25">
      <c r="B493102" s="76"/>
      <c r="C493102" s="75"/>
    </row>
    <row r="493103" spans="2:3" x14ac:dyDescent="0.25">
      <c r="B493103" s="76"/>
      <c r="C493103" s="75"/>
    </row>
    <row r="493104" spans="2:3" x14ac:dyDescent="0.25">
      <c r="B493104" s="76"/>
      <c r="C493104" s="75"/>
    </row>
    <row r="493105" spans="2:3" x14ac:dyDescent="0.25">
      <c r="B493105" s="76"/>
      <c r="C493105" s="75"/>
    </row>
    <row r="493106" spans="2:3" x14ac:dyDescent="0.25">
      <c r="B493106" s="76"/>
      <c r="C493106" s="75"/>
    </row>
    <row r="493107" spans="2:3" x14ac:dyDescent="0.25">
      <c r="B493107" s="76"/>
      <c r="C493107" s="75"/>
    </row>
    <row r="493217" spans="2:3" x14ac:dyDescent="0.25">
      <c r="B493217" s="76"/>
      <c r="C493217" s="75"/>
    </row>
    <row r="493218" spans="2:3" x14ac:dyDescent="0.25">
      <c r="B493218" s="76"/>
      <c r="C493218" s="75"/>
    </row>
    <row r="493219" spans="2:3" x14ac:dyDescent="0.25">
      <c r="B493219" s="76"/>
      <c r="C493219" s="75"/>
    </row>
    <row r="493220" spans="2:3" x14ac:dyDescent="0.25">
      <c r="B493220" s="76"/>
      <c r="C493220" s="75"/>
    </row>
    <row r="493221" spans="2:3" x14ac:dyDescent="0.25">
      <c r="B493221" s="76"/>
      <c r="C493221" s="75"/>
    </row>
    <row r="493222" spans="2:3" x14ac:dyDescent="0.25">
      <c r="B493222" s="76"/>
      <c r="C493222" s="75"/>
    </row>
    <row r="493223" spans="2:3" x14ac:dyDescent="0.25">
      <c r="B493223" s="76"/>
      <c r="C493223" s="75"/>
    </row>
    <row r="493224" spans="2:3" x14ac:dyDescent="0.25">
      <c r="B493224" s="76"/>
      <c r="C493224" s="75"/>
    </row>
    <row r="493225" spans="2:3" x14ac:dyDescent="0.25">
      <c r="B493225" s="76"/>
      <c r="C493225" s="75"/>
    </row>
    <row r="493226" spans="2:3" x14ac:dyDescent="0.25">
      <c r="B493226" s="76"/>
      <c r="C493226" s="75"/>
    </row>
    <row r="493227" spans="2:3" x14ac:dyDescent="0.25">
      <c r="B493227" s="76"/>
      <c r="C493227" s="75"/>
    </row>
    <row r="493228" spans="2:3" x14ac:dyDescent="0.25">
      <c r="B493228" s="76"/>
      <c r="C493228" s="75"/>
    </row>
    <row r="493229" spans="2:3" x14ac:dyDescent="0.25">
      <c r="B493229" s="76"/>
      <c r="C493229" s="75"/>
    </row>
    <row r="493339" spans="2:3" x14ac:dyDescent="0.25">
      <c r="B493339" s="76"/>
      <c r="C493339" s="75"/>
    </row>
    <row r="493340" spans="2:3" x14ac:dyDescent="0.25">
      <c r="B493340" s="76"/>
      <c r="C493340" s="75"/>
    </row>
    <row r="493341" spans="2:3" x14ac:dyDescent="0.25">
      <c r="B493341" s="76"/>
      <c r="C493341" s="75"/>
    </row>
    <row r="493342" spans="2:3" x14ac:dyDescent="0.25">
      <c r="B493342" s="76"/>
      <c r="C493342" s="75"/>
    </row>
    <row r="493343" spans="2:3" x14ac:dyDescent="0.25">
      <c r="B493343" s="76"/>
      <c r="C493343" s="75"/>
    </row>
    <row r="493344" spans="2:3" x14ac:dyDescent="0.25">
      <c r="B493344" s="76"/>
      <c r="C493344" s="75"/>
    </row>
    <row r="493345" spans="2:3" x14ac:dyDescent="0.25">
      <c r="B493345" s="76"/>
      <c r="C493345" s="75"/>
    </row>
    <row r="493346" spans="2:3" x14ac:dyDescent="0.25">
      <c r="B493346" s="76"/>
      <c r="C493346" s="75"/>
    </row>
    <row r="493347" spans="2:3" x14ac:dyDescent="0.25">
      <c r="B493347" s="76"/>
      <c r="C493347" s="75"/>
    </row>
    <row r="493348" spans="2:3" x14ac:dyDescent="0.25">
      <c r="B493348" s="76"/>
      <c r="C493348" s="75"/>
    </row>
    <row r="493349" spans="2:3" x14ac:dyDescent="0.25">
      <c r="B493349" s="76"/>
      <c r="C493349" s="75"/>
    </row>
    <row r="493350" spans="2:3" x14ac:dyDescent="0.25">
      <c r="B493350" s="76"/>
      <c r="C493350" s="75"/>
    </row>
    <row r="493351" spans="2:3" x14ac:dyDescent="0.25">
      <c r="B493351" s="76"/>
      <c r="C493351" s="75"/>
    </row>
    <row r="493461" spans="2:3" x14ac:dyDescent="0.25">
      <c r="B493461" s="76"/>
      <c r="C493461" s="75"/>
    </row>
    <row r="493462" spans="2:3" x14ac:dyDescent="0.25">
      <c r="B493462" s="76"/>
      <c r="C493462" s="75"/>
    </row>
    <row r="493463" spans="2:3" x14ac:dyDescent="0.25">
      <c r="B493463" s="76"/>
      <c r="C493463" s="75"/>
    </row>
    <row r="493464" spans="2:3" x14ac:dyDescent="0.25">
      <c r="B493464" s="76"/>
      <c r="C493464" s="75"/>
    </row>
    <row r="493465" spans="2:3" x14ac:dyDescent="0.25">
      <c r="B493465" s="76"/>
      <c r="C493465" s="75"/>
    </row>
    <row r="493466" spans="2:3" x14ac:dyDescent="0.25">
      <c r="B493466" s="76"/>
      <c r="C493466" s="75"/>
    </row>
    <row r="493467" spans="2:3" x14ac:dyDescent="0.25">
      <c r="B493467" s="76"/>
      <c r="C493467" s="75"/>
    </row>
    <row r="493468" spans="2:3" x14ac:dyDescent="0.25">
      <c r="B493468" s="76"/>
      <c r="C493468" s="75"/>
    </row>
    <row r="493469" spans="2:3" x14ac:dyDescent="0.25">
      <c r="B493469" s="76"/>
      <c r="C493469" s="75"/>
    </row>
    <row r="493470" spans="2:3" x14ac:dyDescent="0.25">
      <c r="B493470" s="76"/>
      <c r="C493470" s="75"/>
    </row>
    <row r="493471" spans="2:3" x14ac:dyDescent="0.25">
      <c r="B493471" s="76"/>
      <c r="C493471" s="75"/>
    </row>
    <row r="493472" spans="2:3" x14ac:dyDescent="0.25">
      <c r="B493472" s="76"/>
      <c r="C493472" s="75"/>
    </row>
    <row r="493473" spans="2:3" x14ac:dyDescent="0.25">
      <c r="B493473" s="76"/>
      <c r="C493473" s="75"/>
    </row>
    <row r="493583" spans="2:3" x14ac:dyDescent="0.25">
      <c r="B493583" s="76"/>
      <c r="C493583" s="75"/>
    </row>
    <row r="493584" spans="2:3" x14ac:dyDescent="0.25">
      <c r="B493584" s="76"/>
      <c r="C493584" s="75"/>
    </row>
    <row r="493585" spans="2:3" x14ac:dyDescent="0.25">
      <c r="B493585" s="76"/>
      <c r="C493585" s="75"/>
    </row>
    <row r="493586" spans="2:3" x14ac:dyDescent="0.25">
      <c r="B493586" s="76"/>
      <c r="C493586" s="75"/>
    </row>
    <row r="493587" spans="2:3" x14ac:dyDescent="0.25">
      <c r="B493587" s="76"/>
      <c r="C493587" s="75"/>
    </row>
    <row r="493588" spans="2:3" x14ac:dyDescent="0.25">
      <c r="B493588" s="76"/>
      <c r="C493588" s="75"/>
    </row>
    <row r="493589" spans="2:3" x14ac:dyDescent="0.25">
      <c r="B493589" s="76"/>
      <c r="C493589" s="75"/>
    </row>
    <row r="493590" spans="2:3" x14ac:dyDescent="0.25">
      <c r="B493590" s="76"/>
      <c r="C493590" s="75"/>
    </row>
    <row r="493591" spans="2:3" x14ac:dyDescent="0.25">
      <c r="B493591" s="76"/>
      <c r="C493591" s="75"/>
    </row>
    <row r="493592" spans="2:3" x14ac:dyDescent="0.25">
      <c r="B493592" s="76"/>
      <c r="C493592" s="75"/>
    </row>
    <row r="493593" spans="2:3" x14ac:dyDescent="0.25">
      <c r="B493593" s="76"/>
      <c r="C493593" s="75"/>
    </row>
    <row r="493594" spans="2:3" x14ac:dyDescent="0.25">
      <c r="B493594" s="76"/>
      <c r="C493594" s="75"/>
    </row>
    <row r="493595" spans="2:3" x14ac:dyDescent="0.25">
      <c r="B493595" s="76"/>
      <c r="C493595" s="75"/>
    </row>
    <row r="493705" spans="2:3" x14ac:dyDescent="0.25">
      <c r="B493705" s="76"/>
      <c r="C493705" s="75"/>
    </row>
    <row r="493706" spans="2:3" x14ac:dyDescent="0.25">
      <c r="B493706" s="76"/>
      <c r="C493706" s="75"/>
    </row>
    <row r="493707" spans="2:3" x14ac:dyDescent="0.25">
      <c r="B493707" s="76"/>
      <c r="C493707" s="75"/>
    </row>
    <row r="493708" spans="2:3" x14ac:dyDescent="0.25">
      <c r="B493708" s="76"/>
      <c r="C493708" s="75"/>
    </row>
    <row r="493709" spans="2:3" x14ac:dyDescent="0.25">
      <c r="B493709" s="76"/>
      <c r="C493709" s="75"/>
    </row>
    <row r="493710" spans="2:3" x14ac:dyDescent="0.25">
      <c r="B493710" s="76"/>
      <c r="C493710" s="75"/>
    </row>
    <row r="493711" spans="2:3" x14ac:dyDescent="0.25">
      <c r="B493711" s="76"/>
      <c r="C493711" s="75"/>
    </row>
    <row r="493712" spans="2:3" x14ac:dyDescent="0.25">
      <c r="B493712" s="76"/>
      <c r="C493712" s="75"/>
    </row>
    <row r="493713" spans="2:3" x14ac:dyDescent="0.25">
      <c r="B493713" s="76"/>
      <c r="C493713" s="75"/>
    </row>
    <row r="493714" spans="2:3" x14ac:dyDescent="0.25">
      <c r="B493714" s="76"/>
      <c r="C493714" s="75"/>
    </row>
    <row r="493715" spans="2:3" x14ac:dyDescent="0.25">
      <c r="B493715" s="76"/>
      <c r="C493715" s="75"/>
    </row>
    <row r="493716" spans="2:3" x14ac:dyDescent="0.25">
      <c r="B493716" s="76"/>
      <c r="C493716" s="75"/>
    </row>
    <row r="493717" spans="2:3" x14ac:dyDescent="0.25">
      <c r="B493717" s="76"/>
      <c r="C493717" s="75"/>
    </row>
    <row r="493827" spans="2:3" x14ac:dyDescent="0.25">
      <c r="B493827" s="76"/>
      <c r="C493827" s="75"/>
    </row>
    <row r="493828" spans="2:3" x14ac:dyDescent="0.25">
      <c r="B493828" s="76"/>
      <c r="C493828" s="75"/>
    </row>
    <row r="493829" spans="2:3" x14ac:dyDescent="0.25">
      <c r="B493829" s="76"/>
      <c r="C493829" s="75"/>
    </row>
    <row r="493830" spans="2:3" x14ac:dyDescent="0.25">
      <c r="B493830" s="76"/>
      <c r="C493830" s="75"/>
    </row>
    <row r="493831" spans="2:3" x14ac:dyDescent="0.25">
      <c r="B493831" s="76"/>
      <c r="C493831" s="75"/>
    </row>
    <row r="493832" spans="2:3" x14ac:dyDescent="0.25">
      <c r="B493832" s="76"/>
      <c r="C493832" s="75"/>
    </row>
    <row r="493833" spans="2:3" x14ac:dyDescent="0.25">
      <c r="B493833" s="76"/>
      <c r="C493833" s="75"/>
    </row>
    <row r="493834" spans="2:3" x14ac:dyDescent="0.25">
      <c r="B493834" s="76"/>
      <c r="C493834" s="75"/>
    </row>
    <row r="493835" spans="2:3" x14ac:dyDescent="0.25">
      <c r="B493835" s="76"/>
      <c r="C493835" s="75"/>
    </row>
    <row r="493836" spans="2:3" x14ac:dyDescent="0.25">
      <c r="B493836" s="76"/>
      <c r="C493836" s="75"/>
    </row>
    <row r="493837" spans="2:3" x14ac:dyDescent="0.25">
      <c r="B493837" s="76"/>
      <c r="C493837" s="75"/>
    </row>
    <row r="493838" spans="2:3" x14ac:dyDescent="0.25">
      <c r="B493838" s="76"/>
      <c r="C493838" s="75"/>
    </row>
    <row r="493839" spans="2:3" x14ac:dyDescent="0.25">
      <c r="B493839" s="76"/>
      <c r="C493839" s="75"/>
    </row>
    <row r="493949" spans="2:3" x14ac:dyDescent="0.25">
      <c r="B493949" s="76"/>
      <c r="C493949" s="75"/>
    </row>
    <row r="493950" spans="2:3" x14ac:dyDescent="0.25">
      <c r="B493950" s="76"/>
      <c r="C493950" s="75"/>
    </row>
    <row r="493951" spans="2:3" x14ac:dyDescent="0.25">
      <c r="B493951" s="76"/>
      <c r="C493951" s="75"/>
    </row>
    <row r="493952" spans="2:3" x14ac:dyDescent="0.25">
      <c r="B493952" s="76"/>
      <c r="C493952" s="75"/>
    </row>
    <row r="493953" spans="2:3" x14ac:dyDescent="0.25">
      <c r="B493953" s="76"/>
      <c r="C493953" s="75"/>
    </row>
    <row r="493954" spans="2:3" x14ac:dyDescent="0.25">
      <c r="B493954" s="76"/>
      <c r="C493954" s="75"/>
    </row>
    <row r="493955" spans="2:3" x14ac:dyDescent="0.25">
      <c r="B493955" s="76"/>
      <c r="C493955" s="75"/>
    </row>
    <row r="493956" spans="2:3" x14ac:dyDescent="0.25">
      <c r="B493956" s="76"/>
      <c r="C493956" s="75"/>
    </row>
    <row r="493957" spans="2:3" x14ac:dyDescent="0.25">
      <c r="B493957" s="76"/>
      <c r="C493957" s="75"/>
    </row>
    <row r="493958" spans="2:3" x14ac:dyDescent="0.25">
      <c r="B493958" s="76"/>
      <c r="C493958" s="75"/>
    </row>
    <row r="493959" spans="2:3" x14ac:dyDescent="0.25">
      <c r="B493959" s="76"/>
      <c r="C493959" s="75"/>
    </row>
    <row r="493960" spans="2:3" x14ac:dyDescent="0.25">
      <c r="B493960" s="76"/>
      <c r="C493960" s="75"/>
    </row>
    <row r="493961" spans="2:3" x14ac:dyDescent="0.25">
      <c r="B493961" s="76"/>
      <c r="C493961" s="75"/>
    </row>
    <row r="494071" spans="2:3" x14ac:dyDescent="0.25">
      <c r="B494071" s="76"/>
      <c r="C494071" s="75"/>
    </row>
    <row r="494072" spans="2:3" x14ac:dyDescent="0.25">
      <c r="B494072" s="76"/>
      <c r="C494072" s="75"/>
    </row>
    <row r="494073" spans="2:3" x14ac:dyDescent="0.25">
      <c r="B494073" s="76"/>
      <c r="C494073" s="75"/>
    </row>
    <row r="494074" spans="2:3" x14ac:dyDescent="0.25">
      <c r="B494074" s="76"/>
      <c r="C494074" s="75"/>
    </row>
    <row r="494075" spans="2:3" x14ac:dyDescent="0.25">
      <c r="B494075" s="76"/>
      <c r="C494075" s="75"/>
    </row>
    <row r="494076" spans="2:3" x14ac:dyDescent="0.25">
      <c r="B494076" s="76"/>
      <c r="C494076" s="75"/>
    </row>
    <row r="494077" spans="2:3" x14ac:dyDescent="0.25">
      <c r="B494077" s="76"/>
      <c r="C494077" s="75"/>
    </row>
    <row r="494078" spans="2:3" x14ac:dyDescent="0.25">
      <c r="B494078" s="76"/>
      <c r="C494078" s="75"/>
    </row>
    <row r="494079" spans="2:3" x14ac:dyDescent="0.25">
      <c r="B494079" s="76"/>
      <c r="C494079" s="75"/>
    </row>
    <row r="494080" spans="2:3" x14ac:dyDescent="0.25">
      <c r="B494080" s="76"/>
      <c r="C494080" s="75"/>
    </row>
    <row r="494081" spans="2:3" x14ac:dyDescent="0.25">
      <c r="B494081" s="76"/>
      <c r="C494081" s="75"/>
    </row>
    <row r="494082" spans="2:3" x14ac:dyDescent="0.25">
      <c r="B494082" s="76"/>
      <c r="C494082" s="75"/>
    </row>
    <row r="494083" spans="2:3" x14ac:dyDescent="0.25">
      <c r="B494083" s="76"/>
      <c r="C494083" s="75"/>
    </row>
    <row r="494193" spans="2:3" x14ac:dyDescent="0.25">
      <c r="B494193" s="76"/>
      <c r="C494193" s="75"/>
    </row>
    <row r="494194" spans="2:3" x14ac:dyDescent="0.25">
      <c r="B494194" s="76"/>
      <c r="C494194" s="75"/>
    </row>
    <row r="494195" spans="2:3" x14ac:dyDescent="0.25">
      <c r="B494195" s="76"/>
      <c r="C494195" s="75"/>
    </row>
    <row r="494196" spans="2:3" x14ac:dyDescent="0.25">
      <c r="B494196" s="76"/>
      <c r="C494196" s="75"/>
    </row>
    <row r="494197" spans="2:3" x14ac:dyDescent="0.25">
      <c r="B494197" s="76"/>
      <c r="C494197" s="75"/>
    </row>
    <row r="494198" spans="2:3" x14ac:dyDescent="0.25">
      <c r="B494198" s="76"/>
      <c r="C494198" s="75"/>
    </row>
    <row r="494199" spans="2:3" x14ac:dyDescent="0.25">
      <c r="B494199" s="76"/>
      <c r="C494199" s="75"/>
    </row>
    <row r="494200" spans="2:3" x14ac:dyDescent="0.25">
      <c r="B494200" s="76"/>
      <c r="C494200" s="75"/>
    </row>
    <row r="494201" spans="2:3" x14ac:dyDescent="0.25">
      <c r="B494201" s="76"/>
      <c r="C494201" s="75"/>
    </row>
    <row r="494202" spans="2:3" x14ac:dyDescent="0.25">
      <c r="B494202" s="76"/>
      <c r="C494202" s="75"/>
    </row>
    <row r="494203" spans="2:3" x14ac:dyDescent="0.25">
      <c r="B494203" s="76"/>
      <c r="C494203" s="75"/>
    </row>
    <row r="494204" spans="2:3" x14ac:dyDescent="0.25">
      <c r="B494204" s="76"/>
      <c r="C494204" s="75"/>
    </row>
    <row r="494205" spans="2:3" x14ac:dyDescent="0.25">
      <c r="B494205" s="76"/>
      <c r="C494205" s="75"/>
    </row>
    <row r="494315" spans="2:3" x14ac:dyDescent="0.25">
      <c r="B494315" s="76"/>
      <c r="C494315" s="75"/>
    </row>
    <row r="494316" spans="2:3" x14ac:dyDescent="0.25">
      <c r="B494316" s="76"/>
      <c r="C494316" s="75"/>
    </row>
    <row r="494317" spans="2:3" x14ac:dyDescent="0.25">
      <c r="B494317" s="76"/>
      <c r="C494317" s="75"/>
    </row>
    <row r="494318" spans="2:3" x14ac:dyDescent="0.25">
      <c r="B494318" s="76"/>
      <c r="C494318" s="75"/>
    </row>
    <row r="494319" spans="2:3" x14ac:dyDescent="0.25">
      <c r="B494319" s="76"/>
      <c r="C494319" s="75"/>
    </row>
    <row r="494320" spans="2:3" x14ac:dyDescent="0.25">
      <c r="B494320" s="76"/>
      <c r="C494320" s="75"/>
    </row>
    <row r="494321" spans="2:3" x14ac:dyDescent="0.25">
      <c r="B494321" s="76"/>
      <c r="C494321" s="75"/>
    </row>
    <row r="494322" spans="2:3" x14ac:dyDescent="0.25">
      <c r="B494322" s="76"/>
      <c r="C494322" s="75"/>
    </row>
    <row r="494323" spans="2:3" x14ac:dyDescent="0.25">
      <c r="B494323" s="76"/>
      <c r="C494323" s="75"/>
    </row>
    <row r="494324" spans="2:3" x14ac:dyDescent="0.25">
      <c r="B494324" s="76"/>
      <c r="C494324" s="75"/>
    </row>
    <row r="494325" spans="2:3" x14ac:dyDescent="0.25">
      <c r="B494325" s="76"/>
      <c r="C494325" s="75"/>
    </row>
    <row r="494326" spans="2:3" x14ac:dyDescent="0.25">
      <c r="B494326" s="76"/>
      <c r="C494326" s="75"/>
    </row>
    <row r="494327" spans="2:3" x14ac:dyDescent="0.25">
      <c r="B494327" s="76"/>
      <c r="C494327" s="75"/>
    </row>
    <row r="494437" spans="2:3" x14ac:dyDescent="0.25">
      <c r="B494437" s="76"/>
      <c r="C494437" s="75"/>
    </row>
    <row r="494438" spans="2:3" x14ac:dyDescent="0.25">
      <c r="B494438" s="76"/>
      <c r="C494438" s="75"/>
    </row>
    <row r="494439" spans="2:3" x14ac:dyDescent="0.25">
      <c r="B494439" s="76"/>
      <c r="C494439" s="75"/>
    </row>
    <row r="494440" spans="2:3" x14ac:dyDescent="0.25">
      <c r="B494440" s="76"/>
      <c r="C494440" s="75"/>
    </row>
    <row r="494441" spans="2:3" x14ac:dyDescent="0.25">
      <c r="B494441" s="76"/>
      <c r="C494441" s="75"/>
    </row>
    <row r="494442" spans="2:3" x14ac:dyDescent="0.25">
      <c r="B494442" s="76"/>
      <c r="C494442" s="75"/>
    </row>
    <row r="494443" spans="2:3" x14ac:dyDescent="0.25">
      <c r="B494443" s="76"/>
      <c r="C494443" s="75"/>
    </row>
    <row r="494444" spans="2:3" x14ac:dyDescent="0.25">
      <c r="B494444" s="76"/>
      <c r="C494444" s="75"/>
    </row>
    <row r="494445" spans="2:3" x14ac:dyDescent="0.25">
      <c r="B494445" s="76"/>
      <c r="C494445" s="75"/>
    </row>
    <row r="494446" spans="2:3" x14ac:dyDescent="0.25">
      <c r="B494446" s="76"/>
      <c r="C494446" s="75"/>
    </row>
    <row r="494447" spans="2:3" x14ac:dyDescent="0.25">
      <c r="B494447" s="76"/>
      <c r="C494447" s="75"/>
    </row>
    <row r="494448" spans="2:3" x14ac:dyDescent="0.25">
      <c r="B494448" s="76"/>
      <c r="C494448" s="75"/>
    </row>
    <row r="494449" spans="2:3" x14ac:dyDescent="0.25">
      <c r="B494449" s="76"/>
      <c r="C494449" s="75"/>
    </row>
    <row r="494559" spans="2:3" x14ac:dyDescent="0.25">
      <c r="B494559" s="76"/>
      <c r="C494559" s="75"/>
    </row>
    <row r="494560" spans="2:3" x14ac:dyDescent="0.25">
      <c r="B494560" s="76"/>
      <c r="C494560" s="75"/>
    </row>
    <row r="494561" spans="2:3" x14ac:dyDescent="0.25">
      <c r="B494561" s="76"/>
      <c r="C494561" s="75"/>
    </row>
    <row r="494562" spans="2:3" x14ac:dyDescent="0.25">
      <c r="B494562" s="76"/>
      <c r="C494562" s="75"/>
    </row>
    <row r="494563" spans="2:3" x14ac:dyDescent="0.25">
      <c r="B494563" s="76"/>
      <c r="C494563" s="75"/>
    </row>
    <row r="494564" spans="2:3" x14ac:dyDescent="0.25">
      <c r="B494564" s="76"/>
      <c r="C494564" s="75"/>
    </row>
    <row r="494565" spans="2:3" x14ac:dyDescent="0.25">
      <c r="B494565" s="76"/>
      <c r="C494565" s="75"/>
    </row>
    <row r="494566" spans="2:3" x14ac:dyDescent="0.25">
      <c r="B494566" s="76"/>
      <c r="C494566" s="75"/>
    </row>
    <row r="494567" spans="2:3" x14ac:dyDescent="0.25">
      <c r="B494567" s="76"/>
      <c r="C494567" s="75"/>
    </row>
    <row r="494568" spans="2:3" x14ac:dyDescent="0.25">
      <c r="B494568" s="76"/>
      <c r="C494568" s="75"/>
    </row>
    <row r="494569" spans="2:3" x14ac:dyDescent="0.25">
      <c r="B494569" s="76"/>
      <c r="C494569" s="75"/>
    </row>
    <row r="494570" spans="2:3" x14ac:dyDescent="0.25">
      <c r="B494570" s="76"/>
      <c r="C494570" s="75"/>
    </row>
    <row r="494571" spans="2:3" x14ac:dyDescent="0.25">
      <c r="B494571" s="76"/>
      <c r="C494571" s="75"/>
    </row>
    <row r="494681" spans="2:3" x14ac:dyDescent="0.25">
      <c r="B494681" s="76"/>
      <c r="C494681" s="75"/>
    </row>
    <row r="494682" spans="2:3" x14ac:dyDescent="0.25">
      <c r="B494682" s="76"/>
      <c r="C494682" s="75"/>
    </row>
    <row r="494683" spans="2:3" x14ac:dyDescent="0.25">
      <c r="B494683" s="76"/>
      <c r="C494683" s="75"/>
    </row>
    <row r="494684" spans="2:3" x14ac:dyDescent="0.25">
      <c r="B494684" s="76"/>
      <c r="C494684" s="75"/>
    </row>
    <row r="494685" spans="2:3" x14ac:dyDescent="0.25">
      <c r="B494685" s="76"/>
      <c r="C494685" s="75"/>
    </row>
    <row r="494686" spans="2:3" x14ac:dyDescent="0.25">
      <c r="B494686" s="76"/>
      <c r="C494686" s="75"/>
    </row>
    <row r="494687" spans="2:3" x14ac:dyDescent="0.25">
      <c r="B494687" s="76"/>
      <c r="C494687" s="75"/>
    </row>
    <row r="494688" spans="2:3" x14ac:dyDescent="0.25">
      <c r="B494688" s="76"/>
      <c r="C494688" s="75"/>
    </row>
    <row r="494689" spans="2:3" x14ac:dyDescent="0.25">
      <c r="B494689" s="76"/>
      <c r="C494689" s="75"/>
    </row>
    <row r="494690" spans="2:3" x14ac:dyDescent="0.25">
      <c r="B494690" s="76"/>
      <c r="C494690" s="75"/>
    </row>
    <row r="494691" spans="2:3" x14ac:dyDescent="0.25">
      <c r="B494691" s="76"/>
      <c r="C494691" s="75"/>
    </row>
    <row r="494692" spans="2:3" x14ac:dyDescent="0.25">
      <c r="B494692" s="76"/>
      <c r="C494692" s="75"/>
    </row>
    <row r="494693" spans="2:3" x14ac:dyDescent="0.25">
      <c r="B494693" s="76"/>
      <c r="C494693" s="75"/>
    </row>
    <row r="494803" spans="2:3" x14ac:dyDescent="0.25">
      <c r="B494803" s="76"/>
      <c r="C494803" s="75"/>
    </row>
    <row r="494804" spans="2:3" x14ac:dyDescent="0.25">
      <c r="B494804" s="76"/>
      <c r="C494804" s="75"/>
    </row>
    <row r="494805" spans="2:3" x14ac:dyDescent="0.25">
      <c r="B494805" s="76"/>
      <c r="C494805" s="75"/>
    </row>
    <row r="494806" spans="2:3" x14ac:dyDescent="0.25">
      <c r="B494806" s="76"/>
      <c r="C494806" s="75"/>
    </row>
    <row r="494807" spans="2:3" x14ac:dyDescent="0.25">
      <c r="B494807" s="76"/>
      <c r="C494807" s="75"/>
    </row>
    <row r="494808" spans="2:3" x14ac:dyDescent="0.25">
      <c r="B494808" s="76"/>
      <c r="C494808" s="75"/>
    </row>
    <row r="494809" spans="2:3" x14ac:dyDescent="0.25">
      <c r="B494809" s="76"/>
      <c r="C494809" s="75"/>
    </row>
    <row r="494810" spans="2:3" x14ac:dyDescent="0.25">
      <c r="B494810" s="76"/>
      <c r="C494810" s="75"/>
    </row>
    <row r="494811" spans="2:3" x14ac:dyDescent="0.25">
      <c r="B494811" s="76"/>
      <c r="C494811" s="75"/>
    </row>
    <row r="494812" spans="2:3" x14ac:dyDescent="0.25">
      <c r="B494812" s="76"/>
      <c r="C494812" s="75"/>
    </row>
    <row r="494813" spans="2:3" x14ac:dyDescent="0.25">
      <c r="B494813" s="76"/>
      <c r="C494813" s="75"/>
    </row>
    <row r="494814" spans="2:3" x14ac:dyDescent="0.25">
      <c r="B494814" s="76"/>
      <c r="C494814" s="75"/>
    </row>
    <row r="494815" spans="2:3" x14ac:dyDescent="0.25">
      <c r="B494815" s="76"/>
      <c r="C494815" s="75"/>
    </row>
    <row r="494925" spans="2:3" x14ac:dyDescent="0.25">
      <c r="B494925" s="76"/>
      <c r="C494925" s="75"/>
    </row>
    <row r="494926" spans="2:3" x14ac:dyDescent="0.25">
      <c r="B494926" s="76"/>
      <c r="C494926" s="75"/>
    </row>
    <row r="494927" spans="2:3" x14ac:dyDescent="0.25">
      <c r="B494927" s="76"/>
      <c r="C494927" s="75"/>
    </row>
    <row r="494928" spans="2:3" x14ac:dyDescent="0.25">
      <c r="B494928" s="76"/>
      <c r="C494928" s="75"/>
    </row>
    <row r="494929" spans="2:3" x14ac:dyDescent="0.25">
      <c r="B494929" s="76"/>
      <c r="C494929" s="75"/>
    </row>
    <row r="494930" spans="2:3" x14ac:dyDescent="0.25">
      <c r="B494930" s="76"/>
      <c r="C494930" s="75"/>
    </row>
    <row r="494931" spans="2:3" x14ac:dyDescent="0.25">
      <c r="B494931" s="76"/>
      <c r="C494931" s="75"/>
    </row>
    <row r="494932" spans="2:3" x14ac:dyDescent="0.25">
      <c r="B494932" s="76"/>
      <c r="C494932" s="75"/>
    </row>
    <row r="494933" spans="2:3" x14ac:dyDescent="0.25">
      <c r="B494933" s="76"/>
      <c r="C494933" s="75"/>
    </row>
    <row r="494934" spans="2:3" x14ac:dyDescent="0.25">
      <c r="B494934" s="76"/>
      <c r="C494934" s="75"/>
    </row>
    <row r="494935" spans="2:3" x14ac:dyDescent="0.25">
      <c r="B494935" s="76"/>
      <c r="C494935" s="75"/>
    </row>
    <row r="494936" spans="2:3" x14ac:dyDescent="0.25">
      <c r="B494936" s="76"/>
      <c r="C494936" s="75"/>
    </row>
    <row r="494937" spans="2:3" x14ac:dyDescent="0.25">
      <c r="B494937" s="76"/>
      <c r="C494937" s="75"/>
    </row>
    <row r="495047" spans="2:3" x14ac:dyDescent="0.25">
      <c r="B495047" s="76"/>
      <c r="C495047" s="75"/>
    </row>
    <row r="495048" spans="2:3" x14ac:dyDescent="0.25">
      <c r="B495048" s="76"/>
      <c r="C495048" s="75"/>
    </row>
    <row r="495049" spans="2:3" x14ac:dyDescent="0.25">
      <c r="B495049" s="76"/>
      <c r="C495049" s="75"/>
    </row>
    <row r="495050" spans="2:3" x14ac:dyDescent="0.25">
      <c r="B495050" s="76"/>
      <c r="C495050" s="75"/>
    </row>
    <row r="495051" spans="2:3" x14ac:dyDescent="0.25">
      <c r="B495051" s="76"/>
      <c r="C495051" s="75"/>
    </row>
    <row r="495052" spans="2:3" x14ac:dyDescent="0.25">
      <c r="B495052" s="76"/>
      <c r="C495052" s="75"/>
    </row>
    <row r="495053" spans="2:3" x14ac:dyDescent="0.25">
      <c r="B495053" s="76"/>
      <c r="C495053" s="75"/>
    </row>
    <row r="495054" spans="2:3" x14ac:dyDescent="0.25">
      <c r="B495054" s="76"/>
      <c r="C495054" s="75"/>
    </row>
    <row r="495055" spans="2:3" x14ac:dyDescent="0.25">
      <c r="B495055" s="76"/>
      <c r="C495055" s="75"/>
    </row>
    <row r="495056" spans="2:3" x14ac:dyDescent="0.25">
      <c r="B495056" s="76"/>
      <c r="C495056" s="75"/>
    </row>
    <row r="495057" spans="2:3" x14ac:dyDescent="0.25">
      <c r="B495057" s="76"/>
      <c r="C495057" s="75"/>
    </row>
    <row r="495058" spans="2:3" x14ac:dyDescent="0.25">
      <c r="B495058" s="76"/>
      <c r="C495058" s="75"/>
    </row>
    <row r="495059" spans="2:3" x14ac:dyDescent="0.25">
      <c r="B495059" s="76"/>
      <c r="C495059" s="75"/>
    </row>
    <row r="495169" spans="2:3" x14ac:dyDescent="0.25">
      <c r="B495169" s="76"/>
      <c r="C495169" s="75"/>
    </row>
    <row r="495170" spans="2:3" x14ac:dyDescent="0.25">
      <c r="B495170" s="76"/>
      <c r="C495170" s="75"/>
    </row>
    <row r="495171" spans="2:3" x14ac:dyDescent="0.25">
      <c r="B495171" s="76"/>
      <c r="C495171" s="75"/>
    </row>
    <row r="495172" spans="2:3" x14ac:dyDescent="0.25">
      <c r="B495172" s="76"/>
      <c r="C495172" s="75"/>
    </row>
    <row r="495173" spans="2:3" x14ac:dyDescent="0.25">
      <c r="B495173" s="76"/>
      <c r="C495173" s="75"/>
    </row>
    <row r="495174" spans="2:3" x14ac:dyDescent="0.25">
      <c r="B495174" s="76"/>
      <c r="C495174" s="75"/>
    </row>
    <row r="495175" spans="2:3" x14ac:dyDescent="0.25">
      <c r="B495175" s="76"/>
      <c r="C495175" s="75"/>
    </row>
    <row r="495176" spans="2:3" x14ac:dyDescent="0.25">
      <c r="B495176" s="76"/>
      <c r="C495176" s="75"/>
    </row>
    <row r="495177" spans="2:3" x14ac:dyDescent="0.25">
      <c r="B495177" s="76"/>
      <c r="C495177" s="75"/>
    </row>
    <row r="495178" spans="2:3" x14ac:dyDescent="0.25">
      <c r="B495178" s="76"/>
      <c r="C495178" s="75"/>
    </row>
    <row r="495179" spans="2:3" x14ac:dyDescent="0.25">
      <c r="B495179" s="76"/>
      <c r="C495179" s="75"/>
    </row>
    <row r="495180" spans="2:3" x14ac:dyDescent="0.25">
      <c r="B495180" s="76"/>
      <c r="C495180" s="75"/>
    </row>
    <row r="495181" spans="2:3" x14ac:dyDescent="0.25">
      <c r="B495181" s="76"/>
      <c r="C495181" s="75"/>
    </row>
    <row r="495291" spans="2:3" x14ac:dyDescent="0.25">
      <c r="B495291" s="76"/>
      <c r="C495291" s="75"/>
    </row>
    <row r="495292" spans="2:3" x14ac:dyDescent="0.25">
      <c r="B495292" s="76"/>
      <c r="C495292" s="75"/>
    </row>
    <row r="495293" spans="2:3" x14ac:dyDescent="0.25">
      <c r="B495293" s="76"/>
      <c r="C495293" s="75"/>
    </row>
    <row r="495294" spans="2:3" x14ac:dyDescent="0.25">
      <c r="B495294" s="76"/>
      <c r="C495294" s="75"/>
    </row>
    <row r="495295" spans="2:3" x14ac:dyDescent="0.25">
      <c r="B495295" s="76"/>
      <c r="C495295" s="75"/>
    </row>
    <row r="495296" spans="2:3" x14ac:dyDescent="0.25">
      <c r="B495296" s="76"/>
      <c r="C495296" s="75"/>
    </row>
    <row r="495297" spans="2:3" x14ac:dyDescent="0.25">
      <c r="B495297" s="76"/>
      <c r="C495297" s="75"/>
    </row>
    <row r="495298" spans="2:3" x14ac:dyDescent="0.25">
      <c r="B495298" s="76"/>
      <c r="C495298" s="75"/>
    </row>
    <row r="495299" spans="2:3" x14ac:dyDescent="0.25">
      <c r="B495299" s="76"/>
      <c r="C495299" s="75"/>
    </row>
    <row r="495300" spans="2:3" x14ac:dyDescent="0.25">
      <c r="B495300" s="76"/>
      <c r="C495300" s="75"/>
    </row>
    <row r="495301" spans="2:3" x14ac:dyDescent="0.25">
      <c r="B495301" s="76"/>
      <c r="C495301" s="75"/>
    </row>
    <row r="495302" spans="2:3" x14ac:dyDescent="0.25">
      <c r="B495302" s="76"/>
      <c r="C495302" s="75"/>
    </row>
    <row r="495303" spans="2:3" x14ac:dyDescent="0.25">
      <c r="B495303" s="76"/>
      <c r="C495303" s="75"/>
    </row>
    <row r="495413" spans="2:3" x14ac:dyDescent="0.25">
      <c r="B495413" s="76"/>
      <c r="C495413" s="75"/>
    </row>
    <row r="495414" spans="2:3" x14ac:dyDescent="0.25">
      <c r="B495414" s="76"/>
      <c r="C495414" s="75"/>
    </row>
    <row r="495415" spans="2:3" x14ac:dyDescent="0.25">
      <c r="B495415" s="76"/>
      <c r="C495415" s="75"/>
    </row>
    <row r="495416" spans="2:3" x14ac:dyDescent="0.25">
      <c r="B495416" s="76"/>
      <c r="C495416" s="75"/>
    </row>
    <row r="495417" spans="2:3" x14ac:dyDescent="0.25">
      <c r="B495417" s="76"/>
      <c r="C495417" s="75"/>
    </row>
    <row r="495418" spans="2:3" x14ac:dyDescent="0.25">
      <c r="B495418" s="76"/>
      <c r="C495418" s="75"/>
    </row>
    <row r="495419" spans="2:3" x14ac:dyDescent="0.25">
      <c r="B495419" s="76"/>
      <c r="C495419" s="75"/>
    </row>
    <row r="495420" spans="2:3" x14ac:dyDescent="0.25">
      <c r="B495420" s="76"/>
      <c r="C495420" s="75"/>
    </row>
    <row r="495421" spans="2:3" x14ac:dyDescent="0.25">
      <c r="B495421" s="76"/>
      <c r="C495421" s="75"/>
    </row>
    <row r="495422" spans="2:3" x14ac:dyDescent="0.25">
      <c r="B495422" s="76"/>
      <c r="C495422" s="75"/>
    </row>
    <row r="495423" spans="2:3" x14ac:dyDescent="0.25">
      <c r="B495423" s="76"/>
      <c r="C495423" s="75"/>
    </row>
    <row r="495424" spans="2:3" x14ac:dyDescent="0.25">
      <c r="B495424" s="76"/>
      <c r="C495424" s="75"/>
    </row>
    <row r="495425" spans="2:3" x14ac:dyDescent="0.25">
      <c r="B495425" s="76"/>
      <c r="C495425" s="75"/>
    </row>
    <row r="495535" spans="2:3" x14ac:dyDescent="0.25">
      <c r="B495535" s="76"/>
      <c r="C495535" s="75"/>
    </row>
    <row r="495536" spans="2:3" x14ac:dyDescent="0.25">
      <c r="B495536" s="76"/>
      <c r="C495536" s="75"/>
    </row>
    <row r="495537" spans="2:3" x14ac:dyDescent="0.25">
      <c r="B495537" s="76"/>
      <c r="C495537" s="75"/>
    </row>
    <row r="495538" spans="2:3" x14ac:dyDescent="0.25">
      <c r="B495538" s="76"/>
      <c r="C495538" s="75"/>
    </row>
    <row r="495539" spans="2:3" x14ac:dyDescent="0.25">
      <c r="B495539" s="76"/>
      <c r="C495539" s="75"/>
    </row>
    <row r="495540" spans="2:3" x14ac:dyDescent="0.25">
      <c r="B495540" s="76"/>
      <c r="C495540" s="75"/>
    </row>
    <row r="495541" spans="2:3" x14ac:dyDescent="0.25">
      <c r="B495541" s="76"/>
      <c r="C495541" s="75"/>
    </row>
    <row r="495542" spans="2:3" x14ac:dyDescent="0.25">
      <c r="B495542" s="76"/>
      <c r="C495542" s="75"/>
    </row>
    <row r="495543" spans="2:3" x14ac:dyDescent="0.25">
      <c r="B495543" s="76"/>
      <c r="C495543" s="75"/>
    </row>
    <row r="495544" spans="2:3" x14ac:dyDescent="0.25">
      <c r="B495544" s="76"/>
      <c r="C495544" s="75"/>
    </row>
    <row r="495545" spans="2:3" x14ac:dyDescent="0.25">
      <c r="B495545" s="76"/>
      <c r="C495545" s="75"/>
    </row>
    <row r="495546" spans="2:3" x14ac:dyDescent="0.25">
      <c r="B495546" s="76"/>
      <c r="C495546" s="75"/>
    </row>
    <row r="495547" spans="2:3" x14ac:dyDescent="0.25">
      <c r="B495547" s="76"/>
      <c r="C495547" s="75"/>
    </row>
    <row r="495657" spans="2:3" x14ac:dyDescent="0.25">
      <c r="B495657" s="76"/>
      <c r="C495657" s="75"/>
    </row>
    <row r="495658" spans="2:3" x14ac:dyDescent="0.25">
      <c r="B495658" s="76"/>
      <c r="C495658" s="75"/>
    </row>
    <row r="495659" spans="2:3" x14ac:dyDescent="0.25">
      <c r="B495659" s="76"/>
      <c r="C495659" s="75"/>
    </row>
    <row r="495660" spans="2:3" x14ac:dyDescent="0.25">
      <c r="B495660" s="76"/>
      <c r="C495660" s="75"/>
    </row>
    <row r="495661" spans="2:3" x14ac:dyDescent="0.25">
      <c r="B495661" s="76"/>
      <c r="C495661" s="75"/>
    </row>
    <row r="495662" spans="2:3" x14ac:dyDescent="0.25">
      <c r="B495662" s="76"/>
      <c r="C495662" s="75"/>
    </row>
    <row r="495663" spans="2:3" x14ac:dyDescent="0.25">
      <c r="B495663" s="76"/>
      <c r="C495663" s="75"/>
    </row>
    <row r="495664" spans="2:3" x14ac:dyDescent="0.25">
      <c r="B495664" s="76"/>
      <c r="C495664" s="75"/>
    </row>
    <row r="495665" spans="2:3" x14ac:dyDescent="0.25">
      <c r="B495665" s="76"/>
      <c r="C495665" s="75"/>
    </row>
    <row r="495666" spans="2:3" x14ac:dyDescent="0.25">
      <c r="B495666" s="76"/>
      <c r="C495666" s="75"/>
    </row>
    <row r="495667" spans="2:3" x14ac:dyDescent="0.25">
      <c r="B495667" s="76"/>
      <c r="C495667" s="75"/>
    </row>
    <row r="495668" spans="2:3" x14ac:dyDescent="0.25">
      <c r="B495668" s="76"/>
      <c r="C495668" s="75"/>
    </row>
    <row r="495669" spans="2:3" x14ac:dyDescent="0.25">
      <c r="B495669" s="76"/>
      <c r="C495669" s="75"/>
    </row>
    <row r="495779" spans="2:3" x14ac:dyDescent="0.25">
      <c r="B495779" s="76"/>
      <c r="C495779" s="75"/>
    </row>
    <row r="495780" spans="2:3" x14ac:dyDescent="0.25">
      <c r="B495780" s="76"/>
      <c r="C495780" s="75"/>
    </row>
    <row r="495781" spans="2:3" x14ac:dyDescent="0.25">
      <c r="B495781" s="76"/>
      <c r="C495781" s="75"/>
    </row>
    <row r="495782" spans="2:3" x14ac:dyDescent="0.25">
      <c r="B495782" s="76"/>
      <c r="C495782" s="75"/>
    </row>
    <row r="495783" spans="2:3" x14ac:dyDescent="0.25">
      <c r="B495783" s="76"/>
      <c r="C495783" s="75"/>
    </row>
    <row r="495784" spans="2:3" x14ac:dyDescent="0.25">
      <c r="B495784" s="76"/>
      <c r="C495784" s="75"/>
    </row>
    <row r="495785" spans="2:3" x14ac:dyDescent="0.25">
      <c r="B495785" s="76"/>
      <c r="C495785" s="75"/>
    </row>
    <row r="495786" spans="2:3" x14ac:dyDescent="0.25">
      <c r="B495786" s="76"/>
      <c r="C495786" s="75"/>
    </row>
    <row r="495787" spans="2:3" x14ac:dyDescent="0.25">
      <c r="B495787" s="76"/>
      <c r="C495787" s="75"/>
    </row>
    <row r="495788" spans="2:3" x14ac:dyDescent="0.25">
      <c r="B495788" s="76"/>
      <c r="C495788" s="75"/>
    </row>
    <row r="495789" spans="2:3" x14ac:dyDescent="0.25">
      <c r="B495789" s="76"/>
      <c r="C495789" s="75"/>
    </row>
    <row r="495790" spans="2:3" x14ac:dyDescent="0.25">
      <c r="B495790" s="76"/>
      <c r="C495790" s="75"/>
    </row>
    <row r="495791" spans="2:3" x14ac:dyDescent="0.25">
      <c r="B495791" s="76"/>
      <c r="C495791" s="75"/>
    </row>
    <row r="495901" spans="2:3" x14ac:dyDescent="0.25">
      <c r="B495901" s="76"/>
      <c r="C495901" s="75"/>
    </row>
    <row r="495902" spans="2:3" x14ac:dyDescent="0.25">
      <c r="B495902" s="76"/>
      <c r="C495902" s="75"/>
    </row>
    <row r="495903" spans="2:3" x14ac:dyDescent="0.25">
      <c r="B495903" s="76"/>
      <c r="C495903" s="75"/>
    </row>
    <row r="495904" spans="2:3" x14ac:dyDescent="0.25">
      <c r="B495904" s="76"/>
      <c r="C495904" s="75"/>
    </row>
    <row r="495905" spans="2:3" x14ac:dyDescent="0.25">
      <c r="B495905" s="76"/>
      <c r="C495905" s="75"/>
    </row>
    <row r="495906" spans="2:3" x14ac:dyDescent="0.25">
      <c r="B495906" s="76"/>
      <c r="C495906" s="75"/>
    </row>
    <row r="495907" spans="2:3" x14ac:dyDescent="0.25">
      <c r="B495907" s="76"/>
      <c r="C495907" s="75"/>
    </row>
    <row r="495908" spans="2:3" x14ac:dyDescent="0.25">
      <c r="B495908" s="76"/>
      <c r="C495908" s="75"/>
    </row>
    <row r="495909" spans="2:3" x14ac:dyDescent="0.25">
      <c r="B495909" s="76"/>
      <c r="C495909" s="75"/>
    </row>
    <row r="495910" spans="2:3" x14ac:dyDescent="0.25">
      <c r="B495910" s="76"/>
      <c r="C495910" s="75"/>
    </row>
    <row r="495911" spans="2:3" x14ac:dyDescent="0.25">
      <c r="B495911" s="76"/>
      <c r="C495911" s="75"/>
    </row>
    <row r="495912" spans="2:3" x14ac:dyDescent="0.25">
      <c r="B495912" s="76"/>
      <c r="C495912" s="75"/>
    </row>
    <row r="495913" spans="2:3" x14ac:dyDescent="0.25">
      <c r="B495913" s="76"/>
      <c r="C495913" s="75"/>
    </row>
    <row r="496023" spans="2:3" x14ac:dyDescent="0.25">
      <c r="B496023" s="76"/>
      <c r="C496023" s="75"/>
    </row>
    <row r="496024" spans="2:3" x14ac:dyDescent="0.25">
      <c r="B496024" s="76"/>
      <c r="C496024" s="75"/>
    </row>
    <row r="496025" spans="2:3" x14ac:dyDescent="0.25">
      <c r="B496025" s="76"/>
      <c r="C496025" s="75"/>
    </row>
    <row r="496026" spans="2:3" x14ac:dyDescent="0.25">
      <c r="B496026" s="76"/>
      <c r="C496026" s="75"/>
    </row>
    <row r="496027" spans="2:3" x14ac:dyDescent="0.25">
      <c r="B496027" s="76"/>
      <c r="C496027" s="75"/>
    </row>
    <row r="496028" spans="2:3" x14ac:dyDescent="0.25">
      <c r="B496028" s="76"/>
      <c r="C496028" s="75"/>
    </row>
    <row r="496029" spans="2:3" x14ac:dyDescent="0.25">
      <c r="B496029" s="76"/>
      <c r="C496029" s="75"/>
    </row>
    <row r="496030" spans="2:3" x14ac:dyDescent="0.25">
      <c r="B496030" s="76"/>
      <c r="C496030" s="75"/>
    </row>
    <row r="496031" spans="2:3" x14ac:dyDescent="0.25">
      <c r="B496031" s="76"/>
      <c r="C496031" s="75"/>
    </row>
    <row r="496032" spans="2:3" x14ac:dyDescent="0.25">
      <c r="B496032" s="76"/>
      <c r="C496032" s="75"/>
    </row>
    <row r="496033" spans="2:3" x14ac:dyDescent="0.25">
      <c r="B496033" s="76"/>
      <c r="C496033" s="75"/>
    </row>
    <row r="496034" spans="2:3" x14ac:dyDescent="0.25">
      <c r="B496034" s="76"/>
      <c r="C496034" s="75"/>
    </row>
    <row r="496035" spans="2:3" x14ac:dyDescent="0.25">
      <c r="B496035" s="76"/>
      <c r="C496035" s="75"/>
    </row>
    <row r="496145" spans="2:3" x14ac:dyDescent="0.25">
      <c r="B496145" s="76"/>
      <c r="C496145" s="75"/>
    </row>
    <row r="496146" spans="2:3" x14ac:dyDescent="0.25">
      <c r="B496146" s="76"/>
      <c r="C496146" s="75"/>
    </row>
    <row r="496147" spans="2:3" x14ac:dyDescent="0.25">
      <c r="B496147" s="76"/>
      <c r="C496147" s="75"/>
    </row>
    <row r="496148" spans="2:3" x14ac:dyDescent="0.25">
      <c r="B496148" s="76"/>
      <c r="C496148" s="75"/>
    </row>
    <row r="496149" spans="2:3" x14ac:dyDescent="0.25">
      <c r="B496149" s="76"/>
      <c r="C496149" s="75"/>
    </row>
    <row r="496150" spans="2:3" x14ac:dyDescent="0.25">
      <c r="B496150" s="76"/>
      <c r="C496150" s="75"/>
    </row>
    <row r="496151" spans="2:3" x14ac:dyDescent="0.25">
      <c r="B496151" s="76"/>
      <c r="C496151" s="75"/>
    </row>
    <row r="496152" spans="2:3" x14ac:dyDescent="0.25">
      <c r="B496152" s="76"/>
      <c r="C496152" s="75"/>
    </row>
    <row r="496153" spans="2:3" x14ac:dyDescent="0.25">
      <c r="B496153" s="76"/>
      <c r="C496153" s="75"/>
    </row>
    <row r="496154" spans="2:3" x14ac:dyDescent="0.25">
      <c r="B496154" s="76"/>
      <c r="C496154" s="75"/>
    </row>
    <row r="496155" spans="2:3" x14ac:dyDescent="0.25">
      <c r="B496155" s="76"/>
      <c r="C496155" s="75"/>
    </row>
    <row r="496156" spans="2:3" x14ac:dyDescent="0.25">
      <c r="B496156" s="76"/>
      <c r="C496156" s="75"/>
    </row>
    <row r="496157" spans="2:3" x14ac:dyDescent="0.25">
      <c r="B496157" s="76"/>
      <c r="C496157" s="75"/>
    </row>
    <row r="496267" spans="2:3" x14ac:dyDescent="0.25">
      <c r="B496267" s="76"/>
      <c r="C496267" s="75"/>
    </row>
    <row r="496268" spans="2:3" x14ac:dyDescent="0.25">
      <c r="B496268" s="76"/>
      <c r="C496268" s="75"/>
    </row>
    <row r="496269" spans="2:3" x14ac:dyDescent="0.25">
      <c r="B496269" s="76"/>
      <c r="C496269" s="75"/>
    </row>
    <row r="496270" spans="2:3" x14ac:dyDescent="0.25">
      <c r="B496270" s="76"/>
      <c r="C496270" s="75"/>
    </row>
    <row r="496271" spans="2:3" x14ac:dyDescent="0.25">
      <c r="B496271" s="76"/>
      <c r="C496271" s="75"/>
    </row>
    <row r="496272" spans="2:3" x14ac:dyDescent="0.25">
      <c r="B496272" s="76"/>
      <c r="C496272" s="75"/>
    </row>
    <row r="496273" spans="2:3" x14ac:dyDescent="0.25">
      <c r="B496273" s="76"/>
      <c r="C496273" s="75"/>
    </row>
    <row r="496274" spans="2:3" x14ac:dyDescent="0.25">
      <c r="B496274" s="76"/>
      <c r="C496274" s="75"/>
    </row>
    <row r="496275" spans="2:3" x14ac:dyDescent="0.25">
      <c r="B496275" s="76"/>
      <c r="C496275" s="75"/>
    </row>
    <row r="496276" spans="2:3" x14ac:dyDescent="0.25">
      <c r="B496276" s="76"/>
      <c r="C496276" s="75"/>
    </row>
    <row r="496277" spans="2:3" x14ac:dyDescent="0.25">
      <c r="B496277" s="76"/>
      <c r="C496277" s="75"/>
    </row>
    <row r="496278" spans="2:3" x14ac:dyDescent="0.25">
      <c r="B496278" s="76"/>
      <c r="C496278" s="75"/>
    </row>
    <row r="496279" spans="2:3" x14ac:dyDescent="0.25">
      <c r="B496279" s="76"/>
      <c r="C496279" s="75"/>
    </row>
    <row r="496389" spans="2:3" x14ac:dyDescent="0.25">
      <c r="B496389" s="76"/>
      <c r="C496389" s="75"/>
    </row>
    <row r="496390" spans="2:3" x14ac:dyDescent="0.25">
      <c r="B496390" s="76"/>
      <c r="C496390" s="75"/>
    </row>
    <row r="496391" spans="2:3" x14ac:dyDescent="0.25">
      <c r="B496391" s="76"/>
      <c r="C496391" s="75"/>
    </row>
    <row r="496392" spans="2:3" x14ac:dyDescent="0.25">
      <c r="B496392" s="76"/>
      <c r="C496392" s="75"/>
    </row>
    <row r="496393" spans="2:3" x14ac:dyDescent="0.25">
      <c r="B496393" s="76"/>
      <c r="C496393" s="75"/>
    </row>
    <row r="496394" spans="2:3" x14ac:dyDescent="0.25">
      <c r="B496394" s="76"/>
      <c r="C496394" s="75"/>
    </row>
    <row r="496395" spans="2:3" x14ac:dyDescent="0.25">
      <c r="B496395" s="76"/>
      <c r="C496395" s="75"/>
    </row>
    <row r="496396" spans="2:3" x14ac:dyDescent="0.25">
      <c r="B496396" s="76"/>
      <c r="C496396" s="75"/>
    </row>
    <row r="496397" spans="2:3" x14ac:dyDescent="0.25">
      <c r="B496397" s="76"/>
      <c r="C496397" s="75"/>
    </row>
    <row r="496398" spans="2:3" x14ac:dyDescent="0.25">
      <c r="B496398" s="76"/>
      <c r="C496398" s="75"/>
    </row>
    <row r="496399" spans="2:3" x14ac:dyDescent="0.25">
      <c r="B496399" s="76"/>
      <c r="C496399" s="75"/>
    </row>
    <row r="496400" spans="2:3" x14ac:dyDescent="0.25">
      <c r="B496400" s="76"/>
      <c r="C496400" s="75"/>
    </row>
    <row r="496401" spans="2:3" x14ac:dyDescent="0.25">
      <c r="B496401" s="76"/>
      <c r="C496401" s="75"/>
    </row>
    <row r="496511" spans="2:3" x14ac:dyDescent="0.25">
      <c r="B496511" s="76"/>
      <c r="C496511" s="75"/>
    </row>
    <row r="496512" spans="2:3" x14ac:dyDescent="0.25">
      <c r="B496512" s="76"/>
      <c r="C496512" s="75"/>
    </row>
    <row r="496513" spans="2:3" x14ac:dyDescent="0.25">
      <c r="B496513" s="76"/>
      <c r="C496513" s="75"/>
    </row>
    <row r="496514" spans="2:3" x14ac:dyDescent="0.25">
      <c r="B496514" s="76"/>
      <c r="C496514" s="75"/>
    </row>
    <row r="496515" spans="2:3" x14ac:dyDescent="0.25">
      <c r="B496515" s="76"/>
      <c r="C496515" s="75"/>
    </row>
    <row r="496516" spans="2:3" x14ac:dyDescent="0.25">
      <c r="B496516" s="76"/>
      <c r="C496516" s="75"/>
    </row>
    <row r="496517" spans="2:3" x14ac:dyDescent="0.25">
      <c r="B496517" s="76"/>
      <c r="C496517" s="75"/>
    </row>
    <row r="496518" spans="2:3" x14ac:dyDescent="0.25">
      <c r="B496518" s="76"/>
      <c r="C496518" s="75"/>
    </row>
    <row r="496519" spans="2:3" x14ac:dyDescent="0.25">
      <c r="B496519" s="76"/>
      <c r="C496519" s="75"/>
    </row>
    <row r="496520" spans="2:3" x14ac:dyDescent="0.25">
      <c r="B496520" s="76"/>
      <c r="C496520" s="75"/>
    </row>
    <row r="496521" spans="2:3" x14ac:dyDescent="0.25">
      <c r="B496521" s="76"/>
      <c r="C496521" s="75"/>
    </row>
    <row r="496522" spans="2:3" x14ac:dyDescent="0.25">
      <c r="B496522" s="76"/>
      <c r="C496522" s="75"/>
    </row>
    <row r="496523" spans="2:3" x14ac:dyDescent="0.25">
      <c r="B496523" s="76"/>
      <c r="C496523" s="75"/>
    </row>
    <row r="496633" spans="2:3" x14ac:dyDescent="0.25">
      <c r="B496633" s="76"/>
      <c r="C496633" s="75"/>
    </row>
    <row r="496634" spans="2:3" x14ac:dyDescent="0.25">
      <c r="B496634" s="76"/>
      <c r="C496634" s="75"/>
    </row>
    <row r="496635" spans="2:3" x14ac:dyDescent="0.25">
      <c r="B496635" s="76"/>
      <c r="C496635" s="75"/>
    </row>
    <row r="496636" spans="2:3" x14ac:dyDescent="0.25">
      <c r="B496636" s="76"/>
      <c r="C496636" s="75"/>
    </row>
    <row r="496637" spans="2:3" x14ac:dyDescent="0.25">
      <c r="B496637" s="76"/>
      <c r="C496637" s="75"/>
    </row>
    <row r="496638" spans="2:3" x14ac:dyDescent="0.25">
      <c r="B496638" s="76"/>
      <c r="C496638" s="75"/>
    </row>
    <row r="496639" spans="2:3" x14ac:dyDescent="0.25">
      <c r="B496639" s="76"/>
      <c r="C496639" s="75"/>
    </row>
    <row r="496640" spans="2:3" x14ac:dyDescent="0.25">
      <c r="B496640" s="76"/>
      <c r="C496640" s="75"/>
    </row>
    <row r="496641" spans="2:3" x14ac:dyDescent="0.25">
      <c r="B496641" s="76"/>
      <c r="C496641" s="75"/>
    </row>
    <row r="496642" spans="2:3" x14ac:dyDescent="0.25">
      <c r="B496642" s="76"/>
      <c r="C496642" s="75"/>
    </row>
    <row r="496643" spans="2:3" x14ac:dyDescent="0.25">
      <c r="B496643" s="76"/>
      <c r="C496643" s="75"/>
    </row>
    <row r="496644" spans="2:3" x14ac:dyDescent="0.25">
      <c r="B496644" s="76"/>
      <c r="C496644" s="75"/>
    </row>
    <row r="496645" spans="2:3" x14ac:dyDescent="0.25">
      <c r="B496645" s="76"/>
      <c r="C496645" s="75"/>
    </row>
    <row r="496755" spans="2:3" x14ac:dyDescent="0.25">
      <c r="B496755" s="76"/>
      <c r="C496755" s="75"/>
    </row>
    <row r="496756" spans="2:3" x14ac:dyDescent="0.25">
      <c r="B496756" s="76"/>
      <c r="C496756" s="75"/>
    </row>
    <row r="496757" spans="2:3" x14ac:dyDescent="0.25">
      <c r="B496757" s="76"/>
      <c r="C496757" s="75"/>
    </row>
    <row r="496758" spans="2:3" x14ac:dyDescent="0.25">
      <c r="B496758" s="76"/>
      <c r="C496758" s="75"/>
    </row>
    <row r="496759" spans="2:3" x14ac:dyDescent="0.25">
      <c r="B496759" s="76"/>
      <c r="C496759" s="75"/>
    </row>
    <row r="496760" spans="2:3" x14ac:dyDescent="0.25">
      <c r="B496760" s="76"/>
      <c r="C496760" s="75"/>
    </row>
    <row r="496761" spans="2:3" x14ac:dyDescent="0.25">
      <c r="B496761" s="76"/>
      <c r="C496761" s="75"/>
    </row>
    <row r="496762" spans="2:3" x14ac:dyDescent="0.25">
      <c r="B496762" s="76"/>
      <c r="C496762" s="75"/>
    </row>
    <row r="496763" spans="2:3" x14ac:dyDescent="0.25">
      <c r="B496763" s="76"/>
      <c r="C496763" s="75"/>
    </row>
    <row r="496764" spans="2:3" x14ac:dyDescent="0.25">
      <c r="B496764" s="76"/>
      <c r="C496764" s="75"/>
    </row>
    <row r="496765" spans="2:3" x14ac:dyDescent="0.25">
      <c r="B496765" s="76"/>
      <c r="C496765" s="75"/>
    </row>
    <row r="496766" spans="2:3" x14ac:dyDescent="0.25">
      <c r="B496766" s="76"/>
      <c r="C496766" s="75"/>
    </row>
    <row r="496767" spans="2:3" x14ac:dyDescent="0.25">
      <c r="B496767" s="76"/>
      <c r="C496767" s="75"/>
    </row>
    <row r="496877" spans="2:3" x14ac:dyDescent="0.25">
      <c r="B496877" s="76"/>
      <c r="C496877" s="75"/>
    </row>
    <row r="496878" spans="2:3" x14ac:dyDescent="0.25">
      <c r="B496878" s="76"/>
      <c r="C496878" s="75"/>
    </row>
    <row r="496879" spans="2:3" x14ac:dyDescent="0.25">
      <c r="B496879" s="76"/>
      <c r="C496879" s="75"/>
    </row>
    <row r="496880" spans="2:3" x14ac:dyDescent="0.25">
      <c r="B496880" s="76"/>
      <c r="C496880" s="75"/>
    </row>
    <row r="496881" spans="2:3" x14ac:dyDescent="0.25">
      <c r="B496881" s="76"/>
      <c r="C496881" s="75"/>
    </row>
    <row r="496882" spans="2:3" x14ac:dyDescent="0.25">
      <c r="B496882" s="76"/>
      <c r="C496882" s="75"/>
    </row>
    <row r="496883" spans="2:3" x14ac:dyDescent="0.25">
      <c r="B496883" s="76"/>
      <c r="C496883" s="75"/>
    </row>
    <row r="496884" spans="2:3" x14ac:dyDescent="0.25">
      <c r="B496884" s="76"/>
      <c r="C496884" s="75"/>
    </row>
    <row r="496885" spans="2:3" x14ac:dyDescent="0.25">
      <c r="B496885" s="76"/>
      <c r="C496885" s="75"/>
    </row>
    <row r="496886" spans="2:3" x14ac:dyDescent="0.25">
      <c r="B496886" s="76"/>
      <c r="C496886" s="75"/>
    </row>
    <row r="496887" spans="2:3" x14ac:dyDescent="0.25">
      <c r="B496887" s="76"/>
      <c r="C496887" s="75"/>
    </row>
    <row r="496888" spans="2:3" x14ac:dyDescent="0.25">
      <c r="B496888" s="76"/>
      <c r="C496888" s="75"/>
    </row>
    <row r="496889" spans="2:3" x14ac:dyDescent="0.25">
      <c r="B496889" s="76"/>
      <c r="C496889" s="75"/>
    </row>
    <row r="496999" spans="2:3" x14ac:dyDescent="0.25">
      <c r="B496999" s="76"/>
      <c r="C496999" s="75"/>
    </row>
    <row r="497000" spans="2:3" x14ac:dyDescent="0.25">
      <c r="B497000" s="76"/>
      <c r="C497000" s="75"/>
    </row>
    <row r="497001" spans="2:3" x14ac:dyDescent="0.25">
      <c r="B497001" s="76"/>
      <c r="C497001" s="75"/>
    </row>
    <row r="497002" spans="2:3" x14ac:dyDescent="0.25">
      <c r="B497002" s="76"/>
      <c r="C497002" s="75"/>
    </row>
    <row r="497003" spans="2:3" x14ac:dyDescent="0.25">
      <c r="B497003" s="76"/>
      <c r="C497003" s="75"/>
    </row>
    <row r="497004" spans="2:3" x14ac:dyDescent="0.25">
      <c r="B497004" s="76"/>
      <c r="C497004" s="75"/>
    </row>
    <row r="497005" spans="2:3" x14ac:dyDescent="0.25">
      <c r="B497005" s="76"/>
      <c r="C497005" s="75"/>
    </row>
    <row r="497006" spans="2:3" x14ac:dyDescent="0.25">
      <c r="B497006" s="76"/>
      <c r="C497006" s="75"/>
    </row>
    <row r="497007" spans="2:3" x14ac:dyDescent="0.25">
      <c r="B497007" s="76"/>
      <c r="C497007" s="75"/>
    </row>
    <row r="497008" spans="2:3" x14ac:dyDescent="0.25">
      <c r="B497008" s="76"/>
      <c r="C497008" s="75"/>
    </row>
    <row r="497009" spans="2:3" x14ac:dyDescent="0.25">
      <c r="B497009" s="76"/>
      <c r="C497009" s="75"/>
    </row>
    <row r="497010" spans="2:3" x14ac:dyDescent="0.25">
      <c r="B497010" s="76"/>
      <c r="C497010" s="75"/>
    </row>
    <row r="497011" spans="2:3" x14ac:dyDescent="0.25">
      <c r="B497011" s="76"/>
      <c r="C497011" s="75"/>
    </row>
    <row r="497121" spans="2:3" x14ac:dyDescent="0.25">
      <c r="B497121" s="76"/>
      <c r="C497121" s="75"/>
    </row>
    <row r="497122" spans="2:3" x14ac:dyDescent="0.25">
      <c r="B497122" s="76"/>
      <c r="C497122" s="75"/>
    </row>
    <row r="497123" spans="2:3" x14ac:dyDescent="0.25">
      <c r="B497123" s="76"/>
      <c r="C497123" s="75"/>
    </row>
    <row r="497124" spans="2:3" x14ac:dyDescent="0.25">
      <c r="B497124" s="76"/>
      <c r="C497124" s="75"/>
    </row>
    <row r="497125" spans="2:3" x14ac:dyDescent="0.25">
      <c r="B497125" s="76"/>
      <c r="C497125" s="75"/>
    </row>
    <row r="497126" spans="2:3" x14ac:dyDescent="0.25">
      <c r="B497126" s="76"/>
      <c r="C497126" s="75"/>
    </row>
    <row r="497127" spans="2:3" x14ac:dyDescent="0.25">
      <c r="B497127" s="76"/>
      <c r="C497127" s="75"/>
    </row>
    <row r="497128" spans="2:3" x14ac:dyDescent="0.25">
      <c r="B497128" s="76"/>
      <c r="C497128" s="75"/>
    </row>
    <row r="497129" spans="2:3" x14ac:dyDescent="0.25">
      <c r="B497129" s="76"/>
      <c r="C497129" s="75"/>
    </row>
    <row r="497130" spans="2:3" x14ac:dyDescent="0.25">
      <c r="B497130" s="76"/>
      <c r="C497130" s="75"/>
    </row>
    <row r="497131" spans="2:3" x14ac:dyDescent="0.25">
      <c r="B497131" s="76"/>
      <c r="C497131" s="75"/>
    </row>
    <row r="497132" spans="2:3" x14ac:dyDescent="0.25">
      <c r="B497132" s="76"/>
      <c r="C497132" s="75"/>
    </row>
    <row r="497133" spans="2:3" x14ac:dyDescent="0.25">
      <c r="B497133" s="76"/>
      <c r="C497133" s="75"/>
    </row>
    <row r="497243" spans="2:3" x14ac:dyDescent="0.25">
      <c r="B497243" s="76"/>
      <c r="C497243" s="75"/>
    </row>
    <row r="497244" spans="2:3" x14ac:dyDescent="0.25">
      <c r="B497244" s="76"/>
      <c r="C497244" s="75"/>
    </row>
    <row r="497245" spans="2:3" x14ac:dyDescent="0.25">
      <c r="B497245" s="76"/>
      <c r="C497245" s="75"/>
    </row>
    <row r="497246" spans="2:3" x14ac:dyDescent="0.25">
      <c r="B497246" s="76"/>
      <c r="C497246" s="75"/>
    </row>
    <row r="497247" spans="2:3" x14ac:dyDescent="0.25">
      <c r="B497247" s="76"/>
      <c r="C497247" s="75"/>
    </row>
    <row r="497248" spans="2:3" x14ac:dyDescent="0.25">
      <c r="B497248" s="76"/>
      <c r="C497248" s="75"/>
    </row>
    <row r="497249" spans="2:3" x14ac:dyDescent="0.25">
      <c r="B497249" s="76"/>
      <c r="C497249" s="75"/>
    </row>
    <row r="497250" spans="2:3" x14ac:dyDescent="0.25">
      <c r="B497250" s="76"/>
      <c r="C497250" s="75"/>
    </row>
    <row r="497251" spans="2:3" x14ac:dyDescent="0.25">
      <c r="B497251" s="76"/>
      <c r="C497251" s="75"/>
    </row>
    <row r="497252" spans="2:3" x14ac:dyDescent="0.25">
      <c r="B497252" s="76"/>
      <c r="C497252" s="75"/>
    </row>
    <row r="497253" spans="2:3" x14ac:dyDescent="0.25">
      <c r="B497253" s="76"/>
      <c r="C497253" s="75"/>
    </row>
    <row r="497254" spans="2:3" x14ac:dyDescent="0.25">
      <c r="B497254" s="76"/>
      <c r="C497254" s="75"/>
    </row>
    <row r="497255" spans="2:3" x14ac:dyDescent="0.25">
      <c r="B497255" s="76"/>
      <c r="C497255" s="75"/>
    </row>
    <row r="497365" spans="2:3" x14ac:dyDescent="0.25">
      <c r="B497365" s="76"/>
      <c r="C497365" s="75"/>
    </row>
    <row r="497366" spans="2:3" x14ac:dyDescent="0.25">
      <c r="B497366" s="76"/>
      <c r="C497366" s="75"/>
    </row>
    <row r="497367" spans="2:3" x14ac:dyDescent="0.25">
      <c r="B497367" s="76"/>
      <c r="C497367" s="75"/>
    </row>
    <row r="497368" spans="2:3" x14ac:dyDescent="0.25">
      <c r="B497368" s="76"/>
      <c r="C497368" s="75"/>
    </row>
    <row r="497369" spans="2:3" x14ac:dyDescent="0.25">
      <c r="B497369" s="76"/>
      <c r="C497369" s="75"/>
    </row>
    <row r="497370" spans="2:3" x14ac:dyDescent="0.25">
      <c r="B497370" s="76"/>
      <c r="C497370" s="75"/>
    </row>
    <row r="497371" spans="2:3" x14ac:dyDescent="0.25">
      <c r="B497371" s="76"/>
      <c r="C497371" s="75"/>
    </row>
    <row r="497372" spans="2:3" x14ac:dyDescent="0.25">
      <c r="B497372" s="76"/>
      <c r="C497372" s="75"/>
    </row>
    <row r="497373" spans="2:3" x14ac:dyDescent="0.25">
      <c r="B497373" s="76"/>
      <c r="C497373" s="75"/>
    </row>
    <row r="497374" spans="2:3" x14ac:dyDescent="0.25">
      <c r="B497374" s="76"/>
      <c r="C497374" s="75"/>
    </row>
    <row r="497375" spans="2:3" x14ac:dyDescent="0.25">
      <c r="B497375" s="76"/>
      <c r="C497375" s="75"/>
    </row>
    <row r="497376" spans="2:3" x14ac:dyDescent="0.25">
      <c r="B497376" s="76"/>
      <c r="C497376" s="75"/>
    </row>
    <row r="497377" spans="2:3" x14ac:dyDescent="0.25">
      <c r="B497377" s="76"/>
      <c r="C497377" s="75"/>
    </row>
    <row r="497487" spans="2:3" x14ac:dyDescent="0.25">
      <c r="B497487" s="76"/>
      <c r="C497487" s="75"/>
    </row>
    <row r="497488" spans="2:3" x14ac:dyDescent="0.25">
      <c r="B497488" s="76"/>
      <c r="C497488" s="75"/>
    </row>
    <row r="497489" spans="2:3" x14ac:dyDescent="0.25">
      <c r="B497489" s="76"/>
      <c r="C497489" s="75"/>
    </row>
    <row r="497490" spans="2:3" x14ac:dyDescent="0.25">
      <c r="B497490" s="76"/>
      <c r="C497490" s="75"/>
    </row>
    <row r="497491" spans="2:3" x14ac:dyDescent="0.25">
      <c r="B497491" s="76"/>
      <c r="C497491" s="75"/>
    </row>
    <row r="497492" spans="2:3" x14ac:dyDescent="0.25">
      <c r="B497492" s="76"/>
      <c r="C497492" s="75"/>
    </row>
    <row r="497493" spans="2:3" x14ac:dyDescent="0.25">
      <c r="B497493" s="76"/>
      <c r="C497493" s="75"/>
    </row>
    <row r="497494" spans="2:3" x14ac:dyDescent="0.25">
      <c r="B497494" s="76"/>
      <c r="C497494" s="75"/>
    </row>
    <row r="497495" spans="2:3" x14ac:dyDescent="0.25">
      <c r="B497495" s="76"/>
      <c r="C497495" s="75"/>
    </row>
    <row r="497496" spans="2:3" x14ac:dyDescent="0.25">
      <c r="B497496" s="76"/>
      <c r="C497496" s="75"/>
    </row>
    <row r="497497" spans="2:3" x14ac:dyDescent="0.25">
      <c r="B497497" s="76"/>
      <c r="C497497" s="75"/>
    </row>
    <row r="497498" spans="2:3" x14ac:dyDescent="0.25">
      <c r="B497498" s="76"/>
      <c r="C497498" s="75"/>
    </row>
    <row r="497499" spans="2:3" x14ac:dyDescent="0.25">
      <c r="B497499" s="76"/>
      <c r="C497499" s="75"/>
    </row>
    <row r="497609" spans="2:3" x14ac:dyDescent="0.25">
      <c r="B497609" s="76"/>
      <c r="C497609" s="75"/>
    </row>
    <row r="497610" spans="2:3" x14ac:dyDescent="0.25">
      <c r="B497610" s="76"/>
      <c r="C497610" s="75"/>
    </row>
    <row r="497611" spans="2:3" x14ac:dyDescent="0.25">
      <c r="B497611" s="76"/>
      <c r="C497611" s="75"/>
    </row>
    <row r="497612" spans="2:3" x14ac:dyDescent="0.25">
      <c r="B497612" s="76"/>
      <c r="C497612" s="75"/>
    </row>
    <row r="497613" spans="2:3" x14ac:dyDescent="0.25">
      <c r="B497613" s="76"/>
      <c r="C497613" s="75"/>
    </row>
    <row r="497614" spans="2:3" x14ac:dyDescent="0.25">
      <c r="B497614" s="76"/>
      <c r="C497614" s="75"/>
    </row>
    <row r="497615" spans="2:3" x14ac:dyDescent="0.25">
      <c r="B497615" s="76"/>
      <c r="C497615" s="75"/>
    </row>
    <row r="497616" spans="2:3" x14ac:dyDescent="0.25">
      <c r="B497616" s="76"/>
      <c r="C497616" s="75"/>
    </row>
    <row r="497617" spans="2:3" x14ac:dyDescent="0.25">
      <c r="B497617" s="76"/>
      <c r="C497617" s="75"/>
    </row>
    <row r="497618" spans="2:3" x14ac:dyDescent="0.25">
      <c r="B497618" s="76"/>
      <c r="C497618" s="75"/>
    </row>
    <row r="497619" spans="2:3" x14ac:dyDescent="0.25">
      <c r="B497619" s="76"/>
      <c r="C497619" s="75"/>
    </row>
    <row r="497620" spans="2:3" x14ac:dyDescent="0.25">
      <c r="B497620" s="76"/>
      <c r="C497620" s="75"/>
    </row>
    <row r="497621" spans="2:3" x14ac:dyDescent="0.25">
      <c r="B497621" s="76"/>
      <c r="C497621" s="75"/>
    </row>
    <row r="497731" spans="2:3" x14ac:dyDescent="0.25">
      <c r="B497731" s="76"/>
      <c r="C497731" s="75"/>
    </row>
    <row r="497732" spans="2:3" x14ac:dyDescent="0.25">
      <c r="B497732" s="76"/>
      <c r="C497732" s="75"/>
    </row>
    <row r="497733" spans="2:3" x14ac:dyDescent="0.25">
      <c r="B497733" s="76"/>
      <c r="C497733" s="75"/>
    </row>
    <row r="497734" spans="2:3" x14ac:dyDescent="0.25">
      <c r="B497734" s="76"/>
      <c r="C497734" s="75"/>
    </row>
    <row r="497735" spans="2:3" x14ac:dyDescent="0.25">
      <c r="B497735" s="76"/>
      <c r="C497735" s="75"/>
    </row>
    <row r="497736" spans="2:3" x14ac:dyDescent="0.25">
      <c r="B497736" s="76"/>
      <c r="C497736" s="75"/>
    </row>
    <row r="497737" spans="2:3" x14ac:dyDescent="0.25">
      <c r="B497737" s="76"/>
      <c r="C497737" s="75"/>
    </row>
    <row r="497738" spans="2:3" x14ac:dyDescent="0.25">
      <c r="B497738" s="76"/>
      <c r="C497738" s="75"/>
    </row>
    <row r="497739" spans="2:3" x14ac:dyDescent="0.25">
      <c r="B497739" s="76"/>
      <c r="C497739" s="75"/>
    </row>
    <row r="497740" spans="2:3" x14ac:dyDescent="0.25">
      <c r="B497740" s="76"/>
      <c r="C497740" s="75"/>
    </row>
    <row r="497741" spans="2:3" x14ac:dyDescent="0.25">
      <c r="B497741" s="76"/>
      <c r="C497741" s="75"/>
    </row>
    <row r="497742" spans="2:3" x14ac:dyDescent="0.25">
      <c r="B497742" s="76"/>
      <c r="C497742" s="75"/>
    </row>
    <row r="497743" spans="2:3" x14ac:dyDescent="0.25">
      <c r="B497743" s="76"/>
      <c r="C497743" s="75"/>
    </row>
    <row r="497853" spans="2:3" x14ac:dyDescent="0.25">
      <c r="B497853" s="76"/>
      <c r="C497853" s="75"/>
    </row>
    <row r="497854" spans="2:3" x14ac:dyDescent="0.25">
      <c r="B497854" s="76"/>
      <c r="C497854" s="75"/>
    </row>
    <row r="497855" spans="2:3" x14ac:dyDescent="0.25">
      <c r="B497855" s="76"/>
      <c r="C497855" s="75"/>
    </row>
    <row r="497856" spans="2:3" x14ac:dyDescent="0.25">
      <c r="B497856" s="76"/>
      <c r="C497856" s="75"/>
    </row>
    <row r="497857" spans="2:3" x14ac:dyDescent="0.25">
      <c r="B497857" s="76"/>
      <c r="C497857" s="75"/>
    </row>
    <row r="497858" spans="2:3" x14ac:dyDescent="0.25">
      <c r="B497858" s="76"/>
      <c r="C497858" s="75"/>
    </row>
    <row r="497859" spans="2:3" x14ac:dyDescent="0.25">
      <c r="B497859" s="76"/>
      <c r="C497859" s="75"/>
    </row>
    <row r="497860" spans="2:3" x14ac:dyDescent="0.25">
      <c r="B497860" s="76"/>
      <c r="C497860" s="75"/>
    </row>
    <row r="497861" spans="2:3" x14ac:dyDescent="0.25">
      <c r="B497861" s="76"/>
      <c r="C497861" s="75"/>
    </row>
    <row r="497862" spans="2:3" x14ac:dyDescent="0.25">
      <c r="B497862" s="76"/>
      <c r="C497862" s="75"/>
    </row>
    <row r="497863" spans="2:3" x14ac:dyDescent="0.25">
      <c r="B497863" s="76"/>
      <c r="C497863" s="75"/>
    </row>
    <row r="497864" spans="2:3" x14ac:dyDescent="0.25">
      <c r="B497864" s="76"/>
      <c r="C497864" s="75"/>
    </row>
    <row r="497865" spans="2:3" x14ac:dyDescent="0.25">
      <c r="B497865" s="76"/>
      <c r="C497865" s="75"/>
    </row>
    <row r="497975" spans="2:3" x14ac:dyDescent="0.25">
      <c r="B497975" s="76"/>
      <c r="C497975" s="75"/>
    </row>
    <row r="497976" spans="2:3" x14ac:dyDescent="0.25">
      <c r="B497976" s="76"/>
      <c r="C497976" s="75"/>
    </row>
    <row r="497977" spans="2:3" x14ac:dyDescent="0.25">
      <c r="B497977" s="76"/>
      <c r="C497977" s="75"/>
    </row>
    <row r="497978" spans="2:3" x14ac:dyDescent="0.25">
      <c r="B497978" s="76"/>
      <c r="C497978" s="75"/>
    </row>
    <row r="497979" spans="2:3" x14ac:dyDescent="0.25">
      <c r="B497979" s="76"/>
      <c r="C497979" s="75"/>
    </row>
    <row r="497980" spans="2:3" x14ac:dyDescent="0.25">
      <c r="B497980" s="76"/>
      <c r="C497980" s="75"/>
    </row>
    <row r="497981" spans="2:3" x14ac:dyDescent="0.25">
      <c r="B497981" s="76"/>
      <c r="C497981" s="75"/>
    </row>
    <row r="497982" spans="2:3" x14ac:dyDescent="0.25">
      <c r="B497982" s="76"/>
      <c r="C497982" s="75"/>
    </row>
    <row r="497983" spans="2:3" x14ac:dyDescent="0.25">
      <c r="B497983" s="76"/>
      <c r="C497983" s="75"/>
    </row>
    <row r="497984" spans="2:3" x14ac:dyDescent="0.25">
      <c r="B497984" s="76"/>
      <c r="C497984" s="75"/>
    </row>
    <row r="497985" spans="2:3" x14ac:dyDescent="0.25">
      <c r="B497985" s="76"/>
      <c r="C497985" s="75"/>
    </row>
    <row r="497986" spans="2:3" x14ac:dyDescent="0.25">
      <c r="B497986" s="76"/>
      <c r="C497986" s="75"/>
    </row>
    <row r="497987" spans="2:3" x14ac:dyDescent="0.25">
      <c r="B497987" s="76"/>
      <c r="C497987" s="75"/>
    </row>
    <row r="498097" spans="2:3" x14ac:dyDescent="0.25">
      <c r="B498097" s="76"/>
      <c r="C498097" s="75"/>
    </row>
    <row r="498098" spans="2:3" x14ac:dyDescent="0.25">
      <c r="B498098" s="76"/>
      <c r="C498098" s="75"/>
    </row>
    <row r="498099" spans="2:3" x14ac:dyDescent="0.25">
      <c r="B498099" s="76"/>
      <c r="C498099" s="75"/>
    </row>
    <row r="498100" spans="2:3" x14ac:dyDescent="0.25">
      <c r="B498100" s="76"/>
      <c r="C498100" s="75"/>
    </row>
    <row r="498101" spans="2:3" x14ac:dyDescent="0.25">
      <c r="B498101" s="76"/>
      <c r="C498101" s="75"/>
    </row>
    <row r="498102" spans="2:3" x14ac:dyDescent="0.25">
      <c r="B498102" s="76"/>
      <c r="C498102" s="75"/>
    </row>
    <row r="498103" spans="2:3" x14ac:dyDescent="0.25">
      <c r="B498103" s="76"/>
      <c r="C498103" s="75"/>
    </row>
    <row r="498104" spans="2:3" x14ac:dyDescent="0.25">
      <c r="B498104" s="76"/>
      <c r="C498104" s="75"/>
    </row>
    <row r="498105" spans="2:3" x14ac:dyDescent="0.25">
      <c r="B498105" s="76"/>
      <c r="C498105" s="75"/>
    </row>
    <row r="498106" spans="2:3" x14ac:dyDescent="0.25">
      <c r="B498106" s="76"/>
      <c r="C498106" s="75"/>
    </row>
    <row r="498107" spans="2:3" x14ac:dyDescent="0.25">
      <c r="B498107" s="76"/>
      <c r="C498107" s="75"/>
    </row>
    <row r="498108" spans="2:3" x14ac:dyDescent="0.25">
      <c r="B498108" s="76"/>
      <c r="C498108" s="75"/>
    </row>
    <row r="498109" spans="2:3" x14ac:dyDescent="0.25">
      <c r="B498109" s="76"/>
      <c r="C498109" s="75"/>
    </row>
    <row r="498219" spans="2:3" x14ac:dyDescent="0.25">
      <c r="B498219" s="76"/>
      <c r="C498219" s="75"/>
    </row>
    <row r="498220" spans="2:3" x14ac:dyDescent="0.25">
      <c r="B498220" s="76"/>
      <c r="C498220" s="75"/>
    </row>
    <row r="498221" spans="2:3" x14ac:dyDescent="0.25">
      <c r="B498221" s="76"/>
      <c r="C498221" s="75"/>
    </row>
    <row r="498222" spans="2:3" x14ac:dyDescent="0.25">
      <c r="B498222" s="76"/>
      <c r="C498222" s="75"/>
    </row>
    <row r="498223" spans="2:3" x14ac:dyDescent="0.25">
      <c r="B498223" s="76"/>
      <c r="C498223" s="75"/>
    </row>
    <row r="498224" spans="2:3" x14ac:dyDescent="0.25">
      <c r="B498224" s="76"/>
      <c r="C498224" s="75"/>
    </row>
    <row r="498225" spans="2:3" x14ac:dyDescent="0.25">
      <c r="B498225" s="76"/>
      <c r="C498225" s="75"/>
    </row>
    <row r="498226" spans="2:3" x14ac:dyDescent="0.25">
      <c r="B498226" s="76"/>
      <c r="C498226" s="75"/>
    </row>
    <row r="498227" spans="2:3" x14ac:dyDescent="0.25">
      <c r="B498227" s="76"/>
      <c r="C498227" s="75"/>
    </row>
    <row r="498228" spans="2:3" x14ac:dyDescent="0.25">
      <c r="B498228" s="76"/>
      <c r="C498228" s="75"/>
    </row>
    <row r="498229" spans="2:3" x14ac:dyDescent="0.25">
      <c r="B498229" s="76"/>
      <c r="C498229" s="75"/>
    </row>
    <row r="498230" spans="2:3" x14ac:dyDescent="0.25">
      <c r="B498230" s="76"/>
      <c r="C498230" s="75"/>
    </row>
    <row r="498231" spans="2:3" x14ac:dyDescent="0.25">
      <c r="B498231" s="76"/>
      <c r="C498231" s="75"/>
    </row>
    <row r="498341" spans="2:3" x14ac:dyDescent="0.25">
      <c r="B498341" s="76"/>
      <c r="C498341" s="75"/>
    </row>
    <row r="498342" spans="2:3" x14ac:dyDescent="0.25">
      <c r="B498342" s="76"/>
      <c r="C498342" s="75"/>
    </row>
    <row r="498343" spans="2:3" x14ac:dyDescent="0.25">
      <c r="B498343" s="76"/>
      <c r="C498343" s="75"/>
    </row>
    <row r="498344" spans="2:3" x14ac:dyDescent="0.25">
      <c r="B498344" s="76"/>
      <c r="C498344" s="75"/>
    </row>
    <row r="498345" spans="2:3" x14ac:dyDescent="0.25">
      <c r="B498345" s="76"/>
      <c r="C498345" s="75"/>
    </row>
    <row r="498346" spans="2:3" x14ac:dyDescent="0.25">
      <c r="B498346" s="76"/>
      <c r="C498346" s="75"/>
    </row>
    <row r="498347" spans="2:3" x14ac:dyDescent="0.25">
      <c r="B498347" s="76"/>
      <c r="C498347" s="75"/>
    </row>
    <row r="498348" spans="2:3" x14ac:dyDescent="0.25">
      <c r="B498348" s="76"/>
      <c r="C498348" s="75"/>
    </row>
    <row r="498349" spans="2:3" x14ac:dyDescent="0.25">
      <c r="B498349" s="76"/>
      <c r="C498349" s="75"/>
    </row>
    <row r="498350" spans="2:3" x14ac:dyDescent="0.25">
      <c r="B498350" s="76"/>
      <c r="C498350" s="75"/>
    </row>
    <row r="498351" spans="2:3" x14ac:dyDescent="0.25">
      <c r="B498351" s="76"/>
      <c r="C498351" s="75"/>
    </row>
    <row r="498352" spans="2:3" x14ac:dyDescent="0.25">
      <c r="B498352" s="76"/>
      <c r="C498352" s="75"/>
    </row>
    <row r="498353" spans="2:3" x14ac:dyDescent="0.25">
      <c r="B498353" s="76"/>
      <c r="C498353" s="75"/>
    </row>
    <row r="498463" spans="2:3" x14ac:dyDescent="0.25">
      <c r="B498463" s="76"/>
      <c r="C498463" s="75"/>
    </row>
    <row r="498464" spans="2:3" x14ac:dyDescent="0.25">
      <c r="B498464" s="76"/>
      <c r="C498464" s="75"/>
    </row>
    <row r="498465" spans="2:3" x14ac:dyDescent="0.25">
      <c r="B498465" s="76"/>
      <c r="C498465" s="75"/>
    </row>
    <row r="498466" spans="2:3" x14ac:dyDescent="0.25">
      <c r="B498466" s="76"/>
      <c r="C498466" s="75"/>
    </row>
    <row r="498467" spans="2:3" x14ac:dyDescent="0.25">
      <c r="B498467" s="76"/>
      <c r="C498467" s="75"/>
    </row>
    <row r="498468" spans="2:3" x14ac:dyDescent="0.25">
      <c r="B498468" s="76"/>
      <c r="C498468" s="75"/>
    </row>
    <row r="498469" spans="2:3" x14ac:dyDescent="0.25">
      <c r="B498469" s="76"/>
      <c r="C498469" s="75"/>
    </row>
    <row r="498470" spans="2:3" x14ac:dyDescent="0.25">
      <c r="B498470" s="76"/>
      <c r="C498470" s="75"/>
    </row>
    <row r="498471" spans="2:3" x14ac:dyDescent="0.25">
      <c r="B498471" s="76"/>
      <c r="C498471" s="75"/>
    </row>
    <row r="498472" spans="2:3" x14ac:dyDescent="0.25">
      <c r="B498472" s="76"/>
      <c r="C498472" s="75"/>
    </row>
    <row r="498473" spans="2:3" x14ac:dyDescent="0.25">
      <c r="B498473" s="76"/>
      <c r="C498473" s="75"/>
    </row>
    <row r="498474" spans="2:3" x14ac:dyDescent="0.25">
      <c r="B498474" s="76"/>
      <c r="C498474" s="75"/>
    </row>
    <row r="498475" spans="2:3" x14ac:dyDescent="0.25">
      <c r="B498475" s="76"/>
      <c r="C498475" s="75"/>
    </row>
    <row r="498585" spans="2:3" x14ac:dyDescent="0.25">
      <c r="B498585" s="76"/>
      <c r="C498585" s="75"/>
    </row>
    <row r="498586" spans="2:3" x14ac:dyDescent="0.25">
      <c r="B498586" s="76"/>
      <c r="C498586" s="75"/>
    </row>
    <row r="498587" spans="2:3" x14ac:dyDescent="0.25">
      <c r="B498587" s="76"/>
      <c r="C498587" s="75"/>
    </row>
    <row r="498588" spans="2:3" x14ac:dyDescent="0.25">
      <c r="B498588" s="76"/>
      <c r="C498588" s="75"/>
    </row>
    <row r="498589" spans="2:3" x14ac:dyDescent="0.25">
      <c r="B498589" s="76"/>
      <c r="C498589" s="75"/>
    </row>
    <row r="498590" spans="2:3" x14ac:dyDescent="0.25">
      <c r="B498590" s="76"/>
      <c r="C498590" s="75"/>
    </row>
    <row r="498591" spans="2:3" x14ac:dyDescent="0.25">
      <c r="B498591" s="76"/>
      <c r="C498591" s="75"/>
    </row>
    <row r="498592" spans="2:3" x14ac:dyDescent="0.25">
      <c r="B498592" s="76"/>
      <c r="C498592" s="75"/>
    </row>
    <row r="498593" spans="2:3" x14ac:dyDescent="0.25">
      <c r="B498593" s="76"/>
      <c r="C498593" s="75"/>
    </row>
    <row r="498594" spans="2:3" x14ac:dyDescent="0.25">
      <c r="B498594" s="76"/>
      <c r="C498594" s="75"/>
    </row>
    <row r="498595" spans="2:3" x14ac:dyDescent="0.25">
      <c r="B498595" s="76"/>
      <c r="C498595" s="75"/>
    </row>
    <row r="498596" spans="2:3" x14ac:dyDescent="0.25">
      <c r="B498596" s="76"/>
      <c r="C498596" s="75"/>
    </row>
    <row r="498597" spans="2:3" x14ac:dyDescent="0.25">
      <c r="B498597" s="76"/>
      <c r="C498597" s="75"/>
    </row>
    <row r="498707" spans="2:3" x14ac:dyDescent="0.25">
      <c r="B498707" s="76"/>
      <c r="C498707" s="75"/>
    </row>
    <row r="498708" spans="2:3" x14ac:dyDescent="0.25">
      <c r="B498708" s="76"/>
      <c r="C498708" s="75"/>
    </row>
    <row r="498709" spans="2:3" x14ac:dyDescent="0.25">
      <c r="B498709" s="76"/>
      <c r="C498709" s="75"/>
    </row>
    <row r="498710" spans="2:3" x14ac:dyDescent="0.25">
      <c r="B498710" s="76"/>
      <c r="C498710" s="75"/>
    </row>
    <row r="498711" spans="2:3" x14ac:dyDescent="0.25">
      <c r="B498711" s="76"/>
      <c r="C498711" s="75"/>
    </row>
    <row r="498712" spans="2:3" x14ac:dyDescent="0.25">
      <c r="B498712" s="76"/>
      <c r="C498712" s="75"/>
    </row>
    <row r="498713" spans="2:3" x14ac:dyDescent="0.25">
      <c r="B498713" s="76"/>
      <c r="C498713" s="75"/>
    </row>
    <row r="498714" spans="2:3" x14ac:dyDescent="0.25">
      <c r="B498714" s="76"/>
      <c r="C498714" s="75"/>
    </row>
    <row r="498715" spans="2:3" x14ac:dyDescent="0.25">
      <c r="B498715" s="76"/>
      <c r="C498715" s="75"/>
    </row>
    <row r="498716" spans="2:3" x14ac:dyDescent="0.25">
      <c r="B498716" s="76"/>
      <c r="C498716" s="75"/>
    </row>
    <row r="498717" spans="2:3" x14ac:dyDescent="0.25">
      <c r="B498717" s="76"/>
      <c r="C498717" s="75"/>
    </row>
    <row r="498718" spans="2:3" x14ac:dyDescent="0.25">
      <c r="B498718" s="76"/>
      <c r="C498718" s="75"/>
    </row>
    <row r="498719" spans="2:3" x14ac:dyDescent="0.25">
      <c r="B498719" s="76"/>
      <c r="C498719" s="75"/>
    </row>
    <row r="498829" spans="2:3" x14ac:dyDescent="0.25">
      <c r="B498829" s="76"/>
      <c r="C498829" s="75"/>
    </row>
    <row r="498830" spans="2:3" x14ac:dyDescent="0.25">
      <c r="B498830" s="76"/>
      <c r="C498830" s="75"/>
    </row>
    <row r="498831" spans="2:3" x14ac:dyDescent="0.25">
      <c r="B498831" s="76"/>
      <c r="C498831" s="75"/>
    </row>
    <row r="498832" spans="2:3" x14ac:dyDescent="0.25">
      <c r="B498832" s="76"/>
      <c r="C498832" s="75"/>
    </row>
    <row r="498833" spans="2:3" x14ac:dyDescent="0.25">
      <c r="B498833" s="76"/>
      <c r="C498833" s="75"/>
    </row>
    <row r="498834" spans="2:3" x14ac:dyDescent="0.25">
      <c r="B498834" s="76"/>
      <c r="C498834" s="75"/>
    </row>
    <row r="498835" spans="2:3" x14ac:dyDescent="0.25">
      <c r="B498835" s="76"/>
      <c r="C498835" s="75"/>
    </row>
    <row r="498836" spans="2:3" x14ac:dyDescent="0.25">
      <c r="B498836" s="76"/>
      <c r="C498836" s="75"/>
    </row>
    <row r="498837" spans="2:3" x14ac:dyDescent="0.25">
      <c r="B498837" s="76"/>
      <c r="C498837" s="75"/>
    </row>
    <row r="498838" spans="2:3" x14ac:dyDescent="0.25">
      <c r="B498838" s="76"/>
      <c r="C498838" s="75"/>
    </row>
    <row r="498839" spans="2:3" x14ac:dyDescent="0.25">
      <c r="B498839" s="76"/>
      <c r="C498839" s="75"/>
    </row>
    <row r="498840" spans="2:3" x14ac:dyDescent="0.25">
      <c r="B498840" s="76"/>
      <c r="C498840" s="75"/>
    </row>
    <row r="498841" spans="2:3" x14ac:dyDescent="0.25">
      <c r="B498841" s="76"/>
      <c r="C498841" s="75"/>
    </row>
    <row r="498951" spans="2:3" x14ac:dyDescent="0.25">
      <c r="B498951" s="76"/>
      <c r="C498951" s="75"/>
    </row>
    <row r="498952" spans="2:3" x14ac:dyDescent="0.25">
      <c r="B498952" s="76"/>
      <c r="C498952" s="75"/>
    </row>
    <row r="498953" spans="2:3" x14ac:dyDescent="0.25">
      <c r="B498953" s="76"/>
      <c r="C498953" s="75"/>
    </row>
    <row r="498954" spans="2:3" x14ac:dyDescent="0.25">
      <c r="B498954" s="76"/>
      <c r="C498954" s="75"/>
    </row>
    <row r="498955" spans="2:3" x14ac:dyDescent="0.25">
      <c r="B498955" s="76"/>
      <c r="C498955" s="75"/>
    </row>
    <row r="498956" spans="2:3" x14ac:dyDescent="0.25">
      <c r="B498956" s="76"/>
      <c r="C498956" s="75"/>
    </row>
    <row r="498957" spans="2:3" x14ac:dyDescent="0.25">
      <c r="B498957" s="76"/>
      <c r="C498957" s="75"/>
    </row>
    <row r="498958" spans="2:3" x14ac:dyDescent="0.25">
      <c r="B498958" s="76"/>
      <c r="C498958" s="75"/>
    </row>
    <row r="498959" spans="2:3" x14ac:dyDescent="0.25">
      <c r="B498959" s="76"/>
      <c r="C498959" s="75"/>
    </row>
    <row r="498960" spans="2:3" x14ac:dyDescent="0.25">
      <c r="B498960" s="76"/>
      <c r="C498960" s="75"/>
    </row>
    <row r="498961" spans="2:3" x14ac:dyDescent="0.25">
      <c r="B498961" s="76"/>
      <c r="C498961" s="75"/>
    </row>
    <row r="498962" spans="2:3" x14ac:dyDescent="0.25">
      <c r="B498962" s="76"/>
      <c r="C498962" s="75"/>
    </row>
    <row r="498963" spans="2:3" x14ac:dyDescent="0.25">
      <c r="B498963" s="76"/>
      <c r="C498963" s="75"/>
    </row>
    <row r="499073" spans="2:3" x14ac:dyDescent="0.25">
      <c r="B499073" s="76"/>
      <c r="C499073" s="75"/>
    </row>
    <row r="499074" spans="2:3" x14ac:dyDescent="0.25">
      <c r="B499074" s="76"/>
      <c r="C499074" s="75"/>
    </row>
    <row r="499075" spans="2:3" x14ac:dyDescent="0.25">
      <c r="B499075" s="76"/>
      <c r="C499075" s="75"/>
    </row>
    <row r="499076" spans="2:3" x14ac:dyDescent="0.25">
      <c r="B499076" s="76"/>
      <c r="C499076" s="75"/>
    </row>
    <row r="499077" spans="2:3" x14ac:dyDescent="0.25">
      <c r="B499077" s="76"/>
      <c r="C499077" s="75"/>
    </row>
    <row r="499078" spans="2:3" x14ac:dyDescent="0.25">
      <c r="B499078" s="76"/>
      <c r="C499078" s="75"/>
    </row>
    <row r="499079" spans="2:3" x14ac:dyDescent="0.25">
      <c r="B499079" s="76"/>
      <c r="C499079" s="75"/>
    </row>
    <row r="499080" spans="2:3" x14ac:dyDescent="0.25">
      <c r="B499080" s="76"/>
      <c r="C499080" s="75"/>
    </row>
    <row r="499081" spans="2:3" x14ac:dyDescent="0.25">
      <c r="B499081" s="76"/>
      <c r="C499081" s="75"/>
    </row>
    <row r="499082" spans="2:3" x14ac:dyDescent="0.25">
      <c r="B499082" s="76"/>
      <c r="C499082" s="75"/>
    </row>
    <row r="499083" spans="2:3" x14ac:dyDescent="0.25">
      <c r="B499083" s="76"/>
      <c r="C499083" s="75"/>
    </row>
    <row r="499084" spans="2:3" x14ac:dyDescent="0.25">
      <c r="B499084" s="76"/>
      <c r="C499084" s="75"/>
    </row>
    <row r="499085" spans="2:3" x14ac:dyDescent="0.25">
      <c r="B499085" s="76"/>
      <c r="C499085" s="75"/>
    </row>
    <row r="499195" spans="2:3" x14ac:dyDescent="0.25">
      <c r="B499195" s="76"/>
      <c r="C499195" s="75"/>
    </row>
    <row r="499196" spans="2:3" x14ac:dyDescent="0.25">
      <c r="B499196" s="76"/>
      <c r="C499196" s="75"/>
    </row>
    <row r="499197" spans="2:3" x14ac:dyDescent="0.25">
      <c r="B499197" s="76"/>
      <c r="C499197" s="75"/>
    </row>
    <row r="499198" spans="2:3" x14ac:dyDescent="0.25">
      <c r="B499198" s="76"/>
      <c r="C499198" s="75"/>
    </row>
    <row r="499199" spans="2:3" x14ac:dyDescent="0.25">
      <c r="B499199" s="76"/>
      <c r="C499199" s="75"/>
    </row>
    <row r="499200" spans="2:3" x14ac:dyDescent="0.25">
      <c r="B499200" s="76"/>
      <c r="C499200" s="75"/>
    </row>
    <row r="499201" spans="2:3" x14ac:dyDescent="0.25">
      <c r="B499201" s="76"/>
      <c r="C499201" s="75"/>
    </row>
    <row r="499202" spans="2:3" x14ac:dyDescent="0.25">
      <c r="B499202" s="76"/>
      <c r="C499202" s="75"/>
    </row>
    <row r="499203" spans="2:3" x14ac:dyDescent="0.25">
      <c r="B499203" s="76"/>
      <c r="C499203" s="75"/>
    </row>
    <row r="499204" spans="2:3" x14ac:dyDescent="0.25">
      <c r="B499204" s="76"/>
      <c r="C499204" s="75"/>
    </row>
    <row r="499205" spans="2:3" x14ac:dyDescent="0.25">
      <c r="B499205" s="76"/>
      <c r="C499205" s="75"/>
    </row>
    <row r="499206" spans="2:3" x14ac:dyDescent="0.25">
      <c r="B499206" s="76"/>
      <c r="C499206" s="75"/>
    </row>
    <row r="499207" spans="2:3" x14ac:dyDescent="0.25">
      <c r="B499207" s="76"/>
      <c r="C499207" s="75"/>
    </row>
    <row r="499317" spans="2:3" x14ac:dyDescent="0.25">
      <c r="B499317" s="76"/>
      <c r="C499317" s="75"/>
    </row>
    <row r="499318" spans="2:3" x14ac:dyDescent="0.25">
      <c r="B499318" s="76"/>
      <c r="C499318" s="75"/>
    </row>
    <row r="499319" spans="2:3" x14ac:dyDescent="0.25">
      <c r="B499319" s="76"/>
      <c r="C499319" s="75"/>
    </row>
    <row r="499320" spans="2:3" x14ac:dyDescent="0.25">
      <c r="B499320" s="76"/>
      <c r="C499320" s="75"/>
    </row>
    <row r="499321" spans="2:3" x14ac:dyDescent="0.25">
      <c r="B499321" s="76"/>
      <c r="C499321" s="75"/>
    </row>
    <row r="499322" spans="2:3" x14ac:dyDescent="0.25">
      <c r="B499322" s="76"/>
      <c r="C499322" s="75"/>
    </row>
    <row r="499323" spans="2:3" x14ac:dyDescent="0.25">
      <c r="B499323" s="76"/>
      <c r="C499323" s="75"/>
    </row>
    <row r="499324" spans="2:3" x14ac:dyDescent="0.25">
      <c r="B499324" s="76"/>
      <c r="C499324" s="75"/>
    </row>
    <row r="499325" spans="2:3" x14ac:dyDescent="0.25">
      <c r="B499325" s="76"/>
      <c r="C499325" s="75"/>
    </row>
    <row r="499326" spans="2:3" x14ac:dyDescent="0.25">
      <c r="B499326" s="76"/>
      <c r="C499326" s="75"/>
    </row>
    <row r="499327" spans="2:3" x14ac:dyDescent="0.25">
      <c r="B499327" s="76"/>
      <c r="C499327" s="75"/>
    </row>
    <row r="499328" spans="2:3" x14ac:dyDescent="0.25">
      <c r="B499328" s="76"/>
      <c r="C499328" s="75"/>
    </row>
    <row r="499329" spans="2:3" x14ac:dyDescent="0.25">
      <c r="B499329" s="76"/>
      <c r="C499329" s="75"/>
    </row>
    <row r="499439" spans="2:3" x14ac:dyDescent="0.25">
      <c r="B499439" s="76"/>
      <c r="C499439" s="75"/>
    </row>
    <row r="499440" spans="2:3" x14ac:dyDescent="0.25">
      <c r="B499440" s="76"/>
      <c r="C499440" s="75"/>
    </row>
    <row r="499441" spans="2:3" x14ac:dyDescent="0.25">
      <c r="B499441" s="76"/>
      <c r="C499441" s="75"/>
    </row>
    <row r="499442" spans="2:3" x14ac:dyDescent="0.25">
      <c r="B499442" s="76"/>
      <c r="C499442" s="75"/>
    </row>
    <row r="499443" spans="2:3" x14ac:dyDescent="0.25">
      <c r="B499443" s="76"/>
      <c r="C499443" s="75"/>
    </row>
    <row r="499444" spans="2:3" x14ac:dyDescent="0.25">
      <c r="B499444" s="76"/>
      <c r="C499444" s="75"/>
    </row>
    <row r="499445" spans="2:3" x14ac:dyDescent="0.25">
      <c r="B499445" s="76"/>
      <c r="C499445" s="75"/>
    </row>
    <row r="499446" spans="2:3" x14ac:dyDescent="0.25">
      <c r="B499446" s="76"/>
      <c r="C499446" s="75"/>
    </row>
    <row r="499447" spans="2:3" x14ac:dyDescent="0.25">
      <c r="B499447" s="76"/>
      <c r="C499447" s="75"/>
    </row>
    <row r="499448" spans="2:3" x14ac:dyDescent="0.25">
      <c r="B499448" s="76"/>
      <c r="C499448" s="75"/>
    </row>
    <row r="499449" spans="2:3" x14ac:dyDescent="0.25">
      <c r="B499449" s="76"/>
      <c r="C499449" s="75"/>
    </row>
    <row r="499450" spans="2:3" x14ac:dyDescent="0.25">
      <c r="B499450" s="76"/>
      <c r="C499450" s="75"/>
    </row>
    <row r="499451" spans="2:3" x14ac:dyDescent="0.25">
      <c r="B499451" s="76"/>
      <c r="C499451" s="75"/>
    </row>
    <row r="499561" spans="2:3" x14ac:dyDescent="0.25">
      <c r="B499561" s="76"/>
      <c r="C499561" s="75"/>
    </row>
    <row r="499562" spans="2:3" x14ac:dyDescent="0.25">
      <c r="B499562" s="76"/>
      <c r="C499562" s="75"/>
    </row>
    <row r="499563" spans="2:3" x14ac:dyDescent="0.25">
      <c r="B499563" s="76"/>
      <c r="C499563" s="75"/>
    </row>
    <row r="499564" spans="2:3" x14ac:dyDescent="0.25">
      <c r="B499564" s="76"/>
      <c r="C499564" s="75"/>
    </row>
    <row r="499565" spans="2:3" x14ac:dyDescent="0.25">
      <c r="B499565" s="76"/>
      <c r="C499565" s="75"/>
    </row>
    <row r="499566" spans="2:3" x14ac:dyDescent="0.25">
      <c r="B499566" s="76"/>
      <c r="C499566" s="75"/>
    </row>
    <row r="499567" spans="2:3" x14ac:dyDescent="0.25">
      <c r="B499567" s="76"/>
      <c r="C499567" s="75"/>
    </row>
    <row r="499568" spans="2:3" x14ac:dyDescent="0.25">
      <c r="B499568" s="76"/>
      <c r="C499568" s="75"/>
    </row>
    <row r="499569" spans="2:3" x14ac:dyDescent="0.25">
      <c r="B499569" s="76"/>
      <c r="C499569" s="75"/>
    </row>
    <row r="499570" spans="2:3" x14ac:dyDescent="0.25">
      <c r="B499570" s="76"/>
      <c r="C499570" s="75"/>
    </row>
    <row r="499571" spans="2:3" x14ac:dyDescent="0.25">
      <c r="B499571" s="76"/>
      <c r="C499571" s="75"/>
    </row>
    <row r="499572" spans="2:3" x14ac:dyDescent="0.25">
      <c r="B499572" s="76"/>
      <c r="C499572" s="75"/>
    </row>
    <row r="499573" spans="2:3" x14ac:dyDescent="0.25">
      <c r="B499573" s="76"/>
      <c r="C499573" s="75"/>
    </row>
    <row r="499683" spans="2:3" x14ac:dyDescent="0.25">
      <c r="B499683" s="76"/>
      <c r="C499683" s="75"/>
    </row>
    <row r="499684" spans="2:3" x14ac:dyDescent="0.25">
      <c r="B499684" s="76"/>
      <c r="C499684" s="75"/>
    </row>
    <row r="499685" spans="2:3" x14ac:dyDescent="0.25">
      <c r="B499685" s="76"/>
      <c r="C499685" s="75"/>
    </row>
    <row r="499686" spans="2:3" x14ac:dyDescent="0.25">
      <c r="B499686" s="76"/>
      <c r="C499686" s="75"/>
    </row>
    <row r="499687" spans="2:3" x14ac:dyDescent="0.25">
      <c r="B499687" s="76"/>
      <c r="C499687" s="75"/>
    </row>
    <row r="499688" spans="2:3" x14ac:dyDescent="0.25">
      <c r="B499688" s="76"/>
      <c r="C499688" s="75"/>
    </row>
    <row r="499689" spans="2:3" x14ac:dyDescent="0.25">
      <c r="B499689" s="76"/>
      <c r="C499689" s="75"/>
    </row>
    <row r="499690" spans="2:3" x14ac:dyDescent="0.25">
      <c r="B499690" s="76"/>
      <c r="C499690" s="75"/>
    </row>
    <row r="499691" spans="2:3" x14ac:dyDescent="0.25">
      <c r="B499691" s="76"/>
      <c r="C499691" s="75"/>
    </row>
    <row r="499692" spans="2:3" x14ac:dyDescent="0.25">
      <c r="B499692" s="76"/>
      <c r="C499692" s="75"/>
    </row>
    <row r="499693" spans="2:3" x14ac:dyDescent="0.25">
      <c r="B499693" s="76"/>
      <c r="C499693" s="75"/>
    </row>
    <row r="499694" spans="2:3" x14ac:dyDescent="0.25">
      <c r="B499694" s="76"/>
      <c r="C499694" s="75"/>
    </row>
    <row r="499695" spans="2:3" x14ac:dyDescent="0.25">
      <c r="B499695" s="76"/>
      <c r="C499695" s="75"/>
    </row>
    <row r="499805" spans="2:3" x14ac:dyDescent="0.25">
      <c r="B499805" s="76"/>
      <c r="C499805" s="75"/>
    </row>
    <row r="499806" spans="2:3" x14ac:dyDescent="0.25">
      <c r="B499806" s="76"/>
      <c r="C499806" s="75"/>
    </row>
    <row r="499807" spans="2:3" x14ac:dyDescent="0.25">
      <c r="B499807" s="76"/>
      <c r="C499807" s="75"/>
    </row>
    <row r="499808" spans="2:3" x14ac:dyDescent="0.25">
      <c r="B499808" s="76"/>
      <c r="C499808" s="75"/>
    </row>
    <row r="499809" spans="2:3" x14ac:dyDescent="0.25">
      <c r="B499809" s="76"/>
      <c r="C499809" s="75"/>
    </row>
    <row r="499810" spans="2:3" x14ac:dyDescent="0.25">
      <c r="B499810" s="76"/>
      <c r="C499810" s="75"/>
    </row>
    <row r="499811" spans="2:3" x14ac:dyDescent="0.25">
      <c r="B499811" s="76"/>
      <c r="C499811" s="75"/>
    </row>
    <row r="499812" spans="2:3" x14ac:dyDescent="0.25">
      <c r="B499812" s="76"/>
      <c r="C499812" s="75"/>
    </row>
    <row r="499813" spans="2:3" x14ac:dyDescent="0.25">
      <c r="B499813" s="76"/>
      <c r="C499813" s="75"/>
    </row>
    <row r="499814" spans="2:3" x14ac:dyDescent="0.25">
      <c r="B499814" s="76"/>
      <c r="C499814" s="75"/>
    </row>
    <row r="499815" spans="2:3" x14ac:dyDescent="0.25">
      <c r="B499815" s="76"/>
      <c r="C499815" s="75"/>
    </row>
    <row r="499816" spans="2:3" x14ac:dyDescent="0.25">
      <c r="B499816" s="76"/>
      <c r="C499816" s="75"/>
    </row>
    <row r="499817" spans="2:3" x14ac:dyDescent="0.25">
      <c r="B499817" s="76"/>
      <c r="C499817" s="75"/>
    </row>
    <row r="499927" spans="2:3" x14ac:dyDescent="0.25">
      <c r="B499927" s="76"/>
      <c r="C499927" s="75"/>
    </row>
    <row r="499928" spans="2:3" x14ac:dyDescent="0.25">
      <c r="B499928" s="76"/>
      <c r="C499928" s="75"/>
    </row>
    <row r="499929" spans="2:3" x14ac:dyDescent="0.25">
      <c r="B499929" s="76"/>
      <c r="C499929" s="75"/>
    </row>
    <row r="499930" spans="2:3" x14ac:dyDescent="0.25">
      <c r="B499930" s="76"/>
      <c r="C499930" s="75"/>
    </row>
    <row r="499931" spans="2:3" x14ac:dyDescent="0.25">
      <c r="B499931" s="76"/>
      <c r="C499931" s="75"/>
    </row>
    <row r="499932" spans="2:3" x14ac:dyDescent="0.25">
      <c r="B499932" s="76"/>
      <c r="C499932" s="75"/>
    </row>
    <row r="499933" spans="2:3" x14ac:dyDescent="0.25">
      <c r="B499933" s="76"/>
      <c r="C499933" s="75"/>
    </row>
    <row r="499934" spans="2:3" x14ac:dyDescent="0.25">
      <c r="B499934" s="76"/>
      <c r="C499934" s="75"/>
    </row>
    <row r="499935" spans="2:3" x14ac:dyDescent="0.25">
      <c r="B499935" s="76"/>
      <c r="C499935" s="75"/>
    </row>
    <row r="499936" spans="2:3" x14ac:dyDescent="0.25">
      <c r="B499936" s="76"/>
      <c r="C499936" s="75"/>
    </row>
    <row r="499937" spans="2:3" x14ac:dyDescent="0.25">
      <c r="B499937" s="76"/>
      <c r="C499937" s="75"/>
    </row>
    <row r="499938" spans="2:3" x14ac:dyDescent="0.25">
      <c r="B499938" s="76"/>
      <c r="C499938" s="75"/>
    </row>
    <row r="499939" spans="2:3" x14ac:dyDescent="0.25">
      <c r="B499939" s="76"/>
      <c r="C499939" s="75"/>
    </row>
    <row r="500049" spans="2:3" x14ac:dyDescent="0.25">
      <c r="B500049" s="76"/>
      <c r="C500049" s="75"/>
    </row>
    <row r="500050" spans="2:3" x14ac:dyDescent="0.25">
      <c r="B500050" s="76"/>
      <c r="C500050" s="75"/>
    </row>
    <row r="500051" spans="2:3" x14ac:dyDescent="0.25">
      <c r="B500051" s="76"/>
      <c r="C500051" s="75"/>
    </row>
    <row r="500052" spans="2:3" x14ac:dyDescent="0.25">
      <c r="B500052" s="76"/>
      <c r="C500052" s="75"/>
    </row>
    <row r="500053" spans="2:3" x14ac:dyDescent="0.25">
      <c r="B500053" s="76"/>
      <c r="C500053" s="75"/>
    </row>
    <row r="500054" spans="2:3" x14ac:dyDescent="0.25">
      <c r="B500054" s="76"/>
      <c r="C500054" s="75"/>
    </row>
    <row r="500055" spans="2:3" x14ac:dyDescent="0.25">
      <c r="B500055" s="76"/>
      <c r="C500055" s="75"/>
    </row>
    <row r="500056" spans="2:3" x14ac:dyDescent="0.25">
      <c r="B500056" s="76"/>
      <c r="C500056" s="75"/>
    </row>
    <row r="500057" spans="2:3" x14ac:dyDescent="0.25">
      <c r="B500057" s="76"/>
      <c r="C500057" s="75"/>
    </row>
    <row r="500058" spans="2:3" x14ac:dyDescent="0.25">
      <c r="B500058" s="76"/>
      <c r="C500058" s="75"/>
    </row>
    <row r="500059" spans="2:3" x14ac:dyDescent="0.25">
      <c r="B500059" s="76"/>
      <c r="C500059" s="75"/>
    </row>
    <row r="500060" spans="2:3" x14ac:dyDescent="0.25">
      <c r="B500060" s="76"/>
      <c r="C500060" s="75"/>
    </row>
    <row r="500061" spans="2:3" x14ac:dyDescent="0.25">
      <c r="B500061" s="76"/>
      <c r="C500061" s="75"/>
    </row>
    <row r="500171" spans="2:3" x14ac:dyDescent="0.25">
      <c r="B500171" s="76"/>
      <c r="C500171" s="75"/>
    </row>
    <row r="500172" spans="2:3" x14ac:dyDescent="0.25">
      <c r="B500172" s="76"/>
      <c r="C500172" s="75"/>
    </row>
    <row r="500173" spans="2:3" x14ac:dyDescent="0.25">
      <c r="B500173" s="76"/>
      <c r="C500173" s="75"/>
    </row>
    <row r="500174" spans="2:3" x14ac:dyDescent="0.25">
      <c r="B500174" s="76"/>
      <c r="C500174" s="75"/>
    </row>
    <row r="500175" spans="2:3" x14ac:dyDescent="0.25">
      <c r="B500175" s="76"/>
      <c r="C500175" s="75"/>
    </row>
    <row r="500176" spans="2:3" x14ac:dyDescent="0.25">
      <c r="B500176" s="76"/>
      <c r="C500176" s="75"/>
    </row>
    <row r="500177" spans="2:3" x14ac:dyDescent="0.25">
      <c r="B500177" s="76"/>
      <c r="C500177" s="75"/>
    </row>
    <row r="500178" spans="2:3" x14ac:dyDescent="0.25">
      <c r="B500178" s="76"/>
      <c r="C500178" s="75"/>
    </row>
    <row r="500179" spans="2:3" x14ac:dyDescent="0.25">
      <c r="B500179" s="76"/>
      <c r="C500179" s="75"/>
    </row>
    <row r="500180" spans="2:3" x14ac:dyDescent="0.25">
      <c r="B500180" s="76"/>
      <c r="C500180" s="75"/>
    </row>
    <row r="500181" spans="2:3" x14ac:dyDescent="0.25">
      <c r="B500181" s="76"/>
      <c r="C500181" s="75"/>
    </row>
    <row r="500182" spans="2:3" x14ac:dyDescent="0.25">
      <c r="B500182" s="76"/>
      <c r="C500182" s="75"/>
    </row>
    <row r="500183" spans="2:3" x14ac:dyDescent="0.25">
      <c r="B500183" s="76"/>
      <c r="C500183" s="75"/>
    </row>
    <row r="500293" spans="2:3" x14ac:dyDescent="0.25">
      <c r="B500293" s="76"/>
      <c r="C500293" s="75"/>
    </row>
    <row r="500294" spans="2:3" x14ac:dyDescent="0.25">
      <c r="B500294" s="76"/>
      <c r="C500294" s="75"/>
    </row>
    <row r="500295" spans="2:3" x14ac:dyDescent="0.25">
      <c r="B500295" s="76"/>
      <c r="C500295" s="75"/>
    </row>
    <row r="500296" spans="2:3" x14ac:dyDescent="0.25">
      <c r="B500296" s="76"/>
      <c r="C500296" s="75"/>
    </row>
    <row r="500297" spans="2:3" x14ac:dyDescent="0.25">
      <c r="B500297" s="76"/>
      <c r="C500297" s="75"/>
    </row>
    <row r="500298" spans="2:3" x14ac:dyDescent="0.25">
      <c r="B500298" s="76"/>
      <c r="C500298" s="75"/>
    </row>
    <row r="500299" spans="2:3" x14ac:dyDescent="0.25">
      <c r="B500299" s="76"/>
      <c r="C500299" s="75"/>
    </row>
    <row r="500300" spans="2:3" x14ac:dyDescent="0.25">
      <c r="B500300" s="76"/>
      <c r="C500300" s="75"/>
    </row>
    <row r="500301" spans="2:3" x14ac:dyDescent="0.25">
      <c r="B500301" s="76"/>
      <c r="C500301" s="75"/>
    </row>
    <row r="500302" spans="2:3" x14ac:dyDescent="0.25">
      <c r="B500302" s="76"/>
      <c r="C500302" s="75"/>
    </row>
    <row r="500303" spans="2:3" x14ac:dyDescent="0.25">
      <c r="B500303" s="76"/>
      <c r="C500303" s="75"/>
    </row>
    <row r="500304" spans="2:3" x14ac:dyDescent="0.25">
      <c r="B500304" s="76"/>
      <c r="C500304" s="75"/>
    </row>
    <row r="500305" spans="2:3" x14ac:dyDescent="0.25">
      <c r="B500305" s="76"/>
      <c r="C500305" s="75"/>
    </row>
    <row r="500415" spans="2:3" x14ac:dyDescent="0.25">
      <c r="B500415" s="76"/>
      <c r="C500415" s="75"/>
    </row>
    <row r="500416" spans="2:3" x14ac:dyDescent="0.25">
      <c r="B500416" s="76"/>
      <c r="C500416" s="75"/>
    </row>
    <row r="500417" spans="2:3" x14ac:dyDescent="0.25">
      <c r="B500417" s="76"/>
      <c r="C500417" s="75"/>
    </row>
    <row r="500418" spans="2:3" x14ac:dyDescent="0.25">
      <c r="B500418" s="76"/>
      <c r="C500418" s="75"/>
    </row>
    <row r="500419" spans="2:3" x14ac:dyDescent="0.25">
      <c r="B500419" s="76"/>
      <c r="C500419" s="75"/>
    </row>
    <row r="500420" spans="2:3" x14ac:dyDescent="0.25">
      <c r="B500420" s="76"/>
      <c r="C500420" s="75"/>
    </row>
    <row r="500421" spans="2:3" x14ac:dyDescent="0.25">
      <c r="B500421" s="76"/>
      <c r="C500421" s="75"/>
    </row>
    <row r="500422" spans="2:3" x14ac:dyDescent="0.25">
      <c r="B500422" s="76"/>
      <c r="C500422" s="75"/>
    </row>
    <row r="500423" spans="2:3" x14ac:dyDescent="0.25">
      <c r="B500423" s="76"/>
      <c r="C500423" s="75"/>
    </row>
    <row r="500424" spans="2:3" x14ac:dyDescent="0.25">
      <c r="B500424" s="76"/>
      <c r="C500424" s="75"/>
    </row>
    <row r="500425" spans="2:3" x14ac:dyDescent="0.25">
      <c r="B500425" s="76"/>
      <c r="C500425" s="75"/>
    </row>
    <row r="500426" spans="2:3" x14ac:dyDescent="0.25">
      <c r="B500426" s="76"/>
      <c r="C500426" s="75"/>
    </row>
    <row r="500427" spans="2:3" x14ac:dyDescent="0.25">
      <c r="B500427" s="76"/>
      <c r="C500427" s="75"/>
    </row>
    <row r="500537" spans="2:3" x14ac:dyDescent="0.25">
      <c r="B500537" s="76"/>
      <c r="C500537" s="75"/>
    </row>
    <row r="500538" spans="2:3" x14ac:dyDescent="0.25">
      <c r="B500538" s="76"/>
      <c r="C500538" s="75"/>
    </row>
    <row r="500539" spans="2:3" x14ac:dyDescent="0.25">
      <c r="B500539" s="76"/>
      <c r="C500539" s="75"/>
    </row>
    <row r="500540" spans="2:3" x14ac:dyDescent="0.25">
      <c r="B500540" s="76"/>
      <c r="C500540" s="75"/>
    </row>
    <row r="500541" spans="2:3" x14ac:dyDescent="0.25">
      <c r="B500541" s="76"/>
      <c r="C500541" s="75"/>
    </row>
    <row r="500542" spans="2:3" x14ac:dyDescent="0.25">
      <c r="B500542" s="76"/>
      <c r="C500542" s="75"/>
    </row>
    <row r="500543" spans="2:3" x14ac:dyDescent="0.25">
      <c r="B500543" s="76"/>
      <c r="C500543" s="75"/>
    </row>
    <row r="500544" spans="2:3" x14ac:dyDescent="0.25">
      <c r="B500544" s="76"/>
      <c r="C500544" s="75"/>
    </row>
    <row r="500545" spans="2:3" x14ac:dyDescent="0.25">
      <c r="B500545" s="76"/>
      <c r="C500545" s="75"/>
    </row>
    <row r="500546" spans="2:3" x14ac:dyDescent="0.25">
      <c r="B500546" s="76"/>
      <c r="C500546" s="75"/>
    </row>
    <row r="500547" spans="2:3" x14ac:dyDescent="0.25">
      <c r="B500547" s="76"/>
      <c r="C500547" s="75"/>
    </row>
    <row r="500548" spans="2:3" x14ac:dyDescent="0.25">
      <c r="B500548" s="76"/>
      <c r="C500548" s="75"/>
    </row>
    <row r="500549" spans="2:3" x14ac:dyDescent="0.25">
      <c r="B500549" s="76"/>
      <c r="C500549" s="75"/>
    </row>
    <row r="500659" spans="2:3" x14ac:dyDescent="0.25">
      <c r="B500659" s="76"/>
      <c r="C500659" s="75"/>
    </row>
    <row r="500660" spans="2:3" x14ac:dyDescent="0.25">
      <c r="B500660" s="76"/>
      <c r="C500660" s="75"/>
    </row>
    <row r="500661" spans="2:3" x14ac:dyDescent="0.25">
      <c r="B500661" s="76"/>
      <c r="C500661" s="75"/>
    </row>
    <row r="500662" spans="2:3" x14ac:dyDescent="0.25">
      <c r="B500662" s="76"/>
      <c r="C500662" s="75"/>
    </row>
    <row r="500663" spans="2:3" x14ac:dyDescent="0.25">
      <c r="B500663" s="76"/>
      <c r="C500663" s="75"/>
    </row>
    <row r="500664" spans="2:3" x14ac:dyDescent="0.25">
      <c r="B500664" s="76"/>
      <c r="C500664" s="75"/>
    </row>
    <row r="500665" spans="2:3" x14ac:dyDescent="0.25">
      <c r="B500665" s="76"/>
      <c r="C500665" s="75"/>
    </row>
    <row r="500666" spans="2:3" x14ac:dyDescent="0.25">
      <c r="B500666" s="76"/>
      <c r="C500666" s="75"/>
    </row>
    <row r="500667" spans="2:3" x14ac:dyDescent="0.25">
      <c r="B500667" s="76"/>
      <c r="C500667" s="75"/>
    </row>
    <row r="500668" spans="2:3" x14ac:dyDescent="0.25">
      <c r="B500668" s="76"/>
      <c r="C500668" s="75"/>
    </row>
    <row r="500669" spans="2:3" x14ac:dyDescent="0.25">
      <c r="B500669" s="76"/>
      <c r="C500669" s="75"/>
    </row>
    <row r="500670" spans="2:3" x14ac:dyDescent="0.25">
      <c r="B500670" s="76"/>
      <c r="C500670" s="75"/>
    </row>
    <row r="500671" spans="2:3" x14ac:dyDescent="0.25">
      <c r="B500671" s="76"/>
      <c r="C500671" s="75"/>
    </row>
    <row r="500781" spans="2:3" x14ac:dyDescent="0.25">
      <c r="B500781" s="76"/>
      <c r="C500781" s="75"/>
    </row>
    <row r="500782" spans="2:3" x14ac:dyDescent="0.25">
      <c r="B500782" s="76"/>
      <c r="C500782" s="75"/>
    </row>
    <row r="500783" spans="2:3" x14ac:dyDescent="0.25">
      <c r="B500783" s="76"/>
      <c r="C500783" s="75"/>
    </row>
    <row r="500784" spans="2:3" x14ac:dyDescent="0.25">
      <c r="B500784" s="76"/>
      <c r="C500784" s="75"/>
    </row>
    <row r="500785" spans="2:3" x14ac:dyDescent="0.25">
      <c r="B500785" s="76"/>
      <c r="C500785" s="75"/>
    </row>
    <row r="500786" spans="2:3" x14ac:dyDescent="0.25">
      <c r="B500786" s="76"/>
      <c r="C500786" s="75"/>
    </row>
    <row r="500787" spans="2:3" x14ac:dyDescent="0.25">
      <c r="B500787" s="76"/>
      <c r="C500787" s="75"/>
    </row>
    <row r="500788" spans="2:3" x14ac:dyDescent="0.25">
      <c r="B500788" s="76"/>
      <c r="C500788" s="75"/>
    </row>
    <row r="500789" spans="2:3" x14ac:dyDescent="0.25">
      <c r="B500789" s="76"/>
      <c r="C500789" s="75"/>
    </row>
    <row r="500790" spans="2:3" x14ac:dyDescent="0.25">
      <c r="B500790" s="76"/>
      <c r="C500790" s="75"/>
    </row>
    <row r="500791" spans="2:3" x14ac:dyDescent="0.25">
      <c r="B500791" s="76"/>
      <c r="C500791" s="75"/>
    </row>
    <row r="500792" spans="2:3" x14ac:dyDescent="0.25">
      <c r="B500792" s="76"/>
      <c r="C500792" s="75"/>
    </row>
    <row r="500793" spans="2:3" x14ac:dyDescent="0.25">
      <c r="B500793" s="76"/>
      <c r="C500793" s="75"/>
    </row>
    <row r="500903" spans="2:3" x14ac:dyDescent="0.25">
      <c r="B500903" s="76"/>
      <c r="C500903" s="75"/>
    </row>
    <row r="500904" spans="2:3" x14ac:dyDescent="0.25">
      <c r="B500904" s="76"/>
      <c r="C500904" s="75"/>
    </row>
    <row r="500905" spans="2:3" x14ac:dyDescent="0.25">
      <c r="B500905" s="76"/>
      <c r="C500905" s="75"/>
    </row>
    <row r="500906" spans="2:3" x14ac:dyDescent="0.25">
      <c r="B500906" s="76"/>
      <c r="C500906" s="75"/>
    </row>
    <row r="500907" spans="2:3" x14ac:dyDescent="0.25">
      <c r="B500907" s="76"/>
      <c r="C500907" s="75"/>
    </row>
    <row r="500908" spans="2:3" x14ac:dyDescent="0.25">
      <c r="B500908" s="76"/>
      <c r="C500908" s="75"/>
    </row>
    <row r="500909" spans="2:3" x14ac:dyDescent="0.25">
      <c r="B500909" s="76"/>
      <c r="C500909" s="75"/>
    </row>
    <row r="500910" spans="2:3" x14ac:dyDescent="0.25">
      <c r="B500910" s="76"/>
      <c r="C500910" s="75"/>
    </row>
    <row r="500911" spans="2:3" x14ac:dyDescent="0.25">
      <c r="B500911" s="76"/>
      <c r="C500911" s="75"/>
    </row>
    <row r="500912" spans="2:3" x14ac:dyDescent="0.25">
      <c r="B500912" s="76"/>
      <c r="C500912" s="75"/>
    </row>
    <row r="500913" spans="2:3" x14ac:dyDescent="0.25">
      <c r="B500913" s="76"/>
      <c r="C500913" s="75"/>
    </row>
    <row r="500914" spans="2:3" x14ac:dyDescent="0.25">
      <c r="B500914" s="76"/>
      <c r="C500914" s="75"/>
    </row>
    <row r="500915" spans="2:3" x14ac:dyDescent="0.25">
      <c r="B500915" s="76"/>
      <c r="C500915" s="75"/>
    </row>
    <row r="501025" spans="2:3" x14ac:dyDescent="0.25">
      <c r="B501025" s="76"/>
      <c r="C501025" s="75"/>
    </row>
    <row r="501026" spans="2:3" x14ac:dyDescent="0.25">
      <c r="B501026" s="76"/>
      <c r="C501026" s="75"/>
    </row>
    <row r="501027" spans="2:3" x14ac:dyDescent="0.25">
      <c r="B501027" s="76"/>
      <c r="C501027" s="75"/>
    </row>
    <row r="501028" spans="2:3" x14ac:dyDescent="0.25">
      <c r="B501028" s="76"/>
      <c r="C501028" s="75"/>
    </row>
    <row r="501029" spans="2:3" x14ac:dyDescent="0.25">
      <c r="B501029" s="76"/>
      <c r="C501029" s="75"/>
    </row>
    <row r="501030" spans="2:3" x14ac:dyDescent="0.25">
      <c r="B501030" s="76"/>
      <c r="C501030" s="75"/>
    </row>
    <row r="501031" spans="2:3" x14ac:dyDescent="0.25">
      <c r="B501031" s="76"/>
      <c r="C501031" s="75"/>
    </row>
    <row r="501032" spans="2:3" x14ac:dyDescent="0.25">
      <c r="B501032" s="76"/>
      <c r="C501032" s="75"/>
    </row>
    <row r="501033" spans="2:3" x14ac:dyDescent="0.25">
      <c r="B501033" s="76"/>
      <c r="C501033" s="75"/>
    </row>
    <row r="501034" spans="2:3" x14ac:dyDescent="0.25">
      <c r="B501034" s="76"/>
      <c r="C501034" s="75"/>
    </row>
    <row r="501035" spans="2:3" x14ac:dyDescent="0.25">
      <c r="B501035" s="76"/>
      <c r="C501035" s="75"/>
    </row>
    <row r="501036" spans="2:3" x14ac:dyDescent="0.25">
      <c r="B501036" s="76"/>
      <c r="C501036" s="75"/>
    </row>
    <row r="501037" spans="2:3" x14ac:dyDescent="0.25">
      <c r="B501037" s="76"/>
      <c r="C501037" s="75"/>
    </row>
    <row r="501147" spans="2:3" x14ac:dyDescent="0.25">
      <c r="B501147" s="76"/>
      <c r="C501147" s="75"/>
    </row>
    <row r="501148" spans="2:3" x14ac:dyDescent="0.25">
      <c r="B501148" s="76"/>
      <c r="C501148" s="75"/>
    </row>
    <row r="501149" spans="2:3" x14ac:dyDescent="0.25">
      <c r="B501149" s="76"/>
      <c r="C501149" s="75"/>
    </row>
    <row r="501150" spans="2:3" x14ac:dyDescent="0.25">
      <c r="B501150" s="76"/>
      <c r="C501150" s="75"/>
    </row>
    <row r="501151" spans="2:3" x14ac:dyDescent="0.25">
      <c r="B501151" s="76"/>
      <c r="C501151" s="75"/>
    </row>
    <row r="501152" spans="2:3" x14ac:dyDescent="0.25">
      <c r="B501152" s="76"/>
      <c r="C501152" s="75"/>
    </row>
    <row r="501153" spans="2:3" x14ac:dyDescent="0.25">
      <c r="B501153" s="76"/>
      <c r="C501153" s="75"/>
    </row>
    <row r="501154" spans="2:3" x14ac:dyDescent="0.25">
      <c r="B501154" s="76"/>
      <c r="C501154" s="75"/>
    </row>
    <row r="501155" spans="2:3" x14ac:dyDescent="0.25">
      <c r="B501155" s="76"/>
      <c r="C501155" s="75"/>
    </row>
    <row r="501156" spans="2:3" x14ac:dyDescent="0.25">
      <c r="B501156" s="76"/>
      <c r="C501156" s="75"/>
    </row>
    <row r="501157" spans="2:3" x14ac:dyDescent="0.25">
      <c r="B501157" s="76"/>
      <c r="C501157" s="75"/>
    </row>
    <row r="501158" spans="2:3" x14ac:dyDescent="0.25">
      <c r="B501158" s="76"/>
      <c r="C501158" s="75"/>
    </row>
    <row r="501159" spans="2:3" x14ac:dyDescent="0.25">
      <c r="B501159" s="76"/>
      <c r="C501159" s="75"/>
    </row>
    <row r="501269" spans="2:3" x14ac:dyDescent="0.25">
      <c r="B501269" s="76"/>
      <c r="C501269" s="75"/>
    </row>
    <row r="501270" spans="2:3" x14ac:dyDescent="0.25">
      <c r="B501270" s="76"/>
      <c r="C501270" s="75"/>
    </row>
    <row r="501271" spans="2:3" x14ac:dyDescent="0.25">
      <c r="B501271" s="76"/>
      <c r="C501271" s="75"/>
    </row>
    <row r="501272" spans="2:3" x14ac:dyDescent="0.25">
      <c r="B501272" s="76"/>
      <c r="C501272" s="75"/>
    </row>
    <row r="501273" spans="2:3" x14ac:dyDescent="0.25">
      <c r="B501273" s="76"/>
      <c r="C501273" s="75"/>
    </row>
    <row r="501274" spans="2:3" x14ac:dyDescent="0.25">
      <c r="B501274" s="76"/>
      <c r="C501274" s="75"/>
    </row>
    <row r="501275" spans="2:3" x14ac:dyDescent="0.25">
      <c r="B501275" s="76"/>
      <c r="C501275" s="75"/>
    </row>
    <row r="501276" spans="2:3" x14ac:dyDescent="0.25">
      <c r="B501276" s="76"/>
      <c r="C501276" s="75"/>
    </row>
    <row r="501277" spans="2:3" x14ac:dyDescent="0.25">
      <c r="B501277" s="76"/>
      <c r="C501277" s="75"/>
    </row>
    <row r="501278" spans="2:3" x14ac:dyDescent="0.25">
      <c r="B501278" s="76"/>
      <c r="C501278" s="75"/>
    </row>
    <row r="501279" spans="2:3" x14ac:dyDescent="0.25">
      <c r="B501279" s="76"/>
      <c r="C501279" s="75"/>
    </row>
    <row r="501280" spans="2:3" x14ac:dyDescent="0.25">
      <c r="B501280" s="76"/>
      <c r="C501280" s="75"/>
    </row>
    <row r="501281" spans="2:3" x14ac:dyDescent="0.25">
      <c r="B501281" s="76"/>
      <c r="C501281" s="75"/>
    </row>
    <row r="501391" spans="2:3" x14ac:dyDescent="0.25">
      <c r="B501391" s="76"/>
      <c r="C501391" s="75"/>
    </row>
    <row r="501392" spans="2:3" x14ac:dyDescent="0.25">
      <c r="B501392" s="76"/>
      <c r="C501392" s="75"/>
    </row>
    <row r="501393" spans="2:3" x14ac:dyDescent="0.25">
      <c r="B501393" s="76"/>
      <c r="C501393" s="75"/>
    </row>
    <row r="501394" spans="2:3" x14ac:dyDescent="0.25">
      <c r="B501394" s="76"/>
      <c r="C501394" s="75"/>
    </row>
    <row r="501395" spans="2:3" x14ac:dyDescent="0.25">
      <c r="B501395" s="76"/>
      <c r="C501395" s="75"/>
    </row>
    <row r="501396" spans="2:3" x14ac:dyDescent="0.25">
      <c r="B501396" s="76"/>
      <c r="C501396" s="75"/>
    </row>
    <row r="501397" spans="2:3" x14ac:dyDescent="0.25">
      <c r="B501397" s="76"/>
      <c r="C501397" s="75"/>
    </row>
    <row r="501398" spans="2:3" x14ac:dyDescent="0.25">
      <c r="B501398" s="76"/>
      <c r="C501398" s="75"/>
    </row>
    <row r="501399" spans="2:3" x14ac:dyDescent="0.25">
      <c r="B501399" s="76"/>
      <c r="C501399" s="75"/>
    </row>
    <row r="501400" spans="2:3" x14ac:dyDescent="0.25">
      <c r="B501400" s="76"/>
      <c r="C501400" s="75"/>
    </row>
    <row r="501401" spans="2:3" x14ac:dyDescent="0.25">
      <c r="B501401" s="76"/>
      <c r="C501401" s="75"/>
    </row>
    <row r="501402" spans="2:3" x14ac:dyDescent="0.25">
      <c r="B501402" s="76"/>
      <c r="C501402" s="75"/>
    </row>
    <row r="501403" spans="2:3" x14ac:dyDescent="0.25">
      <c r="B501403" s="76"/>
      <c r="C501403" s="75"/>
    </row>
    <row r="501513" spans="2:3" x14ac:dyDescent="0.25">
      <c r="B501513" s="76"/>
      <c r="C501513" s="75"/>
    </row>
    <row r="501514" spans="2:3" x14ac:dyDescent="0.25">
      <c r="B501514" s="76"/>
      <c r="C501514" s="75"/>
    </row>
    <row r="501515" spans="2:3" x14ac:dyDescent="0.25">
      <c r="B501515" s="76"/>
      <c r="C501515" s="75"/>
    </row>
    <row r="501516" spans="2:3" x14ac:dyDescent="0.25">
      <c r="B501516" s="76"/>
      <c r="C501516" s="75"/>
    </row>
    <row r="501517" spans="2:3" x14ac:dyDescent="0.25">
      <c r="B501517" s="76"/>
      <c r="C501517" s="75"/>
    </row>
    <row r="501518" spans="2:3" x14ac:dyDescent="0.25">
      <c r="B501518" s="76"/>
      <c r="C501518" s="75"/>
    </row>
    <row r="501519" spans="2:3" x14ac:dyDescent="0.25">
      <c r="B501519" s="76"/>
      <c r="C501519" s="75"/>
    </row>
    <row r="501520" spans="2:3" x14ac:dyDescent="0.25">
      <c r="B501520" s="76"/>
      <c r="C501520" s="75"/>
    </row>
    <row r="501521" spans="2:3" x14ac:dyDescent="0.25">
      <c r="B501521" s="76"/>
      <c r="C501521" s="75"/>
    </row>
    <row r="501522" spans="2:3" x14ac:dyDescent="0.25">
      <c r="B501522" s="76"/>
      <c r="C501522" s="75"/>
    </row>
    <row r="501523" spans="2:3" x14ac:dyDescent="0.25">
      <c r="B501523" s="76"/>
      <c r="C501523" s="75"/>
    </row>
    <row r="501524" spans="2:3" x14ac:dyDescent="0.25">
      <c r="B501524" s="76"/>
      <c r="C501524" s="75"/>
    </row>
    <row r="501525" spans="2:3" x14ac:dyDescent="0.25">
      <c r="B501525" s="76"/>
      <c r="C501525" s="75"/>
    </row>
    <row r="501635" spans="2:3" x14ac:dyDescent="0.25">
      <c r="B501635" s="76"/>
      <c r="C501635" s="75"/>
    </row>
    <row r="501636" spans="2:3" x14ac:dyDescent="0.25">
      <c r="B501636" s="76"/>
      <c r="C501636" s="75"/>
    </row>
    <row r="501637" spans="2:3" x14ac:dyDescent="0.25">
      <c r="B501637" s="76"/>
      <c r="C501637" s="75"/>
    </row>
    <row r="501638" spans="2:3" x14ac:dyDescent="0.25">
      <c r="B501638" s="76"/>
      <c r="C501638" s="75"/>
    </row>
    <row r="501639" spans="2:3" x14ac:dyDescent="0.25">
      <c r="B501639" s="76"/>
      <c r="C501639" s="75"/>
    </row>
    <row r="501640" spans="2:3" x14ac:dyDescent="0.25">
      <c r="B501640" s="76"/>
      <c r="C501640" s="75"/>
    </row>
    <row r="501641" spans="2:3" x14ac:dyDescent="0.25">
      <c r="B501641" s="76"/>
      <c r="C501641" s="75"/>
    </row>
    <row r="501642" spans="2:3" x14ac:dyDescent="0.25">
      <c r="B501642" s="76"/>
      <c r="C501642" s="75"/>
    </row>
    <row r="501643" spans="2:3" x14ac:dyDescent="0.25">
      <c r="B501643" s="76"/>
      <c r="C501643" s="75"/>
    </row>
    <row r="501644" spans="2:3" x14ac:dyDescent="0.25">
      <c r="B501644" s="76"/>
      <c r="C501644" s="75"/>
    </row>
    <row r="501645" spans="2:3" x14ac:dyDescent="0.25">
      <c r="B501645" s="76"/>
      <c r="C501645" s="75"/>
    </row>
    <row r="501646" spans="2:3" x14ac:dyDescent="0.25">
      <c r="B501646" s="76"/>
      <c r="C501646" s="75"/>
    </row>
    <row r="501647" spans="2:3" x14ac:dyDescent="0.25">
      <c r="B501647" s="76"/>
      <c r="C501647" s="75"/>
    </row>
    <row r="501757" spans="2:3" x14ac:dyDescent="0.25">
      <c r="B501757" s="76"/>
      <c r="C501757" s="75"/>
    </row>
    <row r="501758" spans="2:3" x14ac:dyDescent="0.25">
      <c r="B501758" s="76"/>
      <c r="C501758" s="75"/>
    </row>
    <row r="501759" spans="2:3" x14ac:dyDescent="0.25">
      <c r="B501759" s="76"/>
      <c r="C501759" s="75"/>
    </row>
    <row r="501760" spans="2:3" x14ac:dyDescent="0.25">
      <c r="B501760" s="76"/>
      <c r="C501760" s="75"/>
    </row>
    <row r="501761" spans="2:3" x14ac:dyDescent="0.25">
      <c r="B501761" s="76"/>
      <c r="C501761" s="75"/>
    </row>
    <row r="501762" spans="2:3" x14ac:dyDescent="0.25">
      <c r="B501762" s="76"/>
      <c r="C501762" s="75"/>
    </row>
    <row r="501763" spans="2:3" x14ac:dyDescent="0.25">
      <c r="B501763" s="76"/>
      <c r="C501763" s="75"/>
    </row>
    <row r="501764" spans="2:3" x14ac:dyDescent="0.25">
      <c r="B501764" s="76"/>
      <c r="C501764" s="75"/>
    </row>
    <row r="501765" spans="2:3" x14ac:dyDescent="0.25">
      <c r="B501765" s="76"/>
      <c r="C501765" s="75"/>
    </row>
    <row r="501766" spans="2:3" x14ac:dyDescent="0.25">
      <c r="B501766" s="76"/>
      <c r="C501766" s="75"/>
    </row>
    <row r="501767" spans="2:3" x14ac:dyDescent="0.25">
      <c r="B501767" s="76"/>
      <c r="C501767" s="75"/>
    </row>
    <row r="501768" spans="2:3" x14ac:dyDescent="0.25">
      <c r="B501768" s="76"/>
      <c r="C501768" s="75"/>
    </row>
    <row r="501769" spans="2:3" x14ac:dyDescent="0.25">
      <c r="B501769" s="76"/>
      <c r="C501769" s="75"/>
    </row>
    <row r="501879" spans="2:3" x14ac:dyDescent="0.25">
      <c r="B501879" s="76"/>
      <c r="C501879" s="75"/>
    </row>
    <row r="501880" spans="2:3" x14ac:dyDescent="0.25">
      <c r="B501880" s="76"/>
      <c r="C501880" s="75"/>
    </row>
    <row r="501881" spans="2:3" x14ac:dyDescent="0.25">
      <c r="B501881" s="76"/>
      <c r="C501881" s="75"/>
    </row>
    <row r="501882" spans="2:3" x14ac:dyDescent="0.25">
      <c r="B501882" s="76"/>
      <c r="C501882" s="75"/>
    </row>
    <row r="501883" spans="2:3" x14ac:dyDescent="0.25">
      <c r="B501883" s="76"/>
      <c r="C501883" s="75"/>
    </row>
    <row r="501884" spans="2:3" x14ac:dyDescent="0.25">
      <c r="B501884" s="76"/>
      <c r="C501884" s="75"/>
    </row>
    <row r="501885" spans="2:3" x14ac:dyDescent="0.25">
      <c r="B501885" s="76"/>
      <c r="C501885" s="75"/>
    </row>
    <row r="501886" spans="2:3" x14ac:dyDescent="0.25">
      <c r="B501886" s="76"/>
      <c r="C501886" s="75"/>
    </row>
    <row r="501887" spans="2:3" x14ac:dyDescent="0.25">
      <c r="B501887" s="76"/>
      <c r="C501887" s="75"/>
    </row>
    <row r="501888" spans="2:3" x14ac:dyDescent="0.25">
      <c r="B501888" s="76"/>
      <c r="C501888" s="75"/>
    </row>
    <row r="501889" spans="2:3" x14ac:dyDescent="0.25">
      <c r="B501889" s="76"/>
      <c r="C501889" s="75"/>
    </row>
    <row r="501890" spans="2:3" x14ac:dyDescent="0.25">
      <c r="B501890" s="76"/>
      <c r="C501890" s="75"/>
    </row>
    <row r="501891" spans="2:3" x14ac:dyDescent="0.25">
      <c r="B501891" s="76"/>
      <c r="C501891" s="75"/>
    </row>
    <row r="502001" spans="2:3" x14ac:dyDescent="0.25">
      <c r="B502001" s="76"/>
      <c r="C502001" s="75"/>
    </row>
    <row r="502002" spans="2:3" x14ac:dyDescent="0.25">
      <c r="B502002" s="76"/>
      <c r="C502002" s="75"/>
    </row>
    <row r="502003" spans="2:3" x14ac:dyDescent="0.25">
      <c r="B502003" s="76"/>
      <c r="C502003" s="75"/>
    </row>
    <row r="502004" spans="2:3" x14ac:dyDescent="0.25">
      <c r="B502004" s="76"/>
      <c r="C502004" s="75"/>
    </row>
    <row r="502005" spans="2:3" x14ac:dyDescent="0.25">
      <c r="B502005" s="76"/>
      <c r="C502005" s="75"/>
    </row>
    <row r="502006" spans="2:3" x14ac:dyDescent="0.25">
      <c r="B502006" s="76"/>
      <c r="C502006" s="75"/>
    </row>
    <row r="502007" spans="2:3" x14ac:dyDescent="0.25">
      <c r="B502007" s="76"/>
      <c r="C502007" s="75"/>
    </row>
    <row r="502008" spans="2:3" x14ac:dyDescent="0.25">
      <c r="B502008" s="76"/>
      <c r="C502008" s="75"/>
    </row>
    <row r="502009" spans="2:3" x14ac:dyDescent="0.25">
      <c r="B502009" s="76"/>
      <c r="C502009" s="75"/>
    </row>
    <row r="502010" spans="2:3" x14ac:dyDescent="0.25">
      <c r="B502010" s="76"/>
      <c r="C502010" s="75"/>
    </row>
    <row r="502011" spans="2:3" x14ac:dyDescent="0.25">
      <c r="B502011" s="76"/>
      <c r="C502011" s="75"/>
    </row>
    <row r="502012" spans="2:3" x14ac:dyDescent="0.25">
      <c r="B502012" s="76"/>
      <c r="C502012" s="75"/>
    </row>
    <row r="502013" spans="2:3" x14ac:dyDescent="0.25">
      <c r="B502013" s="76"/>
      <c r="C502013" s="75"/>
    </row>
    <row r="502123" spans="2:3" x14ac:dyDescent="0.25">
      <c r="B502123" s="76"/>
      <c r="C502123" s="75"/>
    </row>
    <row r="502124" spans="2:3" x14ac:dyDescent="0.25">
      <c r="B502124" s="76"/>
      <c r="C502124" s="75"/>
    </row>
    <row r="502125" spans="2:3" x14ac:dyDescent="0.25">
      <c r="B502125" s="76"/>
      <c r="C502125" s="75"/>
    </row>
    <row r="502126" spans="2:3" x14ac:dyDescent="0.25">
      <c r="B502126" s="76"/>
      <c r="C502126" s="75"/>
    </row>
    <row r="502127" spans="2:3" x14ac:dyDescent="0.25">
      <c r="B502127" s="76"/>
      <c r="C502127" s="75"/>
    </row>
    <row r="502128" spans="2:3" x14ac:dyDescent="0.25">
      <c r="B502128" s="76"/>
      <c r="C502128" s="75"/>
    </row>
    <row r="502129" spans="2:3" x14ac:dyDescent="0.25">
      <c r="B502129" s="76"/>
      <c r="C502129" s="75"/>
    </row>
    <row r="502130" spans="2:3" x14ac:dyDescent="0.25">
      <c r="B502130" s="76"/>
      <c r="C502130" s="75"/>
    </row>
    <row r="502131" spans="2:3" x14ac:dyDescent="0.25">
      <c r="B502131" s="76"/>
      <c r="C502131" s="75"/>
    </row>
    <row r="502132" spans="2:3" x14ac:dyDescent="0.25">
      <c r="B502132" s="76"/>
      <c r="C502132" s="75"/>
    </row>
    <row r="502133" spans="2:3" x14ac:dyDescent="0.25">
      <c r="B502133" s="76"/>
      <c r="C502133" s="75"/>
    </row>
    <row r="502134" spans="2:3" x14ac:dyDescent="0.25">
      <c r="B502134" s="76"/>
      <c r="C502134" s="75"/>
    </row>
    <row r="502135" spans="2:3" x14ac:dyDescent="0.25">
      <c r="B502135" s="76"/>
      <c r="C502135" s="75"/>
    </row>
    <row r="502245" spans="2:3" x14ac:dyDescent="0.25">
      <c r="B502245" s="76"/>
      <c r="C502245" s="75"/>
    </row>
    <row r="502246" spans="2:3" x14ac:dyDescent="0.25">
      <c r="B502246" s="76"/>
      <c r="C502246" s="75"/>
    </row>
    <row r="502247" spans="2:3" x14ac:dyDescent="0.25">
      <c r="B502247" s="76"/>
      <c r="C502247" s="75"/>
    </row>
    <row r="502248" spans="2:3" x14ac:dyDescent="0.25">
      <c r="B502248" s="76"/>
      <c r="C502248" s="75"/>
    </row>
    <row r="502249" spans="2:3" x14ac:dyDescent="0.25">
      <c r="B502249" s="76"/>
      <c r="C502249" s="75"/>
    </row>
    <row r="502250" spans="2:3" x14ac:dyDescent="0.25">
      <c r="B502250" s="76"/>
      <c r="C502250" s="75"/>
    </row>
    <row r="502251" spans="2:3" x14ac:dyDescent="0.25">
      <c r="B502251" s="76"/>
      <c r="C502251" s="75"/>
    </row>
    <row r="502252" spans="2:3" x14ac:dyDescent="0.25">
      <c r="B502252" s="76"/>
      <c r="C502252" s="75"/>
    </row>
    <row r="502253" spans="2:3" x14ac:dyDescent="0.25">
      <c r="B502253" s="76"/>
      <c r="C502253" s="75"/>
    </row>
    <row r="502254" spans="2:3" x14ac:dyDescent="0.25">
      <c r="B502254" s="76"/>
      <c r="C502254" s="75"/>
    </row>
    <row r="502255" spans="2:3" x14ac:dyDescent="0.25">
      <c r="B502255" s="76"/>
      <c r="C502255" s="75"/>
    </row>
    <row r="502256" spans="2:3" x14ac:dyDescent="0.25">
      <c r="B502256" s="76"/>
      <c r="C502256" s="75"/>
    </row>
    <row r="502257" spans="2:3" x14ac:dyDescent="0.25">
      <c r="B502257" s="76"/>
      <c r="C502257" s="75"/>
    </row>
    <row r="502367" spans="2:3" x14ac:dyDescent="0.25">
      <c r="B502367" s="76"/>
      <c r="C502367" s="75"/>
    </row>
    <row r="502368" spans="2:3" x14ac:dyDescent="0.25">
      <c r="B502368" s="76"/>
      <c r="C502368" s="75"/>
    </row>
    <row r="502369" spans="2:3" x14ac:dyDescent="0.25">
      <c r="B502369" s="76"/>
      <c r="C502369" s="75"/>
    </row>
    <row r="502370" spans="2:3" x14ac:dyDescent="0.25">
      <c r="B502370" s="76"/>
      <c r="C502370" s="75"/>
    </row>
    <row r="502371" spans="2:3" x14ac:dyDescent="0.25">
      <c r="B502371" s="76"/>
      <c r="C502371" s="75"/>
    </row>
    <row r="502372" spans="2:3" x14ac:dyDescent="0.25">
      <c r="B502372" s="76"/>
      <c r="C502372" s="75"/>
    </row>
    <row r="502373" spans="2:3" x14ac:dyDescent="0.25">
      <c r="B502373" s="76"/>
      <c r="C502373" s="75"/>
    </row>
    <row r="502374" spans="2:3" x14ac:dyDescent="0.25">
      <c r="B502374" s="76"/>
      <c r="C502374" s="75"/>
    </row>
    <row r="502375" spans="2:3" x14ac:dyDescent="0.25">
      <c r="B502375" s="76"/>
      <c r="C502375" s="75"/>
    </row>
    <row r="502376" spans="2:3" x14ac:dyDescent="0.25">
      <c r="B502376" s="76"/>
      <c r="C502376" s="75"/>
    </row>
    <row r="502377" spans="2:3" x14ac:dyDescent="0.25">
      <c r="B502377" s="76"/>
      <c r="C502377" s="75"/>
    </row>
    <row r="502378" spans="2:3" x14ac:dyDescent="0.25">
      <c r="B502378" s="76"/>
      <c r="C502378" s="75"/>
    </row>
    <row r="502379" spans="2:3" x14ac:dyDescent="0.25">
      <c r="B502379" s="76"/>
      <c r="C502379" s="75"/>
    </row>
    <row r="502489" spans="2:3" x14ac:dyDescent="0.25">
      <c r="B502489" s="76"/>
      <c r="C502489" s="75"/>
    </row>
    <row r="502490" spans="2:3" x14ac:dyDescent="0.25">
      <c r="B502490" s="76"/>
      <c r="C502490" s="75"/>
    </row>
    <row r="502491" spans="2:3" x14ac:dyDescent="0.25">
      <c r="B502491" s="76"/>
      <c r="C502491" s="75"/>
    </row>
    <row r="502492" spans="2:3" x14ac:dyDescent="0.25">
      <c r="B502492" s="76"/>
      <c r="C502492" s="75"/>
    </row>
    <row r="502493" spans="2:3" x14ac:dyDescent="0.25">
      <c r="B502493" s="76"/>
      <c r="C502493" s="75"/>
    </row>
    <row r="502494" spans="2:3" x14ac:dyDescent="0.25">
      <c r="B502494" s="76"/>
      <c r="C502494" s="75"/>
    </row>
    <row r="502495" spans="2:3" x14ac:dyDescent="0.25">
      <c r="B502495" s="76"/>
      <c r="C502495" s="75"/>
    </row>
    <row r="502496" spans="2:3" x14ac:dyDescent="0.25">
      <c r="B502496" s="76"/>
      <c r="C502496" s="75"/>
    </row>
    <row r="502497" spans="2:3" x14ac:dyDescent="0.25">
      <c r="B502497" s="76"/>
      <c r="C502497" s="75"/>
    </row>
    <row r="502498" spans="2:3" x14ac:dyDescent="0.25">
      <c r="B502498" s="76"/>
      <c r="C502498" s="75"/>
    </row>
    <row r="502499" spans="2:3" x14ac:dyDescent="0.25">
      <c r="B502499" s="76"/>
      <c r="C502499" s="75"/>
    </row>
    <row r="502500" spans="2:3" x14ac:dyDescent="0.25">
      <c r="B502500" s="76"/>
      <c r="C502500" s="75"/>
    </row>
    <row r="502501" spans="2:3" x14ac:dyDescent="0.25">
      <c r="B502501" s="76"/>
      <c r="C502501" s="75"/>
    </row>
    <row r="502611" spans="2:3" x14ac:dyDescent="0.25">
      <c r="B502611" s="76"/>
      <c r="C502611" s="75"/>
    </row>
    <row r="502612" spans="2:3" x14ac:dyDescent="0.25">
      <c r="B502612" s="76"/>
      <c r="C502612" s="75"/>
    </row>
    <row r="502613" spans="2:3" x14ac:dyDescent="0.25">
      <c r="B502613" s="76"/>
      <c r="C502613" s="75"/>
    </row>
    <row r="502614" spans="2:3" x14ac:dyDescent="0.25">
      <c r="B502614" s="76"/>
      <c r="C502614" s="75"/>
    </row>
    <row r="502615" spans="2:3" x14ac:dyDescent="0.25">
      <c r="B502615" s="76"/>
      <c r="C502615" s="75"/>
    </row>
    <row r="502616" spans="2:3" x14ac:dyDescent="0.25">
      <c r="B502616" s="76"/>
      <c r="C502616" s="75"/>
    </row>
    <row r="502617" spans="2:3" x14ac:dyDescent="0.25">
      <c r="B502617" s="76"/>
      <c r="C502617" s="75"/>
    </row>
    <row r="502618" spans="2:3" x14ac:dyDescent="0.25">
      <c r="B502618" s="76"/>
      <c r="C502618" s="75"/>
    </row>
    <row r="502619" spans="2:3" x14ac:dyDescent="0.25">
      <c r="B502619" s="76"/>
      <c r="C502619" s="75"/>
    </row>
    <row r="502620" spans="2:3" x14ac:dyDescent="0.25">
      <c r="B502620" s="76"/>
      <c r="C502620" s="75"/>
    </row>
    <row r="502621" spans="2:3" x14ac:dyDescent="0.25">
      <c r="B502621" s="76"/>
      <c r="C502621" s="75"/>
    </row>
    <row r="502622" spans="2:3" x14ac:dyDescent="0.25">
      <c r="B502622" s="76"/>
      <c r="C502622" s="75"/>
    </row>
    <row r="502623" spans="2:3" x14ac:dyDescent="0.25">
      <c r="B502623" s="76"/>
      <c r="C502623" s="75"/>
    </row>
    <row r="502733" spans="2:3" x14ac:dyDescent="0.25">
      <c r="B502733" s="76"/>
      <c r="C502733" s="75"/>
    </row>
    <row r="502734" spans="2:3" x14ac:dyDescent="0.25">
      <c r="B502734" s="76"/>
      <c r="C502734" s="75"/>
    </row>
    <row r="502735" spans="2:3" x14ac:dyDescent="0.25">
      <c r="B502735" s="76"/>
      <c r="C502735" s="75"/>
    </row>
    <row r="502736" spans="2:3" x14ac:dyDescent="0.25">
      <c r="B502736" s="76"/>
      <c r="C502736" s="75"/>
    </row>
    <row r="502737" spans="2:3" x14ac:dyDescent="0.25">
      <c r="B502737" s="76"/>
      <c r="C502737" s="75"/>
    </row>
    <row r="502738" spans="2:3" x14ac:dyDescent="0.25">
      <c r="B502738" s="76"/>
      <c r="C502738" s="75"/>
    </row>
    <row r="502739" spans="2:3" x14ac:dyDescent="0.25">
      <c r="B502739" s="76"/>
      <c r="C502739" s="75"/>
    </row>
    <row r="502740" spans="2:3" x14ac:dyDescent="0.25">
      <c r="B502740" s="76"/>
      <c r="C502740" s="75"/>
    </row>
    <row r="502741" spans="2:3" x14ac:dyDescent="0.25">
      <c r="B502741" s="76"/>
      <c r="C502741" s="75"/>
    </row>
    <row r="502742" spans="2:3" x14ac:dyDescent="0.25">
      <c r="B502742" s="76"/>
      <c r="C502742" s="75"/>
    </row>
    <row r="502743" spans="2:3" x14ac:dyDescent="0.25">
      <c r="B502743" s="76"/>
      <c r="C502743" s="75"/>
    </row>
    <row r="502744" spans="2:3" x14ac:dyDescent="0.25">
      <c r="B502744" s="76"/>
      <c r="C502744" s="75"/>
    </row>
    <row r="502745" spans="2:3" x14ac:dyDescent="0.25">
      <c r="B502745" s="76"/>
      <c r="C502745" s="75"/>
    </row>
    <row r="502855" spans="2:3" x14ac:dyDescent="0.25">
      <c r="B502855" s="76"/>
      <c r="C502855" s="75"/>
    </row>
    <row r="502856" spans="2:3" x14ac:dyDescent="0.25">
      <c r="B502856" s="76"/>
      <c r="C502856" s="75"/>
    </row>
    <row r="502857" spans="2:3" x14ac:dyDescent="0.25">
      <c r="B502857" s="76"/>
      <c r="C502857" s="75"/>
    </row>
    <row r="502858" spans="2:3" x14ac:dyDescent="0.25">
      <c r="B502858" s="76"/>
      <c r="C502858" s="75"/>
    </row>
    <row r="502859" spans="2:3" x14ac:dyDescent="0.25">
      <c r="B502859" s="76"/>
      <c r="C502859" s="75"/>
    </row>
    <row r="502860" spans="2:3" x14ac:dyDescent="0.25">
      <c r="B502860" s="76"/>
      <c r="C502860" s="75"/>
    </row>
    <row r="502861" spans="2:3" x14ac:dyDescent="0.25">
      <c r="B502861" s="76"/>
      <c r="C502861" s="75"/>
    </row>
    <row r="502862" spans="2:3" x14ac:dyDescent="0.25">
      <c r="B502862" s="76"/>
      <c r="C502862" s="75"/>
    </row>
    <row r="502863" spans="2:3" x14ac:dyDescent="0.25">
      <c r="B502863" s="76"/>
      <c r="C502863" s="75"/>
    </row>
    <row r="502864" spans="2:3" x14ac:dyDescent="0.25">
      <c r="B502864" s="76"/>
      <c r="C502864" s="75"/>
    </row>
    <row r="502865" spans="2:3" x14ac:dyDescent="0.25">
      <c r="B502865" s="76"/>
      <c r="C502865" s="75"/>
    </row>
    <row r="502866" spans="2:3" x14ac:dyDescent="0.25">
      <c r="B502866" s="76"/>
      <c r="C502866" s="75"/>
    </row>
    <row r="502867" spans="2:3" x14ac:dyDescent="0.25">
      <c r="B502867" s="76"/>
      <c r="C502867" s="75"/>
    </row>
    <row r="502977" spans="2:3" x14ac:dyDescent="0.25">
      <c r="B502977" s="76"/>
      <c r="C502977" s="75"/>
    </row>
    <row r="502978" spans="2:3" x14ac:dyDescent="0.25">
      <c r="B502978" s="76"/>
      <c r="C502978" s="75"/>
    </row>
    <row r="502979" spans="2:3" x14ac:dyDescent="0.25">
      <c r="B502979" s="76"/>
      <c r="C502979" s="75"/>
    </row>
    <row r="502980" spans="2:3" x14ac:dyDescent="0.25">
      <c r="B502980" s="76"/>
      <c r="C502980" s="75"/>
    </row>
    <row r="502981" spans="2:3" x14ac:dyDescent="0.25">
      <c r="B502981" s="76"/>
      <c r="C502981" s="75"/>
    </row>
    <row r="502982" spans="2:3" x14ac:dyDescent="0.25">
      <c r="B502982" s="76"/>
      <c r="C502982" s="75"/>
    </row>
    <row r="502983" spans="2:3" x14ac:dyDescent="0.25">
      <c r="B502983" s="76"/>
      <c r="C502983" s="75"/>
    </row>
    <row r="502984" spans="2:3" x14ac:dyDescent="0.25">
      <c r="B502984" s="76"/>
      <c r="C502984" s="75"/>
    </row>
    <row r="502985" spans="2:3" x14ac:dyDescent="0.25">
      <c r="B502985" s="76"/>
      <c r="C502985" s="75"/>
    </row>
    <row r="502986" spans="2:3" x14ac:dyDescent="0.25">
      <c r="B502986" s="76"/>
      <c r="C502986" s="75"/>
    </row>
    <row r="502987" spans="2:3" x14ac:dyDescent="0.25">
      <c r="B502987" s="76"/>
      <c r="C502987" s="75"/>
    </row>
    <row r="502988" spans="2:3" x14ac:dyDescent="0.25">
      <c r="B502988" s="76"/>
      <c r="C502988" s="75"/>
    </row>
    <row r="502989" spans="2:3" x14ac:dyDescent="0.25">
      <c r="B502989" s="76"/>
      <c r="C502989" s="75"/>
    </row>
    <row r="503099" spans="2:3" x14ac:dyDescent="0.25">
      <c r="B503099" s="76"/>
      <c r="C503099" s="75"/>
    </row>
    <row r="503100" spans="2:3" x14ac:dyDescent="0.25">
      <c r="B503100" s="76"/>
      <c r="C503100" s="75"/>
    </row>
    <row r="503101" spans="2:3" x14ac:dyDescent="0.25">
      <c r="B503101" s="76"/>
      <c r="C503101" s="75"/>
    </row>
    <row r="503102" spans="2:3" x14ac:dyDescent="0.25">
      <c r="B503102" s="76"/>
      <c r="C503102" s="75"/>
    </row>
    <row r="503103" spans="2:3" x14ac:dyDescent="0.25">
      <c r="B503103" s="76"/>
      <c r="C503103" s="75"/>
    </row>
    <row r="503104" spans="2:3" x14ac:dyDescent="0.25">
      <c r="B503104" s="76"/>
      <c r="C503104" s="75"/>
    </row>
    <row r="503105" spans="2:3" x14ac:dyDescent="0.25">
      <c r="B503105" s="76"/>
      <c r="C503105" s="75"/>
    </row>
    <row r="503106" spans="2:3" x14ac:dyDescent="0.25">
      <c r="B503106" s="76"/>
      <c r="C503106" s="75"/>
    </row>
    <row r="503107" spans="2:3" x14ac:dyDescent="0.25">
      <c r="B503107" s="76"/>
      <c r="C503107" s="75"/>
    </row>
    <row r="503108" spans="2:3" x14ac:dyDescent="0.25">
      <c r="B503108" s="76"/>
      <c r="C503108" s="75"/>
    </row>
    <row r="503109" spans="2:3" x14ac:dyDescent="0.25">
      <c r="B503109" s="76"/>
      <c r="C503109" s="75"/>
    </row>
    <row r="503110" spans="2:3" x14ac:dyDescent="0.25">
      <c r="B503110" s="76"/>
      <c r="C503110" s="75"/>
    </row>
    <row r="503111" spans="2:3" x14ac:dyDescent="0.25">
      <c r="B503111" s="76"/>
      <c r="C503111" s="75"/>
    </row>
    <row r="503221" spans="2:3" x14ac:dyDescent="0.25">
      <c r="B503221" s="76"/>
      <c r="C503221" s="75"/>
    </row>
    <row r="503222" spans="2:3" x14ac:dyDescent="0.25">
      <c r="B503222" s="76"/>
      <c r="C503222" s="75"/>
    </row>
    <row r="503223" spans="2:3" x14ac:dyDescent="0.25">
      <c r="B503223" s="76"/>
      <c r="C503223" s="75"/>
    </row>
    <row r="503224" spans="2:3" x14ac:dyDescent="0.25">
      <c r="B503224" s="76"/>
      <c r="C503224" s="75"/>
    </row>
    <row r="503225" spans="2:3" x14ac:dyDescent="0.25">
      <c r="B503225" s="76"/>
      <c r="C503225" s="75"/>
    </row>
    <row r="503226" spans="2:3" x14ac:dyDescent="0.25">
      <c r="B503226" s="76"/>
      <c r="C503226" s="75"/>
    </row>
    <row r="503227" spans="2:3" x14ac:dyDescent="0.25">
      <c r="B503227" s="76"/>
      <c r="C503227" s="75"/>
    </row>
    <row r="503228" spans="2:3" x14ac:dyDescent="0.25">
      <c r="B503228" s="76"/>
      <c r="C503228" s="75"/>
    </row>
    <row r="503229" spans="2:3" x14ac:dyDescent="0.25">
      <c r="B503229" s="76"/>
      <c r="C503229" s="75"/>
    </row>
    <row r="503230" spans="2:3" x14ac:dyDescent="0.25">
      <c r="B503230" s="76"/>
      <c r="C503230" s="75"/>
    </row>
    <row r="503231" spans="2:3" x14ac:dyDescent="0.25">
      <c r="B503231" s="76"/>
      <c r="C503231" s="75"/>
    </row>
    <row r="503232" spans="2:3" x14ac:dyDescent="0.25">
      <c r="B503232" s="76"/>
      <c r="C503232" s="75"/>
    </row>
    <row r="503233" spans="2:3" x14ac:dyDescent="0.25">
      <c r="B503233" s="76"/>
      <c r="C503233" s="75"/>
    </row>
    <row r="503343" spans="2:3" x14ac:dyDescent="0.25">
      <c r="B503343" s="76"/>
      <c r="C503343" s="75"/>
    </row>
    <row r="503344" spans="2:3" x14ac:dyDescent="0.25">
      <c r="B503344" s="76"/>
      <c r="C503344" s="75"/>
    </row>
    <row r="503345" spans="2:3" x14ac:dyDescent="0.25">
      <c r="B503345" s="76"/>
      <c r="C503345" s="75"/>
    </row>
    <row r="503346" spans="2:3" x14ac:dyDescent="0.25">
      <c r="B503346" s="76"/>
      <c r="C503346" s="75"/>
    </row>
    <row r="503347" spans="2:3" x14ac:dyDescent="0.25">
      <c r="B503347" s="76"/>
      <c r="C503347" s="75"/>
    </row>
    <row r="503348" spans="2:3" x14ac:dyDescent="0.25">
      <c r="B503348" s="76"/>
      <c r="C503348" s="75"/>
    </row>
    <row r="503349" spans="2:3" x14ac:dyDescent="0.25">
      <c r="B503349" s="76"/>
      <c r="C503349" s="75"/>
    </row>
    <row r="503350" spans="2:3" x14ac:dyDescent="0.25">
      <c r="B503350" s="76"/>
      <c r="C503350" s="75"/>
    </row>
    <row r="503351" spans="2:3" x14ac:dyDescent="0.25">
      <c r="B503351" s="76"/>
      <c r="C503351" s="75"/>
    </row>
    <row r="503352" spans="2:3" x14ac:dyDescent="0.25">
      <c r="B503352" s="76"/>
      <c r="C503352" s="75"/>
    </row>
    <row r="503353" spans="2:3" x14ac:dyDescent="0.25">
      <c r="B503353" s="76"/>
      <c r="C503353" s="75"/>
    </row>
    <row r="503354" spans="2:3" x14ac:dyDescent="0.25">
      <c r="B503354" s="76"/>
      <c r="C503354" s="75"/>
    </row>
    <row r="503355" spans="2:3" x14ac:dyDescent="0.25">
      <c r="B503355" s="76"/>
      <c r="C503355" s="75"/>
    </row>
    <row r="503465" spans="2:3" x14ac:dyDescent="0.25">
      <c r="B503465" s="76"/>
      <c r="C503465" s="75"/>
    </row>
    <row r="503466" spans="2:3" x14ac:dyDescent="0.25">
      <c r="B503466" s="76"/>
      <c r="C503466" s="75"/>
    </row>
    <row r="503467" spans="2:3" x14ac:dyDescent="0.25">
      <c r="B503467" s="76"/>
      <c r="C503467" s="75"/>
    </row>
    <row r="503468" spans="2:3" x14ac:dyDescent="0.25">
      <c r="B503468" s="76"/>
      <c r="C503468" s="75"/>
    </row>
    <row r="503469" spans="2:3" x14ac:dyDescent="0.25">
      <c r="B503469" s="76"/>
      <c r="C503469" s="75"/>
    </row>
    <row r="503470" spans="2:3" x14ac:dyDescent="0.25">
      <c r="B503470" s="76"/>
      <c r="C503470" s="75"/>
    </row>
    <row r="503471" spans="2:3" x14ac:dyDescent="0.25">
      <c r="B503471" s="76"/>
      <c r="C503471" s="75"/>
    </row>
    <row r="503472" spans="2:3" x14ac:dyDescent="0.25">
      <c r="B503472" s="76"/>
      <c r="C503472" s="75"/>
    </row>
    <row r="503473" spans="2:3" x14ac:dyDescent="0.25">
      <c r="B503473" s="76"/>
      <c r="C503473" s="75"/>
    </row>
    <row r="503474" spans="2:3" x14ac:dyDescent="0.25">
      <c r="B503474" s="76"/>
      <c r="C503474" s="75"/>
    </row>
    <row r="503475" spans="2:3" x14ac:dyDescent="0.25">
      <c r="B503475" s="76"/>
      <c r="C503475" s="75"/>
    </row>
    <row r="503476" spans="2:3" x14ac:dyDescent="0.25">
      <c r="B503476" s="76"/>
      <c r="C503476" s="75"/>
    </row>
    <row r="503477" spans="2:3" x14ac:dyDescent="0.25">
      <c r="B503477" s="76"/>
      <c r="C503477" s="75"/>
    </row>
    <row r="503587" spans="2:3" x14ac:dyDescent="0.25">
      <c r="B503587" s="76"/>
      <c r="C503587" s="75"/>
    </row>
    <row r="503588" spans="2:3" x14ac:dyDescent="0.25">
      <c r="B503588" s="76"/>
      <c r="C503588" s="75"/>
    </row>
    <row r="503589" spans="2:3" x14ac:dyDescent="0.25">
      <c r="B503589" s="76"/>
      <c r="C503589" s="75"/>
    </row>
    <row r="503590" spans="2:3" x14ac:dyDescent="0.25">
      <c r="B503590" s="76"/>
      <c r="C503590" s="75"/>
    </row>
    <row r="503591" spans="2:3" x14ac:dyDescent="0.25">
      <c r="B503591" s="76"/>
      <c r="C503591" s="75"/>
    </row>
    <row r="503592" spans="2:3" x14ac:dyDescent="0.25">
      <c r="B503592" s="76"/>
      <c r="C503592" s="75"/>
    </row>
    <row r="503593" spans="2:3" x14ac:dyDescent="0.25">
      <c r="B503593" s="76"/>
      <c r="C503593" s="75"/>
    </row>
    <row r="503594" spans="2:3" x14ac:dyDescent="0.25">
      <c r="B503594" s="76"/>
      <c r="C503594" s="75"/>
    </row>
    <row r="503595" spans="2:3" x14ac:dyDescent="0.25">
      <c r="B503595" s="76"/>
      <c r="C503595" s="75"/>
    </row>
    <row r="503596" spans="2:3" x14ac:dyDescent="0.25">
      <c r="B503596" s="76"/>
      <c r="C503596" s="75"/>
    </row>
    <row r="503597" spans="2:3" x14ac:dyDescent="0.25">
      <c r="B503597" s="76"/>
      <c r="C503597" s="75"/>
    </row>
    <row r="503598" spans="2:3" x14ac:dyDescent="0.25">
      <c r="B503598" s="76"/>
      <c r="C503598" s="75"/>
    </row>
    <row r="503599" spans="2:3" x14ac:dyDescent="0.25">
      <c r="B503599" s="76"/>
      <c r="C503599" s="75"/>
    </row>
    <row r="503709" spans="2:3" x14ac:dyDescent="0.25">
      <c r="B503709" s="76"/>
      <c r="C503709" s="75"/>
    </row>
    <row r="503710" spans="2:3" x14ac:dyDescent="0.25">
      <c r="B503710" s="76"/>
      <c r="C503710" s="75"/>
    </row>
    <row r="503711" spans="2:3" x14ac:dyDescent="0.25">
      <c r="B503711" s="76"/>
      <c r="C503711" s="75"/>
    </row>
    <row r="503712" spans="2:3" x14ac:dyDescent="0.25">
      <c r="B503712" s="76"/>
      <c r="C503712" s="75"/>
    </row>
    <row r="503713" spans="2:3" x14ac:dyDescent="0.25">
      <c r="B503713" s="76"/>
      <c r="C503713" s="75"/>
    </row>
    <row r="503714" spans="2:3" x14ac:dyDescent="0.25">
      <c r="B503714" s="76"/>
      <c r="C503714" s="75"/>
    </row>
    <row r="503715" spans="2:3" x14ac:dyDescent="0.25">
      <c r="B503715" s="76"/>
      <c r="C503715" s="75"/>
    </row>
    <row r="503716" spans="2:3" x14ac:dyDescent="0.25">
      <c r="B503716" s="76"/>
      <c r="C503716" s="75"/>
    </row>
    <row r="503717" spans="2:3" x14ac:dyDescent="0.25">
      <c r="B503717" s="76"/>
      <c r="C503717" s="75"/>
    </row>
    <row r="503718" spans="2:3" x14ac:dyDescent="0.25">
      <c r="B503718" s="76"/>
      <c r="C503718" s="75"/>
    </row>
    <row r="503719" spans="2:3" x14ac:dyDescent="0.25">
      <c r="B503719" s="76"/>
      <c r="C503719" s="75"/>
    </row>
    <row r="503720" spans="2:3" x14ac:dyDescent="0.25">
      <c r="B503720" s="76"/>
      <c r="C503720" s="75"/>
    </row>
    <row r="503721" spans="2:3" x14ac:dyDescent="0.25">
      <c r="B503721" s="76"/>
      <c r="C503721" s="75"/>
    </row>
    <row r="503831" spans="2:3" x14ac:dyDescent="0.25">
      <c r="B503831" s="76"/>
      <c r="C503831" s="75"/>
    </row>
    <row r="503832" spans="2:3" x14ac:dyDescent="0.25">
      <c r="B503832" s="76"/>
      <c r="C503832" s="75"/>
    </row>
    <row r="503833" spans="2:3" x14ac:dyDescent="0.25">
      <c r="B503833" s="76"/>
      <c r="C503833" s="75"/>
    </row>
    <row r="503834" spans="2:3" x14ac:dyDescent="0.25">
      <c r="B503834" s="76"/>
      <c r="C503834" s="75"/>
    </row>
    <row r="503835" spans="2:3" x14ac:dyDescent="0.25">
      <c r="B503835" s="76"/>
      <c r="C503835" s="75"/>
    </row>
    <row r="503836" spans="2:3" x14ac:dyDescent="0.25">
      <c r="B503836" s="76"/>
      <c r="C503836" s="75"/>
    </row>
    <row r="503837" spans="2:3" x14ac:dyDescent="0.25">
      <c r="B503837" s="76"/>
      <c r="C503837" s="75"/>
    </row>
    <row r="503838" spans="2:3" x14ac:dyDescent="0.25">
      <c r="B503838" s="76"/>
      <c r="C503838" s="75"/>
    </row>
    <row r="503839" spans="2:3" x14ac:dyDescent="0.25">
      <c r="B503839" s="76"/>
      <c r="C503839" s="75"/>
    </row>
    <row r="503840" spans="2:3" x14ac:dyDescent="0.25">
      <c r="B503840" s="76"/>
      <c r="C503840" s="75"/>
    </row>
    <row r="503841" spans="2:3" x14ac:dyDescent="0.25">
      <c r="B503841" s="76"/>
      <c r="C503841" s="75"/>
    </row>
    <row r="503842" spans="2:3" x14ac:dyDescent="0.25">
      <c r="B503842" s="76"/>
      <c r="C503842" s="75"/>
    </row>
    <row r="503843" spans="2:3" x14ac:dyDescent="0.25">
      <c r="B503843" s="76"/>
      <c r="C503843" s="75"/>
    </row>
    <row r="503953" spans="2:3" x14ac:dyDescent="0.25">
      <c r="B503953" s="76"/>
      <c r="C503953" s="75"/>
    </row>
    <row r="503954" spans="2:3" x14ac:dyDescent="0.25">
      <c r="B503954" s="76"/>
      <c r="C503954" s="75"/>
    </row>
    <row r="503955" spans="2:3" x14ac:dyDescent="0.25">
      <c r="B503955" s="76"/>
      <c r="C503955" s="75"/>
    </row>
    <row r="503956" spans="2:3" x14ac:dyDescent="0.25">
      <c r="B503956" s="76"/>
      <c r="C503956" s="75"/>
    </row>
    <row r="503957" spans="2:3" x14ac:dyDescent="0.25">
      <c r="B503957" s="76"/>
      <c r="C503957" s="75"/>
    </row>
    <row r="503958" spans="2:3" x14ac:dyDescent="0.25">
      <c r="B503958" s="76"/>
      <c r="C503958" s="75"/>
    </row>
    <row r="503959" spans="2:3" x14ac:dyDescent="0.25">
      <c r="B503959" s="76"/>
      <c r="C503959" s="75"/>
    </row>
    <row r="503960" spans="2:3" x14ac:dyDescent="0.25">
      <c r="B503960" s="76"/>
      <c r="C503960" s="75"/>
    </row>
    <row r="503961" spans="2:3" x14ac:dyDescent="0.25">
      <c r="B503961" s="76"/>
      <c r="C503961" s="75"/>
    </row>
    <row r="503962" spans="2:3" x14ac:dyDescent="0.25">
      <c r="B503962" s="76"/>
      <c r="C503962" s="75"/>
    </row>
    <row r="503963" spans="2:3" x14ac:dyDescent="0.25">
      <c r="B503963" s="76"/>
      <c r="C503963" s="75"/>
    </row>
    <row r="503964" spans="2:3" x14ac:dyDescent="0.25">
      <c r="B503964" s="76"/>
      <c r="C503964" s="75"/>
    </row>
    <row r="503965" spans="2:3" x14ac:dyDescent="0.25">
      <c r="B503965" s="76"/>
      <c r="C503965" s="75"/>
    </row>
    <row r="504075" spans="2:3" x14ac:dyDescent="0.25">
      <c r="B504075" s="76"/>
      <c r="C504075" s="75"/>
    </row>
    <row r="504076" spans="2:3" x14ac:dyDescent="0.25">
      <c r="B504076" s="76"/>
      <c r="C504076" s="75"/>
    </row>
    <row r="504077" spans="2:3" x14ac:dyDescent="0.25">
      <c r="B504077" s="76"/>
      <c r="C504077" s="75"/>
    </row>
    <row r="504078" spans="2:3" x14ac:dyDescent="0.25">
      <c r="B504078" s="76"/>
      <c r="C504078" s="75"/>
    </row>
    <row r="504079" spans="2:3" x14ac:dyDescent="0.25">
      <c r="B504079" s="76"/>
      <c r="C504079" s="75"/>
    </row>
    <row r="504080" spans="2:3" x14ac:dyDescent="0.25">
      <c r="B504080" s="76"/>
      <c r="C504080" s="75"/>
    </row>
    <row r="504081" spans="2:3" x14ac:dyDescent="0.25">
      <c r="B504081" s="76"/>
      <c r="C504081" s="75"/>
    </row>
    <row r="504082" spans="2:3" x14ac:dyDescent="0.25">
      <c r="B504082" s="76"/>
      <c r="C504082" s="75"/>
    </row>
    <row r="504083" spans="2:3" x14ac:dyDescent="0.25">
      <c r="B504083" s="76"/>
      <c r="C504083" s="75"/>
    </row>
    <row r="504084" spans="2:3" x14ac:dyDescent="0.25">
      <c r="B504084" s="76"/>
      <c r="C504084" s="75"/>
    </row>
    <row r="504085" spans="2:3" x14ac:dyDescent="0.25">
      <c r="B504085" s="76"/>
      <c r="C504085" s="75"/>
    </row>
    <row r="504086" spans="2:3" x14ac:dyDescent="0.25">
      <c r="B504086" s="76"/>
      <c r="C504086" s="75"/>
    </row>
    <row r="504087" spans="2:3" x14ac:dyDescent="0.25">
      <c r="B504087" s="76"/>
      <c r="C504087" s="75"/>
    </row>
    <row r="504197" spans="2:3" x14ac:dyDescent="0.25">
      <c r="B504197" s="76"/>
      <c r="C504197" s="75"/>
    </row>
    <row r="504198" spans="2:3" x14ac:dyDescent="0.25">
      <c r="B504198" s="76"/>
      <c r="C504198" s="75"/>
    </row>
    <row r="504199" spans="2:3" x14ac:dyDescent="0.25">
      <c r="B504199" s="76"/>
      <c r="C504199" s="75"/>
    </row>
    <row r="504200" spans="2:3" x14ac:dyDescent="0.25">
      <c r="B504200" s="76"/>
      <c r="C504200" s="75"/>
    </row>
    <row r="504201" spans="2:3" x14ac:dyDescent="0.25">
      <c r="B504201" s="76"/>
      <c r="C504201" s="75"/>
    </row>
    <row r="504202" spans="2:3" x14ac:dyDescent="0.25">
      <c r="B504202" s="76"/>
      <c r="C504202" s="75"/>
    </row>
    <row r="504203" spans="2:3" x14ac:dyDescent="0.25">
      <c r="B504203" s="76"/>
      <c r="C504203" s="75"/>
    </row>
    <row r="504204" spans="2:3" x14ac:dyDescent="0.25">
      <c r="B504204" s="76"/>
      <c r="C504204" s="75"/>
    </row>
    <row r="504205" spans="2:3" x14ac:dyDescent="0.25">
      <c r="B504205" s="76"/>
      <c r="C504205" s="75"/>
    </row>
    <row r="504206" spans="2:3" x14ac:dyDescent="0.25">
      <c r="B504206" s="76"/>
      <c r="C504206" s="75"/>
    </row>
    <row r="504207" spans="2:3" x14ac:dyDescent="0.25">
      <c r="B504207" s="76"/>
      <c r="C504207" s="75"/>
    </row>
    <row r="504208" spans="2:3" x14ac:dyDescent="0.25">
      <c r="B504208" s="76"/>
      <c r="C504208" s="75"/>
    </row>
    <row r="504209" spans="2:3" x14ac:dyDescent="0.25">
      <c r="B504209" s="76"/>
      <c r="C504209" s="75"/>
    </row>
    <row r="504319" spans="2:3" x14ac:dyDescent="0.25">
      <c r="B504319" s="76"/>
      <c r="C504319" s="75"/>
    </row>
    <row r="504320" spans="2:3" x14ac:dyDescent="0.25">
      <c r="B504320" s="76"/>
      <c r="C504320" s="75"/>
    </row>
    <row r="504321" spans="2:3" x14ac:dyDescent="0.25">
      <c r="B504321" s="76"/>
      <c r="C504321" s="75"/>
    </row>
    <row r="504322" spans="2:3" x14ac:dyDescent="0.25">
      <c r="B504322" s="76"/>
      <c r="C504322" s="75"/>
    </row>
    <row r="504323" spans="2:3" x14ac:dyDescent="0.25">
      <c r="B504323" s="76"/>
      <c r="C504323" s="75"/>
    </row>
    <row r="504324" spans="2:3" x14ac:dyDescent="0.25">
      <c r="B504324" s="76"/>
      <c r="C504324" s="75"/>
    </row>
    <row r="504325" spans="2:3" x14ac:dyDescent="0.25">
      <c r="B504325" s="76"/>
      <c r="C504325" s="75"/>
    </row>
    <row r="504326" spans="2:3" x14ac:dyDescent="0.25">
      <c r="B504326" s="76"/>
      <c r="C504326" s="75"/>
    </row>
    <row r="504327" spans="2:3" x14ac:dyDescent="0.25">
      <c r="B504327" s="76"/>
      <c r="C504327" s="75"/>
    </row>
    <row r="504328" spans="2:3" x14ac:dyDescent="0.25">
      <c r="B504328" s="76"/>
      <c r="C504328" s="75"/>
    </row>
    <row r="504329" spans="2:3" x14ac:dyDescent="0.25">
      <c r="B504329" s="76"/>
      <c r="C504329" s="75"/>
    </row>
    <row r="504330" spans="2:3" x14ac:dyDescent="0.25">
      <c r="B504330" s="76"/>
      <c r="C504330" s="75"/>
    </row>
    <row r="504331" spans="2:3" x14ac:dyDescent="0.25">
      <c r="B504331" s="76"/>
      <c r="C504331" s="75"/>
    </row>
    <row r="504441" spans="2:3" x14ac:dyDescent="0.25">
      <c r="B504441" s="76"/>
      <c r="C504441" s="75"/>
    </row>
    <row r="504442" spans="2:3" x14ac:dyDescent="0.25">
      <c r="B504442" s="76"/>
      <c r="C504442" s="75"/>
    </row>
    <row r="504443" spans="2:3" x14ac:dyDescent="0.25">
      <c r="B504443" s="76"/>
      <c r="C504443" s="75"/>
    </row>
    <row r="504444" spans="2:3" x14ac:dyDescent="0.25">
      <c r="B504444" s="76"/>
      <c r="C504444" s="75"/>
    </row>
    <row r="504445" spans="2:3" x14ac:dyDescent="0.25">
      <c r="B504445" s="76"/>
      <c r="C504445" s="75"/>
    </row>
    <row r="504446" spans="2:3" x14ac:dyDescent="0.25">
      <c r="B504446" s="76"/>
      <c r="C504446" s="75"/>
    </row>
    <row r="504447" spans="2:3" x14ac:dyDescent="0.25">
      <c r="B504447" s="76"/>
      <c r="C504447" s="75"/>
    </row>
    <row r="504448" spans="2:3" x14ac:dyDescent="0.25">
      <c r="B504448" s="76"/>
      <c r="C504448" s="75"/>
    </row>
    <row r="504449" spans="2:3" x14ac:dyDescent="0.25">
      <c r="B504449" s="76"/>
      <c r="C504449" s="75"/>
    </row>
    <row r="504450" spans="2:3" x14ac:dyDescent="0.25">
      <c r="B504450" s="76"/>
      <c r="C504450" s="75"/>
    </row>
    <row r="504451" spans="2:3" x14ac:dyDescent="0.25">
      <c r="B504451" s="76"/>
      <c r="C504451" s="75"/>
    </row>
    <row r="504452" spans="2:3" x14ac:dyDescent="0.25">
      <c r="B504452" s="76"/>
      <c r="C504452" s="75"/>
    </row>
    <row r="504453" spans="2:3" x14ac:dyDescent="0.25">
      <c r="B504453" s="76"/>
      <c r="C504453" s="75"/>
    </row>
    <row r="504563" spans="2:3" x14ac:dyDescent="0.25">
      <c r="B504563" s="76"/>
      <c r="C504563" s="75"/>
    </row>
    <row r="504564" spans="2:3" x14ac:dyDescent="0.25">
      <c r="B504564" s="76"/>
      <c r="C504564" s="75"/>
    </row>
    <row r="504565" spans="2:3" x14ac:dyDescent="0.25">
      <c r="B504565" s="76"/>
      <c r="C504565" s="75"/>
    </row>
    <row r="504566" spans="2:3" x14ac:dyDescent="0.25">
      <c r="B504566" s="76"/>
      <c r="C504566" s="75"/>
    </row>
    <row r="504567" spans="2:3" x14ac:dyDescent="0.25">
      <c r="B504567" s="76"/>
      <c r="C504567" s="75"/>
    </row>
    <row r="504568" spans="2:3" x14ac:dyDescent="0.25">
      <c r="B504568" s="76"/>
      <c r="C504568" s="75"/>
    </row>
    <row r="504569" spans="2:3" x14ac:dyDescent="0.25">
      <c r="B504569" s="76"/>
      <c r="C504569" s="75"/>
    </row>
    <row r="504570" spans="2:3" x14ac:dyDescent="0.25">
      <c r="B504570" s="76"/>
      <c r="C504570" s="75"/>
    </row>
    <row r="504571" spans="2:3" x14ac:dyDescent="0.25">
      <c r="B504571" s="76"/>
      <c r="C504571" s="75"/>
    </row>
    <row r="504572" spans="2:3" x14ac:dyDescent="0.25">
      <c r="B504572" s="76"/>
      <c r="C504572" s="75"/>
    </row>
    <row r="504573" spans="2:3" x14ac:dyDescent="0.25">
      <c r="B504573" s="76"/>
      <c r="C504573" s="75"/>
    </row>
    <row r="504574" spans="2:3" x14ac:dyDescent="0.25">
      <c r="B504574" s="76"/>
      <c r="C504574" s="75"/>
    </row>
    <row r="504575" spans="2:3" x14ac:dyDescent="0.25">
      <c r="B504575" s="76"/>
      <c r="C504575" s="75"/>
    </row>
    <row r="504685" spans="2:3" x14ac:dyDescent="0.25">
      <c r="B504685" s="76"/>
      <c r="C504685" s="75"/>
    </row>
    <row r="504686" spans="2:3" x14ac:dyDescent="0.25">
      <c r="B504686" s="76"/>
      <c r="C504686" s="75"/>
    </row>
    <row r="504687" spans="2:3" x14ac:dyDescent="0.25">
      <c r="B504687" s="76"/>
      <c r="C504687" s="75"/>
    </row>
    <row r="504688" spans="2:3" x14ac:dyDescent="0.25">
      <c r="B504688" s="76"/>
      <c r="C504688" s="75"/>
    </row>
    <row r="504689" spans="2:3" x14ac:dyDescent="0.25">
      <c r="B504689" s="76"/>
      <c r="C504689" s="75"/>
    </row>
    <row r="504690" spans="2:3" x14ac:dyDescent="0.25">
      <c r="B504690" s="76"/>
      <c r="C504690" s="75"/>
    </row>
    <row r="504691" spans="2:3" x14ac:dyDescent="0.25">
      <c r="B504691" s="76"/>
      <c r="C504691" s="75"/>
    </row>
    <row r="504692" spans="2:3" x14ac:dyDescent="0.25">
      <c r="B504692" s="76"/>
      <c r="C504692" s="75"/>
    </row>
    <row r="504693" spans="2:3" x14ac:dyDescent="0.25">
      <c r="B504693" s="76"/>
      <c r="C504693" s="75"/>
    </row>
    <row r="504694" spans="2:3" x14ac:dyDescent="0.25">
      <c r="B504694" s="76"/>
      <c r="C504694" s="75"/>
    </row>
    <row r="504695" spans="2:3" x14ac:dyDescent="0.25">
      <c r="B504695" s="76"/>
      <c r="C504695" s="75"/>
    </row>
    <row r="504696" spans="2:3" x14ac:dyDescent="0.25">
      <c r="B504696" s="76"/>
      <c r="C504696" s="75"/>
    </row>
    <row r="504697" spans="2:3" x14ac:dyDescent="0.25">
      <c r="B504697" s="76"/>
      <c r="C504697" s="75"/>
    </row>
    <row r="504807" spans="2:3" x14ac:dyDescent="0.25">
      <c r="B504807" s="76"/>
      <c r="C504807" s="75"/>
    </row>
    <row r="504808" spans="2:3" x14ac:dyDescent="0.25">
      <c r="B504808" s="76"/>
      <c r="C504808" s="75"/>
    </row>
    <row r="504809" spans="2:3" x14ac:dyDescent="0.25">
      <c r="B504809" s="76"/>
      <c r="C504809" s="75"/>
    </row>
    <row r="504810" spans="2:3" x14ac:dyDescent="0.25">
      <c r="B504810" s="76"/>
      <c r="C504810" s="75"/>
    </row>
    <row r="504811" spans="2:3" x14ac:dyDescent="0.25">
      <c r="B504811" s="76"/>
      <c r="C504811" s="75"/>
    </row>
    <row r="504812" spans="2:3" x14ac:dyDescent="0.25">
      <c r="B504812" s="76"/>
      <c r="C504812" s="75"/>
    </row>
    <row r="504813" spans="2:3" x14ac:dyDescent="0.25">
      <c r="B504813" s="76"/>
      <c r="C504813" s="75"/>
    </row>
    <row r="504814" spans="2:3" x14ac:dyDescent="0.25">
      <c r="B504814" s="76"/>
      <c r="C504814" s="75"/>
    </row>
    <row r="504815" spans="2:3" x14ac:dyDescent="0.25">
      <c r="B504815" s="76"/>
      <c r="C504815" s="75"/>
    </row>
    <row r="504816" spans="2:3" x14ac:dyDescent="0.25">
      <c r="B504816" s="76"/>
      <c r="C504816" s="75"/>
    </row>
    <row r="504817" spans="2:3" x14ac:dyDescent="0.25">
      <c r="B504817" s="76"/>
      <c r="C504817" s="75"/>
    </row>
    <row r="504818" spans="2:3" x14ac:dyDescent="0.25">
      <c r="B504818" s="76"/>
      <c r="C504818" s="75"/>
    </row>
    <row r="504819" spans="2:3" x14ac:dyDescent="0.25">
      <c r="B504819" s="76"/>
      <c r="C504819" s="75"/>
    </row>
    <row r="504929" spans="2:3" x14ac:dyDescent="0.25">
      <c r="B504929" s="76"/>
      <c r="C504929" s="75"/>
    </row>
    <row r="504930" spans="2:3" x14ac:dyDescent="0.25">
      <c r="B504930" s="76"/>
      <c r="C504930" s="75"/>
    </row>
    <row r="504931" spans="2:3" x14ac:dyDescent="0.25">
      <c r="B504931" s="76"/>
      <c r="C504931" s="75"/>
    </row>
    <row r="504932" spans="2:3" x14ac:dyDescent="0.25">
      <c r="B504932" s="76"/>
      <c r="C504932" s="75"/>
    </row>
    <row r="504933" spans="2:3" x14ac:dyDescent="0.25">
      <c r="B504933" s="76"/>
      <c r="C504933" s="75"/>
    </row>
    <row r="504934" spans="2:3" x14ac:dyDescent="0.25">
      <c r="B504934" s="76"/>
      <c r="C504934" s="75"/>
    </row>
    <row r="504935" spans="2:3" x14ac:dyDescent="0.25">
      <c r="B504935" s="76"/>
      <c r="C504935" s="75"/>
    </row>
    <row r="504936" spans="2:3" x14ac:dyDescent="0.25">
      <c r="B504936" s="76"/>
      <c r="C504936" s="75"/>
    </row>
    <row r="504937" spans="2:3" x14ac:dyDescent="0.25">
      <c r="B504937" s="76"/>
      <c r="C504937" s="75"/>
    </row>
    <row r="504938" spans="2:3" x14ac:dyDescent="0.25">
      <c r="B504938" s="76"/>
      <c r="C504938" s="75"/>
    </row>
    <row r="504939" spans="2:3" x14ac:dyDescent="0.25">
      <c r="B504939" s="76"/>
      <c r="C504939" s="75"/>
    </row>
    <row r="504940" spans="2:3" x14ac:dyDescent="0.25">
      <c r="B504940" s="76"/>
      <c r="C504940" s="75"/>
    </row>
    <row r="504941" spans="2:3" x14ac:dyDescent="0.25">
      <c r="B504941" s="76"/>
      <c r="C504941" s="75"/>
    </row>
    <row r="505051" spans="2:3" x14ac:dyDescent="0.25">
      <c r="B505051" s="76"/>
      <c r="C505051" s="75"/>
    </row>
    <row r="505052" spans="2:3" x14ac:dyDescent="0.25">
      <c r="B505052" s="76"/>
      <c r="C505052" s="75"/>
    </row>
    <row r="505053" spans="2:3" x14ac:dyDescent="0.25">
      <c r="B505053" s="76"/>
      <c r="C505053" s="75"/>
    </row>
    <row r="505054" spans="2:3" x14ac:dyDescent="0.25">
      <c r="B505054" s="76"/>
      <c r="C505054" s="75"/>
    </row>
    <row r="505055" spans="2:3" x14ac:dyDescent="0.25">
      <c r="B505055" s="76"/>
      <c r="C505055" s="75"/>
    </row>
    <row r="505056" spans="2:3" x14ac:dyDescent="0.25">
      <c r="B505056" s="76"/>
      <c r="C505056" s="75"/>
    </row>
    <row r="505057" spans="2:3" x14ac:dyDescent="0.25">
      <c r="B505057" s="76"/>
      <c r="C505057" s="75"/>
    </row>
    <row r="505058" spans="2:3" x14ac:dyDescent="0.25">
      <c r="B505058" s="76"/>
      <c r="C505058" s="75"/>
    </row>
    <row r="505059" spans="2:3" x14ac:dyDescent="0.25">
      <c r="B505059" s="76"/>
      <c r="C505059" s="75"/>
    </row>
    <row r="505060" spans="2:3" x14ac:dyDescent="0.25">
      <c r="B505060" s="76"/>
      <c r="C505060" s="75"/>
    </row>
    <row r="505061" spans="2:3" x14ac:dyDescent="0.25">
      <c r="B505061" s="76"/>
      <c r="C505061" s="75"/>
    </row>
    <row r="505062" spans="2:3" x14ac:dyDescent="0.25">
      <c r="B505062" s="76"/>
      <c r="C505062" s="75"/>
    </row>
    <row r="505063" spans="2:3" x14ac:dyDescent="0.25">
      <c r="B505063" s="76"/>
      <c r="C505063" s="75"/>
    </row>
    <row r="505173" spans="2:3" x14ac:dyDescent="0.25">
      <c r="B505173" s="76"/>
      <c r="C505173" s="75"/>
    </row>
    <row r="505174" spans="2:3" x14ac:dyDescent="0.25">
      <c r="B505174" s="76"/>
      <c r="C505174" s="75"/>
    </row>
    <row r="505175" spans="2:3" x14ac:dyDescent="0.25">
      <c r="B505175" s="76"/>
      <c r="C505175" s="75"/>
    </row>
    <row r="505176" spans="2:3" x14ac:dyDescent="0.25">
      <c r="B505176" s="76"/>
      <c r="C505176" s="75"/>
    </row>
    <row r="505177" spans="2:3" x14ac:dyDescent="0.25">
      <c r="B505177" s="76"/>
      <c r="C505177" s="75"/>
    </row>
    <row r="505178" spans="2:3" x14ac:dyDescent="0.25">
      <c r="B505178" s="76"/>
      <c r="C505178" s="75"/>
    </row>
    <row r="505179" spans="2:3" x14ac:dyDescent="0.25">
      <c r="B505179" s="76"/>
      <c r="C505179" s="75"/>
    </row>
    <row r="505180" spans="2:3" x14ac:dyDescent="0.25">
      <c r="B505180" s="76"/>
      <c r="C505180" s="75"/>
    </row>
    <row r="505181" spans="2:3" x14ac:dyDescent="0.25">
      <c r="B505181" s="76"/>
      <c r="C505181" s="75"/>
    </row>
    <row r="505182" spans="2:3" x14ac:dyDescent="0.25">
      <c r="B505182" s="76"/>
      <c r="C505182" s="75"/>
    </row>
    <row r="505183" spans="2:3" x14ac:dyDescent="0.25">
      <c r="B505183" s="76"/>
      <c r="C505183" s="75"/>
    </row>
    <row r="505184" spans="2:3" x14ac:dyDescent="0.25">
      <c r="B505184" s="76"/>
      <c r="C505184" s="75"/>
    </row>
    <row r="505185" spans="2:3" x14ac:dyDescent="0.25">
      <c r="B505185" s="76"/>
      <c r="C505185" s="75"/>
    </row>
    <row r="505295" spans="2:3" x14ac:dyDescent="0.25">
      <c r="B505295" s="76"/>
      <c r="C505295" s="75"/>
    </row>
    <row r="505296" spans="2:3" x14ac:dyDescent="0.25">
      <c r="B505296" s="76"/>
      <c r="C505296" s="75"/>
    </row>
    <row r="505297" spans="2:3" x14ac:dyDescent="0.25">
      <c r="B505297" s="76"/>
      <c r="C505297" s="75"/>
    </row>
    <row r="505298" spans="2:3" x14ac:dyDescent="0.25">
      <c r="B505298" s="76"/>
      <c r="C505298" s="75"/>
    </row>
    <row r="505299" spans="2:3" x14ac:dyDescent="0.25">
      <c r="B505299" s="76"/>
      <c r="C505299" s="75"/>
    </row>
    <row r="505300" spans="2:3" x14ac:dyDescent="0.25">
      <c r="B505300" s="76"/>
      <c r="C505300" s="75"/>
    </row>
    <row r="505301" spans="2:3" x14ac:dyDescent="0.25">
      <c r="B505301" s="76"/>
      <c r="C505301" s="75"/>
    </row>
    <row r="505302" spans="2:3" x14ac:dyDescent="0.25">
      <c r="B505302" s="76"/>
      <c r="C505302" s="75"/>
    </row>
    <row r="505303" spans="2:3" x14ac:dyDescent="0.25">
      <c r="B505303" s="76"/>
      <c r="C505303" s="75"/>
    </row>
    <row r="505304" spans="2:3" x14ac:dyDescent="0.25">
      <c r="B505304" s="76"/>
      <c r="C505304" s="75"/>
    </row>
    <row r="505305" spans="2:3" x14ac:dyDescent="0.25">
      <c r="B505305" s="76"/>
      <c r="C505305" s="75"/>
    </row>
    <row r="505306" spans="2:3" x14ac:dyDescent="0.25">
      <c r="B505306" s="76"/>
      <c r="C505306" s="75"/>
    </row>
    <row r="505307" spans="2:3" x14ac:dyDescent="0.25">
      <c r="B505307" s="76"/>
      <c r="C505307" s="75"/>
    </row>
    <row r="505417" spans="2:3" x14ac:dyDescent="0.25">
      <c r="B505417" s="76"/>
      <c r="C505417" s="75"/>
    </row>
    <row r="505418" spans="2:3" x14ac:dyDescent="0.25">
      <c r="B505418" s="76"/>
      <c r="C505418" s="75"/>
    </row>
    <row r="505419" spans="2:3" x14ac:dyDescent="0.25">
      <c r="B505419" s="76"/>
      <c r="C505419" s="75"/>
    </row>
    <row r="505420" spans="2:3" x14ac:dyDescent="0.25">
      <c r="B505420" s="76"/>
      <c r="C505420" s="75"/>
    </row>
    <row r="505421" spans="2:3" x14ac:dyDescent="0.25">
      <c r="B505421" s="76"/>
      <c r="C505421" s="75"/>
    </row>
    <row r="505422" spans="2:3" x14ac:dyDescent="0.25">
      <c r="B505422" s="76"/>
      <c r="C505422" s="75"/>
    </row>
    <row r="505423" spans="2:3" x14ac:dyDescent="0.25">
      <c r="B505423" s="76"/>
      <c r="C505423" s="75"/>
    </row>
    <row r="505424" spans="2:3" x14ac:dyDescent="0.25">
      <c r="B505424" s="76"/>
      <c r="C505424" s="75"/>
    </row>
    <row r="505425" spans="2:3" x14ac:dyDescent="0.25">
      <c r="B505425" s="76"/>
      <c r="C505425" s="75"/>
    </row>
    <row r="505426" spans="2:3" x14ac:dyDescent="0.25">
      <c r="B505426" s="76"/>
      <c r="C505426" s="75"/>
    </row>
    <row r="505427" spans="2:3" x14ac:dyDescent="0.25">
      <c r="B505427" s="76"/>
      <c r="C505427" s="75"/>
    </row>
    <row r="505428" spans="2:3" x14ac:dyDescent="0.25">
      <c r="B505428" s="76"/>
      <c r="C505428" s="75"/>
    </row>
    <row r="505429" spans="2:3" x14ac:dyDescent="0.25">
      <c r="B505429" s="76"/>
      <c r="C505429" s="75"/>
    </row>
    <row r="505539" spans="2:3" x14ac:dyDescent="0.25">
      <c r="B505539" s="76"/>
      <c r="C505539" s="75"/>
    </row>
    <row r="505540" spans="2:3" x14ac:dyDescent="0.25">
      <c r="B505540" s="76"/>
      <c r="C505540" s="75"/>
    </row>
    <row r="505541" spans="2:3" x14ac:dyDescent="0.25">
      <c r="B505541" s="76"/>
      <c r="C505541" s="75"/>
    </row>
    <row r="505542" spans="2:3" x14ac:dyDescent="0.25">
      <c r="B505542" s="76"/>
      <c r="C505542" s="75"/>
    </row>
    <row r="505543" spans="2:3" x14ac:dyDescent="0.25">
      <c r="B505543" s="76"/>
      <c r="C505543" s="75"/>
    </row>
    <row r="505544" spans="2:3" x14ac:dyDescent="0.25">
      <c r="B505544" s="76"/>
      <c r="C505544" s="75"/>
    </row>
    <row r="505545" spans="2:3" x14ac:dyDescent="0.25">
      <c r="B505545" s="76"/>
      <c r="C505545" s="75"/>
    </row>
    <row r="505546" spans="2:3" x14ac:dyDescent="0.25">
      <c r="B505546" s="76"/>
      <c r="C505546" s="75"/>
    </row>
    <row r="505547" spans="2:3" x14ac:dyDescent="0.25">
      <c r="B505547" s="76"/>
      <c r="C505547" s="75"/>
    </row>
    <row r="505548" spans="2:3" x14ac:dyDescent="0.25">
      <c r="B505548" s="76"/>
      <c r="C505548" s="75"/>
    </row>
    <row r="505549" spans="2:3" x14ac:dyDescent="0.25">
      <c r="B505549" s="76"/>
      <c r="C505549" s="75"/>
    </row>
    <row r="505550" spans="2:3" x14ac:dyDescent="0.25">
      <c r="B505550" s="76"/>
      <c r="C505550" s="75"/>
    </row>
    <row r="505551" spans="2:3" x14ac:dyDescent="0.25">
      <c r="B505551" s="76"/>
      <c r="C505551" s="75"/>
    </row>
    <row r="505661" spans="2:3" x14ac:dyDescent="0.25">
      <c r="B505661" s="76"/>
      <c r="C505661" s="75"/>
    </row>
    <row r="505662" spans="2:3" x14ac:dyDescent="0.25">
      <c r="B505662" s="76"/>
      <c r="C505662" s="75"/>
    </row>
    <row r="505663" spans="2:3" x14ac:dyDescent="0.25">
      <c r="B505663" s="76"/>
      <c r="C505663" s="75"/>
    </row>
    <row r="505664" spans="2:3" x14ac:dyDescent="0.25">
      <c r="B505664" s="76"/>
      <c r="C505664" s="75"/>
    </row>
    <row r="505665" spans="2:3" x14ac:dyDescent="0.25">
      <c r="B505665" s="76"/>
      <c r="C505665" s="75"/>
    </row>
    <row r="505666" spans="2:3" x14ac:dyDescent="0.25">
      <c r="B505666" s="76"/>
      <c r="C505666" s="75"/>
    </row>
    <row r="505667" spans="2:3" x14ac:dyDescent="0.25">
      <c r="B505667" s="76"/>
      <c r="C505667" s="75"/>
    </row>
    <row r="505668" spans="2:3" x14ac:dyDescent="0.25">
      <c r="B505668" s="76"/>
      <c r="C505668" s="75"/>
    </row>
    <row r="505669" spans="2:3" x14ac:dyDescent="0.25">
      <c r="B505669" s="76"/>
      <c r="C505669" s="75"/>
    </row>
    <row r="505670" spans="2:3" x14ac:dyDescent="0.25">
      <c r="B505670" s="76"/>
      <c r="C505670" s="75"/>
    </row>
    <row r="505671" spans="2:3" x14ac:dyDescent="0.25">
      <c r="B505671" s="76"/>
      <c r="C505671" s="75"/>
    </row>
    <row r="505672" spans="2:3" x14ac:dyDescent="0.25">
      <c r="B505672" s="76"/>
      <c r="C505672" s="75"/>
    </row>
    <row r="505673" spans="2:3" x14ac:dyDescent="0.25">
      <c r="B505673" s="76"/>
      <c r="C505673" s="75"/>
    </row>
    <row r="505783" spans="2:3" x14ac:dyDescent="0.25">
      <c r="B505783" s="76"/>
      <c r="C505783" s="75"/>
    </row>
    <row r="505784" spans="2:3" x14ac:dyDescent="0.25">
      <c r="B505784" s="76"/>
      <c r="C505784" s="75"/>
    </row>
    <row r="505785" spans="2:3" x14ac:dyDescent="0.25">
      <c r="B505785" s="76"/>
      <c r="C505785" s="75"/>
    </row>
    <row r="505786" spans="2:3" x14ac:dyDescent="0.25">
      <c r="B505786" s="76"/>
      <c r="C505786" s="75"/>
    </row>
    <row r="505787" spans="2:3" x14ac:dyDescent="0.25">
      <c r="B505787" s="76"/>
      <c r="C505787" s="75"/>
    </row>
    <row r="505788" spans="2:3" x14ac:dyDescent="0.25">
      <c r="B505788" s="76"/>
      <c r="C505788" s="75"/>
    </row>
    <row r="505789" spans="2:3" x14ac:dyDescent="0.25">
      <c r="B505789" s="76"/>
      <c r="C505789" s="75"/>
    </row>
    <row r="505790" spans="2:3" x14ac:dyDescent="0.25">
      <c r="B505790" s="76"/>
      <c r="C505790" s="75"/>
    </row>
    <row r="505791" spans="2:3" x14ac:dyDescent="0.25">
      <c r="B505791" s="76"/>
      <c r="C505791" s="75"/>
    </row>
    <row r="505792" spans="2:3" x14ac:dyDescent="0.25">
      <c r="B505792" s="76"/>
      <c r="C505792" s="75"/>
    </row>
    <row r="505793" spans="2:3" x14ac:dyDescent="0.25">
      <c r="B505793" s="76"/>
      <c r="C505793" s="75"/>
    </row>
    <row r="505794" spans="2:3" x14ac:dyDescent="0.25">
      <c r="B505794" s="76"/>
      <c r="C505794" s="75"/>
    </row>
    <row r="505795" spans="2:3" x14ac:dyDescent="0.25">
      <c r="B505795" s="76"/>
      <c r="C505795" s="75"/>
    </row>
    <row r="505905" spans="2:3" x14ac:dyDescent="0.25">
      <c r="B505905" s="76"/>
      <c r="C505905" s="75"/>
    </row>
    <row r="505906" spans="2:3" x14ac:dyDescent="0.25">
      <c r="B505906" s="76"/>
      <c r="C505906" s="75"/>
    </row>
    <row r="505907" spans="2:3" x14ac:dyDescent="0.25">
      <c r="B505907" s="76"/>
      <c r="C505907" s="75"/>
    </row>
    <row r="505908" spans="2:3" x14ac:dyDescent="0.25">
      <c r="B505908" s="76"/>
      <c r="C505908" s="75"/>
    </row>
    <row r="505909" spans="2:3" x14ac:dyDescent="0.25">
      <c r="B505909" s="76"/>
      <c r="C505909" s="75"/>
    </row>
    <row r="505910" spans="2:3" x14ac:dyDescent="0.25">
      <c r="B505910" s="76"/>
      <c r="C505910" s="75"/>
    </row>
    <row r="505911" spans="2:3" x14ac:dyDescent="0.25">
      <c r="B505911" s="76"/>
      <c r="C505911" s="75"/>
    </row>
    <row r="505912" spans="2:3" x14ac:dyDescent="0.25">
      <c r="B505912" s="76"/>
      <c r="C505912" s="75"/>
    </row>
    <row r="505913" spans="2:3" x14ac:dyDescent="0.25">
      <c r="B505913" s="76"/>
      <c r="C505913" s="75"/>
    </row>
    <row r="505914" spans="2:3" x14ac:dyDescent="0.25">
      <c r="B505914" s="76"/>
      <c r="C505914" s="75"/>
    </row>
    <row r="505915" spans="2:3" x14ac:dyDescent="0.25">
      <c r="B505915" s="76"/>
      <c r="C505915" s="75"/>
    </row>
    <row r="505916" spans="2:3" x14ac:dyDescent="0.25">
      <c r="B505916" s="76"/>
      <c r="C505916" s="75"/>
    </row>
    <row r="505917" spans="2:3" x14ac:dyDescent="0.25">
      <c r="B505917" s="76"/>
      <c r="C505917" s="75"/>
    </row>
    <row r="506027" spans="2:3" x14ac:dyDescent="0.25">
      <c r="B506027" s="76"/>
      <c r="C506027" s="75"/>
    </row>
    <row r="506028" spans="2:3" x14ac:dyDescent="0.25">
      <c r="B506028" s="76"/>
      <c r="C506028" s="75"/>
    </row>
    <row r="506029" spans="2:3" x14ac:dyDescent="0.25">
      <c r="B506029" s="76"/>
      <c r="C506029" s="75"/>
    </row>
    <row r="506030" spans="2:3" x14ac:dyDescent="0.25">
      <c r="B506030" s="76"/>
      <c r="C506030" s="75"/>
    </row>
    <row r="506031" spans="2:3" x14ac:dyDescent="0.25">
      <c r="B506031" s="76"/>
      <c r="C506031" s="75"/>
    </row>
    <row r="506032" spans="2:3" x14ac:dyDescent="0.25">
      <c r="B506032" s="76"/>
      <c r="C506032" s="75"/>
    </row>
    <row r="506033" spans="2:3" x14ac:dyDescent="0.25">
      <c r="B506033" s="76"/>
      <c r="C506033" s="75"/>
    </row>
    <row r="506034" spans="2:3" x14ac:dyDescent="0.25">
      <c r="B506034" s="76"/>
      <c r="C506034" s="75"/>
    </row>
    <row r="506035" spans="2:3" x14ac:dyDescent="0.25">
      <c r="B506035" s="76"/>
      <c r="C506035" s="75"/>
    </row>
    <row r="506036" spans="2:3" x14ac:dyDescent="0.25">
      <c r="B506036" s="76"/>
      <c r="C506036" s="75"/>
    </row>
    <row r="506037" spans="2:3" x14ac:dyDescent="0.25">
      <c r="B506037" s="76"/>
      <c r="C506037" s="75"/>
    </row>
    <row r="506038" spans="2:3" x14ac:dyDescent="0.25">
      <c r="B506038" s="76"/>
      <c r="C506038" s="75"/>
    </row>
    <row r="506039" spans="2:3" x14ac:dyDescent="0.25">
      <c r="B506039" s="76"/>
      <c r="C506039" s="75"/>
    </row>
    <row r="506149" spans="2:3" x14ac:dyDescent="0.25">
      <c r="B506149" s="76"/>
      <c r="C506149" s="75"/>
    </row>
    <row r="506150" spans="2:3" x14ac:dyDescent="0.25">
      <c r="B506150" s="76"/>
      <c r="C506150" s="75"/>
    </row>
    <row r="506151" spans="2:3" x14ac:dyDescent="0.25">
      <c r="B506151" s="76"/>
      <c r="C506151" s="75"/>
    </row>
    <row r="506152" spans="2:3" x14ac:dyDescent="0.25">
      <c r="B506152" s="76"/>
      <c r="C506152" s="75"/>
    </row>
    <row r="506153" spans="2:3" x14ac:dyDescent="0.25">
      <c r="B506153" s="76"/>
      <c r="C506153" s="75"/>
    </row>
    <row r="506154" spans="2:3" x14ac:dyDescent="0.25">
      <c r="B506154" s="76"/>
      <c r="C506154" s="75"/>
    </row>
    <row r="506155" spans="2:3" x14ac:dyDescent="0.25">
      <c r="B506155" s="76"/>
      <c r="C506155" s="75"/>
    </row>
    <row r="506156" spans="2:3" x14ac:dyDescent="0.25">
      <c r="B506156" s="76"/>
      <c r="C506156" s="75"/>
    </row>
    <row r="506157" spans="2:3" x14ac:dyDescent="0.25">
      <c r="B506157" s="76"/>
      <c r="C506157" s="75"/>
    </row>
    <row r="506158" spans="2:3" x14ac:dyDescent="0.25">
      <c r="B506158" s="76"/>
      <c r="C506158" s="75"/>
    </row>
    <row r="506159" spans="2:3" x14ac:dyDescent="0.25">
      <c r="B506159" s="76"/>
      <c r="C506159" s="75"/>
    </row>
    <row r="506160" spans="2:3" x14ac:dyDescent="0.25">
      <c r="B506160" s="76"/>
      <c r="C506160" s="75"/>
    </row>
    <row r="506161" spans="2:3" x14ac:dyDescent="0.25">
      <c r="B506161" s="76"/>
      <c r="C506161" s="75"/>
    </row>
    <row r="506271" spans="2:3" x14ac:dyDescent="0.25">
      <c r="B506271" s="76"/>
      <c r="C506271" s="75"/>
    </row>
    <row r="506272" spans="2:3" x14ac:dyDescent="0.25">
      <c r="B506272" s="76"/>
      <c r="C506272" s="75"/>
    </row>
    <row r="506273" spans="2:3" x14ac:dyDescent="0.25">
      <c r="B506273" s="76"/>
      <c r="C506273" s="75"/>
    </row>
    <row r="506274" spans="2:3" x14ac:dyDescent="0.25">
      <c r="B506274" s="76"/>
      <c r="C506274" s="75"/>
    </row>
    <row r="506275" spans="2:3" x14ac:dyDescent="0.25">
      <c r="B506275" s="76"/>
      <c r="C506275" s="75"/>
    </row>
    <row r="506276" spans="2:3" x14ac:dyDescent="0.25">
      <c r="B506276" s="76"/>
      <c r="C506276" s="75"/>
    </row>
    <row r="506277" spans="2:3" x14ac:dyDescent="0.25">
      <c r="B506277" s="76"/>
      <c r="C506277" s="75"/>
    </row>
    <row r="506278" spans="2:3" x14ac:dyDescent="0.25">
      <c r="B506278" s="76"/>
      <c r="C506278" s="75"/>
    </row>
    <row r="506279" spans="2:3" x14ac:dyDescent="0.25">
      <c r="B506279" s="76"/>
      <c r="C506279" s="75"/>
    </row>
    <row r="506280" spans="2:3" x14ac:dyDescent="0.25">
      <c r="B506280" s="76"/>
      <c r="C506280" s="75"/>
    </row>
    <row r="506281" spans="2:3" x14ac:dyDescent="0.25">
      <c r="B506281" s="76"/>
      <c r="C506281" s="75"/>
    </row>
    <row r="506282" spans="2:3" x14ac:dyDescent="0.25">
      <c r="B506282" s="76"/>
      <c r="C506282" s="75"/>
    </row>
    <row r="506283" spans="2:3" x14ac:dyDescent="0.25">
      <c r="B506283" s="76"/>
      <c r="C506283" s="75"/>
    </row>
    <row r="506393" spans="2:3" x14ac:dyDescent="0.25">
      <c r="B506393" s="76"/>
      <c r="C506393" s="75"/>
    </row>
    <row r="506394" spans="2:3" x14ac:dyDescent="0.25">
      <c r="B506394" s="76"/>
      <c r="C506394" s="75"/>
    </row>
    <row r="506395" spans="2:3" x14ac:dyDescent="0.25">
      <c r="B506395" s="76"/>
      <c r="C506395" s="75"/>
    </row>
    <row r="506396" spans="2:3" x14ac:dyDescent="0.25">
      <c r="B506396" s="76"/>
      <c r="C506396" s="75"/>
    </row>
    <row r="506397" spans="2:3" x14ac:dyDescent="0.25">
      <c r="B506397" s="76"/>
      <c r="C506397" s="75"/>
    </row>
    <row r="506398" spans="2:3" x14ac:dyDescent="0.25">
      <c r="B506398" s="76"/>
      <c r="C506398" s="75"/>
    </row>
    <row r="506399" spans="2:3" x14ac:dyDescent="0.25">
      <c r="B506399" s="76"/>
      <c r="C506399" s="75"/>
    </row>
    <row r="506400" spans="2:3" x14ac:dyDescent="0.25">
      <c r="B506400" s="76"/>
      <c r="C506400" s="75"/>
    </row>
    <row r="506401" spans="2:3" x14ac:dyDescent="0.25">
      <c r="B506401" s="76"/>
      <c r="C506401" s="75"/>
    </row>
    <row r="506402" spans="2:3" x14ac:dyDescent="0.25">
      <c r="B506402" s="76"/>
      <c r="C506402" s="75"/>
    </row>
    <row r="506403" spans="2:3" x14ac:dyDescent="0.25">
      <c r="B506403" s="76"/>
      <c r="C506403" s="75"/>
    </row>
    <row r="506404" spans="2:3" x14ac:dyDescent="0.25">
      <c r="B506404" s="76"/>
      <c r="C506404" s="75"/>
    </row>
    <row r="506405" spans="2:3" x14ac:dyDescent="0.25">
      <c r="B506405" s="76"/>
      <c r="C506405" s="75"/>
    </row>
    <row r="506515" spans="2:3" x14ac:dyDescent="0.25">
      <c r="B506515" s="76"/>
      <c r="C506515" s="75"/>
    </row>
    <row r="506516" spans="2:3" x14ac:dyDescent="0.25">
      <c r="B506516" s="76"/>
      <c r="C506516" s="75"/>
    </row>
    <row r="506517" spans="2:3" x14ac:dyDescent="0.25">
      <c r="B506517" s="76"/>
      <c r="C506517" s="75"/>
    </row>
    <row r="506518" spans="2:3" x14ac:dyDescent="0.25">
      <c r="B506518" s="76"/>
      <c r="C506518" s="75"/>
    </row>
    <row r="506519" spans="2:3" x14ac:dyDescent="0.25">
      <c r="B506519" s="76"/>
      <c r="C506519" s="75"/>
    </row>
    <row r="506520" spans="2:3" x14ac:dyDescent="0.25">
      <c r="B506520" s="76"/>
      <c r="C506520" s="75"/>
    </row>
    <row r="506521" spans="2:3" x14ac:dyDescent="0.25">
      <c r="B506521" s="76"/>
      <c r="C506521" s="75"/>
    </row>
    <row r="506522" spans="2:3" x14ac:dyDescent="0.25">
      <c r="B506522" s="76"/>
      <c r="C506522" s="75"/>
    </row>
    <row r="506523" spans="2:3" x14ac:dyDescent="0.25">
      <c r="B506523" s="76"/>
      <c r="C506523" s="75"/>
    </row>
    <row r="506524" spans="2:3" x14ac:dyDescent="0.25">
      <c r="B506524" s="76"/>
      <c r="C506524" s="75"/>
    </row>
    <row r="506525" spans="2:3" x14ac:dyDescent="0.25">
      <c r="B506525" s="76"/>
      <c r="C506525" s="75"/>
    </row>
    <row r="506526" spans="2:3" x14ac:dyDescent="0.25">
      <c r="B506526" s="76"/>
      <c r="C506526" s="75"/>
    </row>
    <row r="506527" spans="2:3" x14ac:dyDescent="0.25">
      <c r="B506527" s="76"/>
      <c r="C506527" s="75"/>
    </row>
    <row r="506637" spans="2:3" x14ac:dyDescent="0.25">
      <c r="B506637" s="76"/>
      <c r="C506637" s="75"/>
    </row>
    <row r="506638" spans="2:3" x14ac:dyDescent="0.25">
      <c r="B506638" s="76"/>
      <c r="C506638" s="75"/>
    </row>
    <row r="506639" spans="2:3" x14ac:dyDescent="0.25">
      <c r="B506639" s="76"/>
      <c r="C506639" s="75"/>
    </row>
    <row r="506640" spans="2:3" x14ac:dyDescent="0.25">
      <c r="B506640" s="76"/>
      <c r="C506640" s="75"/>
    </row>
    <row r="506641" spans="2:3" x14ac:dyDescent="0.25">
      <c r="B506641" s="76"/>
      <c r="C506641" s="75"/>
    </row>
    <row r="506642" spans="2:3" x14ac:dyDescent="0.25">
      <c r="B506642" s="76"/>
      <c r="C506642" s="75"/>
    </row>
    <row r="506643" spans="2:3" x14ac:dyDescent="0.25">
      <c r="B506643" s="76"/>
      <c r="C506643" s="75"/>
    </row>
    <row r="506644" spans="2:3" x14ac:dyDescent="0.25">
      <c r="B506644" s="76"/>
      <c r="C506644" s="75"/>
    </row>
    <row r="506645" spans="2:3" x14ac:dyDescent="0.25">
      <c r="B506645" s="76"/>
      <c r="C506645" s="75"/>
    </row>
    <row r="506646" spans="2:3" x14ac:dyDescent="0.25">
      <c r="B506646" s="76"/>
      <c r="C506646" s="75"/>
    </row>
    <row r="506647" spans="2:3" x14ac:dyDescent="0.25">
      <c r="B506647" s="76"/>
      <c r="C506647" s="75"/>
    </row>
    <row r="506648" spans="2:3" x14ac:dyDescent="0.25">
      <c r="B506648" s="76"/>
      <c r="C506648" s="75"/>
    </row>
    <row r="506649" spans="2:3" x14ac:dyDescent="0.25">
      <c r="B506649" s="76"/>
      <c r="C506649" s="75"/>
    </row>
    <row r="506759" spans="2:3" x14ac:dyDescent="0.25">
      <c r="B506759" s="76"/>
      <c r="C506759" s="75"/>
    </row>
    <row r="506760" spans="2:3" x14ac:dyDescent="0.25">
      <c r="B506760" s="76"/>
      <c r="C506760" s="75"/>
    </row>
    <row r="506761" spans="2:3" x14ac:dyDescent="0.25">
      <c r="B506761" s="76"/>
      <c r="C506761" s="75"/>
    </row>
    <row r="506762" spans="2:3" x14ac:dyDescent="0.25">
      <c r="B506762" s="76"/>
      <c r="C506762" s="75"/>
    </row>
    <row r="506763" spans="2:3" x14ac:dyDescent="0.25">
      <c r="B506763" s="76"/>
      <c r="C506763" s="75"/>
    </row>
    <row r="506764" spans="2:3" x14ac:dyDescent="0.25">
      <c r="B506764" s="76"/>
      <c r="C506764" s="75"/>
    </row>
    <row r="506765" spans="2:3" x14ac:dyDescent="0.25">
      <c r="B506765" s="76"/>
      <c r="C506765" s="75"/>
    </row>
    <row r="506766" spans="2:3" x14ac:dyDescent="0.25">
      <c r="B506766" s="76"/>
      <c r="C506766" s="75"/>
    </row>
    <row r="506767" spans="2:3" x14ac:dyDescent="0.25">
      <c r="B506767" s="76"/>
      <c r="C506767" s="75"/>
    </row>
    <row r="506768" spans="2:3" x14ac:dyDescent="0.25">
      <c r="B506768" s="76"/>
      <c r="C506768" s="75"/>
    </row>
    <row r="506769" spans="2:3" x14ac:dyDescent="0.25">
      <c r="B506769" s="76"/>
      <c r="C506769" s="75"/>
    </row>
    <row r="506770" spans="2:3" x14ac:dyDescent="0.25">
      <c r="B506770" s="76"/>
      <c r="C506770" s="75"/>
    </row>
    <row r="506771" spans="2:3" x14ac:dyDescent="0.25">
      <c r="B506771" s="76"/>
      <c r="C506771" s="75"/>
    </row>
    <row r="506881" spans="2:3" x14ac:dyDescent="0.25">
      <c r="B506881" s="76"/>
      <c r="C506881" s="75"/>
    </row>
    <row r="506882" spans="2:3" x14ac:dyDescent="0.25">
      <c r="B506882" s="76"/>
      <c r="C506882" s="75"/>
    </row>
    <row r="506883" spans="2:3" x14ac:dyDescent="0.25">
      <c r="B506883" s="76"/>
      <c r="C506883" s="75"/>
    </row>
    <row r="506884" spans="2:3" x14ac:dyDescent="0.25">
      <c r="B506884" s="76"/>
      <c r="C506884" s="75"/>
    </row>
    <row r="506885" spans="2:3" x14ac:dyDescent="0.25">
      <c r="B506885" s="76"/>
      <c r="C506885" s="75"/>
    </row>
    <row r="506886" spans="2:3" x14ac:dyDescent="0.25">
      <c r="B506886" s="76"/>
      <c r="C506886" s="75"/>
    </row>
    <row r="506887" spans="2:3" x14ac:dyDescent="0.25">
      <c r="B506887" s="76"/>
      <c r="C506887" s="75"/>
    </row>
    <row r="506888" spans="2:3" x14ac:dyDescent="0.25">
      <c r="B506888" s="76"/>
      <c r="C506888" s="75"/>
    </row>
    <row r="506889" spans="2:3" x14ac:dyDescent="0.25">
      <c r="B506889" s="76"/>
      <c r="C506889" s="75"/>
    </row>
    <row r="506890" spans="2:3" x14ac:dyDescent="0.25">
      <c r="B506890" s="76"/>
      <c r="C506890" s="75"/>
    </row>
    <row r="506891" spans="2:3" x14ac:dyDescent="0.25">
      <c r="B506891" s="76"/>
      <c r="C506891" s="75"/>
    </row>
    <row r="506892" spans="2:3" x14ac:dyDescent="0.25">
      <c r="B506892" s="76"/>
      <c r="C506892" s="75"/>
    </row>
    <row r="506893" spans="2:3" x14ac:dyDescent="0.25">
      <c r="B506893" s="76"/>
      <c r="C506893" s="75"/>
    </row>
    <row r="507003" spans="2:3" x14ac:dyDescent="0.25">
      <c r="B507003" s="76"/>
      <c r="C507003" s="75"/>
    </row>
    <row r="507004" spans="2:3" x14ac:dyDescent="0.25">
      <c r="B507004" s="76"/>
      <c r="C507004" s="75"/>
    </row>
    <row r="507005" spans="2:3" x14ac:dyDescent="0.25">
      <c r="B507005" s="76"/>
      <c r="C507005" s="75"/>
    </row>
    <row r="507006" spans="2:3" x14ac:dyDescent="0.25">
      <c r="B507006" s="76"/>
      <c r="C507006" s="75"/>
    </row>
    <row r="507007" spans="2:3" x14ac:dyDescent="0.25">
      <c r="B507007" s="76"/>
      <c r="C507007" s="75"/>
    </row>
    <row r="507008" spans="2:3" x14ac:dyDescent="0.25">
      <c r="B507008" s="76"/>
      <c r="C507008" s="75"/>
    </row>
    <row r="507009" spans="2:3" x14ac:dyDescent="0.25">
      <c r="B507009" s="76"/>
      <c r="C507009" s="75"/>
    </row>
    <row r="507010" spans="2:3" x14ac:dyDescent="0.25">
      <c r="B507010" s="76"/>
      <c r="C507010" s="75"/>
    </row>
    <row r="507011" spans="2:3" x14ac:dyDescent="0.25">
      <c r="B507011" s="76"/>
      <c r="C507011" s="75"/>
    </row>
    <row r="507012" spans="2:3" x14ac:dyDescent="0.25">
      <c r="B507012" s="76"/>
      <c r="C507012" s="75"/>
    </row>
    <row r="507013" spans="2:3" x14ac:dyDescent="0.25">
      <c r="B507013" s="76"/>
      <c r="C507013" s="75"/>
    </row>
    <row r="507014" spans="2:3" x14ac:dyDescent="0.25">
      <c r="B507014" s="76"/>
      <c r="C507014" s="75"/>
    </row>
    <row r="507015" spans="2:3" x14ac:dyDescent="0.25">
      <c r="B507015" s="76"/>
      <c r="C507015" s="75"/>
    </row>
    <row r="507125" spans="2:3" x14ac:dyDescent="0.25">
      <c r="B507125" s="76"/>
      <c r="C507125" s="75"/>
    </row>
    <row r="507126" spans="2:3" x14ac:dyDescent="0.25">
      <c r="B507126" s="76"/>
      <c r="C507126" s="75"/>
    </row>
    <row r="507127" spans="2:3" x14ac:dyDescent="0.25">
      <c r="B507127" s="76"/>
      <c r="C507127" s="75"/>
    </row>
    <row r="507128" spans="2:3" x14ac:dyDescent="0.25">
      <c r="B507128" s="76"/>
      <c r="C507128" s="75"/>
    </row>
    <row r="507129" spans="2:3" x14ac:dyDescent="0.25">
      <c r="B507129" s="76"/>
      <c r="C507129" s="75"/>
    </row>
    <row r="507130" spans="2:3" x14ac:dyDescent="0.25">
      <c r="B507130" s="76"/>
      <c r="C507130" s="75"/>
    </row>
    <row r="507131" spans="2:3" x14ac:dyDescent="0.25">
      <c r="B507131" s="76"/>
      <c r="C507131" s="75"/>
    </row>
    <row r="507132" spans="2:3" x14ac:dyDescent="0.25">
      <c r="B507132" s="76"/>
      <c r="C507132" s="75"/>
    </row>
    <row r="507133" spans="2:3" x14ac:dyDescent="0.25">
      <c r="B507133" s="76"/>
      <c r="C507133" s="75"/>
    </row>
    <row r="507134" spans="2:3" x14ac:dyDescent="0.25">
      <c r="B507134" s="76"/>
      <c r="C507134" s="75"/>
    </row>
    <row r="507135" spans="2:3" x14ac:dyDescent="0.25">
      <c r="B507135" s="76"/>
      <c r="C507135" s="75"/>
    </row>
    <row r="507136" spans="2:3" x14ac:dyDescent="0.25">
      <c r="B507136" s="76"/>
      <c r="C507136" s="75"/>
    </row>
    <row r="507137" spans="2:3" x14ac:dyDescent="0.25">
      <c r="B507137" s="76"/>
      <c r="C507137" s="75"/>
    </row>
    <row r="507247" spans="2:3" x14ac:dyDescent="0.25">
      <c r="B507247" s="76"/>
      <c r="C507247" s="75"/>
    </row>
    <row r="507248" spans="2:3" x14ac:dyDescent="0.25">
      <c r="B507248" s="76"/>
      <c r="C507248" s="75"/>
    </row>
    <row r="507249" spans="2:3" x14ac:dyDescent="0.25">
      <c r="B507249" s="76"/>
      <c r="C507249" s="75"/>
    </row>
    <row r="507250" spans="2:3" x14ac:dyDescent="0.25">
      <c r="B507250" s="76"/>
      <c r="C507250" s="75"/>
    </row>
    <row r="507251" spans="2:3" x14ac:dyDescent="0.25">
      <c r="B507251" s="76"/>
      <c r="C507251" s="75"/>
    </row>
    <row r="507252" spans="2:3" x14ac:dyDescent="0.25">
      <c r="B507252" s="76"/>
      <c r="C507252" s="75"/>
    </row>
    <row r="507253" spans="2:3" x14ac:dyDescent="0.25">
      <c r="B507253" s="76"/>
      <c r="C507253" s="75"/>
    </row>
    <row r="507254" spans="2:3" x14ac:dyDescent="0.25">
      <c r="B507254" s="76"/>
      <c r="C507254" s="75"/>
    </row>
    <row r="507255" spans="2:3" x14ac:dyDescent="0.25">
      <c r="B507255" s="76"/>
      <c r="C507255" s="75"/>
    </row>
    <row r="507256" spans="2:3" x14ac:dyDescent="0.25">
      <c r="B507256" s="76"/>
      <c r="C507256" s="75"/>
    </row>
    <row r="507257" spans="2:3" x14ac:dyDescent="0.25">
      <c r="B507257" s="76"/>
      <c r="C507257" s="75"/>
    </row>
    <row r="507258" spans="2:3" x14ac:dyDescent="0.25">
      <c r="B507258" s="76"/>
      <c r="C507258" s="75"/>
    </row>
    <row r="507259" spans="2:3" x14ac:dyDescent="0.25">
      <c r="B507259" s="76"/>
      <c r="C507259" s="75"/>
    </row>
    <row r="507369" spans="2:3" x14ac:dyDescent="0.25">
      <c r="B507369" s="76"/>
      <c r="C507369" s="75"/>
    </row>
    <row r="507370" spans="2:3" x14ac:dyDescent="0.25">
      <c r="B507370" s="76"/>
      <c r="C507370" s="75"/>
    </row>
    <row r="507371" spans="2:3" x14ac:dyDescent="0.25">
      <c r="B507371" s="76"/>
      <c r="C507371" s="75"/>
    </row>
    <row r="507372" spans="2:3" x14ac:dyDescent="0.25">
      <c r="B507372" s="76"/>
      <c r="C507372" s="75"/>
    </row>
    <row r="507373" spans="2:3" x14ac:dyDescent="0.25">
      <c r="B507373" s="76"/>
      <c r="C507373" s="75"/>
    </row>
    <row r="507374" spans="2:3" x14ac:dyDescent="0.25">
      <c r="B507374" s="76"/>
      <c r="C507374" s="75"/>
    </row>
    <row r="507375" spans="2:3" x14ac:dyDescent="0.25">
      <c r="B507375" s="76"/>
      <c r="C507375" s="75"/>
    </row>
    <row r="507376" spans="2:3" x14ac:dyDescent="0.25">
      <c r="B507376" s="76"/>
      <c r="C507376" s="75"/>
    </row>
    <row r="507377" spans="2:3" x14ac:dyDescent="0.25">
      <c r="B507377" s="76"/>
      <c r="C507377" s="75"/>
    </row>
    <row r="507378" spans="2:3" x14ac:dyDescent="0.25">
      <c r="B507378" s="76"/>
      <c r="C507378" s="75"/>
    </row>
    <row r="507379" spans="2:3" x14ac:dyDescent="0.25">
      <c r="B507379" s="76"/>
      <c r="C507379" s="75"/>
    </row>
    <row r="507380" spans="2:3" x14ac:dyDescent="0.25">
      <c r="B507380" s="76"/>
      <c r="C507380" s="75"/>
    </row>
    <row r="507381" spans="2:3" x14ac:dyDescent="0.25">
      <c r="B507381" s="76"/>
      <c r="C507381" s="75"/>
    </row>
    <row r="507491" spans="2:3" x14ac:dyDescent="0.25">
      <c r="B507491" s="76"/>
      <c r="C507491" s="75"/>
    </row>
    <row r="507492" spans="2:3" x14ac:dyDescent="0.25">
      <c r="B507492" s="76"/>
      <c r="C507492" s="75"/>
    </row>
    <row r="507493" spans="2:3" x14ac:dyDescent="0.25">
      <c r="B507493" s="76"/>
      <c r="C507493" s="75"/>
    </row>
    <row r="507494" spans="2:3" x14ac:dyDescent="0.25">
      <c r="B507494" s="76"/>
      <c r="C507494" s="75"/>
    </row>
    <row r="507495" spans="2:3" x14ac:dyDescent="0.25">
      <c r="B507495" s="76"/>
      <c r="C507495" s="75"/>
    </row>
    <row r="507496" spans="2:3" x14ac:dyDescent="0.25">
      <c r="B507496" s="76"/>
      <c r="C507496" s="75"/>
    </row>
    <row r="507497" spans="2:3" x14ac:dyDescent="0.25">
      <c r="B507497" s="76"/>
      <c r="C507497" s="75"/>
    </row>
    <row r="507498" spans="2:3" x14ac:dyDescent="0.25">
      <c r="B507498" s="76"/>
      <c r="C507498" s="75"/>
    </row>
    <row r="507499" spans="2:3" x14ac:dyDescent="0.25">
      <c r="B507499" s="76"/>
      <c r="C507499" s="75"/>
    </row>
    <row r="507500" spans="2:3" x14ac:dyDescent="0.25">
      <c r="B507500" s="76"/>
      <c r="C507500" s="75"/>
    </row>
    <row r="507501" spans="2:3" x14ac:dyDescent="0.25">
      <c r="B507501" s="76"/>
      <c r="C507501" s="75"/>
    </row>
    <row r="507502" spans="2:3" x14ac:dyDescent="0.25">
      <c r="B507502" s="76"/>
      <c r="C507502" s="75"/>
    </row>
    <row r="507503" spans="2:3" x14ac:dyDescent="0.25">
      <c r="B507503" s="76"/>
      <c r="C507503" s="75"/>
    </row>
    <row r="507613" spans="2:3" x14ac:dyDescent="0.25">
      <c r="B507613" s="76"/>
      <c r="C507613" s="75"/>
    </row>
    <row r="507614" spans="2:3" x14ac:dyDescent="0.25">
      <c r="B507614" s="76"/>
      <c r="C507614" s="75"/>
    </row>
    <row r="507615" spans="2:3" x14ac:dyDescent="0.25">
      <c r="B507615" s="76"/>
      <c r="C507615" s="75"/>
    </row>
    <row r="507616" spans="2:3" x14ac:dyDescent="0.25">
      <c r="B507616" s="76"/>
      <c r="C507616" s="75"/>
    </row>
    <row r="507617" spans="2:3" x14ac:dyDescent="0.25">
      <c r="B507617" s="76"/>
      <c r="C507617" s="75"/>
    </row>
    <row r="507618" spans="2:3" x14ac:dyDescent="0.25">
      <c r="B507618" s="76"/>
      <c r="C507618" s="75"/>
    </row>
    <row r="507619" spans="2:3" x14ac:dyDescent="0.25">
      <c r="B507619" s="76"/>
      <c r="C507619" s="75"/>
    </row>
    <row r="507620" spans="2:3" x14ac:dyDescent="0.25">
      <c r="B507620" s="76"/>
      <c r="C507620" s="75"/>
    </row>
    <row r="507621" spans="2:3" x14ac:dyDescent="0.25">
      <c r="B507621" s="76"/>
      <c r="C507621" s="75"/>
    </row>
    <row r="507622" spans="2:3" x14ac:dyDescent="0.25">
      <c r="B507622" s="76"/>
      <c r="C507622" s="75"/>
    </row>
    <row r="507623" spans="2:3" x14ac:dyDescent="0.25">
      <c r="B507623" s="76"/>
      <c r="C507623" s="75"/>
    </row>
    <row r="507624" spans="2:3" x14ac:dyDescent="0.25">
      <c r="B507624" s="76"/>
      <c r="C507624" s="75"/>
    </row>
    <row r="507625" spans="2:3" x14ac:dyDescent="0.25">
      <c r="B507625" s="76"/>
      <c r="C507625" s="75"/>
    </row>
    <row r="507735" spans="2:3" x14ac:dyDescent="0.25">
      <c r="B507735" s="76"/>
      <c r="C507735" s="75"/>
    </row>
    <row r="507736" spans="2:3" x14ac:dyDescent="0.25">
      <c r="B507736" s="76"/>
      <c r="C507736" s="75"/>
    </row>
    <row r="507737" spans="2:3" x14ac:dyDescent="0.25">
      <c r="B507737" s="76"/>
      <c r="C507737" s="75"/>
    </row>
    <row r="507738" spans="2:3" x14ac:dyDescent="0.25">
      <c r="B507738" s="76"/>
      <c r="C507738" s="75"/>
    </row>
    <row r="507739" spans="2:3" x14ac:dyDescent="0.25">
      <c r="B507739" s="76"/>
      <c r="C507739" s="75"/>
    </row>
    <row r="507740" spans="2:3" x14ac:dyDescent="0.25">
      <c r="B507740" s="76"/>
      <c r="C507740" s="75"/>
    </row>
    <row r="507741" spans="2:3" x14ac:dyDescent="0.25">
      <c r="B507741" s="76"/>
      <c r="C507741" s="75"/>
    </row>
    <row r="507742" spans="2:3" x14ac:dyDescent="0.25">
      <c r="B507742" s="76"/>
      <c r="C507742" s="75"/>
    </row>
    <row r="507743" spans="2:3" x14ac:dyDescent="0.25">
      <c r="B507743" s="76"/>
      <c r="C507743" s="75"/>
    </row>
    <row r="507744" spans="2:3" x14ac:dyDescent="0.25">
      <c r="B507744" s="76"/>
      <c r="C507744" s="75"/>
    </row>
    <row r="507745" spans="2:3" x14ac:dyDescent="0.25">
      <c r="B507745" s="76"/>
      <c r="C507745" s="75"/>
    </row>
    <row r="507746" spans="2:3" x14ac:dyDescent="0.25">
      <c r="B507746" s="76"/>
      <c r="C507746" s="75"/>
    </row>
    <row r="507747" spans="2:3" x14ac:dyDescent="0.25">
      <c r="B507747" s="76"/>
      <c r="C507747" s="75"/>
    </row>
    <row r="507857" spans="2:3" x14ac:dyDescent="0.25">
      <c r="B507857" s="76"/>
      <c r="C507857" s="75"/>
    </row>
    <row r="507858" spans="2:3" x14ac:dyDescent="0.25">
      <c r="B507858" s="76"/>
      <c r="C507858" s="75"/>
    </row>
    <row r="507859" spans="2:3" x14ac:dyDescent="0.25">
      <c r="B507859" s="76"/>
      <c r="C507859" s="75"/>
    </row>
    <row r="507860" spans="2:3" x14ac:dyDescent="0.25">
      <c r="B507860" s="76"/>
      <c r="C507860" s="75"/>
    </row>
    <row r="507861" spans="2:3" x14ac:dyDescent="0.25">
      <c r="B507861" s="76"/>
      <c r="C507861" s="75"/>
    </row>
    <row r="507862" spans="2:3" x14ac:dyDescent="0.25">
      <c r="B507862" s="76"/>
      <c r="C507862" s="75"/>
    </row>
    <row r="507863" spans="2:3" x14ac:dyDescent="0.25">
      <c r="B507863" s="76"/>
      <c r="C507863" s="75"/>
    </row>
    <row r="507864" spans="2:3" x14ac:dyDescent="0.25">
      <c r="B507864" s="76"/>
      <c r="C507864" s="75"/>
    </row>
    <row r="507865" spans="2:3" x14ac:dyDescent="0.25">
      <c r="B507865" s="76"/>
      <c r="C507865" s="75"/>
    </row>
    <row r="507866" spans="2:3" x14ac:dyDescent="0.25">
      <c r="B507866" s="76"/>
      <c r="C507866" s="75"/>
    </row>
    <row r="507867" spans="2:3" x14ac:dyDescent="0.25">
      <c r="B507867" s="76"/>
      <c r="C507867" s="75"/>
    </row>
    <row r="507868" spans="2:3" x14ac:dyDescent="0.25">
      <c r="B507868" s="76"/>
      <c r="C507868" s="75"/>
    </row>
    <row r="507869" spans="2:3" x14ac:dyDescent="0.25">
      <c r="B507869" s="76"/>
      <c r="C507869" s="75"/>
    </row>
    <row r="507979" spans="2:3" x14ac:dyDescent="0.25">
      <c r="B507979" s="76"/>
      <c r="C507979" s="75"/>
    </row>
    <row r="507980" spans="2:3" x14ac:dyDescent="0.25">
      <c r="B507980" s="76"/>
      <c r="C507980" s="75"/>
    </row>
    <row r="507981" spans="2:3" x14ac:dyDescent="0.25">
      <c r="B507981" s="76"/>
      <c r="C507981" s="75"/>
    </row>
    <row r="507982" spans="2:3" x14ac:dyDescent="0.25">
      <c r="B507982" s="76"/>
      <c r="C507982" s="75"/>
    </row>
    <row r="507983" spans="2:3" x14ac:dyDescent="0.25">
      <c r="B507983" s="76"/>
      <c r="C507983" s="75"/>
    </row>
    <row r="507984" spans="2:3" x14ac:dyDescent="0.25">
      <c r="B507984" s="76"/>
      <c r="C507984" s="75"/>
    </row>
    <row r="507985" spans="2:3" x14ac:dyDescent="0.25">
      <c r="B507985" s="76"/>
      <c r="C507985" s="75"/>
    </row>
    <row r="507986" spans="2:3" x14ac:dyDescent="0.25">
      <c r="B507986" s="76"/>
      <c r="C507986" s="75"/>
    </row>
    <row r="507987" spans="2:3" x14ac:dyDescent="0.25">
      <c r="B507987" s="76"/>
      <c r="C507987" s="75"/>
    </row>
    <row r="507988" spans="2:3" x14ac:dyDescent="0.25">
      <c r="B507988" s="76"/>
      <c r="C507988" s="75"/>
    </row>
    <row r="507989" spans="2:3" x14ac:dyDescent="0.25">
      <c r="B507989" s="76"/>
      <c r="C507989" s="75"/>
    </row>
    <row r="507990" spans="2:3" x14ac:dyDescent="0.25">
      <c r="B507990" s="76"/>
      <c r="C507990" s="75"/>
    </row>
    <row r="507991" spans="2:3" x14ac:dyDescent="0.25">
      <c r="B507991" s="76"/>
      <c r="C507991" s="75"/>
    </row>
    <row r="508101" spans="2:3" x14ac:dyDescent="0.25">
      <c r="B508101" s="76"/>
      <c r="C508101" s="75"/>
    </row>
    <row r="508102" spans="2:3" x14ac:dyDescent="0.25">
      <c r="B508102" s="76"/>
      <c r="C508102" s="75"/>
    </row>
    <row r="508103" spans="2:3" x14ac:dyDescent="0.25">
      <c r="B508103" s="76"/>
      <c r="C508103" s="75"/>
    </row>
    <row r="508104" spans="2:3" x14ac:dyDescent="0.25">
      <c r="B508104" s="76"/>
      <c r="C508104" s="75"/>
    </row>
    <row r="508105" spans="2:3" x14ac:dyDescent="0.25">
      <c r="B508105" s="76"/>
      <c r="C508105" s="75"/>
    </row>
    <row r="508106" spans="2:3" x14ac:dyDescent="0.25">
      <c r="B508106" s="76"/>
      <c r="C508106" s="75"/>
    </row>
    <row r="508107" spans="2:3" x14ac:dyDescent="0.25">
      <c r="B508107" s="76"/>
      <c r="C508107" s="75"/>
    </row>
    <row r="508108" spans="2:3" x14ac:dyDescent="0.25">
      <c r="B508108" s="76"/>
      <c r="C508108" s="75"/>
    </row>
    <row r="508109" spans="2:3" x14ac:dyDescent="0.25">
      <c r="B508109" s="76"/>
      <c r="C508109" s="75"/>
    </row>
    <row r="508110" spans="2:3" x14ac:dyDescent="0.25">
      <c r="B508110" s="76"/>
      <c r="C508110" s="75"/>
    </row>
    <row r="508111" spans="2:3" x14ac:dyDescent="0.25">
      <c r="B508111" s="76"/>
      <c r="C508111" s="75"/>
    </row>
    <row r="508112" spans="2:3" x14ac:dyDescent="0.25">
      <c r="B508112" s="76"/>
      <c r="C508112" s="75"/>
    </row>
    <row r="508113" spans="2:3" x14ac:dyDescent="0.25">
      <c r="B508113" s="76"/>
      <c r="C508113" s="75"/>
    </row>
    <row r="508223" spans="2:3" x14ac:dyDescent="0.25">
      <c r="B508223" s="76"/>
      <c r="C508223" s="75"/>
    </row>
    <row r="508224" spans="2:3" x14ac:dyDescent="0.25">
      <c r="B508224" s="76"/>
      <c r="C508224" s="75"/>
    </row>
    <row r="508225" spans="2:3" x14ac:dyDescent="0.25">
      <c r="B508225" s="76"/>
      <c r="C508225" s="75"/>
    </row>
    <row r="508226" spans="2:3" x14ac:dyDescent="0.25">
      <c r="B508226" s="76"/>
      <c r="C508226" s="75"/>
    </row>
    <row r="508227" spans="2:3" x14ac:dyDescent="0.25">
      <c r="B508227" s="76"/>
      <c r="C508227" s="75"/>
    </row>
    <row r="508228" spans="2:3" x14ac:dyDescent="0.25">
      <c r="B508228" s="76"/>
      <c r="C508228" s="75"/>
    </row>
    <row r="508229" spans="2:3" x14ac:dyDescent="0.25">
      <c r="B508229" s="76"/>
      <c r="C508229" s="75"/>
    </row>
    <row r="508230" spans="2:3" x14ac:dyDescent="0.25">
      <c r="B508230" s="76"/>
      <c r="C508230" s="75"/>
    </row>
    <row r="508231" spans="2:3" x14ac:dyDescent="0.25">
      <c r="B508231" s="76"/>
      <c r="C508231" s="75"/>
    </row>
    <row r="508232" spans="2:3" x14ac:dyDescent="0.25">
      <c r="B508232" s="76"/>
      <c r="C508232" s="75"/>
    </row>
    <row r="508233" spans="2:3" x14ac:dyDescent="0.25">
      <c r="B508233" s="76"/>
      <c r="C508233" s="75"/>
    </row>
    <row r="508234" spans="2:3" x14ac:dyDescent="0.25">
      <c r="B508234" s="76"/>
      <c r="C508234" s="75"/>
    </row>
    <row r="508235" spans="2:3" x14ac:dyDescent="0.25">
      <c r="B508235" s="76"/>
      <c r="C508235" s="75"/>
    </row>
    <row r="508345" spans="2:3" x14ac:dyDescent="0.25">
      <c r="B508345" s="76"/>
      <c r="C508345" s="75"/>
    </row>
    <row r="508346" spans="2:3" x14ac:dyDescent="0.25">
      <c r="B508346" s="76"/>
      <c r="C508346" s="75"/>
    </row>
    <row r="508347" spans="2:3" x14ac:dyDescent="0.25">
      <c r="B508347" s="76"/>
      <c r="C508347" s="75"/>
    </row>
    <row r="508348" spans="2:3" x14ac:dyDescent="0.25">
      <c r="B508348" s="76"/>
      <c r="C508348" s="75"/>
    </row>
    <row r="508349" spans="2:3" x14ac:dyDescent="0.25">
      <c r="B508349" s="76"/>
      <c r="C508349" s="75"/>
    </row>
    <row r="508350" spans="2:3" x14ac:dyDescent="0.25">
      <c r="B508350" s="76"/>
      <c r="C508350" s="75"/>
    </row>
    <row r="508351" spans="2:3" x14ac:dyDescent="0.25">
      <c r="B508351" s="76"/>
      <c r="C508351" s="75"/>
    </row>
    <row r="508352" spans="2:3" x14ac:dyDescent="0.25">
      <c r="B508352" s="76"/>
      <c r="C508352" s="75"/>
    </row>
    <row r="508353" spans="2:3" x14ac:dyDescent="0.25">
      <c r="B508353" s="76"/>
      <c r="C508353" s="75"/>
    </row>
    <row r="508354" spans="2:3" x14ac:dyDescent="0.25">
      <c r="B508354" s="76"/>
      <c r="C508354" s="75"/>
    </row>
    <row r="508355" spans="2:3" x14ac:dyDescent="0.25">
      <c r="B508355" s="76"/>
      <c r="C508355" s="75"/>
    </row>
    <row r="508356" spans="2:3" x14ac:dyDescent="0.25">
      <c r="B508356" s="76"/>
      <c r="C508356" s="75"/>
    </row>
    <row r="508357" spans="2:3" x14ac:dyDescent="0.25">
      <c r="B508357" s="76"/>
      <c r="C508357" s="75"/>
    </row>
    <row r="508467" spans="2:3" x14ac:dyDescent="0.25">
      <c r="B508467" s="76"/>
      <c r="C508467" s="75"/>
    </row>
    <row r="508468" spans="2:3" x14ac:dyDescent="0.25">
      <c r="B508468" s="76"/>
      <c r="C508468" s="75"/>
    </row>
    <row r="508469" spans="2:3" x14ac:dyDescent="0.25">
      <c r="B508469" s="76"/>
      <c r="C508469" s="75"/>
    </row>
    <row r="508470" spans="2:3" x14ac:dyDescent="0.25">
      <c r="B508470" s="76"/>
      <c r="C508470" s="75"/>
    </row>
    <row r="508471" spans="2:3" x14ac:dyDescent="0.25">
      <c r="B508471" s="76"/>
      <c r="C508471" s="75"/>
    </row>
    <row r="508472" spans="2:3" x14ac:dyDescent="0.25">
      <c r="B508472" s="76"/>
      <c r="C508472" s="75"/>
    </row>
    <row r="508473" spans="2:3" x14ac:dyDescent="0.25">
      <c r="B508473" s="76"/>
      <c r="C508473" s="75"/>
    </row>
    <row r="508474" spans="2:3" x14ac:dyDescent="0.25">
      <c r="B508474" s="76"/>
      <c r="C508474" s="75"/>
    </row>
    <row r="508475" spans="2:3" x14ac:dyDescent="0.25">
      <c r="B508475" s="76"/>
      <c r="C508475" s="75"/>
    </row>
    <row r="508476" spans="2:3" x14ac:dyDescent="0.25">
      <c r="B508476" s="76"/>
      <c r="C508476" s="75"/>
    </row>
    <row r="508477" spans="2:3" x14ac:dyDescent="0.25">
      <c r="B508477" s="76"/>
      <c r="C508477" s="75"/>
    </row>
    <row r="508478" spans="2:3" x14ac:dyDescent="0.25">
      <c r="B508478" s="76"/>
      <c r="C508478" s="75"/>
    </row>
    <row r="508479" spans="2:3" x14ac:dyDescent="0.25">
      <c r="B508479" s="76"/>
      <c r="C508479" s="75"/>
    </row>
    <row r="508589" spans="2:3" x14ac:dyDescent="0.25">
      <c r="B508589" s="76"/>
      <c r="C508589" s="75"/>
    </row>
    <row r="508590" spans="2:3" x14ac:dyDescent="0.25">
      <c r="B508590" s="76"/>
      <c r="C508590" s="75"/>
    </row>
    <row r="508591" spans="2:3" x14ac:dyDescent="0.25">
      <c r="B508591" s="76"/>
      <c r="C508591" s="75"/>
    </row>
    <row r="508592" spans="2:3" x14ac:dyDescent="0.25">
      <c r="B508592" s="76"/>
      <c r="C508592" s="75"/>
    </row>
    <row r="508593" spans="2:3" x14ac:dyDescent="0.25">
      <c r="B508593" s="76"/>
      <c r="C508593" s="75"/>
    </row>
    <row r="508594" spans="2:3" x14ac:dyDescent="0.25">
      <c r="B508594" s="76"/>
      <c r="C508594" s="75"/>
    </row>
    <row r="508595" spans="2:3" x14ac:dyDescent="0.25">
      <c r="B508595" s="76"/>
      <c r="C508595" s="75"/>
    </row>
    <row r="508596" spans="2:3" x14ac:dyDescent="0.25">
      <c r="B508596" s="76"/>
      <c r="C508596" s="75"/>
    </row>
    <row r="508597" spans="2:3" x14ac:dyDescent="0.25">
      <c r="B508597" s="76"/>
      <c r="C508597" s="75"/>
    </row>
    <row r="508598" spans="2:3" x14ac:dyDescent="0.25">
      <c r="B508598" s="76"/>
      <c r="C508598" s="75"/>
    </row>
    <row r="508599" spans="2:3" x14ac:dyDescent="0.25">
      <c r="B508599" s="76"/>
      <c r="C508599" s="75"/>
    </row>
    <row r="508600" spans="2:3" x14ac:dyDescent="0.25">
      <c r="B508600" s="76"/>
      <c r="C508600" s="75"/>
    </row>
    <row r="508601" spans="2:3" x14ac:dyDescent="0.25">
      <c r="B508601" s="76"/>
      <c r="C508601" s="75"/>
    </row>
    <row r="508711" spans="2:3" x14ac:dyDescent="0.25">
      <c r="B508711" s="76"/>
      <c r="C508711" s="75"/>
    </row>
    <row r="508712" spans="2:3" x14ac:dyDescent="0.25">
      <c r="B508712" s="76"/>
      <c r="C508712" s="75"/>
    </row>
    <row r="508713" spans="2:3" x14ac:dyDescent="0.25">
      <c r="B508713" s="76"/>
      <c r="C508713" s="75"/>
    </row>
    <row r="508714" spans="2:3" x14ac:dyDescent="0.25">
      <c r="B508714" s="76"/>
      <c r="C508714" s="75"/>
    </row>
    <row r="508715" spans="2:3" x14ac:dyDescent="0.25">
      <c r="B508715" s="76"/>
      <c r="C508715" s="75"/>
    </row>
    <row r="508716" spans="2:3" x14ac:dyDescent="0.25">
      <c r="B508716" s="76"/>
      <c r="C508716" s="75"/>
    </row>
    <row r="508717" spans="2:3" x14ac:dyDescent="0.25">
      <c r="B508717" s="76"/>
      <c r="C508717" s="75"/>
    </row>
    <row r="508718" spans="2:3" x14ac:dyDescent="0.25">
      <c r="B508718" s="76"/>
      <c r="C508718" s="75"/>
    </row>
    <row r="508719" spans="2:3" x14ac:dyDescent="0.25">
      <c r="B508719" s="76"/>
      <c r="C508719" s="75"/>
    </row>
    <row r="508720" spans="2:3" x14ac:dyDescent="0.25">
      <c r="B508720" s="76"/>
      <c r="C508720" s="75"/>
    </row>
    <row r="508721" spans="2:3" x14ac:dyDescent="0.25">
      <c r="B508721" s="76"/>
      <c r="C508721" s="75"/>
    </row>
    <row r="508722" spans="2:3" x14ac:dyDescent="0.25">
      <c r="B508722" s="76"/>
      <c r="C508722" s="75"/>
    </row>
    <row r="508723" spans="2:3" x14ac:dyDescent="0.25">
      <c r="B508723" s="76"/>
      <c r="C508723" s="75"/>
    </row>
    <row r="508833" spans="2:3" x14ac:dyDescent="0.25">
      <c r="B508833" s="76"/>
      <c r="C508833" s="75"/>
    </row>
    <row r="508834" spans="2:3" x14ac:dyDescent="0.25">
      <c r="B508834" s="76"/>
      <c r="C508834" s="75"/>
    </row>
    <row r="508835" spans="2:3" x14ac:dyDescent="0.25">
      <c r="B508835" s="76"/>
      <c r="C508835" s="75"/>
    </row>
    <row r="508836" spans="2:3" x14ac:dyDescent="0.25">
      <c r="B508836" s="76"/>
      <c r="C508836" s="75"/>
    </row>
    <row r="508837" spans="2:3" x14ac:dyDescent="0.25">
      <c r="B508837" s="76"/>
      <c r="C508837" s="75"/>
    </row>
    <row r="508838" spans="2:3" x14ac:dyDescent="0.25">
      <c r="B508838" s="76"/>
      <c r="C508838" s="75"/>
    </row>
    <row r="508839" spans="2:3" x14ac:dyDescent="0.25">
      <c r="B508839" s="76"/>
      <c r="C508839" s="75"/>
    </row>
    <row r="508840" spans="2:3" x14ac:dyDescent="0.25">
      <c r="B508840" s="76"/>
      <c r="C508840" s="75"/>
    </row>
    <row r="508841" spans="2:3" x14ac:dyDescent="0.25">
      <c r="B508841" s="76"/>
      <c r="C508841" s="75"/>
    </row>
    <row r="508842" spans="2:3" x14ac:dyDescent="0.25">
      <c r="B508842" s="76"/>
      <c r="C508842" s="75"/>
    </row>
    <row r="508843" spans="2:3" x14ac:dyDescent="0.25">
      <c r="B508843" s="76"/>
      <c r="C508843" s="75"/>
    </row>
    <row r="508844" spans="2:3" x14ac:dyDescent="0.25">
      <c r="B508844" s="76"/>
      <c r="C508844" s="75"/>
    </row>
    <row r="508845" spans="2:3" x14ac:dyDescent="0.25">
      <c r="B508845" s="76"/>
      <c r="C508845" s="75"/>
    </row>
    <row r="508955" spans="2:3" x14ac:dyDescent="0.25">
      <c r="B508955" s="76"/>
      <c r="C508955" s="75"/>
    </row>
    <row r="508956" spans="2:3" x14ac:dyDescent="0.25">
      <c r="B508956" s="76"/>
      <c r="C508956" s="75"/>
    </row>
    <row r="508957" spans="2:3" x14ac:dyDescent="0.25">
      <c r="B508957" s="76"/>
      <c r="C508957" s="75"/>
    </row>
    <row r="508958" spans="2:3" x14ac:dyDescent="0.25">
      <c r="B508958" s="76"/>
      <c r="C508958" s="75"/>
    </row>
    <row r="508959" spans="2:3" x14ac:dyDescent="0.25">
      <c r="B508959" s="76"/>
      <c r="C508959" s="75"/>
    </row>
    <row r="508960" spans="2:3" x14ac:dyDescent="0.25">
      <c r="B508960" s="76"/>
      <c r="C508960" s="75"/>
    </row>
    <row r="508961" spans="2:3" x14ac:dyDescent="0.25">
      <c r="B508961" s="76"/>
      <c r="C508961" s="75"/>
    </row>
    <row r="508962" spans="2:3" x14ac:dyDescent="0.25">
      <c r="B508962" s="76"/>
      <c r="C508962" s="75"/>
    </row>
    <row r="508963" spans="2:3" x14ac:dyDescent="0.25">
      <c r="B508963" s="76"/>
      <c r="C508963" s="75"/>
    </row>
    <row r="508964" spans="2:3" x14ac:dyDescent="0.25">
      <c r="B508964" s="76"/>
      <c r="C508964" s="75"/>
    </row>
    <row r="508965" spans="2:3" x14ac:dyDescent="0.25">
      <c r="B508965" s="76"/>
      <c r="C508965" s="75"/>
    </row>
    <row r="508966" spans="2:3" x14ac:dyDescent="0.25">
      <c r="B508966" s="76"/>
      <c r="C508966" s="75"/>
    </row>
    <row r="508967" spans="2:3" x14ac:dyDescent="0.25">
      <c r="B508967" s="76"/>
      <c r="C508967" s="75"/>
    </row>
    <row r="509077" spans="2:3" x14ac:dyDescent="0.25">
      <c r="B509077" s="76"/>
      <c r="C509077" s="75"/>
    </row>
    <row r="509078" spans="2:3" x14ac:dyDescent="0.25">
      <c r="B509078" s="76"/>
      <c r="C509078" s="75"/>
    </row>
    <row r="509079" spans="2:3" x14ac:dyDescent="0.25">
      <c r="B509079" s="76"/>
      <c r="C509079" s="75"/>
    </row>
    <row r="509080" spans="2:3" x14ac:dyDescent="0.25">
      <c r="B509080" s="76"/>
      <c r="C509080" s="75"/>
    </row>
    <row r="509081" spans="2:3" x14ac:dyDescent="0.25">
      <c r="B509081" s="76"/>
      <c r="C509081" s="75"/>
    </row>
    <row r="509082" spans="2:3" x14ac:dyDescent="0.25">
      <c r="B509082" s="76"/>
      <c r="C509082" s="75"/>
    </row>
    <row r="509083" spans="2:3" x14ac:dyDescent="0.25">
      <c r="B509083" s="76"/>
      <c r="C509083" s="75"/>
    </row>
    <row r="509084" spans="2:3" x14ac:dyDescent="0.25">
      <c r="B509084" s="76"/>
      <c r="C509084" s="75"/>
    </row>
    <row r="509085" spans="2:3" x14ac:dyDescent="0.25">
      <c r="B509085" s="76"/>
      <c r="C509085" s="75"/>
    </row>
    <row r="509086" spans="2:3" x14ac:dyDescent="0.25">
      <c r="B509086" s="76"/>
      <c r="C509086" s="75"/>
    </row>
    <row r="509087" spans="2:3" x14ac:dyDescent="0.25">
      <c r="B509087" s="76"/>
      <c r="C509087" s="75"/>
    </row>
    <row r="509088" spans="2:3" x14ac:dyDescent="0.25">
      <c r="B509088" s="76"/>
      <c r="C509088" s="75"/>
    </row>
    <row r="509089" spans="2:3" x14ac:dyDescent="0.25">
      <c r="B509089" s="76"/>
      <c r="C509089" s="75"/>
    </row>
    <row r="509199" spans="2:3" x14ac:dyDescent="0.25">
      <c r="B509199" s="76"/>
      <c r="C509199" s="75"/>
    </row>
    <row r="509200" spans="2:3" x14ac:dyDescent="0.25">
      <c r="B509200" s="76"/>
      <c r="C509200" s="75"/>
    </row>
    <row r="509201" spans="2:3" x14ac:dyDescent="0.25">
      <c r="B509201" s="76"/>
      <c r="C509201" s="75"/>
    </row>
    <row r="509202" spans="2:3" x14ac:dyDescent="0.25">
      <c r="B509202" s="76"/>
      <c r="C509202" s="75"/>
    </row>
    <row r="509203" spans="2:3" x14ac:dyDescent="0.25">
      <c r="B509203" s="76"/>
      <c r="C509203" s="75"/>
    </row>
    <row r="509204" spans="2:3" x14ac:dyDescent="0.25">
      <c r="B509204" s="76"/>
      <c r="C509204" s="75"/>
    </row>
    <row r="509205" spans="2:3" x14ac:dyDescent="0.25">
      <c r="B509205" s="76"/>
      <c r="C509205" s="75"/>
    </row>
    <row r="509206" spans="2:3" x14ac:dyDescent="0.25">
      <c r="B509206" s="76"/>
      <c r="C509206" s="75"/>
    </row>
    <row r="509207" spans="2:3" x14ac:dyDescent="0.25">
      <c r="B509207" s="76"/>
      <c r="C509207" s="75"/>
    </row>
    <row r="509208" spans="2:3" x14ac:dyDescent="0.25">
      <c r="B509208" s="76"/>
      <c r="C509208" s="75"/>
    </row>
    <row r="509209" spans="2:3" x14ac:dyDescent="0.25">
      <c r="B509209" s="76"/>
      <c r="C509209" s="75"/>
    </row>
    <row r="509210" spans="2:3" x14ac:dyDescent="0.25">
      <c r="B509210" s="76"/>
      <c r="C509210" s="75"/>
    </row>
    <row r="509211" spans="2:3" x14ac:dyDescent="0.25">
      <c r="B509211" s="76"/>
      <c r="C509211" s="75"/>
    </row>
    <row r="509321" spans="2:3" x14ac:dyDescent="0.25">
      <c r="B509321" s="76"/>
      <c r="C509321" s="75"/>
    </row>
    <row r="509322" spans="2:3" x14ac:dyDescent="0.25">
      <c r="B509322" s="76"/>
      <c r="C509322" s="75"/>
    </row>
    <row r="509323" spans="2:3" x14ac:dyDescent="0.25">
      <c r="B509323" s="76"/>
      <c r="C509323" s="75"/>
    </row>
    <row r="509324" spans="2:3" x14ac:dyDescent="0.25">
      <c r="B509324" s="76"/>
      <c r="C509324" s="75"/>
    </row>
    <row r="509325" spans="2:3" x14ac:dyDescent="0.25">
      <c r="B509325" s="76"/>
      <c r="C509325" s="75"/>
    </row>
    <row r="509326" spans="2:3" x14ac:dyDescent="0.25">
      <c r="B509326" s="76"/>
      <c r="C509326" s="75"/>
    </row>
    <row r="509327" spans="2:3" x14ac:dyDescent="0.25">
      <c r="B509327" s="76"/>
      <c r="C509327" s="75"/>
    </row>
    <row r="509328" spans="2:3" x14ac:dyDescent="0.25">
      <c r="B509328" s="76"/>
      <c r="C509328" s="75"/>
    </row>
    <row r="509329" spans="2:3" x14ac:dyDescent="0.25">
      <c r="B509329" s="76"/>
      <c r="C509329" s="75"/>
    </row>
    <row r="509330" spans="2:3" x14ac:dyDescent="0.25">
      <c r="B509330" s="76"/>
      <c r="C509330" s="75"/>
    </row>
    <row r="509331" spans="2:3" x14ac:dyDescent="0.25">
      <c r="B509331" s="76"/>
      <c r="C509331" s="75"/>
    </row>
    <row r="509332" spans="2:3" x14ac:dyDescent="0.25">
      <c r="B509332" s="76"/>
      <c r="C509332" s="75"/>
    </row>
    <row r="509333" spans="2:3" x14ac:dyDescent="0.25">
      <c r="B509333" s="76"/>
      <c r="C509333" s="75"/>
    </row>
    <row r="509443" spans="2:3" x14ac:dyDescent="0.25">
      <c r="B509443" s="76"/>
      <c r="C509443" s="75"/>
    </row>
    <row r="509444" spans="2:3" x14ac:dyDescent="0.25">
      <c r="B509444" s="76"/>
      <c r="C509444" s="75"/>
    </row>
    <row r="509445" spans="2:3" x14ac:dyDescent="0.25">
      <c r="B509445" s="76"/>
      <c r="C509445" s="75"/>
    </row>
    <row r="509446" spans="2:3" x14ac:dyDescent="0.25">
      <c r="B509446" s="76"/>
      <c r="C509446" s="75"/>
    </row>
    <row r="509447" spans="2:3" x14ac:dyDescent="0.25">
      <c r="B509447" s="76"/>
      <c r="C509447" s="75"/>
    </row>
    <row r="509448" spans="2:3" x14ac:dyDescent="0.25">
      <c r="B509448" s="76"/>
      <c r="C509448" s="75"/>
    </row>
    <row r="509449" spans="2:3" x14ac:dyDescent="0.25">
      <c r="B509449" s="76"/>
      <c r="C509449" s="75"/>
    </row>
    <row r="509450" spans="2:3" x14ac:dyDescent="0.25">
      <c r="B509450" s="76"/>
      <c r="C509450" s="75"/>
    </row>
    <row r="509451" spans="2:3" x14ac:dyDescent="0.25">
      <c r="B509451" s="76"/>
      <c r="C509451" s="75"/>
    </row>
    <row r="509452" spans="2:3" x14ac:dyDescent="0.25">
      <c r="B509452" s="76"/>
      <c r="C509452" s="75"/>
    </row>
    <row r="509453" spans="2:3" x14ac:dyDescent="0.25">
      <c r="B509453" s="76"/>
      <c r="C509453" s="75"/>
    </row>
    <row r="509454" spans="2:3" x14ac:dyDescent="0.25">
      <c r="B509454" s="76"/>
      <c r="C509454" s="75"/>
    </row>
    <row r="509455" spans="2:3" x14ac:dyDescent="0.25">
      <c r="B509455" s="76"/>
      <c r="C509455" s="75"/>
    </row>
    <row r="509565" spans="2:3" x14ac:dyDescent="0.25">
      <c r="B509565" s="76"/>
      <c r="C509565" s="75"/>
    </row>
    <row r="509566" spans="2:3" x14ac:dyDescent="0.25">
      <c r="B509566" s="76"/>
      <c r="C509566" s="75"/>
    </row>
    <row r="509567" spans="2:3" x14ac:dyDescent="0.25">
      <c r="B509567" s="76"/>
      <c r="C509567" s="75"/>
    </row>
    <row r="509568" spans="2:3" x14ac:dyDescent="0.25">
      <c r="B509568" s="76"/>
      <c r="C509568" s="75"/>
    </row>
    <row r="509569" spans="2:3" x14ac:dyDescent="0.25">
      <c r="B509569" s="76"/>
      <c r="C509569" s="75"/>
    </row>
    <row r="509570" spans="2:3" x14ac:dyDescent="0.25">
      <c r="B509570" s="76"/>
      <c r="C509570" s="75"/>
    </row>
    <row r="509571" spans="2:3" x14ac:dyDescent="0.25">
      <c r="B509571" s="76"/>
      <c r="C509571" s="75"/>
    </row>
    <row r="509572" spans="2:3" x14ac:dyDescent="0.25">
      <c r="B509572" s="76"/>
      <c r="C509572" s="75"/>
    </row>
    <row r="509573" spans="2:3" x14ac:dyDescent="0.25">
      <c r="B509573" s="76"/>
      <c r="C509573" s="75"/>
    </row>
    <row r="509574" spans="2:3" x14ac:dyDescent="0.25">
      <c r="B509574" s="76"/>
      <c r="C509574" s="75"/>
    </row>
    <row r="509575" spans="2:3" x14ac:dyDescent="0.25">
      <c r="B509575" s="76"/>
      <c r="C509575" s="75"/>
    </row>
    <row r="509576" spans="2:3" x14ac:dyDescent="0.25">
      <c r="B509576" s="76"/>
      <c r="C509576" s="75"/>
    </row>
    <row r="509577" spans="2:3" x14ac:dyDescent="0.25">
      <c r="B509577" s="76"/>
      <c r="C509577" s="75"/>
    </row>
    <row r="509687" spans="2:3" x14ac:dyDescent="0.25">
      <c r="B509687" s="76"/>
      <c r="C509687" s="75"/>
    </row>
    <row r="509688" spans="2:3" x14ac:dyDescent="0.25">
      <c r="B509688" s="76"/>
      <c r="C509688" s="75"/>
    </row>
    <row r="509689" spans="2:3" x14ac:dyDescent="0.25">
      <c r="B509689" s="76"/>
      <c r="C509689" s="75"/>
    </row>
    <row r="509690" spans="2:3" x14ac:dyDescent="0.25">
      <c r="B509690" s="76"/>
      <c r="C509690" s="75"/>
    </row>
    <row r="509691" spans="2:3" x14ac:dyDescent="0.25">
      <c r="B509691" s="76"/>
      <c r="C509691" s="75"/>
    </row>
    <row r="509692" spans="2:3" x14ac:dyDescent="0.25">
      <c r="B509692" s="76"/>
      <c r="C509692" s="75"/>
    </row>
    <row r="509693" spans="2:3" x14ac:dyDescent="0.25">
      <c r="B509693" s="76"/>
      <c r="C509693" s="75"/>
    </row>
    <row r="509694" spans="2:3" x14ac:dyDescent="0.25">
      <c r="B509694" s="76"/>
      <c r="C509694" s="75"/>
    </row>
    <row r="509695" spans="2:3" x14ac:dyDescent="0.25">
      <c r="B509695" s="76"/>
      <c r="C509695" s="75"/>
    </row>
    <row r="509696" spans="2:3" x14ac:dyDescent="0.25">
      <c r="B509696" s="76"/>
      <c r="C509696" s="75"/>
    </row>
    <row r="509697" spans="2:3" x14ac:dyDescent="0.25">
      <c r="B509697" s="76"/>
      <c r="C509697" s="75"/>
    </row>
    <row r="509698" spans="2:3" x14ac:dyDescent="0.25">
      <c r="B509698" s="76"/>
      <c r="C509698" s="75"/>
    </row>
    <row r="509699" spans="2:3" x14ac:dyDescent="0.25">
      <c r="B509699" s="76"/>
      <c r="C509699" s="75"/>
    </row>
    <row r="509809" spans="2:3" x14ac:dyDescent="0.25">
      <c r="B509809" s="76"/>
      <c r="C509809" s="75"/>
    </row>
    <row r="509810" spans="2:3" x14ac:dyDescent="0.25">
      <c r="B509810" s="76"/>
      <c r="C509810" s="75"/>
    </row>
    <row r="509811" spans="2:3" x14ac:dyDescent="0.25">
      <c r="B509811" s="76"/>
      <c r="C509811" s="75"/>
    </row>
    <row r="509812" spans="2:3" x14ac:dyDescent="0.25">
      <c r="B509812" s="76"/>
      <c r="C509812" s="75"/>
    </row>
    <row r="509813" spans="2:3" x14ac:dyDescent="0.25">
      <c r="B509813" s="76"/>
      <c r="C509813" s="75"/>
    </row>
    <row r="509814" spans="2:3" x14ac:dyDescent="0.25">
      <c r="B509814" s="76"/>
      <c r="C509814" s="75"/>
    </row>
    <row r="509815" spans="2:3" x14ac:dyDescent="0.25">
      <c r="B509815" s="76"/>
      <c r="C509815" s="75"/>
    </row>
    <row r="509816" spans="2:3" x14ac:dyDescent="0.25">
      <c r="B509816" s="76"/>
      <c r="C509816" s="75"/>
    </row>
    <row r="509817" spans="2:3" x14ac:dyDescent="0.25">
      <c r="B509817" s="76"/>
      <c r="C509817" s="75"/>
    </row>
    <row r="509818" spans="2:3" x14ac:dyDescent="0.25">
      <c r="B509818" s="76"/>
      <c r="C509818" s="75"/>
    </row>
    <row r="509819" spans="2:3" x14ac:dyDescent="0.25">
      <c r="B509819" s="76"/>
      <c r="C509819" s="75"/>
    </row>
    <row r="509820" spans="2:3" x14ac:dyDescent="0.25">
      <c r="B509820" s="76"/>
      <c r="C509820" s="75"/>
    </row>
    <row r="509821" spans="2:3" x14ac:dyDescent="0.25">
      <c r="B509821" s="76"/>
      <c r="C509821" s="75"/>
    </row>
    <row r="509931" spans="2:3" x14ac:dyDescent="0.25">
      <c r="B509931" s="76"/>
      <c r="C509931" s="75"/>
    </row>
    <row r="509932" spans="2:3" x14ac:dyDescent="0.25">
      <c r="B509932" s="76"/>
      <c r="C509932" s="75"/>
    </row>
    <row r="509933" spans="2:3" x14ac:dyDescent="0.25">
      <c r="B509933" s="76"/>
      <c r="C509933" s="75"/>
    </row>
    <row r="509934" spans="2:3" x14ac:dyDescent="0.25">
      <c r="B509934" s="76"/>
      <c r="C509934" s="75"/>
    </row>
    <row r="509935" spans="2:3" x14ac:dyDescent="0.25">
      <c r="B509935" s="76"/>
      <c r="C509935" s="75"/>
    </row>
    <row r="509936" spans="2:3" x14ac:dyDescent="0.25">
      <c r="B509936" s="76"/>
      <c r="C509936" s="75"/>
    </row>
    <row r="509937" spans="2:3" x14ac:dyDescent="0.25">
      <c r="B509937" s="76"/>
      <c r="C509937" s="75"/>
    </row>
    <row r="509938" spans="2:3" x14ac:dyDescent="0.25">
      <c r="B509938" s="76"/>
      <c r="C509938" s="75"/>
    </row>
    <row r="509939" spans="2:3" x14ac:dyDescent="0.25">
      <c r="B509939" s="76"/>
      <c r="C509939" s="75"/>
    </row>
    <row r="509940" spans="2:3" x14ac:dyDescent="0.25">
      <c r="B509940" s="76"/>
      <c r="C509940" s="75"/>
    </row>
    <row r="509941" spans="2:3" x14ac:dyDescent="0.25">
      <c r="B509941" s="76"/>
      <c r="C509941" s="75"/>
    </row>
    <row r="509942" spans="2:3" x14ac:dyDescent="0.25">
      <c r="B509942" s="76"/>
      <c r="C509942" s="75"/>
    </row>
    <row r="509943" spans="2:3" x14ac:dyDescent="0.25">
      <c r="B509943" s="76"/>
      <c r="C509943" s="75"/>
    </row>
    <row r="510053" spans="2:3" x14ac:dyDescent="0.25">
      <c r="B510053" s="76"/>
      <c r="C510053" s="75"/>
    </row>
    <row r="510054" spans="2:3" x14ac:dyDescent="0.25">
      <c r="B510054" s="76"/>
      <c r="C510054" s="75"/>
    </row>
    <row r="510055" spans="2:3" x14ac:dyDescent="0.25">
      <c r="B510055" s="76"/>
      <c r="C510055" s="75"/>
    </row>
    <row r="510056" spans="2:3" x14ac:dyDescent="0.25">
      <c r="B510056" s="76"/>
      <c r="C510056" s="75"/>
    </row>
    <row r="510057" spans="2:3" x14ac:dyDescent="0.25">
      <c r="B510057" s="76"/>
      <c r="C510057" s="75"/>
    </row>
    <row r="510058" spans="2:3" x14ac:dyDescent="0.25">
      <c r="B510058" s="76"/>
      <c r="C510058" s="75"/>
    </row>
    <row r="510059" spans="2:3" x14ac:dyDescent="0.25">
      <c r="B510059" s="76"/>
      <c r="C510059" s="75"/>
    </row>
    <row r="510060" spans="2:3" x14ac:dyDescent="0.25">
      <c r="B510060" s="76"/>
      <c r="C510060" s="75"/>
    </row>
    <row r="510061" spans="2:3" x14ac:dyDescent="0.25">
      <c r="B510061" s="76"/>
      <c r="C510061" s="75"/>
    </row>
    <row r="510062" spans="2:3" x14ac:dyDescent="0.25">
      <c r="B510062" s="76"/>
      <c r="C510062" s="75"/>
    </row>
    <row r="510063" spans="2:3" x14ac:dyDescent="0.25">
      <c r="B510063" s="76"/>
      <c r="C510063" s="75"/>
    </row>
    <row r="510064" spans="2:3" x14ac:dyDescent="0.25">
      <c r="B510064" s="76"/>
      <c r="C510064" s="75"/>
    </row>
    <row r="510065" spans="2:3" x14ac:dyDescent="0.25">
      <c r="B510065" s="76"/>
      <c r="C510065" s="75"/>
    </row>
    <row r="510175" spans="2:3" x14ac:dyDescent="0.25">
      <c r="B510175" s="76"/>
      <c r="C510175" s="75"/>
    </row>
    <row r="510176" spans="2:3" x14ac:dyDescent="0.25">
      <c r="B510176" s="76"/>
      <c r="C510176" s="75"/>
    </row>
    <row r="510177" spans="2:3" x14ac:dyDescent="0.25">
      <c r="B510177" s="76"/>
      <c r="C510177" s="75"/>
    </row>
    <row r="510178" spans="2:3" x14ac:dyDescent="0.25">
      <c r="B510178" s="76"/>
      <c r="C510178" s="75"/>
    </row>
    <row r="510179" spans="2:3" x14ac:dyDescent="0.25">
      <c r="B510179" s="76"/>
      <c r="C510179" s="75"/>
    </row>
    <row r="510180" spans="2:3" x14ac:dyDescent="0.25">
      <c r="B510180" s="76"/>
      <c r="C510180" s="75"/>
    </row>
    <row r="510181" spans="2:3" x14ac:dyDescent="0.25">
      <c r="B510181" s="76"/>
      <c r="C510181" s="75"/>
    </row>
    <row r="510182" spans="2:3" x14ac:dyDescent="0.25">
      <c r="B510182" s="76"/>
      <c r="C510182" s="75"/>
    </row>
    <row r="510183" spans="2:3" x14ac:dyDescent="0.25">
      <c r="B510183" s="76"/>
      <c r="C510183" s="75"/>
    </row>
    <row r="510184" spans="2:3" x14ac:dyDescent="0.25">
      <c r="B510184" s="76"/>
      <c r="C510184" s="75"/>
    </row>
    <row r="510185" spans="2:3" x14ac:dyDescent="0.25">
      <c r="B510185" s="76"/>
      <c r="C510185" s="75"/>
    </row>
    <row r="510186" spans="2:3" x14ac:dyDescent="0.25">
      <c r="B510186" s="76"/>
      <c r="C510186" s="75"/>
    </row>
    <row r="510187" spans="2:3" x14ac:dyDescent="0.25">
      <c r="B510187" s="76"/>
      <c r="C510187" s="75"/>
    </row>
    <row r="510297" spans="2:3" x14ac:dyDescent="0.25">
      <c r="B510297" s="76"/>
      <c r="C510297" s="75"/>
    </row>
    <row r="510298" spans="2:3" x14ac:dyDescent="0.25">
      <c r="B510298" s="76"/>
      <c r="C510298" s="75"/>
    </row>
    <row r="510299" spans="2:3" x14ac:dyDescent="0.25">
      <c r="B510299" s="76"/>
      <c r="C510299" s="75"/>
    </row>
    <row r="510300" spans="2:3" x14ac:dyDescent="0.25">
      <c r="B510300" s="76"/>
      <c r="C510300" s="75"/>
    </row>
    <row r="510301" spans="2:3" x14ac:dyDescent="0.25">
      <c r="B510301" s="76"/>
      <c r="C510301" s="75"/>
    </row>
    <row r="510302" spans="2:3" x14ac:dyDescent="0.25">
      <c r="B510302" s="76"/>
      <c r="C510302" s="75"/>
    </row>
    <row r="510303" spans="2:3" x14ac:dyDescent="0.25">
      <c r="B510303" s="76"/>
      <c r="C510303" s="75"/>
    </row>
    <row r="510304" spans="2:3" x14ac:dyDescent="0.25">
      <c r="B510304" s="76"/>
      <c r="C510304" s="75"/>
    </row>
    <row r="510305" spans="2:3" x14ac:dyDescent="0.25">
      <c r="B510305" s="76"/>
      <c r="C510305" s="75"/>
    </row>
    <row r="510306" spans="2:3" x14ac:dyDescent="0.25">
      <c r="B510306" s="76"/>
      <c r="C510306" s="75"/>
    </row>
    <row r="510307" spans="2:3" x14ac:dyDescent="0.25">
      <c r="B510307" s="76"/>
      <c r="C510307" s="75"/>
    </row>
    <row r="510308" spans="2:3" x14ac:dyDescent="0.25">
      <c r="B510308" s="76"/>
      <c r="C510308" s="75"/>
    </row>
    <row r="510309" spans="2:3" x14ac:dyDescent="0.25">
      <c r="B510309" s="76"/>
      <c r="C510309" s="75"/>
    </row>
    <row r="510419" spans="2:3" x14ac:dyDescent="0.25">
      <c r="B510419" s="76"/>
      <c r="C510419" s="75"/>
    </row>
    <row r="510420" spans="2:3" x14ac:dyDescent="0.25">
      <c r="B510420" s="76"/>
      <c r="C510420" s="75"/>
    </row>
    <row r="510421" spans="2:3" x14ac:dyDescent="0.25">
      <c r="B510421" s="76"/>
      <c r="C510421" s="75"/>
    </row>
    <row r="510422" spans="2:3" x14ac:dyDescent="0.25">
      <c r="B510422" s="76"/>
      <c r="C510422" s="75"/>
    </row>
    <row r="510423" spans="2:3" x14ac:dyDescent="0.25">
      <c r="B510423" s="76"/>
      <c r="C510423" s="75"/>
    </row>
    <row r="510424" spans="2:3" x14ac:dyDescent="0.25">
      <c r="B510424" s="76"/>
      <c r="C510424" s="75"/>
    </row>
    <row r="510425" spans="2:3" x14ac:dyDescent="0.25">
      <c r="B510425" s="76"/>
      <c r="C510425" s="75"/>
    </row>
    <row r="510426" spans="2:3" x14ac:dyDescent="0.25">
      <c r="B510426" s="76"/>
      <c r="C510426" s="75"/>
    </row>
    <row r="510427" spans="2:3" x14ac:dyDescent="0.25">
      <c r="B510427" s="76"/>
      <c r="C510427" s="75"/>
    </row>
    <row r="510428" spans="2:3" x14ac:dyDescent="0.25">
      <c r="B510428" s="76"/>
      <c r="C510428" s="75"/>
    </row>
    <row r="510429" spans="2:3" x14ac:dyDescent="0.25">
      <c r="B510429" s="76"/>
      <c r="C510429" s="75"/>
    </row>
    <row r="510430" spans="2:3" x14ac:dyDescent="0.25">
      <c r="B510430" s="76"/>
      <c r="C510430" s="75"/>
    </row>
    <row r="510431" spans="2:3" x14ac:dyDescent="0.25">
      <c r="B510431" s="76"/>
      <c r="C510431" s="75"/>
    </row>
    <row r="510541" spans="2:3" x14ac:dyDescent="0.25">
      <c r="B510541" s="76"/>
      <c r="C510541" s="75"/>
    </row>
    <row r="510542" spans="2:3" x14ac:dyDescent="0.25">
      <c r="B510542" s="76"/>
      <c r="C510542" s="75"/>
    </row>
    <row r="510543" spans="2:3" x14ac:dyDescent="0.25">
      <c r="B510543" s="76"/>
      <c r="C510543" s="75"/>
    </row>
    <row r="510544" spans="2:3" x14ac:dyDescent="0.25">
      <c r="B510544" s="76"/>
      <c r="C510544" s="75"/>
    </row>
    <row r="510545" spans="2:3" x14ac:dyDescent="0.25">
      <c r="B510545" s="76"/>
      <c r="C510545" s="75"/>
    </row>
    <row r="510546" spans="2:3" x14ac:dyDescent="0.25">
      <c r="B510546" s="76"/>
      <c r="C510546" s="75"/>
    </row>
    <row r="510547" spans="2:3" x14ac:dyDescent="0.25">
      <c r="B510547" s="76"/>
      <c r="C510547" s="75"/>
    </row>
    <row r="510548" spans="2:3" x14ac:dyDescent="0.25">
      <c r="B510548" s="76"/>
      <c r="C510548" s="75"/>
    </row>
    <row r="510549" spans="2:3" x14ac:dyDescent="0.25">
      <c r="B510549" s="76"/>
      <c r="C510549" s="75"/>
    </row>
    <row r="510550" spans="2:3" x14ac:dyDescent="0.25">
      <c r="B510550" s="76"/>
      <c r="C510550" s="75"/>
    </row>
    <row r="510551" spans="2:3" x14ac:dyDescent="0.25">
      <c r="B510551" s="76"/>
      <c r="C510551" s="75"/>
    </row>
    <row r="510552" spans="2:3" x14ac:dyDescent="0.25">
      <c r="B510552" s="76"/>
      <c r="C510552" s="75"/>
    </row>
    <row r="510553" spans="2:3" x14ac:dyDescent="0.25">
      <c r="B510553" s="76"/>
      <c r="C510553" s="75"/>
    </row>
    <row r="510663" spans="2:3" x14ac:dyDescent="0.25">
      <c r="B510663" s="76"/>
      <c r="C510663" s="75"/>
    </row>
    <row r="510664" spans="2:3" x14ac:dyDescent="0.25">
      <c r="B510664" s="76"/>
      <c r="C510664" s="75"/>
    </row>
    <row r="510665" spans="2:3" x14ac:dyDescent="0.25">
      <c r="B510665" s="76"/>
      <c r="C510665" s="75"/>
    </row>
    <row r="510666" spans="2:3" x14ac:dyDescent="0.25">
      <c r="B510666" s="76"/>
      <c r="C510666" s="75"/>
    </row>
    <row r="510667" spans="2:3" x14ac:dyDescent="0.25">
      <c r="B510667" s="76"/>
      <c r="C510667" s="75"/>
    </row>
    <row r="510668" spans="2:3" x14ac:dyDescent="0.25">
      <c r="B510668" s="76"/>
      <c r="C510668" s="75"/>
    </row>
    <row r="510669" spans="2:3" x14ac:dyDescent="0.25">
      <c r="B510669" s="76"/>
      <c r="C510669" s="75"/>
    </row>
    <row r="510670" spans="2:3" x14ac:dyDescent="0.25">
      <c r="B510670" s="76"/>
      <c r="C510670" s="75"/>
    </row>
    <row r="510671" spans="2:3" x14ac:dyDescent="0.25">
      <c r="B510671" s="76"/>
      <c r="C510671" s="75"/>
    </row>
    <row r="510672" spans="2:3" x14ac:dyDescent="0.25">
      <c r="B510672" s="76"/>
      <c r="C510672" s="75"/>
    </row>
    <row r="510673" spans="2:3" x14ac:dyDescent="0.25">
      <c r="B510673" s="76"/>
      <c r="C510673" s="75"/>
    </row>
    <row r="510674" spans="2:3" x14ac:dyDescent="0.25">
      <c r="B510674" s="76"/>
      <c r="C510674" s="75"/>
    </row>
    <row r="510675" spans="2:3" x14ac:dyDescent="0.25">
      <c r="B510675" s="76"/>
      <c r="C510675" s="75"/>
    </row>
    <row r="510785" spans="2:3" x14ac:dyDescent="0.25">
      <c r="B510785" s="76"/>
      <c r="C510785" s="75"/>
    </row>
    <row r="510786" spans="2:3" x14ac:dyDescent="0.25">
      <c r="B510786" s="76"/>
      <c r="C510786" s="75"/>
    </row>
    <row r="510787" spans="2:3" x14ac:dyDescent="0.25">
      <c r="B510787" s="76"/>
      <c r="C510787" s="75"/>
    </row>
    <row r="510788" spans="2:3" x14ac:dyDescent="0.25">
      <c r="B510788" s="76"/>
      <c r="C510788" s="75"/>
    </row>
    <row r="510789" spans="2:3" x14ac:dyDescent="0.25">
      <c r="B510789" s="76"/>
      <c r="C510789" s="75"/>
    </row>
    <row r="510790" spans="2:3" x14ac:dyDescent="0.25">
      <c r="B510790" s="76"/>
      <c r="C510790" s="75"/>
    </row>
    <row r="510791" spans="2:3" x14ac:dyDescent="0.25">
      <c r="B510791" s="76"/>
      <c r="C510791" s="75"/>
    </row>
    <row r="510792" spans="2:3" x14ac:dyDescent="0.25">
      <c r="B510792" s="76"/>
      <c r="C510792" s="75"/>
    </row>
    <row r="510793" spans="2:3" x14ac:dyDescent="0.25">
      <c r="B510793" s="76"/>
      <c r="C510793" s="75"/>
    </row>
    <row r="510794" spans="2:3" x14ac:dyDescent="0.25">
      <c r="B510794" s="76"/>
      <c r="C510794" s="75"/>
    </row>
    <row r="510795" spans="2:3" x14ac:dyDescent="0.25">
      <c r="B510795" s="76"/>
      <c r="C510795" s="75"/>
    </row>
    <row r="510796" spans="2:3" x14ac:dyDescent="0.25">
      <c r="B510796" s="76"/>
      <c r="C510796" s="75"/>
    </row>
    <row r="510797" spans="2:3" x14ac:dyDescent="0.25">
      <c r="B510797" s="76"/>
      <c r="C510797" s="75"/>
    </row>
    <row r="510907" spans="2:3" x14ac:dyDescent="0.25">
      <c r="B510907" s="76"/>
      <c r="C510907" s="75"/>
    </row>
    <row r="510908" spans="2:3" x14ac:dyDescent="0.25">
      <c r="B510908" s="76"/>
      <c r="C510908" s="75"/>
    </row>
    <row r="510909" spans="2:3" x14ac:dyDescent="0.25">
      <c r="B510909" s="76"/>
      <c r="C510909" s="75"/>
    </row>
    <row r="510910" spans="2:3" x14ac:dyDescent="0.25">
      <c r="B510910" s="76"/>
      <c r="C510910" s="75"/>
    </row>
    <row r="510911" spans="2:3" x14ac:dyDescent="0.25">
      <c r="B510911" s="76"/>
      <c r="C510911" s="75"/>
    </row>
    <row r="510912" spans="2:3" x14ac:dyDescent="0.25">
      <c r="B510912" s="76"/>
      <c r="C510912" s="75"/>
    </row>
    <row r="510913" spans="2:3" x14ac:dyDescent="0.25">
      <c r="B510913" s="76"/>
      <c r="C510913" s="75"/>
    </row>
    <row r="510914" spans="2:3" x14ac:dyDescent="0.25">
      <c r="B510914" s="76"/>
      <c r="C510914" s="75"/>
    </row>
    <row r="510915" spans="2:3" x14ac:dyDescent="0.25">
      <c r="B510915" s="76"/>
      <c r="C510915" s="75"/>
    </row>
    <row r="510916" spans="2:3" x14ac:dyDescent="0.25">
      <c r="B510916" s="76"/>
      <c r="C510916" s="75"/>
    </row>
    <row r="510917" spans="2:3" x14ac:dyDescent="0.25">
      <c r="B510917" s="76"/>
      <c r="C510917" s="75"/>
    </row>
    <row r="510918" spans="2:3" x14ac:dyDescent="0.25">
      <c r="B510918" s="76"/>
      <c r="C510918" s="75"/>
    </row>
    <row r="510919" spans="2:3" x14ac:dyDescent="0.25">
      <c r="B510919" s="76"/>
      <c r="C510919" s="75"/>
    </row>
    <row r="511029" spans="2:3" x14ac:dyDescent="0.25">
      <c r="B511029" s="76"/>
      <c r="C511029" s="75"/>
    </row>
    <row r="511030" spans="2:3" x14ac:dyDescent="0.25">
      <c r="B511030" s="76"/>
      <c r="C511030" s="75"/>
    </row>
    <row r="511031" spans="2:3" x14ac:dyDescent="0.25">
      <c r="B511031" s="76"/>
      <c r="C511031" s="75"/>
    </row>
    <row r="511032" spans="2:3" x14ac:dyDescent="0.25">
      <c r="B511032" s="76"/>
      <c r="C511032" s="75"/>
    </row>
    <row r="511033" spans="2:3" x14ac:dyDescent="0.25">
      <c r="B511033" s="76"/>
      <c r="C511033" s="75"/>
    </row>
    <row r="511034" spans="2:3" x14ac:dyDescent="0.25">
      <c r="B511034" s="76"/>
      <c r="C511034" s="75"/>
    </row>
    <row r="511035" spans="2:3" x14ac:dyDescent="0.25">
      <c r="B511035" s="76"/>
      <c r="C511035" s="75"/>
    </row>
    <row r="511036" spans="2:3" x14ac:dyDescent="0.25">
      <c r="B511036" s="76"/>
      <c r="C511036" s="75"/>
    </row>
    <row r="511037" spans="2:3" x14ac:dyDescent="0.25">
      <c r="B511037" s="76"/>
      <c r="C511037" s="75"/>
    </row>
    <row r="511038" spans="2:3" x14ac:dyDescent="0.25">
      <c r="B511038" s="76"/>
      <c r="C511038" s="75"/>
    </row>
    <row r="511039" spans="2:3" x14ac:dyDescent="0.25">
      <c r="B511039" s="76"/>
      <c r="C511039" s="75"/>
    </row>
    <row r="511040" spans="2:3" x14ac:dyDescent="0.25">
      <c r="B511040" s="76"/>
      <c r="C511040" s="75"/>
    </row>
    <row r="511041" spans="2:3" x14ac:dyDescent="0.25">
      <c r="B511041" s="76"/>
      <c r="C511041" s="75"/>
    </row>
    <row r="511151" spans="2:3" x14ac:dyDescent="0.25">
      <c r="B511151" s="76"/>
      <c r="C511151" s="75"/>
    </row>
    <row r="511152" spans="2:3" x14ac:dyDescent="0.25">
      <c r="B511152" s="76"/>
      <c r="C511152" s="75"/>
    </row>
    <row r="511153" spans="2:3" x14ac:dyDescent="0.25">
      <c r="B511153" s="76"/>
      <c r="C511153" s="75"/>
    </row>
    <row r="511154" spans="2:3" x14ac:dyDescent="0.25">
      <c r="B511154" s="76"/>
      <c r="C511154" s="75"/>
    </row>
    <row r="511155" spans="2:3" x14ac:dyDescent="0.25">
      <c r="B511155" s="76"/>
      <c r="C511155" s="75"/>
    </row>
    <row r="511156" spans="2:3" x14ac:dyDescent="0.25">
      <c r="B511156" s="76"/>
      <c r="C511156" s="75"/>
    </row>
    <row r="511157" spans="2:3" x14ac:dyDescent="0.25">
      <c r="B511157" s="76"/>
      <c r="C511157" s="75"/>
    </row>
    <row r="511158" spans="2:3" x14ac:dyDescent="0.25">
      <c r="B511158" s="76"/>
      <c r="C511158" s="75"/>
    </row>
    <row r="511159" spans="2:3" x14ac:dyDescent="0.25">
      <c r="B511159" s="76"/>
      <c r="C511159" s="75"/>
    </row>
    <row r="511160" spans="2:3" x14ac:dyDescent="0.25">
      <c r="B511160" s="76"/>
      <c r="C511160" s="75"/>
    </row>
    <row r="511161" spans="2:3" x14ac:dyDescent="0.25">
      <c r="B511161" s="76"/>
      <c r="C511161" s="75"/>
    </row>
    <row r="511162" spans="2:3" x14ac:dyDescent="0.25">
      <c r="B511162" s="76"/>
      <c r="C511162" s="75"/>
    </row>
    <row r="511163" spans="2:3" x14ac:dyDescent="0.25">
      <c r="B511163" s="76"/>
      <c r="C511163" s="75"/>
    </row>
    <row r="511273" spans="2:3" x14ac:dyDescent="0.25">
      <c r="B511273" s="76"/>
      <c r="C511273" s="75"/>
    </row>
    <row r="511274" spans="2:3" x14ac:dyDescent="0.25">
      <c r="B511274" s="76"/>
      <c r="C511274" s="75"/>
    </row>
    <row r="511275" spans="2:3" x14ac:dyDescent="0.25">
      <c r="B511275" s="76"/>
      <c r="C511275" s="75"/>
    </row>
    <row r="511276" spans="2:3" x14ac:dyDescent="0.25">
      <c r="B511276" s="76"/>
      <c r="C511276" s="75"/>
    </row>
    <row r="511277" spans="2:3" x14ac:dyDescent="0.25">
      <c r="B511277" s="76"/>
      <c r="C511277" s="75"/>
    </row>
    <row r="511278" spans="2:3" x14ac:dyDescent="0.25">
      <c r="B511278" s="76"/>
      <c r="C511278" s="75"/>
    </row>
    <row r="511279" spans="2:3" x14ac:dyDescent="0.25">
      <c r="B511279" s="76"/>
      <c r="C511279" s="75"/>
    </row>
    <row r="511280" spans="2:3" x14ac:dyDescent="0.25">
      <c r="B511280" s="76"/>
      <c r="C511280" s="75"/>
    </row>
    <row r="511281" spans="2:3" x14ac:dyDescent="0.25">
      <c r="B511281" s="76"/>
      <c r="C511281" s="75"/>
    </row>
    <row r="511282" spans="2:3" x14ac:dyDescent="0.25">
      <c r="B511282" s="76"/>
      <c r="C511282" s="75"/>
    </row>
    <row r="511283" spans="2:3" x14ac:dyDescent="0.25">
      <c r="B511283" s="76"/>
      <c r="C511283" s="75"/>
    </row>
    <row r="511284" spans="2:3" x14ac:dyDescent="0.25">
      <c r="B511284" s="76"/>
      <c r="C511284" s="75"/>
    </row>
    <row r="511285" spans="2:3" x14ac:dyDescent="0.25">
      <c r="B511285" s="76"/>
      <c r="C511285" s="75"/>
    </row>
    <row r="511395" spans="2:3" x14ac:dyDescent="0.25">
      <c r="B511395" s="76"/>
      <c r="C511395" s="75"/>
    </row>
    <row r="511396" spans="2:3" x14ac:dyDescent="0.25">
      <c r="B511396" s="76"/>
      <c r="C511396" s="75"/>
    </row>
    <row r="511397" spans="2:3" x14ac:dyDescent="0.25">
      <c r="B511397" s="76"/>
      <c r="C511397" s="75"/>
    </row>
    <row r="511398" spans="2:3" x14ac:dyDescent="0.25">
      <c r="B511398" s="76"/>
      <c r="C511398" s="75"/>
    </row>
    <row r="511399" spans="2:3" x14ac:dyDescent="0.25">
      <c r="B511399" s="76"/>
      <c r="C511399" s="75"/>
    </row>
    <row r="511400" spans="2:3" x14ac:dyDescent="0.25">
      <c r="B511400" s="76"/>
      <c r="C511400" s="75"/>
    </row>
    <row r="511401" spans="2:3" x14ac:dyDescent="0.25">
      <c r="B511401" s="76"/>
      <c r="C511401" s="75"/>
    </row>
    <row r="511402" spans="2:3" x14ac:dyDescent="0.25">
      <c r="B511402" s="76"/>
      <c r="C511402" s="75"/>
    </row>
    <row r="511403" spans="2:3" x14ac:dyDescent="0.25">
      <c r="B511403" s="76"/>
      <c r="C511403" s="75"/>
    </row>
    <row r="511404" spans="2:3" x14ac:dyDescent="0.25">
      <c r="B511404" s="76"/>
      <c r="C511404" s="75"/>
    </row>
    <row r="511405" spans="2:3" x14ac:dyDescent="0.25">
      <c r="B511405" s="76"/>
      <c r="C511405" s="75"/>
    </row>
    <row r="511406" spans="2:3" x14ac:dyDescent="0.25">
      <c r="B511406" s="76"/>
      <c r="C511406" s="75"/>
    </row>
    <row r="511407" spans="2:3" x14ac:dyDescent="0.25">
      <c r="B511407" s="76"/>
      <c r="C511407" s="75"/>
    </row>
    <row r="511517" spans="2:3" x14ac:dyDescent="0.25">
      <c r="B511517" s="76"/>
      <c r="C511517" s="75"/>
    </row>
    <row r="511518" spans="2:3" x14ac:dyDescent="0.25">
      <c r="B511518" s="76"/>
      <c r="C511518" s="75"/>
    </row>
    <row r="511519" spans="2:3" x14ac:dyDescent="0.25">
      <c r="B511519" s="76"/>
      <c r="C511519" s="75"/>
    </row>
    <row r="511520" spans="2:3" x14ac:dyDescent="0.25">
      <c r="B511520" s="76"/>
      <c r="C511520" s="75"/>
    </row>
    <row r="511521" spans="2:3" x14ac:dyDescent="0.25">
      <c r="B511521" s="76"/>
      <c r="C511521" s="75"/>
    </row>
    <row r="511522" spans="2:3" x14ac:dyDescent="0.25">
      <c r="B511522" s="76"/>
      <c r="C511522" s="75"/>
    </row>
    <row r="511523" spans="2:3" x14ac:dyDescent="0.25">
      <c r="B511523" s="76"/>
      <c r="C511523" s="75"/>
    </row>
    <row r="511524" spans="2:3" x14ac:dyDescent="0.25">
      <c r="B511524" s="76"/>
      <c r="C511524" s="75"/>
    </row>
    <row r="511525" spans="2:3" x14ac:dyDescent="0.25">
      <c r="B511525" s="76"/>
      <c r="C511525" s="75"/>
    </row>
    <row r="511526" spans="2:3" x14ac:dyDescent="0.25">
      <c r="B511526" s="76"/>
      <c r="C511526" s="75"/>
    </row>
    <row r="511527" spans="2:3" x14ac:dyDescent="0.25">
      <c r="B511527" s="76"/>
      <c r="C511527" s="75"/>
    </row>
    <row r="511528" spans="2:3" x14ac:dyDescent="0.25">
      <c r="B511528" s="76"/>
      <c r="C511528" s="75"/>
    </row>
    <row r="511529" spans="2:3" x14ac:dyDescent="0.25">
      <c r="B511529" s="76"/>
      <c r="C511529" s="75"/>
    </row>
    <row r="511639" spans="2:3" x14ac:dyDescent="0.25">
      <c r="B511639" s="76"/>
      <c r="C511639" s="75"/>
    </row>
    <row r="511640" spans="2:3" x14ac:dyDescent="0.25">
      <c r="B511640" s="76"/>
      <c r="C511640" s="75"/>
    </row>
    <row r="511641" spans="2:3" x14ac:dyDescent="0.25">
      <c r="B511641" s="76"/>
      <c r="C511641" s="75"/>
    </row>
    <row r="511642" spans="2:3" x14ac:dyDescent="0.25">
      <c r="B511642" s="76"/>
      <c r="C511642" s="75"/>
    </row>
    <row r="511643" spans="2:3" x14ac:dyDescent="0.25">
      <c r="B511643" s="76"/>
      <c r="C511643" s="75"/>
    </row>
    <row r="511644" spans="2:3" x14ac:dyDescent="0.25">
      <c r="B511644" s="76"/>
      <c r="C511644" s="75"/>
    </row>
    <row r="511645" spans="2:3" x14ac:dyDescent="0.25">
      <c r="B511645" s="76"/>
      <c r="C511645" s="75"/>
    </row>
    <row r="511646" spans="2:3" x14ac:dyDescent="0.25">
      <c r="B511646" s="76"/>
      <c r="C511646" s="75"/>
    </row>
    <row r="511647" spans="2:3" x14ac:dyDescent="0.25">
      <c r="B511647" s="76"/>
      <c r="C511647" s="75"/>
    </row>
    <row r="511648" spans="2:3" x14ac:dyDescent="0.25">
      <c r="B511648" s="76"/>
      <c r="C511648" s="75"/>
    </row>
    <row r="511649" spans="2:3" x14ac:dyDescent="0.25">
      <c r="B511649" s="76"/>
      <c r="C511649" s="75"/>
    </row>
    <row r="511650" spans="2:3" x14ac:dyDescent="0.25">
      <c r="B511650" s="76"/>
      <c r="C511650" s="75"/>
    </row>
    <row r="511651" spans="2:3" x14ac:dyDescent="0.25">
      <c r="B511651" s="76"/>
      <c r="C511651" s="75"/>
    </row>
    <row r="511761" spans="2:3" x14ac:dyDescent="0.25">
      <c r="B511761" s="76"/>
      <c r="C511761" s="75"/>
    </row>
    <row r="511762" spans="2:3" x14ac:dyDescent="0.25">
      <c r="B511762" s="76"/>
      <c r="C511762" s="75"/>
    </row>
    <row r="511763" spans="2:3" x14ac:dyDescent="0.25">
      <c r="B511763" s="76"/>
      <c r="C511763" s="75"/>
    </row>
    <row r="511764" spans="2:3" x14ac:dyDescent="0.25">
      <c r="B511764" s="76"/>
      <c r="C511764" s="75"/>
    </row>
    <row r="511765" spans="2:3" x14ac:dyDescent="0.25">
      <c r="B511765" s="76"/>
      <c r="C511765" s="75"/>
    </row>
    <row r="511766" spans="2:3" x14ac:dyDescent="0.25">
      <c r="B511766" s="76"/>
      <c r="C511766" s="75"/>
    </row>
    <row r="511767" spans="2:3" x14ac:dyDescent="0.25">
      <c r="B511767" s="76"/>
      <c r="C511767" s="75"/>
    </row>
    <row r="511768" spans="2:3" x14ac:dyDescent="0.25">
      <c r="B511768" s="76"/>
      <c r="C511768" s="75"/>
    </row>
    <row r="511769" spans="2:3" x14ac:dyDescent="0.25">
      <c r="B511769" s="76"/>
      <c r="C511769" s="75"/>
    </row>
    <row r="511770" spans="2:3" x14ac:dyDescent="0.25">
      <c r="B511770" s="76"/>
      <c r="C511770" s="75"/>
    </row>
    <row r="511771" spans="2:3" x14ac:dyDescent="0.25">
      <c r="B511771" s="76"/>
      <c r="C511771" s="75"/>
    </row>
    <row r="511772" spans="2:3" x14ac:dyDescent="0.25">
      <c r="B511772" s="76"/>
      <c r="C511772" s="75"/>
    </row>
    <row r="511773" spans="2:3" x14ac:dyDescent="0.25">
      <c r="B511773" s="76"/>
      <c r="C511773" s="75"/>
    </row>
    <row r="511883" spans="2:3" x14ac:dyDescent="0.25">
      <c r="B511883" s="76"/>
      <c r="C511883" s="75"/>
    </row>
    <row r="511884" spans="2:3" x14ac:dyDescent="0.25">
      <c r="B511884" s="76"/>
      <c r="C511884" s="75"/>
    </row>
    <row r="511885" spans="2:3" x14ac:dyDescent="0.25">
      <c r="B511885" s="76"/>
      <c r="C511885" s="75"/>
    </row>
    <row r="511886" spans="2:3" x14ac:dyDescent="0.25">
      <c r="B511886" s="76"/>
      <c r="C511886" s="75"/>
    </row>
    <row r="511887" spans="2:3" x14ac:dyDescent="0.25">
      <c r="B511887" s="76"/>
      <c r="C511887" s="75"/>
    </row>
    <row r="511888" spans="2:3" x14ac:dyDescent="0.25">
      <c r="B511888" s="76"/>
      <c r="C511888" s="75"/>
    </row>
    <row r="511889" spans="2:3" x14ac:dyDescent="0.25">
      <c r="B511889" s="76"/>
      <c r="C511889" s="75"/>
    </row>
    <row r="511890" spans="2:3" x14ac:dyDescent="0.25">
      <c r="B511890" s="76"/>
      <c r="C511890" s="75"/>
    </row>
    <row r="511891" spans="2:3" x14ac:dyDescent="0.25">
      <c r="B511891" s="76"/>
      <c r="C511891" s="75"/>
    </row>
    <row r="511892" spans="2:3" x14ac:dyDescent="0.25">
      <c r="B511892" s="76"/>
      <c r="C511892" s="75"/>
    </row>
    <row r="511893" spans="2:3" x14ac:dyDescent="0.25">
      <c r="B511893" s="76"/>
      <c r="C511893" s="75"/>
    </row>
    <row r="511894" spans="2:3" x14ac:dyDescent="0.25">
      <c r="B511894" s="76"/>
      <c r="C511894" s="75"/>
    </row>
    <row r="511895" spans="2:3" x14ac:dyDescent="0.25">
      <c r="B511895" s="76"/>
      <c r="C511895" s="75"/>
    </row>
    <row r="512005" spans="2:3" x14ac:dyDescent="0.25">
      <c r="B512005" s="76"/>
      <c r="C512005" s="75"/>
    </row>
    <row r="512006" spans="2:3" x14ac:dyDescent="0.25">
      <c r="B512006" s="76"/>
      <c r="C512006" s="75"/>
    </row>
    <row r="512007" spans="2:3" x14ac:dyDescent="0.25">
      <c r="B512007" s="76"/>
      <c r="C512007" s="75"/>
    </row>
    <row r="512008" spans="2:3" x14ac:dyDescent="0.25">
      <c r="B512008" s="76"/>
      <c r="C512008" s="75"/>
    </row>
    <row r="512009" spans="2:3" x14ac:dyDescent="0.25">
      <c r="B512009" s="76"/>
      <c r="C512009" s="75"/>
    </row>
    <row r="512010" spans="2:3" x14ac:dyDescent="0.25">
      <c r="B512010" s="76"/>
      <c r="C512010" s="75"/>
    </row>
    <row r="512011" spans="2:3" x14ac:dyDescent="0.25">
      <c r="B512011" s="76"/>
      <c r="C512011" s="75"/>
    </row>
    <row r="512012" spans="2:3" x14ac:dyDescent="0.25">
      <c r="B512012" s="76"/>
      <c r="C512012" s="75"/>
    </row>
    <row r="512013" spans="2:3" x14ac:dyDescent="0.25">
      <c r="B512013" s="76"/>
      <c r="C512013" s="75"/>
    </row>
    <row r="512014" spans="2:3" x14ac:dyDescent="0.25">
      <c r="B512014" s="76"/>
      <c r="C512014" s="75"/>
    </row>
    <row r="512015" spans="2:3" x14ac:dyDescent="0.25">
      <c r="B512015" s="76"/>
      <c r="C512015" s="75"/>
    </row>
    <row r="512016" spans="2:3" x14ac:dyDescent="0.25">
      <c r="B512016" s="76"/>
      <c r="C512016" s="75"/>
    </row>
    <row r="512017" spans="2:3" x14ac:dyDescent="0.25">
      <c r="B512017" s="76"/>
      <c r="C512017" s="75"/>
    </row>
    <row r="512127" spans="2:3" x14ac:dyDescent="0.25">
      <c r="B512127" s="76"/>
      <c r="C512127" s="75"/>
    </row>
    <row r="512128" spans="2:3" x14ac:dyDescent="0.25">
      <c r="B512128" s="76"/>
      <c r="C512128" s="75"/>
    </row>
    <row r="512129" spans="2:3" x14ac:dyDescent="0.25">
      <c r="B512129" s="76"/>
      <c r="C512129" s="75"/>
    </row>
    <row r="512130" spans="2:3" x14ac:dyDescent="0.25">
      <c r="B512130" s="76"/>
      <c r="C512130" s="75"/>
    </row>
    <row r="512131" spans="2:3" x14ac:dyDescent="0.25">
      <c r="B512131" s="76"/>
      <c r="C512131" s="75"/>
    </row>
    <row r="512132" spans="2:3" x14ac:dyDescent="0.25">
      <c r="B512132" s="76"/>
      <c r="C512132" s="75"/>
    </row>
    <row r="512133" spans="2:3" x14ac:dyDescent="0.25">
      <c r="B512133" s="76"/>
      <c r="C512133" s="75"/>
    </row>
    <row r="512134" spans="2:3" x14ac:dyDescent="0.25">
      <c r="B512134" s="76"/>
      <c r="C512134" s="75"/>
    </row>
    <row r="512135" spans="2:3" x14ac:dyDescent="0.25">
      <c r="B512135" s="76"/>
      <c r="C512135" s="75"/>
    </row>
    <row r="512136" spans="2:3" x14ac:dyDescent="0.25">
      <c r="B512136" s="76"/>
      <c r="C512136" s="75"/>
    </row>
    <row r="512137" spans="2:3" x14ac:dyDescent="0.25">
      <c r="B512137" s="76"/>
      <c r="C512137" s="75"/>
    </row>
    <row r="512138" spans="2:3" x14ac:dyDescent="0.25">
      <c r="B512138" s="76"/>
      <c r="C512138" s="75"/>
    </row>
    <row r="512139" spans="2:3" x14ac:dyDescent="0.25">
      <c r="B512139" s="76"/>
      <c r="C512139" s="75"/>
    </row>
    <row r="512249" spans="2:3" x14ac:dyDescent="0.25">
      <c r="B512249" s="76"/>
      <c r="C512249" s="75"/>
    </row>
    <row r="512250" spans="2:3" x14ac:dyDescent="0.25">
      <c r="B512250" s="76"/>
      <c r="C512250" s="75"/>
    </row>
    <row r="512251" spans="2:3" x14ac:dyDescent="0.25">
      <c r="B512251" s="76"/>
      <c r="C512251" s="75"/>
    </row>
    <row r="512252" spans="2:3" x14ac:dyDescent="0.25">
      <c r="B512252" s="76"/>
      <c r="C512252" s="75"/>
    </row>
    <row r="512253" spans="2:3" x14ac:dyDescent="0.25">
      <c r="B512253" s="76"/>
      <c r="C512253" s="75"/>
    </row>
    <row r="512254" spans="2:3" x14ac:dyDescent="0.25">
      <c r="B512254" s="76"/>
      <c r="C512254" s="75"/>
    </row>
    <row r="512255" spans="2:3" x14ac:dyDescent="0.25">
      <c r="B512255" s="76"/>
      <c r="C512255" s="75"/>
    </row>
    <row r="512256" spans="2:3" x14ac:dyDescent="0.25">
      <c r="B512256" s="76"/>
      <c r="C512256" s="75"/>
    </row>
    <row r="512257" spans="2:3" x14ac:dyDescent="0.25">
      <c r="B512257" s="76"/>
      <c r="C512257" s="75"/>
    </row>
    <row r="512258" spans="2:3" x14ac:dyDescent="0.25">
      <c r="B512258" s="76"/>
      <c r="C512258" s="75"/>
    </row>
    <row r="512259" spans="2:3" x14ac:dyDescent="0.25">
      <c r="B512259" s="76"/>
      <c r="C512259" s="75"/>
    </row>
    <row r="512260" spans="2:3" x14ac:dyDescent="0.25">
      <c r="B512260" s="76"/>
      <c r="C512260" s="75"/>
    </row>
    <row r="512261" spans="2:3" x14ac:dyDescent="0.25">
      <c r="B512261" s="76"/>
      <c r="C512261" s="75"/>
    </row>
    <row r="512371" spans="2:3" x14ac:dyDescent="0.25">
      <c r="B512371" s="76"/>
      <c r="C512371" s="75"/>
    </row>
    <row r="512372" spans="2:3" x14ac:dyDescent="0.25">
      <c r="B512372" s="76"/>
      <c r="C512372" s="75"/>
    </row>
    <row r="512373" spans="2:3" x14ac:dyDescent="0.25">
      <c r="B512373" s="76"/>
      <c r="C512373" s="75"/>
    </row>
    <row r="512374" spans="2:3" x14ac:dyDescent="0.25">
      <c r="B512374" s="76"/>
      <c r="C512374" s="75"/>
    </row>
    <row r="512375" spans="2:3" x14ac:dyDescent="0.25">
      <c r="B512375" s="76"/>
      <c r="C512375" s="75"/>
    </row>
    <row r="512376" spans="2:3" x14ac:dyDescent="0.25">
      <c r="B512376" s="76"/>
      <c r="C512376" s="75"/>
    </row>
    <row r="512377" spans="2:3" x14ac:dyDescent="0.25">
      <c r="B512377" s="76"/>
      <c r="C512377" s="75"/>
    </row>
    <row r="512378" spans="2:3" x14ac:dyDescent="0.25">
      <c r="B512378" s="76"/>
      <c r="C512378" s="75"/>
    </row>
    <row r="512379" spans="2:3" x14ac:dyDescent="0.25">
      <c r="B512379" s="76"/>
      <c r="C512379" s="75"/>
    </row>
    <row r="512380" spans="2:3" x14ac:dyDescent="0.25">
      <c r="B512380" s="76"/>
      <c r="C512380" s="75"/>
    </row>
    <row r="512381" spans="2:3" x14ac:dyDescent="0.25">
      <c r="B512381" s="76"/>
      <c r="C512381" s="75"/>
    </row>
    <row r="512382" spans="2:3" x14ac:dyDescent="0.25">
      <c r="B512382" s="76"/>
      <c r="C512382" s="75"/>
    </row>
    <row r="512383" spans="2:3" x14ac:dyDescent="0.25">
      <c r="B512383" s="76"/>
      <c r="C512383" s="75"/>
    </row>
    <row r="512493" spans="2:3" x14ac:dyDescent="0.25">
      <c r="B512493" s="76"/>
      <c r="C512493" s="75"/>
    </row>
    <row r="512494" spans="2:3" x14ac:dyDescent="0.25">
      <c r="B512494" s="76"/>
      <c r="C512494" s="75"/>
    </row>
    <row r="512495" spans="2:3" x14ac:dyDescent="0.25">
      <c r="B512495" s="76"/>
      <c r="C512495" s="75"/>
    </row>
    <row r="512496" spans="2:3" x14ac:dyDescent="0.25">
      <c r="B512496" s="76"/>
      <c r="C512496" s="75"/>
    </row>
    <row r="512497" spans="2:3" x14ac:dyDescent="0.25">
      <c r="B512497" s="76"/>
      <c r="C512497" s="75"/>
    </row>
    <row r="512498" spans="2:3" x14ac:dyDescent="0.25">
      <c r="B512498" s="76"/>
      <c r="C512498" s="75"/>
    </row>
    <row r="512499" spans="2:3" x14ac:dyDescent="0.25">
      <c r="B512499" s="76"/>
      <c r="C512499" s="75"/>
    </row>
    <row r="512500" spans="2:3" x14ac:dyDescent="0.25">
      <c r="B512500" s="76"/>
      <c r="C512500" s="75"/>
    </row>
    <row r="512501" spans="2:3" x14ac:dyDescent="0.25">
      <c r="B512501" s="76"/>
      <c r="C512501" s="75"/>
    </row>
    <row r="512502" spans="2:3" x14ac:dyDescent="0.25">
      <c r="B512502" s="76"/>
      <c r="C512502" s="75"/>
    </row>
    <row r="512503" spans="2:3" x14ac:dyDescent="0.25">
      <c r="B512503" s="76"/>
      <c r="C512503" s="75"/>
    </row>
    <row r="512504" spans="2:3" x14ac:dyDescent="0.25">
      <c r="B512504" s="76"/>
      <c r="C512504" s="75"/>
    </row>
    <row r="512505" spans="2:3" x14ac:dyDescent="0.25">
      <c r="B512505" s="76"/>
      <c r="C512505" s="75"/>
    </row>
    <row r="512615" spans="2:3" x14ac:dyDescent="0.25">
      <c r="B512615" s="76"/>
      <c r="C512615" s="75"/>
    </row>
    <row r="512616" spans="2:3" x14ac:dyDescent="0.25">
      <c r="B512616" s="76"/>
      <c r="C512616" s="75"/>
    </row>
    <row r="512617" spans="2:3" x14ac:dyDescent="0.25">
      <c r="B512617" s="76"/>
      <c r="C512617" s="75"/>
    </row>
    <row r="512618" spans="2:3" x14ac:dyDescent="0.25">
      <c r="B512618" s="76"/>
      <c r="C512618" s="75"/>
    </row>
    <row r="512619" spans="2:3" x14ac:dyDescent="0.25">
      <c r="B512619" s="76"/>
      <c r="C512619" s="75"/>
    </row>
    <row r="512620" spans="2:3" x14ac:dyDescent="0.25">
      <c r="B512620" s="76"/>
      <c r="C512620" s="75"/>
    </row>
    <row r="512621" spans="2:3" x14ac:dyDescent="0.25">
      <c r="B512621" s="76"/>
      <c r="C512621" s="75"/>
    </row>
    <row r="512622" spans="2:3" x14ac:dyDescent="0.25">
      <c r="B512622" s="76"/>
      <c r="C512622" s="75"/>
    </row>
    <row r="512623" spans="2:3" x14ac:dyDescent="0.25">
      <c r="B512623" s="76"/>
      <c r="C512623" s="75"/>
    </row>
    <row r="512624" spans="2:3" x14ac:dyDescent="0.25">
      <c r="B512624" s="76"/>
      <c r="C512624" s="75"/>
    </row>
    <row r="512625" spans="2:3" x14ac:dyDescent="0.25">
      <c r="B512625" s="76"/>
      <c r="C512625" s="75"/>
    </row>
    <row r="512626" spans="2:3" x14ac:dyDescent="0.25">
      <c r="B512626" s="76"/>
      <c r="C512626" s="75"/>
    </row>
    <row r="512627" spans="2:3" x14ac:dyDescent="0.25">
      <c r="B512627" s="76"/>
      <c r="C512627" s="75"/>
    </row>
    <row r="512737" spans="2:3" x14ac:dyDescent="0.25">
      <c r="B512737" s="76"/>
      <c r="C512737" s="75"/>
    </row>
    <row r="512738" spans="2:3" x14ac:dyDescent="0.25">
      <c r="B512738" s="76"/>
      <c r="C512738" s="75"/>
    </row>
    <row r="512739" spans="2:3" x14ac:dyDescent="0.25">
      <c r="B512739" s="76"/>
      <c r="C512739" s="75"/>
    </row>
    <row r="512740" spans="2:3" x14ac:dyDescent="0.25">
      <c r="B512740" s="76"/>
      <c r="C512740" s="75"/>
    </row>
    <row r="512741" spans="2:3" x14ac:dyDescent="0.25">
      <c r="B512741" s="76"/>
      <c r="C512741" s="75"/>
    </row>
    <row r="512742" spans="2:3" x14ac:dyDescent="0.25">
      <c r="B512742" s="76"/>
      <c r="C512742" s="75"/>
    </row>
    <row r="512743" spans="2:3" x14ac:dyDescent="0.25">
      <c r="B512743" s="76"/>
      <c r="C512743" s="75"/>
    </row>
    <row r="512744" spans="2:3" x14ac:dyDescent="0.25">
      <c r="B512744" s="76"/>
      <c r="C512744" s="75"/>
    </row>
    <row r="512745" spans="2:3" x14ac:dyDescent="0.25">
      <c r="B512745" s="76"/>
      <c r="C512745" s="75"/>
    </row>
    <row r="512746" spans="2:3" x14ac:dyDescent="0.25">
      <c r="B512746" s="76"/>
      <c r="C512746" s="75"/>
    </row>
    <row r="512747" spans="2:3" x14ac:dyDescent="0.25">
      <c r="B512747" s="76"/>
      <c r="C512747" s="75"/>
    </row>
    <row r="512748" spans="2:3" x14ac:dyDescent="0.25">
      <c r="B512748" s="76"/>
      <c r="C512748" s="75"/>
    </row>
    <row r="512749" spans="2:3" x14ac:dyDescent="0.25">
      <c r="B512749" s="76"/>
      <c r="C512749" s="75"/>
    </row>
    <row r="512859" spans="2:3" x14ac:dyDescent="0.25">
      <c r="B512859" s="76"/>
      <c r="C512859" s="75"/>
    </row>
    <row r="512860" spans="2:3" x14ac:dyDescent="0.25">
      <c r="B512860" s="76"/>
      <c r="C512860" s="75"/>
    </row>
    <row r="512861" spans="2:3" x14ac:dyDescent="0.25">
      <c r="B512861" s="76"/>
      <c r="C512861" s="75"/>
    </row>
    <row r="512862" spans="2:3" x14ac:dyDescent="0.25">
      <c r="B512862" s="76"/>
      <c r="C512862" s="75"/>
    </row>
    <row r="512863" spans="2:3" x14ac:dyDescent="0.25">
      <c r="B512863" s="76"/>
      <c r="C512863" s="75"/>
    </row>
    <row r="512864" spans="2:3" x14ac:dyDescent="0.25">
      <c r="B512864" s="76"/>
      <c r="C512864" s="75"/>
    </row>
    <row r="512865" spans="2:3" x14ac:dyDescent="0.25">
      <c r="B512865" s="76"/>
      <c r="C512865" s="75"/>
    </row>
    <row r="512866" spans="2:3" x14ac:dyDescent="0.25">
      <c r="B512866" s="76"/>
      <c r="C512866" s="75"/>
    </row>
    <row r="512867" spans="2:3" x14ac:dyDescent="0.25">
      <c r="B512867" s="76"/>
      <c r="C512867" s="75"/>
    </row>
    <row r="512868" spans="2:3" x14ac:dyDescent="0.25">
      <c r="B512868" s="76"/>
      <c r="C512868" s="75"/>
    </row>
    <row r="512869" spans="2:3" x14ac:dyDescent="0.25">
      <c r="B512869" s="76"/>
      <c r="C512869" s="75"/>
    </row>
    <row r="512870" spans="2:3" x14ac:dyDescent="0.25">
      <c r="B512870" s="76"/>
      <c r="C512870" s="75"/>
    </row>
    <row r="512871" spans="2:3" x14ac:dyDescent="0.25">
      <c r="B512871" s="76"/>
      <c r="C512871" s="75"/>
    </row>
    <row r="512981" spans="2:3" x14ac:dyDescent="0.25">
      <c r="B512981" s="76"/>
      <c r="C512981" s="75"/>
    </row>
    <row r="512982" spans="2:3" x14ac:dyDescent="0.25">
      <c r="B512982" s="76"/>
      <c r="C512982" s="75"/>
    </row>
    <row r="512983" spans="2:3" x14ac:dyDescent="0.25">
      <c r="B512983" s="76"/>
      <c r="C512983" s="75"/>
    </row>
    <row r="512984" spans="2:3" x14ac:dyDescent="0.25">
      <c r="B512984" s="76"/>
      <c r="C512984" s="75"/>
    </row>
    <row r="512985" spans="2:3" x14ac:dyDescent="0.25">
      <c r="B512985" s="76"/>
      <c r="C512985" s="75"/>
    </row>
    <row r="512986" spans="2:3" x14ac:dyDescent="0.25">
      <c r="B512986" s="76"/>
      <c r="C512986" s="75"/>
    </row>
    <row r="512987" spans="2:3" x14ac:dyDescent="0.25">
      <c r="B512987" s="76"/>
      <c r="C512987" s="75"/>
    </row>
    <row r="512988" spans="2:3" x14ac:dyDescent="0.25">
      <c r="B512988" s="76"/>
      <c r="C512988" s="75"/>
    </row>
    <row r="512989" spans="2:3" x14ac:dyDescent="0.25">
      <c r="B512989" s="76"/>
      <c r="C512989" s="75"/>
    </row>
    <row r="512990" spans="2:3" x14ac:dyDescent="0.25">
      <c r="B512990" s="76"/>
      <c r="C512990" s="75"/>
    </row>
    <row r="512991" spans="2:3" x14ac:dyDescent="0.25">
      <c r="B512991" s="76"/>
      <c r="C512991" s="75"/>
    </row>
    <row r="512992" spans="2:3" x14ac:dyDescent="0.25">
      <c r="B512992" s="76"/>
      <c r="C512992" s="75"/>
    </row>
    <row r="512993" spans="2:3" x14ac:dyDescent="0.25">
      <c r="B512993" s="76"/>
      <c r="C512993" s="75"/>
    </row>
    <row r="513103" spans="2:3" x14ac:dyDescent="0.25">
      <c r="B513103" s="76"/>
      <c r="C513103" s="75"/>
    </row>
    <row r="513104" spans="2:3" x14ac:dyDescent="0.25">
      <c r="B513104" s="76"/>
      <c r="C513104" s="75"/>
    </row>
    <row r="513105" spans="2:3" x14ac:dyDescent="0.25">
      <c r="B513105" s="76"/>
      <c r="C513105" s="75"/>
    </row>
    <row r="513106" spans="2:3" x14ac:dyDescent="0.25">
      <c r="B513106" s="76"/>
      <c r="C513106" s="75"/>
    </row>
    <row r="513107" spans="2:3" x14ac:dyDescent="0.25">
      <c r="B513107" s="76"/>
      <c r="C513107" s="75"/>
    </row>
    <row r="513108" spans="2:3" x14ac:dyDescent="0.25">
      <c r="B513108" s="76"/>
      <c r="C513108" s="75"/>
    </row>
    <row r="513109" spans="2:3" x14ac:dyDescent="0.25">
      <c r="B513109" s="76"/>
      <c r="C513109" s="75"/>
    </row>
    <row r="513110" spans="2:3" x14ac:dyDescent="0.25">
      <c r="B513110" s="76"/>
      <c r="C513110" s="75"/>
    </row>
    <row r="513111" spans="2:3" x14ac:dyDescent="0.25">
      <c r="B513111" s="76"/>
      <c r="C513111" s="75"/>
    </row>
    <row r="513112" spans="2:3" x14ac:dyDescent="0.25">
      <c r="B513112" s="76"/>
      <c r="C513112" s="75"/>
    </row>
    <row r="513113" spans="2:3" x14ac:dyDescent="0.25">
      <c r="B513113" s="76"/>
      <c r="C513113" s="75"/>
    </row>
    <row r="513114" spans="2:3" x14ac:dyDescent="0.25">
      <c r="B513114" s="76"/>
      <c r="C513114" s="75"/>
    </row>
    <row r="513115" spans="2:3" x14ac:dyDescent="0.25">
      <c r="B513115" s="76"/>
      <c r="C513115" s="75"/>
    </row>
    <row r="513225" spans="2:3" x14ac:dyDescent="0.25">
      <c r="B513225" s="76"/>
      <c r="C513225" s="75"/>
    </row>
    <row r="513226" spans="2:3" x14ac:dyDescent="0.25">
      <c r="B513226" s="76"/>
      <c r="C513226" s="75"/>
    </row>
    <row r="513227" spans="2:3" x14ac:dyDescent="0.25">
      <c r="B513227" s="76"/>
      <c r="C513227" s="75"/>
    </row>
    <row r="513228" spans="2:3" x14ac:dyDescent="0.25">
      <c r="B513228" s="76"/>
      <c r="C513228" s="75"/>
    </row>
    <row r="513229" spans="2:3" x14ac:dyDescent="0.25">
      <c r="B513229" s="76"/>
      <c r="C513229" s="75"/>
    </row>
    <row r="513230" spans="2:3" x14ac:dyDescent="0.25">
      <c r="B513230" s="76"/>
      <c r="C513230" s="75"/>
    </row>
    <row r="513231" spans="2:3" x14ac:dyDescent="0.25">
      <c r="B513231" s="76"/>
      <c r="C513231" s="75"/>
    </row>
    <row r="513232" spans="2:3" x14ac:dyDescent="0.25">
      <c r="B513232" s="76"/>
      <c r="C513232" s="75"/>
    </row>
    <row r="513233" spans="2:3" x14ac:dyDescent="0.25">
      <c r="B513233" s="76"/>
      <c r="C513233" s="75"/>
    </row>
    <row r="513234" spans="2:3" x14ac:dyDescent="0.25">
      <c r="B513234" s="76"/>
      <c r="C513234" s="75"/>
    </row>
    <row r="513235" spans="2:3" x14ac:dyDescent="0.25">
      <c r="B513235" s="76"/>
      <c r="C513235" s="75"/>
    </row>
    <row r="513236" spans="2:3" x14ac:dyDescent="0.25">
      <c r="B513236" s="76"/>
      <c r="C513236" s="75"/>
    </row>
    <row r="513237" spans="2:3" x14ac:dyDescent="0.25">
      <c r="B513237" s="76"/>
      <c r="C513237" s="75"/>
    </row>
    <row r="513347" spans="2:3" x14ac:dyDescent="0.25">
      <c r="B513347" s="76"/>
      <c r="C513347" s="75"/>
    </row>
    <row r="513348" spans="2:3" x14ac:dyDescent="0.25">
      <c r="B513348" s="76"/>
      <c r="C513348" s="75"/>
    </row>
    <row r="513349" spans="2:3" x14ac:dyDescent="0.25">
      <c r="B513349" s="76"/>
      <c r="C513349" s="75"/>
    </row>
    <row r="513350" spans="2:3" x14ac:dyDescent="0.25">
      <c r="B513350" s="76"/>
      <c r="C513350" s="75"/>
    </row>
    <row r="513351" spans="2:3" x14ac:dyDescent="0.25">
      <c r="B513351" s="76"/>
      <c r="C513351" s="75"/>
    </row>
    <row r="513352" spans="2:3" x14ac:dyDescent="0.25">
      <c r="B513352" s="76"/>
      <c r="C513352" s="75"/>
    </row>
    <row r="513353" spans="2:3" x14ac:dyDescent="0.25">
      <c r="B513353" s="76"/>
      <c r="C513353" s="75"/>
    </row>
    <row r="513354" spans="2:3" x14ac:dyDescent="0.25">
      <c r="B513354" s="76"/>
      <c r="C513354" s="75"/>
    </row>
    <row r="513355" spans="2:3" x14ac:dyDescent="0.25">
      <c r="B513355" s="76"/>
      <c r="C513355" s="75"/>
    </row>
    <row r="513356" spans="2:3" x14ac:dyDescent="0.25">
      <c r="B513356" s="76"/>
      <c r="C513356" s="75"/>
    </row>
    <row r="513357" spans="2:3" x14ac:dyDescent="0.25">
      <c r="B513357" s="76"/>
      <c r="C513357" s="75"/>
    </row>
    <row r="513358" spans="2:3" x14ac:dyDescent="0.25">
      <c r="B513358" s="76"/>
      <c r="C513358" s="75"/>
    </row>
    <row r="513359" spans="2:3" x14ac:dyDescent="0.25">
      <c r="B513359" s="76"/>
      <c r="C513359" s="75"/>
    </row>
    <row r="513469" spans="2:3" x14ac:dyDescent="0.25">
      <c r="B513469" s="76"/>
      <c r="C513469" s="75"/>
    </row>
    <row r="513470" spans="2:3" x14ac:dyDescent="0.25">
      <c r="B513470" s="76"/>
      <c r="C513470" s="75"/>
    </row>
    <row r="513471" spans="2:3" x14ac:dyDescent="0.25">
      <c r="B513471" s="76"/>
      <c r="C513471" s="75"/>
    </row>
    <row r="513472" spans="2:3" x14ac:dyDescent="0.25">
      <c r="B513472" s="76"/>
      <c r="C513472" s="75"/>
    </row>
    <row r="513473" spans="2:3" x14ac:dyDescent="0.25">
      <c r="B513473" s="76"/>
      <c r="C513473" s="75"/>
    </row>
    <row r="513474" spans="2:3" x14ac:dyDescent="0.25">
      <c r="B513474" s="76"/>
      <c r="C513474" s="75"/>
    </row>
    <row r="513475" spans="2:3" x14ac:dyDescent="0.25">
      <c r="B513475" s="76"/>
      <c r="C513475" s="75"/>
    </row>
    <row r="513476" spans="2:3" x14ac:dyDescent="0.25">
      <c r="B513476" s="76"/>
      <c r="C513476" s="75"/>
    </row>
    <row r="513477" spans="2:3" x14ac:dyDescent="0.25">
      <c r="B513477" s="76"/>
      <c r="C513477" s="75"/>
    </row>
    <row r="513478" spans="2:3" x14ac:dyDescent="0.25">
      <c r="B513478" s="76"/>
      <c r="C513478" s="75"/>
    </row>
    <row r="513479" spans="2:3" x14ac:dyDescent="0.25">
      <c r="B513479" s="76"/>
      <c r="C513479" s="75"/>
    </row>
    <row r="513480" spans="2:3" x14ac:dyDescent="0.25">
      <c r="B513480" s="76"/>
      <c r="C513480" s="75"/>
    </row>
    <row r="513481" spans="2:3" x14ac:dyDescent="0.25">
      <c r="B513481" s="76"/>
      <c r="C513481" s="75"/>
    </row>
    <row r="513591" spans="2:3" x14ac:dyDescent="0.25">
      <c r="B513591" s="76"/>
      <c r="C513591" s="75"/>
    </row>
    <row r="513592" spans="2:3" x14ac:dyDescent="0.25">
      <c r="B513592" s="76"/>
      <c r="C513592" s="75"/>
    </row>
    <row r="513593" spans="2:3" x14ac:dyDescent="0.25">
      <c r="B513593" s="76"/>
      <c r="C513593" s="75"/>
    </row>
    <row r="513594" spans="2:3" x14ac:dyDescent="0.25">
      <c r="B513594" s="76"/>
      <c r="C513594" s="75"/>
    </row>
    <row r="513595" spans="2:3" x14ac:dyDescent="0.25">
      <c r="B513595" s="76"/>
      <c r="C513595" s="75"/>
    </row>
    <row r="513596" spans="2:3" x14ac:dyDescent="0.25">
      <c r="B513596" s="76"/>
      <c r="C513596" s="75"/>
    </row>
    <row r="513597" spans="2:3" x14ac:dyDescent="0.25">
      <c r="B513597" s="76"/>
      <c r="C513597" s="75"/>
    </row>
    <row r="513598" spans="2:3" x14ac:dyDescent="0.25">
      <c r="B513598" s="76"/>
      <c r="C513598" s="75"/>
    </row>
    <row r="513599" spans="2:3" x14ac:dyDescent="0.25">
      <c r="B513599" s="76"/>
      <c r="C513599" s="75"/>
    </row>
    <row r="513600" spans="2:3" x14ac:dyDescent="0.25">
      <c r="B513600" s="76"/>
      <c r="C513600" s="75"/>
    </row>
    <row r="513601" spans="2:3" x14ac:dyDescent="0.25">
      <c r="B513601" s="76"/>
      <c r="C513601" s="75"/>
    </row>
    <row r="513602" spans="2:3" x14ac:dyDescent="0.25">
      <c r="B513602" s="76"/>
      <c r="C513602" s="75"/>
    </row>
    <row r="513603" spans="2:3" x14ac:dyDescent="0.25">
      <c r="B513603" s="76"/>
      <c r="C513603" s="75"/>
    </row>
    <row r="513713" spans="2:3" x14ac:dyDescent="0.25">
      <c r="B513713" s="76"/>
      <c r="C513713" s="75"/>
    </row>
    <row r="513714" spans="2:3" x14ac:dyDescent="0.25">
      <c r="B513714" s="76"/>
      <c r="C513714" s="75"/>
    </row>
    <row r="513715" spans="2:3" x14ac:dyDescent="0.25">
      <c r="B513715" s="76"/>
      <c r="C513715" s="75"/>
    </row>
    <row r="513716" spans="2:3" x14ac:dyDescent="0.25">
      <c r="B513716" s="76"/>
      <c r="C513716" s="75"/>
    </row>
    <row r="513717" spans="2:3" x14ac:dyDescent="0.25">
      <c r="B513717" s="76"/>
      <c r="C513717" s="75"/>
    </row>
    <row r="513718" spans="2:3" x14ac:dyDescent="0.25">
      <c r="B513718" s="76"/>
      <c r="C513718" s="75"/>
    </row>
    <row r="513719" spans="2:3" x14ac:dyDescent="0.25">
      <c r="B513719" s="76"/>
      <c r="C513719" s="75"/>
    </row>
    <row r="513720" spans="2:3" x14ac:dyDescent="0.25">
      <c r="B513720" s="76"/>
      <c r="C513720" s="75"/>
    </row>
    <row r="513721" spans="2:3" x14ac:dyDescent="0.25">
      <c r="B513721" s="76"/>
      <c r="C513721" s="75"/>
    </row>
    <row r="513722" spans="2:3" x14ac:dyDescent="0.25">
      <c r="B513722" s="76"/>
      <c r="C513722" s="75"/>
    </row>
    <row r="513723" spans="2:3" x14ac:dyDescent="0.25">
      <c r="B513723" s="76"/>
      <c r="C513723" s="75"/>
    </row>
    <row r="513724" spans="2:3" x14ac:dyDescent="0.25">
      <c r="B513724" s="76"/>
      <c r="C513724" s="75"/>
    </row>
    <row r="513725" spans="2:3" x14ac:dyDescent="0.25">
      <c r="B513725" s="76"/>
      <c r="C513725" s="75"/>
    </row>
    <row r="513835" spans="2:3" x14ac:dyDescent="0.25">
      <c r="B513835" s="76"/>
      <c r="C513835" s="75"/>
    </row>
    <row r="513836" spans="2:3" x14ac:dyDescent="0.25">
      <c r="B513836" s="76"/>
      <c r="C513836" s="75"/>
    </row>
    <row r="513837" spans="2:3" x14ac:dyDescent="0.25">
      <c r="B513837" s="76"/>
      <c r="C513837" s="75"/>
    </row>
    <row r="513838" spans="2:3" x14ac:dyDescent="0.25">
      <c r="B513838" s="76"/>
      <c r="C513838" s="75"/>
    </row>
    <row r="513839" spans="2:3" x14ac:dyDescent="0.25">
      <c r="B513839" s="76"/>
      <c r="C513839" s="75"/>
    </row>
    <row r="513840" spans="2:3" x14ac:dyDescent="0.25">
      <c r="B513840" s="76"/>
      <c r="C513840" s="75"/>
    </row>
    <row r="513841" spans="2:3" x14ac:dyDescent="0.25">
      <c r="B513841" s="76"/>
      <c r="C513841" s="75"/>
    </row>
    <row r="513842" spans="2:3" x14ac:dyDescent="0.25">
      <c r="B513842" s="76"/>
      <c r="C513842" s="75"/>
    </row>
    <row r="513843" spans="2:3" x14ac:dyDescent="0.25">
      <c r="B513843" s="76"/>
      <c r="C513843" s="75"/>
    </row>
    <row r="513844" spans="2:3" x14ac:dyDescent="0.25">
      <c r="B513844" s="76"/>
      <c r="C513844" s="75"/>
    </row>
    <row r="513845" spans="2:3" x14ac:dyDescent="0.25">
      <c r="B513845" s="76"/>
      <c r="C513845" s="75"/>
    </row>
    <row r="513846" spans="2:3" x14ac:dyDescent="0.25">
      <c r="B513846" s="76"/>
      <c r="C513846" s="75"/>
    </row>
    <row r="513847" spans="2:3" x14ac:dyDescent="0.25">
      <c r="B513847" s="76"/>
      <c r="C513847" s="75"/>
    </row>
    <row r="513957" spans="2:3" x14ac:dyDescent="0.25">
      <c r="B513957" s="76"/>
      <c r="C513957" s="75"/>
    </row>
    <row r="513958" spans="2:3" x14ac:dyDescent="0.25">
      <c r="B513958" s="76"/>
      <c r="C513958" s="75"/>
    </row>
    <row r="513959" spans="2:3" x14ac:dyDescent="0.25">
      <c r="B513959" s="76"/>
      <c r="C513959" s="75"/>
    </row>
    <row r="513960" spans="2:3" x14ac:dyDescent="0.25">
      <c r="B513960" s="76"/>
      <c r="C513960" s="75"/>
    </row>
    <row r="513961" spans="2:3" x14ac:dyDescent="0.25">
      <c r="B513961" s="76"/>
      <c r="C513961" s="75"/>
    </row>
    <row r="513962" spans="2:3" x14ac:dyDescent="0.25">
      <c r="B513962" s="76"/>
      <c r="C513962" s="75"/>
    </row>
    <row r="513963" spans="2:3" x14ac:dyDescent="0.25">
      <c r="B513963" s="76"/>
      <c r="C513963" s="75"/>
    </row>
    <row r="513964" spans="2:3" x14ac:dyDescent="0.25">
      <c r="B513964" s="76"/>
      <c r="C513964" s="75"/>
    </row>
    <row r="513965" spans="2:3" x14ac:dyDescent="0.25">
      <c r="B513965" s="76"/>
      <c r="C513965" s="75"/>
    </row>
    <row r="513966" spans="2:3" x14ac:dyDescent="0.25">
      <c r="B513966" s="76"/>
      <c r="C513966" s="75"/>
    </row>
    <row r="513967" spans="2:3" x14ac:dyDescent="0.25">
      <c r="B513967" s="76"/>
      <c r="C513967" s="75"/>
    </row>
    <row r="513968" spans="2:3" x14ac:dyDescent="0.25">
      <c r="B513968" s="76"/>
      <c r="C513968" s="75"/>
    </row>
    <row r="513969" spans="2:3" x14ac:dyDescent="0.25">
      <c r="B513969" s="76"/>
      <c r="C513969" s="75"/>
    </row>
    <row r="514079" spans="2:3" x14ac:dyDescent="0.25">
      <c r="B514079" s="76"/>
      <c r="C514079" s="75"/>
    </row>
    <row r="514080" spans="2:3" x14ac:dyDescent="0.25">
      <c r="B514080" s="76"/>
      <c r="C514080" s="75"/>
    </row>
    <row r="514081" spans="2:3" x14ac:dyDescent="0.25">
      <c r="B514081" s="76"/>
      <c r="C514081" s="75"/>
    </row>
    <row r="514082" spans="2:3" x14ac:dyDescent="0.25">
      <c r="B514082" s="76"/>
      <c r="C514082" s="75"/>
    </row>
    <row r="514083" spans="2:3" x14ac:dyDescent="0.25">
      <c r="B514083" s="76"/>
      <c r="C514083" s="75"/>
    </row>
    <row r="514084" spans="2:3" x14ac:dyDescent="0.25">
      <c r="B514084" s="76"/>
      <c r="C514084" s="75"/>
    </row>
    <row r="514085" spans="2:3" x14ac:dyDescent="0.25">
      <c r="B514085" s="76"/>
      <c r="C514085" s="75"/>
    </row>
    <row r="514086" spans="2:3" x14ac:dyDescent="0.25">
      <c r="B514086" s="76"/>
      <c r="C514086" s="75"/>
    </row>
    <row r="514087" spans="2:3" x14ac:dyDescent="0.25">
      <c r="B514087" s="76"/>
      <c r="C514087" s="75"/>
    </row>
    <row r="514088" spans="2:3" x14ac:dyDescent="0.25">
      <c r="B514088" s="76"/>
      <c r="C514088" s="75"/>
    </row>
    <row r="514089" spans="2:3" x14ac:dyDescent="0.25">
      <c r="B514089" s="76"/>
      <c r="C514089" s="75"/>
    </row>
    <row r="514090" spans="2:3" x14ac:dyDescent="0.25">
      <c r="B514090" s="76"/>
      <c r="C514090" s="75"/>
    </row>
    <row r="514091" spans="2:3" x14ac:dyDescent="0.25">
      <c r="B514091" s="76"/>
      <c r="C514091" s="75"/>
    </row>
    <row r="514201" spans="2:3" x14ac:dyDescent="0.25">
      <c r="B514201" s="76"/>
      <c r="C514201" s="75"/>
    </row>
    <row r="514202" spans="2:3" x14ac:dyDescent="0.25">
      <c r="B514202" s="76"/>
      <c r="C514202" s="75"/>
    </row>
    <row r="514203" spans="2:3" x14ac:dyDescent="0.25">
      <c r="B514203" s="76"/>
      <c r="C514203" s="75"/>
    </row>
    <row r="514204" spans="2:3" x14ac:dyDescent="0.25">
      <c r="B514204" s="76"/>
      <c r="C514204" s="75"/>
    </row>
    <row r="514205" spans="2:3" x14ac:dyDescent="0.25">
      <c r="B514205" s="76"/>
      <c r="C514205" s="75"/>
    </row>
    <row r="514206" spans="2:3" x14ac:dyDescent="0.25">
      <c r="B514206" s="76"/>
      <c r="C514206" s="75"/>
    </row>
    <row r="514207" spans="2:3" x14ac:dyDescent="0.25">
      <c r="B514207" s="76"/>
      <c r="C514207" s="75"/>
    </row>
    <row r="514208" spans="2:3" x14ac:dyDescent="0.25">
      <c r="B514208" s="76"/>
      <c r="C514208" s="75"/>
    </row>
    <row r="514209" spans="2:3" x14ac:dyDescent="0.25">
      <c r="B514209" s="76"/>
      <c r="C514209" s="75"/>
    </row>
    <row r="514210" spans="2:3" x14ac:dyDescent="0.25">
      <c r="B514210" s="76"/>
      <c r="C514210" s="75"/>
    </row>
    <row r="514211" spans="2:3" x14ac:dyDescent="0.25">
      <c r="B514211" s="76"/>
      <c r="C514211" s="75"/>
    </row>
    <row r="514212" spans="2:3" x14ac:dyDescent="0.25">
      <c r="B514212" s="76"/>
      <c r="C514212" s="75"/>
    </row>
    <row r="514213" spans="2:3" x14ac:dyDescent="0.25">
      <c r="B514213" s="76"/>
      <c r="C514213" s="75"/>
    </row>
    <row r="514323" spans="2:3" x14ac:dyDescent="0.25">
      <c r="B514323" s="76"/>
      <c r="C514323" s="75"/>
    </row>
    <row r="514324" spans="2:3" x14ac:dyDescent="0.25">
      <c r="B514324" s="76"/>
      <c r="C514324" s="75"/>
    </row>
    <row r="514325" spans="2:3" x14ac:dyDescent="0.25">
      <c r="B514325" s="76"/>
      <c r="C514325" s="75"/>
    </row>
    <row r="514326" spans="2:3" x14ac:dyDescent="0.25">
      <c r="B514326" s="76"/>
      <c r="C514326" s="75"/>
    </row>
    <row r="514327" spans="2:3" x14ac:dyDescent="0.25">
      <c r="B514327" s="76"/>
      <c r="C514327" s="75"/>
    </row>
    <row r="514328" spans="2:3" x14ac:dyDescent="0.25">
      <c r="B514328" s="76"/>
      <c r="C514328" s="75"/>
    </row>
    <row r="514329" spans="2:3" x14ac:dyDescent="0.25">
      <c r="B514329" s="76"/>
      <c r="C514329" s="75"/>
    </row>
    <row r="514330" spans="2:3" x14ac:dyDescent="0.25">
      <c r="B514330" s="76"/>
      <c r="C514330" s="75"/>
    </row>
    <row r="514331" spans="2:3" x14ac:dyDescent="0.25">
      <c r="B514331" s="76"/>
      <c r="C514331" s="75"/>
    </row>
    <row r="514332" spans="2:3" x14ac:dyDescent="0.25">
      <c r="B514332" s="76"/>
      <c r="C514332" s="75"/>
    </row>
    <row r="514333" spans="2:3" x14ac:dyDescent="0.25">
      <c r="B514333" s="76"/>
      <c r="C514333" s="75"/>
    </row>
    <row r="514334" spans="2:3" x14ac:dyDescent="0.25">
      <c r="B514334" s="76"/>
      <c r="C514334" s="75"/>
    </row>
    <row r="514335" spans="2:3" x14ac:dyDescent="0.25">
      <c r="B514335" s="76"/>
      <c r="C514335" s="75"/>
    </row>
    <row r="514445" spans="2:3" x14ac:dyDescent="0.25">
      <c r="B514445" s="76"/>
      <c r="C514445" s="75"/>
    </row>
    <row r="514446" spans="2:3" x14ac:dyDescent="0.25">
      <c r="B514446" s="76"/>
      <c r="C514446" s="75"/>
    </row>
    <row r="514447" spans="2:3" x14ac:dyDescent="0.25">
      <c r="B514447" s="76"/>
      <c r="C514447" s="75"/>
    </row>
    <row r="514448" spans="2:3" x14ac:dyDescent="0.25">
      <c r="B514448" s="76"/>
      <c r="C514448" s="75"/>
    </row>
    <row r="514449" spans="2:3" x14ac:dyDescent="0.25">
      <c r="B514449" s="76"/>
      <c r="C514449" s="75"/>
    </row>
    <row r="514450" spans="2:3" x14ac:dyDescent="0.25">
      <c r="B514450" s="76"/>
      <c r="C514450" s="75"/>
    </row>
    <row r="514451" spans="2:3" x14ac:dyDescent="0.25">
      <c r="B514451" s="76"/>
      <c r="C514451" s="75"/>
    </row>
    <row r="514452" spans="2:3" x14ac:dyDescent="0.25">
      <c r="B514452" s="76"/>
      <c r="C514452" s="75"/>
    </row>
    <row r="514453" spans="2:3" x14ac:dyDescent="0.25">
      <c r="B514453" s="76"/>
      <c r="C514453" s="75"/>
    </row>
    <row r="514454" spans="2:3" x14ac:dyDescent="0.25">
      <c r="B514454" s="76"/>
      <c r="C514454" s="75"/>
    </row>
    <row r="514455" spans="2:3" x14ac:dyDescent="0.25">
      <c r="B514455" s="76"/>
      <c r="C514455" s="75"/>
    </row>
    <row r="514456" spans="2:3" x14ac:dyDescent="0.25">
      <c r="B514456" s="76"/>
      <c r="C514456" s="75"/>
    </row>
    <row r="514457" spans="2:3" x14ac:dyDescent="0.25">
      <c r="B514457" s="76"/>
      <c r="C514457" s="75"/>
    </row>
    <row r="514567" spans="2:3" x14ac:dyDescent="0.25">
      <c r="B514567" s="76"/>
      <c r="C514567" s="75"/>
    </row>
    <row r="514568" spans="2:3" x14ac:dyDescent="0.25">
      <c r="B514568" s="76"/>
      <c r="C514568" s="75"/>
    </row>
    <row r="514569" spans="2:3" x14ac:dyDescent="0.25">
      <c r="B514569" s="76"/>
      <c r="C514569" s="75"/>
    </row>
    <row r="514570" spans="2:3" x14ac:dyDescent="0.25">
      <c r="B514570" s="76"/>
      <c r="C514570" s="75"/>
    </row>
    <row r="514571" spans="2:3" x14ac:dyDescent="0.25">
      <c r="B514571" s="76"/>
      <c r="C514571" s="75"/>
    </row>
    <row r="514572" spans="2:3" x14ac:dyDescent="0.25">
      <c r="B514572" s="76"/>
      <c r="C514572" s="75"/>
    </row>
    <row r="514573" spans="2:3" x14ac:dyDescent="0.25">
      <c r="B514573" s="76"/>
      <c r="C514573" s="75"/>
    </row>
    <row r="514574" spans="2:3" x14ac:dyDescent="0.25">
      <c r="B514574" s="76"/>
      <c r="C514574" s="75"/>
    </row>
    <row r="514575" spans="2:3" x14ac:dyDescent="0.25">
      <c r="B514575" s="76"/>
      <c r="C514575" s="75"/>
    </row>
    <row r="514576" spans="2:3" x14ac:dyDescent="0.25">
      <c r="B514576" s="76"/>
      <c r="C514576" s="75"/>
    </row>
    <row r="514577" spans="2:3" x14ac:dyDescent="0.25">
      <c r="B514577" s="76"/>
      <c r="C514577" s="75"/>
    </row>
    <row r="514578" spans="2:3" x14ac:dyDescent="0.25">
      <c r="B514578" s="76"/>
      <c r="C514578" s="75"/>
    </row>
    <row r="514579" spans="2:3" x14ac:dyDescent="0.25">
      <c r="B514579" s="76"/>
      <c r="C514579" s="75"/>
    </row>
    <row r="514689" spans="2:3" x14ac:dyDescent="0.25">
      <c r="B514689" s="76"/>
      <c r="C514689" s="75"/>
    </row>
    <row r="514690" spans="2:3" x14ac:dyDescent="0.25">
      <c r="B514690" s="76"/>
      <c r="C514690" s="75"/>
    </row>
    <row r="514691" spans="2:3" x14ac:dyDescent="0.25">
      <c r="B514691" s="76"/>
      <c r="C514691" s="75"/>
    </row>
    <row r="514692" spans="2:3" x14ac:dyDescent="0.25">
      <c r="B514692" s="76"/>
      <c r="C514692" s="75"/>
    </row>
    <row r="514693" spans="2:3" x14ac:dyDescent="0.25">
      <c r="B514693" s="76"/>
      <c r="C514693" s="75"/>
    </row>
    <row r="514694" spans="2:3" x14ac:dyDescent="0.25">
      <c r="B514694" s="76"/>
      <c r="C514694" s="75"/>
    </row>
    <row r="514695" spans="2:3" x14ac:dyDescent="0.25">
      <c r="B514695" s="76"/>
      <c r="C514695" s="75"/>
    </row>
    <row r="514696" spans="2:3" x14ac:dyDescent="0.25">
      <c r="B514696" s="76"/>
      <c r="C514696" s="75"/>
    </row>
    <row r="514697" spans="2:3" x14ac:dyDescent="0.25">
      <c r="B514697" s="76"/>
      <c r="C514697" s="75"/>
    </row>
    <row r="514698" spans="2:3" x14ac:dyDescent="0.25">
      <c r="B514698" s="76"/>
      <c r="C514698" s="75"/>
    </row>
    <row r="514699" spans="2:3" x14ac:dyDescent="0.25">
      <c r="B514699" s="76"/>
      <c r="C514699" s="75"/>
    </row>
    <row r="514700" spans="2:3" x14ac:dyDescent="0.25">
      <c r="B514700" s="76"/>
      <c r="C514700" s="75"/>
    </row>
    <row r="514701" spans="2:3" x14ac:dyDescent="0.25">
      <c r="B514701" s="76"/>
      <c r="C514701" s="75"/>
    </row>
    <row r="514811" spans="2:3" x14ac:dyDescent="0.25">
      <c r="B514811" s="76"/>
      <c r="C514811" s="75"/>
    </row>
    <row r="514812" spans="2:3" x14ac:dyDescent="0.25">
      <c r="B514812" s="76"/>
      <c r="C514812" s="75"/>
    </row>
    <row r="514813" spans="2:3" x14ac:dyDescent="0.25">
      <c r="B514813" s="76"/>
      <c r="C514813" s="75"/>
    </row>
    <row r="514814" spans="2:3" x14ac:dyDescent="0.25">
      <c r="B514814" s="76"/>
      <c r="C514814" s="75"/>
    </row>
    <row r="514815" spans="2:3" x14ac:dyDescent="0.25">
      <c r="B514815" s="76"/>
      <c r="C514815" s="75"/>
    </row>
    <row r="514816" spans="2:3" x14ac:dyDescent="0.25">
      <c r="B514816" s="76"/>
      <c r="C514816" s="75"/>
    </row>
    <row r="514817" spans="2:3" x14ac:dyDescent="0.25">
      <c r="B514817" s="76"/>
      <c r="C514817" s="75"/>
    </row>
    <row r="514818" spans="2:3" x14ac:dyDescent="0.25">
      <c r="B514818" s="76"/>
      <c r="C514818" s="75"/>
    </row>
    <row r="514819" spans="2:3" x14ac:dyDescent="0.25">
      <c r="B514819" s="76"/>
      <c r="C514819" s="75"/>
    </row>
    <row r="514820" spans="2:3" x14ac:dyDescent="0.25">
      <c r="B514820" s="76"/>
      <c r="C514820" s="75"/>
    </row>
    <row r="514821" spans="2:3" x14ac:dyDescent="0.25">
      <c r="B514821" s="76"/>
      <c r="C514821" s="75"/>
    </row>
    <row r="514822" spans="2:3" x14ac:dyDescent="0.25">
      <c r="B514822" s="76"/>
      <c r="C514822" s="75"/>
    </row>
    <row r="514823" spans="2:3" x14ac:dyDescent="0.25">
      <c r="B514823" s="76"/>
      <c r="C514823" s="75"/>
    </row>
    <row r="514933" spans="2:3" x14ac:dyDescent="0.25">
      <c r="B514933" s="76"/>
      <c r="C514933" s="75"/>
    </row>
    <row r="514934" spans="2:3" x14ac:dyDescent="0.25">
      <c r="B514934" s="76"/>
      <c r="C514934" s="75"/>
    </row>
    <row r="514935" spans="2:3" x14ac:dyDescent="0.25">
      <c r="B514935" s="76"/>
      <c r="C514935" s="75"/>
    </row>
    <row r="514936" spans="2:3" x14ac:dyDescent="0.25">
      <c r="B514936" s="76"/>
      <c r="C514936" s="75"/>
    </row>
    <row r="514937" spans="2:3" x14ac:dyDescent="0.25">
      <c r="B514937" s="76"/>
      <c r="C514937" s="75"/>
    </row>
    <row r="514938" spans="2:3" x14ac:dyDescent="0.25">
      <c r="B514938" s="76"/>
      <c r="C514938" s="75"/>
    </row>
    <row r="514939" spans="2:3" x14ac:dyDescent="0.25">
      <c r="B514939" s="76"/>
      <c r="C514939" s="75"/>
    </row>
    <row r="514940" spans="2:3" x14ac:dyDescent="0.25">
      <c r="B514940" s="76"/>
      <c r="C514940" s="75"/>
    </row>
    <row r="514941" spans="2:3" x14ac:dyDescent="0.25">
      <c r="B514941" s="76"/>
      <c r="C514941" s="75"/>
    </row>
    <row r="514942" spans="2:3" x14ac:dyDescent="0.25">
      <c r="B514942" s="76"/>
      <c r="C514942" s="75"/>
    </row>
    <row r="514943" spans="2:3" x14ac:dyDescent="0.25">
      <c r="B514943" s="76"/>
      <c r="C514943" s="75"/>
    </row>
    <row r="514944" spans="2:3" x14ac:dyDescent="0.25">
      <c r="B514944" s="76"/>
      <c r="C514944" s="75"/>
    </row>
    <row r="514945" spans="2:3" x14ac:dyDescent="0.25">
      <c r="B514945" s="76"/>
      <c r="C514945" s="75"/>
    </row>
    <row r="515055" spans="2:3" x14ac:dyDescent="0.25">
      <c r="B515055" s="76"/>
      <c r="C515055" s="75"/>
    </row>
    <row r="515056" spans="2:3" x14ac:dyDescent="0.25">
      <c r="B515056" s="76"/>
      <c r="C515056" s="75"/>
    </row>
    <row r="515057" spans="2:3" x14ac:dyDescent="0.25">
      <c r="B515057" s="76"/>
      <c r="C515057" s="75"/>
    </row>
    <row r="515058" spans="2:3" x14ac:dyDescent="0.25">
      <c r="B515058" s="76"/>
      <c r="C515058" s="75"/>
    </row>
    <row r="515059" spans="2:3" x14ac:dyDescent="0.25">
      <c r="B515059" s="76"/>
      <c r="C515059" s="75"/>
    </row>
    <row r="515060" spans="2:3" x14ac:dyDescent="0.25">
      <c r="B515060" s="76"/>
      <c r="C515060" s="75"/>
    </row>
    <row r="515061" spans="2:3" x14ac:dyDescent="0.25">
      <c r="B515061" s="76"/>
      <c r="C515061" s="75"/>
    </row>
    <row r="515062" spans="2:3" x14ac:dyDescent="0.25">
      <c r="B515062" s="76"/>
      <c r="C515062" s="75"/>
    </row>
    <row r="515063" spans="2:3" x14ac:dyDescent="0.25">
      <c r="B515063" s="76"/>
      <c r="C515063" s="75"/>
    </row>
    <row r="515064" spans="2:3" x14ac:dyDescent="0.25">
      <c r="B515064" s="76"/>
      <c r="C515064" s="75"/>
    </row>
    <row r="515065" spans="2:3" x14ac:dyDescent="0.25">
      <c r="B515065" s="76"/>
      <c r="C515065" s="75"/>
    </row>
    <row r="515066" spans="2:3" x14ac:dyDescent="0.25">
      <c r="B515066" s="76"/>
      <c r="C515066" s="75"/>
    </row>
    <row r="515067" spans="2:3" x14ac:dyDescent="0.25">
      <c r="B515067" s="76"/>
      <c r="C515067" s="75"/>
    </row>
    <row r="515177" spans="2:3" x14ac:dyDescent="0.25">
      <c r="B515177" s="76"/>
      <c r="C515177" s="75"/>
    </row>
    <row r="515178" spans="2:3" x14ac:dyDescent="0.25">
      <c r="B515178" s="76"/>
      <c r="C515178" s="75"/>
    </row>
    <row r="515179" spans="2:3" x14ac:dyDescent="0.25">
      <c r="B515179" s="76"/>
      <c r="C515179" s="75"/>
    </row>
    <row r="515180" spans="2:3" x14ac:dyDescent="0.25">
      <c r="B515180" s="76"/>
      <c r="C515180" s="75"/>
    </row>
    <row r="515181" spans="2:3" x14ac:dyDescent="0.25">
      <c r="B515181" s="76"/>
      <c r="C515181" s="75"/>
    </row>
    <row r="515182" spans="2:3" x14ac:dyDescent="0.25">
      <c r="B515182" s="76"/>
      <c r="C515182" s="75"/>
    </row>
    <row r="515183" spans="2:3" x14ac:dyDescent="0.25">
      <c r="B515183" s="76"/>
      <c r="C515183" s="75"/>
    </row>
    <row r="515184" spans="2:3" x14ac:dyDescent="0.25">
      <c r="B515184" s="76"/>
      <c r="C515184" s="75"/>
    </row>
    <row r="515185" spans="2:3" x14ac:dyDescent="0.25">
      <c r="B515185" s="76"/>
      <c r="C515185" s="75"/>
    </row>
    <row r="515186" spans="2:3" x14ac:dyDescent="0.25">
      <c r="B515186" s="76"/>
      <c r="C515186" s="75"/>
    </row>
    <row r="515187" spans="2:3" x14ac:dyDescent="0.25">
      <c r="B515187" s="76"/>
      <c r="C515187" s="75"/>
    </row>
    <row r="515188" spans="2:3" x14ac:dyDescent="0.25">
      <c r="B515188" s="76"/>
      <c r="C515188" s="75"/>
    </row>
    <row r="515189" spans="2:3" x14ac:dyDescent="0.25">
      <c r="B515189" s="76"/>
      <c r="C515189" s="75"/>
    </row>
    <row r="515299" spans="2:3" x14ac:dyDescent="0.25">
      <c r="B515299" s="76"/>
      <c r="C515299" s="75"/>
    </row>
    <row r="515300" spans="2:3" x14ac:dyDescent="0.25">
      <c r="B515300" s="76"/>
      <c r="C515300" s="75"/>
    </row>
    <row r="515301" spans="2:3" x14ac:dyDescent="0.25">
      <c r="B515301" s="76"/>
      <c r="C515301" s="75"/>
    </row>
    <row r="515302" spans="2:3" x14ac:dyDescent="0.25">
      <c r="B515302" s="76"/>
      <c r="C515302" s="75"/>
    </row>
    <row r="515303" spans="2:3" x14ac:dyDescent="0.25">
      <c r="B515303" s="76"/>
      <c r="C515303" s="75"/>
    </row>
    <row r="515304" spans="2:3" x14ac:dyDescent="0.25">
      <c r="B515304" s="76"/>
      <c r="C515304" s="75"/>
    </row>
    <row r="515305" spans="2:3" x14ac:dyDescent="0.25">
      <c r="B515305" s="76"/>
      <c r="C515305" s="75"/>
    </row>
    <row r="515306" spans="2:3" x14ac:dyDescent="0.25">
      <c r="B515306" s="76"/>
      <c r="C515306" s="75"/>
    </row>
    <row r="515307" spans="2:3" x14ac:dyDescent="0.25">
      <c r="B515307" s="76"/>
      <c r="C515307" s="75"/>
    </row>
    <row r="515308" spans="2:3" x14ac:dyDescent="0.25">
      <c r="B515308" s="76"/>
      <c r="C515308" s="75"/>
    </row>
    <row r="515309" spans="2:3" x14ac:dyDescent="0.25">
      <c r="B515309" s="76"/>
      <c r="C515309" s="75"/>
    </row>
    <row r="515310" spans="2:3" x14ac:dyDescent="0.25">
      <c r="B515310" s="76"/>
      <c r="C515310" s="75"/>
    </row>
    <row r="515311" spans="2:3" x14ac:dyDescent="0.25">
      <c r="B515311" s="76"/>
      <c r="C515311" s="75"/>
    </row>
    <row r="515421" spans="2:3" x14ac:dyDescent="0.25">
      <c r="B515421" s="76"/>
      <c r="C515421" s="75"/>
    </row>
    <row r="515422" spans="2:3" x14ac:dyDescent="0.25">
      <c r="B515422" s="76"/>
      <c r="C515422" s="75"/>
    </row>
    <row r="515423" spans="2:3" x14ac:dyDescent="0.25">
      <c r="B515423" s="76"/>
      <c r="C515423" s="75"/>
    </row>
    <row r="515424" spans="2:3" x14ac:dyDescent="0.25">
      <c r="B515424" s="76"/>
      <c r="C515424" s="75"/>
    </row>
    <row r="515425" spans="2:3" x14ac:dyDescent="0.25">
      <c r="B515425" s="76"/>
      <c r="C515425" s="75"/>
    </row>
    <row r="515426" spans="2:3" x14ac:dyDescent="0.25">
      <c r="B515426" s="76"/>
      <c r="C515426" s="75"/>
    </row>
    <row r="515427" spans="2:3" x14ac:dyDescent="0.25">
      <c r="B515427" s="76"/>
      <c r="C515427" s="75"/>
    </row>
    <row r="515428" spans="2:3" x14ac:dyDescent="0.25">
      <c r="B515428" s="76"/>
      <c r="C515428" s="75"/>
    </row>
    <row r="515429" spans="2:3" x14ac:dyDescent="0.25">
      <c r="B515429" s="76"/>
      <c r="C515429" s="75"/>
    </row>
    <row r="515430" spans="2:3" x14ac:dyDescent="0.25">
      <c r="B515430" s="76"/>
      <c r="C515430" s="75"/>
    </row>
    <row r="515431" spans="2:3" x14ac:dyDescent="0.25">
      <c r="B515431" s="76"/>
      <c r="C515431" s="75"/>
    </row>
    <row r="515432" spans="2:3" x14ac:dyDescent="0.25">
      <c r="B515432" s="76"/>
      <c r="C515432" s="75"/>
    </row>
    <row r="515433" spans="2:3" x14ac:dyDescent="0.25">
      <c r="B515433" s="76"/>
      <c r="C515433" s="75"/>
    </row>
    <row r="515543" spans="2:3" x14ac:dyDescent="0.25">
      <c r="B515543" s="76"/>
      <c r="C515543" s="75"/>
    </row>
    <row r="515544" spans="2:3" x14ac:dyDescent="0.25">
      <c r="B515544" s="76"/>
      <c r="C515544" s="75"/>
    </row>
    <row r="515545" spans="2:3" x14ac:dyDescent="0.25">
      <c r="B515545" s="76"/>
      <c r="C515545" s="75"/>
    </row>
    <row r="515546" spans="2:3" x14ac:dyDescent="0.25">
      <c r="B515546" s="76"/>
      <c r="C515546" s="75"/>
    </row>
    <row r="515547" spans="2:3" x14ac:dyDescent="0.25">
      <c r="B515547" s="76"/>
      <c r="C515547" s="75"/>
    </row>
    <row r="515548" spans="2:3" x14ac:dyDescent="0.25">
      <c r="B515548" s="76"/>
      <c r="C515548" s="75"/>
    </row>
    <row r="515549" spans="2:3" x14ac:dyDescent="0.25">
      <c r="B515549" s="76"/>
      <c r="C515549" s="75"/>
    </row>
    <row r="515550" spans="2:3" x14ac:dyDescent="0.25">
      <c r="B515550" s="76"/>
      <c r="C515550" s="75"/>
    </row>
    <row r="515551" spans="2:3" x14ac:dyDescent="0.25">
      <c r="B515551" s="76"/>
      <c r="C515551" s="75"/>
    </row>
    <row r="515552" spans="2:3" x14ac:dyDescent="0.25">
      <c r="B515552" s="76"/>
      <c r="C515552" s="75"/>
    </row>
    <row r="515553" spans="2:3" x14ac:dyDescent="0.25">
      <c r="B515553" s="76"/>
      <c r="C515553" s="75"/>
    </row>
    <row r="515554" spans="2:3" x14ac:dyDescent="0.25">
      <c r="B515554" s="76"/>
      <c r="C515554" s="75"/>
    </row>
    <row r="515555" spans="2:3" x14ac:dyDescent="0.25">
      <c r="B515555" s="76"/>
      <c r="C515555" s="75"/>
    </row>
    <row r="515665" spans="2:3" x14ac:dyDescent="0.25">
      <c r="B515665" s="76"/>
      <c r="C515665" s="75"/>
    </row>
    <row r="515666" spans="2:3" x14ac:dyDescent="0.25">
      <c r="B515666" s="76"/>
      <c r="C515666" s="75"/>
    </row>
    <row r="515667" spans="2:3" x14ac:dyDescent="0.25">
      <c r="B515667" s="76"/>
      <c r="C515667" s="75"/>
    </row>
    <row r="515668" spans="2:3" x14ac:dyDescent="0.25">
      <c r="B515668" s="76"/>
      <c r="C515668" s="75"/>
    </row>
    <row r="515669" spans="2:3" x14ac:dyDescent="0.25">
      <c r="B515669" s="76"/>
      <c r="C515669" s="75"/>
    </row>
    <row r="515670" spans="2:3" x14ac:dyDescent="0.25">
      <c r="B515670" s="76"/>
      <c r="C515670" s="75"/>
    </row>
    <row r="515671" spans="2:3" x14ac:dyDescent="0.25">
      <c r="B515671" s="76"/>
      <c r="C515671" s="75"/>
    </row>
    <row r="515672" spans="2:3" x14ac:dyDescent="0.25">
      <c r="B515672" s="76"/>
      <c r="C515672" s="75"/>
    </row>
    <row r="515673" spans="2:3" x14ac:dyDescent="0.25">
      <c r="B515673" s="76"/>
      <c r="C515673" s="75"/>
    </row>
    <row r="515674" spans="2:3" x14ac:dyDescent="0.25">
      <c r="B515674" s="76"/>
      <c r="C515674" s="75"/>
    </row>
    <row r="515675" spans="2:3" x14ac:dyDescent="0.25">
      <c r="B515675" s="76"/>
      <c r="C515675" s="75"/>
    </row>
    <row r="515676" spans="2:3" x14ac:dyDescent="0.25">
      <c r="B515676" s="76"/>
      <c r="C515676" s="75"/>
    </row>
    <row r="515677" spans="2:3" x14ac:dyDescent="0.25">
      <c r="B515677" s="76"/>
      <c r="C515677" s="75"/>
    </row>
    <row r="515787" spans="2:3" x14ac:dyDescent="0.25">
      <c r="B515787" s="76"/>
      <c r="C515787" s="75"/>
    </row>
    <row r="515788" spans="2:3" x14ac:dyDescent="0.25">
      <c r="B515788" s="76"/>
      <c r="C515788" s="75"/>
    </row>
    <row r="515789" spans="2:3" x14ac:dyDescent="0.25">
      <c r="B515789" s="76"/>
      <c r="C515789" s="75"/>
    </row>
    <row r="515790" spans="2:3" x14ac:dyDescent="0.25">
      <c r="B515790" s="76"/>
      <c r="C515790" s="75"/>
    </row>
    <row r="515791" spans="2:3" x14ac:dyDescent="0.25">
      <c r="B515791" s="76"/>
      <c r="C515791" s="75"/>
    </row>
    <row r="515792" spans="2:3" x14ac:dyDescent="0.25">
      <c r="B515792" s="76"/>
      <c r="C515792" s="75"/>
    </row>
    <row r="515793" spans="2:3" x14ac:dyDescent="0.25">
      <c r="B515793" s="76"/>
      <c r="C515793" s="75"/>
    </row>
    <row r="515794" spans="2:3" x14ac:dyDescent="0.25">
      <c r="B515794" s="76"/>
      <c r="C515794" s="75"/>
    </row>
    <row r="515795" spans="2:3" x14ac:dyDescent="0.25">
      <c r="B515795" s="76"/>
      <c r="C515795" s="75"/>
    </row>
    <row r="515796" spans="2:3" x14ac:dyDescent="0.25">
      <c r="B515796" s="76"/>
      <c r="C515796" s="75"/>
    </row>
    <row r="515797" spans="2:3" x14ac:dyDescent="0.25">
      <c r="B515797" s="76"/>
      <c r="C515797" s="75"/>
    </row>
    <row r="515798" spans="2:3" x14ac:dyDescent="0.25">
      <c r="B515798" s="76"/>
      <c r="C515798" s="75"/>
    </row>
    <row r="515799" spans="2:3" x14ac:dyDescent="0.25">
      <c r="B515799" s="76"/>
      <c r="C515799" s="75"/>
    </row>
    <row r="515909" spans="2:3" x14ac:dyDescent="0.25">
      <c r="B515909" s="76"/>
      <c r="C515909" s="75"/>
    </row>
    <row r="515910" spans="2:3" x14ac:dyDescent="0.25">
      <c r="B515910" s="76"/>
      <c r="C515910" s="75"/>
    </row>
    <row r="515911" spans="2:3" x14ac:dyDescent="0.25">
      <c r="B515911" s="76"/>
      <c r="C515911" s="75"/>
    </row>
    <row r="515912" spans="2:3" x14ac:dyDescent="0.25">
      <c r="B515912" s="76"/>
      <c r="C515912" s="75"/>
    </row>
    <row r="515913" spans="2:3" x14ac:dyDescent="0.25">
      <c r="B515913" s="76"/>
      <c r="C515913" s="75"/>
    </row>
    <row r="515914" spans="2:3" x14ac:dyDescent="0.25">
      <c r="B515914" s="76"/>
      <c r="C515914" s="75"/>
    </row>
    <row r="515915" spans="2:3" x14ac:dyDescent="0.25">
      <c r="B515915" s="76"/>
      <c r="C515915" s="75"/>
    </row>
    <row r="515916" spans="2:3" x14ac:dyDescent="0.25">
      <c r="B515916" s="76"/>
      <c r="C515916" s="75"/>
    </row>
    <row r="515917" spans="2:3" x14ac:dyDescent="0.25">
      <c r="B515917" s="76"/>
      <c r="C515917" s="75"/>
    </row>
    <row r="515918" spans="2:3" x14ac:dyDescent="0.25">
      <c r="B515918" s="76"/>
      <c r="C515918" s="75"/>
    </row>
    <row r="515919" spans="2:3" x14ac:dyDescent="0.25">
      <c r="B515919" s="76"/>
      <c r="C515919" s="75"/>
    </row>
    <row r="515920" spans="2:3" x14ac:dyDescent="0.25">
      <c r="B515920" s="76"/>
      <c r="C515920" s="75"/>
    </row>
    <row r="515921" spans="2:3" x14ac:dyDescent="0.25">
      <c r="B515921" s="76"/>
      <c r="C515921" s="75"/>
    </row>
    <row r="516031" spans="2:3" x14ac:dyDescent="0.25">
      <c r="B516031" s="76"/>
      <c r="C516031" s="75"/>
    </row>
    <row r="516032" spans="2:3" x14ac:dyDescent="0.25">
      <c r="B516032" s="76"/>
      <c r="C516032" s="75"/>
    </row>
    <row r="516033" spans="2:3" x14ac:dyDescent="0.25">
      <c r="B516033" s="76"/>
      <c r="C516033" s="75"/>
    </row>
    <row r="516034" spans="2:3" x14ac:dyDescent="0.25">
      <c r="B516034" s="76"/>
      <c r="C516034" s="75"/>
    </row>
    <row r="516035" spans="2:3" x14ac:dyDescent="0.25">
      <c r="B516035" s="76"/>
      <c r="C516035" s="75"/>
    </row>
    <row r="516036" spans="2:3" x14ac:dyDescent="0.25">
      <c r="B516036" s="76"/>
      <c r="C516036" s="75"/>
    </row>
    <row r="516037" spans="2:3" x14ac:dyDescent="0.25">
      <c r="B516037" s="76"/>
      <c r="C516037" s="75"/>
    </row>
    <row r="516038" spans="2:3" x14ac:dyDescent="0.25">
      <c r="B516038" s="76"/>
      <c r="C516038" s="75"/>
    </row>
    <row r="516039" spans="2:3" x14ac:dyDescent="0.25">
      <c r="B516039" s="76"/>
      <c r="C516039" s="75"/>
    </row>
    <row r="516040" spans="2:3" x14ac:dyDescent="0.25">
      <c r="B516040" s="76"/>
      <c r="C516040" s="75"/>
    </row>
    <row r="516041" spans="2:3" x14ac:dyDescent="0.25">
      <c r="B516041" s="76"/>
      <c r="C516041" s="75"/>
    </row>
    <row r="516042" spans="2:3" x14ac:dyDescent="0.25">
      <c r="B516042" s="76"/>
      <c r="C516042" s="75"/>
    </row>
    <row r="516043" spans="2:3" x14ac:dyDescent="0.25">
      <c r="B516043" s="76"/>
      <c r="C516043" s="75"/>
    </row>
    <row r="516153" spans="2:3" x14ac:dyDescent="0.25">
      <c r="B516153" s="76"/>
      <c r="C516153" s="75"/>
    </row>
    <row r="516154" spans="2:3" x14ac:dyDescent="0.25">
      <c r="B516154" s="76"/>
      <c r="C516154" s="75"/>
    </row>
    <row r="516155" spans="2:3" x14ac:dyDescent="0.25">
      <c r="B516155" s="76"/>
      <c r="C516155" s="75"/>
    </row>
    <row r="516156" spans="2:3" x14ac:dyDescent="0.25">
      <c r="B516156" s="76"/>
      <c r="C516156" s="75"/>
    </row>
    <row r="516157" spans="2:3" x14ac:dyDescent="0.25">
      <c r="B516157" s="76"/>
      <c r="C516157" s="75"/>
    </row>
    <row r="516158" spans="2:3" x14ac:dyDescent="0.25">
      <c r="B516158" s="76"/>
      <c r="C516158" s="75"/>
    </row>
    <row r="516159" spans="2:3" x14ac:dyDescent="0.25">
      <c r="B516159" s="76"/>
      <c r="C516159" s="75"/>
    </row>
    <row r="516160" spans="2:3" x14ac:dyDescent="0.25">
      <c r="B516160" s="76"/>
      <c r="C516160" s="75"/>
    </row>
    <row r="516161" spans="2:3" x14ac:dyDescent="0.25">
      <c r="B516161" s="76"/>
      <c r="C516161" s="75"/>
    </row>
    <row r="516162" spans="2:3" x14ac:dyDescent="0.25">
      <c r="B516162" s="76"/>
      <c r="C516162" s="75"/>
    </row>
    <row r="516163" spans="2:3" x14ac:dyDescent="0.25">
      <c r="B516163" s="76"/>
      <c r="C516163" s="75"/>
    </row>
    <row r="516164" spans="2:3" x14ac:dyDescent="0.25">
      <c r="B516164" s="76"/>
      <c r="C516164" s="75"/>
    </row>
    <row r="516165" spans="2:3" x14ac:dyDescent="0.25">
      <c r="B516165" s="76"/>
      <c r="C516165" s="75"/>
    </row>
    <row r="516275" spans="2:3" x14ac:dyDescent="0.25">
      <c r="B516275" s="76"/>
      <c r="C516275" s="75"/>
    </row>
    <row r="516276" spans="2:3" x14ac:dyDescent="0.25">
      <c r="B516276" s="76"/>
      <c r="C516276" s="75"/>
    </row>
    <row r="516277" spans="2:3" x14ac:dyDescent="0.25">
      <c r="B516277" s="76"/>
      <c r="C516277" s="75"/>
    </row>
    <row r="516278" spans="2:3" x14ac:dyDescent="0.25">
      <c r="B516278" s="76"/>
      <c r="C516278" s="75"/>
    </row>
    <row r="516279" spans="2:3" x14ac:dyDescent="0.25">
      <c r="B516279" s="76"/>
      <c r="C516279" s="75"/>
    </row>
    <row r="516280" spans="2:3" x14ac:dyDescent="0.25">
      <c r="B516280" s="76"/>
      <c r="C516280" s="75"/>
    </row>
    <row r="516281" spans="2:3" x14ac:dyDescent="0.25">
      <c r="B516281" s="76"/>
      <c r="C516281" s="75"/>
    </row>
    <row r="516282" spans="2:3" x14ac:dyDescent="0.25">
      <c r="B516282" s="76"/>
      <c r="C516282" s="75"/>
    </row>
    <row r="516283" spans="2:3" x14ac:dyDescent="0.25">
      <c r="B516283" s="76"/>
      <c r="C516283" s="75"/>
    </row>
    <row r="516284" spans="2:3" x14ac:dyDescent="0.25">
      <c r="B516284" s="76"/>
      <c r="C516284" s="75"/>
    </row>
    <row r="516285" spans="2:3" x14ac:dyDescent="0.25">
      <c r="B516285" s="76"/>
      <c r="C516285" s="75"/>
    </row>
    <row r="516286" spans="2:3" x14ac:dyDescent="0.25">
      <c r="B516286" s="76"/>
      <c r="C516286" s="75"/>
    </row>
    <row r="516287" spans="2:3" x14ac:dyDescent="0.25">
      <c r="B516287" s="76"/>
      <c r="C516287" s="75"/>
    </row>
    <row r="516397" spans="2:3" x14ac:dyDescent="0.25">
      <c r="B516397" s="76"/>
      <c r="C516397" s="75"/>
    </row>
    <row r="516398" spans="2:3" x14ac:dyDescent="0.25">
      <c r="B516398" s="76"/>
      <c r="C516398" s="75"/>
    </row>
    <row r="516399" spans="2:3" x14ac:dyDescent="0.25">
      <c r="B516399" s="76"/>
      <c r="C516399" s="75"/>
    </row>
    <row r="516400" spans="2:3" x14ac:dyDescent="0.25">
      <c r="B516400" s="76"/>
      <c r="C516400" s="75"/>
    </row>
    <row r="516401" spans="2:3" x14ac:dyDescent="0.25">
      <c r="B516401" s="76"/>
      <c r="C516401" s="75"/>
    </row>
    <row r="516402" spans="2:3" x14ac:dyDescent="0.25">
      <c r="B516402" s="76"/>
      <c r="C516402" s="75"/>
    </row>
    <row r="516403" spans="2:3" x14ac:dyDescent="0.25">
      <c r="B516403" s="76"/>
      <c r="C516403" s="75"/>
    </row>
    <row r="516404" spans="2:3" x14ac:dyDescent="0.25">
      <c r="B516404" s="76"/>
      <c r="C516404" s="75"/>
    </row>
    <row r="516405" spans="2:3" x14ac:dyDescent="0.25">
      <c r="B516405" s="76"/>
      <c r="C516405" s="75"/>
    </row>
    <row r="516406" spans="2:3" x14ac:dyDescent="0.25">
      <c r="B516406" s="76"/>
      <c r="C516406" s="75"/>
    </row>
    <row r="516407" spans="2:3" x14ac:dyDescent="0.25">
      <c r="B516407" s="76"/>
      <c r="C516407" s="75"/>
    </row>
    <row r="516408" spans="2:3" x14ac:dyDescent="0.25">
      <c r="B516408" s="76"/>
      <c r="C516408" s="75"/>
    </row>
    <row r="516409" spans="2:3" x14ac:dyDescent="0.25">
      <c r="B516409" s="76"/>
      <c r="C516409" s="75"/>
    </row>
    <row r="516519" spans="2:3" x14ac:dyDescent="0.25">
      <c r="B516519" s="76"/>
      <c r="C516519" s="75"/>
    </row>
    <row r="516520" spans="2:3" x14ac:dyDescent="0.25">
      <c r="B516520" s="76"/>
      <c r="C516520" s="75"/>
    </row>
    <row r="516521" spans="2:3" x14ac:dyDescent="0.25">
      <c r="B516521" s="76"/>
      <c r="C516521" s="75"/>
    </row>
    <row r="516522" spans="2:3" x14ac:dyDescent="0.25">
      <c r="B516522" s="76"/>
      <c r="C516522" s="75"/>
    </row>
    <row r="516523" spans="2:3" x14ac:dyDescent="0.25">
      <c r="B516523" s="76"/>
      <c r="C516523" s="75"/>
    </row>
    <row r="516524" spans="2:3" x14ac:dyDescent="0.25">
      <c r="B516524" s="76"/>
      <c r="C516524" s="75"/>
    </row>
    <row r="516525" spans="2:3" x14ac:dyDescent="0.25">
      <c r="B516525" s="76"/>
      <c r="C516525" s="75"/>
    </row>
    <row r="516526" spans="2:3" x14ac:dyDescent="0.25">
      <c r="B516526" s="76"/>
      <c r="C516526" s="75"/>
    </row>
    <row r="516527" spans="2:3" x14ac:dyDescent="0.25">
      <c r="B516527" s="76"/>
      <c r="C516527" s="75"/>
    </row>
    <row r="516528" spans="2:3" x14ac:dyDescent="0.25">
      <c r="B516528" s="76"/>
      <c r="C516528" s="75"/>
    </row>
    <row r="516529" spans="2:3" x14ac:dyDescent="0.25">
      <c r="B516529" s="76"/>
      <c r="C516529" s="75"/>
    </row>
    <row r="516530" spans="2:3" x14ac:dyDescent="0.25">
      <c r="B516530" s="76"/>
      <c r="C516530" s="75"/>
    </row>
    <row r="516531" spans="2:3" x14ac:dyDescent="0.25">
      <c r="B516531" s="76"/>
      <c r="C516531" s="75"/>
    </row>
    <row r="516641" spans="2:3" x14ac:dyDescent="0.25">
      <c r="B516641" s="76"/>
      <c r="C516641" s="75"/>
    </row>
    <row r="516642" spans="2:3" x14ac:dyDescent="0.25">
      <c r="B516642" s="76"/>
      <c r="C516642" s="75"/>
    </row>
    <row r="516643" spans="2:3" x14ac:dyDescent="0.25">
      <c r="B516643" s="76"/>
      <c r="C516643" s="75"/>
    </row>
    <row r="516644" spans="2:3" x14ac:dyDescent="0.25">
      <c r="B516644" s="76"/>
      <c r="C516644" s="75"/>
    </row>
    <row r="516645" spans="2:3" x14ac:dyDescent="0.25">
      <c r="B516645" s="76"/>
      <c r="C516645" s="75"/>
    </row>
    <row r="516646" spans="2:3" x14ac:dyDescent="0.25">
      <c r="B516646" s="76"/>
      <c r="C516646" s="75"/>
    </row>
    <row r="516647" spans="2:3" x14ac:dyDescent="0.25">
      <c r="B516647" s="76"/>
      <c r="C516647" s="75"/>
    </row>
    <row r="516648" spans="2:3" x14ac:dyDescent="0.25">
      <c r="B516648" s="76"/>
      <c r="C516648" s="75"/>
    </row>
    <row r="516649" spans="2:3" x14ac:dyDescent="0.25">
      <c r="B516649" s="76"/>
      <c r="C516649" s="75"/>
    </row>
    <row r="516650" spans="2:3" x14ac:dyDescent="0.25">
      <c r="B516650" s="76"/>
      <c r="C516650" s="75"/>
    </row>
    <row r="516651" spans="2:3" x14ac:dyDescent="0.25">
      <c r="B516651" s="76"/>
      <c r="C516651" s="75"/>
    </row>
    <row r="516652" spans="2:3" x14ac:dyDescent="0.25">
      <c r="B516652" s="76"/>
      <c r="C516652" s="75"/>
    </row>
    <row r="516653" spans="2:3" x14ac:dyDescent="0.25">
      <c r="B516653" s="76"/>
      <c r="C516653" s="75"/>
    </row>
    <row r="516763" spans="2:3" x14ac:dyDescent="0.25">
      <c r="B516763" s="76"/>
      <c r="C516763" s="75"/>
    </row>
    <row r="516764" spans="2:3" x14ac:dyDescent="0.25">
      <c r="B516764" s="76"/>
      <c r="C516764" s="75"/>
    </row>
    <row r="516765" spans="2:3" x14ac:dyDescent="0.25">
      <c r="B516765" s="76"/>
      <c r="C516765" s="75"/>
    </row>
    <row r="516766" spans="2:3" x14ac:dyDescent="0.25">
      <c r="B516766" s="76"/>
      <c r="C516766" s="75"/>
    </row>
    <row r="516767" spans="2:3" x14ac:dyDescent="0.25">
      <c r="B516767" s="76"/>
      <c r="C516767" s="75"/>
    </row>
    <row r="516768" spans="2:3" x14ac:dyDescent="0.25">
      <c r="B516768" s="76"/>
      <c r="C516768" s="75"/>
    </row>
    <row r="516769" spans="2:3" x14ac:dyDescent="0.25">
      <c r="B516769" s="76"/>
      <c r="C516769" s="75"/>
    </row>
    <row r="516770" spans="2:3" x14ac:dyDescent="0.25">
      <c r="B516770" s="76"/>
      <c r="C516770" s="75"/>
    </row>
    <row r="516771" spans="2:3" x14ac:dyDescent="0.25">
      <c r="B516771" s="76"/>
      <c r="C516771" s="75"/>
    </row>
    <row r="516772" spans="2:3" x14ac:dyDescent="0.25">
      <c r="B516772" s="76"/>
      <c r="C516772" s="75"/>
    </row>
    <row r="516773" spans="2:3" x14ac:dyDescent="0.25">
      <c r="B516773" s="76"/>
      <c r="C516773" s="75"/>
    </row>
    <row r="516774" spans="2:3" x14ac:dyDescent="0.25">
      <c r="B516774" s="76"/>
      <c r="C516774" s="75"/>
    </row>
    <row r="516775" spans="2:3" x14ac:dyDescent="0.25">
      <c r="B516775" s="76"/>
      <c r="C516775" s="75"/>
    </row>
    <row r="516885" spans="2:3" x14ac:dyDescent="0.25">
      <c r="B516885" s="76"/>
      <c r="C516885" s="75"/>
    </row>
    <row r="516886" spans="2:3" x14ac:dyDescent="0.25">
      <c r="B516886" s="76"/>
      <c r="C516886" s="75"/>
    </row>
    <row r="516887" spans="2:3" x14ac:dyDescent="0.25">
      <c r="B516887" s="76"/>
      <c r="C516887" s="75"/>
    </row>
    <row r="516888" spans="2:3" x14ac:dyDescent="0.25">
      <c r="B516888" s="76"/>
      <c r="C516888" s="75"/>
    </row>
    <row r="516889" spans="2:3" x14ac:dyDescent="0.25">
      <c r="B516889" s="76"/>
      <c r="C516889" s="75"/>
    </row>
    <row r="516890" spans="2:3" x14ac:dyDescent="0.25">
      <c r="B516890" s="76"/>
      <c r="C516890" s="75"/>
    </row>
    <row r="516891" spans="2:3" x14ac:dyDescent="0.25">
      <c r="B516891" s="76"/>
      <c r="C516891" s="75"/>
    </row>
    <row r="516892" spans="2:3" x14ac:dyDescent="0.25">
      <c r="B516892" s="76"/>
      <c r="C516892" s="75"/>
    </row>
    <row r="516893" spans="2:3" x14ac:dyDescent="0.25">
      <c r="B516893" s="76"/>
      <c r="C516893" s="75"/>
    </row>
    <row r="516894" spans="2:3" x14ac:dyDescent="0.25">
      <c r="B516894" s="76"/>
      <c r="C516894" s="75"/>
    </row>
    <row r="516895" spans="2:3" x14ac:dyDescent="0.25">
      <c r="B516895" s="76"/>
      <c r="C516895" s="75"/>
    </row>
    <row r="516896" spans="2:3" x14ac:dyDescent="0.25">
      <c r="B516896" s="76"/>
      <c r="C516896" s="75"/>
    </row>
    <row r="516897" spans="2:3" x14ac:dyDescent="0.25">
      <c r="B516897" s="76"/>
      <c r="C516897" s="75"/>
    </row>
    <row r="517007" spans="2:3" x14ac:dyDescent="0.25">
      <c r="B517007" s="76"/>
      <c r="C517007" s="75"/>
    </row>
    <row r="517008" spans="2:3" x14ac:dyDescent="0.25">
      <c r="B517008" s="76"/>
      <c r="C517008" s="75"/>
    </row>
    <row r="517009" spans="2:3" x14ac:dyDescent="0.25">
      <c r="B517009" s="76"/>
      <c r="C517009" s="75"/>
    </row>
    <row r="517010" spans="2:3" x14ac:dyDescent="0.25">
      <c r="B517010" s="76"/>
      <c r="C517010" s="75"/>
    </row>
    <row r="517011" spans="2:3" x14ac:dyDescent="0.25">
      <c r="B517011" s="76"/>
      <c r="C517011" s="75"/>
    </row>
    <row r="517012" spans="2:3" x14ac:dyDescent="0.25">
      <c r="B517012" s="76"/>
      <c r="C517012" s="75"/>
    </row>
    <row r="517013" spans="2:3" x14ac:dyDescent="0.25">
      <c r="B517013" s="76"/>
      <c r="C517013" s="75"/>
    </row>
    <row r="517014" spans="2:3" x14ac:dyDescent="0.25">
      <c r="B517014" s="76"/>
      <c r="C517014" s="75"/>
    </row>
    <row r="517015" spans="2:3" x14ac:dyDescent="0.25">
      <c r="B517015" s="76"/>
      <c r="C517015" s="75"/>
    </row>
    <row r="517016" spans="2:3" x14ac:dyDescent="0.25">
      <c r="B517016" s="76"/>
      <c r="C517016" s="75"/>
    </row>
    <row r="517017" spans="2:3" x14ac:dyDescent="0.25">
      <c r="B517017" s="76"/>
      <c r="C517017" s="75"/>
    </row>
    <row r="517018" spans="2:3" x14ac:dyDescent="0.25">
      <c r="B517018" s="76"/>
      <c r="C517018" s="75"/>
    </row>
    <row r="517019" spans="2:3" x14ac:dyDescent="0.25">
      <c r="B517019" s="76"/>
      <c r="C517019" s="75"/>
    </row>
    <row r="517129" spans="2:3" x14ac:dyDescent="0.25">
      <c r="B517129" s="76"/>
      <c r="C517129" s="75"/>
    </row>
    <row r="517130" spans="2:3" x14ac:dyDescent="0.25">
      <c r="B517130" s="76"/>
      <c r="C517130" s="75"/>
    </row>
    <row r="517131" spans="2:3" x14ac:dyDescent="0.25">
      <c r="B517131" s="76"/>
      <c r="C517131" s="75"/>
    </row>
    <row r="517132" spans="2:3" x14ac:dyDescent="0.25">
      <c r="B517132" s="76"/>
      <c r="C517132" s="75"/>
    </row>
    <row r="517133" spans="2:3" x14ac:dyDescent="0.25">
      <c r="B517133" s="76"/>
      <c r="C517133" s="75"/>
    </row>
    <row r="517134" spans="2:3" x14ac:dyDescent="0.25">
      <c r="B517134" s="76"/>
      <c r="C517134" s="75"/>
    </row>
    <row r="517135" spans="2:3" x14ac:dyDescent="0.25">
      <c r="B517135" s="76"/>
      <c r="C517135" s="75"/>
    </row>
    <row r="517136" spans="2:3" x14ac:dyDescent="0.25">
      <c r="B517136" s="76"/>
      <c r="C517136" s="75"/>
    </row>
    <row r="517137" spans="2:3" x14ac:dyDescent="0.25">
      <c r="B517137" s="76"/>
      <c r="C517137" s="75"/>
    </row>
    <row r="517138" spans="2:3" x14ac:dyDescent="0.25">
      <c r="B517138" s="76"/>
      <c r="C517138" s="75"/>
    </row>
    <row r="517139" spans="2:3" x14ac:dyDescent="0.25">
      <c r="B517139" s="76"/>
      <c r="C517139" s="75"/>
    </row>
    <row r="517140" spans="2:3" x14ac:dyDescent="0.25">
      <c r="B517140" s="76"/>
      <c r="C517140" s="75"/>
    </row>
    <row r="517141" spans="2:3" x14ac:dyDescent="0.25">
      <c r="B517141" s="76"/>
      <c r="C517141" s="75"/>
    </row>
    <row r="517251" spans="2:3" x14ac:dyDescent="0.25">
      <c r="B517251" s="76"/>
      <c r="C517251" s="75"/>
    </row>
    <row r="517252" spans="2:3" x14ac:dyDescent="0.25">
      <c r="B517252" s="76"/>
      <c r="C517252" s="75"/>
    </row>
    <row r="517253" spans="2:3" x14ac:dyDescent="0.25">
      <c r="B517253" s="76"/>
      <c r="C517253" s="75"/>
    </row>
    <row r="517254" spans="2:3" x14ac:dyDescent="0.25">
      <c r="B517254" s="76"/>
      <c r="C517254" s="75"/>
    </row>
    <row r="517255" spans="2:3" x14ac:dyDescent="0.25">
      <c r="B517255" s="76"/>
      <c r="C517255" s="75"/>
    </row>
    <row r="517256" spans="2:3" x14ac:dyDescent="0.25">
      <c r="B517256" s="76"/>
      <c r="C517256" s="75"/>
    </row>
    <row r="517257" spans="2:3" x14ac:dyDescent="0.25">
      <c r="B517257" s="76"/>
      <c r="C517257" s="75"/>
    </row>
    <row r="517258" spans="2:3" x14ac:dyDescent="0.25">
      <c r="B517258" s="76"/>
      <c r="C517258" s="75"/>
    </row>
    <row r="517259" spans="2:3" x14ac:dyDescent="0.25">
      <c r="B517259" s="76"/>
      <c r="C517259" s="75"/>
    </row>
    <row r="517260" spans="2:3" x14ac:dyDescent="0.25">
      <c r="B517260" s="76"/>
      <c r="C517260" s="75"/>
    </row>
    <row r="517261" spans="2:3" x14ac:dyDescent="0.25">
      <c r="B517261" s="76"/>
      <c r="C517261" s="75"/>
    </row>
    <row r="517262" spans="2:3" x14ac:dyDescent="0.25">
      <c r="B517262" s="76"/>
      <c r="C517262" s="75"/>
    </row>
    <row r="517263" spans="2:3" x14ac:dyDescent="0.25">
      <c r="B517263" s="76"/>
      <c r="C517263" s="75"/>
    </row>
    <row r="517373" spans="2:3" x14ac:dyDescent="0.25">
      <c r="B517373" s="76"/>
      <c r="C517373" s="75"/>
    </row>
    <row r="517374" spans="2:3" x14ac:dyDescent="0.25">
      <c r="B517374" s="76"/>
      <c r="C517374" s="75"/>
    </row>
    <row r="517375" spans="2:3" x14ac:dyDescent="0.25">
      <c r="B517375" s="76"/>
      <c r="C517375" s="75"/>
    </row>
    <row r="517376" spans="2:3" x14ac:dyDescent="0.25">
      <c r="B517376" s="76"/>
      <c r="C517376" s="75"/>
    </row>
    <row r="517377" spans="2:3" x14ac:dyDescent="0.25">
      <c r="B517377" s="76"/>
      <c r="C517377" s="75"/>
    </row>
    <row r="517378" spans="2:3" x14ac:dyDescent="0.25">
      <c r="B517378" s="76"/>
      <c r="C517378" s="75"/>
    </row>
    <row r="517379" spans="2:3" x14ac:dyDescent="0.25">
      <c r="B517379" s="76"/>
      <c r="C517379" s="75"/>
    </row>
    <row r="517380" spans="2:3" x14ac:dyDescent="0.25">
      <c r="B517380" s="76"/>
      <c r="C517380" s="75"/>
    </row>
    <row r="517381" spans="2:3" x14ac:dyDescent="0.25">
      <c r="B517381" s="76"/>
      <c r="C517381" s="75"/>
    </row>
    <row r="517382" spans="2:3" x14ac:dyDescent="0.25">
      <c r="B517382" s="76"/>
      <c r="C517382" s="75"/>
    </row>
    <row r="517383" spans="2:3" x14ac:dyDescent="0.25">
      <c r="B517383" s="76"/>
      <c r="C517383" s="75"/>
    </row>
    <row r="517384" spans="2:3" x14ac:dyDescent="0.25">
      <c r="B517384" s="76"/>
      <c r="C517384" s="75"/>
    </row>
    <row r="517385" spans="2:3" x14ac:dyDescent="0.25">
      <c r="B517385" s="76"/>
      <c r="C517385" s="75"/>
    </row>
    <row r="517495" spans="2:3" x14ac:dyDescent="0.25">
      <c r="B517495" s="76"/>
      <c r="C517495" s="75"/>
    </row>
    <row r="517496" spans="2:3" x14ac:dyDescent="0.25">
      <c r="B517496" s="76"/>
      <c r="C517496" s="75"/>
    </row>
    <row r="517497" spans="2:3" x14ac:dyDescent="0.25">
      <c r="B517497" s="76"/>
      <c r="C517497" s="75"/>
    </row>
    <row r="517498" spans="2:3" x14ac:dyDescent="0.25">
      <c r="B517498" s="76"/>
      <c r="C517498" s="75"/>
    </row>
    <row r="517499" spans="2:3" x14ac:dyDescent="0.25">
      <c r="B517499" s="76"/>
      <c r="C517499" s="75"/>
    </row>
    <row r="517500" spans="2:3" x14ac:dyDescent="0.25">
      <c r="B517500" s="76"/>
      <c r="C517500" s="75"/>
    </row>
    <row r="517501" spans="2:3" x14ac:dyDescent="0.25">
      <c r="B517501" s="76"/>
      <c r="C517501" s="75"/>
    </row>
    <row r="517502" spans="2:3" x14ac:dyDescent="0.25">
      <c r="B517502" s="76"/>
      <c r="C517502" s="75"/>
    </row>
    <row r="517503" spans="2:3" x14ac:dyDescent="0.25">
      <c r="B517503" s="76"/>
      <c r="C517503" s="75"/>
    </row>
    <row r="517504" spans="2:3" x14ac:dyDescent="0.25">
      <c r="B517504" s="76"/>
      <c r="C517504" s="75"/>
    </row>
    <row r="517505" spans="2:3" x14ac:dyDescent="0.25">
      <c r="B517505" s="76"/>
      <c r="C517505" s="75"/>
    </row>
    <row r="517506" spans="2:3" x14ac:dyDescent="0.25">
      <c r="B517506" s="76"/>
      <c r="C517506" s="75"/>
    </row>
    <row r="517507" spans="2:3" x14ac:dyDescent="0.25">
      <c r="B517507" s="76"/>
      <c r="C517507" s="75"/>
    </row>
    <row r="517617" spans="2:3" x14ac:dyDescent="0.25">
      <c r="B517617" s="76"/>
      <c r="C517617" s="75"/>
    </row>
    <row r="517618" spans="2:3" x14ac:dyDescent="0.25">
      <c r="B517618" s="76"/>
      <c r="C517618" s="75"/>
    </row>
    <row r="517619" spans="2:3" x14ac:dyDescent="0.25">
      <c r="B517619" s="76"/>
      <c r="C517619" s="75"/>
    </row>
    <row r="517620" spans="2:3" x14ac:dyDescent="0.25">
      <c r="B517620" s="76"/>
      <c r="C517620" s="75"/>
    </row>
    <row r="517621" spans="2:3" x14ac:dyDescent="0.25">
      <c r="B517621" s="76"/>
      <c r="C517621" s="75"/>
    </row>
    <row r="517622" spans="2:3" x14ac:dyDescent="0.25">
      <c r="B517622" s="76"/>
      <c r="C517622" s="75"/>
    </row>
    <row r="517623" spans="2:3" x14ac:dyDescent="0.25">
      <c r="B517623" s="76"/>
      <c r="C517623" s="75"/>
    </row>
    <row r="517624" spans="2:3" x14ac:dyDescent="0.25">
      <c r="B517624" s="76"/>
      <c r="C517624" s="75"/>
    </row>
    <row r="517625" spans="2:3" x14ac:dyDescent="0.25">
      <c r="B517625" s="76"/>
      <c r="C517625" s="75"/>
    </row>
    <row r="517626" spans="2:3" x14ac:dyDescent="0.25">
      <c r="B517626" s="76"/>
      <c r="C517626" s="75"/>
    </row>
    <row r="517627" spans="2:3" x14ac:dyDescent="0.25">
      <c r="B517627" s="76"/>
      <c r="C517627" s="75"/>
    </row>
    <row r="517628" spans="2:3" x14ac:dyDescent="0.25">
      <c r="B517628" s="76"/>
      <c r="C517628" s="75"/>
    </row>
    <row r="517629" spans="2:3" x14ac:dyDescent="0.25">
      <c r="B517629" s="76"/>
      <c r="C517629" s="75"/>
    </row>
    <row r="517739" spans="2:3" x14ac:dyDescent="0.25">
      <c r="B517739" s="76"/>
      <c r="C517739" s="75"/>
    </row>
    <row r="517740" spans="2:3" x14ac:dyDescent="0.25">
      <c r="B517740" s="76"/>
      <c r="C517740" s="75"/>
    </row>
    <row r="517741" spans="2:3" x14ac:dyDescent="0.25">
      <c r="B517741" s="76"/>
      <c r="C517741" s="75"/>
    </row>
    <row r="517742" spans="2:3" x14ac:dyDescent="0.25">
      <c r="B517742" s="76"/>
      <c r="C517742" s="75"/>
    </row>
    <row r="517743" spans="2:3" x14ac:dyDescent="0.25">
      <c r="B517743" s="76"/>
      <c r="C517743" s="75"/>
    </row>
    <row r="517744" spans="2:3" x14ac:dyDescent="0.25">
      <c r="B517744" s="76"/>
      <c r="C517744" s="75"/>
    </row>
    <row r="517745" spans="2:3" x14ac:dyDescent="0.25">
      <c r="B517745" s="76"/>
      <c r="C517745" s="75"/>
    </row>
    <row r="517746" spans="2:3" x14ac:dyDescent="0.25">
      <c r="B517746" s="76"/>
      <c r="C517746" s="75"/>
    </row>
    <row r="517747" spans="2:3" x14ac:dyDescent="0.25">
      <c r="B517747" s="76"/>
      <c r="C517747" s="75"/>
    </row>
    <row r="517748" spans="2:3" x14ac:dyDescent="0.25">
      <c r="B517748" s="76"/>
      <c r="C517748" s="75"/>
    </row>
    <row r="517749" spans="2:3" x14ac:dyDescent="0.25">
      <c r="B517749" s="76"/>
      <c r="C517749" s="75"/>
    </row>
    <row r="517750" spans="2:3" x14ac:dyDescent="0.25">
      <c r="B517750" s="76"/>
      <c r="C517750" s="75"/>
    </row>
    <row r="517751" spans="2:3" x14ac:dyDescent="0.25">
      <c r="B517751" s="76"/>
      <c r="C517751" s="75"/>
    </row>
    <row r="517861" spans="2:3" x14ac:dyDescent="0.25">
      <c r="B517861" s="76"/>
      <c r="C517861" s="75"/>
    </row>
    <row r="517862" spans="2:3" x14ac:dyDescent="0.25">
      <c r="B517862" s="76"/>
      <c r="C517862" s="75"/>
    </row>
    <row r="517863" spans="2:3" x14ac:dyDescent="0.25">
      <c r="B517863" s="76"/>
      <c r="C517863" s="75"/>
    </row>
    <row r="517864" spans="2:3" x14ac:dyDescent="0.25">
      <c r="B517864" s="76"/>
      <c r="C517864" s="75"/>
    </row>
    <row r="517865" spans="2:3" x14ac:dyDescent="0.25">
      <c r="B517865" s="76"/>
      <c r="C517865" s="75"/>
    </row>
    <row r="517866" spans="2:3" x14ac:dyDescent="0.25">
      <c r="B517866" s="76"/>
      <c r="C517866" s="75"/>
    </row>
    <row r="517867" spans="2:3" x14ac:dyDescent="0.25">
      <c r="B517867" s="76"/>
      <c r="C517867" s="75"/>
    </row>
    <row r="517868" spans="2:3" x14ac:dyDescent="0.25">
      <c r="B517868" s="76"/>
      <c r="C517868" s="75"/>
    </row>
    <row r="517869" spans="2:3" x14ac:dyDescent="0.25">
      <c r="B517869" s="76"/>
      <c r="C517869" s="75"/>
    </row>
    <row r="517870" spans="2:3" x14ac:dyDescent="0.25">
      <c r="B517870" s="76"/>
      <c r="C517870" s="75"/>
    </row>
    <row r="517871" spans="2:3" x14ac:dyDescent="0.25">
      <c r="B517871" s="76"/>
      <c r="C517871" s="75"/>
    </row>
    <row r="517872" spans="2:3" x14ac:dyDescent="0.25">
      <c r="B517872" s="76"/>
      <c r="C517872" s="75"/>
    </row>
    <row r="517873" spans="2:3" x14ac:dyDescent="0.25">
      <c r="B517873" s="76"/>
      <c r="C517873" s="75"/>
    </row>
    <row r="517983" spans="2:3" x14ac:dyDescent="0.25">
      <c r="B517983" s="76"/>
      <c r="C517983" s="75"/>
    </row>
    <row r="517984" spans="2:3" x14ac:dyDescent="0.25">
      <c r="B517984" s="76"/>
      <c r="C517984" s="75"/>
    </row>
    <row r="517985" spans="2:3" x14ac:dyDescent="0.25">
      <c r="B517985" s="76"/>
      <c r="C517985" s="75"/>
    </row>
    <row r="517986" spans="2:3" x14ac:dyDescent="0.25">
      <c r="B517986" s="76"/>
      <c r="C517986" s="75"/>
    </row>
    <row r="517987" spans="2:3" x14ac:dyDescent="0.25">
      <c r="B517987" s="76"/>
      <c r="C517987" s="75"/>
    </row>
    <row r="517988" spans="2:3" x14ac:dyDescent="0.25">
      <c r="B517988" s="76"/>
      <c r="C517988" s="75"/>
    </row>
    <row r="517989" spans="2:3" x14ac:dyDescent="0.25">
      <c r="B517989" s="76"/>
      <c r="C517989" s="75"/>
    </row>
    <row r="517990" spans="2:3" x14ac:dyDescent="0.25">
      <c r="B517990" s="76"/>
      <c r="C517990" s="75"/>
    </row>
    <row r="517991" spans="2:3" x14ac:dyDescent="0.25">
      <c r="B517991" s="76"/>
      <c r="C517991" s="75"/>
    </row>
    <row r="517992" spans="2:3" x14ac:dyDescent="0.25">
      <c r="B517992" s="76"/>
      <c r="C517992" s="75"/>
    </row>
    <row r="517993" spans="2:3" x14ac:dyDescent="0.25">
      <c r="B517993" s="76"/>
      <c r="C517993" s="75"/>
    </row>
    <row r="517994" spans="2:3" x14ac:dyDescent="0.25">
      <c r="B517994" s="76"/>
      <c r="C517994" s="75"/>
    </row>
    <row r="517995" spans="2:3" x14ac:dyDescent="0.25">
      <c r="B517995" s="76"/>
      <c r="C517995" s="75"/>
    </row>
    <row r="518105" spans="2:3" x14ac:dyDescent="0.25">
      <c r="B518105" s="76"/>
      <c r="C518105" s="75"/>
    </row>
    <row r="518106" spans="2:3" x14ac:dyDescent="0.25">
      <c r="B518106" s="76"/>
      <c r="C518106" s="75"/>
    </row>
    <row r="518107" spans="2:3" x14ac:dyDescent="0.25">
      <c r="B518107" s="76"/>
      <c r="C518107" s="75"/>
    </row>
    <row r="518108" spans="2:3" x14ac:dyDescent="0.25">
      <c r="B518108" s="76"/>
      <c r="C518108" s="75"/>
    </row>
    <row r="518109" spans="2:3" x14ac:dyDescent="0.25">
      <c r="B518109" s="76"/>
      <c r="C518109" s="75"/>
    </row>
    <row r="518110" spans="2:3" x14ac:dyDescent="0.25">
      <c r="B518110" s="76"/>
      <c r="C518110" s="75"/>
    </row>
    <row r="518111" spans="2:3" x14ac:dyDescent="0.25">
      <c r="B518111" s="76"/>
      <c r="C518111" s="75"/>
    </row>
    <row r="518112" spans="2:3" x14ac:dyDescent="0.25">
      <c r="B518112" s="76"/>
      <c r="C518112" s="75"/>
    </row>
    <row r="518113" spans="2:3" x14ac:dyDescent="0.25">
      <c r="B518113" s="76"/>
      <c r="C518113" s="75"/>
    </row>
    <row r="518114" spans="2:3" x14ac:dyDescent="0.25">
      <c r="B518114" s="76"/>
      <c r="C518114" s="75"/>
    </row>
    <row r="518115" spans="2:3" x14ac:dyDescent="0.25">
      <c r="B518115" s="76"/>
      <c r="C518115" s="75"/>
    </row>
    <row r="518116" spans="2:3" x14ac:dyDescent="0.25">
      <c r="B518116" s="76"/>
      <c r="C518116" s="75"/>
    </row>
    <row r="518117" spans="2:3" x14ac:dyDescent="0.25">
      <c r="B518117" s="76"/>
      <c r="C518117" s="75"/>
    </row>
    <row r="518227" spans="2:3" x14ac:dyDescent="0.25">
      <c r="B518227" s="76"/>
      <c r="C518227" s="75"/>
    </row>
    <row r="518228" spans="2:3" x14ac:dyDescent="0.25">
      <c r="B518228" s="76"/>
      <c r="C518228" s="75"/>
    </row>
    <row r="518229" spans="2:3" x14ac:dyDescent="0.25">
      <c r="B518229" s="76"/>
      <c r="C518229" s="75"/>
    </row>
    <row r="518230" spans="2:3" x14ac:dyDescent="0.25">
      <c r="B518230" s="76"/>
      <c r="C518230" s="75"/>
    </row>
    <row r="518231" spans="2:3" x14ac:dyDescent="0.25">
      <c r="B518231" s="76"/>
      <c r="C518231" s="75"/>
    </row>
    <row r="518232" spans="2:3" x14ac:dyDescent="0.25">
      <c r="B518232" s="76"/>
      <c r="C518232" s="75"/>
    </row>
    <row r="518233" spans="2:3" x14ac:dyDescent="0.25">
      <c r="B518233" s="76"/>
      <c r="C518233" s="75"/>
    </row>
    <row r="518234" spans="2:3" x14ac:dyDescent="0.25">
      <c r="B518234" s="76"/>
      <c r="C518234" s="75"/>
    </row>
    <row r="518235" spans="2:3" x14ac:dyDescent="0.25">
      <c r="B518235" s="76"/>
      <c r="C518235" s="75"/>
    </row>
    <row r="518236" spans="2:3" x14ac:dyDescent="0.25">
      <c r="B518236" s="76"/>
      <c r="C518236" s="75"/>
    </row>
    <row r="518237" spans="2:3" x14ac:dyDescent="0.25">
      <c r="B518237" s="76"/>
      <c r="C518237" s="75"/>
    </row>
    <row r="518238" spans="2:3" x14ac:dyDescent="0.25">
      <c r="B518238" s="76"/>
      <c r="C518238" s="75"/>
    </row>
    <row r="518239" spans="2:3" x14ac:dyDescent="0.25">
      <c r="B518239" s="76"/>
      <c r="C518239" s="75"/>
    </row>
    <row r="518349" spans="2:3" x14ac:dyDescent="0.25">
      <c r="B518349" s="76"/>
      <c r="C518349" s="75"/>
    </row>
    <row r="518350" spans="2:3" x14ac:dyDescent="0.25">
      <c r="B518350" s="76"/>
      <c r="C518350" s="75"/>
    </row>
    <row r="518351" spans="2:3" x14ac:dyDescent="0.25">
      <c r="B518351" s="76"/>
      <c r="C518351" s="75"/>
    </row>
    <row r="518352" spans="2:3" x14ac:dyDescent="0.25">
      <c r="B518352" s="76"/>
      <c r="C518352" s="75"/>
    </row>
    <row r="518353" spans="2:3" x14ac:dyDescent="0.25">
      <c r="B518353" s="76"/>
      <c r="C518353" s="75"/>
    </row>
    <row r="518354" spans="2:3" x14ac:dyDescent="0.25">
      <c r="B518354" s="76"/>
      <c r="C518354" s="75"/>
    </row>
    <row r="518355" spans="2:3" x14ac:dyDescent="0.25">
      <c r="B518355" s="76"/>
      <c r="C518355" s="75"/>
    </row>
    <row r="518356" spans="2:3" x14ac:dyDescent="0.25">
      <c r="B518356" s="76"/>
      <c r="C518356" s="75"/>
    </row>
    <row r="518357" spans="2:3" x14ac:dyDescent="0.25">
      <c r="B518357" s="76"/>
      <c r="C518357" s="75"/>
    </row>
    <row r="518358" spans="2:3" x14ac:dyDescent="0.25">
      <c r="B518358" s="76"/>
      <c r="C518358" s="75"/>
    </row>
    <row r="518359" spans="2:3" x14ac:dyDescent="0.25">
      <c r="B518359" s="76"/>
      <c r="C518359" s="75"/>
    </row>
    <row r="518360" spans="2:3" x14ac:dyDescent="0.25">
      <c r="B518360" s="76"/>
      <c r="C518360" s="75"/>
    </row>
    <row r="518361" spans="2:3" x14ac:dyDescent="0.25">
      <c r="B518361" s="76"/>
      <c r="C518361" s="75"/>
    </row>
    <row r="518471" spans="2:3" x14ac:dyDescent="0.25">
      <c r="B518471" s="76"/>
      <c r="C518471" s="75"/>
    </row>
    <row r="518472" spans="2:3" x14ac:dyDescent="0.25">
      <c r="B518472" s="76"/>
      <c r="C518472" s="75"/>
    </row>
    <row r="518473" spans="2:3" x14ac:dyDescent="0.25">
      <c r="B518473" s="76"/>
      <c r="C518473" s="75"/>
    </row>
    <row r="518474" spans="2:3" x14ac:dyDescent="0.25">
      <c r="B518474" s="76"/>
      <c r="C518474" s="75"/>
    </row>
    <row r="518475" spans="2:3" x14ac:dyDescent="0.25">
      <c r="B518475" s="76"/>
      <c r="C518475" s="75"/>
    </row>
    <row r="518476" spans="2:3" x14ac:dyDescent="0.25">
      <c r="B518476" s="76"/>
      <c r="C518476" s="75"/>
    </row>
    <row r="518477" spans="2:3" x14ac:dyDescent="0.25">
      <c r="B518477" s="76"/>
      <c r="C518477" s="75"/>
    </row>
    <row r="518478" spans="2:3" x14ac:dyDescent="0.25">
      <c r="B518478" s="76"/>
      <c r="C518478" s="75"/>
    </row>
    <row r="518479" spans="2:3" x14ac:dyDescent="0.25">
      <c r="B518479" s="76"/>
      <c r="C518479" s="75"/>
    </row>
    <row r="518480" spans="2:3" x14ac:dyDescent="0.25">
      <c r="B518480" s="76"/>
      <c r="C518480" s="75"/>
    </row>
    <row r="518481" spans="2:3" x14ac:dyDescent="0.25">
      <c r="B518481" s="76"/>
      <c r="C518481" s="75"/>
    </row>
    <row r="518482" spans="2:3" x14ac:dyDescent="0.25">
      <c r="B518482" s="76"/>
      <c r="C518482" s="75"/>
    </row>
    <row r="518483" spans="2:3" x14ac:dyDescent="0.25">
      <c r="B518483" s="76"/>
      <c r="C518483" s="75"/>
    </row>
    <row r="518593" spans="2:3" x14ac:dyDescent="0.25">
      <c r="B518593" s="76"/>
      <c r="C518593" s="75"/>
    </row>
    <row r="518594" spans="2:3" x14ac:dyDescent="0.25">
      <c r="B518594" s="76"/>
      <c r="C518594" s="75"/>
    </row>
    <row r="518595" spans="2:3" x14ac:dyDescent="0.25">
      <c r="B518595" s="76"/>
      <c r="C518595" s="75"/>
    </row>
    <row r="518596" spans="2:3" x14ac:dyDescent="0.25">
      <c r="B518596" s="76"/>
      <c r="C518596" s="75"/>
    </row>
    <row r="518597" spans="2:3" x14ac:dyDescent="0.25">
      <c r="B518597" s="76"/>
      <c r="C518597" s="75"/>
    </row>
    <row r="518598" spans="2:3" x14ac:dyDescent="0.25">
      <c r="B518598" s="76"/>
      <c r="C518598" s="75"/>
    </row>
    <row r="518599" spans="2:3" x14ac:dyDescent="0.25">
      <c r="B518599" s="76"/>
      <c r="C518599" s="75"/>
    </row>
    <row r="518600" spans="2:3" x14ac:dyDescent="0.25">
      <c r="B518600" s="76"/>
      <c r="C518600" s="75"/>
    </row>
    <row r="518601" spans="2:3" x14ac:dyDescent="0.25">
      <c r="B518601" s="76"/>
      <c r="C518601" s="75"/>
    </row>
    <row r="518602" spans="2:3" x14ac:dyDescent="0.25">
      <c r="B518602" s="76"/>
      <c r="C518602" s="75"/>
    </row>
    <row r="518603" spans="2:3" x14ac:dyDescent="0.25">
      <c r="B518603" s="76"/>
      <c r="C518603" s="75"/>
    </row>
    <row r="518604" spans="2:3" x14ac:dyDescent="0.25">
      <c r="B518604" s="76"/>
      <c r="C518604" s="75"/>
    </row>
    <row r="518605" spans="2:3" x14ac:dyDescent="0.25">
      <c r="B518605" s="76"/>
      <c r="C518605" s="75"/>
    </row>
    <row r="518715" spans="2:3" x14ac:dyDescent="0.25">
      <c r="B518715" s="76"/>
      <c r="C518715" s="75"/>
    </row>
    <row r="518716" spans="2:3" x14ac:dyDescent="0.25">
      <c r="B518716" s="76"/>
      <c r="C518716" s="75"/>
    </row>
    <row r="518717" spans="2:3" x14ac:dyDescent="0.25">
      <c r="B518717" s="76"/>
      <c r="C518717" s="75"/>
    </row>
    <row r="518718" spans="2:3" x14ac:dyDescent="0.25">
      <c r="B518718" s="76"/>
      <c r="C518718" s="75"/>
    </row>
    <row r="518719" spans="2:3" x14ac:dyDescent="0.25">
      <c r="B518719" s="76"/>
      <c r="C518719" s="75"/>
    </row>
    <row r="518720" spans="2:3" x14ac:dyDescent="0.25">
      <c r="B518720" s="76"/>
      <c r="C518720" s="75"/>
    </row>
    <row r="518721" spans="2:3" x14ac:dyDescent="0.25">
      <c r="B518721" s="76"/>
      <c r="C518721" s="75"/>
    </row>
    <row r="518722" spans="2:3" x14ac:dyDescent="0.25">
      <c r="B518722" s="76"/>
      <c r="C518722" s="75"/>
    </row>
    <row r="518723" spans="2:3" x14ac:dyDescent="0.25">
      <c r="B518723" s="76"/>
      <c r="C518723" s="75"/>
    </row>
    <row r="518724" spans="2:3" x14ac:dyDescent="0.25">
      <c r="B518724" s="76"/>
      <c r="C518724" s="75"/>
    </row>
    <row r="518725" spans="2:3" x14ac:dyDescent="0.25">
      <c r="B518725" s="76"/>
      <c r="C518725" s="75"/>
    </row>
    <row r="518726" spans="2:3" x14ac:dyDescent="0.25">
      <c r="B518726" s="76"/>
      <c r="C518726" s="75"/>
    </row>
    <row r="518727" spans="2:3" x14ac:dyDescent="0.25">
      <c r="B518727" s="76"/>
      <c r="C518727" s="75"/>
    </row>
    <row r="518837" spans="2:3" x14ac:dyDescent="0.25">
      <c r="B518837" s="76"/>
      <c r="C518837" s="75"/>
    </row>
    <row r="518838" spans="2:3" x14ac:dyDescent="0.25">
      <c r="B518838" s="76"/>
      <c r="C518838" s="75"/>
    </row>
    <row r="518839" spans="2:3" x14ac:dyDescent="0.25">
      <c r="B518839" s="76"/>
      <c r="C518839" s="75"/>
    </row>
    <row r="518840" spans="2:3" x14ac:dyDescent="0.25">
      <c r="B518840" s="76"/>
      <c r="C518840" s="75"/>
    </row>
    <row r="518841" spans="2:3" x14ac:dyDescent="0.25">
      <c r="B518841" s="76"/>
      <c r="C518841" s="75"/>
    </row>
    <row r="518842" spans="2:3" x14ac:dyDescent="0.25">
      <c r="B518842" s="76"/>
      <c r="C518842" s="75"/>
    </row>
    <row r="518843" spans="2:3" x14ac:dyDescent="0.25">
      <c r="B518843" s="76"/>
      <c r="C518843" s="75"/>
    </row>
    <row r="518844" spans="2:3" x14ac:dyDescent="0.25">
      <c r="B518844" s="76"/>
      <c r="C518844" s="75"/>
    </row>
    <row r="518845" spans="2:3" x14ac:dyDescent="0.25">
      <c r="B518845" s="76"/>
      <c r="C518845" s="75"/>
    </row>
    <row r="518846" spans="2:3" x14ac:dyDescent="0.25">
      <c r="B518846" s="76"/>
      <c r="C518846" s="75"/>
    </row>
    <row r="518847" spans="2:3" x14ac:dyDescent="0.25">
      <c r="B518847" s="76"/>
      <c r="C518847" s="75"/>
    </row>
    <row r="518848" spans="2:3" x14ac:dyDescent="0.25">
      <c r="B518848" s="76"/>
      <c r="C518848" s="75"/>
    </row>
    <row r="518849" spans="2:3" x14ac:dyDescent="0.25">
      <c r="B518849" s="76"/>
      <c r="C518849" s="75"/>
    </row>
    <row r="518959" spans="2:3" x14ac:dyDescent="0.25">
      <c r="B518959" s="76"/>
      <c r="C518959" s="75"/>
    </row>
    <row r="518960" spans="2:3" x14ac:dyDescent="0.25">
      <c r="B518960" s="76"/>
      <c r="C518960" s="75"/>
    </row>
    <row r="518961" spans="2:3" x14ac:dyDescent="0.25">
      <c r="B518961" s="76"/>
      <c r="C518961" s="75"/>
    </row>
    <row r="518962" spans="2:3" x14ac:dyDescent="0.25">
      <c r="B518962" s="76"/>
      <c r="C518962" s="75"/>
    </row>
    <row r="518963" spans="2:3" x14ac:dyDescent="0.25">
      <c r="B518963" s="76"/>
      <c r="C518963" s="75"/>
    </row>
    <row r="518964" spans="2:3" x14ac:dyDescent="0.25">
      <c r="B518964" s="76"/>
      <c r="C518964" s="75"/>
    </row>
    <row r="518965" spans="2:3" x14ac:dyDescent="0.25">
      <c r="B518965" s="76"/>
      <c r="C518965" s="75"/>
    </row>
    <row r="518966" spans="2:3" x14ac:dyDescent="0.25">
      <c r="B518966" s="76"/>
      <c r="C518966" s="75"/>
    </row>
    <row r="518967" spans="2:3" x14ac:dyDescent="0.25">
      <c r="B518967" s="76"/>
      <c r="C518967" s="75"/>
    </row>
    <row r="518968" spans="2:3" x14ac:dyDescent="0.25">
      <c r="B518968" s="76"/>
      <c r="C518968" s="75"/>
    </row>
    <row r="518969" spans="2:3" x14ac:dyDescent="0.25">
      <c r="B518969" s="76"/>
      <c r="C518969" s="75"/>
    </row>
    <row r="518970" spans="2:3" x14ac:dyDescent="0.25">
      <c r="B518970" s="76"/>
      <c r="C518970" s="75"/>
    </row>
    <row r="518971" spans="2:3" x14ac:dyDescent="0.25">
      <c r="B518971" s="76"/>
      <c r="C518971" s="75"/>
    </row>
    <row r="519081" spans="2:3" x14ac:dyDescent="0.25">
      <c r="B519081" s="76"/>
      <c r="C519081" s="75"/>
    </row>
    <row r="519082" spans="2:3" x14ac:dyDescent="0.25">
      <c r="B519082" s="76"/>
      <c r="C519082" s="75"/>
    </row>
    <row r="519083" spans="2:3" x14ac:dyDescent="0.25">
      <c r="B519083" s="76"/>
      <c r="C519083" s="75"/>
    </row>
    <row r="519084" spans="2:3" x14ac:dyDescent="0.25">
      <c r="B519084" s="76"/>
      <c r="C519084" s="75"/>
    </row>
    <row r="519085" spans="2:3" x14ac:dyDescent="0.25">
      <c r="B519085" s="76"/>
      <c r="C519085" s="75"/>
    </row>
    <row r="519086" spans="2:3" x14ac:dyDescent="0.25">
      <c r="B519086" s="76"/>
      <c r="C519086" s="75"/>
    </row>
    <row r="519087" spans="2:3" x14ac:dyDescent="0.25">
      <c r="B519087" s="76"/>
      <c r="C519087" s="75"/>
    </row>
    <row r="519088" spans="2:3" x14ac:dyDescent="0.25">
      <c r="B519088" s="76"/>
      <c r="C519088" s="75"/>
    </row>
    <row r="519089" spans="2:3" x14ac:dyDescent="0.25">
      <c r="B519089" s="76"/>
      <c r="C519089" s="75"/>
    </row>
    <row r="519090" spans="2:3" x14ac:dyDescent="0.25">
      <c r="B519090" s="76"/>
      <c r="C519090" s="75"/>
    </row>
    <row r="519091" spans="2:3" x14ac:dyDescent="0.25">
      <c r="B519091" s="76"/>
      <c r="C519091" s="75"/>
    </row>
    <row r="519092" spans="2:3" x14ac:dyDescent="0.25">
      <c r="B519092" s="76"/>
      <c r="C519092" s="75"/>
    </row>
    <row r="519093" spans="2:3" x14ac:dyDescent="0.25">
      <c r="B519093" s="76"/>
      <c r="C519093" s="75"/>
    </row>
    <row r="519203" spans="2:3" x14ac:dyDescent="0.25">
      <c r="B519203" s="76"/>
      <c r="C519203" s="75"/>
    </row>
    <row r="519204" spans="2:3" x14ac:dyDescent="0.25">
      <c r="B519204" s="76"/>
      <c r="C519204" s="75"/>
    </row>
    <row r="519205" spans="2:3" x14ac:dyDescent="0.25">
      <c r="B519205" s="76"/>
      <c r="C519205" s="75"/>
    </row>
    <row r="519206" spans="2:3" x14ac:dyDescent="0.25">
      <c r="B519206" s="76"/>
      <c r="C519206" s="75"/>
    </row>
    <row r="519207" spans="2:3" x14ac:dyDescent="0.25">
      <c r="B519207" s="76"/>
      <c r="C519207" s="75"/>
    </row>
    <row r="519208" spans="2:3" x14ac:dyDescent="0.25">
      <c r="B519208" s="76"/>
      <c r="C519208" s="75"/>
    </row>
    <row r="519209" spans="2:3" x14ac:dyDescent="0.25">
      <c r="B519209" s="76"/>
      <c r="C519209" s="75"/>
    </row>
    <row r="519210" spans="2:3" x14ac:dyDescent="0.25">
      <c r="B519210" s="76"/>
      <c r="C519210" s="75"/>
    </row>
    <row r="519211" spans="2:3" x14ac:dyDescent="0.25">
      <c r="B519211" s="76"/>
      <c r="C519211" s="75"/>
    </row>
    <row r="519212" spans="2:3" x14ac:dyDescent="0.25">
      <c r="B519212" s="76"/>
      <c r="C519212" s="75"/>
    </row>
    <row r="519213" spans="2:3" x14ac:dyDescent="0.25">
      <c r="B519213" s="76"/>
      <c r="C519213" s="75"/>
    </row>
    <row r="519214" spans="2:3" x14ac:dyDescent="0.25">
      <c r="B519214" s="76"/>
      <c r="C519214" s="75"/>
    </row>
    <row r="519215" spans="2:3" x14ac:dyDescent="0.25">
      <c r="B519215" s="76"/>
      <c r="C519215" s="75"/>
    </row>
    <row r="519325" spans="2:3" x14ac:dyDescent="0.25">
      <c r="B519325" s="76"/>
      <c r="C519325" s="75"/>
    </row>
    <row r="519326" spans="2:3" x14ac:dyDescent="0.25">
      <c r="B519326" s="76"/>
      <c r="C519326" s="75"/>
    </row>
    <row r="519327" spans="2:3" x14ac:dyDescent="0.25">
      <c r="B519327" s="76"/>
      <c r="C519327" s="75"/>
    </row>
    <row r="519328" spans="2:3" x14ac:dyDescent="0.25">
      <c r="B519328" s="76"/>
      <c r="C519328" s="75"/>
    </row>
    <row r="519329" spans="2:3" x14ac:dyDescent="0.25">
      <c r="B519329" s="76"/>
      <c r="C519329" s="75"/>
    </row>
    <row r="519330" spans="2:3" x14ac:dyDescent="0.25">
      <c r="B519330" s="76"/>
      <c r="C519330" s="75"/>
    </row>
    <row r="519331" spans="2:3" x14ac:dyDescent="0.25">
      <c r="B519331" s="76"/>
      <c r="C519331" s="75"/>
    </row>
    <row r="519332" spans="2:3" x14ac:dyDescent="0.25">
      <c r="B519332" s="76"/>
      <c r="C519332" s="75"/>
    </row>
    <row r="519333" spans="2:3" x14ac:dyDescent="0.25">
      <c r="B519333" s="76"/>
      <c r="C519333" s="75"/>
    </row>
    <row r="519334" spans="2:3" x14ac:dyDescent="0.25">
      <c r="B519334" s="76"/>
      <c r="C519334" s="75"/>
    </row>
    <row r="519335" spans="2:3" x14ac:dyDescent="0.25">
      <c r="B519335" s="76"/>
      <c r="C519335" s="75"/>
    </row>
    <row r="519336" spans="2:3" x14ac:dyDescent="0.25">
      <c r="B519336" s="76"/>
      <c r="C519336" s="75"/>
    </row>
    <row r="519337" spans="2:3" x14ac:dyDescent="0.25">
      <c r="B519337" s="76"/>
      <c r="C519337" s="75"/>
    </row>
    <row r="519447" spans="2:3" x14ac:dyDescent="0.25">
      <c r="B519447" s="76"/>
      <c r="C519447" s="75"/>
    </row>
    <row r="519448" spans="2:3" x14ac:dyDescent="0.25">
      <c r="B519448" s="76"/>
      <c r="C519448" s="75"/>
    </row>
    <row r="519449" spans="2:3" x14ac:dyDescent="0.25">
      <c r="B519449" s="76"/>
      <c r="C519449" s="75"/>
    </row>
    <row r="519450" spans="2:3" x14ac:dyDescent="0.25">
      <c r="B519450" s="76"/>
      <c r="C519450" s="75"/>
    </row>
    <row r="519451" spans="2:3" x14ac:dyDescent="0.25">
      <c r="B519451" s="76"/>
      <c r="C519451" s="75"/>
    </row>
    <row r="519452" spans="2:3" x14ac:dyDescent="0.25">
      <c r="B519452" s="76"/>
      <c r="C519452" s="75"/>
    </row>
    <row r="519453" spans="2:3" x14ac:dyDescent="0.25">
      <c r="B519453" s="76"/>
      <c r="C519453" s="75"/>
    </row>
    <row r="519454" spans="2:3" x14ac:dyDescent="0.25">
      <c r="B519454" s="76"/>
      <c r="C519454" s="75"/>
    </row>
    <row r="519455" spans="2:3" x14ac:dyDescent="0.25">
      <c r="B519455" s="76"/>
      <c r="C519455" s="75"/>
    </row>
    <row r="519456" spans="2:3" x14ac:dyDescent="0.25">
      <c r="B519456" s="76"/>
      <c r="C519456" s="75"/>
    </row>
    <row r="519457" spans="2:3" x14ac:dyDescent="0.25">
      <c r="B519457" s="76"/>
      <c r="C519457" s="75"/>
    </row>
    <row r="519458" spans="2:3" x14ac:dyDescent="0.25">
      <c r="B519458" s="76"/>
      <c r="C519458" s="75"/>
    </row>
    <row r="519459" spans="2:3" x14ac:dyDescent="0.25">
      <c r="B519459" s="76"/>
      <c r="C519459" s="75"/>
    </row>
    <row r="519569" spans="2:3" x14ac:dyDescent="0.25">
      <c r="B519569" s="76"/>
      <c r="C519569" s="75"/>
    </row>
    <row r="519570" spans="2:3" x14ac:dyDescent="0.25">
      <c r="B519570" s="76"/>
      <c r="C519570" s="75"/>
    </row>
    <row r="519571" spans="2:3" x14ac:dyDescent="0.25">
      <c r="B519571" s="76"/>
      <c r="C519571" s="75"/>
    </row>
    <row r="519572" spans="2:3" x14ac:dyDescent="0.25">
      <c r="B519572" s="76"/>
      <c r="C519572" s="75"/>
    </row>
    <row r="519573" spans="2:3" x14ac:dyDescent="0.25">
      <c r="B519573" s="76"/>
      <c r="C519573" s="75"/>
    </row>
    <row r="519574" spans="2:3" x14ac:dyDescent="0.25">
      <c r="B519574" s="76"/>
      <c r="C519574" s="75"/>
    </row>
    <row r="519575" spans="2:3" x14ac:dyDescent="0.25">
      <c r="B519575" s="76"/>
      <c r="C519575" s="75"/>
    </row>
    <row r="519576" spans="2:3" x14ac:dyDescent="0.25">
      <c r="B519576" s="76"/>
      <c r="C519576" s="75"/>
    </row>
    <row r="519577" spans="2:3" x14ac:dyDescent="0.25">
      <c r="B519577" s="76"/>
      <c r="C519577" s="75"/>
    </row>
    <row r="519578" spans="2:3" x14ac:dyDescent="0.25">
      <c r="B519578" s="76"/>
      <c r="C519578" s="75"/>
    </row>
    <row r="519579" spans="2:3" x14ac:dyDescent="0.25">
      <c r="B519579" s="76"/>
      <c r="C519579" s="75"/>
    </row>
    <row r="519580" spans="2:3" x14ac:dyDescent="0.25">
      <c r="B519580" s="76"/>
      <c r="C519580" s="75"/>
    </row>
    <row r="519581" spans="2:3" x14ac:dyDescent="0.25">
      <c r="B519581" s="76"/>
      <c r="C519581" s="75"/>
    </row>
    <row r="519691" spans="2:3" x14ac:dyDescent="0.25">
      <c r="B519691" s="76"/>
      <c r="C519691" s="75"/>
    </row>
    <row r="519692" spans="2:3" x14ac:dyDescent="0.25">
      <c r="B519692" s="76"/>
      <c r="C519692" s="75"/>
    </row>
    <row r="519693" spans="2:3" x14ac:dyDescent="0.25">
      <c r="B519693" s="76"/>
      <c r="C519693" s="75"/>
    </row>
    <row r="519694" spans="2:3" x14ac:dyDescent="0.25">
      <c r="B519694" s="76"/>
      <c r="C519694" s="75"/>
    </row>
    <row r="519695" spans="2:3" x14ac:dyDescent="0.25">
      <c r="B519695" s="76"/>
      <c r="C519695" s="75"/>
    </row>
    <row r="519696" spans="2:3" x14ac:dyDescent="0.25">
      <c r="B519696" s="76"/>
      <c r="C519696" s="75"/>
    </row>
    <row r="519697" spans="2:3" x14ac:dyDescent="0.25">
      <c r="B519697" s="76"/>
      <c r="C519697" s="75"/>
    </row>
    <row r="519698" spans="2:3" x14ac:dyDescent="0.25">
      <c r="B519698" s="76"/>
      <c r="C519698" s="75"/>
    </row>
    <row r="519699" spans="2:3" x14ac:dyDescent="0.25">
      <c r="B519699" s="76"/>
      <c r="C519699" s="75"/>
    </row>
    <row r="519700" spans="2:3" x14ac:dyDescent="0.25">
      <c r="B519700" s="76"/>
      <c r="C519700" s="75"/>
    </row>
    <row r="519701" spans="2:3" x14ac:dyDescent="0.25">
      <c r="B519701" s="76"/>
      <c r="C519701" s="75"/>
    </row>
    <row r="519702" spans="2:3" x14ac:dyDescent="0.25">
      <c r="B519702" s="76"/>
      <c r="C519702" s="75"/>
    </row>
    <row r="519703" spans="2:3" x14ac:dyDescent="0.25">
      <c r="B519703" s="76"/>
      <c r="C519703" s="75"/>
    </row>
    <row r="519813" spans="2:3" x14ac:dyDescent="0.25">
      <c r="B519813" s="76"/>
      <c r="C519813" s="75"/>
    </row>
    <row r="519814" spans="2:3" x14ac:dyDescent="0.25">
      <c r="B519814" s="76"/>
      <c r="C519814" s="75"/>
    </row>
    <row r="519815" spans="2:3" x14ac:dyDescent="0.25">
      <c r="B519815" s="76"/>
      <c r="C519815" s="75"/>
    </row>
    <row r="519816" spans="2:3" x14ac:dyDescent="0.25">
      <c r="B519816" s="76"/>
      <c r="C519816" s="75"/>
    </row>
    <row r="519817" spans="2:3" x14ac:dyDescent="0.25">
      <c r="B519817" s="76"/>
      <c r="C519817" s="75"/>
    </row>
    <row r="519818" spans="2:3" x14ac:dyDescent="0.25">
      <c r="B519818" s="76"/>
      <c r="C519818" s="75"/>
    </row>
    <row r="519819" spans="2:3" x14ac:dyDescent="0.25">
      <c r="B519819" s="76"/>
      <c r="C519819" s="75"/>
    </row>
    <row r="519820" spans="2:3" x14ac:dyDescent="0.25">
      <c r="B519820" s="76"/>
      <c r="C519820" s="75"/>
    </row>
    <row r="519821" spans="2:3" x14ac:dyDescent="0.25">
      <c r="B519821" s="76"/>
      <c r="C519821" s="75"/>
    </row>
    <row r="519822" spans="2:3" x14ac:dyDescent="0.25">
      <c r="B519822" s="76"/>
      <c r="C519822" s="75"/>
    </row>
    <row r="519823" spans="2:3" x14ac:dyDescent="0.25">
      <c r="B519823" s="76"/>
      <c r="C519823" s="75"/>
    </row>
    <row r="519824" spans="2:3" x14ac:dyDescent="0.25">
      <c r="B519824" s="76"/>
      <c r="C519824" s="75"/>
    </row>
    <row r="519825" spans="2:3" x14ac:dyDescent="0.25">
      <c r="B519825" s="76"/>
      <c r="C519825" s="75"/>
    </row>
    <row r="519935" spans="2:3" x14ac:dyDescent="0.25">
      <c r="B519935" s="76"/>
      <c r="C519935" s="75"/>
    </row>
    <row r="519936" spans="2:3" x14ac:dyDescent="0.25">
      <c r="B519936" s="76"/>
      <c r="C519936" s="75"/>
    </row>
    <row r="519937" spans="2:3" x14ac:dyDescent="0.25">
      <c r="B519937" s="76"/>
      <c r="C519937" s="75"/>
    </row>
    <row r="519938" spans="2:3" x14ac:dyDescent="0.25">
      <c r="B519938" s="76"/>
      <c r="C519938" s="75"/>
    </row>
    <row r="519939" spans="2:3" x14ac:dyDescent="0.25">
      <c r="B519939" s="76"/>
      <c r="C519939" s="75"/>
    </row>
    <row r="519940" spans="2:3" x14ac:dyDescent="0.25">
      <c r="B519940" s="76"/>
      <c r="C519940" s="75"/>
    </row>
    <row r="519941" spans="2:3" x14ac:dyDescent="0.25">
      <c r="B519941" s="76"/>
      <c r="C519941" s="75"/>
    </row>
    <row r="519942" spans="2:3" x14ac:dyDescent="0.25">
      <c r="B519942" s="76"/>
      <c r="C519942" s="75"/>
    </row>
    <row r="519943" spans="2:3" x14ac:dyDescent="0.25">
      <c r="B519943" s="76"/>
      <c r="C519943" s="75"/>
    </row>
    <row r="519944" spans="2:3" x14ac:dyDescent="0.25">
      <c r="B519944" s="76"/>
      <c r="C519944" s="75"/>
    </row>
    <row r="519945" spans="2:3" x14ac:dyDescent="0.25">
      <c r="B519945" s="76"/>
      <c r="C519945" s="75"/>
    </row>
    <row r="519946" spans="2:3" x14ac:dyDescent="0.25">
      <c r="B519946" s="76"/>
      <c r="C519946" s="75"/>
    </row>
    <row r="519947" spans="2:3" x14ac:dyDescent="0.25">
      <c r="B519947" s="76"/>
      <c r="C519947" s="75"/>
    </row>
    <row r="520057" spans="2:3" x14ac:dyDescent="0.25">
      <c r="B520057" s="76"/>
      <c r="C520057" s="75"/>
    </row>
    <row r="520058" spans="2:3" x14ac:dyDescent="0.25">
      <c r="B520058" s="76"/>
      <c r="C520058" s="75"/>
    </row>
    <row r="520059" spans="2:3" x14ac:dyDescent="0.25">
      <c r="B520059" s="76"/>
      <c r="C520059" s="75"/>
    </row>
    <row r="520060" spans="2:3" x14ac:dyDescent="0.25">
      <c r="B520060" s="76"/>
      <c r="C520060" s="75"/>
    </row>
    <row r="520061" spans="2:3" x14ac:dyDescent="0.25">
      <c r="B520061" s="76"/>
      <c r="C520061" s="75"/>
    </row>
    <row r="520062" spans="2:3" x14ac:dyDescent="0.25">
      <c r="B520062" s="76"/>
      <c r="C520062" s="75"/>
    </row>
    <row r="520063" spans="2:3" x14ac:dyDescent="0.25">
      <c r="B520063" s="76"/>
      <c r="C520063" s="75"/>
    </row>
    <row r="520064" spans="2:3" x14ac:dyDescent="0.25">
      <c r="B520064" s="76"/>
      <c r="C520064" s="75"/>
    </row>
    <row r="520065" spans="2:3" x14ac:dyDescent="0.25">
      <c r="B520065" s="76"/>
      <c r="C520065" s="75"/>
    </row>
    <row r="520066" spans="2:3" x14ac:dyDescent="0.25">
      <c r="B520066" s="76"/>
      <c r="C520066" s="75"/>
    </row>
    <row r="520067" spans="2:3" x14ac:dyDescent="0.25">
      <c r="B520067" s="76"/>
      <c r="C520067" s="75"/>
    </row>
    <row r="520068" spans="2:3" x14ac:dyDescent="0.25">
      <c r="B520068" s="76"/>
      <c r="C520068" s="75"/>
    </row>
    <row r="520069" spans="2:3" x14ac:dyDescent="0.25">
      <c r="B520069" s="76"/>
      <c r="C520069" s="75"/>
    </row>
    <row r="520179" spans="2:3" x14ac:dyDescent="0.25">
      <c r="B520179" s="76"/>
      <c r="C520179" s="75"/>
    </row>
    <row r="520180" spans="2:3" x14ac:dyDescent="0.25">
      <c r="B520180" s="76"/>
      <c r="C520180" s="75"/>
    </row>
    <row r="520181" spans="2:3" x14ac:dyDescent="0.25">
      <c r="B520181" s="76"/>
      <c r="C520181" s="75"/>
    </row>
    <row r="520182" spans="2:3" x14ac:dyDescent="0.25">
      <c r="B520182" s="76"/>
      <c r="C520182" s="75"/>
    </row>
    <row r="520183" spans="2:3" x14ac:dyDescent="0.25">
      <c r="B520183" s="76"/>
      <c r="C520183" s="75"/>
    </row>
    <row r="520184" spans="2:3" x14ac:dyDescent="0.25">
      <c r="B520184" s="76"/>
      <c r="C520184" s="75"/>
    </row>
    <row r="520185" spans="2:3" x14ac:dyDescent="0.25">
      <c r="B520185" s="76"/>
      <c r="C520185" s="75"/>
    </row>
    <row r="520186" spans="2:3" x14ac:dyDescent="0.25">
      <c r="B520186" s="76"/>
      <c r="C520186" s="75"/>
    </row>
    <row r="520187" spans="2:3" x14ac:dyDescent="0.25">
      <c r="B520187" s="76"/>
      <c r="C520187" s="75"/>
    </row>
    <row r="520188" spans="2:3" x14ac:dyDescent="0.25">
      <c r="B520188" s="76"/>
      <c r="C520188" s="75"/>
    </row>
    <row r="520189" spans="2:3" x14ac:dyDescent="0.25">
      <c r="B520189" s="76"/>
      <c r="C520189" s="75"/>
    </row>
    <row r="520190" spans="2:3" x14ac:dyDescent="0.25">
      <c r="B520190" s="76"/>
      <c r="C520190" s="75"/>
    </row>
    <row r="520191" spans="2:3" x14ac:dyDescent="0.25">
      <c r="B520191" s="76"/>
      <c r="C520191" s="75"/>
    </row>
    <row r="520301" spans="2:3" x14ac:dyDescent="0.25">
      <c r="B520301" s="76"/>
      <c r="C520301" s="75"/>
    </row>
    <row r="520302" spans="2:3" x14ac:dyDescent="0.25">
      <c r="B520302" s="76"/>
      <c r="C520302" s="75"/>
    </row>
    <row r="520303" spans="2:3" x14ac:dyDescent="0.25">
      <c r="B520303" s="76"/>
      <c r="C520303" s="75"/>
    </row>
    <row r="520304" spans="2:3" x14ac:dyDescent="0.25">
      <c r="B520304" s="76"/>
      <c r="C520304" s="75"/>
    </row>
    <row r="520305" spans="2:3" x14ac:dyDescent="0.25">
      <c r="B520305" s="76"/>
      <c r="C520305" s="75"/>
    </row>
    <row r="520306" spans="2:3" x14ac:dyDescent="0.25">
      <c r="B520306" s="76"/>
      <c r="C520306" s="75"/>
    </row>
    <row r="520307" spans="2:3" x14ac:dyDescent="0.25">
      <c r="B520307" s="76"/>
      <c r="C520307" s="75"/>
    </row>
    <row r="520308" spans="2:3" x14ac:dyDescent="0.25">
      <c r="B520308" s="76"/>
      <c r="C520308" s="75"/>
    </row>
    <row r="520309" spans="2:3" x14ac:dyDescent="0.25">
      <c r="B520309" s="76"/>
      <c r="C520309" s="75"/>
    </row>
    <row r="520310" spans="2:3" x14ac:dyDescent="0.25">
      <c r="B520310" s="76"/>
      <c r="C520310" s="75"/>
    </row>
    <row r="520311" spans="2:3" x14ac:dyDescent="0.25">
      <c r="B520311" s="76"/>
      <c r="C520311" s="75"/>
    </row>
    <row r="520312" spans="2:3" x14ac:dyDescent="0.25">
      <c r="B520312" s="76"/>
      <c r="C520312" s="75"/>
    </row>
    <row r="520313" spans="2:3" x14ac:dyDescent="0.25">
      <c r="B520313" s="76"/>
      <c r="C520313" s="75"/>
    </row>
    <row r="520423" spans="2:3" x14ac:dyDescent="0.25">
      <c r="B520423" s="76"/>
      <c r="C520423" s="75"/>
    </row>
    <row r="520424" spans="2:3" x14ac:dyDescent="0.25">
      <c r="B520424" s="76"/>
      <c r="C520424" s="75"/>
    </row>
    <row r="520425" spans="2:3" x14ac:dyDescent="0.25">
      <c r="B520425" s="76"/>
      <c r="C520425" s="75"/>
    </row>
    <row r="520426" spans="2:3" x14ac:dyDescent="0.25">
      <c r="B520426" s="76"/>
      <c r="C520426" s="75"/>
    </row>
    <row r="520427" spans="2:3" x14ac:dyDescent="0.25">
      <c r="B520427" s="76"/>
      <c r="C520427" s="75"/>
    </row>
    <row r="520428" spans="2:3" x14ac:dyDescent="0.25">
      <c r="B520428" s="76"/>
      <c r="C520428" s="75"/>
    </row>
    <row r="520429" spans="2:3" x14ac:dyDescent="0.25">
      <c r="B520429" s="76"/>
      <c r="C520429" s="75"/>
    </row>
    <row r="520430" spans="2:3" x14ac:dyDescent="0.25">
      <c r="B520430" s="76"/>
      <c r="C520430" s="75"/>
    </row>
    <row r="520431" spans="2:3" x14ac:dyDescent="0.25">
      <c r="B520431" s="76"/>
      <c r="C520431" s="75"/>
    </row>
    <row r="520432" spans="2:3" x14ac:dyDescent="0.25">
      <c r="B520432" s="76"/>
      <c r="C520432" s="75"/>
    </row>
    <row r="520433" spans="2:3" x14ac:dyDescent="0.25">
      <c r="B520433" s="76"/>
      <c r="C520433" s="75"/>
    </row>
    <row r="520434" spans="2:3" x14ac:dyDescent="0.25">
      <c r="B520434" s="76"/>
      <c r="C520434" s="75"/>
    </row>
    <row r="520435" spans="2:3" x14ac:dyDescent="0.25">
      <c r="B520435" s="76"/>
      <c r="C520435" s="75"/>
    </row>
    <row r="520545" spans="2:3" x14ac:dyDescent="0.25">
      <c r="B520545" s="76"/>
      <c r="C520545" s="75"/>
    </row>
    <row r="520546" spans="2:3" x14ac:dyDescent="0.25">
      <c r="B520546" s="76"/>
      <c r="C520546" s="75"/>
    </row>
    <row r="520547" spans="2:3" x14ac:dyDescent="0.25">
      <c r="B520547" s="76"/>
      <c r="C520547" s="75"/>
    </row>
    <row r="520548" spans="2:3" x14ac:dyDescent="0.25">
      <c r="B520548" s="76"/>
      <c r="C520548" s="75"/>
    </row>
    <row r="520549" spans="2:3" x14ac:dyDescent="0.25">
      <c r="B520549" s="76"/>
      <c r="C520549" s="75"/>
    </row>
    <row r="520550" spans="2:3" x14ac:dyDescent="0.25">
      <c r="B520550" s="76"/>
      <c r="C520550" s="75"/>
    </row>
    <row r="520551" spans="2:3" x14ac:dyDescent="0.25">
      <c r="B520551" s="76"/>
      <c r="C520551" s="75"/>
    </row>
    <row r="520552" spans="2:3" x14ac:dyDescent="0.25">
      <c r="B520552" s="76"/>
      <c r="C520552" s="75"/>
    </row>
    <row r="520553" spans="2:3" x14ac:dyDescent="0.25">
      <c r="B520553" s="76"/>
      <c r="C520553" s="75"/>
    </row>
    <row r="520554" spans="2:3" x14ac:dyDescent="0.25">
      <c r="B520554" s="76"/>
      <c r="C520554" s="75"/>
    </row>
    <row r="520555" spans="2:3" x14ac:dyDescent="0.25">
      <c r="B520555" s="76"/>
      <c r="C520555" s="75"/>
    </row>
    <row r="520556" spans="2:3" x14ac:dyDescent="0.25">
      <c r="B520556" s="76"/>
      <c r="C520556" s="75"/>
    </row>
    <row r="520557" spans="2:3" x14ac:dyDescent="0.25">
      <c r="B520557" s="76"/>
      <c r="C520557" s="75"/>
    </row>
    <row r="520667" spans="2:3" x14ac:dyDescent="0.25">
      <c r="B520667" s="76"/>
      <c r="C520667" s="75"/>
    </row>
    <row r="520668" spans="2:3" x14ac:dyDescent="0.25">
      <c r="B520668" s="76"/>
      <c r="C520668" s="75"/>
    </row>
    <row r="520669" spans="2:3" x14ac:dyDescent="0.25">
      <c r="B520669" s="76"/>
      <c r="C520669" s="75"/>
    </row>
    <row r="520670" spans="2:3" x14ac:dyDescent="0.25">
      <c r="B520670" s="76"/>
      <c r="C520670" s="75"/>
    </row>
    <row r="520671" spans="2:3" x14ac:dyDescent="0.25">
      <c r="B520671" s="76"/>
      <c r="C520671" s="75"/>
    </row>
    <row r="520672" spans="2:3" x14ac:dyDescent="0.25">
      <c r="B520672" s="76"/>
      <c r="C520672" s="75"/>
    </row>
    <row r="520673" spans="2:3" x14ac:dyDescent="0.25">
      <c r="B520673" s="76"/>
      <c r="C520673" s="75"/>
    </row>
    <row r="520674" spans="2:3" x14ac:dyDescent="0.25">
      <c r="B520674" s="76"/>
      <c r="C520674" s="75"/>
    </row>
    <row r="520675" spans="2:3" x14ac:dyDescent="0.25">
      <c r="B520675" s="76"/>
      <c r="C520675" s="75"/>
    </row>
    <row r="520676" spans="2:3" x14ac:dyDescent="0.25">
      <c r="B520676" s="76"/>
      <c r="C520676" s="75"/>
    </row>
    <row r="520677" spans="2:3" x14ac:dyDescent="0.25">
      <c r="B520677" s="76"/>
      <c r="C520677" s="75"/>
    </row>
    <row r="520678" spans="2:3" x14ac:dyDescent="0.25">
      <c r="B520678" s="76"/>
      <c r="C520678" s="75"/>
    </row>
    <row r="520679" spans="2:3" x14ac:dyDescent="0.25">
      <c r="B520679" s="76"/>
      <c r="C520679" s="75"/>
    </row>
    <row r="520789" spans="2:3" x14ac:dyDescent="0.25">
      <c r="B520789" s="76"/>
      <c r="C520789" s="75"/>
    </row>
    <row r="520790" spans="2:3" x14ac:dyDescent="0.25">
      <c r="B520790" s="76"/>
      <c r="C520790" s="75"/>
    </row>
    <row r="520791" spans="2:3" x14ac:dyDescent="0.25">
      <c r="B520791" s="76"/>
      <c r="C520791" s="75"/>
    </row>
    <row r="520792" spans="2:3" x14ac:dyDescent="0.25">
      <c r="B520792" s="76"/>
      <c r="C520792" s="75"/>
    </row>
    <row r="520793" spans="2:3" x14ac:dyDescent="0.25">
      <c r="B520793" s="76"/>
      <c r="C520793" s="75"/>
    </row>
    <row r="520794" spans="2:3" x14ac:dyDescent="0.25">
      <c r="B520794" s="76"/>
      <c r="C520794" s="75"/>
    </row>
    <row r="520795" spans="2:3" x14ac:dyDescent="0.25">
      <c r="B520795" s="76"/>
      <c r="C520795" s="75"/>
    </row>
    <row r="520796" spans="2:3" x14ac:dyDescent="0.25">
      <c r="B520796" s="76"/>
      <c r="C520796" s="75"/>
    </row>
    <row r="520797" spans="2:3" x14ac:dyDescent="0.25">
      <c r="B520797" s="76"/>
      <c r="C520797" s="75"/>
    </row>
    <row r="520798" spans="2:3" x14ac:dyDescent="0.25">
      <c r="B520798" s="76"/>
      <c r="C520798" s="75"/>
    </row>
    <row r="520799" spans="2:3" x14ac:dyDescent="0.25">
      <c r="B520799" s="76"/>
      <c r="C520799" s="75"/>
    </row>
    <row r="520800" spans="2:3" x14ac:dyDescent="0.25">
      <c r="B520800" s="76"/>
      <c r="C520800" s="75"/>
    </row>
    <row r="520801" spans="2:3" x14ac:dyDescent="0.25">
      <c r="B520801" s="76"/>
      <c r="C520801" s="75"/>
    </row>
    <row r="520911" spans="2:3" x14ac:dyDescent="0.25">
      <c r="B520911" s="76"/>
      <c r="C520911" s="75"/>
    </row>
    <row r="520912" spans="2:3" x14ac:dyDescent="0.25">
      <c r="B520912" s="76"/>
      <c r="C520912" s="75"/>
    </row>
    <row r="520913" spans="2:3" x14ac:dyDescent="0.25">
      <c r="B520913" s="76"/>
      <c r="C520913" s="75"/>
    </row>
    <row r="520914" spans="2:3" x14ac:dyDescent="0.25">
      <c r="B520914" s="76"/>
      <c r="C520914" s="75"/>
    </row>
    <row r="520915" spans="2:3" x14ac:dyDescent="0.25">
      <c r="B520915" s="76"/>
      <c r="C520915" s="75"/>
    </row>
    <row r="520916" spans="2:3" x14ac:dyDescent="0.25">
      <c r="B520916" s="76"/>
      <c r="C520916" s="75"/>
    </row>
    <row r="520917" spans="2:3" x14ac:dyDescent="0.25">
      <c r="B520917" s="76"/>
      <c r="C520917" s="75"/>
    </row>
    <row r="520918" spans="2:3" x14ac:dyDescent="0.25">
      <c r="B520918" s="76"/>
      <c r="C520918" s="75"/>
    </row>
    <row r="520919" spans="2:3" x14ac:dyDescent="0.25">
      <c r="B520919" s="76"/>
      <c r="C520919" s="75"/>
    </row>
    <row r="520920" spans="2:3" x14ac:dyDescent="0.25">
      <c r="B520920" s="76"/>
      <c r="C520920" s="75"/>
    </row>
    <row r="520921" spans="2:3" x14ac:dyDescent="0.25">
      <c r="B520921" s="76"/>
      <c r="C520921" s="75"/>
    </row>
    <row r="520922" spans="2:3" x14ac:dyDescent="0.25">
      <c r="B520922" s="76"/>
      <c r="C520922" s="75"/>
    </row>
    <row r="520923" spans="2:3" x14ac:dyDescent="0.25">
      <c r="B520923" s="76"/>
      <c r="C520923" s="75"/>
    </row>
    <row r="521033" spans="2:3" x14ac:dyDescent="0.25">
      <c r="B521033" s="76"/>
      <c r="C521033" s="75"/>
    </row>
    <row r="521034" spans="2:3" x14ac:dyDescent="0.25">
      <c r="B521034" s="76"/>
      <c r="C521034" s="75"/>
    </row>
    <row r="521035" spans="2:3" x14ac:dyDescent="0.25">
      <c r="B521035" s="76"/>
      <c r="C521035" s="75"/>
    </row>
    <row r="521036" spans="2:3" x14ac:dyDescent="0.25">
      <c r="B521036" s="76"/>
      <c r="C521036" s="75"/>
    </row>
    <row r="521037" spans="2:3" x14ac:dyDescent="0.25">
      <c r="B521037" s="76"/>
      <c r="C521037" s="75"/>
    </row>
    <row r="521038" spans="2:3" x14ac:dyDescent="0.25">
      <c r="B521038" s="76"/>
      <c r="C521038" s="75"/>
    </row>
    <row r="521039" spans="2:3" x14ac:dyDescent="0.25">
      <c r="B521039" s="76"/>
      <c r="C521039" s="75"/>
    </row>
    <row r="521040" spans="2:3" x14ac:dyDescent="0.25">
      <c r="B521040" s="76"/>
      <c r="C521040" s="75"/>
    </row>
    <row r="521041" spans="2:3" x14ac:dyDescent="0.25">
      <c r="B521041" s="76"/>
      <c r="C521041" s="75"/>
    </row>
    <row r="521042" spans="2:3" x14ac:dyDescent="0.25">
      <c r="B521042" s="76"/>
      <c r="C521042" s="75"/>
    </row>
    <row r="521043" spans="2:3" x14ac:dyDescent="0.25">
      <c r="B521043" s="76"/>
      <c r="C521043" s="75"/>
    </row>
    <row r="521044" spans="2:3" x14ac:dyDescent="0.25">
      <c r="B521044" s="76"/>
      <c r="C521044" s="75"/>
    </row>
    <row r="521045" spans="2:3" x14ac:dyDescent="0.25">
      <c r="B521045" s="76"/>
      <c r="C521045" s="75"/>
    </row>
    <row r="521155" spans="2:3" x14ac:dyDescent="0.25">
      <c r="B521155" s="76"/>
      <c r="C521155" s="75"/>
    </row>
    <row r="521156" spans="2:3" x14ac:dyDescent="0.25">
      <c r="B521156" s="76"/>
      <c r="C521156" s="75"/>
    </row>
    <row r="521157" spans="2:3" x14ac:dyDescent="0.25">
      <c r="B521157" s="76"/>
      <c r="C521157" s="75"/>
    </row>
    <row r="521158" spans="2:3" x14ac:dyDescent="0.25">
      <c r="B521158" s="76"/>
      <c r="C521158" s="75"/>
    </row>
    <row r="521159" spans="2:3" x14ac:dyDescent="0.25">
      <c r="B521159" s="76"/>
      <c r="C521159" s="75"/>
    </row>
    <row r="521160" spans="2:3" x14ac:dyDescent="0.25">
      <c r="B521160" s="76"/>
      <c r="C521160" s="75"/>
    </row>
    <row r="521161" spans="2:3" x14ac:dyDescent="0.25">
      <c r="B521161" s="76"/>
      <c r="C521161" s="75"/>
    </row>
    <row r="521162" spans="2:3" x14ac:dyDescent="0.25">
      <c r="B521162" s="76"/>
      <c r="C521162" s="75"/>
    </row>
    <row r="521163" spans="2:3" x14ac:dyDescent="0.25">
      <c r="B521163" s="76"/>
      <c r="C521163" s="75"/>
    </row>
    <row r="521164" spans="2:3" x14ac:dyDescent="0.25">
      <c r="B521164" s="76"/>
      <c r="C521164" s="75"/>
    </row>
    <row r="521165" spans="2:3" x14ac:dyDescent="0.25">
      <c r="B521165" s="76"/>
      <c r="C521165" s="75"/>
    </row>
    <row r="521166" spans="2:3" x14ac:dyDescent="0.25">
      <c r="B521166" s="76"/>
      <c r="C521166" s="75"/>
    </row>
    <row r="521167" spans="2:3" x14ac:dyDescent="0.25">
      <c r="B521167" s="76"/>
      <c r="C521167" s="75"/>
    </row>
    <row r="521277" spans="2:3" x14ac:dyDescent="0.25">
      <c r="B521277" s="76"/>
      <c r="C521277" s="75"/>
    </row>
    <row r="521278" spans="2:3" x14ac:dyDescent="0.25">
      <c r="B521278" s="76"/>
      <c r="C521278" s="75"/>
    </row>
    <row r="521279" spans="2:3" x14ac:dyDescent="0.25">
      <c r="B521279" s="76"/>
      <c r="C521279" s="75"/>
    </row>
    <row r="521280" spans="2:3" x14ac:dyDescent="0.25">
      <c r="B521280" s="76"/>
      <c r="C521280" s="75"/>
    </row>
    <row r="521281" spans="2:3" x14ac:dyDescent="0.25">
      <c r="B521281" s="76"/>
      <c r="C521281" s="75"/>
    </row>
    <row r="521282" spans="2:3" x14ac:dyDescent="0.25">
      <c r="B521282" s="76"/>
      <c r="C521282" s="75"/>
    </row>
    <row r="521283" spans="2:3" x14ac:dyDescent="0.25">
      <c r="B521283" s="76"/>
      <c r="C521283" s="75"/>
    </row>
    <row r="521284" spans="2:3" x14ac:dyDescent="0.25">
      <c r="B521284" s="76"/>
      <c r="C521284" s="75"/>
    </row>
    <row r="521285" spans="2:3" x14ac:dyDescent="0.25">
      <c r="B521285" s="76"/>
      <c r="C521285" s="75"/>
    </row>
    <row r="521286" spans="2:3" x14ac:dyDescent="0.25">
      <c r="B521286" s="76"/>
      <c r="C521286" s="75"/>
    </row>
    <row r="521287" spans="2:3" x14ac:dyDescent="0.25">
      <c r="B521287" s="76"/>
      <c r="C521287" s="75"/>
    </row>
    <row r="521288" spans="2:3" x14ac:dyDescent="0.25">
      <c r="B521288" s="76"/>
      <c r="C521288" s="75"/>
    </row>
    <row r="521289" spans="2:3" x14ac:dyDescent="0.25">
      <c r="B521289" s="76"/>
      <c r="C521289" s="75"/>
    </row>
    <row r="521399" spans="2:3" x14ac:dyDescent="0.25">
      <c r="B521399" s="76"/>
      <c r="C521399" s="75"/>
    </row>
    <row r="521400" spans="2:3" x14ac:dyDescent="0.25">
      <c r="B521400" s="76"/>
      <c r="C521400" s="75"/>
    </row>
    <row r="521401" spans="2:3" x14ac:dyDescent="0.25">
      <c r="B521401" s="76"/>
      <c r="C521401" s="75"/>
    </row>
    <row r="521402" spans="2:3" x14ac:dyDescent="0.25">
      <c r="B521402" s="76"/>
      <c r="C521402" s="75"/>
    </row>
    <row r="521403" spans="2:3" x14ac:dyDescent="0.25">
      <c r="B521403" s="76"/>
      <c r="C521403" s="75"/>
    </row>
    <row r="521404" spans="2:3" x14ac:dyDescent="0.25">
      <c r="B521404" s="76"/>
      <c r="C521404" s="75"/>
    </row>
    <row r="521405" spans="2:3" x14ac:dyDescent="0.25">
      <c r="B521405" s="76"/>
      <c r="C521405" s="75"/>
    </row>
    <row r="521406" spans="2:3" x14ac:dyDescent="0.25">
      <c r="B521406" s="76"/>
      <c r="C521406" s="75"/>
    </row>
    <row r="521407" spans="2:3" x14ac:dyDescent="0.25">
      <c r="B521407" s="76"/>
      <c r="C521407" s="75"/>
    </row>
    <row r="521408" spans="2:3" x14ac:dyDescent="0.25">
      <c r="B521408" s="76"/>
      <c r="C521408" s="75"/>
    </row>
    <row r="521409" spans="2:3" x14ac:dyDescent="0.25">
      <c r="B521409" s="76"/>
      <c r="C521409" s="75"/>
    </row>
    <row r="521410" spans="2:3" x14ac:dyDescent="0.25">
      <c r="B521410" s="76"/>
      <c r="C521410" s="75"/>
    </row>
    <row r="521411" spans="2:3" x14ac:dyDescent="0.25">
      <c r="B521411" s="76"/>
      <c r="C521411" s="75"/>
    </row>
    <row r="521521" spans="2:3" x14ac:dyDescent="0.25">
      <c r="B521521" s="76"/>
      <c r="C521521" s="75"/>
    </row>
    <row r="521522" spans="2:3" x14ac:dyDescent="0.25">
      <c r="B521522" s="76"/>
      <c r="C521522" s="75"/>
    </row>
    <row r="521523" spans="2:3" x14ac:dyDescent="0.25">
      <c r="B521523" s="76"/>
      <c r="C521523" s="75"/>
    </row>
    <row r="521524" spans="2:3" x14ac:dyDescent="0.25">
      <c r="B521524" s="76"/>
      <c r="C521524" s="75"/>
    </row>
    <row r="521525" spans="2:3" x14ac:dyDescent="0.25">
      <c r="B521525" s="76"/>
      <c r="C521525" s="75"/>
    </row>
    <row r="521526" spans="2:3" x14ac:dyDescent="0.25">
      <c r="B521526" s="76"/>
      <c r="C521526" s="75"/>
    </row>
    <row r="521527" spans="2:3" x14ac:dyDescent="0.25">
      <c r="B521527" s="76"/>
      <c r="C521527" s="75"/>
    </row>
    <row r="521528" spans="2:3" x14ac:dyDescent="0.25">
      <c r="B521528" s="76"/>
      <c r="C521528" s="75"/>
    </row>
    <row r="521529" spans="2:3" x14ac:dyDescent="0.25">
      <c r="B521529" s="76"/>
      <c r="C521529" s="75"/>
    </row>
    <row r="521530" spans="2:3" x14ac:dyDescent="0.25">
      <c r="B521530" s="76"/>
      <c r="C521530" s="75"/>
    </row>
    <row r="521531" spans="2:3" x14ac:dyDescent="0.25">
      <c r="B521531" s="76"/>
      <c r="C521531" s="75"/>
    </row>
    <row r="521532" spans="2:3" x14ac:dyDescent="0.25">
      <c r="B521532" s="76"/>
      <c r="C521532" s="75"/>
    </row>
    <row r="521533" spans="2:3" x14ac:dyDescent="0.25">
      <c r="B521533" s="76"/>
      <c r="C521533" s="75"/>
    </row>
    <row r="521643" spans="2:3" x14ac:dyDescent="0.25">
      <c r="B521643" s="76"/>
      <c r="C521643" s="75"/>
    </row>
    <row r="521644" spans="2:3" x14ac:dyDescent="0.25">
      <c r="B521644" s="76"/>
      <c r="C521644" s="75"/>
    </row>
    <row r="521645" spans="2:3" x14ac:dyDescent="0.25">
      <c r="B521645" s="76"/>
      <c r="C521645" s="75"/>
    </row>
    <row r="521646" spans="2:3" x14ac:dyDescent="0.25">
      <c r="B521646" s="76"/>
      <c r="C521646" s="75"/>
    </row>
    <row r="521647" spans="2:3" x14ac:dyDescent="0.25">
      <c r="B521647" s="76"/>
      <c r="C521647" s="75"/>
    </row>
    <row r="521648" spans="2:3" x14ac:dyDescent="0.25">
      <c r="B521648" s="76"/>
      <c r="C521648" s="75"/>
    </row>
    <row r="521649" spans="2:3" x14ac:dyDescent="0.25">
      <c r="B521649" s="76"/>
      <c r="C521649" s="75"/>
    </row>
    <row r="521650" spans="2:3" x14ac:dyDescent="0.25">
      <c r="B521650" s="76"/>
      <c r="C521650" s="75"/>
    </row>
    <row r="521651" spans="2:3" x14ac:dyDescent="0.25">
      <c r="B521651" s="76"/>
      <c r="C521651" s="75"/>
    </row>
    <row r="521652" spans="2:3" x14ac:dyDescent="0.25">
      <c r="B521652" s="76"/>
      <c r="C521652" s="75"/>
    </row>
    <row r="521653" spans="2:3" x14ac:dyDescent="0.25">
      <c r="B521653" s="76"/>
      <c r="C521653" s="75"/>
    </row>
    <row r="521654" spans="2:3" x14ac:dyDescent="0.25">
      <c r="B521654" s="76"/>
      <c r="C521654" s="75"/>
    </row>
    <row r="521655" spans="2:3" x14ac:dyDescent="0.25">
      <c r="B521655" s="76"/>
      <c r="C521655" s="75"/>
    </row>
    <row r="521765" spans="2:3" x14ac:dyDescent="0.25">
      <c r="B521765" s="76"/>
      <c r="C521765" s="75"/>
    </row>
    <row r="521766" spans="2:3" x14ac:dyDescent="0.25">
      <c r="B521766" s="76"/>
      <c r="C521766" s="75"/>
    </row>
    <row r="521767" spans="2:3" x14ac:dyDescent="0.25">
      <c r="B521767" s="76"/>
      <c r="C521767" s="75"/>
    </row>
    <row r="521768" spans="2:3" x14ac:dyDescent="0.25">
      <c r="B521768" s="76"/>
      <c r="C521768" s="75"/>
    </row>
    <row r="521769" spans="2:3" x14ac:dyDescent="0.25">
      <c r="B521769" s="76"/>
      <c r="C521769" s="75"/>
    </row>
    <row r="521770" spans="2:3" x14ac:dyDescent="0.25">
      <c r="B521770" s="76"/>
      <c r="C521770" s="75"/>
    </row>
    <row r="521771" spans="2:3" x14ac:dyDescent="0.25">
      <c r="B521771" s="76"/>
      <c r="C521771" s="75"/>
    </row>
    <row r="521772" spans="2:3" x14ac:dyDescent="0.25">
      <c r="B521772" s="76"/>
      <c r="C521772" s="75"/>
    </row>
    <row r="521773" spans="2:3" x14ac:dyDescent="0.25">
      <c r="B521773" s="76"/>
      <c r="C521773" s="75"/>
    </row>
    <row r="521774" spans="2:3" x14ac:dyDescent="0.25">
      <c r="B521774" s="76"/>
      <c r="C521774" s="75"/>
    </row>
    <row r="521775" spans="2:3" x14ac:dyDescent="0.25">
      <c r="B521775" s="76"/>
      <c r="C521775" s="75"/>
    </row>
    <row r="521776" spans="2:3" x14ac:dyDescent="0.25">
      <c r="B521776" s="76"/>
      <c r="C521776" s="75"/>
    </row>
    <row r="521777" spans="2:3" x14ac:dyDescent="0.25">
      <c r="B521777" s="76"/>
      <c r="C521777" s="75"/>
    </row>
    <row r="521887" spans="2:3" x14ac:dyDescent="0.25">
      <c r="B521887" s="76"/>
      <c r="C521887" s="75"/>
    </row>
    <row r="521888" spans="2:3" x14ac:dyDescent="0.25">
      <c r="B521888" s="76"/>
      <c r="C521888" s="75"/>
    </row>
    <row r="521889" spans="2:3" x14ac:dyDescent="0.25">
      <c r="B521889" s="76"/>
      <c r="C521889" s="75"/>
    </row>
    <row r="521890" spans="2:3" x14ac:dyDescent="0.25">
      <c r="B521890" s="76"/>
      <c r="C521890" s="75"/>
    </row>
    <row r="521891" spans="2:3" x14ac:dyDescent="0.25">
      <c r="B521891" s="76"/>
      <c r="C521891" s="75"/>
    </row>
    <row r="521892" spans="2:3" x14ac:dyDescent="0.25">
      <c r="B521892" s="76"/>
      <c r="C521892" s="75"/>
    </row>
    <row r="521893" spans="2:3" x14ac:dyDescent="0.25">
      <c r="B521893" s="76"/>
      <c r="C521893" s="75"/>
    </row>
    <row r="521894" spans="2:3" x14ac:dyDescent="0.25">
      <c r="B521894" s="76"/>
      <c r="C521894" s="75"/>
    </row>
    <row r="521895" spans="2:3" x14ac:dyDescent="0.25">
      <c r="B521895" s="76"/>
      <c r="C521895" s="75"/>
    </row>
    <row r="521896" spans="2:3" x14ac:dyDescent="0.25">
      <c r="B521896" s="76"/>
      <c r="C521896" s="75"/>
    </row>
    <row r="521897" spans="2:3" x14ac:dyDescent="0.25">
      <c r="B521897" s="76"/>
      <c r="C521897" s="75"/>
    </row>
    <row r="521898" spans="2:3" x14ac:dyDescent="0.25">
      <c r="B521898" s="76"/>
      <c r="C521898" s="75"/>
    </row>
    <row r="521899" spans="2:3" x14ac:dyDescent="0.25">
      <c r="B521899" s="76"/>
      <c r="C521899" s="75"/>
    </row>
    <row r="522009" spans="2:3" x14ac:dyDescent="0.25">
      <c r="B522009" s="76"/>
      <c r="C522009" s="75"/>
    </row>
    <row r="522010" spans="2:3" x14ac:dyDescent="0.25">
      <c r="B522010" s="76"/>
      <c r="C522010" s="75"/>
    </row>
    <row r="522011" spans="2:3" x14ac:dyDescent="0.25">
      <c r="B522011" s="76"/>
      <c r="C522011" s="75"/>
    </row>
    <row r="522012" spans="2:3" x14ac:dyDescent="0.25">
      <c r="B522012" s="76"/>
      <c r="C522012" s="75"/>
    </row>
    <row r="522013" spans="2:3" x14ac:dyDescent="0.25">
      <c r="B522013" s="76"/>
      <c r="C522013" s="75"/>
    </row>
    <row r="522014" spans="2:3" x14ac:dyDescent="0.25">
      <c r="B522014" s="76"/>
      <c r="C522014" s="75"/>
    </row>
    <row r="522015" spans="2:3" x14ac:dyDescent="0.25">
      <c r="B522015" s="76"/>
      <c r="C522015" s="75"/>
    </row>
    <row r="522016" spans="2:3" x14ac:dyDescent="0.25">
      <c r="B522016" s="76"/>
      <c r="C522016" s="75"/>
    </row>
    <row r="522017" spans="2:3" x14ac:dyDescent="0.25">
      <c r="B522017" s="76"/>
      <c r="C522017" s="75"/>
    </row>
    <row r="522018" spans="2:3" x14ac:dyDescent="0.25">
      <c r="B522018" s="76"/>
      <c r="C522018" s="75"/>
    </row>
    <row r="522019" spans="2:3" x14ac:dyDescent="0.25">
      <c r="B522019" s="76"/>
      <c r="C522019" s="75"/>
    </row>
    <row r="522020" spans="2:3" x14ac:dyDescent="0.25">
      <c r="B522020" s="76"/>
      <c r="C522020" s="75"/>
    </row>
    <row r="522021" spans="2:3" x14ac:dyDescent="0.25">
      <c r="B522021" s="76"/>
      <c r="C522021" s="75"/>
    </row>
    <row r="522131" spans="2:3" x14ac:dyDescent="0.25">
      <c r="B522131" s="76"/>
      <c r="C522131" s="75"/>
    </row>
    <row r="522132" spans="2:3" x14ac:dyDescent="0.25">
      <c r="B522132" s="76"/>
      <c r="C522132" s="75"/>
    </row>
    <row r="522133" spans="2:3" x14ac:dyDescent="0.25">
      <c r="B522133" s="76"/>
      <c r="C522133" s="75"/>
    </row>
    <row r="522134" spans="2:3" x14ac:dyDescent="0.25">
      <c r="B522134" s="76"/>
      <c r="C522134" s="75"/>
    </row>
    <row r="522135" spans="2:3" x14ac:dyDescent="0.25">
      <c r="B522135" s="76"/>
      <c r="C522135" s="75"/>
    </row>
    <row r="522136" spans="2:3" x14ac:dyDescent="0.25">
      <c r="B522136" s="76"/>
      <c r="C522136" s="75"/>
    </row>
    <row r="522137" spans="2:3" x14ac:dyDescent="0.25">
      <c r="B522137" s="76"/>
      <c r="C522137" s="75"/>
    </row>
    <row r="522138" spans="2:3" x14ac:dyDescent="0.25">
      <c r="B522138" s="76"/>
      <c r="C522138" s="75"/>
    </row>
    <row r="522139" spans="2:3" x14ac:dyDescent="0.25">
      <c r="B522139" s="76"/>
      <c r="C522139" s="75"/>
    </row>
    <row r="522140" spans="2:3" x14ac:dyDescent="0.25">
      <c r="B522140" s="76"/>
      <c r="C522140" s="75"/>
    </row>
    <row r="522141" spans="2:3" x14ac:dyDescent="0.25">
      <c r="B522141" s="76"/>
      <c r="C522141" s="75"/>
    </row>
    <row r="522142" spans="2:3" x14ac:dyDescent="0.25">
      <c r="B522142" s="76"/>
      <c r="C522142" s="75"/>
    </row>
    <row r="522143" spans="2:3" x14ac:dyDescent="0.25">
      <c r="B522143" s="76"/>
      <c r="C522143" s="75"/>
    </row>
    <row r="522253" spans="2:3" x14ac:dyDescent="0.25">
      <c r="B522253" s="76"/>
      <c r="C522253" s="75"/>
    </row>
    <row r="522254" spans="2:3" x14ac:dyDescent="0.25">
      <c r="B522254" s="76"/>
      <c r="C522254" s="75"/>
    </row>
    <row r="522255" spans="2:3" x14ac:dyDescent="0.25">
      <c r="B522255" s="76"/>
      <c r="C522255" s="75"/>
    </row>
    <row r="522256" spans="2:3" x14ac:dyDescent="0.25">
      <c r="B522256" s="76"/>
      <c r="C522256" s="75"/>
    </row>
    <row r="522257" spans="2:3" x14ac:dyDescent="0.25">
      <c r="B522257" s="76"/>
      <c r="C522257" s="75"/>
    </row>
    <row r="522258" spans="2:3" x14ac:dyDescent="0.25">
      <c r="B522258" s="76"/>
      <c r="C522258" s="75"/>
    </row>
    <row r="522259" spans="2:3" x14ac:dyDescent="0.25">
      <c r="B522259" s="76"/>
      <c r="C522259" s="75"/>
    </row>
    <row r="522260" spans="2:3" x14ac:dyDescent="0.25">
      <c r="B522260" s="76"/>
      <c r="C522260" s="75"/>
    </row>
    <row r="522261" spans="2:3" x14ac:dyDescent="0.25">
      <c r="B522261" s="76"/>
      <c r="C522261" s="75"/>
    </row>
    <row r="522262" spans="2:3" x14ac:dyDescent="0.25">
      <c r="B522262" s="76"/>
      <c r="C522262" s="75"/>
    </row>
    <row r="522263" spans="2:3" x14ac:dyDescent="0.25">
      <c r="B522263" s="76"/>
      <c r="C522263" s="75"/>
    </row>
    <row r="522264" spans="2:3" x14ac:dyDescent="0.25">
      <c r="B522264" s="76"/>
      <c r="C522264" s="75"/>
    </row>
    <row r="522265" spans="2:3" x14ac:dyDescent="0.25">
      <c r="B522265" s="76"/>
      <c r="C522265" s="75"/>
    </row>
    <row r="522375" spans="2:3" x14ac:dyDescent="0.25">
      <c r="B522375" s="76"/>
      <c r="C522375" s="75"/>
    </row>
    <row r="522376" spans="2:3" x14ac:dyDescent="0.25">
      <c r="B522376" s="76"/>
      <c r="C522376" s="75"/>
    </row>
    <row r="522377" spans="2:3" x14ac:dyDescent="0.25">
      <c r="B522377" s="76"/>
      <c r="C522377" s="75"/>
    </row>
    <row r="522378" spans="2:3" x14ac:dyDescent="0.25">
      <c r="B522378" s="76"/>
      <c r="C522378" s="75"/>
    </row>
    <row r="522379" spans="2:3" x14ac:dyDescent="0.25">
      <c r="B522379" s="76"/>
      <c r="C522379" s="75"/>
    </row>
    <row r="522380" spans="2:3" x14ac:dyDescent="0.25">
      <c r="B522380" s="76"/>
      <c r="C522380" s="75"/>
    </row>
    <row r="522381" spans="2:3" x14ac:dyDescent="0.25">
      <c r="B522381" s="76"/>
      <c r="C522381" s="75"/>
    </row>
    <row r="522382" spans="2:3" x14ac:dyDescent="0.25">
      <c r="B522382" s="76"/>
      <c r="C522382" s="75"/>
    </row>
    <row r="522383" spans="2:3" x14ac:dyDescent="0.25">
      <c r="B522383" s="76"/>
      <c r="C522383" s="75"/>
    </row>
    <row r="522384" spans="2:3" x14ac:dyDescent="0.25">
      <c r="B522384" s="76"/>
      <c r="C522384" s="75"/>
    </row>
    <row r="522385" spans="2:3" x14ac:dyDescent="0.25">
      <c r="B522385" s="76"/>
      <c r="C522385" s="75"/>
    </row>
    <row r="522386" spans="2:3" x14ac:dyDescent="0.25">
      <c r="B522386" s="76"/>
      <c r="C522386" s="75"/>
    </row>
    <row r="522387" spans="2:3" x14ac:dyDescent="0.25">
      <c r="B522387" s="76"/>
      <c r="C522387" s="75"/>
    </row>
    <row r="522497" spans="2:3" x14ac:dyDescent="0.25">
      <c r="B522497" s="76"/>
      <c r="C522497" s="75"/>
    </row>
    <row r="522498" spans="2:3" x14ac:dyDescent="0.25">
      <c r="B522498" s="76"/>
      <c r="C522498" s="75"/>
    </row>
    <row r="522499" spans="2:3" x14ac:dyDescent="0.25">
      <c r="B522499" s="76"/>
      <c r="C522499" s="75"/>
    </row>
    <row r="522500" spans="2:3" x14ac:dyDescent="0.25">
      <c r="B522500" s="76"/>
      <c r="C522500" s="75"/>
    </row>
    <row r="522501" spans="2:3" x14ac:dyDescent="0.25">
      <c r="B522501" s="76"/>
      <c r="C522501" s="75"/>
    </row>
    <row r="522502" spans="2:3" x14ac:dyDescent="0.25">
      <c r="B522502" s="76"/>
      <c r="C522502" s="75"/>
    </row>
    <row r="522503" spans="2:3" x14ac:dyDescent="0.25">
      <c r="B522503" s="76"/>
      <c r="C522503" s="75"/>
    </row>
    <row r="522504" spans="2:3" x14ac:dyDescent="0.25">
      <c r="B522504" s="76"/>
      <c r="C522504" s="75"/>
    </row>
    <row r="522505" spans="2:3" x14ac:dyDescent="0.25">
      <c r="B522505" s="76"/>
      <c r="C522505" s="75"/>
    </row>
    <row r="522506" spans="2:3" x14ac:dyDescent="0.25">
      <c r="B522506" s="76"/>
      <c r="C522506" s="75"/>
    </row>
    <row r="522507" spans="2:3" x14ac:dyDescent="0.25">
      <c r="B522507" s="76"/>
      <c r="C522507" s="75"/>
    </row>
    <row r="522508" spans="2:3" x14ac:dyDescent="0.25">
      <c r="B522508" s="76"/>
      <c r="C522508" s="75"/>
    </row>
    <row r="522509" spans="2:3" x14ac:dyDescent="0.25">
      <c r="B522509" s="76"/>
      <c r="C522509" s="75"/>
    </row>
    <row r="522619" spans="2:3" x14ac:dyDescent="0.25">
      <c r="B522619" s="76"/>
      <c r="C522619" s="75"/>
    </row>
    <row r="522620" spans="2:3" x14ac:dyDescent="0.25">
      <c r="B522620" s="76"/>
      <c r="C522620" s="75"/>
    </row>
    <row r="522621" spans="2:3" x14ac:dyDescent="0.25">
      <c r="B522621" s="76"/>
      <c r="C522621" s="75"/>
    </row>
    <row r="522622" spans="2:3" x14ac:dyDescent="0.25">
      <c r="B522622" s="76"/>
      <c r="C522622" s="75"/>
    </row>
    <row r="522623" spans="2:3" x14ac:dyDescent="0.25">
      <c r="B522623" s="76"/>
      <c r="C522623" s="75"/>
    </row>
    <row r="522624" spans="2:3" x14ac:dyDescent="0.25">
      <c r="B522624" s="76"/>
      <c r="C522624" s="75"/>
    </row>
    <row r="522625" spans="2:3" x14ac:dyDescent="0.25">
      <c r="B522625" s="76"/>
      <c r="C522625" s="75"/>
    </row>
    <row r="522626" spans="2:3" x14ac:dyDescent="0.25">
      <c r="B522626" s="76"/>
      <c r="C522626" s="75"/>
    </row>
    <row r="522627" spans="2:3" x14ac:dyDescent="0.25">
      <c r="B522627" s="76"/>
      <c r="C522627" s="75"/>
    </row>
    <row r="522628" spans="2:3" x14ac:dyDescent="0.25">
      <c r="B522628" s="76"/>
      <c r="C522628" s="75"/>
    </row>
    <row r="522629" spans="2:3" x14ac:dyDescent="0.25">
      <c r="B522629" s="76"/>
      <c r="C522629" s="75"/>
    </row>
    <row r="522630" spans="2:3" x14ac:dyDescent="0.25">
      <c r="B522630" s="76"/>
      <c r="C522630" s="75"/>
    </row>
    <row r="522631" spans="2:3" x14ac:dyDescent="0.25">
      <c r="B522631" s="76"/>
      <c r="C522631" s="75"/>
    </row>
    <row r="522741" spans="2:3" x14ac:dyDescent="0.25">
      <c r="B522741" s="76"/>
      <c r="C522741" s="75"/>
    </row>
    <row r="522742" spans="2:3" x14ac:dyDescent="0.25">
      <c r="B522742" s="76"/>
      <c r="C522742" s="75"/>
    </row>
    <row r="522743" spans="2:3" x14ac:dyDescent="0.25">
      <c r="B522743" s="76"/>
      <c r="C522743" s="75"/>
    </row>
    <row r="522744" spans="2:3" x14ac:dyDescent="0.25">
      <c r="B522744" s="76"/>
      <c r="C522744" s="75"/>
    </row>
    <row r="522745" spans="2:3" x14ac:dyDescent="0.25">
      <c r="B522745" s="76"/>
      <c r="C522745" s="75"/>
    </row>
    <row r="522746" spans="2:3" x14ac:dyDescent="0.25">
      <c r="B522746" s="76"/>
      <c r="C522746" s="75"/>
    </row>
    <row r="522747" spans="2:3" x14ac:dyDescent="0.25">
      <c r="B522747" s="76"/>
      <c r="C522747" s="75"/>
    </row>
    <row r="522748" spans="2:3" x14ac:dyDescent="0.25">
      <c r="B522748" s="76"/>
      <c r="C522748" s="75"/>
    </row>
    <row r="522749" spans="2:3" x14ac:dyDescent="0.25">
      <c r="B522749" s="76"/>
      <c r="C522749" s="75"/>
    </row>
    <row r="522750" spans="2:3" x14ac:dyDescent="0.25">
      <c r="B522750" s="76"/>
      <c r="C522750" s="75"/>
    </row>
    <row r="522751" spans="2:3" x14ac:dyDescent="0.25">
      <c r="B522751" s="76"/>
      <c r="C522751" s="75"/>
    </row>
    <row r="522752" spans="2:3" x14ac:dyDescent="0.25">
      <c r="B522752" s="76"/>
      <c r="C522752" s="75"/>
    </row>
    <row r="522753" spans="2:3" x14ac:dyDescent="0.25">
      <c r="B522753" s="76"/>
      <c r="C522753" s="75"/>
    </row>
    <row r="522863" spans="2:3" x14ac:dyDescent="0.25">
      <c r="B522863" s="76"/>
      <c r="C522863" s="75"/>
    </row>
    <row r="522864" spans="2:3" x14ac:dyDescent="0.25">
      <c r="B522864" s="76"/>
      <c r="C522864" s="75"/>
    </row>
    <row r="522865" spans="2:3" x14ac:dyDescent="0.25">
      <c r="B522865" s="76"/>
      <c r="C522865" s="75"/>
    </row>
    <row r="522866" spans="2:3" x14ac:dyDescent="0.25">
      <c r="B522866" s="76"/>
      <c r="C522866" s="75"/>
    </row>
    <row r="522867" spans="2:3" x14ac:dyDescent="0.25">
      <c r="B522867" s="76"/>
      <c r="C522867" s="75"/>
    </row>
    <row r="522868" spans="2:3" x14ac:dyDescent="0.25">
      <c r="B522868" s="76"/>
      <c r="C522868" s="75"/>
    </row>
    <row r="522869" spans="2:3" x14ac:dyDescent="0.25">
      <c r="B522869" s="76"/>
      <c r="C522869" s="75"/>
    </row>
    <row r="522870" spans="2:3" x14ac:dyDescent="0.25">
      <c r="B522870" s="76"/>
      <c r="C522870" s="75"/>
    </row>
    <row r="522871" spans="2:3" x14ac:dyDescent="0.25">
      <c r="B522871" s="76"/>
      <c r="C522871" s="75"/>
    </row>
    <row r="522872" spans="2:3" x14ac:dyDescent="0.25">
      <c r="B522872" s="76"/>
      <c r="C522872" s="75"/>
    </row>
    <row r="522873" spans="2:3" x14ac:dyDescent="0.25">
      <c r="B522873" s="76"/>
      <c r="C522873" s="75"/>
    </row>
    <row r="522874" spans="2:3" x14ac:dyDescent="0.25">
      <c r="B522874" s="76"/>
      <c r="C522874" s="75"/>
    </row>
    <row r="522875" spans="2:3" x14ac:dyDescent="0.25">
      <c r="B522875" s="76"/>
      <c r="C522875" s="75"/>
    </row>
    <row r="522985" spans="2:3" x14ac:dyDescent="0.25">
      <c r="B522985" s="76"/>
      <c r="C522985" s="75"/>
    </row>
    <row r="522986" spans="2:3" x14ac:dyDescent="0.25">
      <c r="B522986" s="76"/>
      <c r="C522986" s="75"/>
    </row>
    <row r="522987" spans="2:3" x14ac:dyDescent="0.25">
      <c r="B522987" s="76"/>
      <c r="C522987" s="75"/>
    </row>
    <row r="522988" spans="2:3" x14ac:dyDescent="0.25">
      <c r="B522988" s="76"/>
      <c r="C522988" s="75"/>
    </row>
    <row r="522989" spans="2:3" x14ac:dyDescent="0.25">
      <c r="B522989" s="76"/>
      <c r="C522989" s="75"/>
    </row>
    <row r="522990" spans="2:3" x14ac:dyDescent="0.25">
      <c r="B522990" s="76"/>
      <c r="C522990" s="75"/>
    </row>
    <row r="522991" spans="2:3" x14ac:dyDescent="0.25">
      <c r="B522991" s="76"/>
      <c r="C522991" s="75"/>
    </row>
    <row r="522992" spans="2:3" x14ac:dyDescent="0.25">
      <c r="B522992" s="76"/>
      <c r="C522992" s="75"/>
    </row>
    <row r="522993" spans="2:3" x14ac:dyDescent="0.25">
      <c r="B522993" s="76"/>
      <c r="C522993" s="75"/>
    </row>
    <row r="522994" spans="2:3" x14ac:dyDescent="0.25">
      <c r="B522994" s="76"/>
      <c r="C522994" s="75"/>
    </row>
    <row r="522995" spans="2:3" x14ac:dyDescent="0.25">
      <c r="B522995" s="76"/>
      <c r="C522995" s="75"/>
    </row>
    <row r="522996" spans="2:3" x14ac:dyDescent="0.25">
      <c r="B522996" s="76"/>
      <c r="C522996" s="75"/>
    </row>
    <row r="522997" spans="2:3" x14ac:dyDescent="0.25">
      <c r="B522997" s="76"/>
      <c r="C522997" s="75"/>
    </row>
    <row r="523107" spans="2:3" x14ac:dyDescent="0.25">
      <c r="B523107" s="76"/>
      <c r="C523107" s="75"/>
    </row>
    <row r="523108" spans="2:3" x14ac:dyDescent="0.25">
      <c r="B523108" s="76"/>
      <c r="C523108" s="75"/>
    </row>
    <row r="523109" spans="2:3" x14ac:dyDescent="0.25">
      <c r="B523109" s="76"/>
      <c r="C523109" s="75"/>
    </row>
    <row r="523110" spans="2:3" x14ac:dyDescent="0.25">
      <c r="B523110" s="76"/>
      <c r="C523110" s="75"/>
    </row>
    <row r="523111" spans="2:3" x14ac:dyDescent="0.25">
      <c r="B523111" s="76"/>
      <c r="C523111" s="75"/>
    </row>
    <row r="523112" spans="2:3" x14ac:dyDescent="0.25">
      <c r="B523112" s="76"/>
      <c r="C523112" s="75"/>
    </row>
    <row r="523113" spans="2:3" x14ac:dyDescent="0.25">
      <c r="B523113" s="76"/>
      <c r="C523113" s="75"/>
    </row>
    <row r="523114" spans="2:3" x14ac:dyDescent="0.25">
      <c r="B523114" s="76"/>
      <c r="C523114" s="75"/>
    </row>
    <row r="523115" spans="2:3" x14ac:dyDescent="0.25">
      <c r="B523115" s="76"/>
      <c r="C523115" s="75"/>
    </row>
    <row r="523116" spans="2:3" x14ac:dyDescent="0.25">
      <c r="B523116" s="76"/>
      <c r="C523116" s="75"/>
    </row>
    <row r="523117" spans="2:3" x14ac:dyDescent="0.25">
      <c r="B523117" s="76"/>
      <c r="C523117" s="75"/>
    </row>
    <row r="523118" spans="2:3" x14ac:dyDescent="0.25">
      <c r="B523118" s="76"/>
      <c r="C523118" s="75"/>
    </row>
    <row r="523119" spans="2:3" x14ac:dyDescent="0.25">
      <c r="B523119" s="76"/>
      <c r="C523119" s="75"/>
    </row>
    <row r="523229" spans="2:3" x14ac:dyDescent="0.25">
      <c r="B523229" s="76"/>
      <c r="C523229" s="75"/>
    </row>
    <row r="523230" spans="2:3" x14ac:dyDescent="0.25">
      <c r="B523230" s="76"/>
      <c r="C523230" s="75"/>
    </row>
    <row r="523231" spans="2:3" x14ac:dyDescent="0.25">
      <c r="B523231" s="76"/>
      <c r="C523231" s="75"/>
    </row>
    <row r="523232" spans="2:3" x14ac:dyDescent="0.25">
      <c r="B523232" s="76"/>
      <c r="C523232" s="75"/>
    </row>
    <row r="523233" spans="2:3" x14ac:dyDescent="0.25">
      <c r="B523233" s="76"/>
      <c r="C523233" s="75"/>
    </row>
    <row r="523234" spans="2:3" x14ac:dyDescent="0.25">
      <c r="B523234" s="76"/>
      <c r="C523234" s="75"/>
    </row>
    <row r="523235" spans="2:3" x14ac:dyDescent="0.25">
      <c r="B523235" s="76"/>
      <c r="C523235" s="75"/>
    </row>
    <row r="523236" spans="2:3" x14ac:dyDescent="0.25">
      <c r="B523236" s="76"/>
      <c r="C523236" s="75"/>
    </row>
    <row r="523237" spans="2:3" x14ac:dyDescent="0.25">
      <c r="B523237" s="76"/>
      <c r="C523237" s="75"/>
    </row>
    <row r="523238" spans="2:3" x14ac:dyDescent="0.25">
      <c r="B523238" s="76"/>
      <c r="C523238" s="75"/>
    </row>
    <row r="523239" spans="2:3" x14ac:dyDescent="0.25">
      <c r="B523239" s="76"/>
      <c r="C523239" s="75"/>
    </row>
    <row r="523240" spans="2:3" x14ac:dyDescent="0.25">
      <c r="B523240" s="76"/>
      <c r="C523240" s="75"/>
    </row>
    <row r="523241" spans="2:3" x14ac:dyDescent="0.25">
      <c r="B523241" s="76"/>
      <c r="C523241" s="75"/>
    </row>
    <row r="523351" spans="2:3" x14ac:dyDescent="0.25">
      <c r="B523351" s="76"/>
      <c r="C523351" s="75"/>
    </row>
    <row r="523352" spans="2:3" x14ac:dyDescent="0.25">
      <c r="B523352" s="76"/>
      <c r="C523352" s="75"/>
    </row>
    <row r="523353" spans="2:3" x14ac:dyDescent="0.25">
      <c r="B523353" s="76"/>
      <c r="C523353" s="75"/>
    </row>
    <row r="523354" spans="2:3" x14ac:dyDescent="0.25">
      <c r="B523354" s="76"/>
      <c r="C523354" s="75"/>
    </row>
    <row r="523355" spans="2:3" x14ac:dyDescent="0.25">
      <c r="B523355" s="76"/>
      <c r="C523355" s="75"/>
    </row>
    <row r="523356" spans="2:3" x14ac:dyDescent="0.25">
      <c r="B523356" s="76"/>
      <c r="C523356" s="75"/>
    </row>
    <row r="523357" spans="2:3" x14ac:dyDescent="0.25">
      <c r="B523357" s="76"/>
      <c r="C523357" s="75"/>
    </row>
    <row r="523358" spans="2:3" x14ac:dyDescent="0.25">
      <c r="B523358" s="76"/>
      <c r="C523358" s="75"/>
    </row>
    <row r="523359" spans="2:3" x14ac:dyDescent="0.25">
      <c r="B523359" s="76"/>
      <c r="C523359" s="75"/>
    </row>
    <row r="523360" spans="2:3" x14ac:dyDescent="0.25">
      <c r="B523360" s="76"/>
      <c r="C523360" s="75"/>
    </row>
    <row r="523361" spans="2:3" x14ac:dyDescent="0.25">
      <c r="B523361" s="76"/>
      <c r="C523361" s="75"/>
    </row>
    <row r="523362" spans="2:3" x14ac:dyDescent="0.25">
      <c r="B523362" s="76"/>
      <c r="C523362" s="75"/>
    </row>
    <row r="523363" spans="2:3" x14ac:dyDescent="0.25">
      <c r="B523363" s="76"/>
      <c r="C523363" s="75"/>
    </row>
    <row r="523473" spans="2:3" x14ac:dyDescent="0.25">
      <c r="B523473" s="76"/>
      <c r="C523473" s="75"/>
    </row>
    <row r="523474" spans="2:3" x14ac:dyDescent="0.25">
      <c r="B523474" s="76"/>
      <c r="C523474" s="75"/>
    </row>
    <row r="523475" spans="2:3" x14ac:dyDescent="0.25">
      <c r="B523475" s="76"/>
      <c r="C523475" s="75"/>
    </row>
    <row r="523476" spans="2:3" x14ac:dyDescent="0.25">
      <c r="B523476" s="76"/>
      <c r="C523476" s="75"/>
    </row>
    <row r="523477" spans="2:3" x14ac:dyDescent="0.25">
      <c r="B523477" s="76"/>
      <c r="C523477" s="75"/>
    </row>
    <row r="523478" spans="2:3" x14ac:dyDescent="0.25">
      <c r="B523478" s="76"/>
      <c r="C523478" s="75"/>
    </row>
    <row r="523479" spans="2:3" x14ac:dyDescent="0.25">
      <c r="B523479" s="76"/>
      <c r="C523479" s="75"/>
    </row>
    <row r="523480" spans="2:3" x14ac:dyDescent="0.25">
      <c r="B523480" s="76"/>
      <c r="C523480" s="75"/>
    </row>
    <row r="523481" spans="2:3" x14ac:dyDescent="0.25">
      <c r="B523481" s="76"/>
      <c r="C523481" s="75"/>
    </row>
    <row r="523482" spans="2:3" x14ac:dyDescent="0.25">
      <c r="B523482" s="76"/>
      <c r="C523482" s="75"/>
    </row>
    <row r="523483" spans="2:3" x14ac:dyDescent="0.25">
      <c r="B523483" s="76"/>
      <c r="C523483" s="75"/>
    </row>
    <row r="523484" spans="2:3" x14ac:dyDescent="0.25">
      <c r="B523484" s="76"/>
      <c r="C523484" s="75"/>
    </row>
    <row r="523485" spans="2:3" x14ac:dyDescent="0.25">
      <c r="B523485" s="76"/>
      <c r="C523485" s="75"/>
    </row>
    <row r="523595" spans="2:3" x14ac:dyDescent="0.25">
      <c r="B523595" s="76"/>
      <c r="C523595" s="75"/>
    </row>
    <row r="523596" spans="2:3" x14ac:dyDescent="0.25">
      <c r="B523596" s="76"/>
      <c r="C523596" s="75"/>
    </row>
    <row r="523597" spans="2:3" x14ac:dyDescent="0.25">
      <c r="B523597" s="76"/>
      <c r="C523597" s="75"/>
    </row>
    <row r="523598" spans="2:3" x14ac:dyDescent="0.25">
      <c r="B523598" s="76"/>
      <c r="C523598" s="75"/>
    </row>
    <row r="523599" spans="2:3" x14ac:dyDescent="0.25">
      <c r="B523599" s="76"/>
      <c r="C523599" s="75"/>
    </row>
    <row r="523600" spans="2:3" x14ac:dyDescent="0.25">
      <c r="B523600" s="76"/>
      <c r="C523600" s="75"/>
    </row>
    <row r="523601" spans="2:3" x14ac:dyDescent="0.25">
      <c r="B523601" s="76"/>
      <c r="C523601" s="75"/>
    </row>
    <row r="523602" spans="2:3" x14ac:dyDescent="0.25">
      <c r="B523602" s="76"/>
      <c r="C523602" s="75"/>
    </row>
    <row r="523603" spans="2:3" x14ac:dyDescent="0.25">
      <c r="B523603" s="76"/>
      <c r="C523603" s="75"/>
    </row>
    <row r="523604" spans="2:3" x14ac:dyDescent="0.25">
      <c r="B523604" s="76"/>
      <c r="C523604" s="75"/>
    </row>
    <row r="523605" spans="2:3" x14ac:dyDescent="0.25">
      <c r="B523605" s="76"/>
      <c r="C523605" s="75"/>
    </row>
    <row r="523606" spans="2:3" x14ac:dyDescent="0.25">
      <c r="B523606" s="76"/>
      <c r="C523606" s="75"/>
    </row>
    <row r="523607" spans="2:3" x14ac:dyDescent="0.25">
      <c r="B523607" s="76"/>
      <c r="C523607" s="75"/>
    </row>
    <row r="523717" spans="2:3" x14ac:dyDescent="0.25">
      <c r="B523717" s="76"/>
      <c r="C523717" s="75"/>
    </row>
    <row r="523718" spans="2:3" x14ac:dyDescent="0.25">
      <c r="B523718" s="76"/>
      <c r="C523718" s="75"/>
    </row>
    <row r="523719" spans="2:3" x14ac:dyDescent="0.25">
      <c r="B523719" s="76"/>
      <c r="C523719" s="75"/>
    </row>
    <row r="523720" spans="2:3" x14ac:dyDescent="0.25">
      <c r="B523720" s="76"/>
      <c r="C523720" s="75"/>
    </row>
    <row r="523721" spans="2:3" x14ac:dyDescent="0.25">
      <c r="B523721" s="76"/>
      <c r="C523721" s="75"/>
    </row>
    <row r="523722" spans="2:3" x14ac:dyDescent="0.25">
      <c r="B523722" s="76"/>
      <c r="C523722" s="75"/>
    </row>
    <row r="523723" spans="2:3" x14ac:dyDescent="0.25">
      <c r="B523723" s="76"/>
      <c r="C523723" s="75"/>
    </row>
    <row r="523724" spans="2:3" x14ac:dyDescent="0.25">
      <c r="B523724" s="76"/>
      <c r="C523724" s="75"/>
    </row>
    <row r="523725" spans="2:3" x14ac:dyDescent="0.25">
      <c r="B523725" s="76"/>
      <c r="C523725" s="75"/>
    </row>
    <row r="523726" spans="2:3" x14ac:dyDescent="0.25">
      <c r="B523726" s="76"/>
      <c r="C523726" s="75"/>
    </row>
    <row r="523727" spans="2:3" x14ac:dyDescent="0.25">
      <c r="B523727" s="76"/>
      <c r="C523727" s="75"/>
    </row>
    <row r="523728" spans="2:3" x14ac:dyDescent="0.25">
      <c r="B523728" s="76"/>
      <c r="C523728" s="75"/>
    </row>
    <row r="523729" spans="2:3" x14ac:dyDescent="0.25">
      <c r="B523729" s="76"/>
      <c r="C523729" s="75"/>
    </row>
    <row r="523839" spans="2:3" x14ac:dyDescent="0.25">
      <c r="B523839" s="76"/>
      <c r="C523839" s="75"/>
    </row>
    <row r="523840" spans="2:3" x14ac:dyDescent="0.25">
      <c r="B523840" s="76"/>
      <c r="C523840" s="75"/>
    </row>
    <row r="523841" spans="2:3" x14ac:dyDescent="0.25">
      <c r="B523841" s="76"/>
      <c r="C523841" s="75"/>
    </row>
    <row r="523842" spans="2:3" x14ac:dyDescent="0.25">
      <c r="B523842" s="76"/>
      <c r="C523842" s="75"/>
    </row>
    <row r="523843" spans="2:3" x14ac:dyDescent="0.25">
      <c r="B523843" s="76"/>
      <c r="C523843" s="75"/>
    </row>
    <row r="523844" spans="2:3" x14ac:dyDescent="0.25">
      <c r="B523844" s="76"/>
      <c r="C523844" s="75"/>
    </row>
    <row r="523845" spans="2:3" x14ac:dyDescent="0.25">
      <c r="B523845" s="76"/>
      <c r="C523845" s="75"/>
    </row>
    <row r="523846" spans="2:3" x14ac:dyDescent="0.25">
      <c r="B523846" s="76"/>
      <c r="C523846" s="75"/>
    </row>
    <row r="523847" spans="2:3" x14ac:dyDescent="0.25">
      <c r="B523847" s="76"/>
      <c r="C523847" s="75"/>
    </row>
    <row r="523848" spans="2:3" x14ac:dyDescent="0.25">
      <c r="B523848" s="76"/>
      <c r="C523848" s="75"/>
    </row>
    <row r="523849" spans="2:3" x14ac:dyDescent="0.25">
      <c r="B523849" s="76"/>
      <c r="C523849" s="75"/>
    </row>
    <row r="523850" spans="2:3" x14ac:dyDescent="0.25">
      <c r="B523850" s="76"/>
      <c r="C523850" s="75"/>
    </row>
    <row r="523851" spans="2:3" x14ac:dyDescent="0.25">
      <c r="B523851" s="76"/>
      <c r="C523851" s="75"/>
    </row>
    <row r="523961" spans="2:3" x14ac:dyDescent="0.25">
      <c r="B523961" s="76"/>
      <c r="C523961" s="75"/>
    </row>
    <row r="523962" spans="2:3" x14ac:dyDescent="0.25">
      <c r="B523962" s="76"/>
      <c r="C523962" s="75"/>
    </row>
    <row r="523963" spans="2:3" x14ac:dyDescent="0.25">
      <c r="B523963" s="76"/>
      <c r="C523963" s="75"/>
    </row>
    <row r="523964" spans="2:3" x14ac:dyDescent="0.25">
      <c r="B523964" s="76"/>
      <c r="C523964" s="75"/>
    </row>
    <row r="523965" spans="2:3" x14ac:dyDescent="0.25">
      <c r="B523965" s="76"/>
      <c r="C523965" s="75"/>
    </row>
    <row r="523966" spans="2:3" x14ac:dyDescent="0.25">
      <c r="B523966" s="76"/>
      <c r="C523966" s="75"/>
    </row>
    <row r="523967" spans="2:3" x14ac:dyDescent="0.25">
      <c r="B523967" s="76"/>
      <c r="C523967" s="75"/>
    </row>
    <row r="523968" spans="2:3" x14ac:dyDescent="0.25">
      <c r="B523968" s="76"/>
      <c r="C523968" s="75"/>
    </row>
    <row r="523969" spans="2:3" x14ac:dyDescent="0.25">
      <c r="B523969" s="76"/>
      <c r="C523969" s="75"/>
    </row>
    <row r="523970" spans="2:3" x14ac:dyDescent="0.25">
      <c r="B523970" s="76"/>
      <c r="C523970" s="75"/>
    </row>
    <row r="523971" spans="2:3" x14ac:dyDescent="0.25">
      <c r="B523971" s="76"/>
      <c r="C523971" s="75"/>
    </row>
    <row r="523972" spans="2:3" x14ac:dyDescent="0.25">
      <c r="B523972" s="76"/>
      <c r="C523972" s="75"/>
    </row>
    <row r="523973" spans="2:3" x14ac:dyDescent="0.25">
      <c r="B523973" s="76"/>
      <c r="C523973" s="75"/>
    </row>
    <row r="524083" spans="2:3" x14ac:dyDescent="0.25">
      <c r="B524083" s="76"/>
      <c r="C524083" s="75"/>
    </row>
    <row r="524084" spans="2:3" x14ac:dyDescent="0.25">
      <c r="B524084" s="76"/>
      <c r="C524084" s="75"/>
    </row>
    <row r="524085" spans="2:3" x14ac:dyDescent="0.25">
      <c r="B524085" s="76"/>
      <c r="C524085" s="75"/>
    </row>
    <row r="524086" spans="2:3" x14ac:dyDescent="0.25">
      <c r="B524086" s="76"/>
      <c r="C524086" s="75"/>
    </row>
    <row r="524087" spans="2:3" x14ac:dyDescent="0.25">
      <c r="B524087" s="76"/>
      <c r="C524087" s="75"/>
    </row>
    <row r="524088" spans="2:3" x14ac:dyDescent="0.25">
      <c r="B524088" s="76"/>
      <c r="C524088" s="75"/>
    </row>
    <row r="524089" spans="2:3" x14ac:dyDescent="0.25">
      <c r="B524089" s="76"/>
      <c r="C524089" s="75"/>
    </row>
    <row r="524090" spans="2:3" x14ac:dyDescent="0.25">
      <c r="B524090" s="76"/>
      <c r="C524090" s="75"/>
    </row>
    <row r="524091" spans="2:3" x14ac:dyDescent="0.25">
      <c r="B524091" s="76"/>
      <c r="C524091" s="75"/>
    </row>
    <row r="524092" spans="2:3" x14ac:dyDescent="0.25">
      <c r="B524092" s="76"/>
      <c r="C524092" s="75"/>
    </row>
    <row r="524093" spans="2:3" x14ac:dyDescent="0.25">
      <c r="B524093" s="76"/>
      <c r="C524093" s="75"/>
    </row>
    <row r="524094" spans="2:3" x14ac:dyDescent="0.25">
      <c r="B524094" s="76"/>
      <c r="C524094" s="75"/>
    </row>
    <row r="524095" spans="2:3" x14ac:dyDescent="0.25">
      <c r="B524095" s="76"/>
      <c r="C524095" s="75"/>
    </row>
    <row r="524205" spans="2:3" x14ac:dyDescent="0.25">
      <c r="B524205" s="76"/>
      <c r="C524205" s="75"/>
    </row>
    <row r="524206" spans="2:3" x14ac:dyDescent="0.25">
      <c r="B524206" s="76"/>
      <c r="C524206" s="75"/>
    </row>
    <row r="524207" spans="2:3" x14ac:dyDescent="0.25">
      <c r="B524207" s="76"/>
      <c r="C524207" s="75"/>
    </row>
    <row r="524208" spans="2:3" x14ac:dyDescent="0.25">
      <c r="B524208" s="76"/>
      <c r="C524208" s="75"/>
    </row>
    <row r="524209" spans="2:3" x14ac:dyDescent="0.25">
      <c r="B524209" s="76"/>
      <c r="C524209" s="75"/>
    </row>
    <row r="524210" spans="2:3" x14ac:dyDescent="0.25">
      <c r="B524210" s="76"/>
      <c r="C524210" s="75"/>
    </row>
    <row r="524211" spans="2:3" x14ac:dyDescent="0.25">
      <c r="B524211" s="76"/>
      <c r="C524211" s="75"/>
    </row>
    <row r="524212" spans="2:3" x14ac:dyDescent="0.25">
      <c r="B524212" s="76"/>
      <c r="C524212" s="75"/>
    </row>
    <row r="524213" spans="2:3" x14ac:dyDescent="0.25">
      <c r="B524213" s="76"/>
      <c r="C524213" s="75"/>
    </row>
    <row r="524214" spans="2:3" x14ac:dyDescent="0.25">
      <c r="B524214" s="76"/>
      <c r="C524214" s="75"/>
    </row>
    <row r="524215" spans="2:3" x14ac:dyDescent="0.25">
      <c r="B524215" s="76"/>
      <c r="C524215" s="75"/>
    </row>
    <row r="524216" spans="2:3" x14ac:dyDescent="0.25">
      <c r="B524216" s="76"/>
      <c r="C524216" s="75"/>
    </row>
    <row r="524217" spans="2:3" x14ac:dyDescent="0.25">
      <c r="B524217" s="76"/>
      <c r="C524217" s="75"/>
    </row>
    <row r="524327" spans="2:3" x14ac:dyDescent="0.25">
      <c r="B524327" s="76"/>
      <c r="C524327" s="75"/>
    </row>
    <row r="524328" spans="2:3" x14ac:dyDescent="0.25">
      <c r="B524328" s="76"/>
      <c r="C524328" s="75"/>
    </row>
    <row r="524329" spans="2:3" x14ac:dyDescent="0.25">
      <c r="B524329" s="76"/>
      <c r="C524329" s="75"/>
    </row>
    <row r="524330" spans="2:3" x14ac:dyDescent="0.25">
      <c r="B524330" s="76"/>
      <c r="C524330" s="75"/>
    </row>
    <row r="524331" spans="2:3" x14ac:dyDescent="0.25">
      <c r="B524331" s="76"/>
      <c r="C524331" s="75"/>
    </row>
    <row r="524332" spans="2:3" x14ac:dyDescent="0.25">
      <c r="B524332" s="76"/>
      <c r="C524332" s="75"/>
    </row>
    <row r="524333" spans="2:3" x14ac:dyDescent="0.25">
      <c r="B524333" s="76"/>
      <c r="C524333" s="75"/>
    </row>
    <row r="524334" spans="2:3" x14ac:dyDescent="0.25">
      <c r="B524334" s="76"/>
      <c r="C524334" s="75"/>
    </row>
    <row r="524335" spans="2:3" x14ac:dyDescent="0.25">
      <c r="B524335" s="76"/>
      <c r="C524335" s="75"/>
    </row>
    <row r="524336" spans="2:3" x14ac:dyDescent="0.25">
      <c r="B524336" s="76"/>
      <c r="C524336" s="75"/>
    </row>
    <row r="524337" spans="2:3" x14ac:dyDescent="0.25">
      <c r="B524337" s="76"/>
      <c r="C524337" s="75"/>
    </row>
    <row r="524338" spans="2:3" x14ac:dyDescent="0.25">
      <c r="B524338" s="76"/>
      <c r="C524338" s="75"/>
    </row>
    <row r="524339" spans="2:3" x14ac:dyDescent="0.25">
      <c r="B524339" s="76"/>
      <c r="C524339" s="75"/>
    </row>
    <row r="524449" spans="2:3" x14ac:dyDescent="0.25">
      <c r="B524449" s="76"/>
      <c r="C524449" s="75"/>
    </row>
    <row r="524450" spans="2:3" x14ac:dyDescent="0.25">
      <c r="B524450" s="76"/>
      <c r="C524450" s="75"/>
    </row>
    <row r="524451" spans="2:3" x14ac:dyDescent="0.25">
      <c r="B524451" s="76"/>
      <c r="C524451" s="75"/>
    </row>
    <row r="524452" spans="2:3" x14ac:dyDescent="0.25">
      <c r="B524452" s="76"/>
      <c r="C524452" s="75"/>
    </row>
    <row r="524453" spans="2:3" x14ac:dyDescent="0.25">
      <c r="B524453" s="76"/>
      <c r="C524453" s="75"/>
    </row>
    <row r="524454" spans="2:3" x14ac:dyDescent="0.25">
      <c r="B524454" s="76"/>
      <c r="C524454" s="75"/>
    </row>
    <row r="524455" spans="2:3" x14ac:dyDescent="0.25">
      <c r="B524455" s="76"/>
      <c r="C524455" s="75"/>
    </row>
    <row r="524456" spans="2:3" x14ac:dyDescent="0.25">
      <c r="B524456" s="76"/>
      <c r="C524456" s="75"/>
    </row>
    <row r="524457" spans="2:3" x14ac:dyDescent="0.25">
      <c r="B524457" s="76"/>
      <c r="C524457" s="75"/>
    </row>
    <row r="524458" spans="2:3" x14ac:dyDescent="0.25">
      <c r="B524458" s="76"/>
      <c r="C524458" s="75"/>
    </row>
    <row r="524459" spans="2:3" x14ac:dyDescent="0.25">
      <c r="B524459" s="76"/>
      <c r="C524459" s="75"/>
    </row>
    <row r="524460" spans="2:3" x14ac:dyDescent="0.25">
      <c r="B524460" s="76"/>
      <c r="C524460" s="75"/>
    </row>
    <row r="524461" spans="2:3" x14ac:dyDescent="0.25">
      <c r="B524461" s="76"/>
      <c r="C524461" s="75"/>
    </row>
    <row r="524571" spans="2:3" x14ac:dyDescent="0.25">
      <c r="B524571" s="76"/>
      <c r="C524571" s="75"/>
    </row>
    <row r="524572" spans="2:3" x14ac:dyDescent="0.25">
      <c r="B524572" s="76"/>
      <c r="C524572" s="75"/>
    </row>
    <row r="524573" spans="2:3" x14ac:dyDescent="0.25">
      <c r="B524573" s="76"/>
      <c r="C524573" s="75"/>
    </row>
    <row r="524574" spans="2:3" x14ac:dyDescent="0.25">
      <c r="B524574" s="76"/>
      <c r="C524574" s="75"/>
    </row>
    <row r="524575" spans="2:3" x14ac:dyDescent="0.25">
      <c r="B524575" s="76"/>
      <c r="C524575" s="75"/>
    </row>
    <row r="524576" spans="2:3" x14ac:dyDescent="0.25">
      <c r="B524576" s="76"/>
      <c r="C524576" s="75"/>
    </row>
    <row r="524577" spans="2:3" x14ac:dyDescent="0.25">
      <c r="B524577" s="76"/>
      <c r="C524577" s="75"/>
    </row>
    <row r="524578" spans="2:3" x14ac:dyDescent="0.25">
      <c r="B524578" s="76"/>
      <c r="C524578" s="75"/>
    </row>
    <row r="524579" spans="2:3" x14ac:dyDescent="0.25">
      <c r="B524579" s="76"/>
      <c r="C524579" s="75"/>
    </row>
    <row r="524580" spans="2:3" x14ac:dyDescent="0.25">
      <c r="B524580" s="76"/>
      <c r="C524580" s="75"/>
    </row>
    <row r="524581" spans="2:3" x14ac:dyDescent="0.25">
      <c r="B524581" s="76"/>
      <c r="C524581" s="75"/>
    </row>
    <row r="524582" spans="2:3" x14ac:dyDescent="0.25">
      <c r="B524582" s="76"/>
      <c r="C524582" s="75"/>
    </row>
    <row r="524583" spans="2:3" x14ac:dyDescent="0.25">
      <c r="B524583" s="76"/>
      <c r="C524583" s="75"/>
    </row>
    <row r="524693" spans="2:3" x14ac:dyDescent="0.25">
      <c r="B524693" s="76"/>
      <c r="C524693" s="75"/>
    </row>
    <row r="524694" spans="2:3" x14ac:dyDescent="0.25">
      <c r="B524694" s="76"/>
      <c r="C524694" s="75"/>
    </row>
    <row r="524695" spans="2:3" x14ac:dyDescent="0.25">
      <c r="B524695" s="76"/>
      <c r="C524695" s="75"/>
    </row>
    <row r="524696" spans="2:3" x14ac:dyDescent="0.25">
      <c r="B524696" s="76"/>
      <c r="C524696" s="75"/>
    </row>
    <row r="524697" spans="2:3" x14ac:dyDescent="0.25">
      <c r="B524697" s="76"/>
      <c r="C524697" s="75"/>
    </row>
    <row r="524698" spans="2:3" x14ac:dyDescent="0.25">
      <c r="B524698" s="76"/>
      <c r="C524698" s="75"/>
    </row>
    <row r="524699" spans="2:3" x14ac:dyDescent="0.25">
      <c r="B524699" s="76"/>
      <c r="C524699" s="75"/>
    </row>
    <row r="524700" spans="2:3" x14ac:dyDescent="0.25">
      <c r="B524700" s="76"/>
      <c r="C524700" s="75"/>
    </row>
    <row r="524701" spans="2:3" x14ac:dyDescent="0.25">
      <c r="B524701" s="76"/>
      <c r="C524701" s="75"/>
    </row>
    <row r="524702" spans="2:3" x14ac:dyDescent="0.25">
      <c r="B524702" s="76"/>
      <c r="C524702" s="75"/>
    </row>
    <row r="524703" spans="2:3" x14ac:dyDescent="0.25">
      <c r="B524703" s="76"/>
      <c r="C524703" s="75"/>
    </row>
    <row r="524704" spans="2:3" x14ac:dyDescent="0.25">
      <c r="B524704" s="76"/>
      <c r="C524704" s="75"/>
    </row>
    <row r="524705" spans="2:3" x14ac:dyDescent="0.25">
      <c r="B524705" s="76"/>
      <c r="C524705" s="75"/>
    </row>
    <row r="524815" spans="2:3" x14ac:dyDescent="0.25">
      <c r="B524815" s="76"/>
      <c r="C524815" s="75"/>
    </row>
    <row r="524816" spans="2:3" x14ac:dyDescent="0.25">
      <c r="B524816" s="76"/>
      <c r="C524816" s="75"/>
    </row>
    <row r="524817" spans="2:3" x14ac:dyDescent="0.25">
      <c r="B524817" s="76"/>
      <c r="C524817" s="75"/>
    </row>
    <row r="524818" spans="2:3" x14ac:dyDescent="0.25">
      <c r="B524818" s="76"/>
      <c r="C524818" s="75"/>
    </row>
    <row r="524819" spans="2:3" x14ac:dyDescent="0.25">
      <c r="B524819" s="76"/>
      <c r="C524819" s="75"/>
    </row>
    <row r="524820" spans="2:3" x14ac:dyDescent="0.25">
      <c r="B524820" s="76"/>
      <c r="C524820" s="75"/>
    </row>
    <row r="524821" spans="2:3" x14ac:dyDescent="0.25">
      <c r="B524821" s="76"/>
      <c r="C524821" s="75"/>
    </row>
    <row r="524822" spans="2:3" x14ac:dyDescent="0.25">
      <c r="B524822" s="76"/>
      <c r="C524822" s="75"/>
    </row>
    <row r="524823" spans="2:3" x14ac:dyDescent="0.25">
      <c r="B524823" s="76"/>
      <c r="C524823" s="75"/>
    </row>
    <row r="524824" spans="2:3" x14ac:dyDescent="0.25">
      <c r="B524824" s="76"/>
      <c r="C524824" s="75"/>
    </row>
    <row r="524825" spans="2:3" x14ac:dyDescent="0.25">
      <c r="B524825" s="76"/>
      <c r="C524825" s="75"/>
    </row>
    <row r="524826" spans="2:3" x14ac:dyDescent="0.25">
      <c r="B524826" s="76"/>
      <c r="C524826" s="75"/>
    </row>
    <row r="524827" spans="2:3" x14ac:dyDescent="0.25">
      <c r="B524827" s="76"/>
      <c r="C524827" s="75"/>
    </row>
    <row r="524937" spans="2:3" x14ac:dyDescent="0.25">
      <c r="B524937" s="76"/>
      <c r="C524937" s="75"/>
    </row>
    <row r="524938" spans="2:3" x14ac:dyDescent="0.25">
      <c r="B524938" s="76"/>
      <c r="C524938" s="75"/>
    </row>
    <row r="524939" spans="2:3" x14ac:dyDescent="0.25">
      <c r="B524939" s="76"/>
      <c r="C524939" s="75"/>
    </row>
    <row r="524940" spans="2:3" x14ac:dyDescent="0.25">
      <c r="B524940" s="76"/>
      <c r="C524940" s="75"/>
    </row>
    <row r="524941" spans="2:3" x14ac:dyDescent="0.25">
      <c r="B524941" s="76"/>
      <c r="C524941" s="75"/>
    </row>
    <row r="524942" spans="2:3" x14ac:dyDescent="0.25">
      <c r="B524942" s="76"/>
      <c r="C524942" s="75"/>
    </row>
    <row r="524943" spans="2:3" x14ac:dyDescent="0.25">
      <c r="B524943" s="76"/>
      <c r="C524943" s="75"/>
    </row>
    <row r="524944" spans="2:3" x14ac:dyDescent="0.25">
      <c r="B524944" s="76"/>
      <c r="C524944" s="75"/>
    </row>
    <row r="524945" spans="2:3" x14ac:dyDescent="0.25">
      <c r="B524945" s="76"/>
      <c r="C524945" s="75"/>
    </row>
    <row r="524946" spans="2:3" x14ac:dyDescent="0.25">
      <c r="B524946" s="76"/>
      <c r="C524946" s="75"/>
    </row>
    <row r="524947" spans="2:3" x14ac:dyDescent="0.25">
      <c r="B524947" s="76"/>
      <c r="C524947" s="75"/>
    </row>
    <row r="524948" spans="2:3" x14ac:dyDescent="0.25">
      <c r="B524948" s="76"/>
      <c r="C524948" s="75"/>
    </row>
    <row r="524949" spans="2:3" x14ac:dyDescent="0.25">
      <c r="B524949" s="76"/>
      <c r="C524949" s="75"/>
    </row>
    <row r="525059" spans="2:3" x14ac:dyDescent="0.25">
      <c r="B525059" s="76"/>
      <c r="C525059" s="75"/>
    </row>
    <row r="525060" spans="2:3" x14ac:dyDescent="0.25">
      <c r="B525060" s="76"/>
      <c r="C525060" s="75"/>
    </row>
    <row r="525061" spans="2:3" x14ac:dyDescent="0.25">
      <c r="B525061" s="76"/>
      <c r="C525061" s="75"/>
    </row>
    <row r="525062" spans="2:3" x14ac:dyDescent="0.25">
      <c r="B525062" s="76"/>
      <c r="C525062" s="75"/>
    </row>
    <row r="525063" spans="2:3" x14ac:dyDescent="0.25">
      <c r="B525063" s="76"/>
      <c r="C525063" s="75"/>
    </row>
    <row r="525064" spans="2:3" x14ac:dyDescent="0.25">
      <c r="B525064" s="76"/>
      <c r="C525064" s="75"/>
    </row>
    <row r="525065" spans="2:3" x14ac:dyDescent="0.25">
      <c r="B525065" s="76"/>
      <c r="C525065" s="75"/>
    </row>
    <row r="525066" spans="2:3" x14ac:dyDescent="0.25">
      <c r="B525066" s="76"/>
      <c r="C525066" s="75"/>
    </row>
    <row r="525067" spans="2:3" x14ac:dyDescent="0.25">
      <c r="B525067" s="76"/>
      <c r="C525067" s="75"/>
    </row>
    <row r="525068" spans="2:3" x14ac:dyDescent="0.25">
      <c r="B525068" s="76"/>
      <c r="C525068" s="75"/>
    </row>
    <row r="525069" spans="2:3" x14ac:dyDescent="0.25">
      <c r="B525069" s="76"/>
      <c r="C525069" s="75"/>
    </row>
    <row r="525070" spans="2:3" x14ac:dyDescent="0.25">
      <c r="B525070" s="76"/>
      <c r="C525070" s="75"/>
    </row>
    <row r="525071" spans="2:3" x14ac:dyDescent="0.25">
      <c r="B525071" s="76"/>
      <c r="C525071" s="75"/>
    </row>
    <row r="525181" spans="2:3" x14ac:dyDescent="0.25">
      <c r="B525181" s="76"/>
      <c r="C525181" s="75"/>
    </row>
    <row r="525182" spans="2:3" x14ac:dyDescent="0.25">
      <c r="B525182" s="76"/>
      <c r="C525182" s="75"/>
    </row>
    <row r="525183" spans="2:3" x14ac:dyDescent="0.25">
      <c r="B525183" s="76"/>
      <c r="C525183" s="75"/>
    </row>
    <row r="525184" spans="2:3" x14ac:dyDescent="0.25">
      <c r="B525184" s="76"/>
      <c r="C525184" s="75"/>
    </row>
    <row r="525185" spans="2:3" x14ac:dyDescent="0.25">
      <c r="B525185" s="76"/>
      <c r="C525185" s="75"/>
    </row>
    <row r="525186" spans="2:3" x14ac:dyDescent="0.25">
      <c r="B525186" s="76"/>
      <c r="C525186" s="75"/>
    </row>
    <row r="525187" spans="2:3" x14ac:dyDescent="0.25">
      <c r="B525187" s="76"/>
      <c r="C525187" s="75"/>
    </row>
    <row r="525188" spans="2:3" x14ac:dyDescent="0.25">
      <c r="B525188" s="76"/>
      <c r="C525188" s="75"/>
    </row>
    <row r="525189" spans="2:3" x14ac:dyDescent="0.25">
      <c r="B525189" s="76"/>
      <c r="C525189" s="75"/>
    </row>
    <row r="525190" spans="2:3" x14ac:dyDescent="0.25">
      <c r="B525190" s="76"/>
      <c r="C525190" s="75"/>
    </row>
    <row r="525191" spans="2:3" x14ac:dyDescent="0.25">
      <c r="B525191" s="76"/>
      <c r="C525191" s="75"/>
    </row>
    <row r="525192" spans="2:3" x14ac:dyDescent="0.25">
      <c r="B525192" s="76"/>
      <c r="C525192" s="75"/>
    </row>
    <row r="525193" spans="2:3" x14ac:dyDescent="0.25">
      <c r="B525193" s="76"/>
      <c r="C525193" s="75"/>
    </row>
    <row r="525303" spans="2:3" x14ac:dyDescent="0.25">
      <c r="B525303" s="76"/>
      <c r="C525303" s="75"/>
    </row>
    <row r="525304" spans="2:3" x14ac:dyDescent="0.25">
      <c r="B525304" s="76"/>
      <c r="C525304" s="75"/>
    </row>
    <row r="525305" spans="2:3" x14ac:dyDescent="0.25">
      <c r="B525305" s="76"/>
      <c r="C525305" s="75"/>
    </row>
    <row r="525306" spans="2:3" x14ac:dyDescent="0.25">
      <c r="B525306" s="76"/>
      <c r="C525306" s="75"/>
    </row>
    <row r="525307" spans="2:3" x14ac:dyDescent="0.25">
      <c r="B525307" s="76"/>
      <c r="C525307" s="75"/>
    </row>
    <row r="525308" spans="2:3" x14ac:dyDescent="0.25">
      <c r="B525308" s="76"/>
      <c r="C525308" s="75"/>
    </row>
    <row r="525309" spans="2:3" x14ac:dyDescent="0.25">
      <c r="B525309" s="76"/>
      <c r="C525309" s="75"/>
    </row>
    <row r="525310" spans="2:3" x14ac:dyDescent="0.25">
      <c r="B525310" s="76"/>
      <c r="C525310" s="75"/>
    </row>
    <row r="525311" spans="2:3" x14ac:dyDescent="0.25">
      <c r="B525311" s="76"/>
      <c r="C525311" s="75"/>
    </row>
    <row r="525312" spans="2:3" x14ac:dyDescent="0.25">
      <c r="B525312" s="76"/>
      <c r="C525312" s="75"/>
    </row>
    <row r="525313" spans="2:3" x14ac:dyDescent="0.25">
      <c r="B525313" s="76"/>
      <c r="C525313" s="75"/>
    </row>
    <row r="525314" spans="2:3" x14ac:dyDescent="0.25">
      <c r="B525314" s="76"/>
      <c r="C525314" s="75"/>
    </row>
    <row r="525315" spans="2:3" x14ac:dyDescent="0.25">
      <c r="B525315" s="76"/>
      <c r="C525315" s="75"/>
    </row>
    <row r="525425" spans="2:3" x14ac:dyDescent="0.25">
      <c r="B525425" s="76"/>
      <c r="C525425" s="75"/>
    </row>
    <row r="525426" spans="2:3" x14ac:dyDescent="0.25">
      <c r="B525426" s="76"/>
      <c r="C525426" s="75"/>
    </row>
    <row r="525427" spans="2:3" x14ac:dyDescent="0.25">
      <c r="B525427" s="76"/>
      <c r="C525427" s="75"/>
    </row>
    <row r="525428" spans="2:3" x14ac:dyDescent="0.25">
      <c r="B525428" s="76"/>
      <c r="C525428" s="75"/>
    </row>
    <row r="525429" spans="2:3" x14ac:dyDescent="0.25">
      <c r="B525429" s="76"/>
      <c r="C525429" s="75"/>
    </row>
    <row r="525430" spans="2:3" x14ac:dyDescent="0.25">
      <c r="B525430" s="76"/>
      <c r="C525430" s="75"/>
    </row>
    <row r="525431" spans="2:3" x14ac:dyDescent="0.25">
      <c r="B525431" s="76"/>
      <c r="C525431" s="75"/>
    </row>
    <row r="525432" spans="2:3" x14ac:dyDescent="0.25">
      <c r="B525432" s="76"/>
      <c r="C525432" s="75"/>
    </row>
    <row r="525433" spans="2:3" x14ac:dyDescent="0.25">
      <c r="B525433" s="76"/>
      <c r="C525433" s="75"/>
    </row>
    <row r="525434" spans="2:3" x14ac:dyDescent="0.25">
      <c r="B525434" s="76"/>
      <c r="C525434" s="75"/>
    </row>
    <row r="525435" spans="2:3" x14ac:dyDescent="0.25">
      <c r="B525435" s="76"/>
      <c r="C525435" s="75"/>
    </row>
    <row r="525436" spans="2:3" x14ac:dyDescent="0.25">
      <c r="B525436" s="76"/>
      <c r="C525436" s="75"/>
    </row>
    <row r="525437" spans="2:3" x14ac:dyDescent="0.25">
      <c r="B525437" s="76"/>
      <c r="C525437" s="75"/>
    </row>
    <row r="525547" spans="2:3" x14ac:dyDescent="0.25">
      <c r="B525547" s="76"/>
      <c r="C525547" s="75"/>
    </row>
    <row r="525548" spans="2:3" x14ac:dyDescent="0.25">
      <c r="B525548" s="76"/>
      <c r="C525548" s="75"/>
    </row>
    <row r="525549" spans="2:3" x14ac:dyDescent="0.25">
      <c r="B525549" s="76"/>
      <c r="C525549" s="75"/>
    </row>
    <row r="525550" spans="2:3" x14ac:dyDescent="0.25">
      <c r="B525550" s="76"/>
      <c r="C525550" s="75"/>
    </row>
    <row r="525551" spans="2:3" x14ac:dyDescent="0.25">
      <c r="B525551" s="76"/>
      <c r="C525551" s="75"/>
    </row>
    <row r="525552" spans="2:3" x14ac:dyDescent="0.25">
      <c r="B525552" s="76"/>
      <c r="C525552" s="75"/>
    </row>
    <row r="525553" spans="2:3" x14ac:dyDescent="0.25">
      <c r="B525553" s="76"/>
      <c r="C525553" s="75"/>
    </row>
    <row r="525554" spans="2:3" x14ac:dyDescent="0.25">
      <c r="B525554" s="76"/>
      <c r="C525554" s="75"/>
    </row>
    <row r="525555" spans="2:3" x14ac:dyDescent="0.25">
      <c r="B525555" s="76"/>
      <c r="C525555" s="75"/>
    </row>
    <row r="525556" spans="2:3" x14ac:dyDescent="0.25">
      <c r="B525556" s="76"/>
      <c r="C525556" s="75"/>
    </row>
    <row r="525557" spans="2:3" x14ac:dyDescent="0.25">
      <c r="B525557" s="76"/>
      <c r="C525557" s="75"/>
    </row>
    <row r="525558" spans="2:3" x14ac:dyDescent="0.25">
      <c r="B525558" s="76"/>
      <c r="C525558" s="75"/>
    </row>
    <row r="525559" spans="2:3" x14ac:dyDescent="0.25">
      <c r="B525559" s="76"/>
      <c r="C525559" s="75"/>
    </row>
    <row r="525669" spans="2:3" x14ac:dyDescent="0.25">
      <c r="B525669" s="76"/>
      <c r="C525669" s="75"/>
    </row>
    <row r="525670" spans="2:3" x14ac:dyDescent="0.25">
      <c r="B525670" s="76"/>
      <c r="C525670" s="75"/>
    </row>
    <row r="525671" spans="2:3" x14ac:dyDescent="0.25">
      <c r="B525671" s="76"/>
      <c r="C525671" s="75"/>
    </row>
    <row r="525672" spans="2:3" x14ac:dyDescent="0.25">
      <c r="B525672" s="76"/>
      <c r="C525672" s="75"/>
    </row>
    <row r="525673" spans="2:3" x14ac:dyDescent="0.25">
      <c r="B525673" s="76"/>
      <c r="C525673" s="75"/>
    </row>
    <row r="525674" spans="2:3" x14ac:dyDescent="0.25">
      <c r="B525674" s="76"/>
      <c r="C525674" s="75"/>
    </row>
    <row r="525675" spans="2:3" x14ac:dyDescent="0.25">
      <c r="B525675" s="76"/>
      <c r="C525675" s="75"/>
    </row>
    <row r="525676" spans="2:3" x14ac:dyDescent="0.25">
      <c r="B525676" s="76"/>
      <c r="C525676" s="75"/>
    </row>
    <row r="525677" spans="2:3" x14ac:dyDescent="0.25">
      <c r="B525677" s="76"/>
      <c r="C525677" s="75"/>
    </row>
    <row r="525678" spans="2:3" x14ac:dyDescent="0.25">
      <c r="B525678" s="76"/>
      <c r="C525678" s="75"/>
    </row>
    <row r="525679" spans="2:3" x14ac:dyDescent="0.25">
      <c r="B525679" s="76"/>
      <c r="C525679" s="75"/>
    </row>
    <row r="525680" spans="2:3" x14ac:dyDescent="0.25">
      <c r="B525680" s="76"/>
      <c r="C525680" s="75"/>
    </row>
    <row r="525681" spans="2:3" x14ac:dyDescent="0.25">
      <c r="B525681" s="76"/>
      <c r="C525681" s="75"/>
    </row>
    <row r="525791" spans="2:3" x14ac:dyDescent="0.25">
      <c r="B525791" s="76"/>
      <c r="C525791" s="75"/>
    </row>
    <row r="525792" spans="2:3" x14ac:dyDescent="0.25">
      <c r="B525792" s="76"/>
      <c r="C525792" s="75"/>
    </row>
    <row r="525793" spans="2:3" x14ac:dyDescent="0.25">
      <c r="B525793" s="76"/>
      <c r="C525793" s="75"/>
    </row>
    <row r="525794" spans="2:3" x14ac:dyDescent="0.25">
      <c r="B525794" s="76"/>
      <c r="C525794" s="75"/>
    </row>
    <row r="525795" spans="2:3" x14ac:dyDescent="0.25">
      <c r="B525795" s="76"/>
      <c r="C525795" s="75"/>
    </row>
    <row r="525796" spans="2:3" x14ac:dyDescent="0.25">
      <c r="B525796" s="76"/>
      <c r="C525796" s="75"/>
    </row>
    <row r="525797" spans="2:3" x14ac:dyDescent="0.25">
      <c r="B525797" s="76"/>
      <c r="C525797" s="75"/>
    </row>
    <row r="525798" spans="2:3" x14ac:dyDescent="0.25">
      <c r="B525798" s="76"/>
      <c r="C525798" s="75"/>
    </row>
    <row r="525799" spans="2:3" x14ac:dyDescent="0.25">
      <c r="B525799" s="76"/>
      <c r="C525799" s="75"/>
    </row>
    <row r="525800" spans="2:3" x14ac:dyDescent="0.25">
      <c r="B525800" s="76"/>
      <c r="C525800" s="75"/>
    </row>
    <row r="525801" spans="2:3" x14ac:dyDescent="0.25">
      <c r="B525801" s="76"/>
      <c r="C525801" s="75"/>
    </row>
    <row r="525802" spans="2:3" x14ac:dyDescent="0.25">
      <c r="B525802" s="76"/>
      <c r="C525802" s="75"/>
    </row>
    <row r="525803" spans="2:3" x14ac:dyDescent="0.25">
      <c r="B525803" s="76"/>
      <c r="C525803" s="75"/>
    </row>
    <row r="525913" spans="2:3" x14ac:dyDescent="0.25">
      <c r="B525913" s="76"/>
      <c r="C525913" s="75"/>
    </row>
    <row r="525914" spans="2:3" x14ac:dyDescent="0.25">
      <c r="B525914" s="76"/>
      <c r="C525914" s="75"/>
    </row>
    <row r="525915" spans="2:3" x14ac:dyDescent="0.25">
      <c r="B525915" s="76"/>
      <c r="C525915" s="75"/>
    </row>
    <row r="525916" spans="2:3" x14ac:dyDescent="0.25">
      <c r="B525916" s="76"/>
      <c r="C525916" s="75"/>
    </row>
    <row r="525917" spans="2:3" x14ac:dyDescent="0.25">
      <c r="B525917" s="76"/>
      <c r="C525917" s="75"/>
    </row>
    <row r="525918" spans="2:3" x14ac:dyDescent="0.25">
      <c r="B525918" s="76"/>
      <c r="C525918" s="75"/>
    </row>
    <row r="525919" spans="2:3" x14ac:dyDescent="0.25">
      <c r="B525919" s="76"/>
      <c r="C525919" s="75"/>
    </row>
    <row r="525920" spans="2:3" x14ac:dyDescent="0.25">
      <c r="B525920" s="76"/>
      <c r="C525920" s="75"/>
    </row>
    <row r="525921" spans="2:3" x14ac:dyDescent="0.25">
      <c r="B525921" s="76"/>
      <c r="C525921" s="75"/>
    </row>
    <row r="525922" spans="2:3" x14ac:dyDescent="0.25">
      <c r="B525922" s="76"/>
      <c r="C525922" s="75"/>
    </row>
    <row r="525923" spans="2:3" x14ac:dyDescent="0.25">
      <c r="B525923" s="76"/>
      <c r="C525923" s="75"/>
    </row>
    <row r="525924" spans="2:3" x14ac:dyDescent="0.25">
      <c r="B525924" s="76"/>
      <c r="C525924" s="75"/>
    </row>
    <row r="525925" spans="2:3" x14ac:dyDescent="0.25">
      <c r="B525925" s="76"/>
      <c r="C525925" s="75"/>
    </row>
    <row r="526035" spans="2:3" x14ac:dyDescent="0.25">
      <c r="B526035" s="76"/>
      <c r="C526035" s="75"/>
    </row>
    <row r="526036" spans="2:3" x14ac:dyDescent="0.25">
      <c r="B526036" s="76"/>
      <c r="C526036" s="75"/>
    </row>
    <row r="526037" spans="2:3" x14ac:dyDescent="0.25">
      <c r="B526037" s="76"/>
      <c r="C526037" s="75"/>
    </row>
    <row r="526038" spans="2:3" x14ac:dyDescent="0.25">
      <c r="B526038" s="76"/>
      <c r="C526038" s="75"/>
    </row>
    <row r="526039" spans="2:3" x14ac:dyDescent="0.25">
      <c r="B526039" s="76"/>
      <c r="C526039" s="75"/>
    </row>
    <row r="526040" spans="2:3" x14ac:dyDescent="0.25">
      <c r="B526040" s="76"/>
      <c r="C526040" s="75"/>
    </row>
    <row r="526041" spans="2:3" x14ac:dyDescent="0.25">
      <c r="B526041" s="76"/>
      <c r="C526041" s="75"/>
    </row>
    <row r="526042" spans="2:3" x14ac:dyDescent="0.25">
      <c r="B526042" s="76"/>
      <c r="C526042" s="75"/>
    </row>
    <row r="526043" spans="2:3" x14ac:dyDescent="0.25">
      <c r="B526043" s="76"/>
      <c r="C526043" s="75"/>
    </row>
    <row r="526044" spans="2:3" x14ac:dyDescent="0.25">
      <c r="B526044" s="76"/>
      <c r="C526044" s="75"/>
    </row>
    <row r="526045" spans="2:3" x14ac:dyDescent="0.25">
      <c r="B526045" s="76"/>
      <c r="C526045" s="75"/>
    </row>
    <row r="526046" spans="2:3" x14ac:dyDescent="0.25">
      <c r="B526046" s="76"/>
      <c r="C526046" s="75"/>
    </row>
    <row r="526047" spans="2:3" x14ac:dyDescent="0.25">
      <c r="B526047" s="76"/>
      <c r="C526047" s="75"/>
    </row>
    <row r="526157" spans="2:3" x14ac:dyDescent="0.25">
      <c r="B526157" s="76"/>
      <c r="C526157" s="75"/>
    </row>
    <row r="526158" spans="2:3" x14ac:dyDescent="0.25">
      <c r="B526158" s="76"/>
      <c r="C526158" s="75"/>
    </row>
    <row r="526159" spans="2:3" x14ac:dyDescent="0.25">
      <c r="B526159" s="76"/>
      <c r="C526159" s="75"/>
    </row>
    <row r="526160" spans="2:3" x14ac:dyDescent="0.25">
      <c r="B526160" s="76"/>
      <c r="C526160" s="75"/>
    </row>
    <row r="526161" spans="2:3" x14ac:dyDescent="0.25">
      <c r="B526161" s="76"/>
      <c r="C526161" s="75"/>
    </row>
    <row r="526162" spans="2:3" x14ac:dyDescent="0.25">
      <c r="B526162" s="76"/>
      <c r="C526162" s="75"/>
    </row>
    <row r="526163" spans="2:3" x14ac:dyDescent="0.25">
      <c r="B526163" s="76"/>
      <c r="C526163" s="75"/>
    </row>
    <row r="526164" spans="2:3" x14ac:dyDescent="0.25">
      <c r="B526164" s="76"/>
      <c r="C526164" s="75"/>
    </row>
    <row r="526165" spans="2:3" x14ac:dyDescent="0.25">
      <c r="B526165" s="76"/>
      <c r="C526165" s="75"/>
    </row>
    <row r="526166" spans="2:3" x14ac:dyDescent="0.25">
      <c r="B526166" s="76"/>
      <c r="C526166" s="75"/>
    </row>
    <row r="526167" spans="2:3" x14ac:dyDescent="0.25">
      <c r="B526167" s="76"/>
      <c r="C526167" s="75"/>
    </row>
    <row r="526168" spans="2:3" x14ac:dyDescent="0.25">
      <c r="B526168" s="76"/>
      <c r="C526168" s="75"/>
    </row>
    <row r="526169" spans="2:3" x14ac:dyDescent="0.25">
      <c r="B526169" s="76"/>
      <c r="C526169" s="75"/>
    </row>
    <row r="526279" spans="2:3" x14ac:dyDescent="0.25">
      <c r="B526279" s="76"/>
      <c r="C526279" s="75"/>
    </row>
    <row r="526280" spans="2:3" x14ac:dyDescent="0.25">
      <c r="B526280" s="76"/>
      <c r="C526280" s="75"/>
    </row>
    <row r="526281" spans="2:3" x14ac:dyDescent="0.25">
      <c r="B526281" s="76"/>
      <c r="C526281" s="75"/>
    </row>
    <row r="526282" spans="2:3" x14ac:dyDescent="0.25">
      <c r="B526282" s="76"/>
      <c r="C526282" s="75"/>
    </row>
    <row r="526283" spans="2:3" x14ac:dyDescent="0.25">
      <c r="B526283" s="76"/>
      <c r="C526283" s="75"/>
    </row>
    <row r="526284" spans="2:3" x14ac:dyDescent="0.25">
      <c r="B526284" s="76"/>
      <c r="C526284" s="75"/>
    </row>
    <row r="526285" spans="2:3" x14ac:dyDescent="0.25">
      <c r="B526285" s="76"/>
      <c r="C526285" s="75"/>
    </row>
    <row r="526286" spans="2:3" x14ac:dyDescent="0.25">
      <c r="B526286" s="76"/>
      <c r="C526286" s="75"/>
    </row>
    <row r="526287" spans="2:3" x14ac:dyDescent="0.25">
      <c r="B526287" s="76"/>
      <c r="C526287" s="75"/>
    </row>
    <row r="526288" spans="2:3" x14ac:dyDescent="0.25">
      <c r="B526288" s="76"/>
      <c r="C526288" s="75"/>
    </row>
    <row r="526289" spans="2:3" x14ac:dyDescent="0.25">
      <c r="B526289" s="76"/>
      <c r="C526289" s="75"/>
    </row>
    <row r="526290" spans="2:3" x14ac:dyDescent="0.25">
      <c r="B526290" s="76"/>
      <c r="C526290" s="75"/>
    </row>
    <row r="526291" spans="2:3" x14ac:dyDescent="0.25">
      <c r="B526291" s="76"/>
      <c r="C526291" s="75"/>
    </row>
    <row r="526401" spans="2:3" x14ac:dyDescent="0.25">
      <c r="B526401" s="76"/>
      <c r="C526401" s="75"/>
    </row>
    <row r="526402" spans="2:3" x14ac:dyDescent="0.25">
      <c r="B526402" s="76"/>
      <c r="C526402" s="75"/>
    </row>
    <row r="526403" spans="2:3" x14ac:dyDescent="0.25">
      <c r="B526403" s="76"/>
      <c r="C526403" s="75"/>
    </row>
    <row r="526404" spans="2:3" x14ac:dyDescent="0.25">
      <c r="B526404" s="76"/>
      <c r="C526404" s="75"/>
    </row>
    <row r="526405" spans="2:3" x14ac:dyDescent="0.25">
      <c r="B526405" s="76"/>
      <c r="C526405" s="75"/>
    </row>
    <row r="526406" spans="2:3" x14ac:dyDescent="0.25">
      <c r="B526406" s="76"/>
      <c r="C526406" s="75"/>
    </row>
    <row r="526407" spans="2:3" x14ac:dyDescent="0.25">
      <c r="B526407" s="76"/>
      <c r="C526407" s="75"/>
    </row>
    <row r="526408" spans="2:3" x14ac:dyDescent="0.25">
      <c r="B526408" s="76"/>
      <c r="C526408" s="75"/>
    </row>
    <row r="526409" spans="2:3" x14ac:dyDescent="0.25">
      <c r="B526409" s="76"/>
      <c r="C526409" s="75"/>
    </row>
    <row r="526410" spans="2:3" x14ac:dyDescent="0.25">
      <c r="B526410" s="76"/>
      <c r="C526410" s="75"/>
    </row>
    <row r="526411" spans="2:3" x14ac:dyDescent="0.25">
      <c r="B526411" s="76"/>
      <c r="C526411" s="75"/>
    </row>
    <row r="526412" spans="2:3" x14ac:dyDescent="0.25">
      <c r="B526412" s="76"/>
      <c r="C526412" s="75"/>
    </row>
    <row r="526413" spans="2:3" x14ac:dyDescent="0.25">
      <c r="B526413" s="76"/>
      <c r="C526413" s="75"/>
    </row>
    <row r="526523" spans="2:3" x14ac:dyDescent="0.25">
      <c r="B526523" s="76"/>
      <c r="C526523" s="75"/>
    </row>
    <row r="526524" spans="2:3" x14ac:dyDescent="0.25">
      <c r="B526524" s="76"/>
      <c r="C526524" s="75"/>
    </row>
    <row r="526525" spans="2:3" x14ac:dyDescent="0.25">
      <c r="B526525" s="76"/>
      <c r="C526525" s="75"/>
    </row>
    <row r="526526" spans="2:3" x14ac:dyDescent="0.25">
      <c r="B526526" s="76"/>
      <c r="C526526" s="75"/>
    </row>
    <row r="526527" spans="2:3" x14ac:dyDescent="0.25">
      <c r="B526527" s="76"/>
      <c r="C526527" s="75"/>
    </row>
    <row r="526528" spans="2:3" x14ac:dyDescent="0.25">
      <c r="B526528" s="76"/>
      <c r="C526528" s="75"/>
    </row>
    <row r="526529" spans="2:3" x14ac:dyDescent="0.25">
      <c r="B526529" s="76"/>
      <c r="C526529" s="75"/>
    </row>
    <row r="526530" spans="2:3" x14ac:dyDescent="0.25">
      <c r="B526530" s="76"/>
      <c r="C526530" s="75"/>
    </row>
    <row r="526531" spans="2:3" x14ac:dyDescent="0.25">
      <c r="B526531" s="76"/>
      <c r="C526531" s="75"/>
    </row>
    <row r="526532" spans="2:3" x14ac:dyDescent="0.25">
      <c r="B526532" s="76"/>
      <c r="C526532" s="75"/>
    </row>
    <row r="526533" spans="2:3" x14ac:dyDescent="0.25">
      <c r="B526533" s="76"/>
      <c r="C526533" s="75"/>
    </row>
    <row r="526534" spans="2:3" x14ac:dyDescent="0.25">
      <c r="B526534" s="76"/>
      <c r="C526534" s="75"/>
    </row>
    <row r="526535" spans="2:3" x14ac:dyDescent="0.25">
      <c r="B526535" s="76"/>
      <c r="C526535" s="75"/>
    </row>
    <row r="526645" spans="2:3" x14ac:dyDescent="0.25">
      <c r="B526645" s="76"/>
      <c r="C526645" s="75"/>
    </row>
    <row r="526646" spans="2:3" x14ac:dyDescent="0.25">
      <c r="B526646" s="76"/>
      <c r="C526646" s="75"/>
    </row>
    <row r="526647" spans="2:3" x14ac:dyDescent="0.25">
      <c r="B526647" s="76"/>
      <c r="C526647" s="75"/>
    </row>
    <row r="526648" spans="2:3" x14ac:dyDescent="0.25">
      <c r="B526648" s="76"/>
      <c r="C526648" s="75"/>
    </row>
    <row r="526649" spans="2:3" x14ac:dyDescent="0.25">
      <c r="B526649" s="76"/>
      <c r="C526649" s="75"/>
    </row>
    <row r="526650" spans="2:3" x14ac:dyDescent="0.25">
      <c r="B526650" s="76"/>
      <c r="C526650" s="75"/>
    </row>
    <row r="526651" spans="2:3" x14ac:dyDescent="0.25">
      <c r="B526651" s="76"/>
      <c r="C526651" s="75"/>
    </row>
    <row r="526652" spans="2:3" x14ac:dyDescent="0.25">
      <c r="B526652" s="76"/>
      <c r="C526652" s="75"/>
    </row>
    <row r="526653" spans="2:3" x14ac:dyDescent="0.25">
      <c r="B526653" s="76"/>
      <c r="C526653" s="75"/>
    </row>
    <row r="526654" spans="2:3" x14ac:dyDescent="0.25">
      <c r="B526654" s="76"/>
      <c r="C526654" s="75"/>
    </row>
    <row r="526655" spans="2:3" x14ac:dyDescent="0.25">
      <c r="B526655" s="76"/>
      <c r="C526655" s="75"/>
    </row>
    <row r="526656" spans="2:3" x14ac:dyDescent="0.25">
      <c r="B526656" s="76"/>
      <c r="C526656" s="75"/>
    </row>
    <row r="526657" spans="2:3" x14ac:dyDescent="0.25">
      <c r="B526657" s="76"/>
      <c r="C526657" s="75"/>
    </row>
    <row r="526767" spans="2:3" x14ac:dyDescent="0.25">
      <c r="B526767" s="76"/>
      <c r="C526767" s="75"/>
    </row>
    <row r="526768" spans="2:3" x14ac:dyDescent="0.25">
      <c r="B526768" s="76"/>
      <c r="C526768" s="75"/>
    </row>
    <row r="526769" spans="2:3" x14ac:dyDescent="0.25">
      <c r="B526769" s="76"/>
      <c r="C526769" s="75"/>
    </row>
    <row r="526770" spans="2:3" x14ac:dyDescent="0.25">
      <c r="B526770" s="76"/>
      <c r="C526770" s="75"/>
    </row>
    <row r="526771" spans="2:3" x14ac:dyDescent="0.25">
      <c r="B526771" s="76"/>
      <c r="C526771" s="75"/>
    </row>
    <row r="526772" spans="2:3" x14ac:dyDescent="0.25">
      <c r="B526772" s="76"/>
      <c r="C526772" s="75"/>
    </row>
    <row r="526773" spans="2:3" x14ac:dyDescent="0.25">
      <c r="B526773" s="76"/>
      <c r="C526773" s="75"/>
    </row>
    <row r="526774" spans="2:3" x14ac:dyDescent="0.25">
      <c r="B526774" s="76"/>
      <c r="C526774" s="75"/>
    </row>
    <row r="526775" spans="2:3" x14ac:dyDescent="0.25">
      <c r="B526775" s="76"/>
      <c r="C526775" s="75"/>
    </row>
    <row r="526776" spans="2:3" x14ac:dyDescent="0.25">
      <c r="B526776" s="76"/>
      <c r="C526776" s="75"/>
    </row>
    <row r="526777" spans="2:3" x14ac:dyDescent="0.25">
      <c r="B526777" s="76"/>
      <c r="C526777" s="75"/>
    </row>
    <row r="526778" spans="2:3" x14ac:dyDescent="0.25">
      <c r="B526778" s="76"/>
      <c r="C526778" s="75"/>
    </row>
    <row r="526779" spans="2:3" x14ac:dyDescent="0.25">
      <c r="B526779" s="76"/>
      <c r="C526779" s="75"/>
    </row>
    <row r="526889" spans="2:3" x14ac:dyDescent="0.25">
      <c r="B526889" s="76"/>
      <c r="C526889" s="75"/>
    </row>
    <row r="526890" spans="2:3" x14ac:dyDescent="0.25">
      <c r="B526890" s="76"/>
      <c r="C526890" s="75"/>
    </row>
    <row r="526891" spans="2:3" x14ac:dyDescent="0.25">
      <c r="B526891" s="76"/>
      <c r="C526891" s="75"/>
    </row>
    <row r="526892" spans="2:3" x14ac:dyDescent="0.25">
      <c r="B526892" s="76"/>
      <c r="C526892" s="75"/>
    </row>
    <row r="526893" spans="2:3" x14ac:dyDescent="0.25">
      <c r="B526893" s="76"/>
      <c r="C526893" s="75"/>
    </row>
    <row r="526894" spans="2:3" x14ac:dyDescent="0.25">
      <c r="B526894" s="76"/>
      <c r="C526894" s="75"/>
    </row>
    <row r="526895" spans="2:3" x14ac:dyDescent="0.25">
      <c r="B526895" s="76"/>
      <c r="C526895" s="75"/>
    </row>
    <row r="526896" spans="2:3" x14ac:dyDescent="0.25">
      <c r="B526896" s="76"/>
      <c r="C526896" s="75"/>
    </row>
    <row r="526897" spans="2:3" x14ac:dyDescent="0.25">
      <c r="B526897" s="76"/>
      <c r="C526897" s="75"/>
    </row>
    <row r="526898" spans="2:3" x14ac:dyDescent="0.25">
      <c r="B526898" s="76"/>
      <c r="C526898" s="75"/>
    </row>
    <row r="526899" spans="2:3" x14ac:dyDescent="0.25">
      <c r="B526899" s="76"/>
      <c r="C526899" s="75"/>
    </row>
    <row r="526900" spans="2:3" x14ac:dyDescent="0.25">
      <c r="B526900" s="76"/>
      <c r="C526900" s="75"/>
    </row>
    <row r="526901" spans="2:3" x14ac:dyDescent="0.25">
      <c r="B526901" s="76"/>
      <c r="C526901" s="75"/>
    </row>
    <row r="527011" spans="2:3" x14ac:dyDescent="0.25">
      <c r="B527011" s="76"/>
      <c r="C527011" s="75"/>
    </row>
    <row r="527012" spans="2:3" x14ac:dyDescent="0.25">
      <c r="B527012" s="76"/>
      <c r="C527012" s="75"/>
    </row>
    <row r="527013" spans="2:3" x14ac:dyDescent="0.25">
      <c r="B527013" s="76"/>
      <c r="C527013" s="75"/>
    </row>
    <row r="527014" spans="2:3" x14ac:dyDescent="0.25">
      <c r="B527014" s="76"/>
      <c r="C527014" s="75"/>
    </row>
    <row r="527015" spans="2:3" x14ac:dyDescent="0.25">
      <c r="B527015" s="76"/>
      <c r="C527015" s="75"/>
    </row>
    <row r="527016" spans="2:3" x14ac:dyDescent="0.25">
      <c r="B527016" s="76"/>
      <c r="C527016" s="75"/>
    </row>
    <row r="527017" spans="2:3" x14ac:dyDescent="0.25">
      <c r="B527017" s="76"/>
      <c r="C527017" s="75"/>
    </row>
    <row r="527018" spans="2:3" x14ac:dyDescent="0.25">
      <c r="B527018" s="76"/>
      <c r="C527018" s="75"/>
    </row>
    <row r="527019" spans="2:3" x14ac:dyDescent="0.25">
      <c r="B527019" s="76"/>
      <c r="C527019" s="75"/>
    </row>
    <row r="527020" spans="2:3" x14ac:dyDescent="0.25">
      <c r="B527020" s="76"/>
      <c r="C527020" s="75"/>
    </row>
    <row r="527021" spans="2:3" x14ac:dyDescent="0.25">
      <c r="B527021" s="76"/>
      <c r="C527021" s="75"/>
    </row>
    <row r="527022" spans="2:3" x14ac:dyDescent="0.25">
      <c r="B527022" s="76"/>
      <c r="C527022" s="75"/>
    </row>
    <row r="527023" spans="2:3" x14ac:dyDescent="0.25">
      <c r="B527023" s="76"/>
      <c r="C527023" s="75"/>
    </row>
    <row r="527133" spans="2:3" x14ac:dyDescent="0.25">
      <c r="B527133" s="76"/>
      <c r="C527133" s="75"/>
    </row>
    <row r="527134" spans="2:3" x14ac:dyDescent="0.25">
      <c r="B527134" s="76"/>
      <c r="C527134" s="75"/>
    </row>
    <row r="527135" spans="2:3" x14ac:dyDescent="0.25">
      <c r="B527135" s="76"/>
      <c r="C527135" s="75"/>
    </row>
    <row r="527136" spans="2:3" x14ac:dyDescent="0.25">
      <c r="B527136" s="76"/>
      <c r="C527136" s="75"/>
    </row>
    <row r="527137" spans="2:3" x14ac:dyDescent="0.25">
      <c r="B527137" s="76"/>
      <c r="C527137" s="75"/>
    </row>
    <row r="527138" spans="2:3" x14ac:dyDescent="0.25">
      <c r="B527138" s="76"/>
      <c r="C527138" s="75"/>
    </row>
    <row r="527139" spans="2:3" x14ac:dyDescent="0.25">
      <c r="B527139" s="76"/>
      <c r="C527139" s="75"/>
    </row>
    <row r="527140" spans="2:3" x14ac:dyDescent="0.25">
      <c r="B527140" s="76"/>
      <c r="C527140" s="75"/>
    </row>
    <row r="527141" spans="2:3" x14ac:dyDescent="0.25">
      <c r="B527141" s="76"/>
      <c r="C527141" s="75"/>
    </row>
    <row r="527142" spans="2:3" x14ac:dyDescent="0.25">
      <c r="B527142" s="76"/>
      <c r="C527142" s="75"/>
    </row>
    <row r="527143" spans="2:3" x14ac:dyDescent="0.25">
      <c r="B527143" s="76"/>
      <c r="C527143" s="75"/>
    </row>
    <row r="527144" spans="2:3" x14ac:dyDescent="0.25">
      <c r="B527144" s="76"/>
      <c r="C527144" s="75"/>
    </row>
    <row r="527145" spans="2:3" x14ac:dyDescent="0.25">
      <c r="B527145" s="76"/>
      <c r="C527145" s="75"/>
    </row>
    <row r="527255" spans="2:3" x14ac:dyDescent="0.25">
      <c r="B527255" s="76"/>
      <c r="C527255" s="75"/>
    </row>
    <row r="527256" spans="2:3" x14ac:dyDescent="0.25">
      <c r="B527256" s="76"/>
      <c r="C527256" s="75"/>
    </row>
    <row r="527257" spans="2:3" x14ac:dyDescent="0.25">
      <c r="B527257" s="76"/>
      <c r="C527257" s="75"/>
    </row>
    <row r="527258" spans="2:3" x14ac:dyDescent="0.25">
      <c r="B527258" s="76"/>
      <c r="C527258" s="75"/>
    </row>
    <row r="527259" spans="2:3" x14ac:dyDescent="0.25">
      <c r="B527259" s="76"/>
      <c r="C527259" s="75"/>
    </row>
    <row r="527260" spans="2:3" x14ac:dyDescent="0.25">
      <c r="B527260" s="76"/>
      <c r="C527260" s="75"/>
    </row>
    <row r="527261" spans="2:3" x14ac:dyDescent="0.25">
      <c r="B527261" s="76"/>
      <c r="C527261" s="75"/>
    </row>
    <row r="527262" spans="2:3" x14ac:dyDescent="0.25">
      <c r="B527262" s="76"/>
      <c r="C527262" s="75"/>
    </row>
    <row r="527263" spans="2:3" x14ac:dyDescent="0.25">
      <c r="B527263" s="76"/>
      <c r="C527263" s="75"/>
    </row>
    <row r="527264" spans="2:3" x14ac:dyDescent="0.25">
      <c r="B527264" s="76"/>
      <c r="C527264" s="75"/>
    </row>
    <row r="527265" spans="2:3" x14ac:dyDescent="0.25">
      <c r="B527265" s="76"/>
      <c r="C527265" s="75"/>
    </row>
    <row r="527266" spans="2:3" x14ac:dyDescent="0.25">
      <c r="B527266" s="76"/>
      <c r="C527266" s="75"/>
    </row>
    <row r="527267" spans="2:3" x14ac:dyDescent="0.25">
      <c r="B527267" s="76"/>
      <c r="C527267" s="75"/>
    </row>
    <row r="527377" spans="2:3" x14ac:dyDescent="0.25">
      <c r="B527377" s="76"/>
      <c r="C527377" s="75"/>
    </row>
    <row r="527378" spans="2:3" x14ac:dyDescent="0.25">
      <c r="B527378" s="76"/>
      <c r="C527378" s="75"/>
    </row>
    <row r="527379" spans="2:3" x14ac:dyDescent="0.25">
      <c r="B527379" s="76"/>
      <c r="C527379" s="75"/>
    </row>
    <row r="527380" spans="2:3" x14ac:dyDescent="0.25">
      <c r="B527380" s="76"/>
      <c r="C527380" s="75"/>
    </row>
    <row r="527381" spans="2:3" x14ac:dyDescent="0.25">
      <c r="B527381" s="76"/>
      <c r="C527381" s="75"/>
    </row>
    <row r="527382" spans="2:3" x14ac:dyDescent="0.25">
      <c r="B527382" s="76"/>
      <c r="C527382" s="75"/>
    </row>
    <row r="527383" spans="2:3" x14ac:dyDescent="0.25">
      <c r="B527383" s="76"/>
      <c r="C527383" s="75"/>
    </row>
    <row r="527384" spans="2:3" x14ac:dyDescent="0.25">
      <c r="B527384" s="76"/>
      <c r="C527384" s="75"/>
    </row>
    <row r="527385" spans="2:3" x14ac:dyDescent="0.25">
      <c r="B527385" s="76"/>
      <c r="C527385" s="75"/>
    </row>
    <row r="527386" spans="2:3" x14ac:dyDescent="0.25">
      <c r="B527386" s="76"/>
      <c r="C527386" s="75"/>
    </row>
    <row r="527387" spans="2:3" x14ac:dyDescent="0.25">
      <c r="B527387" s="76"/>
      <c r="C527387" s="75"/>
    </row>
    <row r="527388" spans="2:3" x14ac:dyDescent="0.25">
      <c r="B527388" s="76"/>
      <c r="C527388" s="75"/>
    </row>
    <row r="527389" spans="2:3" x14ac:dyDescent="0.25">
      <c r="B527389" s="76"/>
      <c r="C527389" s="75"/>
    </row>
    <row r="527499" spans="2:3" x14ac:dyDescent="0.25">
      <c r="B527499" s="76"/>
      <c r="C527499" s="75"/>
    </row>
    <row r="527500" spans="2:3" x14ac:dyDescent="0.25">
      <c r="B527500" s="76"/>
      <c r="C527500" s="75"/>
    </row>
    <row r="527501" spans="2:3" x14ac:dyDescent="0.25">
      <c r="B527501" s="76"/>
      <c r="C527501" s="75"/>
    </row>
    <row r="527502" spans="2:3" x14ac:dyDescent="0.25">
      <c r="B527502" s="76"/>
      <c r="C527502" s="75"/>
    </row>
    <row r="527503" spans="2:3" x14ac:dyDescent="0.25">
      <c r="B527503" s="76"/>
      <c r="C527503" s="75"/>
    </row>
    <row r="527504" spans="2:3" x14ac:dyDescent="0.25">
      <c r="B527504" s="76"/>
      <c r="C527504" s="75"/>
    </row>
    <row r="527505" spans="2:3" x14ac:dyDescent="0.25">
      <c r="B527505" s="76"/>
      <c r="C527505" s="75"/>
    </row>
    <row r="527506" spans="2:3" x14ac:dyDescent="0.25">
      <c r="B527506" s="76"/>
      <c r="C527506" s="75"/>
    </row>
    <row r="527507" spans="2:3" x14ac:dyDescent="0.25">
      <c r="B527507" s="76"/>
      <c r="C527507" s="75"/>
    </row>
    <row r="527508" spans="2:3" x14ac:dyDescent="0.25">
      <c r="B527508" s="76"/>
      <c r="C527508" s="75"/>
    </row>
    <row r="527509" spans="2:3" x14ac:dyDescent="0.25">
      <c r="B527509" s="76"/>
      <c r="C527509" s="75"/>
    </row>
    <row r="527510" spans="2:3" x14ac:dyDescent="0.25">
      <c r="B527510" s="76"/>
      <c r="C527510" s="75"/>
    </row>
    <row r="527511" spans="2:3" x14ac:dyDescent="0.25">
      <c r="B527511" s="76"/>
      <c r="C527511" s="75"/>
    </row>
    <row r="527621" spans="2:3" x14ac:dyDescent="0.25">
      <c r="B527621" s="76"/>
      <c r="C527621" s="75"/>
    </row>
    <row r="527622" spans="2:3" x14ac:dyDescent="0.25">
      <c r="B527622" s="76"/>
      <c r="C527622" s="75"/>
    </row>
    <row r="527623" spans="2:3" x14ac:dyDescent="0.25">
      <c r="B527623" s="76"/>
      <c r="C527623" s="75"/>
    </row>
    <row r="527624" spans="2:3" x14ac:dyDescent="0.25">
      <c r="B527624" s="76"/>
      <c r="C527624" s="75"/>
    </row>
    <row r="527625" spans="2:3" x14ac:dyDescent="0.25">
      <c r="B527625" s="76"/>
      <c r="C527625" s="75"/>
    </row>
    <row r="527626" spans="2:3" x14ac:dyDescent="0.25">
      <c r="B527626" s="76"/>
      <c r="C527626" s="75"/>
    </row>
    <row r="527627" spans="2:3" x14ac:dyDescent="0.25">
      <c r="B527627" s="76"/>
      <c r="C527627" s="75"/>
    </row>
    <row r="527628" spans="2:3" x14ac:dyDescent="0.25">
      <c r="B527628" s="76"/>
      <c r="C527628" s="75"/>
    </row>
    <row r="527629" spans="2:3" x14ac:dyDescent="0.25">
      <c r="B527629" s="76"/>
      <c r="C527629" s="75"/>
    </row>
    <row r="527630" spans="2:3" x14ac:dyDescent="0.25">
      <c r="B527630" s="76"/>
      <c r="C527630" s="75"/>
    </row>
    <row r="527631" spans="2:3" x14ac:dyDescent="0.25">
      <c r="B527631" s="76"/>
      <c r="C527631" s="75"/>
    </row>
    <row r="527632" spans="2:3" x14ac:dyDescent="0.25">
      <c r="B527632" s="76"/>
      <c r="C527632" s="75"/>
    </row>
    <row r="527633" spans="2:3" x14ac:dyDescent="0.25">
      <c r="B527633" s="76"/>
      <c r="C527633" s="75"/>
    </row>
    <row r="527743" spans="2:3" x14ac:dyDescent="0.25">
      <c r="B527743" s="76"/>
      <c r="C527743" s="75"/>
    </row>
    <row r="527744" spans="2:3" x14ac:dyDescent="0.25">
      <c r="B527744" s="76"/>
      <c r="C527744" s="75"/>
    </row>
    <row r="527745" spans="2:3" x14ac:dyDescent="0.25">
      <c r="B527745" s="76"/>
      <c r="C527745" s="75"/>
    </row>
    <row r="527746" spans="2:3" x14ac:dyDescent="0.25">
      <c r="B527746" s="76"/>
      <c r="C527746" s="75"/>
    </row>
    <row r="527747" spans="2:3" x14ac:dyDescent="0.25">
      <c r="B527747" s="76"/>
      <c r="C527747" s="75"/>
    </row>
    <row r="527748" spans="2:3" x14ac:dyDescent="0.25">
      <c r="B527748" s="76"/>
      <c r="C527748" s="75"/>
    </row>
    <row r="527749" spans="2:3" x14ac:dyDescent="0.25">
      <c r="B527749" s="76"/>
      <c r="C527749" s="75"/>
    </row>
    <row r="527750" spans="2:3" x14ac:dyDescent="0.25">
      <c r="B527750" s="76"/>
      <c r="C527750" s="75"/>
    </row>
    <row r="527751" spans="2:3" x14ac:dyDescent="0.25">
      <c r="B527751" s="76"/>
      <c r="C527751" s="75"/>
    </row>
    <row r="527752" spans="2:3" x14ac:dyDescent="0.25">
      <c r="B527752" s="76"/>
      <c r="C527752" s="75"/>
    </row>
    <row r="527753" spans="2:3" x14ac:dyDescent="0.25">
      <c r="B527753" s="76"/>
      <c r="C527753" s="75"/>
    </row>
    <row r="527754" spans="2:3" x14ac:dyDescent="0.25">
      <c r="B527754" s="76"/>
      <c r="C527754" s="75"/>
    </row>
    <row r="527755" spans="2:3" x14ac:dyDescent="0.25">
      <c r="B527755" s="76"/>
      <c r="C527755" s="75"/>
    </row>
    <row r="527865" spans="2:3" x14ac:dyDescent="0.25">
      <c r="B527865" s="76"/>
      <c r="C527865" s="75"/>
    </row>
    <row r="527866" spans="2:3" x14ac:dyDescent="0.25">
      <c r="B527866" s="76"/>
      <c r="C527866" s="75"/>
    </row>
    <row r="527867" spans="2:3" x14ac:dyDescent="0.25">
      <c r="B527867" s="76"/>
      <c r="C527867" s="75"/>
    </row>
    <row r="527868" spans="2:3" x14ac:dyDescent="0.25">
      <c r="B527868" s="76"/>
      <c r="C527868" s="75"/>
    </row>
    <row r="527869" spans="2:3" x14ac:dyDescent="0.25">
      <c r="B527869" s="76"/>
      <c r="C527869" s="75"/>
    </row>
    <row r="527870" spans="2:3" x14ac:dyDescent="0.25">
      <c r="B527870" s="76"/>
      <c r="C527870" s="75"/>
    </row>
    <row r="527871" spans="2:3" x14ac:dyDescent="0.25">
      <c r="B527871" s="76"/>
      <c r="C527871" s="75"/>
    </row>
    <row r="527872" spans="2:3" x14ac:dyDescent="0.25">
      <c r="B527872" s="76"/>
      <c r="C527872" s="75"/>
    </row>
    <row r="527873" spans="2:3" x14ac:dyDescent="0.25">
      <c r="B527873" s="76"/>
      <c r="C527873" s="75"/>
    </row>
    <row r="527874" spans="2:3" x14ac:dyDescent="0.25">
      <c r="B527874" s="76"/>
      <c r="C527874" s="75"/>
    </row>
    <row r="527875" spans="2:3" x14ac:dyDescent="0.25">
      <c r="B527875" s="76"/>
      <c r="C527875" s="75"/>
    </row>
    <row r="527876" spans="2:3" x14ac:dyDescent="0.25">
      <c r="B527876" s="76"/>
      <c r="C527876" s="75"/>
    </row>
    <row r="527877" spans="2:3" x14ac:dyDescent="0.25">
      <c r="B527877" s="76"/>
      <c r="C527877" s="75"/>
    </row>
    <row r="527987" spans="2:3" x14ac:dyDescent="0.25">
      <c r="B527987" s="76"/>
      <c r="C527987" s="75"/>
    </row>
    <row r="527988" spans="2:3" x14ac:dyDescent="0.25">
      <c r="B527988" s="76"/>
      <c r="C527988" s="75"/>
    </row>
    <row r="527989" spans="2:3" x14ac:dyDescent="0.25">
      <c r="B527989" s="76"/>
      <c r="C527989" s="75"/>
    </row>
    <row r="527990" spans="2:3" x14ac:dyDescent="0.25">
      <c r="B527990" s="76"/>
      <c r="C527990" s="75"/>
    </row>
    <row r="527991" spans="2:3" x14ac:dyDescent="0.25">
      <c r="B527991" s="76"/>
      <c r="C527991" s="75"/>
    </row>
    <row r="527992" spans="2:3" x14ac:dyDescent="0.25">
      <c r="B527992" s="76"/>
      <c r="C527992" s="75"/>
    </row>
    <row r="527993" spans="2:3" x14ac:dyDescent="0.25">
      <c r="B527993" s="76"/>
      <c r="C527993" s="75"/>
    </row>
    <row r="527994" spans="2:3" x14ac:dyDescent="0.25">
      <c r="B527994" s="76"/>
      <c r="C527994" s="75"/>
    </row>
    <row r="527995" spans="2:3" x14ac:dyDescent="0.25">
      <c r="B527995" s="76"/>
      <c r="C527995" s="75"/>
    </row>
    <row r="527996" spans="2:3" x14ac:dyDescent="0.25">
      <c r="B527996" s="76"/>
      <c r="C527996" s="75"/>
    </row>
    <row r="527997" spans="2:3" x14ac:dyDescent="0.25">
      <c r="B527997" s="76"/>
      <c r="C527997" s="75"/>
    </row>
    <row r="527998" spans="2:3" x14ac:dyDescent="0.25">
      <c r="B527998" s="76"/>
      <c r="C527998" s="75"/>
    </row>
    <row r="527999" spans="2:3" x14ac:dyDescent="0.25">
      <c r="B527999" s="76"/>
      <c r="C527999" s="75"/>
    </row>
    <row r="528109" spans="2:3" x14ac:dyDescent="0.25">
      <c r="B528109" s="76"/>
      <c r="C528109" s="75"/>
    </row>
    <row r="528110" spans="2:3" x14ac:dyDescent="0.25">
      <c r="B528110" s="76"/>
      <c r="C528110" s="75"/>
    </row>
    <row r="528111" spans="2:3" x14ac:dyDescent="0.25">
      <c r="B528111" s="76"/>
      <c r="C528111" s="75"/>
    </row>
    <row r="528112" spans="2:3" x14ac:dyDescent="0.25">
      <c r="B528112" s="76"/>
      <c r="C528112" s="75"/>
    </row>
    <row r="528113" spans="2:3" x14ac:dyDescent="0.25">
      <c r="B528113" s="76"/>
      <c r="C528113" s="75"/>
    </row>
    <row r="528114" spans="2:3" x14ac:dyDescent="0.25">
      <c r="B528114" s="76"/>
      <c r="C528114" s="75"/>
    </row>
    <row r="528115" spans="2:3" x14ac:dyDescent="0.25">
      <c r="B528115" s="76"/>
      <c r="C528115" s="75"/>
    </row>
    <row r="528116" spans="2:3" x14ac:dyDescent="0.25">
      <c r="B528116" s="76"/>
      <c r="C528116" s="75"/>
    </row>
    <row r="528117" spans="2:3" x14ac:dyDescent="0.25">
      <c r="B528117" s="76"/>
      <c r="C528117" s="75"/>
    </row>
    <row r="528118" spans="2:3" x14ac:dyDescent="0.25">
      <c r="B528118" s="76"/>
      <c r="C528118" s="75"/>
    </row>
    <row r="528119" spans="2:3" x14ac:dyDescent="0.25">
      <c r="B528119" s="76"/>
      <c r="C528119" s="75"/>
    </row>
    <row r="528120" spans="2:3" x14ac:dyDescent="0.25">
      <c r="B528120" s="76"/>
      <c r="C528120" s="75"/>
    </row>
    <row r="528121" spans="2:3" x14ac:dyDescent="0.25">
      <c r="B528121" s="76"/>
      <c r="C528121" s="75"/>
    </row>
    <row r="528231" spans="2:3" x14ac:dyDescent="0.25">
      <c r="B528231" s="76"/>
      <c r="C528231" s="75"/>
    </row>
    <row r="528232" spans="2:3" x14ac:dyDescent="0.25">
      <c r="B528232" s="76"/>
      <c r="C528232" s="75"/>
    </row>
    <row r="528233" spans="2:3" x14ac:dyDescent="0.25">
      <c r="B528233" s="76"/>
      <c r="C528233" s="75"/>
    </row>
    <row r="528234" spans="2:3" x14ac:dyDescent="0.25">
      <c r="B528234" s="76"/>
      <c r="C528234" s="75"/>
    </row>
    <row r="528235" spans="2:3" x14ac:dyDescent="0.25">
      <c r="B528235" s="76"/>
      <c r="C528235" s="75"/>
    </row>
    <row r="528236" spans="2:3" x14ac:dyDescent="0.25">
      <c r="B528236" s="76"/>
      <c r="C528236" s="75"/>
    </row>
    <row r="528237" spans="2:3" x14ac:dyDescent="0.25">
      <c r="B528237" s="76"/>
      <c r="C528237" s="75"/>
    </row>
    <row r="528238" spans="2:3" x14ac:dyDescent="0.25">
      <c r="B528238" s="76"/>
      <c r="C528238" s="75"/>
    </row>
    <row r="528239" spans="2:3" x14ac:dyDescent="0.25">
      <c r="B528239" s="76"/>
      <c r="C528239" s="75"/>
    </row>
    <row r="528240" spans="2:3" x14ac:dyDescent="0.25">
      <c r="B528240" s="76"/>
      <c r="C528240" s="75"/>
    </row>
    <row r="528241" spans="2:3" x14ac:dyDescent="0.25">
      <c r="B528241" s="76"/>
      <c r="C528241" s="75"/>
    </row>
    <row r="528242" spans="2:3" x14ac:dyDescent="0.25">
      <c r="B528242" s="76"/>
      <c r="C528242" s="75"/>
    </row>
    <row r="528243" spans="2:3" x14ac:dyDescent="0.25">
      <c r="B528243" s="76"/>
      <c r="C528243" s="75"/>
    </row>
    <row r="528353" spans="2:3" x14ac:dyDescent="0.25">
      <c r="B528353" s="76"/>
      <c r="C528353" s="75"/>
    </row>
    <row r="528354" spans="2:3" x14ac:dyDescent="0.25">
      <c r="B528354" s="76"/>
      <c r="C528354" s="75"/>
    </row>
    <row r="528355" spans="2:3" x14ac:dyDescent="0.25">
      <c r="B528355" s="76"/>
      <c r="C528355" s="75"/>
    </row>
    <row r="528356" spans="2:3" x14ac:dyDescent="0.25">
      <c r="B528356" s="76"/>
      <c r="C528356" s="75"/>
    </row>
    <row r="528357" spans="2:3" x14ac:dyDescent="0.25">
      <c r="B528357" s="76"/>
      <c r="C528357" s="75"/>
    </row>
    <row r="528358" spans="2:3" x14ac:dyDescent="0.25">
      <c r="B528358" s="76"/>
      <c r="C528358" s="75"/>
    </row>
    <row r="528359" spans="2:3" x14ac:dyDescent="0.25">
      <c r="B528359" s="76"/>
      <c r="C528359" s="75"/>
    </row>
    <row r="528360" spans="2:3" x14ac:dyDescent="0.25">
      <c r="B528360" s="76"/>
      <c r="C528360" s="75"/>
    </row>
    <row r="528361" spans="2:3" x14ac:dyDescent="0.25">
      <c r="B528361" s="76"/>
      <c r="C528361" s="75"/>
    </row>
    <row r="528362" spans="2:3" x14ac:dyDescent="0.25">
      <c r="B528362" s="76"/>
      <c r="C528362" s="75"/>
    </row>
    <row r="528363" spans="2:3" x14ac:dyDescent="0.25">
      <c r="B528363" s="76"/>
      <c r="C528363" s="75"/>
    </row>
    <row r="528364" spans="2:3" x14ac:dyDescent="0.25">
      <c r="B528364" s="76"/>
      <c r="C528364" s="75"/>
    </row>
    <row r="528365" spans="2:3" x14ac:dyDescent="0.25">
      <c r="B528365" s="76"/>
      <c r="C528365" s="75"/>
    </row>
    <row r="528475" spans="2:3" x14ac:dyDescent="0.25">
      <c r="B528475" s="76"/>
      <c r="C528475" s="75"/>
    </row>
    <row r="528476" spans="2:3" x14ac:dyDescent="0.25">
      <c r="B528476" s="76"/>
      <c r="C528476" s="75"/>
    </row>
    <row r="528477" spans="2:3" x14ac:dyDescent="0.25">
      <c r="B528477" s="76"/>
      <c r="C528477" s="75"/>
    </row>
    <row r="528478" spans="2:3" x14ac:dyDescent="0.25">
      <c r="B528478" s="76"/>
      <c r="C528478" s="75"/>
    </row>
    <row r="528479" spans="2:3" x14ac:dyDescent="0.25">
      <c r="B528479" s="76"/>
      <c r="C528479" s="75"/>
    </row>
    <row r="528480" spans="2:3" x14ac:dyDescent="0.25">
      <c r="B528480" s="76"/>
      <c r="C528480" s="75"/>
    </row>
    <row r="528481" spans="2:3" x14ac:dyDescent="0.25">
      <c r="B528481" s="76"/>
      <c r="C528481" s="75"/>
    </row>
    <row r="528482" spans="2:3" x14ac:dyDescent="0.25">
      <c r="B528482" s="76"/>
      <c r="C528482" s="75"/>
    </row>
    <row r="528483" spans="2:3" x14ac:dyDescent="0.25">
      <c r="B528483" s="76"/>
      <c r="C528483" s="75"/>
    </row>
    <row r="528484" spans="2:3" x14ac:dyDescent="0.25">
      <c r="B528484" s="76"/>
      <c r="C528484" s="75"/>
    </row>
    <row r="528485" spans="2:3" x14ac:dyDescent="0.25">
      <c r="B528485" s="76"/>
      <c r="C528485" s="75"/>
    </row>
    <row r="528486" spans="2:3" x14ac:dyDescent="0.25">
      <c r="B528486" s="76"/>
      <c r="C528486" s="75"/>
    </row>
    <row r="528487" spans="2:3" x14ac:dyDescent="0.25">
      <c r="B528487" s="76"/>
      <c r="C528487" s="75"/>
    </row>
    <row r="528597" spans="2:3" x14ac:dyDescent="0.25">
      <c r="B528597" s="76"/>
      <c r="C528597" s="75"/>
    </row>
    <row r="528598" spans="2:3" x14ac:dyDescent="0.25">
      <c r="B528598" s="76"/>
      <c r="C528598" s="75"/>
    </row>
    <row r="528599" spans="2:3" x14ac:dyDescent="0.25">
      <c r="B528599" s="76"/>
      <c r="C528599" s="75"/>
    </row>
    <row r="528600" spans="2:3" x14ac:dyDescent="0.25">
      <c r="B528600" s="76"/>
      <c r="C528600" s="75"/>
    </row>
    <row r="528601" spans="2:3" x14ac:dyDescent="0.25">
      <c r="B528601" s="76"/>
      <c r="C528601" s="75"/>
    </row>
    <row r="528602" spans="2:3" x14ac:dyDescent="0.25">
      <c r="B528602" s="76"/>
      <c r="C528602" s="75"/>
    </row>
    <row r="528603" spans="2:3" x14ac:dyDescent="0.25">
      <c r="B528603" s="76"/>
      <c r="C528603" s="75"/>
    </row>
    <row r="528604" spans="2:3" x14ac:dyDescent="0.25">
      <c r="B528604" s="76"/>
      <c r="C528604" s="75"/>
    </row>
    <row r="528605" spans="2:3" x14ac:dyDescent="0.25">
      <c r="B528605" s="76"/>
      <c r="C528605" s="75"/>
    </row>
    <row r="528606" spans="2:3" x14ac:dyDescent="0.25">
      <c r="B528606" s="76"/>
      <c r="C528606" s="75"/>
    </row>
    <row r="528607" spans="2:3" x14ac:dyDescent="0.25">
      <c r="B528607" s="76"/>
      <c r="C528607" s="75"/>
    </row>
    <row r="528608" spans="2:3" x14ac:dyDescent="0.25">
      <c r="B528608" s="76"/>
      <c r="C528608" s="75"/>
    </row>
    <row r="528609" spans="2:3" x14ac:dyDescent="0.25">
      <c r="B528609" s="76"/>
      <c r="C528609" s="75"/>
    </row>
    <row r="528719" spans="2:3" x14ac:dyDescent="0.25">
      <c r="B528719" s="76"/>
      <c r="C528719" s="75"/>
    </row>
    <row r="528720" spans="2:3" x14ac:dyDescent="0.25">
      <c r="B528720" s="76"/>
      <c r="C528720" s="75"/>
    </row>
    <row r="528721" spans="2:3" x14ac:dyDescent="0.25">
      <c r="B528721" s="76"/>
      <c r="C528721" s="75"/>
    </row>
    <row r="528722" spans="2:3" x14ac:dyDescent="0.25">
      <c r="B528722" s="76"/>
      <c r="C528722" s="75"/>
    </row>
    <row r="528723" spans="2:3" x14ac:dyDescent="0.25">
      <c r="B528723" s="76"/>
      <c r="C528723" s="75"/>
    </row>
    <row r="528724" spans="2:3" x14ac:dyDescent="0.25">
      <c r="B528724" s="76"/>
      <c r="C528724" s="75"/>
    </row>
    <row r="528725" spans="2:3" x14ac:dyDescent="0.25">
      <c r="B528725" s="76"/>
      <c r="C528725" s="75"/>
    </row>
    <row r="528726" spans="2:3" x14ac:dyDescent="0.25">
      <c r="B528726" s="76"/>
      <c r="C528726" s="75"/>
    </row>
    <row r="528727" spans="2:3" x14ac:dyDescent="0.25">
      <c r="B528727" s="76"/>
      <c r="C528727" s="75"/>
    </row>
    <row r="528728" spans="2:3" x14ac:dyDescent="0.25">
      <c r="B528728" s="76"/>
      <c r="C528728" s="75"/>
    </row>
    <row r="528729" spans="2:3" x14ac:dyDescent="0.25">
      <c r="B528729" s="76"/>
      <c r="C528729" s="75"/>
    </row>
    <row r="528730" spans="2:3" x14ac:dyDescent="0.25">
      <c r="B528730" s="76"/>
      <c r="C528730" s="75"/>
    </row>
    <row r="528731" spans="2:3" x14ac:dyDescent="0.25">
      <c r="B528731" s="76"/>
      <c r="C528731" s="75"/>
    </row>
    <row r="528841" spans="2:3" x14ac:dyDescent="0.25">
      <c r="B528841" s="76"/>
      <c r="C528841" s="75"/>
    </row>
    <row r="528842" spans="2:3" x14ac:dyDescent="0.25">
      <c r="B528842" s="76"/>
      <c r="C528842" s="75"/>
    </row>
    <row r="528843" spans="2:3" x14ac:dyDescent="0.25">
      <c r="B528843" s="76"/>
      <c r="C528843" s="75"/>
    </row>
    <row r="528844" spans="2:3" x14ac:dyDescent="0.25">
      <c r="B528844" s="76"/>
      <c r="C528844" s="75"/>
    </row>
    <row r="528845" spans="2:3" x14ac:dyDescent="0.25">
      <c r="B528845" s="76"/>
      <c r="C528845" s="75"/>
    </row>
    <row r="528846" spans="2:3" x14ac:dyDescent="0.25">
      <c r="B528846" s="76"/>
      <c r="C528846" s="75"/>
    </row>
    <row r="528847" spans="2:3" x14ac:dyDescent="0.25">
      <c r="B528847" s="76"/>
      <c r="C528847" s="75"/>
    </row>
    <row r="528848" spans="2:3" x14ac:dyDescent="0.25">
      <c r="B528848" s="76"/>
      <c r="C528848" s="75"/>
    </row>
    <row r="528849" spans="2:3" x14ac:dyDescent="0.25">
      <c r="B528849" s="76"/>
      <c r="C528849" s="75"/>
    </row>
    <row r="528850" spans="2:3" x14ac:dyDescent="0.25">
      <c r="B528850" s="76"/>
      <c r="C528850" s="75"/>
    </row>
    <row r="528851" spans="2:3" x14ac:dyDescent="0.25">
      <c r="B528851" s="76"/>
      <c r="C528851" s="75"/>
    </row>
    <row r="528852" spans="2:3" x14ac:dyDescent="0.25">
      <c r="B528852" s="76"/>
      <c r="C528852" s="75"/>
    </row>
    <row r="528853" spans="2:3" x14ac:dyDescent="0.25">
      <c r="B528853" s="76"/>
      <c r="C528853" s="75"/>
    </row>
    <row r="528963" spans="2:3" x14ac:dyDescent="0.25">
      <c r="B528963" s="76"/>
      <c r="C528963" s="75"/>
    </row>
    <row r="528964" spans="2:3" x14ac:dyDescent="0.25">
      <c r="B528964" s="76"/>
      <c r="C528964" s="75"/>
    </row>
    <row r="528965" spans="2:3" x14ac:dyDescent="0.25">
      <c r="B528965" s="76"/>
      <c r="C528965" s="75"/>
    </row>
    <row r="528966" spans="2:3" x14ac:dyDescent="0.25">
      <c r="B528966" s="76"/>
      <c r="C528966" s="75"/>
    </row>
    <row r="528967" spans="2:3" x14ac:dyDescent="0.25">
      <c r="B528967" s="76"/>
      <c r="C528967" s="75"/>
    </row>
    <row r="528968" spans="2:3" x14ac:dyDescent="0.25">
      <c r="B528968" s="76"/>
      <c r="C528968" s="75"/>
    </row>
    <row r="528969" spans="2:3" x14ac:dyDescent="0.25">
      <c r="B528969" s="76"/>
      <c r="C528969" s="75"/>
    </row>
    <row r="528970" spans="2:3" x14ac:dyDescent="0.25">
      <c r="B528970" s="76"/>
      <c r="C528970" s="75"/>
    </row>
    <row r="528971" spans="2:3" x14ac:dyDescent="0.25">
      <c r="B528971" s="76"/>
      <c r="C528971" s="75"/>
    </row>
    <row r="528972" spans="2:3" x14ac:dyDescent="0.25">
      <c r="B528972" s="76"/>
      <c r="C528972" s="75"/>
    </row>
    <row r="528973" spans="2:3" x14ac:dyDescent="0.25">
      <c r="B528973" s="76"/>
      <c r="C528973" s="75"/>
    </row>
    <row r="528974" spans="2:3" x14ac:dyDescent="0.25">
      <c r="B528974" s="76"/>
      <c r="C528974" s="75"/>
    </row>
    <row r="528975" spans="2:3" x14ac:dyDescent="0.25">
      <c r="B528975" s="76"/>
      <c r="C528975" s="75"/>
    </row>
    <row r="529085" spans="2:3" x14ac:dyDescent="0.25">
      <c r="B529085" s="76"/>
      <c r="C529085" s="75"/>
    </row>
    <row r="529086" spans="2:3" x14ac:dyDescent="0.25">
      <c r="B529086" s="76"/>
      <c r="C529086" s="75"/>
    </row>
    <row r="529087" spans="2:3" x14ac:dyDescent="0.25">
      <c r="B529087" s="76"/>
      <c r="C529087" s="75"/>
    </row>
    <row r="529088" spans="2:3" x14ac:dyDescent="0.25">
      <c r="B529088" s="76"/>
      <c r="C529088" s="75"/>
    </row>
    <row r="529089" spans="2:3" x14ac:dyDescent="0.25">
      <c r="B529089" s="76"/>
      <c r="C529089" s="75"/>
    </row>
    <row r="529090" spans="2:3" x14ac:dyDescent="0.25">
      <c r="B529090" s="76"/>
      <c r="C529090" s="75"/>
    </row>
    <row r="529091" spans="2:3" x14ac:dyDescent="0.25">
      <c r="B529091" s="76"/>
      <c r="C529091" s="75"/>
    </row>
    <row r="529092" spans="2:3" x14ac:dyDescent="0.25">
      <c r="B529092" s="76"/>
      <c r="C529092" s="75"/>
    </row>
    <row r="529093" spans="2:3" x14ac:dyDescent="0.25">
      <c r="B529093" s="76"/>
      <c r="C529093" s="75"/>
    </row>
    <row r="529094" spans="2:3" x14ac:dyDescent="0.25">
      <c r="B529094" s="76"/>
      <c r="C529094" s="75"/>
    </row>
    <row r="529095" spans="2:3" x14ac:dyDescent="0.25">
      <c r="B529095" s="76"/>
      <c r="C529095" s="75"/>
    </row>
    <row r="529096" spans="2:3" x14ac:dyDescent="0.25">
      <c r="B529096" s="76"/>
      <c r="C529096" s="75"/>
    </row>
    <row r="529097" spans="2:3" x14ac:dyDescent="0.25">
      <c r="B529097" s="76"/>
      <c r="C529097" s="75"/>
    </row>
    <row r="529207" spans="2:3" x14ac:dyDescent="0.25">
      <c r="B529207" s="76"/>
      <c r="C529207" s="75"/>
    </row>
    <row r="529208" spans="2:3" x14ac:dyDescent="0.25">
      <c r="B529208" s="76"/>
      <c r="C529208" s="75"/>
    </row>
    <row r="529209" spans="2:3" x14ac:dyDescent="0.25">
      <c r="B529209" s="76"/>
      <c r="C529209" s="75"/>
    </row>
    <row r="529210" spans="2:3" x14ac:dyDescent="0.25">
      <c r="B529210" s="76"/>
      <c r="C529210" s="75"/>
    </row>
    <row r="529211" spans="2:3" x14ac:dyDescent="0.25">
      <c r="B529211" s="76"/>
      <c r="C529211" s="75"/>
    </row>
    <row r="529212" spans="2:3" x14ac:dyDescent="0.25">
      <c r="B529212" s="76"/>
      <c r="C529212" s="75"/>
    </row>
    <row r="529213" spans="2:3" x14ac:dyDescent="0.25">
      <c r="B529213" s="76"/>
      <c r="C529213" s="75"/>
    </row>
    <row r="529214" spans="2:3" x14ac:dyDescent="0.25">
      <c r="B529214" s="76"/>
      <c r="C529214" s="75"/>
    </row>
    <row r="529215" spans="2:3" x14ac:dyDescent="0.25">
      <c r="B529215" s="76"/>
      <c r="C529215" s="75"/>
    </row>
    <row r="529216" spans="2:3" x14ac:dyDescent="0.25">
      <c r="B529216" s="76"/>
      <c r="C529216" s="75"/>
    </row>
    <row r="529217" spans="2:3" x14ac:dyDescent="0.25">
      <c r="B529217" s="76"/>
      <c r="C529217" s="75"/>
    </row>
    <row r="529218" spans="2:3" x14ac:dyDescent="0.25">
      <c r="B529218" s="76"/>
      <c r="C529218" s="75"/>
    </row>
    <row r="529219" spans="2:3" x14ac:dyDescent="0.25">
      <c r="B529219" s="76"/>
      <c r="C529219" s="75"/>
    </row>
    <row r="529329" spans="2:3" x14ac:dyDescent="0.25">
      <c r="B529329" s="76"/>
      <c r="C529329" s="75"/>
    </row>
    <row r="529330" spans="2:3" x14ac:dyDescent="0.25">
      <c r="B529330" s="76"/>
      <c r="C529330" s="75"/>
    </row>
    <row r="529331" spans="2:3" x14ac:dyDescent="0.25">
      <c r="B529331" s="76"/>
      <c r="C529331" s="75"/>
    </row>
    <row r="529332" spans="2:3" x14ac:dyDescent="0.25">
      <c r="B529332" s="76"/>
      <c r="C529332" s="75"/>
    </row>
    <row r="529333" spans="2:3" x14ac:dyDescent="0.25">
      <c r="B529333" s="76"/>
      <c r="C529333" s="75"/>
    </row>
    <row r="529334" spans="2:3" x14ac:dyDescent="0.25">
      <c r="B529334" s="76"/>
      <c r="C529334" s="75"/>
    </row>
    <row r="529335" spans="2:3" x14ac:dyDescent="0.25">
      <c r="B529335" s="76"/>
      <c r="C529335" s="75"/>
    </row>
    <row r="529336" spans="2:3" x14ac:dyDescent="0.25">
      <c r="B529336" s="76"/>
      <c r="C529336" s="75"/>
    </row>
    <row r="529337" spans="2:3" x14ac:dyDescent="0.25">
      <c r="B529337" s="76"/>
      <c r="C529337" s="75"/>
    </row>
    <row r="529338" spans="2:3" x14ac:dyDescent="0.25">
      <c r="B529338" s="76"/>
      <c r="C529338" s="75"/>
    </row>
    <row r="529339" spans="2:3" x14ac:dyDescent="0.25">
      <c r="B529339" s="76"/>
      <c r="C529339" s="75"/>
    </row>
    <row r="529340" spans="2:3" x14ac:dyDescent="0.25">
      <c r="B529340" s="76"/>
      <c r="C529340" s="75"/>
    </row>
    <row r="529341" spans="2:3" x14ac:dyDescent="0.25">
      <c r="B529341" s="76"/>
      <c r="C529341" s="75"/>
    </row>
    <row r="529451" spans="2:3" x14ac:dyDescent="0.25">
      <c r="B529451" s="76"/>
      <c r="C529451" s="75"/>
    </row>
    <row r="529452" spans="2:3" x14ac:dyDescent="0.25">
      <c r="B529452" s="76"/>
      <c r="C529452" s="75"/>
    </row>
    <row r="529453" spans="2:3" x14ac:dyDescent="0.25">
      <c r="B529453" s="76"/>
      <c r="C529453" s="75"/>
    </row>
    <row r="529454" spans="2:3" x14ac:dyDescent="0.25">
      <c r="B529454" s="76"/>
      <c r="C529454" s="75"/>
    </row>
    <row r="529455" spans="2:3" x14ac:dyDescent="0.25">
      <c r="B529455" s="76"/>
      <c r="C529455" s="75"/>
    </row>
    <row r="529456" spans="2:3" x14ac:dyDescent="0.25">
      <c r="B529456" s="76"/>
      <c r="C529456" s="75"/>
    </row>
    <row r="529457" spans="2:3" x14ac:dyDescent="0.25">
      <c r="B529457" s="76"/>
      <c r="C529457" s="75"/>
    </row>
    <row r="529458" spans="2:3" x14ac:dyDescent="0.25">
      <c r="B529458" s="76"/>
      <c r="C529458" s="75"/>
    </row>
    <row r="529459" spans="2:3" x14ac:dyDescent="0.25">
      <c r="B529459" s="76"/>
      <c r="C529459" s="75"/>
    </row>
    <row r="529460" spans="2:3" x14ac:dyDescent="0.25">
      <c r="B529460" s="76"/>
      <c r="C529460" s="75"/>
    </row>
    <row r="529461" spans="2:3" x14ac:dyDescent="0.25">
      <c r="B529461" s="76"/>
      <c r="C529461" s="75"/>
    </row>
    <row r="529462" spans="2:3" x14ac:dyDescent="0.25">
      <c r="B529462" s="76"/>
      <c r="C529462" s="75"/>
    </row>
    <row r="529463" spans="2:3" x14ac:dyDescent="0.25">
      <c r="B529463" s="76"/>
      <c r="C529463" s="75"/>
    </row>
    <row r="529573" spans="2:3" x14ac:dyDescent="0.25">
      <c r="B529573" s="76"/>
      <c r="C529573" s="75"/>
    </row>
    <row r="529574" spans="2:3" x14ac:dyDescent="0.25">
      <c r="B529574" s="76"/>
      <c r="C529574" s="75"/>
    </row>
    <row r="529575" spans="2:3" x14ac:dyDescent="0.25">
      <c r="B529575" s="76"/>
      <c r="C529575" s="75"/>
    </row>
    <row r="529576" spans="2:3" x14ac:dyDescent="0.25">
      <c r="B529576" s="76"/>
      <c r="C529576" s="75"/>
    </row>
    <row r="529577" spans="2:3" x14ac:dyDescent="0.25">
      <c r="B529577" s="76"/>
      <c r="C529577" s="75"/>
    </row>
    <row r="529578" spans="2:3" x14ac:dyDescent="0.25">
      <c r="B529578" s="76"/>
      <c r="C529578" s="75"/>
    </row>
    <row r="529579" spans="2:3" x14ac:dyDescent="0.25">
      <c r="B529579" s="76"/>
      <c r="C529579" s="75"/>
    </row>
    <row r="529580" spans="2:3" x14ac:dyDescent="0.25">
      <c r="B529580" s="76"/>
      <c r="C529580" s="75"/>
    </row>
    <row r="529581" spans="2:3" x14ac:dyDescent="0.25">
      <c r="B529581" s="76"/>
      <c r="C529581" s="75"/>
    </row>
    <row r="529582" spans="2:3" x14ac:dyDescent="0.25">
      <c r="B529582" s="76"/>
      <c r="C529582" s="75"/>
    </row>
    <row r="529583" spans="2:3" x14ac:dyDescent="0.25">
      <c r="B529583" s="76"/>
      <c r="C529583" s="75"/>
    </row>
    <row r="529584" spans="2:3" x14ac:dyDescent="0.25">
      <c r="B529584" s="76"/>
      <c r="C529584" s="75"/>
    </row>
    <row r="529585" spans="2:3" x14ac:dyDescent="0.25">
      <c r="B529585" s="76"/>
      <c r="C529585" s="75"/>
    </row>
    <row r="529695" spans="2:3" x14ac:dyDescent="0.25">
      <c r="B529695" s="76"/>
      <c r="C529695" s="75"/>
    </row>
    <row r="529696" spans="2:3" x14ac:dyDescent="0.25">
      <c r="B529696" s="76"/>
      <c r="C529696" s="75"/>
    </row>
    <row r="529697" spans="2:3" x14ac:dyDescent="0.25">
      <c r="B529697" s="76"/>
      <c r="C529697" s="75"/>
    </row>
    <row r="529698" spans="2:3" x14ac:dyDescent="0.25">
      <c r="B529698" s="76"/>
      <c r="C529698" s="75"/>
    </row>
    <row r="529699" spans="2:3" x14ac:dyDescent="0.25">
      <c r="B529699" s="76"/>
      <c r="C529699" s="75"/>
    </row>
    <row r="529700" spans="2:3" x14ac:dyDescent="0.25">
      <c r="B529700" s="76"/>
      <c r="C529700" s="75"/>
    </row>
    <row r="529701" spans="2:3" x14ac:dyDescent="0.25">
      <c r="B529701" s="76"/>
      <c r="C529701" s="75"/>
    </row>
    <row r="529702" spans="2:3" x14ac:dyDescent="0.25">
      <c r="B529702" s="76"/>
      <c r="C529702" s="75"/>
    </row>
    <row r="529703" spans="2:3" x14ac:dyDescent="0.25">
      <c r="B529703" s="76"/>
      <c r="C529703" s="75"/>
    </row>
    <row r="529704" spans="2:3" x14ac:dyDescent="0.25">
      <c r="B529704" s="76"/>
      <c r="C529704" s="75"/>
    </row>
    <row r="529705" spans="2:3" x14ac:dyDescent="0.25">
      <c r="B529705" s="76"/>
      <c r="C529705" s="75"/>
    </row>
    <row r="529706" spans="2:3" x14ac:dyDescent="0.25">
      <c r="B529706" s="76"/>
      <c r="C529706" s="75"/>
    </row>
    <row r="529707" spans="2:3" x14ac:dyDescent="0.25">
      <c r="B529707" s="76"/>
      <c r="C529707" s="75"/>
    </row>
    <row r="529817" spans="2:3" x14ac:dyDescent="0.25">
      <c r="B529817" s="76"/>
      <c r="C529817" s="75"/>
    </row>
    <row r="529818" spans="2:3" x14ac:dyDescent="0.25">
      <c r="B529818" s="76"/>
      <c r="C529818" s="75"/>
    </row>
    <row r="529819" spans="2:3" x14ac:dyDescent="0.25">
      <c r="B529819" s="76"/>
      <c r="C529819" s="75"/>
    </row>
    <row r="529820" spans="2:3" x14ac:dyDescent="0.25">
      <c r="B529820" s="76"/>
      <c r="C529820" s="75"/>
    </row>
    <row r="529821" spans="2:3" x14ac:dyDescent="0.25">
      <c r="B529821" s="76"/>
      <c r="C529821" s="75"/>
    </row>
    <row r="529822" spans="2:3" x14ac:dyDescent="0.25">
      <c r="B529822" s="76"/>
      <c r="C529822" s="75"/>
    </row>
    <row r="529823" spans="2:3" x14ac:dyDescent="0.25">
      <c r="B529823" s="76"/>
      <c r="C529823" s="75"/>
    </row>
    <row r="529824" spans="2:3" x14ac:dyDescent="0.25">
      <c r="B529824" s="76"/>
      <c r="C529824" s="75"/>
    </row>
    <row r="529825" spans="2:3" x14ac:dyDescent="0.25">
      <c r="B529825" s="76"/>
      <c r="C529825" s="75"/>
    </row>
    <row r="529826" spans="2:3" x14ac:dyDescent="0.25">
      <c r="B529826" s="76"/>
      <c r="C529826" s="75"/>
    </row>
    <row r="529827" spans="2:3" x14ac:dyDescent="0.25">
      <c r="B529827" s="76"/>
      <c r="C529827" s="75"/>
    </row>
    <row r="529828" spans="2:3" x14ac:dyDescent="0.25">
      <c r="B529828" s="76"/>
      <c r="C529828" s="75"/>
    </row>
    <row r="529829" spans="2:3" x14ac:dyDescent="0.25">
      <c r="B529829" s="76"/>
      <c r="C529829" s="75"/>
    </row>
    <row r="529939" spans="2:3" x14ac:dyDescent="0.25">
      <c r="B529939" s="76"/>
      <c r="C529939" s="75"/>
    </row>
    <row r="529940" spans="2:3" x14ac:dyDescent="0.25">
      <c r="B529940" s="76"/>
      <c r="C529940" s="75"/>
    </row>
    <row r="529941" spans="2:3" x14ac:dyDescent="0.25">
      <c r="B529941" s="76"/>
      <c r="C529941" s="75"/>
    </row>
    <row r="529942" spans="2:3" x14ac:dyDescent="0.25">
      <c r="B529942" s="76"/>
      <c r="C529942" s="75"/>
    </row>
    <row r="529943" spans="2:3" x14ac:dyDescent="0.25">
      <c r="B529943" s="76"/>
      <c r="C529943" s="75"/>
    </row>
    <row r="529944" spans="2:3" x14ac:dyDescent="0.25">
      <c r="B529944" s="76"/>
      <c r="C529944" s="75"/>
    </row>
    <row r="529945" spans="2:3" x14ac:dyDescent="0.25">
      <c r="B529945" s="76"/>
      <c r="C529945" s="75"/>
    </row>
    <row r="529946" spans="2:3" x14ac:dyDescent="0.25">
      <c r="B529946" s="76"/>
      <c r="C529946" s="75"/>
    </row>
    <row r="529947" spans="2:3" x14ac:dyDescent="0.25">
      <c r="B529947" s="76"/>
      <c r="C529947" s="75"/>
    </row>
    <row r="529948" spans="2:3" x14ac:dyDescent="0.25">
      <c r="B529948" s="76"/>
      <c r="C529948" s="75"/>
    </row>
    <row r="529949" spans="2:3" x14ac:dyDescent="0.25">
      <c r="B529949" s="76"/>
      <c r="C529949" s="75"/>
    </row>
    <row r="529950" spans="2:3" x14ac:dyDescent="0.25">
      <c r="B529950" s="76"/>
      <c r="C529950" s="75"/>
    </row>
    <row r="529951" spans="2:3" x14ac:dyDescent="0.25">
      <c r="B529951" s="76"/>
      <c r="C529951" s="75"/>
    </row>
    <row r="530061" spans="2:3" x14ac:dyDescent="0.25">
      <c r="B530061" s="76"/>
      <c r="C530061" s="75"/>
    </row>
    <row r="530062" spans="2:3" x14ac:dyDescent="0.25">
      <c r="B530062" s="76"/>
      <c r="C530062" s="75"/>
    </row>
    <row r="530063" spans="2:3" x14ac:dyDescent="0.25">
      <c r="B530063" s="76"/>
      <c r="C530063" s="75"/>
    </row>
    <row r="530064" spans="2:3" x14ac:dyDescent="0.25">
      <c r="B530064" s="76"/>
      <c r="C530064" s="75"/>
    </row>
    <row r="530065" spans="2:3" x14ac:dyDescent="0.25">
      <c r="B530065" s="76"/>
      <c r="C530065" s="75"/>
    </row>
    <row r="530066" spans="2:3" x14ac:dyDescent="0.25">
      <c r="B530066" s="76"/>
      <c r="C530066" s="75"/>
    </row>
    <row r="530067" spans="2:3" x14ac:dyDescent="0.25">
      <c r="B530067" s="76"/>
      <c r="C530067" s="75"/>
    </row>
    <row r="530068" spans="2:3" x14ac:dyDescent="0.25">
      <c r="B530068" s="76"/>
      <c r="C530068" s="75"/>
    </row>
    <row r="530069" spans="2:3" x14ac:dyDescent="0.25">
      <c r="B530069" s="76"/>
      <c r="C530069" s="75"/>
    </row>
    <row r="530070" spans="2:3" x14ac:dyDescent="0.25">
      <c r="B530070" s="76"/>
      <c r="C530070" s="75"/>
    </row>
    <row r="530071" spans="2:3" x14ac:dyDescent="0.25">
      <c r="B530071" s="76"/>
      <c r="C530071" s="75"/>
    </row>
    <row r="530072" spans="2:3" x14ac:dyDescent="0.25">
      <c r="B530072" s="76"/>
      <c r="C530072" s="75"/>
    </row>
    <row r="530073" spans="2:3" x14ac:dyDescent="0.25">
      <c r="B530073" s="76"/>
      <c r="C530073" s="75"/>
    </row>
    <row r="530183" spans="2:3" x14ac:dyDescent="0.25">
      <c r="B530183" s="76"/>
      <c r="C530183" s="75"/>
    </row>
    <row r="530184" spans="2:3" x14ac:dyDescent="0.25">
      <c r="B530184" s="76"/>
      <c r="C530184" s="75"/>
    </row>
    <row r="530185" spans="2:3" x14ac:dyDescent="0.25">
      <c r="B530185" s="76"/>
      <c r="C530185" s="75"/>
    </row>
    <row r="530186" spans="2:3" x14ac:dyDescent="0.25">
      <c r="B530186" s="76"/>
      <c r="C530186" s="75"/>
    </row>
    <row r="530187" spans="2:3" x14ac:dyDescent="0.25">
      <c r="B530187" s="76"/>
      <c r="C530187" s="75"/>
    </row>
    <row r="530188" spans="2:3" x14ac:dyDescent="0.25">
      <c r="B530188" s="76"/>
      <c r="C530188" s="75"/>
    </row>
    <row r="530189" spans="2:3" x14ac:dyDescent="0.25">
      <c r="B530189" s="76"/>
      <c r="C530189" s="75"/>
    </row>
    <row r="530190" spans="2:3" x14ac:dyDescent="0.25">
      <c r="B530190" s="76"/>
      <c r="C530190" s="75"/>
    </row>
    <row r="530191" spans="2:3" x14ac:dyDescent="0.25">
      <c r="B530191" s="76"/>
      <c r="C530191" s="75"/>
    </row>
    <row r="530192" spans="2:3" x14ac:dyDescent="0.25">
      <c r="B530192" s="76"/>
      <c r="C530192" s="75"/>
    </row>
    <row r="530193" spans="2:3" x14ac:dyDescent="0.25">
      <c r="B530193" s="76"/>
      <c r="C530193" s="75"/>
    </row>
    <row r="530194" spans="2:3" x14ac:dyDescent="0.25">
      <c r="B530194" s="76"/>
      <c r="C530194" s="75"/>
    </row>
    <row r="530195" spans="2:3" x14ac:dyDescent="0.25">
      <c r="B530195" s="76"/>
      <c r="C530195" s="75"/>
    </row>
    <row r="530305" spans="2:3" x14ac:dyDescent="0.25">
      <c r="B530305" s="76"/>
      <c r="C530305" s="75"/>
    </row>
    <row r="530306" spans="2:3" x14ac:dyDescent="0.25">
      <c r="B530306" s="76"/>
      <c r="C530306" s="75"/>
    </row>
    <row r="530307" spans="2:3" x14ac:dyDescent="0.25">
      <c r="B530307" s="76"/>
      <c r="C530307" s="75"/>
    </row>
    <row r="530308" spans="2:3" x14ac:dyDescent="0.25">
      <c r="B530308" s="76"/>
      <c r="C530308" s="75"/>
    </row>
    <row r="530309" spans="2:3" x14ac:dyDescent="0.25">
      <c r="B530309" s="76"/>
      <c r="C530309" s="75"/>
    </row>
    <row r="530310" spans="2:3" x14ac:dyDescent="0.25">
      <c r="B530310" s="76"/>
      <c r="C530310" s="75"/>
    </row>
    <row r="530311" spans="2:3" x14ac:dyDescent="0.25">
      <c r="B530311" s="76"/>
      <c r="C530311" s="75"/>
    </row>
    <row r="530312" spans="2:3" x14ac:dyDescent="0.25">
      <c r="B530312" s="76"/>
      <c r="C530312" s="75"/>
    </row>
    <row r="530313" spans="2:3" x14ac:dyDescent="0.25">
      <c r="B530313" s="76"/>
      <c r="C530313" s="75"/>
    </row>
    <row r="530314" spans="2:3" x14ac:dyDescent="0.25">
      <c r="B530314" s="76"/>
      <c r="C530314" s="75"/>
    </row>
    <row r="530315" spans="2:3" x14ac:dyDescent="0.25">
      <c r="B530315" s="76"/>
      <c r="C530315" s="75"/>
    </row>
    <row r="530316" spans="2:3" x14ac:dyDescent="0.25">
      <c r="B530316" s="76"/>
      <c r="C530316" s="75"/>
    </row>
    <row r="530317" spans="2:3" x14ac:dyDescent="0.25">
      <c r="B530317" s="76"/>
      <c r="C530317" s="75"/>
    </row>
    <row r="530427" spans="2:3" x14ac:dyDescent="0.25">
      <c r="B530427" s="76"/>
      <c r="C530427" s="75"/>
    </row>
    <row r="530428" spans="2:3" x14ac:dyDescent="0.25">
      <c r="B530428" s="76"/>
      <c r="C530428" s="75"/>
    </row>
    <row r="530429" spans="2:3" x14ac:dyDescent="0.25">
      <c r="B530429" s="76"/>
      <c r="C530429" s="75"/>
    </row>
    <row r="530430" spans="2:3" x14ac:dyDescent="0.25">
      <c r="B530430" s="76"/>
      <c r="C530430" s="75"/>
    </row>
    <row r="530431" spans="2:3" x14ac:dyDescent="0.25">
      <c r="B530431" s="76"/>
      <c r="C530431" s="75"/>
    </row>
    <row r="530432" spans="2:3" x14ac:dyDescent="0.25">
      <c r="B530432" s="76"/>
      <c r="C530432" s="75"/>
    </row>
    <row r="530433" spans="2:3" x14ac:dyDescent="0.25">
      <c r="B530433" s="76"/>
      <c r="C530433" s="75"/>
    </row>
    <row r="530434" spans="2:3" x14ac:dyDescent="0.25">
      <c r="B530434" s="76"/>
      <c r="C530434" s="75"/>
    </row>
    <row r="530435" spans="2:3" x14ac:dyDescent="0.25">
      <c r="B530435" s="76"/>
      <c r="C530435" s="75"/>
    </row>
    <row r="530436" spans="2:3" x14ac:dyDescent="0.25">
      <c r="B530436" s="76"/>
      <c r="C530436" s="75"/>
    </row>
    <row r="530437" spans="2:3" x14ac:dyDescent="0.25">
      <c r="B530437" s="76"/>
      <c r="C530437" s="75"/>
    </row>
    <row r="530438" spans="2:3" x14ac:dyDescent="0.25">
      <c r="B530438" s="76"/>
      <c r="C530438" s="75"/>
    </row>
    <row r="530439" spans="2:3" x14ac:dyDescent="0.25">
      <c r="B530439" s="76"/>
      <c r="C530439" s="75"/>
    </row>
    <row r="530549" spans="2:3" x14ac:dyDescent="0.25">
      <c r="B530549" s="76"/>
      <c r="C530549" s="75"/>
    </row>
    <row r="530550" spans="2:3" x14ac:dyDescent="0.25">
      <c r="B530550" s="76"/>
      <c r="C530550" s="75"/>
    </row>
    <row r="530551" spans="2:3" x14ac:dyDescent="0.25">
      <c r="B530551" s="76"/>
      <c r="C530551" s="75"/>
    </row>
    <row r="530552" spans="2:3" x14ac:dyDescent="0.25">
      <c r="B530552" s="76"/>
      <c r="C530552" s="75"/>
    </row>
    <row r="530553" spans="2:3" x14ac:dyDescent="0.25">
      <c r="B530553" s="76"/>
      <c r="C530553" s="75"/>
    </row>
    <row r="530554" spans="2:3" x14ac:dyDescent="0.25">
      <c r="B530554" s="76"/>
      <c r="C530554" s="75"/>
    </row>
    <row r="530555" spans="2:3" x14ac:dyDescent="0.25">
      <c r="B530555" s="76"/>
      <c r="C530555" s="75"/>
    </row>
    <row r="530556" spans="2:3" x14ac:dyDescent="0.25">
      <c r="B530556" s="76"/>
      <c r="C530556" s="75"/>
    </row>
    <row r="530557" spans="2:3" x14ac:dyDescent="0.25">
      <c r="B530557" s="76"/>
      <c r="C530557" s="75"/>
    </row>
    <row r="530558" spans="2:3" x14ac:dyDescent="0.25">
      <c r="B530558" s="76"/>
      <c r="C530558" s="75"/>
    </row>
    <row r="530559" spans="2:3" x14ac:dyDescent="0.25">
      <c r="B530559" s="76"/>
      <c r="C530559" s="75"/>
    </row>
    <row r="530560" spans="2:3" x14ac:dyDescent="0.25">
      <c r="B530560" s="76"/>
      <c r="C530560" s="75"/>
    </row>
    <row r="530561" spans="2:3" x14ac:dyDescent="0.25">
      <c r="B530561" s="76"/>
      <c r="C530561" s="75"/>
    </row>
    <row r="530671" spans="2:3" x14ac:dyDescent="0.25">
      <c r="B530671" s="76"/>
      <c r="C530671" s="75"/>
    </row>
    <row r="530672" spans="2:3" x14ac:dyDescent="0.25">
      <c r="B530672" s="76"/>
      <c r="C530672" s="75"/>
    </row>
    <row r="530673" spans="2:3" x14ac:dyDescent="0.25">
      <c r="B530673" s="76"/>
      <c r="C530673" s="75"/>
    </row>
    <row r="530674" spans="2:3" x14ac:dyDescent="0.25">
      <c r="B530674" s="76"/>
      <c r="C530674" s="75"/>
    </row>
    <row r="530675" spans="2:3" x14ac:dyDescent="0.25">
      <c r="B530675" s="76"/>
      <c r="C530675" s="75"/>
    </row>
    <row r="530676" spans="2:3" x14ac:dyDescent="0.25">
      <c r="B530676" s="76"/>
      <c r="C530676" s="75"/>
    </row>
    <row r="530677" spans="2:3" x14ac:dyDescent="0.25">
      <c r="B530677" s="76"/>
      <c r="C530677" s="75"/>
    </row>
    <row r="530678" spans="2:3" x14ac:dyDescent="0.25">
      <c r="B530678" s="76"/>
      <c r="C530678" s="75"/>
    </row>
    <row r="530679" spans="2:3" x14ac:dyDescent="0.25">
      <c r="B530679" s="76"/>
      <c r="C530679" s="75"/>
    </row>
    <row r="530680" spans="2:3" x14ac:dyDescent="0.25">
      <c r="B530680" s="76"/>
      <c r="C530680" s="75"/>
    </row>
    <row r="530681" spans="2:3" x14ac:dyDescent="0.25">
      <c r="B530681" s="76"/>
      <c r="C530681" s="75"/>
    </row>
    <row r="530682" spans="2:3" x14ac:dyDescent="0.25">
      <c r="B530682" s="76"/>
      <c r="C530682" s="75"/>
    </row>
    <row r="530683" spans="2:3" x14ac:dyDescent="0.25">
      <c r="B530683" s="76"/>
      <c r="C530683" s="75"/>
    </row>
    <row r="530793" spans="2:3" x14ac:dyDescent="0.25">
      <c r="B530793" s="76"/>
      <c r="C530793" s="75"/>
    </row>
    <row r="530794" spans="2:3" x14ac:dyDescent="0.25">
      <c r="B530794" s="76"/>
      <c r="C530794" s="75"/>
    </row>
    <row r="530795" spans="2:3" x14ac:dyDescent="0.25">
      <c r="B530795" s="76"/>
      <c r="C530795" s="75"/>
    </row>
    <row r="530796" spans="2:3" x14ac:dyDescent="0.25">
      <c r="B530796" s="76"/>
      <c r="C530796" s="75"/>
    </row>
    <row r="530797" spans="2:3" x14ac:dyDescent="0.25">
      <c r="B530797" s="76"/>
      <c r="C530797" s="75"/>
    </row>
    <row r="530798" spans="2:3" x14ac:dyDescent="0.25">
      <c r="B530798" s="76"/>
      <c r="C530798" s="75"/>
    </row>
    <row r="530799" spans="2:3" x14ac:dyDescent="0.25">
      <c r="B530799" s="76"/>
      <c r="C530799" s="75"/>
    </row>
    <row r="530800" spans="2:3" x14ac:dyDescent="0.25">
      <c r="B530800" s="76"/>
      <c r="C530800" s="75"/>
    </row>
    <row r="530801" spans="2:3" x14ac:dyDescent="0.25">
      <c r="B530801" s="76"/>
      <c r="C530801" s="75"/>
    </row>
    <row r="530802" spans="2:3" x14ac:dyDescent="0.25">
      <c r="B530802" s="76"/>
      <c r="C530802" s="75"/>
    </row>
    <row r="530803" spans="2:3" x14ac:dyDescent="0.25">
      <c r="B530803" s="76"/>
      <c r="C530803" s="75"/>
    </row>
    <row r="530804" spans="2:3" x14ac:dyDescent="0.25">
      <c r="B530804" s="76"/>
      <c r="C530804" s="75"/>
    </row>
    <row r="530805" spans="2:3" x14ac:dyDescent="0.25">
      <c r="B530805" s="76"/>
      <c r="C530805" s="75"/>
    </row>
    <row r="530915" spans="2:3" x14ac:dyDescent="0.25">
      <c r="B530915" s="76"/>
      <c r="C530915" s="75"/>
    </row>
    <row r="530916" spans="2:3" x14ac:dyDescent="0.25">
      <c r="B530916" s="76"/>
      <c r="C530916" s="75"/>
    </row>
    <row r="530917" spans="2:3" x14ac:dyDescent="0.25">
      <c r="B530917" s="76"/>
      <c r="C530917" s="75"/>
    </row>
    <row r="530918" spans="2:3" x14ac:dyDescent="0.25">
      <c r="B530918" s="76"/>
      <c r="C530918" s="75"/>
    </row>
    <row r="530919" spans="2:3" x14ac:dyDescent="0.25">
      <c r="B530919" s="76"/>
      <c r="C530919" s="75"/>
    </row>
    <row r="530920" spans="2:3" x14ac:dyDescent="0.25">
      <c r="B530920" s="76"/>
      <c r="C530920" s="75"/>
    </row>
    <row r="530921" spans="2:3" x14ac:dyDescent="0.25">
      <c r="B530921" s="76"/>
      <c r="C530921" s="75"/>
    </row>
    <row r="530922" spans="2:3" x14ac:dyDescent="0.25">
      <c r="B530922" s="76"/>
      <c r="C530922" s="75"/>
    </row>
    <row r="530923" spans="2:3" x14ac:dyDescent="0.25">
      <c r="B530923" s="76"/>
      <c r="C530923" s="75"/>
    </row>
    <row r="530924" spans="2:3" x14ac:dyDescent="0.25">
      <c r="B530924" s="76"/>
      <c r="C530924" s="75"/>
    </row>
    <row r="530925" spans="2:3" x14ac:dyDescent="0.25">
      <c r="B530925" s="76"/>
      <c r="C530925" s="75"/>
    </row>
    <row r="530926" spans="2:3" x14ac:dyDescent="0.25">
      <c r="B530926" s="76"/>
      <c r="C530926" s="75"/>
    </row>
    <row r="530927" spans="2:3" x14ac:dyDescent="0.25">
      <c r="B530927" s="76"/>
      <c r="C530927" s="75"/>
    </row>
    <row r="531037" spans="2:3" x14ac:dyDescent="0.25">
      <c r="B531037" s="76"/>
      <c r="C531037" s="75"/>
    </row>
    <row r="531038" spans="2:3" x14ac:dyDescent="0.25">
      <c r="B531038" s="76"/>
      <c r="C531038" s="75"/>
    </row>
    <row r="531039" spans="2:3" x14ac:dyDescent="0.25">
      <c r="B531039" s="76"/>
      <c r="C531039" s="75"/>
    </row>
    <row r="531040" spans="2:3" x14ac:dyDescent="0.25">
      <c r="B531040" s="76"/>
      <c r="C531040" s="75"/>
    </row>
    <row r="531041" spans="2:3" x14ac:dyDescent="0.25">
      <c r="B531041" s="76"/>
      <c r="C531041" s="75"/>
    </row>
    <row r="531042" spans="2:3" x14ac:dyDescent="0.25">
      <c r="B531042" s="76"/>
      <c r="C531042" s="75"/>
    </row>
    <row r="531043" spans="2:3" x14ac:dyDescent="0.25">
      <c r="B531043" s="76"/>
      <c r="C531043" s="75"/>
    </row>
    <row r="531044" spans="2:3" x14ac:dyDescent="0.25">
      <c r="B531044" s="76"/>
      <c r="C531044" s="75"/>
    </row>
    <row r="531045" spans="2:3" x14ac:dyDescent="0.25">
      <c r="B531045" s="76"/>
      <c r="C531045" s="75"/>
    </row>
    <row r="531046" spans="2:3" x14ac:dyDescent="0.25">
      <c r="B531046" s="76"/>
      <c r="C531046" s="75"/>
    </row>
    <row r="531047" spans="2:3" x14ac:dyDescent="0.25">
      <c r="B531047" s="76"/>
      <c r="C531047" s="75"/>
    </row>
    <row r="531048" spans="2:3" x14ac:dyDescent="0.25">
      <c r="B531048" s="76"/>
      <c r="C531048" s="75"/>
    </row>
    <row r="531049" spans="2:3" x14ac:dyDescent="0.25">
      <c r="B531049" s="76"/>
      <c r="C531049" s="75"/>
    </row>
    <row r="531159" spans="2:3" x14ac:dyDescent="0.25">
      <c r="B531159" s="76"/>
      <c r="C531159" s="75"/>
    </row>
    <row r="531160" spans="2:3" x14ac:dyDescent="0.25">
      <c r="B531160" s="76"/>
      <c r="C531160" s="75"/>
    </row>
    <row r="531161" spans="2:3" x14ac:dyDescent="0.25">
      <c r="B531161" s="76"/>
      <c r="C531161" s="75"/>
    </row>
    <row r="531162" spans="2:3" x14ac:dyDescent="0.25">
      <c r="B531162" s="76"/>
      <c r="C531162" s="75"/>
    </row>
    <row r="531163" spans="2:3" x14ac:dyDescent="0.25">
      <c r="B531163" s="76"/>
      <c r="C531163" s="75"/>
    </row>
    <row r="531164" spans="2:3" x14ac:dyDescent="0.25">
      <c r="B531164" s="76"/>
      <c r="C531164" s="75"/>
    </row>
    <row r="531165" spans="2:3" x14ac:dyDescent="0.25">
      <c r="B531165" s="76"/>
      <c r="C531165" s="75"/>
    </row>
    <row r="531166" spans="2:3" x14ac:dyDescent="0.25">
      <c r="B531166" s="76"/>
      <c r="C531166" s="75"/>
    </row>
    <row r="531167" spans="2:3" x14ac:dyDescent="0.25">
      <c r="B531167" s="76"/>
      <c r="C531167" s="75"/>
    </row>
    <row r="531168" spans="2:3" x14ac:dyDescent="0.25">
      <c r="B531168" s="76"/>
      <c r="C531168" s="75"/>
    </row>
    <row r="531169" spans="2:3" x14ac:dyDescent="0.25">
      <c r="B531169" s="76"/>
      <c r="C531169" s="75"/>
    </row>
    <row r="531170" spans="2:3" x14ac:dyDescent="0.25">
      <c r="B531170" s="76"/>
      <c r="C531170" s="75"/>
    </row>
    <row r="531171" spans="2:3" x14ac:dyDescent="0.25">
      <c r="B531171" s="76"/>
      <c r="C531171" s="75"/>
    </row>
    <row r="531281" spans="2:3" x14ac:dyDescent="0.25">
      <c r="B531281" s="76"/>
      <c r="C531281" s="75"/>
    </row>
    <row r="531282" spans="2:3" x14ac:dyDescent="0.25">
      <c r="B531282" s="76"/>
      <c r="C531282" s="75"/>
    </row>
    <row r="531283" spans="2:3" x14ac:dyDescent="0.25">
      <c r="B531283" s="76"/>
      <c r="C531283" s="75"/>
    </row>
    <row r="531284" spans="2:3" x14ac:dyDescent="0.25">
      <c r="B531284" s="76"/>
      <c r="C531284" s="75"/>
    </row>
    <row r="531285" spans="2:3" x14ac:dyDescent="0.25">
      <c r="B531285" s="76"/>
      <c r="C531285" s="75"/>
    </row>
    <row r="531286" spans="2:3" x14ac:dyDescent="0.25">
      <c r="B531286" s="76"/>
      <c r="C531286" s="75"/>
    </row>
    <row r="531287" spans="2:3" x14ac:dyDescent="0.25">
      <c r="B531287" s="76"/>
      <c r="C531287" s="75"/>
    </row>
    <row r="531288" spans="2:3" x14ac:dyDescent="0.25">
      <c r="B531288" s="76"/>
      <c r="C531288" s="75"/>
    </row>
    <row r="531289" spans="2:3" x14ac:dyDescent="0.25">
      <c r="B531289" s="76"/>
      <c r="C531289" s="75"/>
    </row>
    <row r="531290" spans="2:3" x14ac:dyDescent="0.25">
      <c r="B531290" s="76"/>
      <c r="C531290" s="75"/>
    </row>
    <row r="531291" spans="2:3" x14ac:dyDescent="0.25">
      <c r="B531291" s="76"/>
      <c r="C531291" s="75"/>
    </row>
    <row r="531292" spans="2:3" x14ac:dyDescent="0.25">
      <c r="B531292" s="76"/>
      <c r="C531292" s="75"/>
    </row>
    <row r="531293" spans="2:3" x14ac:dyDescent="0.25">
      <c r="B531293" s="76"/>
      <c r="C531293" s="75"/>
    </row>
    <row r="531403" spans="2:3" x14ac:dyDescent="0.25">
      <c r="B531403" s="76"/>
      <c r="C531403" s="75"/>
    </row>
    <row r="531404" spans="2:3" x14ac:dyDescent="0.25">
      <c r="B531404" s="76"/>
      <c r="C531404" s="75"/>
    </row>
    <row r="531405" spans="2:3" x14ac:dyDescent="0.25">
      <c r="B531405" s="76"/>
      <c r="C531405" s="75"/>
    </row>
    <row r="531406" spans="2:3" x14ac:dyDescent="0.25">
      <c r="B531406" s="76"/>
      <c r="C531406" s="75"/>
    </row>
    <row r="531407" spans="2:3" x14ac:dyDescent="0.25">
      <c r="B531407" s="76"/>
      <c r="C531407" s="75"/>
    </row>
    <row r="531408" spans="2:3" x14ac:dyDescent="0.25">
      <c r="B531408" s="76"/>
      <c r="C531408" s="75"/>
    </row>
    <row r="531409" spans="2:3" x14ac:dyDescent="0.25">
      <c r="B531409" s="76"/>
      <c r="C531409" s="75"/>
    </row>
    <row r="531410" spans="2:3" x14ac:dyDescent="0.25">
      <c r="B531410" s="76"/>
      <c r="C531410" s="75"/>
    </row>
    <row r="531411" spans="2:3" x14ac:dyDescent="0.25">
      <c r="B531411" s="76"/>
      <c r="C531411" s="75"/>
    </row>
    <row r="531412" spans="2:3" x14ac:dyDescent="0.25">
      <c r="B531412" s="76"/>
      <c r="C531412" s="75"/>
    </row>
    <row r="531413" spans="2:3" x14ac:dyDescent="0.25">
      <c r="B531413" s="76"/>
      <c r="C531413" s="75"/>
    </row>
    <row r="531414" spans="2:3" x14ac:dyDescent="0.25">
      <c r="B531414" s="76"/>
      <c r="C531414" s="75"/>
    </row>
    <row r="531415" spans="2:3" x14ac:dyDescent="0.25">
      <c r="B531415" s="76"/>
      <c r="C531415" s="75"/>
    </row>
    <row r="531525" spans="2:3" x14ac:dyDescent="0.25">
      <c r="B531525" s="76"/>
      <c r="C531525" s="75"/>
    </row>
    <row r="531526" spans="2:3" x14ac:dyDescent="0.25">
      <c r="B531526" s="76"/>
      <c r="C531526" s="75"/>
    </row>
    <row r="531527" spans="2:3" x14ac:dyDescent="0.25">
      <c r="B531527" s="76"/>
      <c r="C531527" s="75"/>
    </row>
    <row r="531528" spans="2:3" x14ac:dyDescent="0.25">
      <c r="B531528" s="76"/>
      <c r="C531528" s="75"/>
    </row>
    <row r="531529" spans="2:3" x14ac:dyDescent="0.25">
      <c r="B531529" s="76"/>
      <c r="C531529" s="75"/>
    </row>
    <row r="531530" spans="2:3" x14ac:dyDescent="0.25">
      <c r="B531530" s="76"/>
      <c r="C531530" s="75"/>
    </row>
    <row r="531531" spans="2:3" x14ac:dyDescent="0.25">
      <c r="B531531" s="76"/>
      <c r="C531531" s="75"/>
    </row>
    <row r="531532" spans="2:3" x14ac:dyDescent="0.25">
      <c r="B531532" s="76"/>
      <c r="C531532" s="75"/>
    </row>
    <row r="531533" spans="2:3" x14ac:dyDescent="0.25">
      <c r="B531533" s="76"/>
      <c r="C531533" s="75"/>
    </row>
    <row r="531534" spans="2:3" x14ac:dyDescent="0.25">
      <c r="B531534" s="76"/>
      <c r="C531534" s="75"/>
    </row>
    <row r="531535" spans="2:3" x14ac:dyDescent="0.25">
      <c r="B531535" s="76"/>
      <c r="C531535" s="75"/>
    </row>
    <row r="531536" spans="2:3" x14ac:dyDescent="0.25">
      <c r="B531536" s="76"/>
      <c r="C531536" s="75"/>
    </row>
    <row r="531537" spans="2:3" x14ac:dyDescent="0.25">
      <c r="B531537" s="76"/>
      <c r="C531537" s="75"/>
    </row>
    <row r="531647" spans="2:3" x14ac:dyDescent="0.25">
      <c r="B531647" s="76"/>
      <c r="C531647" s="75"/>
    </row>
    <row r="531648" spans="2:3" x14ac:dyDescent="0.25">
      <c r="B531648" s="76"/>
      <c r="C531648" s="75"/>
    </row>
    <row r="531649" spans="2:3" x14ac:dyDescent="0.25">
      <c r="B531649" s="76"/>
      <c r="C531649" s="75"/>
    </row>
    <row r="531650" spans="2:3" x14ac:dyDescent="0.25">
      <c r="B531650" s="76"/>
      <c r="C531650" s="75"/>
    </row>
    <row r="531651" spans="2:3" x14ac:dyDescent="0.25">
      <c r="B531651" s="76"/>
      <c r="C531651" s="75"/>
    </row>
    <row r="531652" spans="2:3" x14ac:dyDescent="0.25">
      <c r="B531652" s="76"/>
      <c r="C531652" s="75"/>
    </row>
    <row r="531653" spans="2:3" x14ac:dyDescent="0.25">
      <c r="B531653" s="76"/>
      <c r="C531653" s="75"/>
    </row>
    <row r="531654" spans="2:3" x14ac:dyDescent="0.25">
      <c r="B531654" s="76"/>
      <c r="C531654" s="75"/>
    </row>
    <row r="531655" spans="2:3" x14ac:dyDescent="0.25">
      <c r="B531655" s="76"/>
      <c r="C531655" s="75"/>
    </row>
    <row r="531656" spans="2:3" x14ac:dyDescent="0.25">
      <c r="B531656" s="76"/>
      <c r="C531656" s="75"/>
    </row>
    <row r="531657" spans="2:3" x14ac:dyDescent="0.25">
      <c r="B531657" s="76"/>
      <c r="C531657" s="75"/>
    </row>
    <row r="531658" spans="2:3" x14ac:dyDescent="0.25">
      <c r="B531658" s="76"/>
      <c r="C531658" s="75"/>
    </row>
    <row r="531659" spans="2:3" x14ac:dyDescent="0.25">
      <c r="B531659" s="76"/>
      <c r="C531659" s="75"/>
    </row>
    <row r="531769" spans="2:3" x14ac:dyDescent="0.25">
      <c r="B531769" s="76"/>
      <c r="C531769" s="75"/>
    </row>
    <row r="531770" spans="2:3" x14ac:dyDescent="0.25">
      <c r="B531770" s="76"/>
      <c r="C531770" s="75"/>
    </row>
    <row r="531771" spans="2:3" x14ac:dyDescent="0.25">
      <c r="B531771" s="76"/>
      <c r="C531771" s="75"/>
    </row>
    <row r="531772" spans="2:3" x14ac:dyDescent="0.25">
      <c r="B531772" s="76"/>
      <c r="C531772" s="75"/>
    </row>
    <row r="531773" spans="2:3" x14ac:dyDescent="0.25">
      <c r="B531773" s="76"/>
      <c r="C531773" s="75"/>
    </row>
    <row r="531774" spans="2:3" x14ac:dyDescent="0.25">
      <c r="B531774" s="76"/>
      <c r="C531774" s="75"/>
    </row>
    <row r="531775" spans="2:3" x14ac:dyDescent="0.25">
      <c r="B531775" s="76"/>
      <c r="C531775" s="75"/>
    </row>
    <row r="531776" spans="2:3" x14ac:dyDescent="0.25">
      <c r="B531776" s="76"/>
      <c r="C531776" s="75"/>
    </row>
    <row r="531777" spans="2:3" x14ac:dyDescent="0.25">
      <c r="B531777" s="76"/>
      <c r="C531777" s="75"/>
    </row>
    <row r="531778" spans="2:3" x14ac:dyDescent="0.25">
      <c r="B531778" s="76"/>
      <c r="C531778" s="75"/>
    </row>
    <row r="531779" spans="2:3" x14ac:dyDescent="0.25">
      <c r="B531779" s="76"/>
      <c r="C531779" s="75"/>
    </row>
    <row r="531780" spans="2:3" x14ac:dyDescent="0.25">
      <c r="B531780" s="76"/>
      <c r="C531780" s="75"/>
    </row>
    <row r="531781" spans="2:3" x14ac:dyDescent="0.25">
      <c r="B531781" s="76"/>
      <c r="C531781" s="75"/>
    </row>
    <row r="531891" spans="2:3" x14ac:dyDescent="0.25">
      <c r="B531891" s="76"/>
      <c r="C531891" s="75"/>
    </row>
    <row r="531892" spans="2:3" x14ac:dyDescent="0.25">
      <c r="B531892" s="76"/>
      <c r="C531892" s="75"/>
    </row>
    <row r="531893" spans="2:3" x14ac:dyDescent="0.25">
      <c r="B531893" s="76"/>
      <c r="C531893" s="75"/>
    </row>
    <row r="531894" spans="2:3" x14ac:dyDescent="0.25">
      <c r="B531894" s="76"/>
      <c r="C531894" s="75"/>
    </row>
    <row r="531895" spans="2:3" x14ac:dyDescent="0.25">
      <c r="B531895" s="76"/>
      <c r="C531895" s="75"/>
    </row>
    <row r="531896" spans="2:3" x14ac:dyDescent="0.25">
      <c r="B531896" s="76"/>
      <c r="C531896" s="75"/>
    </row>
    <row r="531897" spans="2:3" x14ac:dyDescent="0.25">
      <c r="B531897" s="76"/>
      <c r="C531897" s="75"/>
    </row>
    <row r="531898" spans="2:3" x14ac:dyDescent="0.25">
      <c r="B531898" s="76"/>
      <c r="C531898" s="75"/>
    </row>
    <row r="531899" spans="2:3" x14ac:dyDescent="0.25">
      <c r="B531899" s="76"/>
      <c r="C531899" s="75"/>
    </row>
    <row r="531900" spans="2:3" x14ac:dyDescent="0.25">
      <c r="B531900" s="76"/>
      <c r="C531900" s="75"/>
    </row>
    <row r="531901" spans="2:3" x14ac:dyDescent="0.25">
      <c r="B531901" s="76"/>
      <c r="C531901" s="75"/>
    </row>
    <row r="531902" spans="2:3" x14ac:dyDescent="0.25">
      <c r="B531902" s="76"/>
      <c r="C531902" s="75"/>
    </row>
    <row r="531903" spans="2:3" x14ac:dyDescent="0.25">
      <c r="B531903" s="76"/>
      <c r="C531903" s="75"/>
    </row>
    <row r="532013" spans="2:3" x14ac:dyDescent="0.25">
      <c r="B532013" s="76"/>
      <c r="C532013" s="75"/>
    </row>
    <row r="532014" spans="2:3" x14ac:dyDescent="0.25">
      <c r="B532014" s="76"/>
      <c r="C532014" s="75"/>
    </row>
    <row r="532015" spans="2:3" x14ac:dyDescent="0.25">
      <c r="B532015" s="76"/>
      <c r="C532015" s="75"/>
    </row>
    <row r="532016" spans="2:3" x14ac:dyDescent="0.25">
      <c r="B532016" s="76"/>
      <c r="C532016" s="75"/>
    </row>
    <row r="532017" spans="2:3" x14ac:dyDescent="0.25">
      <c r="B532017" s="76"/>
      <c r="C532017" s="75"/>
    </row>
    <row r="532018" spans="2:3" x14ac:dyDescent="0.25">
      <c r="B532018" s="76"/>
      <c r="C532018" s="75"/>
    </row>
    <row r="532019" spans="2:3" x14ac:dyDescent="0.25">
      <c r="B532019" s="76"/>
      <c r="C532019" s="75"/>
    </row>
    <row r="532020" spans="2:3" x14ac:dyDescent="0.25">
      <c r="B532020" s="76"/>
      <c r="C532020" s="75"/>
    </row>
    <row r="532021" spans="2:3" x14ac:dyDescent="0.25">
      <c r="B532021" s="76"/>
      <c r="C532021" s="75"/>
    </row>
    <row r="532022" spans="2:3" x14ac:dyDescent="0.25">
      <c r="B532022" s="76"/>
      <c r="C532022" s="75"/>
    </row>
    <row r="532023" spans="2:3" x14ac:dyDescent="0.25">
      <c r="B532023" s="76"/>
      <c r="C532023" s="75"/>
    </row>
    <row r="532024" spans="2:3" x14ac:dyDescent="0.25">
      <c r="B532024" s="76"/>
      <c r="C532024" s="75"/>
    </row>
    <row r="532025" spans="2:3" x14ac:dyDescent="0.25">
      <c r="B532025" s="76"/>
      <c r="C532025" s="75"/>
    </row>
    <row r="532135" spans="2:3" x14ac:dyDescent="0.25">
      <c r="B532135" s="76"/>
      <c r="C532135" s="75"/>
    </row>
    <row r="532136" spans="2:3" x14ac:dyDescent="0.25">
      <c r="B532136" s="76"/>
      <c r="C532136" s="75"/>
    </row>
    <row r="532137" spans="2:3" x14ac:dyDescent="0.25">
      <c r="B532137" s="76"/>
      <c r="C532137" s="75"/>
    </row>
    <row r="532138" spans="2:3" x14ac:dyDescent="0.25">
      <c r="B532138" s="76"/>
      <c r="C532138" s="75"/>
    </row>
    <row r="532139" spans="2:3" x14ac:dyDescent="0.25">
      <c r="B532139" s="76"/>
      <c r="C532139" s="75"/>
    </row>
    <row r="532140" spans="2:3" x14ac:dyDescent="0.25">
      <c r="B532140" s="76"/>
      <c r="C532140" s="75"/>
    </row>
    <row r="532141" spans="2:3" x14ac:dyDescent="0.25">
      <c r="B532141" s="76"/>
      <c r="C532141" s="75"/>
    </row>
    <row r="532142" spans="2:3" x14ac:dyDescent="0.25">
      <c r="B532142" s="76"/>
      <c r="C532142" s="75"/>
    </row>
    <row r="532143" spans="2:3" x14ac:dyDescent="0.25">
      <c r="B532143" s="76"/>
      <c r="C532143" s="75"/>
    </row>
    <row r="532144" spans="2:3" x14ac:dyDescent="0.25">
      <c r="B532144" s="76"/>
      <c r="C532144" s="75"/>
    </row>
    <row r="532145" spans="2:3" x14ac:dyDescent="0.25">
      <c r="B532145" s="76"/>
      <c r="C532145" s="75"/>
    </row>
    <row r="532146" spans="2:3" x14ac:dyDescent="0.25">
      <c r="B532146" s="76"/>
      <c r="C532146" s="75"/>
    </row>
    <row r="532147" spans="2:3" x14ac:dyDescent="0.25">
      <c r="B532147" s="76"/>
      <c r="C532147" s="75"/>
    </row>
    <row r="532257" spans="2:3" x14ac:dyDescent="0.25">
      <c r="B532257" s="76"/>
      <c r="C532257" s="75"/>
    </row>
    <row r="532258" spans="2:3" x14ac:dyDescent="0.25">
      <c r="B532258" s="76"/>
      <c r="C532258" s="75"/>
    </row>
    <row r="532259" spans="2:3" x14ac:dyDescent="0.25">
      <c r="B532259" s="76"/>
      <c r="C532259" s="75"/>
    </row>
    <row r="532260" spans="2:3" x14ac:dyDescent="0.25">
      <c r="B532260" s="76"/>
      <c r="C532260" s="75"/>
    </row>
    <row r="532261" spans="2:3" x14ac:dyDescent="0.25">
      <c r="B532261" s="76"/>
      <c r="C532261" s="75"/>
    </row>
    <row r="532262" spans="2:3" x14ac:dyDescent="0.25">
      <c r="B532262" s="76"/>
      <c r="C532262" s="75"/>
    </row>
    <row r="532263" spans="2:3" x14ac:dyDescent="0.25">
      <c r="B532263" s="76"/>
      <c r="C532263" s="75"/>
    </row>
    <row r="532264" spans="2:3" x14ac:dyDescent="0.25">
      <c r="B532264" s="76"/>
      <c r="C532264" s="75"/>
    </row>
    <row r="532265" spans="2:3" x14ac:dyDescent="0.25">
      <c r="B532265" s="76"/>
      <c r="C532265" s="75"/>
    </row>
    <row r="532266" spans="2:3" x14ac:dyDescent="0.25">
      <c r="B532266" s="76"/>
      <c r="C532266" s="75"/>
    </row>
    <row r="532267" spans="2:3" x14ac:dyDescent="0.25">
      <c r="B532267" s="76"/>
      <c r="C532267" s="75"/>
    </row>
    <row r="532268" spans="2:3" x14ac:dyDescent="0.25">
      <c r="B532268" s="76"/>
      <c r="C532268" s="75"/>
    </row>
    <row r="532269" spans="2:3" x14ac:dyDescent="0.25">
      <c r="B532269" s="76"/>
      <c r="C532269" s="75"/>
    </row>
    <row r="532379" spans="2:3" x14ac:dyDescent="0.25">
      <c r="B532379" s="76"/>
      <c r="C532379" s="75"/>
    </row>
    <row r="532380" spans="2:3" x14ac:dyDescent="0.25">
      <c r="B532380" s="76"/>
      <c r="C532380" s="75"/>
    </row>
    <row r="532381" spans="2:3" x14ac:dyDescent="0.25">
      <c r="B532381" s="76"/>
      <c r="C532381" s="75"/>
    </row>
    <row r="532382" spans="2:3" x14ac:dyDescent="0.25">
      <c r="B532382" s="76"/>
      <c r="C532382" s="75"/>
    </row>
    <row r="532383" spans="2:3" x14ac:dyDescent="0.25">
      <c r="B532383" s="76"/>
      <c r="C532383" s="75"/>
    </row>
    <row r="532384" spans="2:3" x14ac:dyDescent="0.25">
      <c r="B532384" s="76"/>
      <c r="C532384" s="75"/>
    </row>
    <row r="532385" spans="2:3" x14ac:dyDescent="0.25">
      <c r="B532385" s="76"/>
      <c r="C532385" s="75"/>
    </row>
    <row r="532386" spans="2:3" x14ac:dyDescent="0.25">
      <c r="B532386" s="76"/>
      <c r="C532386" s="75"/>
    </row>
    <row r="532387" spans="2:3" x14ac:dyDescent="0.25">
      <c r="B532387" s="76"/>
      <c r="C532387" s="75"/>
    </row>
    <row r="532388" spans="2:3" x14ac:dyDescent="0.25">
      <c r="B532388" s="76"/>
      <c r="C532388" s="75"/>
    </row>
    <row r="532389" spans="2:3" x14ac:dyDescent="0.25">
      <c r="B532389" s="76"/>
      <c r="C532389" s="75"/>
    </row>
    <row r="532390" spans="2:3" x14ac:dyDescent="0.25">
      <c r="B532390" s="76"/>
      <c r="C532390" s="75"/>
    </row>
    <row r="532391" spans="2:3" x14ac:dyDescent="0.25">
      <c r="B532391" s="76"/>
      <c r="C532391" s="75"/>
    </row>
    <row r="532501" spans="2:3" x14ac:dyDescent="0.25">
      <c r="B532501" s="76"/>
      <c r="C532501" s="75"/>
    </row>
    <row r="532502" spans="2:3" x14ac:dyDescent="0.25">
      <c r="B532502" s="76"/>
      <c r="C532502" s="75"/>
    </row>
    <row r="532503" spans="2:3" x14ac:dyDescent="0.25">
      <c r="B532503" s="76"/>
      <c r="C532503" s="75"/>
    </row>
    <row r="532504" spans="2:3" x14ac:dyDescent="0.25">
      <c r="B532504" s="76"/>
      <c r="C532504" s="75"/>
    </row>
    <row r="532505" spans="2:3" x14ac:dyDescent="0.25">
      <c r="B532505" s="76"/>
      <c r="C532505" s="75"/>
    </row>
    <row r="532506" spans="2:3" x14ac:dyDescent="0.25">
      <c r="B532506" s="76"/>
      <c r="C532506" s="75"/>
    </row>
    <row r="532507" spans="2:3" x14ac:dyDescent="0.25">
      <c r="B532507" s="76"/>
      <c r="C532507" s="75"/>
    </row>
    <row r="532508" spans="2:3" x14ac:dyDescent="0.25">
      <c r="B532508" s="76"/>
      <c r="C532508" s="75"/>
    </row>
    <row r="532509" spans="2:3" x14ac:dyDescent="0.25">
      <c r="B532509" s="76"/>
      <c r="C532509" s="75"/>
    </row>
    <row r="532510" spans="2:3" x14ac:dyDescent="0.25">
      <c r="B532510" s="76"/>
      <c r="C532510" s="75"/>
    </row>
    <row r="532511" spans="2:3" x14ac:dyDescent="0.25">
      <c r="B532511" s="76"/>
      <c r="C532511" s="75"/>
    </row>
    <row r="532512" spans="2:3" x14ac:dyDescent="0.25">
      <c r="B532512" s="76"/>
      <c r="C532512" s="75"/>
    </row>
    <row r="532513" spans="2:3" x14ac:dyDescent="0.25">
      <c r="B532513" s="76"/>
      <c r="C532513" s="75"/>
    </row>
    <row r="532623" spans="2:3" x14ac:dyDescent="0.25">
      <c r="B532623" s="76"/>
      <c r="C532623" s="75"/>
    </row>
    <row r="532624" spans="2:3" x14ac:dyDescent="0.25">
      <c r="B532624" s="76"/>
      <c r="C532624" s="75"/>
    </row>
    <row r="532625" spans="2:3" x14ac:dyDescent="0.25">
      <c r="B532625" s="76"/>
      <c r="C532625" s="75"/>
    </row>
    <row r="532626" spans="2:3" x14ac:dyDescent="0.25">
      <c r="B532626" s="76"/>
      <c r="C532626" s="75"/>
    </row>
    <row r="532627" spans="2:3" x14ac:dyDescent="0.25">
      <c r="B532627" s="76"/>
      <c r="C532627" s="75"/>
    </row>
    <row r="532628" spans="2:3" x14ac:dyDescent="0.25">
      <c r="B532628" s="76"/>
      <c r="C532628" s="75"/>
    </row>
    <row r="532629" spans="2:3" x14ac:dyDescent="0.25">
      <c r="B532629" s="76"/>
      <c r="C532629" s="75"/>
    </row>
    <row r="532630" spans="2:3" x14ac:dyDescent="0.25">
      <c r="B532630" s="76"/>
      <c r="C532630" s="75"/>
    </row>
    <row r="532631" spans="2:3" x14ac:dyDescent="0.25">
      <c r="B532631" s="76"/>
      <c r="C532631" s="75"/>
    </row>
    <row r="532632" spans="2:3" x14ac:dyDescent="0.25">
      <c r="B532632" s="76"/>
      <c r="C532632" s="75"/>
    </row>
    <row r="532633" spans="2:3" x14ac:dyDescent="0.25">
      <c r="B532633" s="76"/>
      <c r="C532633" s="75"/>
    </row>
    <row r="532634" spans="2:3" x14ac:dyDescent="0.25">
      <c r="B532634" s="76"/>
      <c r="C532634" s="75"/>
    </row>
    <row r="532635" spans="2:3" x14ac:dyDescent="0.25">
      <c r="B532635" s="76"/>
      <c r="C532635" s="75"/>
    </row>
    <row r="532745" spans="2:3" x14ac:dyDescent="0.25">
      <c r="B532745" s="76"/>
      <c r="C532745" s="75"/>
    </row>
    <row r="532746" spans="2:3" x14ac:dyDescent="0.25">
      <c r="B532746" s="76"/>
      <c r="C532746" s="75"/>
    </row>
    <row r="532747" spans="2:3" x14ac:dyDescent="0.25">
      <c r="B532747" s="76"/>
      <c r="C532747" s="75"/>
    </row>
    <row r="532748" spans="2:3" x14ac:dyDescent="0.25">
      <c r="B532748" s="76"/>
      <c r="C532748" s="75"/>
    </row>
    <row r="532749" spans="2:3" x14ac:dyDescent="0.25">
      <c r="B532749" s="76"/>
      <c r="C532749" s="75"/>
    </row>
    <row r="532750" spans="2:3" x14ac:dyDescent="0.25">
      <c r="B532750" s="76"/>
      <c r="C532750" s="75"/>
    </row>
    <row r="532751" spans="2:3" x14ac:dyDescent="0.25">
      <c r="B532751" s="76"/>
      <c r="C532751" s="75"/>
    </row>
    <row r="532752" spans="2:3" x14ac:dyDescent="0.25">
      <c r="B532752" s="76"/>
      <c r="C532752" s="75"/>
    </row>
    <row r="532753" spans="2:3" x14ac:dyDescent="0.25">
      <c r="B532753" s="76"/>
      <c r="C532753" s="75"/>
    </row>
    <row r="532754" spans="2:3" x14ac:dyDescent="0.25">
      <c r="B532754" s="76"/>
      <c r="C532754" s="75"/>
    </row>
    <row r="532755" spans="2:3" x14ac:dyDescent="0.25">
      <c r="B532755" s="76"/>
      <c r="C532755" s="75"/>
    </row>
    <row r="532756" spans="2:3" x14ac:dyDescent="0.25">
      <c r="B532756" s="76"/>
      <c r="C532756" s="75"/>
    </row>
    <row r="532757" spans="2:3" x14ac:dyDescent="0.25">
      <c r="B532757" s="76"/>
      <c r="C532757" s="75"/>
    </row>
    <row r="532867" spans="2:3" x14ac:dyDescent="0.25">
      <c r="B532867" s="76"/>
      <c r="C532867" s="75"/>
    </row>
    <row r="532868" spans="2:3" x14ac:dyDescent="0.25">
      <c r="B532868" s="76"/>
      <c r="C532868" s="75"/>
    </row>
    <row r="532869" spans="2:3" x14ac:dyDescent="0.25">
      <c r="B532869" s="76"/>
      <c r="C532869" s="75"/>
    </row>
    <row r="532870" spans="2:3" x14ac:dyDescent="0.25">
      <c r="B532870" s="76"/>
      <c r="C532870" s="75"/>
    </row>
    <row r="532871" spans="2:3" x14ac:dyDescent="0.25">
      <c r="B532871" s="76"/>
      <c r="C532871" s="75"/>
    </row>
    <row r="532872" spans="2:3" x14ac:dyDescent="0.25">
      <c r="B532872" s="76"/>
      <c r="C532872" s="75"/>
    </row>
    <row r="532873" spans="2:3" x14ac:dyDescent="0.25">
      <c r="B532873" s="76"/>
      <c r="C532873" s="75"/>
    </row>
    <row r="532874" spans="2:3" x14ac:dyDescent="0.25">
      <c r="B532874" s="76"/>
      <c r="C532874" s="75"/>
    </row>
    <row r="532875" spans="2:3" x14ac:dyDescent="0.25">
      <c r="B532875" s="76"/>
      <c r="C532875" s="75"/>
    </row>
    <row r="532876" spans="2:3" x14ac:dyDescent="0.25">
      <c r="B532876" s="76"/>
      <c r="C532876" s="75"/>
    </row>
    <row r="532877" spans="2:3" x14ac:dyDescent="0.25">
      <c r="B532877" s="76"/>
      <c r="C532877" s="75"/>
    </row>
    <row r="532878" spans="2:3" x14ac:dyDescent="0.25">
      <c r="B532878" s="76"/>
      <c r="C532878" s="75"/>
    </row>
    <row r="532879" spans="2:3" x14ac:dyDescent="0.25">
      <c r="B532879" s="76"/>
      <c r="C532879" s="75"/>
    </row>
    <row r="532989" spans="2:3" x14ac:dyDescent="0.25">
      <c r="B532989" s="76"/>
      <c r="C532989" s="75"/>
    </row>
    <row r="532990" spans="2:3" x14ac:dyDescent="0.25">
      <c r="B532990" s="76"/>
      <c r="C532990" s="75"/>
    </row>
    <row r="532991" spans="2:3" x14ac:dyDescent="0.25">
      <c r="B532991" s="76"/>
      <c r="C532991" s="75"/>
    </row>
    <row r="532992" spans="2:3" x14ac:dyDescent="0.25">
      <c r="B532992" s="76"/>
      <c r="C532992" s="75"/>
    </row>
    <row r="532993" spans="2:3" x14ac:dyDescent="0.25">
      <c r="B532993" s="76"/>
      <c r="C532993" s="75"/>
    </row>
    <row r="532994" spans="2:3" x14ac:dyDescent="0.25">
      <c r="B532994" s="76"/>
      <c r="C532994" s="75"/>
    </row>
    <row r="532995" spans="2:3" x14ac:dyDescent="0.25">
      <c r="B532995" s="76"/>
      <c r="C532995" s="75"/>
    </row>
    <row r="532996" spans="2:3" x14ac:dyDescent="0.25">
      <c r="B532996" s="76"/>
      <c r="C532996" s="75"/>
    </row>
    <row r="532997" spans="2:3" x14ac:dyDescent="0.25">
      <c r="B532997" s="76"/>
      <c r="C532997" s="75"/>
    </row>
    <row r="532998" spans="2:3" x14ac:dyDescent="0.25">
      <c r="B532998" s="76"/>
      <c r="C532998" s="75"/>
    </row>
    <row r="532999" spans="2:3" x14ac:dyDescent="0.25">
      <c r="B532999" s="76"/>
      <c r="C532999" s="75"/>
    </row>
    <row r="533000" spans="2:3" x14ac:dyDescent="0.25">
      <c r="B533000" s="76"/>
      <c r="C533000" s="75"/>
    </row>
    <row r="533001" spans="2:3" x14ac:dyDescent="0.25">
      <c r="B533001" s="76"/>
      <c r="C533001" s="75"/>
    </row>
    <row r="533111" spans="2:3" x14ac:dyDescent="0.25">
      <c r="B533111" s="76"/>
      <c r="C533111" s="75"/>
    </row>
    <row r="533112" spans="2:3" x14ac:dyDescent="0.25">
      <c r="B533112" s="76"/>
      <c r="C533112" s="75"/>
    </row>
    <row r="533113" spans="2:3" x14ac:dyDescent="0.25">
      <c r="B533113" s="76"/>
      <c r="C533113" s="75"/>
    </row>
    <row r="533114" spans="2:3" x14ac:dyDescent="0.25">
      <c r="B533114" s="76"/>
      <c r="C533114" s="75"/>
    </row>
    <row r="533115" spans="2:3" x14ac:dyDescent="0.25">
      <c r="B533115" s="76"/>
      <c r="C533115" s="75"/>
    </row>
    <row r="533116" spans="2:3" x14ac:dyDescent="0.25">
      <c r="B533116" s="76"/>
      <c r="C533116" s="75"/>
    </row>
    <row r="533117" spans="2:3" x14ac:dyDescent="0.25">
      <c r="B533117" s="76"/>
      <c r="C533117" s="75"/>
    </row>
    <row r="533118" spans="2:3" x14ac:dyDescent="0.25">
      <c r="B533118" s="76"/>
      <c r="C533118" s="75"/>
    </row>
    <row r="533119" spans="2:3" x14ac:dyDescent="0.25">
      <c r="B533119" s="76"/>
      <c r="C533119" s="75"/>
    </row>
    <row r="533120" spans="2:3" x14ac:dyDescent="0.25">
      <c r="B533120" s="76"/>
      <c r="C533120" s="75"/>
    </row>
    <row r="533121" spans="2:3" x14ac:dyDescent="0.25">
      <c r="B533121" s="76"/>
      <c r="C533121" s="75"/>
    </row>
    <row r="533122" spans="2:3" x14ac:dyDescent="0.25">
      <c r="B533122" s="76"/>
      <c r="C533122" s="75"/>
    </row>
    <row r="533123" spans="2:3" x14ac:dyDescent="0.25">
      <c r="B533123" s="76"/>
      <c r="C533123" s="75"/>
    </row>
    <row r="533233" spans="2:3" x14ac:dyDescent="0.25">
      <c r="B533233" s="76"/>
      <c r="C533233" s="75"/>
    </row>
    <row r="533234" spans="2:3" x14ac:dyDescent="0.25">
      <c r="B533234" s="76"/>
      <c r="C533234" s="75"/>
    </row>
    <row r="533235" spans="2:3" x14ac:dyDescent="0.25">
      <c r="B533235" s="76"/>
      <c r="C533235" s="75"/>
    </row>
    <row r="533236" spans="2:3" x14ac:dyDescent="0.25">
      <c r="B533236" s="76"/>
      <c r="C533236" s="75"/>
    </row>
    <row r="533237" spans="2:3" x14ac:dyDescent="0.25">
      <c r="B533237" s="76"/>
      <c r="C533237" s="75"/>
    </row>
    <row r="533238" spans="2:3" x14ac:dyDescent="0.25">
      <c r="B533238" s="76"/>
      <c r="C533238" s="75"/>
    </row>
    <row r="533239" spans="2:3" x14ac:dyDescent="0.25">
      <c r="B533239" s="76"/>
      <c r="C533239" s="75"/>
    </row>
    <row r="533240" spans="2:3" x14ac:dyDescent="0.25">
      <c r="B533240" s="76"/>
      <c r="C533240" s="75"/>
    </row>
    <row r="533241" spans="2:3" x14ac:dyDescent="0.25">
      <c r="B533241" s="76"/>
      <c r="C533241" s="75"/>
    </row>
    <row r="533242" spans="2:3" x14ac:dyDescent="0.25">
      <c r="B533242" s="76"/>
      <c r="C533242" s="75"/>
    </row>
    <row r="533243" spans="2:3" x14ac:dyDescent="0.25">
      <c r="B533243" s="76"/>
      <c r="C533243" s="75"/>
    </row>
    <row r="533244" spans="2:3" x14ac:dyDescent="0.25">
      <c r="B533244" s="76"/>
      <c r="C533244" s="75"/>
    </row>
    <row r="533245" spans="2:3" x14ac:dyDescent="0.25">
      <c r="B533245" s="76"/>
      <c r="C533245" s="75"/>
    </row>
    <row r="533355" spans="2:3" x14ac:dyDescent="0.25">
      <c r="B533355" s="76"/>
      <c r="C533355" s="75"/>
    </row>
    <row r="533356" spans="2:3" x14ac:dyDescent="0.25">
      <c r="B533356" s="76"/>
      <c r="C533356" s="75"/>
    </row>
    <row r="533357" spans="2:3" x14ac:dyDescent="0.25">
      <c r="B533357" s="76"/>
      <c r="C533357" s="75"/>
    </row>
    <row r="533358" spans="2:3" x14ac:dyDescent="0.25">
      <c r="B533358" s="76"/>
      <c r="C533358" s="75"/>
    </row>
    <row r="533359" spans="2:3" x14ac:dyDescent="0.25">
      <c r="B533359" s="76"/>
      <c r="C533359" s="75"/>
    </row>
    <row r="533360" spans="2:3" x14ac:dyDescent="0.25">
      <c r="B533360" s="76"/>
      <c r="C533360" s="75"/>
    </row>
    <row r="533361" spans="2:3" x14ac:dyDescent="0.25">
      <c r="B533361" s="76"/>
      <c r="C533361" s="75"/>
    </row>
    <row r="533362" spans="2:3" x14ac:dyDescent="0.25">
      <c r="B533362" s="76"/>
      <c r="C533362" s="75"/>
    </row>
    <row r="533363" spans="2:3" x14ac:dyDescent="0.25">
      <c r="B533363" s="76"/>
      <c r="C533363" s="75"/>
    </row>
    <row r="533364" spans="2:3" x14ac:dyDescent="0.25">
      <c r="B533364" s="76"/>
      <c r="C533364" s="75"/>
    </row>
    <row r="533365" spans="2:3" x14ac:dyDescent="0.25">
      <c r="B533365" s="76"/>
      <c r="C533365" s="75"/>
    </row>
    <row r="533366" spans="2:3" x14ac:dyDescent="0.25">
      <c r="B533366" s="76"/>
      <c r="C533366" s="75"/>
    </row>
    <row r="533367" spans="2:3" x14ac:dyDescent="0.25">
      <c r="B533367" s="76"/>
      <c r="C533367" s="75"/>
    </row>
    <row r="533477" spans="2:3" x14ac:dyDescent="0.25">
      <c r="B533477" s="76"/>
      <c r="C533477" s="75"/>
    </row>
    <row r="533478" spans="2:3" x14ac:dyDescent="0.25">
      <c r="B533478" s="76"/>
      <c r="C533478" s="75"/>
    </row>
    <row r="533479" spans="2:3" x14ac:dyDescent="0.25">
      <c r="B533479" s="76"/>
      <c r="C533479" s="75"/>
    </row>
    <row r="533480" spans="2:3" x14ac:dyDescent="0.25">
      <c r="B533480" s="76"/>
      <c r="C533480" s="75"/>
    </row>
    <row r="533481" spans="2:3" x14ac:dyDescent="0.25">
      <c r="B533481" s="76"/>
      <c r="C533481" s="75"/>
    </row>
    <row r="533482" spans="2:3" x14ac:dyDescent="0.25">
      <c r="B533482" s="76"/>
      <c r="C533482" s="75"/>
    </row>
    <row r="533483" spans="2:3" x14ac:dyDescent="0.25">
      <c r="B533483" s="76"/>
      <c r="C533483" s="75"/>
    </row>
    <row r="533484" spans="2:3" x14ac:dyDescent="0.25">
      <c r="B533484" s="76"/>
      <c r="C533484" s="75"/>
    </row>
    <row r="533485" spans="2:3" x14ac:dyDescent="0.25">
      <c r="B533485" s="76"/>
      <c r="C533485" s="75"/>
    </row>
    <row r="533486" spans="2:3" x14ac:dyDescent="0.25">
      <c r="B533486" s="76"/>
      <c r="C533486" s="75"/>
    </row>
    <row r="533487" spans="2:3" x14ac:dyDescent="0.25">
      <c r="B533487" s="76"/>
      <c r="C533487" s="75"/>
    </row>
    <row r="533488" spans="2:3" x14ac:dyDescent="0.25">
      <c r="B533488" s="76"/>
      <c r="C533488" s="75"/>
    </row>
    <row r="533489" spans="2:3" x14ac:dyDescent="0.25">
      <c r="B533489" s="76"/>
      <c r="C533489" s="75"/>
    </row>
    <row r="533599" spans="2:3" x14ac:dyDescent="0.25">
      <c r="B533599" s="76"/>
      <c r="C533599" s="75"/>
    </row>
    <row r="533600" spans="2:3" x14ac:dyDescent="0.25">
      <c r="B533600" s="76"/>
      <c r="C533600" s="75"/>
    </row>
    <row r="533601" spans="2:3" x14ac:dyDescent="0.25">
      <c r="B533601" s="76"/>
      <c r="C533601" s="75"/>
    </row>
    <row r="533602" spans="2:3" x14ac:dyDescent="0.25">
      <c r="B533602" s="76"/>
      <c r="C533602" s="75"/>
    </row>
    <row r="533603" spans="2:3" x14ac:dyDescent="0.25">
      <c r="B533603" s="76"/>
      <c r="C533603" s="75"/>
    </row>
    <row r="533604" spans="2:3" x14ac:dyDescent="0.25">
      <c r="B533604" s="76"/>
      <c r="C533604" s="75"/>
    </row>
    <row r="533605" spans="2:3" x14ac:dyDescent="0.25">
      <c r="B533605" s="76"/>
      <c r="C533605" s="75"/>
    </row>
    <row r="533606" spans="2:3" x14ac:dyDescent="0.25">
      <c r="B533606" s="76"/>
      <c r="C533606" s="75"/>
    </row>
    <row r="533607" spans="2:3" x14ac:dyDescent="0.25">
      <c r="B533607" s="76"/>
      <c r="C533607" s="75"/>
    </row>
    <row r="533608" spans="2:3" x14ac:dyDescent="0.25">
      <c r="B533608" s="76"/>
      <c r="C533608" s="75"/>
    </row>
    <row r="533609" spans="2:3" x14ac:dyDescent="0.25">
      <c r="B533609" s="76"/>
      <c r="C533609" s="75"/>
    </row>
    <row r="533610" spans="2:3" x14ac:dyDescent="0.25">
      <c r="B533610" s="76"/>
      <c r="C533610" s="75"/>
    </row>
    <row r="533611" spans="2:3" x14ac:dyDescent="0.25">
      <c r="B533611" s="76"/>
      <c r="C533611" s="75"/>
    </row>
    <row r="533721" spans="2:3" x14ac:dyDescent="0.25">
      <c r="B533721" s="76"/>
      <c r="C533721" s="75"/>
    </row>
    <row r="533722" spans="2:3" x14ac:dyDescent="0.25">
      <c r="B533722" s="76"/>
      <c r="C533722" s="75"/>
    </row>
    <row r="533723" spans="2:3" x14ac:dyDescent="0.25">
      <c r="B533723" s="76"/>
      <c r="C533723" s="75"/>
    </row>
    <row r="533724" spans="2:3" x14ac:dyDescent="0.25">
      <c r="B533724" s="76"/>
      <c r="C533724" s="75"/>
    </row>
    <row r="533725" spans="2:3" x14ac:dyDescent="0.25">
      <c r="B533725" s="76"/>
      <c r="C533725" s="75"/>
    </row>
    <row r="533726" spans="2:3" x14ac:dyDescent="0.25">
      <c r="B533726" s="76"/>
      <c r="C533726" s="75"/>
    </row>
    <row r="533727" spans="2:3" x14ac:dyDescent="0.25">
      <c r="B533727" s="76"/>
      <c r="C533727" s="75"/>
    </row>
    <row r="533728" spans="2:3" x14ac:dyDescent="0.25">
      <c r="B533728" s="76"/>
      <c r="C533728" s="75"/>
    </row>
    <row r="533729" spans="2:3" x14ac:dyDescent="0.25">
      <c r="B533729" s="76"/>
      <c r="C533729" s="75"/>
    </row>
    <row r="533730" spans="2:3" x14ac:dyDescent="0.25">
      <c r="B533730" s="76"/>
      <c r="C533730" s="75"/>
    </row>
    <row r="533731" spans="2:3" x14ac:dyDescent="0.25">
      <c r="B533731" s="76"/>
      <c r="C533731" s="75"/>
    </row>
    <row r="533732" spans="2:3" x14ac:dyDescent="0.25">
      <c r="B533732" s="76"/>
      <c r="C533732" s="75"/>
    </row>
    <row r="533733" spans="2:3" x14ac:dyDescent="0.25">
      <c r="B533733" s="76"/>
      <c r="C533733" s="75"/>
    </row>
    <row r="533843" spans="2:3" x14ac:dyDescent="0.25">
      <c r="B533843" s="76"/>
      <c r="C533843" s="75"/>
    </row>
    <row r="533844" spans="2:3" x14ac:dyDescent="0.25">
      <c r="B533844" s="76"/>
      <c r="C533844" s="75"/>
    </row>
    <row r="533845" spans="2:3" x14ac:dyDescent="0.25">
      <c r="B533845" s="76"/>
      <c r="C533845" s="75"/>
    </row>
    <row r="533846" spans="2:3" x14ac:dyDescent="0.25">
      <c r="B533846" s="76"/>
      <c r="C533846" s="75"/>
    </row>
    <row r="533847" spans="2:3" x14ac:dyDescent="0.25">
      <c r="B533847" s="76"/>
      <c r="C533847" s="75"/>
    </row>
    <row r="533848" spans="2:3" x14ac:dyDescent="0.25">
      <c r="B533848" s="76"/>
      <c r="C533848" s="75"/>
    </row>
    <row r="533849" spans="2:3" x14ac:dyDescent="0.25">
      <c r="B533849" s="76"/>
      <c r="C533849" s="75"/>
    </row>
    <row r="533850" spans="2:3" x14ac:dyDescent="0.25">
      <c r="B533850" s="76"/>
      <c r="C533850" s="75"/>
    </row>
    <row r="533851" spans="2:3" x14ac:dyDescent="0.25">
      <c r="B533851" s="76"/>
      <c r="C533851" s="75"/>
    </row>
    <row r="533852" spans="2:3" x14ac:dyDescent="0.25">
      <c r="B533852" s="76"/>
      <c r="C533852" s="75"/>
    </row>
    <row r="533853" spans="2:3" x14ac:dyDescent="0.25">
      <c r="B533853" s="76"/>
      <c r="C533853" s="75"/>
    </row>
    <row r="533854" spans="2:3" x14ac:dyDescent="0.25">
      <c r="B533854" s="76"/>
      <c r="C533854" s="75"/>
    </row>
    <row r="533855" spans="2:3" x14ac:dyDescent="0.25">
      <c r="B533855" s="76"/>
      <c r="C533855" s="75"/>
    </row>
    <row r="533965" spans="2:3" x14ac:dyDescent="0.25">
      <c r="B533965" s="76"/>
      <c r="C533965" s="75"/>
    </row>
    <row r="533966" spans="2:3" x14ac:dyDescent="0.25">
      <c r="B533966" s="76"/>
      <c r="C533966" s="75"/>
    </row>
    <row r="533967" spans="2:3" x14ac:dyDescent="0.25">
      <c r="B533967" s="76"/>
      <c r="C533967" s="75"/>
    </row>
    <row r="533968" spans="2:3" x14ac:dyDescent="0.25">
      <c r="B533968" s="76"/>
      <c r="C533968" s="75"/>
    </row>
    <row r="533969" spans="2:3" x14ac:dyDescent="0.25">
      <c r="B533969" s="76"/>
      <c r="C533969" s="75"/>
    </row>
    <row r="533970" spans="2:3" x14ac:dyDescent="0.25">
      <c r="B533970" s="76"/>
      <c r="C533970" s="75"/>
    </row>
    <row r="533971" spans="2:3" x14ac:dyDescent="0.25">
      <c r="B533971" s="76"/>
      <c r="C533971" s="75"/>
    </row>
    <row r="533972" spans="2:3" x14ac:dyDescent="0.25">
      <c r="B533972" s="76"/>
      <c r="C533972" s="75"/>
    </row>
    <row r="533973" spans="2:3" x14ac:dyDescent="0.25">
      <c r="B533973" s="76"/>
      <c r="C533973" s="75"/>
    </row>
    <row r="533974" spans="2:3" x14ac:dyDescent="0.25">
      <c r="B533974" s="76"/>
      <c r="C533974" s="75"/>
    </row>
    <row r="533975" spans="2:3" x14ac:dyDescent="0.25">
      <c r="B533975" s="76"/>
      <c r="C533975" s="75"/>
    </row>
    <row r="533976" spans="2:3" x14ac:dyDescent="0.25">
      <c r="B533976" s="76"/>
      <c r="C533976" s="75"/>
    </row>
    <row r="533977" spans="2:3" x14ac:dyDescent="0.25">
      <c r="B533977" s="76"/>
      <c r="C533977" s="75"/>
    </row>
    <row r="534087" spans="2:3" x14ac:dyDescent="0.25">
      <c r="B534087" s="76"/>
      <c r="C534087" s="75"/>
    </row>
    <row r="534088" spans="2:3" x14ac:dyDescent="0.25">
      <c r="B534088" s="76"/>
      <c r="C534088" s="75"/>
    </row>
    <row r="534089" spans="2:3" x14ac:dyDescent="0.25">
      <c r="B534089" s="76"/>
      <c r="C534089" s="75"/>
    </row>
    <row r="534090" spans="2:3" x14ac:dyDescent="0.25">
      <c r="B534090" s="76"/>
      <c r="C534090" s="75"/>
    </row>
    <row r="534091" spans="2:3" x14ac:dyDescent="0.25">
      <c r="B534091" s="76"/>
      <c r="C534091" s="75"/>
    </row>
    <row r="534092" spans="2:3" x14ac:dyDescent="0.25">
      <c r="B534092" s="76"/>
      <c r="C534092" s="75"/>
    </row>
    <row r="534093" spans="2:3" x14ac:dyDescent="0.25">
      <c r="B534093" s="76"/>
      <c r="C534093" s="75"/>
    </row>
    <row r="534094" spans="2:3" x14ac:dyDescent="0.25">
      <c r="B534094" s="76"/>
      <c r="C534094" s="75"/>
    </row>
    <row r="534095" spans="2:3" x14ac:dyDescent="0.25">
      <c r="B534095" s="76"/>
      <c r="C534095" s="75"/>
    </row>
    <row r="534096" spans="2:3" x14ac:dyDescent="0.25">
      <c r="B534096" s="76"/>
      <c r="C534096" s="75"/>
    </row>
    <row r="534097" spans="2:3" x14ac:dyDescent="0.25">
      <c r="B534097" s="76"/>
      <c r="C534097" s="75"/>
    </row>
    <row r="534098" spans="2:3" x14ac:dyDescent="0.25">
      <c r="B534098" s="76"/>
      <c r="C534098" s="75"/>
    </row>
    <row r="534099" spans="2:3" x14ac:dyDescent="0.25">
      <c r="B534099" s="76"/>
      <c r="C534099" s="75"/>
    </row>
    <row r="534209" spans="2:3" x14ac:dyDescent="0.25">
      <c r="B534209" s="76"/>
      <c r="C534209" s="75"/>
    </row>
    <row r="534210" spans="2:3" x14ac:dyDescent="0.25">
      <c r="B534210" s="76"/>
      <c r="C534210" s="75"/>
    </row>
    <row r="534211" spans="2:3" x14ac:dyDescent="0.25">
      <c r="B534211" s="76"/>
      <c r="C534211" s="75"/>
    </row>
    <row r="534212" spans="2:3" x14ac:dyDescent="0.25">
      <c r="B534212" s="76"/>
      <c r="C534212" s="75"/>
    </row>
    <row r="534213" spans="2:3" x14ac:dyDescent="0.25">
      <c r="B534213" s="76"/>
      <c r="C534213" s="75"/>
    </row>
    <row r="534214" spans="2:3" x14ac:dyDescent="0.25">
      <c r="B534214" s="76"/>
      <c r="C534214" s="75"/>
    </row>
    <row r="534215" spans="2:3" x14ac:dyDescent="0.25">
      <c r="B534215" s="76"/>
      <c r="C534215" s="75"/>
    </row>
    <row r="534216" spans="2:3" x14ac:dyDescent="0.25">
      <c r="B534216" s="76"/>
      <c r="C534216" s="75"/>
    </row>
    <row r="534217" spans="2:3" x14ac:dyDescent="0.25">
      <c r="B534217" s="76"/>
      <c r="C534217" s="75"/>
    </row>
    <row r="534218" spans="2:3" x14ac:dyDescent="0.25">
      <c r="B534218" s="76"/>
      <c r="C534218" s="75"/>
    </row>
    <row r="534219" spans="2:3" x14ac:dyDescent="0.25">
      <c r="B534219" s="76"/>
      <c r="C534219" s="75"/>
    </row>
    <row r="534220" spans="2:3" x14ac:dyDescent="0.25">
      <c r="B534220" s="76"/>
      <c r="C534220" s="75"/>
    </row>
    <row r="534221" spans="2:3" x14ac:dyDescent="0.25">
      <c r="B534221" s="76"/>
      <c r="C534221" s="75"/>
    </row>
    <row r="534331" spans="2:3" x14ac:dyDescent="0.25">
      <c r="B534331" s="76"/>
      <c r="C534331" s="75"/>
    </row>
    <row r="534332" spans="2:3" x14ac:dyDescent="0.25">
      <c r="B534332" s="76"/>
      <c r="C534332" s="75"/>
    </row>
    <row r="534333" spans="2:3" x14ac:dyDescent="0.25">
      <c r="B534333" s="76"/>
      <c r="C534333" s="75"/>
    </row>
    <row r="534334" spans="2:3" x14ac:dyDescent="0.25">
      <c r="B534334" s="76"/>
      <c r="C534334" s="75"/>
    </row>
    <row r="534335" spans="2:3" x14ac:dyDescent="0.25">
      <c r="B534335" s="76"/>
      <c r="C534335" s="75"/>
    </row>
    <row r="534336" spans="2:3" x14ac:dyDescent="0.25">
      <c r="B534336" s="76"/>
      <c r="C534336" s="75"/>
    </row>
    <row r="534337" spans="2:3" x14ac:dyDescent="0.25">
      <c r="B534337" s="76"/>
      <c r="C534337" s="75"/>
    </row>
    <row r="534338" spans="2:3" x14ac:dyDescent="0.25">
      <c r="B534338" s="76"/>
      <c r="C534338" s="75"/>
    </row>
    <row r="534339" spans="2:3" x14ac:dyDescent="0.25">
      <c r="B534339" s="76"/>
      <c r="C534339" s="75"/>
    </row>
    <row r="534340" spans="2:3" x14ac:dyDescent="0.25">
      <c r="B534340" s="76"/>
      <c r="C534340" s="75"/>
    </row>
    <row r="534341" spans="2:3" x14ac:dyDescent="0.25">
      <c r="B534341" s="76"/>
      <c r="C534341" s="75"/>
    </row>
    <row r="534342" spans="2:3" x14ac:dyDescent="0.25">
      <c r="B534342" s="76"/>
      <c r="C534342" s="75"/>
    </row>
    <row r="534343" spans="2:3" x14ac:dyDescent="0.25">
      <c r="B534343" s="76"/>
      <c r="C534343" s="75"/>
    </row>
    <row r="534453" spans="2:3" x14ac:dyDescent="0.25">
      <c r="B534453" s="76"/>
      <c r="C534453" s="75"/>
    </row>
    <row r="534454" spans="2:3" x14ac:dyDescent="0.25">
      <c r="B534454" s="76"/>
      <c r="C534454" s="75"/>
    </row>
    <row r="534455" spans="2:3" x14ac:dyDescent="0.25">
      <c r="B534455" s="76"/>
      <c r="C534455" s="75"/>
    </row>
    <row r="534456" spans="2:3" x14ac:dyDescent="0.25">
      <c r="B534456" s="76"/>
      <c r="C534456" s="75"/>
    </row>
    <row r="534457" spans="2:3" x14ac:dyDescent="0.25">
      <c r="B534457" s="76"/>
      <c r="C534457" s="75"/>
    </row>
    <row r="534458" spans="2:3" x14ac:dyDescent="0.25">
      <c r="B534458" s="76"/>
      <c r="C534458" s="75"/>
    </row>
    <row r="534459" spans="2:3" x14ac:dyDescent="0.25">
      <c r="B534459" s="76"/>
      <c r="C534459" s="75"/>
    </row>
    <row r="534460" spans="2:3" x14ac:dyDescent="0.25">
      <c r="B534460" s="76"/>
      <c r="C534460" s="75"/>
    </row>
    <row r="534461" spans="2:3" x14ac:dyDescent="0.25">
      <c r="B534461" s="76"/>
      <c r="C534461" s="75"/>
    </row>
    <row r="534462" spans="2:3" x14ac:dyDescent="0.25">
      <c r="B534462" s="76"/>
      <c r="C534462" s="75"/>
    </row>
    <row r="534463" spans="2:3" x14ac:dyDescent="0.25">
      <c r="B534463" s="76"/>
      <c r="C534463" s="75"/>
    </row>
    <row r="534464" spans="2:3" x14ac:dyDescent="0.25">
      <c r="B534464" s="76"/>
      <c r="C534464" s="75"/>
    </row>
    <row r="534465" spans="2:3" x14ac:dyDescent="0.25">
      <c r="B534465" s="76"/>
      <c r="C534465" s="75"/>
    </row>
    <row r="534575" spans="2:3" x14ac:dyDescent="0.25">
      <c r="B534575" s="76"/>
      <c r="C534575" s="75"/>
    </row>
    <row r="534576" spans="2:3" x14ac:dyDescent="0.25">
      <c r="B534576" s="76"/>
      <c r="C534576" s="75"/>
    </row>
    <row r="534577" spans="2:3" x14ac:dyDescent="0.25">
      <c r="B534577" s="76"/>
      <c r="C534577" s="75"/>
    </row>
    <row r="534578" spans="2:3" x14ac:dyDescent="0.25">
      <c r="B534578" s="76"/>
      <c r="C534578" s="75"/>
    </row>
    <row r="534579" spans="2:3" x14ac:dyDescent="0.25">
      <c r="B534579" s="76"/>
      <c r="C534579" s="75"/>
    </row>
    <row r="534580" spans="2:3" x14ac:dyDescent="0.25">
      <c r="B534580" s="76"/>
      <c r="C534580" s="75"/>
    </row>
    <row r="534581" spans="2:3" x14ac:dyDescent="0.25">
      <c r="B534581" s="76"/>
      <c r="C534581" s="75"/>
    </row>
    <row r="534582" spans="2:3" x14ac:dyDescent="0.25">
      <c r="B534582" s="76"/>
      <c r="C534582" s="75"/>
    </row>
    <row r="534583" spans="2:3" x14ac:dyDescent="0.25">
      <c r="B534583" s="76"/>
      <c r="C534583" s="75"/>
    </row>
    <row r="534584" spans="2:3" x14ac:dyDescent="0.25">
      <c r="B534584" s="76"/>
      <c r="C534584" s="75"/>
    </row>
    <row r="534585" spans="2:3" x14ac:dyDescent="0.25">
      <c r="B534585" s="76"/>
      <c r="C534585" s="75"/>
    </row>
    <row r="534586" spans="2:3" x14ac:dyDescent="0.25">
      <c r="B534586" s="76"/>
      <c r="C534586" s="75"/>
    </row>
    <row r="534587" spans="2:3" x14ac:dyDescent="0.25">
      <c r="B534587" s="76"/>
      <c r="C534587" s="75"/>
    </row>
    <row r="534697" spans="2:3" x14ac:dyDescent="0.25">
      <c r="B534697" s="76"/>
      <c r="C534697" s="75"/>
    </row>
    <row r="534698" spans="2:3" x14ac:dyDescent="0.25">
      <c r="B534698" s="76"/>
      <c r="C534698" s="75"/>
    </row>
    <row r="534699" spans="2:3" x14ac:dyDescent="0.25">
      <c r="B534699" s="76"/>
      <c r="C534699" s="75"/>
    </row>
    <row r="534700" spans="2:3" x14ac:dyDescent="0.25">
      <c r="B534700" s="76"/>
      <c r="C534700" s="75"/>
    </row>
    <row r="534701" spans="2:3" x14ac:dyDescent="0.25">
      <c r="B534701" s="76"/>
      <c r="C534701" s="75"/>
    </row>
    <row r="534702" spans="2:3" x14ac:dyDescent="0.25">
      <c r="B534702" s="76"/>
      <c r="C534702" s="75"/>
    </row>
    <row r="534703" spans="2:3" x14ac:dyDescent="0.25">
      <c r="B534703" s="76"/>
      <c r="C534703" s="75"/>
    </row>
    <row r="534704" spans="2:3" x14ac:dyDescent="0.25">
      <c r="B534704" s="76"/>
      <c r="C534704" s="75"/>
    </row>
    <row r="534705" spans="2:3" x14ac:dyDescent="0.25">
      <c r="B534705" s="76"/>
      <c r="C534705" s="75"/>
    </row>
    <row r="534706" spans="2:3" x14ac:dyDescent="0.25">
      <c r="B534706" s="76"/>
      <c r="C534706" s="75"/>
    </row>
    <row r="534707" spans="2:3" x14ac:dyDescent="0.25">
      <c r="B534707" s="76"/>
      <c r="C534707" s="75"/>
    </row>
    <row r="534708" spans="2:3" x14ac:dyDescent="0.25">
      <c r="B534708" s="76"/>
      <c r="C534708" s="75"/>
    </row>
    <row r="534709" spans="2:3" x14ac:dyDescent="0.25">
      <c r="B534709" s="76"/>
      <c r="C534709" s="75"/>
    </row>
    <row r="534819" spans="2:3" x14ac:dyDescent="0.25">
      <c r="B534819" s="76"/>
      <c r="C534819" s="75"/>
    </row>
    <row r="534820" spans="2:3" x14ac:dyDescent="0.25">
      <c r="B534820" s="76"/>
      <c r="C534820" s="75"/>
    </row>
    <row r="534821" spans="2:3" x14ac:dyDescent="0.25">
      <c r="B534821" s="76"/>
      <c r="C534821" s="75"/>
    </row>
    <row r="534822" spans="2:3" x14ac:dyDescent="0.25">
      <c r="B534822" s="76"/>
      <c r="C534822" s="75"/>
    </row>
    <row r="534823" spans="2:3" x14ac:dyDescent="0.25">
      <c r="B534823" s="76"/>
      <c r="C534823" s="75"/>
    </row>
    <row r="534824" spans="2:3" x14ac:dyDescent="0.25">
      <c r="B534824" s="76"/>
      <c r="C534824" s="75"/>
    </row>
    <row r="534825" spans="2:3" x14ac:dyDescent="0.25">
      <c r="B534825" s="76"/>
      <c r="C534825" s="75"/>
    </row>
    <row r="534826" spans="2:3" x14ac:dyDescent="0.25">
      <c r="B534826" s="76"/>
      <c r="C534826" s="75"/>
    </row>
    <row r="534827" spans="2:3" x14ac:dyDescent="0.25">
      <c r="B534827" s="76"/>
      <c r="C534827" s="75"/>
    </row>
    <row r="534828" spans="2:3" x14ac:dyDescent="0.25">
      <c r="B534828" s="76"/>
      <c r="C534828" s="75"/>
    </row>
    <row r="534829" spans="2:3" x14ac:dyDescent="0.25">
      <c r="B534829" s="76"/>
      <c r="C534829" s="75"/>
    </row>
    <row r="534830" spans="2:3" x14ac:dyDescent="0.25">
      <c r="B534830" s="76"/>
      <c r="C534830" s="75"/>
    </row>
    <row r="534831" spans="2:3" x14ac:dyDescent="0.25">
      <c r="B534831" s="76"/>
      <c r="C534831" s="75"/>
    </row>
    <row r="534941" spans="2:3" x14ac:dyDescent="0.25">
      <c r="B534941" s="76"/>
      <c r="C534941" s="75"/>
    </row>
    <row r="534942" spans="2:3" x14ac:dyDescent="0.25">
      <c r="B534942" s="76"/>
      <c r="C534942" s="75"/>
    </row>
    <row r="534943" spans="2:3" x14ac:dyDescent="0.25">
      <c r="B534943" s="76"/>
      <c r="C534943" s="75"/>
    </row>
    <row r="534944" spans="2:3" x14ac:dyDescent="0.25">
      <c r="B534944" s="76"/>
      <c r="C534944" s="75"/>
    </row>
    <row r="534945" spans="2:3" x14ac:dyDescent="0.25">
      <c r="B534945" s="76"/>
      <c r="C534945" s="75"/>
    </row>
    <row r="534946" spans="2:3" x14ac:dyDescent="0.25">
      <c r="B534946" s="76"/>
      <c r="C534946" s="75"/>
    </row>
    <row r="534947" spans="2:3" x14ac:dyDescent="0.25">
      <c r="B534947" s="76"/>
      <c r="C534947" s="75"/>
    </row>
    <row r="534948" spans="2:3" x14ac:dyDescent="0.25">
      <c r="B534948" s="76"/>
      <c r="C534948" s="75"/>
    </row>
    <row r="534949" spans="2:3" x14ac:dyDescent="0.25">
      <c r="B534949" s="76"/>
      <c r="C534949" s="75"/>
    </row>
    <row r="534950" spans="2:3" x14ac:dyDescent="0.25">
      <c r="B534950" s="76"/>
      <c r="C534950" s="75"/>
    </row>
    <row r="534951" spans="2:3" x14ac:dyDescent="0.25">
      <c r="B534951" s="76"/>
      <c r="C534951" s="75"/>
    </row>
    <row r="534952" spans="2:3" x14ac:dyDescent="0.25">
      <c r="B534952" s="76"/>
      <c r="C534952" s="75"/>
    </row>
    <row r="534953" spans="2:3" x14ac:dyDescent="0.25">
      <c r="B534953" s="76"/>
      <c r="C534953" s="75"/>
    </row>
    <row r="535063" spans="2:3" x14ac:dyDescent="0.25">
      <c r="B535063" s="76"/>
      <c r="C535063" s="75"/>
    </row>
    <row r="535064" spans="2:3" x14ac:dyDescent="0.25">
      <c r="B535064" s="76"/>
      <c r="C535064" s="75"/>
    </row>
    <row r="535065" spans="2:3" x14ac:dyDescent="0.25">
      <c r="B535065" s="76"/>
      <c r="C535065" s="75"/>
    </row>
    <row r="535066" spans="2:3" x14ac:dyDescent="0.25">
      <c r="B535066" s="76"/>
      <c r="C535066" s="75"/>
    </row>
    <row r="535067" spans="2:3" x14ac:dyDescent="0.25">
      <c r="B535067" s="76"/>
      <c r="C535067" s="75"/>
    </row>
    <row r="535068" spans="2:3" x14ac:dyDescent="0.25">
      <c r="B535068" s="76"/>
      <c r="C535068" s="75"/>
    </row>
    <row r="535069" spans="2:3" x14ac:dyDescent="0.25">
      <c r="B535069" s="76"/>
      <c r="C535069" s="75"/>
    </row>
    <row r="535070" spans="2:3" x14ac:dyDescent="0.25">
      <c r="B535070" s="76"/>
      <c r="C535070" s="75"/>
    </row>
    <row r="535071" spans="2:3" x14ac:dyDescent="0.25">
      <c r="B535071" s="76"/>
      <c r="C535071" s="75"/>
    </row>
    <row r="535072" spans="2:3" x14ac:dyDescent="0.25">
      <c r="B535072" s="76"/>
      <c r="C535072" s="75"/>
    </row>
    <row r="535073" spans="2:3" x14ac:dyDescent="0.25">
      <c r="B535073" s="76"/>
      <c r="C535073" s="75"/>
    </row>
    <row r="535074" spans="2:3" x14ac:dyDescent="0.25">
      <c r="B535074" s="76"/>
      <c r="C535074" s="75"/>
    </row>
    <row r="535075" spans="2:3" x14ac:dyDescent="0.25">
      <c r="B535075" s="76"/>
      <c r="C535075" s="75"/>
    </row>
    <row r="535185" spans="2:3" x14ac:dyDescent="0.25">
      <c r="B535185" s="76"/>
      <c r="C535185" s="75"/>
    </row>
    <row r="535186" spans="2:3" x14ac:dyDescent="0.25">
      <c r="B535186" s="76"/>
      <c r="C535186" s="75"/>
    </row>
    <row r="535187" spans="2:3" x14ac:dyDescent="0.25">
      <c r="B535187" s="76"/>
      <c r="C535187" s="75"/>
    </row>
    <row r="535188" spans="2:3" x14ac:dyDescent="0.25">
      <c r="B535188" s="76"/>
      <c r="C535188" s="75"/>
    </row>
    <row r="535189" spans="2:3" x14ac:dyDescent="0.25">
      <c r="B535189" s="76"/>
      <c r="C535189" s="75"/>
    </row>
    <row r="535190" spans="2:3" x14ac:dyDescent="0.25">
      <c r="B535190" s="76"/>
      <c r="C535190" s="75"/>
    </row>
    <row r="535191" spans="2:3" x14ac:dyDescent="0.25">
      <c r="B535191" s="76"/>
      <c r="C535191" s="75"/>
    </row>
    <row r="535192" spans="2:3" x14ac:dyDescent="0.25">
      <c r="B535192" s="76"/>
      <c r="C535192" s="75"/>
    </row>
    <row r="535193" spans="2:3" x14ac:dyDescent="0.25">
      <c r="B535193" s="76"/>
      <c r="C535193" s="75"/>
    </row>
    <row r="535194" spans="2:3" x14ac:dyDescent="0.25">
      <c r="B535194" s="76"/>
      <c r="C535194" s="75"/>
    </row>
    <row r="535195" spans="2:3" x14ac:dyDescent="0.25">
      <c r="B535195" s="76"/>
      <c r="C535195" s="75"/>
    </row>
    <row r="535196" spans="2:3" x14ac:dyDescent="0.25">
      <c r="B535196" s="76"/>
      <c r="C535196" s="75"/>
    </row>
    <row r="535197" spans="2:3" x14ac:dyDescent="0.25">
      <c r="B535197" s="76"/>
      <c r="C535197" s="75"/>
    </row>
    <row r="535307" spans="2:3" x14ac:dyDescent="0.25">
      <c r="B535307" s="76"/>
      <c r="C535307" s="75"/>
    </row>
    <row r="535308" spans="2:3" x14ac:dyDescent="0.25">
      <c r="B535308" s="76"/>
      <c r="C535308" s="75"/>
    </row>
    <row r="535309" spans="2:3" x14ac:dyDescent="0.25">
      <c r="B535309" s="76"/>
      <c r="C535309" s="75"/>
    </row>
    <row r="535310" spans="2:3" x14ac:dyDescent="0.25">
      <c r="B535310" s="76"/>
      <c r="C535310" s="75"/>
    </row>
    <row r="535311" spans="2:3" x14ac:dyDescent="0.25">
      <c r="B535311" s="76"/>
      <c r="C535311" s="75"/>
    </row>
    <row r="535312" spans="2:3" x14ac:dyDescent="0.25">
      <c r="B535312" s="76"/>
      <c r="C535312" s="75"/>
    </row>
    <row r="535313" spans="2:3" x14ac:dyDescent="0.25">
      <c r="B535313" s="76"/>
      <c r="C535313" s="75"/>
    </row>
    <row r="535314" spans="2:3" x14ac:dyDescent="0.25">
      <c r="B535314" s="76"/>
      <c r="C535314" s="75"/>
    </row>
    <row r="535315" spans="2:3" x14ac:dyDescent="0.25">
      <c r="B535315" s="76"/>
      <c r="C535315" s="75"/>
    </row>
    <row r="535316" spans="2:3" x14ac:dyDescent="0.25">
      <c r="B535316" s="76"/>
      <c r="C535316" s="75"/>
    </row>
    <row r="535317" spans="2:3" x14ac:dyDescent="0.25">
      <c r="B535317" s="76"/>
      <c r="C535317" s="75"/>
    </row>
    <row r="535318" spans="2:3" x14ac:dyDescent="0.25">
      <c r="B535318" s="76"/>
      <c r="C535318" s="75"/>
    </row>
    <row r="535319" spans="2:3" x14ac:dyDescent="0.25">
      <c r="B535319" s="76"/>
      <c r="C535319" s="75"/>
    </row>
    <row r="535429" spans="2:3" x14ac:dyDescent="0.25">
      <c r="B535429" s="76"/>
      <c r="C535429" s="75"/>
    </row>
    <row r="535430" spans="2:3" x14ac:dyDescent="0.25">
      <c r="B535430" s="76"/>
      <c r="C535430" s="75"/>
    </row>
    <row r="535431" spans="2:3" x14ac:dyDescent="0.25">
      <c r="B535431" s="76"/>
      <c r="C535431" s="75"/>
    </row>
    <row r="535432" spans="2:3" x14ac:dyDescent="0.25">
      <c r="B535432" s="76"/>
      <c r="C535432" s="75"/>
    </row>
    <row r="535433" spans="2:3" x14ac:dyDescent="0.25">
      <c r="B535433" s="76"/>
      <c r="C535433" s="75"/>
    </row>
    <row r="535434" spans="2:3" x14ac:dyDescent="0.25">
      <c r="B535434" s="76"/>
      <c r="C535434" s="75"/>
    </row>
    <row r="535435" spans="2:3" x14ac:dyDescent="0.25">
      <c r="B535435" s="76"/>
      <c r="C535435" s="75"/>
    </row>
    <row r="535436" spans="2:3" x14ac:dyDescent="0.25">
      <c r="B535436" s="76"/>
      <c r="C535436" s="75"/>
    </row>
    <row r="535437" spans="2:3" x14ac:dyDescent="0.25">
      <c r="B535437" s="76"/>
      <c r="C535437" s="75"/>
    </row>
    <row r="535438" spans="2:3" x14ac:dyDescent="0.25">
      <c r="B535438" s="76"/>
      <c r="C535438" s="75"/>
    </row>
    <row r="535439" spans="2:3" x14ac:dyDescent="0.25">
      <c r="B535439" s="76"/>
      <c r="C535439" s="75"/>
    </row>
    <row r="535440" spans="2:3" x14ac:dyDescent="0.25">
      <c r="B535440" s="76"/>
      <c r="C535440" s="75"/>
    </row>
    <row r="535441" spans="2:3" x14ac:dyDescent="0.25">
      <c r="B535441" s="76"/>
      <c r="C535441" s="75"/>
    </row>
    <row r="535551" spans="2:3" x14ac:dyDescent="0.25">
      <c r="B535551" s="76"/>
      <c r="C535551" s="75"/>
    </row>
    <row r="535552" spans="2:3" x14ac:dyDescent="0.25">
      <c r="B535552" s="76"/>
      <c r="C535552" s="75"/>
    </row>
    <row r="535553" spans="2:3" x14ac:dyDescent="0.25">
      <c r="B535553" s="76"/>
      <c r="C535553" s="75"/>
    </row>
    <row r="535554" spans="2:3" x14ac:dyDescent="0.25">
      <c r="B535554" s="76"/>
      <c r="C535554" s="75"/>
    </row>
    <row r="535555" spans="2:3" x14ac:dyDescent="0.25">
      <c r="B535555" s="76"/>
      <c r="C535555" s="75"/>
    </row>
    <row r="535556" spans="2:3" x14ac:dyDescent="0.25">
      <c r="B535556" s="76"/>
      <c r="C535556" s="75"/>
    </row>
    <row r="535557" spans="2:3" x14ac:dyDescent="0.25">
      <c r="B535557" s="76"/>
      <c r="C535557" s="75"/>
    </row>
    <row r="535558" spans="2:3" x14ac:dyDescent="0.25">
      <c r="B535558" s="76"/>
      <c r="C535558" s="75"/>
    </row>
    <row r="535559" spans="2:3" x14ac:dyDescent="0.25">
      <c r="B535559" s="76"/>
      <c r="C535559" s="75"/>
    </row>
    <row r="535560" spans="2:3" x14ac:dyDescent="0.25">
      <c r="B535560" s="76"/>
      <c r="C535560" s="75"/>
    </row>
    <row r="535561" spans="2:3" x14ac:dyDescent="0.25">
      <c r="B535561" s="76"/>
      <c r="C535561" s="75"/>
    </row>
    <row r="535562" spans="2:3" x14ac:dyDescent="0.25">
      <c r="B535562" s="76"/>
      <c r="C535562" s="75"/>
    </row>
    <row r="535563" spans="2:3" x14ac:dyDescent="0.25">
      <c r="B535563" s="76"/>
      <c r="C535563" s="75"/>
    </row>
    <row r="535673" spans="2:3" x14ac:dyDescent="0.25">
      <c r="B535673" s="76"/>
      <c r="C535673" s="75"/>
    </row>
    <row r="535674" spans="2:3" x14ac:dyDescent="0.25">
      <c r="B535674" s="76"/>
      <c r="C535674" s="75"/>
    </row>
    <row r="535675" spans="2:3" x14ac:dyDescent="0.25">
      <c r="B535675" s="76"/>
      <c r="C535675" s="75"/>
    </row>
    <row r="535676" spans="2:3" x14ac:dyDescent="0.25">
      <c r="B535676" s="76"/>
      <c r="C535676" s="75"/>
    </row>
    <row r="535677" spans="2:3" x14ac:dyDescent="0.25">
      <c r="B535677" s="76"/>
      <c r="C535677" s="75"/>
    </row>
    <row r="535678" spans="2:3" x14ac:dyDescent="0.25">
      <c r="B535678" s="76"/>
      <c r="C535678" s="75"/>
    </row>
    <row r="535679" spans="2:3" x14ac:dyDescent="0.25">
      <c r="B535679" s="76"/>
      <c r="C535679" s="75"/>
    </row>
    <row r="535680" spans="2:3" x14ac:dyDescent="0.25">
      <c r="B535680" s="76"/>
      <c r="C535680" s="75"/>
    </row>
    <row r="535681" spans="2:3" x14ac:dyDescent="0.25">
      <c r="B535681" s="76"/>
      <c r="C535681" s="75"/>
    </row>
    <row r="535682" spans="2:3" x14ac:dyDescent="0.25">
      <c r="B535682" s="76"/>
      <c r="C535682" s="75"/>
    </row>
    <row r="535683" spans="2:3" x14ac:dyDescent="0.25">
      <c r="B535683" s="76"/>
      <c r="C535683" s="75"/>
    </row>
    <row r="535684" spans="2:3" x14ac:dyDescent="0.25">
      <c r="B535684" s="76"/>
      <c r="C535684" s="75"/>
    </row>
    <row r="535685" spans="2:3" x14ac:dyDescent="0.25">
      <c r="B535685" s="76"/>
      <c r="C535685" s="75"/>
    </row>
    <row r="535795" spans="2:3" x14ac:dyDescent="0.25">
      <c r="B535795" s="76"/>
      <c r="C535795" s="75"/>
    </row>
    <row r="535796" spans="2:3" x14ac:dyDescent="0.25">
      <c r="B535796" s="76"/>
      <c r="C535796" s="75"/>
    </row>
    <row r="535797" spans="2:3" x14ac:dyDescent="0.25">
      <c r="B535797" s="76"/>
      <c r="C535797" s="75"/>
    </row>
    <row r="535798" spans="2:3" x14ac:dyDescent="0.25">
      <c r="B535798" s="76"/>
      <c r="C535798" s="75"/>
    </row>
    <row r="535799" spans="2:3" x14ac:dyDescent="0.25">
      <c r="B535799" s="76"/>
      <c r="C535799" s="75"/>
    </row>
    <row r="535800" spans="2:3" x14ac:dyDescent="0.25">
      <c r="B535800" s="76"/>
      <c r="C535800" s="75"/>
    </row>
    <row r="535801" spans="2:3" x14ac:dyDescent="0.25">
      <c r="B535801" s="76"/>
      <c r="C535801" s="75"/>
    </row>
    <row r="535802" spans="2:3" x14ac:dyDescent="0.25">
      <c r="B535802" s="76"/>
      <c r="C535802" s="75"/>
    </row>
    <row r="535803" spans="2:3" x14ac:dyDescent="0.25">
      <c r="B535803" s="76"/>
      <c r="C535803" s="75"/>
    </row>
    <row r="535804" spans="2:3" x14ac:dyDescent="0.25">
      <c r="B535804" s="76"/>
      <c r="C535804" s="75"/>
    </row>
    <row r="535805" spans="2:3" x14ac:dyDescent="0.25">
      <c r="B535805" s="76"/>
      <c r="C535805" s="75"/>
    </row>
    <row r="535806" spans="2:3" x14ac:dyDescent="0.25">
      <c r="B535806" s="76"/>
      <c r="C535806" s="75"/>
    </row>
    <row r="535807" spans="2:3" x14ac:dyDescent="0.25">
      <c r="B535807" s="76"/>
      <c r="C535807" s="75"/>
    </row>
    <row r="535917" spans="2:3" x14ac:dyDescent="0.25">
      <c r="B535917" s="76"/>
      <c r="C535917" s="75"/>
    </row>
    <row r="535918" spans="2:3" x14ac:dyDescent="0.25">
      <c r="B535918" s="76"/>
      <c r="C535918" s="75"/>
    </row>
    <row r="535919" spans="2:3" x14ac:dyDescent="0.25">
      <c r="B535919" s="76"/>
      <c r="C535919" s="75"/>
    </row>
    <row r="535920" spans="2:3" x14ac:dyDescent="0.25">
      <c r="B535920" s="76"/>
      <c r="C535920" s="75"/>
    </row>
    <row r="535921" spans="2:3" x14ac:dyDescent="0.25">
      <c r="B535921" s="76"/>
      <c r="C535921" s="75"/>
    </row>
    <row r="535922" spans="2:3" x14ac:dyDescent="0.25">
      <c r="B535922" s="76"/>
      <c r="C535922" s="75"/>
    </row>
    <row r="535923" spans="2:3" x14ac:dyDescent="0.25">
      <c r="B535923" s="76"/>
      <c r="C535923" s="75"/>
    </row>
    <row r="535924" spans="2:3" x14ac:dyDescent="0.25">
      <c r="B535924" s="76"/>
      <c r="C535924" s="75"/>
    </row>
    <row r="535925" spans="2:3" x14ac:dyDescent="0.25">
      <c r="B535925" s="76"/>
      <c r="C535925" s="75"/>
    </row>
    <row r="535926" spans="2:3" x14ac:dyDescent="0.25">
      <c r="B535926" s="76"/>
      <c r="C535926" s="75"/>
    </row>
    <row r="535927" spans="2:3" x14ac:dyDescent="0.25">
      <c r="B535927" s="76"/>
      <c r="C535927" s="75"/>
    </row>
    <row r="535928" spans="2:3" x14ac:dyDescent="0.25">
      <c r="B535928" s="76"/>
      <c r="C535928" s="75"/>
    </row>
    <row r="535929" spans="2:3" x14ac:dyDescent="0.25">
      <c r="B535929" s="76"/>
      <c r="C535929" s="75"/>
    </row>
    <row r="536039" spans="2:3" x14ac:dyDescent="0.25">
      <c r="B536039" s="76"/>
      <c r="C536039" s="75"/>
    </row>
    <row r="536040" spans="2:3" x14ac:dyDescent="0.25">
      <c r="B536040" s="76"/>
      <c r="C536040" s="75"/>
    </row>
    <row r="536041" spans="2:3" x14ac:dyDescent="0.25">
      <c r="B536041" s="76"/>
      <c r="C536041" s="75"/>
    </row>
    <row r="536042" spans="2:3" x14ac:dyDescent="0.25">
      <c r="B536042" s="76"/>
      <c r="C536042" s="75"/>
    </row>
    <row r="536043" spans="2:3" x14ac:dyDescent="0.25">
      <c r="B536043" s="76"/>
      <c r="C536043" s="75"/>
    </row>
    <row r="536044" spans="2:3" x14ac:dyDescent="0.25">
      <c r="B536044" s="76"/>
      <c r="C536044" s="75"/>
    </row>
    <row r="536045" spans="2:3" x14ac:dyDescent="0.25">
      <c r="B536045" s="76"/>
      <c r="C536045" s="75"/>
    </row>
    <row r="536046" spans="2:3" x14ac:dyDescent="0.25">
      <c r="B536046" s="76"/>
      <c r="C536046" s="75"/>
    </row>
    <row r="536047" spans="2:3" x14ac:dyDescent="0.25">
      <c r="B536047" s="76"/>
      <c r="C536047" s="75"/>
    </row>
    <row r="536048" spans="2:3" x14ac:dyDescent="0.25">
      <c r="B536048" s="76"/>
      <c r="C536048" s="75"/>
    </row>
    <row r="536049" spans="2:3" x14ac:dyDescent="0.25">
      <c r="B536049" s="76"/>
      <c r="C536049" s="75"/>
    </row>
    <row r="536050" spans="2:3" x14ac:dyDescent="0.25">
      <c r="B536050" s="76"/>
      <c r="C536050" s="75"/>
    </row>
    <row r="536051" spans="2:3" x14ac:dyDescent="0.25">
      <c r="B536051" s="76"/>
      <c r="C536051" s="75"/>
    </row>
    <row r="536161" spans="2:3" x14ac:dyDescent="0.25">
      <c r="B536161" s="76"/>
      <c r="C536161" s="75"/>
    </row>
    <row r="536162" spans="2:3" x14ac:dyDescent="0.25">
      <c r="B536162" s="76"/>
      <c r="C536162" s="75"/>
    </row>
    <row r="536163" spans="2:3" x14ac:dyDescent="0.25">
      <c r="B536163" s="76"/>
      <c r="C536163" s="75"/>
    </row>
    <row r="536164" spans="2:3" x14ac:dyDescent="0.25">
      <c r="B536164" s="76"/>
      <c r="C536164" s="75"/>
    </row>
    <row r="536165" spans="2:3" x14ac:dyDescent="0.25">
      <c r="B536165" s="76"/>
      <c r="C536165" s="75"/>
    </row>
    <row r="536166" spans="2:3" x14ac:dyDescent="0.25">
      <c r="B536166" s="76"/>
      <c r="C536166" s="75"/>
    </row>
    <row r="536167" spans="2:3" x14ac:dyDescent="0.25">
      <c r="B536167" s="76"/>
      <c r="C536167" s="75"/>
    </row>
    <row r="536168" spans="2:3" x14ac:dyDescent="0.25">
      <c r="B536168" s="76"/>
      <c r="C536168" s="75"/>
    </row>
    <row r="536169" spans="2:3" x14ac:dyDescent="0.25">
      <c r="B536169" s="76"/>
      <c r="C536169" s="75"/>
    </row>
    <row r="536170" spans="2:3" x14ac:dyDescent="0.25">
      <c r="B536170" s="76"/>
      <c r="C536170" s="75"/>
    </row>
    <row r="536171" spans="2:3" x14ac:dyDescent="0.25">
      <c r="B536171" s="76"/>
      <c r="C536171" s="75"/>
    </row>
    <row r="536172" spans="2:3" x14ac:dyDescent="0.25">
      <c r="B536172" s="76"/>
      <c r="C536172" s="75"/>
    </row>
    <row r="536173" spans="2:3" x14ac:dyDescent="0.25">
      <c r="B536173" s="76"/>
      <c r="C536173" s="75"/>
    </row>
    <row r="536283" spans="2:3" x14ac:dyDescent="0.25">
      <c r="B536283" s="76"/>
      <c r="C536283" s="75"/>
    </row>
    <row r="536284" spans="2:3" x14ac:dyDescent="0.25">
      <c r="B536284" s="76"/>
      <c r="C536284" s="75"/>
    </row>
    <row r="536285" spans="2:3" x14ac:dyDescent="0.25">
      <c r="B536285" s="76"/>
      <c r="C536285" s="75"/>
    </row>
    <row r="536286" spans="2:3" x14ac:dyDescent="0.25">
      <c r="B536286" s="76"/>
      <c r="C536286" s="75"/>
    </row>
    <row r="536287" spans="2:3" x14ac:dyDescent="0.25">
      <c r="B536287" s="76"/>
      <c r="C536287" s="75"/>
    </row>
    <row r="536288" spans="2:3" x14ac:dyDescent="0.25">
      <c r="B536288" s="76"/>
      <c r="C536288" s="75"/>
    </row>
    <row r="536289" spans="2:3" x14ac:dyDescent="0.25">
      <c r="B536289" s="76"/>
      <c r="C536289" s="75"/>
    </row>
    <row r="536290" spans="2:3" x14ac:dyDescent="0.25">
      <c r="B536290" s="76"/>
      <c r="C536290" s="75"/>
    </row>
    <row r="536291" spans="2:3" x14ac:dyDescent="0.25">
      <c r="B536291" s="76"/>
      <c r="C536291" s="75"/>
    </row>
    <row r="536292" spans="2:3" x14ac:dyDescent="0.25">
      <c r="B536292" s="76"/>
      <c r="C536292" s="75"/>
    </row>
    <row r="536293" spans="2:3" x14ac:dyDescent="0.25">
      <c r="B536293" s="76"/>
      <c r="C536293" s="75"/>
    </row>
    <row r="536294" spans="2:3" x14ac:dyDescent="0.25">
      <c r="B536294" s="76"/>
      <c r="C536294" s="75"/>
    </row>
    <row r="536295" spans="2:3" x14ac:dyDescent="0.25">
      <c r="B536295" s="76"/>
      <c r="C536295" s="75"/>
    </row>
    <row r="536405" spans="2:3" x14ac:dyDescent="0.25">
      <c r="B536405" s="76"/>
      <c r="C536405" s="75"/>
    </row>
    <row r="536406" spans="2:3" x14ac:dyDescent="0.25">
      <c r="B536406" s="76"/>
      <c r="C536406" s="75"/>
    </row>
    <row r="536407" spans="2:3" x14ac:dyDescent="0.25">
      <c r="B536407" s="76"/>
      <c r="C536407" s="75"/>
    </row>
    <row r="536408" spans="2:3" x14ac:dyDescent="0.25">
      <c r="B536408" s="76"/>
      <c r="C536408" s="75"/>
    </row>
    <row r="536409" spans="2:3" x14ac:dyDescent="0.25">
      <c r="B536409" s="76"/>
      <c r="C536409" s="75"/>
    </row>
    <row r="536410" spans="2:3" x14ac:dyDescent="0.25">
      <c r="B536410" s="76"/>
      <c r="C536410" s="75"/>
    </row>
    <row r="536411" spans="2:3" x14ac:dyDescent="0.25">
      <c r="B536411" s="76"/>
      <c r="C536411" s="75"/>
    </row>
    <row r="536412" spans="2:3" x14ac:dyDescent="0.25">
      <c r="B536412" s="76"/>
      <c r="C536412" s="75"/>
    </row>
    <row r="536413" spans="2:3" x14ac:dyDescent="0.25">
      <c r="B536413" s="76"/>
      <c r="C536413" s="75"/>
    </row>
    <row r="536414" spans="2:3" x14ac:dyDescent="0.25">
      <c r="B536414" s="76"/>
      <c r="C536414" s="75"/>
    </row>
    <row r="536415" spans="2:3" x14ac:dyDescent="0.25">
      <c r="B536415" s="76"/>
      <c r="C536415" s="75"/>
    </row>
    <row r="536416" spans="2:3" x14ac:dyDescent="0.25">
      <c r="B536416" s="76"/>
      <c r="C536416" s="75"/>
    </row>
    <row r="536417" spans="2:3" x14ac:dyDescent="0.25">
      <c r="B536417" s="76"/>
      <c r="C536417" s="75"/>
    </row>
    <row r="536527" spans="2:3" x14ac:dyDescent="0.25">
      <c r="B536527" s="76"/>
      <c r="C536527" s="75"/>
    </row>
    <row r="536528" spans="2:3" x14ac:dyDescent="0.25">
      <c r="B536528" s="76"/>
      <c r="C536528" s="75"/>
    </row>
    <row r="536529" spans="2:3" x14ac:dyDescent="0.25">
      <c r="B536529" s="76"/>
      <c r="C536529" s="75"/>
    </row>
    <row r="536530" spans="2:3" x14ac:dyDescent="0.25">
      <c r="B536530" s="76"/>
      <c r="C536530" s="75"/>
    </row>
    <row r="536531" spans="2:3" x14ac:dyDescent="0.25">
      <c r="B536531" s="76"/>
      <c r="C536531" s="75"/>
    </row>
    <row r="536532" spans="2:3" x14ac:dyDescent="0.25">
      <c r="B536532" s="76"/>
      <c r="C536532" s="75"/>
    </row>
    <row r="536533" spans="2:3" x14ac:dyDescent="0.25">
      <c r="B536533" s="76"/>
      <c r="C536533" s="75"/>
    </row>
    <row r="536534" spans="2:3" x14ac:dyDescent="0.25">
      <c r="B536534" s="76"/>
      <c r="C536534" s="75"/>
    </row>
    <row r="536535" spans="2:3" x14ac:dyDescent="0.25">
      <c r="B536535" s="76"/>
      <c r="C536535" s="75"/>
    </row>
    <row r="536536" spans="2:3" x14ac:dyDescent="0.25">
      <c r="B536536" s="76"/>
      <c r="C536536" s="75"/>
    </row>
    <row r="536537" spans="2:3" x14ac:dyDescent="0.25">
      <c r="B536537" s="76"/>
      <c r="C536537" s="75"/>
    </row>
    <row r="536538" spans="2:3" x14ac:dyDescent="0.25">
      <c r="B536538" s="76"/>
      <c r="C536538" s="75"/>
    </row>
    <row r="536539" spans="2:3" x14ac:dyDescent="0.25">
      <c r="B536539" s="76"/>
      <c r="C536539" s="75"/>
    </row>
    <row r="536649" spans="2:3" x14ac:dyDescent="0.25">
      <c r="B536649" s="76"/>
      <c r="C536649" s="75"/>
    </row>
    <row r="536650" spans="2:3" x14ac:dyDescent="0.25">
      <c r="B536650" s="76"/>
      <c r="C536650" s="75"/>
    </row>
    <row r="536651" spans="2:3" x14ac:dyDescent="0.25">
      <c r="B536651" s="76"/>
      <c r="C536651" s="75"/>
    </row>
    <row r="536652" spans="2:3" x14ac:dyDescent="0.25">
      <c r="B536652" s="76"/>
      <c r="C536652" s="75"/>
    </row>
    <row r="536653" spans="2:3" x14ac:dyDescent="0.25">
      <c r="B536653" s="76"/>
      <c r="C536653" s="75"/>
    </row>
    <row r="536654" spans="2:3" x14ac:dyDescent="0.25">
      <c r="B536654" s="76"/>
      <c r="C536654" s="75"/>
    </row>
    <row r="536655" spans="2:3" x14ac:dyDescent="0.25">
      <c r="B536655" s="76"/>
      <c r="C536655" s="75"/>
    </row>
    <row r="536656" spans="2:3" x14ac:dyDescent="0.25">
      <c r="B536656" s="76"/>
      <c r="C536656" s="75"/>
    </row>
    <row r="536657" spans="2:3" x14ac:dyDescent="0.25">
      <c r="B536657" s="76"/>
      <c r="C536657" s="75"/>
    </row>
    <row r="536658" spans="2:3" x14ac:dyDescent="0.25">
      <c r="B536658" s="76"/>
      <c r="C536658" s="75"/>
    </row>
    <row r="536659" spans="2:3" x14ac:dyDescent="0.25">
      <c r="B536659" s="76"/>
      <c r="C536659" s="75"/>
    </row>
    <row r="536660" spans="2:3" x14ac:dyDescent="0.25">
      <c r="B536660" s="76"/>
      <c r="C536660" s="75"/>
    </row>
    <row r="536661" spans="2:3" x14ac:dyDescent="0.25">
      <c r="B536661" s="76"/>
      <c r="C536661" s="75"/>
    </row>
    <row r="536771" spans="2:3" x14ac:dyDescent="0.25">
      <c r="B536771" s="76"/>
      <c r="C536771" s="75"/>
    </row>
    <row r="536772" spans="2:3" x14ac:dyDescent="0.25">
      <c r="B536772" s="76"/>
      <c r="C536772" s="75"/>
    </row>
    <row r="536773" spans="2:3" x14ac:dyDescent="0.25">
      <c r="B536773" s="76"/>
      <c r="C536773" s="75"/>
    </row>
    <row r="536774" spans="2:3" x14ac:dyDescent="0.25">
      <c r="B536774" s="76"/>
      <c r="C536774" s="75"/>
    </row>
    <row r="536775" spans="2:3" x14ac:dyDescent="0.25">
      <c r="B536775" s="76"/>
      <c r="C536775" s="75"/>
    </row>
    <row r="536776" spans="2:3" x14ac:dyDescent="0.25">
      <c r="B536776" s="76"/>
      <c r="C536776" s="75"/>
    </row>
    <row r="536777" spans="2:3" x14ac:dyDescent="0.25">
      <c r="B536777" s="76"/>
      <c r="C536777" s="75"/>
    </row>
    <row r="536778" spans="2:3" x14ac:dyDescent="0.25">
      <c r="B536778" s="76"/>
      <c r="C536778" s="75"/>
    </row>
    <row r="536779" spans="2:3" x14ac:dyDescent="0.25">
      <c r="B536779" s="76"/>
      <c r="C536779" s="75"/>
    </row>
    <row r="536780" spans="2:3" x14ac:dyDescent="0.25">
      <c r="B536780" s="76"/>
      <c r="C536780" s="75"/>
    </row>
    <row r="536781" spans="2:3" x14ac:dyDescent="0.25">
      <c r="B536781" s="76"/>
      <c r="C536781" s="75"/>
    </row>
    <row r="536782" spans="2:3" x14ac:dyDescent="0.25">
      <c r="B536782" s="76"/>
      <c r="C536782" s="75"/>
    </row>
    <row r="536783" spans="2:3" x14ac:dyDescent="0.25">
      <c r="B536783" s="76"/>
      <c r="C536783" s="75"/>
    </row>
    <row r="536893" spans="2:3" x14ac:dyDescent="0.25">
      <c r="B536893" s="76"/>
      <c r="C536893" s="75"/>
    </row>
    <row r="536894" spans="2:3" x14ac:dyDescent="0.25">
      <c r="B536894" s="76"/>
      <c r="C536894" s="75"/>
    </row>
    <row r="536895" spans="2:3" x14ac:dyDescent="0.25">
      <c r="B536895" s="76"/>
      <c r="C536895" s="75"/>
    </row>
    <row r="536896" spans="2:3" x14ac:dyDescent="0.25">
      <c r="B536896" s="76"/>
      <c r="C536896" s="75"/>
    </row>
    <row r="536897" spans="2:3" x14ac:dyDescent="0.25">
      <c r="B536897" s="76"/>
      <c r="C536897" s="75"/>
    </row>
    <row r="536898" spans="2:3" x14ac:dyDescent="0.25">
      <c r="B536898" s="76"/>
      <c r="C536898" s="75"/>
    </row>
    <row r="536899" spans="2:3" x14ac:dyDescent="0.25">
      <c r="B536899" s="76"/>
      <c r="C536899" s="75"/>
    </row>
    <row r="536900" spans="2:3" x14ac:dyDescent="0.25">
      <c r="B536900" s="76"/>
      <c r="C536900" s="75"/>
    </row>
    <row r="536901" spans="2:3" x14ac:dyDescent="0.25">
      <c r="B536901" s="76"/>
      <c r="C536901" s="75"/>
    </row>
    <row r="536902" spans="2:3" x14ac:dyDescent="0.25">
      <c r="B536902" s="76"/>
      <c r="C536902" s="75"/>
    </row>
    <row r="536903" spans="2:3" x14ac:dyDescent="0.25">
      <c r="B536903" s="76"/>
      <c r="C536903" s="75"/>
    </row>
    <row r="536904" spans="2:3" x14ac:dyDescent="0.25">
      <c r="B536904" s="76"/>
      <c r="C536904" s="75"/>
    </row>
    <row r="536905" spans="2:3" x14ac:dyDescent="0.25">
      <c r="B536905" s="76"/>
      <c r="C536905" s="75"/>
    </row>
    <row r="537015" spans="2:3" x14ac:dyDescent="0.25">
      <c r="B537015" s="76"/>
      <c r="C537015" s="75"/>
    </row>
    <row r="537016" spans="2:3" x14ac:dyDescent="0.25">
      <c r="B537016" s="76"/>
      <c r="C537016" s="75"/>
    </row>
    <row r="537017" spans="2:3" x14ac:dyDescent="0.25">
      <c r="B537017" s="76"/>
      <c r="C537017" s="75"/>
    </row>
    <row r="537018" spans="2:3" x14ac:dyDescent="0.25">
      <c r="B537018" s="76"/>
      <c r="C537018" s="75"/>
    </row>
    <row r="537019" spans="2:3" x14ac:dyDescent="0.25">
      <c r="B537019" s="76"/>
      <c r="C537019" s="75"/>
    </row>
    <row r="537020" spans="2:3" x14ac:dyDescent="0.25">
      <c r="B537020" s="76"/>
      <c r="C537020" s="75"/>
    </row>
    <row r="537021" spans="2:3" x14ac:dyDescent="0.25">
      <c r="B537021" s="76"/>
      <c r="C537021" s="75"/>
    </row>
    <row r="537022" spans="2:3" x14ac:dyDescent="0.25">
      <c r="B537022" s="76"/>
      <c r="C537022" s="75"/>
    </row>
    <row r="537023" spans="2:3" x14ac:dyDescent="0.25">
      <c r="B537023" s="76"/>
      <c r="C537023" s="75"/>
    </row>
    <row r="537024" spans="2:3" x14ac:dyDescent="0.25">
      <c r="B537024" s="76"/>
      <c r="C537024" s="75"/>
    </row>
    <row r="537025" spans="2:3" x14ac:dyDescent="0.25">
      <c r="B537025" s="76"/>
      <c r="C537025" s="75"/>
    </row>
    <row r="537026" spans="2:3" x14ac:dyDescent="0.25">
      <c r="B537026" s="76"/>
      <c r="C537026" s="75"/>
    </row>
    <row r="537027" spans="2:3" x14ac:dyDescent="0.25">
      <c r="B537027" s="76"/>
      <c r="C537027" s="75"/>
    </row>
    <row r="537137" spans="2:3" x14ac:dyDescent="0.25">
      <c r="B537137" s="76"/>
      <c r="C537137" s="75"/>
    </row>
    <row r="537138" spans="2:3" x14ac:dyDescent="0.25">
      <c r="B537138" s="76"/>
      <c r="C537138" s="75"/>
    </row>
    <row r="537139" spans="2:3" x14ac:dyDescent="0.25">
      <c r="B537139" s="76"/>
      <c r="C537139" s="75"/>
    </row>
    <row r="537140" spans="2:3" x14ac:dyDescent="0.25">
      <c r="B537140" s="76"/>
      <c r="C537140" s="75"/>
    </row>
    <row r="537141" spans="2:3" x14ac:dyDescent="0.25">
      <c r="B537141" s="76"/>
      <c r="C537141" s="75"/>
    </row>
    <row r="537142" spans="2:3" x14ac:dyDescent="0.25">
      <c r="B537142" s="76"/>
      <c r="C537142" s="75"/>
    </row>
    <row r="537143" spans="2:3" x14ac:dyDescent="0.25">
      <c r="B537143" s="76"/>
      <c r="C537143" s="75"/>
    </row>
    <row r="537144" spans="2:3" x14ac:dyDescent="0.25">
      <c r="B537144" s="76"/>
      <c r="C537144" s="75"/>
    </row>
    <row r="537145" spans="2:3" x14ac:dyDescent="0.25">
      <c r="B537145" s="76"/>
      <c r="C537145" s="75"/>
    </row>
    <row r="537146" spans="2:3" x14ac:dyDescent="0.25">
      <c r="B537146" s="76"/>
      <c r="C537146" s="75"/>
    </row>
    <row r="537147" spans="2:3" x14ac:dyDescent="0.25">
      <c r="B537147" s="76"/>
      <c r="C537147" s="75"/>
    </row>
    <row r="537148" spans="2:3" x14ac:dyDescent="0.25">
      <c r="B537148" s="76"/>
      <c r="C537148" s="75"/>
    </row>
    <row r="537149" spans="2:3" x14ac:dyDescent="0.25">
      <c r="B537149" s="76"/>
      <c r="C537149" s="75"/>
    </row>
    <row r="537259" spans="2:3" x14ac:dyDescent="0.25">
      <c r="B537259" s="76"/>
      <c r="C537259" s="75"/>
    </row>
    <row r="537260" spans="2:3" x14ac:dyDescent="0.25">
      <c r="B537260" s="76"/>
      <c r="C537260" s="75"/>
    </row>
    <row r="537261" spans="2:3" x14ac:dyDescent="0.25">
      <c r="B537261" s="76"/>
      <c r="C537261" s="75"/>
    </row>
    <row r="537262" spans="2:3" x14ac:dyDescent="0.25">
      <c r="B537262" s="76"/>
      <c r="C537262" s="75"/>
    </row>
    <row r="537263" spans="2:3" x14ac:dyDescent="0.25">
      <c r="B537263" s="76"/>
      <c r="C537263" s="75"/>
    </row>
    <row r="537264" spans="2:3" x14ac:dyDescent="0.25">
      <c r="B537264" s="76"/>
      <c r="C537264" s="75"/>
    </row>
    <row r="537265" spans="2:3" x14ac:dyDescent="0.25">
      <c r="B537265" s="76"/>
      <c r="C537265" s="75"/>
    </row>
    <row r="537266" spans="2:3" x14ac:dyDescent="0.25">
      <c r="B537266" s="76"/>
      <c r="C537266" s="75"/>
    </row>
    <row r="537267" spans="2:3" x14ac:dyDescent="0.25">
      <c r="B537267" s="76"/>
      <c r="C537267" s="75"/>
    </row>
    <row r="537268" spans="2:3" x14ac:dyDescent="0.25">
      <c r="B537268" s="76"/>
      <c r="C537268" s="75"/>
    </row>
    <row r="537269" spans="2:3" x14ac:dyDescent="0.25">
      <c r="B537269" s="76"/>
      <c r="C537269" s="75"/>
    </row>
    <row r="537270" spans="2:3" x14ac:dyDescent="0.25">
      <c r="B537270" s="76"/>
      <c r="C537270" s="75"/>
    </row>
    <row r="537271" spans="2:3" x14ac:dyDescent="0.25">
      <c r="B537271" s="76"/>
      <c r="C537271" s="75"/>
    </row>
    <row r="537381" spans="2:3" x14ac:dyDescent="0.25">
      <c r="B537381" s="76"/>
      <c r="C537381" s="75"/>
    </row>
    <row r="537382" spans="2:3" x14ac:dyDescent="0.25">
      <c r="B537382" s="76"/>
      <c r="C537382" s="75"/>
    </row>
    <row r="537383" spans="2:3" x14ac:dyDescent="0.25">
      <c r="B537383" s="76"/>
      <c r="C537383" s="75"/>
    </row>
    <row r="537384" spans="2:3" x14ac:dyDescent="0.25">
      <c r="B537384" s="76"/>
      <c r="C537384" s="75"/>
    </row>
    <row r="537385" spans="2:3" x14ac:dyDescent="0.25">
      <c r="B537385" s="76"/>
      <c r="C537385" s="75"/>
    </row>
    <row r="537386" spans="2:3" x14ac:dyDescent="0.25">
      <c r="B537386" s="76"/>
      <c r="C537386" s="75"/>
    </row>
    <row r="537387" spans="2:3" x14ac:dyDescent="0.25">
      <c r="B537387" s="76"/>
      <c r="C537387" s="75"/>
    </row>
    <row r="537388" spans="2:3" x14ac:dyDescent="0.25">
      <c r="B537388" s="76"/>
      <c r="C537388" s="75"/>
    </row>
    <row r="537389" spans="2:3" x14ac:dyDescent="0.25">
      <c r="B537389" s="76"/>
      <c r="C537389" s="75"/>
    </row>
    <row r="537390" spans="2:3" x14ac:dyDescent="0.25">
      <c r="B537390" s="76"/>
      <c r="C537390" s="75"/>
    </row>
    <row r="537391" spans="2:3" x14ac:dyDescent="0.25">
      <c r="B537391" s="76"/>
      <c r="C537391" s="75"/>
    </row>
    <row r="537392" spans="2:3" x14ac:dyDescent="0.25">
      <c r="B537392" s="76"/>
      <c r="C537392" s="75"/>
    </row>
    <row r="537393" spans="2:3" x14ac:dyDescent="0.25">
      <c r="B537393" s="76"/>
      <c r="C537393" s="75"/>
    </row>
    <row r="537503" spans="2:3" x14ac:dyDescent="0.25">
      <c r="B537503" s="76"/>
      <c r="C537503" s="75"/>
    </row>
    <row r="537504" spans="2:3" x14ac:dyDescent="0.25">
      <c r="B537504" s="76"/>
      <c r="C537504" s="75"/>
    </row>
    <row r="537505" spans="2:3" x14ac:dyDescent="0.25">
      <c r="B537505" s="76"/>
      <c r="C537505" s="75"/>
    </row>
    <row r="537506" spans="2:3" x14ac:dyDescent="0.25">
      <c r="B537506" s="76"/>
      <c r="C537506" s="75"/>
    </row>
    <row r="537507" spans="2:3" x14ac:dyDescent="0.25">
      <c r="B537507" s="76"/>
      <c r="C537507" s="75"/>
    </row>
    <row r="537508" spans="2:3" x14ac:dyDescent="0.25">
      <c r="B537508" s="76"/>
      <c r="C537508" s="75"/>
    </row>
    <row r="537509" spans="2:3" x14ac:dyDescent="0.25">
      <c r="B537509" s="76"/>
      <c r="C537509" s="75"/>
    </row>
    <row r="537510" spans="2:3" x14ac:dyDescent="0.25">
      <c r="B537510" s="76"/>
      <c r="C537510" s="75"/>
    </row>
    <row r="537511" spans="2:3" x14ac:dyDescent="0.25">
      <c r="B537511" s="76"/>
      <c r="C537511" s="75"/>
    </row>
    <row r="537512" spans="2:3" x14ac:dyDescent="0.25">
      <c r="B537512" s="76"/>
      <c r="C537512" s="75"/>
    </row>
    <row r="537513" spans="2:3" x14ac:dyDescent="0.25">
      <c r="B537513" s="76"/>
      <c r="C537513" s="75"/>
    </row>
    <row r="537514" spans="2:3" x14ac:dyDescent="0.25">
      <c r="B537514" s="76"/>
      <c r="C537514" s="75"/>
    </row>
    <row r="537515" spans="2:3" x14ac:dyDescent="0.25">
      <c r="B537515" s="76"/>
      <c r="C537515" s="75"/>
    </row>
    <row r="537625" spans="2:3" x14ac:dyDescent="0.25">
      <c r="B537625" s="76"/>
      <c r="C537625" s="75"/>
    </row>
    <row r="537626" spans="2:3" x14ac:dyDescent="0.25">
      <c r="B537626" s="76"/>
      <c r="C537626" s="75"/>
    </row>
    <row r="537627" spans="2:3" x14ac:dyDescent="0.25">
      <c r="B537627" s="76"/>
      <c r="C537627" s="75"/>
    </row>
    <row r="537628" spans="2:3" x14ac:dyDescent="0.25">
      <c r="B537628" s="76"/>
      <c r="C537628" s="75"/>
    </row>
    <row r="537629" spans="2:3" x14ac:dyDescent="0.25">
      <c r="B537629" s="76"/>
      <c r="C537629" s="75"/>
    </row>
    <row r="537630" spans="2:3" x14ac:dyDescent="0.25">
      <c r="B537630" s="76"/>
      <c r="C537630" s="75"/>
    </row>
    <row r="537631" spans="2:3" x14ac:dyDescent="0.25">
      <c r="B537631" s="76"/>
      <c r="C537631" s="75"/>
    </row>
    <row r="537632" spans="2:3" x14ac:dyDescent="0.25">
      <c r="B537632" s="76"/>
      <c r="C537632" s="75"/>
    </row>
    <row r="537633" spans="2:3" x14ac:dyDescent="0.25">
      <c r="B537633" s="76"/>
      <c r="C537633" s="75"/>
    </row>
    <row r="537634" spans="2:3" x14ac:dyDescent="0.25">
      <c r="B537634" s="76"/>
      <c r="C537634" s="75"/>
    </row>
    <row r="537635" spans="2:3" x14ac:dyDescent="0.25">
      <c r="B537635" s="76"/>
      <c r="C537635" s="75"/>
    </row>
    <row r="537636" spans="2:3" x14ac:dyDescent="0.25">
      <c r="B537636" s="76"/>
      <c r="C537636" s="75"/>
    </row>
    <row r="537637" spans="2:3" x14ac:dyDescent="0.25">
      <c r="B537637" s="76"/>
      <c r="C537637" s="75"/>
    </row>
    <row r="537747" spans="2:3" x14ac:dyDescent="0.25">
      <c r="B537747" s="76"/>
      <c r="C537747" s="75"/>
    </row>
    <row r="537748" spans="2:3" x14ac:dyDescent="0.25">
      <c r="B537748" s="76"/>
      <c r="C537748" s="75"/>
    </row>
    <row r="537749" spans="2:3" x14ac:dyDescent="0.25">
      <c r="B537749" s="76"/>
      <c r="C537749" s="75"/>
    </row>
    <row r="537750" spans="2:3" x14ac:dyDescent="0.25">
      <c r="B537750" s="76"/>
      <c r="C537750" s="75"/>
    </row>
    <row r="537751" spans="2:3" x14ac:dyDescent="0.25">
      <c r="B537751" s="76"/>
      <c r="C537751" s="75"/>
    </row>
    <row r="537752" spans="2:3" x14ac:dyDescent="0.25">
      <c r="B537752" s="76"/>
      <c r="C537752" s="75"/>
    </row>
    <row r="537753" spans="2:3" x14ac:dyDescent="0.25">
      <c r="B537753" s="76"/>
      <c r="C537753" s="75"/>
    </row>
    <row r="537754" spans="2:3" x14ac:dyDescent="0.25">
      <c r="B537754" s="76"/>
      <c r="C537754" s="75"/>
    </row>
    <row r="537755" spans="2:3" x14ac:dyDescent="0.25">
      <c r="B537755" s="76"/>
      <c r="C537755" s="75"/>
    </row>
    <row r="537756" spans="2:3" x14ac:dyDescent="0.25">
      <c r="B537756" s="76"/>
      <c r="C537756" s="75"/>
    </row>
    <row r="537757" spans="2:3" x14ac:dyDescent="0.25">
      <c r="B537757" s="76"/>
      <c r="C537757" s="75"/>
    </row>
    <row r="537758" spans="2:3" x14ac:dyDescent="0.25">
      <c r="B537758" s="76"/>
      <c r="C537758" s="75"/>
    </row>
    <row r="537759" spans="2:3" x14ac:dyDescent="0.25">
      <c r="B537759" s="76"/>
      <c r="C537759" s="75"/>
    </row>
    <row r="537869" spans="2:3" x14ac:dyDescent="0.25">
      <c r="B537869" s="76"/>
      <c r="C537869" s="75"/>
    </row>
    <row r="537870" spans="2:3" x14ac:dyDescent="0.25">
      <c r="B537870" s="76"/>
      <c r="C537870" s="75"/>
    </row>
    <row r="537871" spans="2:3" x14ac:dyDescent="0.25">
      <c r="B537871" s="76"/>
      <c r="C537871" s="75"/>
    </row>
    <row r="537872" spans="2:3" x14ac:dyDescent="0.25">
      <c r="B537872" s="76"/>
      <c r="C537872" s="75"/>
    </row>
    <row r="537873" spans="2:3" x14ac:dyDescent="0.25">
      <c r="B537873" s="76"/>
      <c r="C537873" s="75"/>
    </row>
    <row r="537874" spans="2:3" x14ac:dyDescent="0.25">
      <c r="B537874" s="76"/>
      <c r="C537874" s="75"/>
    </row>
    <row r="537875" spans="2:3" x14ac:dyDescent="0.25">
      <c r="B537875" s="76"/>
      <c r="C537875" s="75"/>
    </row>
    <row r="537876" spans="2:3" x14ac:dyDescent="0.25">
      <c r="B537876" s="76"/>
      <c r="C537876" s="75"/>
    </row>
    <row r="537877" spans="2:3" x14ac:dyDescent="0.25">
      <c r="B537877" s="76"/>
      <c r="C537877" s="75"/>
    </row>
    <row r="537878" spans="2:3" x14ac:dyDescent="0.25">
      <c r="B537878" s="76"/>
      <c r="C537878" s="75"/>
    </row>
    <row r="537879" spans="2:3" x14ac:dyDescent="0.25">
      <c r="B537879" s="76"/>
      <c r="C537879" s="75"/>
    </row>
    <row r="537880" spans="2:3" x14ac:dyDescent="0.25">
      <c r="B537880" s="76"/>
      <c r="C537880" s="75"/>
    </row>
    <row r="537881" spans="2:3" x14ac:dyDescent="0.25">
      <c r="B537881" s="76"/>
      <c r="C537881" s="75"/>
    </row>
    <row r="537991" spans="2:3" x14ac:dyDescent="0.25">
      <c r="B537991" s="76"/>
      <c r="C537991" s="75"/>
    </row>
    <row r="537992" spans="2:3" x14ac:dyDescent="0.25">
      <c r="B537992" s="76"/>
      <c r="C537992" s="75"/>
    </row>
    <row r="537993" spans="2:3" x14ac:dyDescent="0.25">
      <c r="B537993" s="76"/>
      <c r="C537993" s="75"/>
    </row>
    <row r="537994" spans="2:3" x14ac:dyDescent="0.25">
      <c r="B537994" s="76"/>
      <c r="C537994" s="75"/>
    </row>
    <row r="537995" spans="2:3" x14ac:dyDescent="0.25">
      <c r="B537995" s="76"/>
      <c r="C537995" s="75"/>
    </row>
    <row r="537996" spans="2:3" x14ac:dyDescent="0.25">
      <c r="B537996" s="76"/>
      <c r="C537996" s="75"/>
    </row>
    <row r="537997" spans="2:3" x14ac:dyDescent="0.25">
      <c r="B537997" s="76"/>
      <c r="C537997" s="75"/>
    </row>
    <row r="537998" spans="2:3" x14ac:dyDescent="0.25">
      <c r="B537998" s="76"/>
      <c r="C537998" s="75"/>
    </row>
    <row r="537999" spans="2:3" x14ac:dyDescent="0.25">
      <c r="B537999" s="76"/>
      <c r="C537999" s="75"/>
    </row>
    <row r="538000" spans="2:3" x14ac:dyDescent="0.25">
      <c r="B538000" s="76"/>
      <c r="C538000" s="75"/>
    </row>
    <row r="538001" spans="2:3" x14ac:dyDescent="0.25">
      <c r="B538001" s="76"/>
      <c r="C538001" s="75"/>
    </row>
    <row r="538002" spans="2:3" x14ac:dyDescent="0.25">
      <c r="B538002" s="76"/>
      <c r="C538002" s="75"/>
    </row>
    <row r="538003" spans="2:3" x14ac:dyDescent="0.25">
      <c r="B538003" s="76"/>
      <c r="C538003" s="75"/>
    </row>
    <row r="538113" spans="2:3" x14ac:dyDescent="0.25">
      <c r="B538113" s="76"/>
      <c r="C538113" s="75"/>
    </row>
    <row r="538114" spans="2:3" x14ac:dyDescent="0.25">
      <c r="B538114" s="76"/>
      <c r="C538114" s="75"/>
    </row>
    <row r="538115" spans="2:3" x14ac:dyDescent="0.25">
      <c r="B538115" s="76"/>
      <c r="C538115" s="75"/>
    </row>
    <row r="538116" spans="2:3" x14ac:dyDescent="0.25">
      <c r="B538116" s="76"/>
      <c r="C538116" s="75"/>
    </row>
    <row r="538117" spans="2:3" x14ac:dyDescent="0.25">
      <c r="B538117" s="76"/>
      <c r="C538117" s="75"/>
    </row>
    <row r="538118" spans="2:3" x14ac:dyDescent="0.25">
      <c r="B538118" s="76"/>
      <c r="C538118" s="75"/>
    </row>
    <row r="538119" spans="2:3" x14ac:dyDescent="0.25">
      <c r="B538119" s="76"/>
      <c r="C538119" s="75"/>
    </row>
    <row r="538120" spans="2:3" x14ac:dyDescent="0.25">
      <c r="B538120" s="76"/>
      <c r="C538120" s="75"/>
    </row>
    <row r="538121" spans="2:3" x14ac:dyDescent="0.25">
      <c r="B538121" s="76"/>
      <c r="C538121" s="75"/>
    </row>
    <row r="538122" spans="2:3" x14ac:dyDescent="0.25">
      <c r="B538122" s="76"/>
      <c r="C538122" s="75"/>
    </row>
    <row r="538123" spans="2:3" x14ac:dyDescent="0.25">
      <c r="B538123" s="76"/>
      <c r="C538123" s="75"/>
    </row>
    <row r="538124" spans="2:3" x14ac:dyDescent="0.25">
      <c r="B538124" s="76"/>
      <c r="C538124" s="75"/>
    </row>
    <row r="538125" spans="2:3" x14ac:dyDescent="0.25">
      <c r="B538125" s="76"/>
      <c r="C538125" s="75"/>
    </row>
    <row r="538235" spans="2:3" x14ac:dyDescent="0.25">
      <c r="B538235" s="76"/>
      <c r="C538235" s="75"/>
    </row>
    <row r="538236" spans="2:3" x14ac:dyDescent="0.25">
      <c r="B538236" s="76"/>
      <c r="C538236" s="75"/>
    </row>
    <row r="538237" spans="2:3" x14ac:dyDescent="0.25">
      <c r="B538237" s="76"/>
      <c r="C538237" s="75"/>
    </row>
    <row r="538238" spans="2:3" x14ac:dyDescent="0.25">
      <c r="B538238" s="76"/>
      <c r="C538238" s="75"/>
    </row>
    <row r="538239" spans="2:3" x14ac:dyDescent="0.25">
      <c r="B538239" s="76"/>
      <c r="C538239" s="75"/>
    </row>
    <row r="538240" spans="2:3" x14ac:dyDescent="0.25">
      <c r="B538240" s="76"/>
      <c r="C538240" s="75"/>
    </row>
    <row r="538241" spans="2:3" x14ac:dyDescent="0.25">
      <c r="B538241" s="76"/>
      <c r="C538241" s="75"/>
    </row>
    <row r="538242" spans="2:3" x14ac:dyDescent="0.25">
      <c r="B538242" s="76"/>
      <c r="C538242" s="75"/>
    </row>
    <row r="538243" spans="2:3" x14ac:dyDescent="0.25">
      <c r="B538243" s="76"/>
      <c r="C538243" s="75"/>
    </row>
    <row r="538244" spans="2:3" x14ac:dyDescent="0.25">
      <c r="B538244" s="76"/>
      <c r="C538244" s="75"/>
    </row>
    <row r="538245" spans="2:3" x14ac:dyDescent="0.25">
      <c r="B538245" s="76"/>
      <c r="C538245" s="75"/>
    </row>
    <row r="538246" spans="2:3" x14ac:dyDescent="0.25">
      <c r="B538246" s="76"/>
      <c r="C538246" s="75"/>
    </row>
    <row r="538247" spans="2:3" x14ac:dyDescent="0.25">
      <c r="B538247" s="76"/>
      <c r="C538247" s="75"/>
    </row>
    <row r="538357" spans="2:3" x14ac:dyDescent="0.25">
      <c r="B538357" s="76"/>
      <c r="C538357" s="75"/>
    </row>
    <row r="538358" spans="2:3" x14ac:dyDescent="0.25">
      <c r="B538358" s="76"/>
      <c r="C538358" s="75"/>
    </row>
    <row r="538359" spans="2:3" x14ac:dyDescent="0.25">
      <c r="B538359" s="76"/>
      <c r="C538359" s="75"/>
    </row>
    <row r="538360" spans="2:3" x14ac:dyDescent="0.25">
      <c r="B538360" s="76"/>
      <c r="C538360" s="75"/>
    </row>
    <row r="538361" spans="2:3" x14ac:dyDescent="0.25">
      <c r="B538361" s="76"/>
      <c r="C538361" s="75"/>
    </row>
    <row r="538362" spans="2:3" x14ac:dyDescent="0.25">
      <c r="B538362" s="76"/>
      <c r="C538362" s="75"/>
    </row>
    <row r="538363" spans="2:3" x14ac:dyDescent="0.25">
      <c r="B538363" s="76"/>
      <c r="C538363" s="75"/>
    </row>
    <row r="538364" spans="2:3" x14ac:dyDescent="0.25">
      <c r="B538364" s="76"/>
      <c r="C538364" s="75"/>
    </row>
    <row r="538365" spans="2:3" x14ac:dyDescent="0.25">
      <c r="B538365" s="76"/>
      <c r="C538365" s="75"/>
    </row>
    <row r="538366" spans="2:3" x14ac:dyDescent="0.25">
      <c r="B538366" s="76"/>
      <c r="C538366" s="75"/>
    </row>
    <row r="538367" spans="2:3" x14ac:dyDescent="0.25">
      <c r="B538367" s="76"/>
      <c r="C538367" s="75"/>
    </row>
    <row r="538368" spans="2:3" x14ac:dyDescent="0.25">
      <c r="B538368" s="76"/>
      <c r="C538368" s="75"/>
    </row>
    <row r="538369" spans="2:3" x14ac:dyDescent="0.25">
      <c r="B538369" s="76"/>
      <c r="C538369" s="75"/>
    </row>
    <row r="538479" spans="2:3" x14ac:dyDescent="0.25">
      <c r="B538479" s="76"/>
      <c r="C538479" s="75"/>
    </row>
    <row r="538480" spans="2:3" x14ac:dyDescent="0.25">
      <c r="B538480" s="76"/>
      <c r="C538480" s="75"/>
    </row>
    <row r="538481" spans="2:3" x14ac:dyDescent="0.25">
      <c r="B538481" s="76"/>
      <c r="C538481" s="75"/>
    </row>
    <row r="538482" spans="2:3" x14ac:dyDescent="0.25">
      <c r="B538482" s="76"/>
      <c r="C538482" s="75"/>
    </row>
    <row r="538483" spans="2:3" x14ac:dyDescent="0.25">
      <c r="B538483" s="76"/>
      <c r="C538483" s="75"/>
    </row>
    <row r="538484" spans="2:3" x14ac:dyDescent="0.25">
      <c r="B538484" s="76"/>
      <c r="C538484" s="75"/>
    </row>
    <row r="538485" spans="2:3" x14ac:dyDescent="0.25">
      <c r="B538485" s="76"/>
      <c r="C538485" s="75"/>
    </row>
    <row r="538486" spans="2:3" x14ac:dyDescent="0.25">
      <c r="B538486" s="76"/>
      <c r="C538486" s="75"/>
    </row>
    <row r="538487" spans="2:3" x14ac:dyDescent="0.25">
      <c r="B538487" s="76"/>
      <c r="C538487" s="75"/>
    </row>
    <row r="538488" spans="2:3" x14ac:dyDescent="0.25">
      <c r="B538488" s="76"/>
      <c r="C538488" s="75"/>
    </row>
    <row r="538489" spans="2:3" x14ac:dyDescent="0.25">
      <c r="B538489" s="76"/>
      <c r="C538489" s="75"/>
    </row>
    <row r="538490" spans="2:3" x14ac:dyDescent="0.25">
      <c r="B538490" s="76"/>
      <c r="C538490" s="75"/>
    </row>
    <row r="538491" spans="2:3" x14ac:dyDescent="0.25">
      <c r="B538491" s="76"/>
      <c r="C538491" s="75"/>
    </row>
    <row r="538601" spans="2:3" x14ac:dyDescent="0.25">
      <c r="B538601" s="76"/>
      <c r="C538601" s="75"/>
    </row>
    <row r="538602" spans="2:3" x14ac:dyDescent="0.25">
      <c r="B538602" s="76"/>
      <c r="C538602" s="75"/>
    </row>
    <row r="538603" spans="2:3" x14ac:dyDescent="0.25">
      <c r="B538603" s="76"/>
      <c r="C538603" s="75"/>
    </row>
    <row r="538604" spans="2:3" x14ac:dyDescent="0.25">
      <c r="B538604" s="76"/>
      <c r="C538604" s="75"/>
    </row>
    <row r="538605" spans="2:3" x14ac:dyDescent="0.25">
      <c r="B538605" s="76"/>
      <c r="C538605" s="75"/>
    </row>
    <row r="538606" spans="2:3" x14ac:dyDescent="0.25">
      <c r="B538606" s="76"/>
      <c r="C538606" s="75"/>
    </row>
    <row r="538607" spans="2:3" x14ac:dyDescent="0.25">
      <c r="B538607" s="76"/>
      <c r="C538607" s="75"/>
    </row>
    <row r="538608" spans="2:3" x14ac:dyDescent="0.25">
      <c r="B538608" s="76"/>
      <c r="C538608" s="75"/>
    </row>
    <row r="538609" spans="2:3" x14ac:dyDescent="0.25">
      <c r="B538609" s="76"/>
      <c r="C538609" s="75"/>
    </row>
    <row r="538610" spans="2:3" x14ac:dyDescent="0.25">
      <c r="B538610" s="76"/>
      <c r="C538610" s="75"/>
    </row>
    <row r="538611" spans="2:3" x14ac:dyDescent="0.25">
      <c r="B538611" s="76"/>
      <c r="C538611" s="75"/>
    </row>
    <row r="538612" spans="2:3" x14ac:dyDescent="0.25">
      <c r="B538612" s="76"/>
      <c r="C538612" s="75"/>
    </row>
    <row r="538613" spans="2:3" x14ac:dyDescent="0.25">
      <c r="B538613" s="76"/>
      <c r="C538613" s="75"/>
    </row>
    <row r="538723" spans="2:3" x14ac:dyDescent="0.25">
      <c r="B538723" s="76"/>
      <c r="C538723" s="75"/>
    </row>
    <row r="538724" spans="2:3" x14ac:dyDescent="0.25">
      <c r="B538724" s="76"/>
      <c r="C538724" s="75"/>
    </row>
    <row r="538725" spans="2:3" x14ac:dyDescent="0.25">
      <c r="B538725" s="76"/>
      <c r="C538725" s="75"/>
    </row>
    <row r="538726" spans="2:3" x14ac:dyDescent="0.25">
      <c r="B538726" s="76"/>
      <c r="C538726" s="75"/>
    </row>
    <row r="538727" spans="2:3" x14ac:dyDescent="0.25">
      <c r="B538727" s="76"/>
      <c r="C538727" s="75"/>
    </row>
    <row r="538728" spans="2:3" x14ac:dyDescent="0.25">
      <c r="B538728" s="76"/>
      <c r="C538728" s="75"/>
    </row>
    <row r="538729" spans="2:3" x14ac:dyDescent="0.25">
      <c r="B538729" s="76"/>
      <c r="C538729" s="75"/>
    </row>
    <row r="538730" spans="2:3" x14ac:dyDescent="0.25">
      <c r="B538730" s="76"/>
      <c r="C538730" s="75"/>
    </row>
    <row r="538731" spans="2:3" x14ac:dyDescent="0.25">
      <c r="B538731" s="76"/>
      <c r="C538731" s="75"/>
    </row>
    <row r="538732" spans="2:3" x14ac:dyDescent="0.25">
      <c r="B538732" s="76"/>
      <c r="C538732" s="75"/>
    </row>
    <row r="538733" spans="2:3" x14ac:dyDescent="0.25">
      <c r="B538733" s="76"/>
      <c r="C538733" s="75"/>
    </row>
    <row r="538734" spans="2:3" x14ac:dyDescent="0.25">
      <c r="B538734" s="76"/>
      <c r="C538734" s="75"/>
    </row>
    <row r="538735" spans="2:3" x14ac:dyDescent="0.25">
      <c r="B538735" s="76"/>
      <c r="C538735" s="75"/>
    </row>
    <row r="538845" spans="2:3" x14ac:dyDescent="0.25">
      <c r="B538845" s="76"/>
      <c r="C538845" s="75"/>
    </row>
    <row r="538846" spans="2:3" x14ac:dyDescent="0.25">
      <c r="B538846" s="76"/>
      <c r="C538846" s="75"/>
    </row>
    <row r="538847" spans="2:3" x14ac:dyDescent="0.25">
      <c r="B538847" s="76"/>
      <c r="C538847" s="75"/>
    </row>
    <row r="538848" spans="2:3" x14ac:dyDescent="0.25">
      <c r="B538848" s="76"/>
      <c r="C538848" s="75"/>
    </row>
    <row r="538849" spans="2:3" x14ac:dyDescent="0.25">
      <c r="B538849" s="76"/>
      <c r="C538849" s="75"/>
    </row>
    <row r="538850" spans="2:3" x14ac:dyDescent="0.25">
      <c r="B538850" s="76"/>
      <c r="C538850" s="75"/>
    </row>
    <row r="538851" spans="2:3" x14ac:dyDescent="0.25">
      <c r="B538851" s="76"/>
      <c r="C538851" s="75"/>
    </row>
    <row r="538852" spans="2:3" x14ac:dyDescent="0.25">
      <c r="B538852" s="76"/>
      <c r="C538852" s="75"/>
    </row>
    <row r="538853" spans="2:3" x14ac:dyDescent="0.25">
      <c r="B538853" s="76"/>
      <c r="C538853" s="75"/>
    </row>
    <row r="538854" spans="2:3" x14ac:dyDescent="0.25">
      <c r="B538854" s="76"/>
      <c r="C538854" s="75"/>
    </row>
    <row r="538855" spans="2:3" x14ac:dyDescent="0.25">
      <c r="B538855" s="76"/>
      <c r="C538855" s="75"/>
    </row>
    <row r="538856" spans="2:3" x14ac:dyDescent="0.25">
      <c r="B538856" s="76"/>
      <c r="C538856" s="75"/>
    </row>
    <row r="538857" spans="2:3" x14ac:dyDescent="0.25">
      <c r="B538857" s="76"/>
      <c r="C538857" s="75"/>
    </row>
    <row r="538967" spans="2:3" x14ac:dyDescent="0.25">
      <c r="B538967" s="76"/>
      <c r="C538967" s="75"/>
    </row>
    <row r="538968" spans="2:3" x14ac:dyDescent="0.25">
      <c r="B538968" s="76"/>
      <c r="C538968" s="75"/>
    </row>
    <row r="538969" spans="2:3" x14ac:dyDescent="0.25">
      <c r="B538969" s="76"/>
      <c r="C538969" s="75"/>
    </row>
    <row r="538970" spans="2:3" x14ac:dyDescent="0.25">
      <c r="B538970" s="76"/>
      <c r="C538970" s="75"/>
    </row>
    <row r="538971" spans="2:3" x14ac:dyDescent="0.25">
      <c r="B538971" s="76"/>
      <c r="C538971" s="75"/>
    </row>
    <row r="538972" spans="2:3" x14ac:dyDescent="0.25">
      <c r="B538972" s="76"/>
      <c r="C538972" s="75"/>
    </row>
    <row r="538973" spans="2:3" x14ac:dyDescent="0.25">
      <c r="B538973" s="76"/>
      <c r="C538973" s="75"/>
    </row>
    <row r="538974" spans="2:3" x14ac:dyDescent="0.25">
      <c r="B538974" s="76"/>
      <c r="C538974" s="75"/>
    </row>
    <row r="538975" spans="2:3" x14ac:dyDescent="0.25">
      <c r="B538975" s="76"/>
      <c r="C538975" s="75"/>
    </row>
    <row r="538976" spans="2:3" x14ac:dyDescent="0.25">
      <c r="B538976" s="76"/>
      <c r="C538976" s="75"/>
    </row>
    <row r="538977" spans="2:3" x14ac:dyDescent="0.25">
      <c r="B538977" s="76"/>
      <c r="C538977" s="75"/>
    </row>
    <row r="538978" spans="2:3" x14ac:dyDescent="0.25">
      <c r="B538978" s="76"/>
      <c r="C538978" s="75"/>
    </row>
    <row r="538979" spans="2:3" x14ac:dyDescent="0.25">
      <c r="B538979" s="76"/>
      <c r="C538979" s="75"/>
    </row>
    <row r="539089" spans="2:3" x14ac:dyDescent="0.25">
      <c r="B539089" s="76"/>
      <c r="C539089" s="75"/>
    </row>
    <row r="539090" spans="2:3" x14ac:dyDescent="0.25">
      <c r="B539090" s="76"/>
      <c r="C539090" s="75"/>
    </row>
    <row r="539091" spans="2:3" x14ac:dyDescent="0.25">
      <c r="B539091" s="76"/>
      <c r="C539091" s="75"/>
    </row>
    <row r="539092" spans="2:3" x14ac:dyDescent="0.25">
      <c r="B539092" s="76"/>
      <c r="C539092" s="75"/>
    </row>
    <row r="539093" spans="2:3" x14ac:dyDescent="0.25">
      <c r="B539093" s="76"/>
      <c r="C539093" s="75"/>
    </row>
    <row r="539094" spans="2:3" x14ac:dyDescent="0.25">
      <c r="B539094" s="76"/>
      <c r="C539094" s="75"/>
    </row>
    <row r="539095" spans="2:3" x14ac:dyDescent="0.25">
      <c r="B539095" s="76"/>
      <c r="C539095" s="75"/>
    </row>
    <row r="539096" spans="2:3" x14ac:dyDescent="0.25">
      <c r="B539096" s="76"/>
      <c r="C539096" s="75"/>
    </row>
    <row r="539097" spans="2:3" x14ac:dyDescent="0.25">
      <c r="B539097" s="76"/>
      <c r="C539097" s="75"/>
    </row>
    <row r="539098" spans="2:3" x14ac:dyDescent="0.25">
      <c r="B539098" s="76"/>
      <c r="C539098" s="75"/>
    </row>
    <row r="539099" spans="2:3" x14ac:dyDescent="0.25">
      <c r="B539099" s="76"/>
      <c r="C539099" s="75"/>
    </row>
    <row r="539100" spans="2:3" x14ac:dyDescent="0.25">
      <c r="B539100" s="76"/>
      <c r="C539100" s="75"/>
    </row>
    <row r="539101" spans="2:3" x14ac:dyDescent="0.25">
      <c r="B539101" s="76"/>
      <c r="C539101" s="75"/>
    </row>
    <row r="539211" spans="2:3" x14ac:dyDescent="0.25">
      <c r="B539211" s="76"/>
      <c r="C539211" s="75"/>
    </row>
    <row r="539212" spans="2:3" x14ac:dyDescent="0.25">
      <c r="B539212" s="76"/>
      <c r="C539212" s="75"/>
    </row>
    <row r="539213" spans="2:3" x14ac:dyDescent="0.25">
      <c r="B539213" s="76"/>
      <c r="C539213" s="75"/>
    </row>
    <row r="539214" spans="2:3" x14ac:dyDescent="0.25">
      <c r="B539214" s="76"/>
      <c r="C539214" s="75"/>
    </row>
    <row r="539215" spans="2:3" x14ac:dyDescent="0.25">
      <c r="B539215" s="76"/>
      <c r="C539215" s="75"/>
    </row>
    <row r="539216" spans="2:3" x14ac:dyDescent="0.25">
      <c r="B539216" s="76"/>
      <c r="C539216" s="75"/>
    </row>
    <row r="539217" spans="2:3" x14ac:dyDescent="0.25">
      <c r="B539217" s="76"/>
      <c r="C539217" s="75"/>
    </row>
    <row r="539218" spans="2:3" x14ac:dyDescent="0.25">
      <c r="B539218" s="76"/>
      <c r="C539218" s="75"/>
    </row>
    <row r="539219" spans="2:3" x14ac:dyDescent="0.25">
      <c r="B539219" s="76"/>
      <c r="C539219" s="75"/>
    </row>
    <row r="539220" spans="2:3" x14ac:dyDescent="0.25">
      <c r="B539220" s="76"/>
      <c r="C539220" s="75"/>
    </row>
    <row r="539221" spans="2:3" x14ac:dyDescent="0.25">
      <c r="B539221" s="76"/>
      <c r="C539221" s="75"/>
    </row>
    <row r="539222" spans="2:3" x14ac:dyDescent="0.25">
      <c r="B539222" s="76"/>
      <c r="C539222" s="75"/>
    </row>
    <row r="539223" spans="2:3" x14ac:dyDescent="0.25">
      <c r="B539223" s="76"/>
      <c r="C539223" s="75"/>
    </row>
    <row r="539333" spans="2:3" x14ac:dyDescent="0.25">
      <c r="B539333" s="76"/>
      <c r="C539333" s="75"/>
    </row>
    <row r="539334" spans="2:3" x14ac:dyDescent="0.25">
      <c r="B539334" s="76"/>
      <c r="C539334" s="75"/>
    </row>
    <row r="539335" spans="2:3" x14ac:dyDescent="0.25">
      <c r="B539335" s="76"/>
      <c r="C539335" s="75"/>
    </row>
    <row r="539336" spans="2:3" x14ac:dyDescent="0.25">
      <c r="B539336" s="76"/>
      <c r="C539336" s="75"/>
    </row>
    <row r="539337" spans="2:3" x14ac:dyDescent="0.25">
      <c r="B539337" s="76"/>
      <c r="C539337" s="75"/>
    </row>
    <row r="539338" spans="2:3" x14ac:dyDescent="0.25">
      <c r="B539338" s="76"/>
      <c r="C539338" s="75"/>
    </row>
    <row r="539339" spans="2:3" x14ac:dyDescent="0.25">
      <c r="B539339" s="76"/>
      <c r="C539339" s="75"/>
    </row>
    <row r="539340" spans="2:3" x14ac:dyDescent="0.25">
      <c r="B539340" s="76"/>
      <c r="C539340" s="75"/>
    </row>
    <row r="539341" spans="2:3" x14ac:dyDescent="0.25">
      <c r="B539341" s="76"/>
      <c r="C539341" s="75"/>
    </row>
    <row r="539342" spans="2:3" x14ac:dyDescent="0.25">
      <c r="B539342" s="76"/>
      <c r="C539342" s="75"/>
    </row>
    <row r="539343" spans="2:3" x14ac:dyDescent="0.25">
      <c r="B539343" s="76"/>
      <c r="C539343" s="75"/>
    </row>
    <row r="539344" spans="2:3" x14ac:dyDescent="0.25">
      <c r="B539344" s="76"/>
      <c r="C539344" s="75"/>
    </row>
    <row r="539345" spans="2:3" x14ac:dyDescent="0.25">
      <c r="B539345" s="76"/>
      <c r="C539345" s="75"/>
    </row>
    <row r="539455" spans="2:3" x14ac:dyDescent="0.25">
      <c r="B539455" s="76"/>
      <c r="C539455" s="75"/>
    </row>
    <row r="539456" spans="2:3" x14ac:dyDescent="0.25">
      <c r="B539456" s="76"/>
      <c r="C539456" s="75"/>
    </row>
    <row r="539457" spans="2:3" x14ac:dyDescent="0.25">
      <c r="B539457" s="76"/>
      <c r="C539457" s="75"/>
    </row>
    <row r="539458" spans="2:3" x14ac:dyDescent="0.25">
      <c r="B539458" s="76"/>
      <c r="C539458" s="75"/>
    </row>
    <row r="539459" spans="2:3" x14ac:dyDescent="0.25">
      <c r="B539459" s="76"/>
      <c r="C539459" s="75"/>
    </row>
    <row r="539460" spans="2:3" x14ac:dyDescent="0.25">
      <c r="B539460" s="76"/>
      <c r="C539460" s="75"/>
    </row>
    <row r="539461" spans="2:3" x14ac:dyDescent="0.25">
      <c r="B539461" s="76"/>
      <c r="C539461" s="75"/>
    </row>
    <row r="539462" spans="2:3" x14ac:dyDescent="0.25">
      <c r="B539462" s="76"/>
      <c r="C539462" s="75"/>
    </row>
    <row r="539463" spans="2:3" x14ac:dyDescent="0.25">
      <c r="B539463" s="76"/>
      <c r="C539463" s="75"/>
    </row>
    <row r="539464" spans="2:3" x14ac:dyDescent="0.25">
      <c r="B539464" s="76"/>
      <c r="C539464" s="75"/>
    </row>
    <row r="539465" spans="2:3" x14ac:dyDescent="0.25">
      <c r="B539465" s="76"/>
      <c r="C539465" s="75"/>
    </row>
    <row r="539466" spans="2:3" x14ac:dyDescent="0.25">
      <c r="B539466" s="76"/>
      <c r="C539466" s="75"/>
    </row>
    <row r="539467" spans="2:3" x14ac:dyDescent="0.25">
      <c r="B539467" s="76"/>
      <c r="C539467" s="75"/>
    </row>
    <row r="539577" spans="2:3" x14ac:dyDescent="0.25">
      <c r="B539577" s="76"/>
      <c r="C539577" s="75"/>
    </row>
    <row r="539578" spans="2:3" x14ac:dyDescent="0.25">
      <c r="B539578" s="76"/>
      <c r="C539578" s="75"/>
    </row>
    <row r="539579" spans="2:3" x14ac:dyDescent="0.25">
      <c r="B539579" s="76"/>
      <c r="C539579" s="75"/>
    </row>
    <row r="539580" spans="2:3" x14ac:dyDescent="0.25">
      <c r="B539580" s="76"/>
      <c r="C539580" s="75"/>
    </row>
    <row r="539581" spans="2:3" x14ac:dyDescent="0.25">
      <c r="B539581" s="76"/>
      <c r="C539581" s="75"/>
    </row>
    <row r="539582" spans="2:3" x14ac:dyDescent="0.25">
      <c r="B539582" s="76"/>
      <c r="C539582" s="75"/>
    </row>
    <row r="539583" spans="2:3" x14ac:dyDescent="0.25">
      <c r="B539583" s="76"/>
      <c r="C539583" s="75"/>
    </row>
    <row r="539584" spans="2:3" x14ac:dyDescent="0.25">
      <c r="B539584" s="76"/>
      <c r="C539584" s="75"/>
    </row>
    <row r="539585" spans="2:3" x14ac:dyDescent="0.25">
      <c r="B539585" s="76"/>
      <c r="C539585" s="75"/>
    </row>
    <row r="539586" spans="2:3" x14ac:dyDescent="0.25">
      <c r="B539586" s="76"/>
      <c r="C539586" s="75"/>
    </row>
    <row r="539587" spans="2:3" x14ac:dyDescent="0.25">
      <c r="B539587" s="76"/>
      <c r="C539587" s="75"/>
    </row>
    <row r="539588" spans="2:3" x14ac:dyDescent="0.25">
      <c r="B539588" s="76"/>
      <c r="C539588" s="75"/>
    </row>
    <row r="539589" spans="2:3" x14ac:dyDescent="0.25">
      <c r="B539589" s="76"/>
      <c r="C539589" s="75"/>
    </row>
    <row r="539699" spans="2:3" x14ac:dyDescent="0.25">
      <c r="B539699" s="76"/>
      <c r="C539699" s="75"/>
    </row>
    <row r="539700" spans="2:3" x14ac:dyDescent="0.25">
      <c r="B539700" s="76"/>
      <c r="C539700" s="75"/>
    </row>
    <row r="539701" spans="2:3" x14ac:dyDescent="0.25">
      <c r="B539701" s="76"/>
      <c r="C539701" s="75"/>
    </row>
    <row r="539702" spans="2:3" x14ac:dyDescent="0.25">
      <c r="B539702" s="76"/>
      <c r="C539702" s="75"/>
    </row>
    <row r="539703" spans="2:3" x14ac:dyDescent="0.25">
      <c r="B539703" s="76"/>
      <c r="C539703" s="75"/>
    </row>
    <row r="539704" spans="2:3" x14ac:dyDescent="0.25">
      <c r="B539704" s="76"/>
      <c r="C539704" s="75"/>
    </row>
    <row r="539705" spans="2:3" x14ac:dyDescent="0.25">
      <c r="B539705" s="76"/>
      <c r="C539705" s="75"/>
    </row>
    <row r="539706" spans="2:3" x14ac:dyDescent="0.25">
      <c r="B539706" s="76"/>
      <c r="C539706" s="75"/>
    </row>
    <row r="539707" spans="2:3" x14ac:dyDescent="0.25">
      <c r="B539707" s="76"/>
      <c r="C539707" s="75"/>
    </row>
    <row r="539708" spans="2:3" x14ac:dyDescent="0.25">
      <c r="B539708" s="76"/>
      <c r="C539708" s="75"/>
    </row>
    <row r="539709" spans="2:3" x14ac:dyDescent="0.25">
      <c r="B539709" s="76"/>
      <c r="C539709" s="75"/>
    </row>
    <row r="539710" spans="2:3" x14ac:dyDescent="0.25">
      <c r="B539710" s="76"/>
      <c r="C539710" s="75"/>
    </row>
    <row r="539711" spans="2:3" x14ac:dyDescent="0.25">
      <c r="B539711" s="76"/>
      <c r="C539711" s="75"/>
    </row>
    <row r="539821" spans="2:3" x14ac:dyDescent="0.25">
      <c r="B539821" s="76"/>
      <c r="C539821" s="75"/>
    </row>
    <row r="539822" spans="2:3" x14ac:dyDescent="0.25">
      <c r="B539822" s="76"/>
      <c r="C539822" s="75"/>
    </row>
    <row r="539823" spans="2:3" x14ac:dyDescent="0.25">
      <c r="B539823" s="76"/>
      <c r="C539823" s="75"/>
    </row>
    <row r="539824" spans="2:3" x14ac:dyDescent="0.25">
      <c r="B539824" s="76"/>
      <c r="C539824" s="75"/>
    </row>
    <row r="539825" spans="2:3" x14ac:dyDescent="0.25">
      <c r="B539825" s="76"/>
      <c r="C539825" s="75"/>
    </row>
    <row r="539826" spans="2:3" x14ac:dyDescent="0.25">
      <c r="B539826" s="76"/>
      <c r="C539826" s="75"/>
    </row>
    <row r="539827" spans="2:3" x14ac:dyDescent="0.25">
      <c r="B539827" s="76"/>
      <c r="C539827" s="75"/>
    </row>
    <row r="539828" spans="2:3" x14ac:dyDescent="0.25">
      <c r="B539828" s="76"/>
      <c r="C539828" s="75"/>
    </row>
    <row r="539829" spans="2:3" x14ac:dyDescent="0.25">
      <c r="B539829" s="76"/>
      <c r="C539829" s="75"/>
    </row>
    <row r="539830" spans="2:3" x14ac:dyDescent="0.25">
      <c r="B539830" s="76"/>
      <c r="C539830" s="75"/>
    </row>
    <row r="539831" spans="2:3" x14ac:dyDescent="0.25">
      <c r="B539831" s="76"/>
      <c r="C539831" s="75"/>
    </row>
    <row r="539832" spans="2:3" x14ac:dyDescent="0.25">
      <c r="B539832" s="76"/>
      <c r="C539832" s="75"/>
    </row>
    <row r="539833" spans="2:3" x14ac:dyDescent="0.25">
      <c r="B539833" s="76"/>
      <c r="C539833" s="75"/>
    </row>
    <row r="539943" spans="2:3" x14ac:dyDescent="0.25">
      <c r="B539943" s="76"/>
      <c r="C539943" s="75"/>
    </row>
    <row r="539944" spans="2:3" x14ac:dyDescent="0.25">
      <c r="B539944" s="76"/>
      <c r="C539944" s="75"/>
    </row>
    <row r="539945" spans="2:3" x14ac:dyDescent="0.25">
      <c r="B539945" s="76"/>
      <c r="C539945" s="75"/>
    </row>
    <row r="539946" spans="2:3" x14ac:dyDescent="0.25">
      <c r="B539946" s="76"/>
      <c r="C539946" s="75"/>
    </row>
    <row r="539947" spans="2:3" x14ac:dyDescent="0.25">
      <c r="B539947" s="76"/>
      <c r="C539947" s="75"/>
    </row>
    <row r="539948" spans="2:3" x14ac:dyDescent="0.25">
      <c r="B539948" s="76"/>
      <c r="C539948" s="75"/>
    </row>
    <row r="539949" spans="2:3" x14ac:dyDescent="0.25">
      <c r="B539949" s="76"/>
      <c r="C539949" s="75"/>
    </row>
    <row r="539950" spans="2:3" x14ac:dyDescent="0.25">
      <c r="B539950" s="76"/>
      <c r="C539950" s="75"/>
    </row>
    <row r="539951" spans="2:3" x14ac:dyDescent="0.25">
      <c r="B539951" s="76"/>
      <c r="C539951" s="75"/>
    </row>
    <row r="539952" spans="2:3" x14ac:dyDescent="0.25">
      <c r="B539952" s="76"/>
      <c r="C539952" s="75"/>
    </row>
    <row r="539953" spans="2:3" x14ac:dyDescent="0.25">
      <c r="B539953" s="76"/>
      <c r="C539953" s="75"/>
    </row>
    <row r="539954" spans="2:3" x14ac:dyDescent="0.25">
      <c r="B539954" s="76"/>
      <c r="C539954" s="75"/>
    </row>
    <row r="539955" spans="2:3" x14ac:dyDescent="0.25">
      <c r="B539955" s="76"/>
      <c r="C539955" s="75"/>
    </row>
    <row r="540065" spans="2:3" x14ac:dyDescent="0.25">
      <c r="B540065" s="76"/>
      <c r="C540065" s="75"/>
    </row>
    <row r="540066" spans="2:3" x14ac:dyDescent="0.25">
      <c r="B540066" s="76"/>
      <c r="C540066" s="75"/>
    </row>
    <row r="540067" spans="2:3" x14ac:dyDescent="0.25">
      <c r="B540067" s="76"/>
      <c r="C540067" s="75"/>
    </row>
    <row r="540068" spans="2:3" x14ac:dyDescent="0.25">
      <c r="B540068" s="76"/>
      <c r="C540068" s="75"/>
    </row>
    <row r="540069" spans="2:3" x14ac:dyDescent="0.25">
      <c r="B540069" s="76"/>
      <c r="C540069" s="75"/>
    </row>
    <row r="540070" spans="2:3" x14ac:dyDescent="0.25">
      <c r="B540070" s="76"/>
      <c r="C540070" s="75"/>
    </row>
    <row r="540071" spans="2:3" x14ac:dyDescent="0.25">
      <c r="B540071" s="76"/>
      <c r="C540071" s="75"/>
    </row>
    <row r="540072" spans="2:3" x14ac:dyDescent="0.25">
      <c r="B540072" s="76"/>
      <c r="C540072" s="75"/>
    </row>
    <row r="540073" spans="2:3" x14ac:dyDescent="0.25">
      <c r="B540073" s="76"/>
      <c r="C540073" s="75"/>
    </row>
    <row r="540074" spans="2:3" x14ac:dyDescent="0.25">
      <c r="B540074" s="76"/>
      <c r="C540074" s="75"/>
    </row>
    <row r="540075" spans="2:3" x14ac:dyDescent="0.25">
      <c r="B540075" s="76"/>
      <c r="C540075" s="75"/>
    </row>
    <row r="540076" spans="2:3" x14ac:dyDescent="0.25">
      <c r="B540076" s="76"/>
      <c r="C540076" s="75"/>
    </row>
    <row r="540077" spans="2:3" x14ac:dyDescent="0.25">
      <c r="B540077" s="76"/>
      <c r="C540077" s="75"/>
    </row>
    <row r="540187" spans="2:3" x14ac:dyDescent="0.25">
      <c r="B540187" s="76"/>
      <c r="C540187" s="75"/>
    </row>
    <row r="540188" spans="2:3" x14ac:dyDescent="0.25">
      <c r="B540188" s="76"/>
      <c r="C540188" s="75"/>
    </row>
    <row r="540189" spans="2:3" x14ac:dyDescent="0.25">
      <c r="B540189" s="76"/>
      <c r="C540189" s="75"/>
    </row>
    <row r="540190" spans="2:3" x14ac:dyDescent="0.25">
      <c r="B540190" s="76"/>
      <c r="C540190" s="75"/>
    </row>
    <row r="540191" spans="2:3" x14ac:dyDescent="0.25">
      <c r="B540191" s="76"/>
      <c r="C540191" s="75"/>
    </row>
    <row r="540192" spans="2:3" x14ac:dyDescent="0.25">
      <c r="B540192" s="76"/>
      <c r="C540192" s="75"/>
    </row>
    <row r="540193" spans="2:3" x14ac:dyDescent="0.25">
      <c r="B540193" s="76"/>
      <c r="C540193" s="75"/>
    </row>
    <row r="540194" spans="2:3" x14ac:dyDescent="0.25">
      <c r="B540194" s="76"/>
      <c r="C540194" s="75"/>
    </row>
    <row r="540195" spans="2:3" x14ac:dyDescent="0.25">
      <c r="B540195" s="76"/>
      <c r="C540195" s="75"/>
    </row>
    <row r="540196" spans="2:3" x14ac:dyDescent="0.25">
      <c r="B540196" s="76"/>
      <c r="C540196" s="75"/>
    </row>
    <row r="540197" spans="2:3" x14ac:dyDescent="0.25">
      <c r="B540197" s="76"/>
      <c r="C540197" s="75"/>
    </row>
    <row r="540198" spans="2:3" x14ac:dyDescent="0.25">
      <c r="B540198" s="76"/>
      <c r="C540198" s="75"/>
    </row>
    <row r="540199" spans="2:3" x14ac:dyDescent="0.25">
      <c r="B540199" s="76"/>
      <c r="C540199" s="75"/>
    </row>
    <row r="540309" spans="2:3" x14ac:dyDescent="0.25">
      <c r="B540309" s="76"/>
      <c r="C540309" s="75"/>
    </row>
    <row r="540310" spans="2:3" x14ac:dyDescent="0.25">
      <c r="B540310" s="76"/>
      <c r="C540310" s="75"/>
    </row>
    <row r="540311" spans="2:3" x14ac:dyDescent="0.25">
      <c r="B540311" s="76"/>
      <c r="C540311" s="75"/>
    </row>
    <row r="540312" spans="2:3" x14ac:dyDescent="0.25">
      <c r="B540312" s="76"/>
      <c r="C540312" s="75"/>
    </row>
    <row r="540313" spans="2:3" x14ac:dyDescent="0.25">
      <c r="B540313" s="76"/>
      <c r="C540313" s="75"/>
    </row>
    <row r="540314" spans="2:3" x14ac:dyDescent="0.25">
      <c r="B540314" s="76"/>
      <c r="C540314" s="75"/>
    </row>
    <row r="540315" spans="2:3" x14ac:dyDescent="0.25">
      <c r="B540315" s="76"/>
      <c r="C540315" s="75"/>
    </row>
    <row r="540316" spans="2:3" x14ac:dyDescent="0.25">
      <c r="B540316" s="76"/>
      <c r="C540316" s="75"/>
    </row>
    <row r="540317" spans="2:3" x14ac:dyDescent="0.25">
      <c r="B540317" s="76"/>
      <c r="C540317" s="75"/>
    </row>
    <row r="540318" spans="2:3" x14ac:dyDescent="0.25">
      <c r="B540318" s="76"/>
      <c r="C540318" s="75"/>
    </row>
    <row r="540319" spans="2:3" x14ac:dyDescent="0.25">
      <c r="B540319" s="76"/>
      <c r="C540319" s="75"/>
    </row>
    <row r="540320" spans="2:3" x14ac:dyDescent="0.25">
      <c r="B540320" s="76"/>
      <c r="C540320" s="75"/>
    </row>
    <row r="540321" spans="2:3" x14ac:dyDescent="0.25">
      <c r="B540321" s="76"/>
      <c r="C540321" s="75"/>
    </row>
    <row r="540431" spans="2:3" x14ac:dyDescent="0.25">
      <c r="B540431" s="76"/>
      <c r="C540431" s="75"/>
    </row>
    <row r="540432" spans="2:3" x14ac:dyDescent="0.25">
      <c r="B540432" s="76"/>
      <c r="C540432" s="75"/>
    </row>
    <row r="540433" spans="2:3" x14ac:dyDescent="0.25">
      <c r="B540433" s="76"/>
      <c r="C540433" s="75"/>
    </row>
    <row r="540434" spans="2:3" x14ac:dyDescent="0.25">
      <c r="B540434" s="76"/>
      <c r="C540434" s="75"/>
    </row>
    <row r="540435" spans="2:3" x14ac:dyDescent="0.25">
      <c r="B540435" s="76"/>
      <c r="C540435" s="75"/>
    </row>
    <row r="540436" spans="2:3" x14ac:dyDescent="0.25">
      <c r="B540436" s="76"/>
      <c r="C540436" s="75"/>
    </row>
    <row r="540437" spans="2:3" x14ac:dyDescent="0.25">
      <c r="B540437" s="76"/>
      <c r="C540437" s="75"/>
    </row>
    <row r="540438" spans="2:3" x14ac:dyDescent="0.25">
      <c r="B540438" s="76"/>
      <c r="C540438" s="75"/>
    </row>
    <row r="540439" spans="2:3" x14ac:dyDescent="0.25">
      <c r="B540439" s="76"/>
      <c r="C540439" s="75"/>
    </row>
    <row r="540440" spans="2:3" x14ac:dyDescent="0.25">
      <c r="B540440" s="76"/>
      <c r="C540440" s="75"/>
    </row>
    <row r="540441" spans="2:3" x14ac:dyDescent="0.25">
      <c r="B540441" s="76"/>
      <c r="C540441" s="75"/>
    </row>
    <row r="540442" spans="2:3" x14ac:dyDescent="0.25">
      <c r="B540442" s="76"/>
      <c r="C540442" s="75"/>
    </row>
    <row r="540443" spans="2:3" x14ac:dyDescent="0.25">
      <c r="B540443" s="76"/>
      <c r="C540443" s="75"/>
    </row>
    <row r="540553" spans="2:3" x14ac:dyDescent="0.25">
      <c r="B540553" s="76"/>
      <c r="C540553" s="75"/>
    </row>
    <row r="540554" spans="2:3" x14ac:dyDescent="0.25">
      <c r="B540554" s="76"/>
      <c r="C540554" s="75"/>
    </row>
    <row r="540555" spans="2:3" x14ac:dyDescent="0.25">
      <c r="B540555" s="76"/>
      <c r="C540555" s="75"/>
    </row>
    <row r="540556" spans="2:3" x14ac:dyDescent="0.25">
      <c r="B540556" s="76"/>
      <c r="C540556" s="75"/>
    </row>
    <row r="540557" spans="2:3" x14ac:dyDescent="0.25">
      <c r="B540557" s="76"/>
      <c r="C540557" s="75"/>
    </row>
    <row r="540558" spans="2:3" x14ac:dyDescent="0.25">
      <c r="B540558" s="76"/>
      <c r="C540558" s="75"/>
    </row>
    <row r="540559" spans="2:3" x14ac:dyDescent="0.25">
      <c r="B540559" s="76"/>
      <c r="C540559" s="75"/>
    </row>
    <row r="540560" spans="2:3" x14ac:dyDescent="0.25">
      <c r="B540560" s="76"/>
      <c r="C540560" s="75"/>
    </row>
    <row r="540561" spans="2:3" x14ac:dyDescent="0.25">
      <c r="B540561" s="76"/>
      <c r="C540561" s="75"/>
    </row>
    <row r="540562" spans="2:3" x14ac:dyDescent="0.25">
      <c r="B540562" s="76"/>
      <c r="C540562" s="75"/>
    </row>
    <row r="540563" spans="2:3" x14ac:dyDescent="0.25">
      <c r="B540563" s="76"/>
      <c r="C540563" s="75"/>
    </row>
    <row r="540564" spans="2:3" x14ac:dyDescent="0.25">
      <c r="B540564" s="76"/>
      <c r="C540564" s="75"/>
    </row>
    <row r="540565" spans="2:3" x14ac:dyDescent="0.25">
      <c r="B540565" s="76"/>
      <c r="C540565" s="75"/>
    </row>
    <row r="540675" spans="2:3" x14ac:dyDescent="0.25">
      <c r="B540675" s="76"/>
      <c r="C540675" s="75"/>
    </row>
    <row r="540676" spans="2:3" x14ac:dyDescent="0.25">
      <c r="B540676" s="76"/>
      <c r="C540676" s="75"/>
    </row>
    <row r="540677" spans="2:3" x14ac:dyDescent="0.25">
      <c r="B540677" s="76"/>
      <c r="C540677" s="75"/>
    </row>
    <row r="540678" spans="2:3" x14ac:dyDescent="0.25">
      <c r="B540678" s="76"/>
      <c r="C540678" s="75"/>
    </row>
    <row r="540679" spans="2:3" x14ac:dyDescent="0.25">
      <c r="B540679" s="76"/>
      <c r="C540679" s="75"/>
    </row>
    <row r="540680" spans="2:3" x14ac:dyDescent="0.25">
      <c r="B540680" s="76"/>
      <c r="C540680" s="75"/>
    </row>
    <row r="540681" spans="2:3" x14ac:dyDescent="0.25">
      <c r="B540681" s="76"/>
      <c r="C540681" s="75"/>
    </row>
    <row r="540682" spans="2:3" x14ac:dyDescent="0.25">
      <c r="B540682" s="76"/>
      <c r="C540682" s="75"/>
    </row>
    <row r="540683" spans="2:3" x14ac:dyDescent="0.25">
      <c r="B540683" s="76"/>
      <c r="C540683" s="75"/>
    </row>
    <row r="540684" spans="2:3" x14ac:dyDescent="0.25">
      <c r="B540684" s="76"/>
      <c r="C540684" s="75"/>
    </row>
    <row r="540685" spans="2:3" x14ac:dyDescent="0.25">
      <c r="B540685" s="76"/>
      <c r="C540685" s="75"/>
    </row>
    <row r="540686" spans="2:3" x14ac:dyDescent="0.25">
      <c r="B540686" s="76"/>
      <c r="C540686" s="75"/>
    </row>
    <row r="540687" spans="2:3" x14ac:dyDescent="0.25">
      <c r="B540687" s="76"/>
      <c r="C540687" s="75"/>
    </row>
    <row r="540797" spans="2:3" x14ac:dyDescent="0.25">
      <c r="B540797" s="76"/>
      <c r="C540797" s="75"/>
    </row>
    <row r="540798" spans="2:3" x14ac:dyDescent="0.25">
      <c r="B540798" s="76"/>
      <c r="C540798" s="75"/>
    </row>
    <row r="540799" spans="2:3" x14ac:dyDescent="0.25">
      <c r="B540799" s="76"/>
      <c r="C540799" s="75"/>
    </row>
    <row r="540800" spans="2:3" x14ac:dyDescent="0.25">
      <c r="B540800" s="76"/>
      <c r="C540800" s="75"/>
    </row>
    <row r="540801" spans="2:3" x14ac:dyDescent="0.25">
      <c r="B540801" s="76"/>
      <c r="C540801" s="75"/>
    </row>
    <row r="540802" spans="2:3" x14ac:dyDescent="0.25">
      <c r="B540802" s="76"/>
      <c r="C540802" s="75"/>
    </row>
    <row r="540803" spans="2:3" x14ac:dyDescent="0.25">
      <c r="B540803" s="76"/>
      <c r="C540803" s="75"/>
    </row>
    <row r="540804" spans="2:3" x14ac:dyDescent="0.25">
      <c r="B540804" s="76"/>
      <c r="C540804" s="75"/>
    </row>
    <row r="540805" spans="2:3" x14ac:dyDescent="0.25">
      <c r="B540805" s="76"/>
      <c r="C540805" s="75"/>
    </row>
    <row r="540806" spans="2:3" x14ac:dyDescent="0.25">
      <c r="B540806" s="76"/>
      <c r="C540806" s="75"/>
    </row>
    <row r="540807" spans="2:3" x14ac:dyDescent="0.25">
      <c r="B540807" s="76"/>
      <c r="C540807" s="75"/>
    </row>
    <row r="540808" spans="2:3" x14ac:dyDescent="0.25">
      <c r="B540808" s="76"/>
      <c r="C540808" s="75"/>
    </row>
    <row r="540809" spans="2:3" x14ac:dyDescent="0.25">
      <c r="B540809" s="76"/>
      <c r="C540809" s="75"/>
    </row>
    <row r="540919" spans="2:3" x14ac:dyDescent="0.25">
      <c r="B540919" s="76"/>
      <c r="C540919" s="75"/>
    </row>
    <row r="540920" spans="2:3" x14ac:dyDescent="0.25">
      <c r="B540920" s="76"/>
      <c r="C540920" s="75"/>
    </row>
    <row r="540921" spans="2:3" x14ac:dyDescent="0.25">
      <c r="B540921" s="76"/>
      <c r="C540921" s="75"/>
    </row>
    <row r="540922" spans="2:3" x14ac:dyDescent="0.25">
      <c r="B540922" s="76"/>
      <c r="C540922" s="75"/>
    </row>
    <row r="540923" spans="2:3" x14ac:dyDescent="0.25">
      <c r="B540923" s="76"/>
      <c r="C540923" s="75"/>
    </row>
    <row r="540924" spans="2:3" x14ac:dyDescent="0.25">
      <c r="B540924" s="76"/>
      <c r="C540924" s="75"/>
    </row>
    <row r="540925" spans="2:3" x14ac:dyDescent="0.25">
      <c r="B540925" s="76"/>
      <c r="C540925" s="75"/>
    </row>
    <row r="540926" spans="2:3" x14ac:dyDescent="0.25">
      <c r="B540926" s="76"/>
      <c r="C540926" s="75"/>
    </row>
    <row r="540927" spans="2:3" x14ac:dyDescent="0.25">
      <c r="B540927" s="76"/>
      <c r="C540927" s="75"/>
    </row>
    <row r="540928" spans="2:3" x14ac:dyDescent="0.25">
      <c r="B540928" s="76"/>
      <c r="C540928" s="75"/>
    </row>
    <row r="540929" spans="2:3" x14ac:dyDescent="0.25">
      <c r="B540929" s="76"/>
      <c r="C540929" s="75"/>
    </row>
    <row r="540930" spans="2:3" x14ac:dyDescent="0.25">
      <c r="B540930" s="76"/>
      <c r="C540930" s="75"/>
    </row>
    <row r="540931" spans="2:3" x14ac:dyDescent="0.25">
      <c r="B540931" s="76"/>
      <c r="C540931" s="75"/>
    </row>
    <row r="541041" spans="2:3" x14ac:dyDescent="0.25">
      <c r="B541041" s="76"/>
      <c r="C541041" s="75"/>
    </row>
    <row r="541042" spans="2:3" x14ac:dyDescent="0.25">
      <c r="B541042" s="76"/>
      <c r="C541042" s="75"/>
    </row>
    <row r="541043" spans="2:3" x14ac:dyDescent="0.25">
      <c r="B541043" s="76"/>
      <c r="C541043" s="75"/>
    </row>
    <row r="541044" spans="2:3" x14ac:dyDescent="0.25">
      <c r="B541044" s="76"/>
      <c r="C541044" s="75"/>
    </row>
    <row r="541045" spans="2:3" x14ac:dyDescent="0.25">
      <c r="B541045" s="76"/>
      <c r="C541045" s="75"/>
    </row>
    <row r="541046" spans="2:3" x14ac:dyDescent="0.25">
      <c r="B541046" s="76"/>
      <c r="C541046" s="75"/>
    </row>
    <row r="541047" spans="2:3" x14ac:dyDescent="0.25">
      <c r="B541047" s="76"/>
      <c r="C541047" s="75"/>
    </row>
    <row r="541048" spans="2:3" x14ac:dyDescent="0.25">
      <c r="B541048" s="76"/>
      <c r="C541048" s="75"/>
    </row>
    <row r="541049" spans="2:3" x14ac:dyDescent="0.25">
      <c r="B541049" s="76"/>
      <c r="C541049" s="75"/>
    </row>
    <row r="541050" spans="2:3" x14ac:dyDescent="0.25">
      <c r="B541050" s="76"/>
      <c r="C541050" s="75"/>
    </row>
    <row r="541051" spans="2:3" x14ac:dyDescent="0.25">
      <c r="B541051" s="76"/>
      <c r="C541051" s="75"/>
    </row>
    <row r="541052" spans="2:3" x14ac:dyDescent="0.25">
      <c r="B541052" s="76"/>
      <c r="C541052" s="75"/>
    </row>
    <row r="541053" spans="2:3" x14ac:dyDescent="0.25">
      <c r="B541053" s="76"/>
      <c r="C541053" s="75"/>
    </row>
    <row r="541163" spans="2:3" x14ac:dyDescent="0.25">
      <c r="B541163" s="76"/>
      <c r="C541163" s="75"/>
    </row>
    <row r="541164" spans="2:3" x14ac:dyDescent="0.25">
      <c r="B541164" s="76"/>
      <c r="C541164" s="75"/>
    </row>
    <row r="541165" spans="2:3" x14ac:dyDescent="0.25">
      <c r="B541165" s="76"/>
      <c r="C541165" s="75"/>
    </row>
    <row r="541166" spans="2:3" x14ac:dyDescent="0.25">
      <c r="B541166" s="76"/>
      <c r="C541166" s="75"/>
    </row>
    <row r="541167" spans="2:3" x14ac:dyDescent="0.25">
      <c r="B541167" s="76"/>
      <c r="C541167" s="75"/>
    </row>
    <row r="541168" spans="2:3" x14ac:dyDescent="0.25">
      <c r="B541168" s="76"/>
      <c r="C541168" s="75"/>
    </row>
    <row r="541169" spans="2:3" x14ac:dyDescent="0.25">
      <c r="B541169" s="76"/>
      <c r="C541169" s="75"/>
    </row>
    <row r="541170" spans="2:3" x14ac:dyDescent="0.25">
      <c r="B541170" s="76"/>
      <c r="C541170" s="75"/>
    </row>
    <row r="541171" spans="2:3" x14ac:dyDescent="0.25">
      <c r="B541171" s="76"/>
      <c r="C541171" s="75"/>
    </row>
    <row r="541172" spans="2:3" x14ac:dyDescent="0.25">
      <c r="B541172" s="76"/>
      <c r="C541172" s="75"/>
    </row>
    <row r="541173" spans="2:3" x14ac:dyDescent="0.25">
      <c r="B541173" s="76"/>
      <c r="C541173" s="75"/>
    </row>
    <row r="541174" spans="2:3" x14ac:dyDescent="0.25">
      <c r="B541174" s="76"/>
      <c r="C541174" s="75"/>
    </row>
    <row r="541175" spans="2:3" x14ac:dyDescent="0.25">
      <c r="B541175" s="76"/>
      <c r="C541175" s="75"/>
    </row>
    <row r="541285" spans="2:3" x14ac:dyDescent="0.25">
      <c r="B541285" s="76"/>
      <c r="C541285" s="75"/>
    </row>
    <row r="541286" spans="2:3" x14ac:dyDescent="0.25">
      <c r="B541286" s="76"/>
      <c r="C541286" s="75"/>
    </row>
    <row r="541287" spans="2:3" x14ac:dyDescent="0.25">
      <c r="B541287" s="76"/>
      <c r="C541287" s="75"/>
    </row>
    <row r="541288" spans="2:3" x14ac:dyDescent="0.25">
      <c r="B541288" s="76"/>
      <c r="C541288" s="75"/>
    </row>
    <row r="541289" spans="2:3" x14ac:dyDescent="0.25">
      <c r="B541289" s="76"/>
      <c r="C541289" s="75"/>
    </row>
    <row r="541290" spans="2:3" x14ac:dyDescent="0.25">
      <c r="B541290" s="76"/>
      <c r="C541290" s="75"/>
    </row>
    <row r="541291" spans="2:3" x14ac:dyDescent="0.25">
      <c r="B541291" s="76"/>
      <c r="C541291" s="75"/>
    </row>
    <row r="541292" spans="2:3" x14ac:dyDescent="0.25">
      <c r="B541292" s="76"/>
      <c r="C541292" s="75"/>
    </row>
    <row r="541293" spans="2:3" x14ac:dyDescent="0.25">
      <c r="B541293" s="76"/>
      <c r="C541293" s="75"/>
    </row>
    <row r="541294" spans="2:3" x14ac:dyDescent="0.25">
      <c r="B541294" s="76"/>
      <c r="C541294" s="75"/>
    </row>
    <row r="541295" spans="2:3" x14ac:dyDescent="0.25">
      <c r="B541295" s="76"/>
      <c r="C541295" s="75"/>
    </row>
    <row r="541296" spans="2:3" x14ac:dyDescent="0.25">
      <c r="B541296" s="76"/>
      <c r="C541296" s="75"/>
    </row>
    <row r="541297" spans="2:3" x14ac:dyDescent="0.25">
      <c r="B541297" s="76"/>
      <c r="C541297" s="75"/>
    </row>
    <row r="541407" spans="2:3" x14ac:dyDescent="0.25">
      <c r="B541407" s="76"/>
      <c r="C541407" s="75"/>
    </row>
    <row r="541408" spans="2:3" x14ac:dyDescent="0.25">
      <c r="B541408" s="76"/>
      <c r="C541408" s="75"/>
    </row>
    <row r="541409" spans="2:3" x14ac:dyDescent="0.25">
      <c r="B541409" s="76"/>
      <c r="C541409" s="75"/>
    </row>
    <row r="541410" spans="2:3" x14ac:dyDescent="0.25">
      <c r="B541410" s="76"/>
      <c r="C541410" s="75"/>
    </row>
    <row r="541411" spans="2:3" x14ac:dyDescent="0.25">
      <c r="B541411" s="76"/>
      <c r="C541411" s="75"/>
    </row>
    <row r="541412" spans="2:3" x14ac:dyDescent="0.25">
      <c r="B541412" s="76"/>
      <c r="C541412" s="75"/>
    </row>
    <row r="541413" spans="2:3" x14ac:dyDescent="0.25">
      <c r="B541413" s="76"/>
      <c r="C541413" s="75"/>
    </row>
    <row r="541414" spans="2:3" x14ac:dyDescent="0.25">
      <c r="B541414" s="76"/>
      <c r="C541414" s="75"/>
    </row>
    <row r="541415" spans="2:3" x14ac:dyDescent="0.25">
      <c r="B541415" s="76"/>
      <c r="C541415" s="75"/>
    </row>
    <row r="541416" spans="2:3" x14ac:dyDescent="0.25">
      <c r="B541416" s="76"/>
      <c r="C541416" s="75"/>
    </row>
    <row r="541417" spans="2:3" x14ac:dyDescent="0.25">
      <c r="B541417" s="76"/>
      <c r="C541417" s="75"/>
    </row>
    <row r="541418" spans="2:3" x14ac:dyDescent="0.25">
      <c r="B541418" s="76"/>
      <c r="C541418" s="75"/>
    </row>
    <row r="541419" spans="2:3" x14ac:dyDescent="0.25">
      <c r="B541419" s="76"/>
      <c r="C541419" s="75"/>
    </row>
    <row r="541529" spans="2:3" x14ac:dyDescent="0.25">
      <c r="B541529" s="76"/>
      <c r="C541529" s="75"/>
    </row>
    <row r="541530" spans="2:3" x14ac:dyDescent="0.25">
      <c r="B541530" s="76"/>
      <c r="C541530" s="75"/>
    </row>
    <row r="541531" spans="2:3" x14ac:dyDescent="0.25">
      <c r="B541531" s="76"/>
      <c r="C541531" s="75"/>
    </row>
    <row r="541532" spans="2:3" x14ac:dyDescent="0.25">
      <c r="B541532" s="76"/>
      <c r="C541532" s="75"/>
    </row>
    <row r="541533" spans="2:3" x14ac:dyDescent="0.25">
      <c r="B541533" s="76"/>
      <c r="C541533" s="75"/>
    </row>
    <row r="541534" spans="2:3" x14ac:dyDescent="0.25">
      <c r="B541534" s="76"/>
      <c r="C541534" s="75"/>
    </row>
    <row r="541535" spans="2:3" x14ac:dyDescent="0.25">
      <c r="B541535" s="76"/>
      <c r="C541535" s="75"/>
    </row>
    <row r="541536" spans="2:3" x14ac:dyDescent="0.25">
      <c r="B541536" s="76"/>
      <c r="C541536" s="75"/>
    </row>
    <row r="541537" spans="2:3" x14ac:dyDescent="0.25">
      <c r="B541537" s="76"/>
      <c r="C541537" s="75"/>
    </row>
    <row r="541538" spans="2:3" x14ac:dyDescent="0.25">
      <c r="B541538" s="76"/>
      <c r="C541538" s="75"/>
    </row>
    <row r="541539" spans="2:3" x14ac:dyDescent="0.25">
      <c r="B541539" s="76"/>
      <c r="C541539" s="75"/>
    </row>
    <row r="541540" spans="2:3" x14ac:dyDescent="0.25">
      <c r="B541540" s="76"/>
      <c r="C541540" s="75"/>
    </row>
    <row r="541541" spans="2:3" x14ac:dyDescent="0.25">
      <c r="B541541" s="76"/>
      <c r="C541541" s="75"/>
    </row>
    <row r="541651" spans="2:3" x14ac:dyDescent="0.25">
      <c r="B541651" s="76"/>
      <c r="C541651" s="75"/>
    </row>
    <row r="541652" spans="2:3" x14ac:dyDescent="0.25">
      <c r="B541652" s="76"/>
      <c r="C541652" s="75"/>
    </row>
    <row r="541653" spans="2:3" x14ac:dyDescent="0.25">
      <c r="B541653" s="76"/>
      <c r="C541653" s="75"/>
    </row>
    <row r="541654" spans="2:3" x14ac:dyDescent="0.25">
      <c r="B541654" s="76"/>
      <c r="C541654" s="75"/>
    </row>
    <row r="541655" spans="2:3" x14ac:dyDescent="0.25">
      <c r="B541655" s="76"/>
      <c r="C541655" s="75"/>
    </row>
    <row r="541656" spans="2:3" x14ac:dyDescent="0.25">
      <c r="B541656" s="76"/>
      <c r="C541656" s="75"/>
    </row>
    <row r="541657" spans="2:3" x14ac:dyDescent="0.25">
      <c r="B541657" s="76"/>
      <c r="C541657" s="75"/>
    </row>
    <row r="541658" spans="2:3" x14ac:dyDescent="0.25">
      <c r="B541658" s="76"/>
      <c r="C541658" s="75"/>
    </row>
    <row r="541659" spans="2:3" x14ac:dyDescent="0.25">
      <c r="B541659" s="76"/>
      <c r="C541659" s="75"/>
    </row>
    <row r="541660" spans="2:3" x14ac:dyDescent="0.25">
      <c r="B541660" s="76"/>
      <c r="C541660" s="75"/>
    </row>
    <row r="541661" spans="2:3" x14ac:dyDescent="0.25">
      <c r="B541661" s="76"/>
      <c r="C541661" s="75"/>
    </row>
    <row r="541662" spans="2:3" x14ac:dyDescent="0.25">
      <c r="B541662" s="76"/>
      <c r="C541662" s="75"/>
    </row>
    <row r="541663" spans="2:3" x14ac:dyDescent="0.25">
      <c r="B541663" s="76"/>
      <c r="C541663" s="75"/>
    </row>
    <row r="541773" spans="2:3" x14ac:dyDescent="0.25">
      <c r="B541773" s="76"/>
      <c r="C541773" s="75"/>
    </row>
    <row r="541774" spans="2:3" x14ac:dyDescent="0.25">
      <c r="B541774" s="76"/>
      <c r="C541774" s="75"/>
    </row>
    <row r="541775" spans="2:3" x14ac:dyDescent="0.25">
      <c r="B541775" s="76"/>
      <c r="C541775" s="75"/>
    </row>
    <row r="541776" spans="2:3" x14ac:dyDescent="0.25">
      <c r="B541776" s="76"/>
      <c r="C541776" s="75"/>
    </row>
    <row r="541777" spans="2:3" x14ac:dyDescent="0.25">
      <c r="B541777" s="76"/>
      <c r="C541777" s="75"/>
    </row>
    <row r="541778" spans="2:3" x14ac:dyDescent="0.25">
      <c r="B541778" s="76"/>
      <c r="C541778" s="75"/>
    </row>
    <row r="541779" spans="2:3" x14ac:dyDescent="0.25">
      <c r="B541779" s="76"/>
      <c r="C541779" s="75"/>
    </row>
    <row r="541780" spans="2:3" x14ac:dyDescent="0.25">
      <c r="B541780" s="76"/>
      <c r="C541780" s="75"/>
    </row>
    <row r="541781" spans="2:3" x14ac:dyDescent="0.25">
      <c r="B541781" s="76"/>
      <c r="C541781" s="75"/>
    </row>
    <row r="541782" spans="2:3" x14ac:dyDescent="0.25">
      <c r="B541782" s="76"/>
      <c r="C541782" s="75"/>
    </row>
    <row r="541783" spans="2:3" x14ac:dyDescent="0.25">
      <c r="B541783" s="76"/>
      <c r="C541783" s="75"/>
    </row>
    <row r="541784" spans="2:3" x14ac:dyDescent="0.25">
      <c r="B541784" s="76"/>
      <c r="C541784" s="75"/>
    </row>
    <row r="541785" spans="2:3" x14ac:dyDescent="0.25">
      <c r="B541785" s="76"/>
      <c r="C541785" s="75"/>
    </row>
    <row r="541895" spans="2:3" x14ac:dyDescent="0.25">
      <c r="B541895" s="76"/>
      <c r="C541895" s="75"/>
    </row>
    <row r="541896" spans="2:3" x14ac:dyDescent="0.25">
      <c r="B541896" s="76"/>
      <c r="C541896" s="75"/>
    </row>
    <row r="541897" spans="2:3" x14ac:dyDescent="0.25">
      <c r="B541897" s="76"/>
      <c r="C541897" s="75"/>
    </row>
    <row r="541898" spans="2:3" x14ac:dyDescent="0.25">
      <c r="B541898" s="76"/>
      <c r="C541898" s="75"/>
    </row>
    <row r="541899" spans="2:3" x14ac:dyDescent="0.25">
      <c r="B541899" s="76"/>
      <c r="C541899" s="75"/>
    </row>
    <row r="541900" spans="2:3" x14ac:dyDescent="0.25">
      <c r="B541900" s="76"/>
      <c r="C541900" s="75"/>
    </row>
    <row r="541901" spans="2:3" x14ac:dyDescent="0.25">
      <c r="B541901" s="76"/>
      <c r="C541901" s="75"/>
    </row>
    <row r="541902" spans="2:3" x14ac:dyDescent="0.25">
      <c r="B541902" s="76"/>
      <c r="C541902" s="75"/>
    </row>
    <row r="541903" spans="2:3" x14ac:dyDescent="0.25">
      <c r="B541903" s="76"/>
      <c r="C541903" s="75"/>
    </row>
    <row r="541904" spans="2:3" x14ac:dyDescent="0.25">
      <c r="B541904" s="76"/>
      <c r="C541904" s="75"/>
    </row>
    <row r="541905" spans="2:3" x14ac:dyDescent="0.25">
      <c r="B541905" s="76"/>
      <c r="C541905" s="75"/>
    </row>
    <row r="541906" spans="2:3" x14ac:dyDescent="0.25">
      <c r="B541906" s="76"/>
      <c r="C541906" s="75"/>
    </row>
    <row r="541907" spans="2:3" x14ac:dyDescent="0.25">
      <c r="B541907" s="76"/>
      <c r="C541907" s="75"/>
    </row>
    <row r="542017" spans="2:3" x14ac:dyDescent="0.25">
      <c r="B542017" s="76"/>
      <c r="C542017" s="75"/>
    </row>
    <row r="542018" spans="2:3" x14ac:dyDescent="0.25">
      <c r="B542018" s="76"/>
      <c r="C542018" s="75"/>
    </row>
    <row r="542019" spans="2:3" x14ac:dyDescent="0.25">
      <c r="B542019" s="76"/>
      <c r="C542019" s="75"/>
    </row>
    <row r="542020" spans="2:3" x14ac:dyDescent="0.25">
      <c r="B542020" s="76"/>
      <c r="C542020" s="75"/>
    </row>
    <row r="542021" spans="2:3" x14ac:dyDescent="0.25">
      <c r="B542021" s="76"/>
      <c r="C542021" s="75"/>
    </row>
    <row r="542022" spans="2:3" x14ac:dyDescent="0.25">
      <c r="B542022" s="76"/>
      <c r="C542022" s="75"/>
    </row>
    <row r="542023" spans="2:3" x14ac:dyDescent="0.25">
      <c r="B542023" s="76"/>
      <c r="C542023" s="75"/>
    </row>
    <row r="542024" spans="2:3" x14ac:dyDescent="0.25">
      <c r="B542024" s="76"/>
      <c r="C542024" s="75"/>
    </row>
    <row r="542025" spans="2:3" x14ac:dyDescent="0.25">
      <c r="B542025" s="76"/>
      <c r="C542025" s="75"/>
    </row>
    <row r="542026" spans="2:3" x14ac:dyDescent="0.25">
      <c r="B542026" s="76"/>
      <c r="C542026" s="75"/>
    </row>
    <row r="542027" spans="2:3" x14ac:dyDescent="0.25">
      <c r="B542027" s="76"/>
      <c r="C542027" s="75"/>
    </row>
    <row r="542028" spans="2:3" x14ac:dyDescent="0.25">
      <c r="B542028" s="76"/>
      <c r="C542028" s="75"/>
    </row>
    <row r="542029" spans="2:3" x14ac:dyDescent="0.25">
      <c r="B542029" s="76"/>
      <c r="C542029" s="75"/>
    </row>
    <row r="542139" spans="2:3" x14ac:dyDescent="0.25">
      <c r="B542139" s="76"/>
      <c r="C542139" s="75"/>
    </row>
    <row r="542140" spans="2:3" x14ac:dyDescent="0.25">
      <c r="B542140" s="76"/>
      <c r="C542140" s="75"/>
    </row>
    <row r="542141" spans="2:3" x14ac:dyDescent="0.25">
      <c r="B542141" s="76"/>
      <c r="C542141" s="75"/>
    </row>
    <row r="542142" spans="2:3" x14ac:dyDescent="0.25">
      <c r="B542142" s="76"/>
      <c r="C542142" s="75"/>
    </row>
    <row r="542143" spans="2:3" x14ac:dyDescent="0.25">
      <c r="B542143" s="76"/>
      <c r="C542143" s="75"/>
    </row>
    <row r="542144" spans="2:3" x14ac:dyDescent="0.25">
      <c r="B542144" s="76"/>
      <c r="C542144" s="75"/>
    </row>
    <row r="542145" spans="2:3" x14ac:dyDescent="0.25">
      <c r="B542145" s="76"/>
      <c r="C542145" s="75"/>
    </row>
    <row r="542146" spans="2:3" x14ac:dyDescent="0.25">
      <c r="B542146" s="76"/>
      <c r="C542146" s="75"/>
    </row>
    <row r="542147" spans="2:3" x14ac:dyDescent="0.25">
      <c r="B542147" s="76"/>
      <c r="C542147" s="75"/>
    </row>
    <row r="542148" spans="2:3" x14ac:dyDescent="0.25">
      <c r="B542148" s="76"/>
      <c r="C542148" s="75"/>
    </row>
    <row r="542149" spans="2:3" x14ac:dyDescent="0.25">
      <c r="B542149" s="76"/>
      <c r="C542149" s="75"/>
    </row>
    <row r="542150" spans="2:3" x14ac:dyDescent="0.25">
      <c r="B542150" s="76"/>
      <c r="C542150" s="75"/>
    </row>
    <row r="542151" spans="2:3" x14ac:dyDescent="0.25">
      <c r="B542151" s="76"/>
      <c r="C542151" s="75"/>
    </row>
    <row r="542261" spans="2:3" x14ac:dyDescent="0.25">
      <c r="B542261" s="76"/>
      <c r="C542261" s="75"/>
    </row>
    <row r="542262" spans="2:3" x14ac:dyDescent="0.25">
      <c r="B542262" s="76"/>
      <c r="C542262" s="75"/>
    </row>
    <row r="542263" spans="2:3" x14ac:dyDescent="0.25">
      <c r="B542263" s="76"/>
      <c r="C542263" s="75"/>
    </row>
    <row r="542264" spans="2:3" x14ac:dyDescent="0.25">
      <c r="B542264" s="76"/>
      <c r="C542264" s="75"/>
    </row>
    <row r="542265" spans="2:3" x14ac:dyDescent="0.25">
      <c r="B542265" s="76"/>
      <c r="C542265" s="75"/>
    </row>
    <row r="542266" spans="2:3" x14ac:dyDescent="0.25">
      <c r="B542266" s="76"/>
      <c r="C542266" s="75"/>
    </row>
    <row r="542267" spans="2:3" x14ac:dyDescent="0.25">
      <c r="B542267" s="76"/>
      <c r="C542267" s="75"/>
    </row>
    <row r="542268" spans="2:3" x14ac:dyDescent="0.25">
      <c r="B542268" s="76"/>
      <c r="C542268" s="75"/>
    </row>
    <row r="542269" spans="2:3" x14ac:dyDescent="0.25">
      <c r="B542269" s="76"/>
      <c r="C542269" s="75"/>
    </row>
    <row r="542270" spans="2:3" x14ac:dyDescent="0.25">
      <c r="B542270" s="76"/>
      <c r="C542270" s="75"/>
    </row>
    <row r="542271" spans="2:3" x14ac:dyDescent="0.25">
      <c r="B542271" s="76"/>
      <c r="C542271" s="75"/>
    </row>
    <row r="542272" spans="2:3" x14ac:dyDescent="0.25">
      <c r="B542272" s="76"/>
      <c r="C542272" s="75"/>
    </row>
    <row r="542273" spans="2:3" x14ac:dyDescent="0.25">
      <c r="B542273" s="76"/>
      <c r="C542273" s="75"/>
    </row>
    <row r="542383" spans="2:3" x14ac:dyDescent="0.25">
      <c r="B542383" s="76"/>
      <c r="C542383" s="75"/>
    </row>
    <row r="542384" spans="2:3" x14ac:dyDescent="0.25">
      <c r="B542384" s="76"/>
      <c r="C542384" s="75"/>
    </row>
    <row r="542385" spans="2:3" x14ac:dyDescent="0.25">
      <c r="B542385" s="76"/>
      <c r="C542385" s="75"/>
    </row>
    <row r="542386" spans="2:3" x14ac:dyDescent="0.25">
      <c r="B542386" s="76"/>
      <c r="C542386" s="75"/>
    </row>
    <row r="542387" spans="2:3" x14ac:dyDescent="0.25">
      <c r="B542387" s="76"/>
      <c r="C542387" s="75"/>
    </row>
    <row r="542388" spans="2:3" x14ac:dyDescent="0.25">
      <c r="B542388" s="76"/>
      <c r="C542388" s="75"/>
    </row>
    <row r="542389" spans="2:3" x14ac:dyDescent="0.25">
      <c r="B542389" s="76"/>
      <c r="C542389" s="75"/>
    </row>
    <row r="542390" spans="2:3" x14ac:dyDescent="0.25">
      <c r="B542390" s="76"/>
      <c r="C542390" s="75"/>
    </row>
    <row r="542391" spans="2:3" x14ac:dyDescent="0.25">
      <c r="B542391" s="76"/>
      <c r="C542391" s="75"/>
    </row>
    <row r="542392" spans="2:3" x14ac:dyDescent="0.25">
      <c r="B542392" s="76"/>
      <c r="C542392" s="75"/>
    </row>
    <row r="542393" spans="2:3" x14ac:dyDescent="0.25">
      <c r="B542393" s="76"/>
      <c r="C542393" s="75"/>
    </row>
    <row r="542394" spans="2:3" x14ac:dyDescent="0.25">
      <c r="B542394" s="76"/>
      <c r="C542394" s="75"/>
    </row>
    <row r="542395" spans="2:3" x14ac:dyDescent="0.25">
      <c r="B542395" s="76"/>
      <c r="C542395" s="75"/>
    </row>
    <row r="542505" spans="2:3" x14ac:dyDescent="0.25">
      <c r="B542505" s="76"/>
      <c r="C542505" s="75"/>
    </row>
    <row r="542506" spans="2:3" x14ac:dyDescent="0.25">
      <c r="B542506" s="76"/>
      <c r="C542506" s="75"/>
    </row>
    <row r="542507" spans="2:3" x14ac:dyDescent="0.25">
      <c r="B542507" s="76"/>
      <c r="C542507" s="75"/>
    </row>
    <row r="542508" spans="2:3" x14ac:dyDescent="0.25">
      <c r="B542508" s="76"/>
      <c r="C542508" s="75"/>
    </row>
    <row r="542509" spans="2:3" x14ac:dyDescent="0.25">
      <c r="B542509" s="76"/>
      <c r="C542509" s="75"/>
    </row>
    <row r="542510" spans="2:3" x14ac:dyDescent="0.25">
      <c r="B542510" s="76"/>
      <c r="C542510" s="75"/>
    </row>
    <row r="542511" spans="2:3" x14ac:dyDescent="0.25">
      <c r="B542511" s="76"/>
      <c r="C542511" s="75"/>
    </row>
    <row r="542512" spans="2:3" x14ac:dyDescent="0.25">
      <c r="B542512" s="76"/>
      <c r="C542512" s="75"/>
    </row>
    <row r="542513" spans="2:3" x14ac:dyDescent="0.25">
      <c r="B542513" s="76"/>
      <c r="C542513" s="75"/>
    </row>
    <row r="542514" spans="2:3" x14ac:dyDescent="0.25">
      <c r="B542514" s="76"/>
      <c r="C542514" s="75"/>
    </row>
    <row r="542515" spans="2:3" x14ac:dyDescent="0.25">
      <c r="B542515" s="76"/>
      <c r="C542515" s="75"/>
    </row>
    <row r="542516" spans="2:3" x14ac:dyDescent="0.25">
      <c r="B542516" s="76"/>
      <c r="C542516" s="75"/>
    </row>
    <row r="542517" spans="2:3" x14ac:dyDescent="0.25">
      <c r="B542517" s="76"/>
      <c r="C542517" s="75"/>
    </row>
    <row r="542627" spans="2:3" x14ac:dyDescent="0.25">
      <c r="B542627" s="76"/>
      <c r="C542627" s="75"/>
    </row>
    <row r="542628" spans="2:3" x14ac:dyDescent="0.25">
      <c r="B542628" s="76"/>
      <c r="C542628" s="75"/>
    </row>
    <row r="542629" spans="2:3" x14ac:dyDescent="0.25">
      <c r="B542629" s="76"/>
      <c r="C542629" s="75"/>
    </row>
    <row r="542630" spans="2:3" x14ac:dyDescent="0.25">
      <c r="B542630" s="76"/>
      <c r="C542630" s="75"/>
    </row>
    <row r="542631" spans="2:3" x14ac:dyDescent="0.25">
      <c r="B542631" s="76"/>
      <c r="C542631" s="75"/>
    </row>
    <row r="542632" spans="2:3" x14ac:dyDescent="0.25">
      <c r="B542632" s="76"/>
      <c r="C542632" s="75"/>
    </row>
    <row r="542633" spans="2:3" x14ac:dyDescent="0.25">
      <c r="B542633" s="76"/>
      <c r="C542633" s="75"/>
    </row>
    <row r="542634" spans="2:3" x14ac:dyDescent="0.25">
      <c r="B542634" s="76"/>
      <c r="C542634" s="75"/>
    </row>
    <row r="542635" spans="2:3" x14ac:dyDescent="0.25">
      <c r="B542635" s="76"/>
      <c r="C542635" s="75"/>
    </row>
    <row r="542636" spans="2:3" x14ac:dyDescent="0.25">
      <c r="B542636" s="76"/>
      <c r="C542636" s="75"/>
    </row>
    <row r="542637" spans="2:3" x14ac:dyDescent="0.25">
      <c r="B542637" s="76"/>
      <c r="C542637" s="75"/>
    </row>
    <row r="542638" spans="2:3" x14ac:dyDescent="0.25">
      <c r="B542638" s="76"/>
      <c r="C542638" s="75"/>
    </row>
    <row r="542639" spans="2:3" x14ac:dyDescent="0.25">
      <c r="B542639" s="76"/>
      <c r="C542639" s="75"/>
    </row>
    <row r="542749" spans="2:3" x14ac:dyDescent="0.25">
      <c r="B542749" s="76"/>
      <c r="C542749" s="75"/>
    </row>
    <row r="542750" spans="2:3" x14ac:dyDescent="0.25">
      <c r="B542750" s="76"/>
      <c r="C542750" s="75"/>
    </row>
    <row r="542751" spans="2:3" x14ac:dyDescent="0.25">
      <c r="B542751" s="76"/>
      <c r="C542751" s="75"/>
    </row>
    <row r="542752" spans="2:3" x14ac:dyDescent="0.25">
      <c r="B542752" s="76"/>
      <c r="C542752" s="75"/>
    </row>
    <row r="542753" spans="2:3" x14ac:dyDescent="0.25">
      <c r="B542753" s="76"/>
      <c r="C542753" s="75"/>
    </row>
    <row r="542754" spans="2:3" x14ac:dyDescent="0.25">
      <c r="B542754" s="76"/>
      <c r="C542754" s="75"/>
    </row>
    <row r="542755" spans="2:3" x14ac:dyDescent="0.25">
      <c r="B542755" s="76"/>
      <c r="C542755" s="75"/>
    </row>
    <row r="542756" spans="2:3" x14ac:dyDescent="0.25">
      <c r="B542756" s="76"/>
      <c r="C542756" s="75"/>
    </row>
    <row r="542757" spans="2:3" x14ac:dyDescent="0.25">
      <c r="B542757" s="76"/>
      <c r="C542757" s="75"/>
    </row>
    <row r="542758" spans="2:3" x14ac:dyDescent="0.25">
      <c r="B542758" s="76"/>
      <c r="C542758" s="75"/>
    </row>
    <row r="542759" spans="2:3" x14ac:dyDescent="0.25">
      <c r="B542759" s="76"/>
      <c r="C542759" s="75"/>
    </row>
    <row r="542760" spans="2:3" x14ac:dyDescent="0.25">
      <c r="B542760" s="76"/>
      <c r="C542760" s="75"/>
    </row>
    <row r="542761" spans="2:3" x14ac:dyDescent="0.25">
      <c r="B542761" s="76"/>
      <c r="C542761" s="75"/>
    </row>
    <row r="542871" spans="2:3" x14ac:dyDescent="0.25">
      <c r="B542871" s="76"/>
      <c r="C542871" s="75"/>
    </row>
    <row r="542872" spans="2:3" x14ac:dyDescent="0.25">
      <c r="B542872" s="76"/>
      <c r="C542872" s="75"/>
    </row>
    <row r="542873" spans="2:3" x14ac:dyDescent="0.25">
      <c r="B542873" s="76"/>
      <c r="C542873" s="75"/>
    </row>
    <row r="542874" spans="2:3" x14ac:dyDescent="0.25">
      <c r="B542874" s="76"/>
      <c r="C542874" s="75"/>
    </row>
    <row r="542875" spans="2:3" x14ac:dyDescent="0.25">
      <c r="B542875" s="76"/>
      <c r="C542875" s="75"/>
    </row>
    <row r="542876" spans="2:3" x14ac:dyDescent="0.25">
      <c r="B542876" s="76"/>
      <c r="C542876" s="75"/>
    </row>
    <row r="542877" spans="2:3" x14ac:dyDescent="0.25">
      <c r="B542877" s="76"/>
      <c r="C542877" s="75"/>
    </row>
    <row r="542878" spans="2:3" x14ac:dyDescent="0.25">
      <c r="B542878" s="76"/>
      <c r="C542878" s="75"/>
    </row>
    <row r="542879" spans="2:3" x14ac:dyDescent="0.25">
      <c r="B542879" s="76"/>
      <c r="C542879" s="75"/>
    </row>
    <row r="542880" spans="2:3" x14ac:dyDescent="0.25">
      <c r="B542880" s="76"/>
      <c r="C542880" s="75"/>
    </row>
    <row r="542881" spans="2:3" x14ac:dyDescent="0.25">
      <c r="B542881" s="76"/>
      <c r="C542881" s="75"/>
    </row>
    <row r="542882" spans="2:3" x14ac:dyDescent="0.25">
      <c r="B542882" s="76"/>
      <c r="C542882" s="75"/>
    </row>
    <row r="542883" spans="2:3" x14ac:dyDescent="0.25">
      <c r="B542883" s="76"/>
      <c r="C542883" s="75"/>
    </row>
    <row r="542993" spans="2:3" x14ac:dyDescent="0.25">
      <c r="B542993" s="76"/>
      <c r="C542993" s="75"/>
    </row>
    <row r="542994" spans="2:3" x14ac:dyDescent="0.25">
      <c r="B542994" s="76"/>
      <c r="C542994" s="75"/>
    </row>
    <row r="542995" spans="2:3" x14ac:dyDescent="0.25">
      <c r="B542995" s="76"/>
      <c r="C542995" s="75"/>
    </row>
    <row r="542996" spans="2:3" x14ac:dyDescent="0.25">
      <c r="B542996" s="76"/>
      <c r="C542996" s="75"/>
    </row>
    <row r="542997" spans="2:3" x14ac:dyDescent="0.25">
      <c r="B542997" s="76"/>
      <c r="C542997" s="75"/>
    </row>
    <row r="542998" spans="2:3" x14ac:dyDescent="0.25">
      <c r="B542998" s="76"/>
      <c r="C542998" s="75"/>
    </row>
    <row r="542999" spans="2:3" x14ac:dyDescent="0.25">
      <c r="B542999" s="76"/>
      <c r="C542999" s="75"/>
    </row>
    <row r="543000" spans="2:3" x14ac:dyDescent="0.25">
      <c r="B543000" s="76"/>
      <c r="C543000" s="75"/>
    </row>
    <row r="543001" spans="2:3" x14ac:dyDescent="0.25">
      <c r="B543001" s="76"/>
      <c r="C543001" s="75"/>
    </row>
    <row r="543002" spans="2:3" x14ac:dyDescent="0.25">
      <c r="B543002" s="76"/>
      <c r="C543002" s="75"/>
    </row>
    <row r="543003" spans="2:3" x14ac:dyDescent="0.25">
      <c r="B543003" s="76"/>
      <c r="C543003" s="75"/>
    </row>
    <row r="543004" spans="2:3" x14ac:dyDescent="0.25">
      <c r="B543004" s="76"/>
      <c r="C543004" s="75"/>
    </row>
    <row r="543005" spans="2:3" x14ac:dyDescent="0.25">
      <c r="B543005" s="76"/>
      <c r="C543005" s="75"/>
    </row>
    <row r="543115" spans="2:3" x14ac:dyDescent="0.25">
      <c r="B543115" s="76"/>
      <c r="C543115" s="75"/>
    </row>
    <row r="543116" spans="2:3" x14ac:dyDescent="0.25">
      <c r="B543116" s="76"/>
      <c r="C543116" s="75"/>
    </row>
    <row r="543117" spans="2:3" x14ac:dyDescent="0.25">
      <c r="B543117" s="76"/>
      <c r="C543117" s="75"/>
    </row>
    <row r="543118" spans="2:3" x14ac:dyDescent="0.25">
      <c r="B543118" s="76"/>
      <c r="C543118" s="75"/>
    </row>
    <row r="543119" spans="2:3" x14ac:dyDescent="0.25">
      <c r="B543119" s="76"/>
      <c r="C543119" s="75"/>
    </row>
    <row r="543120" spans="2:3" x14ac:dyDescent="0.25">
      <c r="B543120" s="76"/>
      <c r="C543120" s="75"/>
    </row>
    <row r="543121" spans="2:3" x14ac:dyDescent="0.25">
      <c r="B543121" s="76"/>
      <c r="C543121" s="75"/>
    </row>
    <row r="543122" spans="2:3" x14ac:dyDescent="0.25">
      <c r="B543122" s="76"/>
      <c r="C543122" s="75"/>
    </row>
    <row r="543123" spans="2:3" x14ac:dyDescent="0.25">
      <c r="B543123" s="76"/>
      <c r="C543123" s="75"/>
    </row>
    <row r="543124" spans="2:3" x14ac:dyDescent="0.25">
      <c r="B543124" s="76"/>
      <c r="C543124" s="75"/>
    </row>
    <row r="543125" spans="2:3" x14ac:dyDescent="0.25">
      <c r="B543125" s="76"/>
      <c r="C543125" s="75"/>
    </row>
    <row r="543126" spans="2:3" x14ac:dyDescent="0.25">
      <c r="B543126" s="76"/>
      <c r="C543126" s="75"/>
    </row>
    <row r="543127" spans="2:3" x14ac:dyDescent="0.25">
      <c r="B543127" s="76"/>
      <c r="C543127" s="75"/>
    </row>
    <row r="543237" spans="2:3" x14ac:dyDescent="0.25">
      <c r="B543237" s="76"/>
      <c r="C543237" s="75"/>
    </row>
    <row r="543238" spans="2:3" x14ac:dyDescent="0.25">
      <c r="B543238" s="76"/>
      <c r="C543238" s="75"/>
    </row>
    <row r="543239" spans="2:3" x14ac:dyDescent="0.25">
      <c r="B543239" s="76"/>
      <c r="C543239" s="75"/>
    </row>
    <row r="543240" spans="2:3" x14ac:dyDescent="0.25">
      <c r="B543240" s="76"/>
      <c r="C543240" s="75"/>
    </row>
    <row r="543241" spans="2:3" x14ac:dyDescent="0.25">
      <c r="B543241" s="76"/>
      <c r="C543241" s="75"/>
    </row>
    <row r="543242" spans="2:3" x14ac:dyDescent="0.25">
      <c r="B543242" s="76"/>
      <c r="C543242" s="75"/>
    </row>
    <row r="543243" spans="2:3" x14ac:dyDescent="0.25">
      <c r="B543243" s="76"/>
      <c r="C543243" s="75"/>
    </row>
    <row r="543244" spans="2:3" x14ac:dyDescent="0.25">
      <c r="B543244" s="76"/>
      <c r="C543244" s="75"/>
    </row>
    <row r="543245" spans="2:3" x14ac:dyDescent="0.25">
      <c r="B543245" s="76"/>
      <c r="C543245" s="75"/>
    </row>
    <row r="543246" spans="2:3" x14ac:dyDescent="0.25">
      <c r="B543246" s="76"/>
      <c r="C543246" s="75"/>
    </row>
    <row r="543247" spans="2:3" x14ac:dyDescent="0.25">
      <c r="B543247" s="76"/>
      <c r="C543247" s="75"/>
    </row>
    <row r="543248" spans="2:3" x14ac:dyDescent="0.25">
      <c r="B543248" s="76"/>
      <c r="C543248" s="75"/>
    </row>
    <row r="543249" spans="2:3" x14ac:dyDescent="0.25">
      <c r="B543249" s="76"/>
      <c r="C543249" s="75"/>
    </row>
    <row r="543359" spans="2:3" x14ac:dyDescent="0.25">
      <c r="B543359" s="76"/>
      <c r="C543359" s="75"/>
    </row>
    <row r="543360" spans="2:3" x14ac:dyDescent="0.25">
      <c r="B543360" s="76"/>
      <c r="C543360" s="75"/>
    </row>
    <row r="543361" spans="2:3" x14ac:dyDescent="0.25">
      <c r="B543361" s="76"/>
      <c r="C543361" s="75"/>
    </row>
    <row r="543362" spans="2:3" x14ac:dyDescent="0.25">
      <c r="B543362" s="76"/>
      <c r="C543362" s="75"/>
    </row>
    <row r="543363" spans="2:3" x14ac:dyDescent="0.25">
      <c r="B543363" s="76"/>
      <c r="C543363" s="75"/>
    </row>
    <row r="543364" spans="2:3" x14ac:dyDescent="0.25">
      <c r="B543364" s="76"/>
      <c r="C543364" s="75"/>
    </row>
    <row r="543365" spans="2:3" x14ac:dyDescent="0.25">
      <c r="B543365" s="76"/>
      <c r="C543365" s="75"/>
    </row>
    <row r="543366" spans="2:3" x14ac:dyDescent="0.25">
      <c r="B543366" s="76"/>
      <c r="C543366" s="75"/>
    </row>
    <row r="543367" spans="2:3" x14ac:dyDescent="0.25">
      <c r="B543367" s="76"/>
      <c r="C543367" s="75"/>
    </row>
    <row r="543368" spans="2:3" x14ac:dyDescent="0.25">
      <c r="B543368" s="76"/>
      <c r="C543368" s="75"/>
    </row>
    <row r="543369" spans="2:3" x14ac:dyDescent="0.25">
      <c r="B543369" s="76"/>
      <c r="C543369" s="75"/>
    </row>
    <row r="543370" spans="2:3" x14ac:dyDescent="0.25">
      <c r="B543370" s="76"/>
      <c r="C543370" s="75"/>
    </row>
    <row r="543371" spans="2:3" x14ac:dyDescent="0.25">
      <c r="B543371" s="76"/>
      <c r="C543371" s="75"/>
    </row>
    <row r="543481" spans="2:3" x14ac:dyDescent="0.25">
      <c r="B543481" s="76"/>
      <c r="C543481" s="75"/>
    </row>
    <row r="543482" spans="2:3" x14ac:dyDescent="0.25">
      <c r="B543482" s="76"/>
      <c r="C543482" s="75"/>
    </row>
    <row r="543483" spans="2:3" x14ac:dyDescent="0.25">
      <c r="B543483" s="76"/>
      <c r="C543483" s="75"/>
    </row>
    <row r="543484" spans="2:3" x14ac:dyDescent="0.25">
      <c r="B543484" s="76"/>
      <c r="C543484" s="75"/>
    </row>
    <row r="543485" spans="2:3" x14ac:dyDescent="0.25">
      <c r="B543485" s="76"/>
      <c r="C543485" s="75"/>
    </row>
    <row r="543486" spans="2:3" x14ac:dyDescent="0.25">
      <c r="B543486" s="76"/>
      <c r="C543486" s="75"/>
    </row>
    <row r="543487" spans="2:3" x14ac:dyDescent="0.25">
      <c r="B543487" s="76"/>
      <c r="C543487" s="75"/>
    </row>
    <row r="543488" spans="2:3" x14ac:dyDescent="0.25">
      <c r="B543488" s="76"/>
      <c r="C543488" s="75"/>
    </row>
    <row r="543489" spans="2:3" x14ac:dyDescent="0.25">
      <c r="B543489" s="76"/>
      <c r="C543489" s="75"/>
    </row>
    <row r="543490" spans="2:3" x14ac:dyDescent="0.25">
      <c r="B543490" s="76"/>
      <c r="C543490" s="75"/>
    </row>
    <row r="543491" spans="2:3" x14ac:dyDescent="0.25">
      <c r="B543491" s="76"/>
      <c r="C543491" s="75"/>
    </row>
    <row r="543492" spans="2:3" x14ac:dyDescent="0.25">
      <c r="B543492" s="76"/>
      <c r="C543492" s="75"/>
    </row>
    <row r="543493" spans="2:3" x14ac:dyDescent="0.25">
      <c r="B543493" s="76"/>
      <c r="C543493" s="75"/>
    </row>
    <row r="543603" spans="2:3" x14ac:dyDescent="0.25">
      <c r="B543603" s="76"/>
      <c r="C543603" s="75"/>
    </row>
    <row r="543604" spans="2:3" x14ac:dyDescent="0.25">
      <c r="B543604" s="76"/>
      <c r="C543604" s="75"/>
    </row>
    <row r="543605" spans="2:3" x14ac:dyDescent="0.25">
      <c r="B543605" s="76"/>
      <c r="C543605" s="75"/>
    </row>
    <row r="543606" spans="2:3" x14ac:dyDescent="0.25">
      <c r="B543606" s="76"/>
      <c r="C543606" s="75"/>
    </row>
    <row r="543607" spans="2:3" x14ac:dyDescent="0.25">
      <c r="B543607" s="76"/>
      <c r="C543607" s="75"/>
    </row>
    <row r="543608" spans="2:3" x14ac:dyDescent="0.25">
      <c r="B543608" s="76"/>
      <c r="C543608" s="75"/>
    </row>
    <row r="543609" spans="2:3" x14ac:dyDescent="0.25">
      <c r="B543609" s="76"/>
      <c r="C543609" s="75"/>
    </row>
    <row r="543610" spans="2:3" x14ac:dyDescent="0.25">
      <c r="B543610" s="76"/>
      <c r="C543610" s="75"/>
    </row>
    <row r="543611" spans="2:3" x14ac:dyDescent="0.25">
      <c r="B543611" s="76"/>
      <c r="C543611" s="75"/>
    </row>
    <row r="543612" spans="2:3" x14ac:dyDescent="0.25">
      <c r="B543612" s="76"/>
      <c r="C543612" s="75"/>
    </row>
    <row r="543613" spans="2:3" x14ac:dyDescent="0.25">
      <c r="B543613" s="76"/>
      <c r="C543613" s="75"/>
    </row>
    <row r="543614" spans="2:3" x14ac:dyDescent="0.25">
      <c r="B543614" s="76"/>
      <c r="C543614" s="75"/>
    </row>
    <row r="543615" spans="2:3" x14ac:dyDescent="0.25">
      <c r="B543615" s="76"/>
      <c r="C543615" s="75"/>
    </row>
    <row r="543725" spans="2:3" x14ac:dyDescent="0.25">
      <c r="B543725" s="76"/>
      <c r="C543725" s="75"/>
    </row>
    <row r="543726" spans="2:3" x14ac:dyDescent="0.25">
      <c r="B543726" s="76"/>
      <c r="C543726" s="75"/>
    </row>
    <row r="543727" spans="2:3" x14ac:dyDescent="0.25">
      <c r="B543727" s="76"/>
      <c r="C543727" s="75"/>
    </row>
    <row r="543728" spans="2:3" x14ac:dyDescent="0.25">
      <c r="B543728" s="76"/>
      <c r="C543728" s="75"/>
    </row>
    <row r="543729" spans="2:3" x14ac:dyDescent="0.25">
      <c r="B543729" s="76"/>
      <c r="C543729" s="75"/>
    </row>
    <row r="543730" spans="2:3" x14ac:dyDescent="0.25">
      <c r="B543730" s="76"/>
      <c r="C543730" s="75"/>
    </row>
    <row r="543731" spans="2:3" x14ac:dyDescent="0.25">
      <c r="B543731" s="76"/>
      <c r="C543731" s="75"/>
    </row>
    <row r="543732" spans="2:3" x14ac:dyDescent="0.25">
      <c r="B543732" s="76"/>
      <c r="C543732" s="75"/>
    </row>
    <row r="543733" spans="2:3" x14ac:dyDescent="0.25">
      <c r="B543733" s="76"/>
      <c r="C543733" s="75"/>
    </row>
    <row r="543734" spans="2:3" x14ac:dyDescent="0.25">
      <c r="B543734" s="76"/>
      <c r="C543734" s="75"/>
    </row>
    <row r="543735" spans="2:3" x14ac:dyDescent="0.25">
      <c r="B543735" s="76"/>
      <c r="C543735" s="75"/>
    </row>
    <row r="543736" spans="2:3" x14ac:dyDescent="0.25">
      <c r="B543736" s="76"/>
      <c r="C543736" s="75"/>
    </row>
    <row r="543737" spans="2:3" x14ac:dyDescent="0.25">
      <c r="B543737" s="76"/>
      <c r="C543737" s="75"/>
    </row>
    <row r="543847" spans="2:3" x14ac:dyDescent="0.25">
      <c r="B543847" s="76"/>
      <c r="C543847" s="75"/>
    </row>
    <row r="543848" spans="2:3" x14ac:dyDescent="0.25">
      <c r="B543848" s="76"/>
      <c r="C543848" s="75"/>
    </row>
    <row r="543849" spans="2:3" x14ac:dyDescent="0.25">
      <c r="B543849" s="76"/>
      <c r="C543849" s="75"/>
    </row>
    <row r="543850" spans="2:3" x14ac:dyDescent="0.25">
      <c r="B543850" s="76"/>
      <c r="C543850" s="75"/>
    </row>
    <row r="543851" spans="2:3" x14ac:dyDescent="0.25">
      <c r="B543851" s="76"/>
      <c r="C543851" s="75"/>
    </row>
    <row r="543852" spans="2:3" x14ac:dyDescent="0.25">
      <c r="B543852" s="76"/>
      <c r="C543852" s="75"/>
    </row>
    <row r="543853" spans="2:3" x14ac:dyDescent="0.25">
      <c r="B543853" s="76"/>
      <c r="C543853" s="75"/>
    </row>
    <row r="543854" spans="2:3" x14ac:dyDescent="0.25">
      <c r="B543854" s="76"/>
      <c r="C543854" s="75"/>
    </row>
    <row r="543855" spans="2:3" x14ac:dyDescent="0.25">
      <c r="B543855" s="76"/>
      <c r="C543855" s="75"/>
    </row>
    <row r="543856" spans="2:3" x14ac:dyDescent="0.25">
      <c r="B543856" s="76"/>
      <c r="C543856" s="75"/>
    </row>
    <row r="543857" spans="2:3" x14ac:dyDescent="0.25">
      <c r="B543857" s="76"/>
      <c r="C543857" s="75"/>
    </row>
    <row r="543858" spans="2:3" x14ac:dyDescent="0.25">
      <c r="B543858" s="76"/>
      <c r="C543858" s="75"/>
    </row>
    <row r="543859" spans="2:3" x14ac:dyDescent="0.25">
      <c r="B543859" s="76"/>
      <c r="C543859" s="75"/>
    </row>
    <row r="543969" spans="2:3" x14ac:dyDescent="0.25">
      <c r="B543969" s="76"/>
      <c r="C543969" s="75"/>
    </row>
    <row r="543970" spans="2:3" x14ac:dyDescent="0.25">
      <c r="B543970" s="76"/>
      <c r="C543970" s="75"/>
    </row>
    <row r="543971" spans="2:3" x14ac:dyDescent="0.25">
      <c r="B543971" s="76"/>
      <c r="C543971" s="75"/>
    </row>
    <row r="543972" spans="2:3" x14ac:dyDescent="0.25">
      <c r="B543972" s="76"/>
      <c r="C543972" s="75"/>
    </row>
    <row r="543973" spans="2:3" x14ac:dyDescent="0.25">
      <c r="B543973" s="76"/>
      <c r="C543973" s="75"/>
    </row>
    <row r="543974" spans="2:3" x14ac:dyDescent="0.25">
      <c r="B543974" s="76"/>
      <c r="C543974" s="75"/>
    </row>
    <row r="543975" spans="2:3" x14ac:dyDescent="0.25">
      <c r="B543975" s="76"/>
      <c r="C543975" s="75"/>
    </row>
    <row r="543976" spans="2:3" x14ac:dyDescent="0.25">
      <c r="B543976" s="76"/>
      <c r="C543976" s="75"/>
    </row>
    <row r="543977" spans="2:3" x14ac:dyDescent="0.25">
      <c r="B543977" s="76"/>
      <c r="C543977" s="75"/>
    </row>
    <row r="543978" spans="2:3" x14ac:dyDescent="0.25">
      <c r="B543978" s="76"/>
      <c r="C543978" s="75"/>
    </row>
    <row r="543979" spans="2:3" x14ac:dyDescent="0.25">
      <c r="B543979" s="76"/>
      <c r="C543979" s="75"/>
    </row>
    <row r="543980" spans="2:3" x14ac:dyDescent="0.25">
      <c r="B543980" s="76"/>
      <c r="C543980" s="75"/>
    </row>
    <row r="543981" spans="2:3" x14ac:dyDescent="0.25">
      <c r="B543981" s="76"/>
      <c r="C543981" s="75"/>
    </row>
    <row r="544091" spans="2:3" x14ac:dyDescent="0.25">
      <c r="B544091" s="76"/>
      <c r="C544091" s="75"/>
    </row>
    <row r="544092" spans="2:3" x14ac:dyDescent="0.25">
      <c r="B544092" s="76"/>
      <c r="C544092" s="75"/>
    </row>
    <row r="544093" spans="2:3" x14ac:dyDescent="0.25">
      <c r="B544093" s="76"/>
      <c r="C544093" s="75"/>
    </row>
    <row r="544094" spans="2:3" x14ac:dyDescent="0.25">
      <c r="B544094" s="76"/>
      <c r="C544094" s="75"/>
    </row>
    <row r="544095" spans="2:3" x14ac:dyDescent="0.25">
      <c r="B544095" s="76"/>
      <c r="C544095" s="75"/>
    </row>
    <row r="544096" spans="2:3" x14ac:dyDescent="0.25">
      <c r="B544096" s="76"/>
      <c r="C544096" s="75"/>
    </row>
    <row r="544097" spans="2:3" x14ac:dyDescent="0.25">
      <c r="B544097" s="76"/>
      <c r="C544097" s="75"/>
    </row>
    <row r="544098" spans="2:3" x14ac:dyDescent="0.25">
      <c r="B544098" s="76"/>
      <c r="C544098" s="75"/>
    </row>
    <row r="544099" spans="2:3" x14ac:dyDescent="0.25">
      <c r="B544099" s="76"/>
      <c r="C544099" s="75"/>
    </row>
    <row r="544100" spans="2:3" x14ac:dyDescent="0.25">
      <c r="B544100" s="76"/>
      <c r="C544100" s="75"/>
    </row>
    <row r="544101" spans="2:3" x14ac:dyDescent="0.25">
      <c r="B544101" s="76"/>
      <c r="C544101" s="75"/>
    </row>
    <row r="544102" spans="2:3" x14ac:dyDescent="0.25">
      <c r="B544102" s="76"/>
      <c r="C544102" s="75"/>
    </row>
    <row r="544103" spans="2:3" x14ac:dyDescent="0.25">
      <c r="B544103" s="76"/>
      <c r="C544103" s="75"/>
    </row>
    <row r="544213" spans="2:3" x14ac:dyDescent="0.25">
      <c r="B544213" s="76"/>
      <c r="C544213" s="75"/>
    </row>
    <row r="544214" spans="2:3" x14ac:dyDescent="0.25">
      <c r="B544214" s="76"/>
      <c r="C544214" s="75"/>
    </row>
    <row r="544215" spans="2:3" x14ac:dyDescent="0.25">
      <c r="B544215" s="76"/>
      <c r="C544215" s="75"/>
    </row>
    <row r="544216" spans="2:3" x14ac:dyDescent="0.25">
      <c r="B544216" s="76"/>
      <c r="C544216" s="75"/>
    </row>
    <row r="544217" spans="2:3" x14ac:dyDescent="0.25">
      <c r="B544217" s="76"/>
      <c r="C544217" s="75"/>
    </row>
    <row r="544218" spans="2:3" x14ac:dyDescent="0.25">
      <c r="B544218" s="76"/>
      <c r="C544218" s="75"/>
    </row>
    <row r="544219" spans="2:3" x14ac:dyDescent="0.25">
      <c r="B544219" s="76"/>
      <c r="C544219" s="75"/>
    </row>
    <row r="544220" spans="2:3" x14ac:dyDescent="0.25">
      <c r="B544220" s="76"/>
      <c r="C544220" s="75"/>
    </row>
    <row r="544221" spans="2:3" x14ac:dyDescent="0.25">
      <c r="B544221" s="76"/>
      <c r="C544221" s="75"/>
    </row>
    <row r="544222" spans="2:3" x14ac:dyDescent="0.25">
      <c r="B544222" s="76"/>
      <c r="C544222" s="75"/>
    </row>
    <row r="544223" spans="2:3" x14ac:dyDescent="0.25">
      <c r="B544223" s="76"/>
      <c r="C544223" s="75"/>
    </row>
    <row r="544224" spans="2:3" x14ac:dyDescent="0.25">
      <c r="B544224" s="76"/>
      <c r="C544224" s="75"/>
    </row>
    <row r="544225" spans="2:3" x14ac:dyDescent="0.25">
      <c r="B544225" s="76"/>
      <c r="C544225" s="75"/>
    </row>
    <row r="544335" spans="2:3" x14ac:dyDescent="0.25">
      <c r="B544335" s="76"/>
      <c r="C544335" s="75"/>
    </row>
    <row r="544336" spans="2:3" x14ac:dyDescent="0.25">
      <c r="B544336" s="76"/>
      <c r="C544336" s="75"/>
    </row>
    <row r="544337" spans="2:3" x14ac:dyDescent="0.25">
      <c r="B544337" s="76"/>
      <c r="C544337" s="75"/>
    </row>
    <row r="544338" spans="2:3" x14ac:dyDescent="0.25">
      <c r="B544338" s="76"/>
      <c r="C544338" s="75"/>
    </row>
    <row r="544339" spans="2:3" x14ac:dyDescent="0.25">
      <c r="B544339" s="76"/>
      <c r="C544339" s="75"/>
    </row>
    <row r="544340" spans="2:3" x14ac:dyDescent="0.25">
      <c r="B544340" s="76"/>
      <c r="C544340" s="75"/>
    </row>
    <row r="544341" spans="2:3" x14ac:dyDescent="0.25">
      <c r="B544341" s="76"/>
      <c r="C544341" s="75"/>
    </row>
    <row r="544342" spans="2:3" x14ac:dyDescent="0.25">
      <c r="B544342" s="76"/>
      <c r="C544342" s="75"/>
    </row>
    <row r="544343" spans="2:3" x14ac:dyDescent="0.25">
      <c r="B544343" s="76"/>
      <c r="C544343" s="75"/>
    </row>
    <row r="544344" spans="2:3" x14ac:dyDescent="0.25">
      <c r="B544344" s="76"/>
      <c r="C544344" s="75"/>
    </row>
    <row r="544345" spans="2:3" x14ac:dyDescent="0.25">
      <c r="B544345" s="76"/>
      <c r="C544345" s="75"/>
    </row>
    <row r="544346" spans="2:3" x14ac:dyDescent="0.25">
      <c r="B544346" s="76"/>
      <c r="C544346" s="75"/>
    </row>
    <row r="544347" spans="2:3" x14ac:dyDescent="0.25">
      <c r="B544347" s="76"/>
      <c r="C544347" s="75"/>
    </row>
    <row r="544457" spans="2:3" x14ac:dyDescent="0.25">
      <c r="B544457" s="76"/>
      <c r="C544457" s="75"/>
    </row>
    <row r="544458" spans="2:3" x14ac:dyDescent="0.25">
      <c r="B544458" s="76"/>
      <c r="C544458" s="75"/>
    </row>
    <row r="544459" spans="2:3" x14ac:dyDescent="0.25">
      <c r="B544459" s="76"/>
      <c r="C544459" s="75"/>
    </row>
    <row r="544460" spans="2:3" x14ac:dyDescent="0.25">
      <c r="B544460" s="76"/>
      <c r="C544460" s="75"/>
    </row>
    <row r="544461" spans="2:3" x14ac:dyDescent="0.25">
      <c r="B544461" s="76"/>
      <c r="C544461" s="75"/>
    </row>
    <row r="544462" spans="2:3" x14ac:dyDescent="0.25">
      <c r="B544462" s="76"/>
      <c r="C544462" s="75"/>
    </row>
    <row r="544463" spans="2:3" x14ac:dyDescent="0.25">
      <c r="B544463" s="76"/>
      <c r="C544463" s="75"/>
    </row>
    <row r="544464" spans="2:3" x14ac:dyDescent="0.25">
      <c r="B544464" s="76"/>
      <c r="C544464" s="75"/>
    </row>
    <row r="544465" spans="2:3" x14ac:dyDescent="0.25">
      <c r="B544465" s="76"/>
      <c r="C544465" s="75"/>
    </row>
    <row r="544466" spans="2:3" x14ac:dyDescent="0.25">
      <c r="B544466" s="76"/>
      <c r="C544466" s="75"/>
    </row>
    <row r="544467" spans="2:3" x14ac:dyDescent="0.25">
      <c r="B544467" s="76"/>
      <c r="C544467" s="75"/>
    </row>
    <row r="544468" spans="2:3" x14ac:dyDescent="0.25">
      <c r="B544468" s="76"/>
      <c r="C544468" s="75"/>
    </row>
    <row r="544469" spans="2:3" x14ac:dyDescent="0.25">
      <c r="B544469" s="76"/>
      <c r="C544469" s="75"/>
    </row>
    <row r="544579" spans="2:3" x14ac:dyDescent="0.25">
      <c r="B544579" s="76"/>
      <c r="C544579" s="75"/>
    </row>
    <row r="544580" spans="2:3" x14ac:dyDescent="0.25">
      <c r="B544580" s="76"/>
      <c r="C544580" s="75"/>
    </row>
    <row r="544581" spans="2:3" x14ac:dyDescent="0.25">
      <c r="B544581" s="76"/>
      <c r="C544581" s="75"/>
    </row>
    <row r="544582" spans="2:3" x14ac:dyDescent="0.25">
      <c r="B544582" s="76"/>
      <c r="C544582" s="75"/>
    </row>
    <row r="544583" spans="2:3" x14ac:dyDescent="0.25">
      <c r="B544583" s="76"/>
      <c r="C544583" s="75"/>
    </row>
    <row r="544584" spans="2:3" x14ac:dyDescent="0.25">
      <c r="B544584" s="76"/>
      <c r="C544584" s="75"/>
    </row>
    <row r="544585" spans="2:3" x14ac:dyDescent="0.25">
      <c r="B544585" s="76"/>
      <c r="C544585" s="75"/>
    </row>
    <row r="544586" spans="2:3" x14ac:dyDescent="0.25">
      <c r="B544586" s="76"/>
      <c r="C544586" s="75"/>
    </row>
    <row r="544587" spans="2:3" x14ac:dyDescent="0.25">
      <c r="B544587" s="76"/>
      <c r="C544587" s="75"/>
    </row>
    <row r="544588" spans="2:3" x14ac:dyDescent="0.25">
      <c r="B544588" s="76"/>
      <c r="C544588" s="75"/>
    </row>
    <row r="544589" spans="2:3" x14ac:dyDescent="0.25">
      <c r="B544589" s="76"/>
      <c r="C544589" s="75"/>
    </row>
    <row r="544590" spans="2:3" x14ac:dyDescent="0.25">
      <c r="B544590" s="76"/>
      <c r="C544590" s="75"/>
    </row>
    <row r="544591" spans="2:3" x14ac:dyDescent="0.25">
      <c r="B544591" s="76"/>
      <c r="C544591" s="75"/>
    </row>
    <row r="544701" spans="2:3" x14ac:dyDescent="0.25">
      <c r="B544701" s="76"/>
      <c r="C544701" s="75"/>
    </row>
    <row r="544702" spans="2:3" x14ac:dyDescent="0.25">
      <c r="B544702" s="76"/>
      <c r="C544702" s="75"/>
    </row>
    <row r="544703" spans="2:3" x14ac:dyDescent="0.25">
      <c r="B544703" s="76"/>
      <c r="C544703" s="75"/>
    </row>
    <row r="544704" spans="2:3" x14ac:dyDescent="0.25">
      <c r="B544704" s="76"/>
      <c r="C544704" s="75"/>
    </row>
    <row r="544705" spans="2:3" x14ac:dyDescent="0.25">
      <c r="B544705" s="76"/>
      <c r="C544705" s="75"/>
    </row>
    <row r="544706" spans="2:3" x14ac:dyDescent="0.25">
      <c r="B544706" s="76"/>
      <c r="C544706" s="75"/>
    </row>
    <row r="544707" spans="2:3" x14ac:dyDescent="0.25">
      <c r="B544707" s="76"/>
      <c r="C544707" s="75"/>
    </row>
    <row r="544708" spans="2:3" x14ac:dyDescent="0.25">
      <c r="B544708" s="76"/>
      <c r="C544708" s="75"/>
    </row>
    <row r="544709" spans="2:3" x14ac:dyDescent="0.25">
      <c r="B544709" s="76"/>
      <c r="C544709" s="75"/>
    </row>
    <row r="544710" spans="2:3" x14ac:dyDescent="0.25">
      <c r="B544710" s="76"/>
      <c r="C544710" s="75"/>
    </row>
    <row r="544711" spans="2:3" x14ac:dyDescent="0.25">
      <c r="B544711" s="76"/>
      <c r="C544711" s="75"/>
    </row>
    <row r="544712" spans="2:3" x14ac:dyDescent="0.25">
      <c r="B544712" s="76"/>
      <c r="C544712" s="75"/>
    </row>
    <row r="544713" spans="2:3" x14ac:dyDescent="0.25">
      <c r="B544713" s="76"/>
      <c r="C544713" s="75"/>
    </row>
    <row r="544823" spans="2:3" x14ac:dyDescent="0.25">
      <c r="B544823" s="76"/>
      <c r="C544823" s="75"/>
    </row>
    <row r="544824" spans="2:3" x14ac:dyDescent="0.25">
      <c r="B544824" s="76"/>
      <c r="C544824" s="75"/>
    </row>
    <row r="544825" spans="2:3" x14ac:dyDescent="0.25">
      <c r="B544825" s="76"/>
      <c r="C544825" s="75"/>
    </row>
    <row r="544826" spans="2:3" x14ac:dyDescent="0.25">
      <c r="B544826" s="76"/>
      <c r="C544826" s="75"/>
    </row>
    <row r="544827" spans="2:3" x14ac:dyDescent="0.25">
      <c r="B544827" s="76"/>
      <c r="C544827" s="75"/>
    </row>
    <row r="544828" spans="2:3" x14ac:dyDescent="0.25">
      <c r="B544828" s="76"/>
      <c r="C544828" s="75"/>
    </row>
    <row r="544829" spans="2:3" x14ac:dyDescent="0.25">
      <c r="B544829" s="76"/>
      <c r="C544829" s="75"/>
    </row>
    <row r="544830" spans="2:3" x14ac:dyDescent="0.25">
      <c r="B544830" s="76"/>
      <c r="C544830" s="75"/>
    </row>
    <row r="544831" spans="2:3" x14ac:dyDescent="0.25">
      <c r="B544831" s="76"/>
      <c r="C544831" s="75"/>
    </row>
    <row r="544832" spans="2:3" x14ac:dyDescent="0.25">
      <c r="B544832" s="76"/>
      <c r="C544832" s="75"/>
    </row>
    <row r="544833" spans="2:3" x14ac:dyDescent="0.25">
      <c r="B544833" s="76"/>
      <c r="C544833" s="75"/>
    </row>
    <row r="544834" spans="2:3" x14ac:dyDescent="0.25">
      <c r="B544834" s="76"/>
      <c r="C544834" s="75"/>
    </row>
    <row r="544835" spans="2:3" x14ac:dyDescent="0.25">
      <c r="B544835" s="76"/>
      <c r="C544835" s="75"/>
    </row>
    <row r="544945" spans="2:3" x14ac:dyDescent="0.25">
      <c r="B544945" s="76"/>
      <c r="C544945" s="75"/>
    </row>
    <row r="544946" spans="2:3" x14ac:dyDescent="0.25">
      <c r="B544946" s="76"/>
      <c r="C544946" s="75"/>
    </row>
    <row r="544947" spans="2:3" x14ac:dyDescent="0.25">
      <c r="B544947" s="76"/>
      <c r="C544947" s="75"/>
    </row>
    <row r="544948" spans="2:3" x14ac:dyDescent="0.25">
      <c r="B544948" s="76"/>
      <c r="C544948" s="75"/>
    </row>
    <row r="544949" spans="2:3" x14ac:dyDescent="0.25">
      <c r="B544949" s="76"/>
      <c r="C544949" s="75"/>
    </row>
    <row r="544950" spans="2:3" x14ac:dyDescent="0.25">
      <c r="B544950" s="76"/>
      <c r="C544950" s="75"/>
    </row>
    <row r="544951" spans="2:3" x14ac:dyDescent="0.25">
      <c r="B544951" s="76"/>
      <c r="C544951" s="75"/>
    </row>
    <row r="544952" spans="2:3" x14ac:dyDescent="0.25">
      <c r="B544952" s="76"/>
      <c r="C544952" s="75"/>
    </row>
    <row r="544953" spans="2:3" x14ac:dyDescent="0.25">
      <c r="B544953" s="76"/>
      <c r="C544953" s="75"/>
    </row>
    <row r="544954" spans="2:3" x14ac:dyDescent="0.25">
      <c r="B544954" s="76"/>
      <c r="C544954" s="75"/>
    </row>
    <row r="544955" spans="2:3" x14ac:dyDescent="0.25">
      <c r="B544955" s="76"/>
      <c r="C544955" s="75"/>
    </row>
    <row r="544956" spans="2:3" x14ac:dyDescent="0.25">
      <c r="B544956" s="76"/>
      <c r="C544956" s="75"/>
    </row>
    <row r="544957" spans="2:3" x14ac:dyDescent="0.25">
      <c r="B544957" s="76"/>
      <c r="C544957" s="75"/>
    </row>
    <row r="545067" spans="2:3" x14ac:dyDescent="0.25">
      <c r="B545067" s="76"/>
      <c r="C545067" s="75"/>
    </row>
    <row r="545068" spans="2:3" x14ac:dyDescent="0.25">
      <c r="B545068" s="76"/>
      <c r="C545068" s="75"/>
    </row>
    <row r="545069" spans="2:3" x14ac:dyDescent="0.25">
      <c r="B545069" s="76"/>
      <c r="C545069" s="75"/>
    </row>
    <row r="545070" spans="2:3" x14ac:dyDescent="0.25">
      <c r="B545070" s="76"/>
      <c r="C545070" s="75"/>
    </row>
    <row r="545071" spans="2:3" x14ac:dyDescent="0.25">
      <c r="B545071" s="76"/>
      <c r="C545071" s="75"/>
    </row>
    <row r="545072" spans="2:3" x14ac:dyDescent="0.25">
      <c r="B545072" s="76"/>
      <c r="C545072" s="75"/>
    </row>
    <row r="545073" spans="2:3" x14ac:dyDescent="0.25">
      <c r="B545073" s="76"/>
      <c r="C545073" s="75"/>
    </row>
    <row r="545074" spans="2:3" x14ac:dyDescent="0.25">
      <c r="B545074" s="76"/>
      <c r="C545074" s="75"/>
    </row>
    <row r="545075" spans="2:3" x14ac:dyDescent="0.25">
      <c r="B545075" s="76"/>
      <c r="C545075" s="75"/>
    </row>
    <row r="545076" spans="2:3" x14ac:dyDescent="0.25">
      <c r="B545076" s="76"/>
      <c r="C545076" s="75"/>
    </row>
    <row r="545077" spans="2:3" x14ac:dyDescent="0.25">
      <c r="B545077" s="76"/>
      <c r="C545077" s="75"/>
    </row>
    <row r="545078" spans="2:3" x14ac:dyDescent="0.25">
      <c r="B545078" s="76"/>
      <c r="C545078" s="75"/>
    </row>
    <row r="545079" spans="2:3" x14ac:dyDescent="0.25">
      <c r="B545079" s="76"/>
      <c r="C545079" s="75"/>
    </row>
    <row r="545189" spans="2:3" x14ac:dyDescent="0.25">
      <c r="B545189" s="76"/>
      <c r="C545189" s="75"/>
    </row>
    <row r="545190" spans="2:3" x14ac:dyDescent="0.25">
      <c r="B545190" s="76"/>
      <c r="C545190" s="75"/>
    </row>
    <row r="545191" spans="2:3" x14ac:dyDescent="0.25">
      <c r="B545191" s="76"/>
      <c r="C545191" s="75"/>
    </row>
    <row r="545192" spans="2:3" x14ac:dyDescent="0.25">
      <c r="B545192" s="76"/>
      <c r="C545192" s="75"/>
    </row>
    <row r="545193" spans="2:3" x14ac:dyDescent="0.25">
      <c r="B545193" s="76"/>
      <c r="C545193" s="75"/>
    </row>
    <row r="545194" spans="2:3" x14ac:dyDescent="0.25">
      <c r="B545194" s="76"/>
      <c r="C545194" s="75"/>
    </row>
    <row r="545195" spans="2:3" x14ac:dyDescent="0.25">
      <c r="B545195" s="76"/>
      <c r="C545195" s="75"/>
    </row>
    <row r="545196" spans="2:3" x14ac:dyDescent="0.25">
      <c r="B545196" s="76"/>
      <c r="C545196" s="75"/>
    </row>
    <row r="545197" spans="2:3" x14ac:dyDescent="0.25">
      <c r="B545197" s="76"/>
      <c r="C545197" s="75"/>
    </row>
    <row r="545198" spans="2:3" x14ac:dyDescent="0.25">
      <c r="B545198" s="76"/>
      <c r="C545198" s="75"/>
    </row>
    <row r="545199" spans="2:3" x14ac:dyDescent="0.25">
      <c r="B545199" s="76"/>
      <c r="C545199" s="75"/>
    </row>
    <row r="545200" spans="2:3" x14ac:dyDescent="0.25">
      <c r="B545200" s="76"/>
      <c r="C545200" s="75"/>
    </row>
    <row r="545201" spans="2:3" x14ac:dyDescent="0.25">
      <c r="B545201" s="76"/>
      <c r="C545201" s="75"/>
    </row>
    <row r="545311" spans="2:3" x14ac:dyDescent="0.25">
      <c r="B545311" s="76"/>
      <c r="C545311" s="75"/>
    </row>
    <row r="545312" spans="2:3" x14ac:dyDescent="0.25">
      <c r="B545312" s="76"/>
      <c r="C545312" s="75"/>
    </row>
    <row r="545313" spans="2:3" x14ac:dyDescent="0.25">
      <c r="B545313" s="76"/>
      <c r="C545313" s="75"/>
    </row>
    <row r="545314" spans="2:3" x14ac:dyDescent="0.25">
      <c r="B545314" s="76"/>
      <c r="C545314" s="75"/>
    </row>
    <row r="545315" spans="2:3" x14ac:dyDescent="0.25">
      <c r="B545315" s="76"/>
      <c r="C545315" s="75"/>
    </row>
    <row r="545316" spans="2:3" x14ac:dyDescent="0.25">
      <c r="B545316" s="76"/>
      <c r="C545316" s="75"/>
    </row>
    <row r="545317" spans="2:3" x14ac:dyDescent="0.25">
      <c r="B545317" s="76"/>
      <c r="C545317" s="75"/>
    </row>
    <row r="545318" spans="2:3" x14ac:dyDescent="0.25">
      <c r="B545318" s="76"/>
      <c r="C545318" s="75"/>
    </row>
    <row r="545319" spans="2:3" x14ac:dyDescent="0.25">
      <c r="B545319" s="76"/>
      <c r="C545319" s="75"/>
    </row>
    <row r="545320" spans="2:3" x14ac:dyDescent="0.25">
      <c r="B545320" s="76"/>
      <c r="C545320" s="75"/>
    </row>
    <row r="545321" spans="2:3" x14ac:dyDescent="0.25">
      <c r="B545321" s="76"/>
      <c r="C545321" s="75"/>
    </row>
    <row r="545322" spans="2:3" x14ac:dyDescent="0.25">
      <c r="B545322" s="76"/>
      <c r="C545322" s="75"/>
    </row>
    <row r="545323" spans="2:3" x14ac:dyDescent="0.25">
      <c r="B545323" s="76"/>
      <c r="C545323" s="75"/>
    </row>
    <row r="545433" spans="2:3" x14ac:dyDescent="0.25">
      <c r="B545433" s="76"/>
      <c r="C545433" s="75"/>
    </row>
    <row r="545434" spans="2:3" x14ac:dyDescent="0.25">
      <c r="B545434" s="76"/>
      <c r="C545434" s="75"/>
    </row>
    <row r="545435" spans="2:3" x14ac:dyDescent="0.25">
      <c r="B545435" s="76"/>
      <c r="C545435" s="75"/>
    </row>
    <row r="545436" spans="2:3" x14ac:dyDescent="0.25">
      <c r="B545436" s="76"/>
      <c r="C545436" s="75"/>
    </row>
    <row r="545437" spans="2:3" x14ac:dyDescent="0.25">
      <c r="B545437" s="76"/>
      <c r="C545437" s="75"/>
    </row>
    <row r="545438" spans="2:3" x14ac:dyDescent="0.25">
      <c r="B545438" s="76"/>
      <c r="C545438" s="75"/>
    </row>
    <row r="545439" spans="2:3" x14ac:dyDescent="0.25">
      <c r="B545439" s="76"/>
      <c r="C545439" s="75"/>
    </row>
    <row r="545440" spans="2:3" x14ac:dyDescent="0.25">
      <c r="B545440" s="76"/>
      <c r="C545440" s="75"/>
    </row>
    <row r="545441" spans="2:3" x14ac:dyDescent="0.25">
      <c r="B545441" s="76"/>
      <c r="C545441" s="75"/>
    </row>
    <row r="545442" spans="2:3" x14ac:dyDescent="0.25">
      <c r="B545442" s="76"/>
      <c r="C545442" s="75"/>
    </row>
    <row r="545443" spans="2:3" x14ac:dyDescent="0.25">
      <c r="B545443" s="76"/>
      <c r="C545443" s="75"/>
    </row>
    <row r="545444" spans="2:3" x14ac:dyDescent="0.25">
      <c r="B545444" s="76"/>
      <c r="C545444" s="75"/>
    </row>
    <row r="545445" spans="2:3" x14ac:dyDescent="0.25">
      <c r="B545445" s="76"/>
      <c r="C545445" s="75"/>
    </row>
    <row r="545555" spans="2:3" x14ac:dyDescent="0.25">
      <c r="B545555" s="76"/>
      <c r="C545555" s="75"/>
    </row>
    <row r="545556" spans="2:3" x14ac:dyDescent="0.25">
      <c r="B545556" s="76"/>
      <c r="C545556" s="75"/>
    </row>
    <row r="545557" spans="2:3" x14ac:dyDescent="0.25">
      <c r="B545557" s="76"/>
      <c r="C545557" s="75"/>
    </row>
    <row r="545558" spans="2:3" x14ac:dyDescent="0.25">
      <c r="B545558" s="76"/>
      <c r="C545558" s="75"/>
    </row>
    <row r="545559" spans="2:3" x14ac:dyDescent="0.25">
      <c r="B545559" s="76"/>
      <c r="C545559" s="75"/>
    </row>
    <row r="545560" spans="2:3" x14ac:dyDescent="0.25">
      <c r="B545560" s="76"/>
      <c r="C545560" s="75"/>
    </row>
    <row r="545561" spans="2:3" x14ac:dyDescent="0.25">
      <c r="B545561" s="76"/>
      <c r="C545561" s="75"/>
    </row>
    <row r="545562" spans="2:3" x14ac:dyDescent="0.25">
      <c r="B545562" s="76"/>
      <c r="C545562" s="75"/>
    </row>
    <row r="545563" spans="2:3" x14ac:dyDescent="0.25">
      <c r="B545563" s="76"/>
      <c r="C545563" s="75"/>
    </row>
    <row r="545564" spans="2:3" x14ac:dyDescent="0.25">
      <c r="B545564" s="76"/>
      <c r="C545564" s="75"/>
    </row>
    <row r="545565" spans="2:3" x14ac:dyDescent="0.25">
      <c r="B545565" s="76"/>
      <c r="C545565" s="75"/>
    </row>
    <row r="545566" spans="2:3" x14ac:dyDescent="0.25">
      <c r="B545566" s="76"/>
      <c r="C545566" s="75"/>
    </row>
    <row r="545567" spans="2:3" x14ac:dyDescent="0.25">
      <c r="B545567" s="76"/>
      <c r="C545567" s="75"/>
    </row>
    <row r="545677" spans="2:3" x14ac:dyDescent="0.25">
      <c r="B545677" s="76"/>
      <c r="C545677" s="75"/>
    </row>
    <row r="545678" spans="2:3" x14ac:dyDescent="0.25">
      <c r="B545678" s="76"/>
      <c r="C545678" s="75"/>
    </row>
    <row r="545679" spans="2:3" x14ac:dyDescent="0.25">
      <c r="B545679" s="76"/>
      <c r="C545679" s="75"/>
    </row>
    <row r="545680" spans="2:3" x14ac:dyDescent="0.25">
      <c r="B545680" s="76"/>
      <c r="C545680" s="75"/>
    </row>
    <row r="545681" spans="2:3" x14ac:dyDescent="0.25">
      <c r="B545681" s="76"/>
      <c r="C545681" s="75"/>
    </row>
    <row r="545682" spans="2:3" x14ac:dyDescent="0.25">
      <c r="B545682" s="76"/>
      <c r="C545682" s="75"/>
    </row>
    <row r="545683" spans="2:3" x14ac:dyDescent="0.25">
      <c r="B545683" s="76"/>
      <c r="C545683" s="75"/>
    </row>
    <row r="545684" spans="2:3" x14ac:dyDescent="0.25">
      <c r="B545684" s="76"/>
      <c r="C545684" s="75"/>
    </row>
    <row r="545685" spans="2:3" x14ac:dyDescent="0.25">
      <c r="B545685" s="76"/>
      <c r="C545685" s="75"/>
    </row>
    <row r="545686" spans="2:3" x14ac:dyDescent="0.25">
      <c r="B545686" s="76"/>
      <c r="C545686" s="75"/>
    </row>
    <row r="545687" spans="2:3" x14ac:dyDescent="0.25">
      <c r="B545687" s="76"/>
      <c r="C545687" s="75"/>
    </row>
    <row r="545688" spans="2:3" x14ac:dyDescent="0.25">
      <c r="B545688" s="76"/>
      <c r="C545688" s="75"/>
    </row>
    <row r="545689" spans="2:3" x14ac:dyDescent="0.25">
      <c r="B545689" s="76"/>
      <c r="C545689" s="75"/>
    </row>
    <row r="545799" spans="2:3" x14ac:dyDescent="0.25">
      <c r="B545799" s="76"/>
      <c r="C545799" s="75"/>
    </row>
    <row r="545800" spans="2:3" x14ac:dyDescent="0.25">
      <c r="B545800" s="76"/>
      <c r="C545800" s="75"/>
    </row>
    <row r="545801" spans="2:3" x14ac:dyDescent="0.25">
      <c r="B545801" s="76"/>
      <c r="C545801" s="75"/>
    </row>
    <row r="545802" spans="2:3" x14ac:dyDescent="0.25">
      <c r="B545802" s="76"/>
      <c r="C545802" s="75"/>
    </row>
    <row r="545803" spans="2:3" x14ac:dyDescent="0.25">
      <c r="B545803" s="76"/>
      <c r="C545803" s="75"/>
    </row>
    <row r="545804" spans="2:3" x14ac:dyDescent="0.25">
      <c r="B545804" s="76"/>
      <c r="C545804" s="75"/>
    </row>
    <row r="545805" spans="2:3" x14ac:dyDescent="0.25">
      <c r="B545805" s="76"/>
      <c r="C545805" s="75"/>
    </row>
    <row r="545806" spans="2:3" x14ac:dyDescent="0.25">
      <c r="B545806" s="76"/>
      <c r="C545806" s="75"/>
    </row>
    <row r="545807" spans="2:3" x14ac:dyDescent="0.25">
      <c r="B545807" s="76"/>
      <c r="C545807" s="75"/>
    </row>
    <row r="545808" spans="2:3" x14ac:dyDescent="0.25">
      <c r="B545808" s="76"/>
      <c r="C545808" s="75"/>
    </row>
    <row r="545809" spans="2:3" x14ac:dyDescent="0.25">
      <c r="B545809" s="76"/>
      <c r="C545809" s="75"/>
    </row>
    <row r="545810" spans="2:3" x14ac:dyDescent="0.25">
      <c r="B545810" s="76"/>
      <c r="C545810" s="75"/>
    </row>
    <row r="545811" spans="2:3" x14ac:dyDescent="0.25">
      <c r="B545811" s="76"/>
      <c r="C545811" s="75"/>
    </row>
    <row r="545921" spans="2:3" x14ac:dyDescent="0.25">
      <c r="B545921" s="76"/>
      <c r="C545921" s="75"/>
    </row>
    <row r="545922" spans="2:3" x14ac:dyDescent="0.25">
      <c r="B545922" s="76"/>
      <c r="C545922" s="75"/>
    </row>
    <row r="545923" spans="2:3" x14ac:dyDescent="0.25">
      <c r="B545923" s="76"/>
      <c r="C545923" s="75"/>
    </row>
    <row r="545924" spans="2:3" x14ac:dyDescent="0.25">
      <c r="B545924" s="76"/>
      <c r="C545924" s="75"/>
    </row>
    <row r="545925" spans="2:3" x14ac:dyDescent="0.25">
      <c r="B545925" s="76"/>
      <c r="C545925" s="75"/>
    </row>
    <row r="545926" spans="2:3" x14ac:dyDescent="0.25">
      <c r="B545926" s="76"/>
      <c r="C545926" s="75"/>
    </row>
    <row r="545927" spans="2:3" x14ac:dyDescent="0.25">
      <c r="B545927" s="76"/>
      <c r="C545927" s="75"/>
    </row>
    <row r="545928" spans="2:3" x14ac:dyDescent="0.25">
      <c r="B545928" s="76"/>
      <c r="C545928" s="75"/>
    </row>
    <row r="545929" spans="2:3" x14ac:dyDescent="0.25">
      <c r="B545929" s="76"/>
      <c r="C545929" s="75"/>
    </row>
    <row r="545930" spans="2:3" x14ac:dyDescent="0.25">
      <c r="B545930" s="76"/>
      <c r="C545930" s="75"/>
    </row>
    <row r="545931" spans="2:3" x14ac:dyDescent="0.25">
      <c r="B545931" s="76"/>
      <c r="C545931" s="75"/>
    </row>
    <row r="545932" spans="2:3" x14ac:dyDescent="0.25">
      <c r="B545932" s="76"/>
      <c r="C545932" s="75"/>
    </row>
    <row r="545933" spans="2:3" x14ac:dyDescent="0.25">
      <c r="B545933" s="76"/>
      <c r="C545933" s="75"/>
    </row>
    <row r="546043" spans="2:3" x14ac:dyDescent="0.25">
      <c r="B546043" s="76"/>
      <c r="C546043" s="75"/>
    </row>
    <row r="546044" spans="2:3" x14ac:dyDescent="0.25">
      <c r="B546044" s="76"/>
      <c r="C546044" s="75"/>
    </row>
    <row r="546045" spans="2:3" x14ac:dyDescent="0.25">
      <c r="B546045" s="76"/>
      <c r="C546045" s="75"/>
    </row>
    <row r="546046" spans="2:3" x14ac:dyDescent="0.25">
      <c r="B546046" s="76"/>
      <c r="C546046" s="75"/>
    </row>
    <row r="546047" spans="2:3" x14ac:dyDescent="0.25">
      <c r="B546047" s="76"/>
      <c r="C546047" s="75"/>
    </row>
    <row r="546048" spans="2:3" x14ac:dyDescent="0.25">
      <c r="B546048" s="76"/>
      <c r="C546048" s="75"/>
    </row>
    <row r="546049" spans="2:3" x14ac:dyDescent="0.25">
      <c r="B546049" s="76"/>
      <c r="C546049" s="75"/>
    </row>
    <row r="546050" spans="2:3" x14ac:dyDescent="0.25">
      <c r="B546050" s="76"/>
      <c r="C546050" s="75"/>
    </row>
    <row r="546051" spans="2:3" x14ac:dyDescent="0.25">
      <c r="B546051" s="76"/>
      <c r="C546051" s="75"/>
    </row>
    <row r="546052" spans="2:3" x14ac:dyDescent="0.25">
      <c r="B546052" s="76"/>
      <c r="C546052" s="75"/>
    </row>
    <row r="546053" spans="2:3" x14ac:dyDescent="0.25">
      <c r="B546053" s="76"/>
      <c r="C546053" s="75"/>
    </row>
    <row r="546054" spans="2:3" x14ac:dyDescent="0.25">
      <c r="B546054" s="76"/>
      <c r="C546054" s="75"/>
    </row>
    <row r="546055" spans="2:3" x14ac:dyDescent="0.25">
      <c r="B546055" s="76"/>
      <c r="C546055" s="75"/>
    </row>
    <row r="546165" spans="2:3" x14ac:dyDescent="0.25">
      <c r="B546165" s="76"/>
      <c r="C546165" s="75"/>
    </row>
    <row r="546166" spans="2:3" x14ac:dyDescent="0.25">
      <c r="B546166" s="76"/>
      <c r="C546166" s="75"/>
    </row>
    <row r="546167" spans="2:3" x14ac:dyDescent="0.25">
      <c r="B546167" s="76"/>
      <c r="C546167" s="75"/>
    </row>
    <row r="546168" spans="2:3" x14ac:dyDescent="0.25">
      <c r="B546168" s="76"/>
      <c r="C546168" s="75"/>
    </row>
    <row r="546169" spans="2:3" x14ac:dyDescent="0.25">
      <c r="B546169" s="76"/>
      <c r="C546169" s="75"/>
    </row>
    <row r="546170" spans="2:3" x14ac:dyDescent="0.25">
      <c r="B546170" s="76"/>
      <c r="C546170" s="75"/>
    </row>
    <row r="546171" spans="2:3" x14ac:dyDescent="0.25">
      <c r="B546171" s="76"/>
      <c r="C546171" s="75"/>
    </row>
    <row r="546172" spans="2:3" x14ac:dyDescent="0.25">
      <c r="B546172" s="76"/>
      <c r="C546172" s="75"/>
    </row>
    <row r="546173" spans="2:3" x14ac:dyDescent="0.25">
      <c r="B546173" s="76"/>
      <c r="C546173" s="75"/>
    </row>
    <row r="546174" spans="2:3" x14ac:dyDescent="0.25">
      <c r="B546174" s="76"/>
      <c r="C546174" s="75"/>
    </row>
    <row r="546175" spans="2:3" x14ac:dyDescent="0.25">
      <c r="B546175" s="76"/>
      <c r="C546175" s="75"/>
    </row>
    <row r="546176" spans="2:3" x14ac:dyDescent="0.25">
      <c r="B546176" s="76"/>
      <c r="C546176" s="75"/>
    </row>
    <row r="546177" spans="2:3" x14ac:dyDescent="0.25">
      <c r="B546177" s="76"/>
      <c r="C546177" s="75"/>
    </row>
    <row r="546287" spans="2:3" x14ac:dyDescent="0.25">
      <c r="B546287" s="76"/>
      <c r="C546287" s="75"/>
    </row>
    <row r="546288" spans="2:3" x14ac:dyDescent="0.25">
      <c r="B546288" s="76"/>
      <c r="C546288" s="75"/>
    </row>
    <row r="546289" spans="2:3" x14ac:dyDescent="0.25">
      <c r="B546289" s="76"/>
      <c r="C546289" s="75"/>
    </row>
    <row r="546290" spans="2:3" x14ac:dyDescent="0.25">
      <c r="B546290" s="76"/>
      <c r="C546290" s="75"/>
    </row>
    <row r="546291" spans="2:3" x14ac:dyDescent="0.25">
      <c r="B546291" s="76"/>
      <c r="C546291" s="75"/>
    </row>
    <row r="546292" spans="2:3" x14ac:dyDescent="0.25">
      <c r="B546292" s="76"/>
      <c r="C546292" s="75"/>
    </row>
    <row r="546293" spans="2:3" x14ac:dyDescent="0.25">
      <c r="B546293" s="76"/>
      <c r="C546293" s="75"/>
    </row>
    <row r="546294" spans="2:3" x14ac:dyDescent="0.25">
      <c r="B546294" s="76"/>
      <c r="C546294" s="75"/>
    </row>
    <row r="546295" spans="2:3" x14ac:dyDescent="0.25">
      <c r="B546295" s="76"/>
      <c r="C546295" s="75"/>
    </row>
    <row r="546296" spans="2:3" x14ac:dyDescent="0.25">
      <c r="B546296" s="76"/>
      <c r="C546296" s="75"/>
    </row>
    <row r="546297" spans="2:3" x14ac:dyDescent="0.25">
      <c r="B546297" s="76"/>
      <c r="C546297" s="75"/>
    </row>
    <row r="546298" spans="2:3" x14ac:dyDescent="0.25">
      <c r="B546298" s="76"/>
      <c r="C546298" s="75"/>
    </row>
    <row r="546299" spans="2:3" x14ac:dyDescent="0.25">
      <c r="B546299" s="76"/>
      <c r="C546299" s="75"/>
    </row>
    <row r="546409" spans="2:3" x14ac:dyDescent="0.25">
      <c r="B546409" s="76"/>
      <c r="C546409" s="75"/>
    </row>
    <row r="546410" spans="2:3" x14ac:dyDescent="0.25">
      <c r="B546410" s="76"/>
      <c r="C546410" s="75"/>
    </row>
    <row r="546411" spans="2:3" x14ac:dyDescent="0.25">
      <c r="B546411" s="76"/>
      <c r="C546411" s="75"/>
    </row>
    <row r="546412" spans="2:3" x14ac:dyDescent="0.25">
      <c r="B546412" s="76"/>
      <c r="C546412" s="75"/>
    </row>
    <row r="546413" spans="2:3" x14ac:dyDescent="0.25">
      <c r="B546413" s="76"/>
      <c r="C546413" s="75"/>
    </row>
    <row r="546414" spans="2:3" x14ac:dyDescent="0.25">
      <c r="B546414" s="76"/>
      <c r="C546414" s="75"/>
    </row>
    <row r="546415" spans="2:3" x14ac:dyDescent="0.25">
      <c r="B546415" s="76"/>
      <c r="C546415" s="75"/>
    </row>
    <row r="546416" spans="2:3" x14ac:dyDescent="0.25">
      <c r="B546416" s="76"/>
      <c r="C546416" s="75"/>
    </row>
    <row r="546417" spans="2:3" x14ac:dyDescent="0.25">
      <c r="B546417" s="76"/>
      <c r="C546417" s="75"/>
    </row>
    <row r="546418" spans="2:3" x14ac:dyDescent="0.25">
      <c r="B546418" s="76"/>
      <c r="C546418" s="75"/>
    </row>
    <row r="546419" spans="2:3" x14ac:dyDescent="0.25">
      <c r="B546419" s="76"/>
      <c r="C546419" s="75"/>
    </row>
    <row r="546420" spans="2:3" x14ac:dyDescent="0.25">
      <c r="B546420" s="76"/>
      <c r="C546420" s="75"/>
    </row>
    <row r="546421" spans="2:3" x14ac:dyDescent="0.25">
      <c r="B546421" s="76"/>
      <c r="C546421" s="75"/>
    </row>
    <row r="546531" spans="2:3" x14ac:dyDescent="0.25">
      <c r="B546531" s="76"/>
      <c r="C546531" s="75"/>
    </row>
    <row r="546532" spans="2:3" x14ac:dyDescent="0.25">
      <c r="B546532" s="76"/>
      <c r="C546532" s="75"/>
    </row>
    <row r="546533" spans="2:3" x14ac:dyDescent="0.25">
      <c r="B546533" s="76"/>
      <c r="C546533" s="75"/>
    </row>
    <row r="546534" spans="2:3" x14ac:dyDescent="0.25">
      <c r="B546534" s="76"/>
      <c r="C546534" s="75"/>
    </row>
    <row r="546535" spans="2:3" x14ac:dyDescent="0.25">
      <c r="B546535" s="76"/>
      <c r="C546535" s="75"/>
    </row>
    <row r="546536" spans="2:3" x14ac:dyDescent="0.25">
      <c r="B546536" s="76"/>
      <c r="C546536" s="75"/>
    </row>
    <row r="546537" spans="2:3" x14ac:dyDescent="0.25">
      <c r="B546537" s="76"/>
      <c r="C546537" s="75"/>
    </row>
    <row r="546538" spans="2:3" x14ac:dyDescent="0.25">
      <c r="B546538" s="76"/>
      <c r="C546538" s="75"/>
    </row>
    <row r="546539" spans="2:3" x14ac:dyDescent="0.25">
      <c r="B546539" s="76"/>
      <c r="C546539" s="75"/>
    </row>
    <row r="546540" spans="2:3" x14ac:dyDescent="0.25">
      <c r="B546540" s="76"/>
      <c r="C546540" s="75"/>
    </row>
    <row r="546541" spans="2:3" x14ac:dyDescent="0.25">
      <c r="B546541" s="76"/>
      <c r="C546541" s="75"/>
    </row>
    <row r="546542" spans="2:3" x14ac:dyDescent="0.25">
      <c r="B546542" s="76"/>
      <c r="C546542" s="75"/>
    </row>
    <row r="546543" spans="2:3" x14ac:dyDescent="0.25">
      <c r="B546543" s="76"/>
      <c r="C546543" s="75"/>
    </row>
    <row r="546653" spans="2:3" x14ac:dyDescent="0.25">
      <c r="B546653" s="76"/>
      <c r="C546653" s="75"/>
    </row>
    <row r="546654" spans="2:3" x14ac:dyDescent="0.25">
      <c r="B546654" s="76"/>
      <c r="C546654" s="75"/>
    </row>
    <row r="546655" spans="2:3" x14ac:dyDescent="0.25">
      <c r="B546655" s="76"/>
      <c r="C546655" s="75"/>
    </row>
    <row r="546656" spans="2:3" x14ac:dyDescent="0.25">
      <c r="B546656" s="76"/>
      <c r="C546656" s="75"/>
    </row>
    <row r="546657" spans="2:3" x14ac:dyDescent="0.25">
      <c r="B546657" s="76"/>
      <c r="C546657" s="75"/>
    </row>
    <row r="546658" spans="2:3" x14ac:dyDescent="0.25">
      <c r="B546658" s="76"/>
      <c r="C546658" s="75"/>
    </row>
    <row r="546659" spans="2:3" x14ac:dyDescent="0.25">
      <c r="B546659" s="76"/>
      <c r="C546659" s="75"/>
    </row>
    <row r="546660" spans="2:3" x14ac:dyDescent="0.25">
      <c r="B546660" s="76"/>
      <c r="C546660" s="75"/>
    </row>
    <row r="546661" spans="2:3" x14ac:dyDescent="0.25">
      <c r="B546661" s="76"/>
      <c r="C546661" s="75"/>
    </row>
    <row r="546662" spans="2:3" x14ac:dyDescent="0.25">
      <c r="B546662" s="76"/>
      <c r="C546662" s="75"/>
    </row>
    <row r="546663" spans="2:3" x14ac:dyDescent="0.25">
      <c r="B546663" s="76"/>
      <c r="C546663" s="75"/>
    </row>
    <row r="546664" spans="2:3" x14ac:dyDescent="0.25">
      <c r="B546664" s="76"/>
      <c r="C546664" s="75"/>
    </row>
    <row r="546665" spans="2:3" x14ac:dyDescent="0.25">
      <c r="B546665" s="76"/>
      <c r="C546665" s="75"/>
    </row>
    <row r="546775" spans="2:3" x14ac:dyDescent="0.25">
      <c r="B546775" s="76"/>
      <c r="C546775" s="75"/>
    </row>
    <row r="546776" spans="2:3" x14ac:dyDescent="0.25">
      <c r="B546776" s="76"/>
      <c r="C546776" s="75"/>
    </row>
    <row r="546777" spans="2:3" x14ac:dyDescent="0.25">
      <c r="B546777" s="76"/>
      <c r="C546777" s="75"/>
    </row>
    <row r="546778" spans="2:3" x14ac:dyDescent="0.25">
      <c r="B546778" s="76"/>
      <c r="C546778" s="75"/>
    </row>
    <row r="546779" spans="2:3" x14ac:dyDescent="0.25">
      <c r="B546779" s="76"/>
      <c r="C546779" s="75"/>
    </row>
    <row r="546780" spans="2:3" x14ac:dyDescent="0.25">
      <c r="B546780" s="76"/>
      <c r="C546780" s="75"/>
    </row>
    <row r="546781" spans="2:3" x14ac:dyDescent="0.25">
      <c r="B546781" s="76"/>
      <c r="C546781" s="75"/>
    </row>
    <row r="546782" spans="2:3" x14ac:dyDescent="0.25">
      <c r="B546782" s="76"/>
      <c r="C546782" s="75"/>
    </row>
    <row r="546783" spans="2:3" x14ac:dyDescent="0.25">
      <c r="B546783" s="76"/>
      <c r="C546783" s="75"/>
    </row>
    <row r="546784" spans="2:3" x14ac:dyDescent="0.25">
      <c r="B546784" s="76"/>
      <c r="C546784" s="75"/>
    </row>
    <row r="546785" spans="2:3" x14ac:dyDescent="0.25">
      <c r="B546785" s="76"/>
      <c r="C546785" s="75"/>
    </row>
    <row r="546786" spans="2:3" x14ac:dyDescent="0.25">
      <c r="B546786" s="76"/>
      <c r="C546786" s="75"/>
    </row>
    <row r="546787" spans="2:3" x14ac:dyDescent="0.25">
      <c r="B546787" s="76"/>
      <c r="C546787" s="75"/>
    </row>
    <row r="546897" spans="2:3" x14ac:dyDescent="0.25">
      <c r="B546897" s="76"/>
      <c r="C546897" s="75"/>
    </row>
    <row r="546898" spans="2:3" x14ac:dyDescent="0.25">
      <c r="B546898" s="76"/>
      <c r="C546898" s="75"/>
    </row>
    <row r="546899" spans="2:3" x14ac:dyDescent="0.25">
      <c r="B546899" s="76"/>
      <c r="C546899" s="75"/>
    </row>
    <row r="546900" spans="2:3" x14ac:dyDescent="0.25">
      <c r="B546900" s="76"/>
      <c r="C546900" s="75"/>
    </row>
    <row r="546901" spans="2:3" x14ac:dyDescent="0.25">
      <c r="B546901" s="76"/>
      <c r="C546901" s="75"/>
    </row>
    <row r="546902" spans="2:3" x14ac:dyDescent="0.25">
      <c r="B546902" s="76"/>
      <c r="C546902" s="75"/>
    </row>
    <row r="546903" spans="2:3" x14ac:dyDescent="0.25">
      <c r="B546903" s="76"/>
      <c r="C546903" s="75"/>
    </row>
    <row r="546904" spans="2:3" x14ac:dyDescent="0.25">
      <c r="B546904" s="76"/>
      <c r="C546904" s="75"/>
    </row>
    <row r="546905" spans="2:3" x14ac:dyDescent="0.25">
      <c r="B546905" s="76"/>
      <c r="C546905" s="75"/>
    </row>
    <row r="546906" spans="2:3" x14ac:dyDescent="0.25">
      <c r="B546906" s="76"/>
      <c r="C546906" s="75"/>
    </row>
    <row r="546907" spans="2:3" x14ac:dyDescent="0.25">
      <c r="B546907" s="76"/>
      <c r="C546907" s="75"/>
    </row>
    <row r="546908" spans="2:3" x14ac:dyDescent="0.25">
      <c r="B546908" s="76"/>
      <c r="C546908" s="75"/>
    </row>
    <row r="546909" spans="2:3" x14ac:dyDescent="0.25">
      <c r="B546909" s="76"/>
      <c r="C546909" s="75"/>
    </row>
    <row r="547019" spans="2:3" x14ac:dyDescent="0.25">
      <c r="B547019" s="76"/>
      <c r="C547019" s="75"/>
    </row>
    <row r="547020" spans="2:3" x14ac:dyDescent="0.25">
      <c r="B547020" s="76"/>
      <c r="C547020" s="75"/>
    </row>
    <row r="547021" spans="2:3" x14ac:dyDescent="0.25">
      <c r="B547021" s="76"/>
      <c r="C547021" s="75"/>
    </row>
    <row r="547022" spans="2:3" x14ac:dyDescent="0.25">
      <c r="B547022" s="76"/>
      <c r="C547022" s="75"/>
    </row>
    <row r="547023" spans="2:3" x14ac:dyDescent="0.25">
      <c r="B547023" s="76"/>
      <c r="C547023" s="75"/>
    </row>
    <row r="547024" spans="2:3" x14ac:dyDescent="0.25">
      <c r="B547024" s="76"/>
      <c r="C547024" s="75"/>
    </row>
    <row r="547025" spans="2:3" x14ac:dyDescent="0.25">
      <c r="B547025" s="76"/>
      <c r="C547025" s="75"/>
    </row>
    <row r="547026" spans="2:3" x14ac:dyDescent="0.25">
      <c r="B547026" s="76"/>
      <c r="C547026" s="75"/>
    </row>
    <row r="547027" spans="2:3" x14ac:dyDescent="0.25">
      <c r="B547027" s="76"/>
      <c r="C547027" s="75"/>
    </row>
    <row r="547028" spans="2:3" x14ac:dyDescent="0.25">
      <c r="B547028" s="76"/>
      <c r="C547028" s="75"/>
    </row>
    <row r="547029" spans="2:3" x14ac:dyDescent="0.25">
      <c r="B547029" s="76"/>
      <c r="C547029" s="75"/>
    </row>
    <row r="547030" spans="2:3" x14ac:dyDescent="0.25">
      <c r="B547030" s="76"/>
      <c r="C547030" s="75"/>
    </row>
    <row r="547031" spans="2:3" x14ac:dyDescent="0.25">
      <c r="B547031" s="76"/>
      <c r="C547031" s="75"/>
    </row>
    <row r="547141" spans="2:3" x14ac:dyDescent="0.25">
      <c r="B547141" s="76"/>
      <c r="C547141" s="75"/>
    </row>
    <row r="547142" spans="2:3" x14ac:dyDescent="0.25">
      <c r="B547142" s="76"/>
      <c r="C547142" s="75"/>
    </row>
    <row r="547143" spans="2:3" x14ac:dyDescent="0.25">
      <c r="B547143" s="76"/>
      <c r="C547143" s="75"/>
    </row>
    <row r="547144" spans="2:3" x14ac:dyDescent="0.25">
      <c r="B547144" s="76"/>
      <c r="C547144" s="75"/>
    </row>
    <row r="547145" spans="2:3" x14ac:dyDescent="0.25">
      <c r="B547145" s="76"/>
      <c r="C547145" s="75"/>
    </row>
    <row r="547146" spans="2:3" x14ac:dyDescent="0.25">
      <c r="B547146" s="76"/>
      <c r="C547146" s="75"/>
    </row>
    <row r="547147" spans="2:3" x14ac:dyDescent="0.25">
      <c r="B547147" s="76"/>
      <c r="C547147" s="75"/>
    </row>
    <row r="547148" spans="2:3" x14ac:dyDescent="0.25">
      <c r="B547148" s="76"/>
      <c r="C547148" s="75"/>
    </row>
    <row r="547149" spans="2:3" x14ac:dyDescent="0.25">
      <c r="B547149" s="76"/>
      <c r="C547149" s="75"/>
    </row>
    <row r="547150" spans="2:3" x14ac:dyDescent="0.25">
      <c r="B547150" s="76"/>
      <c r="C547150" s="75"/>
    </row>
    <row r="547151" spans="2:3" x14ac:dyDescent="0.25">
      <c r="B547151" s="76"/>
      <c r="C547151" s="75"/>
    </row>
    <row r="547152" spans="2:3" x14ac:dyDescent="0.25">
      <c r="B547152" s="76"/>
      <c r="C547152" s="75"/>
    </row>
    <row r="547153" spans="2:3" x14ac:dyDescent="0.25">
      <c r="B547153" s="76"/>
      <c r="C547153" s="75"/>
    </row>
    <row r="547263" spans="2:3" x14ac:dyDescent="0.25">
      <c r="B547263" s="76"/>
      <c r="C547263" s="75"/>
    </row>
    <row r="547264" spans="2:3" x14ac:dyDescent="0.25">
      <c r="B547264" s="76"/>
      <c r="C547264" s="75"/>
    </row>
    <row r="547265" spans="2:3" x14ac:dyDescent="0.25">
      <c r="B547265" s="76"/>
      <c r="C547265" s="75"/>
    </row>
    <row r="547266" spans="2:3" x14ac:dyDescent="0.25">
      <c r="B547266" s="76"/>
      <c r="C547266" s="75"/>
    </row>
    <row r="547267" spans="2:3" x14ac:dyDescent="0.25">
      <c r="B547267" s="76"/>
      <c r="C547267" s="75"/>
    </row>
    <row r="547268" spans="2:3" x14ac:dyDescent="0.25">
      <c r="B547268" s="76"/>
      <c r="C547268" s="75"/>
    </row>
    <row r="547269" spans="2:3" x14ac:dyDescent="0.25">
      <c r="B547269" s="76"/>
      <c r="C547269" s="75"/>
    </row>
    <row r="547270" spans="2:3" x14ac:dyDescent="0.25">
      <c r="B547270" s="76"/>
      <c r="C547270" s="75"/>
    </row>
    <row r="547271" spans="2:3" x14ac:dyDescent="0.25">
      <c r="B547271" s="76"/>
      <c r="C547271" s="75"/>
    </row>
    <row r="547272" spans="2:3" x14ac:dyDescent="0.25">
      <c r="B547272" s="76"/>
      <c r="C547272" s="75"/>
    </row>
    <row r="547273" spans="2:3" x14ac:dyDescent="0.25">
      <c r="B547273" s="76"/>
      <c r="C547273" s="75"/>
    </row>
    <row r="547274" spans="2:3" x14ac:dyDescent="0.25">
      <c r="B547274" s="76"/>
      <c r="C547274" s="75"/>
    </row>
    <row r="547275" spans="2:3" x14ac:dyDescent="0.25">
      <c r="B547275" s="76"/>
      <c r="C547275" s="75"/>
    </row>
    <row r="547385" spans="2:3" x14ac:dyDescent="0.25">
      <c r="B547385" s="76"/>
      <c r="C547385" s="75"/>
    </row>
    <row r="547386" spans="2:3" x14ac:dyDescent="0.25">
      <c r="B547386" s="76"/>
      <c r="C547386" s="75"/>
    </row>
    <row r="547387" spans="2:3" x14ac:dyDescent="0.25">
      <c r="B547387" s="76"/>
      <c r="C547387" s="75"/>
    </row>
    <row r="547388" spans="2:3" x14ac:dyDescent="0.25">
      <c r="B547388" s="76"/>
      <c r="C547388" s="75"/>
    </row>
    <row r="547389" spans="2:3" x14ac:dyDescent="0.25">
      <c r="B547389" s="76"/>
      <c r="C547389" s="75"/>
    </row>
    <row r="547390" spans="2:3" x14ac:dyDescent="0.25">
      <c r="B547390" s="76"/>
      <c r="C547390" s="75"/>
    </row>
    <row r="547391" spans="2:3" x14ac:dyDescent="0.25">
      <c r="B547391" s="76"/>
      <c r="C547391" s="75"/>
    </row>
    <row r="547392" spans="2:3" x14ac:dyDescent="0.25">
      <c r="B547392" s="76"/>
      <c r="C547392" s="75"/>
    </row>
    <row r="547393" spans="2:3" x14ac:dyDescent="0.25">
      <c r="B547393" s="76"/>
      <c r="C547393" s="75"/>
    </row>
    <row r="547394" spans="2:3" x14ac:dyDescent="0.25">
      <c r="B547394" s="76"/>
      <c r="C547394" s="75"/>
    </row>
    <row r="547395" spans="2:3" x14ac:dyDescent="0.25">
      <c r="B547395" s="76"/>
      <c r="C547395" s="75"/>
    </row>
    <row r="547396" spans="2:3" x14ac:dyDescent="0.25">
      <c r="B547396" s="76"/>
      <c r="C547396" s="75"/>
    </row>
    <row r="547397" spans="2:3" x14ac:dyDescent="0.25">
      <c r="B547397" s="76"/>
      <c r="C547397" s="75"/>
    </row>
    <row r="547507" spans="2:3" x14ac:dyDescent="0.25">
      <c r="B547507" s="76"/>
      <c r="C547507" s="75"/>
    </row>
    <row r="547508" spans="2:3" x14ac:dyDescent="0.25">
      <c r="B547508" s="76"/>
      <c r="C547508" s="75"/>
    </row>
    <row r="547509" spans="2:3" x14ac:dyDescent="0.25">
      <c r="B547509" s="76"/>
      <c r="C547509" s="75"/>
    </row>
    <row r="547510" spans="2:3" x14ac:dyDescent="0.25">
      <c r="B547510" s="76"/>
      <c r="C547510" s="75"/>
    </row>
    <row r="547511" spans="2:3" x14ac:dyDescent="0.25">
      <c r="B547511" s="76"/>
      <c r="C547511" s="75"/>
    </row>
    <row r="547512" spans="2:3" x14ac:dyDescent="0.25">
      <c r="B547512" s="76"/>
      <c r="C547512" s="75"/>
    </row>
    <row r="547513" spans="2:3" x14ac:dyDescent="0.25">
      <c r="B547513" s="76"/>
      <c r="C547513" s="75"/>
    </row>
    <row r="547514" spans="2:3" x14ac:dyDescent="0.25">
      <c r="B547514" s="76"/>
      <c r="C547514" s="75"/>
    </row>
    <row r="547515" spans="2:3" x14ac:dyDescent="0.25">
      <c r="B547515" s="76"/>
      <c r="C547515" s="75"/>
    </row>
    <row r="547516" spans="2:3" x14ac:dyDescent="0.25">
      <c r="B547516" s="76"/>
      <c r="C547516" s="75"/>
    </row>
    <row r="547517" spans="2:3" x14ac:dyDescent="0.25">
      <c r="B547517" s="76"/>
      <c r="C547517" s="75"/>
    </row>
    <row r="547518" spans="2:3" x14ac:dyDescent="0.25">
      <c r="B547518" s="76"/>
      <c r="C547518" s="75"/>
    </row>
    <row r="547519" spans="2:3" x14ac:dyDescent="0.25">
      <c r="B547519" s="76"/>
      <c r="C547519" s="75"/>
    </row>
    <row r="547629" spans="2:3" x14ac:dyDescent="0.25">
      <c r="B547629" s="76"/>
      <c r="C547629" s="75"/>
    </row>
    <row r="547630" spans="2:3" x14ac:dyDescent="0.25">
      <c r="B547630" s="76"/>
      <c r="C547630" s="75"/>
    </row>
    <row r="547631" spans="2:3" x14ac:dyDescent="0.25">
      <c r="B547631" s="76"/>
      <c r="C547631" s="75"/>
    </row>
    <row r="547632" spans="2:3" x14ac:dyDescent="0.25">
      <c r="B547632" s="76"/>
      <c r="C547632" s="75"/>
    </row>
    <row r="547633" spans="2:3" x14ac:dyDescent="0.25">
      <c r="B547633" s="76"/>
      <c r="C547633" s="75"/>
    </row>
    <row r="547634" spans="2:3" x14ac:dyDescent="0.25">
      <c r="B547634" s="76"/>
      <c r="C547634" s="75"/>
    </row>
    <row r="547635" spans="2:3" x14ac:dyDescent="0.25">
      <c r="B547635" s="76"/>
      <c r="C547635" s="75"/>
    </row>
    <row r="547636" spans="2:3" x14ac:dyDescent="0.25">
      <c r="B547636" s="76"/>
      <c r="C547636" s="75"/>
    </row>
    <row r="547637" spans="2:3" x14ac:dyDescent="0.25">
      <c r="B547637" s="76"/>
      <c r="C547637" s="75"/>
    </row>
    <row r="547638" spans="2:3" x14ac:dyDescent="0.25">
      <c r="B547638" s="76"/>
      <c r="C547638" s="75"/>
    </row>
    <row r="547639" spans="2:3" x14ac:dyDescent="0.25">
      <c r="B547639" s="76"/>
      <c r="C547639" s="75"/>
    </row>
    <row r="547640" spans="2:3" x14ac:dyDescent="0.25">
      <c r="B547640" s="76"/>
      <c r="C547640" s="75"/>
    </row>
    <row r="547641" spans="2:3" x14ac:dyDescent="0.25">
      <c r="B547641" s="76"/>
      <c r="C547641" s="75"/>
    </row>
    <row r="547751" spans="2:3" x14ac:dyDescent="0.25">
      <c r="B547751" s="76"/>
      <c r="C547751" s="75"/>
    </row>
    <row r="547752" spans="2:3" x14ac:dyDescent="0.25">
      <c r="B547752" s="76"/>
      <c r="C547752" s="75"/>
    </row>
    <row r="547753" spans="2:3" x14ac:dyDescent="0.25">
      <c r="B547753" s="76"/>
      <c r="C547753" s="75"/>
    </row>
    <row r="547754" spans="2:3" x14ac:dyDescent="0.25">
      <c r="B547754" s="76"/>
      <c r="C547754" s="75"/>
    </row>
    <row r="547755" spans="2:3" x14ac:dyDescent="0.25">
      <c r="B547755" s="76"/>
      <c r="C547755" s="75"/>
    </row>
    <row r="547756" spans="2:3" x14ac:dyDescent="0.25">
      <c r="B547756" s="76"/>
      <c r="C547756" s="75"/>
    </row>
    <row r="547757" spans="2:3" x14ac:dyDescent="0.25">
      <c r="B547757" s="76"/>
      <c r="C547757" s="75"/>
    </row>
    <row r="547758" spans="2:3" x14ac:dyDescent="0.25">
      <c r="B547758" s="76"/>
      <c r="C547758" s="75"/>
    </row>
    <row r="547759" spans="2:3" x14ac:dyDescent="0.25">
      <c r="B547759" s="76"/>
      <c r="C547759" s="75"/>
    </row>
    <row r="547760" spans="2:3" x14ac:dyDescent="0.25">
      <c r="B547760" s="76"/>
      <c r="C547760" s="75"/>
    </row>
    <row r="547761" spans="2:3" x14ac:dyDescent="0.25">
      <c r="B547761" s="76"/>
      <c r="C547761" s="75"/>
    </row>
    <row r="547762" spans="2:3" x14ac:dyDescent="0.25">
      <c r="B547762" s="76"/>
      <c r="C547762" s="75"/>
    </row>
    <row r="547763" spans="2:3" x14ac:dyDescent="0.25">
      <c r="B547763" s="76"/>
      <c r="C547763" s="75"/>
    </row>
    <row r="547873" spans="2:3" x14ac:dyDescent="0.25">
      <c r="B547873" s="76"/>
      <c r="C547873" s="75"/>
    </row>
    <row r="547874" spans="2:3" x14ac:dyDescent="0.25">
      <c r="B547874" s="76"/>
      <c r="C547874" s="75"/>
    </row>
    <row r="547875" spans="2:3" x14ac:dyDescent="0.25">
      <c r="B547875" s="76"/>
      <c r="C547875" s="75"/>
    </row>
    <row r="547876" spans="2:3" x14ac:dyDescent="0.25">
      <c r="B547876" s="76"/>
      <c r="C547876" s="75"/>
    </row>
    <row r="547877" spans="2:3" x14ac:dyDescent="0.25">
      <c r="B547877" s="76"/>
      <c r="C547877" s="75"/>
    </row>
    <row r="547878" spans="2:3" x14ac:dyDescent="0.25">
      <c r="B547878" s="76"/>
      <c r="C547878" s="75"/>
    </row>
    <row r="547879" spans="2:3" x14ac:dyDescent="0.25">
      <c r="B547879" s="76"/>
      <c r="C547879" s="75"/>
    </row>
    <row r="547880" spans="2:3" x14ac:dyDescent="0.25">
      <c r="B547880" s="76"/>
      <c r="C547880" s="75"/>
    </row>
    <row r="547881" spans="2:3" x14ac:dyDescent="0.25">
      <c r="B547881" s="76"/>
      <c r="C547881" s="75"/>
    </row>
    <row r="547882" spans="2:3" x14ac:dyDescent="0.25">
      <c r="B547882" s="76"/>
      <c r="C547882" s="75"/>
    </row>
    <row r="547883" spans="2:3" x14ac:dyDescent="0.25">
      <c r="B547883" s="76"/>
      <c r="C547883" s="75"/>
    </row>
    <row r="547884" spans="2:3" x14ac:dyDescent="0.25">
      <c r="B547884" s="76"/>
      <c r="C547884" s="75"/>
    </row>
    <row r="547885" spans="2:3" x14ac:dyDescent="0.25">
      <c r="B547885" s="76"/>
      <c r="C547885" s="75"/>
    </row>
    <row r="547995" spans="2:3" x14ac:dyDescent="0.25">
      <c r="B547995" s="76"/>
      <c r="C547995" s="75"/>
    </row>
    <row r="547996" spans="2:3" x14ac:dyDescent="0.25">
      <c r="B547996" s="76"/>
      <c r="C547996" s="75"/>
    </row>
    <row r="547997" spans="2:3" x14ac:dyDescent="0.25">
      <c r="B547997" s="76"/>
      <c r="C547997" s="75"/>
    </row>
    <row r="547998" spans="2:3" x14ac:dyDescent="0.25">
      <c r="B547998" s="76"/>
      <c r="C547998" s="75"/>
    </row>
    <row r="547999" spans="2:3" x14ac:dyDescent="0.25">
      <c r="B547999" s="76"/>
      <c r="C547999" s="75"/>
    </row>
    <row r="548000" spans="2:3" x14ac:dyDescent="0.25">
      <c r="B548000" s="76"/>
      <c r="C548000" s="75"/>
    </row>
    <row r="548001" spans="2:3" x14ac:dyDescent="0.25">
      <c r="B548001" s="76"/>
      <c r="C548001" s="75"/>
    </row>
    <row r="548002" spans="2:3" x14ac:dyDescent="0.25">
      <c r="B548002" s="76"/>
      <c r="C548002" s="75"/>
    </row>
    <row r="548003" spans="2:3" x14ac:dyDescent="0.25">
      <c r="B548003" s="76"/>
      <c r="C548003" s="75"/>
    </row>
    <row r="548004" spans="2:3" x14ac:dyDescent="0.25">
      <c r="B548004" s="76"/>
      <c r="C548004" s="75"/>
    </row>
    <row r="548005" spans="2:3" x14ac:dyDescent="0.25">
      <c r="B548005" s="76"/>
      <c r="C548005" s="75"/>
    </row>
    <row r="548006" spans="2:3" x14ac:dyDescent="0.25">
      <c r="B548006" s="76"/>
      <c r="C548006" s="75"/>
    </row>
    <row r="548007" spans="2:3" x14ac:dyDescent="0.25">
      <c r="B548007" s="76"/>
      <c r="C548007" s="75"/>
    </row>
    <row r="548117" spans="2:3" x14ac:dyDescent="0.25">
      <c r="B548117" s="76"/>
      <c r="C548117" s="75"/>
    </row>
    <row r="548118" spans="2:3" x14ac:dyDescent="0.25">
      <c r="B548118" s="76"/>
      <c r="C548118" s="75"/>
    </row>
    <row r="548119" spans="2:3" x14ac:dyDescent="0.25">
      <c r="B548119" s="76"/>
      <c r="C548119" s="75"/>
    </row>
    <row r="548120" spans="2:3" x14ac:dyDescent="0.25">
      <c r="B548120" s="76"/>
      <c r="C548120" s="75"/>
    </row>
    <row r="548121" spans="2:3" x14ac:dyDescent="0.25">
      <c r="B548121" s="76"/>
      <c r="C548121" s="75"/>
    </row>
    <row r="548122" spans="2:3" x14ac:dyDescent="0.25">
      <c r="B548122" s="76"/>
      <c r="C548122" s="75"/>
    </row>
    <row r="548123" spans="2:3" x14ac:dyDescent="0.25">
      <c r="B548123" s="76"/>
      <c r="C548123" s="75"/>
    </row>
    <row r="548124" spans="2:3" x14ac:dyDescent="0.25">
      <c r="B548124" s="76"/>
      <c r="C548124" s="75"/>
    </row>
    <row r="548125" spans="2:3" x14ac:dyDescent="0.25">
      <c r="B548125" s="76"/>
      <c r="C548125" s="75"/>
    </row>
    <row r="548126" spans="2:3" x14ac:dyDescent="0.25">
      <c r="B548126" s="76"/>
      <c r="C548126" s="75"/>
    </row>
    <row r="548127" spans="2:3" x14ac:dyDescent="0.25">
      <c r="B548127" s="76"/>
      <c r="C548127" s="75"/>
    </row>
    <row r="548128" spans="2:3" x14ac:dyDescent="0.25">
      <c r="B548128" s="76"/>
      <c r="C548128" s="75"/>
    </row>
    <row r="548129" spans="2:3" x14ac:dyDescent="0.25">
      <c r="B548129" s="76"/>
      <c r="C548129" s="75"/>
    </row>
    <row r="548239" spans="2:3" x14ac:dyDescent="0.25">
      <c r="B548239" s="76"/>
      <c r="C548239" s="75"/>
    </row>
    <row r="548240" spans="2:3" x14ac:dyDescent="0.25">
      <c r="B548240" s="76"/>
      <c r="C548240" s="75"/>
    </row>
    <row r="548241" spans="2:3" x14ac:dyDescent="0.25">
      <c r="B548241" s="76"/>
      <c r="C548241" s="75"/>
    </row>
    <row r="548242" spans="2:3" x14ac:dyDescent="0.25">
      <c r="B548242" s="76"/>
      <c r="C548242" s="75"/>
    </row>
    <row r="548243" spans="2:3" x14ac:dyDescent="0.25">
      <c r="B548243" s="76"/>
      <c r="C548243" s="75"/>
    </row>
    <row r="548244" spans="2:3" x14ac:dyDescent="0.25">
      <c r="B548244" s="76"/>
      <c r="C548244" s="75"/>
    </row>
    <row r="548245" spans="2:3" x14ac:dyDescent="0.25">
      <c r="B548245" s="76"/>
      <c r="C548245" s="75"/>
    </row>
    <row r="548246" spans="2:3" x14ac:dyDescent="0.25">
      <c r="B548246" s="76"/>
      <c r="C548246" s="75"/>
    </row>
    <row r="548247" spans="2:3" x14ac:dyDescent="0.25">
      <c r="B548247" s="76"/>
      <c r="C548247" s="75"/>
    </row>
    <row r="548248" spans="2:3" x14ac:dyDescent="0.25">
      <c r="B548248" s="76"/>
      <c r="C548248" s="75"/>
    </row>
    <row r="548249" spans="2:3" x14ac:dyDescent="0.25">
      <c r="B548249" s="76"/>
      <c r="C548249" s="75"/>
    </row>
    <row r="548250" spans="2:3" x14ac:dyDescent="0.25">
      <c r="B548250" s="76"/>
      <c r="C548250" s="75"/>
    </row>
    <row r="548251" spans="2:3" x14ac:dyDescent="0.25">
      <c r="B548251" s="76"/>
      <c r="C548251" s="75"/>
    </row>
    <row r="548361" spans="2:3" x14ac:dyDescent="0.25">
      <c r="B548361" s="76"/>
      <c r="C548361" s="75"/>
    </row>
    <row r="548362" spans="2:3" x14ac:dyDescent="0.25">
      <c r="B548362" s="76"/>
      <c r="C548362" s="75"/>
    </row>
    <row r="548363" spans="2:3" x14ac:dyDescent="0.25">
      <c r="B548363" s="76"/>
      <c r="C548363" s="75"/>
    </row>
    <row r="548364" spans="2:3" x14ac:dyDescent="0.25">
      <c r="B548364" s="76"/>
      <c r="C548364" s="75"/>
    </row>
    <row r="548365" spans="2:3" x14ac:dyDescent="0.25">
      <c r="B548365" s="76"/>
      <c r="C548365" s="75"/>
    </row>
    <row r="548366" spans="2:3" x14ac:dyDescent="0.25">
      <c r="B548366" s="76"/>
      <c r="C548366" s="75"/>
    </row>
    <row r="548367" spans="2:3" x14ac:dyDescent="0.25">
      <c r="B548367" s="76"/>
      <c r="C548367" s="75"/>
    </row>
    <row r="548368" spans="2:3" x14ac:dyDescent="0.25">
      <c r="B548368" s="76"/>
      <c r="C548368" s="75"/>
    </row>
    <row r="548369" spans="2:3" x14ac:dyDescent="0.25">
      <c r="B548369" s="76"/>
      <c r="C548369" s="75"/>
    </row>
    <row r="548370" spans="2:3" x14ac:dyDescent="0.25">
      <c r="B548370" s="76"/>
      <c r="C548370" s="75"/>
    </row>
    <row r="548371" spans="2:3" x14ac:dyDescent="0.25">
      <c r="B548371" s="76"/>
      <c r="C548371" s="75"/>
    </row>
    <row r="548372" spans="2:3" x14ac:dyDescent="0.25">
      <c r="B548372" s="76"/>
      <c r="C548372" s="75"/>
    </row>
    <row r="548373" spans="2:3" x14ac:dyDescent="0.25">
      <c r="B548373" s="76"/>
      <c r="C548373" s="75"/>
    </row>
    <row r="548483" spans="2:3" x14ac:dyDescent="0.25">
      <c r="B548483" s="76"/>
      <c r="C548483" s="75"/>
    </row>
    <row r="548484" spans="2:3" x14ac:dyDescent="0.25">
      <c r="B548484" s="76"/>
      <c r="C548484" s="75"/>
    </row>
    <row r="548485" spans="2:3" x14ac:dyDescent="0.25">
      <c r="B548485" s="76"/>
      <c r="C548485" s="75"/>
    </row>
    <row r="548486" spans="2:3" x14ac:dyDescent="0.25">
      <c r="B548486" s="76"/>
      <c r="C548486" s="75"/>
    </row>
    <row r="548487" spans="2:3" x14ac:dyDescent="0.25">
      <c r="B548487" s="76"/>
      <c r="C548487" s="75"/>
    </row>
    <row r="548488" spans="2:3" x14ac:dyDescent="0.25">
      <c r="B548488" s="76"/>
      <c r="C548488" s="75"/>
    </row>
    <row r="548489" spans="2:3" x14ac:dyDescent="0.25">
      <c r="B548489" s="76"/>
      <c r="C548489" s="75"/>
    </row>
    <row r="548490" spans="2:3" x14ac:dyDescent="0.25">
      <c r="B548490" s="76"/>
      <c r="C548490" s="75"/>
    </row>
    <row r="548491" spans="2:3" x14ac:dyDescent="0.25">
      <c r="B548491" s="76"/>
      <c r="C548491" s="75"/>
    </row>
    <row r="548492" spans="2:3" x14ac:dyDescent="0.25">
      <c r="B548492" s="76"/>
      <c r="C548492" s="75"/>
    </row>
    <row r="548493" spans="2:3" x14ac:dyDescent="0.25">
      <c r="B548493" s="76"/>
      <c r="C548493" s="75"/>
    </row>
    <row r="548494" spans="2:3" x14ac:dyDescent="0.25">
      <c r="B548494" s="76"/>
      <c r="C548494" s="75"/>
    </row>
    <row r="548495" spans="2:3" x14ac:dyDescent="0.25">
      <c r="B548495" s="76"/>
      <c r="C548495" s="75"/>
    </row>
    <row r="548605" spans="2:3" x14ac:dyDescent="0.25">
      <c r="B548605" s="76"/>
      <c r="C548605" s="75"/>
    </row>
    <row r="548606" spans="2:3" x14ac:dyDescent="0.25">
      <c r="B548606" s="76"/>
      <c r="C548606" s="75"/>
    </row>
    <row r="548607" spans="2:3" x14ac:dyDescent="0.25">
      <c r="B548607" s="76"/>
      <c r="C548607" s="75"/>
    </row>
    <row r="548608" spans="2:3" x14ac:dyDescent="0.25">
      <c r="B548608" s="76"/>
      <c r="C548608" s="75"/>
    </row>
    <row r="548609" spans="2:3" x14ac:dyDescent="0.25">
      <c r="B548609" s="76"/>
      <c r="C548609" s="75"/>
    </row>
    <row r="548610" spans="2:3" x14ac:dyDescent="0.25">
      <c r="B548610" s="76"/>
      <c r="C548610" s="75"/>
    </row>
    <row r="548611" spans="2:3" x14ac:dyDescent="0.25">
      <c r="B548611" s="76"/>
      <c r="C548611" s="75"/>
    </row>
    <row r="548612" spans="2:3" x14ac:dyDescent="0.25">
      <c r="B548612" s="76"/>
      <c r="C548612" s="75"/>
    </row>
    <row r="548613" spans="2:3" x14ac:dyDescent="0.25">
      <c r="B548613" s="76"/>
      <c r="C548613" s="75"/>
    </row>
    <row r="548614" spans="2:3" x14ac:dyDescent="0.25">
      <c r="B548614" s="76"/>
      <c r="C548614" s="75"/>
    </row>
    <row r="548615" spans="2:3" x14ac:dyDescent="0.25">
      <c r="B548615" s="76"/>
      <c r="C548615" s="75"/>
    </row>
    <row r="548616" spans="2:3" x14ac:dyDescent="0.25">
      <c r="B548616" s="76"/>
      <c r="C548616" s="75"/>
    </row>
    <row r="548617" spans="2:3" x14ac:dyDescent="0.25">
      <c r="B548617" s="76"/>
      <c r="C548617" s="75"/>
    </row>
    <row r="548727" spans="2:3" x14ac:dyDescent="0.25">
      <c r="B548727" s="76"/>
      <c r="C548727" s="75"/>
    </row>
    <row r="548728" spans="2:3" x14ac:dyDescent="0.25">
      <c r="B548728" s="76"/>
      <c r="C548728" s="75"/>
    </row>
    <row r="548729" spans="2:3" x14ac:dyDescent="0.25">
      <c r="B548729" s="76"/>
      <c r="C548729" s="75"/>
    </row>
    <row r="548730" spans="2:3" x14ac:dyDescent="0.25">
      <c r="B548730" s="76"/>
      <c r="C548730" s="75"/>
    </row>
    <row r="548731" spans="2:3" x14ac:dyDescent="0.25">
      <c r="B548731" s="76"/>
      <c r="C548731" s="75"/>
    </row>
    <row r="548732" spans="2:3" x14ac:dyDescent="0.25">
      <c r="B548732" s="76"/>
      <c r="C548732" s="75"/>
    </row>
    <row r="548733" spans="2:3" x14ac:dyDescent="0.25">
      <c r="B548733" s="76"/>
      <c r="C548733" s="75"/>
    </row>
    <row r="548734" spans="2:3" x14ac:dyDescent="0.25">
      <c r="B548734" s="76"/>
      <c r="C548734" s="75"/>
    </row>
    <row r="548735" spans="2:3" x14ac:dyDescent="0.25">
      <c r="B548735" s="76"/>
      <c r="C548735" s="75"/>
    </row>
    <row r="548736" spans="2:3" x14ac:dyDescent="0.25">
      <c r="B548736" s="76"/>
      <c r="C548736" s="75"/>
    </row>
    <row r="548737" spans="2:3" x14ac:dyDescent="0.25">
      <c r="B548737" s="76"/>
      <c r="C548737" s="75"/>
    </row>
    <row r="548738" spans="2:3" x14ac:dyDescent="0.25">
      <c r="B548738" s="76"/>
      <c r="C548738" s="75"/>
    </row>
    <row r="548739" spans="2:3" x14ac:dyDescent="0.25">
      <c r="B548739" s="76"/>
      <c r="C548739" s="75"/>
    </row>
    <row r="548849" spans="2:3" x14ac:dyDescent="0.25">
      <c r="B548849" s="76"/>
      <c r="C548849" s="75"/>
    </row>
    <row r="548850" spans="2:3" x14ac:dyDescent="0.25">
      <c r="B548850" s="76"/>
      <c r="C548850" s="75"/>
    </row>
    <row r="548851" spans="2:3" x14ac:dyDescent="0.25">
      <c r="B548851" s="76"/>
      <c r="C548851" s="75"/>
    </row>
    <row r="548852" spans="2:3" x14ac:dyDescent="0.25">
      <c r="B548852" s="76"/>
      <c r="C548852" s="75"/>
    </row>
    <row r="548853" spans="2:3" x14ac:dyDescent="0.25">
      <c r="B548853" s="76"/>
      <c r="C548853" s="75"/>
    </row>
    <row r="548854" spans="2:3" x14ac:dyDescent="0.25">
      <c r="B548854" s="76"/>
      <c r="C548854" s="75"/>
    </row>
    <row r="548855" spans="2:3" x14ac:dyDescent="0.25">
      <c r="B548855" s="76"/>
      <c r="C548855" s="75"/>
    </row>
    <row r="548856" spans="2:3" x14ac:dyDescent="0.25">
      <c r="B548856" s="76"/>
      <c r="C548856" s="75"/>
    </row>
    <row r="548857" spans="2:3" x14ac:dyDescent="0.25">
      <c r="B548857" s="76"/>
      <c r="C548857" s="75"/>
    </row>
    <row r="548858" spans="2:3" x14ac:dyDescent="0.25">
      <c r="B548858" s="76"/>
      <c r="C548858" s="75"/>
    </row>
    <row r="548859" spans="2:3" x14ac:dyDescent="0.25">
      <c r="B548859" s="76"/>
      <c r="C548859" s="75"/>
    </row>
    <row r="548860" spans="2:3" x14ac:dyDescent="0.25">
      <c r="B548860" s="76"/>
      <c r="C548860" s="75"/>
    </row>
    <row r="548861" spans="2:3" x14ac:dyDescent="0.25">
      <c r="B548861" s="76"/>
      <c r="C548861" s="75"/>
    </row>
    <row r="548971" spans="2:3" x14ac:dyDescent="0.25">
      <c r="B548971" s="76"/>
      <c r="C548971" s="75"/>
    </row>
    <row r="548972" spans="2:3" x14ac:dyDescent="0.25">
      <c r="B548972" s="76"/>
      <c r="C548972" s="75"/>
    </row>
    <row r="548973" spans="2:3" x14ac:dyDescent="0.25">
      <c r="B548973" s="76"/>
      <c r="C548973" s="75"/>
    </row>
    <row r="548974" spans="2:3" x14ac:dyDescent="0.25">
      <c r="B548974" s="76"/>
      <c r="C548974" s="75"/>
    </row>
    <row r="548975" spans="2:3" x14ac:dyDescent="0.25">
      <c r="B548975" s="76"/>
      <c r="C548975" s="75"/>
    </row>
    <row r="548976" spans="2:3" x14ac:dyDescent="0.25">
      <c r="B548976" s="76"/>
      <c r="C548976" s="75"/>
    </row>
    <row r="548977" spans="2:3" x14ac:dyDescent="0.25">
      <c r="B548977" s="76"/>
      <c r="C548977" s="75"/>
    </row>
    <row r="548978" spans="2:3" x14ac:dyDescent="0.25">
      <c r="B548978" s="76"/>
      <c r="C548978" s="75"/>
    </row>
    <row r="548979" spans="2:3" x14ac:dyDescent="0.25">
      <c r="B548979" s="76"/>
      <c r="C548979" s="75"/>
    </row>
    <row r="548980" spans="2:3" x14ac:dyDescent="0.25">
      <c r="B548980" s="76"/>
      <c r="C548980" s="75"/>
    </row>
    <row r="548981" spans="2:3" x14ac:dyDescent="0.25">
      <c r="B548981" s="76"/>
      <c r="C548981" s="75"/>
    </row>
    <row r="548982" spans="2:3" x14ac:dyDescent="0.25">
      <c r="B548982" s="76"/>
      <c r="C548982" s="75"/>
    </row>
    <row r="548983" spans="2:3" x14ac:dyDescent="0.25">
      <c r="B548983" s="76"/>
      <c r="C548983" s="75"/>
    </row>
    <row r="549093" spans="2:3" x14ac:dyDescent="0.25">
      <c r="B549093" s="76"/>
      <c r="C549093" s="75"/>
    </row>
    <row r="549094" spans="2:3" x14ac:dyDescent="0.25">
      <c r="B549094" s="76"/>
      <c r="C549094" s="75"/>
    </row>
    <row r="549095" spans="2:3" x14ac:dyDescent="0.25">
      <c r="B549095" s="76"/>
      <c r="C549095" s="75"/>
    </row>
    <row r="549096" spans="2:3" x14ac:dyDescent="0.25">
      <c r="B549096" s="76"/>
      <c r="C549096" s="75"/>
    </row>
    <row r="549097" spans="2:3" x14ac:dyDescent="0.25">
      <c r="B549097" s="76"/>
      <c r="C549097" s="75"/>
    </row>
    <row r="549098" spans="2:3" x14ac:dyDescent="0.25">
      <c r="B549098" s="76"/>
      <c r="C549098" s="75"/>
    </row>
    <row r="549099" spans="2:3" x14ac:dyDescent="0.25">
      <c r="B549099" s="76"/>
      <c r="C549099" s="75"/>
    </row>
    <row r="549100" spans="2:3" x14ac:dyDescent="0.25">
      <c r="B549100" s="76"/>
      <c r="C549100" s="75"/>
    </row>
    <row r="549101" spans="2:3" x14ac:dyDescent="0.25">
      <c r="B549101" s="76"/>
      <c r="C549101" s="75"/>
    </row>
    <row r="549102" spans="2:3" x14ac:dyDescent="0.25">
      <c r="B549102" s="76"/>
      <c r="C549102" s="75"/>
    </row>
    <row r="549103" spans="2:3" x14ac:dyDescent="0.25">
      <c r="B549103" s="76"/>
      <c r="C549103" s="75"/>
    </row>
    <row r="549104" spans="2:3" x14ac:dyDescent="0.25">
      <c r="B549104" s="76"/>
      <c r="C549104" s="75"/>
    </row>
    <row r="549105" spans="2:3" x14ac:dyDescent="0.25">
      <c r="B549105" s="76"/>
      <c r="C549105" s="75"/>
    </row>
    <row r="549215" spans="2:3" x14ac:dyDescent="0.25">
      <c r="B549215" s="76"/>
      <c r="C549215" s="75"/>
    </row>
    <row r="549216" spans="2:3" x14ac:dyDescent="0.25">
      <c r="B549216" s="76"/>
      <c r="C549216" s="75"/>
    </row>
    <row r="549217" spans="2:3" x14ac:dyDescent="0.25">
      <c r="B549217" s="76"/>
      <c r="C549217" s="75"/>
    </row>
    <row r="549218" spans="2:3" x14ac:dyDescent="0.25">
      <c r="B549218" s="76"/>
      <c r="C549218" s="75"/>
    </row>
    <row r="549219" spans="2:3" x14ac:dyDescent="0.25">
      <c r="B549219" s="76"/>
      <c r="C549219" s="75"/>
    </row>
    <row r="549220" spans="2:3" x14ac:dyDescent="0.25">
      <c r="B549220" s="76"/>
      <c r="C549220" s="75"/>
    </row>
    <row r="549221" spans="2:3" x14ac:dyDescent="0.25">
      <c r="B549221" s="76"/>
      <c r="C549221" s="75"/>
    </row>
    <row r="549222" spans="2:3" x14ac:dyDescent="0.25">
      <c r="B549222" s="76"/>
      <c r="C549222" s="75"/>
    </row>
    <row r="549223" spans="2:3" x14ac:dyDescent="0.25">
      <c r="B549223" s="76"/>
      <c r="C549223" s="75"/>
    </row>
    <row r="549224" spans="2:3" x14ac:dyDescent="0.25">
      <c r="B549224" s="76"/>
      <c r="C549224" s="75"/>
    </row>
    <row r="549225" spans="2:3" x14ac:dyDescent="0.25">
      <c r="B549225" s="76"/>
      <c r="C549225" s="75"/>
    </row>
    <row r="549226" spans="2:3" x14ac:dyDescent="0.25">
      <c r="B549226" s="76"/>
      <c r="C549226" s="75"/>
    </row>
    <row r="549227" spans="2:3" x14ac:dyDescent="0.25">
      <c r="B549227" s="76"/>
      <c r="C549227" s="75"/>
    </row>
    <row r="549337" spans="2:3" x14ac:dyDescent="0.25">
      <c r="B549337" s="76"/>
      <c r="C549337" s="75"/>
    </row>
    <row r="549338" spans="2:3" x14ac:dyDescent="0.25">
      <c r="B549338" s="76"/>
      <c r="C549338" s="75"/>
    </row>
    <row r="549339" spans="2:3" x14ac:dyDescent="0.25">
      <c r="B549339" s="76"/>
      <c r="C549339" s="75"/>
    </row>
    <row r="549340" spans="2:3" x14ac:dyDescent="0.25">
      <c r="B549340" s="76"/>
      <c r="C549340" s="75"/>
    </row>
    <row r="549341" spans="2:3" x14ac:dyDescent="0.25">
      <c r="B549341" s="76"/>
      <c r="C549341" s="75"/>
    </row>
    <row r="549342" spans="2:3" x14ac:dyDescent="0.25">
      <c r="B549342" s="76"/>
      <c r="C549342" s="75"/>
    </row>
    <row r="549343" spans="2:3" x14ac:dyDescent="0.25">
      <c r="B549343" s="76"/>
      <c r="C549343" s="75"/>
    </row>
    <row r="549344" spans="2:3" x14ac:dyDescent="0.25">
      <c r="B549344" s="76"/>
      <c r="C549344" s="75"/>
    </row>
    <row r="549345" spans="2:3" x14ac:dyDescent="0.25">
      <c r="B549345" s="76"/>
      <c r="C549345" s="75"/>
    </row>
    <row r="549346" spans="2:3" x14ac:dyDescent="0.25">
      <c r="B549346" s="76"/>
      <c r="C549346" s="75"/>
    </row>
    <row r="549347" spans="2:3" x14ac:dyDescent="0.25">
      <c r="B549347" s="76"/>
      <c r="C549347" s="75"/>
    </row>
    <row r="549348" spans="2:3" x14ac:dyDescent="0.25">
      <c r="B549348" s="76"/>
      <c r="C549348" s="75"/>
    </row>
    <row r="549349" spans="2:3" x14ac:dyDescent="0.25">
      <c r="B549349" s="76"/>
      <c r="C549349" s="75"/>
    </row>
    <row r="549459" spans="2:3" x14ac:dyDescent="0.25">
      <c r="B549459" s="76"/>
      <c r="C549459" s="75"/>
    </row>
    <row r="549460" spans="2:3" x14ac:dyDescent="0.25">
      <c r="B549460" s="76"/>
      <c r="C549460" s="75"/>
    </row>
    <row r="549461" spans="2:3" x14ac:dyDescent="0.25">
      <c r="B549461" s="76"/>
      <c r="C549461" s="75"/>
    </row>
    <row r="549462" spans="2:3" x14ac:dyDescent="0.25">
      <c r="B549462" s="76"/>
      <c r="C549462" s="75"/>
    </row>
    <row r="549463" spans="2:3" x14ac:dyDescent="0.25">
      <c r="B549463" s="76"/>
      <c r="C549463" s="75"/>
    </row>
    <row r="549464" spans="2:3" x14ac:dyDescent="0.25">
      <c r="B549464" s="76"/>
      <c r="C549464" s="75"/>
    </row>
    <row r="549465" spans="2:3" x14ac:dyDescent="0.25">
      <c r="B549465" s="76"/>
      <c r="C549465" s="75"/>
    </row>
    <row r="549466" spans="2:3" x14ac:dyDescent="0.25">
      <c r="B549466" s="76"/>
      <c r="C549466" s="75"/>
    </row>
    <row r="549467" spans="2:3" x14ac:dyDescent="0.25">
      <c r="B549467" s="76"/>
      <c r="C549467" s="75"/>
    </row>
    <row r="549468" spans="2:3" x14ac:dyDescent="0.25">
      <c r="B549468" s="76"/>
      <c r="C549468" s="75"/>
    </row>
    <row r="549469" spans="2:3" x14ac:dyDescent="0.25">
      <c r="B549469" s="76"/>
      <c r="C549469" s="75"/>
    </row>
    <row r="549470" spans="2:3" x14ac:dyDescent="0.25">
      <c r="B549470" s="76"/>
      <c r="C549470" s="75"/>
    </row>
    <row r="549471" spans="2:3" x14ac:dyDescent="0.25">
      <c r="B549471" s="76"/>
      <c r="C549471" s="75"/>
    </row>
    <row r="549581" spans="2:3" x14ac:dyDescent="0.25">
      <c r="B549581" s="76"/>
      <c r="C549581" s="75"/>
    </row>
    <row r="549582" spans="2:3" x14ac:dyDescent="0.25">
      <c r="B549582" s="76"/>
      <c r="C549582" s="75"/>
    </row>
    <row r="549583" spans="2:3" x14ac:dyDescent="0.25">
      <c r="B549583" s="76"/>
      <c r="C549583" s="75"/>
    </row>
    <row r="549584" spans="2:3" x14ac:dyDescent="0.25">
      <c r="B549584" s="76"/>
      <c r="C549584" s="75"/>
    </row>
    <row r="549585" spans="2:3" x14ac:dyDescent="0.25">
      <c r="B549585" s="76"/>
      <c r="C549585" s="75"/>
    </row>
    <row r="549586" spans="2:3" x14ac:dyDescent="0.25">
      <c r="B549586" s="76"/>
      <c r="C549586" s="75"/>
    </row>
    <row r="549587" spans="2:3" x14ac:dyDescent="0.25">
      <c r="B549587" s="76"/>
      <c r="C549587" s="75"/>
    </row>
    <row r="549588" spans="2:3" x14ac:dyDescent="0.25">
      <c r="B549588" s="76"/>
      <c r="C549588" s="75"/>
    </row>
    <row r="549589" spans="2:3" x14ac:dyDescent="0.25">
      <c r="B549589" s="76"/>
      <c r="C549589" s="75"/>
    </row>
    <row r="549590" spans="2:3" x14ac:dyDescent="0.25">
      <c r="B549590" s="76"/>
      <c r="C549590" s="75"/>
    </row>
    <row r="549591" spans="2:3" x14ac:dyDescent="0.25">
      <c r="B549591" s="76"/>
      <c r="C549591" s="75"/>
    </row>
    <row r="549592" spans="2:3" x14ac:dyDescent="0.25">
      <c r="B549592" s="76"/>
      <c r="C549592" s="75"/>
    </row>
    <row r="549593" spans="2:3" x14ac:dyDescent="0.25">
      <c r="B549593" s="76"/>
      <c r="C549593" s="75"/>
    </row>
    <row r="549703" spans="2:3" x14ac:dyDescent="0.25">
      <c r="B549703" s="76"/>
      <c r="C549703" s="75"/>
    </row>
    <row r="549704" spans="2:3" x14ac:dyDescent="0.25">
      <c r="B549704" s="76"/>
      <c r="C549704" s="75"/>
    </row>
    <row r="549705" spans="2:3" x14ac:dyDescent="0.25">
      <c r="B549705" s="76"/>
      <c r="C549705" s="75"/>
    </row>
    <row r="549706" spans="2:3" x14ac:dyDescent="0.25">
      <c r="B549706" s="76"/>
      <c r="C549706" s="75"/>
    </row>
    <row r="549707" spans="2:3" x14ac:dyDescent="0.25">
      <c r="B549707" s="76"/>
      <c r="C549707" s="75"/>
    </row>
    <row r="549708" spans="2:3" x14ac:dyDescent="0.25">
      <c r="B549708" s="76"/>
      <c r="C549708" s="75"/>
    </row>
    <row r="549709" spans="2:3" x14ac:dyDescent="0.25">
      <c r="B549709" s="76"/>
      <c r="C549709" s="75"/>
    </row>
    <row r="549710" spans="2:3" x14ac:dyDescent="0.25">
      <c r="B549710" s="76"/>
      <c r="C549710" s="75"/>
    </row>
    <row r="549711" spans="2:3" x14ac:dyDescent="0.25">
      <c r="B549711" s="76"/>
      <c r="C549711" s="75"/>
    </row>
    <row r="549712" spans="2:3" x14ac:dyDescent="0.25">
      <c r="B549712" s="76"/>
      <c r="C549712" s="75"/>
    </row>
    <row r="549713" spans="2:3" x14ac:dyDescent="0.25">
      <c r="B549713" s="76"/>
      <c r="C549713" s="75"/>
    </row>
    <row r="549714" spans="2:3" x14ac:dyDescent="0.25">
      <c r="B549714" s="76"/>
      <c r="C549714" s="75"/>
    </row>
    <row r="549715" spans="2:3" x14ac:dyDescent="0.25">
      <c r="B549715" s="76"/>
      <c r="C549715" s="75"/>
    </row>
    <row r="549825" spans="2:3" x14ac:dyDescent="0.25">
      <c r="B549825" s="76"/>
      <c r="C549825" s="75"/>
    </row>
    <row r="549826" spans="2:3" x14ac:dyDescent="0.25">
      <c r="B549826" s="76"/>
      <c r="C549826" s="75"/>
    </row>
    <row r="549827" spans="2:3" x14ac:dyDescent="0.25">
      <c r="B549827" s="76"/>
      <c r="C549827" s="75"/>
    </row>
    <row r="549828" spans="2:3" x14ac:dyDescent="0.25">
      <c r="B549828" s="76"/>
      <c r="C549828" s="75"/>
    </row>
    <row r="549829" spans="2:3" x14ac:dyDescent="0.25">
      <c r="B549829" s="76"/>
      <c r="C549829" s="75"/>
    </row>
    <row r="549830" spans="2:3" x14ac:dyDescent="0.25">
      <c r="B549830" s="76"/>
      <c r="C549830" s="75"/>
    </row>
    <row r="549831" spans="2:3" x14ac:dyDescent="0.25">
      <c r="B549831" s="76"/>
      <c r="C549831" s="75"/>
    </row>
    <row r="549832" spans="2:3" x14ac:dyDescent="0.25">
      <c r="B549832" s="76"/>
      <c r="C549832" s="75"/>
    </row>
    <row r="549833" spans="2:3" x14ac:dyDescent="0.25">
      <c r="B549833" s="76"/>
      <c r="C549833" s="75"/>
    </row>
    <row r="549834" spans="2:3" x14ac:dyDescent="0.25">
      <c r="B549834" s="76"/>
      <c r="C549834" s="75"/>
    </row>
    <row r="549835" spans="2:3" x14ac:dyDescent="0.25">
      <c r="B549835" s="76"/>
      <c r="C549835" s="75"/>
    </row>
    <row r="549836" spans="2:3" x14ac:dyDescent="0.25">
      <c r="B549836" s="76"/>
      <c r="C549836" s="75"/>
    </row>
    <row r="549837" spans="2:3" x14ac:dyDescent="0.25">
      <c r="B549837" s="76"/>
      <c r="C549837" s="75"/>
    </row>
    <row r="549947" spans="2:3" x14ac:dyDescent="0.25">
      <c r="B549947" s="76"/>
      <c r="C549947" s="75"/>
    </row>
    <row r="549948" spans="2:3" x14ac:dyDescent="0.25">
      <c r="B549948" s="76"/>
      <c r="C549948" s="75"/>
    </row>
    <row r="549949" spans="2:3" x14ac:dyDescent="0.25">
      <c r="B549949" s="76"/>
      <c r="C549949" s="75"/>
    </row>
    <row r="549950" spans="2:3" x14ac:dyDescent="0.25">
      <c r="B549950" s="76"/>
      <c r="C549950" s="75"/>
    </row>
    <row r="549951" spans="2:3" x14ac:dyDescent="0.25">
      <c r="B549951" s="76"/>
      <c r="C549951" s="75"/>
    </row>
    <row r="549952" spans="2:3" x14ac:dyDescent="0.25">
      <c r="B549952" s="76"/>
      <c r="C549952" s="75"/>
    </row>
    <row r="549953" spans="2:3" x14ac:dyDescent="0.25">
      <c r="B549953" s="76"/>
      <c r="C549953" s="75"/>
    </row>
    <row r="549954" spans="2:3" x14ac:dyDescent="0.25">
      <c r="B549954" s="76"/>
      <c r="C549954" s="75"/>
    </row>
    <row r="549955" spans="2:3" x14ac:dyDescent="0.25">
      <c r="B549955" s="76"/>
      <c r="C549955" s="75"/>
    </row>
    <row r="549956" spans="2:3" x14ac:dyDescent="0.25">
      <c r="B549956" s="76"/>
      <c r="C549956" s="75"/>
    </row>
    <row r="549957" spans="2:3" x14ac:dyDescent="0.25">
      <c r="B549957" s="76"/>
      <c r="C549957" s="75"/>
    </row>
    <row r="549958" spans="2:3" x14ac:dyDescent="0.25">
      <c r="B549958" s="76"/>
      <c r="C549958" s="75"/>
    </row>
    <row r="549959" spans="2:3" x14ac:dyDescent="0.25">
      <c r="B549959" s="76"/>
      <c r="C549959" s="75"/>
    </row>
    <row r="550069" spans="2:3" x14ac:dyDescent="0.25">
      <c r="B550069" s="76"/>
      <c r="C550069" s="75"/>
    </row>
    <row r="550070" spans="2:3" x14ac:dyDescent="0.25">
      <c r="B550070" s="76"/>
      <c r="C550070" s="75"/>
    </row>
    <row r="550071" spans="2:3" x14ac:dyDescent="0.25">
      <c r="B550071" s="76"/>
      <c r="C550071" s="75"/>
    </row>
    <row r="550072" spans="2:3" x14ac:dyDescent="0.25">
      <c r="B550072" s="76"/>
      <c r="C550072" s="75"/>
    </row>
    <row r="550073" spans="2:3" x14ac:dyDescent="0.25">
      <c r="B550073" s="76"/>
      <c r="C550073" s="75"/>
    </row>
    <row r="550074" spans="2:3" x14ac:dyDescent="0.25">
      <c r="B550074" s="76"/>
      <c r="C550074" s="75"/>
    </row>
    <row r="550075" spans="2:3" x14ac:dyDescent="0.25">
      <c r="B550075" s="76"/>
      <c r="C550075" s="75"/>
    </row>
    <row r="550076" spans="2:3" x14ac:dyDescent="0.25">
      <c r="B550076" s="76"/>
      <c r="C550076" s="75"/>
    </row>
    <row r="550077" spans="2:3" x14ac:dyDescent="0.25">
      <c r="B550077" s="76"/>
      <c r="C550077" s="75"/>
    </row>
    <row r="550078" spans="2:3" x14ac:dyDescent="0.25">
      <c r="B550078" s="76"/>
      <c r="C550078" s="75"/>
    </row>
    <row r="550079" spans="2:3" x14ac:dyDescent="0.25">
      <c r="B550079" s="76"/>
      <c r="C550079" s="75"/>
    </row>
    <row r="550080" spans="2:3" x14ac:dyDescent="0.25">
      <c r="B550080" s="76"/>
      <c r="C550080" s="75"/>
    </row>
    <row r="550081" spans="2:3" x14ac:dyDescent="0.25">
      <c r="B550081" s="76"/>
      <c r="C550081" s="75"/>
    </row>
    <row r="550191" spans="2:3" x14ac:dyDescent="0.25">
      <c r="B550191" s="76"/>
      <c r="C550191" s="75"/>
    </row>
    <row r="550192" spans="2:3" x14ac:dyDescent="0.25">
      <c r="B550192" s="76"/>
      <c r="C550192" s="75"/>
    </row>
    <row r="550193" spans="2:3" x14ac:dyDescent="0.25">
      <c r="B550193" s="76"/>
      <c r="C550193" s="75"/>
    </row>
    <row r="550194" spans="2:3" x14ac:dyDescent="0.25">
      <c r="B550194" s="76"/>
      <c r="C550194" s="75"/>
    </row>
    <row r="550195" spans="2:3" x14ac:dyDescent="0.25">
      <c r="B550195" s="76"/>
      <c r="C550195" s="75"/>
    </row>
    <row r="550196" spans="2:3" x14ac:dyDescent="0.25">
      <c r="B550196" s="76"/>
      <c r="C550196" s="75"/>
    </row>
    <row r="550197" spans="2:3" x14ac:dyDescent="0.25">
      <c r="B550197" s="76"/>
      <c r="C550197" s="75"/>
    </row>
    <row r="550198" spans="2:3" x14ac:dyDescent="0.25">
      <c r="B550198" s="76"/>
      <c r="C550198" s="75"/>
    </row>
    <row r="550199" spans="2:3" x14ac:dyDescent="0.25">
      <c r="B550199" s="76"/>
      <c r="C550199" s="75"/>
    </row>
    <row r="550200" spans="2:3" x14ac:dyDescent="0.25">
      <c r="B550200" s="76"/>
      <c r="C550200" s="75"/>
    </row>
    <row r="550201" spans="2:3" x14ac:dyDescent="0.25">
      <c r="B550201" s="76"/>
      <c r="C550201" s="75"/>
    </row>
    <row r="550202" spans="2:3" x14ac:dyDescent="0.25">
      <c r="B550202" s="76"/>
      <c r="C550202" s="75"/>
    </row>
    <row r="550203" spans="2:3" x14ac:dyDescent="0.25">
      <c r="B550203" s="76"/>
      <c r="C550203" s="75"/>
    </row>
    <row r="550313" spans="2:3" x14ac:dyDescent="0.25">
      <c r="B550313" s="76"/>
      <c r="C550313" s="75"/>
    </row>
    <row r="550314" spans="2:3" x14ac:dyDescent="0.25">
      <c r="B550314" s="76"/>
      <c r="C550314" s="75"/>
    </row>
    <row r="550315" spans="2:3" x14ac:dyDescent="0.25">
      <c r="B550315" s="76"/>
      <c r="C550315" s="75"/>
    </row>
    <row r="550316" spans="2:3" x14ac:dyDescent="0.25">
      <c r="B550316" s="76"/>
      <c r="C550316" s="75"/>
    </row>
    <row r="550317" spans="2:3" x14ac:dyDescent="0.25">
      <c r="B550317" s="76"/>
      <c r="C550317" s="75"/>
    </row>
    <row r="550318" spans="2:3" x14ac:dyDescent="0.25">
      <c r="B550318" s="76"/>
      <c r="C550318" s="75"/>
    </row>
    <row r="550319" spans="2:3" x14ac:dyDescent="0.25">
      <c r="B550319" s="76"/>
      <c r="C550319" s="75"/>
    </row>
    <row r="550320" spans="2:3" x14ac:dyDescent="0.25">
      <c r="B550320" s="76"/>
      <c r="C550320" s="75"/>
    </row>
    <row r="550321" spans="2:3" x14ac:dyDescent="0.25">
      <c r="B550321" s="76"/>
      <c r="C550321" s="75"/>
    </row>
    <row r="550322" spans="2:3" x14ac:dyDescent="0.25">
      <c r="B550322" s="76"/>
      <c r="C550322" s="75"/>
    </row>
    <row r="550323" spans="2:3" x14ac:dyDescent="0.25">
      <c r="B550323" s="76"/>
      <c r="C550323" s="75"/>
    </row>
    <row r="550324" spans="2:3" x14ac:dyDescent="0.25">
      <c r="B550324" s="76"/>
      <c r="C550324" s="75"/>
    </row>
    <row r="550325" spans="2:3" x14ac:dyDescent="0.25">
      <c r="B550325" s="76"/>
      <c r="C550325" s="75"/>
    </row>
    <row r="550435" spans="2:3" x14ac:dyDescent="0.25">
      <c r="B550435" s="76"/>
      <c r="C550435" s="75"/>
    </row>
    <row r="550436" spans="2:3" x14ac:dyDescent="0.25">
      <c r="B550436" s="76"/>
      <c r="C550436" s="75"/>
    </row>
    <row r="550437" spans="2:3" x14ac:dyDescent="0.25">
      <c r="B550437" s="76"/>
      <c r="C550437" s="75"/>
    </row>
    <row r="550438" spans="2:3" x14ac:dyDescent="0.25">
      <c r="B550438" s="76"/>
      <c r="C550438" s="75"/>
    </row>
    <row r="550439" spans="2:3" x14ac:dyDescent="0.25">
      <c r="B550439" s="76"/>
      <c r="C550439" s="75"/>
    </row>
    <row r="550440" spans="2:3" x14ac:dyDescent="0.25">
      <c r="B550440" s="76"/>
      <c r="C550440" s="75"/>
    </row>
    <row r="550441" spans="2:3" x14ac:dyDescent="0.25">
      <c r="B550441" s="76"/>
      <c r="C550441" s="75"/>
    </row>
    <row r="550442" spans="2:3" x14ac:dyDescent="0.25">
      <c r="B550442" s="76"/>
      <c r="C550442" s="75"/>
    </row>
    <row r="550443" spans="2:3" x14ac:dyDescent="0.25">
      <c r="B550443" s="76"/>
      <c r="C550443" s="75"/>
    </row>
    <row r="550444" spans="2:3" x14ac:dyDescent="0.25">
      <c r="B550444" s="76"/>
      <c r="C550444" s="75"/>
    </row>
    <row r="550445" spans="2:3" x14ac:dyDescent="0.25">
      <c r="B550445" s="76"/>
      <c r="C550445" s="75"/>
    </row>
    <row r="550446" spans="2:3" x14ac:dyDescent="0.25">
      <c r="B550446" s="76"/>
      <c r="C550446" s="75"/>
    </row>
    <row r="550447" spans="2:3" x14ac:dyDescent="0.25">
      <c r="B550447" s="76"/>
      <c r="C550447" s="75"/>
    </row>
    <row r="550557" spans="2:3" x14ac:dyDescent="0.25">
      <c r="B550557" s="76"/>
      <c r="C550557" s="75"/>
    </row>
    <row r="550558" spans="2:3" x14ac:dyDescent="0.25">
      <c r="B550558" s="76"/>
      <c r="C550558" s="75"/>
    </row>
    <row r="550559" spans="2:3" x14ac:dyDescent="0.25">
      <c r="B550559" s="76"/>
      <c r="C550559" s="75"/>
    </row>
    <row r="550560" spans="2:3" x14ac:dyDescent="0.25">
      <c r="B550560" s="76"/>
      <c r="C550560" s="75"/>
    </row>
    <row r="550561" spans="2:3" x14ac:dyDescent="0.25">
      <c r="B550561" s="76"/>
      <c r="C550561" s="75"/>
    </row>
    <row r="550562" spans="2:3" x14ac:dyDescent="0.25">
      <c r="B550562" s="76"/>
      <c r="C550562" s="75"/>
    </row>
    <row r="550563" spans="2:3" x14ac:dyDescent="0.25">
      <c r="B550563" s="76"/>
      <c r="C550563" s="75"/>
    </row>
    <row r="550564" spans="2:3" x14ac:dyDescent="0.25">
      <c r="B550564" s="76"/>
      <c r="C550564" s="75"/>
    </row>
    <row r="550565" spans="2:3" x14ac:dyDescent="0.25">
      <c r="B550565" s="76"/>
      <c r="C550565" s="75"/>
    </row>
    <row r="550566" spans="2:3" x14ac:dyDescent="0.25">
      <c r="B550566" s="76"/>
      <c r="C550566" s="75"/>
    </row>
    <row r="550567" spans="2:3" x14ac:dyDescent="0.25">
      <c r="B550567" s="76"/>
      <c r="C550567" s="75"/>
    </row>
    <row r="550568" spans="2:3" x14ac:dyDescent="0.25">
      <c r="B550568" s="76"/>
      <c r="C550568" s="75"/>
    </row>
    <row r="550569" spans="2:3" x14ac:dyDescent="0.25">
      <c r="B550569" s="76"/>
      <c r="C550569" s="75"/>
    </row>
    <row r="550679" spans="2:3" x14ac:dyDescent="0.25">
      <c r="B550679" s="76"/>
      <c r="C550679" s="75"/>
    </row>
    <row r="550680" spans="2:3" x14ac:dyDescent="0.25">
      <c r="B550680" s="76"/>
      <c r="C550680" s="75"/>
    </row>
    <row r="550681" spans="2:3" x14ac:dyDescent="0.25">
      <c r="B550681" s="76"/>
      <c r="C550681" s="75"/>
    </row>
    <row r="550682" spans="2:3" x14ac:dyDescent="0.25">
      <c r="B550682" s="76"/>
      <c r="C550682" s="75"/>
    </row>
    <row r="550683" spans="2:3" x14ac:dyDescent="0.25">
      <c r="B550683" s="76"/>
      <c r="C550683" s="75"/>
    </row>
    <row r="550684" spans="2:3" x14ac:dyDescent="0.25">
      <c r="B550684" s="76"/>
      <c r="C550684" s="75"/>
    </row>
    <row r="550685" spans="2:3" x14ac:dyDescent="0.25">
      <c r="B550685" s="76"/>
      <c r="C550685" s="75"/>
    </row>
    <row r="550686" spans="2:3" x14ac:dyDescent="0.25">
      <c r="B550686" s="76"/>
      <c r="C550686" s="75"/>
    </row>
    <row r="550687" spans="2:3" x14ac:dyDescent="0.25">
      <c r="B550687" s="76"/>
      <c r="C550687" s="75"/>
    </row>
    <row r="550688" spans="2:3" x14ac:dyDescent="0.25">
      <c r="B550688" s="76"/>
      <c r="C550688" s="75"/>
    </row>
    <row r="550689" spans="2:3" x14ac:dyDescent="0.25">
      <c r="B550689" s="76"/>
      <c r="C550689" s="75"/>
    </row>
    <row r="550690" spans="2:3" x14ac:dyDescent="0.25">
      <c r="B550690" s="76"/>
      <c r="C550690" s="75"/>
    </row>
    <row r="550691" spans="2:3" x14ac:dyDescent="0.25">
      <c r="B550691" s="76"/>
      <c r="C550691" s="75"/>
    </row>
    <row r="550801" spans="2:3" x14ac:dyDescent="0.25">
      <c r="B550801" s="76"/>
      <c r="C550801" s="75"/>
    </row>
    <row r="550802" spans="2:3" x14ac:dyDescent="0.25">
      <c r="B550802" s="76"/>
      <c r="C550802" s="75"/>
    </row>
    <row r="550803" spans="2:3" x14ac:dyDescent="0.25">
      <c r="B550803" s="76"/>
      <c r="C550803" s="75"/>
    </row>
    <row r="550804" spans="2:3" x14ac:dyDescent="0.25">
      <c r="B550804" s="76"/>
      <c r="C550804" s="75"/>
    </row>
    <row r="550805" spans="2:3" x14ac:dyDescent="0.25">
      <c r="B550805" s="76"/>
      <c r="C550805" s="75"/>
    </row>
    <row r="550806" spans="2:3" x14ac:dyDescent="0.25">
      <c r="B550806" s="76"/>
      <c r="C550806" s="75"/>
    </row>
    <row r="550807" spans="2:3" x14ac:dyDescent="0.25">
      <c r="B550807" s="76"/>
      <c r="C550807" s="75"/>
    </row>
    <row r="550808" spans="2:3" x14ac:dyDescent="0.25">
      <c r="B550808" s="76"/>
      <c r="C550808" s="75"/>
    </row>
    <row r="550809" spans="2:3" x14ac:dyDescent="0.25">
      <c r="B550809" s="76"/>
      <c r="C550809" s="75"/>
    </row>
    <row r="550810" spans="2:3" x14ac:dyDescent="0.25">
      <c r="B550810" s="76"/>
      <c r="C550810" s="75"/>
    </row>
    <row r="550811" spans="2:3" x14ac:dyDescent="0.25">
      <c r="B550811" s="76"/>
      <c r="C550811" s="75"/>
    </row>
    <row r="550812" spans="2:3" x14ac:dyDescent="0.25">
      <c r="B550812" s="76"/>
      <c r="C550812" s="75"/>
    </row>
    <row r="550813" spans="2:3" x14ac:dyDescent="0.25">
      <c r="B550813" s="76"/>
      <c r="C550813" s="75"/>
    </row>
    <row r="550923" spans="2:3" x14ac:dyDescent="0.25">
      <c r="B550923" s="76"/>
      <c r="C550923" s="75"/>
    </row>
    <row r="550924" spans="2:3" x14ac:dyDescent="0.25">
      <c r="B550924" s="76"/>
      <c r="C550924" s="75"/>
    </row>
    <row r="550925" spans="2:3" x14ac:dyDescent="0.25">
      <c r="B550925" s="76"/>
      <c r="C550925" s="75"/>
    </row>
    <row r="550926" spans="2:3" x14ac:dyDescent="0.25">
      <c r="B550926" s="76"/>
      <c r="C550926" s="75"/>
    </row>
    <row r="550927" spans="2:3" x14ac:dyDescent="0.25">
      <c r="B550927" s="76"/>
      <c r="C550927" s="75"/>
    </row>
    <row r="550928" spans="2:3" x14ac:dyDescent="0.25">
      <c r="B550928" s="76"/>
      <c r="C550928" s="75"/>
    </row>
    <row r="550929" spans="2:3" x14ac:dyDescent="0.25">
      <c r="B550929" s="76"/>
      <c r="C550929" s="75"/>
    </row>
    <row r="550930" spans="2:3" x14ac:dyDescent="0.25">
      <c r="B550930" s="76"/>
      <c r="C550930" s="75"/>
    </row>
    <row r="550931" spans="2:3" x14ac:dyDescent="0.25">
      <c r="B550931" s="76"/>
      <c r="C550931" s="75"/>
    </row>
    <row r="550932" spans="2:3" x14ac:dyDescent="0.25">
      <c r="B550932" s="76"/>
      <c r="C550932" s="75"/>
    </row>
    <row r="550933" spans="2:3" x14ac:dyDescent="0.25">
      <c r="B550933" s="76"/>
      <c r="C550933" s="75"/>
    </row>
    <row r="550934" spans="2:3" x14ac:dyDescent="0.25">
      <c r="B550934" s="76"/>
      <c r="C550934" s="75"/>
    </row>
    <row r="550935" spans="2:3" x14ac:dyDescent="0.25">
      <c r="B550935" s="76"/>
      <c r="C550935" s="75"/>
    </row>
    <row r="551045" spans="2:3" x14ac:dyDescent="0.25">
      <c r="B551045" s="76"/>
      <c r="C551045" s="75"/>
    </row>
    <row r="551046" spans="2:3" x14ac:dyDescent="0.25">
      <c r="B551046" s="76"/>
      <c r="C551046" s="75"/>
    </row>
    <row r="551047" spans="2:3" x14ac:dyDescent="0.25">
      <c r="B551047" s="76"/>
      <c r="C551047" s="75"/>
    </row>
    <row r="551048" spans="2:3" x14ac:dyDescent="0.25">
      <c r="B551048" s="76"/>
      <c r="C551048" s="75"/>
    </row>
    <row r="551049" spans="2:3" x14ac:dyDescent="0.25">
      <c r="B551049" s="76"/>
      <c r="C551049" s="75"/>
    </row>
    <row r="551050" spans="2:3" x14ac:dyDescent="0.25">
      <c r="B551050" s="76"/>
      <c r="C551050" s="75"/>
    </row>
    <row r="551051" spans="2:3" x14ac:dyDescent="0.25">
      <c r="B551051" s="76"/>
      <c r="C551051" s="75"/>
    </row>
    <row r="551052" spans="2:3" x14ac:dyDescent="0.25">
      <c r="B551052" s="76"/>
      <c r="C551052" s="75"/>
    </row>
    <row r="551053" spans="2:3" x14ac:dyDescent="0.25">
      <c r="B551053" s="76"/>
      <c r="C551053" s="75"/>
    </row>
    <row r="551054" spans="2:3" x14ac:dyDescent="0.25">
      <c r="B551054" s="76"/>
      <c r="C551054" s="75"/>
    </row>
    <row r="551055" spans="2:3" x14ac:dyDescent="0.25">
      <c r="B551055" s="76"/>
      <c r="C551055" s="75"/>
    </row>
    <row r="551056" spans="2:3" x14ac:dyDescent="0.25">
      <c r="B551056" s="76"/>
      <c r="C551056" s="75"/>
    </row>
    <row r="551057" spans="2:3" x14ac:dyDescent="0.25">
      <c r="B551057" s="76"/>
      <c r="C551057" s="75"/>
    </row>
    <row r="551167" spans="2:3" x14ac:dyDescent="0.25">
      <c r="B551167" s="76"/>
      <c r="C551167" s="75"/>
    </row>
    <row r="551168" spans="2:3" x14ac:dyDescent="0.25">
      <c r="B551168" s="76"/>
      <c r="C551168" s="75"/>
    </row>
    <row r="551169" spans="2:3" x14ac:dyDescent="0.25">
      <c r="B551169" s="76"/>
      <c r="C551169" s="75"/>
    </row>
    <row r="551170" spans="2:3" x14ac:dyDescent="0.25">
      <c r="B551170" s="76"/>
      <c r="C551170" s="75"/>
    </row>
    <row r="551171" spans="2:3" x14ac:dyDescent="0.25">
      <c r="B551171" s="76"/>
      <c r="C551171" s="75"/>
    </row>
    <row r="551172" spans="2:3" x14ac:dyDescent="0.25">
      <c r="B551172" s="76"/>
      <c r="C551172" s="75"/>
    </row>
    <row r="551173" spans="2:3" x14ac:dyDescent="0.25">
      <c r="B551173" s="76"/>
      <c r="C551173" s="75"/>
    </row>
    <row r="551174" spans="2:3" x14ac:dyDescent="0.25">
      <c r="B551174" s="76"/>
      <c r="C551174" s="75"/>
    </row>
    <row r="551175" spans="2:3" x14ac:dyDescent="0.25">
      <c r="B551175" s="76"/>
      <c r="C551175" s="75"/>
    </row>
    <row r="551176" spans="2:3" x14ac:dyDescent="0.25">
      <c r="B551176" s="76"/>
      <c r="C551176" s="75"/>
    </row>
    <row r="551177" spans="2:3" x14ac:dyDescent="0.25">
      <c r="B551177" s="76"/>
      <c r="C551177" s="75"/>
    </row>
    <row r="551178" spans="2:3" x14ac:dyDescent="0.25">
      <c r="B551178" s="76"/>
      <c r="C551178" s="75"/>
    </row>
    <row r="551179" spans="2:3" x14ac:dyDescent="0.25">
      <c r="B551179" s="76"/>
      <c r="C551179" s="75"/>
    </row>
    <row r="551289" spans="2:3" x14ac:dyDescent="0.25">
      <c r="B551289" s="76"/>
      <c r="C551289" s="75"/>
    </row>
    <row r="551290" spans="2:3" x14ac:dyDescent="0.25">
      <c r="B551290" s="76"/>
      <c r="C551290" s="75"/>
    </row>
    <row r="551291" spans="2:3" x14ac:dyDescent="0.25">
      <c r="B551291" s="76"/>
      <c r="C551291" s="75"/>
    </row>
    <row r="551292" spans="2:3" x14ac:dyDescent="0.25">
      <c r="B551292" s="76"/>
      <c r="C551292" s="75"/>
    </row>
    <row r="551293" spans="2:3" x14ac:dyDescent="0.25">
      <c r="B551293" s="76"/>
      <c r="C551293" s="75"/>
    </row>
    <row r="551294" spans="2:3" x14ac:dyDescent="0.25">
      <c r="B551294" s="76"/>
      <c r="C551294" s="75"/>
    </row>
    <row r="551295" spans="2:3" x14ac:dyDescent="0.25">
      <c r="B551295" s="76"/>
      <c r="C551295" s="75"/>
    </row>
    <row r="551296" spans="2:3" x14ac:dyDescent="0.25">
      <c r="B551296" s="76"/>
      <c r="C551296" s="75"/>
    </row>
    <row r="551297" spans="2:3" x14ac:dyDescent="0.25">
      <c r="B551297" s="76"/>
      <c r="C551297" s="75"/>
    </row>
    <row r="551298" spans="2:3" x14ac:dyDescent="0.25">
      <c r="B551298" s="76"/>
      <c r="C551298" s="75"/>
    </row>
    <row r="551299" spans="2:3" x14ac:dyDescent="0.25">
      <c r="B551299" s="76"/>
      <c r="C551299" s="75"/>
    </row>
    <row r="551300" spans="2:3" x14ac:dyDescent="0.25">
      <c r="B551300" s="76"/>
      <c r="C551300" s="75"/>
    </row>
    <row r="551301" spans="2:3" x14ac:dyDescent="0.25">
      <c r="B551301" s="76"/>
      <c r="C551301" s="75"/>
    </row>
    <row r="551411" spans="2:3" x14ac:dyDescent="0.25">
      <c r="B551411" s="76"/>
      <c r="C551411" s="75"/>
    </row>
    <row r="551412" spans="2:3" x14ac:dyDescent="0.25">
      <c r="B551412" s="76"/>
      <c r="C551412" s="75"/>
    </row>
    <row r="551413" spans="2:3" x14ac:dyDescent="0.25">
      <c r="B551413" s="76"/>
      <c r="C551413" s="75"/>
    </row>
    <row r="551414" spans="2:3" x14ac:dyDescent="0.25">
      <c r="B551414" s="76"/>
      <c r="C551414" s="75"/>
    </row>
    <row r="551415" spans="2:3" x14ac:dyDescent="0.25">
      <c r="B551415" s="76"/>
      <c r="C551415" s="75"/>
    </row>
    <row r="551416" spans="2:3" x14ac:dyDescent="0.25">
      <c r="B551416" s="76"/>
      <c r="C551416" s="75"/>
    </row>
    <row r="551417" spans="2:3" x14ac:dyDescent="0.25">
      <c r="B551417" s="76"/>
      <c r="C551417" s="75"/>
    </row>
    <row r="551418" spans="2:3" x14ac:dyDescent="0.25">
      <c r="B551418" s="76"/>
      <c r="C551418" s="75"/>
    </row>
    <row r="551419" spans="2:3" x14ac:dyDescent="0.25">
      <c r="B551419" s="76"/>
      <c r="C551419" s="75"/>
    </row>
    <row r="551420" spans="2:3" x14ac:dyDescent="0.25">
      <c r="B551420" s="76"/>
      <c r="C551420" s="75"/>
    </row>
    <row r="551421" spans="2:3" x14ac:dyDescent="0.25">
      <c r="B551421" s="76"/>
      <c r="C551421" s="75"/>
    </row>
    <row r="551422" spans="2:3" x14ac:dyDescent="0.25">
      <c r="B551422" s="76"/>
      <c r="C551422" s="75"/>
    </row>
    <row r="551423" spans="2:3" x14ac:dyDescent="0.25">
      <c r="B551423" s="76"/>
      <c r="C551423" s="75"/>
    </row>
    <row r="551533" spans="2:3" x14ac:dyDescent="0.25">
      <c r="B551533" s="76"/>
      <c r="C551533" s="75"/>
    </row>
    <row r="551534" spans="2:3" x14ac:dyDescent="0.25">
      <c r="B551534" s="76"/>
      <c r="C551534" s="75"/>
    </row>
    <row r="551535" spans="2:3" x14ac:dyDescent="0.25">
      <c r="B551535" s="76"/>
      <c r="C551535" s="75"/>
    </row>
    <row r="551536" spans="2:3" x14ac:dyDescent="0.25">
      <c r="B551536" s="76"/>
      <c r="C551536" s="75"/>
    </row>
    <row r="551537" spans="2:3" x14ac:dyDescent="0.25">
      <c r="B551537" s="76"/>
      <c r="C551537" s="75"/>
    </row>
    <row r="551538" spans="2:3" x14ac:dyDescent="0.25">
      <c r="B551538" s="76"/>
      <c r="C551538" s="75"/>
    </row>
    <row r="551539" spans="2:3" x14ac:dyDescent="0.25">
      <c r="B551539" s="76"/>
      <c r="C551539" s="75"/>
    </row>
    <row r="551540" spans="2:3" x14ac:dyDescent="0.25">
      <c r="B551540" s="76"/>
      <c r="C551540" s="75"/>
    </row>
    <row r="551541" spans="2:3" x14ac:dyDescent="0.25">
      <c r="B551541" s="76"/>
      <c r="C551541" s="75"/>
    </row>
    <row r="551542" spans="2:3" x14ac:dyDescent="0.25">
      <c r="B551542" s="76"/>
      <c r="C551542" s="75"/>
    </row>
    <row r="551543" spans="2:3" x14ac:dyDescent="0.25">
      <c r="B551543" s="76"/>
      <c r="C551543" s="75"/>
    </row>
    <row r="551544" spans="2:3" x14ac:dyDescent="0.25">
      <c r="B551544" s="76"/>
      <c r="C551544" s="75"/>
    </row>
    <row r="551545" spans="2:3" x14ac:dyDescent="0.25">
      <c r="B551545" s="76"/>
      <c r="C551545" s="75"/>
    </row>
    <row r="551655" spans="2:3" x14ac:dyDescent="0.25">
      <c r="B551655" s="76"/>
      <c r="C551655" s="75"/>
    </row>
    <row r="551656" spans="2:3" x14ac:dyDescent="0.25">
      <c r="B551656" s="76"/>
      <c r="C551656" s="75"/>
    </row>
    <row r="551657" spans="2:3" x14ac:dyDescent="0.25">
      <c r="B551657" s="76"/>
      <c r="C551657" s="75"/>
    </row>
    <row r="551658" spans="2:3" x14ac:dyDescent="0.25">
      <c r="B551658" s="76"/>
      <c r="C551658" s="75"/>
    </row>
    <row r="551659" spans="2:3" x14ac:dyDescent="0.25">
      <c r="B551659" s="76"/>
      <c r="C551659" s="75"/>
    </row>
    <row r="551660" spans="2:3" x14ac:dyDescent="0.25">
      <c r="B551660" s="76"/>
      <c r="C551660" s="75"/>
    </row>
    <row r="551661" spans="2:3" x14ac:dyDescent="0.25">
      <c r="B551661" s="76"/>
      <c r="C551661" s="75"/>
    </row>
    <row r="551662" spans="2:3" x14ac:dyDescent="0.25">
      <c r="B551662" s="76"/>
      <c r="C551662" s="75"/>
    </row>
    <row r="551663" spans="2:3" x14ac:dyDescent="0.25">
      <c r="B551663" s="76"/>
      <c r="C551663" s="75"/>
    </row>
    <row r="551664" spans="2:3" x14ac:dyDescent="0.25">
      <c r="B551664" s="76"/>
      <c r="C551664" s="75"/>
    </row>
    <row r="551665" spans="2:3" x14ac:dyDescent="0.25">
      <c r="B551665" s="76"/>
      <c r="C551665" s="75"/>
    </row>
    <row r="551666" spans="2:3" x14ac:dyDescent="0.25">
      <c r="B551666" s="76"/>
      <c r="C551666" s="75"/>
    </row>
    <row r="551667" spans="2:3" x14ac:dyDescent="0.25">
      <c r="B551667" s="76"/>
      <c r="C551667" s="75"/>
    </row>
    <row r="551777" spans="2:3" x14ac:dyDescent="0.25">
      <c r="B551777" s="76"/>
      <c r="C551777" s="75"/>
    </row>
    <row r="551778" spans="2:3" x14ac:dyDescent="0.25">
      <c r="B551778" s="76"/>
      <c r="C551778" s="75"/>
    </row>
    <row r="551779" spans="2:3" x14ac:dyDescent="0.25">
      <c r="B551779" s="76"/>
      <c r="C551779" s="75"/>
    </row>
    <row r="551780" spans="2:3" x14ac:dyDescent="0.25">
      <c r="B551780" s="76"/>
      <c r="C551780" s="75"/>
    </row>
    <row r="551781" spans="2:3" x14ac:dyDescent="0.25">
      <c r="B551781" s="76"/>
      <c r="C551781" s="75"/>
    </row>
    <row r="551782" spans="2:3" x14ac:dyDescent="0.25">
      <c r="B551782" s="76"/>
      <c r="C551782" s="75"/>
    </row>
    <row r="551783" spans="2:3" x14ac:dyDescent="0.25">
      <c r="B551783" s="76"/>
      <c r="C551783" s="75"/>
    </row>
    <row r="551784" spans="2:3" x14ac:dyDescent="0.25">
      <c r="B551784" s="76"/>
      <c r="C551784" s="75"/>
    </row>
    <row r="551785" spans="2:3" x14ac:dyDescent="0.25">
      <c r="B551785" s="76"/>
      <c r="C551785" s="75"/>
    </row>
    <row r="551786" spans="2:3" x14ac:dyDescent="0.25">
      <c r="B551786" s="76"/>
      <c r="C551786" s="75"/>
    </row>
    <row r="551787" spans="2:3" x14ac:dyDescent="0.25">
      <c r="B551787" s="76"/>
      <c r="C551787" s="75"/>
    </row>
    <row r="551788" spans="2:3" x14ac:dyDescent="0.25">
      <c r="B551788" s="76"/>
      <c r="C551788" s="75"/>
    </row>
    <row r="551789" spans="2:3" x14ac:dyDescent="0.25">
      <c r="B551789" s="76"/>
      <c r="C551789" s="75"/>
    </row>
    <row r="551899" spans="2:3" x14ac:dyDescent="0.25">
      <c r="B551899" s="76"/>
      <c r="C551899" s="75"/>
    </row>
    <row r="551900" spans="2:3" x14ac:dyDescent="0.25">
      <c r="B551900" s="76"/>
      <c r="C551900" s="75"/>
    </row>
    <row r="551901" spans="2:3" x14ac:dyDescent="0.25">
      <c r="B551901" s="76"/>
      <c r="C551901" s="75"/>
    </row>
    <row r="551902" spans="2:3" x14ac:dyDescent="0.25">
      <c r="B551902" s="76"/>
      <c r="C551902" s="75"/>
    </row>
    <row r="551903" spans="2:3" x14ac:dyDescent="0.25">
      <c r="B551903" s="76"/>
      <c r="C551903" s="75"/>
    </row>
    <row r="551904" spans="2:3" x14ac:dyDescent="0.25">
      <c r="B551904" s="76"/>
      <c r="C551904" s="75"/>
    </row>
    <row r="551905" spans="2:3" x14ac:dyDescent="0.25">
      <c r="B551905" s="76"/>
      <c r="C551905" s="75"/>
    </row>
    <row r="551906" spans="2:3" x14ac:dyDescent="0.25">
      <c r="B551906" s="76"/>
      <c r="C551906" s="75"/>
    </row>
    <row r="551907" spans="2:3" x14ac:dyDescent="0.25">
      <c r="B551907" s="76"/>
      <c r="C551907" s="75"/>
    </row>
    <row r="551908" spans="2:3" x14ac:dyDescent="0.25">
      <c r="B551908" s="76"/>
      <c r="C551908" s="75"/>
    </row>
    <row r="551909" spans="2:3" x14ac:dyDescent="0.25">
      <c r="B551909" s="76"/>
      <c r="C551909" s="75"/>
    </row>
    <row r="551910" spans="2:3" x14ac:dyDescent="0.25">
      <c r="B551910" s="76"/>
      <c r="C551910" s="75"/>
    </row>
    <row r="551911" spans="2:3" x14ac:dyDescent="0.25">
      <c r="B551911" s="76"/>
      <c r="C551911" s="75"/>
    </row>
    <row r="552021" spans="2:3" x14ac:dyDescent="0.25">
      <c r="B552021" s="76"/>
      <c r="C552021" s="75"/>
    </row>
    <row r="552022" spans="2:3" x14ac:dyDescent="0.25">
      <c r="B552022" s="76"/>
      <c r="C552022" s="75"/>
    </row>
    <row r="552023" spans="2:3" x14ac:dyDescent="0.25">
      <c r="B552023" s="76"/>
      <c r="C552023" s="75"/>
    </row>
    <row r="552024" spans="2:3" x14ac:dyDescent="0.25">
      <c r="B552024" s="76"/>
      <c r="C552024" s="75"/>
    </row>
    <row r="552025" spans="2:3" x14ac:dyDescent="0.25">
      <c r="B552025" s="76"/>
      <c r="C552025" s="75"/>
    </row>
    <row r="552026" spans="2:3" x14ac:dyDescent="0.25">
      <c r="B552026" s="76"/>
      <c r="C552026" s="75"/>
    </row>
    <row r="552027" spans="2:3" x14ac:dyDescent="0.25">
      <c r="B552027" s="76"/>
      <c r="C552027" s="75"/>
    </row>
    <row r="552028" spans="2:3" x14ac:dyDescent="0.25">
      <c r="B552028" s="76"/>
      <c r="C552028" s="75"/>
    </row>
    <row r="552029" spans="2:3" x14ac:dyDescent="0.25">
      <c r="B552029" s="76"/>
      <c r="C552029" s="75"/>
    </row>
    <row r="552030" spans="2:3" x14ac:dyDescent="0.25">
      <c r="B552030" s="76"/>
      <c r="C552030" s="75"/>
    </row>
    <row r="552031" spans="2:3" x14ac:dyDescent="0.25">
      <c r="B552031" s="76"/>
      <c r="C552031" s="75"/>
    </row>
    <row r="552032" spans="2:3" x14ac:dyDescent="0.25">
      <c r="B552032" s="76"/>
      <c r="C552032" s="75"/>
    </row>
    <row r="552033" spans="2:3" x14ac:dyDescent="0.25">
      <c r="B552033" s="76"/>
      <c r="C552033" s="75"/>
    </row>
    <row r="552143" spans="2:3" x14ac:dyDescent="0.25">
      <c r="B552143" s="76"/>
      <c r="C552143" s="75"/>
    </row>
    <row r="552144" spans="2:3" x14ac:dyDescent="0.25">
      <c r="B552144" s="76"/>
      <c r="C552144" s="75"/>
    </row>
    <row r="552145" spans="2:3" x14ac:dyDescent="0.25">
      <c r="B552145" s="76"/>
      <c r="C552145" s="75"/>
    </row>
    <row r="552146" spans="2:3" x14ac:dyDescent="0.25">
      <c r="B552146" s="76"/>
      <c r="C552146" s="75"/>
    </row>
    <row r="552147" spans="2:3" x14ac:dyDescent="0.25">
      <c r="B552147" s="76"/>
      <c r="C552147" s="75"/>
    </row>
    <row r="552148" spans="2:3" x14ac:dyDescent="0.25">
      <c r="B552148" s="76"/>
      <c r="C552148" s="75"/>
    </row>
    <row r="552149" spans="2:3" x14ac:dyDescent="0.25">
      <c r="B552149" s="76"/>
      <c r="C552149" s="75"/>
    </row>
    <row r="552150" spans="2:3" x14ac:dyDescent="0.25">
      <c r="B552150" s="76"/>
      <c r="C552150" s="75"/>
    </row>
    <row r="552151" spans="2:3" x14ac:dyDescent="0.25">
      <c r="B552151" s="76"/>
      <c r="C552151" s="75"/>
    </row>
    <row r="552152" spans="2:3" x14ac:dyDescent="0.25">
      <c r="B552152" s="76"/>
      <c r="C552152" s="75"/>
    </row>
    <row r="552153" spans="2:3" x14ac:dyDescent="0.25">
      <c r="B552153" s="76"/>
      <c r="C552153" s="75"/>
    </row>
    <row r="552154" spans="2:3" x14ac:dyDescent="0.25">
      <c r="B552154" s="76"/>
      <c r="C552154" s="75"/>
    </row>
    <row r="552155" spans="2:3" x14ac:dyDescent="0.25">
      <c r="B552155" s="76"/>
      <c r="C552155" s="75"/>
    </row>
    <row r="552265" spans="2:3" x14ac:dyDescent="0.25">
      <c r="B552265" s="76"/>
      <c r="C552265" s="75"/>
    </row>
    <row r="552266" spans="2:3" x14ac:dyDescent="0.25">
      <c r="B552266" s="76"/>
      <c r="C552266" s="75"/>
    </row>
    <row r="552267" spans="2:3" x14ac:dyDescent="0.25">
      <c r="B552267" s="76"/>
      <c r="C552267" s="75"/>
    </row>
    <row r="552268" spans="2:3" x14ac:dyDescent="0.25">
      <c r="B552268" s="76"/>
      <c r="C552268" s="75"/>
    </row>
    <row r="552269" spans="2:3" x14ac:dyDescent="0.25">
      <c r="B552269" s="76"/>
      <c r="C552269" s="75"/>
    </row>
    <row r="552270" spans="2:3" x14ac:dyDescent="0.25">
      <c r="B552270" s="76"/>
      <c r="C552270" s="75"/>
    </row>
    <row r="552271" spans="2:3" x14ac:dyDescent="0.25">
      <c r="B552271" s="76"/>
      <c r="C552271" s="75"/>
    </row>
    <row r="552272" spans="2:3" x14ac:dyDescent="0.25">
      <c r="B552272" s="76"/>
      <c r="C552272" s="75"/>
    </row>
    <row r="552273" spans="2:3" x14ac:dyDescent="0.25">
      <c r="B552273" s="76"/>
      <c r="C552273" s="75"/>
    </row>
    <row r="552274" spans="2:3" x14ac:dyDescent="0.25">
      <c r="B552274" s="76"/>
      <c r="C552274" s="75"/>
    </row>
    <row r="552275" spans="2:3" x14ac:dyDescent="0.25">
      <c r="B552275" s="76"/>
      <c r="C552275" s="75"/>
    </row>
    <row r="552276" spans="2:3" x14ac:dyDescent="0.25">
      <c r="B552276" s="76"/>
      <c r="C552276" s="75"/>
    </row>
    <row r="552277" spans="2:3" x14ac:dyDescent="0.25">
      <c r="B552277" s="76"/>
      <c r="C552277" s="75"/>
    </row>
    <row r="552387" spans="2:3" x14ac:dyDescent="0.25">
      <c r="B552387" s="76"/>
      <c r="C552387" s="75"/>
    </row>
    <row r="552388" spans="2:3" x14ac:dyDescent="0.25">
      <c r="B552388" s="76"/>
      <c r="C552388" s="75"/>
    </row>
    <row r="552389" spans="2:3" x14ac:dyDescent="0.25">
      <c r="B552389" s="76"/>
      <c r="C552389" s="75"/>
    </row>
    <row r="552390" spans="2:3" x14ac:dyDescent="0.25">
      <c r="B552390" s="76"/>
      <c r="C552390" s="75"/>
    </row>
    <row r="552391" spans="2:3" x14ac:dyDescent="0.25">
      <c r="B552391" s="76"/>
      <c r="C552391" s="75"/>
    </row>
    <row r="552392" spans="2:3" x14ac:dyDescent="0.25">
      <c r="B552392" s="76"/>
      <c r="C552392" s="75"/>
    </row>
    <row r="552393" spans="2:3" x14ac:dyDescent="0.25">
      <c r="B552393" s="76"/>
      <c r="C552393" s="75"/>
    </row>
    <row r="552394" spans="2:3" x14ac:dyDescent="0.25">
      <c r="B552394" s="76"/>
      <c r="C552394" s="75"/>
    </row>
    <row r="552395" spans="2:3" x14ac:dyDescent="0.25">
      <c r="B552395" s="76"/>
      <c r="C552395" s="75"/>
    </row>
    <row r="552396" spans="2:3" x14ac:dyDescent="0.25">
      <c r="B552396" s="76"/>
      <c r="C552396" s="75"/>
    </row>
    <row r="552397" spans="2:3" x14ac:dyDescent="0.25">
      <c r="B552397" s="76"/>
      <c r="C552397" s="75"/>
    </row>
    <row r="552398" spans="2:3" x14ac:dyDescent="0.25">
      <c r="B552398" s="76"/>
      <c r="C552398" s="75"/>
    </row>
    <row r="552399" spans="2:3" x14ac:dyDescent="0.25">
      <c r="B552399" s="76"/>
      <c r="C552399" s="75"/>
    </row>
    <row r="552509" spans="2:3" x14ac:dyDescent="0.25">
      <c r="B552509" s="76"/>
      <c r="C552509" s="75"/>
    </row>
    <row r="552510" spans="2:3" x14ac:dyDescent="0.25">
      <c r="B552510" s="76"/>
      <c r="C552510" s="75"/>
    </row>
    <row r="552511" spans="2:3" x14ac:dyDescent="0.25">
      <c r="B552511" s="76"/>
      <c r="C552511" s="75"/>
    </row>
    <row r="552512" spans="2:3" x14ac:dyDescent="0.25">
      <c r="B552512" s="76"/>
      <c r="C552512" s="75"/>
    </row>
    <row r="552513" spans="2:3" x14ac:dyDescent="0.25">
      <c r="B552513" s="76"/>
      <c r="C552513" s="75"/>
    </row>
    <row r="552514" spans="2:3" x14ac:dyDescent="0.25">
      <c r="B552514" s="76"/>
      <c r="C552514" s="75"/>
    </row>
    <row r="552515" spans="2:3" x14ac:dyDescent="0.25">
      <c r="B552515" s="76"/>
      <c r="C552515" s="75"/>
    </row>
    <row r="552516" spans="2:3" x14ac:dyDescent="0.25">
      <c r="B552516" s="76"/>
      <c r="C552516" s="75"/>
    </row>
    <row r="552517" spans="2:3" x14ac:dyDescent="0.25">
      <c r="B552517" s="76"/>
      <c r="C552517" s="75"/>
    </row>
    <row r="552518" spans="2:3" x14ac:dyDescent="0.25">
      <c r="B552518" s="76"/>
      <c r="C552518" s="75"/>
    </row>
    <row r="552519" spans="2:3" x14ac:dyDescent="0.25">
      <c r="B552519" s="76"/>
      <c r="C552519" s="75"/>
    </row>
    <row r="552520" spans="2:3" x14ac:dyDescent="0.25">
      <c r="B552520" s="76"/>
      <c r="C552520" s="75"/>
    </row>
    <row r="552521" spans="2:3" x14ac:dyDescent="0.25">
      <c r="B552521" s="76"/>
      <c r="C552521" s="75"/>
    </row>
    <row r="552631" spans="2:3" x14ac:dyDescent="0.25">
      <c r="B552631" s="76"/>
      <c r="C552631" s="75"/>
    </row>
    <row r="552632" spans="2:3" x14ac:dyDescent="0.25">
      <c r="B552632" s="76"/>
      <c r="C552632" s="75"/>
    </row>
    <row r="552633" spans="2:3" x14ac:dyDescent="0.25">
      <c r="B552633" s="76"/>
      <c r="C552633" s="75"/>
    </row>
    <row r="552634" spans="2:3" x14ac:dyDescent="0.25">
      <c r="B552634" s="76"/>
      <c r="C552634" s="75"/>
    </row>
    <row r="552635" spans="2:3" x14ac:dyDescent="0.25">
      <c r="B552635" s="76"/>
      <c r="C552635" s="75"/>
    </row>
    <row r="552636" spans="2:3" x14ac:dyDescent="0.25">
      <c r="B552636" s="76"/>
      <c r="C552636" s="75"/>
    </row>
    <row r="552637" spans="2:3" x14ac:dyDescent="0.25">
      <c r="B552637" s="76"/>
      <c r="C552637" s="75"/>
    </row>
    <row r="552638" spans="2:3" x14ac:dyDescent="0.25">
      <c r="B552638" s="76"/>
      <c r="C552638" s="75"/>
    </row>
    <row r="552639" spans="2:3" x14ac:dyDescent="0.25">
      <c r="B552639" s="76"/>
      <c r="C552639" s="75"/>
    </row>
    <row r="552640" spans="2:3" x14ac:dyDescent="0.25">
      <c r="B552640" s="76"/>
      <c r="C552640" s="75"/>
    </row>
    <row r="552641" spans="2:3" x14ac:dyDescent="0.25">
      <c r="B552641" s="76"/>
      <c r="C552641" s="75"/>
    </row>
    <row r="552642" spans="2:3" x14ac:dyDescent="0.25">
      <c r="B552642" s="76"/>
      <c r="C552642" s="75"/>
    </row>
    <row r="552643" spans="2:3" x14ac:dyDescent="0.25">
      <c r="B552643" s="76"/>
      <c r="C552643" s="75"/>
    </row>
    <row r="552753" spans="2:3" x14ac:dyDescent="0.25">
      <c r="B552753" s="76"/>
      <c r="C552753" s="75"/>
    </row>
    <row r="552754" spans="2:3" x14ac:dyDescent="0.25">
      <c r="B552754" s="76"/>
      <c r="C552754" s="75"/>
    </row>
    <row r="552755" spans="2:3" x14ac:dyDescent="0.25">
      <c r="B552755" s="76"/>
      <c r="C552755" s="75"/>
    </row>
    <row r="552756" spans="2:3" x14ac:dyDescent="0.25">
      <c r="B552756" s="76"/>
      <c r="C552756" s="75"/>
    </row>
    <row r="552757" spans="2:3" x14ac:dyDescent="0.25">
      <c r="B552757" s="76"/>
      <c r="C552757" s="75"/>
    </row>
    <row r="552758" spans="2:3" x14ac:dyDescent="0.25">
      <c r="B552758" s="76"/>
      <c r="C552758" s="75"/>
    </row>
    <row r="552759" spans="2:3" x14ac:dyDescent="0.25">
      <c r="B552759" s="76"/>
      <c r="C552759" s="75"/>
    </row>
    <row r="552760" spans="2:3" x14ac:dyDescent="0.25">
      <c r="B552760" s="76"/>
      <c r="C552760" s="75"/>
    </row>
    <row r="552761" spans="2:3" x14ac:dyDescent="0.25">
      <c r="B552761" s="76"/>
      <c r="C552761" s="75"/>
    </row>
    <row r="552762" spans="2:3" x14ac:dyDescent="0.25">
      <c r="B552762" s="76"/>
      <c r="C552762" s="75"/>
    </row>
    <row r="552763" spans="2:3" x14ac:dyDescent="0.25">
      <c r="B552763" s="76"/>
      <c r="C552763" s="75"/>
    </row>
    <row r="552764" spans="2:3" x14ac:dyDescent="0.25">
      <c r="B552764" s="76"/>
      <c r="C552764" s="75"/>
    </row>
    <row r="552765" spans="2:3" x14ac:dyDescent="0.25">
      <c r="B552765" s="76"/>
      <c r="C552765" s="75"/>
    </row>
    <row r="552875" spans="2:3" x14ac:dyDescent="0.25">
      <c r="B552875" s="76"/>
      <c r="C552875" s="75"/>
    </row>
    <row r="552876" spans="2:3" x14ac:dyDescent="0.25">
      <c r="B552876" s="76"/>
      <c r="C552876" s="75"/>
    </row>
    <row r="552877" spans="2:3" x14ac:dyDescent="0.25">
      <c r="B552877" s="76"/>
      <c r="C552877" s="75"/>
    </row>
    <row r="552878" spans="2:3" x14ac:dyDescent="0.25">
      <c r="B552878" s="76"/>
      <c r="C552878" s="75"/>
    </row>
    <row r="552879" spans="2:3" x14ac:dyDescent="0.25">
      <c r="B552879" s="76"/>
      <c r="C552879" s="75"/>
    </row>
    <row r="552880" spans="2:3" x14ac:dyDescent="0.25">
      <c r="B552880" s="76"/>
      <c r="C552880" s="75"/>
    </row>
    <row r="552881" spans="2:3" x14ac:dyDescent="0.25">
      <c r="B552881" s="76"/>
      <c r="C552881" s="75"/>
    </row>
    <row r="552882" spans="2:3" x14ac:dyDescent="0.25">
      <c r="B552882" s="76"/>
      <c r="C552882" s="75"/>
    </row>
    <row r="552883" spans="2:3" x14ac:dyDescent="0.25">
      <c r="B552883" s="76"/>
      <c r="C552883" s="75"/>
    </row>
    <row r="552884" spans="2:3" x14ac:dyDescent="0.25">
      <c r="B552884" s="76"/>
      <c r="C552884" s="75"/>
    </row>
    <row r="552885" spans="2:3" x14ac:dyDescent="0.25">
      <c r="B552885" s="76"/>
      <c r="C552885" s="75"/>
    </row>
    <row r="552886" spans="2:3" x14ac:dyDescent="0.25">
      <c r="B552886" s="76"/>
      <c r="C552886" s="75"/>
    </row>
    <row r="552887" spans="2:3" x14ac:dyDescent="0.25">
      <c r="B552887" s="76"/>
      <c r="C552887" s="75"/>
    </row>
    <row r="552997" spans="2:3" x14ac:dyDescent="0.25">
      <c r="B552997" s="76"/>
      <c r="C552997" s="75"/>
    </row>
    <row r="552998" spans="2:3" x14ac:dyDescent="0.25">
      <c r="B552998" s="76"/>
      <c r="C552998" s="75"/>
    </row>
    <row r="552999" spans="2:3" x14ac:dyDescent="0.25">
      <c r="B552999" s="76"/>
      <c r="C552999" s="75"/>
    </row>
    <row r="553000" spans="2:3" x14ac:dyDescent="0.25">
      <c r="B553000" s="76"/>
      <c r="C553000" s="75"/>
    </row>
    <row r="553001" spans="2:3" x14ac:dyDescent="0.25">
      <c r="B553001" s="76"/>
      <c r="C553001" s="75"/>
    </row>
    <row r="553002" spans="2:3" x14ac:dyDescent="0.25">
      <c r="B553002" s="76"/>
      <c r="C553002" s="75"/>
    </row>
    <row r="553003" spans="2:3" x14ac:dyDescent="0.25">
      <c r="B553003" s="76"/>
      <c r="C553003" s="75"/>
    </row>
    <row r="553004" spans="2:3" x14ac:dyDescent="0.25">
      <c r="B553004" s="76"/>
      <c r="C553004" s="75"/>
    </row>
    <row r="553005" spans="2:3" x14ac:dyDescent="0.25">
      <c r="B553005" s="76"/>
      <c r="C553005" s="75"/>
    </row>
    <row r="553006" spans="2:3" x14ac:dyDescent="0.25">
      <c r="B553006" s="76"/>
      <c r="C553006" s="75"/>
    </row>
    <row r="553007" spans="2:3" x14ac:dyDescent="0.25">
      <c r="B553007" s="76"/>
      <c r="C553007" s="75"/>
    </row>
    <row r="553008" spans="2:3" x14ac:dyDescent="0.25">
      <c r="B553008" s="76"/>
      <c r="C553008" s="75"/>
    </row>
    <row r="553009" spans="2:3" x14ac:dyDescent="0.25">
      <c r="B553009" s="76"/>
      <c r="C553009" s="75"/>
    </row>
    <row r="553119" spans="2:3" x14ac:dyDescent="0.25">
      <c r="B553119" s="76"/>
      <c r="C553119" s="75"/>
    </row>
    <row r="553120" spans="2:3" x14ac:dyDescent="0.25">
      <c r="B553120" s="76"/>
      <c r="C553120" s="75"/>
    </row>
    <row r="553121" spans="2:3" x14ac:dyDescent="0.25">
      <c r="B553121" s="76"/>
      <c r="C553121" s="75"/>
    </row>
    <row r="553122" spans="2:3" x14ac:dyDescent="0.25">
      <c r="B553122" s="76"/>
      <c r="C553122" s="75"/>
    </row>
    <row r="553123" spans="2:3" x14ac:dyDescent="0.25">
      <c r="B553123" s="76"/>
      <c r="C553123" s="75"/>
    </row>
    <row r="553124" spans="2:3" x14ac:dyDescent="0.25">
      <c r="B553124" s="76"/>
      <c r="C553124" s="75"/>
    </row>
    <row r="553125" spans="2:3" x14ac:dyDescent="0.25">
      <c r="B553125" s="76"/>
      <c r="C553125" s="75"/>
    </row>
    <row r="553126" spans="2:3" x14ac:dyDescent="0.25">
      <c r="B553126" s="76"/>
      <c r="C553126" s="75"/>
    </row>
    <row r="553127" spans="2:3" x14ac:dyDescent="0.25">
      <c r="B553127" s="76"/>
      <c r="C553127" s="75"/>
    </row>
    <row r="553128" spans="2:3" x14ac:dyDescent="0.25">
      <c r="B553128" s="76"/>
      <c r="C553128" s="75"/>
    </row>
    <row r="553129" spans="2:3" x14ac:dyDescent="0.25">
      <c r="B553129" s="76"/>
      <c r="C553129" s="75"/>
    </row>
    <row r="553130" spans="2:3" x14ac:dyDescent="0.25">
      <c r="B553130" s="76"/>
      <c r="C553130" s="75"/>
    </row>
    <row r="553131" spans="2:3" x14ac:dyDescent="0.25">
      <c r="B553131" s="76"/>
      <c r="C553131" s="75"/>
    </row>
    <row r="553241" spans="2:3" x14ac:dyDescent="0.25">
      <c r="B553241" s="76"/>
      <c r="C553241" s="75"/>
    </row>
    <row r="553242" spans="2:3" x14ac:dyDescent="0.25">
      <c r="B553242" s="76"/>
      <c r="C553242" s="75"/>
    </row>
    <row r="553243" spans="2:3" x14ac:dyDescent="0.25">
      <c r="B553243" s="76"/>
      <c r="C553243" s="75"/>
    </row>
    <row r="553244" spans="2:3" x14ac:dyDescent="0.25">
      <c r="B553244" s="76"/>
      <c r="C553244" s="75"/>
    </row>
    <row r="553245" spans="2:3" x14ac:dyDescent="0.25">
      <c r="B553245" s="76"/>
      <c r="C553245" s="75"/>
    </row>
    <row r="553246" spans="2:3" x14ac:dyDescent="0.25">
      <c r="B553246" s="76"/>
      <c r="C553246" s="75"/>
    </row>
    <row r="553247" spans="2:3" x14ac:dyDescent="0.25">
      <c r="B553247" s="76"/>
      <c r="C553247" s="75"/>
    </row>
    <row r="553248" spans="2:3" x14ac:dyDescent="0.25">
      <c r="B553248" s="76"/>
      <c r="C553248" s="75"/>
    </row>
    <row r="553249" spans="2:3" x14ac:dyDescent="0.25">
      <c r="B553249" s="76"/>
      <c r="C553249" s="75"/>
    </row>
    <row r="553250" spans="2:3" x14ac:dyDescent="0.25">
      <c r="B553250" s="76"/>
      <c r="C553250" s="75"/>
    </row>
    <row r="553251" spans="2:3" x14ac:dyDescent="0.25">
      <c r="B553251" s="76"/>
      <c r="C553251" s="75"/>
    </row>
    <row r="553252" spans="2:3" x14ac:dyDescent="0.25">
      <c r="B553252" s="76"/>
      <c r="C553252" s="75"/>
    </row>
    <row r="553253" spans="2:3" x14ac:dyDescent="0.25">
      <c r="B553253" s="76"/>
      <c r="C553253" s="75"/>
    </row>
    <row r="553363" spans="2:3" x14ac:dyDescent="0.25">
      <c r="B553363" s="76"/>
      <c r="C553363" s="75"/>
    </row>
    <row r="553364" spans="2:3" x14ac:dyDescent="0.25">
      <c r="B553364" s="76"/>
      <c r="C553364" s="75"/>
    </row>
    <row r="553365" spans="2:3" x14ac:dyDescent="0.25">
      <c r="B553365" s="76"/>
      <c r="C553365" s="75"/>
    </row>
    <row r="553366" spans="2:3" x14ac:dyDescent="0.25">
      <c r="B553366" s="76"/>
      <c r="C553366" s="75"/>
    </row>
    <row r="553367" spans="2:3" x14ac:dyDescent="0.25">
      <c r="B553367" s="76"/>
      <c r="C553367" s="75"/>
    </row>
    <row r="553368" spans="2:3" x14ac:dyDescent="0.25">
      <c r="B553368" s="76"/>
      <c r="C553368" s="75"/>
    </row>
    <row r="553369" spans="2:3" x14ac:dyDescent="0.25">
      <c r="B553369" s="76"/>
      <c r="C553369" s="75"/>
    </row>
    <row r="553370" spans="2:3" x14ac:dyDescent="0.25">
      <c r="B553370" s="76"/>
      <c r="C553370" s="75"/>
    </row>
    <row r="553371" spans="2:3" x14ac:dyDescent="0.25">
      <c r="B553371" s="76"/>
      <c r="C553371" s="75"/>
    </row>
    <row r="553372" spans="2:3" x14ac:dyDescent="0.25">
      <c r="B553372" s="76"/>
      <c r="C553372" s="75"/>
    </row>
    <row r="553373" spans="2:3" x14ac:dyDescent="0.25">
      <c r="B553373" s="76"/>
      <c r="C553373" s="75"/>
    </row>
    <row r="553374" spans="2:3" x14ac:dyDescent="0.25">
      <c r="B553374" s="76"/>
      <c r="C553374" s="75"/>
    </row>
    <row r="553375" spans="2:3" x14ac:dyDescent="0.25">
      <c r="B553375" s="76"/>
      <c r="C553375" s="75"/>
    </row>
    <row r="553485" spans="2:3" x14ac:dyDescent="0.25">
      <c r="B553485" s="76"/>
      <c r="C553485" s="75"/>
    </row>
    <row r="553486" spans="2:3" x14ac:dyDescent="0.25">
      <c r="B553486" s="76"/>
      <c r="C553486" s="75"/>
    </row>
    <row r="553487" spans="2:3" x14ac:dyDescent="0.25">
      <c r="B553487" s="76"/>
      <c r="C553487" s="75"/>
    </row>
    <row r="553488" spans="2:3" x14ac:dyDescent="0.25">
      <c r="B553488" s="76"/>
      <c r="C553488" s="75"/>
    </row>
    <row r="553489" spans="2:3" x14ac:dyDescent="0.25">
      <c r="B553489" s="76"/>
      <c r="C553489" s="75"/>
    </row>
    <row r="553490" spans="2:3" x14ac:dyDescent="0.25">
      <c r="B553490" s="76"/>
      <c r="C553490" s="75"/>
    </row>
    <row r="553491" spans="2:3" x14ac:dyDescent="0.25">
      <c r="B553491" s="76"/>
      <c r="C553491" s="75"/>
    </row>
    <row r="553492" spans="2:3" x14ac:dyDescent="0.25">
      <c r="B553492" s="76"/>
      <c r="C553492" s="75"/>
    </row>
    <row r="553493" spans="2:3" x14ac:dyDescent="0.25">
      <c r="B553493" s="76"/>
      <c r="C553493" s="75"/>
    </row>
    <row r="553494" spans="2:3" x14ac:dyDescent="0.25">
      <c r="B553494" s="76"/>
      <c r="C553494" s="75"/>
    </row>
    <row r="553495" spans="2:3" x14ac:dyDescent="0.25">
      <c r="B553495" s="76"/>
      <c r="C553495" s="75"/>
    </row>
    <row r="553496" spans="2:3" x14ac:dyDescent="0.25">
      <c r="B553496" s="76"/>
      <c r="C553496" s="75"/>
    </row>
    <row r="553497" spans="2:3" x14ac:dyDescent="0.25">
      <c r="B553497" s="76"/>
      <c r="C553497" s="75"/>
    </row>
    <row r="553607" spans="2:3" x14ac:dyDescent="0.25">
      <c r="B553607" s="76"/>
      <c r="C553607" s="75"/>
    </row>
    <row r="553608" spans="2:3" x14ac:dyDescent="0.25">
      <c r="B553608" s="76"/>
      <c r="C553608" s="75"/>
    </row>
    <row r="553609" spans="2:3" x14ac:dyDescent="0.25">
      <c r="B553609" s="76"/>
      <c r="C553609" s="75"/>
    </row>
    <row r="553610" spans="2:3" x14ac:dyDescent="0.25">
      <c r="B553610" s="76"/>
      <c r="C553610" s="75"/>
    </row>
    <row r="553611" spans="2:3" x14ac:dyDescent="0.25">
      <c r="B553611" s="76"/>
      <c r="C553611" s="75"/>
    </row>
    <row r="553612" spans="2:3" x14ac:dyDescent="0.25">
      <c r="B553612" s="76"/>
      <c r="C553612" s="75"/>
    </row>
    <row r="553613" spans="2:3" x14ac:dyDescent="0.25">
      <c r="B553613" s="76"/>
      <c r="C553613" s="75"/>
    </row>
    <row r="553614" spans="2:3" x14ac:dyDescent="0.25">
      <c r="B553614" s="76"/>
      <c r="C553614" s="75"/>
    </row>
    <row r="553615" spans="2:3" x14ac:dyDescent="0.25">
      <c r="B553615" s="76"/>
      <c r="C553615" s="75"/>
    </row>
    <row r="553616" spans="2:3" x14ac:dyDescent="0.25">
      <c r="B553616" s="76"/>
      <c r="C553616" s="75"/>
    </row>
    <row r="553617" spans="2:3" x14ac:dyDescent="0.25">
      <c r="B553617" s="76"/>
      <c r="C553617" s="75"/>
    </row>
    <row r="553618" spans="2:3" x14ac:dyDescent="0.25">
      <c r="B553618" s="76"/>
      <c r="C553618" s="75"/>
    </row>
    <row r="553619" spans="2:3" x14ac:dyDescent="0.25">
      <c r="B553619" s="76"/>
      <c r="C553619" s="75"/>
    </row>
    <row r="553729" spans="2:3" x14ac:dyDescent="0.25">
      <c r="B553729" s="76"/>
      <c r="C553729" s="75"/>
    </row>
    <row r="553730" spans="2:3" x14ac:dyDescent="0.25">
      <c r="B553730" s="76"/>
      <c r="C553730" s="75"/>
    </row>
    <row r="553731" spans="2:3" x14ac:dyDescent="0.25">
      <c r="B553731" s="76"/>
      <c r="C553731" s="75"/>
    </row>
    <row r="553732" spans="2:3" x14ac:dyDescent="0.25">
      <c r="B553732" s="76"/>
      <c r="C553732" s="75"/>
    </row>
    <row r="553733" spans="2:3" x14ac:dyDescent="0.25">
      <c r="B553733" s="76"/>
      <c r="C553733" s="75"/>
    </row>
    <row r="553734" spans="2:3" x14ac:dyDescent="0.25">
      <c r="B553734" s="76"/>
      <c r="C553734" s="75"/>
    </row>
    <row r="553735" spans="2:3" x14ac:dyDescent="0.25">
      <c r="B553735" s="76"/>
      <c r="C553735" s="75"/>
    </row>
    <row r="553736" spans="2:3" x14ac:dyDescent="0.25">
      <c r="B553736" s="76"/>
      <c r="C553736" s="75"/>
    </row>
    <row r="553737" spans="2:3" x14ac:dyDescent="0.25">
      <c r="B553737" s="76"/>
      <c r="C553737" s="75"/>
    </row>
    <row r="553738" spans="2:3" x14ac:dyDescent="0.25">
      <c r="B553738" s="76"/>
      <c r="C553738" s="75"/>
    </row>
    <row r="553739" spans="2:3" x14ac:dyDescent="0.25">
      <c r="B553739" s="76"/>
      <c r="C553739" s="75"/>
    </row>
    <row r="553740" spans="2:3" x14ac:dyDescent="0.25">
      <c r="B553740" s="76"/>
      <c r="C553740" s="75"/>
    </row>
    <row r="553741" spans="2:3" x14ac:dyDescent="0.25">
      <c r="B553741" s="76"/>
      <c r="C553741" s="75"/>
    </row>
    <row r="553851" spans="2:3" x14ac:dyDescent="0.25">
      <c r="B553851" s="76"/>
      <c r="C553851" s="75"/>
    </row>
    <row r="553852" spans="2:3" x14ac:dyDescent="0.25">
      <c r="B553852" s="76"/>
      <c r="C553852" s="75"/>
    </row>
    <row r="553853" spans="2:3" x14ac:dyDescent="0.25">
      <c r="B553853" s="76"/>
      <c r="C553853" s="75"/>
    </row>
    <row r="553854" spans="2:3" x14ac:dyDescent="0.25">
      <c r="B553854" s="76"/>
      <c r="C553854" s="75"/>
    </row>
    <row r="553855" spans="2:3" x14ac:dyDescent="0.25">
      <c r="B553855" s="76"/>
      <c r="C553855" s="75"/>
    </row>
    <row r="553856" spans="2:3" x14ac:dyDescent="0.25">
      <c r="B553856" s="76"/>
      <c r="C553856" s="75"/>
    </row>
    <row r="553857" spans="2:3" x14ac:dyDescent="0.25">
      <c r="B553857" s="76"/>
      <c r="C553857" s="75"/>
    </row>
    <row r="553858" spans="2:3" x14ac:dyDescent="0.25">
      <c r="B553858" s="76"/>
      <c r="C553858" s="75"/>
    </row>
    <row r="553859" spans="2:3" x14ac:dyDescent="0.25">
      <c r="B553859" s="76"/>
      <c r="C553859" s="75"/>
    </row>
    <row r="553860" spans="2:3" x14ac:dyDescent="0.25">
      <c r="B553860" s="76"/>
      <c r="C553860" s="75"/>
    </row>
    <row r="553861" spans="2:3" x14ac:dyDescent="0.25">
      <c r="B553861" s="76"/>
      <c r="C553861" s="75"/>
    </row>
    <row r="553862" spans="2:3" x14ac:dyDescent="0.25">
      <c r="B553862" s="76"/>
      <c r="C553862" s="75"/>
    </row>
    <row r="553863" spans="2:3" x14ac:dyDescent="0.25">
      <c r="B553863" s="76"/>
      <c r="C553863" s="75"/>
    </row>
    <row r="553973" spans="2:3" x14ac:dyDescent="0.25">
      <c r="B553973" s="76"/>
      <c r="C553973" s="75"/>
    </row>
    <row r="553974" spans="2:3" x14ac:dyDescent="0.25">
      <c r="B553974" s="76"/>
      <c r="C553974" s="75"/>
    </row>
    <row r="553975" spans="2:3" x14ac:dyDescent="0.25">
      <c r="B553975" s="76"/>
      <c r="C553975" s="75"/>
    </row>
    <row r="553976" spans="2:3" x14ac:dyDescent="0.25">
      <c r="B553976" s="76"/>
      <c r="C553976" s="75"/>
    </row>
    <row r="553977" spans="2:3" x14ac:dyDescent="0.25">
      <c r="B553977" s="76"/>
      <c r="C553977" s="75"/>
    </row>
    <row r="553978" spans="2:3" x14ac:dyDescent="0.25">
      <c r="B553978" s="76"/>
      <c r="C553978" s="75"/>
    </row>
    <row r="553979" spans="2:3" x14ac:dyDescent="0.25">
      <c r="B553979" s="76"/>
      <c r="C553979" s="75"/>
    </row>
    <row r="553980" spans="2:3" x14ac:dyDescent="0.25">
      <c r="B553980" s="76"/>
      <c r="C553980" s="75"/>
    </row>
    <row r="553981" spans="2:3" x14ac:dyDescent="0.25">
      <c r="B553981" s="76"/>
      <c r="C553981" s="75"/>
    </row>
    <row r="553982" spans="2:3" x14ac:dyDescent="0.25">
      <c r="B553982" s="76"/>
      <c r="C553982" s="75"/>
    </row>
    <row r="553983" spans="2:3" x14ac:dyDescent="0.25">
      <c r="B553983" s="76"/>
      <c r="C553983" s="75"/>
    </row>
    <row r="553984" spans="2:3" x14ac:dyDescent="0.25">
      <c r="B553984" s="76"/>
      <c r="C553984" s="75"/>
    </row>
    <row r="553985" spans="2:3" x14ac:dyDescent="0.25">
      <c r="B553985" s="76"/>
      <c r="C553985" s="75"/>
    </row>
    <row r="554095" spans="2:3" x14ac:dyDescent="0.25">
      <c r="B554095" s="76"/>
      <c r="C554095" s="75"/>
    </row>
    <row r="554096" spans="2:3" x14ac:dyDescent="0.25">
      <c r="B554096" s="76"/>
      <c r="C554096" s="75"/>
    </row>
    <row r="554097" spans="2:3" x14ac:dyDescent="0.25">
      <c r="B554097" s="76"/>
      <c r="C554097" s="75"/>
    </row>
    <row r="554098" spans="2:3" x14ac:dyDescent="0.25">
      <c r="B554098" s="76"/>
      <c r="C554098" s="75"/>
    </row>
    <row r="554099" spans="2:3" x14ac:dyDescent="0.25">
      <c r="B554099" s="76"/>
      <c r="C554099" s="75"/>
    </row>
    <row r="554100" spans="2:3" x14ac:dyDescent="0.25">
      <c r="B554100" s="76"/>
      <c r="C554100" s="75"/>
    </row>
    <row r="554101" spans="2:3" x14ac:dyDescent="0.25">
      <c r="B554101" s="76"/>
      <c r="C554101" s="75"/>
    </row>
    <row r="554102" spans="2:3" x14ac:dyDescent="0.25">
      <c r="B554102" s="76"/>
      <c r="C554102" s="75"/>
    </row>
    <row r="554103" spans="2:3" x14ac:dyDescent="0.25">
      <c r="B554103" s="76"/>
      <c r="C554103" s="75"/>
    </row>
    <row r="554104" spans="2:3" x14ac:dyDescent="0.25">
      <c r="B554104" s="76"/>
      <c r="C554104" s="75"/>
    </row>
    <row r="554105" spans="2:3" x14ac:dyDescent="0.25">
      <c r="B554105" s="76"/>
      <c r="C554105" s="75"/>
    </row>
    <row r="554106" spans="2:3" x14ac:dyDescent="0.25">
      <c r="B554106" s="76"/>
      <c r="C554106" s="75"/>
    </row>
    <row r="554107" spans="2:3" x14ac:dyDescent="0.25">
      <c r="B554107" s="76"/>
      <c r="C554107" s="75"/>
    </row>
    <row r="554217" spans="2:3" x14ac:dyDescent="0.25">
      <c r="B554217" s="76"/>
      <c r="C554217" s="75"/>
    </row>
    <row r="554218" spans="2:3" x14ac:dyDescent="0.25">
      <c r="B554218" s="76"/>
      <c r="C554218" s="75"/>
    </row>
    <row r="554219" spans="2:3" x14ac:dyDescent="0.25">
      <c r="B554219" s="76"/>
      <c r="C554219" s="75"/>
    </row>
    <row r="554220" spans="2:3" x14ac:dyDescent="0.25">
      <c r="B554220" s="76"/>
      <c r="C554220" s="75"/>
    </row>
    <row r="554221" spans="2:3" x14ac:dyDescent="0.25">
      <c r="B554221" s="76"/>
      <c r="C554221" s="75"/>
    </row>
    <row r="554222" spans="2:3" x14ac:dyDescent="0.25">
      <c r="B554222" s="76"/>
      <c r="C554222" s="75"/>
    </row>
    <row r="554223" spans="2:3" x14ac:dyDescent="0.25">
      <c r="B554223" s="76"/>
      <c r="C554223" s="75"/>
    </row>
    <row r="554224" spans="2:3" x14ac:dyDescent="0.25">
      <c r="B554224" s="76"/>
      <c r="C554224" s="75"/>
    </row>
    <row r="554225" spans="2:3" x14ac:dyDescent="0.25">
      <c r="B554225" s="76"/>
      <c r="C554225" s="75"/>
    </row>
    <row r="554226" spans="2:3" x14ac:dyDescent="0.25">
      <c r="B554226" s="76"/>
      <c r="C554226" s="75"/>
    </row>
    <row r="554227" spans="2:3" x14ac:dyDescent="0.25">
      <c r="B554227" s="76"/>
      <c r="C554227" s="75"/>
    </row>
    <row r="554228" spans="2:3" x14ac:dyDescent="0.25">
      <c r="B554228" s="76"/>
      <c r="C554228" s="75"/>
    </row>
    <row r="554229" spans="2:3" x14ac:dyDescent="0.25">
      <c r="B554229" s="76"/>
      <c r="C554229" s="75"/>
    </row>
    <row r="554339" spans="2:3" x14ac:dyDescent="0.25">
      <c r="B554339" s="76"/>
      <c r="C554339" s="75"/>
    </row>
    <row r="554340" spans="2:3" x14ac:dyDescent="0.25">
      <c r="B554340" s="76"/>
      <c r="C554340" s="75"/>
    </row>
    <row r="554341" spans="2:3" x14ac:dyDescent="0.25">
      <c r="B554341" s="76"/>
      <c r="C554341" s="75"/>
    </row>
    <row r="554342" spans="2:3" x14ac:dyDescent="0.25">
      <c r="B554342" s="76"/>
      <c r="C554342" s="75"/>
    </row>
    <row r="554343" spans="2:3" x14ac:dyDescent="0.25">
      <c r="B554343" s="76"/>
      <c r="C554343" s="75"/>
    </row>
    <row r="554344" spans="2:3" x14ac:dyDescent="0.25">
      <c r="B554344" s="76"/>
      <c r="C554344" s="75"/>
    </row>
    <row r="554345" spans="2:3" x14ac:dyDescent="0.25">
      <c r="B554345" s="76"/>
      <c r="C554345" s="75"/>
    </row>
    <row r="554346" spans="2:3" x14ac:dyDescent="0.25">
      <c r="B554346" s="76"/>
      <c r="C554346" s="75"/>
    </row>
    <row r="554347" spans="2:3" x14ac:dyDescent="0.25">
      <c r="B554347" s="76"/>
      <c r="C554347" s="75"/>
    </row>
    <row r="554348" spans="2:3" x14ac:dyDescent="0.25">
      <c r="B554348" s="76"/>
      <c r="C554348" s="75"/>
    </row>
    <row r="554349" spans="2:3" x14ac:dyDescent="0.25">
      <c r="B554349" s="76"/>
      <c r="C554349" s="75"/>
    </row>
    <row r="554350" spans="2:3" x14ac:dyDescent="0.25">
      <c r="B554350" s="76"/>
      <c r="C554350" s="75"/>
    </row>
    <row r="554351" spans="2:3" x14ac:dyDescent="0.25">
      <c r="B554351" s="76"/>
      <c r="C554351" s="75"/>
    </row>
    <row r="554461" spans="2:3" x14ac:dyDescent="0.25">
      <c r="B554461" s="76"/>
      <c r="C554461" s="75"/>
    </row>
    <row r="554462" spans="2:3" x14ac:dyDescent="0.25">
      <c r="B554462" s="76"/>
      <c r="C554462" s="75"/>
    </row>
    <row r="554463" spans="2:3" x14ac:dyDescent="0.25">
      <c r="B554463" s="76"/>
      <c r="C554463" s="75"/>
    </row>
    <row r="554464" spans="2:3" x14ac:dyDescent="0.25">
      <c r="B554464" s="76"/>
      <c r="C554464" s="75"/>
    </row>
    <row r="554465" spans="2:3" x14ac:dyDescent="0.25">
      <c r="B554465" s="76"/>
      <c r="C554465" s="75"/>
    </row>
    <row r="554466" spans="2:3" x14ac:dyDescent="0.25">
      <c r="B554466" s="76"/>
      <c r="C554466" s="75"/>
    </row>
    <row r="554467" spans="2:3" x14ac:dyDescent="0.25">
      <c r="B554467" s="76"/>
      <c r="C554467" s="75"/>
    </row>
    <row r="554468" spans="2:3" x14ac:dyDescent="0.25">
      <c r="B554468" s="76"/>
      <c r="C554468" s="75"/>
    </row>
    <row r="554469" spans="2:3" x14ac:dyDescent="0.25">
      <c r="B554469" s="76"/>
      <c r="C554469" s="75"/>
    </row>
    <row r="554470" spans="2:3" x14ac:dyDescent="0.25">
      <c r="B554470" s="76"/>
      <c r="C554470" s="75"/>
    </row>
    <row r="554471" spans="2:3" x14ac:dyDescent="0.25">
      <c r="B554471" s="76"/>
      <c r="C554471" s="75"/>
    </row>
    <row r="554472" spans="2:3" x14ac:dyDescent="0.25">
      <c r="B554472" s="76"/>
      <c r="C554472" s="75"/>
    </row>
    <row r="554473" spans="2:3" x14ac:dyDescent="0.25">
      <c r="B554473" s="76"/>
      <c r="C554473" s="75"/>
    </row>
    <row r="554583" spans="2:3" x14ac:dyDescent="0.25">
      <c r="B554583" s="76"/>
      <c r="C554583" s="75"/>
    </row>
    <row r="554584" spans="2:3" x14ac:dyDescent="0.25">
      <c r="B554584" s="76"/>
      <c r="C554584" s="75"/>
    </row>
    <row r="554585" spans="2:3" x14ac:dyDescent="0.25">
      <c r="B554585" s="76"/>
      <c r="C554585" s="75"/>
    </row>
    <row r="554586" spans="2:3" x14ac:dyDescent="0.25">
      <c r="B554586" s="76"/>
      <c r="C554586" s="75"/>
    </row>
    <row r="554587" spans="2:3" x14ac:dyDescent="0.25">
      <c r="B554587" s="76"/>
      <c r="C554587" s="75"/>
    </row>
    <row r="554588" spans="2:3" x14ac:dyDescent="0.25">
      <c r="B554588" s="76"/>
      <c r="C554588" s="75"/>
    </row>
    <row r="554589" spans="2:3" x14ac:dyDescent="0.25">
      <c r="B554589" s="76"/>
      <c r="C554589" s="75"/>
    </row>
    <row r="554590" spans="2:3" x14ac:dyDescent="0.25">
      <c r="B554590" s="76"/>
      <c r="C554590" s="75"/>
    </row>
    <row r="554591" spans="2:3" x14ac:dyDescent="0.25">
      <c r="B554591" s="76"/>
      <c r="C554591" s="75"/>
    </row>
    <row r="554592" spans="2:3" x14ac:dyDescent="0.25">
      <c r="B554592" s="76"/>
      <c r="C554592" s="75"/>
    </row>
    <row r="554593" spans="2:3" x14ac:dyDescent="0.25">
      <c r="B554593" s="76"/>
      <c r="C554593" s="75"/>
    </row>
    <row r="554594" spans="2:3" x14ac:dyDescent="0.25">
      <c r="B554594" s="76"/>
      <c r="C554594" s="75"/>
    </row>
    <row r="554595" spans="2:3" x14ac:dyDescent="0.25">
      <c r="B554595" s="76"/>
      <c r="C554595" s="75"/>
    </row>
    <row r="554705" spans="2:3" x14ac:dyDescent="0.25">
      <c r="B554705" s="76"/>
      <c r="C554705" s="75"/>
    </row>
    <row r="554706" spans="2:3" x14ac:dyDescent="0.25">
      <c r="B554706" s="76"/>
      <c r="C554706" s="75"/>
    </row>
    <row r="554707" spans="2:3" x14ac:dyDescent="0.25">
      <c r="B554707" s="76"/>
      <c r="C554707" s="75"/>
    </row>
    <row r="554708" spans="2:3" x14ac:dyDescent="0.25">
      <c r="B554708" s="76"/>
      <c r="C554708" s="75"/>
    </row>
    <row r="554709" spans="2:3" x14ac:dyDescent="0.25">
      <c r="B554709" s="76"/>
      <c r="C554709" s="75"/>
    </row>
    <row r="554710" spans="2:3" x14ac:dyDescent="0.25">
      <c r="B554710" s="76"/>
      <c r="C554710" s="75"/>
    </row>
    <row r="554711" spans="2:3" x14ac:dyDescent="0.25">
      <c r="B554711" s="76"/>
      <c r="C554711" s="75"/>
    </row>
    <row r="554712" spans="2:3" x14ac:dyDescent="0.25">
      <c r="B554712" s="76"/>
      <c r="C554712" s="75"/>
    </row>
    <row r="554713" spans="2:3" x14ac:dyDescent="0.25">
      <c r="B554713" s="76"/>
      <c r="C554713" s="75"/>
    </row>
    <row r="554714" spans="2:3" x14ac:dyDescent="0.25">
      <c r="B554714" s="76"/>
      <c r="C554714" s="75"/>
    </row>
    <row r="554715" spans="2:3" x14ac:dyDescent="0.25">
      <c r="B554715" s="76"/>
      <c r="C554715" s="75"/>
    </row>
    <row r="554716" spans="2:3" x14ac:dyDescent="0.25">
      <c r="B554716" s="76"/>
      <c r="C554716" s="75"/>
    </row>
    <row r="554717" spans="2:3" x14ac:dyDescent="0.25">
      <c r="B554717" s="76"/>
      <c r="C554717" s="75"/>
    </row>
    <row r="554827" spans="2:3" x14ac:dyDescent="0.25">
      <c r="B554827" s="76"/>
      <c r="C554827" s="75"/>
    </row>
    <row r="554828" spans="2:3" x14ac:dyDescent="0.25">
      <c r="B554828" s="76"/>
      <c r="C554828" s="75"/>
    </row>
    <row r="554829" spans="2:3" x14ac:dyDescent="0.25">
      <c r="B554829" s="76"/>
      <c r="C554829" s="75"/>
    </row>
    <row r="554830" spans="2:3" x14ac:dyDescent="0.25">
      <c r="B554830" s="76"/>
      <c r="C554830" s="75"/>
    </row>
    <row r="554831" spans="2:3" x14ac:dyDescent="0.25">
      <c r="B554831" s="76"/>
      <c r="C554831" s="75"/>
    </row>
    <row r="554832" spans="2:3" x14ac:dyDescent="0.25">
      <c r="B554832" s="76"/>
      <c r="C554832" s="75"/>
    </row>
    <row r="554833" spans="2:3" x14ac:dyDescent="0.25">
      <c r="B554833" s="76"/>
      <c r="C554833" s="75"/>
    </row>
    <row r="554834" spans="2:3" x14ac:dyDescent="0.25">
      <c r="B554834" s="76"/>
      <c r="C554834" s="75"/>
    </row>
    <row r="554835" spans="2:3" x14ac:dyDescent="0.25">
      <c r="B554835" s="76"/>
      <c r="C554835" s="75"/>
    </row>
    <row r="554836" spans="2:3" x14ac:dyDescent="0.25">
      <c r="B554836" s="76"/>
      <c r="C554836" s="75"/>
    </row>
    <row r="554837" spans="2:3" x14ac:dyDescent="0.25">
      <c r="B554837" s="76"/>
      <c r="C554837" s="75"/>
    </row>
    <row r="554838" spans="2:3" x14ac:dyDescent="0.25">
      <c r="B554838" s="76"/>
      <c r="C554838" s="75"/>
    </row>
    <row r="554839" spans="2:3" x14ac:dyDescent="0.25">
      <c r="B554839" s="76"/>
      <c r="C554839" s="75"/>
    </row>
    <row r="554949" spans="2:3" x14ac:dyDescent="0.25">
      <c r="B554949" s="76"/>
      <c r="C554949" s="75"/>
    </row>
    <row r="554950" spans="2:3" x14ac:dyDescent="0.25">
      <c r="B554950" s="76"/>
      <c r="C554950" s="75"/>
    </row>
    <row r="554951" spans="2:3" x14ac:dyDescent="0.25">
      <c r="B554951" s="76"/>
      <c r="C554951" s="75"/>
    </row>
    <row r="554952" spans="2:3" x14ac:dyDescent="0.25">
      <c r="B554952" s="76"/>
      <c r="C554952" s="75"/>
    </row>
    <row r="554953" spans="2:3" x14ac:dyDescent="0.25">
      <c r="B554953" s="76"/>
      <c r="C554953" s="75"/>
    </row>
    <row r="554954" spans="2:3" x14ac:dyDescent="0.25">
      <c r="B554954" s="76"/>
      <c r="C554954" s="75"/>
    </row>
    <row r="554955" spans="2:3" x14ac:dyDescent="0.25">
      <c r="B554955" s="76"/>
      <c r="C554955" s="75"/>
    </row>
    <row r="554956" spans="2:3" x14ac:dyDescent="0.25">
      <c r="B554956" s="76"/>
      <c r="C554956" s="75"/>
    </row>
    <row r="554957" spans="2:3" x14ac:dyDescent="0.25">
      <c r="B554957" s="76"/>
      <c r="C554957" s="75"/>
    </row>
    <row r="554958" spans="2:3" x14ac:dyDescent="0.25">
      <c r="B554958" s="76"/>
      <c r="C554958" s="75"/>
    </row>
    <row r="554959" spans="2:3" x14ac:dyDescent="0.25">
      <c r="B554959" s="76"/>
      <c r="C554959" s="75"/>
    </row>
    <row r="554960" spans="2:3" x14ac:dyDescent="0.25">
      <c r="B554960" s="76"/>
      <c r="C554960" s="75"/>
    </row>
    <row r="554961" spans="2:3" x14ac:dyDescent="0.25">
      <c r="B554961" s="76"/>
      <c r="C554961" s="75"/>
    </row>
    <row r="555071" spans="2:3" x14ac:dyDescent="0.25">
      <c r="B555071" s="76"/>
      <c r="C555071" s="75"/>
    </row>
    <row r="555072" spans="2:3" x14ac:dyDescent="0.25">
      <c r="B555072" s="76"/>
      <c r="C555072" s="75"/>
    </row>
    <row r="555073" spans="2:3" x14ac:dyDescent="0.25">
      <c r="B555073" s="76"/>
      <c r="C555073" s="75"/>
    </row>
    <row r="555074" spans="2:3" x14ac:dyDescent="0.25">
      <c r="B555074" s="76"/>
      <c r="C555074" s="75"/>
    </row>
    <row r="555075" spans="2:3" x14ac:dyDescent="0.25">
      <c r="B555075" s="76"/>
      <c r="C555075" s="75"/>
    </row>
    <row r="555076" spans="2:3" x14ac:dyDescent="0.25">
      <c r="B555076" s="76"/>
      <c r="C555076" s="75"/>
    </row>
    <row r="555077" spans="2:3" x14ac:dyDescent="0.25">
      <c r="B555077" s="76"/>
      <c r="C555077" s="75"/>
    </row>
    <row r="555078" spans="2:3" x14ac:dyDescent="0.25">
      <c r="B555078" s="76"/>
      <c r="C555078" s="75"/>
    </row>
    <row r="555079" spans="2:3" x14ac:dyDescent="0.25">
      <c r="B555079" s="76"/>
      <c r="C555079" s="75"/>
    </row>
    <row r="555080" spans="2:3" x14ac:dyDescent="0.25">
      <c r="B555080" s="76"/>
      <c r="C555080" s="75"/>
    </row>
    <row r="555081" spans="2:3" x14ac:dyDescent="0.25">
      <c r="B555081" s="76"/>
      <c r="C555081" s="75"/>
    </row>
    <row r="555082" spans="2:3" x14ac:dyDescent="0.25">
      <c r="B555082" s="76"/>
      <c r="C555082" s="75"/>
    </row>
    <row r="555083" spans="2:3" x14ac:dyDescent="0.25">
      <c r="B555083" s="76"/>
      <c r="C555083" s="75"/>
    </row>
    <row r="555193" spans="2:3" x14ac:dyDescent="0.25">
      <c r="B555193" s="76"/>
      <c r="C555193" s="75"/>
    </row>
    <row r="555194" spans="2:3" x14ac:dyDescent="0.25">
      <c r="B555194" s="76"/>
      <c r="C555194" s="75"/>
    </row>
    <row r="555195" spans="2:3" x14ac:dyDescent="0.25">
      <c r="B555195" s="76"/>
      <c r="C555195" s="75"/>
    </row>
    <row r="555196" spans="2:3" x14ac:dyDescent="0.25">
      <c r="B555196" s="76"/>
      <c r="C555196" s="75"/>
    </row>
    <row r="555197" spans="2:3" x14ac:dyDescent="0.25">
      <c r="B555197" s="76"/>
      <c r="C555197" s="75"/>
    </row>
    <row r="555198" spans="2:3" x14ac:dyDescent="0.25">
      <c r="B555198" s="76"/>
      <c r="C555198" s="75"/>
    </row>
    <row r="555199" spans="2:3" x14ac:dyDescent="0.25">
      <c r="B555199" s="76"/>
      <c r="C555199" s="75"/>
    </row>
    <row r="555200" spans="2:3" x14ac:dyDescent="0.25">
      <c r="B555200" s="76"/>
      <c r="C555200" s="75"/>
    </row>
    <row r="555201" spans="2:3" x14ac:dyDescent="0.25">
      <c r="B555201" s="76"/>
      <c r="C555201" s="75"/>
    </row>
    <row r="555202" spans="2:3" x14ac:dyDescent="0.25">
      <c r="B555202" s="76"/>
      <c r="C555202" s="75"/>
    </row>
    <row r="555203" spans="2:3" x14ac:dyDescent="0.25">
      <c r="B555203" s="76"/>
      <c r="C555203" s="75"/>
    </row>
    <row r="555204" spans="2:3" x14ac:dyDescent="0.25">
      <c r="B555204" s="76"/>
      <c r="C555204" s="75"/>
    </row>
    <row r="555205" spans="2:3" x14ac:dyDescent="0.25">
      <c r="B555205" s="76"/>
      <c r="C555205" s="75"/>
    </row>
    <row r="555315" spans="2:3" x14ac:dyDescent="0.25">
      <c r="B555315" s="76"/>
      <c r="C555315" s="75"/>
    </row>
    <row r="555316" spans="2:3" x14ac:dyDescent="0.25">
      <c r="B555316" s="76"/>
      <c r="C555316" s="75"/>
    </row>
    <row r="555317" spans="2:3" x14ac:dyDescent="0.25">
      <c r="B555317" s="76"/>
      <c r="C555317" s="75"/>
    </row>
    <row r="555318" spans="2:3" x14ac:dyDescent="0.25">
      <c r="B555318" s="76"/>
      <c r="C555318" s="75"/>
    </row>
    <row r="555319" spans="2:3" x14ac:dyDescent="0.25">
      <c r="B555319" s="76"/>
      <c r="C555319" s="75"/>
    </row>
    <row r="555320" spans="2:3" x14ac:dyDescent="0.25">
      <c r="B555320" s="76"/>
      <c r="C555320" s="75"/>
    </row>
    <row r="555321" spans="2:3" x14ac:dyDescent="0.25">
      <c r="B555321" s="76"/>
      <c r="C555321" s="75"/>
    </row>
    <row r="555322" spans="2:3" x14ac:dyDescent="0.25">
      <c r="B555322" s="76"/>
      <c r="C555322" s="75"/>
    </row>
    <row r="555323" spans="2:3" x14ac:dyDescent="0.25">
      <c r="B555323" s="76"/>
      <c r="C555323" s="75"/>
    </row>
    <row r="555324" spans="2:3" x14ac:dyDescent="0.25">
      <c r="B555324" s="76"/>
      <c r="C555324" s="75"/>
    </row>
    <row r="555325" spans="2:3" x14ac:dyDescent="0.25">
      <c r="B555325" s="76"/>
      <c r="C555325" s="75"/>
    </row>
    <row r="555326" spans="2:3" x14ac:dyDescent="0.25">
      <c r="B555326" s="76"/>
      <c r="C555326" s="75"/>
    </row>
    <row r="555327" spans="2:3" x14ac:dyDescent="0.25">
      <c r="B555327" s="76"/>
      <c r="C555327" s="75"/>
    </row>
    <row r="555437" spans="2:3" x14ac:dyDescent="0.25">
      <c r="B555437" s="76"/>
      <c r="C555437" s="75"/>
    </row>
    <row r="555438" spans="2:3" x14ac:dyDescent="0.25">
      <c r="B555438" s="76"/>
      <c r="C555438" s="75"/>
    </row>
    <row r="555439" spans="2:3" x14ac:dyDescent="0.25">
      <c r="B555439" s="76"/>
      <c r="C555439" s="75"/>
    </row>
    <row r="555440" spans="2:3" x14ac:dyDescent="0.25">
      <c r="B555440" s="76"/>
      <c r="C555440" s="75"/>
    </row>
    <row r="555441" spans="2:3" x14ac:dyDescent="0.25">
      <c r="B555441" s="76"/>
      <c r="C555441" s="75"/>
    </row>
    <row r="555442" spans="2:3" x14ac:dyDescent="0.25">
      <c r="B555442" s="76"/>
      <c r="C555442" s="75"/>
    </row>
    <row r="555443" spans="2:3" x14ac:dyDescent="0.25">
      <c r="B555443" s="76"/>
      <c r="C555443" s="75"/>
    </row>
    <row r="555444" spans="2:3" x14ac:dyDescent="0.25">
      <c r="B555444" s="76"/>
      <c r="C555444" s="75"/>
    </row>
    <row r="555445" spans="2:3" x14ac:dyDescent="0.25">
      <c r="B555445" s="76"/>
      <c r="C555445" s="75"/>
    </row>
    <row r="555446" spans="2:3" x14ac:dyDescent="0.25">
      <c r="B555446" s="76"/>
      <c r="C555446" s="75"/>
    </row>
    <row r="555447" spans="2:3" x14ac:dyDescent="0.25">
      <c r="B555447" s="76"/>
      <c r="C555447" s="75"/>
    </row>
    <row r="555448" spans="2:3" x14ac:dyDescent="0.25">
      <c r="B555448" s="76"/>
      <c r="C555448" s="75"/>
    </row>
    <row r="555449" spans="2:3" x14ac:dyDescent="0.25">
      <c r="B555449" s="76"/>
      <c r="C555449" s="75"/>
    </row>
    <row r="555559" spans="2:3" x14ac:dyDescent="0.25">
      <c r="B555559" s="76"/>
      <c r="C555559" s="75"/>
    </row>
    <row r="555560" spans="2:3" x14ac:dyDescent="0.25">
      <c r="B555560" s="76"/>
      <c r="C555560" s="75"/>
    </row>
    <row r="555561" spans="2:3" x14ac:dyDescent="0.25">
      <c r="B555561" s="76"/>
      <c r="C555561" s="75"/>
    </row>
    <row r="555562" spans="2:3" x14ac:dyDescent="0.25">
      <c r="B555562" s="76"/>
      <c r="C555562" s="75"/>
    </row>
    <row r="555563" spans="2:3" x14ac:dyDescent="0.25">
      <c r="B555563" s="76"/>
      <c r="C555563" s="75"/>
    </row>
    <row r="555564" spans="2:3" x14ac:dyDescent="0.25">
      <c r="B555564" s="76"/>
      <c r="C555564" s="75"/>
    </row>
    <row r="555565" spans="2:3" x14ac:dyDescent="0.25">
      <c r="B555565" s="76"/>
      <c r="C555565" s="75"/>
    </row>
    <row r="555566" spans="2:3" x14ac:dyDescent="0.25">
      <c r="B555566" s="76"/>
      <c r="C555566" s="75"/>
    </row>
    <row r="555567" spans="2:3" x14ac:dyDescent="0.25">
      <c r="B555567" s="76"/>
      <c r="C555567" s="75"/>
    </row>
    <row r="555568" spans="2:3" x14ac:dyDescent="0.25">
      <c r="B555568" s="76"/>
      <c r="C555568" s="75"/>
    </row>
    <row r="555569" spans="2:3" x14ac:dyDescent="0.25">
      <c r="B555569" s="76"/>
      <c r="C555569" s="75"/>
    </row>
    <row r="555570" spans="2:3" x14ac:dyDescent="0.25">
      <c r="B555570" s="76"/>
      <c r="C555570" s="75"/>
    </row>
    <row r="555571" spans="2:3" x14ac:dyDescent="0.25">
      <c r="B555571" s="76"/>
      <c r="C555571" s="75"/>
    </row>
    <row r="555681" spans="2:3" x14ac:dyDescent="0.25">
      <c r="B555681" s="76"/>
      <c r="C555681" s="75"/>
    </row>
    <row r="555682" spans="2:3" x14ac:dyDescent="0.25">
      <c r="B555682" s="76"/>
      <c r="C555682" s="75"/>
    </row>
    <row r="555683" spans="2:3" x14ac:dyDescent="0.25">
      <c r="B555683" s="76"/>
      <c r="C555683" s="75"/>
    </row>
    <row r="555684" spans="2:3" x14ac:dyDescent="0.25">
      <c r="B555684" s="76"/>
      <c r="C555684" s="75"/>
    </row>
    <row r="555685" spans="2:3" x14ac:dyDescent="0.25">
      <c r="B555685" s="76"/>
      <c r="C555685" s="75"/>
    </row>
    <row r="555686" spans="2:3" x14ac:dyDescent="0.25">
      <c r="B555686" s="76"/>
      <c r="C555686" s="75"/>
    </row>
    <row r="555687" spans="2:3" x14ac:dyDescent="0.25">
      <c r="B555687" s="76"/>
      <c r="C555687" s="75"/>
    </row>
    <row r="555688" spans="2:3" x14ac:dyDescent="0.25">
      <c r="B555688" s="76"/>
      <c r="C555688" s="75"/>
    </row>
    <row r="555689" spans="2:3" x14ac:dyDescent="0.25">
      <c r="B555689" s="76"/>
      <c r="C555689" s="75"/>
    </row>
    <row r="555690" spans="2:3" x14ac:dyDescent="0.25">
      <c r="B555690" s="76"/>
      <c r="C555690" s="75"/>
    </row>
    <row r="555691" spans="2:3" x14ac:dyDescent="0.25">
      <c r="B555691" s="76"/>
      <c r="C555691" s="75"/>
    </row>
    <row r="555692" spans="2:3" x14ac:dyDescent="0.25">
      <c r="B555692" s="76"/>
      <c r="C555692" s="75"/>
    </row>
    <row r="555693" spans="2:3" x14ac:dyDescent="0.25">
      <c r="B555693" s="76"/>
      <c r="C555693" s="75"/>
    </row>
    <row r="555803" spans="2:3" x14ac:dyDescent="0.25">
      <c r="B555803" s="76"/>
      <c r="C555803" s="75"/>
    </row>
    <row r="555804" spans="2:3" x14ac:dyDescent="0.25">
      <c r="B555804" s="76"/>
      <c r="C555804" s="75"/>
    </row>
    <row r="555805" spans="2:3" x14ac:dyDescent="0.25">
      <c r="B555805" s="76"/>
      <c r="C555805" s="75"/>
    </row>
    <row r="555806" spans="2:3" x14ac:dyDescent="0.25">
      <c r="B555806" s="76"/>
      <c r="C555806" s="75"/>
    </row>
    <row r="555807" spans="2:3" x14ac:dyDescent="0.25">
      <c r="B555807" s="76"/>
      <c r="C555807" s="75"/>
    </row>
    <row r="555808" spans="2:3" x14ac:dyDescent="0.25">
      <c r="B555808" s="76"/>
      <c r="C555808" s="75"/>
    </row>
    <row r="555809" spans="2:3" x14ac:dyDescent="0.25">
      <c r="B555809" s="76"/>
      <c r="C555809" s="75"/>
    </row>
    <row r="555810" spans="2:3" x14ac:dyDescent="0.25">
      <c r="B555810" s="76"/>
      <c r="C555810" s="75"/>
    </row>
    <row r="555811" spans="2:3" x14ac:dyDescent="0.25">
      <c r="B555811" s="76"/>
      <c r="C555811" s="75"/>
    </row>
    <row r="555812" spans="2:3" x14ac:dyDescent="0.25">
      <c r="B555812" s="76"/>
      <c r="C555812" s="75"/>
    </row>
    <row r="555813" spans="2:3" x14ac:dyDescent="0.25">
      <c r="B555813" s="76"/>
      <c r="C555813" s="75"/>
    </row>
    <row r="555814" spans="2:3" x14ac:dyDescent="0.25">
      <c r="B555814" s="76"/>
      <c r="C555814" s="75"/>
    </row>
    <row r="555815" spans="2:3" x14ac:dyDescent="0.25">
      <c r="B555815" s="76"/>
      <c r="C555815" s="75"/>
    </row>
    <row r="555925" spans="2:3" x14ac:dyDescent="0.25">
      <c r="B555925" s="76"/>
      <c r="C555925" s="75"/>
    </row>
    <row r="555926" spans="2:3" x14ac:dyDescent="0.25">
      <c r="B555926" s="76"/>
      <c r="C555926" s="75"/>
    </row>
    <row r="555927" spans="2:3" x14ac:dyDescent="0.25">
      <c r="B555927" s="76"/>
      <c r="C555927" s="75"/>
    </row>
    <row r="555928" spans="2:3" x14ac:dyDescent="0.25">
      <c r="B555928" s="76"/>
      <c r="C555928" s="75"/>
    </row>
    <row r="555929" spans="2:3" x14ac:dyDescent="0.25">
      <c r="B555929" s="76"/>
      <c r="C555929" s="75"/>
    </row>
    <row r="555930" spans="2:3" x14ac:dyDescent="0.25">
      <c r="B555930" s="76"/>
      <c r="C555930" s="75"/>
    </row>
    <row r="555931" spans="2:3" x14ac:dyDescent="0.25">
      <c r="B555931" s="76"/>
      <c r="C555931" s="75"/>
    </row>
    <row r="555932" spans="2:3" x14ac:dyDescent="0.25">
      <c r="B555932" s="76"/>
      <c r="C555932" s="75"/>
    </row>
    <row r="555933" spans="2:3" x14ac:dyDescent="0.25">
      <c r="B555933" s="76"/>
      <c r="C555933" s="75"/>
    </row>
    <row r="555934" spans="2:3" x14ac:dyDescent="0.25">
      <c r="B555934" s="76"/>
      <c r="C555934" s="75"/>
    </row>
    <row r="555935" spans="2:3" x14ac:dyDescent="0.25">
      <c r="B555935" s="76"/>
      <c r="C555935" s="75"/>
    </row>
    <row r="555936" spans="2:3" x14ac:dyDescent="0.25">
      <c r="B555936" s="76"/>
      <c r="C555936" s="75"/>
    </row>
    <row r="555937" spans="2:3" x14ac:dyDescent="0.25">
      <c r="B555937" s="76"/>
      <c r="C555937" s="75"/>
    </row>
    <row r="556047" spans="2:3" x14ac:dyDescent="0.25">
      <c r="B556047" s="76"/>
      <c r="C556047" s="75"/>
    </row>
    <row r="556048" spans="2:3" x14ac:dyDescent="0.25">
      <c r="B556048" s="76"/>
      <c r="C556048" s="75"/>
    </row>
    <row r="556049" spans="2:3" x14ac:dyDescent="0.25">
      <c r="B556049" s="76"/>
      <c r="C556049" s="75"/>
    </row>
    <row r="556050" spans="2:3" x14ac:dyDescent="0.25">
      <c r="B556050" s="76"/>
      <c r="C556050" s="75"/>
    </row>
    <row r="556051" spans="2:3" x14ac:dyDescent="0.25">
      <c r="B556051" s="76"/>
      <c r="C556051" s="75"/>
    </row>
    <row r="556052" spans="2:3" x14ac:dyDescent="0.25">
      <c r="B556052" s="76"/>
      <c r="C556052" s="75"/>
    </row>
    <row r="556053" spans="2:3" x14ac:dyDescent="0.25">
      <c r="B556053" s="76"/>
      <c r="C556053" s="75"/>
    </row>
    <row r="556054" spans="2:3" x14ac:dyDescent="0.25">
      <c r="B556054" s="76"/>
      <c r="C556054" s="75"/>
    </row>
    <row r="556055" spans="2:3" x14ac:dyDescent="0.25">
      <c r="B556055" s="76"/>
      <c r="C556055" s="75"/>
    </row>
    <row r="556056" spans="2:3" x14ac:dyDescent="0.25">
      <c r="B556056" s="76"/>
      <c r="C556056" s="75"/>
    </row>
    <row r="556057" spans="2:3" x14ac:dyDescent="0.25">
      <c r="B556057" s="76"/>
      <c r="C556057" s="75"/>
    </row>
    <row r="556058" spans="2:3" x14ac:dyDescent="0.25">
      <c r="B556058" s="76"/>
      <c r="C556058" s="75"/>
    </row>
    <row r="556059" spans="2:3" x14ac:dyDescent="0.25">
      <c r="B556059" s="76"/>
      <c r="C556059" s="75"/>
    </row>
    <row r="556169" spans="2:3" x14ac:dyDescent="0.25">
      <c r="B556169" s="76"/>
      <c r="C556169" s="75"/>
    </row>
    <row r="556170" spans="2:3" x14ac:dyDescent="0.25">
      <c r="B556170" s="76"/>
      <c r="C556170" s="75"/>
    </row>
    <row r="556171" spans="2:3" x14ac:dyDescent="0.25">
      <c r="B556171" s="76"/>
      <c r="C556171" s="75"/>
    </row>
    <row r="556172" spans="2:3" x14ac:dyDescent="0.25">
      <c r="B556172" s="76"/>
      <c r="C556172" s="75"/>
    </row>
    <row r="556173" spans="2:3" x14ac:dyDescent="0.25">
      <c r="B556173" s="76"/>
      <c r="C556173" s="75"/>
    </row>
    <row r="556174" spans="2:3" x14ac:dyDescent="0.25">
      <c r="B556174" s="76"/>
      <c r="C556174" s="75"/>
    </row>
    <row r="556175" spans="2:3" x14ac:dyDescent="0.25">
      <c r="B556175" s="76"/>
      <c r="C556175" s="75"/>
    </row>
    <row r="556176" spans="2:3" x14ac:dyDescent="0.25">
      <c r="B556176" s="76"/>
      <c r="C556176" s="75"/>
    </row>
    <row r="556177" spans="2:3" x14ac:dyDescent="0.25">
      <c r="B556177" s="76"/>
      <c r="C556177" s="75"/>
    </row>
    <row r="556178" spans="2:3" x14ac:dyDescent="0.25">
      <c r="B556178" s="76"/>
      <c r="C556178" s="75"/>
    </row>
    <row r="556179" spans="2:3" x14ac:dyDescent="0.25">
      <c r="B556179" s="76"/>
      <c r="C556179" s="75"/>
    </row>
    <row r="556180" spans="2:3" x14ac:dyDescent="0.25">
      <c r="B556180" s="76"/>
      <c r="C556180" s="75"/>
    </row>
    <row r="556181" spans="2:3" x14ac:dyDescent="0.25">
      <c r="B556181" s="76"/>
      <c r="C556181" s="75"/>
    </row>
    <row r="556291" spans="2:3" x14ac:dyDescent="0.25">
      <c r="B556291" s="76"/>
      <c r="C556291" s="75"/>
    </row>
    <row r="556292" spans="2:3" x14ac:dyDescent="0.25">
      <c r="B556292" s="76"/>
      <c r="C556292" s="75"/>
    </row>
    <row r="556293" spans="2:3" x14ac:dyDescent="0.25">
      <c r="B556293" s="76"/>
      <c r="C556293" s="75"/>
    </row>
    <row r="556294" spans="2:3" x14ac:dyDescent="0.25">
      <c r="B556294" s="76"/>
      <c r="C556294" s="75"/>
    </row>
    <row r="556295" spans="2:3" x14ac:dyDescent="0.25">
      <c r="B556295" s="76"/>
      <c r="C556295" s="75"/>
    </row>
    <row r="556296" spans="2:3" x14ac:dyDescent="0.25">
      <c r="B556296" s="76"/>
      <c r="C556296" s="75"/>
    </row>
    <row r="556297" spans="2:3" x14ac:dyDescent="0.25">
      <c r="B556297" s="76"/>
      <c r="C556297" s="75"/>
    </row>
    <row r="556298" spans="2:3" x14ac:dyDescent="0.25">
      <c r="B556298" s="76"/>
      <c r="C556298" s="75"/>
    </row>
    <row r="556299" spans="2:3" x14ac:dyDescent="0.25">
      <c r="B556299" s="76"/>
      <c r="C556299" s="75"/>
    </row>
    <row r="556300" spans="2:3" x14ac:dyDescent="0.25">
      <c r="B556300" s="76"/>
      <c r="C556300" s="75"/>
    </row>
    <row r="556301" spans="2:3" x14ac:dyDescent="0.25">
      <c r="B556301" s="76"/>
      <c r="C556301" s="75"/>
    </row>
    <row r="556302" spans="2:3" x14ac:dyDescent="0.25">
      <c r="B556302" s="76"/>
      <c r="C556302" s="75"/>
    </row>
    <row r="556303" spans="2:3" x14ac:dyDescent="0.25">
      <c r="B556303" s="76"/>
      <c r="C556303" s="75"/>
    </row>
    <row r="556413" spans="2:3" x14ac:dyDescent="0.25">
      <c r="B556413" s="76"/>
      <c r="C556413" s="75"/>
    </row>
    <row r="556414" spans="2:3" x14ac:dyDescent="0.25">
      <c r="B556414" s="76"/>
      <c r="C556414" s="75"/>
    </row>
    <row r="556415" spans="2:3" x14ac:dyDescent="0.25">
      <c r="B556415" s="76"/>
      <c r="C556415" s="75"/>
    </row>
    <row r="556416" spans="2:3" x14ac:dyDescent="0.25">
      <c r="B556416" s="76"/>
      <c r="C556416" s="75"/>
    </row>
    <row r="556417" spans="2:3" x14ac:dyDescent="0.25">
      <c r="B556417" s="76"/>
      <c r="C556417" s="75"/>
    </row>
    <row r="556418" spans="2:3" x14ac:dyDescent="0.25">
      <c r="B556418" s="76"/>
      <c r="C556418" s="75"/>
    </row>
    <row r="556419" spans="2:3" x14ac:dyDescent="0.25">
      <c r="B556419" s="76"/>
      <c r="C556419" s="75"/>
    </row>
    <row r="556420" spans="2:3" x14ac:dyDescent="0.25">
      <c r="B556420" s="76"/>
      <c r="C556420" s="75"/>
    </row>
    <row r="556421" spans="2:3" x14ac:dyDescent="0.25">
      <c r="B556421" s="76"/>
      <c r="C556421" s="75"/>
    </row>
    <row r="556422" spans="2:3" x14ac:dyDescent="0.25">
      <c r="B556422" s="76"/>
      <c r="C556422" s="75"/>
    </row>
    <row r="556423" spans="2:3" x14ac:dyDescent="0.25">
      <c r="B556423" s="76"/>
      <c r="C556423" s="75"/>
    </row>
    <row r="556424" spans="2:3" x14ac:dyDescent="0.25">
      <c r="B556424" s="76"/>
      <c r="C556424" s="75"/>
    </row>
    <row r="556425" spans="2:3" x14ac:dyDescent="0.25">
      <c r="B556425" s="76"/>
      <c r="C556425" s="75"/>
    </row>
    <row r="556535" spans="2:3" x14ac:dyDescent="0.25">
      <c r="B556535" s="76"/>
      <c r="C556535" s="75"/>
    </row>
    <row r="556536" spans="2:3" x14ac:dyDescent="0.25">
      <c r="B556536" s="76"/>
      <c r="C556536" s="75"/>
    </row>
    <row r="556537" spans="2:3" x14ac:dyDescent="0.25">
      <c r="B556537" s="76"/>
      <c r="C556537" s="75"/>
    </row>
    <row r="556538" spans="2:3" x14ac:dyDescent="0.25">
      <c r="B556538" s="76"/>
      <c r="C556538" s="75"/>
    </row>
    <row r="556539" spans="2:3" x14ac:dyDescent="0.25">
      <c r="B556539" s="76"/>
      <c r="C556539" s="75"/>
    </row>
    <row r="556540" spans="2:3" x14ac:dyDescent="0.25">
      <c r="B556540" s="76"/>
      <c r="C556540" s="75"/>
    </row>
    <row r="556541" spans="2:3" x14ac:dyDescent="0.25">
      <c r="B556541" s="76"/>
      <c r="C556541" s="75"/>
    </row>
    <row r="556542" spans="2:3" x14ac:dyDescent="0.25">
      <c r="B556542" s="76"/>
      <c r="C556542" s="75"/>
    </row>
    <row r="556543" spans="2:3" x14ac:dyDescent="0.25">
      <c r="B556543" s="76"/>
      <c r="C556543" s="75"/>
    </row>
    <row r="556544" spans="2:3" x14ac:dyDescent="0.25">
      <c r="B556544" s="76"/>
      <c r="C556544" s="75"/>
    </row>
    <row r="556545" spans="2:3" x14ac:dyDescent="0.25">
      <c r="B556545" s="76"/>
      <c r="C556545" s="75"/>
    </row>
    <row r="556546" spans="2:3" x14ac:dyDescent="0.25">
      <c r="B556546" s="76"/>
      <c r="C556546" s="75"/>
    </row>
    <row r="556547" spans="2:3" x14ac:dyDescent="0.25">
      <c r="B556547" s="76"/>
      <c r="C556547" s="75"/>
    </row>
    <row r="556657" spans="2:3" x14ac:dyDescent="0.25">
      <c r="B556657" s="76"/>
      <c r="C556657" s="75"/>
    </row>
    <row r="556658" spans="2:3" x14ac:dyDescent="0.25">
      <c r="B556658" s="76"/>
      <c r="C556658" s="75"/>
    </row>
    <row r="556659" spans="2:3" x14ac:dyDescent="0.25">
      <c r="B556659" s="76"/>
      <c r="C556659" s="75"/>
    </row>
    <row r="556660" spans="2:3" x14ac:dyDescent="0.25">
      <c r="B556660" s="76"/>
      <c r="C556660" s="75"/>
    </row>
    <row r="556661" spans="2:3" x14ac:dyDescent="0.25">
      <c r="B556661" s="76"/>
      <c r="C556661" s="75"/>
    </row>
    <row r="556662" spans="2:3" x14ac:dyDescent="0.25">
      <c r="B556662" s="76"/>
      <c r="C556662" s="75"/>
    </row>
    <row r="556663" spans="2:3" x14ac:dyDescent="0.25">
      <c r="B556663" s="76"/>
      <c r="C556663" s="75"/>
    </row>
    <row r="556664" spans="2:3" x14ac:dyDescent="0.25">
      <c r="B556664" s="76"/>
      <c r="C556664" s="75"/>
    </row>
    <row r="556665" spans="2:3" x14ac:dyDescent="0.25">
      <c r="B556665" s="76"/>
      <c r="C556665" s="75"/>
    </row>
    <row r="556666" spans="2:3" x14ac:dyDescent="0.25">
      <c r="B556666" s="76"/>
      <c r="C556666" s="75"/>
    </row>
    <row r="556667" spans="2:3" x14ac:dyDescent="0.25">
      <c r="B556667" s="76"/>
      <c r="C556667" s="75"/>
    </row>
    <row r="556668" spans="2:3" x14ac:dyDescent="0.25">
      <c r="B556668" s="76"/>
      <c r="C556668" s="75"/>
    </row>
    <row r="556669" spans="2:3" x14ac:dyDescent="0.25">
      <c r="B556669" s="76"/>
      <c r="C556669" s="75"/>
    </row>
    <row r="556779" spans="2:3" x14ac:dyDescent="0.25">
      <c r="B556779" s="76"/>
      <c r="C556779" s="75"/>
    </row>
    <row r="556780" spans="2:3" x14ac:dyDescent="0.25">
      <c r="B556780" s="76"/>
      <c r="C556780" s="75"/>
    </row>
    <row r="556781" spans="2:3" x14ac:dyDescent="0.25">
      <c r="B556781" s="76"/>
      <c r="C556781" s="75"/>
    </row>
    <row r="556782" spans="2:3" x14ac:dyDescent="0.25">
      <c r="B556782" s="76"/>
      <c r="C556782" s="75"/>
    </row>
    <row r="556783" spans="2:3" x14ac:dyDescent="0.25">
      <c r="B556783" s="76"/>
      <c r="C556783" s="75"/>
    </row>
    <row r="556784" spans="2:3" x14ac:dyDescent="0.25">
      <c r="B556784" s="76"/>
      <c r="C556784" s="75"/>
    </row>
    <row r="556785" spans="2:3" x14ac:dyDescent="0.25">
      <c r="B556785" s="76"/>
      <c r="C556785" s="75"/>
    </row>
    <row r="556786" spans="2:3" x14ac:dyDescent="0.25">
      <c r="B556786" s="76"/>
      <c r="C556786" s="75"/>
    </row>
    <row r="556787" spans="2:3" x14ac:dyDescent="0.25">
      <c r="B556787" s="76"/>
      <c r="C556787" s="75"/>
    </row>
    <row r="556788" spans="2:3" x14ac:dyDescent="0.25">
      <c r="B556788" s="76"/>
      <c r="C556788" s="75"/>
    </row>
    <row r="556789" spans="2:3" x14ac:dyDescent="0.25">
      <c r="B556789" s="76"/>
      <c r="C556789" s="75"/>
    </row>
    <row r="556790" spans="2:3" x14ac:dyDescent="0.25">
      <c r="B556790" s="76"/>
      <c r="C556790" s="75"/>
    </row>
    <row r="556791" spans="2:3" x14ac:dyDescent="0.25">
      <c r="B556791" s="76"/>
      <c r="C556791" s="75"/>
    </row>
    <row r="556901" spans="2:3" x14ac:dyDescent="0.25">
      <c r="B556901" s="76"/>
      <c r="C556901" s="75"/>
    </row>
    <row r="556902" spans="2:3" x14ac:dyDescent="0.25">
      <c r="B556902" s="76"/>
      <c r="C556902" s="75"/>
    </row>
    <row r="556903" spans="2:3" x14ac:dyDescent="0.25">
      <c r="B556903" s="76"/>
      <c r="C556903" s="75"/>
    </row>
    <row r="556904" spans="2:3" x14ac:dyDescent="0.25">
      <c r="B556904" s="76"/>
      <c r="C556904" s="75"/>
    </row>
    <row r="556905" spans="2:3" x14ac:dyDescent="0.25">
      <c r="B556905" s="76"/>
      <c r="C556905" s="75"/>
    </row>
    <row r="556906" spans="2:3" x14ac:dyDescent="0.25">
      <c r="B556906" s="76"/>
      <c r="C556906" s="75"/>
    </row>
    <row r="556907" spans="2:3" x14ac:dyDescent="0.25">
      <c r="B556907" s="76"/>
      <c r="C556907" s="75"/>
    </row>
    <row r="556908" spans="2:3" x14ac:dyDescent="0.25">
      <c r="B556908" s="76"/>
      <c r="C556908" s="75"/>
    </row>
    <row r="556909" spans="2:3" x14ac:dyDescent="0.25">
      <c r="B556909" s="76"/>
      <c r="C556909" s="75"/>
    </row>
    <row r="556910" spans="2:3" x14ac:dyDescent="0.25">
      <c r="B556910" s="76"/>
      <c r="C556910" s="75"/>
    </row>
    <row r="556911" spans="2:3" x14ac:dyDescent="0.25">
      <c r="B556911" s="76"/>
      <c r="C556911" s="75"/>
    </row>
    <row r="556912" spans="2:3" x14ac:dyDescent="0.25">
      <c r="B556912" s="76"/>
      <c r="C556912" s="75"/>
    </row>
    <row r="556913" spans="2:3" x14ac:dyDescent="0.25">
      <c r="B556913" s="76"/>
      <c r="C556913" s="75"/>
    </row>
    <row r="557023" spans="2:3" x14ac:dyDescent="0.25">
      <c r="B557023" s="76"/>
      <c r="C557023" s="75"/>
    </row>
    <row r="557024" spans="2:3" x14ac:dyDescent="0.25">
      <c r="B557024" s="76"/>
      <c r="C557024" s="75"/>
    </row>
    <row r="557025" spans="2:3" x14ac:dyDescent="0.25">
      <c r="B557025" s="76"/>
      <c r="C557025" s="75"/>
    </row>
    <row r="557026" spans="2:3" x14ac:dyDescent="0.25">
      <c r="B557026" s="76"/>
      <c r="C557026" s="75"/>
    </row>
    <row r="557027" spans="2:3" x14ac:dyDescent="0.25">
      <c r="B557027" s="76"/>
      <c r="C557027" s="75"/>
    </row>
    <row r="557028" spans="2:3" x14ac:dyDescent="0.25">
      <c r="B557028" s="76"/>
      <c r="C557028" s="75"/>
    </row>
    <row r="557029" spans="2:3" x14ac:dyDescent="0.25">
      <c r="B557029" s="76"/>
      <c r="C557029" s="75"/>
    </row>
    <row r="557030" spans="2:3" x14ac:dyDescent="0.25">
      <c r="B557030" s="76"/>
      <c r="C557030" s="75"/>
    </row>
    <row r="557031" spans="2:3" x14ac:dyDescent="0.25">
      <c r="B557031" s="76"/>
      <c r="C557031" s="75"/>
    </row>
    <row r="557032" spans="2:3" x14ac:dyDescent="0.25">
      <c r="B557032" s="76"/>
      <c r="C557032" s="75"/>
    </row>
    <row r="557033" spans="2:3" x14ac:dyDescent="0.25">
      <c r="B557033" s="76"/>
      <c r="C557033" s="75"/>
    </row>
    <row r="557034" spans="2:3" x14ac:dyDescent="0.25">
      <c r="B557034" s="76"/>
      <c r="C557034" s="75"/>
    </row>
    <row r="557035" spans="2:3" x14ac:dyDescent="0.25">
      <c r="B557035" s="76"/>
      <c r="C557035" s="75"/>
    </row>
    <row r="557145" spans="2:3" x14ac:dyDescent="0.25">
      <c r="B557145" s="76"/>
      <c r="C557145" s="75"/>
    </row>
    <row r="557146" spans="2:3" x14ac:dyDescent="0.25">
      <c r="B557146" s="76"/>
      <c r="C557146" s="75"/>
    </row>
    <row r="557147" spans="2:3" x14ac:dyDescent="0.25">
      <c r="B557147" s="76"/>
      <c r="C557147" s="75"/>
    </row>
    <row r="557148" spans="2:3" x14ac:dyDescent="0.25">
      <c r="B557148" s="76"/>
      <c r="C557148" s="75"/>
    </row>
    <row r="557149" spans="2:3" x14ac:dyDescent="0.25">
      <c r="B557149" s="76"/>
      <c r="C557149" s="75"/>
    </row>
    <row r="557150" spans="2:3" x14ac:dyDescent="0.25">
      <c r="B557150" s="76"/>
      <c r="C557150" s="75"/>
    </row>
    <row r="557151" spans="2:3" x14ac:dyDescent="0.25">
      <c r="B557151" s="76"/>
      <c r="C557151" s="75"/>
    </row>
    <row r="557152" spans="2:3" x14ac:dyDescent="0.25">
      <c r="B557152" s="76"/>
      <c r="C557152" s="75"/>
    </row>
    <row r="557153" spans="2:3" x14ac:dyDescent="0.25">
      <c r="B557153" s="76"/>
      <c r="C557153" s="75"/>
    </row>
    <row r="557154" spans="2:3" x14ac:dyDescent="0.25">
      <c r="B557154" s="76"/>
      <c r="C557154" s="75"/>
    </row>
    <row r="557155" spans="2:3" x14ac:dyDescent="0.25">
      <c r="B557155" s="76"/>
      <c r="C557155" s="75"/>
    </row>
    <row r="557156" spans="2:3" x14ac:dyDescent="0.25">
      <c r="B557156" s="76"/>
      <c r="C557156" s="75"/>
    </row>
    <row r="557157" spans="2:3" x14ac:dyDescent="0.25">
      <c r="B557157" s="76"/>
      <c r="C557157" s="75"/>
    </row>
    <row r="557267" spans="2:3" x14ac:dyDescent="0.25">
      <c r="B557267" s="76"/>
      <c r="C557267" s="75"/>
    </row>
    <row r="557268" spans="2:3" x14ac:dyDescent="0.25">
      <c r="B557268" s="76"/>
      <c r="C557268" s="75"/>
    </row>
    <row r="557269" spans="2:3" x14ac:dyDescent="0.25">
      <c r="B557269" s="76"/>
      <c r="C557269" s="75"/>
    </row>
    <row r="557270" spans="2:3" x14ac:dyDescent="0.25">
      <c r="B557270" s="76"/>
      <c r="C557270" s="75"/>
    </row>
    <row r="557271" spans="2:3" x14ac:dyDescent="0.25">
      <c r="B557271" s="76"/>
      <c r="C557271" s="75"/>
    </row>
    <row r="557272" spans="2:3" x14ac:dyDescent="0.25">
      <c r="B557272" s="76"/>
      <c r="C557272" s="75"/>
    </row>
    <row r="557273" spans="2:3" x14ac:dyDescent="0.25">
      <c r="B557273" s="76"/>
      <c r="C557273" s="75"/>
    </row>
    <row r="557274" spans="2:3" x14ac:dyDescent="0.25">
      <c r="B557274" s="76"/>
      <c r="C557274" s="75"/>
    </row>
    <row r="557275" spans="2:3" x14ac:dyDescent="0.25">
      <c r="B557275" s="76"/>
      <c r="C557275" s="75"/>
    </row>
    <row r="557276" spans="2:3" x14ac:dyDescent="0.25">
      <c r="B557276" s="76"/>
      <c r="C557276" s="75"/>
    </row>
    <row r="557277" spans="2:3" x14ac:dyDescent="0.25">
      <c r="B557277" s="76"/>
      <c r="C557277" s="75"/>
    </row>
    <row r="557278" spans="2:3" x14ac:dyDescent="0.25">
      <c r="B557278" s="76"/>
      <c r="C557278" s="75"/>
    </row>
    <row r="557279" spans="2:3" x14ac:dyDescent="0.25">
      <c r="B557279" s="76"/>
      <c r="C557279" s="75"/>
    </row>
    <row r="557389" spans="2:3" x14ac:dyDescent="0.25">
      <c r="B557389" s="76"/>
      <c r="C557389" s="75"/>
    </row>
    <row r="557390" spans="2:3" x14ac:dyDescent="0.25">
      <c r="B557390" s="76"/>
      <c r="C557390" s="75"/>
    </row>
    <row r="557391" spans="2:3" x14ac:dyDescent="0.25">
      <c r="B557391" s="76"/>
      <c r="C557391" s="75"/>
    </row>
    <row r="557392" spans="2:3" x14ac:dyDescent="0.25">
      <c r="B557392" s="76"/>
      <c r="C557392" s="75"/>
    </row>
    <row r="557393" spans="2:3" x14ac:dyDescent="0.25">
      <c r="B557393" s="76"/>
      <c r="C557393" s="75"/>
    </row>
    <row r="557394" spans="2:3" x14ac:dyDescent="0.25">
      <c r="B557394" s="76"/>
      <c r="C557394" s="75"/>
    </row>
    <row r="557395" spans="2:3" x14ac:dyDescent="0.25">
      <c r="B557395" s="76"/>
      <c r="C557395" s="75"/>
    </row>
    <row r="557396" spans="2:3" x14ac:dyDescent="0.25">
      <c r="B557396" s="76"/>
      <c r="C557396" s="75"/>
    </row>
    <row r="557397" spans="2:3" x14ac:dyDescent="0.25">
      <c r="B557397" s="76"/>
      <c r="C557397" s="75"/>
    </row>
    <row r="557398" spans="2:3" x14ac:dyDescent="0.25">
      <c r="B557398" s="76"/>
      <c r="C557398" s="75"/>
    </row>
    <row r="557399" spans="2:3" x14ac:dyDescent="0.25">
      <c r="B557399" s="76"/>
      <c r="C557399" s="75"/>
    </row>
    <row r="557400" spans="2:3" x14ac:dyDescent="0.25">
      <c r="B557400" s="76"/>
      <c r="C557400" s="75"/>
    </row>
    <row r="557401" spans="2:3" x14ac:dyDescent="0.25">
      <c r="B557401" s="76"/>
      <c r="C557401" s="75"/>
    </row>
    <row r="557511" spans="2:3" x14ac:dyDescent="0.25">
      <c r="B557511" s="76"/>
      <c r="C557511" s="75"/>
    </row>
    <row r="557512" spans="2:3" x14ac:dyDescent="0.25">
      <c r="B557512" s="76"/>
      <c r="C557512" s="75"/>
    </row>
    <row r="557513" spans="2:3" x14ac:dyDescent="0.25">
      <c r="B557513" s="76"/>
      <c r="C557513" s="75"/>
    </row>
    <row r="557514" spans="2:3" x14ac:dyDescent="0.25">
      <c r="B557514" s="76"/>
      <c r="C557514" s="75"/>
    </row>
    <row r="557515" spans="2:3" x14ac:dyDescent="0.25">
      <c r="B557515" s="76"/>
      <c r="C557515" s="75"/>
    </row>
    <row r="557516" spans="2:3" x14ac:dyDescent="0.25">
      <c r="B557516" s="76"/>
      <c r="C557516" s="75"/>
    </row>
    <row r="557517" spans="2:3" x14ac:dyDescent="0.25">
      <c r="B557517" s="76"/>
      <c r="C557517" s="75"/>
    </row>
    <row r="557518" spans="2:3" x14ac:dyDescent="0.25">
      <c r="B557518" s="76"/>
      <c r="C557518" s="75"/>
    </row>
    <row r="557519" spans="2:3" x14ac:dyDescent="0.25">
      <c r="B557519" s="76"/>
      <c r="C557519" s="75"/>
    </row>
    <row r="557520" spans="2:3" x14ac:dyDescent="0.25">
      <c r="B557520" s="76"/>
      <c r="C557520" s="75"/>
    </row>
    <row r="557521" spans="2:3" x14ac:dyDescent="0.25">
      <c r="B557521" s="76"/>
      <c r="C557521" s="75"/>
    </row>
    <row r="557522" spans="2:3" x14ac:dyDescent="0.25">
      <c r="B557522" s="76"/>
      <c r="C557522" s="75"/>
    </row>
    <row r="557523" spans="2:3" x14ac:dyDescent="0.25">
      <c r="B557523" s="76"/>
      <c r="C557523" s="75"/>
    </row>
    <row r="557633" spans="2:3" x14ac:dyDescent="0.25">
      <c r="B557633" s="76"/>
      <c r="C557633" s="75"/>
    </row>
    <row r="557634" spans="2:3" x14ac:dyDescent="0.25">
      <c r="B557634" s="76"/>
      <c r="C557634" s="75"/>
    </row>
    <row r="557635" spans="2:3" x14ac:dyDescent="0.25">
      <c r="B557635" s="76"/>
      <c r="C557635" s="75"/>
    </row>
    <row r="557636" spans="2:3" x14ac:dyDescent="0.25">
      <c r="B557636" s="76"/>
      <c r="C557636" s="75"/>
    </row>
    <row r="557637" spans="2:3" x14ac:dyDescent="0.25">
      <c r="B557637" s="76"/>
      <c r="C557637" s="75"/>
    </row>
    <row r="557638" spans="2:3" x14ac:dyDescent="0.25">
      <c r="B557638" s="76"/>
      <c r="C557638" s="75"/>
    </row>
    <row r="557639" spans="2:3" x14ac:dyDescent="0.25">
      <c r="B557639" s="76"/>
      <c r="C557639" s="75"/>
    </row>
    <row r="557640" spans="2:3" x14ac:dyDescent="0.25">
      <c r="B557640" s="76"/>
      <c r="C557640" s="75"/>
    </row>
    <row r="557641" spans="2:3" x14ac:dyDescent="0.25">
      <c r="B557641" s="76"/>
      <c r="C557641" s="75"/>
    </row>
    <row r="557642" spans="2:3" x14ac:dyDescent="0.25">
      <c r="B557642" s="76"/>
      <c r="C557642" s="75"/>
    </row>
    <row r="557643" spans="2:3" x14ac:dyDescent="0.25">
      <c r="B557643" s="76"/>
      <c r="C557643" s="75"/>
    </row>
    <row r="557644" spans="2:3" x14ac:dyDescent="0.25">
      <c r="B557644" s="76"/>
      <c r="C557644" s="75"/>
    </row>
    <row r="557645" spans="2:3" x14ac:dyDescent="0.25">
      <c r="B557645" s="76"/>
      <c r="C557645" s="75"/>
    </row>
    <row r="557755" spans="2:3" x14ac:dyDescent="0.25">
      <c r="B557755" s="76"/>
      <c r="C557755" s="75"/>
    </row>
    <row r="557756" spans="2:3" x14ac:dyDescent="0.25">
      <c r="B557756" s="76"/>
      <c r="C557756" s="75"/>
    </row>
    <row r="557757" spans="2:3" x14ac:dyDescent="0.25">
      <c r="B557757" s="76"/>
      <c r="C557757" s="75"/>
    </row>
    <row r="557758" spans="2:3" x14ac:dyDescent="0.25">
      <c r="B557758" s="76"/>
      <c r="C557758" s="75"/>
    </row>
    <row r="557759" spans="2:3" x14ac:dyDescent="0.25">
      <c r="B557759" s="76"/>
      <c r="C557759" s="75"/>
    </row>
    <row r="557760" spans="2:3" x14ac:dyDescent="0.25">
      <c r="B557760" s="76"/>
      <c r="C557760" s="75"/>
    </row>
    <row r="557761" spans="2:3" x14ac:dyDescent="0.25">
      <c r="B557761" s="76"/>
      <c r="C557761" s="75"/>
    </row>
    <row r="557762" spans="2:3" x14ac:dyDescent="0.25">
      <c r="B557762" s="76"/>
      <c r="C557762" s="75"/>
    </row>
    <row r="557763" spans="2:3" x14ac:dyDescent="0.25">
      <c r="B557763" s="76"/>
      <c r="C557763" s="75"/>
    </row>
    <row r="557764" spans="2:3" x14ac:dyDescent="0.25">
      <c r="B557764" s="76"/>
      <c r="C557764" s="75"/>
    </row>
    <row r="557765" spans="2:3" x14ac:dyDescent="0.25">
      <c r="B557765" s="76"/>
      <c r="C557765" s="75"/>
    </row>
    <row r="557766" spans="2:3" x14ac:dyDescent="0.25">
      <c r="B557766" s="76"/>
      <c r="C557766" s="75"/>
    </row>
    <row r="557767" spans="2:3" x14ac:dyDescent="0.25">
      <c r="B557767" s="76"/>
      <c r="C557767" s="75"/>
    </row>
    <row r="557877" spans="2:3" x14ac:dyDescent="0.25">
      <c r="B557877" s="76"/>
      <c r="C557877" s="75"/>
    </row>
    <row r="557878" spans="2:3" x14ac:dyDescent="0.25">
      <c r="B557878" s="76"/>
      <c r="C557878" s="75"/>
    </row>
    <row r="557879" spans="2:3" x14ac:dyDescent="0.25">
      <c r="B557879" s="76"/>
      <c r="C557879" s="75"/>
    </row>
    <row r="557880" spans="2:3" x14ac:dyDescent="0.25">
      <c r="B557880" s="76"/>
      <c r="C557880" s="75"/>
    </row>
    <row r="557881" spans="2:3" x14ac:dyDescent="0.25">
      <c r="B557881" s="76"/>
      <c r="C557881" s="75"/>
    </row>
    <row r="557882" spans="2:3" x14ac:dyDescent="0.25">
      <c r="B557882" s="76"/>
      <c r="C557882" s="75"/>
    </row>
    <row r="557883" spans="2:3" x14ac:dyDescent="0.25">
      <c r="B557883" s="76"/>
      <c r="C557883" s="75"/>
    </row>
    <row r="557884" spans="2:3" x14ac:dyDescent="0.25">
      <c r="B557884" s="76"/>
      <c r="C557884" s="75"/>
    </row>
    <row r="557885" spans="2:3" x14ac:dyDescent="0.25">
      <c r="B557885" s="76"/>
      <c r="C557885" s="75"/>
    </row>
    <row r="557886" spans="2:3" x14ac:dyDescent="0.25">
      <c r="B557886" s="76"/>
      <c r="C557886" s="75"/>
    </row>
    <row r="557887" spans="2:3" x14ac:dyDescent="0.25">
      <c r="B557887" s="76"/>
      <c r="C557887" s="75"/>
    </row>
    <row r="557888" spans="2:3" x14ac:dyDescent="0.25">
      <c r="B557888" s="76"/>
      <c r="C557888" s="75"/>
    </row>
    <row r="557889" spans="2:3" x14ac:dyDescent="0.25">
      <c r="B557889" s="76"/>
      <c r="C557889" s="75"/>
    </row>
    <row r="557999" spans="2:3" x14ac:dyDescent="0.25">
      <c r="B557999" s="76"/>
      <c r="C557999" s="75"/>
    </row>
    <row r="558000" spans="2:3" x14ac:dyDescent="0.25">
      <c r="B558000" s="76"/>
      <c r="C558000" s="75"/>
    </row>
    <row r="558001" spans="2:3" x14ac:dyDescent="0.25">
      <c r="B558001" s="76"/>
      <c r="C558001" s="75"/>
    </row>
    <row r="558002" spans="2:3" x14ac:dyDescent="0.25">
      <c r="B558002" s="76"/>
      <c r="C558002" s="75"/>
    </row>
    <row r="558003" spans="2:3" x14ac:dyDescent="0.25">
      <c r="B558003" s="76"/>
      <c r="C558003" s="75"/>
    </row>
    <row r="558004" spans="2:3" x14ac:dyDescent="0.25">
      <c r="B558004" s="76"/>
      <c r="C558004" s="75"/>
    </row>
    <row r="558005" spans="2:3" x14ac:dyDescent="0.25">
      <c r="B558005" s="76"/>
      <c r="C558005" s="75"/>
    </row>
    <row r="558006" spans="2:3" x14ac:dyDescent="0.25">
      <c r="B558006" s="76"/>
      <c r="C558006" s="75"/>
    </row>
    <row r="558007" spans="2:3" x14ac:dyDescent="0.25">
      <c r="B558007" s="76"/>
      <c r="C558007" s="75"/>
    </row>
    <row r="558008" spans="2:3" x14ac:dyDescent="0.25">
      <c r="B558008" s="76"/>
      <c r="C558008" s="75"/>
    </row>
    <row r="558009" spans="2:3" x14ac:dyDescent="0.25">
      <c r="B558009" s="76"/>
      <c r="C558009" s="75"/>
    </row>
    <row r="558010" spans="2:3" x14ac:dyDescent="0.25">
      <c r="B558010" s="76"/>
      <c r="C558010" s="75"/>
    </row>
    <row r="558011" spans="2:3" x14ac:dyDescent="0.25">
      <c r="B558011" s="76"/>
      <c r="C558011" s="75"/>
    </row>
    <row r="558121" spans="2:3" x14ac:dyDescent="0.25">
      <c r="B558121" s="76"/>
      <c r="C558121" s="75"/>
    </row>
    <row r="558122" spans="2:3" x14ac:dyDescent="0.25">
      <c r="B558122" s="76"/>
      <c r="C558122" s="75"/>
    </row>
    <row r="558123" spans="2:3" x14ac:dyDescent="0.25">
      <c r="B558123" s="76"/>
      <c r="C558123" s="75"/>
    </row>
    <row r="558124" spans="2:3" x14ac:dyDescent="0.25">
      <c r="B558124" s="76"/>
      <c r="C558124" s="75"/>
    </row>
    <row r="558125" spans="2:3" x14ac:dyDescent="0.25">
      <c r="B558125" s="76"/>
      <c r="C558125" s="75"/>
    </row>
    <row r="558126" spans="2:3" x14ac:dyDescent="0.25">
      <c r="B558126" s="76"/>
      <c r="C558126" s="75"/>
    </row>
    <row r="558127" spans="2:3" x14ac:dyDescent="0.25">
      <c r="B558127" s="76"/>
      <c r="C558127" s="75"/>
    </row>
    <row r="558128" spans="2:3" x14ac:dyDescent="0.25">
      <c r="B558128" s="76"/>
      <c r="C558128" s="75"/>
    </row>
    <row r="558129" spans="2:3" x14ac:dyDescent="0.25">
      <c r="B558129" s="76"/>
      <c r="C558129" s="75"/>
    </row>
    <row r="558130" spans="2:3" x14ac:dyDescent="0.25">
      <c r="B558130" s="76"/>
      <c r="C558130" s="75"/>
    </row>
    <row r="558131" spans="2:3" x14ac:dyDescent="0.25">
      <c r="B558131" s="76"/>
      <c r="C558131" s="75"/>
    </row>
    <row r="558132" spans="2:3" x14ac:dyDescent="0.25">
      <c r="B558132" s="76"/>
      <c r="C558132" s="75"/>
    </row>
    <row r="558133" spans="2:3" x14ac:dyDescent="0.25">
      <c r="B558133" s="76"/>
      <c r="C558133" s="75"/>
    </row>
    <row r="558243" spans="2:3" x14ac:dyDescent="0.25">
      <c r="B558243" s="76"/>
      <c r="C558243" s="75"/>
    </row>
    <row r="558244" spans="2:3" x14ac:dyDescent="0.25">
      <c r="B558244" s="76"/>
      <c r="C558244" s="75"/>
    </row>
    <row r="558245" spans="2:3" x14ac:dyDescent="0.25">
      <c r="B558245" s="76"/>
      <c r="C558245" s="75"/>
    </row>
    <row r="558246" spans="2:3" x14ac:dyDescent="0.25">
      <c r="B558246" s="76"/>
      <c r="C558246" s="75"/>
    </row>
    <row r="558247" spans="2:3" x14ac:dyDescent="0.25">
      <c r="B558247" s="76"/>
      <c r="C558247" s="75"/>
    </row>
    <row r="558248" spans="2:3" x14ac:dyDescent="0.25">
      <c r="B558248" s="76"/>
      <c r="C558248" s="75"/>
    </row>
    <row r="558249" spans="2:3" x14ac:dyDescent="0.25">
      <c r="B558249" s="76"/>
      <c r="C558249" s="75"/>
    </row>
    <row r="558250" spans="2:3" x14ac:dyDescent="0.25">
      <c r="B558250" s="76"/>
      <c r="C558250" s="75"/>
    </row>
    <row r="558251" spans="2:3" x14ac:dyDescent="0.25">
      <c r="B558251" s="76"/>
      <c r="C558251" s="75"/>
    </row>
    <row r="558252" spans="2:3" x14ac:dyDescent="0.25">
      <c r="B558252" s="76"/>
      <c r="C558252" s="75"/>
    </row>
    <row r="558253" spans="2:3" x14ac:dyDescent="0.25">
      <c r="B558253" s="76"/>
      <c r="C558253" s="75"/>
    </row>
    <row r="558254" spans="2:3" x14ac:dyDescent="0.25">
      <c r="B558254" s="76"/>
      <c r="C558254" s="75"/>
    </row>
    <row r="558255" spans="2:3" x14ac:dyDescent="0.25">
      <c r="B558255" s="76"/>
      <c r="C558255" s="75"/>
    </row>
    <row r="558365" spans="2:3" x14ac:dyDescent="0.25">
      <c r="B558365" s="76"/>
      <c r="C558365" s="75"/>
    </row>
    <row r="558366" spans="2:3" x14ac:dyDescent="0.25">
      <c r="B558366" s="76"/>
      <c r="C558366" s="75"/>
    </row>
    <row r="558367" spans="2:3" x14ac:dyDescent="0.25">
      <c r="B558367" s="76"/>
      <c r="C558367" s="75"/>
    </row>
    <row r="558368" spans="2:3" x14ac:dyDescent="0.25">
      <c r="B558368" s="76"/>
      <c r="C558368" s="75"/>
    </row>
    <row r="558369" spans="2:3" x14ac:dyDescent="0.25">
      <c r="B558369" s="76"/>
      <c r="C558369" s="75"/>
    </row>
    <row r="558370" spans="2:3" x14ac:dyDescent="0.25">
      <c r="B558370" s="76"/>
      <c r="C558370" s="75"/>
    </row>
    <row r="558371" spans="2:3" x14ac:dyDescent="0.25">
      <c r="B558371" s="76"/>
      <c r="C558371" s="75"/>
    </row>
    <row r="558372" spans="2:3" x14ac:dyDescent="0.25">
      <c r="B558372" s="76"/>
      <c r="C558372" s="75"/>
    </row>
    <row r="558373" spans="2:3" x14ac:dyDescent="0.25">
      <c r="B558373" s="76"/>
      <c r="C558373" s="75"/>
    </row>
    <row r="558374" spans="2:3" x14ac:dyDescent="0.25">
      <c r="B558374" s="76"/>
      <c r="C558374" s="75"/>
    </row>
    <row r="558375" spans="2:3" x14ac:dyDescent="0.25">
      <c r="B558375" s="76"/>
      <c r="C558375" s="75"/>
    </row>
    <row r="558376" spans="2:3" x14ac:dyDescent="0.25">
      <c r="B558376" s="76"/>
      <c r="C558376" s="75"/>
    </row>
    <row r="558377" spans="2:3" x14ac:dyDescent="0.25">
      <c r="B558377" s="76"/>
      <c r="C558377" s="75"/>
    </row>
    <row r="558487" spans="2:3" x14ac:dyDescent="0.25">
      <c r="B558487" s="76"/>
      <c r="C558487" s="75"/>
    </row>
    <row r="558488" spans="2:3" x14ac:dyDescent="0.25">
      <c r="B558488" s="76"/>
      <c r="C558488" s="75"/>
    </row>
    <row r="558489" spans="2:3" x14ac:dyDescent="0.25">
      <c r="B558489" s="76"/>
      <c r="C558489" s="75"/>
    </row>
    <row r="558490" spans="2:3" x14ac:dyDescent="0.25">
      <c r="B558490" s="76"/>
      <c r="C558490" s="75"/>
    </row>
    <row r="558491" spans="2:3" x14ac:dyDescent="0.25">
      <c r="B558491" s="76"/>
      <c r="C558491" s="75"/>
    </row>
    <row r="558492" spans="2:3" x14ac:dyDescent="0.25">
      <c r="B558492" s="76"/>
      <c r="C558492" s="75"/>
    </row>
    <row r="558493" spans="2:3" x14ac:dyDescent="0.25">
      <c r="B558493" s="76"/>
      <c r="C558493" s="75"/>
    </row>
    <row r="558494" spans="2:3" x14ac:dyDescent="0.25">
      <c r="B558494" s="76"/>
      <c r="C558494" s="75"/>
    </row>
    <row r="558495" spans="2:3" x14ac:dyDescent="0.25">
      <c r="B558495" s="76"/>
      <c r="C558495" s="75"/>
    </row>
    <row r="558496" spans="2:3" x14ac:dyDescent="0.25">
      <c r="B558496" s="76"/>
      <c r="C558496" s="75"/>
    </row>
    <row r="558497" spans="2:3" x14ac:dyDescent="0.25">
      <c r="B558497" s="76"/>
      <c r="C558497" s="75"/>
    </row>
    <row r="558498" spans="2:3" x14ac:dyDescent="0.25">
      <c r="B558498" s="76"/>
      <c r="C558498" s="75"/>
    </row>
    <row r="558499" spans="2:3" x14ac:dyDescent="0.25">
      <c r="B558499" s="76"/>
      <c r="C558499" s="75"/>
    </row>
    <row r="558609" spans="2:3" x14ac:dyDescent="0.25">
      <c r="B558609" s="76"/>
      <c r="C558609" s="75"/>
    </row>
    <row r="558610" spans="2:3" x14ac:dyDescent="0.25">
      <c r="B558610" s="76"/>
      <c r="C558610" s="75"/>
    </row>
    <row r="558611" spans="2:3" x14ac:dyDescent="0.25">
      <c r="B558611" s="76"/>
      <c r="C558611" s="75"/>
    </row>
    <row r="558612" spans="2:3" x14ac:dyDescent="0.25">
      <c r="B558612" s="76"/>
      <c r="C558612" s="75"/>
    </row>
    <row r="558613" spans="2:3" x14ac:dyDescent="0.25">
      <c r="B558613" s="76"/>
      <c r="C558613" s="75"/>
    </row>
    <row r="558614" spans="2:3" x14ac:dyDescent="0.25">
      <c r="B558614" s="76"/>
      <c r="C558614" s="75"/>
    </row>
    <row r="558615" spans="2:3" x14ac:dyDescent="0.25">
      <c r="B558615" s="76"/>
      <c r="C558615" s="75"/>
    </row>
    <row r="558616" spans="2:3" x14ac:dyDescent="0.25">
      <c r="B558616" s="76"/>
      <c r="C558616" s="75"/>
    </row>
    <row r="558617" spans="2:3" x14ac:dyDescent="0.25">
      <c r="B558617" s="76"/>
      <c r="C558617" s="75"/>
    </row>
    <row r="558618" spans="2:3" x14ac:dyDescent="0.25">
      <c r="B558618" s="76"/>
      <c r="C558618" s="75"/>
    </row>
    <row r="558619" spans="2:3" x14ac:dyDescent="0.25">
      <c r="B558619" s="76"/>
      <c r="C558619" s="75"/>
    </row>
    <row r="558620" spans="2:3" x14ac:dyDescent="0.25">
      <c r="B558620" s="76"/>
      <c r="C558620" s="75"/>
    </row>
    <row r="558621" spans="2:3" x14ac:dyDescent="0.25">
      <c r="B558621" s="76"/>
      <c r="C558621" s="75"/>
    </row>
    <row r="558731" spans="2:3" x14ac:dyDescent="0.25">
      <c r="B558731" s="76"/>
      <c r="C558731" s="75"/>
    </row>
    <row r="558732" spans="2:3" x14ac:dyDescent="0.25">
      <c r="B558732" s="76"/>
      <c r="C558732" s="75"/>
    </row>
    <row r="558733" spans="2:3" x14ac:dyDescent="0.25">
      <c r="B558733" s="76"/>
      <c r="C558733" s="75"/>
    </row>
    <row r="558734" spans="2:3" x14ac:dyDescent="0.25">
      <c r="B558734" s="76"/>
      <c r="C558734" s="75"/>
    </row>
    <row r="558735" spans="2:3" x14ac:dyDescent="0.25">
      <c r="B558735" s="76"/>
      <c r="C558735" s="75"/>
    </row>
    <row r="558736" spans="2:3" x14ac:dyDescent="0.25">
      <c r="B558736" s="76"/>
      <c r="C558736" s="75"/>
    </row>
    <row r="558737" spans="2:3" x14ac:dyDescent="0.25">
      <c r="B558737" s="76"/>
      <c r="C558737" s="75"/>
    </row>
    <row r="558738" spans="2:3" x14ac:dyDescent="0.25">
      <c r="B558738" s="76"/>
      <c r="C558738" s="75"/>
    </row>
    <row r="558739" spans="2:3" x14ac:dyDescent="0.25">
      <c r="B558739" s="76"/>
      <c r="C558739" s="75"/>
    </row>
    <row r="558740" spans="2:3" x14ac:dyDescent="0.25">
      <c r="B558740" s="76"/>
      <c r="C558740" s="75"/>
    </row>
    <row r="558741" spans="2:3" x14ac:dyDescent="0.25">
      <c r="B558741" s="76"/>
      <c r="C558741" s="75"/>
    </row>
    <row r="558742" spans="2:3" x14ac:dyDescent="0.25">
      <c r="B558742" s="76"/>
      <c r="C558742" s="75"/>
    </row>
    <row r="558743" spans="2:3" x14ac:dyDescent="0.25">
      <c r="B558743" s="76"/>
      <c r="C558743" s="75"/>
    </row>
    <row r="558853" spans="2:3" x14ac:dyDescent="0.25">
      <c r="B558853" s="76"/>
      <c r="C558853" s="75"/>
    </row>
    <row r="558854" spans="2:3" x14ac:dyDescent="0.25">
      <c r="B558854" s="76"/>
      <c r="C558854" s="75"/>
    </row>
    <row r="558855" spans="2:3" x14ac:dyDescent="0.25">
      <c r="B558855" s="76"/>
      <c r="C558855" s="75"/>
    </row>
    <row r="558856" spans="2:3" x14ac:dyDescent="0.25">
      <c r="B558856" s="76"/>
      <c r="C558856" s="75"/>
    </row>
    <row r="558857" spans="2:3" x14ac:dyDescent="0.25">
      <c r="B558857" s="76"/>
      <c r="C558857" s="75"/>
    </row>
    <row r="558858" spans="2:3" x14ac:dyDescent="0.25">
      <c r="B558858" s="76"/>
      <c r="C558858" s="75"/>
    </row>
    <row r="558859" spans="2:3" x14ac:dyDescent="0.25">
      <c r="B558859" s="76"/>
      <c r="C558859" s="75"/>
    </row>
    <row r="558860" spans="2:3" x14ac:dyDescent="0.25">
      <c r="B558860" s="76"/>
      <c r="C558860" s="75"/>
    </row>
    <row r="558861" spans="2:3" x14ac:dyDescent="0.25">
      <c r="B558861" s="76"/>
      <c r="C558861" s="75"/>
    </row>
    <row r="558862" spans="2:3" x14ac:dyDescent="0.25">
      <c r="B558862" s="76"/>
      <c r="C558862" s="75"/>
    </row>
    <row r="558863" spans="2:3" x14ac:dyDescent="0.25">
      <c r="B558863" s="76"/>
      <c r="C558863" s="75"/>
    </row>
    <row r="558864" spans="2:3" x14ac:dyDescent="0.25">
      <c r="B558864" s="76"/>
      <c r="C558864" s="75"/>
    </row>
    <row r="558865" spans="2:3" x14ac:dyDescent="0.25">
      <c r="B558865" s="76"/>
      <c r="C558865" s="75"/>
    </row>
    <row r="558975" spans="2:3" x14ac:dyDescent="0.25">
      <c r="B558975" s="76"/>
      <c r="C558975" s="75"/>
    </row>
    <row r="558976" spans="2:3" x14ac:dyDescent="0.25">
      <c r="B558976" s="76"/>
      <c r="C558976" s="75"/>
    </row>
    <row r="558977" spans="2:3" x14ac:dyDescent="0.25">
      <c r="B558977" s="76"/>
      <c r="C558977" s="75"/>
    </row>
    <row r="558978" spans="2:3" x14ac:dyDescent="0.25">
      <c r="B558978" s="76"/>
      <c r="C558978" s="75"/>
    </row>
    <row r="558979" spans="2:3" x14ac:dyDescent="0.25">
      <c r="B558979" s="76"/>
      <c r="C558979" s="75"/>
    </row>
    <row r="558980" spans="2:3" x14ac:dyDescent="0.25">
      <c r="B558980" s="76"/>
      <c r="C558980" s="75"/>
    </row>
    <row r="558981" spans="2:3" x14ac:dyDescent="0.25">
      <c r="B558981" s="76"/>
      <c r="C558981" s="75"/>
    </row>
    <row r="558982" spans="2:3" x14ac:dyDescent="0.25">
      <c r="B558982" s="76"/>
      <c r="C558982" s="75"/>
    </row>
    <row r="558983" spans="2:3" x14ac:dyDescent="0.25">
      <c r="B558983" s="76"/>
      <c r="C558983" s="75"/>
    </row>
    <row r="558984" spans="2:3" x14ac:dyDescent="0.25">
      <c r="B558984" s="76"/>
      <c r="C558984" s="75"/>
    </row>
    <row r="558985" spans="2:3" x14ac:dyDescent="0.25">
      <c r="B558985" s="76"/>
      <c r="C558985" s="75"/>
    </row>
    <row r="558986" spans="2:3" x14ac:dyDescent="0.25">
      <c r="B558986" s="76"/>
      <c r="C558986" s="75"/>
    </row>
    <row r="558987" spans="2:3" x14ac:dyDescent="0.25">
      <c r="B558987" s="76"/>
      <c r="C558987" s="75"/>
    </row>
    <row r="559097" spans="2:3" x14ac:dyDescent="0.25">
      <c r="B559097" s="76"/>
      <c r="C559097" s="75"/>
    </row>
    <row r="559098" spans="2:3" x14ac:dyDescent="0.25">
      <c r="B559098" s="76"/>
      <c r="C559098" s="75"/>
    </row>
    <row r="559099" spans="2:3" x14ac:dyDescent="0.25">
      <c r="B559099" s="76"/>
      <c r="C559099" s="75"/>
    </row>
    <row r="559100" spans="2:3" x14ac:dyDescent="0.25">
      <c r="B559100" s="76"/>
      <c r="C559100" s="75"/>
    </row>
    <row r="559101" spans="2:3" x14ac:dyDescent="0.25">
      <c r="B559101" s="76"/>
      <c r="C559101" s="75"/>
    </row>
    <row r="559102" spans="2:3" x14ac:dyDescent="0.25">
      <c r="B559102" s="76"/>
      <c r="C559102" s="75"/>
    </row>
    <row r="559103" spans="2:3" x14ac:dyDescent="0.25">
      <c r="B559103" s="76"/>
      <c r="C559103" s="75"/>
    </row>
    <row r="559104" spans="2:3" x14ac:dyDescent="0.25">
      <c r="B559104" s="76"/>
      <c r="C559104" s="75"/>
    </row>
    <row r="559105" spans="2:3" x14ac:dyDescent="0.25">
      <c r="B559105" s="76"/>
      <c r="C559105" s="75"/>
    </row>
    <row r="559106" spans="2:3" x14ac:dyDescent="0.25">
      <c r="B559106" s="76"/>
      <c r="C559106" s="75"/>
    </row>
    <row r="559107" spans="2:3" x14ac:dyDescent="0.25">
      <c r="B559107" s="76"/>
      <c r="C559107" s="75"/>
    </row>
    <row r="559108" spans="2:3" x14ac:dyDescent="0.25">
      <c r="B559108" s="76"/>
      <c r="C559108" s="75"/>
    </row>
    <row r="559109" spans="2:3" x14ac:dyDescent="0.25">
      <c r="B559109" s="76"/>
      <c r="C559109" s="75"/>
    </row>
    <row r="559219" spans="2:3" x14ac:dyDescent="0.25">
      <c r="B559219" s="76"/>
      <c r="C559219" s="75"/>
    </row>
    <row r="559220" spans="2:3" x14ac:dyDescent="0.25">
      <c r="B559220" s="76"/>
      <c r="C559220" s="75"/>
    </row>
    <row r="559221" spans="2:3" x14ac:dyDescent="0.25">
      <c r="B559221" s="76"/>
      <c r="C559221" s="75"/>
    </row>
    <row r="559222" spans="2:3" x14ac:dyDescent="0.25">
      <c r="B559222" s="76"/>
      <c r="C559222" s="75"/>
    </row>
    <row r="559223" spans="2:3" x14ac:dyDescent="0.25">
      <c r="B559223" s="76"/>
      <c r="C559223" s="75"/>
    </row>
    <row r="559224" spans="2:3" x14ac:dyDescent="0.25">
      <c r="B559224" s="76"/>
      <c r="C559224" s="75"/>
    </row>
    <row r="559225" spans="2:3" x14ac:dyDescent="0.25">
      <c r="B559225" s="76"/>
      <c r="C559225" s="75"/>
    </row>
    <row r="559226" spans="2:3" x14ac:dyDescent="0.25">
      <c r="B559226" s="76"/>
      <c r="C559226" s="75"/>
    </row>
    <row r="559227" spans="2:3" x14ac:dyDescent="0.25">
      <c r="B559227" s="76"/>
      <c r="C559227" s="75"/>
    </row>
    <row r="559228" spans="2:3" x14ac:dyDescent="0.25">
      <c r="B559228" s="76"/>
      <c r="C559228" s="75"/>
    </row>
    <row r="559229" spans="2:3" x14ac:dyDescent="0.25">
      <c r="B559229" s="76"/>
      <c r="C559229" s="75"/>
    </row>
    <row r="559230" spans="2:3" x14ac:dyDescent="0.25">
      <c r="B559230" s="76"/>
      <c r="C559230" s="75"/>
    </row>
    <row r="559231" spans="2:3" x14ac:dyDescent="0.25">
      <c r="B559231" s="76"/>
      <c r="C559231" s="75"/>
    </row>
    <row r="559341" spans="2:3" x14ac:dyDescent="0.25">
      <c r="B559341" s="76"/>
      <c r="C559341" s="75"/>
    </row>
    <row r="559342" spans="2:3" x14ac:dyDescent="0.25">
      <c r="B559342" s="76"/>
      <c r="C559342" s="75"/>
    </row>
    <row r="559343" spans="2:3" x14ac:dyDescent="0.25">
      <c r="B559343" s="76"/>
      <c r="C559343" s="75"/>
    </row>
    <row r="559344" spans="2:3" x14ac:dyDescent="0.25">
      <c r="B559344" s="76"/>
      <c r="C559344" s="75"/>
    </row>
    <row r="559345" spans="2:3" x14ac:dyDescent="0.25">
      <c r="B559345" s="76"/>
      <c r="C559345" s="75"/>
    </row>
    <row r="559346" spans="2:3" x14ac:dyDescent="0.25">
      <c r="B559346" s="76"/>
      <c r="C559346" s="75"/>
    </row>
    <row r="559347" spans="2:3" x14ac:dyDescent="0.25">
      <c r="B559347" s="76"/>
      <c r="C559347" s="75"/>
    </row>
    <row r="559348" spans="2:3" x14ac:dyDescent="0.25">
      <c r="B559348" s="76"/>
      <c r="C559348" s="75"/>
    </row>
    <row r="559349" spans="2:3" x14ac:dyDescent="0.25">
      <c r="B559349" s="76"/>
      <c r="C559349" s="75"/>
    </row>
    <row r="559350" spans="2:3" x14ac:dyDescent="0.25">
      <c r="B559350" s="76"/>
      <c r="C559350" s="75"/>
    </row>
    <row r="559351" spans="2:3" x14ac:dyDescent="0.25">
      <c r="B559351" s="76"/>
      <c r="C559351" s="75"/>
    </row>
    <row r="559352" spans="2:3" x14ac:dyDescent="0.25">
      <c r="B559352" s="76"/>
      <c r="C559352" s="75"/>
    </row>
    <row r="559353" spans="2:3" x14ac:dyDescent="0.25">
      <c r="B559353" s="76"/>
      <c r="C559353" s="75"/>
    </row>
    <row r="559463" spans="2:3" x14ac:dyDescent="0.25">
      <c r="B559463" s="76"/>
      <c r="C559463" s="75"/>
    </row>
    <row r="559464" spans="2:3" x14ac:dyDescent="0.25">
      <c r="B559464" s="76"/>
      <c r="C559464" s="75"/>
    </row>
    <row r="559465" spans="2:3" x14ac:dyDescent="0.25">
      <c r="B559465" s="76"/>
      <c r="C559465" s="75"/>
    </row>
    <row r="559466" spans="2:3" x14ac:dyDescent="0.25">
      <c r="B559466" s="76"/>
      <c r="C559466" s="75"/>
    </row>
    <row r="559467" spans="2:3" x14ac:dyDescent="0.25">
      <c r="B559467" s="76"/>
      <c r="C559467" s="75"/>
    </row>
    <row r="559468" spans="2:3" x14ac:dyDescent="0.25">
      <c r="B559468" s="76"/>
      <c r="C559468" s="75"/>
    </row>
    <row r="559469" spans="2:3" x14ac:dyDescent="0.25">
      <c r="B559469" s="76"/>
      <c r="C559469" s="75"/>
    </row>
    <row r="559470" spans="2:3" x14ac:dyDescent="0.25">
      <c r="B559470" s="76"/>
      <c r="C559470" s="75"/>
    </row>
    <row r="559471" spans="2:3" x14ac:dyDescent="0.25">
      <c r="B559471" s="76"/>
      <c r="C559471" s="75"/>
    </row>
    <row r="559472" spans="2:3" x14ac:dyDescent="0.25">
      <c r="B559472" s="76"/>
      <c r="C559472" s="75"/>
    </row>
    <row r="559473" spans="2:3" x14ac:dyDescent="0.25">
      <c r="B559473" s="76"/>
      <c r="C559473" s="75"/>
    </row>
    <row r="559474" spans="2:3" x14ac:dyDescent="0.25">
      <c r="B559474" s="76"/>
      <c r="C559474" s="75"/>
    </row>
    <row r="559475" spans="2:3" x14ac:dyDescent="0.25">
      <c r="B559475" s="76"/>
      <c r="C559475" s="75"/>
    </row>
    <row r="559585" spans="2:3" x14ac:dyDescent="0.25">
      <c r="B559585" s="76"/>
      <c r="C559585" s="75"/>
    </row>
    <row r="559586" spans="2:3" x14ac:dyDescent="0.25">
      <c r="B559586" s="76"/>
      <c r="C559586" s="75"/>
    </row>
    <row r="559587" spans="2:3" x14ac:dyDescent="0.25">
      <c r="B559587" s="76"/>
      <c r="C559587" s="75"/>
    </row>
    <row r="559588" spans="2:3" x14ac:dyDescent="0.25">
      <c r="B559588" s="76"/>
      <c r="C559588" s="75"/>
    </row>
    <row r="559589" spans="2:3" x14ac:dyDescent="0.25">
      <c r="B559589" s="76"/>
      <c r="C559589" s="75"/>
    </row>
    <row r="559590" spans="2:3" x14ac:dyDescent="0.25">
      <c r="B559590" s="76"/>
      <c r="C559590" s="75"/>
    </row>
    <row r="559591" spans="2:3" x14ac:dyDescent="0.25">
      <c r="B559591" s="76"/>
      <c r="C559591" s="75"/>
    </row>
    <row r="559592" spans="2:3" x14ac:dyDescent="0.25">
      <c r="B559592" s="76"/>
      <c r="C559592" s="75"/>
    </row>
    <row r="559593" spans="2:3" x14ac:dyDescent="0.25">
      <c r="B559593" s="76"/>
      <c r="C559593" s="75"/>
    </row>
    <row r="559594" spans="2:3" x14ac:dyDescent="0.25">
      <c r="B559594" s="76"/>
      <c r="C559594" s="75"/>
    </row>
    <row r="559595" spans="2:3" x14ac:dyDescent="0.25">
      <c r="B559595" s="76"/>
      <c r="C559595" s="75"/>
    </row>
    <row r="559596" spans="2:3" x14ac:dyDescent="0.25">
      <c r="B559596" s="76"/>
      <c r="C559596" s="75"/>
    </row>
    <row r="559597" spans="2:3" x14ac:dyDescent="0.25">
      <c r="B559597" s="76"/>
      <c r="C559597" s="75"/>
    </row>
    <row r="559707" spans="2:3" x14ac:dyDescent="0.25">
      <c r="B559707" s="76"/>
      <c r="C559707" s="75"/>
    </row>
    <row r="559708" spans="2:3" x14ac:dyDescent="0.25">
      <c r="B559708" s="76"/>
      <c r="C559708" s="75"/>
    </row>
    <row r="559709" spans="2:3" x14ac:dyDescent="0.25">
      <c r="B559709" s="76"/>
      <c r="C559709" s="75"/>
    </row>
    <row r="559710" spans="2:3" x14ac:dyDescent="0.25">
      <c r="B559710" s="76"/>
      <c r="C559710" s="75"/>
    </row>
    <row r="559711" spans="2:3" x14ac:dyDescent="0.25">
      <c r="B559711" s="76"/>
      <c r="C559711" s="75"/>
    </row>
    <row r="559712" spans="2:3" x14ac:dyDescent="0.25">
      <c r="B559712" s="76"/>
      <c r="C559712" s="75"/>
    </row>
    <row r="559713" spans="2:3" x14ac:dyDescent="0.25">
      <c r="B559713" s="76"/>
      <c r="C559713" s="75"/>
    </row>
    <row r="559714" spans="2:3" x14ac:dyDescent="0.25">
      <c r="B559714" s="76"/>
      <c r="C559714" s="75"/>
    </row>
    <row r="559715" spans="2:3" x14ac:dyDescent="0.25">
      <c r="B559715" s="76"/>
      <c r="C559715" s="75"/>
    </row>
    <row r="559716" spans="2:3" x14ac:dyDescent="0.25">
      <c r="B559716" s="76"/>
      <c r="C559716" s="75"/>
    </row>
    <row r="559717" spans="2:3" x14ac:dyDescent="0.25">
      <c r="B559717" s="76"/>
      <c r="C559717" s="75"/>
    </row>
    <row r="559718" spans="2:3" x14ac:dyDescent="0.25">
      <c r="B559718" s="76"/>
      <c r="C559718" s="75"/>
    </row>
    <row r="559719" spans="2:3" x14ac:dyDescent="0.25">
      <c r="B559719" s="76"/>
      <c r="C559719" s="75"/>
    </row>
    <row r="559829" spans="2:3" x14ac:dyDescent="0.25">
      <c r="B559829" s="76"/>
      <c r="C559829" s="75"/>
    </row>
    <row r="559830" spans="2:3" x14ac:dyDescent="0.25">
      <c r="B559830" s="76"/>
      <c r="C559830" s="75"/>
    </row>
    <row r="559831" spans="2:3" x14ac:dyDescent="0.25">
      <c r="B559831" s="76"/>
      <c r="C559831" s="75"/>
    </row>
    <row r="559832" spans="2:3" x14ac:dyDescent="0.25">
      <c r="B559832" s="76"/>
      <c r="C559832" s="75"/>
    </row>
    <row r="559833" spans="2:3" x14ac:dyDescent="0.25">
      <c r="B559833" s="76"/>
      <c r="C559833" s="75"/>
    </row>
    <row r="559834" spans="2:3" x14ac:dyDescent="0.25">
      <c r="B559834" s="76"/>
      <c r="C559834" s="75"/>
    </row>
    <row r="559835" spans="2:3" x14ac:dyDescent="0.25">
      <c r="B559835" s="76"/>
      <c r="C559835" s="75"/>
    </row>
    <row r="559836" spans="2:3" x14ac:dyDescent="0.25">
      <c r="B559836" s="76"/>
      <c r="C559836" s="75"/>
    </row>
    <row r="559837" spans="2:3" x14ac:dyDescent="0.25">
      <c r="B559837" s="76"/>
      <c r="C559837" s="75"/>
    </row>
    <row r="559838" spans="2:3" x14ac:dyDescent="0.25">
      <c r="B559838" s="76"/>
      <c r="C559838" s="75"/>
    </row>
    <row r="559839" spans="2:3" x14ac:dyDescent="0.25">
      <c r="B559839" s="76"/>
      <c r="C559839" s="75"/>
    </row>
    <row r="559840" spans="2:3" x14ac:dyDescent="0.25">
      <c r="B559840" s="76"/>
      <c r="C559840" s="75"/>
    </row>
    <row r="559841" spans="2:3" x14ac:dyDescent="0.25">
      <c r="B559841" s="76"/>
      <c r="C559841" s="75"/>
    </row>
    <row r="559951" spans="2:3" x14ac:dyDescent="0.25">
      <c r="B559951" s="76"/>
      <c r="C559951" s="75"/>
    </row>
    <row r="559952" spans="2:3" x14ac:dyDescent="0.25">
      <c r="B559952" s="76"/>
      <c r="C559952" s="75"/>
    </row>
    <row r="559953" spans="2:3" x14ac:dyDescent="0.25">
      <c r="B559953" s="76"/>
      <c r="C559953" s="75"/>
    </row>
    <row r="559954" spans="2:3" x14ac:dyDescent="0.25">
      <c r="B559954" s="76"/>
      <c r="C559954" s="75"/>
    </row>
    <row r="559955" spans="2:3" x14ac:dyDescent="0.25">
      <c r="B559955" s="76"/>
      <c r="C559955" s="75"/>
    </row>
    <row r="559956" spans="2:3" x14ac:dyDescent="0.25">
      <c r="B559956" s="76"/>
      <c r="C559956" s="75"/>
    </row>
    <row r="559957" spans="2:3" x14ac:dyDescent="0.25">
      <c r="B559957" s="76"/>
      <c r="C559957" s="75"/>
    </row>
    <row r="559958" spans="2:3" x14ac:dyDescent="0.25">
      <c r="B559958" s="76"/>
      <c r="C559958" s="75"/>
    </row>
    <row r="559959" spans="2:3" x14ac:dyDescent="0.25">
      <c r="B559959" s="76"/>
      <c r="C559959" s="75"/>
    </row>
    <row r="559960" spans="2:3" x14ac:dyDescent="0.25">
      <c r="B559960" s="76"/>
      <c r="C559960" s="75"/>
    </row>
    <row r="559961" spans="2:3" x14ac:dyDescent="0.25">
      <c r="B559961" s="76"/>
      <c r="C559961" s="75"/>
    </row>
    <row r="559962" spans="2:3" x14ac:dyDescent="0.25">
      <c r="B559962" s="76"/>
      <c r="C559962" s="75"/>
    </row>
    <row r="559963" spans="2:3" x14ac:dyDescent="0.25">
      <c r="B559963" s="76"/>
      <c r="C559963" s="75"/>
    </row>
    <row r="560073" spans="2:3" x14ac:dyDescent="0.25">
      <c r="B560073" s="76"/>
      <c r="C560073" s="75"/>
    </row>
    <row r="560074" spans="2:3" x14ac:dyDescent="0.25">
      <c r="B560074" s="76"/>
      <c r="C560074" s="75"/>
    </row>
    <row r="560075" spans="2:3" x14ac:dyDescent="0.25">
      <c r="B560075" s="76"/>
      <c r="C560075" s="75"/>
    </row>
    <row r="560076" spans="2:3" x14ac:dyDescent="0.25">
      <c r="B560076" s="76"/>
      <c r="C560076" s="75"/>
    </row>
    <row r="560077" spans="2:3" x14ac:dyDescent="0.25">
      <c r="B560077" s="76"/>
      <c r="C560077" s="75"/>
    </row>
    <row r="560078" spans="2:3" x14ac:dyDescent="0.25">
      <c r="B560078" s="76"/>
      <c r="C560078" s="75"/>
    </row>
    <row r="560079" spans="2:3" x14ac:dyDescent="0.25">
      <c r="B560079" s="76"/>
      <c r="C560079" s="75"/>
    </row>
    <row r="560080" spans="2:3" x14ac:dyDescent="0.25">
      <c r="B560080" s="76"/>
      <c r="C560080" s="75"/>
    </row>
    <row r="560081" spans="2:3" x14ac:dyDescent="0.25">
      <c r="B560081" s="76"/>
      <c r="C560081" s="75"/>
    </row>
    <row r="560082" spans="2:3" x14ac:dyDescent="0.25">
      <c r="B560082" s="76"/>
      <c r="C560082" s="75"/>
    </row>
    <row r="560083" spans="2:3" x14ac:dyDescent="0.25">
      <c r="B560083" s="76"/>
      <c r="C560083" s="75"/>
    </row>
    <row r="560084" spans="2:3" x14ac:dyDescent="0.25">
      <c r="B560084" s="76"/>
      <c r="C560084" s="75"/>
    </row>
    <row r="560085" spans="2:3" x14ac:dyDescent="0.25">
      <c r="B560085" s="76"/>
      <c r="C560085" s="75"/>
    </row>
    <row r="560195" spans="2:3" x14ac:dyDescent="0.25">
      <c r="B560195" s="76"/>
      <c r="C560195" s="75"/>
    </row>
    <row r="560196" spans="2:3" x14ac:dyDescent="0.25">
      <c r="B560196" s="76"/>
      <c r="C560196" s="75"/>
    </row>
    <row r="560197" spans="2:3" x14ac:dyDescent="0.25">
      <c r="B560197" s="76"/>
      <c r="C560197" s="75"/>
    </row>
    <row r="560198" spans="2:3" x14ac:dyDescent="0.25">
      <c r="B560198" s="76"/>
      <c r="C560198" s="75"/>
    </row>
    <row r="560199" spans="2:3" x14ac:dyDescent="0.25">
      <c r="B560199" s="76"/>
      <c r="C560199" s="75"/>
    </row>
    <row r="560200" spans="2:3" x14ac:dyDescent="0.25">
      <c r="B560200" s="76"/>
      <c r="C560200" s="75"/>
    </row>
    <row r="560201" spans="2:3" x14ac:dyDescent="0.25">
      <c r="B560201" s="76"/>
      <c r="C560201" s="75"/>
    </row>
    <row r="560202" spans="2:3" x14ac:dyDescent="0.25">
      <c r="B560202" s="76"/>
      <c r="C560202" s="75"/>
    </row>
    <row r="560203" spans="2:3" x14ac:dyDescent="0.25">
      <c r="B560203" s="76"/>
      <c r="C560203" s="75"/>
    </row>
    <row r="560204" spans="2:3" x14ac:dyDescent="0.25">
      <c r="B560204" s="76"/>
      <c r="C560204" s="75"/>
    </row>
    <row r="560205" spans="2:3" x14ac:dyDescent="0.25">
      <c r="B560205" s="76"/>
      <c r="C560205" s="75"/>
    </row>
    <row r="560206" spans="2:3" x14ac:dyDescent="0.25">
      <c r="B560206" s="76"/>
      <c r="C560206" s="75"/>
    </row>
    <row r="560207" spans="2:3" x14ac:dyDescent="0.25">
      <c r="B560207" s="76"/>
      <c r="C560207" s="75"/>
    </row>
    <row r="560317" spans="2:3" x14ac:dyDescent="0.25">
      <c r="B560317" s="76"/>
      <c r="C560317" s="75"/>
    </row>
    <row r="560318" spans="2:3" x14ac:dyDescent="0.25">
      <c r="B560318" s="76"/>
      <c r="C560318" s="75"/>
    </row>
    <row r="560319" spans="2:3" x14ac:dyDescent="0.25">
      <c r="B560319" s="76"/>
      <c r="C560319" s="75"/>
    </row>
    <row r="560320" spans="2:3" x14ac:dyDescent="0.25">
      <c r="B560320" s="76"/>
      <c r="C560320" s="75"/>
    </row>
    <row r="560321" spans="2:3" x14ac:dyDescent="0.25">
      <c r="B560321" s="76"/>
      <c r="C560321" s="75"/>
    </row>
    <row r="560322" spans="2:3" x14ac:dyDescent="0.25">
      <c r="B560322" s="76"/>
      <c r="C560322" s="75"/>
    </row>
    <row r="560323" spans="2:3" x14ac:dyDescent="0.25">
      <c r="B560323" s="76"/>
      <c r="C560323" s="75"/>
    </row>
    <row r="560324" spans="2:3" x14ac:dyDescent="0.25">
      <c r="B560324" s="76"/>
      <c r="C560324" s="75"/>
    </row>
    <row r="560325" spans="2:3" x14ac:dyDescent="0.25">
      <c r="B560325" s="76"/>
      <c r="C560325" s="75"/>
    </row>
    <row r="560326" spans="2:3" x14ac:dyDescent="0.25">
      <c r="B560326" s="76"/>
      <c r="C560326" s="75"/>
    </row>
    <row r="560327" spans="2:3" x14ac:dyDescent="0.25">
      <c r="B560327" s="76"/>
      <c r="C560327" s="75"/>
    </row>
    <row r="560328" spans="2:3" x14ac:dyDescent="0.25">
      <c r="B560328" s="76"/>
      <c r="C560328" s="75"/>
    </row>
    <row r="560329" spans="2:3" x14ac:dyDescent="0.25">
      <c r="B560329" s="76"/>
      <c r="C560329" s="75"/>
    </row>
    <row r="560439" spans="2:3" x14ac:dyDescent="0.25">
      <c r="B560439" s="76"/>
      <c r="C560439" s="75"/>
    </row>
    <row r="560440" spans="2:3" x14ac:dyDescent="0.25">
      <c r="B560440" s="76"/>
      <c r="C560440" s="75"/>
    </row>
    <row r="560441" spans="2:3" x14ac:dyDescent="0.25">
      <c r="B560441" s="76"/>
      <c r="C560441" s="75"/>
    </row>
    <row r="560442" spans="2:3" x14ac:dyDescent="0.25">
      <c r="B560442" s="76"/>
      <c r="C560442" s="75"/>
    </row>
    <row r="560443" spans="2:3" x14ac:dyDescent="0.25">
      <c r="B560443" s="76"/>
      <c r="C560443" s="75"/>
    </row>
    <row r="560444" spans="2:3" x14ac:dyDescent="0.25">
      <c r="B560444" s="76"/>
      <c r="C560444" s="75"/>
    </row>
    <row r="560445" spans="2:3" x14ac:dyDescent="0.25">
      <c r="B560445" s="76"/>
      <c r="C560445" s="75"/>
    </row>
    <row r="560446" spans="2:3" x14ac:dyDescent="0.25">
      <c r="B560446" s="76"/>
      <c r="C560446" s="75"/>
    </row>
    <row r="560447" spans="2:3" x14ac:dyDescent="0.25">
      <c r="B560447" s="76"/>
      <c r="C560447" s="75"/>
    </row>
    <row r="560448" spans="2:3" x14ac:dyDescent="0.25">
      <c r="B560448" s="76"/>
      <c r="C560448" s="75"/>
    </row>
    <row r="560449" spans="2:3" x14ac:dyDescent="0.25">
      <c r="B560449" s="76"/>
      <c r="C560449" s="75"/>
    </row>
    <row r="560450" spans="2:3" x14ac:dyDescent="0.25">
      <c r="B560450" s="76"/>
      <c r="C560450" s="75"/>
    </row>
    <row r="560451" spans="2:3" x14ac:dyDescent="0.25">
      <c r="B560451" s="76"/>
      <c r="C560451" s="75"/>
    </row>
    <row r="560561" spans="2:3" x14ac:dyDescent="0.25">
      <c r="B560561" s="76"/>
      <c r="C560561" s="75"/>
    </row>
    <row r="560562" spans="2:3" x14ac:dyDescent="0.25">
      <c r="B560562" s="76"/>
      <c r="C560562" s="75"/>
    </row>
    <row r="560563" spans="2:3" x14ac:dyDescent="0.25">
      <c r="B560563" s="76"/>
      <c r="C560563" s="75"/>
    </row>
    <row r="560564" spans="2:3" x14ac:dyDescent="0.25">
      <c r="B560564" s="76"/>
      <c r="C560564" s="75"/>
    </row>
    <row r="560565" spans="2:3" x14ac:dyDescent="0.25">
      <c r="B560565" s="76"/>
      <c r="C560565" s="75"/>
    </row>
    <row r="560566" spans="2:3" x14ac:dyDescent="0.25">
      <c r="B560566" s="76"/>
      <c r="C560566" s="75"/>
    </row>
    <row r="560567" spans="2:3" x14ac:dyDescent="0.25">
      <c r="B560567" s="76"/>
      <c r="C560567" s="75"/>
    </row>
    <row r="560568" spans="2:3" x14ac:dyDescent="0.25">
      <c r="B560568" s="76"/>
      <c r="C560568" s="75"/>
    </row>
    <row r="560569" spans="2:3" x14ac:dyDescent="0.25">
      <c r="B560569" s="76"/>
      <c r="C560569" s="75"/>
    </row>
    <row r="560570" spans="2:3" x14ac:dyDescent="0.25">
      <c r="B560570" s="76"/>
      <c r="C560570" s="75"/>
    </row>
    <row r="560571" spans="2:3" x14ac:dyDescent="0.25">
      <c r="B560571" s="76"/>
      <c r="C560571" s="75"/>
    </row>
    <row r="560572" spans="2:3" x14ac:dyDescent="0.25">
      <c r="B560572" s="76"/>
      <c r="C560572" s="75"/>
    </row>
    <row r="560573" spans="2:3" x14ac:dyDescent="0.25">
      <c r="B560573" s="76"/>
      <c r="C560573" s="75"/>
    </row>
    <row r="560683" spans="2:3" x14ac:dyDescent="0.25">
      <c r="B560683" s="76"/>
      <c r="C560683" s="75"/>
    </row>
    <row r="560684" spans="2:3" x14ac:dyDescent="0.25">
      <c r="B560684" s="76"/>
      <c r="C560684" s="75"/>
    </row>
    <row r="560685" spans="2:3" x14ac:dyDescent="0.25">
      <c r="B560685" s="76"/>
      <c r="C560685" s="75"/>
    </row>
    <row r="560686" spans="2:3" x14ac:dyDescent="0.25">
      <c r="B560686" s="76"/>
      <c r="C560686" s="75"/>
    </row>
    <row r="560687" spans="2:3" x14ac:dyDescent="0.25">
      <c r="B560687" s="76"/>
      <c r="C560687" s="75"/>
    </row>
    <row r="560688" spans="2:3" x14ac:dyDescent="0.25">
      <c r="B560688" s="76"/>
      <c r="C560688" s="75"/>
    </row>
    <row r="560689" spans="2:3" x14ac:dyDescent="0.25">
      <c r="B560689" s="76"/>
      <c r="C560689" s="75"/>
    </row>
    <row r="560690" spans="2:3" x14ac:dyDescent="0.25">
      <c r="B560690" s="76"/>
      <c r="C560690" s="75"/>
    </row>
    <row r="560691" spans="2:3" x14ac:dyDescent="0.25">
      <c r="B560691" s="76"/>
      <c r="C560691" s="75"/>
    </row>
    <row r="560692" spans="2:3" x14ac:dyDescent="0.25">
      <c r="B560692" s="76"/>
      <c r="C560692" s="75"/>
    </row>
    <row r="560693" spans="2:3" x14ac:dyDescent="0.25">
      <c r="B560693" s="76"/>
      <c r="C560693" s="75"/>
    </row>
    <row r="560694" spans="2:3" x14ac:dyDescent="0.25">
      <c r="B560694" s="76"/>
      <c r="C560694" s="75"/>
    </row>
    <row r="560695" spans="2:3" x14ac:dyDescent="0.25">
      <c r="B560695" s="76"/>
      <c r="C560695" s="75"/>
    </row>
    <row r="560805" spans="2:3" x14ac:dyDescent="0.25">
      <c r="B560805" s="76"/>
      <c r="C560805" s="75"/>
    </row>
    <row r="560806" spans="2:3" x14ac:dyDescent="0.25">
      <c r="B560806" s="76"/>
      <c r="C560806" s="75"/>
    </row>
    <row r="560807" spans="2:3" x14ac:dyDescent="0.25">
      <c r="B560807" s="76"/>
      <c r="C560807" s="75"/>
    </row>
    <row r="560808" spans="2:3" x14ac:dyDescent="0.25">
      <c r="B560808" s="76"/>
      <c r="C560808" s="75"/>
    </row>
    <row r="560809" spans="2:3" x14ac:dyDescent="0.25">
      <c r="B560809" s="76"/>
      <c r="C560809" s="75"/>
    </row>
    <row r="560810" spans="2:3" x14ac:dyDescent="0.25">
      <c r="B560810" s="76"/>
      <c r="C560810" s="75"/>
    </row>
    <row r="560811" spans="2:3" x14ac:dyDescent="0.25">
      <c r="B560811" s="76"/>
      <c r="C560811" s="75"/>
    </row>
    <row r="560812" spans="2:3" x14ac:dyDescent="0.25">
      <c r="B560812" s="76"/>
      <c r="C560812" s="75"/>
    </row>
    <row r="560813" spans="2:3" x14ac:dyDescent="0.25">
      <c r="B560813" s="76"/>
      <c r="C560813" s="75"/>
    </row>
    <row r="560814" spans="2:3" x14ac:dyDescent="0.25">
      <c r="B560814" s="76"/>
      <c r="C560814" s="75"/>
    </row>
    <row r="560815" spans="2:3" x14ac:dyDescent="0.25">
      <c r="B560815" s="76"/>
      <c r="C560815" s="75"/>
    </row>
    <row r="560816" spans="2:3" x14ac:dyDescent="0.25">
      <c r="B560816" s="76"/>
      <c r="C560816" s="75"/>
    </row>
    <row r="560817" spans="2:3" x14ac:dyDescent="0.25">
      <c r="B560817" s="76"/>
      <c r="C560817" s="75"/>
    </row>
    <row r="560927" spans="2:3" x14ac:dyDescent="0.25">
      <c r="B560927" s="76"/>
      <c r="C560927" s="75"/>
    </row>
    <row r="560928" spans="2:3" x14ac:dyDescent="0.25">
      <c r="B560928" s="76"/>
      <c r="C560928" s="75"/>
    </row>
    <row r="560929" spans="2:3" x14ac:dyDescent="0.25">
      <c r="B560929" s="76"/>
      <c r="C560929" s="75"/>
    </row>
    <row r="560930" spans="2:3" x14ac:dyDescent="0.25">
      <c r="B560930" s="76"/>
      <c r="C560930" s="75"/>
    </row>
    <row r="560931" spans="2:3" x14ac:dyDescent="0.25">
      <c r="B560931" s="76"/>
      <c r="C560931" s="75"/>
    </row>
    <row r="560932" spans="2:3" x14ac:dyDescent="0.25">
      <c r="B560932" s="76"/>
      <c r="C560932" s="75"/>
    </row>
    <row r="560933" spans="2:3" x14ac:dyDescent="0.25">
      <c r="B560933" s="76"/>
      <c r="C560933" s="75"/>
    </row>
    <row r="560934" spans="2:3" x14ac:dyDescent="0.25">
      <c r="B560934" s="76"/>
      <c r="C560934" s="75"/>
    </row>
    <row r="560935" spans="2:3" x14ac:dyDescent="0.25">
      <c r="B560935" s="76"/>
      <c r="C560935" s="75"/>
    </row>
    <row r="560936" spans="2:3" x14ac:dyDescent="0.25">
      <c r="B560936" s="76"/>
      <c r="C560936" s="75"/>
    </row>
    <row r="560937" spans="2:3" x14ac:dyDescent="0.25">
      <c r="B560937" s="76"/>
      <c r="C560937" s="75"/>
    </row>
    <row r="560938" spans="2:3" x14ac:dyDescent="0.25">
      <c r="B560938" s="76"/>
      <c r="C560938" s="75"/>
    </row>
    <row r="560939" spans="2:3" x14ac:dyDescent="0.25">
      <c r="B560939" s="76"/>
      <c r="C560939" s="75"/>
    </row>
    <row r="561049" spans="2:3" x14ac:dyDescent="0.25">
      <c r="B561049" s="76"/>
      <c r="C561049" s="75"/>
    </row>
    <row r="561050" spans="2:3" x14ac:dyDescent="0.25">
      <c r="B561050" s="76"/>
      <c r="C561050" s="75"/>
    </row>
    <row r="561051" spans="2:3" x14ac:dyDescent="0.25">
      <c r="B561051" s="76"/>
      <c r="C561051" s="75"/>
    </row>
    <row r="561052" spans="2:3" x14ac:dyDescent="0.25">
      <c r="B561052" s="76"/>
      <c r="C561052" s="75"/>
    </row>
    <row r="561053" spans="2:3" x14ac:dyDescent="0.25">
      <c r="B561053" s="76"/>
      <c r="C561053" s="75"/>
    </row>
    <row r="561054" spans="2:3" x14ac:dyDescent="0.25">
      <c r="B561054" s="76"/>
      <c r="C561054" s="75"/>
    </row>
    <row r="561055" spans="2:3" x14ac:dyDescent="0.25">
      <c r="B561055" s="76"/>
      <c r="C561055" s="75"/>
    </row>
    <row r="561056" spans="2:3" x14ac:dyDescent="0.25">
      <c r="B561056" s="76"/>
      <c r="C561056" s="75"/>
    </row>
    <row r="561057" spans="2:3" x14ac:dyDescent="0.25">
      <c r="B561057" s="76"/>
      <c r="C561057" s="75"/>
    </row>
    <row r="561058" spans="2:3" x14ac:dyDescent="0.25">
      <c r="B561058" s="76"/>
      <c r="C561058" s="75"/>
    </row>
    <row r="561059" spans="2:3" x14ac:dyDescent="0.25">
      <c r="B561059" s="76"/>
      <c r="C561059" s="75"/>
    </row>
    <row r="561060" spans="2:3" x14ac:dyDescent="0.25">
      <c r="B561060" s="76"/>
      <c r="C561060" s="75"/>
    </row>
    <row r="561061" spans="2:3" x14ac:dyDescent="0.25">
      <c r="B561061" s="76"/>
      <c r="C561061" s="75"/>
    </row>
    <row r="561171" spans="2:3" x14ac:dyDescent="0.25">
      <c r="B561171" s="76"/>
      <c r="C561171" s="75"/>
    </row>
    <row r="561172" spans="2:3" x14ac:dyDescent="0.25">
      <c r="B561172" s="76"/>
      <c r="C561172" s="75"/>
    </row>
    <row r="561173" spans="2:3" x14ac:dyDescent="0.25">
      <c r="B561173" s="76"/>
      <c r="C561173" s="75"/>
    </row>
    <row r="561174" spans="2:3" x14ac:dyDescent="0.25">
      <c r="B561174" s="76"/>
      <c r="C561174" s="75"/>
    </row>
    <row r="561175" spans="2:3" x14ac:dyDescent="0.25">
      <c r="B561175" s="76"/>
      <c r="C561175" s="75"/>
    </row>
    <row r="561176" spans="2:3" x14ac:dyDescent="0.25">
      <c r="B561176" s="76"/>
      <c r="C561176" s="75"/>
    </row>
    <row r="561177" spans="2:3" x14ac:dyDescent="0.25">
      <c r="B561177" s="76"/>
      <c r="C561177" s="75"/>
    </row>
    <row r="561178" spans="2:3" x14ac:dyDescent="0.25">
      <c r="B561178" s="76"/>
      <c r="C561178" s="75"/>
    </row>
    <row r="561179" spans="2:3" x14ac:dyDescent="0.25">
      <c r="B561179" s="76"/>
      <c r="C561179" s="75"/>
    </row>
    <row r="561180" spans="2:3" x14ac:dyDescent="0.25">
      <c r="B561180" s="76"/>
      <c r="C561180" s="75"/>
    </row>
    <row r="561181" spans="2:3" x14ac:dyDescent="0.25">
      <c r="B561181" s="76"/>
      <c r="C561181" s="75"/>
    </row>
    <row r="561182" spans="2:3" x14ac:dyDescent="0.25">
      <c r="B561182" s="76"/>
      <c r="C561182" s="75"/>
    </row>
    <row r="561183" spans="2:3" x14ac:dyDescent="0.25">
      <c r="B561183" s="76"/>
      <c r="C561183" s="75"/>
    </row>
    <row r="561293" spans="2:3" x14ac:dyDescent="0.25">
      <c r="B561293" s="76"/>
      <c r="C561293" s="75"/>
    </row>
    <row r="561294" spans="2:3" x14ac:dyDescent="0.25">
      <c r="B561294" s="76"/>
      <c r="C561294" s="75"/>
    </row>
    <row r="561295" spans="2:3" x14ac:dyDescent="0.25">
      <c r="B561295" s="76"/>
      <c r="C561295" s="75"/>
    </row>
    <row r="561296" spans="2:3" x14ac:dyDescent="0.25">
      <c r="B561296" s="76"/>
      <c r="C561296" s="75"/>
    </row>
    <row r="561297" spans="2:3" x14ac:dyDescent="0.25">
      <c r="B561297" s="76"/>
      <c r="C561297" s="75"/>
    </row>
    <row r="561298" spans="2:3" x14ac:dyDescent="0.25">
      <c r="B561298" s="76"/>
      <c r="C561298" s="75"/>
    </row>
    <row r="561299" spans="2:3" x14ac:dyDescent="0.25">
      <c r="B561299" s="76"/>
      <c r="C561299" s="75"/>
    </row>
    <row r="561300" spans="2:3" x14ac:dyDescent="0.25">
      <c r="B561300" s="76"/>
      <c r="C561300" s="75"/>
    </row>
    <row r="561301" spans="2:3" x14ac:dyDescent="0.25">
      <c r="B561301" s="76"/>
      <c r="C561301" s="75"/>
    </row>
    <row r="561302" spans="2:3" x14ac:dyDescent="0.25">
      <c r="B561302" s="76"/>
      <c r="C561302" s="75"/>
    </row>
    <row r="561303" spans="2:3" x14ac:dyDescent="0.25">
      <c r="B561303" s="76"/>
      <c r="C561303" s="75"/>
    </row>
    <row r="561304" spans="2:3" x14ac:dyDescent="0.25">
      <c r="B561304" s="76"/>
      <c r="C561304" s="75"/>
    </row>
    <row r="561305" spans="2:3" x14ac:dyDescent="0.25">
      <c r="B561305" s="76"/>
      <c r="C561305" s="75"/>
    </row>
    <row r="561415" spans="2:3" x14ac:dyDescent="0.25">
      <c r="B561415" s="76"/>
      <c r="C561415" s="75"/>
    </row>
    <row r="561416" spans="2:3" x14ac:dyDescent="0.25">
      <c r="B561416" s="76"/>
      <c r="C561416" s="75"/>
    </row>
    <row r="561417" spans="2:3" x14ac:dyDescent="0.25">
      <c r="B561417" s="76"/>
      <c r="C561417" s="75"/>
    </row>
    <row r="561418" spans="2:3" x14ac:dyDescent="0.25">
      <c r="B561418" s="76"/>
      <c r="C561418" s="75"/>
    </row>
    <row r="561419" spans="2:3" x14ac:dyDescent="0.25">
      <c r="B561419" s="76"/>
      <c r="C561419" s="75"/>
    </row>
    <row r="561420" spans="2:3" x14ac:dyDescent="0.25">
      <c r="B561420" s="76"/>
      <c r="C561420" s="75"/>
    </row>
    <row r="561421" spans="2:3" x14ac:dyDescent="0.25">
      <c r="B561421" s="76"/>
      <c r="C561421" s="75"/>
    </row>
    <row r="561422" spans="2:3" x14ac:dyDescent="0.25">
      <c r="B561422" s="76"/>
      <c r="C561422" s="75"/>
    </row>
    <row r="561423" spans="2:3" x14ac:dyDescent="0.25">
      <c r="B561423" s="76"/>
      <c r="C561423" s="75"/>
    </row>
    <row r="561424" spans="2:3" x14ac:dyDescent="0.25">
      <c r="B561424" s="76"/>
      <c r="C561424" s="75"/>
    </row>
    <row r="561425" spans="2:3" x14ac:dyDescent="0.25">
      <c r="B561425" s="76"/>
      <c r="C561425" s="75"/>
    </row>
    <row r="561426" spans="2:3" x14ac:dyDescent="0.25">
      <c r="B561426" s="76"/>
      <c r="C561426" s="75"/>
    </row>
    <row r="561427" spans="2:3" x14ac:dyDescent="0.25">
      <c r="B561427" s="76"/>
      <c r="C561427" s="75"/>
    </row>
    <row r="561537" spans="2:3" x14ac:dyDescent="0.25">
      <c r="B561537" s="76"/>
      <c r="C561537" s="75"/>
    </row>
    <row r="561538" spans="2:3" x14ac:dyDescent="0.25">
      <c r="B561538" s="76"/>
      <c r="C561538" s="75"/>
    </row>
    <row r="561539" spans="2:3" x14ac:dyDescent="0.25">
      <c r="B561539" s="76"/>
      <c r="C561539" s="75"/>
    </row>
    <row r="561540" spans="2:3" x14ac:dyDescent="0.25">
      <c r="B561540" s="76"/>
      <c r="C561540" s="75"/>
    </row>
    <row r="561541" spans="2:3" x14ac:dyDescent="0.25">
      <c r="B561541" s="76"/>
      <c r="C561541" s="75"/>
    </row>
    <row r="561542" spans="2:3" x14ac:dyDescent="0.25">
      <c r="B561542" s="76"/>
      <c r="C561542" s="75"/>
    </row>
    <row r="561543" spans="2:3" x14ac:dyDescent="0.25">
      <c r="B561543" s="76"/>
      <c r="C561543" s="75"/>
    </row>
    <row r="561544" spans="2:3" x14ac:dyDescent="0.25">
      <c r="B561544" s="76"/>
      <c r="C561544" s="75"/>
    </row>
    <row r="561545" spans="2:3" x14ac:dyDescent="0.25">
      <c r="B561545" s="76"/>
      <c r="C561545" s="75"/>
    </row>
    <row r="561546" spans="2:3" x14ac:dyDescent="0.25">
      <c r="B561546" s="76"/>
      <c r="C561546" s="75"/>
    </row>
    <row r="561547" spans="2:3" x14ac:dyDescent="0.25">
      <c r="B561547" s="76"/>
      <c r="C561547" s="75"/>
    </row>
    <row r="561548" spans="2:3" x14ac:dyDescent="0.25">
      <c r="B561548" s="76"/>
      <c r="C561548" s="75"/>
    </row>
    <row r="561549" spans="2:3" x14ac:dyDescent="0.25">
      <c r="B561549" s="76"/>
      <c r="C561549" s="75"/>
    </row>
    <row r="561659" spans="2:3" x14ac:dyDescent="0.25">
      <c r="B561659" s="76"/>
      <c r="C561659" s="75"/>
    </row>
    <row r="561660" spans="2:3" x14ac:dyDescent="0.25">
      <c r="B561660" s="76"/>
      <c r="C561660" s="75"/>
    </row>
    <row r="561661" spans="2:3" x14ac:dyDescent="0.25">
      <c r="B561661" s="76"/>
      <c r="C561661" s="75"/>
    </row>
    <row r="561662" spans="2:3" x14ac:dyDescent="0.25">
      <c r="B561662" s="76"/>
      <c r="C561662" s="75"/>
    </row>
    <row r="561663" spans="2:3" x14ac:dyDescent="0.25">
      <c r="B561663" s="76"/>
      <c r="C561663" s="75"/>
    </row>
    <row r="561664" spans="2:3" x14ac:dyDescent="0.25">
      <c r="B561664" s="76"/>
      <c r="C561664" s="75"/>
    </row>
    <row r="561665" spans="2:3" x14ac:dyDescent="0.25">
      <c r="B561665" s="76"/>
      <c r="C561665" s="75"/>
    </row>
    <row r="561666" spans="2:3" x14ac:dyDescent="0.25">
      <c r="B561666" s="76"/>
      <c r="C561666" s="75"/>
    </row>
    <row r="561667" spans="2:3" x14ac:dyDescent="0.25">
      <c r="B561667" s="76"/>
      <c r="C561667" s="75"/>
    </row>
    <row r="561668" spans="2:3" x14ac:dyDescent="0.25">
      <c r="B561668" s="76"/>
      <c r="C561668" s="75"/>
    </row>
    <row r="561669" spans="2:3" x14ac:dyDescent="0.25">
      <c r="B561669" s="76"/>
      <c r="C561669" s="75"/>
    </row>
    <row r="561670" spans="2:3" x14ac:dyDescent="0.25">
      <c r="B561670" s="76"/>
      <c r="C561670" s="75"/>
    </row>
    <row r="561671" spans="2:3" x14ac:dyDescent="0.25">
      <c r="B561671" s="76"/>
      <c r="C561671" s="75"/>
    </row>
    <row r="561781" spans="2:3" x14ac:dyDescent="0.25">
      <c r="B561781" s="76"/>
      <c r="C561781" s="75"/>
    </row>
    <row r="561782" spans="2:3" x14ac:dyDescent="0.25">
      <c r="B561782" s="76"/>
      <c r="C561782" s="75"/>
    </row>
    <row r="561783" spans="2:3" x14ac:dyDescent="0.25">
      <c r="B561783" s="76"/>
      <c r="C561783" s="75"/>
    </row>
    <row r="561784" spans="2:3" x14ac:dyDescent="0.25">
      <c r="B561784" s="76"/>
      <c r="C561784" s="75"/>
    </row>
    <row r="561785" spans="2:3" x14ac:dyDescent="0.25">
      <c r="B561785" s="76"/>
      <c r="C561785" s="75"/>
    </row>
    <row r="561786" spans="2:3" x14ac:dyDescent="0.25">
      <c r="B561786" s="76"/>
      <c r="C561786" s="75"/>
    </row>
    <row r="561787" spans="2:3" x14ac:dyDescent="0.25">
      <c r="B561787" s="76"/>
      <c r="C561787" s="75"/>
    </row>
    <row r="561788" spans="2:3" x14ac:dyDescent="0.25">
      <c r="B561788" s="76"/>
      <c r="C561788" s="75"/>
    </row>
    <row r="561789" spans="2:3" x14ac:dyDescent="0.25">
      <c r="B561789" s="76"/>
      <c r="C561789" s="75"/>
    </row>
    <row r="561790" spans="2:3" x14ac:dyDescent="0.25">
      <c r="B561790" s="76"/>
      <c r="C561790" s="75"/>
    </row>
    <row r="561791" spans="2:3" x14ac:dyDescent="0.25">
      <c r="B561791" s="76"/>
      <c r="C561791" s="75"/>
    </row>
    <row r="561792" spans="2:3" x14ac:dyDescent="0.25">
      <c r="B561792" s="76"/>
      <c r="C561792" s="75"/>
    </row>
    <row r="561793" spans="2:3" x14ac:dyDescent="0.25">
      <c r="B561793" s="76"/>
      <c r="C561793" s="75"/>
    </row>
    <row r="561903" spans="2:3" x14ac:dyDescent="0.25">
      <c r="B561903" s="76"/>
      <c r="C561903" s="75"/>
    </row>
    <row r="561904" spans="2:3" x14ac:dyDescent="0.25">
      <c r="B561904" s="76"/>
      <c r="C561904" s="75"/>
    </row>
    <row r="561905" spans="2:3" x14ac:dyDescent="0.25">
      <c r="B561905" s="76"/>
      <c r="C561905" s="75"/>
    </row>
    <row r="561906" spans="2:3" x14ac:dyDescent="0.25">
      <c r="B561906" s="76"/>
      <c r="C561906" s="75"/>
    </row>
    <row r="561907" spans="2:3" x14ac:dyDescent="0.25">
      <c r="B561907" s="76"/>
      <c r="C561907" s="75"/>
    </row>
    <row r="561908" spans="2:3" x14ac:dyDescent="0.25">
      <c r="B561908" s="76"/>
      <c r="C561908" s="75"/>
    </row>
    <row r="561909" spans="2:3" x14ac:dyDescent="0.25">
      <c r="B561909" s="76"/>
      <c r="C561909" s="75"/>
    </row>
    <row r="561910" spans="2:3" x14ac:dyDescent="0.25">
      <c r="B561910" s="76"/>
      <c r="C561910" s="75"/>
    </row>
    <row r="561911" spans="2:3" x14ac:dyDescent="0.25">
      <c r="B561911" s="76"/>
      <c r="C561911" s="75"/>
    </row>
    <row r="561912" spans="2:3" x14ac:dyDescent="0.25">
      <c r="B561912" s="76"/>
      <c r="C561912" s="75"/>
    </row>
    <row r="561913" spans="2:3" x14ac:dyDescent="0.25">
      <c r="B561913" s="76"/>
      <c r="C561913" s="75"/>
    </row>
    <row r="561914" spans="2:3" x14ac:dyDescent="0.25">
      <c r="B561914" s="76"/>
      <c r="C561914" s="75"/>
    </row>
    <row r="561915" spans="2:3" x14ac:dyDescent="0.25">
      <c r="B561915" s="76"/>
      <c r="C561915" s="75"/>
    </row>
    <row r="562025" spans="2:3" x14ac:dyDescent="0.25">
      <c r="B562025" s="76"/>
      <c r="C562025" s="75"/>
    </row>
    <row r="562026" spans="2:3" x14ac:dyDescent="0.25">
      <c r="B562026" s="76"/>
      <c r="C562026" s="75"/>
    </row>
    <row r="562027" spans="2:3" x14ac:dyDescent="0.25">
      <c r="B562027" s="76"/>
      <c r="C562027" s="75"/>
    </row>
    <row r="562028" spans="2:3" x14ac:dyDescent="0.25">
      <c r="B562028" s="76"/>
      <c r="C562028" s="75"/>
    </row>
    <row r="562029" spans="2:3" x14ac:dyDescent="0.25">
      <c r="B562029" s="76"/>
      <c r="C562029" s="75"/>
    </row>
    <row r="562030" spans="2:3" x14ac:dyDescent="0.25">
      <c r="B562030" s="76"/>
      <c r="C562030" s="75"/>
    </row>
    <row r="562031" spans="2:3" x14ac:dyDescent="0.25">
      <c r="B562031" s="76"/>
      <c r="C562031" s="75"/>
    </row>
    <row r="562032" spans="2:3" x14ac:dyDescent="0.25">
      <c r="B562032" s="76"/>
      <c r="C562032" s="75"/>
    </row>
    <row r="562033" spans="2:3" x14ac:dyDescent="0.25">
      <c r="B562033" s="76"/>
      <c r="C562033" s="75"/>
    </row>
    <row r="562034" spans="2:3" x14ac:dyDescent="0.25">
      <c r="B562034" s="76"/>
      <c r="C562034" s="75"/>
    </row>
    <row r="562035" spans="2:3" x14ac:dyDescent="0.25">
      <c r="B562035" s="76"/>
      <c r="C562035" s="75"/>
    </row>
    <row r="562036" spans="2:3" x14ac:dyDescent="0.25">
      <c r="B562036" s="76"/>
      <c r="C562036" s="75"/>
    </row>
    <row r="562037" spans="2:3" x14ac:dyDescent="0.25">
      <c r="B562037" s="76"/>
      <c r="C562037" s="75"/>
    </row>
    <row r="562147" spans="2:3" x14ac:dyDescent="0.25">
      <c r="B562147" s="76"/>
      <c r="C562147" s="75"/>
    </row>
    <row r="562148" spans="2:3" x14ac:dyDescent="0.25">
      <c r="B562148" s="76"/>
      <c r="C562148" s="75"/>
    </row>
    <row r="562149" spans="2:3" x14ac:dyDescent="0.25">
      <c r="B562149" s="76"/>
      <c r="C562149" s="75"/>
    </row>
    <row r="562150" spans="2:3" x14ac:dyDescent="0.25">
      <c r="B562150" s="76"/>
      <c r="C562150" s="75"/>
    </row>
    <row r="562151" spans="2:3" x14ac:dyDescent="0.25">
      <c r="B562151" s="76"/>
      <c r="C562151" s="75"/>
    </row>
    <row r="562152" spans="2:3" x14ac:dyDescent="0.25">
      <c r="B562152" s="76"/>
      <c r="C562152" s="75"/>
    </row>
    <row r="562153" spans="2:3" x14ac:dyDescent="0.25">
      <c r="B562153" s="76"/>
      <c r="C562153" s="75"/>
    </row>
    <row r="562154" spans="2:3" x14ac:dyDescent="0.25">
      <c r="B562154" s="76"/>
      <c r="C562154" s="75"/>
    </row>
    <row r="562155" spans="2:3" x14ac:dyDescent="0.25">
      <c r="B562155" s="76"/>
      <c r="C562155" s="75"/>
    </row>
    <row r="562156" spans="2:3" x14ac:dyDescent="0.25">
      <c r="B562156" s="76"/>
      <c r="C562156" s="75"/>
    </row>
    <row r="562157" spans="2:3" x14ac:dyDescent="0.25">
      <c r="B562157" s="76"/>
      <c r="C562157" s="75"/>
    </row>
    <row r="562158" spans="2:3" x14ac:dyDescent="0.25">
      <c r="B562158" s="76"/>
      <c r="C562158" s="75"/>
    </row>
    <row r="562159" spans="2:3" x14ac:dyDescent="0.25">
      <c r="B562159" s="76"/>
      <c r="C562159" s="75"/>
    </row>
    <row r="562269" spans="2:3" x14ac:dyDescent="0.25">
      <c r="B562269" s="76"/>
      <c r="C562269" s="75"/>
    </row>
    <row r="562270" spans="2:3" x14ac:dyDescent="0.25">
      <c r="B562270" s="76"/>
      <c r="C562270" s="75"/>
    </row>
    <row r="562271" spans="2:3" x14ac:dyDescent="0.25">
      <c r="B562271" s="76"/>
      <c r="C562271" s="75"/>
    </row>
    <row r="562272" spans="2:3" x14ac:dyDescent="0.25">
      <c r="B562272" s="76"/>
      <c r="C562272" s="75"/>
    </row>
    <row r="562273" spans="2:3" x14ac:dyDescent="0.25">
      <c r="B562273" s="76"/>
      <c r="C562273" s="75"/>
    </row>
    <row r="562274" spans="2:3" x14ac:dyDescent="0.25">
      <c r="B562274" s="76"/>
      <c r="C562274" s="75"/>
    </row>
    <row r="562275" spans="2:3" x14ac:dyDescent="0.25">
      <c r="B562275" s="76"/>
      <c r="C562275" s="75"/>
    </row>
    <row r="562276" spans="2:3" x14ac:dyDescent="0.25">
      <c r="B562276" s="76"/>
      <c r="C562276" s="75"/>
    </row>
    <row r="562277" spans="2:3" x14ac:dyDescent="0.25">
      <c r="B562277" s="76"/>
      <c r="C562277" s="75"/>
    </row>
    <row r="562278" spans="2:3" x14ac:dyDescent="0.25">
      <c r="B562278" s="76"/>
      <c r="C562278" s="75"/>
    </row>
    <row r="562279" spans="2:3" x14ac:dyDescent="0.25">
      <c r="B562279" s="76"/>
      <c r="C562279" s="75"/>
    </row>
    <row r="562280" spans="2:3" x14ac:dyDescent="0.25">
      <c r="B562280" s="76"/>
      <c r="C562280" s="75"/>
    </row>
    <row r="562281" spans="2:3" x14ac:dyDescent="0.25">
      <c r="B562281" s="76"/>
      <c r="C562281" s="75"/>
    </row>
    <row r="562391" spans="2:3" x14ac:dyDescent="0.25">
      <c r="B562391" s="76"/>
      <c r="C562391" s="75"/>
    </row>
    <row r="562392" spans="2:3" x14ac:dyDescent="0.25">
      <c r="B562392" s="76"/>
      <c r="C562392" s="75"/>
    </row>
    <row r="562393" spans="2:3" x14ac:dyDescent="0.25">
      <c r="B562393" s="76"/>
      <c r="C562393" s="75"/>
    </row>
    <row r="562394" spans="2:3" x14ac:dyDescent="0.25">
      <c r="B562394" s="76"/>
      <c r="C562394" s="75"/>
    </row>
    <row r="562395" spans="2:3" x14ac:dyDescent="0.25">
      <c r="B562395" s="76"/>
      <c r="C562395" s="75"/>
    </row>
    <row r="562396" spans="2:3" x14ac:dyDescent="0.25">
      <c r="B562396" s="76"/>
      <c r="C562396" s="75"/>
    </row>
    <row r="562397" spans="2:3" x14ac:dyDescent="0.25">
      <c r="B562397" s="76"/>
      <c r="C562397" s="75"/>
    </row>
    <row r="562398" spans="2:3" x14ac:dyDescent="0.25">
      <c r="B562398" s="76"/>
      <c r="C562398" s="75"/>
    </row>
    <row r="562399" spans="2:3" x14ac:dyDescent="0.25">
      <c r="B562399" s="76"/>
      <c r="C562399" s="75"/>
    </row>
    <row r="562400" spans="2:3" x14ac:dyDescent="0.25">
      <c r="B562400" s="76"/>
      <c r="C562400" s="75"/>
    </row>
    <row r="562401" spans="2:3" x14ac:dyDescent="0.25">
      <c r="B562401" s="76"/>
      <c r="C562401" s="75"/>
    </row>
    <row r="562402" spans="2:3" x14ac:dyDescent="0.25">
      <c r="B562402" s="76"/>
      <c r="C562402" s="75"/>
    </row>
    <row r="562403" spans="2:3" x14ac:dyDescent="0.25">
      <c r="B562403" s="76"/>
      <c r="C562403" s="75"/>
    </row>
    <row r="562513" spans="2:3" x14ac:dyDescent="0.25">
      <c r="B562513" s="76"/>
      <c r="C562513" s="75"/>
    </row>
    <row r="562514" spans="2:3" x14ac:dyDescent="0.25">
      <c r="B562514" s="76"/>
      <c r="C562514" s="75"/>
    </row>
    <row r="562515" spans="2:3" x14ac:dyDescent="0.25">
      <c r="B562515" s="76"/>
      <c r="C562515" s="75"/>
    </row>
    <row r="562516" spans="2:3" x14ac:dyDescent="0.25">
      <c r="B562516" s="76"/>
      <c r="C562516" s="75"/>
    </row>
    <row r="562517" spans="2:3" x14ac:dyDescent="0.25">
      <c r="B562517" s="76"/>
      <c r="C562517" s="75"/>
    </row>
    <row r="562518" spans="2:3" x14ac:dyDescent="0.25">
      <c r="B562518" s="76"/>
      <c r="C562518" s="75"/>
    </row>
    <row r="562519" spans="2:3" x14ac:dyDescent="0.25">
      <c r="B562519" s="76"/>
      <c r="C562519" s="75"/>
    </row>
    <row r="562520" spans="2:3" x14ac:dyDescent="0.25">
      <c r="B562520" s="76"/>
      <c r="C562520" s="75"/>
    </row>
    <row r="562521" spans="2:3" x14ac:dyDescent="0.25">
      <c r="B562521" s="76"/>
      <c r="C562521" s="75"/>
    </row>
    <row r="562522" spans="2:3" x14ac:dyDescent="0.25">
      <c r="B562522" s="76"/>
      <c r="C562522" s="75"/>
    </row>
    <row r="562523" spans="2:3" x14ac:dyDescent="0.25">
      <c r="B562523" s="76"/>
      <c r="C562523" s="75"/>
    </row>
    <row r="562524" spans="2:3" x14ac:dyDescent="0.25">
      <c r="B562524" s="76"/>
      <c r="C562524" s="75"/>
    </row>
    <row r="562525" spans="2:3" x14ac:dyDescent="0.25">
      <c r="B562525" s="76"/>
      <c r="C562525" s="75"/>
    </row>
    <row r="562635" spans="2:3" x14ac:dyDescent="0.25">
      <c r="B562635" s="76"/>
      <c r="C562635" s="75"/>
    </row>
    <row r="562636" spans="2:3" x14ac:dyDescent="0.25">
      <c r="B562636" s="76"/>
      <c r="C562636" s="75"/>
    </row>
    <row r="562637" spans="2:3" x14ac:dyDescent="0.25">
      <c r="B562637" s="76"/>
      <c r="C562637" s="75"/>
    </row>
    <row r="562638" spans="2:3" x14ac:dyDescent="0.25">
      <c r="B562638" s="76"/>
      <c r="C562638" s="75"/>
    </row>
    <row r="562639" spans="2:3" x14ac:dyDescent="0.25">
      <c r="B562639" s="76"/>
      <c r="C562639" s="75"/>
    </row>
    <row r="562640" spans="2:3" x14ac:dyDescent="0.25">
      <c r="B562640" s="76"/>
      <c r="C562640" s="75"/>
    </row>
    <row r="562641" spans="2:3" x14ac:dyDescent="0.25">
      <c r="B562641" s="76"/>
      <c r="C562641" s="75"/>
    </row>
    <row r="562642" spans="2:3" x14ac:dyDescent="0.25">
      <c r="B562642" s="76"/>
      <c r="C562642" s="75"/>
    </row>
    <row r="562643" spans="2:3" x14ac:dyDescent="0.25">
      <c r="B562643" s="76"/>
      <c r="C562643" s="75"/>
    </row>
    <row r="562644" spans="2:3" x14ac:dyDescent="0.25">
      <c r="B562644" s="76"/>
      <c r="C562644" s="75"/>
    </row>
    <row r="562645" spans="2:3" x14ac:dyDescent="0.25">
      <c r="B562645" s="76"/>
      <c r="C562645" s="75"/>
    </row>
    <row r="562646" spans="2:3" x14ac:dyDescent="0.25">
      <c r="B562646" s="76"/>
      <c r="C562646" s="75"/>
    </row>
    <row r="562647" spans="2:3" x14ac:dyDescent="0.25">
      <c r="B562647" s="76"/>
      <c r="C562647" s="75"/>
    </row>
    <row r="562757" spans="2:3" x14ac:dyDescent="0.25">
      <c r="B562757" s="76"/>
      <c r="C562757" s="75"/>
    </row>
    <row r="562758" spans="2:3" x14ac:dyDescent="0.25">
      <c r="B562758" s="76"/>
      <c r="C562758" s="75"/>
    </row>
    <row r="562759" spans="2:3" x14ac:dyDescent="0.25">
      <c r="B562759" s="76"/>
      <c r="C562759" s="75"/>
    </row>
    <row r="562760" spans="2:3" x14ac:dyDescent="0.25">
      <c r="B562760" s="76"/>
      <c r="C562760" s="75"/>
    </row>
    <row r="562761" spans="2:3" x14ac:dyDescent="0.25">
      <c r="B562761" s="76"/>
      <c r="C562761" s="75"/>
    </row>
    <row r="562762" spans="2:3" x14ac:dyDescent="0.25">
      <c r="B562762" s="76"/>
      <c r="C562762" s="75"/>
    </row>
    <row r="562763" spans="2:3" x14ac:dyDescent="0.25">
      <c r="B562763" s="76"/>
      <c r="C562763" s="75"/>
    </row>
    <row r="562764" spans="2:3" x14ac:dyDescent="0.25">
      <c r="B562764" s="76"/>
      <c r="C562764" s="75"/>
    </row>
    <row r="562765" spans="2:3" x14ac:dyDescent="0.25">
      <c r="B562765" s="76"/>
      <c r="C562765" s="75"/>
    </row>
    <row r="562766" spans="2:3" x14ac:dyDescent="0.25">
      <c r="B562766" s="76"/>
      <c r="C562766" s="75"/>
    </row>
    <row r="562767" spans="2:3" x14ac:dyDescent="0.25">
      <c r="B562767" s="76"/>
      <c r="C562767" s="75"/>
    </row>
    <row r="562768" spans="2:3" x14ac:dyDescent="0.25">
      <c r="B562768" s="76"/>
      <c r="C562768" s="75"/>
    </row>
    <row r="562769" spans="2:3" x14ac:dyDescent="0.25">
      <c r="B562769" s="76"/>
      <c r="C562769" s="75"/>
    </row>
    <row r="562879" spans="2:3" x14ac:dyDescent="0.25">
      <c r="B562879" s="76"/>
      <c r="C562879" s="75"/>
    </row>
    <row r="562880" spans="2:3" x14ac:dyDescent="0.25">
      <c r="B562880" s="76"/>
      <c r="C562880" s="75"/>
    </row>
    <row r="562881" spans="2:3" x14ac:dyDescent="0.25">
      <c r="B562881" s="76"/>
      <c r="C562881" s="75"/>
    </row>
    <row r="562882" spans="2:3" x14ac:dyDescent="0.25">
      <c r="B562882" s="76"/>
      <c r="C562882" s="75"/>
    </row>
    <row r="562883" spans="2:3" x14ac:dyDescent="0.25">
      <c r="B562883" s="76"/>
      <c r="C562883" s="75"/>
    </row>
    <row r="562884" spans="2:3" x14ac:dyDescent="0.25">
      <c r="B562884" s="76"/>
      <c r="C562884" s="75"/>
    </row>
    <row r="562885" spans="2:3" x14ac:dyDescent="0.25">
      <c r="B562885" s="76"/>
      <c r="C562885" s="75"/>
    </row>
    <row r="562886" spans="2:3" x14ac:dyDescent="0.25">
      <c r="B562886" s="76"/>
      <c r="C562886" s="75"/>
    </row>
    <row r="562887" spans="2:3" x14ac:dyDescent="0.25">
      <c r="B562887" s="76"/>
      <c r="C562887" s="75"/>
    </row>
    <row r="562888" spans="2:3" x14ac:dyDescent="0.25">
      <c r="B562888" s="76"/>
      <c r="C562888" s="75"/>
    </row>
    <row r="562889" spans="2:3" x14ac:dyDescent="0.25">
      <c r="B562889" s="76"/>
      <c r="C562889" s="75"/>
    </row>
    <row r="562890" spans="2:3" x14ac:dyDescent="0.25">
      <c r="B562890" s="76"/>
      <c r="C562890" s="75"/>
    </row>
    <row r="562891" spans="2:3" x14ac:dyDescent="0.25">
      <c r="B562891" s="76"/>
      <c r="C562891" s="75"/>
    </row>
    <row r="563001" spans="2:3" x14ac:dyDescent="0.25">
      <c r="B563001" s="76"/>
      <c r="C563001" s="75"/>
    </row>
    <row r="563002" spans="2:3" x14ac:dyDescent="0.25">
      <c r="B563002" s="76"/>
      <c r="C563002" s="75"/>
    </row>
    <row r="563003" spans="2:3" x14ac:dyDescent="0.25">
      <c r="B563003" s="76"/>
      <c r="C563003" s="75"/>
    </row>
    <row r="563004" spans="2:3" x14ac:dyDescent="0.25">
      <c r="B563004" s="76"/>
      <c r="C563004" s="75"/>
    </row>
    <row r="563005" spans="2:3" x14ac:dyDescent="0.25">
      <c r="B563005" s="76"/>
      <c r="C563005" s="75"/>
    </row>
    <row r="563006" spans="2:3" x14ac:dyDescent="0.25">
      <c r="B563006" s="76"/>
      <c r="C563006" s="75"/>
    </row>
    <row r="563007" spans="2:3" x14ac:dyDescent="0.25">
      <c r="B563007" s="76"/>
      <c r="C563007" s="75"/>
    </row>
    <row r="563008" spans="2:3" x14ac:dyDescent="0.25">
      <c r="B563008" s="76"/>
      <c r="C563008" s="75"/>
    </row>
    <row r="563009" spans="2:3" x14ac:dyDescent="0.25">
      <c r="B563009" s="76"/>
      <c r="C563009" s="75"/>
    </row>
    <row r="563010" spans="2:3" x14ac:dyDescent="0.25">
      <c r="B563010" s="76"/>
      <c r="C563010" s="75"/>
    </row>
    <row r="563011" spans="2:3" x14ac:dyDescent="0.25">
      <c r="B563011" s="76"/>
      <c r="C563011" s="75"/>
    </row>
    <row r="563012" spans="2:3" x14ac:dyDescent="0.25">
      <c r="B563012" s="76"/>
      <c r="C563012" s="75"/>
    </row>
    <row r="563013" spans="2:3" x14ac:dyDescent="0.25">
      <c r="B563013" s="76"/>
      <c r="C563013" s="75"/>
    </row>
    <row r="563123" spans="2:3" x14ac:dyDescent="0.25">
      <c r="B563123" s="76"/>
      <c r="C563123" s="75"/>
    </row>
    <row r="563124" spans="2:3" x14ac:dyDescent="0.25">
      <c r="B563124" s="76"/>
      <c r="C563124" s="75"/>
    </row>
    <row r="563125" spans="2:3" x14ac:dyDescent="0.25">
      <c r="B563125" s="76"/>
      <c r="C563125" s="75"/>
    </row>
    <row r="563126" spans="2:3" x14ac:dyDescent="0.25">
      <c r="B563126" s="76"/>
      <c r="C563126" s="75"/>
    </row>
    <row r="563127" spans="2:3" x14ac:dyDescent="0.25">
      <c r="B563127" s="76"/>
      <c r="C563127" s="75"/>
    </row>
    <row r="563128" spans="2:3" x14ac:dyDescent="0.25">
      <c r="B563128" s="76"/>
      <c r="C563128" s="75"/>
    </row>
    <row r="563129" spans="2:3" x14ac:dyDescent="0.25">
      <c r="B563129" s="76"/>
      <c r="C563129" s="75"/>
    </row>
    <row r="563130" spans="2:3" x14ac:dyDescent="0.25">
      <c r="B563130" s="76"/>
      <c r="C563130" s="75"/>
    </row>
    <row r="563131" spans="2:3" x14ac:dyDescent="0.25">
      <c r="B563131" s="76"/>
      <c r="C563131" s="75"/>
    </row>
    <row r="563132" spans="2:3" x14ac:dyDescent="0.25">
      <c r="B563132" s="76"/>
      <c r="C563132" s="75"/>
    </row>
    <row r="563133" spans="2:3" x14ac:dyDescent="0.25">
      <c r="B563133" s="76"/>
      <c r="C563133" s="75"/>
    </row>
    <row r="563134" spans="2:3" x14ac:dyDescent="0.25">
      <c r="B563134" s="76"/>
      <c r="C563134" s="75"/>
    </row>
    <row r="563135" spans="2:3" x14ac:dyDescent="0.25">
      <c r="B563135" s="76"/>
      <c r="C563135" s="75"/>
    </row>
    <row r="563245" spans="2:3" x14ac:dyDescent="0.25">
      <c r="B563245" s="76"/>
      <c r="C563245" s="75"/>
    </row>
    <row r="563246" spans="2:3" x14ac:dyDescent="0.25">
      <c r="B563246" s="76"/>
      <c r="C563246" s="75"/>
    </row>
    <row r="563247" spans="2:3" x14ac:dyDescent="0.25">
      <c r="B563247" s="76"/>
      <c r="C563247" s="75"/>
    </row>
    <row r="563248" spans="2:3" x14ac:dyDescent="0.25">
      <c r="B563248" s="76"/>
      <c r="C563248" s="75"/>
    </row>
    <row r="563249" spans="2:3" x14ac:dyDescent="0.25">
      <c r="B563249" s="76"/>
      <c r="C563249" s="75"/>
    </row>
    <row r="563250" spans="2:3" x14ac:dyDescent="0.25">
      <c r="B563250" s="76"/>
      <c r="C563250" s="75"/>
    </row>
    <row r="563251" spans="2:3" x14ac:dyDescent="0.25">
      <c r="B563251" s="76"/>
      <c r="C563251" s="75"/>
    </row>
    <row r="563252" spans="2:3" x14ac:dyDescent="0.25">
      <c r="B563252" s="76"/>
      <c r="C563252" s="75"/>
    </row>
    <row r="563253" spans="2:3" x14ac:dyDescent="0.25">
      <c r="B563253" s="76"/>
      <c r="C563253" s="75"/>
    </row>
    <row r="563254" spans="2:3" x14ac:dyDescent="0.25">
      <c r="B563254" s="76"/>
      <c r="C563254" s="75"/>
    </row>
    <row r="563255" spans="2:3" x14ac:dyDescent="0.25">
      <c r="B563255" s="76"/>
      <c r="C563255" s="75"/>
    </row>
    <row r="563256" spans="2:3" x14ac:dyDescent="0.25">
      <c r="B563256" s="76"/>
      <c r="C563256" s="75"/>
    </row>
    <row r="563257" spans="2:3" x14ac:dyDescent="0.25">
      <c r="B563257" s="76"/>
      <c r="C563257" s="75"/>
    </row>
    <row r="563367" spans="2:3" x14ac:dyDescent="0.25">
      <c r="B563367" s="76"/>
      <c r="C563367" s="75"/>
    </row>
    <row r="563368" spans="2:3" x14ac:dyDescent="0.25">
      <c r="B563368" s="76"/>
      <c r="C563368" s="75"/>
    </row>
    <row r="563369" spans="2:3" x14ac:dyDescent="0.25">
      <c r="B563369" s="76"/>
      <c r="C563369" s="75"/>
    </row>
    <row r="563370" spans="2:3" x14ac:dyDescent="0.25">
      <c r="B563370" s="76"/>
      <c r="C563370" s="75"/>
    </row>
    <row r="563371" spans="2:3" x14ac:dyDescent="0.25">
      <c r="B563371" s="76"/>
      <c r="C563371" s="75"/>
    </row>
    <row r="563372" spans="2:3" x14ac:dyDescent="0.25">
      <c r="B563372" s="76"/>
      <c r="C563372" s="75"/>
    </row>
    <row r="563373" spans="2:3" x14ac:dyDescent="0.25">
      <c r="B563373" s="76"/>
      <c r="C563373" s="75"/>
    </row>
    <row r="563374" spans="2:3" x14ac:dyDescent="0.25">
      <c r="B563374" s="76"/>
      <c r="C563374" s="75"/>
    </row>
    <row r="563375" spans="2:3" x14ac:dyDescent="0.25">
      <c r="B563375" s="76"/>
      <c r="C563375" s="75"/>
    </row>
    <row r="563376" spans="2:3" x14ac:dyDescent="0.25">
      <c r="B563376" s="76"/>
      <c r="C563376" s="75"/>
    </row>
    <row r="563377" spans="2:3" x14ac:dyDescent="0.25">
      <c r="B563377" s="76"/>
      <c r="C563377" s="75"/>
    </row>
    <row r="563378" spans="2:3" x14ac:dyDescent="0.25">
      <c r="B563378" s="76"/>
      <c r="C563378" s="75"/>
    </row>
    <row r="563379" spans="2:3" x14ac:dyDescent="0.25">
      <c r="B563379" s="76"/>
      <c r="C563379" s="75"/>
    </row>
    <row r="563489" spans="2:3" x14ac:dyDescent="0.25">
      <c r="B563489" s="76"/>
      <c r="C563489" s="75"/>
    </row>
    <row r="563490" spans="2:3" x14ac:dyDescent="0.25">
      <c r="B563490" s="76"/>
      <c r="C563490" s="75"/>
    </row>
    <row r="563491" spans="2:3" x14ac:dyDescent="0.25">
      <c r="B563491" s="76"/>
      <c r="C563491" s="75"/>
    </row>
    <row r="563492" spans="2:3" x14ac:dyDescent="0.25">
      <c r="B563492" s="76"/>
      <c r="C563492" s="75"/>
    </row>
    <row r="563493" spans="2:3" x14ac:dyDescent="0.25">
      <c r="B563493" s="76"/>
      <c r="C563493" s="75"/>
    </row>
    <row r="563494" spans="2:3" x14ac:dyDescent="0.25">
      <c r="B563494" s="76"/>
      <c r="C563494" s="75"/>
    </row>
    <row r="563495" spans="2:3" x14ac:dyDescent="0.25">
      <c r="B563495" s="76"/>
      <c r="C563495" s="75"/>
    </row>
    <row r="563496" spans="2:3" x14ac:dyDescent="0.25">
      <c r="B563496" s="76"/>
      <c r="C563496" s="75"/>
    </row>
    <row r="563497" spans="2:3" x14ac:dyDescent="0.25">
      <c r="B563497" s="76"/>
      <c r="C563497" s="75"/>
    </row>
    <row r="563498" spans="2:3" x14ac:dyDescent="0.25">
      <c r="B563498" s="76"/>
      <c r="C563498" s="75"/>
    </row>
    <row r="563499" spans="2:3" x14ac:dyDescent="0.25">
      <c r="B563499" s="76"/>
      <c r="C563499" s="75"/>
    </row>
    <row r="563500" spans="2:3" x14ac:dyDescent="0.25">
      <c r="B563500" s="76"/>
      <c r="C563500" s="75"/>
    </row>
    <row r="563501" spans="2:3" x14ac:dyDescent="0.25">
      <c r="B563501" s="76"/>
      <c r="C563501" s="75"/>
    </row>
    <row r="563611" spans="2:3" x14ac:dyDescent="0.25">
      <c r="B563611" s="76"/>
      <c r="C563611" s="75"/>
    </row>
    <row r="563612" spans="2:3" x14ac:dyDescent="0.25">
      <c r="B563612" s="76"/>
      <c r="C563612" s="75"/>
    </row>
    <row r="563613" spans="2:3" x14ac:dyDescent="0.25">
      <c r="B563613" s="76"/>
      <c r="C563613" s="75"/>
    </row>
    <row r="563614" spans="2:3" x14ac:dyDescent="0.25">
      <c r="B563614" s="76"/>
      <c r="C563614" s="75"/>
    </row>
    <row r="563615" spans="2:3" x14ac:dyDescent="0.25">
      <c r="B563615" s="76"/>
      <c r="C563615" s="75"/>
    </row>
    <row r="563616" spans="2:3" x14ac:dyDescent="0.25">
      <c r="B563616" s="76"/>
      <c r="C563616" s="75"/>
    </row>
    <row r="563617" spans="2:3" x14ac:dyDescent="0.25">
      <c r="B563617" s="76"/>
      <c r="C563617" s="75"/>
    </row>
    <row r="563618" spans="2:3" x14ac:dyDescent="0.25">
      <c r="B563618" s="76"/>
      <c r="C563618" s="75"/>
    </row>
    <row r="563619" spans="2:3" x14ac:dyDescent="0.25">
      <c r="B563619" s="76"/>
      <c r="C563619" s="75"/>
    </row>
    <row r="563620" spans="2:3" x14ac:dyDescent="0.25">
      <c r="B563620" s="76"/>
      <c r="C563620" s="75"/>
    </row>
    <row r="563621" spans="2:3" x14ac:dyDescent="0.25">
      <c r="B563621" s="76"/>
      <c r="C563621" s="75"/>
    </row>
    <row r="563622" spans="2:3" x14ac:dyDescent="0.25">
      <c r="B563622" s="76"/>
      <c r="C563622" s="75"/>
    </row>
    <row r="563623" spans="2:3" x14ac:dyDescent="0.25">
      <c r="B563623" s="76"/>
      <c r="C563623" s="75"/>
    </row>
    <row r="563733" spans="2:3" x14ac:dyDescent="0.25">
      <c r="B563733" s="76"/>
      <c r="C563733" s="75"/>
    </row>
    <row r="563734" spans="2:3" x14ac:dyDescent="0.25">
      <c r="B563734" s="76"/>
      <c r="C563734" s="75"/>
    </row>
    <row r="563735" spans="2:3" x14ac:dyDescent="0.25">
      <c r="B563735" s="76"/>
      <c r="C563735" s="75"/>
    </row>
    <row r="563736" spans="2:3" x14ac:dyDescent="0.25">
      <c r="B563736" s="76"/>
      <c r="C563736" s="75"/>
    </row>
    <row r="563737" spans="2:3" x14ac:dyDescent="0.25">
      <c r="B563737" s="76"/>
      <c r="C563737" s="75"/>
    </row>
    <row r="563738" spans="2:3" x14ac:dyDescent="0.25">
      <c r="B563738" s="76"/>
      <c r="C563738" s="75"/>
    </row>
    <row r="563739" spans="2:3" x14ac:dyDescent="0.25">
      <c r="B563739" s="76"/>
      <c r="C563739" s="75"/>
    </row>
    <row r="563740" spans="2:3" x14ac:dyDescent="0.25">
      <c r="B563740" s="76"/>
      <c r="C563740" s="75"/>
    </row>
    <row r="563741" spans="2:3" x14ac:dyDescent="0.25">
      <c r="B563741" s="76"/>
      <c r="C563741" s="75"/>
    </row>
    <row r="563742" spans="2:3" x14ac:dyDescent="0.25">
      <c r="B563742" s="76"/>
      <c r="C563742" s="75"/>
    </row>
    <row r="563743" spans="2:3" x14ac:dyDescent="0.25">
      <c r="B563743" s="76"/>
      <c r="C563743" s="75"/>
    </row>
    <row r="563744" spans="2:3" x14ac:dyDescent="0.25">
      <c r="B563744" s="76"/>
      <c r="C563744" s="75"/>
    </row>
    <row r="563745" spans="2:3" x14ac:dyDescent="0.25">
      <c r="B563745" s="76"/>
      <c r="C563745" s="75"/>
    </row>
    <row r="563855" spans="2:3" x14ac:dyDescent="0.25">
      <c r="B563855" s="76"/>
      <c r="C563855" s="75"/>
    </row>
    <row r="563856" spans="2:3" x14ac:dyDescent="0.25">
      <c r="B563856" s="76"/>
      <c r="C563856" s="75"/>
    </row>
    <row r="563857" spans="2:3" x14ac:dyDescent="0.25">
      <c r="B563857" s="76"/>
      <c r="C563857" s="75"/>
    </row>
    <row r="563858" spans="2:3" x14ac:dyDescent="0.25">
      <c r="B563858" s="76"/>
      <c r="C563858" s="75"/>
    </row>
    <row r="563859" spans="2:3" x14ac:dyDescent="0.25">
      <c r="B563859" s="76"/>
      <c r="C563859" s="75"/>
    </row>
    <row r="563860" spans="2:3" x14ac:dyDescent="0.25">
      <c r="B563860" s="76"/>
      <c r="C563860" s="75"/>
    </row>
    <row r="563861" spans="2:3" x14ac:dyDescent="0.25">
      <c r="B563861" s="76"/>
      <c r="C563861" s="75"/>
    </row>
    <row r="563862" spans="2:3" x14ac:dyDescent="0.25">
      <c r="B563862" s="76"/>
      <c r="C563862" s="75"/>
    </row>
    <row r="563863" spans="2:3" x14ac:dyDescent="0.25">
      <c r="B563863" s="76"/>
      <c r="C563863" s="75"/>
    </row>
    <row r="563864" spans="2:3" x14ac:dyDescent="0.25">
      <c r="B563864" s="76"/>
      <c r="C563864" s="75"/>
    </row>
    <row r="563865" spans="2:3" x14ac:dyDescent="0.25">
      <c r="B563865" s="76"/>
      <c r="C563865" s="75"/>
    </row>
    <row r="563866" spans="2:3" x14ac:dyDescent="0.25">
      <c r="B563866" s="76"/>
      <c r="C563866" s="75"/>
    </row>
    <row r="563867" spans="2:3" x14ac:dyDescent="0.25">
      <c r="B563867" s="76"/>
      <c r="C563867" s="75"/>
    </row>
    <row r="563977" spans="2:3" x14ac:dyDescent="0.25">
      <c r="B563977" s="76"/>
      <c r="C563977" s="75"/>
    </row>
    <row r="563978" spans="2:3" x14ac:dyDescent="0.25">
      <c r="B563978" s="76"/>
      <c r="C563978" s="75"/>
    </row>
    <row r="563979" spans="2:3" x14ac:dyDescent="0.25">
      <c r="B563979" s="76"/>
      <c r="C563979" s="75"/>
    </row>
    <row r="563980" spans="2:3" x14ac:dyDescent="0.25">
      <c r="B563980" s="76"/>
      <c r="C563980" s="75"/>
    </row>
    <row r="563981" spans="2:3" x14ac:dyDescent="0.25">
      <c r="B563981" s="76"/>
      <c r="C563981" s="75"/>
    </row>
    <row r="563982" spans="2:3" x14ac:dyDescent="0.25">
      <c r="B563982" s="76"/>
      <c r="C563982" s="75"/>
    </row>
    <row r="563983" spans="2:3" x14ac:dyDescent="0.25">
      <c r="B563983" s="76"/>
      <c r="C563983" s="75"/>
    </row>
    <row r="563984" spans="2:3" x14ac:dyDescent="0.25">
      <c r="B563984" s="76"/>
      <c r="C563984" s="75"/>
    </row>
    <row r="563985" spans="2:3" x14ac:dyDescent="0.25">
      <c r="B563985" s="76"/>
      <c r="C563985" s="75"/>
    </row>
    <row r="563986" spans="2:3" x14ac:dyDescent="0.25">
      <c r="B563986" s="76"/>
      <c r="C563986" s="75"/>
    </row>
    <row r="563987" spans="2:3" x14ac:dyDescent="0.25">
      <c r="B563987" s="76"/>
      <c r="C563987" s="75"/>
    </row>
    <row r="563988" spans="2:3" x14ac:dyDescent="0.25">
      <c r="B563988" s="76"/>
      <c r="C563988" s="75"/>
    </row>
    <row r="563989" spans="2:3" x14ac:dyDescent="0.25">
      <c r="B563989" s="76"/>
      <c r="C563989" s="75"/>
    </row>
    <row r="564099" spans="2:3" x14ac:dyDescent="0.25">
      <c r="B564099" s="76"/>
      <c r="C564099" s="75"/>
    </row>
    <row r="564100" spans="2:3" x14ac:dyDescent="0.25">
      <c r="B564100" s="76"/>
      <c r="C564100" s="75"/>
    </row>
    <row r="564101" spans="2:3" x14ac:dyDescent="0.25">
      <c r="B564101" s="76"/>
      <c r="C564101" s="75"/>
    </row>
    <row r="564102" spans="2:3" x14ac:dyDescent="0.25">
      <c r="B564102" s="76"/>
      <c r="C564102" s="75"/>
    </row>
    <row r="564103" spans="2:3" x14ac:dyDescent="0.25">
      <c r="B564103" s="76"/>
      <c r="C564103" s="75"/>
    </row>
    <row r="564104" spans="2:3" x14ac:dyDescent="0.25">
      <c r="B564104" s="76"/>
      <c r="C564104" s="75"/>
    </row>
    <row r="564105" spans="2:3" x14ac:dyDescent="0.25">
      <c r="B564105" s="76"/>
      <c r="C564105" s="75"/>
    </row>
    <row r="564106" spans="2:3" x14ac:dyDescent="0.25">
      <c r="B564106" s="76"/>
      <c r="C564106" s="75"/>
    </row>
    <row r="564107" spans="2:3" x14ac:dyDescent="0.25">
      <c r="B564107" s="76"/>
      <c r="C564107" s="75"/>
    </row>
    <row r="564108" spans="2:3" x14ac:dyDescent="0.25">
      <c r="B564108" s="76"/>
      <c r="C564108" s="75"/>
    </row>
    <row r="564109" spans="2:3" x14ac:dyDescent="0.25">
      <c r="B564109" s="76"/>
      <c r="C564109" s="75"/>
    </row>
    <row r="564110" spans="2:3" x14ac:dyDescent="0.25">
      <c r="B564110" s="76"/>
      <c r="C564110" s="75"/>
    </row>
    <row r="564111" spans="2:3" x14ac:dyDescent="0.25">
      <c r="B564111" s="76"/>
      <c r="C564111" s="75"/>
    </row>
    <row r="564221" spans="2:3" x14ac:dyDescent="0.25">
      <c r="B564221" s="76"/>
      <c r="C564221" s="75"/>
    </row>
    <row r="564222" spans="2:3" x14ac:dyDescent="0.25">
      <c r="B564222" s="76"/>
      <c r="C564222" s="75"/>
    </row>
    <row r="564223" spans="2:3" x14ac:dyDescent="0.25">
      <c r="B564223" s="76"/>
      <c r="C564223" s="75"/>
    </row>
    <row r="564224" spans="2:3" x14ac:dyDescent="0.25">
      <c r="B564224" s="76"/>
      <c r="C564224" s="75"/>
    </row>
    <row r="564225" spans="2:3" x14ac:dyDescent="0.25">
      <c r="B564225" s="76"/>
      <c r="C564225" s="75"/>
    </row>
    <row r="564226" spans="2:3" x14ac:dyDescent="0.25">
      <c r="B564226" s="76"/>
      <c r="C564226" s="75"/>
    </row>
    <row r="564227" spans="2:3" x14ac:dyDescent="0.25">
      <c r="B564227" s="76"/>
      <c r="C564227" s="75"/>
    </row>
    <row r="564228" spans="2:3" x14ac:dyDescent="0.25">
      <c r="B564228" s="76"/>
      <c r="C564228" s="75"/>
    </row>
    <row r="564229" spans="2:3" x14ac:dyDescent="0.25">
      <c r="B564229" s="76"/>
      <c r="C564229" s="75"/>
    </row>
    <row r="564230" spans="2:3" x14ac:dyDescent="0.25">
      <c r="B564230" s="76"/>
      <c r="C564230" s="75"/>
    </row>
    <row r="564231" spans="2:3" x14ac:dyDescent="0.25">
      <c r="B564231" s="76"/>
      <c r="C564231" s="75"/>
    </row>
    <row r="564232" spans="2:3" x14ac:dyDescent="0.25">
      <c r="B564232" s="76"/>
      <c r="C564232" s="75"/>
    </row>
    <row r="564233" spans="2:3" x14ac:dyDescent="0.25">
      <c r="B564233" s="76"/>
      <c r="C564233" s="75"/>
    </row>
    <row r="564343" spans="2:3" x14ac:dyDescent="0.25">
      <c r="B564343" s="76"/>
      <c r="C564343" s="75"/>
    </row>
    <row r="564344" spans="2:3" x14ac:dyDescent="0.25">
      <c r="B564344" s="76"/>
      <c r="C564344" s="75"/>
    </row>
    <row r="564345" spans="2:3" x14ac:dyDescent="0.25">
      <c r="B564345" s="76"/>
      <c r="C564345" s="75"/>
    </row>
    <row r="564346" spans="2:3" x14ac:dyDescent="0.25">
      <c r="B564346" s="76"/>
      <c r="C564346" s="75"/>
    </row>
    <row r="564347" spans="2:3" x14ac:dyDescent="0.25">
      <c r="B564347" s="76"/>
      <c r="C564347" s="75"/>
    </row>
    <row r="564348" spans="2:3" x14ac:dyDescent="0.25">
      <c r="B564348" s="76"/>
      <c r="C564348" s="75"/>
    </row>
    <row r="564349" spans="2:3" x14ac:dyDescent="0.25">
      <c r="B564349" s="76"/>
      <c r="C564349" s="75"/>
    </row>
    <row r="564350" spans="2:3" x14ac:dyDescent="0.25">
      <c r="B564350" s="76"/>
      <c r="C564350" s="75"/>
    </row>
    <row r="564351" spans="2:3" x14ac:dyDescent="0.25">
      <c r="B564351" s="76"/>
      <c r="C564351" s="75"/>
    </row>
    <row r="564352" spans="2:3" x14ac:dyDescent="0.25">
      <c r="B564352" s="76"/>
      <c r="C564352" s="75"/>
    </row>
    <row r="564353" spans="2:3" x14ac:dyDescent="0.25">
      <c r="B564353" s="76"/>
      <c r="C564353" s="75"/>
    </row>
    <row r="564354" spans="2:3" x14ac:dyDescent="0.25">
      <c r="B564354" s="76"/>
      <c r="C564354" s="75"/>
    </row>
    <row r="564355" spans="2:3" x14ac:dyDescent="0.25">
      <c r="B564355" s="76"/>
      <c r="C564355" s="75"/>
    </row>
    <row r="564465" spans="2:3" x14ac:dyDescent="0.25">
      <c r="B564465" s="76"/>
      <c r="C564465" s="75"/>
    </row>
    <row r="564466" spans="2:3" x14ac:dyDescent="0.25">
      <c r="B564466" s="76"/>
      <c r="C564466" s="75"/>
    </row>
    <row r="564467" spans="2:3" x14ac:dyDescent="0.25">
      <c r="B564467" s="76"/>
      <c r="C564467" s="75"/>
    </row>
    <row r="564468" spans="2:3" x14ac:dyDescent="0.25">
      <c r="B564468" s="76"/>
      <c r="C564468" s="75"/>
    </row>
    <row r="564469" spans="2:3" x14ac:dyDescent="0.25">
      <c r="B564469" s="76"/>
      <c r="C564469" s="75"/>
    </row>
    <row r="564470" spans="2:3" x14ac:dyDescent="0.25">
      <c r="B564470" s="76"/>
      <c r="C564470" s="75"/>
    </row>
    <row r="564471" spans="2:3" x14ac:dyDescent="0.25">
      <c r="B564471" s="76"/>
      <c r="C564471" s="75"/>
    </row>
    <row r="564472" spans="2:3" x14ac:dyDescent="0.25">
      <c r="B564472" s="76"/>
      <c r="C564472" s="75"/>
    </row>
    <row r="564473" spans="2:3" x14ac:dyDescent="0.25">
      <c r="B564473" s="76"/>
      <c r="C564473" s="75"/>
    </row>
    <row r="564474" spans="2:3" x14ac:dyDescent="0.25">
      <c r="B564474" s="76"/>
      <c r="C564474" s="75"/>
    </row>
    <row r="564475" spans="2:3" x14ac:dyDescent="0.25">
      <c r="B564475" s="76"/>
      <c r="C564475" s="75"/>
    </row>
    <row r="564476" spans="2:3" x14ac:dyDescent="0.25">
      <c r="B564476" s="76"/>
      <c r="C564476" s="75"/>
    </row>
    <row r="564477" spans="2:3" x14ac:dyDescent="0.25">
      <c r="B564477" s="76"/>
      <c r="C564477" s="75"/>
    </row>
    <row r="564587" spans="2:3" x14ac:dyDescent="0.25">
      <c r="B564587" s="76"/>
      <c r="C564587" s="75"/>
    </row>
    <row r="564588" spans="2:3" x14ac:dyDescent="0.25">
      <c r="B564588" s="76"/>
      <c r="C564588" s="75"/>
    </row>
    <row r="564589" spans="2:3" x14ac:dyDescent="0.25">
      <c r="B564589" s="76"/>
      <c r="C564589" s="75"/>
    </row>
    <row r="564590" spans="2:3" x14ac:dyDescent="0.25">
      <c r="B564590" s="76"/>
      <c r="C564590" s="75"/>
    </row>
    <row r="564591" spans="2:3" x14ac:dyDescent="0.25">
      <c r="B564591" s="76"/>
      <c r="C564591" s="75"/>
    </row>
    <row r="564592" spans="2:3" x14ac:dyDescent="0.25">
      <c r="B564592" s="76"/>
      <c r="C564592" s="75"/>
    </row>
    <row r="564593" spans="2:3" x14ac:dyDescent="0.25">
      <c r="B564593" s="76"/>
      <c r="C564593" s="75"/>
    </row>
    <row r="564594" spans="2:3" x14ac:dyDescent="0.25">
      <c r="B564594" s="76"/>
      <c r="C564594" s="75"/>
    </row>
    <row r="564595" spans="2:3" x14ac:dyDescent="0.25">
      <c r="B564595" s="76"/>
      <c r="C564595" s="75"/>
    </row>
    <row r="564596" spans="2:3" x14ac:dyDescent="0.25">
      <c r="B564596" s="76"/>
      <c r="C564596" s="75"/>
    </row>
    <row r="564597" spans="2:3" x14ac:dyDescent="0.25">
      <c r="B564597" s="76"/>
      <c r="C564597" s="75"/>
    </row>
    <row r="564598" spans="2:3" x14ac:dyDescent="0.25">
      <c r="B564598" s="76"/>
      <c r="C564598" s="75"/>
    </row>
    <row r="564599" spans="2:3" x14ac:dyDescent="0.25">
      <c r="B564599" s="76"/>
      <c r="C564599" s="75"/>
    </row>
    <row r="564709" spans="2:3" x14ac:dyDescent="0.25">
      <c r="B564709" s="76"/>
      <c r="C564709" s="75"/>
    </row>
    <row r="564710" spans="2:3" x14ac:dyDescent="0.25">
      <c r="B564710" s="76"/>
      <c r="C564710" s="75"/>
    </row>
    <row r="564711" spans="2:3" x14ac:dyDescent="0.25">
      <c r="B564711" s="76"/>
      <c r="C564711" s="75"/>
    </row>
    <row r="564712" spans="2:3" x14ac:dyDescent="0.25">
      <c r="B564712" s="76"/>
      <c r="C564712" s="75"/>
    </row>
    <row r="564713" spans="2:3" x14ac:dyDescent="0.25">
      <c r="B564713" s="76"/>
      <c r="C564713" s="75"/>
    </row>
    <row r="564714" spans="2:3" x14ac:dyDescent="0.25">
      <c r="B564714" s="76"/>
      <c r="C564714" s="75"/>
    </row>
    <row r="564715" spans="2:3" x14ac:dyDescent="0.25">
      <c r="B564715" s="76"/>
      <c r="C564715" s="75"/>
    </row>
    <row r="564716" spans="2:3" x14ac:dyDescent="0.25">
      <c r="B564716" s="76"/>
      <c r="C564716" s="75"/>
    </row>
    <row r="564717" spans="2:3" x14ac:dyDescent="0.25">
      <c r="B564717" s="76"/>
      <c r="C564717" s="75"/>
    </row>
    <row r="564718" spans="2:3" x14ac:dyDescent="0.25">
      <c r="B564718" s="76"/>
      <c r="C564718" s="75"/>
    </row>
    <row r="564719" spans="2:3" x14ac:dyDescent="0.25">
      <c r="B564719" s="76"/>
      <c r="C564719" s="75"/>
    </row>
    <row r="564720" spans="2:3" x14ac:dyDescent="0.25">
      <c r="B564720" s="76"/>
      <c r="C564720" s="75"/>
    </row>
    <row r="564721" spans="2:3" x14ac:dyDescent="0.25">
      <c r="B564721" s="76"/>
      <c r="C564721" s="75"/>
    </row>
    <row r="564831" spans="2:3" x14ac:dyDescent="0.25">
      <c r="B564831" s="76"/>
      <c r="C564831" s="75"/>
    </row>
    <row r="564832" spans="2:3" x14ac:dyDescent="0.25">
      <c r="B564832" s="76"/>
      <c r="C564832" s="75"/>
    </row>
    <row r="564833" spans="2:3" x14ac:dyDescent="0.25">
      <c r="B564833" s="76"/>
      <c r="C564833" s="75"/>
    </row>
    <row r="564834" spans="2:3" x14ac:dyDescent="0.25">
      <c r="B564834" s="76"/>
      <c r="C564834" s="75"/>
    </row>
    <row r="564835" spans="2:3" x14ac:dyDescent="0.25">
      <c r="B564835" s="76"/>
      <c r="C564835" s="75"/>
    </row>
    <row r="564836" spans="2:3" x14ac:dyDescent="0.25">
      <c r="B564836" s="76"/>
      <c r="C564836" s="75"/>
    </row>
    <row r="564837" spans="2:3" x14ac:dyDescent="0.25">
      <c r="B564837" s="76"/>
      <c r="C564837" s="75"/>
    </row>
    <row r="564838" spans="2:3" x14ac:dyDescent="0.25">
      <c r="B564838" s="76"/>
      <c r="C564838" s="75"/>
    </row>
    <row r="564839" spans="2:3" x14ac:dyDescent="0.25">
      <c r="B564839" s="76"/>
      <c r="C564839" s="75"/>
    </row>
    <row r="564840" spans="2:3" x14ac:dyDescent="0.25">
      <c r="B564840" s="76"/>
      <c r="C564840" s="75"/>
    </row>
    <row r="564841" spans="2:3" x14ac:dyDescent="0.25">
      <c r="B564841" s="76"/>
      <c r="C564841" s="75"/>
    </row>
    <row r="564842" spans="2:3" x14ac:dyDescent="0.25">
      <c r="B564842" s="76"/>
      <c r="C564842" s="75"/>
    </row>
    <row r="564843" spans="2:3" x14ac:dyDescent="0.25">
      <c r="B564843" s="76"/>
      <c r="C564843" s="75"/>
    </row>
    <row r="564953" spans="2:3" x14ac:dyDescent="0.25">
      <c r="B564953" s="76"/>
      <c r="C564953" s="75"/>
    </row>
    <row r="564954" spans="2:3" x14ac:dyDescent="0.25">
      <c r="B564954" s="76"/>
      <c r="C564954" s="75"/>
    </row>
    <row r="564955" spans="2:3" x14ac:dyDescent="0.25">
      <c r="B564955" s="76"/>
      <c r="C564955" s="75"/>
    </row>
    <row r="564956" spans="2:3" x14ac:dyDescent="0.25">
      <c r="B564956" s="76"/>
      <c r="C564956" s="75"/>
    </row>
    <row r="564957" spans="2:3" x14ac:dyDescent="0.25">
      <c r="B564957" s="76"/>
      <c r="C564957" s="75"/>
    </row>
    <row r="564958" spans="2:3" x14ac:dyDescent="0.25">
      <c r="B564958" s="76"/>
      <c r="C564958" s="75"/>
    </row>
    <row r="564959" spans="2:3" x14ac:dyDescent="0.25">
      <c r="B564959" s="76"/>
      <c r="C564959" s="75"/>
    </row>
    <row r="564960" spans="2:3" x14ac:dyDescent="0.25">
      <c r="B564960" s="76"/>
      <c r="C564960" s="75"/>
    </row>
    <row r="564961" spans="2:3" x14ac:dyDescent="0.25">
      <c r="B564961" s="76"/>
      <c r="C564961" s="75"/>
    </row>
    <row r="564962" spans="2:3" x14ac:dyDescent="0.25">
      <c r="B564962" s="76"/>
      <c r="C564962" s="75"/>
    </row>
    <row r="564963" spans="2:3" x14ac:dyDescent="0.25">
      <c r="B564963" s="76"/>
      <c r="C564963" s="75"/>
    </row>
    <row r="564964" spans="2:3" x14ac:dyDescent="0.25">
      <c r="B564964" s="76"/>
      <c r="C564964" s="75"/>
    </row>
    <row r="564965" spans="2:3" x14ac:dyDescent="0.25">
      <c r="B564965" s="76"/>
      <c r="C564965" s="75"/>
    </row>
    <row r="565075" spans="2:3" x14ac:dyDescent="0.25">
      <c r="B565075" s="76"/>
      <c r="C565075" s="75"/>
    </row>
    <row r="565076" spans="2:3" x14ac:dyDescent="0.25">
      <c r="B565076" s="76"/>
      <c r="C565076" s="75"/>
    </row>
    <row r="565077" spans="2:3" x14ac:dyDescent="0.25">
      <c r="B565077" s="76"/>
      <c r="C565077" s="75"/>
    </row>
    <row r="565078" spans="2:3" x14ac:dyDescent="0.25">
      <c r="B565078" s="76"/>
      <c r="C565078" s="75"/>
    </row>
    <row r="565079" spans="2:3" x14ac:dyDescent="0.25">
      <c r="B565079" s="76"/>
      <c r="C565079" s="75"/>
    </row>
    <row r="565080" spans="2:3" x14ac:dyDescent="0.25">
      <c r="B565080" s="76"/>
      <c r="C565080" s="75"/>
    </row>
    <row r="565081" spans="2:3" x14ac:dyDescent="0.25">
      <c r="B565081" s="76"/>
      <c r="C565081" s="75"/>
    </row>
    <row r="565082" spans="2:3" x14ac:dyDescent="0.25">
      <c r="B565082" s="76"/>
      <c r="C565082" s="75"/>
    </row>
    <row r="565083" spans="2:3" x14ac:dyDescent="0.25">
      <c r="B565083" s="76"/>
      <c r="C565083" s="75"/>
    </row>
    <row r="565084" spans="2:3" x14ac:dyDescent="0.25">
      <c r="B565084" s="76"/>
      <c r="C565084" s="75"/>
    </row>
    <row r="565085" spans="2:3" x14ac:dyDescent="0.25">
      <c r="B565085" s="76"/>
      <c r="C565085" s="75"/>
    </row>
    <row r="565086" spans="2:3" x14ac:dyDescent="0.25">
      <c r="B565086" s="76"/>
      <c r="C565086" s="75"/>
    </row>
    <row r="565087" spans="2:3" x14ac:dyDescent="0.25">
      <c r="B565087" s="76"/>
      <c r="C565087" s="75"/>
    </row>
    <row r="565197" spans="2:3" x14ac:dyDescent="0.25">
      <c r="B565197" s="76"/>
      <c r="C565197" s="75"/>
    </row>
    <row r="565198" spans="2:3" x14ac:dyDescent="0.25">
      <c r="B565198" s="76"/>
      <c r="C565198" s="75"/>
    </row>
    <row r="565199" spans="2:3" x14ac:dyDescent="0.25">
      <c r="B565199" s="76"/>
      <c r="C565199" s="75"/>
    </row>
    <row r="565200" spans="2:3" x14ac:dyDescent="0.25">
      <c r="B565200" s="76"/>
      <c r="C565200" s="75"/>
    </row>
    <row r="565201" spans="2:3" x14ac:dyDescent="0.25">
      <c r="B565201" s="76"/>
      <c r="C565201" s="75"/>
    </row>
    <row r="565202" spans="2:3" x14ac:dyDescent="0.25">
      <c r="B565202" s="76"/>
      <c r="C565202" s="75"/>
    </row>
    <row r="565203" spans="2:3" x14ac:dyDescent="0.25">
      <c r="B565203" s="76"/>
      <c r="C565203" s="75"/>
    </row>
    <row r="565204" spans="2:3" x14ac:dyDescent="0.25">
      <c r="B565204" s="76"/>
      <c r="C565204" s="75"/>
    </row>
    <row r="565205" spans="2:3" x14ac:dyDescent="0.25">
      <c r="B565205" s="76"/>
      <c r="C565205" s="75"/>
    </row>
    <row r="565206" spans="2:3" x14ac:dyDescent="0.25">
      <c r="B565206" s="76"/>
      <c r="C565206" s="75"/>
    </row>
    <row r="565207" spans="2:3" x14ac:dyDescent="0.25">
      <c r="B565207" s="76"/>
      <c r="C565207" s="75"/>
    </row>
    <row r="565208" spans="2:3" x14ac:dyDescent="0.25">
      <c r="B565208" s="76"/>
      <c r="C565208" s="75"/>
    </row>
    <row r="565209" spans="2:3" x14ac:dyDescent="0.25">
      <c r="B565209" s="76"/>
      <c r="C565209" s="75"/>
    </row>
    <row r="565319" spans="2:3" x14ac:dyDescent="0.25">
      <c r="B565319" s="76"/>
      <c r="C565319" s="75"/>
    </row>
    <row r="565320" spans="2:3" x14ac:dyDescent="0.25">
      <c r="B565320" s="76"/>
      <c r="C565320" s="75"/>
    </row>
    <row r="565321" spans="2:3" x14ac:dyDescent="0.25">
      <c r="B565321" s="76"/>
      <c r="C565321" s="75"/>
    </row>
    <row r="565322" spans="2:3" x14ac:dyDescent="0.25">
      <c r="B565322" s="76"/>
      <c r="C565322" s="75"/>
    </row>
    <row r="565323" spans="2:3" x14ac:dyDescent="0.25">
      <c r="B565323" s="76"/>
      <c r="C565323" s="75"/>
    </row>
    <row r="565324" spans="2:3" x14ac:dyDescent="0.25">
      <c r="B565324" s="76"/>
      <c r="C565324" s="75"/>
    </row>
    <row r="565325" spans="2:3" x14ac:dyDescent="0.25">
      <c r="B565325" s="76"/>
      <c r="C565325" s="75"/>
    </row>
    <row r="565326" spans="2:3" x14ac:dyDescent="0.25">
      <c r="B565326" s="76"/>
      <c r="C565326" s="75"/>
    </row>
    <row r="565327" spans="2:3" x14ac:dyDescent="0.25">
      <c r="B565327" s="76"/>
      <c r="C565327" s="75"/>
    </row>
    <row r="565328" spans="2:3" x14ac:dyDescent="0.25">
      <c r="B565328" s="76"/>
      <c r="C565328" s="75"/>
    </row>
    <row r="565329" spans="2:3" x14ac:dyDescent="0.25">
      <c r="B565329" s="76"/>
      <c r="C565329" s="75"/>
    </row>
    <row r="565330" spans="2:3" x14ac:dyDescent="0.25">
      <c r="B565330" s="76"/>
      <c r="C565330" s="75"/>
    </row>
    <row r="565331" spans="2:3" x14ac:dyDescent="0.25">
      <c r="B565331" s="76"/>
      <c r="C565331" s="75"/>
    </row>
    <row r="565441" spans="2:3" x14ac:dyDescent="0.25">
      <c r="B565441" s="76"/>
      <c r="C565441" s="75"/>
    </row>
    <row r="565442" spans="2:3" x14ac:dyDescent="0.25">
      <c r="B565442" s="76"/>
      <c r="C565442" s="75"/>
    </row>
    <row r="565443" spans="2:3" x14ac:dyDescent="0.25">
      <c r="B565443" s="76"/>
      <c r="C565443" s="75"/>
    </row>
    <row r="565444" spans="2:3" x14ac:dyDescent="0.25">
      <c r="B565444" s="76"/>
      <c r="C565444" s="75"/>
    </row>
    <row r="565445" spans="2:3" x14ac:dyDescent="0.25">
      <c r="B565445" s="76"/>
      <c r="C565445" s="75"/>
    </row>
    <row r="565446" spans="2:3" x14ac:dyDescent="0.25">
      <c r="B565446" s="76"/>
      <c r="C565446" s="75"/>
    </row>
    <row r="565447" spans="2:3" x14ac:dyDescent="0.25">
      <c r="B565447" s="76"/>
      <c r="C565447" s="75"/>
    </row>
    <row r="565448" spans="2:3" x14ac:dyDescent="0.25">
      <c r="B565448" s="76"/>
      <c r="C565448" s="75"/>
    </row>
    <row r="565449" spans="2:3" x14ac:dyDescent="0.25">
      <c r="B565449" s="76"/>
      <c r="C565449" s="75"/>
    </row>
    <row r="565450" spans="2:3" x14ac:dyDescent="0.25">
      <c r="B565450" s="76"/>
      <c r="C565450" s="75"/>
    </row>
    <row r="565451" spans="2:3" x14ac:dyDescent="0.25">
      <c r="B565451" s="76"/>
      <c r="C565451" s="75"/>
    </row>
    <row r="565452" spans="2:3" x14ac:dyDescent="0.25">
      <c r="B565452" s="76"/>
      <c r="C565452" s="75"/>
    </row>
    <row r="565453" spans="2:3" x14ac:dyDescent="0.25">
      <c r="B565453" s="76"/>
      <c r="C565453" s="75"/>
    </row>
    <row r="565563" spans="2:3" x14ac:dyDescent="0.25">
      <c r="B565563" s="76"/>
      <c r="C565563" s="75"/>
    </row>
    <row r="565564" spans="2:3" x14ac:dyDescent="0.25">
      <c r="B565564" s="76"/>
      <c r="C565564" s="75"/>
    </row>
    <row r="565565" spans="2:3" x14ac:dyDescent="0.25">
      <c r="B565565" s="76"/>
      <c r="C565565" s="75"/>
    </row>
    <row r="565566" spans="2:3" x14ac:dyDescent="0.25">
      <c r="B565566" s="76"/>
      <c r="C565566" s="75"/>
    </row>
    <row r="565567" spans="2:3" x14ac:dyDescent="0.25">
      <c r="B565567" s="76"/>
      <c r="C565567" s="75"/>
    </row>
    <row r="565568" spans="2:3" x14ac:dyDescent="0.25">
      <c r="B565568" s="76"/>
      <c r="C565568" s="75"/>
    </row>
    <row r="565569" spans="2:3" x14ac:dyDescent="0.25">
      <c r="B565569" s="76"/>
      <c r="C565569" s="75"/>
    </row>
    <row r="565570" spans="2:3" x14ac:dyDescent="0.25">
      <c r="B565570" s="76"/>
      <c r="C565570" s="75"/>
    </row>
    <row r="565571" spans="2:3" x14ac:dyDescent="0.25">
      <c r="B565571" s="76"/>
      <c r="C565571" s="75"/>
    </row>
    <row r="565572" spans="2:3" x14ac:dyDescent="0.25">
      <c r="B565572" s="76"/>
      <c r="C565572" s="75"/>
    </row>
    <row r="565573" spans="2:3" x14ac:dyDescent="0.25">
      <c r="B565573" s="76"/>
      <c r="C565573" s="75"/>
    </row>
    <row r="565574" spans="2:3" x14ac:dyDescent="0.25">
      <c r="B565574" s="76"/>
      <c r="C565574" s="75"/>
    </row>
    <row r="565575" spans="2:3" x14ac:dyDescent="0.25">
      <c r="B565575" s="76"/>
      <c r="C565575" s="75"/>
    </row>
    <row r="565685" spans="2:3" x14ac:dyDescent="0.25">
      <c r="B565685" s="76"/>
      <c r="C565685" s="75"/>
    </row>
    <row r="565686" spans="2:3" x14ac:dyDescent="0.25">
      <c r="B565686" s="76"/>
      <c r="C565686" s="75"/>
    </row>
    <row r="565687" spans="2:3" x14ac:dyDescent="0.25">
      <c r="B565687" s="76"/>
      <c r="C565687" s="75"/>
    </row>
    <row r="565688" spans="2:3" x14ac:dyDescent="0.25">
      <c r="B565688" s="76"/>
      <c r="C565688" s="75"/>
    </row>
    <row r="565689" spans="2:3" x14ac:dyDescent="0.25">
      <c r="B565689" s="76"/>
      <c r="C565689" s="75"/>
    </row>
    <row r="565690" spans="2:3" x14ac:dyDescent="0.25">
      <c r="B565690" s="76"/>
      <c r="C565690" s="75"/>
    </row>
    <row r="565691" spans="2:3" x14ac:dyDescent="0.25">
      <c r="B565691" s="76"/>
      <c r="C565691" s="75"/>
    </row>
    <row r="565692" spans="2:3" x14ac:dyDescent="0.25">
      <c r="B565692" s="76"/>
      <c r="C565692" s="75"/>
    </row>
    <row r="565693" spans="2:3" x14ac:dyDescent="0.25">
      <c r="B565693" s="76"/>
      <c r="C565693" s="75"/>
    </row>
    <row r="565694" spans="2:3" x14ac:dyDescent="0.25">
      <c r="B565694" s="76"/>
      <c r="C565694" s="75"/>
    </row>
    <row r="565695" spans="2:3" x14ac:dyDescent="0.25">
      <c r="B565695" s="76"/>
      <c r="C565695" s="75"/>
    </row>
    <row r="565696" spans="2:3" x14ac:dyDescent="0.25">
      <c r="B565696" s="76"/>
      <c r="C565696" s="75"/>
    </row>
    <row r="565697" spans="2:3" x14ac:dyDescent="0.25">
      <c r="B565697" s="76"/>
      <c r="C565697" s="75"/>
    </row>
    <row r="565807" spans="2:3" x14ac:dyDescent="0.25">
      <c r="B565807" s="76"/>
      <c r="C565807" s="75"/>
    </row>
    <row r="565808" spans="2:3" x14ac:dyDescent="0.25">
      <c r="B565808" s="76"/>
      <c r="C565808" s="75"/>
    </row>
    <row r="565809" spans="2:3" x14ac:dyDescent="0.25">
      <c r="B565809" s="76"/>
      <c r="C565809" s="75"/>
    </row>
    <row r="565810" spans="2:3" x14ac:dyDescent="0.25">
      <c r="B565810" s="76"/>
      <c r="C565810" s="75"/>
    </row>
    <row r="565811" spans="2:3" x14ac:dyDescent="0.25">
      <c r="B565811" s="76"/>
      <c r="C565811" s="75"/>
    </row>
    <row r="565812" spans="2:3" x14ac:dyDescent="0.25">
      <c r="B565812" s="76"/>
      <c r="C565812" s="75"/>
    </row>
    <row r="565813" spans="2:3" x14ac:dyDescent="0.25">
      <c r="B565813" s="76"/>
      <c r="C565813" s="75"/>
    </row>
    <row r="565814" spans="2:3" x14ac:dyDescent="0.25">
      <c r="B565814" s="76"/>
      <c r="C565814" s="75"/>
    </row>
    <row r="565815" spans="2:3" x14ac:dyDescent="0.25">
      <c r="B565815" s="76"/>
      <c r="C565815" s="75"/>
    </row>
    <row r="565816" spans="2:3" x14ac:dyDescent="0.25">
      <c r="B565816" s="76"/>
      <c r="C565816" s="75"/>
    </row>
    <row r="565817" spans="2:3" x14ac:dyDescent="0.25">
      <c r="B565817" s="76"/>
      <c r="C565817" s="75"/>
    </row>
    <row r="565818" spans="2:3" x14ac:dyDescent="0.25">
      <c r="B565818" s="76"/>
      <c r="C565818" s="75"/>
    </row>
    <row r="565819" spans="2:3" x14ac:dyDescent="0.25">
      <c r="B565819" s="76"/>
      <c r="C565819" s="75"/>
    </row>
    <row r="565929" spans="2:3" x14ac:dyDescent="0.25">
      <c r="B565929" s="76"/>
      <c r="C565929" s="75"/>
    </row>
    <row r="565930" spans="2:3" x14ac:dyDescent="0.25">
      <c r="B565930" s="76"/>
      <c r="C565930" s="75"/>
    </row>
    <row r="565931" spans="2:3" x14ac:dyDescent="0.25">
      <c r="B565931" s="76"/>
      <c r="C565931" s="75"/>
    </row>
    <row r="565932" spans="2:3" x14ac:dyDescent="0.25">
      <c r="B565932" s="76"/>
      <c r="C565932" s="75"/>
    </row>
    <row r="565933" spans="2:3" x14ac:dyDescent="0.25">
      <c r="B565933" s="76"/>
      <c r="C565933" s="75"/>
    </row>
    <row r="565934" spans="2:3" x14ac:dyDescent="0.25">
      <c r="B565934" s="76"/>
      <c r="C565934" s="75"/>
    </row>
    <row r="565935" spans="2:3" x14ac:dyDescent="0.25">
      <c r="B565935" s="76"/>
      <c r="C565935" s="75"/>
    </row>
    <row r="565936" spans="2:3" x14ac:dyDescent="0.25">
      <c r="B565936" s="76"/>
      <c r="C565936" s="75"/>
    </row>
    <row r="565937" spans="2:3" x14ac:dyDescent="0.25">
      <c r="B565937" s="76"/>
      <c r="C565937" s="75"/>
    </row>
    <row r="565938" spans="2:3" x14ac:dyDescent="0.25">
      <c r="B565938" s="76"/>
      <c r="C565938" s="75"/>
    </row>
    <row r="565939" spans="2:3" x14ac:dyDescent="0.25">
      <c r="B565939" s="76"/>
      <c r="C565939" s="75"/>
    </row>
    <row r="565940" spans="2:3" x14ac:dyDescent="0.25">
      <c r="B565940" s="76"/>
      <c r="C565940" s="75"/>
    </row>
    <row r="565941" spans="2:3" x14ac:dyDescent="0.25">
      <c r="B565941" s="76"/>
      <c r="C565941" s="75"/>
    </row>
    <row r="566051" spans="2:3" x14ac:dyDescent="0.25">
      <c r="B566051" s="76"/>
      <c r="C566051" s="75"/>
    </row>
    <row r="566052" spans="2:3" x14ac:dyDescent="0.25">
      <c r="B566052" s="76"/>
      <c r="C566052" s="75"/>
    </row>
    <row r="566053" spans="2:3" x14ac:dyDescent="0.25">
      <c r="B566053" s="76"/>
      <c r="C566053" s="75"/>
    </row>
    <row r="566054" spans="2:3" x14ac:dyDescent="0.25">
      <c r="B566054" s="76"/>
      <c r="C566054" s="75"/>
    </row>
    <row r="566055" spans="2:3" x14ac:dyDescent="0.25">
      <c r="B566055" s="76"/>
      <c r="C566055" s="75"/>
    </row>
    <row r="566056" spans="2:3" x14ac:dyDescent="0.25">
      <c r="B566056" s="76"/>
      <c r="C566056" s="75"/>
    </row>
    <row r="566057" spans="2:3" x14ac:dyDescent="0.25">
      <c r="B566057" s="76"/>
      <c r="C566057" s="75"/>
    </row>
    <row r="566058" spans="2:3" x14ac:dyDescent="0.25">
      <c r="B566058" s="76"/>
      <c r="C566058" s="75"/>
    </row>
    <row r="566059" spans="2:3" x14ac:dyDescent="0.25">
      <c r="B566059" s="76"/>
      <c r="C566059" s="75"/>
    </row>
    <row r="566060" spans="2:3" x14ac:dyDescent="0.25">
      <c r="B566060" s="76"/>
      <c r="C566060" s="75"/>
    </row>
    <row r="566061" spans="2:3" x14ac:dyDescent="0.25">
      <c r="B566061" s="76"/>
      <c r="C566061" s="75"/>
    </row>
    <row r="566062" spans="2:3" x14ac:dyDescent="0.25">
      <c r="B566062" s="76"/>
      <c r="C566062" s="75"/>
    </row>
    <row r="566063" spans="2:3" x14ac:dyDescent="0.25">
      <c r="B566063" s="76"/>
      <c r="C566063" s="75"/>
    </row>
    <row r="566173" spans="2:3" x14ac:dyDescent="0.25">
      <c r="B566173" s="76"/>
      <c r="C566173" s="75"/>
    </row>
    <row r="566174" spans="2:3" x14ac:dyDescent="0.25">
      <c r="B566174" s="76"/>
      <c r="C566174" s="75"/>
    </row>
    <row r="566175" spans="2:3" x14ac:dyDescent="0.25">
      <c r="B566175" s="76"/>
      <c r="C566175" s="75"/>
    </row>
    <row r="566176" spans="2:3" x14ac:dyDescent="0.25">
      <c r="B566176" s="76"/>
      <c r="C566176" s="75"/>
    </row>
    <row r="566177" spans="2:3" x14ac:dyDescent="0.25">
      <c r="B566177" s="76"/>
      <c r="C566177" s="75"/>
    </row>
    <row r="566178" spans="2:3" x14ac:dyDescent="0.25">
      <c r="B566178" s="76"/>
      <c r="C566178" s="75"/>
    </row>
    <row r="566179" spans="2:3" x14ac:dyDescent="0.25">
      <c r="B566179" s="76"/>
      <c r="C566179" s="75"/>
    </row>
    <row r="566180" spans="2:3" x14ac:dyDescent="0.25">
      <c r="B566180" s="76"/>
      <c r="C566180" s="75"/>
    </row>
    <row r="566181" spans="2:3" x14ac:dyDescent="0.25">
      <c r="B566181" s="76"/>
      <c r="C566181" s="75"/>
    </row>
    <row r="566182" spans="2:3" x14ac:dyDescent="0.25">
      <c r="B566182" s="76"/>
      <c r="C566182" s="75"/>
    </row>
    <row r="566183" spans="2:3" x14ac:dyDescent="0.25">
      <c r="B566183" s="76"/>
      <c r="C566183" s="75"/>
    </row>
    <row r="566184" spans="2:3" x14ac:dyDescent="0.25">
      <c r="B566184" s="76"/>
      <c r="C566184" s="75"/>
    </row>
    <row r="566185" spans="2:3" x14ac:dyDescent="0.25">
      <c r="B566185" s="76"/>
      <c r="C566185" s="75"/>
    </row>
    <row r="566295" spans="2:3" x14ac:dyDescent="0.25">
      <c r="B566295" s="76"/>
      <c r="C566295" s="75"/>
    </row>
    <row r="566296" spans="2:3" x14ac:dyDescent="0.25">
      <c r="B566296" s="76"/>
      <c r="C566296" s="75"/>
    </row>
    <row r="566297" spans="2:3" x14ac:dyDescent="0.25">
      <c r="B566297" s="76"/>
      <c r="C566297" s="75"/>
    </row>
    <row r="566298" spans="2:3" x14ac:dyDescent="0.25">
      <c r="B566298" s="76"/>
      <c r="C566298" s="75"/>
    </row>
    <row r="566299" spans="2:3" x14ac:dyDescent="0.25">
      <c r="B566299" s="76"/>
      <c r="C566299" s="75"/>
    </row>
    <row r="566300" spans="2:3" x14ac:dyDescent="0.25">
      <c r="B566300" s="76"/>
      <c r="C566300" s="75"/>
    </row>
    <row r="566301" spans="2:3" x14ac:dyDescent="0.25">
      <c r="B566301" s="76"/>
      <c r="C566301" s="75"/>
    </row>
    <row r="566302" spans="2:3" x14ac:dyDescent="0.25">
      <c r="B566302" s="76"/>
      <c r="C566302" s="75"/>
    </row>
    <row r="566303" spans="2:3" x14ac:dyDescent="0.25">
      <c r="B566303" s="76"/>
      <c r="C566303" s="75"/>
    </row>
    <row r="566304" spans="2:3" x14ac:dyDescent="0.25">
      <c r="B566304" s="76"/>
      <c r="C566304" s="75"/>
    </row>
    <row r="566305" spans="2:3" x14ac:dyDescent="0.25">
      <c r="B566305" s="76"/>
      <c r="C566305" s="75"/>
    </row>
    <row r="566306" spans="2:3" x14ac:dyDescent="0.25">
      <c r="B566306" s="76"/>
      <c r="C566306" s="75"/>
    </row>
    <row r="566307" spans="2:3" x14ac:dyDescent="0.25">
      <c r="B566307" s="76"/>
      <c r="C566307" s="75"/>
    </row>
    <row r="566417" spans="2:3" x14ac:dyDescent="0.25">
      <c r="B566417" s="76"/>
      <c r="C566417" s="75"/>
    </row>
    <row r="566418" spans="2:3" x14ac:dyDescent="0.25">
      <c r="B566418" s="76"/>
      <c r="C566418" s="75"/>
    </row>
    <row r="566419" spans="2:3" x14ac:dyDescent="0.25">
      <c r="B566419" s="76"/>
      <c r="C566419" s="75"/>
    </row>
    <row r="566420" spans="2:3" x14ac:dyDescent="0.25">
      <c r="B566420" s="76"/>
      <c r="C566420" s="75"/>
    </row>
    <row r="566421" spans="2:3" x14ac:dyDescent="0.25">
      <c r="B566421" s="76"/>
      <c r="C566421" s="75"/>
    </row>
    <row r="566422" spans="2:3" x14ac:dyDescent="0.25">
      <c r="B566422" s="76"/>
      <c r="C566422" s="75"/>
    </row>
    <row r="566423" spans="2:3" x14ac:dyDescent="0.25">
      <c r="B566423" s="76"/>
      <c r="C566423" s="75"/>
    </row>
    <row r="566424" spans="2:3" x14ac:dyDescent="0.25">
      <c r="B566424" s="76"/>
      <c r="C566424" s="75"/>
    </row>
    <row r="566425" spans="2:3" x14ac:dyDescent="0.25">
      <c r="B566425" s="76"/>
      <c r="C566425" s="75"/>
    </row>
    <row r="566426" spans="2:3" x14ac:dyDescent="0.25">
      <c r="B566426" s="76"/>
      <c r="C566426" s="75"/>
    </row>
    <row r="566427" spans="2:3" x14ac:dyDescent="0.25">
      <c r="B566427" s="76"/>
      <c r="C566427" s="75"/>
    </row>
    <row r="566428" spans="2:3" x14ac:dyDescent="0.25">
      <c r="B566428" s="76"/>
      <c r="C566428" s="75"/>
    </row>
    <row r="566429" spans="2:3" x14ac:dyDescent="0.25">
      <c r="B566429" s="76"/>
      <c r="C566429" s="75"/>
    </row>
    <row r="566539" spans="2:3" x14ac:dyDescent="0.25">
      <c r="B566539" s="76"/>
      <c r="C566539" s="75"/>
    </row>
    <row r="566540" spans="2:3" x14ac:dyDescent="0.25">
      <c r="B566540" s="76"/>
      <c r="C566540" s="75"/>
    </row>
    <row r="566541" spans="2:3" x14ac:dyDescent="0.25">
      <c r="B566541" s="76"/>
      <c r="C566541" s="75"/>
    </row>
    <row r="566542" spans="2:3" x14ac:dyDescent="0.25">
      <c r="B566542" s="76"/>
      <c r="C566542" s="75"/>
    </row>
    <row r="566543" spans="2:3" x14ac:dyDescent="0.25">
      <c r="B566543" s="76"/>
      <c r="C566543" s="75"/>
    </row>
    <row r="566544" spans="2:3" x14ac:dyDescent="0.25">
      <c r="B566544" s="76"/>
      <c r="C566544" s="75"/>
    </row>
    <row r="566545" spans="2:3" x14ac:dyDescent="0.25">
      <c r="B566545" s="76"/>
      <c r="C566545" s="75"/>
    </row>
    <row r="566546" spans="2:3" x14ac:dyDescent="0.25">
      <c r="B566546" s="76"/>
      <c r="C566546" s="75"/>
    </row>
    <row r="566547" spans="2:3" x14ac:dyDescent="0.25">
      <c r="B566547" s="76"/>
      <c r="C566547" s="75"/>
    </row>
    <row r="566548" spans="2:3" x14ac:dyDescent="0.25">
      <c r="B566548" s="76"/>
      <c r="C566548" s="75"/>
    </row>
    <row r="566549" spans="2:3" x14ac:dyDescent="0.25">
      <c r="B566549" s="76"/>
      <c r="C566549" s="75"/>
    </row>
    <row r="566550" spans="2:3" x14ac:dyDescent="0.25">
      <c r="B566550" s="76"/>
      <c r="C566550" s="75"/>
    </row>
    <row r="566551" spans="2:3" x14ac:dyDescent="0.25">
      <c r="B566551" s="76"/>
      <c r="C566551" s="75"/>
    </row>
    <row r="566661" spans="2:3" x14ac:dyDescent="0.25">
      <c r="B566661" s="76"/>
      <c r="C566661" s="75"/>
    </row>
    <row r="566662" spans="2:3" x14ac:dyDescent="0.25">
      <c r="B566662" s="76"/>
      <c r="C566662" s="75"/>
    </row>
    <row r="566663" spans="2:3" x14ac:dyDescent="0.25">
      <c r="B566663" s="76"/>
      <c r="C566663" s="75"/>
    </row>
    <row r="566664" spans="2:3" x14ac:dyDescent="0.25">
      <c r="B566664" s="76"/>
      <c r="C566664" s="75"/>
    </row>
    <row r="566665" spans="2:3" x14ac:dyDescent="0.25">
      <c r="B566665" s="76"/>
      <c r="C566665" s="75"/>
    </row>
    <row r="566666" spans="2:3" x14ac:dyDescent="0.25">
      <c r="B566666" s="76"/>
      <c r="C566666" s="75"/>
    </row>
    <row r="566667" spans="2:3" x14ac:dyDescent="0.25">
      <c r="B566667" s="76"/>
      <c r="C566667" s="75"/>
    </row>
    <row r="566668" spans="2:3" x14ac:dyDescent="0.25">
      <c r="B566668" s="76"/>
      <c r="C566668" s="75"/>
    </row>
    <row r="566669" spans="2:3" x14ac:dyDescent="0.25">
      <c r="B566669" s="76"/>
      <c r="C566669" s="75"/>
    </row>
    <row r="566670" spans="2:3" x14ac:dyDescent="0.25">
      <c r="B566670" s="76"/>
      <c r="C566670" s="75"/>
    </row>
    <row r="566671" spans="2:3" x14ac:dyDescent="0.25">
      <c r="B566671" s="76"/>
      <c r="C566671" s="75"/>
    </row>
    <row r="566672" spans="2:3" x14ac:dyDescent="0.25">
      <c r="B566672" s="76"/>
      <c r="C566672" s="75"/>
    </row>
    <row r="566673" spans="2:3" x14ac:dyDescent="0.25">
      <c r="B566673" s="76"/>
      <c r="C566673" s="75"/>
    </row>
    <row r="566783" spans="2:3" x14ac:dyDescent="0.25">
      <c r="B566783" s="76"/>
      <c r="C566783" s="75"/>
    </row>
    <row r="566784" spans="2:3" x14ac:dyDescent="0.25">
      <c r="B566784" s="76"/>
      <c r="C566784" s="75"/>
    </row>
    <row r="566785" spans="2:3" x14ac:dyDescent="0.25">
      <c r="B566785" s="76"/>
      <c r="C566785" s="75"/>
    </row>
    <row r="566786" spans="2:3" x14ac:dyDescent="0.25">
      <c r="B566786" s="76"/>
      <c r="C566786" s="75"/>
    </row>
    <row r="566787" spans="2:3" x14ac:dyDescent="0.25">
      <c r="B566787" s="76"/>
      <c r="C566787" s="75"/>
    </row>
    <row r="566788" spans="2:3" x14ac:dyDescent="0.25">
      <c r="B566788" s="76"/>
      <c r="C566788" s="75"/>
    </row>
    <row r="566789" spans="2:3" x14ac:dyDescent="0.25">
      <c r="B566789" s="76"/>
      <c r="C566789" s="75"/>
    </row>
    <row r="566790" spans="2:3" x14ac:dyDescent="0.25">
      <c r="B566790" s="76"/>
      <c r="C566790" s="75"/>
    </row>
    <row r="566791" spans="2:3" x14ac:dyDescent="0.25">
      <c r="B566791" s="76"/>
      <c r="C566791" s="75"/>
    </row>
    <row r="566792" spans="2:3" x14ac:dyDescent="0.25">
      <c r="B566792" s="76"/>
      <c r="C566792" s="75"/>
    </row>
    <row r="566793" spans="2:3" x14ac:dyDescent="0.25">
      <c r="B566793" s="76"/>
      <c r="C566793" s="75"/>
    </row>
    <row r="566794" spans="2:3" x14ac:dyDescent="0.25">
      <c r="B566794" s="76"/>
      <c r="C566794" s="75"/>
    </row>
    <row r="566795" spans="2:3" x14ac:dyDescent="0.25">
      <c r="B566795" s="76"/>
      <c r="C566795" s="75"/>
    </row>
    <row r="566905" spans="2:3" x14ac:dyDescent="0.25">
      <c r="B566905" s="76"/>
      <c r="C566905" s="75"/>
    </row>
    <row r="566906" spans="2:3" x14ac:dyDescent="0.25">
      <c r="B566906" s="76"/>
      <c r="C566906" s="75"/>
    </row>
    <row r="566907" spans="2:3" x14ac:dyDescent="0.25">
      <c r="B566907" s="76"/>
      <c r="C566907" s="75"/>
    </row>
    <row r="566908" spans="2:3" x14ac:dyDescent="0.25">
      <c r="B566908" s="76"/>
      <c r="C566908" s="75"/>
    </row>
    <row r="566909" spans="2:3" x14ac:dyDescent="0.25">
      <c r="B566909" s="76"/>
      <c r="C566909" s="75"/>
    </row>
    <row r="566910" spans="2:3" x14ac:dyDescent="0.25">
      <c r="B566910" s="76"/>
      <c r="C566910" s="75"/>
    </row>
    <row r="566911" spans="2:3" x14ac:dyDescent="0.25">
      <c r="B566911" s="76"/>
      <c r="C566911" s="75"/>
    </row>
    <row r="566912" spans="2:3" x14ac:dyDescent="0.25">
      <c r="B566912" s="76"/>
      <c r="C566912" s="75"/>
    </row>
    <row r="566913" spans="2:3" x14ac:dyDescent="0.25">
      <c r="B566913" s="76"/>
      <c r="C566913" s="75"/>
    </row>
    <row r="566914" spans="2:3" x14ac:dyDescent="0.25">
      <c r="B566914" s="76"/>
      <c r="C566914" s="75"/>
    </row>
    <row r="566915" spans="2:3" x14ac:dyDescent="0.25">
      <c r="B566915" s="76"/>
      <c r="C566915" s="75"/>
    </row>
    <row r="566916" spans="2:3" x14ac:dyDescent="0.25">
      <c r="B566916" s="76"/>
      <c r="C566916" s="75"/>
    </row>
    <row r="566917" spans="2:3" x14ac:dyDescent="0.25">
      <c r="B566917" s="76"/>
      <c r="C566917" s="75"/>
    </row>
    <row r="567027" spans="2:3" x14ac:dyDescent="0.25">
      <c r="B567027" s="76"/>
      <c r="C567027" s="75"/>
    </row>
    <row r="567028" spans="2:3" x14ac:dyDescent="0.25">
      <c r="B567028" s="76"/>
      <c r="C567028" s="75"/>
    </row>
    <row r="567029" spans="2:3" x14ac:dyDescent="0.25">
      <c r="B567029" s="76"/>
      <c r="C567029" s="75"/>
    </row>
    <row r="567030" spans="2:3" x14ac:dyDescent="0.25">
      <c r="B567030" s="76"/>
      <c r="C567030" s="75"/>
    </row>
    <row r="567031" spans="2:3" x14ac:dyDescent="0.25">
      <c r="B567031" s="76"/>
      <c r="C567031" s="75"/>
    </row>
    <row r="567032" spans="2:3" x14ac:dyDescent="0.25">
      <c r="B567032" s="76"/>
      <c r="C567032" s="75"/>
    </row>
    <row r="567033" spans="2:3" x14ac:dyDescent="0.25">
      <c r="B567033" s="76"/>
      <c r="C567033" s="75"/>
    </row>
    <row r="567034" spans="2:3" x14ac:dyDescent="0.25">
      <c r="B567034" s="76"/>
      <c r="C567034" s="75"/>
    </row>
    <row r="567035" spans="2:3" x14ac:dyDescent="0.25">
      <c r="B567035" s="76"/>
      <c r="C567035" s="75"/>
    </row>
    <row r="567036" spans="2:3" x14ac:dyDescent="0.25">
      <c r="B567036" s="76"/>
      <c r="C567036" s="75"/>
    </row>
    <row r="567037" spans="2:3" x14ac:dyDescent="0.25">
      <c r="B567037" s="76"/>
      <c r="C567037" s="75"/>
    </row>
    <row r="567038" spans="2:3" x14ac:dyDescent="0.25">
      <c r="B567038" s="76"/>
      <c r="C567038" s="75"/>
    </row>
    <row r="567039" spans="2:3" x14ac:dyDescent="0.25">
      <c r="B567039" s="76"/>
      <c r="C567039" s="75"/>
    </row>
    <row r="567149" spans="2:3" x14ac:dyDescent="0.25">
      <c r="B567149" s="76"/>
      <c r="C567149" s="75"/>
    </row>
    <row r="567150" spans="2:3" x14ac:dyDescent="0.25">
      <c r="B567150" s="76"/>
      <c r="C567150" s="75"/>
    </row>
    <row r="567151" spans="2:3" x14ac:dyDescent="0.25">
      <c r="B567151" s="76"/>
      <c r="C567151" s="75"/>
    </row>
    <row r="567152" spans="2:3" x14ac:dyDescent="0.25">
      <c r="B567152" s="76"/>
      <c r="C567152" s="75"/>
    </row>
    <row r="567153" spans="2:3" x14ac:dyDescent="0.25">
      <c r="B567153" s="76"/>
      <c r="C567153" s="75"/>
    </row>
    <row r="567154" spans="2:3" x14ac:dyDescent="0.25">
      <c r="B567154" s="76"/>
      <c r="C567154" s="75"/>
    </row>
    <row r="567155" spans="2:3" x14ac:dyDescent="0.25">
      <c r="B567155" s="76"/>
      <c r="C567155" s="75"/>
    </row>
    <row r="567156" spans="2:3" x14ac:dyDescent="0.25">
      <c r="B567156" s="76"/>
      <c r="C567156" s="75"/>
    </row>
    <row r="567157" spans="2:3" x14ac:dyDescent="0.25">
      <c r="B567157" s="76"/>
      <c r="C567157" s="75"/>
    </row>
    <row r="567158" spans="2:3" x14ac:dyDescent="0.25">
      <c r="B567158" s="76"/>
      <c r="C567158" s="75"/>
    </row>
    <row r="567159" spans="2:3" x14ac:dyDescent="0.25">
      <c r="B567159" s="76"/>
      <c r="C567159" s="75"/>
    </row>
    <row r="567160" spans="2:3" x14ac:dyDescent="0.25">
      <c r="B567160" s="76"/>
      <c r="C567160" s="75"/>
    </row>
    <row r="567161" spans="2:3" x14ac:dyDescent="0.25">
      <c r="B567161" s="76"/>
      <c r="C567161" s="75"/>
    </row>
    <row r="567271" spans="2:3" x14ac:dyDescent="0.25">
      <c r="B567271" s="76"/>
      <c r="C567271" s="75"/>
    </row>
    <row r="567272" spans="2:3" x14ac:dyDescent="0.25">
      <c r="B567272" s="76"/>
      <c r="C567272" s="75"/>
    </row>
    <row r="567273" spans="2:3" x14ac:dyDescent="0.25">
      <c r="B567273" s="76"/>
      <c r="C567273" s="75"/>
    </row>
    <row r="567274" spans="2:3" x14ac:dyDescent="0.25">
      <c r="B567274" s="76"/>
      <c r="C567274" s="75"/>
    </row>
    <row r="567275" spans="2:3" x14ac:dyDescent="0.25">
      <c r="B567275" s="76"/>
      <c r="C567275" s="75"/>
    </row>
    <row r="567276" spans="2:3" x14ac:dyDescent="0.25">
      <c r="B567276" s="76"/>
      <c r="C567276" s="75"/>
    </row>
    <row r="567277" spans="2:3" x14ac:dyDescent="0.25">
      <c r="B567277" s="76"/>
      <c r="C567277" s="75"/>
    </row>
    <row r="567278" spans="2:3" x14ac:dyDescent="0.25">
      <c r="B567278" s="76"/>
      <c r="C567278" s="75"/>
    </row>
    <row r="567279" spans="2:3" x14ac:dyDescent="0.25">
      <c r="B567279" s="76"/>
      <c r="C567279" s="75"/>
    </row>
    <row r="567280" spans="2:3" x14ac:dyDescent="0.25">
      <c r="B567280" s="76"/>
      <c r="C567280" s="75"/>
    </row>
    <row r="567281" spans="2:3" x14ac:dyDescent="0.25">
      <c r="B567281" s="76"/>
      <c r="C567281" s="75"/>
    </row>
    <row r="567282" spans="2:3" x14ac:dyDescent="0.25">
      <c r="B567282" s="76"/>
      <c r="C567282" s="75"/>
    </row>
    <row r="567283" spans="2:3" x14ac:dyDescent="0.25">
      <c r="B567283" s="76"/>
      <c r="C567283" s="75"/>
    </row>
    <row r="567393" spans="2:3" x14ac:dyDescent="0.25">
      <c r="B567393" s="76"/>
      <c r="C567393" s="75"/>
    </row>
    <row r="567394" spans="2:3" x14ac:dyDescent="0.25">
      <c r="B567394" s="76"/>
      <c r="C567394" s="75"/>
    </row>
    <row r="567395" spans="2:3" x14ac:dyDescent="0.25">
      <c r="B567395" s="76"/>
      <c r="C567395" s="75"/>
    </row>
    <row r="567396" spans="2:3" x14ac:dyDescent="0.25">
      <c r="B567396" s="76"/>
      <c r="C567396" s="75"/>
    </row>
    <row r="567397" spans="2:3" x14ac:dyDescent="0.25">
      <c r="B567397" s="76"/>
      <c r="C567397" s="75"/>
    </row>
    <row r="567398" spans="2:3" x14ac:dyDescent="0.25">
      <c r="B567398" s="76"/>
      <c r="C567398" s="75"/>
    </row>
    <row r="567399" spans="2:3" x14ac:dyDescent="0.25">
      <c r="B567399" s="76"/>
      <c r="C567399" s="75"/>
    </row>
    <row r="567400" spans="2:3" x14ac:dyDescent="0.25">
      <c r="B567400" s="76"/>
      <c r="C567400" s="75"/>
    </row>
    <row r="567401" spans="2:3" x14ac:dyDescent="0.25">
      <c r="B567401" s="76"/>
      <c r="C567401" s="75"/>
    </row>
    <row r="567402" spans="2:3" x14ac:dyDescent="0.25">
      <c r="B567402" s="76"/>
      <c r="C567402" s="75"/>
    </row>
    <row r="567403" spans="2:3" x14ac:dyDescent="0.25">
      <c r="B567403" s="76"/>
      <c r="C567403" s="75"/>
    </row>
    <row r="567404" spans="2:3" x14ac:dyDescent="0.25">
      <c r="B567404" s="76"/>
      <c r="C567404" s="75"/>
    </row>
    <row r="567405" spans="2:3" x14ac:dyDescent="0.25">
      <c r="B567405" s="76"/>
      <c r="C567405" s="75"/>
    </row>
    <row r="567515" spans="2:3" x14ac:dyDescent="0.25">
      <c r="B567515" s="76"/>
      <c r="C567515" s="75"/>
    </row>
    <row r="567516" spans="2:3" x14ac:dyDescent="0.25">
      <c r="B567516" s="76"/>
      <c r="C567516" s="75"/>
    </row>
    <row r="567517" spans="2:3" x14ac:dyDescent="0.25">
      <c r="B567517" s="76"/>
      <c r="C567517" s="75"/>
    </row>
    <row r="567518" spans="2:3" x14ac:dyDescent="0.25">
      <c r="B567518" s="76"/>
      <c r="C567518" s="75"/>
    </row>
    <row r="567519" spans="2:3" x14ac:dyDescent="0.25">
      <c r="B567519" s="76"/>
      <c r="C567519" s="75"/>
    </row>
    <row r="567520" spans="2:3" x14ac:dyDescent="0.25">
      <c r="B567520" s="76"/>
      <c r="C567520" s="75"/>
    </row>
    <row r="567521" spans="2:3" x14ac:dyDescent="0.25">
      <c r="B567521" s="76"/>
      <c r="C567521" s="75"/>
    </row>
    <row r="567522" spans="2:3" x14ac:dyDescent="0.25">
      <c r="B567522" s="76"/>
      <c r="C567522" s="75"/>
    </row>
    <row r="567523" spans="2:3" x14ac:dyDescent="0.25">
      <c r="B567523" s="76"/>
      <c r="C567523" s="75"/>
    </row>
    <row r="567524" spans="2:3" x14ac:dyDescent="0.25">
      <c r="B567524" s="76"/>
      <c r="C567524" s="75"/>
    </row>
    <row r="567525" spans="2:3" x14ac:dyDescent="0.25">
      <c r="B567525" s="76"/>
      <c r="C567525" s="75"/>
    </row>
    <row r="567526" spans="2:3" x14ac:dyDescent="0.25">
      <c r="B567526" s="76"/>
      <c r="C567526" s="75"/>
    </row>
    <row r="567527" spans="2:3" x14ac:dyDescent="0.25">
      <c r="B567527" s="76"/>
      <c r="C567527" s="75"/>
    </row>
    <row r="567637" spans="2:3" x14ac:dyDescent="0.25">
      <c r="B567637" s="76"/>
      <c r="C567637" s="75"/>
    </row>
    <row r="567638" spans="2:3" x14ac:dyDescent="0.25">
      <c r="B567638" s="76"/>
      <c r="C567638" s="75"/>
    </row>
    <row r="567639" spans="2:3" x14ac:dyDescent="0.25">
      <c r="B567639" s="76"/>
      <c r="C567639" s="75"/>
    </row>
    <row r="567640" spans="2:3" x14ac:dyDescent="0.25">
      <c r="B567640" s="76"/>
      <c r="C567640" s="75"/>
    </row>
    <row r="567641" spans="2:3" x14ac:dyDescent="0.25">
      <c r="B567641" s="76"/>
      <c r="C567641" s="75"/>
    </row>
    <row r="567642" spans="2:3" x14ac:dyDescent="0.25">
      <c r="B567642" s="76"/>
      <c r="C567642" s="75"/>
    </row>
    <row r="567643" spans="2:3" x14ac:dyDescent="0.25">
      <c r="B567643" s="76"/>
      <c r="C567643" s="75"/>
    </row>
    <row r="567644" spans="2:3" x14ac:dyDescent="0.25">
      <c r="B567644" s="76"/>
      <c r="C567644" s="75"/>
    </row>
    <row r="567645" spans="2:3" x14ac:dyDescent="0.25">
      <c r="B567645" s="76"/>
      <c r="C567645" s="75"/>
    </row>
    <row r="567646" spans="2:3" x14ac:dyDescent="0.25">
      <c r="B567646" s="76"/>
      <c r="C567646" s="75"/>
    </row>
    <row r="567647" spans="2:3" x14ac:dyDescent="0.25">
      <c r="B567647" s="76"/>
      <c r="C567647" s="75"/>
    </row>
    <row r="567648" spans="2:3" x14ac:dyDescent="0.25">
      <c r="B567648" s="76"/>
      <c r="C567648" s="75"/>
    </row>
    <row r="567649" spans="2:3" x14ac:dyDescent="0.25">
      <c r="B567649" s="76"/>
      <c r="C567649" s="75"/>
    </row>
    <row r="567759" spans="2:3" x14ac:dyDescent="0.25">
      <c r="B567759" s="76"/>
      <c r="C567759" s="75"/>
    </row>
    <row r="567760" spans="2:3" x14ac:dyDescent="0.25">
      <c r="B567760" s="76"/>
      <c r="C567760" s="75"/>
    </row>
    <row r="567761" spans="2:3" x14ac:dyDescent="0.25">
      <c r="B567761" s="76"/>
      <c r="C567761" s="75"/>
    </row>
    <row r="567762" spans="2:3" x14ac:dyDescent="0.25">
      <c r="B567762" s="76"/>
      <c r="C567762" s="75"/>
    </row>
    <row r="567763" spans="2:3" x14ac:dyDescent="0.25">
      <c r="B567763" s="76"/>
      <c r="C567763" s="75"/>
    </row>
    <row r="567764" spans="2:3" x14ac:dyDescent="0.25">
      <c r="B567764" s="76"/>
      <c r="C567764" s="75"/>
    </row>
    <row r="567765" spans="2:3" x14ac:dyDescent="0.25">
      <c r="B567765" s="76"/>
      <c r="C567765" s="75"/>
    </row>
    <row r="567766" spans="2:3" x14ac:dyDescent="0.25">
      <c r="B567766" s="76"/>
      <c r="C567766" s="75"/>
    </row>
    <row r="567767" spans="2:3" x14ac:dyDescent="0.25">
      <c r="B567767" s="76"/>
      <c r="C567767" s="75"/>
    </row>
    <row r="567768" spans="2:3" x14ac:dyDescent="0.25">
      <c r="B567768" s="76"/>
      <c r="C567768" s="75"/>
    </row>
    <row r="567769" spans="2:3" x14ac:dyDescent="0.25">
      <c r="B567769" s="76"/>
      <c r="C567769" s="75"/>
    </row>
    <row r="567770" spans="2:3" x14ac:dyDescent="0.25">
      <c r="B567770" s="76"/>
      <c r="C567770" s="75"/>
    </row>
    <row r="567771" spans="2:3" x14ac:dyDescent="0.25">
      <c r="B567771" s="76"/>
      <c r="C567771" s="75"/>
    </row>
    <row r="567881" spans="2:3" x14ac:dyDescent="0.25">
      <c r="B567881" s="76"/>
      <c r="C567881" s="75"/>
    </row>
    <row r="567882" spans="2:3" x14ac:dyDescent="0.25">
      <c r="B567882" s="76"/>
      <c r="C567882" s="75"/>
    </row>
    <row r="567883" spans="2:3" x14ac:dyDescent="0.25">
      <c r="B567883" s="76"/>
      <c r="C567883" s="75"/>
    </row>
    <row r="567884" spans="2:3" x14ac:dyDescent="0.25">
      <c r="B567884" s="76"/>
      <c r="C567884" s="75"/>
    </row>
    <row r="567885" spans="2:3" x14ac:dyDescent="0.25">
      <c r="B567885" s="76"/>
      <c r="C567885" s="75"/>
    </row>
    <row r="567886" spans="2:3" x14ac:dyDescent="0.25">
      <c r="B567886" s="76"/>
      <c r="C567886" s="75"/>
    </row>
    <row r="567887" spans="2:3" x14ac:dyDescent="0.25">
      <c r="B567887" s="76"/>
      <c r="C567887" s="75"/>
    </row>
    <row r="567888" spans="2:3" x14ac:dyDescent="0.25">
      <c r="B567888" s="76"/>
      <c r="C567888" s="75"/>
    </row>
    <row r="567889" spans="2:3" x14ac:dyDescent="0.25">
      <c r="B567889" s="76"/>
      <c r="C567889" s="75"/>
    </row>
    <row r="567890" spans="2:3" x14ac:dyDescent="0.25">
      <c r="B567890" s="76"/>
      <c r="C567890" s="75"/>
    </row>
    <row r="567891" spans="2:3" x14ac:dyDescent="0.25">
      <c r="B567891" s="76"/>
      <c r="C567891" s="75"/>
    </row>
    <row r="567892" spans="2:3" x14ac:dyDescent="0.25">
      <c r="B567892" s="76"/>
      <c r="C567892" s="75"/>
    </row>
    <row r="567893" spans="2:3" x14ac:dyDescent="0.25">
      <c r="B567893" s="76"/>
      <c r="C567893" s="75"/>
    </row>
    <row r="568003" spans="2:3" x14ac:dyDescent="0.25">
      <c r="B568003" s="76"/>
      <c r="C568003" s="75"/>
    </row>
    <row r="568004" spans="2:3" x14ac:dyDescent="0.25">
      <c r="B568004" s="76"/>
      <c r="C568004" s="75"/>
    </row>
    <row r="568005" spans="2:3" x14ac:dyDescent="0.25">
      <c r="B568005" s="76"/>
      <c r="C568005" s="75"/>
    </row>
    <row r="568006" spans="2:3" x14ac:dyDescent="0.25">
      <c r="B568006" s="76"/>
      <c r="C568006" s="75"/>
    </row>
    <row r="568007" spans="2:3" x14ac:dyDescent="0.25">
      <c r="B568007" s="76"/>
      <c r="C568007" s="75"/>
    </row>
    <row r="568008" spans="2:3" x14ac:dyDescent="0.25">
      <c r="B568008" s="76"/>
      <c r="C568008" s="75"/>
    </row>
    <row r="568009" spans="2:3" x14ac:dyDescent="0.25">
      <c r="B568009" s="76"/>
      <c r="C568009" s="75"/>
    </row>
    <row r="568010" spans="2:3" x14ac:dyDescent="0.25">
      <c r="B568010" s="76"/>
      <c r="C568010" s="75"/>
    </row>
    <row r="568011" spans="2:3" x14ac:dyDescent="0.25">
      <c r="B568011" s="76"/>
      <c r="C568011" s="75"/>
    </row>
    <row r="568012" spans="2:3" x14ac:dyDescent="0.25">
      <c r="B568012" s="76"/>
      <c r="C568012" s="75"/>
    </row>
    <row r="568013" spans="2:3" x14ac:dyDescent="0.25">
      <c r="B568013" s="76"/>
      <c r="C568013" s="75"/>
    </row>
    <row r="568014" spans="2:3" x14ac:dyDescent="0.25">
      <c r="B568014" s="76"/>
      <c r="C568014" s="75"/>
    </row>
    <row r="568015" spans="2:3" x14ac:dyDescent="0.25">
      <c r="B568015" s="76"/>
      <c r="C568015" s="75"/>
    </row>
    <row r="568125" spans="2:3" x14ac:dyDescent="0.25">
      <c r="B568125" s="76"/>
      <c r="C568125" s="75"/>
    </row>
    <row r="568126" spans="2:3" x14ac:dyDescent="0.25">
      <c r="B568126" s="76"/>
      <c r="C568126" s="75"/>
    </row>
    <row r="568127" spans="2:3" x14ac:dyDescent="0.25">
      <c r="B568127" s="76"/>
      <c r="C568127" s="75"/>
    </row>
    <row r="568128" spans="2:3" x14ac:dyDescent="0.25">
      <c r="B568128" s="76"/>
      <c r="C568128" s="75"/>
    </row>
    <row r="568129" spans="2:3" x14ac:dyDescent="0.25">
      <c r="B568129" s="76"/>
      <c r="C568129" s="75"/>
    </row>
    <row r="568130" spans="2:3" x14ac:dyDescent="0.25">
      <c r="B568130" s="76"/>
      <c r="C568130" s="75"/>
    </row>
    <row r="568131" spans="2:3" x14ac:dyDescent="0.25">
      <c r="B568131" s="76"/>
      <c r="C568131" s="75"/>
    </row>
    <row r="568132" spans="2:3" x14ac:dyDescent="0.25">
      <c r="B568132" s="76"/>
      <c r="C568132" s="75"/>
    </row>
    <row r="568133" spans="2:3" x14ac:dyDescent="0.25">
      <c r="B568133" s="76"/>
      <c r="C568133" s="75"/>
    </row>
    <row r="568134" spans="2:3" x14ac:dyDescent="0.25">
      <c r="B568134" s="76"/>
      <c r="C568134" s="75"/>
    </row>
    <row r="568135" spans="2:3" x14ac:dyDescent="0.25">
      <c r="B568135" s="76"/>
      <c r="C568135" s="75"/>
    </row>
    <row r="568136" spans="2:3" x14ac:dyDescent="0.25">
      <c r="B568136" s="76"/>
      <c r="C568136" s="75"/>
    </row>
    <row r="568137" spans="2:3" x14ac:dyDescent="0.25">
      <c r="B568137" s="76"/>
      <c r="C568137" s="75"/>
    </row>
    <row r="568247" spans="2:3" x14ac:dyDescent="0.25">
      <c r="B568247" s="76"/>
      <c r="C568247" s="75"/>
    </row>
    <row r="568248" spans="2:3" x14ac:dyDescent="0.25">
      <c r="B568248" s="76"/>
      <c r="C568248" s="75"/>
    </row>
    <row r="568249" spans="2:3" x14ac:dyDescent="0.25">
      <c r="B568249" s="76"/>
      <c r="C568249" s="75"/>
    </row>
    <row r="568250" spans="2:3" x14ac:dyDescent="0.25">
      <c r="B568250" s="76"/>
      <c r="C568250" s="75"/>
    </row>
    <row r="568251" spans="2:3" x14ac:dyDescent="0.25">
      <c r="B568251" s="76"/>
      <c r="C568251" s="75"/>
    </row>
    <row r="568252" spans="2:3" x14ac:dyDescent="0.25">
      <c r="B568252" s="76"/>
      <c r="C568252" s="75"/>
    </row>
    <row r="568253" spans="2:3" x14ac:dyDescent="0.25">
      <c r="B568253" s="76"/>
      <c r="C568253" s="75"/>
    </row>
    <row r="568254" spans="2:3" x14ac:dyDescent="0.25">
      <c r="B568254" s="76"/>
      <c r="C568254" s="75"/>
    </row>
    <row r="568255" spans="2:3" x14ac:dyDescent="0.25">
      <c r="B568255" s="76"/>
      <c r="C568255" s="75"/>
    </row>
    <row r="568256" spans="2:3" x14ac:dyDescent="0.25">
      <c r="B568256" s="76"/>
      <c r="C568256" s="75"/>
    </row>
    <row r="568257" spans="2:3" x14ac:dyDescent="0.25">
      <c r="B568257" s="76"/>
      <c r="C568257" s="75"/>
    </row>
    <row r="568258" spans="2:3" x14ac:dyDescent="0.25">
      <c r="B568258" s="76"/>
      <c r="C568258" s="75"/>
    </row>
    <row r="568259" spans="2:3" x14ac:dyDescent="0.25">
      <c r="B568259" s="76"/>
      <c r="C568259" s="75"/>
    </row>
    <row r="568369" spans="2:3" x14ac:dyDescent="0.25">
      <c r="B568369" s="76"/>
      <c r="C568369" s="75"/>
    </row>
    <row r="568370" spans="2:3" x14ac:dyDescent="0.25">
      <c r="B568370" s="76"/>
      <c r="C568370" s="75"/>
    </row>
    <row r="568371" spans="2:3" x14ac:dyDescent="0.25">
      <c r="B568371" s="76"/>
      <c r="C568371" s="75"/>
    </row>
    <row r="568372" spans="2:3" x14ac:dyDescent="0.25">
      <c r="B568372" s="76"/>
      <c r="C568372" s="75"/>
    </row>
    <row r="568373" spans="2:3" x14ac:dyDescent="0.25">
      <c r="B568373" s="76"/>
      <c r="C568373" s="75"/>
    </row>
    <row r="568374" spans="2:3" x14ac:dyDescent="0.25">
      <c r="B568374" s="76"/>
      <c r="C568374" s="75"/>
    </row>
    <row r="568375" spans="2:3" x14ac:dyDescent="0.25">
      <c r="B568375" s="76"/>
      <c r="C568375" s="75"/>
    </row>
    <row r="568376" spans="2:3" x14ac:dyDescent="0.25">
      <c r="B568376" s="76"/>
      <c r="C568376" s="75"/>
    </row>
    <row r="568377" spans="2:3" x14ac:dyDescent="0.25">
      <c r="B568377" s="76"/>
      <c r="C568377" s="75"/>
    </row>
    <row r="568378" spans="2:3" x14ac:dyDescent="0.25">
      <c r="B568378" s="76"/>
      <c r="C568378" s="75"/>
    </row>
    <row r="568379" spans="2:3" x14ac:dyDescent="0.25">
      <c r="B568379" s="76"/>
      <c r="C568379" s="75"/>
    </row>
    <row r="568380" spans="2:3" x14ac:dyDescent="0.25">
      <c r="B568380" s="76"/>
      <c r="C568380" s="75"/>
    </row>
    <row r="568381" spans="2:3" x14ac:dyDescent="0.25">
      <c r="B568381" s="76"/>
      <c r="C568381" s="75"/>
    </row>
    <row r="568491" spans="2:3" x14ac:dyDescent="0.25">
      <c r="B568491" s="76"/>
      <c r="C568491" s="75"/>
    </row>
    <row r="568492" spans="2:3" x14ac:dyDescent="0.25">
      <c r="B568492" s="76"/>
      <c r="C568492" s="75"/>
    </row>
    <row r="568493" spans="2:3" x14ac:dyDescent="0.25">
      <c r="B568493" s="76"/>
      <c r="C568493" s="75"/>
    </row>
    <row r="568494" spans="2:3" x14ac:dyDescent="0.25">
      <c r="B568494" s="76"/>
      <c r="C568494" s="75"/>
    </row>
    <row r="568495" spans="2:3" x14ac:dyDescent="0.25">
      <c r="B568495" s="76"/>
      <c r="C568495" s="75"/>
    </row>
    <row r="568496" spans="2:3" x14ac:dyDescent="0.25">
      <c r="B568496" s="76"/>
      <c r="C568496" s="75"/>
    </row>
    <row r="568497" spans="2:3" x14ac:dyDescent="0.25">
      <c r="B568497" s="76"/>
      <c r="C568497" s="75"/>
    </row>
    <row r="568498" spans="2:3" x14ac:dyDescent="0.25">
      <c r="B568498" s="76"/>
      <c r="C568498" s="75"/>
    </row>
    <row r="568499" spans="2:3" x14ac:dyDescent="0.25">
      <c r="B568499" s="76"/>
      <c r="C568499" s="75"/>
    </row>
    <row r="568500" spans="2:3" x14ac:dyDescent="0.25">
      <c r="B568500" s="76"/>
      <c r="C568500" s="75"/>
    </row>
    <row r="568501" spans="2:3" x14ac:dyDescent="0.25">
      <c r="B568501" s="76"/>
      <c r="C568501" s="75"/>
    </row>
    <row r="568502" spans="2:3" x14ac:dyDescent="0.25">
      <c r="B568502" s="76"/>
      <c r="C568502" s="75"/>
    </row>
    <row r="568503" spans="2:3" x14ac:dyDescent="0.25">
      <c r="B568503" s="76"/>
      <c r="C568503" s="75"/>
    </row>
    <row r="568613" spans="2:3" x14ac:dyDescent="0.25">
      <c r="B568613" s="76"/>
      <c r="C568613" s="75"/>
    </row>
    <row r="568614" spans="2:3" x14ac:dyDescent="0.25">
      <c r="B568614" s="76"/>
      <c r="C568614" s="75"/>
    </row>
    <row r="568615" spans="2:3" x14ac:dyDescent="0.25">
      <c r="B568615" s="76"/>
      <c r="C568615" s="75"/>
    </row>
    <row r="568616" spans="2:3" x14ac:dyDescent="0.25">
      <c r="B568616" s="76"/>
      <c r="C568616" s="75"/>
    </row>
    <row r="568617" spans="2:3" x14ac:dyDescent="0.25">
      <c r="B568617" s="76"/>
      <c r="C568617" s="75"/>
    </row>
    <row r="568618" spans="2:3" x14ac:dyDescent="0.25">
      <c r="B568618" s="76"/>
      <c r="C568618" s="75"/>
    </row>
    <row r="568619" spans="2:3" x14ac:dyDescent="0.25">
      <c r="B568619" s="76"/>
      <c r="C568619" s="75"/>
    </row>
    <row r="568620" spans="2:3" x14ac:dyDescent="0.25">
      <c r="B568620" s="76"/>
      <c r="C568620" s="75"/>
    </row>
    <row r="568621" spans="2:3" x14ac:dyDescent="0.25">
      <c r="B568621" s="76"/>
      <c r="C568621" s="75"/>
    </row>
    <row r="568622" spans="2:3" x14ac:dyDescent="0.25">
      <c r="B568622" s="76"/>
      <c r="C568622" s="75"/>
    </row>
    <row r="568623" spans="2:3" x14ac:dyDescent="0.25">
      <c r="B568623" s="76"/>
      <c r="C568623" s="75"/>
    </row>
    <row r="568624" spans="2:3" x14ac:dyDescent="0.25">
      <c r="B568624" s="76"/>
      <c r="C568624" s="75"/>
    </row>
    <row r="568625" spans="2:3" x14ac:dyDescent="0.25">
      <c r="B568625" s="76"/>
      <c r="C568625" s="75"/>
    </row>
    <row r="568735" spans="2:3" x14ac:dyDescent="0.25">
      <c r="B568735" s="76"/>
      <c r="C568735" s="75"/>
    </row>
    <row r="568736" spans="2:3" x14ac:dyDescent="0.25">
      <c r="B568736" s="76"/>
      <c r="C568736" s="75"/>
    </row>
    <row r="568737" spans="2:3" x14ac:dyDescent="0.25">
      <c r="B568737" s="76"/>
      <c r="C568737" s="75"/>
    </row>
    <row r="568738" spans="2:3" x14ac:dyDescent="0.25">
      <c r="B568738" s="76"/>
      <c r="C568738" s="75"/>
    </row>
    <row r="568739" spans="2:3" x14ac:dyDescent="0.25">
      <c r="B568739" s="76"/>
      <c r="C568739" s="75"/>
    </row>
    <row r="568740" spans="2:3" x14ac:dyDescent="0.25">
      <c r="B568740" s="76"/>
      <c r="C568740" s="75"/>
    </row>
    <row r="568741" spans="2:3" x14ac:dyDescent="0.25">
      <c r="B568741" s="76"/>
      <c r="C568741" s="75"/>
    </row>
    <row r="568742" spans="2:3" x14ac:dyDescent="0.25">
      <c r="B568742" s="76"/>
      <c r="C568742" s="75"/>
    </row>
    <row r="568743" spans="2:3" x14ac:dyDescent="0.25">
      <c r="B568743" s="76"/>
      <c r="C568743" s="75"/>
    </row>
    <row r="568744" spans="2:3" x14ac:dyDescent="0.25">
      <c r="B568744" s="76"/>
      <c r="C568744" s="75"/>
    </row>
    <row r="568745" spans="2:3" x14ac:dyDescent="0.25">
      <c r="B568745" s="76"/>
      <c r="C568745" s="75"/>
    </row>
    <row r="568746" spans="2:3" x14ac:dyDescent="0.25">
      <c r="B568746" s="76"/>
      <c r="C568746" s="75"/>
    </row>
    <row r="568747" spans="2:3" x14ac:dyDescent="0.25">
      <c r="B568747" s="76"/>
      <c r="C568747" s="75"/>
    </row>
    <row r="568857" spans="2:3" x14ac:dyDescent="0.25">
      <c r="B568857" s="76"/>
      <c r="C568857" s="75"/>
    </row>
    <row r="568858" spans="2:3" x14ac:dyDescent="0.25">
      <c r="B568858" s="76"/>
      <c r="C568858" s="75"/>
    </row>
    <row r="568859" spans="2:3" x14ac:dyDescent="0.25">
      <c r="B568859" s="76"/>
      <c r="C568859" s="75"/>
    </row>
    <row r="568860" spans="2:3" x14ac:dyDescent="0.25">
      <c r="B568860" s="76"/>
      <c r="C568860" s="75"/>
    </row>
    <row r="568861" spans="2:3" x14ac:dyDescent="0.25">
      <c r="B568861" s="76"/>
      <c r="C568861" s="75"/>
    </row>
    <row r="568862" spans="2:3" x14ac:dyDescent="0.25">
      <c r="B568862" s="76"/>
      <c r="C568862" s="75"/>
    </row>
    <row r="568863" spans="2:3" x14ac:dyDescent="0.25">
      <c r="B568863" s="76"/>
      <c r="C568863" s="75"/>
    </row>
    <row r="568864" spans="2:3" x14ac:dyDescent="0.25">
      <c r="B568864" s="76"/>
      <c r="C568864" s="75"/>
    </row>
    <row r="568865" spans="2:3" x14ac:dyDescent="0.25">
      <c r="B568865" s="76"/>
      <c r="C568865" s="75"/>
    </row>
    <row r="568866" spans="2:3" x14ac:dyDescent="0.25">
      <c r="B568866" s="76"/>
      <c r="C568866" s="75"/>
    </row>
    <row r="568867" spans="2:3" x14ac:dyDescent="0.25">
      <c r="B568867" s="76"/>
      <c r="C568867" s="75"/>
    </row>
    <row r="568868" spans="2:3" x14ac:dyDescent="0.25">
      <c r="B568868" s="76"/>
      <c r="C568868" s="75"/>
    </row>
    <row r="568869" spans="2:3" x14ac:dyDescent="0.25">
      <c r="B568869" s="76"/>
      <c r="C568869" s="75"/>
    </row>
    <row r="568979" spans="2:3" x14ac:dyDescent="0.25">
      <c r="B568979" s="76"/>
      <c r="C568979" s="75"/>
    </row>
    <row r="568980" spans="2:3" x14ac:dyDescent="0.25">
      <c r="B568980" s="76"/>
      <c r="C568980" s="75"/>
    </row>
    <row r="568981" spans="2:3" x14ac:dyDescent="0.25">
      <c r="B568981" s="76"/>
      <c r="C568981" s="75"/>
    </row>
    <row r="568982" spans="2:3" x14ac:dyDescent="0.25">
      <c r="B568982" s="76"/>
      <c r="C568982" s="75"/>
    </row>
    <row r="568983" spans="2:3" x14ac:dyDescent="0.25">
      <c r="B568983" s="76"/>
      <c r="C568983" s="75"/>
    </row>
    <row r="568984" spans="2:3" x14ac:dyDescent="0.25">
      <c r="B568984" s="76"/>
      <c r="C568984" s="75"/>
    </row>
    <row r="568985" spans="2:3" x14ac:dyDescent="0.25">
      <c r="B568985" s="76"/>
      <c r="C568985" s="75"/>
    </row>
    <row r="568986" spans="2:3" x14ac:dyDescent="0.25">
      <c r="B568986" s="76"/>
      <c r="C568986" s="75"/>
    </row>
    <row r="568987" spans="2:3" x14ac:dyDescent="0.25">
      <c r="B568987" s="76"/>
      <c r="C568987" s="75"/>
    </row>
    <row r="568988" spans="2:3" x14ac:dyDescent="0.25">
      <c r="B568988" s="76"/>
      <c r="C568988" s="75"/>
    </row>
    <row r="568989" spans="2:3" x14ac:dyDescent="0.25">
      <c r="B568989" s="76"/>
      <c r="C568989" s="75"/>
    </row>
    <row r="568990" spans="2:3" x14ac:dyDescent="0.25">
      <c r="B568990" s="76"/>
      <c r="C568990" s="75"/>
    </row>
    <row r="568991" spans="2:3" x14ac:dyDescent="0.25">
      <c r="B568991" s="76"/>
      <c r="C568991" s="75"/>
    </row>
    <row r="569101" spans="2:3" x14ac:dyDescent="0.25">
      <c r="B569101" s="76"/>
      <c r="C569101" s="75"/>
    </row>
    <row r="569102" spans="2:3" x14ac:dyDescent="0.25">
      <c r="B569102" s="76"/>
      <c r="C569102" s="75"/>
    </row>
    <row r="569103" spans="2:3" x14ac:dyDescent="0.25">
      <c r="B569103" s="76"/>
      <c r="C569103" s="75"/>
    </row>
    <row r="569104" spans="2:3" x14ac:dyDescent="0.25">
      <c r="B569104" s="76"/>
      <c r="C569104" s="75"/>
    </row>
    <row r="569105" spans="2:3" x14ac:dyDescent="0.25">
      <c r="B569105" s="76"/>
      <c r="C569105" s="75"/>
    </row>
    <row r="569106" spans="2:3" x14ac:dyDescent="0.25">
      <c r="B569106" s="76"/>
      <c r="C569106" s="75"/>
    </row>
    <row r="569107" spans="2:3" x14ac:dyDescent="0.25">
      <c r="B569107" s="76"/>
      <c r="C569107" s="75"/>
    </row>
    <row r="569108" spans="2:3" x14ac:dyDescent="0.25">
      <c r="B569108" s="76"/>
      <c r="C569108" s="75"/>
    </row>
    <row r="569109" spans="2:3" x14ac:dyDescent="0.25">
      <c r="B569109" s="76"/>
      <c r="C569109" s="75"/>
    </row>
    <row r="569110" spans="2:3" x14ac:dyDescent="0.25">
      <c r="B569110" s="76"/>
      <c r="C569110" s="75"/>
    </row>
    <row r="569111" spans="2:3" x14ac:dyDescent="0.25">
      <c r="B569111" s="76"/>
      <c r="C569111" s="75"/>
    </row>
    <row r="569112" spans="2:3" x14ac:dyDescent="0.25">
      <c r="B569112" s="76"/>
      <c r="C569112" s="75"/>
    </row>
    <row r="569113" spans="2:3" x14ac:dyDescent="0.25">
      <c r="B569113" s="76"/>
      <c r="C569113" s="75"/>
    </row>
    <row r="569223" spans="2:3" x14ac:dyDescent="0.25">
      <c r="B569223" s="76"/>
      <c r="C569223" s="75"/>
    </row>
    <row r="569224" spans="2:3" x14ac:dyDescent="0.25">
      <c r="B569224" s="76"/>
      <c r="C569224" s="75"/>
    </row>
    <row r="569225" spans="2:3" x14ac:dyDescent="0.25">
      <c r="B569225" s="76"/>
      <c r="C569225" s="75"/>
    </row>
    <row r="569226" spans="2:3" x14ac:dyDescent="0.25">
      <c r="B569226" s="76"/>
      <c r="C569226" s="75"/>
    </row>
    <row r="569227" spans="2:3" x14ac:dyDescent="0.25">
      <c r="B569227" s="76"/>
      <c r="C569227" s="75"/>
    </row>
    <row r="569228" spans="2:3" x14ac:dyDescent="0.25">
      <c r="B569228" s="76"/>
      <c r="C569228" s="75"/>
    </row>
    <row r="569229" spans="2:3" x14ac:dyDescent="0.25">
      <c r="B569229" s="76"/>
      <c r="C569229" s="75"/>
    </row>
    <row r="569230" spans="2:3" x14ac:dyDescent="0.25">
      <c r="B569230" s="76"/>
      <c r="C569230" s="75"/>
    </row>
    <row r="569231" spans="2:3" x14ac:dyDescent="0.25">
      <c r="B569231" s="76"/>
      <c r="C569231" s="75"/>
    </row>
    <row r="569232" spans="2:3" x14ac:dyDescent="0.25">
      <c r="B569232" s="76"/>
      <c r="C569232" s="75"/>
    </row>
    <row r="569233" spans="2:3" x14ac:dyDescent="0.25">
      <c r="B569233" s="76"/>
      <c r="C569233" s="75"/>
    </row>
    <row r="569234" spans="2:3" x14ac:dyDescent="0.25">
      <c r="B569234" s="76"/>
      <c r="C569234" s="75"/>
    </row>
    <row r="569235" spans="2:3" x14ac:dyDescent="0.25">
      <c r="B569235" s="76"/>
      <c r="C569235" s="75"/>
    </row>
    <row r="569345" spans="2:3" x14ac:dyDescent="0.25">
      <c r="B569345" s="76"/>
      <c r="C569345" s="75"/>
    </row>
    <row r="569346" spans="2:3" x14ac:dyDescent="0.25">
      <c r="B569346" s="76"/>
      <c r="C569346" s="75"/>
    </row>
    <row r="569347" spans="2:3" x14ac:dyDescent="0.25">
      <c r="B569347" s="76"/>
      <c r="C569347" s="75"/>
    </row>
    <row r="569348" spans="2:3" x14ac:dyDescent="0.25">
      <c r="B569348" s="76"/>
      <c r="C569348" s="75"/>
    </row>
    <row r="569349" spans="2:3" x14ac:dyDescent="0.25">
      <c r="B569349" s="76"/>
      <c r="C569349" s="75"/>
    </row>
    <row r="569350" spans="2:3" x14ac:dyDescent="0.25">
      <c r="B569350" s="76"/>
      <c r="C569350" s="75"/>
    </row>
    <row r="569351" spans="2:3" x14ac:dyDescent="0.25">
      <c r="B569351" s="76"/>
      <c r="C569351" s="75"/>
    </row>
    <row r="569352" spans="2:3" x14ac:dyDescent="0.25">
      <c r="B569352" s="76"/>
      <c r="C569352" s="75"/>
    </row>
    <row r="569353" spans="2:3" x14ac:dyDescent="0.25">
      <c r="B569353" s="76"/>
      <c r="C569353" s="75"/>
    </row>
    <row r="569354" spans="2:3" x14ac:dyDescent="0.25">
      <c r="B569354" s="76"/>
      <c r="C569354" s="75"/>
    </row>
    <row r="569355" spans="2:3" x14ac:dyDescent="0.25">
      <c r="B569355" s="76"/>
      <c r="C569355" s="75"/>
    </row>
    <row r="569356" spans="2:3" x14ac:dyDescent="0.25">
      <c r="B569356" s="76"/>
      <c r="C569356" s="75"/>
    </row>
    <row r="569357" spans="2:3" x14ac:dyDescent="0.25">
      <c r="B569357" s="76"/>
      <c r="C569357" s="75"/>
    </row>
    <row r="569467" spans="2:3" x14ac:dyDescent="0.25">
      <c r="B569467" s="76"/>
      <c r="C569467" s="75"/>
    </row>
    <row r="569468" spans="2:3" x14ac:dyDescent="0.25">
      <c r="B569468" s="76"/>
      <c r="C569468" s="75"/>
    </row>
    <row r="569469" spans="2:3" x14ac:dyDescent="0.25">
      <c r="B569469" s="76"/>
      <c r="C569469" s="75"/>
    </row>
    <row r="569470" spans="2:3" x14ac:dyDescent="0.25">
      <c r="B569470" s="76"/>
      <c r="C569470" s="75"/>
    </row>
    <row r="569471" spans="2:3" x14ac:dyDescent="0.25">
      <c r="B569471" s="76"/>
      <c r="C569471" s="75"/>
    </row>
    <row r="569472" spans="2:3" x14ac:dyDescent="0.25">
      <c r="B569472" s="76"/>
      <c r="C569472" s="75"/>
    </row>
    <row r="569473" spans="2:3" x14ac:dyDescent="0.25">
      <c r="B569473" s="76"/>
      <c r="C569473" s="75"/>
    </row>
    <row r="569474" spans="2:3" x14ac:dyDescent="0.25">
      <c r="B569474" s="76"/>
      <c r="C569474" s="75"/>
    </row>
    <row r="569475" spans="2:3" x14ac:dyDescent="0.25">
      <c r="B569475" s="76"/>
      <c r="C569475" s="75"/>
    </row>
    <row r="569476" spans="2:3" x14ac:dyDescent="0.25">
      <c r="B569476" s="76"/>
      <c r="C569476" s="75"/>
    </row>
    <row r="569477" spans="2:3" x14ac:dyDescent="0.25">
      <c r="B569477" s="76"/>
      <c r="C569477" s="75"/>
    </row>
    <row r="569478" spans="2:3" x14ac:dyDescent="0.25">
      <c r="B569478" s="76"/>
      <c r="C569478" s="75"/>
    </row>
    <row r="569479" spans="2:3" x14ac:dyDescent="0.25">
      <c r="B569479" s="76"/>
      <c r="C569479" s="75"/>
    </row>
    <row r="569589" spans="2:3" x14ac:dyDescent="0.25">
      <c r="B569589" s="76"/>
      <c r="C569589" s="75"/>
    </row>
    <row r="569590" spans="2:3" x14ac:dyDescent="0.25">
      <c r="B569590" s="76"/>
      <c r="C569590" s="75"/>
    </row>
    <row r="569591" spans="2:3" x14ac:dyDescent="0.25">
      <c r="B569591" s="76"/>
      <c r="C569591" s="75"/>
    </row>
    <row r="569592" spans="2:3" x14ac:dyDescent="0.25">
      <c r="B569592" s="76"/>
      <c r="C569592" s="75"/>
    </row>
    <row r="569593" spans="2:3" x14ac:dyDescent="0.25">
      <c r="B569593" s="76"/>
      <c r="C569593" s="75"/>
    </row>
    <row r="569594" spans="2:3" x14ac:dyDescent="0.25">
      <c r="B569594" s="76"/>
      <c r="C569594" s="75"/>
    </row>
    <row r="569595" spans="2:3" x14ac:dyDescent="0.25">
      <c r="B569595" s="76"/>
      <c r="C569595" s="75"/>
    </row>
    <row r="569596" spans="2:3" x14ac:dyDescent="0.25">
      <c r="B569596" s="76"/>
      <c r="C569596" s="75"/>
    </row>
    <row r="569597" spans="2:3" x14ac:dyDescent="0.25">
      <c r="B569597" s="76"/>
      <c r="C569597" s="75"/>
    </row>
    <row r="569598" spans="2:3" x14ac:dyDescent="0.25">
      <c r="B569598" s="76"/>
      <c r="C569598" s="75"/>
    </row>
    <row r="569599" spans="2:3" x14ac:dyDescent="0.25">
      <c r="B569599" s="76"/>
      <c r="C569599" s="75"/>
    </row>
    <row r="569600" spans="2:3" x14ac:dyDescent="0.25">
      <c r="B569600" s="76"/>
      <c r="C569600" s="75"/>
    </row>
    <row r="569601" spans="2:3" x14ac:dyDescent="0.25">
      <c r="B569601" s="76"/>
      <c r="C569601" s="75"/>
    </row>
    <row r="569711" spans="2:3" x14ac:dyDescent="0.25">
      <c r="B569711" s="76"/>
      <c r="C569711" s="75"/>
    </row>
    <row r="569712" spans="2:3" x14ac:dyDescent="0.25">
      <c r="B569712" s="76"/>
      <c r="C569712" s="75"/>
    </row>
    <row r="569713" spans="2:3" x14ac:dyDescent="0.25">
      <c r="B569713" s="76"/>
      <c r="C569713" s="75"/>
    </row>
    <row r="569714" spans="2:3" x14ac:dyDescent="0.25">
      <c r="B569714" s="76"/>
      <c r="C569714" s="75"/>
    </row>
    <row r="569715" spans="2:3" x14ac:dyDescent="0.25">
      <c r="B569715" s="76"/>
      <c r="C569715" s="75"/>
    </row>
    <row r="569716" spans="2:3" x14ac:dyDescent="0.25">
      <c r="B569716" s="76"/>
      <c r="C569716" s="75"/>
    </row>
    <row r="569717" spans="2:3" x14ac:dyDescent="0.25">
      <c r="B569717" s="76"/>
      <c r="C569717" s="75"/>
    </row>
    <row r="569718" spans="2:3" x14ac:dyDescent="0.25">
      <c r="B569718" s="76"/>
      <c r="C569718" s="75"/>
    </row>
    <row r="569719" spans="2:3" x14ac:dyDescent="0.25">
      <c r="B569719" s="76"/>
      <c r="C569719" s="75"/>
    </row>
    <row r="569720" spans="2:3" x14ac:dyDescent="0.25">
      <c r="B569720" s="76"/>
      <c r="C569720" s="75"/>
    </row>
    <row r="569721" spans="2:3" x14ac:dyDescent="0.25">
      <c r="B569721" s="76"/>
      <c r="C569721" s="75"/>
    </row>
    <row r="569722" spans="2:3" x14ac:dyDescent="0.25">
      <c r="B569722" s="76"/>
      <c r="C569722" s="75"/>
    </row>
    <row r="569723" spans="2:3" x14ac:dyDescent="0.25">
      <c r="B569723" s="76"/>
      <c r="C569723" s="75"/>
    </row>
    <row r="569833" spans="2:3" x14ac:dyDescent="0.25">
      <c r="B569833" s="76"/>
      <c r="C569833" s="75"/>
    </row>
    <row r="569834" spans="2:3" x14ac:dyDescent="0.25">
      <c r="B569834" s="76"/>
      <c r="C569834" s="75"/>
    </row>
    <row r="569835" spans="2:3" x14ac:dyDescent="0.25">
      <c r="B569835" s="76"/>
      <c r="C569835" s="75"/>
    </row>
    <row r="569836" spans="2:3" x14ac:dyDescent="0.25">
      <c r="B569836" s="76"/>
      <c r="C569836" s="75"/>
    </row>
    <row r="569837" spans="2:3" x14ac:dyDescent="0.25">
      <c r="B569837" s="76"/>
      <c r="C569837" s="75"/>
    </row>
    <row r="569838" spans="2:3" x14ac:dyDescent="0.25">
      <c r="B569838" s="76"/>
      <c r="C569838" s="75"/>
    </row>
    <row r="569839" spans="2:3" x14ac:dyDescent="0.25">
      <c r="B569839" s="76"/>
      <c r="C569839" s="75"/>
    </row>
    <row r="569840" spans="2:3" x14ac:dyDescent="0.25">
      <c r="B569840" s="76"/>
      <c r="C569840" s="75"/>
    </row>
    <row r="569841" spans="2:3" x14ac:dyDescent="0.25">
      <c r="B569841" s="76"/>
      <c r="C569841" s="75"/>
    </row>
    <row r="569842" spans="2:3" x14ac:dyDescent="0.25">
      <c r="B569842" s="76"/>
      <c r="C569842" s="75"/>
    </row>
    <row r="569843" spans="2:3" x14ac:dyDescent="0.25">
      <c r="B569843" s="76"/>
      <c r="C569843" s="75"/>
    </row>
    <row r="569844" spans="2:3" x14ac:dyDescent="0.25">
      <c r="B569844" s="76"/>
      <c r="C569844" s="75"/>
    </row>
    <row r="569845" spans="2:3" x14ac:dyDescent="0.25">
      <c r="B569845" s="76"/>
      <c r="C569845" s="75"/>
    </row>
    <row r="569955" spans="2:3" x14ac:dyDescent="0.25">
      <c r="B569955" s="76"/>
      <c r="C569955" s="75"/>
    </row>
    <row r="569956" spans="2:3" x14ac:dyDescent="0.25">
      <c r="B569956" s="76"/>
      <c r="C569956" s="75"/>
    </row>
    <row r="569957" spans="2:3" x14ac:dyDescent="0.25">
      <c r="B569957" s="76"/>
      <c r="C569957" s="75"/>
    </row>
    <row r="569958" spans="2:3" x14ac:dyDescent="0.25">
      <c r="B569958" s="76"/>
      <c r="C569958" s="75"/>
    </row>
    <row r="569959" spans="2:3" x14ac:dyDescent="0.25">
      <c r="B569959" s="76"/>
      <c r="C569959" s="75"/>
    </row>
    <row r="569960" spans="2:3" x14ac:dyDescent="0.25">
      <c r="B569960" s="76"/>
      <c r="C569960" s="75"/>
    </row>
    <row r="569961" spans="2:3" x14ac:dyDescent="0.25">
      <c r="B569961" s="76"/>
      <c r="C569961" s="75"/>
    </row>
    <row r="569962" spans="2:3" x14ac:dyDescent="0.25">
      <c r="B569962" s="76"/>
      <c r="C569962" s="75"/>
    </row>
    <row r="569963" spans="2:3" x14ac:dyDescent="0.25">
      <c r="B569963" s="76"/>
      <c r="C569963" s="75"/>
    </row>
    <row r="569964" spans="2:3" x14ac:dyDescent="0.25">
      <c r="B569964" s="76"/>
      <c r="C569964" s="75"/>
    </row>
    <row r="569965" spans="2:3" x14ac:dyDescent="0.25">
      <c r="B569965" s="76"/>
      <c r="C569965" s="75"/>
    </row>
    <row r="569966" spans="2:3" x14ac:dyDescent="0.25">
      <c r="B569966" s="76"/>
      <c r="C569966" s="75"/>
    </row>
    <row r="569967" spans="2:3" x14ac:dyDescent="0.25">
      <c r="B569967" s="76"/>
      <c r="C569967" s="75"/>
    </row>
    <row r="570077" spans="2:3" x14ac:dyDescent="0.25">
      <c r="B570077" s="76"/>
      <c r="C570077" s="75"/>
    </row>
    <row r="570078" spans="2:3" x14ac:dyDescent="0.25">
      <c r="B570078" s="76"/>
      <c r="C570078" s="75"/>
    </row>
    <row r="570079" spans="2:3" x14ac:dyDescent="0.25">
      <c r="B570079" s="76"/>
      <c r="C570079" s="75"/>
    </row>
    <row r="570080" spans="2:3" x14ac:dyDescent="0.25">
      <c r="B570080" s="76"/>
      <c r="C570080" s="75"/>
    </row>
    <row r="570081" spans="2:3" x14ac:dyDescent="0.25">
      <c r="B570081" s="76"/>
      <c r="C570081" s="75"/>
    </row>
    <row r="570082" spans="2:3" x14ac:dyDescent="0.25">
      <c r="B570082" s="76"/>
      <c r="C570082" s="75"/>
    </row>
    <row r="570083" spans="2:3" x14ac:dyDescent="0.25">
      <c r="B570083" s="76"/>
      <c r="C570083" s="75"/>
    </row>
    <row r="570084" spans="2:3" x14ac:dyDescent="0.25">
      <c r="B570084" s="76"/>
      <c r="C570084" s="75"/>
    </row>
    <row r="570085" spans="2:3" x14ac:dyDescent="0.25">
      <c r="B570085" s="76"/>
      <c r="C570085" s="75"/>
    </row>
    <row r="570086" spans="2:3" x14ac:dyDescent="0.25">
      <c r="B570086" s="76"/>
      <c r="C570086" s="75"/>
    </row>
    <row r="570087" spans="2:3" x14ac:dyDescent="0.25">
      <c r="B570087" s="76"/>
      <c r="C570087" s="75"/>
    </row>
    <row r="570088" spans="2:3" x14ac:dyDescent="0.25">
      <c r="B570088" s="76"/>
      <c r="C570088" s="75"/>
    </row>
    <row r="570089" spans="2:3" x14ac:dyDescent="0.25">
      <c r="B570089" s="76"/>
      <c r="C570089" s="75"/>
    </row>
    <row r="570199" spans="2:3" x14ac:dyDescent="0.25">
      <c r="B570199" s="76"/>
      <c r="C570199" s="75"/>
    </row>
    <row r="570200" spans="2:3" x14ac:dyDescent="0.25">
      <c r="B570200" s="76"/>
      <c r="C570200" s="75"/>
    </row>
    <row r="570201" spans="2:3" x14ac:dyDescent="0.25">
      <c r="B570201" s="76"/>
      <c r="C570201" s="75"/>
    </row>
    <row r="570202" spans="2:3" x14ac:dyDescent="0.25">
      <c r="B570202" s="76"/>
      <c r="C570202" s="75"/>
    </row>
    <row r="570203" spans="2:3" x14ac:dyDescent="0.25">
      <c r="B570203" s="76"/>
      <c r="C570203" s="75"/>
    </row>
    <row r="570204" spans="2:3" x14ac:dyDescent="0.25">
      <c r="B570204" s="76"/>
      <c r="C570204" s="75"/>
    </row>
    <row r="570205" spans="2:3" x14ac:dyDescent="0.25">
      <c r="B570205" s="76"/>
      <c r="C570205" s="75"/>
    </row>
    <row r="570206" spans="2:3" x14ac:dyDescent="0.25">
      <c r="B570206" s="76"/>
      <c r="C570206" s="75"/>
    </row>
    <row r="570207" spans="2:3" x14ac:dyDescent="0.25">
      <c r="B570207" s="76"/>
      <c r="C570207" s="75"/>
    </row>
    <row r="570208" spans="2:3" x14ac:dyDescent="0.25">
      <c r="B570208" s="76"/>
      <c r="C570208" s="75"/>
    </row>
    <row r="570209" spans="2:3" x14ac:dyDescent="0.25">
      <c r="B570209" s="76"/>
      <c r="C570209" s="75"/>
    </row>
    <row r="570210" spans="2:3" x14ac:dyDescent="0.25">
      <c r="B570210" s="76"/>
      <c r="C570210" s="75"/>
    </row>
    <row r="570211" spans="2:3" x14ac:dyDescent="0.25">
      <c r="B570211" s="76"/>
      <c r="C570211" s="75"/>
    </row>
    <row r="570321" spans="2:3" x14ac:dyDescent="0.25">
      <c r="B570321" s="76"/>
      <c r="C570321" s="75"/>
    </row>
    <row r="570322" spans="2:3" x14ac:dyDescent="0.25">
      <c r="B570322" s="76"/>
      <c r="C570322" s="75"/>
    </row>
    <row r="570323" spans="2:3" x14ac:dyDescent="0.25">
      <c r="B570323" s="76"/>
      <c r="C570323" s="75"/>
    </row>
    <row r="570324" spans="2:3" x14ac:dyDescent="0.25">
      <c r="B570324" s="76"/>
      <c r="C570324" s="75"/>
    </row>
    <row r="570325" spans="2:3" x14ac:dyDescent="0.25">
      <c r="B570325" s="76"/>
      <c r="C570325" s="75"/>
    </row>
    <row r="570326" spans="2:3" x14ac:dyDescent="0.25">
      <c r="B570326" s="76"/>
      <c r="C570326" s="75"/>
    </row>
    <row r="570327" spans="2:3" x14ac:dyDescent="0.25">
      <c r="B570327" s="76"/>
      <c r="C570327" s="75"/>
    </row>
    <row r="570328" spans="2:3" x14ac:dyDescent="0.25">
      <c r="B570328" s="76"/>
      <c r="C570328" s="75"/>
    </row>
    <row r="570329" spans="2:3" x14ac:dyDescent="0.25">
      <c r="B570329" s="76"/>
      <c r="C570329" s="75"/>
    </row>
    <row r="570330" spans="2:3" x14ac:dyDescent="0.25">
      <c r="B570330" s="76"/>
      <c r="C570330" s="75"/>
    </row>
    <row r="570331" spans="2:3" x14ac:dyDescent="0.25">
      <c r="B570331" s="76"/>
      <c r="C570331" s="75"/>
    </row>
    <row r="570332" spans="2:3" x14ac:dyDescent="0.25">
      <c r="B570332" s="76"/>
      <c r="C570332" s="75"/>
    </row>
    <row r="570333" spans="2:3" x14ac:dyDescent="0.25">
      <c r="B570333" s="76"/>
      <c r="C570333" s="75"/>
    </row>
    <row r="570443" spans="2:3" x14ac:dyDescent="0.25">
      <c r="B570443" s="76"/>
      <c r="C570443" s="75"/>
    </row>
    <row r="570444" spans="2:3" x14ac:dyDescent="0.25">
      <c r="B570444" s="76"/>
      <c r="C570444" s="75"/>
    </row>
    <row r="570445" spans="2:3" x14ac:dyDescent="0.25">
      <c r="B570445" s="76"/>
      <c r="C570445" s="75"/>
    </row>
    <row r="570446" spans="2:3" x14ac:dyDescent="0.25">
      <c r="B570446" s="76"/>
      <c r="C570446" s="75"/>
    </row>
    <row r="570447" spans="2:3" x14ac:dyDescent="0.25">
      <c r="B570447" s="76"/>
      <c r="C570447" s="75"/>
    </row>
    <row r="570448" spans="2:3" x14ac:dyDescent="0.25">
      <c r="B570448" s="76"/>
      <c r="C570448" s="75"/>
    </row>
    <row r="570449" spans="2:3" x14ac:dyDescent="0.25">
      <c r="B570449" s="76"/>
      <c r="C570449" s="75"/>
    </row>
    <row r="570450" spans="2:3" x14ac:dyDescent="0.25">
      <c r="B570450" s="76"/>
      <c r="C570450" s="75"/>
    </row>
    <row r="570451" spans="2:3" x14ac:dyDescent="0.25">
      <c r="B570451" s="76"/>
      <c r="C570451" s="75"/>
    </row>
    <row r="570452" spans="2:3" x14ac:dyDescent="0.25">
      <c r="B570452" s="76"/>
      <c r="C570452" s="75"/>
    </row>
    <row r="570453" spans="2:3" x14ac:dyDescent="0.25">
      <c r="B570453" s="76"/>
      <c r="C570453" s="75"/>
    </row>
    <row r="570454" spans="2:3" x14ac:dyDescent="0.25">
      <c r="B570454" s="76"/>
      <c r="C570454" s="75"/>
    </row>
    <row r="570455" spans="2:3" x14ac:dyDescent="0.25">
      <c r="B570455" s="76"/>
      <c r="C570455" s="75"/>
    </row>
    <row r="570565" spans="2:3" x14ac:dyDescent="0.25">
      <c r="B570565" s="76"/>
      <c r="C570565" s="75"/>
    </row>
    <row r="570566" spans="2:3" x14ac:dyDescent="0.25">
      <c r="B570566" s="76"/>
      <c r="C570566" s="75"/>
    </row>
    <row r="570567" spans="2:3" x14ac:dyDescent="0.25">
      <c r="B570567" s="76"/>
      <c r="C570567" s="75"/>
    </row>
    <row r="570568" spans="2:3" x14ac:dyDescent="0.25">
      <c r="B570568" s="76"/>
      <c r="C570568" s="75"/>
    </row>
    <row r="570569" spans="2:3" x14ac:dyDescent="0.25">
      <c r="B570569" s="76"/>
      <c r="C570569" s="75"/>
    </row>
    <row r="570570" spans="2:3" x14ac:dyDescent="0.25">
      <c r="B570570" s="76"/>
      <c r="C570570" s="75"/>
    </row>
    <row r="570571" spans="2:3" x14ac:dyDescent="0.25">
      <c r="B570571" s="76"/>
      <c r="C570571" s="75"/>
    </row>
    <row r="570572" spans="2:3" x14ac:dyDescent="0.25">
      <c r="B570572" s="76"/>
      <c r="C570572" s="75"/>
    </row>
    <row r="570573" spans="2:3" x14ac:dyDescent="0.25">
      <c r="B570573" s="76"/>
      <c r="C570573" s="75"/>
    </row>
    <row r="570574" spans="2:3" x14ac:dyDescent="0.25">
      <c r="B570574" s="76"/>
      <c r="C570574" s="75"/>
    </row>
    <row r="570575" spans="2:3" x14ac:dyDescent="0.25">
      <c r="B570575" s="76"/>
      <c r="C570575" s="75"/>
    </row>
    <row r="570576" spans="2:3" x14ac:dyDescent="0.25">
      <c r="B570576" s="76"/>
      <c r="C570576" s="75"/>
    </row>
    <row r="570577" spans="2:3" x14ac:dyDescent="0.25">
      <c r="B570577" s="76"/>
      <c r="C570577" s="75"/>
    </row>
    <row r="570687" spans="2:3" x14ac:dyDescent="0.25">
      <c r="B570687" s="76"/>
      <c r="C570687" s="75"/>
    </row>
    <row r="570688" spans="2:3" x14ac:dyDescent="0.25">
      <c r="B570688" s="76"/>
      <c r="C570688" s="75"/>
    </row>
    <row r="570689" spans="2:3" x14ac:dyDescent="0.25">
      <c r="B570689" s="76"/>
      <c r="C570689" s="75"/>
    </row>
    <row r="570690" spans="2:3" x14ac:dyDescent="0.25">
      <c r="B570690" s="76"/>
      <c r="C570690" s="75"/>
    </row>
    <row r="570691" spans="2:3" x14ac:dyDescent="0.25">
      <c r="B570691" s="76"/>
      <c r="C570691" s="75"/>
    </row>
    <row r="570692" spans="2:3" x14ac:dyDescent="0.25">
      <c r="B570692" s="76"/>
      <c r="C570692" s="75"/>
    </row>
    <row r="570693" spans="2:3" x14ac:dyDescent="0.25">
      <c r="B570693" s="76"/>
      <c r="C570693" s="75"/>
    </row>
    <row r="570694" spans="2:3" x14ac:dyDescent="0.25">
      <c r="B570694" s="76"/>
      <c r="C570694" s="75"/>
    </row>
    <row r="570695" spans="2:3" x14ac:dyDescent="0.25">
      <c r="B570695" s="76"/>
      <c r="C570695" s="75"/>
    </row>
    <row r="570696" spans="2:3" x14ac:dyDescent="0.25">
      <c r="B570696" s="76"/>
      <c r="C570696" s="75"/>
    </row>
    <row r="570697" spans="2:3" x14ac:dyDescent="0.25">
      <c r="B570697" s="76"/>
      <c r="C570697" s="75"/>
    </row>
    <row r="570698" spans="2:3" x14ac:dyDescent="0.25">
      <c r="B570698" s="76"/>
      <c r="C570698" s="75"/>
    </row>
    <row r="570699" spans="2:3" x14ac:dyDescent="0.25">
      <c r="B570699" s="76"/>
      <c r="C570699" s="75"/>
    </row>
    <row r="570809" spans="2:3" x14ac:dyDescent="0.25">
      <c r="B570809" s="76"/>
      <c r="C570809" s="75"/>
    </row>
    <row r="570810" spans="2:3" x14ac:dyDescent="0.25">
      <c r="B570810" s="76"/>
      <c r="C570810" s="75"/>
    </row>
    <row r="570811" spans="2:3" x14ac:dyDescent="0.25">
      <c r="B570811" s="76"/>
      <c r="C570811" s="75"/>
    </row>
    <row r="570812" spans="2:3" x14ac:dyDescent="0.25">
      <c r="B570812" s="76"/>
      <c r="C570812" s="75"/>
    </row>
    <row r="570813" spans="2:3" x14ac:dyDescent="0.25">
      <c r="B570813" s="76"/>
      <c r="C570813" s="75"/>
    </row>
    <row r="570814" spans="2:3" x14ac:dyDescent="0.25">
      <c r="B570814" s="76"/>
      <c r="C570814" s="75"/>
    </row>
    <row r="570815" spans="2:3" x14ac:dyDescent="0.25">
      <c r="B570815" s="76"/>
      <c r="C570815" s="75"/>
    </row>
    <row r="570816" spans="2:3" x14ac:dyDescent="0.25">
      <c r="B570816" s="76"/>
      <c r="C570816" s="75"/>
    </row>
    <row r="570817" spans="2:3" x14ac:dyDescent="0.25">
      <c r="B570817" s="76"/>
      <c r="C570817" s="75"/>
    </row>
    <row r="570818" spans="2:3" x14ac:dyDescent="0.25">
      <c r="B570818" s="76"/>
      <c r="C570818" s="75"/>
    </row>
    <row r="570819" spans="2:3" x14ac:dyDescent="0.25">
      <c r="B570819" s="76"/>
      <c r="C570819" s="75"/>
    </row>
    <row r="570820" spans="2:3" x14ac:dyDescent="0.25">
      <c r="B570820" s="76"/>
      <c r="C570820" s="75"/>
    </row>
    <row r="570821" spans="2:3" x14ac:dyDescent="0.25">
      <c r="B570821" s="76"/>
      <c r="C570821" s="75"/>
    </row>
    <row r="570931" spans="2:3" x14ac:dyDescent="0.25">
      <c r="B570931" s="76"/>
      <c r="C570931" s="75"/>
    </row>
    <row r="570932" spans="2:3" x14ac:dyDescent="0.25">
      <c r="B570932" s="76"/>
      <c r="C570932" s="75"/>
    </row>
    <row r="570933" spans="2:3" x14ac:dyDescent="0.25">
      <c r="B570933" s="76"/>
      <c r="C570933" s="75"/>
    </row>
    <row r="570934" spans="2:3" x14ac:dyDescent="0.25">
      <c r="B570934" s="76"/>
      <c r="C570934" s="75"/>
    </row>
    <row r="570935" spans="2:3" x14ac:dyDescent="0.25">
      <c r="B570935" s="76"/>
      <c r="C570935" s="75"/>
    </row>
    <row r="570936" spans="2:3" x14ac:dyDescent="0.25">
      <c r="B570936" s="76"/>
      <c r="C570936" s="75"/>
    </row>
    <row r="570937" spans="2:3" x14ac:dyDescent="0.25">
      <c r="B570937" s="76"/>
      <c r="C570937" s="75"/>
    </row>
    <row r="570938" spans="2:3" x14ac:dyDescent="0.25">
      <c r="B570938" s="76"/>
      <c r="C570938" s="75"/>
    </row>
    <row r="570939" spans="2:3" x14ac:dyDescent="0.25">
      <c r="B570939" s="76"/>
      <c r="C570939" s="75"/>
    </row>
    <row r="570940" spans="2:3" x14ac:dyDescent="0.25">
      <c r="B570940" s="76"/>
      <c r="C570940" s="75"/>
    </row>
    <row r="570941" spans="2:3" x14ac:dyDescent="0.25">
      <c r="B570941" s="76"/>
      <c r="C570941" s="75"/>
    </row>
    <row r="570942" spans="2:3" x14ac:dyDescent="0.25">
      <c r="B570942" s="76"/>
      <c r="C570942" s="75"/>
    </row>
    <row r="570943" spans="2:3" x14ac:dyDescent="0.25">
      <c r="B570943" s="76"/>
      <c r="C570943" s="75"/>
    </row>
    <row r="571053" spans="2:3" x14ac:dyDescent="0.25">
      <c r="B571053" s="76"/>
      <c r="C571053" s="75"/>
    </row>
    <row r="571054" spans="2:3" x14ac:dyDescent="0.25">
      <c r="B571054" s="76"/>
      <c r="C571054" s="75"/>
    </row>
    <row r="571055" spans="2:3" x14ac:dyDescent="0.25">
      <c r="B571055" s="76"/>
      <c r="C571055" s="75"/>
    </row>
    <row r="571056" spans="2:3" x14ac:dyDescent="0.25">
      <c r="B571056" s="76"/>
      <c r="C571056" s="75"/>
    </row>
    <row r="571057" spans="2:3" x14ac:dyDescent="0.25">
      <c r="B571057" s="76"/>
      <c r="C571057" s="75"/>
    </row>
    <row r="571058" spans="2:3" x14ac:dyDescent="0.25">
      <c r="B571058" s="76"/>
      <c r="C571058" s="75"/>
    </row>
    <row r="571059" spans="2:3" x14ac:dyDescent="0.25">
      <c r="B571059" s="76"/>
      <c r="C571059" s="75"/>
    </row>
    <row r="571060" spans="2:3" x14ac:dyDescent="0.25">
      <c r="B571060" s="76"/>
      <c r="C571060" s="75"/>
    </row>
    <row r="571061" spans="2:3" x14ac:dyDescent="0.25">
      <c r="B571061" s="76"/>
      <c r="C571061" s="75"/>
    </row>
    <row r="571062" spans="2:3" x14ac:dyDescent="0.25">
      <c r="B571062" s="76"/>
      <c r="C571062" s="75"/>
    </row>
    <row r="571063" spans="2:3" x14ac:dyDescent="0.25">
      <c r="B571063" s="76"/>
      <c r="C571063" s="75"/>
    </row>
    <row r="571064" spans="2:3" x14ac:dyDescent="0.25">
      <c r="B571064" s="76"/>
      <c r="C571064" s="75"/>
    </row>
    <row r="571065" spans="2:3" x14ac:dyDescent="0.25">
      <c r="B571065" s="76"/>
      <c r="C571065" s="75"/>
    </row>
    <row r="571175" spans="2:3" x14ac:dyDescent="0.25">
      <c r="B571175" s="76"/>
      <c r="C571175" s="75"/>
    </row>
    <row r="571176" spans="2:3" x14ac:dyDescent="0.25">
      <c r="B571176" s="76"/>
      <c r="C571176" s="75"/>
    </row>
    <row r="571177" spans="2:3" x14ac:dyDescent="0.25">
      <c r="B571177" s="76"/>
      <c r="C571177" s="75"/>
    </row>
    <row r="571178" spans="2:3" x14ac:dyDescent="0.25">
      <c r="B571178" s="76"/>
      <c r="C571178" s="75"/>
    </row>
    <row r="571179" spans="2:3" x14ac:dyDescent="0.25">
      <c r="B571179" s="76"/>
      <c r="C571179" s="75"/>
    </row>
    <row r="571180" spans="2:3" x14ac:dyDescent="0.25">
      <c r="B571180" s="76"/>
      <c r="C571180" s="75"/>
    </row>
    <row r="571181" spans="2:3" x14ac:dyDescent="0.25">
      <c r="B571181" s="76"/>
      <c r="C571181" s="75"/>
    </row>
    <row r="571182" spans="2:3" x14ac:dyDescent="0.25">
      <c r="B571182" s="76"/>
      <c r="C571182" s="75"/>
    </row>
    <row r="571183" spans="2:3" x14ac:dyDescent="0.25">
      <c r="B571183" s="76"/>
      <c r="C571183" s="75"/>
    </row>
    <row r="571184" spans="2:3" x14ac:dyDescent="0.25">
      <c r="B571184" s="76"/>
      <c r="C571184" s="75"/>
    </row>
    <row r="571185" spans="2:3" x14ac:dyDescent="0.25">
      <c r="B571185" s="76"/>
      <c r="C571185" s="75"/>
    </row>
    <row r="571186" spans="2:3" x14ac:dyDescent="0.25">
      <c r="B571186" s="76"/>
      <c r="C571186" s="75"/>
    </row>
    <row r="571187" spans="2:3" x14ac:dyDescent="0.25">
      <c r="B571187" s="76"/>
      <c r="C571187" s="75"/>
    </row>
    <row r="571297" spans="2:3" x14ac:dyDescent="0.25">
      <c r="B571297" s="76"/>
      <c r="C571297" s="75"/>
    </row>
    <row r="571298" spans="2:3" x14ac:dyDescent="0.25">
      <c r="B571298" s="76"/>
      <c r="C571298" s="75"/>
    </row>
    <row r="571299" spans="2:3" x14ac:dyDescent="0.25">
      <c r="B571299" s="76"/>
      <c r="C571299" s="75"/>
    </row>
    <row r="571300" spans="2:3" x14ac:dyDescent="0.25">
      <c r="B571300" s="76"/>
      <c r="C571300" s="75"/>
    </row>
    <row r="571301" spans="2:3" x14ac:dyDescent="0.25">
      <c r="B571301" s="76"/>
      <c r="C571301" s="75"/>
    </row>
    <row r="571302" spans="2:3" x14ac:dyDescent="0.25">
      <c r="B571302" s="76"/>
      <c r="C571302" s="75"/>
    </row>
    <row r="571303" spans="2:3" x14ac:dyDescent="0.25">
      <c r="B571303" s="76"/>
      <c r="C571303" s="75"/>
    </row>
    <row r="571304" spans="2:3" x14ac:dyDescent="0.25">
      <c r="B571304" s="76"/>
      <c r="C571304" s="75"/>
    </row>
    <row r="571305" spans="2:3" x14ac:dyDescent="0.25">
      <c r="B571305" s="76"/>
      <c r="C571305" s="75"/>
    </row>
    <row r="571306" spans="2:3" x14ac:dyDescent="0.25">
      <c r="B571306" s="76"/>
      <c r="C571306" s="75"/>
    </row>
    <row r="571307" spans="2:3" x14ac:dyDescent="0.25">
      <c r="B571307" s="76"/>
      <c r="C571307" s="75"/>
    </row>
    <row r="571308" spans="2:3" x14ac:dyDescent="0.25">
      <c r="B571308" s="76"/>
      <c r="C571308" s="75"/>
    </row>
    <row r="571309" spans="2:3" x14ac:dyDescent="0.25">
      <c r="B571309" s="76"/>
      <c r="C571309" s="75"/>
    </row>
    <row r="571419" spans="2:3" x14ac:dyDescent="0.25">
      <c r="B571419" s="76"/>
      <c r="C571419" s="75"/>
    </row>
    <row r="571420" spans="2:3" x14ac:dyDescent="0.25">
      <c r="B571420" s="76"/>
      <c r="C571420" s="75"/>
    </row>
    <row r="571421" spans="2:3" x14ac:dyDescent="0.25">
      <c r="B571421" s="76"/>
      <c r="C571421" s="75"/>
    </row>
    <row r="571422" spans="2:3" x14ac:dyDescent="0.25">
      <c r="B571422" s="76"/>
      <c r="C571422" s="75"/>
    </row>
    <row r="571423" spans="2:3" x14ac:dyDescent="0.25">
      <c r="B571423" s="76"/>
      <c r="C571423" s="75"/>
    </row>
    <row r="571424" spans="2:3" x14ac:dyDescent="0.25">
      <c r="B571424" s="76"/>
      <c r="C571424" s="75"/>
    </row>
    <row r="571425" spans="2:3" x14ac:dyDescent="0.25">
      <c r="B571425" s="76"/>
      <c r="C571425" s="75"/>
    </row>
    <row r="571426" spans="2:3" x14ac:dyDescent="0.25">
      <c r="B571426" s="76"/>
      <c r="C571426" s="75"/>
    </row>
    <row r="571427" spans="2:3" x14ac:dyDescent="0.25">
      <c r="B571427" s="76"/>
      <c r="C571427" s="75"/>
    </row>
    <row r="571428" spans="2:3" x14ac:dyDescent="0.25">
      <c r="B571428" s="76"/>
      <c r="C571428" s="75"/>
    </row>
    <row r="571429" spans="2:3" x14ac:dyDescent="0.25">
      <c r="B571429" s="76"/>
      <c r="C571429" s="75"/>
    </row>
    <row r="571430" spans="2:3" x14ac:dyDescent="0.25">
      <c r="B571430" s="76"/>
      <c r="C571430" s="75"/>
    </row>
    <row r="571431" spans="2:3" x14ac:dyDescent="0.25">
      <c r="B571431" s="76"/>
      <c r="C571431" s="75"/>
    </row>
    <row r="571541" spans="2:3" x14ac:dyDescent="0.25">
      <c r="B571541" s="76"/>
      <c r="C571541" s="75"/>
    </row>
    <row r="571542" spans="2:3" x14ac:dyDescent="0.25">
      <c r="B571542" s="76"/>
      <c r="C571542" s="75"/>
    </row>
    <row r="571543" spans="2:3" x14ac:dyDescent="0.25">
      <c r="B571543" s="76"/>
      <c r="C571543" s="75"/>
    </row>
    <row r="571544" spans="2:3" x14ac:dyDescent="0.25">
      <c r="B571544" s="76"/>
      <c r="C571544" s="75"/>
    </row>
    <row r="571545" spans="2:3" x14ac:dyDescent="0.25">
      <c r="B571545" s="76"/>
      <c r="C571545" s="75"/>
    </row>
    <row r="571546" spans="2:3" x14ac:dyDescent="0.25">
      <c r="B571546" s="76"/>
      <c r="C571546" s="75"/>
    </row>
    <row r="571547" spans="2:3" x14ac:dyDescent="0.25">
      <c r="B571547" s="76"/>
      <c r="C571547" s="75"/>
    </row>
    <row r="571548" spans="2:3" x14ac:dyDescent="0.25">
      <c r="B571548" s="76"/>
      <c r="C571548" s="75"/>
    </row>
    <row r="571549" spans="2:3" x14ac:dyDescent="0.25">
      <c r="B571549" s="76"/>
      <c r="C571549" s="75"/>
    </row>
    <row r="571550" spans="2:3" x14ac:dyDescent="0.25">
      <c r="B571550" s="76"/>
      <c r="C571550" s="75"/>
    </row>
    <row r="571551" spans="2:3" x14ac:dyDescent="0.25">
      <c r="B571551" s="76"/>
      <c r="C571551" s="75"/>
    </row>
    <row r="571552" spans="2:3" x14ac:dyDescent="0.25">
      <c r="B571552" s="76"/>
      <c r="C571552" s="75"/>
    </row>
    <row r="571553" spans="2:3" x14ac:dyDescent="0.25">
      <c r="B571553" s="76"/>
      <c r="C571553" s="75"/>
    </row>
    <row r="571663" spans="2:3" x14ac:dyDescent="0.25">
      <c r="B571663" s="76"/>
      <c r="C571663" s="75"/>
    </row>
    <row r="571664" spans="2:3" x14ac:dyDescent="0.25">
      <c r="B571664" s="76"/>
      <c r="C571664" s="75"/>
    </row>
    <row r="571665" spans="2:3" x14ac:dyDescent="0.25">
      <c r="B571665" s="76"/>
      <c r="C571665" s="75"/>
    </row>
    <row r="571666" spans="2:3" x14ac:dyDescent="0.25">
      <c r="B571666" s="76"/>
      <c r="C571666" s="75"/>
    </row>
    <row r="571667" spans="2:3" x14ac:dyDescent="0.25">
      <c r="B571667" s="76"/>
      <c r="C571667" s="75"/>
    </row>
    <row r="571668" spans="2:3" x14ac:dyDescent="0.25">
      <c r="B571668" s="76"/>
      <c r="C571668" s="75"/>
    </row>
    <row r="571669" spans="2:3" x14ac:dyDescent="0.25">
      <c r="B571669" s="76"/>
      <c r="C571669" s="75"/>
    </row>
    <row r="571670" spans="2:3" x14ac:dyDescent="0.25">
      <c r="B571670" s="76"/>
      <c r="C571670" s="75"/>
    </row>
    <row r="571671" spans="2:3" x14ac:dyDescent="0.25">
      <c r="B571671" s="76"/>
      <c r="C571671" s="75"/>
    </row>
    <row r="571672" spans="2:3" x14ac:dyDescent="0.25">
      <c r="B571672" s="76"/>
      <c r="C571672" s="75"/>
    </row>
    <row r="571673" spans="2:3" x14ac:dyDescent="0.25">
      <c r="B571673" s="76"/>
      <c r="C571673" s="75"/>
    </row>
    <row r="571674" spans="2:3" x14ac:dyDescent="0.25">
      <c r="B571674" s="76"/>
      <c r="C571674" s="75"/>
    </row>
    <row r="571675" spans="2:3" x14ac:dyDescent="0.25">
      <c r="B571675" s="76"/>
      <c r="C571675" s="75"/>
    </row>
    <row r="571785" spans="2:3" x14ac:dyDescent="0.25">
      <c r="B571785" s="76"/>
      <c r="C571785" s="75"/>
    </row>
    <row r="571786" spans="2:3" x14ac:dyDescent="0.25">
      <c r="B571786" s="76"/>
      <c r="C571786" s="75"/>
    </row>
    <row r="571787" spans="2:3" x14ac:dyDescent="0.25">
      <c r="B571787" s="76"/>
      <c r="C571787" s="75"/>
    </row>
    <row r="571788" spans="2:3" x14ac:dyDescent="0.25">
      <c r="B571788" s="76"/>
      <c r="C571788" s="75"/>
    </row>
    <row r="571789" spans="2:3" x14ac:dyDescent="0.25">
      <c r="B571789" s="76"/>
      <c r="C571789" s="75"/>
    </row>
    <row r="571790" spans="2:3" x14ac:dyDescent="0.25">
      <c r="B571790" s="76"/>
      <c r="C571790" s="75"/>
    </row>
    <row r="571791" spans="2:3" x14ac:dyDescent="0.25">
      <c r="B571791" s="76"/>
      <c r="C571791" s="75"/>
    </row>
    <row r="571792" spans="2:3" x14ac:dyDescent="0.25">
      <c r="B571792" s="76"/>
      <c r="C571792" s="75"/>
    </row>
    <row r="571793" spans="2:3" x14ac:dyDescent="0.25">
      <c r="B571793" s="76"/>
      <c r="C571793" s="75"/>
    </row>
    <row r="571794" spans="2:3" x14ac:dyDescent="0.25">
      <c r="B571794" s="76"/>
      <c r="C571794" s="75"/>
    </row>
    <row r="571795" spans="2:3" x14ac:dyDescent="0.25">
      <c r="B571795" s="76"/>
      <c r="C571795" s="75"/>
    </row>
    <row r="571796" spans="2:3" x14ac:dyDescent="0.25">
      <c r="B571796" s="76"/>
      <c r="C571796" s="75"/>
    </row>
    <row r="571797" spans="2:3" x14ac:dyDescent="0.25">
      <c r="B571797" s="76"/>
      <c r="C571797" s="75"/>
    </row>
    <row r="571907" spans="2:3" x14ac:dyDescent="0.25">
      <c r="B571907" s="76"/>
      <c r="C571907" s="75"/>
    </row>
    <row r="571908" spans="2:3" x14ac:dyDescent="0.25">
      <c r="B571908" s="76"/>
      <c r="C571908" s="75"/>
    </row>
    <row r="571909" spans="2:3" x14ac:dyDescent="0.25">
      <c r="B571909" s="76"/>
      <c r="C571909" s="75"/>
    </row>
    <row r="571910" spans="2:3" x14ac:dyDescent="0.25">
      <c r="B571910" s="76"/>
      <c r="C571910" s="75"/>
    </row>
    <row r="571911" spans="2:3" x14ac:dyDescent="0.25">
      <c r="B571911" s="76"/>
      <c r="C571911" s="75"/>
    </row>
    <row r="571912" spans="2:3" x14ac:dyDescent="0.25">
      <c r="B571912" s="76"/>
      <c r="C571912" s="75"/>
    </row>
    <row r="571913" spans="2:3" x14ac:dyDescent="0.25">
      <c r="B571913" s="76"/>
      <c r="C571913" s="75"/>
    </row>
    <row r="571914" spans="2:3" x14ac:dyDescent="0.25">
      <c r="B571914" s="76"/>
      <c r="C571914" s="75"/>
    </row>
    <row r="571915" spans="2:3" x14ac:dyDescent="0.25">
      <c r="B571915" s="76"/>
      <c r="C571915" s="75"/>
    </row>
    <row r="571916" spans="2:3" x14ac:dyDescent="0.25">
      <c r="B571916" s="76"/>
      <c r="C571916" s="75"/>
    </row>
    <row r="571917" spans="2:3" x14ac:dyDescent="0.25">
      <c r="B571917" s="76"/>
      <c r="C571917" s="75"/>
    </row>
    <row r="571918" spans="2:3" x14ac:dyDescent="0.25">
      <c r="B571918" s="76"/>
      <c r="C571918" s="75"/>
    </row>
    <row r="571919" spans="2:3" x14ac:dyDescent="0.25">
      <c r="B571919" s="76"/>
      <c r="C571919" s="75"/>
    </row>
    <row r="572029" spans="2:3" x14ac:dyDescent="0.25">
      <c r="B572029" s="76"/>
      <c r="C572029" s="75"/>
    </row>
    <row r="572030" spans="2:3" x14ac:dyDescent="0.25">
      <c r="B572030" s="76"/>
      <c r="C572030" s="75"/>
    </row>
    <row r="572031" spans="2:3" x14ac:dyDescent="0.25">
      <c r="B572031" s="76"/>
      <c r="C572031" s="75"/>
    </row>
    <row r="572032" spans="2:3" x14ac:dyDescent="0.25">
      <c r="B572032" s="76"/>
      <c r="C572032" s="75"/>
    </row>
    <row r="572033" spans="2:3" x14ac:dyDescent="0.25">
      <c r="B572033" s="76"/>
      <c r="C572033" s="75"/>
    </row>
    <row r="572034" spans="2:3" x14ac:dyDescent="0.25">
      <c r="B572034" s="76"/>
      <c r="C572034" s="75"/>
    </row>
    <row r="572035" spans="2:3" x14ac:dyDescent="0.25">
      <c r="B572035" s="76"/>
      <c r="C572035" s="75"/>
    </row>
    <row r="572036" spans="2:3" x14ac:dyDescent="0.25">
      <c r="B572036" s="76"/>
      <c r="C572036" s="75"/>
    </row>
    <row r="572037" spans="2:3" x14ac:dyDescent="0.25">
      <c r="B572037" s="76"/>
      <c r="C572037" s="75"/>
    </row>
    <row r="572038" spans="2:3" x14ac:dyDescent="0.25">
      <c r="B572038" s="76"/>
      <c r="C572038" s="75"/>
    </row>
    <row r="572039" spans="2:3" x14ac:dyDescent="0.25">
      <c r="B572039" s="76"/>
      <c r="C572039" s="75"/>
    </row>
    <row r="572040" spans="2:3" x14ac:dyDescent="0.25">
      <c r="B572040" s="76"/>
      <c r="C572040" s="75"/>
    </row>
    <row r="572041" spans="2:3" x14ac:dyDescent="0.25">
      <c r="B572041" s="76"/>
      <c r="C572041" s="75"/>
    </row>
    <row r="572151" spans="2:3" x14ac:dyDescent="0.25">
      <c r="B572151" s="76"/>
      <c r="C572151" s="75"/>
    </row>
    <row r="572152" spans="2:3" x14ac:dyDescent="0.25">
      <c r="B572152" s="76"/>
      <c r="C572152" s="75"/>
    </row>
    <row r="572153" spans="2:3" x14ac:dyDescent="0.25">
      <c r="B572153" s="76"/>
      <c r="C572153" s="75"/>
    </row>
    <row r="572154" spans="2:3" x14ac:dyDescent="0.25">
      <c r="B572154" s="76"/>
      <c r="C572154" s="75"/>
    </row>
    <row r="572155" spans="2:3" x14ac:dyDescent="0.25">
      <c r="B572155" s="76"/>
      <c r="C572155" s="75"/>
    </row>
    <row r="572156" spans="2:3" x14ac:dyDescent="0.25">
      <c r="B572156" s="76"/>
      <c r="C572156" s="75"/>
    </row>
    <row r="572157" spans="2:3" x14ac:dyDescent="0.25">
      <c r="B572157" s="76"/>
      <c r="C572157" s="75"/>
    </row>
    <row r="572158" spans="2:3" x14ac:dyDescent="0.25">
      <c r="B572158" s="76"/>
      <c r="C572158" s="75"/>
    </row>
    <row r="572159" spans="2:3" x14ac:dyDescent="0.25">
      <c r="B572159" s="76"/>
      <c r="C572159" s="75"/>
    </row>
    <row r="572160" spans="2:3" x14ac:dyDescent="0.25">
      <c r="B572160" s="76"/>
      <c r="C572160" s="75"/>
    </row>
    <row r="572161" spans="2:3" x14ac:dyDescent="0.25">
      <c r="B572161" s="76"/>
      <c r="C572161" s="75"/>
    </row>
    <row r="572162" spans="2:3" x14ac:dyDescent="0.25">
      <c r="B572162" s="76"/>
      <c r="C572162" s="75"/>
    </row>
    <row r="572163" spans="2:3" x14ac:dyDescent="0.25">
      <c r="B572163" s="76"/>
      <c r="C572163" s="75"/>
    </row>
    <row r="572273" spans="2:3" x14ac:dyDescent="0.25">
      <c r="B572273" s="76"/>
      <c r="C572273" s="75"/>
    </row>
    <row r="572274" spans="2:3" x14ac:dyDescent="0.25">
      <c r="B572274" s="76"/>
      <c r="C572274" s="75"/>
    </row>
    <row r="572275" spans="2:3" x14ac:dyDescent="0.25">
      <c r="B572275" s="76"/>
      <c r="C572275" s="75"/>
    </row>
    <row r="572276" spans="2:3" x14ac:dyDescent="0.25">
      <c r="B572276" s="76"/>
      <c r="C572276" s="75"/>
    </row>
    <row r="572277" spans="2:3" x14ac:dyDescent="0.25">
      <c r="B572277" s="76"/>
      <c r="C572277" s="75"/>
    </row>
    <row r="572278" spans="2:3" x14ac:dyDescent="0.25">
      <c r="B572278" s="76"/>
      <c r="C572278" s="75"/>
    </row>
    <row r="572279" spans="2:3" x14ac:dyDescent="0.25">
      <c r="B572279" s="76"/>
      <c r="C572279" s="75"/>
    </row>
    <row r="572280" spans="2:3" x14ac:dyDescent="0.25">
      <c r="B572280" s="76"/>
      <c r="C572280" s="75"/>
    </row>
    <row r="572281" spans="2:3" x14ac:dyDescent="0.25">
      <c r="B572281" s="76"/>
      <c r="C572281" s="75"/>
    </row>
    <row r="572282" spans="2:3" x14ac:dyDescent="0.25">
      <c r="B572282" s="76"/>
      <c r="C572282" s="75"/>
    </row>
    <row r="572283" spans="2:3" x14ac:dyDescent="0.25">
      <c r="B572283" s="76"/>
      <c r="C572283" s="75"/>
    </row>
    <row r="572284" spans="2:3" x14ac:dyDescent="0.25">
      <c r="B572284" s="76"/>
      <c r="C572284" s="75"/>
    </row>
    <row r="572285" spans="2:3" x14ac:dyDescent="0.25">
      <c r="B572285" s="76"/>
      <c r="C572285" s="75"/>
    </row>
    <row r="572395" spans="2:3" x14ac:dyDescent="0.25">
      <c r="B572395" s="76"/>
      <c r="C572395" s="75"/>
    </row>
    <row r="572396" spans="2:3" x14ac:dyDescent="0.25">
      <c r="B572396" s="76"/>
      <c r="C572396" s="75"/>
    </row>
    <row r="572397" spans="2:3" x14ac:dyDescent="0.25">
      <c r="B572397" s="76"/>
      <c r="C572397" s="75"/>
    </row>
    <row r="572398" spans="2:3" x14ac:dyDescent="0.25">
      <c r="B572398" s="76"/>
      <c r="C572398" s="75"/>
    </row>
    <row r="572399" spans="2:3" x14ac:dyDescent="0.25">
      <c r="B572399" s="76"/>
      <c r="C572399" s="75"/>
    </row>
    <row r="572400" spans="2:3" x14ac:dyDescent="0.25">
      <c r="B572400" s="76"/>
      <c r="C572400" s="75"/>
    </row>
    <row r="572401" spans="2:3" x14ac:dyDescent="0.25">
      <c r="B572401" s="76"/>
      <c r="C572401" s="75"/>
    </row>
    <row r="572402" spans="2:3" x14ac:dyDescent="0.25">
      <c r="B572402" s="76"/>
      <c r="C572402" s="75"/>
    </row>
    <row r="572403" spans="2:3" x14ac:dyDescent="0.25">
      <c r="B572403" s="76"/>
      <c r="C572403" s="75"/>
    </row>
    <row r="572404" spans="2:3" x14ac:dyDescent="0.25">
      <c r="B572404" s="76"/>
      <c r="C572404" s="75"/>
    </row>
    <row r="572405" spans="2:3" x14ac:dyDescent="0.25">
      <c r="B572405" s="76"/>
      <c r="C572405" s="75"/>
    </row>
    <row r="572406" spans="2:3" x14ac:dyDescent="0.25">
      <c r="B572406" s="76"/>
      <c r="C572406" s="75"/>
    </row>
    <row r="572407" spans="2:3" x14ac:dyDescent="0.25">
      <c r="B572407" s="76"/>
      <c r="C572407" s="75"/>
    </row>
    <row r="572517" spans="2:3" x14ac:dyDescent="0.25">
      <c r="B572517" s="76"/>
      <c r="C572517" s="75"/>
    </row>
    <row r="572518" spans="2:3" x14ac:dyDescent="0.25">
      <c r="B572518" s="76"/>
      <c r="C572518" s="75"/>
    </row>
    <row r="572519" spans="2:3" x14ac:dyDescent="0.25">
      <c r="B572519" s="76"/>
      <c r="C572519" s="75"/>
    </row>
    <row r="572520" spans="2:3" x14ac:dyDescent="0.25">
      <c r="B572520" s="76"/>
      <c r="C572520" s="75"/>
    </row>
    <row r="572521" spans="2:3" x14ac:dyDescent="0.25">
      <c r="B572521" s="76"/>
      <c r="C572521" s="75"/>
    </row>
    <row r="572522" spans="2:3" x14ac:dyDescent="0.25">
      <c r="B572522" s="76"/>
      <c r="C572522" s="75"/>
    </row>
    <row r="572523" spans="2:3" x14ac:dyDescent="0.25">
      <c r="B572523" s="76"/>
      <c r="C572523" s="75"/>
    </row>
    <row r="572524" spans="2:3" x14ac:dyDescent="0.25">
      <c r="B572524" s="76"/>
      <c r="C572524" s="75"/>
    </row>
    <row r="572525" spans="2:3" x14ac:dyDescent="0.25">
      <c r="B572525" s="76"/>
      <c r="C572525" s="75"/>
    </row>
    <row r="572526" spans="2:3" x14ac:dyDescent="0.25">
      <c r="B572526" s="76"/>
      <c r="C572526" s="75"/>
    </row>
    <row r="572527" spans="2:3" x14ac:dyDescent="0.25">
      <c r="B572527" s="76"/>
      <c r="C572527" s="75"/>
    </row>
    <row r="572528" spans="2:3" x14ac:dyDescent="0.25">
      <c r="B572528" s="76"/>
      <c r="C572528" s="75"/>
    </row>
    <row r="572529" spans="2:3" x14ac:dyDescent="0.25">
      <c r="B572529" s="76"/>
      <c r="C572529" s="75"/>
    </row>
    <row r="572639" spans="2:3" x14ac:dyDescent="0.25">
      <c r="B572639" s="76"/>
      <c r="C572639" s="75"/>
    </row>
    <row r="572640" spans="2:3" x14ac:dyDescent="0.25">
      <c r="B572640" s="76"/>
      <c r="C572640" s="75"/>
    </row>
    <row r="572641" spans="2:3" x14ac:dyDescent="0.25">
      <c r="B572641" s="76"/>
      <c r="C572641" s="75"/>
    </row>
    <row r="572642" spans="2:3" x14ac:dyDescent="0.25">
      <c r="B572642" s="76"/>
      <c r="C572642" s="75"/>
    </row>
    <row r="572643" spans="2:3" x14ac:dyDescent="0.25">
      <c r="B572643" s="76"/>
      <c r="C572643" s="75"/>
    </row>
    <row r="572644" spans="2:3" x14ac:dyDescent="0.25">
      <c r="B572644" s="76"/>
      <c r="C572644" s="75"/>
    </row>
    <row r="572645" spans="2:3" x14ac:dyDescent="0.25">
      <c r="B572645" s="76"/>
      <c r="C572645" s="75"/>
    </row>
    <row r="572646" spans="2:3" x14ac:dyDescent="0.25">
      <c r="B572646" s="76"/>
      <c r="C572646" s="75"/>
    </row>
    <row r="572647" spans="2:3" x14ac:dyDescent="0.25">
      <c r="B572647" s="76"/>
      <c r="C572647" s="75"/>
    </row>
    <row r="572648" spans="2:3" x14ac:dyDescent="0.25">
      <c r="B572648" s="76"/>
      <c r="C572648" s="75"/>
    </row>
    <row r="572649" spans="2:3" x14ac:dyDescent="0.25">
      <c r="B572649" s="76"/>
      <c r="C572649" s="75"/>
    </row>
    <row r="572650" spans="2:3" x14ac:dyDescent="0.25">
      <c r="B572650" s="76"/>
      <c r="C572650" s="75"/>
    </row>
    <row r="572651" spans="2:3" x14ac:dyDescent="0.25">
      <c r="B572651" s="76"/>
      <c r="C572651" s="75"/>
    </row>
    <row r="572761" spans="2:3" x14ac:dyDescent="0.25">
      <c r="B572761" s="76"/>
      <c r="C572761" s="75"/>
    </row>
    <row r="572762" spans="2:3" x14ac:dyDescent="0.25">
      <c r="B572762" s="76"/>
      <c r="C572762" s="75"/>
    </row>
    <row r="572763" spans="2:3" x14ac:dyDescent="0.25">
      <c r="B572763" s="76"/>
      <c r="C572763" s="75"/>
    </row>
    <row r="572764" spans="2:3" x14ac:dyDescent="0.25">
      <c r="B572764" s="76"/>
      <c r="C572764" s="75"/>
    </row>
    <row r="572765" spans="2:3" x14ac:dyDescent="0.25">
      <c r="B572765" s="76"/>
      <c r="C572765" s="75"/>
    </row>
    <row r="572766" spans="2:3" x14ac:dyDescent="0.25">
      <c r="B572766" s="76"/>
      <c r="C572766" s="75"/>
    </row>
    <row r="572767" spans="2:3" x14ac:dyDescent="0.25">
      <c r="B572767" s="76"/>
      <c r="C572767" s="75"/>
    </row>
    <row r="572768" spans="2:3" x14ac:dyDescent="0.25">
      <c r="B572768" s="76"/>
      <c r="C572768" s="75"/>
    </row>
    <row r="572769" spans="2:3" x14ac:dyDescent="0.25">
      <c r="B572769" s="76"/>
      <c r="C572769" s="75"/>
    </row>
    <row r="572770" spans="2:3" x14ac:dyDescent="0.25">
      <c r="B572770" s="76"/>
      <c r="C572770" s="75"/>
    </row>
    <row r="572771" spans="2:3" x14ac:dyDescent="0.25">
      <c r="B572771" s="76"/>
      <c r="C572771" s="75"/>
    </row>
    <row r="572772" spans="2:3" x14ac:dyDescent="0.25">
      <c r="B572772" s="76"/>
      <c r="C572772" s="75"/>
    </row>
    <row r="572773" spans="2:3" x14ac:dyDescent="0.25">
      <c r="B572773" s="76"/>
      <c r="C572773" s="75"/>
    </row>
    <row r="572883" spans="2:3" x14ac:dyDescent="0.25">
      <c r="B572883" s="76"/>
      <c r="C572883" s="75"/>
    </row>
    <row r="572884" spans="2:3" x14ac:dyDescent="0.25">
      <c r="B572884" s="76"/>
      <c r="C572884" s="75"/>
    </row>
    <row r="572885" spans="2:3" x14ac:dyDescent="0.25">
      <c r="B572885" s="76"/>
      <c r="C572885" s="75"/>
    </row>
    <row r="572886" spans="2:3" x14ac:dyDescent="0.25">
      <c r="B572886" s="76"/>
      <c r="C572886" s="75"/>
    </row>
    <row r="572887" spans="2:3" x14ac:dyDescent="0.25">
      <c r="B572887" s="76"/>
      <c r="C572887" s="75"/>
    </row>
    <row r="572888" spans="2:3" x14ac:dyDescent="0.25">
      <c r="B572888" s="76"/>
      <c r="C572888" s="75"/>
    </row>
    <row r="572889" spans="2:3" x14ac:dyDescent="0.25">
      <c r="B572889" s="76"/>
      <c r="C572889" s="75"/>
    </row>
    <row r="572890" spans="2:3" x14ac:dyDescent="0.25">
      <c r="B572890" s="76"/>
      <c r="C572890" s="75"/>
    </row>
    <row r="572891" spans="2:3" x14ac:dyDescent="0.25">
      <c r="B572891" s="76"/>
      <c r="C572891" s="75"/>
    </row>
    <row r="572892" spans="2:3" x14ac:dyDescent="0.25">
      <c r="B572892" s="76"/>
      <c r="C572892" s="75"/>
    </row>
    <row r="572893" spans="2:3" x14ac:dyDescent="0.25">
      <c r="B572893" s="76"/>
      <c r="C572893" s="75"/>
    </row>
    <row r="572894" spans="2:3" x14ac:dyDescent="0.25">
      <c r="B572894" s="76"/>
      <c r="C572894" s="75"/>
    </row>
    <row r="572895" spans="2:3" x14ac:dyDescent="0.25">
      <c r="B572895" s="76"/>
      <c r="C572895" s="75"/>
    </row>
    <row r="573005" spans="2:3" x14ac:dyDescent="0.25">
      <c r="B573005" s="76"/>
      <c r="C573005" s="75"/>
    </row>
    <row r="573006" spans="2:3" x14ac:dyDescent="0.25">
      <c r="B573006" s="76"/>
      <c r="C573006" s="75"/>
    </row>
    <row r="573007" spans="2:3" x14ac:dyDescent="0.25">
      <c r="B573007" s="76"/>
      <c r="C573007" s="75"/>
    </row>
    <row r="573008" spans="2:3" x14ac:dyDescent="0.25">
      <c r="B573008" s="76"/>
      <c r="C573008" s="75"/>
    </row>
    <row r="573009" spans="2:3" x14ac:dyDescent="0.25">
      <c r="B573009" s="76"/>
      <c r="C573009" s="75"/>
    </row>
    <row r="573010" spans="2:3" x14ac:dyDescent="0.25">
      <c r="B573010" s="76"/>
      <c r="C573010" s="75"/>
    </row>
    <row r="573011" spans="2:3" x14ac:dyDescent="0.25">
      <c r="B573011" s="76"/>
      <c r="C573011" s="75"/>
    </row>
    <row r="573012" spans="2:3" x14ac:dyDescent="0.25">
      <c r="B573012" s="76"/>
      <c r="C573012" s="75"/>
    </row>
    <row r="573013" spans="2:3" x14ac:dyDescent="0.25">
      <c r="B573013" s="76"/>
      <c r="C573013" s="75"/>
    </row>
    <row r="573014" spans="2:3" x14ac:dyDescent="0.25">
      <c r="B573014" s="76"/>
      <c r="C573014" s="75"/>
    </row>
    <row r="573015" spans="2:3" x14ac:dyDescent="0.25">
      <c r="B573015" s="76"/>
      <c r="C573015" s="75"/>
    </row>
    <row r="573016" spans="2:3" x14ac:dyDescent="0.25">
      <c r="B573016" s="76"/>
      <c r="C573016" s="75"/>
    </row>
    <row r="573017" spans="2:3" x14ac:dyDescent="0.25">
      <c r="B573017" s="76"/>
      <c r="C573017" s="75"/>
    </row>
    <row r="573127" spans="2:3" x14ac:dyDescent="0.25">
      <c r="B573127" s="76"/>
      <c r="C573127" s="75"/>
    </row>
    <row r="573128" spans="2:3" x14ac:dyDescent="0.25">
      <c r="B573128" s="76"/>
      <c r="C573128" s="75"/>
    </row>
    <row r="573129" spans="2:3" x14ac:dyDescent="0.25">
      <c r="B573129" s="76"/>
      <c r="C573129" s="75"/>
    </row>
    <row r="573130" spans="2:3" x14ac:dyDescent="0.25">
      <c r="B573130" s="76"/>
      <c r="C573130" s="75"/>
    </row>
    <row r="573131" spans="2:3" x14ac:dyDescent="0.25">
      <c r="B573131" s="76"/>
      <c r="C573131" s="75"/>
    </row>
    <row r="573132" spans="2:3" x14ac:dyDescent="0.25">
      <c r="B573132" s="76"/>
      <c r="C573132" s="75"/>
    </row>
    <row r="573133" spans="2:3" x14ac:dyDescent="0.25">
      <c r="B573133" s="76"/>
      <c r="C573133" s="75"/>
    </row>
    <row r="573134" spans="2:3" x14ac:dyDescent="0.25">
      <c r="B573134" s="76"/>
      <c r="C573134" s="75"/>
    </row>
    <row r="573135" spans="2:3" x14ac:dyDescent="0.25">
      <c r="B573135" s="76"/>
      <c r="C573135" s="75"/>
    </row>
    <row r="573136" spans="2:3" x14ac:dyDescent="0.25">
      <c r="B573136" s="76"/>
      <c r="C573136" s="75"/>
    </row>
    <row r="573137" spans="2:3" x14ac:dyDescent="0.25">
      <c r="B573137" s="76"/>
      <c r="C573137" s="75"/>
    </row>
    <row r="573138" spans="2:3" x14ac:dyDescent="0.25">
      <c r="B573138" s="76"/>
      <c r="C573138" s="75"/>
    </row>
    <row r="573139" spans="2:3" x14ac:dyDescent="0.25">
      <c r="B573139" s="76"/>
      <c r="C573139" s="75"/>
    </row>
    <row r="573249" spans="2:3" x14ac:dyDescent="0.25">
      <c r="B573249" s="76"/>
      <c r="C573249" s="75"/>
    </row>
    <row r="573250" spans="2:3" x14ac:dyDescent="0.25">
      <c r="B573250" s="76"/>
      <c r="C573250" s="75"/>
    </row>
    <row r="573251" spans="2:3" x14ac:dyDescent="0.25">
      <c r="B573251" s="76"/>
      <c r="C573251" s="75"/>
    </row>
    <row r="573252" spans="2:3" x14ac:dyDescent="0.25">
      <c r="B573252" s="76"/>
      <c r="C573252" s="75"/>
    </row>
    <row r="573253" spans="2:3" x14ac:dyDescent="0.25">
      <c r="B573253" s="76"/>
      <c r="C573253" s="75"/>
    </row>
    <row r="573254" spans="2:3" x14ac:dyDescent="0.25">
      <c r="B573254" s="76"/>
      <c r="C573254" s="75"/>
    </row>
    <row r="573255" spans="2:3" x14ac:dyDescent="0.25">
      <c r="B573255" s="76"/>
      <c r="C573255" s="75"/>
    </row>
    <row r="573256" spans="2:3" x14ac:dyDescent="0.25">
      <c r="B573256" s="76"/>
      <c r="C573256" s="75"/>
    </row>
    <row r="573257" spans="2:3" x14ac:dyDescent="0.25">
      <c r="B573257" s="76"/>
      <c r="C573257" s="75"/>
    </row>
    <row r="573258" spans="2:3" x14ac:dyDescent="0.25">
      <c r="B573258" s="76"/>
      <c r="C573258" s="75"/>
    </row>
    <row r="573259" spans="2:3" x14ac:dyDescent="0.25">
      <c r="B573259" s="76"/>
      <c r="C573259" s="75"/>
    </row>
    <row r="573260" spans="2:3" x14ac:dyDescent="0.25">
      <c r="B573260" s="76"/>
      <c r="C573260" s="75"/>
    </row>
    <row r="573261" spans="2:3" x14ac:dyDescent="0.25">
      <c r="B573261" s="76"/>
      <c r="C573261" s="75"/>
    </row>
    <row r="573371" spans="2:3" x14ac:dyDescent="0.25">
      <c r="B573371" s="76"/>
      <c r="C573371" s="75"/>
    </row>
    <row r="573372" spans="2:3" x14ac:dyDescent="0.25">
      <c r="B573372" s="76"/>
      <c r="C573372" s="75"/>
    </row>
    <row r="573373" spans="2:3" x14ac:dyDescent="0.25">
      <c r="B573373" s="76"/>
      <c r="C573373" s="75"/>
    </row>
    <row r="573374" spans="2:3" x14ac:dyDescent="0.25">
      <c r="B573374" s="76"/>
      <c r="C573374" s="75"/>
    </row>
    <row r="573375" spans="2:3" x14ac:dyDescent="0.25">
      <c r="B573375" s="76"/>
      <c r="C573375" s="75"/>
    </row>
    <row r="573376" spans="2:3" x14ac:dyDescent="0.25">
      <c r="B573376" s="76"/>
      <c r="C573376" s="75"/>
    </row>
    <row r="573377" spans="2:3" x14ac:dyDescent="0.25">
      <c r="B573377" s="76"/>
      <c r="C573377" s="75"/>
    </row>
    <row r="573378" spans="2:3" x14ac:dyDescent="0.25">
      <c r="B573378" s="76"/>
      <c r="C573378" s="75"/>
    </row>
    <row r="573379" spans="2:3" x14ac:dyDescent="0.25">
      <c r="B573379" s="76"/>
      <c r="C573379" s="75"/>
    </row>
    <row r="573380" spans="2:3" x14ac:dyDescent="0.25">
      <c r="B573380" s="76"/>
      <c r="C573380" s="75"/>
    </row>
    <row r="573381" spans="2:3" x14ac:dyDescent="0.25">
      <c r="B573381" s="76"/>
      <c r="C573381" s="75"/>
    </row>
    <row r="573382" spans="2:3" x14ac:dyDescent="0.25">
      <c r="B573382" s="76"/>
      <c r="C573382" s="75"/>
    </row>
    <row r="573383" spans="2:3" x14ac:dyDescent="0.25">
      <c r="B573383" s="76"/>
      <c r="C573383" s="75"/>
    </row>
    <row r="573493" spans="2:3" x14ac:dyDescent="0.25">
      <c r="B573493" s="76"/>
      <c r="C573493" s="75"/>
    </row>
    <row r="573494" spans="2:3" x14ac:dyDescent="0.25">
      <c r="B573494" s="76"/>
      <c r="C573494" s="75"/>
    </row>
    <row r="573495" spans="2:3" x14ac:dyDescent="0.25">
      <c r="B573495" s="76"/>
      <c r="C573495" s="75"/>
    </row>
    <row r="573496" spans="2:3" x14ac:dyDescent="0.25">
      <c r="B573496" s="76"/>
      <c r="C573496" s="75"/>
    </row>
    <row r="573497" spans="2:3" x14ac:dyDescent="0.25">
      <c r="B573497" s="76"/>
      <c r="C573497" s="75"/>
    </row>
    <row r="573498" spans="2:3" x14ac:dyDescent="0.25">
      <c r="B573498" s="76"/>
      <c r="C573498" s="75"/>
    </row>
    <row r="573499" spans="2:3" x14ac:dyDescent="0.25">
      <c r="B573499" s="76"/>
      <c r="C573499" s="75"/>
    </row>
    <row r="573500" spans="2:3" x14ac:dyDescent="0.25">
      <c r="B573500" s="76"/>
      <c r="C573500" s="75"/>
    </row>
    <row r="573501" spans="2:3" x14ac:dyDescent="0.25">
      <c r="B573501" s="76"/>
      <c r="C573501" s="75"/>
    </row>
    <row r="573502" spans="2:3" x14ac:dyDescent="0.25">
      <c r="B573502" s="76"/>
      <c r="C573502" s="75"/>
    </row>
    <row r="573503" spans="2:3" x14ac:dyDescent="0.25">
      <c r="B573503" s="76"/>
      <c r="C573503" s="75"/>
    </row>
    <row r="573504" spans="2:3" x14ac:dyDescent="0.25">
      <c r="B573504" s="76"/>
      <c r="C573504" s="75"/>
    </row>
    <row r="573505" spans="2:3" x14ac:dyDescent="0.25">
      <c r="B573505" s="76"/>
      <c r="C573505" s="75"/>
    </row>
    <row r="573615" spans="2:3" x14ac:dyDescent="0.25">
      <c r="B573615" s="76"/>
      <c r="C573615" s="75"/>
    </row>
    <row r="573616" spans="2:3" x14ac:dyDescent="0.25">
      <c r="B573616" s="76"/>
      <c r="C573616" s="75"/>
    </row>
    <row r="573617" spans="2:3" x14ac:dyDescent="0.25">
      <c r="B573617" s="76"/>
      <c r="C573617" s="75"/>
    </row>
    <row r="573618" spans="2:3" x14ac:dyDescent="0.25">
      <c r="B573618" s="76"/>
      <c r="C573618" s="75"/>
    </row>
    <row r="573619" spans="2:3" x14ac:dyDescent="0.25">
      <c r="B573619" s="76"/>
      <c r="C573619" s="75"/>
    </row>
    <row r="573620" spans="2:3" x14ac:dyDescent="0.25">
      <c r="B573620" s="76"/>
      <c r="C573620" s="75"/>
    </row>
    <row r="573621" spans="2:3" x14ac:dyDescent="0.25">
      <c r="B573621" s="76"/>
      <c r="C573621" s="75"/>
    </row>
    <row r="573622" spans="2:3" x14ac:dyDescent="0.25">
      <c r="B573622" s="76"/>
      <c r="C573622" s="75"/>
    </row>
    <row r="573623" spans="2:3" x14ac:dyDescent="0.25">
      <c r="B573623" s="76"/>
      <c r="C573623" s="75"/>
    </row>
    <row r="573624" spans="2:3" x14ac:dyDescent="0.25">
      <c r="B573624" s="76"/>
      <c r="C573624" s="75"/>
    </row>
    <row r="573625" spans="2:3" x14ac:dyDescent="0.25">
      <c r="B573625" s="76"/>
      <c r="C573625" s="75"/>
    </row>
    <row r="573626" spans="2:3" x14ac:dyDescent="0.25">
      <c r="B573626" s="76"/>
      <c r="C573626" s="75"/>
    </row>
    <row r="573627" spans="2:3" x14ac:dyDescent="0.25">
      <c r="B573627" s="76"/>
      <c r="C573627" s="75"/>
    </row>
    <row r="573737" spans="2:3" x14ac:dyDescent="0.25">
      <c r="B573737" s="76"/>
      <c r="C573737" s="75"/>
    </row>
    <row r="573738" spans="2:3" x14ac:dyDescent="0.25">
      <c r="B573738" s="76"/>
      <c r="C573738" s="75"/>
    </row>
    <row r="573739" spans="2:3" x14ac:dyDescent="0.25">
      <c r="B573739" s="76"/>
      <c r="C573739" s="75"/>
    </row>
    <row r="573740" spans="2:3" x14ac:dyDescent="0.25">
      <c r="B573740" s="76"/>
      <c r="C573740" s="75"/>
    </row>
    <row r="573741" spans="2:3" x14ac:dyDescent="0.25">
      <c r="B573741" s="76"/>
      <c r="C573741" s="75"/>
    </row>
    <row r="573742" spans="2:3" x14ac:dyDescent="0.25">
      <c r="B573742" s="76"/>
      <c r="C573742" s="75"/>
    </row>
    <row r="573743" spans="2:3" x14ac:dyDescent="0.25">
      <c r="B573743" s="76"/>
      <c r="C573743" s="75"/>
    </row>
    <row r="573744" spans="2:3" x14ac:dyDescent="0.25">
      <c r="B573744" s="76"/>
      <c r="C573744" s="75"/>
    </row>
    <row r="573745" spans="2:3" x14ac:dyDescent="0.25">
      <c r="B573745" s="76"/>
      <c r="C573745" s="75"/>
    </row>
    <row r="573746" spans="2:3" x14ac:dyDescent="0.25">
      <c r="B573746" s="76"/>
      <c r="C573746" s="75"/>
    </row>
    <row r="573747" spans="2:3" x14ac:dyDescent="0.25">
      <c r="B573747" s="76"/>
      <c r="C573747" s="75"/>
    </row>
    <row r="573748" spans="2:3" x14ac:dyDescent="0.25">
      <c r="B573748" s="76"/>
      <c r="C573748" s="75"/>
    </row>
    <row r="573749" spans="2:3" x14ac:dyDescent="0.25">
      <c r="B573749" s="76"/>
      <c r="C573749" s="75"/>
    </row>
    <row r="573859" spans="2:3" x14ac:dyDescent="0.25">
      <c r="B573859" s="76"/>
      <c r="C573859" s="75"/>
    </row>
    <row r="573860" spans="2:3" x14ac:dyDescent="0.25">
      <c r="B573860" s="76"/>
      <c r="C573860" s="75"/>
    </row>
    <row r="573861" spans="2:3" x14ac:dyDescent="0.25">
      <c r="B573861" s="76"/>
      <c r="C573861" s="75"/>
    </row>
    <row r="573862" spans="2:3" x14ac:dyDescent="0.25">
      <c r="B573862" s="76"/>
      <c r="C573862" s="75"/>
    </row>
    <row r="573863" spans="2:3" x14ac:dyDescent="0.25">
      <c r="B573863" s="76"/>
      <c r="C573863" s="75"/>
    </row>
    <row r="573864" spans="2:3" x14ac:dyDescent="0.25">
      <c r="B573864" s="76"/>
      <c r="C573864" s="75"/>
    </row>
    <row r="573865" spans="2:3" x14ac:dyDescent="0.25">
      <c r="B573865" s="76"/>
      <c r="C573865" s="75"/>
    </row>
    <row r="573866" spans="2:3" x14ac:dyDescent="0.25">
      <c r="B573866" s="76"/>
      <c r="C573866" s="75"/>
    </row>
    <row r="573867" spans="2:3" x14ac:dyDescent="0.25">
      <c r="B573867" s="76"/>
      <c r="C573867" s="75"/>
    </row>
    <row r="573868" spans="2:3" x14ac:dyDescent="0.25">
      <c r="B573868" s="76"/>
      <c r="C573868" s="75"/>
    </row>
    <row r="573869" spans="2:3" x14ac:dyDescent="0.25">
      <c r="B573869" s="76"/>
      <c r="C573869" s="75"/>
    </row>
    <row r="573870" spans="2:3" x14ac:dyDescent="0.25">
      <c r="B573870" s="76"/>
      <c r="C573870" s="75"/>
    </row>
    <row r="573871" spans="2:3" x14ac:dyDescent="0.25">
      <c r="B573871" s="76"/>
      <c r="C573871" s="75"/>
    </row>
    <row r="573981" spans="2:3" x14ac:dyDescent="0.25">
      <c r="B573981" s="76"/>
      <c r="C573981" s="75"/>
    </row>
    <row r="573982" spans="2:3" x14ac:dyDescent="0.25">
      <c r="B573982" s="76"/>
      <c r="C573982" s="75"/>
    </row>
    <row r="573983" spans="2:3" x14ac:dyDescent="0.25">
      <c r="B573983" s="76"/>
      <c r="C573983" s="75"/>
    </row>
    <row r="573984" spans="2:3" x14ac:dyDescent="0.25">
      <c r="B573984" s="76"/>
      <c r="C573984" s="75"/>
    </row>
    <row r="573985" spans="2:3" x14ac:dyDescent="0.25">
      <c r="B573985" s="76"/>
      <c r="C573985" s="75"/>
    </row>
    <row r="573986" spans="2:3" x14ac:dyDescent="0.25">
      <c r="B573986" s="76"/>
      <c r="C573986" s="75"/>
    </row>
    <row r="573987" spans="2:3" x14ac:dyDescent="0.25">
      <c r="B573987" s="76"/>
      <c r="C573987" s="75"/>
    </row>
    <row r="573988" spans="2:3" x14ac:dyDescent="0.25">
      <c r="B573988" s="76"/>
      <c r="C573988" s="75"/>
    </row>
    <row r="573989" spans="2:3" x14ac:dyDescent="0.25">
      <c r="B573989" s="76"/>
      <c r="C573989" s="75"/>
    </row>
    <row r="573990" spans="2:3" x14ac:dyDescent="0.25">
      <c r="B573990" s="76"/>
      <c r="C573990" s="75"/>
    </row>
    <row r="573991" spans="2:3" x14ac:dyDescent="0.25">
      <c r="B573991" s="76"/>
      <c r="C573991" s="75"/>
    </row>
    <row r="573992" spans="2:3" x14ac:dyDescent="0.25">
      <c r="B573992" s="76"/>
      <c r="C573992" s="75"/>
    </row>
    <row r="573993" spans="2:3" x14ac:dyDescent="0.25">
      <c r="B573993" s="76"/>
      <c r="C573993" s="75"/>
    </row>
    <row r="574103" spans="2:3" x14ac:dyDescent="0.25">
      <c r="B574103" s="76"/>
      <c r="C574103" s="75"/>
    </row>
    <row r="574104" spans="2:3" x14ac:dyDescent="0.25">
      <c r="B574104" s="76"/>
      <c r="C574104" s="75"/>
    </row>
    <row r="574105" spans="2:3" x14ac:dyDescent="0.25">
      <c r="B574105" s="76"/>
      <c r="C574105" s="75"/>
    </row>
    <row r="574106" spans="2:3" x14ac:dyDescent="0.25">
      <c r="B574106" s="76"/>
      <c r="C574106" s="75"/>
    </row>
    <row r="574107" spans="2:3" x14ac:dyDescent="0.25">
      <c r="B574107" s="76"/>
      <c r="C574107" s="75"/>
    </row>
    <row r="574108" spans="2:3" x14ac:dyDescent="0.25">
      <c r="B574108" s="76"/>
      <c r="C574108" s="75"/>
    </row>
    <row r="574109" spans="2:3" x14ac:dyDescent="0.25">
      <c r="B574109" s="76"/>
      <c r="C574109" s="75"/>
    </row>
    <row r="574110" spans="2:3" x14ac:dyDescent="0.25">
      <c r="B574110" s="76"/>
      <c r="C574110" s="75"/>
    </row>
    <row r="574111" spans="2:3" x14ac:dyDescent="0.25">
      <c r="B574111" s="76"/>
      <c r="C574111" s="75"/>
    </row>
    <row r="574112" spans="2:3" x14ac:dyDescent="0.25">
      <c r="B574112" s="76"/>
      <c r="C574112" s="75"/>
    </row>
    <row r="574113" spans="2:3" x14ac:dyDescent="0.25">
      <c r="B574113" s="76"/>
      <c r="C574113" s="75"/>
    </row>
    <row r="574114" spans="2:3" x14ac:dyDescent="0.25">
      <c r="B574114" s="76"/>
      <c r="C574114" s="75"/>
    </row>
    <row r="574115" spans="2:3" x14ac:dyDescent="0.25">
      <c r="B574115" s="76"/>
      <c r="C574115" s="75"/>
    </row>
    <row r="574225" spans="2:3" x14ac:dyDescent="0.25">
      <c r="B574225" s="76"/>
      <c r="C574225" s="75"/>
    </row>
    <row r="574226" spans="2:3" x14ac:dyDescent="0.25">
      <c r="B574226" s="76"/>
      <c r="C574226" s="75"/>
    </row>
    <row r="574227" spans="2:3" x14ac:dyDescent="0.25">
      <c r="B574227" s="76"/>
      <c r="C574227" s="75"/>
    </row>
    <row r="574228" spans="2:3" x14ac:dyDescent="0.25">
      <c r="B574228" s="76"/>
      <c r="C574228" s="75"/>
    </row>
    <row r="574229" spans="2:3" x14ac:dyDescent="0.25">
      <c r="B574229" s="76"/>
      <c r="C574229" s="75"/>
    </row>
    <row r="574230" spans="2:3" x14ac:dyDescent="0.25">
      <c r="B574230" s="76"/>
      <c r="C574230" s="75"/>
    </row>
    <row r="574231" spans="2:3" x14ac:dyDescent="0.25">
      <c r="B574231" s="76"/>
      <c r="C574231" s="75"/>
    </row>
    <row r="574232" spans="2:3" x14ac:dyDescent="0.25">
      <c r="B574232" s="76"/>
      <c r="C574232" s="75"/>
    </row>
    <row r="574233" spans="2:3" x14ac:dyDescent="0.25">
      <c r="B574233" s="76"/>
      <c r="C574233" s="75"/>
    </row>
    <row r="574234" spans="2:3" x14ac:dyDescent="0.25">
      <c r="B574234" s="76"/>
      <c r="C574234" s="75"/>
    </row>
    <row r="574235" spans="2:3" x14ac:dyDescent="0.25">
      <c r="B574235" s="76"/>
      <c r="C574235" s="75"/>
    </row>
    <row r="574236" spans="2:3" x14ac:dyDescent="0.25">
      <c r="B574236" s="76"/>
      <c r="C574236" s="75"/>
    </row>
    <row r="574237" spans="2:3" x14ac:dyDescent="0.25">
      <c r="B574237" s="76"/>
      <c r="C574237" s="75"/>
    </row>
    <row r="574347" spans="2:3" x14ac:dyDescent="0.25">
      <c r="B574347" s="76"/>
      <c r="C574347" s="75"/>
    </row>
    <row r="574348" spans="2:3" x14ac:dyDescent="0.25">
      <c r="B574348" s="76"/>
      <c r="C574348" s="75"/>
    </row>
    <row r="574349" spans="2:3" x14ac:dyDescent="0.25">
      <c r="B574349" s="76"/>
      <c r="C574349" s="75"/>
    </row>
    <row r="574350" spans="2:3" x14ac:dyDescent="0.25">
      <c r="B574350" s="76"/>
      <c r="C574350" s="75"/>
    </row>
    <row r="574351" spans="2:3" x14ac:dyDescent="0.25">
      <c r="B574351" s="76"/>
      <c r="C574351" s="75"/>
    </row>
    <row r="574352" spans="2:3" x14ac:dyDescent="0.25">
      <c r="B574352" s="76"/>
      <c r="C574352" s="75"/>
    </row>
    <row r="574353" spans="2:3" x14ac:dyDescent="0.25">
      <c r="B574353" s="76"/>
      <c r="C574353" s="75"/>
    </row>
    <row r="574354" spans="2:3" x14ac:dyDescent="0.25">
      <c r="B574354" s="76"/>
      <c r="C574354" s="75"/>
    </row>
    <row r="574355" spans="2:3" x14ac:dyDescent="0.25">
      <c r="B574355" s="76"/>
      <c r="C574355" s="75"/>
    </row>
    <row r="574356" spans="2:3" x14ac:dyDescent="0.25">
      <c r="B574356" s="76"/>
      <c r="C574356" s="75"/>
    </row>
    <row r="574357" spans="2:3" x14ac:dyDescent="0.25">
      <c r="B574357" s="76"/>
      <c r="C574357" s="75"/>
    </row>
    <row r="574358" spans="2:3" x14ac:dyDescent="0.25">
      <c r="B574358" s="76"/>
      <c r="C574358" s="75"/>
    </row>
    <row r="574359" spans="2:3" x14ac:dyDescent="0.25">
      <c r="B574359" s="76"/>
      <c r="C574359" s="75"/>
    </row>
    <row r="574469" spans="2:3" x14ac:dyDescent="0.25">
      <c r="B574469" s="76"/>
      <c r="C574469" s="75"/>
    </row>
    <row r="574470" spans="2:3" x14ac:dyDescent="0.25">
      <c r="B574470" s="76"/>
      <c r="C574470" s="75"/>
    </row>
    <row r="574471" spans="2:3" x14ac:dyDescent="0.25">
      <c r="B574471" s="76"/>
      <c r="C574471" s="75"/>
    </row>
    <row r="574472" spans="2:3" x14ac:dyDescent="0.25">
      <c r="B574472" s="76"/>
      <c r="C574472" s="75"/>
    </row>
    <row r="574473" spans="2:3" x14ac:dyDescent="0.25">
      <c r="B574473" s="76"/>
      <c r="C574473" s="75"/>
    </row>
    <row r="574474" spans="2:3" x14ac:dyDescent="0.25">
      <c r="B574474" s="76"/>
      <c r="C574474" s="75"/>
    </row>
    <row r="574475" spans="2:3" x14ac:dyDescent="0.25">
      <c r="B574475" s="76"/>
      <c r="C574475" s="75"/>
    </row>
    <row r="574476" spans="2:3" x14ac:dyDescent="0.25">
      <c r="B574476" s="76"/>
      <c r="C574476" s="75"/>
    </row>
    <row r="574477" spans="2:3" x14ac:dyDescent="0.25">
      <c r="B574477" s="76"/>
      <c r="C574477" s="75"/>
    </row>
    <row r="574478" spans="2:3" x14ac:dyDescent="0.25">
      <c r="B574478" s="76"/>
      <c r="C574478" s="75"/>
    </row>
    <row r="574479" spans="2:3" x14ac:dyDescent="0.25">
      <c r="B574479" s="76"/>
      <c r="C574479" s="75"/>
    </row>
    <row r="574480" spans="2:3" x14ac:dyDescent="0.25">
      <c r="B574480" s="76"/>
      <c r="C574480" s="75"/>
    </row>
    <row r="574481" spans="2:3" x14ac:dyDescent="0.25">
      <c r="B574481" s="76"/>
      <c r="C574481" s="75"/>
    </row>
    <row r="574591" spans="2:3" x14ac:dyDescent="0.25">
      <c r="B574591" s="76"/>
      <c r="C574591" s="75"/>
    </row>
    <row r="574592" spans="2:3" x14ac:dyDescent="0.25">
      <c r="B574592" s="76"/>
      <c r="C574592" s="75"/>
    </row>
    <row r="574593" spans="2:3" x14ac:dyDescent="0.25">
      <c r="B574593" s="76"/>
      <c r="C574593" s="75"/>
    </row>
    <row r="574594" spans="2:3" x14ac:dyDescent="0.25">
      <c r="B574594" s="76"/>
      <c r="C574594" s="75"/>
    </row>
    <row r="574595" spans="2:3" x14ac:dyDescent="0.25">
      <c r="B574595" s="76"/>
      <c r="C574595" s="75"/>
    </row>
    <row r="574596" spans="2:3" x14ac:dyDescent="0.25">
      <c r="B574596" s="76"/>
      <c r="C574596" s="75"/>
    </row>
    <row r="574597" spans="2:3" x14ac:dyDescent="0.25">
      <c r="B574597" s="76"/>
      <c r="C574597" s="75"/>
    </row>
    <row r="574598" spans="2:3" x14ac:dyDescent="0.25">
      <c r="B574598" s="76"/>
      <c r="C574598" s="75"/>
    </row>
    <row r="574599" spans="2:3" x14ac:dyDescent="0.25">
      <c r="B574599" s="76"/>
      <c r="C574599" s="75"/>
    </row>
    <row r="574600" spans="2:3" x14ac:dyDescent="0.25">
      <c r="B574600" s="76"/>
      <c r="C574600" s="75"/>
    </row>
    <row r="574601" spans="2:3" x14ac:dyDescent="0.25">
      <c r="B574601" s="76"/>
      <c r="C574601" s="75"/>
    </row>
    <row r="574602" spans="2:3" x14ac:dyDescent="0.25">
      <c r="B574602" s="76"/>
      <c r="C574602" s="75"/>
    </row>
    <row r="574603" spans="2:3" x14ac:dyDescent="0.25">
      <c r="B574603" s="76"/>
      <c r="C574603" s="75"/>
    </row>
    <row r="574713" spans="2:3" x14ac:dyDescent="0.25">
      <c r="B574713" s="76"/>
      <c r="C574713" s="75"/>
    </row>
    <row r="574714" spans="2:3" x14ac:dyDescent="0.25">
      <c r="B574714" s="76"/>
      <c r="C574714" s="75"/>
    </row>
    <row r="574715" spans="2:3" x14ac:dyDescent="0.25">
      <c r="B574715" s="76"/>
      <c r="C574715" s="75"/>
    </row>
    <row r="574716" spans="2:3" x14ac:dyDescent="0.25">
      <c r="B574716" s="76"/>
      <c r="C574716" s="75"/>
    </row>
    <row r="574717" spans="2:3" x14ac:dyDescent="0.25">
      <c r="B574717" s="76"/>
      <c r="C574717" s="75"/>
    </row>
    <row r="574718" spans="2:3" x14ac:dyDescent="0.25">
      <c r="B574718" s="76"/>
      <c r="C574718" s="75"/>
    </row>
    <row r="574719" spans="2:3" x14ac:dyDescent="0.25">
      <c r="B574719" s="76"/>
      <c r="C574719" s="75"/>
    </row>
    <row r="574720" spans="2:3" x14ac:dyDescent="0.25">
      <c r="B574720" s="76"/>
      <c r="C574720" s="75"/>
    </row>
    <row r="574721" spans="2:3" x14ac:dyDescent="0.25">
      <c r="B574721" s="76"/>
      <c r="C574721" s="75"/>
    </row>
    <row r="574722" spans="2:3" x14ac:dyDescent="0.25">
      <c r="B574722" s="76"/>
      <c r="C574722" s="75"/>
    </row>
    <row r="574723" spans="2:3" x14ac:dyDescent="0.25">
      <c r="B574723" s="76"/>
      <c r="C574723" s="75"/>
    </row>
    <row r="574724" spans="2:3" x14ac:dyDescent="0.25">
      <c r="B574724" s="76"/>
      <c r="C574724" s="75"/>
    </row>
    <row r="574725" spans="2:3" x14ac:dyDescent="0.25">
      <c r="B574725" s="76"/>
      <c r="C574725" s="75"/>
    </row>
    <row r="574835" spans="2:3" x14ac:dyDescent="0.25">
      <c r="B574835" s="76"/>
      <c r="C574835" s="75"/>
    </row>
    <row r="574836" spans="2:3" x14ac:dyDescent="0.25">
      <c r="B574836" s="76"/>
      <c r="C574836" s="75"/>
    </row>
    <row r="574837" spans="2:3" x14ac:dyDescent="0.25">
      <c r="B574837" s="76"/>
      <c r="C574837" s="75"/>
    </row>
    <row r="574838" spans="2:3" x14ac:dyDescent="0.25">
      <c r="B574838" s="76"/>
      <c r="C574838" s="75"/>
    </row>
    <row r="574839" spans="2:3" x14ac:dyDescent="0.25">
      <c r="B574839" s="76"/>
      <c r="C574839" s="75"/>
    </row>
    <row r="574840" spans="2:3" x14ac:dyDescent="0.25">
      <c r="B574840" s="76"/>
      <c r="C574840" s="75"/>
    </row>
    <row r="574841" spans="2:3" x14ac:dyDescent="0.25">
      <c r="B574841" s="76"/>
      <c r="C574841" s="75"/>
    </row>
    <row r="574842" spans="2:3" x14ac:dyDescent="0.25">
      <c r="B574842" s="76"/>
      <c r="C574842" s="75"/>
    </row>
    <row r="574843" spans="2:3" x14ac:dyDescent="0.25">
      <c r="B574843" s="76"/>
      <c r="C574843" s="75"/>
    </row>
    <row r="574844" spans="2:3" x14ac:dyDescent="0.25">
      <c r="B574844" s="76"/>
      <c r="C574844" s="75"/>
    </row>
    <row r="574845" spans="2:3" x14ac:dyDescent="0.25">
      <c r="B574845" s="76"/>
      <c r="C574845" s="75"/>
    </row>
    <row r="574846" spans="2:3" x14ac:dyDescent="0.25">
      <c r="B574846" s="76"/>
      <c r="C574846" s="75"/>
    </row>
    <row r="574847" spans="2:3" x14ac:dyDescent="0.25">
      <c r="B574847" s="76"/>
      <c r="C574847" s="75"/>
    </row>
    <row r="574957" spans="2:3" x14ac:dyDescent="0.25">
      <c r="B574957" s="76"/>
      <c r="C574957" s="75"/>
    </row>
    <row r="574958" spans="2:3" x14ac:dyDescent="0.25">
      <c r="B574958" s="76"/>
      <c r="C574958" s="75"/>
    </row>
    <row r="574959" spans="2:3" x14ac:dyDescent="0.25">
      <c r="B574959" s="76"/>
      <c r="C574959" s="75"/>
    </row>
    <row r="574960" spans="2:3" x14ac:dyDescent="0.25">
      <c r="B574960" s="76"/>
      <c r="C574960" s="75"/>
    </row>
    <row r="574961" spans="2:3" x14ac:dyDescent="0.25">
      <c r="B574961" s="76"/>
      <c r="C574961" s="75"/>
    </row>
    <row r="574962" spans="2:3" x14ac:dyDescent="0.25">
      <c r="B574962" s="76"/>
      <c r="C574962" s="75"/>
    </row>
    <row r="574963" spans="2:3" x14ac:dyDescent="0.25">
      <c r="B574963" s="76"/>
      <c r="C574963" s="75"/>
    </row>
    <row r="574964" spans="2:3" x14ac:dyDescent="0.25">
      <c r="B574964" s="76"/>
      <c r="C574964" s="75"/>
    </row>
    <row r="574965" spans="2:3" x14ac:dyDescent="0.25">
      <c r="B574965" s="76"/>
      <c r="C574965" s="75"/>
    </row>
    <row r="574966" spans="2:3" x14ac:dyDescent="0.25">
      <c r="B574966" s="76"/>
      <c r="C574966" s="75"/>
    </row>
    <row r="574967" spans="2:3" x14ac:dyDescent="0.25">
      <c r="B574967" s="76"/>
      <c r="C574967" s="75"/>
    </row>
    <row r="574968" spans="2:3" x14ac:dyDescent="0.25">
      <c r="B574968" s="76"/>
      <c r="C574968" s="75"/>
    </row>
    <row r="574969" spans="2:3" x14ac:dyDescent="0.25">
      <c r="B574969" s="76"/>
      <c r="C574969" s="75"/>
    </row>
    <row r="575079" spans="2:3" x14ac:dyDescent="0.25">
      <c r="B575079" s="76"/>
      <c r="C575079" s="75"/>
    </row>
    <row r="575080" spans="2:3" x14ac:dyDescent="0.25">
      <c r="B575080" s="76"/>
      <c r="C575080" s="75"/>
    </row>
    <row r="575081" spans="2:3" x14ac:dyDescent="0.25">
      <c r="B575081" s="76"/>
      <c r="C575081" s="75"/>
    </row>
    <row r="575082" spans="2:3" x14ac:dyDescent="0.25">
      <c r="B575082" s="76"/>
      <c r="C575082" s="75"/>
    </row>
    <row r="575083" spans="2:3" x14ac:dyDescent="0.25">
      <c r="B575083" s="76"/>
      <c r="C575083" s="75"/>
    </row>
    <row r="575084" spans="2:3" x14ac:dyDescent="0.25">
      <c r="B575084" s="76"/>
      <c r="C575084" s="75"/>
    </row>
    <row r="575085" spans="2:3" x14ac:dyDescent="0.25">
      <c r="B575085" s="76"/>
      <c r="C575085" s="75"/>
    </row>
    <row r="575086" spans="2:3" x14ac:dyDescent="0.25">
      <c r="B575086" s="76"/>
      <c r="C575086" s="75"/>
    </row>
    <row r="575087" spans="2:3" x14ac:dyDescent="0.25">
      <c r="B575087" s="76"/>
      <c r="C575087" s="75"/>
    </row>
    <row r="575088" spans="2:3" x14ac:dyDescent="0.25">
      <c r="B575088" s="76"/>
      <c r="C575088" s="75"/>
    </row>
    <row r="575089" spans="2:3" x14ac:dyDescent="0.25">
      <c r="B575089" s="76"/>
      <c r="C575089" s="75"/>
    </row>
    <row r="575090" spans="2:3" x14ac:dyDescent="0.25">
      <c r="B575090" s="76"/>
      <c r="C575090" s="75"/>
    </row>
    <row r="575091" spans="2:3" x14ac:dyDescent="0.25">
      <c r="B575091" s="76"/>
      <c r="C575091" s="75"/>
    </row>
    <row r="575201" spans="2:3" x14ac:dyDescent="0.25">
      <c r="B575201" s="76"/>
      <c r="C575201" s="75"/>
    </row>
    <row r="575202" spans="2:3" x14ac:dyDescent="0.25">
      <c r="B575202" s="76"/>
      <c r="C575202" s="75"/>
    </row>
    <row r="575203" spans="2:3" x14ac:dyDescent="0.25">
      <c r="B575203" s="76"/>
      <c r="C575203" s="75"/>
    </row>
    <row r="575204" spans="2:3" x14ac:dyDescent="0.25">
      <c r="B575204" s="76"/>
      <c r="C575204" s="75"/>
    </row>
    <row r="575205" spans="2:3" x14ac:dyDescent="0.25">
      <c r="B575205" s="76"/>
      <c r="C575205" s="75"/>
    </row>
    <row r="575206" spans="2:3" x14ac:dyDescent="0.25">
      <c r="B575206" s="76"/>
      <c r="C575206" s="75"/>
    </row>
    <row r="575207" spans="2:3" x14ac:dyDescent="0.25">
      <c r="B575207" s="76"/>
      <c r="C575207" s="75"/>
    </row>
    <row r="575208" spans="2:3" x14ac:dyDescent="0.25">
      <c r="B575208" s="76"/>
      <c r="C575208" s="75"/>
    </row>
    <row r="575209" spans="2:3" x14ac:dyDescent="0.25">
      <c r="B575209" s="76"/>
      <c r="C575209" s="75"/>
    </row>
    <row r="575210" spans="2:3" x14ac:dyDescent="0.25">
      <c r="B575210" s="76"/>
      <c r="C575210" s="75"/>
    </row>
    <row r="575211" spans="2:3" x14ac:dyDescent="0.25">
      <c r="B575211" s="76"/>
      <c r="C575211" s="75"/>
    </row>
    <row r="575212" spans="2:3" x14ac:dyDescent="0.25">
      <c r="B575212" s="76"/>
      <c r="C575212" s="75"/>
    </row>
    <row r="575213" spans="2:3" x14ac:dyDescent="0.25">
      <c r="B575213" s="76"/>
      <c r="C575213" s="75"/>
    </row>
    <row r="575323" spans="2:3" x14ac:dyDescent="0.25">
      <c r="B575323" s="76"/>
      <c r="C575323" s="75"/>
    </row>
    <row r="575324" spans="2:3" x14ac:dyDescent="0.25">
      <c r="B575324" s="76"/>
      <c r="C575324" s="75"/>
    </row>
    <row r="575325" spans="2:3" x14ac:dyDescent="0.25">
      <c r="B575325" s="76"/>
      <c r="C575325" s="75"/>
    </row>
    <row r="575326" spans="2:3" x14ac:dyDescent="0.25">
      <c r="B575326" s="76"/>
      <c r="C575326" s="75"/>
    </row>
    <row r="575327" spans="2:3" x14ac:dyDescent="0.25">
      <c r="B575327" s="76"/>
      <c r="C575327" s="75"/>
    </row>
    <row r="575328" spans="2:3" x14ac:dyDescent="0.25">
      <c r="B575328" s="76"/>
      <c r="C575328" s="75"/>
    </row>
    <row r="575329" spans="2:3" x14ac:dyDescent="0.25">
      <c r="B575329" s="76"/>
      <c r="C575329" s="75"/>
    </row>
    <row r="575330" spans="2:3" x14ac:dyDescent="0.25">
      <c r="B575330" s="76"/>
      <c r="C575330" s="75"/>
    </row>
    <row r="575331" spans="2:3" x14ac:dyDescent="0.25">
      <c r="B575331" s="76"/>
      <c r="C575331" s="75"/>
    </row>
    <row r="575332" spans="2:3" x14ac:dyDescent="0.25">
      <c r="B575332" s="76"/>
      <c r="C575332" s="75"/>
    </row>
    <row r="575333" spans="2:3" x14ac:dyDescent="0.25">
      <c r="B575333" s="76"/>
      <c r="C575333" s="75"/>
    </row>
    <row r="575334" spans="2:3" x14ac:dyDescent="0.25">
      <c r="B575334" s="76"/>
      <c r="C575334" s="75"/>
    </row>
    <row r="575335" spans="2:3" x14ac:dyDescent="0.25">
      <c r="B575335" s="76"/>
      <c r="C575335" s="75"/>
    </row>
    <row r="575445" spans="2:3" x14ac:dyDescent="0.25">
      <c r="B575445" s="76"/>
      <c r="C575445" s="75"/>
    </row>
    <row r="575446" spans="2:3" x14ac:dyDescent="0.25">
      <c r="B575446" s="76"/>
      <c r="C575446" s="75"/>
    </row>
    <row r="575447" spans="2:3" x14ac:dyDescent="0.25">
      <c r="B575447" s="76"/>
      <c r="C575447" s="75"/>
    </row>
    <row r="575448" spans="2:3" x14ac:dyDescent="0.25">
      <c r="B575448" s="76"/>
      <c r="C575448" s="75"/>
    </row>
    <row r="575449" spans="2:3" x14ac:dyDescent="0.25">
      <c r="B575449" s="76"/>
      <c r="C575449" s="75"/>
    </row>
    <row r="575450" spans="2:3" x14ac:dyDescent="0.25">
      <c r="B575450" s="76"/>
      <c r="C575450" s="75"/>
    </row>
    <row r="575451" spans="2:3" x14ac:dyDescent="0.25">
      <c r="B575451" s="76"/>
      <c r="C575451" s="75"/>
    </row>
    <row r="575452" spans="2:3" x14ac:dyDescent="0.25">
      <c r="B575452" s="76"/>
      <c r="C575452" s="75"/>
    </row>
    <row r="575453" spans="2:3" x14ac:dyDescent="0.25">
      <c r="B575453" s="76"/>
      <c r="C575453" s="75"/>
    </row>
    <row r="575454" spans="2:3" x14ac:dyDescent="0.25">
      <c r="B575454" s="76"/>
      <c r="C575454" s="75"/>
    </row>
    <row r="575455" spans="2:3" x14ac:dyDescent="0.25">
      <c r="B575455" s="76"/>
      <c r="C575455" s="75"/>
    </row>
    <row r="575456" spans="2:3" x14ac:dyDescent="0.25">
      <c r="B575456" s="76"/>
      <c r="C575456" s="75"/>
    </row>
    <row r="575457" spans="2:3" x14ac:dyDescent="0.25">
      <c r="B575457" s="76"/>
      <c r="C575457" s="75"/>
    </row>
    <row r="575567" spans="2:3" x14ac:dyDescent="0.25">
      <c r="B575567" s="76"/>
      <c r="C575567" s="75"/>
    </row>
    <row r="575568" spans="2:3" x14ac:dyDescent="0.25">
      <c r="B575568" s="76"/>
      <c r="C575568" s="75"/>
    </row>
    <row r="575569" spans="2:3" x14ac:dyDescent="0.25">
      <c r="B575569" s="76"/>
      <c r="C575569" s="75"/>
    </row>
    <row r="575570" spans="2:3" x14ac:dyDescent="0.25">
      <c r="B575570" s="76"/>
      <c r="C575570" s="75"/>
    </row>
    <row r="575571" spans="2:3" x14ac:dyDescent="0.25">
      <c r="B575571" s="76"/>
      <c r="C575571" s="75"/>
    </row>
    <row r="575572" spans="2:3" x14ac:dyDescent="0.25">
      <c r="B575572" s="76"/>
      <c r="C575572" s="75"/>
    </row>
    <row r="575573" spans="2:3" x14ac:dyDescent="0.25">
      <c r="B575573" s="76"/>
      <c r="C575573" s="75"/>
    </row>
    <row r="575574" spans="2:3" x14ac:dyDescent="0.25">
      <c r="B575574" s="76"/>
      <c r="C575574" s="75"/>
    </row>
    <row r="575575" spans="2:3" x14ac:dyDescent="0.25">
      <c r="B575575" s="76"/>
      <c r="C575575" s="75"/>
    </row>
    <row r="575576" spans="2:3" x14ac:dyDescent="0.25">
      <c r="B575576" s="76"/>
      <c r="C575576" s="75"/>
    </row>
    <row r="575577" spans="2:3" x14ac:dyDescent="0.25">
      <c r="B575577" s="76"/>
      <c r="C575577" s="75"/>
    </row>
    <row r="575578" spans="2:3" x14ac:dyDescent="0.25">
      <c r="B575578" s="76"/>
      <c r="C575578" s="75"/>
    </row>
    <row r="575579" spans="2:3" x14ac:dyDescent="0.25">
      <c r="B575579" s="76"/>
      <c r="C575579" s="75"/>
    </row>
    <row r="575689" spans="2:3" x14ac:dyDescent="0.25">
      <c r="B575689" s="76"/>
      <c r="C575689" s="75"/>
    </row>
    <row r="575690" spans="2:3" x14ac:dyDescent="0.25">
      <c r="B575690" s="76"/>
      <c r="C575690" s="75"/>
    </row>
    <row r="575691" spans="2:3" x14ac:dyDescent="0.25">
      <c r="B575691" s="76"/>
      <c r="C575691" s="75"/>
    </row>
    <row r="575692" spans="2:3" x14ac:dyDescent="0.25">
      <c r="B575692" s="76"/>
      <c r="C575692" s="75"/>
    </row>
    <row r="575693" spans="2:3" x14ac:dyDescent="0.25">
      <c r="B575693" s="76"/>
      <c r="C575693" s="75"/>
    </row>
    <row r="575694" spans="2:3" x14ac:dyDescent="0.25">
      <c r="B575694" s="76"/>
      <c r="C575694" s="75"/>
    </row>
    <row r="575695" spans="2:3" x14ac:dyDescent="0.25">
      <c r="B575695" s="76"/>
      <c r="C575695" s="75"/>
    </row>
    <row r="575696" spans="2:3" x14ac:dyDescent="0.25">
      <c r="B575696" s="76"/>
      <c r="C575696" s="75"/>
    </row>
    <row r="575697" spans="2:3" x14ac:dyDescent="0.25">
      <c r="B575697" s="76"/>
      <c r="C575697" s="75"/>
    </row>
    <row r="575698" spans="2:3" x14ac:dyDescent="0.25">
      <c r="B575698" s="76"/>
      <c r="C575698" s="75"/>
    </row>
    <row r="575699" spans="2:3" x14ac:dyDescent="0.25">
      <c r="B575699" s="76"/>
      <c r="C575699" s="75"/>
    </row>
    <row r="575700" spans="2:3" x14ac:dyDescent="0.25">
      <c r="B575700" s="76"/>
      <c r="C575700" s="75"/>
    </row>
    <row r="575701" spans="2:3" x14ac:dyDescent="0.25">
      <c r="B575701" s="76"/>
      <c r="C575701" s="75"/>
    </row>
    <row r="575811" spans="2:3" x14ac:dyDescent="0.25">
      <c r="B575811" s="76"/>
      <c r="C575811" s="75"/>
    </row>
    <row r="575812" spans="2:3" x14ac:dyDescent="0.25">
      <c r="B575812" s="76"/>
      <c r="C575812" s="75"/>
    </row>
    <row r="575813" spans="2:3" x14ac:dyDescent="0.25">
      <c r="B575813" s="76"/>
      <c r="C575813" s="75"/>
    </row>
    <row r="575814" spans="2:3" x14ac:dyDescent="0.25">
      <c r="B575814" s="76"/>
      <c r="C575814" s="75"/>
    </row>
    <row r="575815" spans="2:3" x14ac:dyDescent="0.25">
      <c r="B575815" s="76"/>
      <c r="C575815" s="75"/>
    </row>
    <row r="575816" spans="2:3" x14ac:dyDescent="0.25">
      <c r="B575816" s="76"/>
      <c r="C575816" s="75"/>
    </row>
    <row r="575817" spans="2:3" x14ac:dyDescent="0.25">
      <c r="B575817" s="76"/>
      <c r="C575817" s="75"/>
    </row>
    <row r="575818" spans="2:3" x14ac:dyDescent="0.25">
      <c r="B575818" s="76"/>
      <c r="C575818" s="75"/>
    </row>
    <row r="575819" spans="2:3" x14ac:dyDescent="0.25">
      <c r="B575819" s="76"/>
      <c r="C575819" s="75"/>
    </row>
    <row r="575820" spans="2:3" x14ac:dyDescent="0.25">
      <c r="B575820" s="76"/>
      <c r="C575820" s="75"/>
    </row>
    <row r="575821" spans="2:3" x14ac:dyDescent="0.25">
      <c r="B575821" s="76"/>
      <c r="C575821" s="75"/>
    </row>
    <row r="575822" spans="2:3" x14ac:dyDescent="0.25">
      <c r="B575822" s="76"/>
      <c r="C575822" s="75"/>
    </row>
    <row r="575823" spans="2:3" x14ac:dyDescent="0.25">
      <c r="B575823" s="76"/>
      <c r="C575823" s="75"/>
    </row>
    <row r="575933" spans="2:3" x14ac:dyDescent="0.25">
      <c r="B575933" s="76"/>
      <c r="C575933" s="75"/>
    </row>
    <row r="575934" spans="2:3" x14ac:dyDescent="0.25">
      <c r="B575934" s="76"/>
      <c r="C575934" s="75"/>
    </row>
    <row r="575935" spans="2:3" x14ac:dyDescent="0.25">
      <c r="B575935" s="76"/>
      <c r="C575935" s="75"/>
    </row>
    <row r="575936" spans="2:3" x14ac:dyDescent="0.25">
      <c r="B575936" s="76"/>
      <c r="C575936" s="75"/>
    </row>
    <row r="575937" spans="2:3" x14ac:dyDescent="0.25">
      <c r="B575937" s="76"/>
      <c r="C575937" s="75"/>
    </row>
    <row r="575938" spans="2:3" x14ac:dyDescent="0.25">
      <c r="B575938" s="76"/>
      <c r="C575938" s="75"/>
    </row>
    <row r="575939" spans="2:3" x14ac:dyDescent="0.25">
      <c r="B575939" s="76"/>
      <c r="C575939" s="75"/>
    </row>
    <row r="575940" spans="2:3" x14ac:dyDescent="0.25">
      <c r="B575940" s="76"/>
      <c r="C575940" s="75"/>
    </row>
    <row r="575941" spans="2:3" x14ac:dyDescent="0.25">
      <c r="B575941" s="76"/>
      <c r="C575941" s="75"/>
    </row>
    <row r="575942" spans="2:3" x14ac:dyDescent="0.25">
      <c r="B575942" s="76"/>
      <c r="C575942" s="75"/>
    </row>
    <row r="575943" spans="2:3" x14ac:dyDescent="0.25">
      <c r="B575943" s="76"/>
      <c r="C575943" s="75"/>
    </row>
    <row r="575944" spans="2:3" x14ac:dyDescent="0.25">
      <c r="B575944" s="76"/>
      <c r="C575944" s="75"/>
    </row>
    <row r="575945" spans="2:3" x14ac:dyDescent="0.25">
      <c r="B575945" s="76"/>
      <c r="C575945" s="75"/>
    </row>
    <row r="576055" spans="2:3" x14ac:dyDescent="0.25">
      <c r="B576055" s="76"/>
      <c r="C576055" s="75"/>
    </row>
    <row r="576056" spans="2:3" x14ac:dyDescent="0.25">
      <c r="B576056" s="76"/>
      <c r="C576056" s="75"/>
    </row>
    <row r="576057" spans="2:3" x14ac:dyDescent="0.25">
      <c r="B576057" s="76"/>
      <c r="C576057" s="75"/>
    </row>
    <row r="576058" spans="2:3" x14ac:dyDescent="0.25">
      <c r="B576058" s="76"/>
      <c r="C576058" s="75"/>
    </row>
    <row r="576059" spans="2:3" x14ac:dyDescent="0.25">
      <c r="B576059" s="76"/>
      <c r="C576059" s="75"/>
    </row>
    <row r="576060" spans="2:3" x14ac:dyDescent="0.25">
      <c r="B576060" s="76"/>
      <c r="C576060" s="75"/>
    </row>
    <row r="576061" spans="2:3" x14ac:dyDescent="0.25">
      <c r="B576061" s="76"/>
      <c r="C576061" s="75"/>
    </row>
    <row r="576062" spans="2:3" x14ac:dyDescent="0.25">
      <c r="B576062" s="76"/>
      <c r="C576062" s="75"/>
    </row>
    <row r="576063" spans="2:3" x14ac:dyDescent="0.25">
      <c r="B576063" s="76"/>
      <c r="C576063" s="75"/>
    </row>
    <row r="576064" spans="2:3" x14ac:dyDescent="0.25">
      <c r="B576064" s="76"/>
      <c r="C576064" s="75"/>
    </row>
    <row r="576065" spans="2:3" x14ac:dyDescent="0.25">
      <c r="B576065" s="76"/>
      <c r="C576065" s="75"/>
    </row>
    <row r="576066" spans="2:3" x14ac:dyDescent="0.25">
      <c r="B576066" s="76"/>
      <c r="C576066" s="75"/>
    </row>
    <row r="576067" spans="2:3" x14ac:dyDescent="0.25">
      <c r="B576067" s="76"/>
      <c r="C576067" s="75"/>
    </row>
    <row r="576177" spans="2:3" x14ac:dyDescent="0.25">
      <c r="B576177" s="76"/>
      <c r="C576177" s="75"/>
    </row>
    <row r="576178" spans="2:3" x14ac:dyDescent="0.25">
      <c r="B576178" s="76"/>
      <c r="C576178" s="75"/>
    </row>
    <row r="576179" spans="2:3" x14ac:dyDescent="0.25">
      <c r="B576179" s="76"/>
      <c r="C576179" s="75"/>
    </row>
    <row r="576180" spans="2:3" x14ac:dyDescent="0.25">
      <c r="B576180" s="76"/>
      <c r="C576180" s="75"/>
    </row>
    <row r="576181" spans="2:3" x14ac:dyDescent="0.25">
      <c r="B576181" s="76"/>
      <c r="C576181" s="75"/>
    </row>
    <row r="576182" spans="2:3" x14ac:dyDescent="0.25">
      <c r="B576182" s="76"/>
      <c r="C576182" s="75"/>
    </row>
    <row r="576183" spans="2:3" x14ac:dyDescent="0.25">
      <c r="B576183" s="76"/>
      <c r="C576183" s="75"/>
    </row>
    <row r="576184" spans="2:3" x14ac:dyDescent="0.25">
      <c r="B576184" s="76"/>
      <c r="C576184" s="75"/>
    </row>
    <row r="576185" spans="2:3" x14ac:dyDescent="0.25">
      <c r="B576185" s="76"/>
      <c r="C576185" s="75"/>
    </row>
    <row r="576186" spans="2:3" x14ac:dyDescent="0.25">
      <c r="B576186" s="76"/>
      <c r="C576186" s="75"/>
    </row>
    <row r="576187" spans="2:3" x14ac:dyDescent="0.25">
      <c r="B576187" s="76"/>
      <c r="C576187" s="75"/>
    </row>
    <row r="576188" spans="2:3" x14ac:dyDescent="0.25">
      <c r="B576188" s="76"/>
      <c r="C576188" s="75"/>
    </row>
    <row r="576189" spans="2:3" x14ac:dyDescent="0.25">
      <c r="B576189" s="76"/>
      <c r="C576189" s="75"/>
    </row>
    <row r="576299" spans="2:3" x14ac:dyDescent="0.25">
      <c r="B576299" s="76"/>
      <c r="C576299" s="75"/>
    </row>
    <row r="576300" spans="2:3" x14ac:dyDescent="0.25">
      <c r="B576300" s="76"/>
      <c r="C576300" s="75"/>
    </row>
    <row r="576301" spans="2:3" x14ac:dyDescent="0.25">
      <c r="B576301" s="76"/>
      <c r="C576301" s="75"/>
    </row>
    <row r="576302" spans="2:3" x14ac:dyDescent="0.25">
      <c r="B576302" s="76"/>
      <c r="C576302" s="75"/>
    </row>
    <row r="576303" spans="2:3" x14ac:dyDescent="0.25">
      <c r="B576303" s="76"/>
      <c r="C576303" s="75"/>
    </row>
    <row r="576304" spans="2:3" x14ac:dyDescent="0.25">
      <c r="B576304" s="76"/>
      <c r="C576304" s="75"/>
    </row>
    <row r="576305" spans="2:3" x14ac:dyDescent="0.25">
      <c r="B576305" s="76"/>
      <c r="C576305" s="75"/>
    </row>
    <row r="576306" spans="2:3" x14ac:dyDescent="0.25">
      <c r="B576306" s="76"/>
      <c r="C576306" s="75"/>
    </row>
    <row r="576307" spans="2:3" x14ac:dyDescent="0.25">
      <c r="B576307" s="76"/>
      <c r="C576307" s="75"/>
    </row>
    <row r="576308" spans="2:3" x14ac:dyDescent="0.25">
      <c r="B576308" s="76"/>
      <c r="C576308" s="75"/>
    </row>
    <row r="576309" spans="2:3" x14ac:dyDescent="0.25">
      <c r="B576309" s="76"/>
      <c r="C576309" s="75"/>
    </row>
    <row r="576310" spans="2:3" x14ac:dyDescent="0.25">
      <c r="B576310" s="76"/>
      <c r="C576310" s="75"/>
    </row>
    <row r="576311" spans="2:3" x14ac:dyDescent="0.25">
      <c r="B576311" s="76"/>
      <c r="C576311" s="75"/>
    </row>
    <row r="576421" spans="2:3" x14ac:dyDescent="0.25">
      <c r="B576421" s="76"/>
      <c r="C576421" s="75"/>
    </row>
    <row r="576422" spans="2:3" x14ac:dyDescent="0.25">
      <c r="B576422" s="76"/>
      <c r="C576422" s="75"/>
    </row>
    <row r="576423" spans="2:3" x14ac:dyDescent="0.25">
      <c r="B576423" s="76"/>
      <c r="C576423" s="75"/>
    </row>
    <row r="576424" spans="2:3" x14ac:dyDescent="0.25">
      <c r="B576424" s="76"/>
      <c r="C576424" s="75"/>
    </row>
    <row r="576425" spans="2:3" x14ac:dyDescent="0.25">
      <c r="B576425" s="76"/>
      <c r="C576425" s="75"/>
    </row>
    <row r="576426" spans="2:3" x14ac:dyDescent="0.25">
      <c r="B576426" s="76"/>
      <c r="C576426" s="75"/>
    </row>
    <row r="576427" spans="2:3" x14ac:dyDescent="0.25">
      <c r="B576427" s="76"/>
      <c r="C576427" s="75"/>
    </row>
    <row r="576428" spans="2:3" x14ac:dyDescent="0.25">
      <c r="B576428" s="76"/>
      <c r="C576428" s="75"/>
    </row>
    <row r="576429" spans="2:3" x14ac:dyDescent="0.25">
      <c r="B576429" s="76"/>
      <c r="C576429" s="75"/>
    </row>
    <row r="576430" spans="2:3" x14ac:dyDescent="0.25">
      <c r="B576430" s="76"/>
      <c r="C576430" s="75"/>
    </row>
    <row r="576431" spans="2:3" x14ac:dyDescent="0.25">
      <c r="B576431" s="76"/>
      <c r="C576431" s="75"/>
    </row>
    <row r="576432" spans="2:3" x14ac:dyDescent="0.25">
      <c r="B576432" s="76"/>
      <c r="C576432" s="75"/>
    </row>
    <row r="576433" spans="2:3" x14ac:dyDescent="0.25">
      <c r="B576433" s="76"/>
      <c r="C576433" s="75"/>
    </row>
    <row r="576543" spans="2:3" x14ac:dyDescent="0.25">
      <c r="B576543" s="76"/>
      <c r="C576543" s="75"/>
    </row>
    <row r="576544" spans="2:3" x14ac:dyDescent="0.25">
      <c r="B576544" s="76"/>
      <c r="C576544" s="75"/>
    </row>
    <row r="576545" spans="2:3" x14ac:dyDescent="0.25">
      <c r="B576545" s="76"/>
      <c r="C576545" s="75"/>
    </row>
    <row r="576546" spans="2:3" x14ac:dyDescent="0.25">
      <c r="B576546" s="76"/>
      <c r="C576546" s="75"/>
    </row>
    <row r="576547" spans="2:3" x14ac:dyDescent="0.25">
      <c r="B576547" s="76"/>
      <c r="C576547" s="75"/>
    </row>
    <row r="576548" spans="2:3" x14ac:dyDescent="0.25">
      <c r="B576548" s="76"/>
      <c r="C576548" s="75"/>
    </row>
    <row r="576549" spans="2:3" x14ac:dyDescent="0.25">
      <c r="B576549" s="76"/>
      <c r="C576549" s="75"/>
    </row>
    <row r="576550" spans="2:3" x14ac:dyDescent="0.25">
      <c r="B576550" s="76"/>
      <c r="C576550" s="75"/>
    </row>
    <row r="576551" spans="2:3" x14ac:dyDescent="0.25">
      <c r="B576551" s="76"/>
      <c r="C576551" s="75"/>
    </row>
    <row r="576552" spans="2:3" x14ac:dyDescent="0.25">
      <c r="B576552" s="76"/>
      <c r="C576552" s="75"/>
    </row>
    <row r="576553" spans="2:3" x14ac:dyDescent="0.25">
      <c r="B576553" s="76"/>
      <c r="C576553" s="75"/>
    </row>
    <row r="576554" spans="2:3" x14ac:dyDescent="0.25">
      <c r="B576554" s="76"/>
      <c r="C576554" s="75"/>
    </row>
    <row r="576555" spans="2:3" x14ac:dyDescent="0.25">
      <c r="B576555" s="76"/>
      <c r="C576555" s="75"/>
    </row>
    <row r="576665" spans="2:3" x14ac:dyDescent="0.25">
      <c r="B576665" s="76"/>
      <c r="C576665" s="75"/>
    </row>
    <row r="576666" spans="2:3" x14ac:dyDescent="0.25">
      <c r="B576666" s="76"/>
      <c r="C576666" s="75"/>
    </row>
    <row r="576667" spans="2:3" x14ac:dyDescent="0.25">
      <c r="B576667" s="76"/>
      <c r="C576667" s="75"/>
    </row>
    <row r="576668" spans="2:3" x14ac:dyDescent="0.25">
      <c r="B576668" s="76"/>
      <c r="C576668" s="75"/>
    </row>
    <row r="576669" spans="2:3" x14ac:dyDescent="0.25">
      <c r="B576669" s="76"/>
      <c r="C576669" s="75"/>
    </row>
    <row r="576670" spans="2:3" x14ac:dyDescent="0.25">
      <c r="B576670" s="76"/>
      <c r="C576670" s="75"/>
    </row>
    <row r="576671" spans="2:3" x14ac:dyDescent="0.25">
      <c r="B576671" s="76"/>
      <c r="C576671" s="75"/>
    </row>
    <row r="576672" spans="2:3" x14ac:dyDescent="0.25">
      <c r="B576672" s="76"/>
      <c r="C576672" s="75"/>
    </row>
    <row r="576673" spans="2:3" x14ac:dyDescent="0.25">
      <c r="B576673" s="76"/>
      <c r="C576673" s="75"/>
    </row>
    <row r="576674" spans="2:3" x14ac:dyDescent="0.25">
      <c r="B576674" s="76"/>
      <c r="C576674" s="75"/>
    </row>
    <row r="576675" spans="2:3" x14ac:dyDescent="0.25">
      <c r="B576675" s="76"/>
      <c r="C576675" s="75"/>
    </row>
    <row r="576676" spans="2:3" x14ac:dyDescent="0.25">
      <c r="B576676" s="76"/>
      <c r="C576676" s="75"/>
    </row>
    <row r="576677" spans="2:3" x14ac:dyDescent="0.25">
      <c r="B576677" s="76"/>
      <c r="C576677" s="75"/>
    </row>
    <row r="576787" spans="2:3" x14ac:dyDescent="0.25">
      <c r="B576787" s="76"/>
      <c r="C576787" s="75"/>
    </row>
    <row r="576788" spans="2:3" x14ac:dyDescent="0.25">
      <c r="B576788" s="76"/>
      <c r="C576788" s="75"/>
    </row>
    <row r="576789" spans="2:3" x14ac:dyDescent="0.25">
      <c r="B576789" s="76"/>
      <c r="C576789" s="75"/>
    </row>
    <row r="576790" spans="2:3" x14ac:dyDescent="0.25">
      <c r="B576790" s="76"/>
      <c r="C576790" s="75"/>
    </row>
    <row r="576791" spans="2:3" x14ac:dyDescent="0.25">
      <c r="B576791" s="76"/>
      <c r="C576791" s="75"/>
    </row>
    <row r="576792" spans="2:3" x14ac:dyDescent="0.25">
      <c r="B576792" s="76"/>
      <c r="C576792" s="75"/>
    </row>
    <row r="576793" spans="2:3" x14ac:dyDescent="0.25">
      <c r="B576793" s="76"/>
      <c r="C576793" s="75"/>
    </row>
    <row r="576794" spans="2:3" x14ac:dyDescent="0.25">
      <c r="B576794" s="76"/>
      <c r="C576794" s="75"/>
    </row>
    <row r="576795" spans="2:3" x14ac:dyDescent="0.25">
      <c r="B576795" s="76"/>
      <c r="C576795" s="75"/>
    </row>
    <row r="576796" spans="2:3" x14ac:dyDescent="0.25">
      <c r="B576796" s="76"/>
      <c r="C576796" s="75"/>
    </row>
    <row r="576797" spans="2:3" x14ac:dyDescent="0.25">
      <c r="B576797" s="76"/>
      <c r="C576797" s="75"/>
    </row>
    <row r="576798" spans="2:3" x14ac:dyDescent="0.25">
      <c r="B576798" s="76"/>
      <c r="C576798" s="75"/>
    </row>
    <row r="576799" spans="2:3" x14ac:dyDescent="0.25">
      <c r="B576799" s="76"/>
      <c r="C576799" s="75"/>
    </row>
    <row r="576909" spans="2:3" x14ac:dyDescent="0.25">
      <c r="B576909" s="76"/>
      <c r="C576909" s="75"/>
    </row>
    <row r="576910" spans="2:3" x14ac:dyDescent="0.25">
      <c r="B576910" s="76"/>
      <c r="C576910" s="75"/>
    </row>
    <row r="576911" spans="2:3" x14ac:dyDescent="0.25">
      <c r="B576911" s="76"/>
      <c r="C576911" s="75"/>
    </row>
    <row r="576912" spans="2:3" x14ac:dyDescent="0.25">
      <c r="B576912" s="76"/>
      <c r="C576912" s="75"/>
    </row>
    <row r="576913" spans="2:3" x14ac:dyDescent="0.25">
      <c r="B576913" s="76"/>
      <c r="C576913" s="75"/>
    </row>
    <row r="576914" spans="2:3" x14ac:dyDescent="0.25">
      <c r="B576914" s="76"/>
      <c r="C576914" s="75"/>
    </row>
    <row r="576915" spans="2:3" x14ac:dyDescent="0.25">
      <c r="B576915" s="76"/>
      <c r="C576915" s="75"/>
    </row>
    <row r="576916" spans="2:3" x14ac:dyDescent="0.25">
      <c r="B576916" s="76"/>
      <c r="C576916" s="75"/>
    </row>
    <row r="576917" spans="2:3" x14ac:dyDescent="0.25">
      <c r="B576917" s="76"/>
      <c r="C576917" s="75"/>
    </row>
    <row r="576918" spans="2:3" x14ac:dyDescent="0.25">
      <c r="B576918" s="76"/>
      <c r="C576918" s="75"/>
    </row>
    <row r="576919" spans="2:3" x14ac:dyDescent="0.25">
      <c r="B576919" s="76"/>
      <c r="C576919" s="75"/>
    </row>
    <row r="576920" spans="2:3" x14ac:dyDescent="0.25">
      <c r="B576920" s="76"/>
      <c r="C576920" s="75"/>
    </row>
    <row r="576921" spans="2:3" x14ac:dyDescent="0.25">
      <c r="B576921" s="76"/>
      <c r="C576921" s="75"/>
    </row>
    <row r="577031" spans="2:3" x14ac:dyDescent="0.25">
      <c r="B577031" s="76"/>
      <c r="C577031" s="75"/>
    </row>
    <row r="577032" spans="2:3" x14ac:dyDescent="0.25">
      <c r="B577032" s="76"/>
      <c r="C577032" s="75"/>
    </row>
    <row r="577033" spans="2:3" x14ac:dyDescent="0.25">
      <c r="B577033" s="76"/>
      <c r="C577033" s="75"/>
    </row>
    <row r="577034" spans="2:3" x14ac:dyDescent="0.25">
      <c r="B577034" s="76"/>
      <c r="C577034" s="75"/>
    </row>
    <row r="577035" spans="2:3" x14ac:dyDescent="0.25">
      <c r="B577035" s="76"/>
      <c r="C577035" s="75"/>
    </row>
    <row r="577036" spans="2:3" x14ac:dyDescent="0.25">
      <c r="B577036" s="76"/>
      <c r="C577036" s="75"/>
    </row>
    <row r="577037" spans="2:3" x14ac:dyDescent="0.25">
      <c r="B577037" s="76"/>
      <c r="C577037" s="75"/>
    </row>
    <row r="577038" spans="2:3" x14ac:dyDescent="0.25">
      <c r="B577038" s="76"/>
      <c r="C577038" s="75"/>
    </row>
    <row r="577039" spans="2:3" x14ac:dyDescent="0.25">
      <c r="B577039" s="76"/>
      <c r="C577039" s="75"/>
    </row>
    <row r="577040" spans="2:3" x14ac:dyDescent="0.25">
      <c r="B577040" s="76"/>
      <c r="C577040" s="75"/>
    </row>
    <row r="577041" spans="2:3" x14ac:dyDescent="0.25">
      <c r="B577041" s="76"/>
      <c r="C577041" s="75"/>
    </row>
    <row r="577042" spans="2:3" x14ac:dyDescent="0.25">
      <c r="B577042" s="76"/>
      <c r="C577042" s="75"/>
    </row>
    <row r="577043" spans="2:3" x14ac:dyDescent="0.25">
      <c r="B577043" s="76"/>
      <c r="C577043" s="75"/>
    </row>
    <row r="577153" spans="2:3" x14ac:dyDescent="0.25">
      <c r="B577153" s="76"/>
      <c r="C577153" s="75"/>
    </row>
    <row r="577154" spans="2:3" x14ac:dyDescent="0.25">
      <c r="B577154" s="76"/>
      <c r="C577154" s="75"/>
    </row>
    <row r="577155" spans="2:3" x14ac:dyDescent="0.25">
      <c r="B577155" s="76"/>
      <c r="C577155" s="75"/>
    </row>
    <row r="577156" spans="2:3" x14ac:dyDescent="0.25">
      <c r="B577156" s="76"/>
      <c r="C577156" s="75"/>
    </row>
    <row r="577157" spans="2:3" x14ac:dyDescent="0.25">
      <c r="B577157" s="76"/>
      <c r="C577157" s="75"/>
    </row>
    <row r="577158" spans="2:3" x14ac:dyDescent="0.25">
      <c r="B577158" s="76"/>
      <c r="C577158" s="75"/>
    </row>
    <row r="577159" spans="2:3" x14ac:dyDescent="0.25">
      <c r="B577159" s="76"/>
      <c r="C577159" s="75"/>
    </row>
    <row r="577160" spans="2:3" x14ac:dyDescent="0.25">
      <c r="B577160" s="76"/>
      <c r="C577160" s="75"/>
    </row>
    <row r="577161" spans="2:3" x14ac:dyDescent="0.25">
      <c r="B577161" s="76"/>
      <c r="C577161" s="75"/>
    </row>
    <row r="577162" spans="2:3" x14ac:dyDescent="0.25">
      <c r="B577162" s="76"/>
      <c r="C577162" s="75"/>
    </row>
    <row r="577163" spans="2:3" x14ac:dyDescent="0.25">
      <c r="B577163" s="76"/>
      <c r="C577163" s="75"/>
    </row>
    <row r="577164" spans="2:3" x14ac:dyDescent="0.25">
      <c r="B577164" s="76"/>
      <c r="C577164" s="75"/>
    </row>
    <row r="577165" spans="2:3" x14ac:dyDescent="0.25">
      <c r="B577165" s="76"/>
      <c r="C577165" s="75"/>
    </row>
    <row r="577275" spans="2:3" x14ac:dyDescent="0.25">
      <c r="B577275" s="76"/>
      <c r="C577275" s="75"/>
    </row>
    <row r="577276" spans="2:3" x14ac:dyDescent="0.25">
      <c r="B577276" s="76"/>
      <c r="C577276" s="75"/>
    </row>
    <row r="577277" spans="2:3" x14ac:dyDescent="0.25">
      <c r="B577277" s="76"/>
      <c r="C577277" s="75"/>
    </row>
    <row r="577278" spans="2:3" x14ac:dyDescent="0.25">
      <c r="B577278" s="76"/>
      <c r="C577278" s="75"/>
    </row>
    <row r="577279" spans="2:3" x14ac:dyDescent="0.25">
      <c r="B577279" s="76"/>
      <c r="C577279" s="75"/>
    </row>
    <row r="577280" spans="2:3" x14ac:dyDescent="0.25">
      <c r="B577280" s="76"/>
      <c r="C577280" s="75"/>
    </row>
    <row r="577281" spans="2:3" x14ac:dyDescent="0.25">
      <c r="B577281" s="76"/>
      <c r="C577281" s="75"/>
    </row>
    <row r="577282" spans="2:3" x14ac:dyDescent="0.25">
      <c r="B577282" s="76"/>
      <c r="C577282" s="75"/>
    </row>
    <row r="577283" spans="2:3" x14ac:dyDescent="0.25">
      <c r="B577283" s="76"/>
      <c r="C577283" s="75"/>
    </row>
    <row r="577284" spans="2:3" x14ac:dyDescent="0.25">
      <c r="B577284" s="76"/>
      <c r="C577284" s="75"/>
    </row>
    <row r="577285" spans="2:3" x14ac:dyDescent="0.25">
      <c r="B577285" s="76"/>
      <c r="C577285" s="75"/>
    </row>
    <row r="577286" spans="2:3" x14ac:dyDescent="0.25">
      <c r="B577286" s="76"/>
      <c r="C577286" s="75"/>
    </row>
    <row r="577287" spans="2:3" x14ac:dyDescent="0.25">
      <c r="B577287" s="76"/>
      <c r="C577287" s="75"/>
    </row>
    <row r="577397" spans="2:3" x14ac:dyDescent="0.25">
      <c r="B577397" s="76"/>
      <c r="C577397" s="75"/>
    </row>
    <row r="577398" spans="2:3" x14ac:dyDescent="0.25">
      <c r="B577398" s="76"/>
      <c r="C577398" s="75"/>
    </row>
    <row r="577399" spans="2:3" x14ac:dyDescent="0.25">
      <c r="B577399" s="76"/>
      <c r="C577399" s="75"/>
    </row>
    <row r="577400" spans="2:3" x14ac:dyDescent="0.25">
      <c r="B577400" s="76"/>
      <c r="C577400" s="75"/>
    </row>
    <row r="577401" spans="2:3" x14ac:dyDescent="0.25">
      <c r="B577401" s="76"/>
      <c r="C577401" s="75"/>
    </row>
    <row r="577402" spans="2:3" x14ac:dyDescent="0.25">
      <c r="B577402" s="76"/>
      <c r="C577402" s="75"/>
    </row>
    <row r="577403" spans="2:3" x14ac:dyDescent="0.25">
      <c r="B577403" s="76"/>
      <c r="C577403" s="75"/>
    </row>
    <row r="577404" spans="2:3" x14ac:dyDescent="0.25">
      <c r="B577404" s="76"/>
      <c r="C577404" s="75"/>
    </row>
    <row r="577405" spans="2:3" x14ac:dyDescent="0.25">
      <c r="B577405" s="76"/>
      <c r="C577405" s="75"/>
    </row>
    <row r="577406" spans="2:3" x14ac:dyDescent="0.25">
      <c r="B577406" s="76"/>
      <c r="C577406" s="75"/>
    </row>
    <row r="577407" spans="2:3" x14ac:dyDescent="0.25">
      <c r="B577407" s="76"/>
      <c r="C577407" s="75"/>
    </row>
    <row r="577408" spans="2:3" x14ac:dyDescent="0.25">
      <c r="B577408" s="76"/>
      <c r="C577408" s="75"/>
    </row>
    <row r="577409" spans="2:3" x14ac:dyDescent="0.25">
      <c r="B577409" s="76"/>
      <c r="C577409" s="75"/>
    </row>
    <row r="577519" spans="2:3" x14ac:dyDescent="0.25">
      <c r="B577519" s="76"/>
      <c r="C577519" s="75"/>
    </row>
    <row r="577520" spans="2:3" x14ac:dyDescent="0.25">
      <c r="B577520" s="76"/>
      <c r="C577520" s="75"/>
    </row>
    <row r="577521" spans="2:3" x14ac:dyDescent="0.25">
      <c r="B577521" s="76"/>
      <c r="C577521" s="75"/>
    </row>
    <row r="577522" spans="2:3" x14ac:dyDescent="0.25">
      <c r="B577522" s="76"/>
      <c r="C577522" s="75"/>
    </row>
    <row r="577523" spans="2:3" x14ac:dyDescent="0.25">
      <c r="B577523" s="76"/>
      <c r="C577523" s="75"/>
    </row>
    <row r="577524" spans="2:3" x14ac:dyDescent="0.25">
      <c r="B577524" s="76"/>
      <c r="C577524" s="75"/>
    </row>
    <row r="577525" spans="2:3" x14ac:dyDescent="0.25">
      <c r="B577525" s="76"/>
      <c r="C577525" s="75"/>
    </row>
    <row r="577526" spans="2:3" x14ac:dyDescent="0.25">
      <c r="B577526" s="76"/>
      <c r="C577526" s="75"/>
    </row>
    <row r="577527" spans="2:3" x14ac:dyDescent="0.25">
      <c r="B577527" s="76"/>
      <c r="C577527" s="75"/>
    </row>
    <row r="577528" spans="2:3" x14ac:dyDescent="0.25">
      <c r="B577528" s="76"/>
      <c r="C577528" s="75"/>
    </row>
    <row r="577529" spans="2:3" x14ac:dyDescent="0.25">
      <c r="B577529" s="76"/>
      <c r="C577529" s="75"/>
    </row>
    <row r="577530" spans="2:3" x14ac:dyDescent="0.25">
      <c r="B577530" s="76"/>
      <c r="C577530" s="75"/>
    </row>
    <row r="577531" spans="2:3" x14ac:dyDescent="0.25">
      <c r="B577531" s="76"/>
      <c r="C577531" s="75"/>
    </row>
    <row r="577641" spans="2:3" x14ac:dyDescent="0.25">
      <c r="B577641" s="76"/>
      <c r="C577641" s="75"/>
    </row>
    <row r="577642" spans="2:3" x14ac:dyDescent="0.25">
      <c r="B577642" s="76"/>
      <c r="C577642" s="75"/>
    </row>
    <row r="577643" spans="2:3" x14ac:dyDescent="0.25">
      <c r="B577643" s="76"/>
      <c r="C577643" s="75"/>
    </row>
    <row r="577644" spans="2:3" x14ac:dyDescent="0.25">
      <c r="B577644" s="76"/>
      <c r="C577644" s="75"/>
    </row>
    <row r="577645" spans="2:3" x14ac:dyDescent="0.25">
      <c r="B577645" s="76"/>
      <c r="C577645" s="75"/>
    </row>
    <row r="577646" spans="2:3" x14ac:dyDescent="0.25">
      <c r="B577646" s="76"/>
      <c r="C577646" s="75"/>
    </row>
    <row r="577647" spans="2:3" x14ac:dyDescent="0.25">
      <c r="B577647" s="76"/>
      <c r="C577647" s="75"/>
    </row>
    <row r="577648" spans="2:3" x14ac:dyDescent="0.25">
      <c r="B577648" s="76"/>
      <c r="C577648" s="75"/>
    </row>
    <row r="577649" spans="2:3" x14ac:dyDescent="0.25">
      <c r="B577649" s="76"/>
      <c r="C577649" s="75"/>
    </row>
    <row r="577650" spans="2:3" x14ac:dyDescent="0.25">
      <c r="B577650" s="76"/>
      <c r="C577650" s="75"/>
    </row>
    <row r="577651" spans="2:3" x14ac:dyDescent="0.25">
      <c r="B577651" s="76"/>
      <c r="C577651" s="75"/>
    </row>
    <row r="577652" spans="2:3" x14ac:dyDescent="0.25">
      <c r="B577652" s="76"/>
      <c r="C577652" s="75"/>
    </row>
    <row r="577653" spans="2:3" x14ac:dyDescent="0.25">
      <c r="B577653" s="76"/>
      <c r="C577653" s="75"/>
    </row>
    <row r="577763" spans="2:3" x14ac:dyDescent="0.25">
      <c r="B577763" s="76"/>
      <c r="C577763" s="75"/>
    </row>
    <row r="577764" spans="2:3" x14ac:dyDescent="0.25">
      <c r="B577764" s="76"/>
      <c r="C577764" s="75"/>
    </row>
    <row r="577765" spans="2:3" x14ac:dyDescent="0.25">
      <c r="B577765" s="76"/>
      <c r="C577765" s="75"/>
    </row>
    <row r="577766" spans="2:3" x14ac:dyDescent="0.25">
      <c r="B577766" s="76"/>
      <c r="C577766" s="75"/>
    </row>
    <row r="577767" spans="2:3" x14ac:dyDescent="0.25">
      <c r="B577767" s="76"/>
      <c r="C577767" s="75"/>
    </row>
    <row r="577768" spans="2:3" x14ac:dyDescent="0.25">
      <c r="B577768" s="76"/>
      <c r="C577768" s="75"/>
    </row>
    <row r="577769" spans="2:3" x14ac:dyDescent="0.25">
      <c r="B577769" s="76"/>
      <c r="C577769" s="75"/>
    </row>
    <row r="577770" spans="2:3" x14ac:dyDescent="0.25">
      <c r="B577770" s="76"/>
      <c r="C577770" s="75"/>
    </row>
    <row r="577771" spans="2:3" x14ac:dyDescent="0.25">
      <c r="B577771" s="76"/>
      <c r="C577771" s="75"/>
    </row>
    <row r="577772" spans="2:3" x14ac:dyDescent="0.25">
      <c r="B577772" s="76"/>
      <c r="C577772" s="75"/>
    </row>
    <row r="577773" spans="2:3" x14ac:dyDescent="0.25">
      <c r="B577773" s="76"/>
      <c r="C577773" s="75"/>
    </row>
    <row r="577774" spans="2:3" x14ac:dyDescent="0.25">
      <c r="B577774" s="76"/>
      <c r="C577774" s="75"/>
    </row>
    <row r="577775" spans="2:3" x14ac:dyDescent="0.25">
      <c r="B577775" s="76"/>
      <c r="C577775" s="75"/>
    </row>
    <row r="577885" spans="2:3" x14ac:dyDescent="0.25">
      <c r="B577885" s="76"/>
      <c r="C577885" s="75"/>
    </row>
    <row r="577886" spans="2:3" x14ac:dyDescent="0.25">
      <c r="B577886" s="76"/>
      <c r="C577886" s="75"/>
    </row>
    <row r="577887" spans="2:3" x14ac:dyDescent="0.25">
      <c r="B577887" s="76"/>
      <c r="C577887" s="75"/>
    </row>
    <row r="577888" spans="2:3" x14ac:dyDescent="0.25">
      <c r="B577888" s="76"/>
      <c r="C577888" s="75"/>
    </row>
    <row r="577889" spans="2:3" x14ac:dyDescent="0.25">
      <c r="B577889" s="76"/>
      <c r="C577889" s="75"/>
    </row>
    <row r="577890" spans="2:3" x14ac:dyDescent="0.25">
      <c r="B577890" s="76"/>
      <c r="C577890" s="75"/>
    </row>
    <row r="577891" spans="2:3" x14ac:dyDescent="0.25">
      <c r="B577891" s="76"/>
      <c r="C577891" s="75"/>
    </row>
    <row r="577892" spans="2:3" x14ac:dyDescent="0.25">
      <c r="B577892" s="76"/>
      <c r="C577892" s="75"/>
    </row>
    <row r="577893" spans="2:3" x14ac:dyDescent="0.25">
      <c r="B577893" s="76"/>
      <c r="C577893" s="75"/>
    </row>
    <row r="577894" spans="2:3" x14ac:dyDescent="0.25">
      <c r="B577894" s="76"/>
      <c r="C577894" s="75"/>
    </row>
    <row r="577895" spans="2:3" x14ac:dyDescent="0.25">
      <c r="B577895" s="76"/>
      <c r="C577895" s="75"/>
    </row>
    <row r="577896" spans="2:3" x14ac:dyDescent="0.25">
      <c r="B577896" s="76"/>
      <c r="C577896" s="75"/>
    </row>
    <row r="577897" spans="2:3" x14ac:dyDescent="0.25">
      <c r="B577897" s="76"/>
      <c r="C577897" s="75"/>
    </row>
    <row r="578007" spans="2:3" x14ac:dyDescent="0.25">
      <c r="B578007" s="76"/>
      <c r="C578007" s="75"/>
    </row>
    <row r="578008" spans="2:3" x14ac:dyDescent="0.25">
      <c r="B578008" s="76"/>
      <c r="C578008" s="75"/>
    </row>
    <row r="578009" spans="2:3" x14ac:dyDescent="0.25">
      <c r="B578009" s="76"/>
      <c r="C578009" s="75"/>
    </row>
    <row r="578010" spans="2:3" x14ac:dyDescent="0.25">
      <c r="B578010" s="76"/>
      <c r="C578010" s="75"/>
    </row>
    <row r="578011" spans="2:3" x14ac:dyDescent="0.25">
      <c r="B578011" s="76"/>
      <c r="C578011" s="75"/>
    </row>
    <row r="578012" spans="2:3" x14ac:dyDescent="0.25">
      <c r="B578012" s="76"/>
      <c r="C578012" s="75"/>
    </row>
    <row r="578013" spans="2:3" x14ac:dyDescent="0.25">
      <c r="B578013" s="76"/>
      <c r="C578013" s="75"/>
    </row>
    <row r="578014" spans="2:3" x14ac:dyDescent="0.25">
      <c r="B578014" s="76"/>
      <c r="C578014" s="75"/>
    </row>
    <row r="578015" spans="2:3" x14ac:dyDescent="0.25">
      <c r="B578015" s="76"/>
      <c r="C578015" s="75"/>
    </row>
    <row r="578016" spans="2:3" x14ac:dyDescent="0.25">
      <c r="B578016" s="76"/>
      <c r="C578016" s="75"/>
    </row>
    <row r="578017" spans="2:3" x14ac:dyDescent="0.25">
      <c r="B578017" s="76"/>
      <c r="C578017" s="75"/>
    </row>
    <row r="578018" spans="2:3" x14ac:dyDescent="0.25">
      <c r="B578018" s="76"/>
      <c r="C578018" s="75"/>
    </row>
    <row r="578019" spans="2:3" x14ac:dyDescent="0.25">
      <c r="B578019" s="76"/>
      <c r="C578019" s="75"/>
    </row>
    <row r="578129" spans="2:3" x14ac:dyDescent="0.25">
      <c r="B578129" s="76"/>
      <c r="C578129" s="75"/>
    </row>
    <row r="578130" spans="2:3" x14ac:dyDescent="0.25">
      <c r="B578130" s="76"/>
      <c r="C578130" s="75"/>
    </row>
    <row r="578131" spans="2:3" x14ac:dyDescent="0.25">
      <c r="B578131" s="76"/>
      <c r="C578131" s="75"/>
    </row>
    <row r="578132" spans="2:3" x14ac:dyDescent="0.25">
      <c r="B578132" s="76"/>
      <c r="C578132" s="75"/>
    </row>
    <row r="578133" spans="2:3" x14ac:dyDescent="0.25">
      <c r="B578133" s="76"/>
      <c r="C578133" s="75"/>
    </row>
    <row r="578134" spans="2:3" x14ac:dyDescent="0.25">
      <c r="B578134" s="76"/>
      <c r="C578134" s="75"/>
    </row>
    <row r="578135" spans="2:3" x14ac:dyDescent="0.25">
      <c r="B578135" s="76"/>
      <c r="C578135" s="75"/>
    </row>
    <row r="578136" spans="2:3" x14ac:dyDescent="0.25">
      <c r="B578136" s="76"/>
      <c r="C578136" s="75"/>
    </row>
    <row r="578137" spans="2:3" x14ac:dyDescent="0.25">
      <c r="B578137" s="76"/>
      <c r="C578137" s="75"/>
    </row>
    <row r="578138" spans="2:3" x14ac:dyDescent="0.25">
      <c r="B578138" s="76"/>
      <c r="C578138" s="75"/>
    </row>
    <row r="578139" spans="2:3" x14ac:dyDescent="0.25">
      <c r="B578139" s="76"/>
      <c r="C578139" s="75"/>
    </row>
    <row r="578140" spans="2:3" x14ac:dyDescent="0.25">
      <c r="B578140" s="76"/>
      <c r="C578140" s="75"/>
    </row>
    <row r="578141" spans="2:3" x14ac:dyDescent="0.25">
      <c r="B578141" s="76"/>
      <c r="C578141" s="75"/>
    </row>
    <row r="578251" spans="2:3" x14ac:dyDescent="0.25">
      <c r="B578251" s="76"/>
      <c r="C578251" s="75"/>
    </row>
    <row r="578252" spans="2:3" x14ac:dyDescent="0.25">
      <c r="B578252" s="76"/>
      <c r="C578252" s="75"/>
    </row>
    <row r="578253" spans="2:3" x14ac:dyDescent="0.25">
      <c r="B578253" s="76"/>
      <c r="C578253" s="75"/>
    </row>
    <row r="578254" spans="2:3" x14ac:dyDescent="0.25">
      <c r="B578254" s="76"/>
      <c r="C578254" s="75"/>
    </row>
    <row r="578255" spans="2:3" x14ac:dyDescent="0.25">
      <c r="B578255" s="76"/>
      <c r="C578255" s="75"/>
    </row>
    <row r="578256" spans="2:3" x14ac:dyDescent="0.25">
      <c r="B578256" s="76"/>
      <c r="C578256" s="75"/>
    </row>
    <row r="578257" spans="2:3" x14ac:dyDescent="0.25">
      <c r="B578257" s="76"/>
      <c r="C578257" s="75"/>
    </row>
    <row r="578258" spans="2:3" x14ac:dyDescent="0.25">
      <c r="B578258" s="76"/>
      <c r="C578258" s="75"/>
    </row>
    <row r="578259" spans="2:3" x14ac:dyDescent="0.25">
      <c r="B578259" s="76"/>
      <c r="C578259" s="75"/>
    </row>
    <row r="578260" spans="2:3" x14ac:dyDescent="0.25">
      <c r="B578260" s="76"/>
      <c r="C578260" s="75"/>
    </row>
    <row r="578261" spans="2:3" x14ac:dyDescent="0.25">
      <c r="B578261" s="76"/>
      <c r="C578261" s="75"/>
    </row>
    <row r="578262" spans="2:3" x14ac:dyDescent="0.25">
      <c r="B578262" s="76"/>
      <c r="C578262" s="75"/>
    </row>
    <row r="578263" spans="2:3" x14ac:dyDescent="0.25">
      <c r="B578263" s="76"/>
      <c r="C578263" s="75"/>
    </row>
    <row r="578373" spans="2:3" x14ac:dyDescent="0.25">
      <c r="B578373" s="76"/>
      <c r="C578373" s="75"/>
    </row>
    <row r="578374" spans="2:3" x14ac:dyDescent="0.25">
      <c r="B578374" s="76"/>
      <c r="C578374" s="75"/>
    </row>
    <row r="578375" spans="2:3" x14ac:dyDescent="0.25">
      <c r="B578375" s="76"/>
      <c r="C578375" s="75"/>
    </row>
    <row r="578376" spans="2:3" x14ac:dyDescent="0.25">
      <c r="B578376" s="76"/>
      <c r="C578376" s="75"/>
    </row>
    <row r="578377" spans="2:3" x14ac:dyDescent="0.25">
      <c r="B578377" s="76"/>
      <c r="C578377" s="75"/>
    </row>
    <row r="578378" spans="2:3" x14ac:dyDescent="0.25">
      <c r="B578378" s="76"/>
      <c r="C578378" s="75"/>
    </row>
    <row r="578379" spans="2:3" x14ac:dyDescent="0.25">
      <c r="B578379" s="76"/>
      <c r="C578379" s="75"/>
    </row>
    <row r="578380" spans="2:3" x14ac:dyDescent="0.25">
      <c r="B578380" s="76"/>
      <c r="C578380" s="75"/>
    </row>
    <row r="578381" spans="2:3" x14ac:dyDescent="0.25">
      <c r="B578381" s="76"/>
      <c r="C578381" s="75"/>
    </row>
    <row r="578382" spans="2:3" x14ac:dyDescent="0.25">
      <c r="B578382" s="76"/>
      <c r="C578382" s="75"/>
    </row>
    <row r="578383" spans="2:3" x14ac:dyDescent="0.25">
      <c r="B578383" s="76"/>
      <c r="C578383" s="75"/>
    </row>
    <row r="578384" spans="2:3" x14ac:dyDescent="0.25">
      <c r="B578384" s="76"/>
      <c r="C578384" s="75"/>
    </row>
    <row r="578385" spans="2:3" x14ac:dyDescent="0.25">
      <c r="B578385" s="76"/>
      <c r="C578385" s="75"/>
    </row>
    <row r="578495" spans="2:3" x14ac:dyDescent="0.25">
      <c r="B578495" s="76"/>
      <c r="C578495" s="75"/>
    </row>
    <row r="578496" spans="2:3" x14ac:dyDescent="0.25">
      <c r="B578496" s="76"/>
      <c r="C578496" s="75"/>
    </row>
    <row r="578497" spans="2:3" x14ac:dyDescent="0.25">
      <c r="B578497" s="76"/>
      <c r="C578497" s="75"/>
    </row>
    <row r="578498" spans="2:3" x14ac:dyDescent="0.25">
      <c r="B578498" s="76"/>
      <c r="C578498" s="75"/>
    </row>
    <row r="578499" spans="2:3" x14ac:dyDescent="0.25">
      <c r="B578499" s="76"/>
      <c r="C578499" s="75"/>
    </row>
    <row r="578500" spans="2:3" x14ac:dyDescent="0.25">
      <c r="B578500" s="76"/>
      <c r="C578500" s="75"/>
    </row>
    <row r="578501" spans="2:3" x14ac:dyDescent="0.25">
      <c r="B578501" s="76"/>
      <c r="C578501" s="75"/>
    </row>
    <row r="578502" spans="2:3" x14ac:dyDescent="0.25">
      <c r="B578502" s="76"/>
      <c r="C578502" s="75"/>
    </row>
    <row r="578503" spans="2:3" x14ac:dyDescent="0.25">
      <c r="B578503" s="76"/>
      <c r="C578503" s="75"/>
    </row>
    <row r="578504" spans="2:3" x14ac:dyDescent="0.25">
      <c r="B578504" s="76"/>
      <c r="C578504" s="75"/>
    </row>
    <row r="578505" spans="2:3" x14ac:dyDescent="0.25">
      <c r="B578505" s="76"/>
      <c r="C578505" s="75"/>
    </row>
    <row r="578506" spans="2:3" x14ac:dyDescent="0.25">
      <c r="B578506" s="76"/>
      <c r="C578506" s="75"/>
    </row>
    <row r="578507" spans="2:3" x14ac:dyDescent="0.25">
      <c r="B578507" s="76"/>
      <c r="C578507" s="75"/>
    </row>
    <row r="578617" spans="2:3" x14ac:dyDescent="0.25">
      <c r="B578617" s="76"/>
      <c r="C578617" s="75"/>
    </row>
    <row r="578618" spans="2:3" x14ac:dyDescent="0.25">
      <c r="B578618" s="76"/>
      <c r="C578618" s="75"/>
    </row>
    <row r="578619" spans="2:3" x14ac:dyDescent="0.25">
      <c r="B578619" s="76"/>
      <c r="C578619" s="75"/>
    </row>
    <row r="578620" spans="2:3" x14ac:dyDescent="0.25">
      <c r="B578620" s="76"/>
      <c r="C578620" s="75"/>
    </row>
    <row r="578621" spans="2:3" x14ac:dyDescent="0.25">
      <c r="B578621" s="76"/>
      <c r="C578621" s="75"/>
    </row>
    <row r="578622" spans="2:3" x14ac:dyDescent="0.25">
      <c r="B578622" s="76"/>
      <c r="C578622" s="75"/>
    </row>
    <row r="578623" spans="2:3" x14ac:dyDescent="0.25">
      <c r="B578623" s="76"/>
      <c r="C578623" s="75"/>
    </row>
    <row r="578624" spans="2:3" x14ac:dyDescent="0.25">
      <c r="B578624" s="76"/>
      <c r="C578624" s="75"/>
    </row>
    <row r="578625" spans="2:3" x14ac:dyDescent="0.25">
      <c r="B578625" s="76"/>
      <c r="C578625" s="75"/>
    </row>
    <row r="578626" spans="2:3" x14ac:dyDescent="0.25">
      <c r="B578626" s="76"/>
      <c r="C578626" s="75"/>
    </row>
    <row r="578627" spans="2:3" x14ac:dyDescent="0.25">
      <c r="B578627" s="76"/>
      <c r="C578627" s="75"/>
    </row>
    <row r="578628" spans="2:3" x14ac:dyDescent="0.25">
      <c r="B578628" s="76"/>
      <c r="C578628" s="75"/>
    </row>
    <row r="578629" spans="2:3" x14ac:dyDescent="0.25">
      <c r="B578629" s="76"/>
      <c r="C578629" s="75"/>
    </row>
    <row r="578739" spans="2:3" x14ac:dyDescent="0.25">
      <c r="B578739" s="76"/>
      <c r="C578739" s="75"/>
    </row>
    <row r="578740" spans="2:3" x14ac:dyDescent="0.25">
      <c r="B578740" s="76"/>
      <c r="C578740" s="75"/>
    </row>
    <row r="578741" spans="2:3" x14ac:dyDescent="0.25">
      <c r="B578741" s="76"/>
      <c r="C578741" s="75"/>
    </row>
    <row r="578742" spans="2:3" x14ac:dyDescent="0.25">
      <c r="B578742" s="76"/>
      <c r="C578742" s="75"/>
    </row>
    <row r="578743" spans="2:3" x14ac:dyDescent="0.25">
      <c r="B578743" s="76"/>
      <c r="C578743" s="75"/>
    </row>
    <row r="578744" spans="2:3" x14ac:dyDescent="0.25">
      <c r="B578744" s="76"/>
      <c r="C578744" s="75"/>
    </row>
    <row r="578745" spans="2:3" x14ac:dyDescent="0.25">
      <c r="B578745" s="76"/>
      <c r="C578745" s="75"/>
    </row>
    <row r="578746" spans="2:3" x14ac:dyDescent="0.25">
      <c r="B578746" s="76"/>
      <c r="C578746" s="75"/>
    </row>
    <row r="578747" spans="2:3" x14ac:dyDescent="0.25">
      <c r="B578747" s="76"/>
      <c r="C578747" s="75"/>
    </row>
    <row r="578748" spans="2:3" x14ac:dyDescent="0.25">
      <c r="B578748" s="76"/>
      <c r="C578748" s="75"/>
    </row>
    <row r="578749" spans="2:3" x14ac:dyDescent="0.25">
      <c r="B578749" s="76"/>
      <c r="C578749" s="75"/>
    </row>
    <row r="578750" spans="2:3" x14ac:dyDescent="0.25">
      <c r="B578750" s="76"/>
      <c r="C578750" s="75"/>
    </row>
    <row r="578751" spans="2:3" x14ac:dyDescent="0.25">
      <c r="B578751" s="76"/>
      <c r="C578751" s="75"/>
    </row>
    <row r="578861" spans="2:3" x14ac:dyDescent="0.25">
      <c r="B578861" s="76"/>
      <c r="C578861" s="75"/>
    </row>
    <row r="578862" spans="2:3" x14ac:dyDescent="0.25">
      <c r="B578862" s="76"/>
      <c r="C578862" s="75"/>
    </row>
    <row r="578863" spans="2:3" x14ac:dyDescent="0.25">
      <c r="B578863" s="76"/>
      <c r="C578863" s="75"/>
    </row>
    <row r="578864" spans="2:3" x14ac:dyDescent="0.25">
      <c r="B578864" s="76"/>
      <c r="C578864" s="75"/>
    </row>
    <row r="578865" spans="2:3" x14ac:dyDescent="0.25">
      <c r="B578865" s="76"/>
      <c r="C578865" s="75"/>
    </row>
    <row r="578866" spans="2:3" x14ac:dyDescent="0.25">
      <c r="B578866" s="76"/>
      <c r="C578866" s="75"/>
    </row>
    <row r="578867" spans="2:3" x14ac:dyDescent="0.25">
      <c r="B578867" s="76"/>
      <c r="C578867" s="75"/>
    </row>
    <row r="578868" spans="2:3" x14ac:dyDescent="0.25">
      <c r="B578868" s="76"/>
      <c r="C578868" s="75"/>
    </row>
    <row r="578869" spans="2:3" x14ac:dyDescent="0.25">
      <c r="B578869" s="76"/>
      <c r="C578869" s="75"/>
    </row>
    <row r="578870" spans="2:3" x14ac:dyDescent="0.25">
      <c r="B578870" s="76"/>
      <c r="C578870" s="75"/>
    </row>
    <row r="578871" spans="2:3" x14ac:dyDescent="0.25">
      <c r="B578871" s="76"/>
      <c r="C578871" s="75"/>
    </row>
    <row r="578872" spans="2:3" x14ac:dyDescent="0.25">
      <c r="B578872" s="76"/>
      <c r="C578872" s="75"/>
    </row>
    <row r="578873" spans="2:3" x14ac:dyDescent="0.25">
      <c r="B578873" s="76"/>
      <c r="C578873" s="75"/>
    </row>
    <row r="578983" spans="2:3" x14ac:dyDescent="0.25">
      <c r="B578983" s="76"/>
      <c r="C578983" s="75"/>
    </row>
    <row r="578984" spans="2:3" x14ac:dyDescent="0.25">
      <c r="B578984" s="76"/>
      <c r="C578984" s="75"/>
    </row>
    <row r="578985" spans="2:3" x14ac:dyDescent="0.25">
      <c r="B578985" s="76"/>
      <c r="C578985" s="75"/>
    </row>
    <row r="578986" spans="2:3" x14ac:dyDescent="0.25">
      <c r="B578986" s="76"/>
      <c r="C578986" s="75"/>
    </row>
    <row r="578987" spans="2:3" x14ac:dyDescent="0.25">
      <c r="B578987" s="76"/>
      <c r="C578987" s="75"/>
    </row>
    <row r="578988" spans="2:3" x14ac:dyDescent="0.25">
      <c r="B578988" s="76"/>
      <c r="C578988" s="75"/>
    </row>
    <row r="578989" spans="2:3" x14ac:dyDescent="0.25">
      <c r="B578989" s="76"/>
      <c r="C578989" s="75"/>
    </row>
    <row r="578990" spans="2:3" x14ac:dyDescent="0.25">
      <c r="B578990" s="76"/>
      <c r="C578990" s="75"/>
    </row>
    <row r="578991" spans="2:3" x14ac:dyDescent="0.25">
      <c r="B578991" s="76"/>
      <c r="C578991" s="75"/>
    </row>
    <row r="578992" spans="2:3" x14ac:dyDescent="0.25">
      <c r="B578992" s="76"/>
      <c r="C578992" s="75"/>
    </row>
    <row r="578993" spans="2:3" x14ac:dyDescent="0.25">
      <c r="B578993" s="76"/>
      <c r="C578993" s="75"/>
    </row>
    <row r="578994" spans="2:3" x14ac:dyDescent="0.25">
      <c r="B578994" s="76"/>
      <c r="C578994" s="75"/>
    </row>
    <row r="578995" spans="2:3" x14ac:dyDescent="0.25">
      <c r="B578995" s="76"/>
      <c r="C578995" s="75"/>
    </row>
    <row r="579105" spans="2:3" x14ac:dyDescent="0.25">
      <c r="B579105" s="76"/>
      <c r="C579105" s="75"/>
    </row>
    <row r="579106" spans="2:3" x14ac:dyDescent="0.25">
      <c r="B579106" s="76"/>
      <c r="C579106" s="75"/>
    </row>
    <row r="579107" spans="2:3" x14ac:dyDescent="0.25">
      <c r="B579107" s="76"/>
      <c r="C579107" s="75"/>
    </row>
    <row r="579108" spans="2:3" x14ac:dyDescent="0.25">
      <c r="B579108" s="76"/>
      <c r="C579108" s="75"/>
    </row>
    <row r="579109" spans="2:3" x14ac:dyDescent="0.25">
      <c r="B579109" s="76"/>
      <c r="C579109" s="75"/>
    </row>
    <row r="579110" spans="2:3" x14ac:dyDescent="0.25">
      <c r="B579110" s="76"/>
      <c r="C579110" s="75"/>
    </row>
    <row r="579111" spans="2:3" x14ac:dyDescent="0.25">
      <c r="B579111" s="76"/>
      <c r="C579111" s="75"/>
    </row>
    <row r="579112" spans="2:3" x14ac:dyDescent="0.25">
      <c r="B579112" s="76"/>
      <c r="C579112" s="75"/>
    </row>
    <row r="579113" spans="2:3" x14ac:dyDescent="0.25">
      <c r="B579113" s="76"/>
      <c r="C579113" s="75"/>
    </row>
    <row r="579114" spans="2:3" x14ac:dyDescent="0.25">
      <c r="B579114" s="76"/>
      <c r="C579114" s="75"/>
    </row>
    <row r="579115" spans="2:3" x14ac:dyDescent="0.25">
      <c r="B579115" s="76"/>
      <c r="C579115" s="75"/>
    </row>
    <row r="579116" spans="2:3" x14ac:dyDescent="0.25">
      <c r="B579116" s="76"/>
      <c r="C579116" s="75"/>
    </row>
    <row r="579117" spans="2:3" x14ac:dyDescent="0.25">
      <c r="B579117" s="76"/>
      <c r="C579117" s="75"/>
    </row>
    <row r="579227" spans="2:3" x14ac:dyDescent="0.25">
      <c r="B579227" s="76"/>
      <c r="C579227" s="75"/>
    </row>
    <row r="579228" spans="2:3" x14ac:dyDescent="0.25">
      <c r="B579228" s="76"/>
      <c r="C579228" s="75"/>
    </row>
    <row r="579229" spans="2:3" x14ac:dyDescent="0.25">
      <c r="B579229" s="76"/>
      <c r="C579229" s="75"/>
    </row>
    <row r="579230" spans="2:3" x14ac:dyDescent="0.25">
      <c r="B579230" s="76"/>
      <c r="C579230" s="75"/>
    </row>
    <row r="579231" spans="2:3" x14ac:dyDescent="0.25">
      <c r="B579231" s="76"/>
      <c r="C579231" s="75"/>
    </row>
    <row r="579232" spans="2:3" x14ac:dyDescent="0.25">
      <c r="B579232" s="76"/>
      <c r="C579232" s="75"/>
    </row>
    <row r="579233" spans="2:3" x14ac:dyDescent="0.25">
      <c r="B579233" s="76"/>
      <c r="C579233" s="75"/>
    </row>
    <row r="579234" spans="2:3" x14ac:dyDescent="0.25">
      <c r="B579234" s="76"/>
      <c r="C579234" s="75"/>
    </row>
    <row r="579235" spans="2:3" x14ac:dyDescent="0.25">
      <c r="B579235" s="76"/>
      <c r="C579235" s="75"/>
    </row>
    <row r="579236" spans="2:3" x14ac:dyDescent="0.25">
      <c r="B579236" s="76"/>
      <c r="C579236" s="75"/>
    </row>
    <row r="579237" spans="2:3" x14ac:dyDescent="0.25">
      <c r="B579237" s="76"/>
      <c r="C579237" s="75"/>
    </row>
    <row r="579238" spans="2:3" x14ac:dyDescent="0.25">
      <c r="B579238" s="76"/>
      <c r="C579238" s="75"/>
    </row>
    <row r="579239" spans="2:3" x14ac:dyDescent="0.25">
      <c r="B579239" s="76"/>
      <c r="C579239" s="75"/>
    </row>
    <row r="579349" spans="2:3" x14ac:dyDescent="0.25">
      <c r="B579349" s="76"/>
      <c r="C579349" s="75"/>
    </row>
    <row r="579350" spans="2:3" x14ac:dyDescent="0.25">
      <c r="B579350" s="76"/>
      <c r="C579350" s="75"/>
    </row>
    <row r="579351" spans="2:3" x14ac:dyDescent="0.25">
      <c r="B579351" s="76"/>
      <c r="C579351" s="75"/>
    </row>
    <row r="579352" spans="2:3" x14ac:dyDescent="0.25">
      <c r="B579352" s="76"/>
      <c r="C579352" s="75"/>
    </row>
    <row r="579353" spans="2:3" x14ac:dyDescent="0.25">
      <c r="B579353" s="76"/>
      <c r="C579353" s="75"/>
    </row>
    <row r="579354" spans="2:3" x14ac:dyDescent="0.25">
      <c r="B579354" s="76"/>
      <c r="C579354" s="75"/>
    </row>
    <row r="579355" spans="2:3" x14ac:dyDescent="0.25">
      <c r="B579355" s="76"/>
      <c r="C579355" s="75"/>
    </row>
    <row r="579356" spans="2:3" x14ac:dyDescent="0.25">
      <c r="B579356" s="76"/>
      <c r="C579356" s="75"/>
    </row>
    <row r="579357" spans="2:3" x14ac:dyDescent="0.25">
      <c r="B579357" s="76"/>
      <c r="C579357" s="75"/>
    </row>
    <row r="579358" spans="2:3" x14ac:dyDescent="0.25">
      <c r="B579358" s="76"/>
      <c r="C579358" s="75"/>
    </row>
    <row r="579359" spans="2:3" x14ac:dyDescent="0.25">
      <c r="B579359" s="76"/>
      <c r="C579359" s="75"/>
    </row>
    <row r="579360" spans="2:3" x14ac:dyDescent="0.25">
      <c r="B579360" s="76"/>
      <c r="C579360" s="75"/>
    </row>
    <row r="579361" spans="2:3" x14ac:dyDescent="0.25">
      <c r="B579361" s="76"/>
      <c r="C579361" s="75"/>
    </row>
    <row r="579471" spans="2:3" x14ac:dyDescent="0.25">
      <c r="B579471" s="76"/>
      <c r="C579471" s="75"/>
    </row>
    <row r="579472" spans="2:3" x14ac:dyDescent="0.25">
      <c r="B579472" s="76"/>
      <c r="C579472" s="75"/>
    </row>
    <row r="579473" spans="2:3" x14ac:dyDescent="0.25">
      <c r="B579473" s="76"/>
      <c r="C579473" s="75"/>
    </row>
    <row r="579474" spans="2:3" x14ac:dyDescent="0.25">
      <c r="B579474" s="76"/>
      <c r="C579474" s="75"/>
    </row>
    <row r="579475" spans="2:3" x14ac:dyDescent="0.25">
      <c r="B579475" s="76"/>
      <c r="C579475" s="75"/>
    </row>
    <row r="579476" spans="2:3" x14ac:dyDescent="0.25">
      <c r="B579476" s="76"/>
      <c r="C579476" s="75"/>
    </row>
    <row r="579477" spans="2:3" x14ac:dyDescent="0.25">
      <c r="B579477" s="76"/>
      <c r="C579477" s="75"/>
    </row>
    <row r="579478" spans="2:3" x14ac:dyDescent="0.25">
      <c r="B579478" s="76"/>
      <c r="C579478" s="75"/>
    </row>
    <row r="579479" spans="2:3" x14ac:dyDescent="0.25">
      <c r="B579479" s="76"/>
      <c r="C579479" s="75"/>
    </row>
    <row r="579480" spans="2:3" x14ac:dyDescent="0.25">
      <c r="B579480" s="76"/>
      <c r="C579480" s="75"/>
    </row>
    <row r="579481" spans="2:3" x14ac:dyDescent="0.25">
      <c r="B579481" s="76"/>
      <c r="C579481" s="75"/>
    </row>
    <row r="579482" spans="2:3" x14ac:dyDescent="0.25">
      <c r="B579482" s="76"/>
      <c r="C579482" s="75"/>
    </row>
    <row r="579483" spans="2:3" x14ac:dyDescent="0.25">
      <c r="B579483" s="76"/>
      <c r="C579483" s="75"/>
    </row>
    <row r="579593" spans="2:3" x14ac:dyDescent="0.25">
      <c r="B579593" s="76"/>
      <c r="C579593" s="75"/>
    </row>
    <row r="579594" spans="2:3" x14ac:dyDescent="0.25">
      <c r="B579594" s="76"/>
      <c r="C579594" s="75"/>
    </row>
    <row r="579595" spans="2:3" x14ac:dyDescent="0.25">
      <c r="B579595" s="76"/>
      <c r="C579595" s="75"/>
    </row>
    <row r="579596" spans="2:3" x14ac:dyDescent="0.25">
      <c r="B579596" s="76"/>
      <c r="C579596" s="75"/>
    </row>
    <row r="579597" spans="2:3" x14ac:dyDescent="0.25">
      <c r="B579597" s="76"/>
      <c r="C579597" s="75"/>
    </row>
    <row r="579598" spans="2:3" x14ac:dyDescent="0.25">
      <c r="B579598" s="76"/>
      <c r="C579598" s="75"/>
    </row>
    <row r="579599" spans="2:3" x14ac:dyDescent="0.25">
      <c r="B579599" s="76"/>
      <c r="C579599" s="75"/>
    </row>
    <row r="579600" spans="2:3" x14ac:dyDescent="0.25">
      <c r="B579600" s="76"/>
      <c r="C579600" s="75"/>
    </row>
    <row r="579601" spans="2:3" x14ac:dyDescent="0.25">
      <c r="B579601" s="76"/>
      <c r="C579601" s="75"/>
    </row>
    <row r="579602" spans="2:3" x14ac:dyDescent="0.25">
      <c r="B579602" s="76"/>
      <c r="C579602" s="75"/>
    </row>
    <row r="579603" spans="2:3" x14ac:dyDescent="0.25">
      <c r="B579603" s="76"/>
      <c r="C579603" s="75"/>
    </row>
    <row r="579604" spans="2:3" x14ac:dyDescent="0.25">
      <c r="B579604" s="76"/>
      <c r="C579604" s="75"/>
    </row>
    <row r="579605" spans="2:3" x14ac:dyDescent="0.25">
      <c r="B579605" s="76"/>
      <c r="C579605" s="75"/>
    </row>
    <row r="579715" spans="2:3" x14ac:dyDescent="0.25">
      <c r="B579715" s="76"/>
      <c r="C579715" s="75"/>
    </row>
    <row r="579716" spans="2:3" x14ac:dyDescent="0.25">
      <c r="B579716" s="76"/>
      <c r="C579716" s="75"/>
    </row>
    <row r="579717" spans="2:3" x14ac:dyDescent="0.25">
      <c r="B579717" s="76"/>
      <c r="C579717" s="75"/>
    </row>
    <row r="579718" spans="2:3" x14ac:dyDescent="0.25">
      <c r="B579718" s="76"/>
      <c r="C579718" s="75"/>
    </row>
    <row r="579719" spans="2:3" x14ac:dyDescent="0.25">
      <c r="B579719" s="76"/>
      <c r="C579719" s="75"/>
    </row>
    <row r="579720" spans="2:3" x14ac:dyDescent="0.25">
      <c r="B579720" s="76"/>
      <c r="C579720" s="75"/>
    </row>
    <row r="579721" spans="2:3" x14ac:dyDescent="0.25">
      <c r="B579721" s="76"/>
      <c r="C579721" s="75"/>
    </row>
    <row r="579722" spans="2:3" x14ac:dyDescent="0.25">
      <c r="B579722" s="76"/>
      <c r="C579722" s="75"/>
    </row>
    <row r="579723" spans="2:3" x14ac:dyDescent="0.25">
      <c r="B579723" s="76"/>
      <c r="C579723" s="75"/>
    </row>
    <row r="579724" spans="2:3" x14ac:dyDescent="0.25">
      <c r="B579724" s="76"/>
      <c r="C579724" s="75"/>
    </row>
    <row r="579725" spans="2:3" x14ac:dyDescent="0.25">
      <c r="B579725" s="76"/>
      <c r="C579725" s="75"/>
    </row>
    <row r="579726" spans="2:3" x14ac:dyDescent="0.25">
      <c r="B579726" s="76"/>
      <c r="C579726" s="75"/>
    </row>
    <row r="579727" spans="2:3" x14ac:dyDescent="0.25">
      <c r="B579727" s="76"/>
      <c r="C579727" s="75"/>
    </row>
    <row r="579837" spans="2:3" x14ac:dyDescent="0.25">
      <c r="B579837" s="76"/>
      <c r="C579837" s="75"/>
    </row>
    <row r="579838" spans="2:3" x14ac:dyDescent="0.25">
      <c r="B579838" s="76"/>
      <c r="C579838" s="75"/>
    </row>
    <row r="579839" spans="2:3" x14ac:dyDescent="0.25">
      <c r="B579839" s="76"/>
      <c r="C579839" s="75"/>
    </row>
    <row r="579840" spans="2:3" x14ac:dyDescent="0.25">
      <c r="B579840" s="76"/>
      <c r="C579840" s="75"/>
    </row>
    <row r="579841" spans="2:3" x14ac:dyDescent="0.25">
      <c r="B579841" s="76"/>
      <c r="C579841" s="75"/>
    </row>
    <row r="579842" spans="2:3" x14ac:dyDescent="0.25">
      <c r="B579842" s="76"/>
      <c r="C579842" s="75"/>
    </row>
    <row r="579843" spans="2:3" x14ac:dyDescent="0.25">
      <c r="B579843" s="76"/>
      <c r="C579843" s="75"/>
    </row>
    <row r="579844" spans="2:3" x14ac:dyDescent="0.25">
      <c r="B579844" s="76"/>
      <c r="C579844" s="75"/>
    </row>
    <row r="579845" spans="2:3" x14ac:dyDescent="0.25">
      <c r="B579845" s="76"/>
      <c r="C579845" s="75"/>
    </row>
    <row r="579846" spans="2:3" x14ac:dyDescent="0.25">
      <c r="B579846" s="76"/>
      <c r="C579846" s="75"/>
    </row>
    <row r="579847" spans="2:3" x14ac:dyDescent="0.25">
      <c r="B579847" s="76"/>
      <c r="C579847" s="75"/>
    </row>
    <row r="579848" spans="2:3" x14ac:dyDescent="0.25">
      <c r="B579848" s="76"/>
      <c r="C579848" s="75"/>
    </row>
    <row r="579849" spans="2:3" x14ac:dyDescent="0.25">
      <c r="B579849" s="76"/>
      <c r="C579849" s="75"/>
    </row>
    <row r="579959" spans="2:3" x14ac:dyDescent="0.25">
      <c r="B579959" s="76"/>
      <c r="C579959" s="75"/>
    </row>
    <row r="579960" spans="2:3" x14ac:dyDescent="0.25">
      <c r="B579960" s="76"/>
      <c r="C579960" s="75"/>
    </row>
    <row r="579961" spans="2:3" x14ac:dyDescent="0.25">
      <c r="B579961" s="76"/>
      <c r="C579961" s="75"/>
    </row>
    <row r="579962" spans="2:3" x14ac:dyDescent="0.25">
      <c r="B579962" s="76"/>
      <c r="C579962" s="75"/>
    </row>
    <row r="579963" spans="2:3" x14ac:dyDescent="0.25">
      <c r="B579963" s="76"/>
      <c r="C579963" s="75"/>
    </row>
    <row r="579964" spans="2:3" x14ac:dyDescent="0.25">
      <c r="B579964" s="76"/>
      <c r="C579964" s="75"/>
    </row>
    <row r="579965" spans="2:3" x14ac:dyDescent="0.25">
      <c r="B579965" s="76"/>
      <c r="C579965" s="75"/>
    </row>
    <row r="579966" spans="2:3" x14ac:dyDescent="0.25">
      <c r="B579966" s="76"/>
      <c r="C579966" s="75"/>
    </row>
    <row r="579967" spans="2:3" x14ac:dyDescent="0.25">
      <c r="B579967" s="76"/>
      <c r="C579967" s="75"/>
    </row>
    <row r="579968" spans="2:3" x14ac:dyDescent="0.25">
      <c r="B579968" s="76"/>
      <c r="C579968" s="75"/>
    </row>
    <row r="579969" spans="2:3" x14ac:dyDescent="0.25">
      <c r="B579969" s="76"/>
      <c r="C579969" s="75"/>
    </row>
    <row r="579970" spans="2:3" x14ac:dyDescent="0.25">
      <c r="B579970" s="76"/>
      <c r="C579970" s="75"/>
    </row>
    <row r="579971" spans="2:3" x14ac:dyDescent="0.25">
      <c r="B579971" s="76"/>
      <c r="C579971" s="75"/>
    </row>
    <row r="580081" spans="2:3" x14ac:dyDescent="0.25">
      <c r="B580081" s="76"/>
      <c r="C580081" s="75"/>
    </row>
    <row r="580082" spans="2:3" x14ac:dyDescent="0.25">
      <c r="B580082" s="76"/>
      <c r="C580082" s="75"/>
    </row>
    <row r="580083" spans="2:3" x14ac:dyDescent="0.25">
      <c r="B580083" s="76"/>
      <c r="C580083" s="75"/>
    </row>
    <row r="580084" spans="2:3" x14ac:dyDescent="0.25">
      <c r="B580084" s="76"/>
      <c r="C580084" s="75"/>
    </row>
    <row r="580085" spans="2:3" x14ac:dyDescent="0.25">
      <c r="B580085" s="76"/>
      <c r="C580085" s="75"/>
    </row>
    <row r="580086" spans="2:3" x14ac:dyDescent="0.25">
      <c r="B580086" s="76"/>
      <c r="C580086" s="75"/>
    </row>
    <row r="580087" spans="2:3" x14ac:dyDescent="0.25">
      <c r="B580087" s="76"/>
      <c r="C580087" s="75"/>
    </row>
    <row r="580088" spans="2:3" x14ac:dyDescent="0.25">
      <c r="B580088" s="76"/>
      <c r="C580088" s="75"/>
    </row>
    <row r="580089" spans="2:3" x14ac:dyDescent="0.25">
      <c r="B580089" s="76"/>
      <c r="C580089" s="75"/>
    </row>
    <row r="580090" spans="2:3" x14ac:dyDescent="0.25">
      <c r="B580090" s="76"/>
      <c r="C580090" s="75"/>
    </row>
    <row r="580091" spans="2:3" x14ac:dyDescent="0.25">
      <c r="B580091" s="76"/>
      <c r="C580091" s="75"/>
    </row>
    <row r="580092" spans="2:3" x14ac:dyDescent="0.25">
      <c r="B580092" s="76"/>
      <c r="C580092" s="75"/>
    </row>
    <row r="580093" spans="2:3" x14ac:dyDescent="0.25">
      <c r="B580093" s="76"/>
      <c r="C580093" s="75"/>
    </row>
    <row r="580203" spans="2:3" x14ac:dyDescent="0.25">
      <c r="B580203" s="76"/>
      <c r="C580203" s="75"/>
    </row>
    <row r="580204" spans="2:3" x14ac:dyDescent="0.25">
      <c r="B580204" s="76"/>
      <c r="C580204" s="75"/>
    </row>
    <row r="580205" spans="2:3" x14ac:dyDescent="0.25">
      <c r="B580205" s="76"/>
      <c r="C580205" s="75"/>
    </row>
    <row r="580206" spans="2:3" x14ac:dyDescent="0.25">
      <c r="B580206" s="76"/>
      <c r="C580206" s="75"/>
    </row>
    <row r="580207" spans="2:3" x14ac:dyDescent="0.25">
      <c r="B580207" s="76"/>
      <c r="C580207" s="75"/>
    </row>
    <row r="580208" spans="2:3" x14ac:dyDescent="0.25">
      <c r="B580208" s="76"/>
      <c r="C580208" s="75"/>
    </row>
    <row r="580209" spans="2:3" x14ac:dyDescent="0.25">
      <c r="B580209" s="76"/>
      <c r="C580209" s="75"/>
    </row>
    <row r="580210" spans="2:3" x14ac:dyDescent="0.25">
      <c r="B580210" s="76"/>
      <c r="C580210" s="75"/>
    </row>
    <row r="580211" spans="2:3" x14ac:dyDescent="0.25">
      <c r="B580211" s="76"/>
      <c r="C580211" s="75"/>
    </row>
    <row r="580212" spans="2:3" x14ac:dyDescent="0.25">
      <c r="B580212" s="76"/>
      <c r="C580212" s="75"/>
    </row>
    <row r="580213" spans="2:3" x14ac:dyDescent="0.25">
      <c r="B580213" s="76"/>
      <c r="C580213" s="75"/>
    </row>
    <row r="580214" spans="2:3" x14ac:dyDescent="0.25">
      <c r="B580214" s="76"/>
      <c r="C580214" s="75"/>
    </row>
    <row r="580215" spans="2:3" x14ac:dyDescent="0.25">
      <c r="B580215" s="76"/>
      <c r="C580215" s="75"/>
    </row>
    <row r="580325" spans="2:3" x14ac:dyDescent="0.25">
      <c r="B580325" s="76"/>
      <c r="C580325" s="75"/>
    </row>
    <row r="580326" spans="2:3" x14ac:dyDescent="0.25">
      <c r="B580326" s="76"/>
      <c r="C580326" s="75"/>
    </row>
    <row r="580327" spans="2:3" x14ac:dyDescent="0.25">
      <c r="B580327" s="76"/>
      <c r="C580327" s="75"/>
    </row>
    <row r="580328" spans="2:3" x14ac:dyDescent="0.25">
      <c r="B580328" s="76"/>
      <c r="C580328" s="75"/>
    </row>
    <row r="580329" spans="2:3" x14ac:dyDescent="0.25">
      <c r="B580329" s="76"/>
      <c r="C580329" s="75"/>
    </row>
    <row r="580330" spans="2:3" x14ac:dyDescent="0.25">
      <c r="B580330" s="76"/>
      <c r="C580330" s="75"/>
    </row>
    <row r="580331" spans="2:3" x14ac:dyDescent="0.25">
      <c r="B580331" s="76"/>
      <c r="C580331" s="75"/>
    </row>
    <row r="580332" spans="2:3" x14ac:dyDescent="0.25">
      <c r="B580332" s="76"/>
      <c r="C580332" s="75"/>
    </row>
    <row r="580333" spans="2:3" x14ac:dyDescent="0.25">
      <c r="B580333" s="76"/>
      <c r="C580333" s="75"/>
    </row>
    <row r="580334" spans="2:3" x14ac:dyDescent="0.25">
      <c r="B580334" s="76"/>
      <c r="C580334" s="75"/>
    </row>
    <row r="580335" spans="2:3" x14ac:dyDescent="0.25">
      <c r="B580335" s="76"/>
      <c r="C580335" s="75"/>
    </row>
    <row r="580336" spans="2:3" x14ac:dyDescent="0.25">
      <c r="B580336" s="76"/>
      <c r="C580336" s="75"/>
    </row>
    <row r="580337" spans="2:3" x14ac:dyDescent="0.25">
      <c r="B580337" s="76"/>
      <c r="C580337" s="75"/>
    </row>
    <row r="580447" spans="2:3" x14ac:dyDescent="0.25">
      <c r="B580447" s="76"/>
      <c r="C580447" s="75"/>
    </row>
    <row r="580448" spans="2:3" x14ac:dyDescent="0.25">
      <c r="B580448" s="76"/>
      <c r="C580448" s="75"/>
    </row>
    <row r="580449" spans="2:3" x14ac:dyDescent="0.25">
      <c r="B580449" s="76"/>
      <c r="C580449" s="75"/>
    </row>
    <row r="580450" spans="2:3" x14ac:dyDescent="0.25">
      <c r="B580450" s="76"/>
      <c r="C580450" s="75"/>
    </row>
    <row r="580451" spans="2:3" x14ac:dyDescent="0.25">
      <c r="B580451" s="76"/>
      <c r="C580451" s="75"/>
    </row>
    <row r="580452" spans="2:3" x14ac:dyDescent="0.25">
      <c r="B580452" s="76"/>
      <c r="C580452" s="75"/>
    </row>
    <row r="580453" spans="2:3" x14ac:dyDescent="0.25">
      <c r="B580453" s="76"/>
      <c r="C580453" s="75"/>
    </row>
    <row r="580454" spans="2:3" x14ac:dyDescent="0.25">
      <c r="B580454" s="76"/>
      <c r="C580454" s="75"/>
    </row>
    <row r="580455" spans="2:3" x14ac:dyDescent="0.25">
      <c r="B580455" s="76"/>
      <c r="C580455" s="75"/>
    </row>
    <row r="580456" spans="2:3" x14ac:dyDescent="0.25">
      <c r="B580456" s="76"/>
      <c r="C580456" s="75"/>
    </row>
    <row r="580457" spans="2:3" x14ac:dyDescent="0.25">
      <c r="B580457" s="76"/>
      <c r="C580457" s="75"/>
    </row>
    <row r="580458" spans="2:3" x14ac:dyDescent="0.25">
      <c r="B580458" s="76"/>
      <c r="C580458" s="75"/>
    </row>
    <row r="580459" spans="2:3" x14ac:dyDescent="0.25">
      <c r="B580459" s="76"/>
      <c r="C580459" s="75"/>
    </row>
    <row r="580569" spans="2:3" x14ac:dyDescent="0.25">
      <c r="B580569" s="76"/>
      <c r="C580569" s="75"/>
    </row>
    <row r="580570" spans="2:3" x14ac:dyDescent="0.25">
      <c r="B580570" s="76"/>
      <c r="C580570" s="75"/>
    </row>
    <row r="580571" spans="2:3" x14ac:dyDescent="0.25">
      <c r="B580571" s="76"/>
      <c r="C580571" s="75"/>
    </row>
    <row r="580572" spans="2:3" x14ac:dyDescent="0.25">
      <c r="B580572" s="76"/>
      <c r="C580572" s="75"/>
    </row>
    <row r="580573" spans="2:3" x14ac:dyDescent="0.25">
      <c r="B580573" s="76"/>
      <c r="C580573" s="75"/>
    </row>
    <row r="580574" spans="2:3" x14ac:dyDescent="0.25">
      <c r="B580574" s="76"/>
      <c r="C580574" s="75"/>
    </row>
    <row r="580575" spans="2:3" x14ac:dyDescent="0.25">
      <c r="B580575" s="76"/>
      <c r="C580575" s="75"/>
    </row>
    <row r="580576" spans="2:3" x14ac:dyDescent="0.25">
      <c r="B580576" s="76"/>
      <c r="C580576" s="75"/>
    </row>
    <row r="580577" spans="2:3" x14ac:dyDescent="0.25">
      <c r="B580577" s="76"/>
      <c r="C580577" s="75"/>
    </row>
    <row r="580578" spans="2:3" x14ac:dyDescent="0.25">
      <c r="B580578" s="76"/>
      <c r="C580578" s="75"/>
    </row>
    <row r="580579" spans="2:3" x14ac:dyDescent="0.25">
      <c r="B580579" s="76"/>
      <c r="C580579" s="75"/>
    </row>
    <row r="580580" spans="2:3" x14ac:dyDescent="0.25">
      <c r="B580580" s="76"/>
      <c r="C580580" s="75"/>
    </row>
    <row r="580581" spans="2:3" x14ac:dyDescent="0.25">
      <c r="B580581" s="76"/>
      <c r="C580581" s="75"/>
    </row>
    <row r="580691" spans="2:3" x14ac:dyDescent="0.25">
      <c r="B580691" s="76"/>
      <c r="C580691" s="75"/>
    </row>
    <row r="580692" spans="2:3" x14ac:dyDescent="0.25">
      <c r="B580692" s="76"/>
      <c r="C580692" s="75"/>
    </row>
    <row r="580693" spans="2:3" x14ac:dyDescent="0.25">
      <c r="B580693" s="76"/>
      <c r="C580693" s="75"/>
    </row>
    <row r="580694" spans="2:3" x14ac:dyDescent="0.25">
      <c r="B580694" s="76"/>
      <c r="C580694" s="75"/>
    </row>
    <row r="580695" spans="2:3" x14ac:dyDescent="0.25">
      <c r="B580695" s="76"/>
      <c r="C580695" s="75"/>
    </row>
    <row r="580696" spans="2:3" x14ac:dyDescent="0.25">
      <c r="B580696" s="76"/>
      <c r="C580696" s="75"/>
    </row>
    <row r="580697" spans="2:3" x14ac:dyDescent="0.25">
      <c r="B580697" s="76"/>
      <c r="C580697" s="75"/>
    </row>
    <row r="580698" spans="2:3" x14ac:dyDescent="0.25">
      <c r="B580698" s="76"/>
      <c r="C580698" s="75"/>
    </row>
    <row r="580699" spans="2:3" x14ac:dyDescent="0.25">
      <c r="B580699" s="76"/>
      <c r="C580699" s="75"/>
    </row>
    <row r="580700" spans="2:3" x14ac:dyDescent="0.25">
      <c r="B580700" s="76"/>
      <c r="C580700" s="75"/>
    </row>
    <row r="580701" spans="2:3" x14ac:dyDescent="0.25">
      <c r="B580701" s="76"/>
      <c r="C580701" s="75"/>
    </row>
    <row r="580702" spans="2:3" x14ac:dyDescent="0.25">
      <c r="B580702" s="76"/>
      <c r="C580702" s="75"/>
    </row>
    <row r="580703" spans="2:3" x14ac:dyDescent="0.25">
      <c r="B580703" s="76"/>
      <c r="C580703" s="75"/>
    </row>
    <row r="580813" spans="2:3" x14ac:dyDescent="0.25">
      <c r="B580813" s="76"/>
      <c r="C580813" s="75"/>
    </row>
    <row r="580814" spans="2:3" x14ac:dyDescent="0.25">
      <c r="B580814" s="76"/>
      <c r="C580814" s="75"/>
    </row>
    <row r="580815" spans="2:3" x14ac:dyDescent="0.25">
      <c r="B580815" s="76"/>
      <c r="C580815" s="75"/>
    </row>
    <row r="580816" spans="2:3" x14ac:dyDescent="0.25">
      <c r="B580816" s="76"/>
      <c r="C580816" s="75"/>
    </row>
    <row r="580817" spans="2:3" x14ac:dyDescent="0.25">
      <c r="B580817" s="76"/>
      <c r="C580817" s="75"/>
    </row>
    <row r="580818" spans="2:3" x14ac:dyDescent="0.25">
      <c r="B580818" s="76"/>
      <c r="C580818" s="75"/>
    </row>
    <row r="580819" spans="2:3" x14ac:dyDescent="0.25">
      <c r="B580819" s="76"/>
      <c r="C580819" s="75"/>
    </row>
    <row r="580820" spans="2:3" x14ac:dyDescent="0.25">
      <c r="B580820" s="76"/>
      <c r="C580820" s="75"/>
    </row>
    <row r="580821" spans="2:3" x14ac:dyDescent="0.25">
      <c r="B580821" s="76"/>
      <c r="C580821" s="75"/>
    </row>
    <row r="580822" spans="2:3" x14ac:dyDescent="0.25">
      <c r="B580822" s="76"/>
      <c r="C580822" s="75"/>
    </row>
    <row r="580823" spans="2:3" x14ac:dyDescent="0.25">
      <c r="B580823" s="76"/>
      <c r="C580823" s="75"/>
    </row>
    <row r="580824" spans="2:3" x14ac:dyDescent="0.25">
      <c r="B580824" s="76"/>
      <c r="C580824" s="75"/>
    </row>
    <row r="580825" spans="2:3" x14ac:dyDescent="0.25">
      <c r="B580825" s="76"/>
      <c r="C580825" s="75"/>
    </row>
    <row r="580935" spans="2:3" x14ac:dyDescent="0.25">
      <c r="B580935" s="76"/>
      <c r="C580935" s="75"/>
    </row>
    <row r="580936" spans="2:3" x14ac:dyDescent="0.25">
      <c r="B580936" s="76"/>
      <c r="C580936" s="75"/>
    </row>
    <row r="580937" spans="2:3" x14ac:dyDescent="0.25">
      <c r="B580937" s="76"/>
      <c r="C580937" s="75"/>
    </row>
    <row r="580938" spans="2:3" x14ac:dyDescent="0.25">
      <c r="B580938" s="76"/>
      <c r="C580938" s="75"/>
    </row>
    <row r="580939" spans="2:3" x14ac:dyDescent="0.25">
      <c r="B580939" s="76"/>
      <c r="C580939" s="75"/>
    </row>
    <row r="580940" spans="2:3" x14ac:dyDescent="0.25">
      <c r="B580940" s="76"/>
      <c r="C580940" s="75"/>
    </row>
    <row r="580941" spans="2:3" x14ac:dyDescent="0.25">
      <c r="B580941" s="76"/>
      <c r="C580941" s="75"/>
    </row>
    <row r="580942" spans="2:3" x14ac:dyDescent="0.25">
      <c r="B580942" s="76"/>
      <c r="C580942" s="75"/>
    </row>
    <row r="580943" spans="2:3" x14ac:dyDescent="0.25">
      <c r="B580943" s="76"/>
      <c r="C580943" s="75"/>
    </row>
    <row r="580944" spans="2:3" x14ac:dyDescent="0.25">
      <c r="B580944" s="76"/>
      <c r="C580944" s="75"/>
    </row>
    <row r="580945" spans="2:3" x14ac:dyDescent="0.25">
      <c r="B580945" s="76"/>
      <c r="C580945" s="75"/>
    </row>
    <row r="580946" spans="2:3" x14ac:dyDescent="0.25">
      <c r="B580946" s="76"/>
      <c r="C580946" s="75"/>
    </row>
    <row r="580947" spans="2:3" x14ac:dyDescent="0.25">
      <c r="B580947" s="76"/>
      <c r="C580947" s="75"/>
    </row>
    <row r="581057" spans="2:3" x14ac:dyDescent="0.25">
      <c r="B581057" s="76"/>
      <c r="C581057" s="75"/>
    </row>
    <row r="581058" spans="2:3" x14ac:dyDescent="0.25">
      <c r="B581058" s="76"/>
      <c r="C581058" s="75"/>
    </row>
    <row r="581059" spans="2:3" x14ac:dyDescent="0.25">
      <c r="B581059" s="76"/>
      <c r="C581059" s="75"/>
    </row>
    <row r="581060" spans="2:3" x14ac:dyDescent="0.25">
      <c r="B581060" s="76"/>
      <c r="C581060" s="75"/>
    </row>
    <row r="581061" spans="2:3" x14ac:dyDescent="0.25">
      <c r="B581061" s="76"/>
      <c r="C581061" s="75"/>
    </row>
    <row r="581062" spans="2:3" x14ac:dyDescent="0.25">
      <c r="B581062" s="76"/>
      <c r="C581062" s="75"/>
    </row>
    <row r="581063" spans="2:3" x14ac:dyDescent="0.25">
      <c r="B581063" s="76"/>
      <c r="C581063" s="75"/>
    </row>
    <row r="581064" spans="2:3" x14ac:dyDescent="0.25">
      <c r="B581064" s="76"/>
      <c r="C581064" s="75"/>
    </row>
    <row r="581065" spans="2:3" x14ac:dyDescent="0.25">
      <c r="B581065" s="76"/>
      <c r="C581065" s="75"/>
    </row>
    <row r="581066" spans="2:3" x14ac:dyDescent="0.25">
      <c r="B581066" s="76"/>
      <c r="C581066" s="75"/>
    </row>
    <row r="581067" spans="2:3" x14ac:dyDescent="0.25">
      <c r="B581067" s="76"/>
      <c r="C581067" s="75"/>
    </row>
    <row r="581068" spans="2:3" x14ac:dyDescent="0.25">
      <c r="B581068" s="76"/>
      <c r="C581068" s="75"/>
    </row>
    <row r="581069" spans="2:3" x14ac:dyDescent="0.25">
      <c r="B581069" s="76"/>
      <c r="C581069" s="75"/>
    </row>
    <row r="581179" spans="2:3" x14ac:dyDescent="0.25">
      <c r="B581179" s="76"/>
      <c r="C581179" s="75"/>
    </row>
    <row r="581180" spans="2:3" x14ac:dyDescent="0.25">
      <c r="B581180" s="76"/>
      <c r="C581180" s="75"/>
    </row>
    <row r="581181" spans="2:3" x14ac:dyDescent="0.25">
      <c r="B581181" s="76"/>
      <c r="C581181" s="75"/>
    </row>
    <row r="581182" spans="2:3" x14ac:dyDescent="0.25">
      <c r="B581182" s="76"/>
      <c r="C581182" s="75"/>
    </row>
    <row r="581183" spans="2:3" x14ac:dyDescent="0.25">
      <c r="B581183" s="76"/>
      <c r="C581183" s="75"/>
    </row>
    <row r="581184" spans="2:3" x14ac:dyDescent="0.25">
      <c r="B581184" s="76"/>
      <c r="C581184" s="75"/>
    </row>
    <row r="581185" spans="2:3" x14ac:dyDescent="0.25">
      <c r="B581185" s="76"/>
      <c r="C581185" s="75"/>
    </row>
    <row r="581186" spans="2:3" x14ac:dyDescent="0.25">
      <c r="B581186" s="76"/>
      <c r="C581186" s="75"/>
    </row>
    <row r="581187" spans="2:3" x14ac:dyDescent="0.25">
      <c r="B581187" s="76"/>
      <c r="C581187" s="75"/>
    </row>
    <row r="581188" spans="2:3" x14ac:dyDescent="0.25">
      <c r="B581188" s="76"/>
      <c r="C581188" s="75"/>
    </row>
    <row r="581189" spans="2:3" x14ac:dyDescent="0.25">
      <c r="B581189" s="76"/>
      <c r="C581189" s="75"/>
    </row>
    <row r="581190" spans="2:3" x14ac:dyDescent="0.25">
      <c r="B581190" s="76"/>
      <c r="C581190" s="75"/>
    </row>
    <row r="581191" spans="2:3" x14ac:dyDescent="0.25">
      <c r="B581191" s="76"/>
      <c r="C581191" s="75"/>
    </row>
    <row r="581301" spans="2:3" x14ac:dyDescent="0.25">
      <c r="B581301" s="76"/>
      <c r="C581301" s="75"/>
    </row>
    <row r="581302" spans="2:3" x14ac:dyDescent="0.25">
      <c r="B581302" s="76"/>
      <c r="C581302" s="75"/>
    </row>
    <row r="581303" spans="2:3" x14ac:dyDescent="0.25">
      <c r="B581303" s="76"/>
      <c r="C581303" s="75"/>
    </row>
    <row r="581304" spans="2:3" x14ac:dyDescent="0.25">
      <c r="B581304" s="76"/>
      <c r="C581304" s="75"/>
    </row>
    <row r="581305" spans="2:3" x14ac:dyDescent="0.25">
      <c r="B581305" s="76"/>
      <c r="C581305" s="75"/>
    </row>
    <row r="581306" spans="2:3" x14ac:dyDescent="0.25">
      <c r="B581306" s="76"/>
      <c r="C581306" s="75"/>
    </row>
    <row r="581307" spans="2:3" x14ac:dyDescent="0.25">
      <c r="B581307" s="76"/>
      <c r="C581307" s="75"/>
    </row>
    <row r="581308" spans="2:3" x14ac:dyDescent="0.25">
      <c r="B581308" s="76"/>
      <c r="C581308" s="75"/>
    </row>
    <row r="581309" spans="2:3" x14ac:dyDescent="0.25">
      <c r="B581309" s="76"/>
      <c r="C581309" s="75"/>
    </row>
    <row r="581310" spans="2:3" x14ac:dyDescent="0.25">
      <c r="B581310" s="76"/>
      <c r="C581310" s="75"/>
    </row>
    <row r="581311" spans="2:3" x14ac:dyDescent="0.25">
      <c r="B581311" s="76"/>
      <c r="C581311" s="75"/>
    </row>
    <row r="581312" spans="2:3" x14ac:dyDescent="0.25">
      <c r="B581312" s="76"/>
      <c r="C581312" s="75"/>
    </row>
    <row r="581313" spans="2:3" x14ac:dyDescent="0.25">
      <c r="B581313" s="76"/>
      <c r="C581313" s="75"/>
    </row>
    <row r="581423" spans="2:3" x14ac:dyDescent="0.25">
      <c r="B581423" s="76"/>
      <c r="C581423" s="75"/>
    </row>
    <row r="581424" spans="2:3" x14ac:dyDescent="0.25">
      <c r="B581424" s="76"/>
      <c r="C581424" s="75"/>
    </row>
    <row r="581425" spans="2:3" x14ac:dyDescent="0.25">
      <c r="B581425" s="76"/>
      <c r="C581425" s="75"/>
    </row>
    <row r="581426" spans="2:3" x14ac:dyDescent="0.25">
      <c r="B581426" s="76"/>
      <c r="C581426" s="75"/>
    </row>
    <row r="581427" spans="2:3" x14ac:dyDescent="0.25">
      <c r="B581427" s="76"/>
      <c r="C581427" s="75"/>
    </row>
    <row r="581428" spans="2:3" x14ac:dyDescent="0.25">
      <c r="B581428" s="76"/>
      <c r="C581428" s="75"/>
    </row>
    <row r="581429" spans="2:3" x14ac:dyDescent="0.25">
      <c r="B581429" s="76"/>
      <c r="C581429" s="75"/>
    </row>
    <row r="581430" spans="2:3" x14ac:dyDescent="0.25">
      <c r="B581430" s="76"/>
      <c r="C581430" s="75"/>
    </row>
    <row r="581431" spans="2:3" x14ac:dyDescent="0.25">
      <c r="B581431" s="76"/>
      <c r="C581431" s="75"/>
    </row>
    <row r="581432" spans="2:3" x14ac:dyDescent="0.25">
      <c r="B581432" s="76"/>
      <c r="C581432" s="75"/>
    </row>
    <row r="581433" spans="2:3" x14ac:dyDescent="0.25">
      <c r="B581433" s="76"/>
      <c r="C581433" s="75"/>
    </row>
    <row r="581434" spans="2:3" x14ac:dyDescent="0.25">
      <c r="B581434" s="76"/>
      <c r="C581434" s="75"/>
    </row>
    <row r="581435" spans="2:3" x14ac:dyDescent="0.25">
      <c r="B581435" s="76"/>
      <c r="C581435" s="75"/>
    </row>
    <row r="581545" spans="2:3" x14ac:dyDescent="0.25">
      <c r="B581545" s="76"/>
      <c r="C581545" s="75"/>
    </row>
    <row r="581546" spans="2:3" x14ac:dyDescent="0.25">
      <c r="B581546" s="76"/>
      <c r="C581546" s="75"/>
    </row>
    <row r="581547" spans="2:3" x14ac:dyDescent="0.25">
      <c r="B581547" s="76"/>
      <c r="C581547" s="75"/>
    </row>
    <row r="581548" spans="2:3" x14ac:dyDescent="0.25">
      <c r="B581548" s="76"/>
      <c r="C581548" s="75"/>
    </row>
    <row r="581549" spans="2:3" x14ac:dyDescent="0.25">
      <c r="B581549" s="76"/>
      <c r="C581549" s="75"/>
    </row>
    <row r="581550" spans="2:3" x14ac:dyDescent="0.25">
      <c r="B581550" s="76"/>
      <c r="C581550" s="75"/>
    </row>
    <row r="581551" spans="2:3" x14ac:dyDescent="0.25">
      <c r="B581551" s="76"/>
      <c r="C581551" s="75"/>
    </row>
    <row r="581552" spans="2:3" x14ac:dyDescent="0.25">
      <c r="B581552" s="76"/>
      <c r="C581552" s="75"/>
    </row>
    <row r="581553" spans="2:3" x14ac:dyDescent="0.25">
      <c r="B581553" s="76"/>
      <c r="C581553" s="75"/>
    </row>
    <row r="581554" spans="2:3" x14ac:dyDescent="0.25">
      <c r="B581554" s="76"/>
      <c r="C581554" s="75"/>
    </row>
    <row r="581555" spans="2:3" x14ac:dyDescent="0.25">
      <c r="B581555" s="76"/>
      <c r="C581555" s="75"/>
    </row>
    <row r="581556" spans="2:3" x14ac:dyDescent="0.25">
      <c r="B581556" s="76"/>
      <c r="C581556" s="75"/>
    </row>
    <row r="581557" spans="2:3" x14ac:dyDescent="0.25">
      <c r="B581557" s="76"/>
      <c r="C581557" s="75"/>
    </row>
    <row r="581667" spans="2:3" x14ac:dyDescent="0.25">
      <c r="B581667" s="76"/>
      <c r="C581667" s="75"/>
    </row>
    <row r="581668" spans="2:3" x14ac:dyDescent="0.25">
      <c r="B581668" s="76"/>
      <c r="C581668" s="75"/>
    </row>
    <row r="581669" spans="2:3" x14ac:dyDescent="0.25">
      <c r="B581669" s="76"/>
      <c r="C581669" s="75"/>
    </row>
    <row r="581670" spans="2:3" x14ac:dyDescent="0.25">
      <c r="B581670" s="76"/>
      <c r="C581670" s="75"/>
    </row>
    <row r="581671" spans="2:3" x14ac:dyDescent="0.25">
      <c r="B581671" s="76"/>
      <c r="C581671" s="75"/>
    </row>
    <row r="581672" spans="2:3" x14ac:dyDescent="0.25">
      <c r="B581672" s="76"/>
      <c r="C581672" s="75"/>
    </row>
    <row r="581673" spans="2:3" x14ac:dyDescent="0.25">
      <c r="B581673" s="76"/>
      <c r="C581673" s="75"/>
    </row>
    <row r="581674" spans="2:3" x14ac:dyDescent="0.25">
      <c r="B581674" s="76"/>
      <c r="C581674" s="75"/>
    </row>
    <row r="581675" spans="2:3" x14ac:dyDescent="0.25">
      <c r="B581675" s="76"/>
      <c r="C581675" s="75"/>
    </row>
    <row r="581676" spans="2:3" x14ac:dyDescent="0.25">
      <c r="B581676" s="76"/>
      <c r="C581676" s="75"/>
    </row>
    <row r="581677" spans="2:3" x14ac:dyDescent="0.25">
      <c r="B581677" s="76"/>
      <c r="C581677" s="75"/>
    </row>
    <row r="581678" spans="2:3" x14ac:dyDescent="0.25">
      <c r="B581678" s="76"/>
      <c r="C581678" s="75"/>
    </row>
    <row r="581679" spans="2:3" x14ac:dyDescent="0.25">
      <c r="B581679" s="76"/>
      <c r="C581679" s="75"/>
    </row>
    <row r="581789" spans="2:3" x14ac:dyDescent="0.25">
      <c r="B581789" s="76"/>
      <c r="C581789" s="75"/>
    </row>
    <row r="581790" spans="2:3" x14ac:dyDescent="0.25">
      <c r="B581790" s="76"/>
      <c r="C581790" s="75"/>
    </row>
    <row r="581791" spans="2:3" x14ac:dyDescent="0.25">
      <c r="B581791" s="76"/>
      <c r="C581791" s="75"/>
    </row>
    <row r="581792" spans="2:3" x14ac:dyDescent="0.25">
      <c r="B581792" s="76"/>
      <c r="C581792" s="75"/>
    </row>
    <row r="581793" spans="2:3" x14ac:dyDescent="0.25">
      <c r="B581793" s="76"/>
      <c r="C581793" s="75"/>
    </row>
    <row r="581794" spans="2:3" x14ac:dyDescent="0.25">
      <c r="B581794" s="76"/>
      <c r="C581794" s="75"/>
    </row>
    <row r="581795" spans="2:3" x14ac:dyDescent="0.25">
      <c r="B581795" s="76"/>
      <c r="C581795" s="75"/>
    </row>
    <row r="581796" spans="2:3" x14ac:dyDescent="0.25">
      <c r="B581796" s="76"/>
      <c r="C581796" s="75"/>
    </row>
    <row r="581797" spans="2:3" x14ac:dyDescent="0.25">
      <c r="B581797" s="76"/>
      <c r="C581797" s="75"/>
    </row>
    <row r="581798" spans="2:3" x14ac:dyDescent="0.25">
      <c r="B581798" s="76"/>
      <c r="C581798" s="75"/>
    </row>
    <row r="581799" spans="2:3" x14ac:dyDescent="0.25">
      <c r="B581799" s="76"/>
      <c r="C581799" s="75"/>
    </row>
    <row r="581800" spans="2:3" x14ac:dyDescent="0.25">
      <c r="B581800" s="76"/>
      <c r="C581800" s="75"/>
    </row>
    <row r="581801" spans="2:3" x14ac:dyDescent="0.25">
      <c r="B581801" s="76"/>
      <c r="C581801" s="75"/>
    </row>
    <row r="581911" spans="2:3" x14ac:dyDescent="0.25">
      <c r="B581911" s="76"/>
      <c r="C581911" s="75"/>
    </row>
    <row r="581912" spans="2:3" x14ac:dyDescent="0.25">
      <c r="B581912" s="76"/>
      <c r="C581912" s="75"/>
    </row>
    <row r="581913" spans="2:3" x14ac:dyDescent="0.25">
      <c r="B581913" s="76"/>
      <c r="C581913" s="75"/>
    </row>
    <row r="581914" spans="2:3" x14ac:dyDescent="0.25">
      <c r="B581914" s="76"/>
      <c r="C581914" s="75"/>
    </row>
    <row r="581915" spans="2:3" x14ac:dyDescent="0.25">
      <c r="B581915" s="76"/>
      <c r="C581915" s="75"/>
    </row>
    <row r="581916" spans="2:3" x14ac:dyDescent="0.25">
      <c r="B581916" s="76"/>
      <c r="C581916" s="75"/>
    </row>
    <row r="581917" spans="2:3" x14ac:dyDescent="0.25">
      <c r="B581917" s="76"/>
      <c r="C581917" s="75"/>
    </row>
    <row r="581918" spans="2:3" x14ac:dyDescent="0.25">
      <c r="B581918" s="76"/>
      <c r="C581918" s="75"/>
    </row>
    <row r="581919" spans="2:3" x14ac:dyDescent="0.25">
      <c r="B581919" s="76"/>
      <c r="C581919" s="75"/>
    </row>
    <row r="581920" spans="2:3" x14ac:dyDescent="0.25">
      <c r="B581920" s="76"/>
      <c r="C581920" s="75"/>
    </row>
    <row r="581921" spans="2:3" x14ac:dyDescent="0.25">
      <c r="B581921" s="76"/>
      <c r="C581921" s="75"/>
    </row>
    <row r="581922" spans="2:3" x14ac:dyDescent="0.25">
      <c r="B581922" s="76"/>
      <c r="C581922" s="75"/>
    </row>
    <row r="581923" spans="2:3" x14ac:dyDescent="0.25">
      <c r="B581923" s="76"/>
      <c r="C581923" s="75"/>
    </row>
    <row r="582033" spans="2:3" x14ac:dyDescent="0.25">
      <c r="B582033" s="76"/>
      <c r="C582033" s="75"/>
    </row>
    <row r="582034" spans="2:3" x14ac:dyDescent="0.25">
      <c r="B582034" s="76"/>
      <c r="C582034" s="75"/>
    </row>
    <row r="582035" spans="2:3" x14ac:dyDescent="0.25">
      <c r="B582035" s="76"/>
      <c r="C582035" s="75"/>
    </row>
    <row r="582036" spans="2:3" x14ac:dyDescent="0.25">
      <c r="B582036" s="76"/>
      <c r="C582036" s="75"/>
    </row>
    <row r="582037" spans="2:3" x14ac:dyDescent="0.25">
      <c r="B582037" s="76"/>
      <c r="C582037" s="75"/>
    </row>
    <row r="582038" spans="2:3" x14ac:dyDescent="0.25">
      <c r="B582038" s="76"/>
      <c r="C582038" s="75"/>
    </row>
    <row r="582039" spans="2:3" x14ac:dyDescent="0.25">
      <c r="B582039" s="76"/>
      <c r="C582039" s="75"/>
    </row>
    <row r="582040" spans="2:3" x14ac:dyDescent="0.25">
      <c r="B582040" s="76"/>
      <c r="C582040" s="75"/>
    </row>
    <row r="582041" spans="2:3" x14ac:dyDescent="0.25">
      <c r="B582041" s="76"/>
      <c r="C582041" s="75"/>
    </row>
    <row r="582042" spans="2:3" x14ac:dyDescent="0.25">
      <c r="B582042" s="76"/>
      <c r="C582042" s="75"/>
    </row>
    <row r="582043" spans="2:3" x14ac:dyDescent="0.25">
      <c r="B582043" s="76"/>
      <c r="C582043" s="75"/>
    </row>
    <row r="582044" spans="2:3" x14ac:dyDescent="0.25">
      <c r="B582044" s="76"/>
      <c r="C582044" s="75"/>
    </row>
    <row r="582045" spans="2:3" x14ac:dyDescent="0.25">
      <c r="B582045" s="76"/>
      <c r="C582045" s="75"/>
    </row>
    <row r="582155" spans="2:3" x14ac:dyDescent="0.25">
      <c r="B582155" s="76"/>
      <c r="C582155" s="75"/>
    </row>
    <row r="582156" spans="2:3" x14ac:dyDescent="0.25">
      <c r="B582156" s="76"/>
      <c r="C582156" s="75"/>
    </row>
    <row r="582157" spans="2:3" x14ac:dyDescent="0.25">
      <c r="B582157" s="76"/>
      <c r="C582157" s="75"/>
    </row>
    <row r="582158" spans="2:3" x14ac:dyDescent="0.25">
      <c r="B582158" s="76"/>
      <c r="C582158" s="75"/>
    </row>
    <row r="582159" spans="2:3" x14ac:dyDescent="0.25">
      <c r="B582159" s="76"/>
      <c r="C582159" s="75"/>
    </row>
    <row r="582160" spans="2:3" x14ac:dyDescent="0.25">
      <c r="B582160" s="76"/>
      <c r="C582160" s="75"/>
    </row>
    <row r="582161" spans="2:3" x14ac:dyDescent="0.25">
      <c r="B582161" s="76"/>
      <c r="C582161" s="75"/>
    </row>
    <row r="582162" spans="2:3" x14ac:dyDescent="0.25">
      <c r="B582162" s="76"/>
      <c r="C582162" s="75"/>
    </row>
    <row r="582163" spans="2:3" x14ac:dyDescent="0.25">
      <c r="B582163" s="76"/>
      <c r="C582163" s="75"/>
    </row>
    <row r="582164" spans="2:3" x14ac:dyDescent="0.25">
      <c r="B582164" s="76"/>
      <c r="C582164" s="75"/>
    </row>
    <row r="582165" spans="2:3" x14ac:dyDescent="0.25">
      <c r="B582165" s="76"/>
      <c r="C582165" s="75"/>
    </row>
    <row r="582166" spans="2:3" x14ac:dyDescent="0.25">
      <c r="B582166" s="76"/>
      <c r="C582166" s="75"/>
    </row>
    <row r="582167" spans="2:3" x14ac:dyDescent="0.25">
      <c r="B582167" s="76"/>
      <c r="C582167" s="75"/>
    </row>
    <row r="582277" spans="2:3" x14ac:dyDescent="0.25">
      <c r="B582277" s="76"/>
      <c r="C582277" s="75"/>
    </row>
    <row r="582278" spans="2:3" x14ac:dyDescent="0.25">
      <c r="B582278" s="76"/>
      <c r="C582278" s="75"/>
    </row>
    <row r="582279" spans="2:3" x14ac:dyDescent="0.25">
      <c r="B582279" s="76"/>
      <c r="C582279" s="75"/>
    </row>
    <row r="582280" spans="2:3" x14ac:dyDescent="0.25">
      <c r="B582280" s="76"/>
      <c r="C582280" s="75"/>
    </row>
    <row r="582281" spans="2:3" x14ac:dyDescent="0.25">
      <c r="B582281" s="76"/>
      <c r="C582281" s="75"/>
    </row>
    <row r="582282" spans="2:3" x14ac:dyDescent="0.25">
      <c r="B582282" s="76"/>
      <c r="C582282" s="75"/>
    </row>
    <row r="582283" spans="2:3" x14ac:dyDescent="0.25">
      <c r="B582283" s="76"/>
      <c r="C582283" s="75"/>
    </row>
    <row r="582284" spans="2:3" x14ac:dyDescent="0.25">
      <c r="B582284" s="76"/>
      <c r="C582284" s="75"/>
    </row>
    <row r="582285" spans="2:3" x14ac:dyDescent="0.25">
      <c r="B582285" s="76"/>
      <c r="C582285" s="75"/>
    </row>
    <row r="582286" spans="2:3" x14ac:dyDescent="0.25">
      <c r="B582286" s="76"/>
      <c r="C582286" s="75"/>
    </row>
    <row r="582287" spans="2:3" x14ac:dyDescent="0.25">
      <c r="B582287" s="76"/>
      <c r="C582287" s="75"/>
    </row>
    <row r="582288" spans="2:3" x14ac:dyDescent="0.25">
      <c r="B582288" s="76"/>
      <c r="C582288" s="75"/>
    </row>
    <row r="582289" spans="2:3" x14ac:dyDescent="0.25">
      <c r="B582289" s="76"/>
      <c r="C582289" s="75"/>
    </row>
    <row r="582399" spans="2:3" x14ac:dyDescent="0.25">
      <c r="B582399" s="76"/>
      <c r="C582399" s="75"/>
    </row>
    <row r="582400" spans="2:3" x14ac:dyDescent="0.25">
      <c r="B582400" s="76"/>
      <c r="C582400" s="75"/>
    </row>
    <row r="582401" spans="2:3" x14ac:dyDescent="0.25">
      <c r="B582401" s="76"/>
      <c r="C582401" s="75"/>
    </row>
    <row r="582402" spans="2:3" x14ac:dyDescent="0.25">
      <c r="B582402" s="76"/>
      <c r="C582402" s="75"/>
    </row>
    <row r="582403" spans="2:3" x14ac:dyDescent="0.25">
      <c r="B582403" s="76"/>
      <c r="C582403" s="75"/>
    </row>
    <row r="582404" spans="2:3" x14ac:dyDescent="0.25">
      <c r="B582404" s="76"/>
      <c r="C582404" s="75"/>
    </row>
    <row r="582405" spans="2:3" x14ac:dyDescent="0.25">
      <c r="B582405" s="76"/>
      <c r="C582405" s="75"/>
    </row>
    <row r="582406" spans="2:3" x14ac:dyDescent="0.25">
      <c r="B582406" s="76"/>
      <c r="C582406" s="75"/>
    </row>
    <row r="582407" spans="2:3" x14ac:dyDescent="0.25">
      <c r="B582407" s="76"/>
      <c r="C582407" s="75"/>
    </row>
    <row r="582408" spans="2:3" x14ac:dyDescent="0.25">
      <c r="B582408" s="76"/>
      <c r="C582408" s="75"/>
    </row>
    <row r="582409" spans="2:3" x14ac:dyDescent="0.25">
      <c r="B582409" s="76"/>
      <c r="C582409" s="75"/>
    </row>
    <row r="582410" spans="2:3" x14ac:dyDescent="0.25">
      <c r="B582410" s="76"/>
      <c r="C582410" s="75"/>
    </row>
    <row r="582411" spans="2:3" x14ac:dyDescent="0.25">
      <c r="B582411" s="76"/>
      <c r="C582411" s="75"/>
    </row>
    <row r="582521" spans="2:3" x14ac:dyDescent="0.25">
      <c r="B582521" s="76"/>
      <c r="C582521" s="75"/>
    </row>
    <row r="582522" spans="2:3" x14ac:dyDescent="0.25">
      <c r="B582522" s="76"/>
      <c r="C582522" s="75"/>
    </row>
    <row r="582523" spans="2:3" x14ac:dyDescent="0.25">
      <c r="B582523" s="76"/>
      <c r="C582523" s="75"/>
    </row>
    <row r="582524" spans="2:3" x14ac:dyDescent="0.25">
      <c r="B582524" s="76"/>
      <c r="C582524" s="75"/>
    </row>
    <row r="582525" spans="2:3" x14ac:dyDescent="0.25">
      <c r="B582525" s="76"/>
      <c r="C582525" s="75"/>
    </row>
    <row r="582526" spans="2:3" x14ac:dyDescent="0.25">
      <c r="B582526" s="76"/>
      <c r="C582526" s="75"/>
    </row>
    <row r="582527" spans="2:3" x14ac:dyDescent="0.25">
      <c r="B582527" s="76"/>
      <c r="C582527" s="75"/>
    </row>
    <row r="582528" spans="2:3" x14ac:dyDescent="0.25">
      <c r="B582528" s="76"/>
      <c r="C582528" s="75"/>
    </row>
    <row r="582529" spans="2:3" x14ac:dyDescent="0.25">
      <c r="B582529" s="76"/>
      <c r="C582529" s="75"/>
    </row>
    <row r="582530" spans="2:3" x14ac:dyDescent="0.25">
      <c r="B582530" s="76"/>
      <c r="C582530" s="75"/>
    </row>
    <row r="582531" spans="2:3" x14ac:dyDescent="0.25">
      <c r="B582531" s="76"/>
      <c r="C582531" s="75"/>
    </row>
    <row r="582532" spans="2:3" x14ac:dyDescent="0.25">
      <c r="B582532" s="76"/>
      <c r="C582532" s="75"/>
    </row>
    <row r="582533" spans="2:3" x14ac:dyDescent="0.25">
      <c r="B582533" s="76"/>
      <c r="C582533" s="75"/>
    </row>
    <row r="582643" spans="2:3" x14ac:dyDescent="0.25">
      <c r="B582643" s="76"/>
      <c r="C582643" s="75"/>
    </row>
    <row r="582644" spans="2:3" x14ac:dyDescent="0.25">
      <c r="B582644" s="76"/>
      <c r="C582644" s="75"/>
    </row>
    <row r="582645" spans="2:3" x14ac:dyDescent="0.25">
      <c r="B582645" s="76"/>
      <c r="C582645" s="75"/>
    </row>
    <row r="582646" spans="2:3" x14ac:dyDescent="0.25">
      <c r="B582646" s="76"/>
      <c r="C582646" s="75"/>
    </row>
    <row r="582647" spans="2:3" x14ac:dyDescent="0.25">
      <c r="B582647" s="76"/>
      <c r="C582647" s="75"/>
    </row>
    <row r="582648" spans="2:3" x14ac:dyDescent="0.25">
      <c r="B582648" s="76"/>
      <c r="C582648" s="75"/>
    </row>
    <row r="582649" spans="2:3" x14ac:dyDescent="0.25">
      <c r="B582649" s="76"/>
      <c r="C582649" s="75"/>
    </row>
    <row r="582650" spans="2:3" x14ac:dyDescent="0.25">
      <c r="B582650" s="76"/>
      <c r="C582650" s="75"/>
    </row>
    <row r="582651" spans="2:3" x14ac:dyDescent="0.25">
      <c r="B582651" s="76"/>
      <c r="C582651" s="75"/>
    </row>
    <row r="582652" spans="2:3" x14ac:dyDescent="0.25">
      <c r="B582652" s="76"/>
      <c r="C582652" s="75"/>
    </row>
    <row r="582653" spans="2:3" x14ac:dyDescent="0.25">
      <c r="B582653" s="76"/>
      <c r="C582653" s="75"/>
    </row>
    <row r="582654" spans="2:3" x14ac:dyDescent="0.25">
      <c r="B582654" s="76"/>
      <c r="C582654" s="75"/>
    </row>
    <row r="582655" spans="2:3" x14ac:dyDescent="0.25">
      <c r="B582655" s="76"/>
      <c r="C582655" s="75"/>
    </row>
    <row r="582765" spans="2:3" x14ac:dyDescent="0.25">
      <c r="B582765" s="76"/>
      <c r="C582765" s="75"/>
    </row>
    <row r="582766" spans="2:3" x14ac:dyDescent="0.25">
      <c r="B582766" s="76"/>
      <c r="C582766" s="75"/>
    </row>
    <row r="582767" spans="2:3" x14ac:dyDescent="0.25">
      <c r="B582767" s="76"/>
      <c r="C582767" s="75"/>
    </row>
    <row r="582768" spans="2:3" x14ac:dyDescent="0.25">
      <c r="B582768" s="76"/>
      <c r="C582768" s="75"/>
    </row>
    <row r="582769" spans="2:3" x14ac:dyDescent="0.25">
      <c r="B582769" s="76"/>
      <c r="C582769" s="75"/>
    </row>
    <row r="582770" spans="2:3" x14ac:dyDescent="0.25">
      <c r="B582770" s="76"/>
      <c r="C582770" s="75"/>
    </row>
    <row r="582771" spans="2:3" x14ac:dyDescent="0.25">
      <c r="B582771" s="76"/>
      <c r="C582771" s="75"/>
    </row>
    <row r="582772" spans="2:3" x14ac:dyDescent="0.25">
      <c r="B582772" s="76"/>
      <c r="C582772" s="75"/>
    </row>
    <row r="582773" spans="2:3" x14ac:dyDescent="0.25">
      <c r="B582773" s="76"/>
      <c r="C582773" s="75"/>
    </row>
    <row r="582774" spans="2:3" x14ac:dyDescent="0.25">
      <c r="B582774" s="76"/>
      <c r="C582774" s="75"/>
    </row>
    <row r="582775" spans="2:3" x14ac:dyDescent="0.25">
      <c r="B582775" s="76"/>
      <c r="C582775" s="75"/>
    </row>
    <row r="582776" spans="2:3" x14ac:dyDescent="0.25">
      <c r="B582776" s="76"/>
      <c r="C582776" s="75"/>
    </row>
    <row r="582777" spans="2:3" x14ac:dyDescent="0.25">
      <c r="B582777" s="76"/>
      <c r="C582777" s="75"/>
    </row>
    <row r="582887" spans="2:3" x14ac:dyDescent="0.25">
      <c r="B582887" s="76"/>
      <c r="C582887" s="75"/>
    </row>
    <row r="582888" spans="2:3" x14ac:dyDescent="0.25">
      <c r="B582888" s="76"/>
      <c r="C582888" s="75"/>
    </row>
    <row r="582889" spans="2:3" x14ac:dyDescent="0.25">
      <c r="B582889" s="76"/>
      <c r="C582889" s="75"/>
    </row>
    <row r="582890" spans="2:3" x14ac:dyDescent="0.25">
      <c r="B582890" s="76"/>
      <c r="C582890" s="75"/>
    </row>
    <row r="582891" spans="2:3" x14ac:dyDescent="0.25">
      <c r="B582891" s="76"/>
      <c r="C582891" s="75"/>
    </row>
    <row r="582892" spans="2:3" x14ac:dyDescent="0.25">
      <c r="B582892" s="76"/>
      <c r="C582892" s="75"/>
    </row>
    <row r="582893" spans="2:3" x14ac:dyDescent="0.25">
      <c r="B582893" s="76"/>
      <c r="C582893" s="75"/>
    </row>
    <row r="582894" spans="2:3" x14ac:dyDescent="0.25">
      <c r="B582894" s="76"/>
      <c r="C582894" s="75"/>
    </row>
    <row r="582895" spans="2:3" x14ac:dyDescent="0.25">
      <c r="B582895" s="76"/>
      <c r="C582895" s="75"/>
    </row>
    <row r="582896" spans="2:3" x14ac:dyDescent="0.25">
      <c r="B582896" s="76"/>
      <c r="C582896" s="75"/>
    </row>
    <row r="582897" spans="2:3" x14ac:dyDescent="0.25">
      <c r="B582897" s="76"/>
      <c r="C582897" s="75"/>
    </row>
    <row r="582898" spans="2:3" x14ac:dyDescent="0.25">
      <c r="B582898" s="76"/>
      <c r="C582898" s="75"/>
    </row>
    <row r="582899" spans="2:3" x14ac:dyDescent="0.25">
      <c r="B582899" s="76"/>
      <c r="C582899" s="75"/>
    </row>
    <row r="583009" spans="2:3" x14ac:dyDescent="0.25">
      <c r="B583009" s="76"/>
      <c r="C583009" s="75"/>
    </row>
    <row r="583010" spans="2:3" x14ac:dyDescent="0.25">
      <c r="B583010" s="76"/>
      <c r="C583010" s="75"/>
    </row>
    <row r="583011" spans="2:3" x14ac:dyDescent="0.25">
      <c r="B583011" s="76"/>
      <c r="C583011" s="75"/>
    </row>
    <row r="583012" spans="2:3" x14ac:dyDescent="0.25">
      <c r="B583012" s="76"/>
      <c r="C583012" s="75"/>
    </row>
    <row r="583013" spans="2:3" x14ac:dyDescent="0.25">
      <c r="B583013" s="76"/>
      <c r="C583013" s="75"/>
    </row>
    <row r="583014" spans="2:3" x14ac:dyDescent="0.25">
      <c r="B583014" s="76"/>
      <c r="C583014" s="75"/>
    </row>
    <row r="583015" spans="2:3" x14ac:dyDescent="0.25">
      <c r="B583015" s="76"/>
      <c r="C583015" s="75"/>
    </row>
    <row r="583016" spans="2:3" x14ac:dyDescent="0.25">
      <c r="B583016" s="76"/>
      <c r="C583016" s="75"/>
    </row>
    <row r="583017" spans="2:3" x14ac:dyDescent="0.25">
      <c r="B583017" s="76"/>
      <c r="C583017" s="75"/>
    </row>
    <row r="583018" spans="2:3" x14ac:dyDescent="0.25">
      <c r="B583018" s="76"/>
      <c r="C583018" s="75"/>
    </row>
    <row r="583019" spans="2:3" x14ac:dyDescent="0.25">
      <c r="B583019" s="76"/>
      <c r="C583019" s="75"/>
    </row>
    <row r="583020" spans="2:3" x14ac:dyDescent="0.25">
      <c r="B583020" s="76"/>
      <c r="C583020" s="75"/>
    </row>
    <row r="583021" spans="2:3" x14ac:dyDescent="0.25">
      <c r="B583021" s="76"/>
      <c r="C583021" s="75"/>
    </row>
    <row r="583131" spans="2:3" x14ac:dyDescent="0.25">
      <c r="B583131" s="76"/>
      <c r="C583131" s="75"/>
    </row>
    <row r="583132" spans="2:3" x14ac:dyDescent="0.25">
      <c r="B583132" s="76"/>
      <c r="C583132" s="75"/>
    </row>
    <row r="583133" spans="2:3" x14ac:dyDescent="0.25">
      <c r="B583133" s="76"/>
      <c r="C583133" s="75"/>
    </row>
    <row r="583134" spans="2:3" x14ac:dyDescent="0.25">
      <c r="B583134" s="76"/>
      <c r="C583134" s="75"/>
    </row>
    <row r="583135" spans="2:3" x14ac:dyDescent="0.25">
      <c r="B583135" s="76"/>
      <c r="C583135" s="75"/>
    </row>
    <row r="583136" spans="2:3" x14ac:dyDescent="0.25">
      <c r="B583136" s="76"/>
      <c r="C583136" s="75"/>
    </row>
    <row r="583137" spans="2:3" x14ac:dyDescent="0.25">
      <c r="B583137" s="76"/>
      <c r="C583137" s="75"/>
    </row>
    <row r="583138" spans="2:3" x14ac:dyDescent="0.25">
      <c r="B583138" s="76"/>
      <c r="C583138" s="75"/>
    </row>
    <row r="583139" spans="2:3" x14ac:dyDescent="0.25">
      <c r="B583139" s="76"/>
      <c r="C583139" s="75"/>
    </row>
    <row r="583140" spans="2:3" x14ac:dyDescent="0.25">
      <c r="B583140" s="76"/>
      <c r="C583140" s="75"/>
    </row>
    <row r="583141" spans="2:3" x14ac:dyDescent="0.25">
      <c r="B583141" s="76"/>
      <c r="C583141" s="75"/>
    </row>
    <row r="583142" spans="2:3" x14ac:dyDescent="0.25">
      <c r="B583142" s="76"/>
      <c r="C583142" s="75"/>
    </row>
    <row r="583143" spans="2:3" x14ac:dyDescent="0.25">
      <c r="B583143" s="76"/>
      <c r="C583143" s="75"/>
    </row>
    <row r="583253" spans="2:3" x14ac:dyDescent="0.25">
      <c r="B583253" s="76"/>
      <c r="C583253" s="75"/>
    </row>
    <row r="583254" spans="2:3" x14ac:dyDescent="0.25">
      <c r="B583254" s="76"/>
      <c r="C583254" s="75"/>
    </row>
    <row r="583255" spans="2:3" x14ac:dyDescent="0.25">
      <c r="B583255" s="76"/>
      <c r="C583255" s="75"/>
    </row>
    <row r="583256" spans="2:3" x14ac:dyDescent="0.25">
      <c r="B583256" s="76"/>
      <c r="C583256" s="75"/>
    </row>
    <row r="583257" spans="2:3" x14ac:dyDescent="0.25">
      <c r="B583257" s="76"/>
      <c r="C583257" s="75"/>
    </row>
    <row r="583258" spans="2:3" x14ac:dyDescent="0.25">
      <c r="B583258" s="76"/>
      <c r="C583258" s="75"/>
    </row>
    <row r="583259" spans="2:3" x14ac:dyDescent="0.25">
      <c r="B583259" s="76"/>
      <c r="C583259" s="75"/>
    </row>
    <row r="583260" spans="2:3" x14ac:dyDescent="0.25">
      <c r="B583260" s="76"/>
      <c r="C583260" s="75"/>
    </row>
    <row r="583261" spans="2:3" x14ac:dyDescent="0.25">
      <c r="B583261" s="76"/>
      <c r="C583261" s="75"/>
    </row>
    <row r="583262" spans="2:3" x14ac:dyDescent="0.25">
      <c r="B583262" s="76"/>
      <c r="C583262" s="75"/>
    </row>
    <row r="583263" spans="2:3" x14ac:dyDescent="0.25">
      <c r="B583263" s="76"/>
      <c r="C583263" s="75"/>
    </row>
    <row r="583264" spans="2:3" x14ac:dyDescent="0.25">
      <c r="B583264" s="76"/>
      <c r="C583264" s="75"/>
    </row>
    <row r="583265" spans="2:3" x14ac:dyDescent="0.25">
      <c r="B583265" s="76"/>
      <c r="C583265" s="75"/>
    </row>
    <row r="583375" spans="2:3" x14ac:dyDescent="0.25">
      <c r="B583375" s="76"/>
      <c r="C583375" s="75"/>
    </row>
    <row r="583376" spans="2:3" x14ac:dyDescent="0.25">
      <c r="B583376" s="76"/>
      <c r="C583376" s="75"/>
    </row>
    <row r="583377" spans="2:3" x14ac:dyDescent="0.25">
      <c r="B583377" s="76"/>
      <c r="C583377" s="75"/>
    </row>
    <row r="583378" spans="2:3" x14ac:dyDescent="0.25">
      <c r="B583378" s="76"/>
      <c r="C583378" s="75"/>
    </row>
    <row r="583379" spans="2:3" x14ac:dyDescent="0.25">
      <c r="B583379" s="76"/>
      <c r="C583379" s="75"/>
    </row>
    <row r="583380" spans="2:3" x14ac:dyDescent="0.25">
      <c r="B583380" s="76"/>
      <c r="C583380" s="75"/>
    </row>
    <row r="583381" spans="2:3" x14ac:dyDescent="0.25">
      <c r="B583381" s="76"/>
      <c r="C583381" s="75"/>
    </row>
    <row r="583382" spans="2:3" x14ac:dyDescent="0.25">
      <c r="B583382" s="76"/>
      <c r="C583382" s="75"/>
    </row>
    <row r="583383" spans="2:3" x14ac:dyDescent="0.25">
      <c r="B583383" s="76"/>
      <c r="C583383" s="75"/>
    </row>
    <row r="583384" spans="2:3" x14ac:dyDescent="0.25">
      <c r="B583384" s="76"/>
      <c r="C583384" s="75"/>
    </row>
    <row r="583385" spans="2:3" x14ac:dyDescent="0.25">
      <c r="B583385" s="76"/>
      <c r="C583385" s="75"/>
    </row>
    <row r="583386" spans="2:3" x14ac:dyDescent="0.25">
      <c r="B583386" s="76"/>
      <c r="C583386" s="75"/>
    </row>
    <row r="583387" spans="2:3" x14ac:dyDescent="0.25">
      <c r="B583387" s="76"/>
      <c r="C583387" s="75"/>
    </row>
    <row r="583497" spans="2:3" x14ac:dyDescent="0.25">
      <c r="B583497" s="76"/>
      <c r="C583497" s="75"/>
    </row>
    <row r="583498" spans="2:3" x14ac:dyDescent="0.25">
      <c r="B583498" s="76"/>
      <c r="C583498" s="75"/>
    </row>
    <row r="583499" spans="2:3" x14ac:dyDescent="0.25">
      <c r="B583499" s="76"/>
      <c r="C583499" s="75"/>
    </row>
    <row r="583500" spans="2:3" x14ac:dyDescent="0.25">
      <c r="B583500" s="76"/>
      <c r="C583500" s="75"/>
    </row>
    <row r="583501" spans="2:3" x14ac:dyDescent="0.25">
      <c r="B583501" s="76"/>
      <c r="C583501" s="75"/>
    </row>
    <row r="583502" spans="2:3" x14ac:dyDescent="0.25">
      <c r="B583502" s="76"/>
      <c r="C583502" s="75"/>
    </row>
    <row r="583503" spans="2:3" x14ac:dyDescent="0.25">
      <c r="B583503" s="76"/>
      <c r="C583503" s="75"/>
    </row>
    <row r="583504" spans="2:3" x14ac:dyDescent="0.25">
      <c r="B583504" s="76"/>
      <c r="C583504" s="75"/>
    </row>
    <row r="583505" spans="2:3" x14ac:dyDescent="0.25">
      <c r="B583505" s="76"/>
      <c r="C583505" s="75"/>
    </row>
    <row r="583506" spans="2:3" x14ac:dyDescent="0.25">
      <c r="B583506" s="76"/>
      <c r="C583506" s="75"/>
    </row>
    <row r="583507" spans="2:3" x14ac:dyDescent="0.25">
      <c r="B583507" s="76"/>
      <c r="C583507" s="75"/>
    </row>
    <row r="583508" spans="2:3" x14ac:dyDescent="0.25">
      <c r="B583508" s="76"/>
      <c r="C583508" s="75"/>
    </row>
    <row r="583509" spans="2:3" x14ac:dyDescent="0.25">
      <c r="B583509" s="76"/>
      <c r="C583509" s="75"/>
    </row>
    <row r="583619" spans="2:3" x14ac:dyDescent="0.25">
      <c r="B583619" s="76"/>
      <c r="C583619" s="75"/>
    </row>
    <row r="583620" spans="2:3" x14ac:dyDescent="0.25">
      <c r="B583620" s="76"/>
      <c r="C583620" s="75"/>
    </row>
    <row r="583621" spans="2:3" x14ac:dyDescent="0.25">
      <c r="B583621" s="76"/>
      <c r="C583621" s="75"/>
    </row>
    <row r="583622" spans="2:3" x14ac:dyDescent="0.25">
      <c r="B583622" s="76"/>
      <c r="C583622" s="75"/>
    </row>
    <row r="583623" spans="2:3" x14ac:dyDescent="0.25">
      <c r="B583623" s="76"/>
      <c r="C583623" s="75"/>
    </row>
    <row r="583624" spans="2:3" x14ac:dyDescent="0.25">
      <c r="B583624" s="76"/>
      <c r="C583624" s="75"/>
    </row>
    <row r="583625" spans="2:3" x14ac:dyDescent="0.25">
      <c r="B583625" s="76"/>
      <c r="C583625" s="75"/>
    </row>
    <row r="583626" spans="2:3" x14ac:dyDescent="0.25">
      <c r="B583626" s="76"/>
      <c r="C583626" s="75"/>
    </row>
    <row r="583627" spans="2:3" x14ac:dyDescent="0.25">
      <c r="B583627" s="76"/>
      <c r="C583627" s="75"/>
    </row>
    <row r="583628" spans="2:3" x14ac:dyDescent="0.25">
      <c r="B583628" s="76"/>
      <c r="C583628" s="75"/>
    </row>
    <row r="583629" spans="2:3" x14ac:dyDescent="0.25">
      <c r="B583629" s="76"/>
      <c r="C583629" s="75"/>
    </row>
    <row r="583630" spans="2:3" x14ac:dyDescent="0.25">
      <c r="B583630" s="76"/>
      <c r="C583630" s="75"/>
    </row>
    <row r="583631" spans="2:3" x14ac:dyDescent="0.25">
      <c r="B583631" s="76"/>
      <c r="C583631" s="75"/>
    </row>
    <row r="583741" spans="2:3" x14ac:dyDescent="0.25">
      <c r="B583741" s="76"/>
      <c r="C583741" s="75"/>
    </row>
    <row r="583742" spans="2:3" x14ac:dyDescent="0.25">
      <c r="B583742" s="76"/>
      <c r="C583742" s="75"/>
    </row>
    <row r="583743" spans="2:3" x14ac:dyDescent="0.25">
      <c r="B583743" s="76"/>
      <c r="C583743" s="75"/>
    </row>
    <row r="583744" spans="2:3" x14ac:dyDescent="0.25">
      <c r="B583744" s="76"/>
      <c r="C583744" s="75"/>
    </row>
    <row r="583745" spans="2:3" x14ac:dyDescent="0.25">
      <c r="B583745" s="76"/>
      <c r="C583745" s="75"/>
    </row>
    <row r="583746" spans="2:3" x14ac:dyDescent="0.25">
      <c r="B583746" s="76"/>
      <c r="C583746" s="75"/>
    </row>
    <row r="583747" spans="2:3" x14ac:dyDescent="0.25">
      <c r="B583747" s="76"/>
      <c r="C583747" s="75"/>
    </row>
    <row r="583748" spans="2:3" x14ac:dyDescent="0.25">
      <c r="B583748" s="76"/>
      <c r="C583748" s="75"/>
    </row>
    <row r="583749" spans="2:3" x14ac:dyDescent="0.25">
      <c r="B583749" s="76"/>
      <c r="C583749" s="75"/>
    </row>
    <row r="583750" spans="2:3" x14ac:dyDescent="0.25">
      <c r="B583750" s="76"/>
      <c r="C583750" s="75"/>
    </row>
    <row r="583751" spans="2:3" x14ac:dyDescent="0.25">
      <c r="B583751" s="76"/>
      <c r="C583751" s="75"/>
    </row>
    <row r="583752" spans="2:3" x14ac:dyDescent="0.25">
      <c r="B583752" s="76"/>
      <c r="C583752" s="75"/>
    </row>
    <row r="583753" spans="2:3" x14ac:dyDescent="0.25">
      <c r="B583753" s="76"/>
      <c r="C583753" s="75"/>
    </row>
    <row r="583863" spans="2:3" x14ac:dyDescent="0.25">
      <c r="B583863" s="76"/>
      <c r="C583863" s="75"/>
    </row>
    <row r="583864" spans="2:3" x14ac:dyDescent="0.25">
      <c r="B583864" s="76"/>
      <c r="C583864" s="75"/>
    </row>
    <row r="583865" spans="2:3" x14ac:dyDescent="0.25">
      <c r="B583865" s="76"/>
      <c r="C583865" s="75"/>
    </row>
    <row r="583866" spans="2:3" x14ac:dyDescent="0.25">
      <c r="B583866" s="76"/>
      <c r="C583866" s="75"/>
    </row>
    <row r="583867" spans="2:3" x14ac:dyDescent="0.25">
      <c r="B583867" s="76"/>
      <c r="C583867" s="75"/>
    </row>
    <row r="583868" spans="2:3" x14ac:dyDescent="0.25">
      <c r="B583868" s="76"/>
      <c r="C583868" s="75"/>
    </row>
    <row r="583869" spans="2:3" x14ac:dyDescent="0.25">
      <c r="B583869" s="76"/>
      <c r="C583869" s="75"/>
    </row>
    <row r="583870" spans="2:3" x14ac:dyDescent="0.25">
      <c r="B583870" s="76"/>
      <c r="C583870" s="75"/>
    </row>
    <row r="583871" spans="2:3" x14ac:dyDescent="0.25">
      <c r="B583871" s="76"/>
      <c r="C583871" s="75"/>
    </row>
    <row r="583872" spans="2:3" x14ac:dyDescent="0.25">
      <c r="B583872" s="76"/>
      <c r="C583872" s="75"/>
    </row>
    <row r="583873" spans="2:3" x14ac:dyDescent="0.25">
      <c r="B583873" s="76"/>
      <c r="C583873" s="75"/>
    </row>
    <row r="583874" spans="2:3" x14ac:dyDescent="0.25">
      <c r="B583874" s="76"/>
      <c r="C583874" s="75"/>
    </row>
    <row r="583875" spans="2:3" x14ac:dyDescent="0.25">
      <c r="B583875" s="76"/>
      <c r="C583875" s="75"/>
    </row>
    <row r="583985" spans="2:3" x14ac:dyDescent="0.25">
      <c r="B583985" s="76"/>
      <c r="C583985" s="75"/>
    </row>
    <row r="583986" spans="2:3" x14ac:dyDescent="0.25">
      <c r="B583986" s="76"/>
      <c r="C583986" s="75"/>
    </row>
    <row r="583987" spans="2:3" x14ac:dyDescent="0.25">
      <c r="B583987" s="76"/>
      <c r="C583987" s="75"/>
    </row>
    <row r="583988" spans="2:3" x14ac:dyDescent="0.25">
      <c r="B583988" s="76"/>
      <c r="C583988" s="75"/>
    </row>
    <row r="583989" spans="2:3" x14ac:dyDescent="0.25">
      <c r="B583989" s="76"/>
      <c r="C583989" s="75"/>
    </row>
    <row r="583990" spans="2:3" x14ac:dyDescent="0.25">
      <c r="B583990" s="76"/>
      <c r="C583990" s="75"/>
    </row>
    <row r="583991" spans="2:3" x14ac:dyDescent="0.25">
      <c r="B583991" s="76"/>
      <c r="C583991" s="75"/>
    </row>
    <row r="583992" spans="2:3" x14ac:dyDescent="0.25">
      <c r="B583992" s="76"/>
      <c r="C583992" s="75"/>
    </row>
    <row r="583993" spans="2:3" x14ac:dyDescent="0.25">
      <c r="B583993" s="76"/>
      <c r="C583993" s="75"/>
    </row>
    <row r="583994" spans="2:3" x14ac:dyDescent="0.25">
      <c r="B583994" s="76"/>
      <c r="C583994" s="75"/>
    </row>
    <row r="583995" spans="2:3" x14ac:dyDescent="0.25">
      <c r="B583995" s="76"/>
      <c r="C583995" s="75"/>
    </row>
    <row r="583996" spans="2:3" x14ac:dyDescent="0.25">
      <c r="B583996" s="76"/>
      <c r="C583996" s="75"/>
    </row>
    <row r="583997" spans="2:3" x14ac:dyDescent="0.25">
      <c r="B583997" s="76"/>
      <c r="C583997" s="75"/>
    </row>
    <row r="584107" spans="2:3" x14ac:dyDescent="0.25">
      <c r="B584107" s="76"/>
      <c r="C584107" s="75"/>
    </row>
    <row r="584108" spans="2:3" x14ac:dyDescent="0.25">
      <c r="B584108" s="76"/>
      <c r="C584108" s="75"/>
    </row>
    <row r="584109" spans="2:3" x14ac:dyDescent="0.25">
      <c r="B584109" s="76"/>
      <c r="C584109" s="75"/>
    </row>
    <row r="584110" spans="2:3" x14ac:dyDescent="0.25">
      <c r="B584110" s="76"/>
      <c r="C584110" s="75"/>
    </row>
    <row r="584111" spans="2:3" x14ac:dyDescent="0.25">
      <c r="B584111" s="76"/>
      <c r="C584111" s="75"/>
    </row>
    <row r="584112" spans="2:3" x14ac:dyDescent="0.25">
      <c r="B584112" s="76"/>
      <c r="C584112" s="75"/>
    </row>
    <row r="584113" spans="2:3" x14ac:dyDescent="0.25">
      <c r="B584113" s="76"/>
      <c r="C584113" s="75"/>
    </row>
    <row r="584114" spans="2:3" x14ac:dyDescent="0.25">
      <c r="B584114" s="76"/>
      <c r="C584114" s="75"/>
    </row>
    <row r="584115" spans="2:3" x14ac:dyDescent="0.25">
      <c r="B584115" s="76"/>
      <c r="C584115" s="75"/>
    </row>
    <row r="584116" spans="2:3" x14ac:dyDescent="0.25">
      <c r="B584116" s="76"/>
      <c r="C584116" s="75"/>
    </row>
    <row r="584117" spans="2:3" x14ac:dyDescent="0.25">
      <c r="B584117" s="76"/>
      <c r="C584117" s="75"/>
    </row>
    <row r="584118" spans="2:3" x14ac:dyDescent="0.25">
      <c r="B584118" s="76"/>
      <c r="C584118" s="75"/>
    </row>
    <row r="584119" spans="2:3" x14ac:dyDescent="0.25">
      <c r="B584119" s="76"/>
      <c r="C584119" s="75"/>
    </row>
    <row r="584229" spans="2:3" x14ac:dyDescent="0.25">
      <c r="B584229" s="76"/>
      <c r="C584229" s="75"/>
    </row>
    <row r="584230" spans="2:3" x14ac:dyDescent="0.25">
      <c r="B584230" s="76"/>
      <c r="C584230" s="75"/>
    </row>
    <row r="584231" spans="2:3" x14ac:dyDescent="0.25">
      <c r="B584231" s="76"/>
      <c r="C584231" s="75"/>
    </row>
    <row r="584232" spans="2:3" x14ac:dyDescent="0.25">
      <c r="B584232" s="76"/>
      <c r="C584232" s="75"/>
    </row>
    <row r="584233" spans="2:3" x14ac:dyDescent="0.25">
      <c r="B584233" s="76"/>
      <c r="C584233" s="75"/>
    </row>
    <row r="584234" spans="2:3" x14ac:dyDescent="0.25">
      <c r="B584234" s="76"/>
      <c r="C584234" s="75"/>
    </row>
    <row r="584235" spans="2:3" x14ac:dyDescent="0.25">
      <c r="B584235" s="76"/>
      <c r="C584235" s="75"/>
    </row>
    <row r="584236" spans="2:3" x14ac:dyDescent="0.25">
      <c r="B584236" s="76"/>
      <c r="C584236" s="75"/>
    </row>
    <row r="584237" spans="2:3" x14ac:dyDescent="0.25">
      <c r="B584237" s="76"/>
      <c r="C584237" s="75"/>
    </row>
    <row r="584238" spans="2:3" x14ac:dyDescent="0.25">
      <c r="B584238" s="76"/>
      <c r="C584238" s="75"/>
    </row>
    <row r="584239" spans="2:3" x14ac:dyDescent="0.25">
      <c r="B584239" s="76"/>
      <c r="C584239" s="75"/>
    </row>
    <row r="584240" spans="2:3" x14ac:dyDescent="0.25">
      <c r="B584240" s="76"/>
      <c r="C584240" s="75"/>
    </row>
    <row r="584241" spans="2:3" x14ac:dyDescent="0.25">
      <c r="B584241" s="76"/>
      <c r="C584241" s="75"/>
    </row>
    <row r="584351" spans="2:3" x14ac:dyDescent="0.25">
      <c r="B584351" s="76"/>
      <c r="C584351" s="75"/>
    </row>
    <row r="584352" spans="2:3" x14ac:dyDescent="0.25">
      <c r="B584352" s="76"/>
      <c r="C584352" s="75"/>
    </row>
    <row r="584353" spans="2:3" x14ac:dyDescent="0.25">
      <c r="B584353" s="76"/>
      <c r="C584353" s="75"/>
    </row>
    <row r="584354" spans="2:3" x14ac:dyDescent="0.25">
      <c r="B584354" s="76"/>
      <c r="C584354" s="75"/>
    </row>
    <row r="584355" spans="2:3" x14ac:dyDescent="0.25">
      <c r="B584355" s="76"/>
      <c r="C584355" s="75"/>
    </row>
    <row r="584356" spans="2:3" x14ac:dyDescent="0.25">
      <c r="B584356" s="76"/>
      <c r="C584356" s="75"/>
    </row>
    <row r="584357" spans="2:3" x14ac:dyDescent="0.25">
      <c r="B584357" s="76"/>
      <c r="C584357" s="75"/>
    </row>
    <row r="584358" spans="2:3" x14ac:dyDescent="0.25">
      <c r="B584358" s="76"/>
      <c r="C584358" s="75"/>
    </row>
    <row r="584359" spans="2:3" x14ac:dyDescent="0.25">
      <c r="B584359" s="76"/>
      <c r="C584359" s="75"/>
    </row>
    <row r="584360" spans="2:3" x14ac:dyDescent="0.25">
      <c r="B584360" s="76"/>
      <c r="C584360" s="75"/>
    </row>
    <row r="584361" spans="2:3" x14ac:dyDescent="0.25">
      <c r="B584361" s="76"/>
      <c r="C584361" s="75"/>
    </row>
    <row r="584362" spans="2:3" x14ac:dyDescent="0.25">
      <c r="B584362" s="76"/>
      <c r="C584362" s="75"/>
    </row>
    <row r="584363" spans="2:3" x14ac:dyDescent="0.25">
      <c r="B584363" s="76"/>
      <c r="C584363" s="75"/>
    </row>
    <row r="584473" spans="2:3" x14ac:dyDescent="0.25">
      <c r="B584473" s="76"/>
      <c r="C584473" s="75"/>
    </row>
    <row r="584474" spans="2:3" x14ac:dyDescent="0.25">
      <c r="B584474" s="76"/>
      <c r="C584474" s="75"/>
    </row>
    <row r="584475" spans="2:3" x14ac:dyDescent="0.25">
      <c r="B584475" s="76"/>
      <c r="C584475" s="75"/>
    </row>
    <row r="584476" spans="2:3" x14ac:dyDescent="0.25">
      <c r="B584476" s="76"/>
      <c r="C584476" s="75"/>
    </row>
    <row r="584477" spans="2:3" x14ac:dyDescent="0.25">
      <c r="B584477" s="76"/>
      <c r="C584477" s="75"/>
    </row>
    <row r="584478" spans="2:3" x14ac:dyDescent="0.25">
      <c r="B584478" s="76"/>
      <c r="C584478" s="75"/>
    </row>
    <row r="584479" spans="2:3" x14ac:dyDescent="0.25">
      <c r="B584479" s="76"/>
      <c r="C584479" s="75"/>
    </row>
    <row r="584480" spans="2:3" x14ac:dyDescent="0.25">
      <c r="B584480" s="76"/>
      <c r="C584480" s="75"/>
    </row>
    <row r="584481" spans="2:3" x14ac:dyDescent="0.25">
      <c r="B584481" s="76"/>
      <c r="C584481" s="75"/>
    </row>
    <row r="584482" spans="2:3" x14ac:dyDescent="0.25">
      <c r="B584482" s="76"/>
      <c r="C584482" s="75"/>
    </row>
    <row r="584483" spans="2:3" x14ac:dyDescent="0.25">
      <c r="B584483" s="76"/>
      <c r="C584483" s="75"/>
    </row>
    <row r="584484" spans="2:3" x14ac:dyDescent="0.25">
      <c r="B584484" s="76"/>
      <c r="C584484" s="75"/>
    </row>
    <row r="584485" spans="2:3" x14ac:dyDescent="0.25">
      <c r="B584485" s="76"/>
      <c r="C584485" s="75"/>
    </row>
    <row r="584595" spans="2:3" x14ac:dyDescent="0.25">
      <c r="B584595" s="76"/>
      <c r="C584595" s="75"/>
    </row>
    <row r="584596" spans="2:3" x14ac:dyDescent="0.25">
      <c r="B584596" s="76"/>
      <c r="C584596" s="75"/>
    </row>
    <row r="584597" spans="2:3" x14ac:dyDescent="0.25">
      <c r="B584597" s="76"/>
      <c r="C584597" s="75"/>
    </row>
    <row r="584598" spans="2:3" x14ac:dyDescent="0.25">
      <c r="B584598" s="76"/>
      <c r="C584598" s="75"/>
    </row>
    <row r="584599" spans="2:3" x14ac:dyDescent="0.25">
      <c r="B584599" s="76"/>
      <c r="C584599" s="75"/>
    </row>
    <row r="584600" spans="2:3" x14ac:dyDescent="0.25">
      <c r="B584600" s="76"/>
      <c r="C584600" s="75"/>
    </row>
    <row r="584601" spans="2:3" x14ac:dyDescent="0.25">
      <c r="B584601" s="76"/>
      <c r="C584601" s="75"/>
    </row>
    <row r="584602" spans="2:3" x14ac:dyDescent="0.25">
      <c r="B584602" s="76"/>
      <c r="C584602" s="75"/>
    </row>
    <row r="584603" spans="2:3" x14ac:dyDescent="0.25">
      <c r="B584603" s="76"/>
      <c r="C584603" s="75"/>
    </row>
    <row r="584604" spans="2:3" x14ac:dyDescent="0.25">
      <c r="B584604" s="76"/>
      <c r="C584604" s="75"/>
    </row>
    <row r="584605" spans="2:3" x14ac:dyDescent="0.25">
      <c r="B584605" s="76"/>
      <c r="C584605" s="75"/>
    </row>
    <row r="584606" spans="2:3" x14ac:dyDescent="0.25">
      <c r="B584606" s="76"/>
      <c r="C584606" s="75"/>
    </row>
    <row r="584607" spans="2:3" x14ac:dyDescent="0.25">
      <c r="B584607" s="76"/>
      <c r="C584607" s="75"/>
    </row>
    <row r="584717" spans="2:3" x14ac:dyDescent="0.25">
      <c r="B584717" s="76"/>
      <c r="C584717" s="75"/>
    </row>
    <row r="584718" spans="2:3" x14ac:dyDescent="0.25">
      <c r="B584718" s="76"/>
      <c r="C584718" s="75"/>
    </row>
    <row r="584719" spans="2:3" x14ac:dyDescent="0.25">
      <c r="B584719" s="76"/>
      <c r="C584719" s="75"/>
    </row>
    <row r="584720" spans="2:3" x14ac:dyDescent="0.25">
      <c r="B584720" s="76"/>
      <c r="C584720" s="75"/>
    </row>
    <row r="584721" spans="2:3" x14ac:dyDescent="0.25">
      <c r="B584721" s="76"/>
      <c r="C584721" s="75"/>
    </row>
    <row r="584722" spans="2:3" x14ac:dyDescent="0.25">
      <c r="B584722" s="76"/>
      <c r="C584722" s="75"/>
    </row>
    <row r="584723" spans="2:3" x14ac:dyDescent="0.25">
      <c r="B584723" s="76"/>
      <c r="C584723" s="75"/>
    </row>
    <row r="584724" spans="2:3" x14ac:dyDescent="0.25">
      <c r="B584724" s="76"/>
      <c r="C584724" s="75"/>
    </row>
    <row r="584725" spans="2:3" x14ac:dyDescent="0.25">
      <c r="B584725" s="76"/>
      <c r="C584725" s="75"/>
    </row>
    <row r="584726" spans="2:3" x14ac:dyDescent="0.25">
      <c r="B584726" s="76"/>
      <c r="C584726" s="75"/>
    </row>
    <row r="584727" spans="2:3" x14ac:dyDescent="0.25">
      <c r="B584727" s="76"/>
      <c r="C584727" s="75"/>
    </row>
    <row r="584728" spans="2:3" x14ac:dyDescent="0.25">
      <c r="B584728" s="76"/>
      <c r="C584728" s="75"/>
    </row>
    <row r="584729" spans="2:3" x14ac:dyDescent="0.25">
      <c r="B584729" s="76"/>
      <c r="C584729" s="75"/>
    </row>
    <row r="584839" spans="2:3" x14ac:dyDescent="0.25">
      <c r="B584839" s="76"/>
      <c r="C584839" s="75"/>
    </row>
    <row r="584840" spans="2:3" x14ac:dyDescent="0.25">
      <c r="B584840" s="76"/>
      <c r="C584840" s="75"/>
    </row>
    <row r="584841" spans="2:3" x14ac:dyDescent="0.25">
      <c r="B584841" s="76"/>
      <c r="C584841" s="75"/>
    </row>
    <row r="584842" spans="2:3" x14ac:dyDescent="0.25">
      <c r="B584842" s="76"/>
      <c r="C584842" s="75"/>
    </row>
    <row r="584843" spans="2:3" x14ac:dyDescent="0.25">
      <c r="B584843" s="76"/>
      <c r="C584843" s="75"/>
    </row>
    <row r="584844" spans="2:3" x14ac:dyDescent="0.25">
      <c r="B584844" s="76"/>
      <c r="C584844" s="75"/>
    </row>
    <row r="584845" spans="2:3" x14ac:dyDescent="0.25">
      <c r="B584845" s="76"/>
      <c r="C584845" s="75"/>
    </row>
    <row r="584846" spans="2:3" x14ac:dyDescent="0.25">
      <c r="B584846" s="76"/>
      <c r="C584846" s="75"/>
    </row>
    <row r="584847" spans="2:3" x14ac:dyDescent="0.25">
      <c r="B584847" s="76"/>
      <c r="C584847" s="75"/>
    </row>
    <row r="584848" spans="2:3" x14ac:dyDescent="0.25">
      <c r="B584848" s="76"/>
      <c r="C584848" s="75"/>
    </row>
    <row r="584849" spans="2:3" x14ac:dyDescent="0.25">
      <c r="B584849" s="76"/>
      <c r="C584849" s="75"/>
    </row>
    <row r="584850" spans="2:3" x14ac:dyDescent="0.25">
      <c r="B584850" s="76"/>
      <c r="C584850" s="75"/>
    </row>
    <row r="584851" spans="2:3" x14ac:dyDescent="0.25">
      <c r="B584851" s="76"/>
      <c r="C584851" s="75"/>
    </row>
    <row r="584961" spans="2:3" x14ac:dyDescent="0.25">
      <c r="B584961" s="76"/>
      <c r="C584961" s="75"/>
    </row>
    <row r="584962" spans="2:3" x14ac:dyDescent="0.25">
      <c r="B584962" s="76"/>
      <c r="C584962" s="75"/>
    </row>
    <row r="584963" spans="2:3" x14ac:dyDescent="0.25">
      <c r="B584963" s="76"/>
      <c r="C584963" s="75"/>
    </row>
    <row r="584964" spans="2:3" x14ac:dyDescent="0.25">
      <c r="B584964" s="76"/>
      <c r="C584964" s="75"/>
    </row>
    <row r="584965" spans="2:3" x14ac:dyDescent="0.25">
      <c r="B584965" s="76"/>
      <c r="C584965" s="75"/>
    </row>
    <row r="584966" spans="2:3" x14ac:dyDescent="0.25">
      <c r="B584966" s="76"/>
      <c r="C584966" s="75"/>
    </row>
    <row r="584967" spans="2:3" x14ac:dyDescent="0.25">
      <c r="B584967" s="76"/>
      <c r="C584967" s="75"/>
    </row>
    <row r="584968" spans="2:3" x14ac:dyDescent="0.25">
      <c r="B584968" s="76"/>
      <c r="C584968" s="75"/>
    </row>
    <row r="584969" spans="2:3" x14ac:dyDescent="0.25">
      <c r="B584969" s="76"/>
      <c r="C584969" s="75"/>
    </row>
    <row r="584970" spans="2:3" x14ac:dyDescent="0.25">
      <c r="B584970" s="76"/>
      <c r="C584970" s="75"/>
    </row>
    <row r="584971" spans="2:3" x14ac:dyDescent="0.25">
      <c r="B584971" s="76"/>
      <c r="C584971" s="75"/>
    </row>
    <row r="584972" spans="2:3" x14ac:dyDescent="0.25">
      <c r="B584972" s="76"/>
      <c r="C584972" s="75"/>
    </row>
    <row r="584973" spans="2:3" x14ac:dyDescent="0.25">
      <c r="B584973" s="76"/>
      <c r="C584973" s="75"/>
    </row>
    <row r="585083" spans="2:3" x14ac:dyDescent="0.25">
      <c r="B585083" s="76"/>
      <c r="C585083" s="75"/>
    </row>
    <row r="585084" spans="2:3" x14ac:dyDescent="0.25">
      <c r="B585084" s="76"/>
      <c r="C585084" s="75"/>
    </row>
    <row r="585085" spans="2:3" x14ac:dyDescent="0.25">
      <c r="B585085" s="76"/>
      <c r="C585085" s="75"/>
    </row>
    <row r="585086" spans="2:3" x14ac:dyDescent="0.25">
      <c r="B585086" s="76"/>
      <c r="C585086" s="75"/>
    </row>
    <row r="585087" spans="2:3" x14ac:dyDescent="0.25">
      <c r="B585087" s="76"/>
      <c r="C585087" s="75"/>
    </row>
    <row r="585088" spans="2:3" x14ac:dyDescent="0.25">
      <c r="B585088" s="76"/>
      <c r="C585088" s="75"/>
    </row>
    <row r="585089" spans="2:3" x14ac:dyDescent="0.25">
      <c r="B585089" s="76"/>
      <c r="C585089" s="75"/>
    </row>
    <row r="585090" spans="2:3" x14ac:dyDescent="0.25">
      <c r="B585090" s="76"/>
      <c r="C585090" s="75"/>
    </row>
    <row r="585091" spans="2:3" x14ac:dyDescent="0.25">
      <c r="B585091" s="76"/>
      <c r="C585091" s="75"/>
    </row>
    <row r="585092" spans="2:3" x14ac:dyDescent="0.25">
      <c r="B585092" s="76"/>
      <c r="C585092" s="75"/>
    </row>
    <row r="585093" spans="2:3" x14ac:dyDescent="0.25">
      <c r="B585093" s="76"/>
      <c r="C585093" s="75"/>
    </row>
    <row r="585094" spans="2:3" x14ac:dyDescent="0.25">
      <c r="B585094" s="76"/>
      <c r="C585094" s="75"/>
    </row>
    <row r="585095" spans="2:3" x14ac:dyDescent="0.25">
      <c r="B585095" s="76"/>
      <c r="C585095" s="75"/>
    </row>
    <row r="585205" spans="2:3" x14ac:dyDescent="0.25">
      <c r="B585205" s="76"/>
      <c r="C585205" s="75"/>
    </row>
    <row r="585206" spans="2:3" x14ac:dyDescent="0.25">
      <c r="B585206" s="76"/>
      <c r="C585206" s="75"/>
    </row>
    <row r="585207" spans="2:3" x14ac:dyDescent="0.25">
      <c r="B585207" s="76"/>
      <c r="C585207" s="75"/>
    </row>
    <row r="585208" spans="2:3" x14ac:dyDescent="0.25">
      <c r="B585208" s="76"/>
      <c r="C585208" s="75"/>
    </row>
    <row r="585209" spans="2:3" x14ac:dyDescent="0.25">
      <c r="B585209" s="76"/>
      <c r="C585209" s="75"/>
    </row>
    <row r="585210" spans="2:3" x14ac:dyDescent="0.25">
      <c r="B585210" s="76"/>
      <c r="C585210" s="75"/>
    </row>
    <row r="585211" spans="2:3" x14ac:dyDescent="0.25">
      <c r="B585211" s="76"/>
      <c r="C585211" s="75"/>
    </row>
    <row r="585212" spans="2:3" x14ac:dyDescent="0.25">
      <c r="B585212" s="76"/>
      <c r="C585212" s="75"/>
    </row>
    <row r="585213" spans="2:3" x14ac:dyDescent="0.25">
      <c r="B585213" s="76"/>
      <c r="C585213" s="75"/>
    </row>
    <row r="585214" spans="2:3" x14ac:dyDescent="0.25">
      <c r="B585214" s="76"/>
      <c r="C585214" s="75"/>
    </row>
    <row r="585215" spans="2:3" x14ac:dyDescent="0.25">
      <c r="B585215" s="76"/>
      <c r="C585215" s="75"/>
    </row>
    <row r="585216" spans="2:3" x14ac:dyDescent="0.25">
      <c r="B585216" s="76"/>
      <c r="C585216" s="75"/>
    </row>
    <row r="585217" spans="2:3" x14ac:dyDescent="0.25">
      <c r="B585217" s="76"/>
      <c r="C585217" s="75"/>
    </row>
    <row r="585327" spans="2:3" x14ac:dyDescent="0.25">
      <c r="B585327" s="76"/>
      <c r="C585327" s="75"/>
    </row>
    <row r="585328" spans="2:3" x14ac:dyDescent="0.25">
      <c r="B585328" s="76"/>
      <c r="C585328" s="75"/>
    </row>
    <row r="585329" spans="2:3" x14ac:dyDescent="0.25">
      <c r="B585329" s="76"/>
      <c r="C585329" s="75"/>
    </row>
    <row r="585330" spans="2:3" x14ac:dyDescent="0.25">
      <c r="B585330" s="76"/>
      <c r="C585330" s="75"/>
    </row>
    <row r="585331" spans="2:3" x14ac:dyDescent="0.25">
      <c r="B585331" s="76"/>
      <c r="C585331" s="75"/>
    </row>
    <row r="585332" spans="2:3" x14ac:dyDescent="0.25">
      <c r="B585332" s="76"/>
      <c r="C585332" s="75"/>
    </row>
    <row r="585333" spans="2:3" x14ac:dyDescent="0.25">
      <c r="B585333" s="76"/>
      <c r="C585333" s="75"/>
    </row>
    <row r="585334" spans="2:3" x14ac:dyDescent="0.25">
      <c r="B585334" s="76"/>
      <c r="C585334" s="75"/>
    </row>
    <row r="585335" spans="2:3" x14ac:dyDescent="0.25">
      <c r="B585335" s="76"/>
      <c r="C585335" s="75"/>
    </row>
    <row r="585336" spans="2:3" x14ac:dyDescent="0.25">
      <c r="B585336" s="76"/>
      <c r="C585336" s="75"/>
    </row>
    <row r="585337" spans="2:3" x14ac:dyDescent="0.25">
      <c r="B585337" s="76"/>
      <c r="C585337" s="75"/>
    </row>
    <row r="585338" spans="2:3" x14ac:dyDescent="0.25">
      <c r="B585338" s="76"/>
      <c r="C585338" s="75"/>
    </row>
    <row r="585339" spans="2:3" x14ac:dyDescent="0.25">
      <c r="B585339" s="76"/>
      <c r="C585339" s="75"/>
    </row>
    <row r="585449" spans="2:3" x14ac:dyDescent="0.25">
      <c r="B585449" s="76"/>
      <c r="C585449" s="75"/>
    </row>
    <row r="585450" spans="2:3" x14ac:dyDescent="0.25">
      <c r="B585450" s="76"/>
      <c r="C585450" s="75"/>
    </row>
    <row r="585451" spans="2:3" x14ac:dyDescent="0.25">
      <c r="B585451" s="76"/>
      <c r="C585451" s="75"/>
    </row>
    <row r="585452" spans="2:3" x14ac:dyDescent="0.25">
      <c r="B585452" s="76"/>
      <c r="C585452" s="75"/>
    </row>
    <row r="585453" spans="2:3" x14ac:dyDescent="0.25">
      <c r="B585453" s="76"/>
      <c r="C585453" s="75"/>
    </row>
    <row r="585454" spans="2:3" x14ac:dyDescent="0.25">
      <c r="B585454" s="76"/>
      <c r="C585454" s="75"/>
    </row>
    <row r="585455" spans="2:3" x14ac:dyDescent="0.25">
      <c r="B585455" s="76"/>
      <c r="C585455" s="75"/>
    </row>
    <row r="585456" spans="2:3" x14ac:dyDescent="0.25">
      <c r="B585456" s="76"/>
      <c r="C585456" s="75"/>
    </row>
    <row r="585457" spans="2:3" x14ac:dyDescent="0.25">
      <c r="B585457" s="76"/>
      <c r="C585457" s="75"/>
    </row>
    <row r="585458" spans="2:3" x14ac:dyDescent="0.25">
      <c r="B585458" s="76"/>
      <c r="C585458" s="75"/>
    </row>
    <row r="585459" spans="2:3" x14ac:dyDescent="0.25">
      <c r="B585459" s="76"/>
      <c r="C585459" s="75"/>
    </row>
    <row r="585460" spans="2:3" x14ac:dyDescent="0.25">
      <c r="B585460" s="76"/>
      <c r="C585460" s="75"/>
    </row>
    <row r="585461" spans="2:3" x14ac:dyDescent="0.25">
      <c r="B585461" s="76"/>
      <c r="C585461" s="75"/>
    </row>
    <row r="585571" spans="2:3" x14ac:dyDescent="0.25">
      <c r="B585571" s="76"/>
      <c r="C585571" s="75"/>
    </row>
    <row r="585572" spans="2:3" x14ac:dyDescent="0.25">
      <c r="B585572" s="76"/>
      <c r="C585572" s="75"/>
    </row>
    <row r="585573" spans="2:3" x14ac:dyDescent="0.25">
      <c r="B585573" s="76"/>
      <c r="C585573" s="75"/>
    </row>
    <row r="585574" spans="2:3" x14ac:dyDescent="0.25">
      <c r="B585574" s="76"/>
      <c r="C585574" s="75"/>
    </row>
    <row r="585575" spans="2:3" x14ac:dyDescent="0.25">
      <c r="B585575" s="76"/>
      <c r="C585575" s="75"/>
    </row>
    <row r="585576" spans="2:3" x14ac:dyDescent="0.25">
      <c r="B585576" s="76"/>
      <c r="C585576" s="75"/>
    </row>
    <row r="585577" spans="2:3" x14ac:dyDescent="0.25">
      <c r="B585577" s="76"/>
      <c r="C585577" s="75"/>
    </row>
    <row r="585578" spans="2:3" x14ac:dyDescent="0.25">
      <c r="B585578" s="76"/>
      <c r="C585578" s="75"/>
    </row>
    <row r="585579" spans="2:3" x14ac:dyDescent="0.25">
      <c r="B585579" s="76"/>
      <c r="C585579" s="75"/>
    </row>
    <row r="585580" spans="2:3" x14ac:dyDescent="0.25">
      <c r="B585580" s="76"/>
      <c r="C585580" s="75"/>
    </row>
    <row r="585581" spans="2:3" x14ac:dyDescent="0.25">
      <c r="B585581" s="76"/>
      <c r="C585581" s="75"/>
    </row>
    <row r="585582" spans="2:3" x14ac:dyDescent="0.25">
      <c r="B585582" s="76"/>
      <c r="C585582" s="75"/>
    </row>
    <row r="585583" spans="2:3" x14ac:dyDescent="0.25">
      <c r="B585583" s="76"/>
      <c r="C585583" s="75"/>
    </row>
    <row r="585693" spans="2:3" x14ac:dyDescent="0.25">
      <c r="B585693" s="76"/>
      <c r="C585693" s="75"/>
    </row>
    <row r="585694" spans="2:3" x14ac:dyDescent="0.25">
      <c r="B585694" s="76"/>
      <c r="C585694" s="75"/>
    </row>
    <row r="585695" spans="2:3" x14ac:dyDescent="0.25">
      <c r="B585695" s="76"/>
      <c r="C585695" s="75"/>
    </row>
    <row r="585696" spans="2:3" x14ac:dyDescent="0.25">
      <c r="B585696" s="76"/>
      <c r="C585696" s="75"/>
    </row>
    <row r="585697" spans="2:3" x14ac:dyDescent="0.25">
      <c r="B585697" s="76"/>
      <c r="C585697" s="75"/>
    </row>
    <row r="585698" spans="2:3" x14ac:dyDescent="0.25">
      <c r="B585698" s="76"/>
      <c r="C585698" s="75"/>
    </row>
    <row r="585699" spans="2:3" x14ac:dyDescent="0.25">
      <c r="B585699" s="76"/>
      <c r="C585699" s="75"/>
    </row>
    <row r="585700" spans="2:3" x14ac:dyDescent="0.25">
      <c r="B585700" s="76"/>
      <c r="C585700" s="75"/>
    </row>
    <row r="585701" spans="2:3" x14ac:dyDescent="0.25">
      <c r="B585701" s="76"/>
      <c r="C585701" s="75"/>
    </row>
    <row r="585702" spans="2:3" x14ac:dyDescent="0.25">
      <c r="B585702" s="76"/>
      <c r="C585702" s="75"/>
    </row>
    <row r="585703" spans="2:3" x14ac:dyDescent="0.25">
      <c r="B585703" s="76"/>
      <c r="C585703" s="75"/>
    </row>
    <row r="585704" spans="2:3" x14ac:dyDescent="0.25">
      <c r="B585704" s="76"/>
      <c r="C585704" s="75"/>
    </row>
    <row r="585705" spans="2:3" x14ac:dyDescent="0.25">
      <c r="B585705" s="76"/>
      <c r="C585705" s="75"/>
    </row>
    <row r="585815" spans="2:3" x14ac:dyDescent="0.25">
      <c r="B585815" s="76"/>
      <c r="C585815" s="75"/>
    </row>
    <row r="585816" spans="2:3" x14ac:dyDescent="0.25">
      <c r="B585816" s="76"/>
      <c r="C585816" s="75"/>
    </row>
    <row r="585817" spans="2:3" x14ac:dyDescent="0.25">
      <c r="B585817" s="76"/>
      <c r="C585817" s="75"/>
    </row>
    <row r="585818" spans="2:3" x14ac:dyDescent="0.25">
      <c r="B585818" s="76"/>
      <c r="C585818" s="75"/>
    </row>
    <row r="585819" spans="2:3" x14ac:dyDescent="0.25">
      <c r="B585819" s="76"/>
      <c r="C585819" s="75"/>
    </row>
    <row r="585820" spans="2:3" x14ac:dyDescent="0.25">
      <c r="B585820" s="76"/>
      <c r="C585820" s="75"/>
    </row>
    <row r="585821" spans="2:3" x14ac:dyDescent="0.25">
      <c r="B585821" s="76"/>
      <c r="C585821" s="75"/>
    </row>
    <row r="585822" spans="2:3" x14ac:dyDescent="0.25">
      <c r="B585822" s="76"/>
      <c r="C585822" s="75"/>
    </row>
    <row r="585823" spans="2:3" x14ac:dyDescent="0.25">
      <c r="B585823" s="76"/>
      <c r="C585823" s="75"/>
    </row>
    <row r="585824" spans="2:3" x14ac:dyDescent="0.25">
      <c r="B585824" s="76"/>
      <c r="C585824" s="75"/>
    </row>
    <row r="585825" spans="2:3" x14ac:dyDescent="0.25">
      <c r="B585825" s="76"/>
      <c r="C585825" s="75"/>
    </row>
    <row r="585826" spans="2:3" x14ac:dyDescent="0.25">
      <c r="B585826" s="76"/>
      <c r="C585826" s="75"/>
    </row>
    <row r="585827" spans="2:3" x14ac:dyDescent="0.25">
      <c r="B585827" s="76"/>
      <c r="C585827" s="75"/>
    </row>
    <row r="585937" spans="2:3" x14ac:dyDescent="0.25">
      <c r="B585937" s="76"/>
      <c r="C585937" s="75"/>
    </row>
    <row r="585938" spans="2:3" x14ac:dyDescent="0.25">
      <c r="B585938" s="76"/>
      <c r="C585938" s="75"/>
    </row>
    <row r="585939" spans="2:3" x14ac:dyDescent="0.25">
      <c r="B585939" s="76"/>
      <c r="C585939" s="75"/>
    </row>
    <row r="585940" spans="2:3" x14ac:dyDescent="0.25">
      <c r="B585940" s="76"/>
      <c r="C585940" s="75"/>
    </row>
    <row r="585941" spans="2:3" x14ac:dyDescent="0.25">
      <c r="B585941" s="76"/>
      <c r="C585941" s="75"/>
    </row>
    <row r="585942" spans="2:3" x14ac:dyDescent="0.25">
      <c r="B585942" s="76"/>
      <c r="C585942" s="75"/>
    </row>
    <row r="585943" spans="2:3" x14ac:dyDescent="0.25">
      <c r="B585943" s="76"/>
      <c r="C585943" s="75"/>
    </row>
    <row r="585944" spans="2:3" x14ac:dyDescent="0.25">
      <c r="B585944" s="76"/>
      <c r="C585944" s="75"/>
    </row>
    <row r="585945" spans="2:3" x14ac:dyDescent="0.25">
      <c r="B585945" s="76"/>
      <c r="C585945" s="75"/>
    </row>
    <row r="585946" spans="2:3" x14ac:dyDescent="0.25">
      <c r="B585946" s="76"/>
      <c r="C585946" s="75"/>
    </row>
    <row r="585947" spans="2:3" x14ac:dyDescent="0.25">
      <c r="B585947" s="76"/>
      <c r="C585947" s="75"/>
    </row>
    <row r="585948" spans="2:3" x14ac:dyDescent="0.25">
      <c r="B585948" s="76"/>
      <c r="C585948" s="75"/>
    </row>
    <row r="585949" spans="2:3" x14ac:dyDescent="0.25">
      <c r="B585949" s="76"/>
      <c r="C585949" s="75"/>
    </row>
    <row r="586059" spans="2:3" x14ac:dyDescent="0.25">
      <c r="B586059" s="76"/>
      <c r="C586059" s="75"/>
    </row>
    <row r="586060" spans="2:3" x14ac:dyDescent="0.25">
      <c r="B586060" s="76"/>
      <c r="C586060" s="75"/>
    </row>
    <row r="586061" spans="2:3" x14ac:dyDescent="0.25">
      <c r="B586061" s="76"/>
      <c r="C586061" s="75"/>
    </row>
    <row r="586062" spans="2:3" x14ac:dyDescent="0.25">
      <c r="B586062" s="76"/>
      <c r="C586062" s="75"/>
    </row>
    <row r="586063" spans="2:3" x14ac:dyDescent="0.25">
      <c r="B586063" s="76"/>
      <c r="C586063" s="75"/>
    </row>
    <row r="586064" spans="2:3" x14ac:dyDescent="0.25">
      <c r="B586064" s="76"/>
      <c r="C586064" s="75"/>
    </row>
    <row r="586065" spans="2:3" x14ac:dyDescent="0.25">
      <c r="B586065" s="76"/>
      <c r="C586065" s="75"/>
    </row>
    <row r="586066" spans="2:3" x14ac:dyDescent="0.25">
      <c r="B586066" s="76"/>
      <c r="C586066" s="75"/>
    </row>
    <row r="586067" spans="2:3" x14ac:dyDescent="0.25">
      <c r="B586067" s="76"/>
      <c r="C586067" s="75"/>
    </row>
    <row r="586068" spans="2:3" x14ac:dyDescent="0.25">
      <c r="B586068" s="76"/>
      <c r="C586068" s="75"/>
    </row>
    <row r="586069" spans="2:3" x14ac:dyDescent="0.25">
      <c r="B586069" s="76"/>
      <c r="C586069" s="75"/>
    </row>
    <row r="586070" spans="2:3" x14ac:dyDescent="0.25">
      <c r="B586070" s="76"/>
      <c r="C586070" s="75"/>
    </row>
    <row r="586071" spans="2:3" x14ac:dyDescent="0.25">
      <c r="B586071" s="76"/>
      <c r="C586071" s="75"/>
    </row>
    <row r="586181" spans="2:3" x14ac:dyDescent="0.25">
      <c r="B586181" s="76"/>
      <c r="C586181" s="75"/>
    </row>
    <row r="586182" spans="2:3" x14ac:dyDescent="0.25">
      <c r="B586182" s="76"/>
      <c r="C586182" s="75"/>
    </row>
    <row r="586183" spans="2:3" x14ac:dyDescent="0.25">
      <c r="B586183" s="76"/>
      <c r="C586183" s="75"/>
    </row>
    <row r="586184" spans="2:3" x14ac:dyDescent="0.25">
      <c r="B586184" s="76"/>
      <c r="C586184" s="75"/>
    </row>
    <row r="586185" spans="2:3" x14ac:dyDescent="0.25">
      <c r="B586185" s="76"/>
      <c r="C586185" s="75"/>
    </row>
    <row r="586186" spans="2:3" x14ac:dyDescent="0.25">
      <c r="B586186" s="76"/>
      <c r="C586186" s="75"/>
    </row>
    <row r="586187" spans="2:3" x14ac:dyDescent="0.25">
      <c r="B586187" s="76"/>
      <c r="C586187" s="75"/>
    </row>
    <row r="586188" spans="2:3" x14ac:dyDescent="0.25">
      <c r="B586188" s="76"/>
      <c r="C586188" s="75"/>
    </row>
    <row r="586189" spans="2:3" x14ac:dyDescent="0.25">
      <c r="B586189" s="76"/>
      <c r="C586189" s="75"/>
    </row>
    <row r="586190" spans="2:3" x14ac:dyDescent="0.25">
      <c r="B586190" s="76"/>
      <c r="C586190" s="75"/>
    </row>
    <row r="586191" spans="2:3" x14ac:dyDescent="0.25">
      <c r="B586191" s="76"/>
      <c r="C586191" s="75"/>
    </row>
    <row r="586192" spans="2:3" x14ac:dyDescent="0.25">
      <c r="B586192" s="76"/>
      <c r="C586192" s="75"/>
    </row>
    <row r="586193" spans="2:3" x14ac:dyDescent="0.25">
      <c r="B586193" s="76"/>
      <c r="C586193" s="75"/>
    </row>
    <row r="586303" spans="2:3" x14ac:dyDescent="0.25">
      <c r="B586303" s="76"/>
      <c r="C586303" s="75"/>
    </row>
    <row r="586304" spans="2:3" x14ac:dyDescent="0.25">
      <c r="B586304" s="76"/>
      <c r="C586304" s="75"/>
    </row>
    <row r="586305" spans="2:3" x14ac:dyDescent="0.25">
      <c r="B586305" s="76"/>
      <c r="C586305" s="75"/>
    </row>
    <row r="586306" spans="2:3" x14ac:dyDescent="0.25">
      <c r="B586306" s="76"/>
      <c r="C586306" s="75"/>
    </row>
    <row r="586307" spans="2:3" x14ac:dyDescent="0.25">
      <c r="B586307" s="76"/>
      <c r="C586307" s="75"/>
    </row>
    <row r="586308" spans="2:3" x14ac:dyDescent="0.25">
      <c r="B586308" s="76"/>
      <c r="C586308" s="75"/>
    </row>
    <row r="586309" spans="2:3" x14ac:dyDescent="0.25">
      <c r="B586309" s="76"/>
      <c r="C586309" s="75"/>
    </row>
    <row r="586310" spans="2:3" x14ac:dyDescent="0.25">
      <c r="B586310" s="76"/>
      <c r="C586310" s="75"/>
    </row>
    <row r="586311" spans="2:3" x14ac:dyDescent="0.25">
      <c r="B586311" s="76"/>
      <c r="C586311" s="75"/>
    </row>
    <row r="586312" spans="2:3" x14ac:dyDescent="0.25">
      <c r="B586312" s="76"/>
      <c r="C586312" s="75"/>
    </row>
    <row r="586313" spans="2:3" x14ac:dyDescent="0.25">
      <c r="B586313" s="76"/>
      <c r="C586313" s="75"/>
    </row>
    <row r="586314" spans="2:3" x14ac:dyDescent="0.25">
      <c r="B586314" s="76"/>
      <c r="C586314" s="75"/>
    </row>
    <row r="586315" spans="2:3" x14ac:dyDescent="0.25">
      <c r="B586315" s="76"/>
      <c r="C586315" s="75"/>
    </row>
    <row r="586425" spans="2:3" x14ac:dyDescent="0.25">
      <c r="B586425" s="76"/>
      <c r="C586425" s="75"/>
    </row>
    <row r="586426" spans="2:3" x14ac:dyDescent="0.25">
      <c r="B586426" s="76"/>
      <c r="C586426" s="75"/>
    </row>
    <row r="586427" spans="2:3" x14ac:dyDescent="0.25">
      <c r="B586427" s="76"/>
      <c r="C586427" s="75"/>
    </row>
    <row r="586428" spans="2:3" x14ac:dyDescent="0.25">
      <c r="B586428" s="76"/>
      <c r="C586428" s="75"/>
    </row>
    <row r="586429" spans="2:3" x14ac:dyDescent="0.25">
      <c r="B586429" s="76"/>
      <c r="C586429" s="75"/>
    </row>
    <row r="586430" spans="2:3" x14ac:dyDescent="0.25">
      <c r="B586430" s="76"/>
      <c r="C586430" s="75"/>
    </row>
    <row r="586431" spans="2:3" x14ac:dyDescent="0.25">
      <c r="B586431" s="76"/>
      <c r="C586431" s="75"/>
    </row>
    <row r="586432" spans="2:3" x14ac:dyDescent="0.25">
      <c r="B586432" s="76"/>
      <c r="C586432" s="75"/>
    </row>
    <row r="586433" spans="2:3" x14ac:dyDescent="0.25">
      <c r="B586433" s="76"/>
      <c r="C586433" s="75"/>
    </row>
    <row r="586434" spans="2:3" x14ac:dyDescent="0.25">
      <c r="B586434" s="76"/>
      <c r="C586434" s="75"/>
    </row>
    <row r="586435" spans="2:3" x14ac:dyDescent="0.25">
      <c r="B586435" s="76"/>
      <c r="C586435" s="75"/>
    </row>
    <row r="586436" spans="2:3" x14ac:dyDescent="0.25">
      <c r="B586436" s="76"/>
      <c r="C586436" s="75"/>
    </row>
    <row r="586437" spans="2:3" x14ac:dyDescent="0.25">
      <c r="B586437" s="76"/>
      <c r="C586437" s="75"/>
    </row>
    <row r="586547" spans="2:3" x14ac:dyDescent="0.25">
      <c r="B586547" s="76"/>
      <c r="C586547" s="75"/>
    </row>
    <row r="586548" spans="2:3" x14ac:dyDescent="0.25">
      <c r="B586548" s="76"/>
      <c r="C586548" s="75"/>
    </row>
    <row r="586549" spans="2:3" x14ac:dyDescent="0.25">
      <c r="B586549" s="76"/>
      <c r="C586549" s="75"/>
    </row>
    <row r="586550" spans="2:3" x14ac:dyDescent="0.25">
      <c r="B586550" s="76"/>
      <c r="C586550" s="75"/>
    </row>
    <row r="586551" spans="2:3" x14ac:dyDescent="0.25">
      <c r="B586551" s="76"/>
      <c r="C586551" s="75"/>
    </row>
    <row r="586552" spans="2:3" x14ac:dyDescent="0.25">
      <c r="B586552" s="76"/>
      <c r="C586552" s="75"/>
    </row>
    <row r="586553" spans="2:3" x14ac:dyDescent="0.25">
      <c r="B586553" s="76"/>
      <c r="C586553" s="75"/>
    </row>
    <row r="586554" spans="2:3" x14ac:dyDescent="0.25">
      <c r="B586554" s="76"/>
      <c r="C586554" s="75"/>
    </row>
    <row r="586555" spans="2:3" x14ac:dyDescent="0.25">
      <c r="B586555" s="76"/>
      <c r="C586555" s="75"/>
    </row>
    <row r="586556" spans="2:3" x14ac:dyDescent="0.25">
      <c r="B586556" s="76"/>
      <c r="C586556" s="75"/>
    </row>
    <row r="586557" spans="2:3" x14ac:dyDescent="0.25">
      <c r="B586557" s="76"/>
      <c r="C586557" s="75"/>
    </row>
    <row r="586558" spans="2:3" x14ac:dyDescent="0.25">
      <c r="B586558" s="76"/>
      <c r="C586558" s="75"/>
    </row>
    <row r="586559" spans="2:3" x14ac:dyDescent="0.25">
      <c r="B586559" s="76"/>
      <c r="C586559" s="75"/>
    </row>
    <row r="586669" spans="2:3" x14ac:dyDescent="0.25">
      <c r="B586669" s="76"/>
      <c r="C586669" s="75"/>
    </row>
    <row r="586670" spans="2:3" x14ac:dyDescent="0.25">
      <c r="B586670" s="76"/>
      <c r="C586670" s="75"/>
    </row>
    <row r="586671" spans="2:3" x14ac:dyDescent="0.25">
      <c r="B586671" s="76"/>
      <c r="C586671" s="75"/>
    </row>
    <row r="586672" spans="2:3" x14ac:dyDescent="0.25">
      <c r="B586672" s="76"/>
      <c r="C586672" s="75"/>
    </row>
    <row r="586673" spans="2:3" x14ac:dyDescent="0.25">
      <c r="B586673" s="76"/>
      <c r="C586673" s="75"/>
    </row>
    <row r="586674" spans="2:3" x14ac:dyDescent="0.25">
      <c r="B586674" s="76"/>
      <c r="C586674" s="75"/>
    </row>
    <row r="586675" spans="2:3" x14ac:dyDescent="0.25">
      <c r="B586675" s="76"/>
      <c r="C586675" s="75"/>
    </row>
    <row r="586676" spans="2:3" x14ac:dyDescent="0.25">
      <c r="B586676" s="76"/>
      <c r="C586676" s="75"/>
    </row>
    <row r="586677" spans="2:3" x14ac:dyDescent="0.25">
      <c r="B586677" s="76"/>
      <c r="C586677" s="75"/>
    </row>
    <row r="586678" spans="2:3" x14ac:dyDescent="0.25">
      <c r="B586678" s="76"/>
      <c r="C586678" s="75"/>
    </row>
    <row r="586679" spans="2:3" x14ac:dyDescent="0.25">
      <c r="B586679" s="76"/>
      <c r="C586679" s="75"/>
    </row>
    <row r="586680" spans="2:3" x14ac:dyDescent="0.25">
      <c r="B586680" s="76"/>
      <c r="C586680" s="75"/>
    </row>
    <row r="586681" spans="2:3" x14ac:dyDescent="0.25">
      <c r="B586681" s="76"/>
      <c r="C586681" s="75"/>
    </row>
    <row r="586791" spans="2:3" x14ac:dyDescent="0.25">
      <c r="B586791" s="76"/>
      <c r="C586791" s="75"/>
    </row>
    <row r="586792" spans="2:3" x14ac:dyDescent="0.25">
      <c r="B586792" s="76"/>
      <c r="C586792" s="75"/>
    </row>
    <row r="586793" spans="2:3" x14ac:dyDescent="0.25">
      <c r="B586793" s="76"/>
      <c r="C586793" s="75"/>
    </row>
    <row r="586794" spans="2:3" x14ac:dyDescent="0.25">
      <c r="B586794" s="76"/>
      <c r="C586794" s="75"/>
    </row>
    <row r="586795" spans="2:3" x14ac:dyDescent="0.25">
      <c r="B586795" s="76"/>
      <c r="C586795" s="75"/>
    </row>
    <row r="586796" spans="2:3" x14ac:dyDescent="0.25">
      <c r="B586796" s="76"/>
      <c r="C586796" s="75"/>
    </row>
    <row r="586797" spans="2:3" x14ac:dyDescent="0.25">
      <c r="B586797" s="76"/>
      <c r="C586797" s="75"/>
    </row>
    <row r="586798" spans="2:3" x14ac:dyDescent="0.25">
      <c r="B586798" s="76"/>
      <c r="C586798" s="75"/>
    </row>
    <row r="586799" spans="2:3" x14ac:dyDescent="0.25">
      <c r="B586799" s="76"/>
      <c r="C586799" s="75"/>
    </row>
    <row r="586800" spans="2:3" x14ac:dyDescent="0.25">
      <c r="B586800" s="76"/>
      <c r="C586800" s="75"/>
    </row>
    <row r="586801" spans="2:3" x14ac:dyDescent="0.25">
      <c r="B586801" s="76"/>
      <c r="C586801" s="75"/>
    </row>
    <row r="586802" spans="2:3" x14ac:dyDescent="0.25">
      <c r="B586802" s="76"/>
      <c r="C586802" s="75"/>
    </row>
    <row r="586803" spans="2:3" x14ac:dyDescent="0.25">
      <c r="B586803" s="76"/>
      <c r="C586803" s="75"/>
    </row>
    <row r="586913" spans="2:3" x14ac:dyDescent="0.25">
      <c r="B586913" s="76"/>
      <c r="C586913" s="75"/>
    </row>
    <row r="586914" spans="2:3" x14ac:dyDescent="0.25">
      <c r="B586914" s="76"/>
      <c r="C586914" s="75"/>
    </row>
    <row r="586915" spans="2:3" x14ac:dyDescent="0.25">
      <c r="B586915" s="76"/>
      <c r="C586915" s="75"/>
    </row>
    <row r="586916" spans="2:3" x14ac:dyDescent="0.25">
      <c r="B586916" s="76"/>
      <c r="C586916" s="75"/>
    </row>
    <row r="586917" spans="2:3" x14ac:dyDescent="0.25">
      <c r="B586917" s="76"/>
      <c r="C586917" s="75"/>
    </row>
    <row r="586918" spans="2:3" x14ac:dyDescent="0.25">
      <c r="B586918" s="76"/>
      <c r="C586918" s="75"/>
    </row>
    <row r="586919" spans="2:3" x14ac:dyDescent="0.25">
      <c r="B586919" s="76"/>
      <c r="C586919" s="75"/>
    </row>
    <row r="586920" spans="2:3" x14ac:dyDescent="0.25">
      <c r="B586920" s="76"/>
      <c r="C586920" s="75"/>
    </row>
    <row r="586921" spans="2:3" x14ac:dyDescent="0.25">
      <c r="B586921" s="76"/>
      <c r="C586921" s="75"/>
    </row>
    <row r="586922" spans="2:3" x14ac:dyDescent="0.25">
      <c r="B586922" s="76"/>
      <c r="C586922" s="75"/>
    </row>
    <row r="586923" spans="2:3" x14ac:dyDescent="0.25">
      <c r="B586923" s="76"/>
      <c r="C586923" s="75"/>
    </row>
    <row r="586924" spans="2:3" x14ac:dyDescent="0.25">
      <c r="B586924" s="76"/>
      <c r="C586924" s="75"/>
    </row>
    <row r="586925" spans="2:3" x14ac:dyDescent="0.25">
      <c r="B586925" s="76"/>
      <c r="C586925" s="75"/>
    </row>
    <row r="587035" spans="2:3" x14ac:dyDescent="0.25">
      <c r="B587035" s="76"/>
      <c r="C587035" s="75"/>
    </row>
    <row r="587036" spans="2:3" x14ac:dyDescent="0.25">
      <c r="B587036" s="76"/>
      <c r="C587036" s="75"/>
    </row>
    <row r="587037" spans="2:3" x14ac:dyDescent="0.25">
      <c r="B587037" s="76"/>
      <c r="C587037" s="75"/>
    </row>
    <row r="587038" spans="2:3" x14ac:dyDescent="0.25">
      <c r="B587038" s="76"/>
      <c r="C587038" s="75"/>
    </row>
    <row r="587039" spans="2:3" x14ac:dyDescent="0.25">
      <c r="B587039" s="76"/>
      <c r="C587039" s="75"/>
    </row>
    <row r="587040" spans="2:3" x14ac:dyDescent="0.25">
      <c r="B587040" s="76"/>
      <c r="C587040" s="75"/>
    </row>
    <row r="587041" spans="2:3" x14ac:dyDescent="0.25">
      <c r="B587041" s="76"/>
      <c r="C587041" s="75"/>
    </row>
    <row r="587042" spans="2:3" x14ac:dyDescent="0.25">
      <c r="B587042" s="76"/>
      <c r="C587042" s="75"/>
    </row>
    <row r="587043" spans="2:3" x14ac:dyDescent="0.25">
      <c r="B587043" s="76"/>
      <c r="C587043" s="75"/>
    </row>
    <row r="587044" spans="2:3" x14ac:dyDescent="0.25">
      <c r="B587044" s="76"/>
      <c r="C587044" s="75"/>
    </row>
    <row r="587045" spans="2:3" x14ac:dyDescent="0.25">
      <c r="B587045" s="76"/>
      <c r="C587045" s="75"/>
    </row>
    <row r="587046" spans="2:3" x14ac:dyDescent="0.25">
      <c r="B587046" s="76"/>
      <c r="C587046" s="75"/>
    </row>
    <row r="587047" spans="2:3" x14ac:dyDescent="0.25">
      <c r="B587047" s="76"/>
      <c r="C587047" s="75"/>
    </row>
    <row r="587157" spans="2:3" x14ac:dyDescent="0.25">
      <c r="B587157" s="76"/>
      <c r="C587157" s="75"/>
    </row>
    <row r="587158" spans="2:3" x14ac:dyDescent="0.25">
      <c r="B587158" s="76"/>
      <c r="C587158" s="75"/>
    </row>
    <row r="587159" spans="2:3" x14ac:dyDescent="0.25">
      <c r="B587159" s="76"/>
      <c r="C587159" s="75"/>
    </row>
    <row r="587160" spans="2:3" x14ac:dyDescent="0.25">
      <c r="B587160" s="76"/>
      <c r="C587160" s="75"/>
    </row>
    <row r="587161" spans="2:3" x14ac:dyDescent="0.25">
      <c r="B587161" s="76"/>
      <c r="C587161" s="75"/>
    </row>
    <row r="587162" spans="2:3" x14ac:dyDescent="0.25">
      <c r="B587162" s="76"/>
      <c r="C587162" s="75"/>
    </row>
    <row r="587163" spans="2:3" x14ac:dyDescent="0.25">
      <c r="B587163" s="76"/>
      <c r="C587163" s="75"/>
    </row>
    <row r="587164" spans="2:3" x14ac:dyDescent="0.25">
      <c r="B587164" s="76"/>
      <c r="C587164" s="75"/>
    </row>
    <row r="587165" spans="2:3" x14ac:dyDescent="0.25">
      <c r="B587165" s="76"/>
      <c r="C587165" s="75"/>
    </row>
    <row r="587166" spans="2:3" x14ac:dyDescent="0.25">
      <c r="B587166" s="76"/>
      <c r="C587166" s="75"/>
    </row>
    <row r="587167" spans="2:3" x14ac:dyDescent="0.25">
      <c r="B587167" s="76"/>
      <c r="C587167" s="75"/>
    </row>
    <row r="587168" spans="2:3" x14ac:dyDescent="0.25">
      <c r="B587168" s="76"/>
      <c r="C587168" s="75"/>
    </row>
    <row r="587169" spans="2:3" x14ac:dyDescent="0.25">
      <c r="B587169" s="76"/>
      <c r="C587169" s="75"/>
    </row>
    <row r="587279" spans="2:3" x14ac:dyDescent="0.25">
      <c r="B587279" s="76"/>
      <c r="C587279" s="75"/>
    </row>
    <row r="587280" spans="2:3" x14ac:dyDescent="0.25">
      <c r="B587280" s="76"/>
      <c r="C587280" s="75"/>
    </row>
    <row r="587281" spans="2:3" x14ac:dyDescent="0.25">
      <c r="B587281" s="76"/>
      <c r="C587281" s="75"/>
    </row>
    <row r="587282" spans="2:3" x14ac:dyDescent="0.25">
      <c r="B587282" s="76"/>
      <c r="C587282" s="75"/>
    </row>
    <row r="587283" spans="2:3" x14ac:dyDescent="0.25">
      <c r="B587283" s="76"/>
      <c r="C587283" s="75"/>
    </row>
    <row r="587284" spans="2:3" x14ac:dyDescent="0.25">
      <c r="B587284" s="76"/>
      <c r="C587284" s="75"/>
    </row>
    <row r="587285" spans="2:3" x14ac:dyDescent="0.25">
      <c r="B587285" s="76"/>
      <c r="C587285" s="75"/>
    </row>
    <row r="587286" spans="2:3" x14ac:dyDescent="0.25">
      <c r="B587286" s="76"/>
      <c r="C587286" s="75"/>
    </row>
    <row r="587287" spans="2:3" x14ac:dyDescent="0.25">
      <c r="B587287" s="76"/>
      <c r="C587287" s="75"/>
    </row>
    <row r="587288" spans="2:3" x14ac:dyDescent="0.25">
      <c r="B587288" s="76"/>
      <c r="C587288" s="75"/>
    </row>
    <row r="587289" spans="2:3" x14ac:dyDescent="0.25">
      <c r="B587289" s="76"/>
      <c r="C587289" s="75"/>
    </row>
    <row r="587290" spans="2:3" x14ac:dyDescent="0.25">
      <c r="B587290" s="76"/>
      <c r="C587290" s="75"/>
    </row>
    <row r="587291" spans="2:3" x14ac:dyDescent="0.25">
      <c r="B587291" s="76"/>
      <c r="C587291" s="75"/>
    </row>
    <row r="587401" spans="2:3" x14ac:dyDescent="0.25">
      <c r="B587401" s="76"/>
      <c r="C587401" s="75"/>
    </row>
    <row r="587402" spans="2:3" x14ac:dyDescent="0.25">
      <c r="B587402" s="76"/>
      <c r="C587402" s="75"/>
    </row>
    <row r="587403" spans="2:3" x14ac:dyDescent="0.25">
      <c r="B587403" s="76"/>
      <c r="C587403" s="75"/>
    </row>
    <row r="587404" spans="2:3" x14ac:dyDescent="0.25">
      <c r="B587404" s="76"/>
      <c r="C587404" s="75"/>
    </row>
    <row r="587405" spans="2:3" x14ac:dyDescent="0.25">
      <c r="B587405" s="76"/>
      <c r="C587405" s="75"/>
    </row>
    <row r="587406" spans="2:3" x14ac:dyDescent="0.25">
      <c r="B587406" s="76"/>
      <c r="C587406" s="75"/>
    </row>
    <row r="587407" spans="2:3" x14ac:dyDescent="0.25">
      <c r="B587407" s="76"/>
      <c r="C587407" s="75"/>
    </row>
    <row r="587408" spans="2:3" x14ac:dyDescent="0.25">
      <c r="B587408" s="76"/>
      <c r="C587408" s="75"/>
    </row>
    <row r="587409" spans="2:3" x14ac:dyDescent="0.25">
      <c r="B587409" s="76"/>
      <c r="C587409" s="75"/>
    </row>
    <row r="587410" spans="2:3" x14ac:dyDescent="0.25">
      <c r="B587410" s="76"/>
      <c r="C587410" s="75"/>
    </row>
    <row r="587411" spans="2:3" x14ac:dyDescent="0.25">
      <c r="B587411" s="76"/>
      <c r="C587411" s="75"/>
    </row>
    <row r="587412" spans="2:3" x14ac:dyDescent="0.25">
      <c r="B587412" s="76"/>
      <c r="C587412" s="75"/>
    </row>
    <row r="587413" spans="2:3" x14ac:dyDescent="0.25">
      <c r="B587413" s="76"/>
      <c r="C587413" s="75"/>
    </row>
    <row r="587523" spans="2:3" x14ac:dyDescent="0.25">
      <c r="B587523" s="76"/>
      <c r="C587523" s="75"/>
    </row>
    <row r="587524" spans="2:3" x14ac:dyDescent="0.25">
      <c r="B587524" s="76"/>
      <c r="C587524" s="75"/>
    </row>
    <row r="587525" spans="2:3" x14ac:dyDescent="0.25">
      <c r="B587525" s="76"/>
      <c r="C587525" s="75"/>
    </row>
    <row r="587526" spans="2:3" x14ac:dyDescent="0.25">
      <c r="B587526" s="76"/>
      <c r="C587526" s="75"/>
    </row>
    <row r="587527" spans="2:3" x14ac:dyDescent="0.25">
      <c r="B587527" s="76"/>
      <c r="C587527" s="75"/>
    </row>
    <row r="587528" spans="2:3" x14ac:dyDescent="0.25">
      <c r="B587528" s="76"/>
      <c r="C587528" s="75"/>
    </row>
    <row r="587529" spans="2:3" x14ac:dyDescent="0.25">
      <c r="B587529" s="76"/>
      <c r="C587529" s="75"/>
    </row>
    <row r="587530" spans="2:3" x14ac:dyDescent="0.25">
      <c r="B587530" s="76"/>
      <c r="C587530" s="75"/>
    </row>
    <row r="587531" spans="2:3" x14ac:dyDescent="0.25">
      <c r="B587531" s="76"/>
      <c r="C587531" s="75"/>
    </row>
    <row r="587532" spans="2:3" x14ac:dyDescent="0.25">
      <c r="B587532" s="76"/>
      <c r="C587532" s="75"/>
    </row>
    <row r="587533" spans="2:3" x14ac:dyDescent="0.25">
      <c r="B587533" s="76"/>
      <c r="C587533" s="75"/>
    </row>
    <row r="587534" spans="2:3" x14ac:dyDescent="0.25">
      <c r="B587534" s="76"/>
      <c r="C587534" s="75"/>
    </row>
    <row r="587535" spans="2:3" x14ac:dyDescent="0.25">
      <c r="B587535" s="76"/>
      <c r="C587535" s="75"/>
    </row>
    <row r="587645" spans="2:3" x14ac:dyDescent="0.25">
      <c r="B587645" s="76"/>
      <c r="C587645" s="75"/>
    </row>
    <row r="587646" spans="2:3" x14ac:dyDescent="0.25">
      <c r="B587646" s="76"/>
      <c r="C587646" s="75"/>
    </row>
    <row r="587647" spans="2:3" x14ac:dyDescent="0.25">
      <c r="B587647" s="76"/>
      <c r="C587647" s="75"/>
    </row>
    <row r="587648" spans="2:3" x14ac:dyDescent="0.25">
      <c r="B587648" s="76"/>
      <c r="C587648" s="75"/>
    </row>
    <row r="587649" spans="2:3" x14ac:dyDescent="0.25">
      <c r="B587649" s="76"/>
      <c r="C587649" s="75"/>
    </row>
    <row r="587650" spans="2:3" x14ac:dyDescent="0.25">
      <c r="B587650" s="76"/>
      <c r="C587650" s="75"/>
    </row>
    <row r="587651" spans="2:3" x14ac:dyDescent="0.25">
      <c r="B587651" s="76"/>
      <c r="C587651" s="75"/>
    </row>
    <row r="587652" spans="2:3" x14ac:dyDescent="0.25">
      <c r="B587652" s="76"/>
      <c r="C587652" s="75"/>
    </row>
    <row r="587653" spans="2:3" x14ac:dyDescent="0.25">
      <c r="B587653" s="76"/>
      <c r="C587653" s="75"/>
    </row>
    <row r="587654" spans="2:3" x14ac:dyDescent="0.25">
      <c r="B587654" s="76"/>
      <c r="C587654" s="75"/>
    </row>
    <row r="587655" spans="2:3" x14ac:dyDescent="0.25">
      <c r="B587655" s="76"/>
      <c r="C587655" s="75"/>
    </row>
    <row r="587656" spans="2:3" x14ac:dyDescent="0.25">
      <c r="B587656" s="76"/>
      <c r="C587656" s="75"/>
    </row>
    <row r="587657" spans="2:3" x14ac:dyDescent="0.25">
      <c r="B587657" s="76"/>
      <c r="C587657" s="75"/>
    </row>
    <row r="587767" spans="2:3" x14ac:dyDescent="0.25">
      <c r="B587767" s="76"/>
      <c r="C587767" s="75"/>
    </row>
    <row r="587768" spans="2:3" x14ac:dyDescent="0.25">
      <c r="B587768" s="76"/>
      <c r="C587768" s="75"/>
    </row>
    <row r="587769" spans="2:3" x14ac:dyDescent="0.25">
      <c r="B587769" s="76"/>
      <c r="C587769" s="75"/>
    </row>
    <row r="587770" spans="2:3" x14ac:dyDescent="0.25">
      <c r="B587770" s="76"/>
      <c r="C587770" s="75"/>
    </row>
    <row r="587771" spans="2:3" x14ac:dyDescent="0.25">
      <c r="B587771" s="76"/>
      <c r="C587771" s="75"/>
    </row>
    <row r="587772" spans="2:3" x14ac:dyDescent="0.25">
      <c r="B587772" s="76"/>
      <c r="C587772" s="75"/>
    </row>
    <row r="587773" spans="2:3" x14ac:dyDescent="0.25">
      <c r="B587773" s="76"/>
      <c r="C587773" s="75"/>
    </row>
    <row r="587774" spans="2:3" x14ac:dyDescent="0.25">
      <c r="B587774" s="76"/>
      <c r="C587774" s="75"/>
    </row>
    <row r="587775" spans="2:3" x14ac:dyDescent="0.25">
      <c r="B587775" s="76"/>
      <c r="C587775" s="75"/>
    </row>
    <row r="587776" spans="2:3" x14ac:dyDescent="0.25">
      <c r="B587776" s="76"/>
      <c r="C587776" s="75"/>
    </row>
    <row r="587777" spans="2:3" x14ac:dyDescent="0.25">
      <c r="B587777" s="76"/>
      <c r="C587777" s="75"/>
    </row>
    <row r="587778" spans="2:3" x14ac:dyDescent="0.25">
      <c r="B587778" s="76"/>
      <c r="C587778" s="75"/>
    </row>
    <row r="587779" spans="2:3" x14ac:dyDescent="0.25">
      <c r="B587779" s="76"/>
      <c r="C587779" s="75"/>
    </row>
    <row r="587889" spans="2:3" x14ac:dyDescent="0.25">
      <c r="B587889" s="76"/>
      <c r="C587889" s="75"/>
    </row>
    <row r="587890" spans="2:3" x14ac:dyDescent="0.25">
      <c r="B587890" s="76"/>
      <c r="C587890" s="75"/>
    </row>
    <row r="587891" spans="2:3" x14ac:dyDescent="0.25">
      <c r="B587891" s="76"/>
      <c r="C587891" s="75"/>
    </row>
    <row r="587892" spans="2:3" x14ac:dyDescent="0.25">
      <c r="B587892" s="76"/>
      <c r="C587892" s="75"/>
    </row>
    <row r="587893" spans="2:3" x14ac:dyDescent="0.25">
      <c r="B587893" s="76"/>
      <c r="C587893" s="75"/>
    </row>
    <row r="587894" spans="2:3" x14ac:dyDescent="0.25">
      <c r="B587894" s="76"/>
      <c r="C587894" s="75"/>
    </row>
    <row r="587895" spans="2:3" x14ac:dyDescent="0.25">
      <c r="B587895" s="76"/>
      <c r="C587895" s="75"/>
    </row>
    <row r="587896" spans="2:3" x14ac:dyDescent="0.25">
      <c r="B587896" s="76"/>
      <c r="C587896" s="75"/>
    </row>
    <row r="587897" spans="2:3" x14ac:dyDescent="0.25">
      <c r="B587897" s="76"/>
      <c r="C587897" s="75"/>
    </row>
    <row r="587898" spans="2:3" x14ac:dyDescent="0.25">
      <c r="B587898" s="76"/>
      <c r="C587898" s="75"/>
    </row>
    <row r="587899" spans="2:3" x14ac:dyDescent="0.25">
      <c r="B587899" s="76"/>
      <c r="C587899" s="75"/>
    </row>
    <row r="587900" spans="2:3" x14ac:dyDescent="0.25">
      <c r="B587900" s="76"/>
      <c r="C587900" s="75"/>
    </row>
    <row r="587901" spans="2:3" x14ac:dyDescent="0.25">
      <c r="B587901" s="76"/>
      <c r="C587901" s="75"/>
    </row>
    <row r="588011" spans="2:3" x14ac:dyDescent="0.25">
      <c r="B588011" s="76"/>
      <c r="C588011" s="75"/>
    </row>
    <row r="588012" spans="2:3" x14ac:dyDescent="0.25">
      <c r="B588012" s="76"/>
      <c r="C588012" s="75"/>
    </row>
    <row r="588013" spans="2:3" x14ac:dyDescent="0.25">
      <c r="B588013" s="76"/>
      <c r="C588013" s="75"/>
    </row>
    <row r="588014" spans="2:3" x14ac:dyDescent="0.25">
      <c r="B588014" s="76"/>
      <c r="C588014" s="75"/>
    </row>
    <row r="588015" spans="2:3" x14ac:dyDescent="0.25">
      <c r="B588015" s="76"/>
      <c r="C588015" s="75"/>
    </row>
    <row r="588016" spans="2:3" x14ac:dyDescent="0.25">
      <c r="B588016" s="76"/>
      <c r="C588016" s="75"/>
    </row>
    <row r="588017" spans="2:3" x14ac:dyDescent="0.25">
      <c r="B588017" s="76"/>
      <c r="C588017" s="75"/>
    </row>
    <row r="588018" spans="2:3" x14ac:dyDescent="0.25">
      <c r="B588018" s="76"/>
      <c r="C588018" s="75"/>
    </row>
    <row r="588019" spans="2:3" x14ac:dyDescent="0.25">
      <c r="B588019" s="76"/>
      <c r="C588019" s="75"/>
    </row>
    <row r="588020" spans="2:3" x14ac:dyDescent="0.25">
      <c r="B588020" s="76"/>
      <c r="C588020" s="75"/>
    </row>
    <row r="588021" spans="2:3" x14ac:dyDescent="0.25">
      <c r="B588021" s="76"/>
      <c r="C588021" s="75"/>
    </row>
    <row r="588022" spans="2:3" x14ac:dyDescent="0.25">
      <c r="B588022" s="76"/>
      <c r="C588022" s="75"/>
    </row>
    <row r="588023" spans="2:3" x14ac:dyDescent="0.25">
      <c r="B588023" s="76"/>
      <c r="C588023" s="75"/>
    </row>
    <row r="588133" spans="2:3" x14ac:dyDescent="0.25">
      <c r="B588133" s="76"/>
      <c r="C588133" s="75"/>
    </row>
    <row r="588134" spans="2:3" x14ac:dyDescent="0.25">
      <c r="B588134" s="76"/>
      <c r="C588134" s="75"/>
    </row>
    <row r="588135" spans="2:3" x14ac:dyDescent="0.25">
      <c r="B588135" s="76"/>
      <c r="C588135" s="75"/>
    </row>
    <row r="588136" spans="2:3" x14ac:dyDescent="0.25">
      <c r="B588136" s="76"/>
      <c r="C588136" s="75"/>
    </row>
    <row r="588137" spans="2:3" x14ac:dyDescent="0.25">
      <c r="B588137" s="76"/>
      <c r="C588137" s="75"/>
    </row>
    <row r="588138" spans="2:3" x14ac:dyDescent="0.25">
      <c r="B588138" s="76"/>
      <c r="C588138" s="75"/>
    </row>
    <row r="588139" spans="2:3" x14ac:dyDescent="0.25">
      <c r="B588139" s="76"/>
      <c r="C588139" s="75"/>
    </row>
    <row r="588140" spans="2:3" x14ac:dyDescent="0.25">
      <c r="B588140" s="76"/>
      <c r="C588140" s="75"/>
    </row>
    <row r="588141" spans="2:3" x14ac:dyDescent="0.25">
      <c r="B588141" s="76"/>
      <c r="C588141" s="75"/>
    </row>
    <row r="588142" spans="2:3" x14ac:dyDescent="0.25">
      <c r="B588142" s="76"/>
      <c r="C588142" s="75"/>
    </row>
    <row r="588143" spans="2:3" x14ac:dyDescent="0.25">
      <c r="B588143" s="76"/>
      <c r="C588143" s="75"/>
    </row>
    <row r="588144" spans="2:3" x14ac:dyDescent="0.25">
      <c r="B588144" s="76"/>
      <c r="C588144" s="75"/>
    </row>
    <row r="588145" spans="2:3" x14ac:dyDescent="0.25">
      <c r="B588145" s="76"/>
      <c r="C588145" s="75"/>
    </row>
    <row r="588255" spans="2:3" x14ac:dyDescent="0.25">
      <c r="B588255" s="76"/>
      <c r="C588255" s="75"/>
    </row>
    <row r="588256" spans="2:3" x14ac:dyDescent="0.25">
      <c r="B588256" s="76"/>
      <c r="C588256" s="75"/>
    </row>
    <row r="588257" spans="2:3" x14ac:dyDescent="0.25">
      <c r="B588257" s="76"/>
      <c r="C588257" s="75"/>
    </row>
    <row r="588258" spans="2:3" x14ac:dyDescent="0.25">
      <c r="B588258" s="76"/>
      <c r="C588258" s="75"/>
    </row>
    <row r="588259" spans="2:3" x14ac:dyDescent="0.25">
      <c r="B588259" s="76"/>
      <c r="C588259" s="75"/>
    </row>
    <row r="588260" spans="2:3" x14ac:dyDescent="0.25">
      <c r="B588260" s="76"/>
      <c r="C588260" s="75"/>
    </row>
    <row r="588261" spans="2:3" x14ac:dyDescent="0.25">
      <c r="B588261" s="76"/>
      <c r="C588261" s="75"/>
    </row>
    <row r="588262" spans="2:3" x14ac:dyDescent="0.25">
      <c r="B588262" s="76"/>
      <c r="C588262" s="75"/>
    </row>
    <row r="588263" spans="2:3" x14ac:dyDescent="0.25">
      <c r="B588263" s="76"/>
      <c r="C588263" s="75"/>
    </row>
    <row r="588264" spans="2:3" x14ac:dyDescent="0.25">
      <c r="B588264" s="76"/>
      <c r="C588264" s="75"/>
    </row>
    <row r="588265" spans="2:3" x14ac:dyDescent="0.25">
      <c r="B588265" s="76"/>
      <c r="C588265" s="75"/>
    </row>
    <row r="588266" spans="2:3" x14ac:dyDescent="0.25">
      <c r="B588266" s="76"/>
      <c r="C588266" s="75"/>
    </row>
    <row r="588267" spans="2:3" x14ac:dyDescent="0.25">
      <c r="B588267" s="76"/>
      <c r="C588267" s="75"/>
    </row>
    <row r="588377" spans="2:3" x14ac:dyDescent="0.25">
      <c r="B588377" s="76"/>
      <c r="C588377" s="75"/>
    </row>
    <row r="588378" spans="2:3" x14ac:dyDescent="0.25">
      <c r="B588378" s="76"/>
      <c r="C588378" s="75"/>
    </row>
    <row r="588379" spans="2:3" x14ac:dyDescent="0.25">
      <c r="B588379" s="76"/>
      <c r="C588379" s="75"/>
    </row>
    <row r="588380" spans="2:3" x14ac:dyDescent="0.25">
      <c r="B588380" s="76"/>
      <c r="C588380" s="75"/>
    </row>
    <row r="588381" spans="2:3" x14ac:dyDescent="0.25">
      <c r="B588381" s="76"/>
      <c r="C588381" s="75"/>
    </row>
    <row r="588382" spans="2:3" x14ac:dyDescent="0.25">
      <c r="B588382" s="76"/>
      <c r="C588382" s="75"/>
    </row>
    <row r="588383" spans="2:3" x14ac:dyDescent="0.25">
      <c r="B588383" s="76"/>
      <c r="C588383" s="75"/>
    </row>
    <row r="588384" spans="2:3" x14ac:dyDescent="0.25">
      <c r="B588384" s="76"/>
      <c r="C588384" s="75"/>
    </row>
    <row r="588385" spans="2:3" x14ac:dyDescent="0.25">
      <c r="B588385" s="76"/>
      <c r="C588385" s="75"/>
    </row>
    <row r="588386" spans="2:3" x14ac:dyDescent="0.25">
      <c r="B588386" s="76"/>
      <c r="C588386" s="75"/>
    </row>
    <row r="588387" spans="2:3" x14ac:dyDescent="0.25">
      <c r="B588387" s="76"/>
      <c r="C588387" s="75"/>
    </row>
    <row r="588388" spans="2:3" x14ac:dyDescent="0.25">
      <c r="B588388" s="76"/>
      <c r="C588388" s="75"/>
    </row>
    <row r="588389" spans="2:3" x14ac:dyDescent="0.25">
      <c r="B588389" s="76"/>
      <c r="C588389" s="75"/>
    </row>
    <row r="588499" spans="2:3" x14ac:dyDescent="0.25">
      <c r="B588499" s="76"/>
      <c r="C588499" s="75"/>
    </row>
    <row r="588500" spans="2:3" x14ac:dyDescent="0.25">
      <c r="B588500" s="76"/>
      <c r="C588500" s="75"/>
    </row>
    <row r="588501" spans="2:3" x14ac:dyDescent="0.25">
      <c r="B588501" s="76"/>
      <c r="C588501" s="75"/>
    </row>
    <row r="588502" spans="2:3" x14ac:dyDescent="0.25">
      <c r="B588502" s="76"/>
      <c r="C588502" s="75"/>
    </row>
    <row r="588503" spans="2:3" x14ac:dyDescent="0.25">
      <c r="B588503" s="76"/>
      <c r="C588503" s="75"/>
    </row>
    <row r="588504" spans="2:3" x14ac:dyDescent="0.25">
      <c r="B588504" s="76"/>
      <c r="C588504" s="75"/>
    </row>
    <row r="588505" spans="2:3" x14ac:dyDescent="0.25">
      <c r="B588505" s="76"/>
      <c r="C588505" s="75"/>
    </row>
    <row r="588506" spans="2:3" x14ac:dyDescent="0.25">
      <c r="B588506" s="76"/>
      <c r="C588506" s="75"/>
    </row>
    <row r="588507" spans="2:3" x14ac:dyDescent="0.25">
      <c r="B588507" s="76"/>
      <c r="C588507" s="75"/>
    </row>
    <row r="588508" spans="2:3" x14ac:dyDescent="0.25">
      <c r="B588508" s="76"/>
      <c r="C588508" s="75"/>
    </row>
    <row r="588509" spans="2:3" x14ac:dyDescent="0.25">
      <c r="B588509" s="76"/>
      <c r="C588509" s="75"/>
    </row>
    <row r="588510" spans="2:3" x14ac:dyDescent="0.25">
      <c r="B588510" s="76"/>
      <c r="C588510" s="75"/>
    </row>
    <row r="588511" spans="2:3" x14ac:dyDescent="0.25">
      <c r="B588511" s="76"/>
      <c r="C588511" s="75"/>
    </row>
    <row r="588621" spans="2:3" x14ac:dyDescent="0.25">
      <c r="B588621" s="76"/>
      <c r="C588621" s="75"/>
    </row>
    <row r="588622" spans="2:3" x14ac:dyDescent="0.25">
      <c r="B588622" s="76"/>
      <c r="C588622" s="75"/>
    </row>
    <row r="588623" spans="2:3" x14ac:dyDescent="0.25">
      <c r="B588623" s="76"/>
      <c r="C588623" s="75"/>
    </row>
    <row r="588624" spans="2:3" x14ac:dyDescent="0.25">
      <c r="B588624" s="76"/>
      <c r="C588624" s="75"/>
    </row>
    <row r="588625" spans="2:3" x14ac:dyDescent="0.25">
      <c r="B588625" s="76"/>
      <c r="C588625" s="75"/>
    </row>
    <row r="588626" spans="2:3" x14ac:dyDescent="0.25">
      <c r="B588626" s="76"/>
      <c r="C588626" s="75"/>
    </row>
    <row r="588627" spans="2:3" x14ac:dyDescent="0.25">
      <c r="B588627" s="76"/>
      <c r="C588627" s="75"/>
    </row>
    <row r="588628" spans="2:3" x14ac:dyDescent="0.25">
      <c r="B588628" s="76"/>
      <c r="C588628" s="75"/>
    </row>
    <row r="588629" spans="2:3" x14ac:dyDescent="0.25">
      <c r="B588629" s="76"/>
      <c r="C588629" s="75"/>
    </row>
    <row r="588630" spans="2:3" x14ac:dyDescent="0.25">
      <c r="B588630" s="76"/>
      <c r="C588630" s="75"/>
    </row>
    <row r="588631" spans="2:3" x14ac:dyDescent="0.25">
      <c r="B588631" s="76"/>
      <c r="C588631" s="75"/>
    </row>
    <row r="588632" spans="2:3" x14ac:dyDescent="0.25">
      <c r="B588632" s="76"/>
      <c r="C588632" s="75"/>
    </row>
    <row r="588633" spans="2:3" x14ac:dyDescent="0.25">
      <c r="B588633" s="76"/>
      <c r="C588633" s="75"/>
    </row>
    <row r="588743" spans="2:3" x14ac:dyDescent="0.25">
      <c r="B588743" s="76"/>
      <c r="C588743" s="75"/>
    </row>
    <row r="588744" spans="2:3" x14ac:dyDescent="0.25">
      <c r="B588744" s="76"/>
      <c r="C588744" s="75"/>
    </row>
    <row r="588745" spans="2:3" x14ac:dyDescent="0.25">
      <c r="B588745" s="76"/>
      <c r="C588745" s="75"/>
    </row>
    <row r="588746" spans="2:3" x14ac:dyDescent="0.25">
      <c r="B588746" s="76"/>
      <c r="C588746" s="75"/>
    </row>
    <row r="588747" spans="2:3" x14ac:dyDescent="0.25">
      <c r="B588747" s="76"/>
      <c r="C588747" s="75"/>
    </row>
    <row r="588748" spans="2:3" x14ac:dyDescent="0.25">
      <c r="B588748" s="76"/>
      <c r="C588748" s="75"/>
    </row>
    <row r="588749" spans="2:3" x14ac:dyDescent="0.25">
      <c r="B588749" s="76"/>
      <c r="C588749" s="75"/>
    </row>
    <row r="588750" spans="2:3" x14ac:dyDescent="0.25">
      <c r="B588750" s="76"/>
      <c r="C588750" s="75"/>
    </row>
    <row r="588751" spans="2:3" x14ac:dyDescent="0.25">
      <c r="B588751" s="76"/>
      <c r="C588751" s="75"/>
    </row>
    <row r="588752" spans="2:3" x14ac:dyDescent="0.25">
      <c r="B588752" s="76"/>
      <c r="C588752" s="75"/>
    </row>
    <row r="588753" spans="2:3" x14ac:dyDescent="0.25">
      <c r="B588753" s="76"/>
      <c r="C588753" s="75"/>
    </row>
    <row r="588754" spans="2:3" x14ac:dyDescent="0.25">
      <c r="B588754" s="76"/>
      <c r="C588754" s="75"/>
    </row>
    <row r="588755" spans="2:3" x14ac:dyDescent="0.25">
      <c r="B588755" s="76"/>
      <c r="C588755" s="75"/>
    </row>
    <row r="588865" spans="2:3" x14ac:dyDescent="0.25">
      <c r="B588865" s="76"/>
      <c r="C588865" s="75"/>
    </row>
    <row r="588866" spans="2:3" x14ac:dyDescent="0.25">
      <c r="B588866" s="76"/>
      <c r="C588866" s="75"/>
    </row>
    <row r="588867" spans="2:3" x14ac:dyDescent="0.25">
      <c r="B588867" s="76"/>
      <c r="C588867" s="75"/>
    </row>
    <row r="588868" spans="2:3" x14ac:dyDescent="0.25">
      <c r="B588868" s="76"/>
      <c r="C588868" s="75"/>
    </row>
    <row r="588869" spans="2:3" x14ac:dyDescent="0.25">
      <c r="B588869" s="76"/>
      <c r="C588869" s="75"/>
    </row>
    <row r="588870" spans="2:3" x14ac:dyDescent="0.25">
      <c r="B588870" s="76"/>
      <c r="C588870" s="75"/>
    </row>
    <row r="588871" spans="2:3" x14ac:dyDescent="0.25">
      <c r="B588871" s="76"/>
      <c r="C588871" s="75"/>
    </row>
    <row r="588872" spans="2:3" x14ac:dyDescent="0.25">
      <c r="B588872" s="76"/>
      <c r="C588872" s="75"/>
    </row>
    <row r="588873" spans="2:3" x14ac:dyDescent="0.25">
      <c r="B588873" s="76"/>
      <c r="C588873" s="75"/>
    </row>
    <row r="588874" spans="2:3" x14ac:dyDescent="0.25">
      <c r="B588874" s="76"/>
      <c r="C588874" s="75"/>
    </row>
    <row r="588875" spans="2:3" x14ac:dyDescent="0.25">
      <c r="B588875" s="76"/>
      <c r="C588875" s="75"/>
    </row>
    <row r="588876" spans="2:3" x14ac:dyDescent="0.25">
      <c r="B588876" s="76"/>
      <c r="C588876" s="75"/>
    </row>
    <row r="588877" spans="2:3" x14ac:dyDescent="0.25">
      <c r="B588877" s="76"/>
      <c r="C588877" s="75"/>
    </row>
    <row r="588987" spans="2:3" x14ac:dyDescent="0.25">
      <c r="B588987" s="76"/>
      <c r="C588987" s="75"/>
    </row>
    <row r="588988" spans="2:3" x14ac:dyDescent="0.25">
      <c r="B588988" s="76"/>
      <c r="C588988" s="75"/>
    </row>
    <row r="588989" spans="2:3" x14ac:dyDescent="0.25">
      <c r="B588989" s="76"/>
      <c r="C588989" s="75"/>
    </row>
    <row r="588990" spans="2:3" x14ac:dyDescent="0.25">
      <c r="B588990" s="76"/>
      <c r="C588990" s="75"/>
    </row>
    <row r="588991" spans="2:3" x14ac:dyDescent="0.25">
      <c r="B588991" s="76"/>
      <c r="C588991" s="75"/>
    </row>
    <row r="588992" spans="2:3" x14ac:dyDescent="0.25">
      <c r="B588992" s="76"/>
      <c r="C588992" s="75"/>
    </row>
    <row r="588993" spans="2:3" x14ac:dyDescent="0.25">
      <c r="B588993" s="76"/>
      <c r="C588993" s="75"/>
    </row>
    <row r="588994" spans="2:3" x14ac:dyDescent="0.25">
      <c r="B588994" s="76"/>
      <c r="C588994" s="75"/>
    </row>
    <row r="588995" spans="2:3" x14ac:dyDescent="0.25">
      <c r="B588995" s="76"/>
      <c r="C588995" s="75"/>
    </row>
    <row r="588996" spans="2:3" x14ac:dyDescent="0.25">
      <c r="B588996" s="76"/>
      <c r="C588996" s="75"/>
    </row>
    <row r="588997" spans="2:3" x14ac:dyDescent="0.25">
      <c r="B588997" s="76"/>
      <c r="C588997" s="75"/>
    </row>
    <row r="588998" spans="2:3" x14ac:dyDescent="0.25">
      <c r="B588998" s="76"/>
      <c r="C588998" s="75"/>
    </row>
    <row r="588999" spans="2:3" x14ac:dyDescent="0.25">
      <c r="B588999" s="76"/>
      <c r="C588999" s="75"/>
    </row>
    <row r="589109" spans="2:3" x14ac:dyDescent="0.25">
      <c r="B589109" s="76"/>
      <c r="C589109" s="75"/>
    </row>
    <row r="589110" spans="2:3" x14ac:dyDescent="0.25">
      <c r="B589110" s="76"/>
      <c r="C589110" s="75"/>
    </row>
    <row r="589111" spans="2:3" x14ac:dyDescent="0.25">
      <c r="B589111" s="76"/>
      <c r="C589111" s="75"/>
    </row>
    <row r="589112" spans="2:3" x14ac:dyDescent="0.25">
      <c r="B589112" s="76"/>
      <c r="C589112" s="75"/>
    </row>
    <row r="589113" spans="2:3" x14ac:dyDescent="0.25">
      <c r="B589113" s="76"/>
      <c r="C589113" s="75"/>
    </row>
    <row r="589114" spans="2:3" x14ac:dyDescent="0.25">
      <c r="B589114" s="76"/>
      <c r="C589114" s="75"/>
    </row>
    <row r="589115" spans="2:3" x14ac:dyDescent="0.25">
      <c r="B589115" s="76"/>
      <c r="C589115" s="75"/>
    </row>
    <row r="589116" spans="2:3" x14ac:dyDescent="0.25">
      <c r="B589116" s="76"/>
      <c r="C589116" s="75"/>
    </row>
    <row r="589117" spans="2:3" x14ac:dyDescent="0.25">
      <c r="B589117" s="76"/>
      <c r="C589117" s="75"/>
    </row>
    <row r="589118" spans="2:3" x14ac:dyDescent="0.25">
      <c r="B589118" s="76"/>
      <c r="C589118" s="75"/>
    </row>
    <row r="589119" spans="2:3" x14ac:dyDescent="0.25">
      <c r="B589119" s="76"/>
      <c r="C589119" s="75"/>
    </row>
    <row r="589120" spans="2:3" x14ac:dyDescent="0.25">
      <c r="B589120" s="76"/>
      <c r="C589120" s="75"/>
    </row>
    <row r="589121" spans="2:3" x14ac:dyDescent="0.25">
      <c r="B589121" s="76"/>
      <c r="C589121" s="75"/>
    </row>
    <row r="589231" spans="2:3" x14ac:dyDescent="0.25">
      <c r="B589231" s="76"/>
      <c r="C589231" s="75"/>
    </row>
    <row r="589232" spans="2:3" x14ac:dyDescent="0.25">
      <c r="B589232" s="76"/>
      <c r="C589232" s="75"/>
    </row>
    <row r="589233" spans="2:3" x14ac:dyDescent="0.25">
      <c r="B589233" s="76"/>
      <c r="C589233" s="75"/>
    </row>
    <row r="589234" spans="2:3" x14ac:dyDescent="0.25">
      <c r="B589234" s="76"/>
      <c r="C589234" s="75"/>
    </row>
    <row r="589235" spans="2:3" x14ac:dyDescent="0.25">
      <c r="B589235" s="76"/>
      <c r="C589235" s="75"/>
    </row>
    <row r="589236" spans="2:3" x14ac:dyDescent="0.25">
      <c r="B589236" s="76"/>
      <c r="C589236" s="75"/>
    </row>
    <row r="589237" spans="2:3" x14ac:dyDescent="0.25">
      <c r="B589237" s="76"/>
      <c r="C589237" s="75"/>
    </row>
    <row r="589238" spans="2:3" x14ac:dyDescent="0.25">
      <c r="B589238" s="76"/>
      <c r="C589238" s="75"/>
    </row>
    <row r="589239" spans="2:3" x14ac:dyDescent="0.25">
      <c r="B589239" s="76"/>
      <c r="C589239" s="75"/>
    </row>
    <row r="589240" spans="2:3" x14ac:dyDescent="0.25">
      <c r="B589240" s="76"/>
      <c r="C589240" s="75"/>
    </row>
    <row r="589241" spans="2:3" x14ac:dyDescent="0.25">
      <c r="B589241" s="76"/>
      <c r="C589241" s="75"/>
    </row>
    <row r="589242" spans="2:3" x14ac:dyDescent="0.25">
      <c r="B589242" s="76"/>
      <c r="C589242" s="75"/>
    </row>
    <row r="589243" spans="2:3" x14ac:dyDescent="0.25">
      <c r="B589243" s="76"/>
      <c r="C589243" s="75"/>
    </row>
    <row r="589353" spans="2:3" x14ac:dyDescent="0.25">
      <c r="B589353" s="76"/>
      <c r="C589353" s="75"/>
    </row>
    <row r="589354" spans="2:3" x14ac:dyDescent="0.25">
      <c r="B589354" s="76"/>
      <c r="C589354" s="75"/>
    </row>
    <row r="589355" spans="2:3" x14ac:dyDescent="0.25">
      <c r="B589355" s="76"/>
      <c r="C589355" s="75"/>
    </row>
    <row r="589356" spans="2:3" x14ac:dyDescent="0.25">
      <c r="B589356" s="76"/>
      <c r="C589356" s="75"/>
    </row>
    <row r="589357" spans="2:3" x14ac:dyDescent="0.25">
      <c r="B589357" s="76"/>
      <c r="C589357" s="75"/>
    </row>
    <row r="589358" spans="2:3" x14ac:dyDescent="0.25">
      <c r="B589358" s="76"/>
      <c r="C589358" s="75"/>
    </row>
    <row r="589359" spans="2:3" x14ac:dyDescent="0.25">
      <c r="B589359" s="76"/>
      <c r="C589359" s="75"/>
    </row>
    <row r="589360" spans="2:3" x14ac:dyDescent="0.25">
      <c r="B589360" s="76"/>
      <c r="C589360" s="75"/>
    </row>
    <row r="589361" spans="2:3" x14ac:dyDescent="0.25">
      <c r="B589361" s="76"/>
      <c r="C589361" s="75"/>
    </row>
    <row r="589362" spans="2:3" x14ac:dyDescent="0.25">
      <c r="B589362" s="76"/>
      <c r="C589362" s="75"/>
    </row>
    <row r="589363" spans="2:3" x14ac:dyDescent="0.25">
      <c r="B589363" s="76"/>
      <c r="C589363" s="75"/>
    </row>
    <row r="589364" spans="2:3" x14ac:dyDescent="0.25">
      <c r="B589364" s="76"/>
      <c r="C589364" s="75"/>
    </row>
    <row r="589365" spans="2:3" x14ac:dyDescent="0.25">
      <c r="B589365" s="76"/>
      <c r="C589365" s="75"/>
    </row>
    <row r="589475" spans="2:3" x14ac:dyDescent="0.25">
      <c r="B589475" s="76"/>
      <c r="C589475" s="75"/>
    </row>
    <row r="589476" spans="2:3" x14ac:dyDescent="0.25">
      <c r="B589476" s="76"/>
      <c r="C589476" s="75"/>
    </row>
    <row r="589477" spans="2:3" x14ac:dyDescent="0.25">
      <c r="B589477" s="76"/>
      <c r="C589477" s="75"/>
    </row>
    <row r="589478" spans="2:3" x14ac:dyDescent="0.25">
      <c r="B589478" s="76"/>
      <c r="C589478" s="75"/>
    </row>
    <row r="589479" spans="2:3" x14ac:dyDescent="0.25">
      <c r="B589479" s="76"/>
      <c r="C589479" s="75"/>
    </row>
    <row r="589480" spans="2:3" x14ac:dyDescent="0.25">
      <c r="B589480" s="76"/>
      <c r="C589480" s="75"/>
    </row>
    <row r="589481" spans="2:3" x14ac:dyDescent="0.25">
      <c r="B589481" s="76"/>
      <c r="C589481" s="75"/>
    </row>
    <row r="589482" spans="2:3" x14ac:dyDescent="0.25">
      <c r="B589482" s="76"/>
      <c r="C589482" s="75"/>
    </row>
    <row r="589483" spans="2:3" x14ac:dyDescent="0.25">
      <c r="B589483" s="76"/>
      <c r="C589483" s="75"/>
    </row>
    <row r="589484" spans="2:3" x14ac:dyDescent="0.25">
      <c r="B589484" s="76"/>
      <c r="C589484" s="75"/>
    </row>
    <row r="589485" spans="2:3" x14ac:dyDescent="0.25">
      <c r="B589485" s="76"/>
      <c r="C589485" s="75"/>
    </row>
    <row r="589486" spans="2:3" x14ac:dyDescent="0.25">
      <c r="B589486" s="76"/>
      <c r="C589486" s="75"/>
    </row>
    <row r="589487" spans="2:3" x14ac:dyDescent="0.25">
      <c r="B589487" s="76"/>
      <c r="C589487" s="75"/>
    </row>
    <row r="589597" spans="2:3" x14ac:dyDescent="0.25">
      <c r="B589597" s="76"/>
      <c r="C589597" s="75"/>
    </row>
    <row r="589598" spans="2:3" x14ac:dyDescent="0.25">
      <c r="B589598" s="76"/>
      <c r="C589598" s="75"/>
    </row>
    <row r="589599" spans="2:3" x14ac:dyDescent="0.25">
      <c r="B589599" s="76"/>
      <c r="C589599" s="75"/>
    </row>
    <row r="589600" spans="2:3" x14ac:dyDescent="0.25">
      <c r="B589600" s="76"/>
      <c r="C589600" s="75"/>
    </row>
    <row r="589601" spans="2:3" x14ac:dyDescent="0.25">
      <c r="B589601" s="76"/>
      <c r="C589601" s="75"/>
    </row>
    <row r="589602" spans="2:3" x14ac:dyDescent="0.25">
      <c r="B589602" s="76"/>
      <c r="C589602" s="75"/>
    </row>
    <row r="589603" spans="2:3" x14ac:dyDescent="0.25">
      <c r="B589603" s="76"/>
      <c r="C589603" s="75"/>
    </row>
    <row r="589604" spans="2:3" x14ac:dyDescent="0.25">
      <c r="B589604" s="76"/>
      <c r="C589604" s="75"/>
    </row>
    <row r="589605" spans="2:3" x14ac:dyDescent="0.25">
      <c r="B589605" s="76"/>
      <c r="C589605" s="75"/>
    </row>
    <row r="589606" spans="2:3" x14ac:dyDescent="0.25">
      <c r="B589606" s="76"/>
      <c r="C589606" s="75"/>
    </row>
    <row r="589607" spans="2:3" x14ac:dyDescent="0.25">
      <c r="B589607" s="76"/>
      <c r="C589607" s="75"/>
    </row>
    <row r="589608" spans="2:3" x14ac:dyDescent="0.25">
      <c r="B589608" s="76"/>
      <c r="C589608" s="75"/>
    </row>
    <row r="589609" spans="2:3" x14ac:dyDescent="0.25">
      <c r="B589609" s="76"/>
      <c r="C589609" s="75"/>
    </row>
    <row r="589719" spans="2:3" x14ac:dyDescent="0.25">
      <c r="B589719" s="76"/>
      <c r="C589719" s="75"/>
    </row>
    <row r="589720" spans="2:3" x14ac:dyDescent="0.25">
      <c r="B589720" s="76"/>
      <c r="C589720" s="75"/>
    </row>
    <row r="589721" spans="2:3" x14ac:dyDescent="0.25">
      <c r="B589721" s="76"/>
      <c r="C589721" s="75"/>
    </row>
    <row r="589722" spans="2:3" x14ac:dyDescent="0.25">
      <c r="B589722" s="76"/>
      <c r="C589722" s="75"/>
    </row>
    <row r="589723" spans="2:3" x14ac:dyDescent="0.25">
      <c r="B589723" s="76"/>
      <c r="C589723" s="75"/>
    </row>
    <row r="589724" spans="2:3" x14ac:dyDescent="0.25">
      <c r="B589724" s="76"/>
      <c r="C589724" s="75"/>
    </row>
    <row r="589725" spans="2:3" x14ac:dyDescent="0.25">
      <c r="B589725" s="76"/>
      <c r="C589725" s="75"/>
    </row>
    <row r="589726" spans="2:3" x14ac:dyDescent="0.25">
      <c r="B589726" s="76"/>
      <c r="C589726" s="75"/>
    </row>
    <row r="589727" spans="2:3" x14ac:dyDescent="0.25">
      <c r="B589727" s="76"/>
      <c r="C589727" s="75"/>
    </row>
    <row r="589728" spans="2:3" x14ac:dyDescent="0.25">
      <c r="B589728" s="76"/>
      <c r="C589728" s="75"/>
    </row>
    <row r="589729" spans="2:3" x14ac:dyDescent="0.25">
      <c r="B589729" s="76"/>
      <c r="C589729" s="75"/>
    </row>
    <row r="589730" spans="2:3" x14ac:dyDescent="0.25">
      <c r="B589730" s="76"/>
      <c r="C589730" s="75"/>
    </row>
    <row r="589731" spans="2:3" x14ac:dyDescent="0.25">
      <c r="B589731" s="76"/>
      <c r="C589731" s="75"/>
    </row>
    <row r="589841" spans="2:3" x14ac:dyDescent="0.25">
      <c r="B589841" s="76"/>
      <c r="C589841" s="75"/>
    </row>
    <row r="589842" spans="2:3" x14ac:dyDescent="0.25">
      <c r="B589842" s="76"/>
      <c r="C589842" s="75"/>
    </row>
    <row r="589843" spans="2:3" x14ac:dyDescent="0.25">
      <c r="B589843" s="76"/>
      <c r="C589843" s="75"/>
    </row>
    <row r="589844" spans="2:3" x14ac:dyDescent="0.25">
      <c r="B589844" s="76"/>
      <c r="C589844" s="75"/>
    </row>
    <row r="589845" spans="2:3" x14ac:dyDescent="0.25">
      <c r="B589845" s="76"/>
      <c r="C589845" s="75"/>
    </row>
    <row r="589846" spans="2:3" x14ac:dyDescent="0.25">
      <c r="B589846" s="76"/>
      <c r="C589846" s="75"/>
    </row>
    <row r="589847" spans="2:3" x14ac:dyDescent="0.25">
      <c r="B589847" s="76"/>
      <c r="C589847" s="75"/>
    </row>
    <row r="589848" spans="2:3" x14ac:dyDescent="0.25">
      <c r="B589848" s="76"/>
      <c r="C589848" s="75"/>
    </row>
    <row r="589849" spans="2:3" x14ac:dyDescent="0.25">
      <c r="B589849" s="76"/>
      <c r="C589849" s="75"/>
    </row>
    <row r="589850" spans="2:3" x14ac:dyDescent="0.25">
      <c r="B589850" s="76"/>
      <c r="C589850" s="75"/>
    </row>
    <row r="589851" spans="2:3" x14ac:dyDescent="0.25">
      <c r="B589851" s="76"/>
      <c r="C589851" s="75"/>
    </row>
    <row r="589852" spans="2:3" x14ac:dyDescent="0.25">
      <c r="B589852" s="76"/>
      <c r="C589852" s="75"/>
    </row>
    <row r="589853" spans="2:3" x14ac:dyDescent="0.25">
      <c r="B589853" s="76"/>
      <c r="C589853" s="75"/>
    </row>
    <row r="589963" spans="2:3" x14ac:dyDescent="0.25">
      <c r="B589963" s="76"/>
      <c r="C589963" s="75"/>
    </row>
    <row r="589964" spans="2:3" x14ac:dyDescent="0.25">
      <c r="B589964" s="76"/>
      <c r="C589964" s="75"/>
    </row>
    <row r="589965" spans="2:3" x14ac:dyDescent="0.25">
      <c r="B589965" s="76"/>
      <c r="C589965" s="75"/>
    </row>
    <row r="589966" spans="2:3" x14ac:dyDescent="0.25">
      <c r="B589966" s="76"/>
      <c r="C589966" s="75"/>
    </row>
    <row r="589967" spans="2:3" x14ac:dyDescent="0.25">
      <c r="B589967" s="76"/>
      <c r="C589967" s="75"/>
    </row>
    <row r="589968" spans="2:3" x14ac:dyDescent="0.25">
      <c r="B589968" s="76"/>
      <c r="C589968" s="75"/>
    </row>
    <row r="589969" spans="2:3" x14ac:dyDescent="0.25">
      <c r="B589969" s="76"/>
      <c r="C589969" s="75"/>
    </row>
    <row r="589970" spans="2:3" x14ac:dyDescent="0.25">
      <c r="B589970" s="76"/>
      <c r="C589970" s="75"/>
    </row>
    <row r="589971" spans="2:3" x14ac:dyDescent="0.25">
      <c r="B589971" s="76"/>
      <c r="C589971" s="75"/>
    </row>
    <row r="589972" spans="2:3" x14ac:dyDescent="0.25">
      <c r="B589972" s="76"/>
      <c r="C589972" s="75"/>
    </row>
    <row r="589973" spans="2:3" x14ac:dyDescent="0.25">
      <c r="B589973" s="76"/>
      <c r="C589973" s="75"/>
    </row>
    <row r="589974" spans="2:3" x14ac:dyDescent="0.25">
      <c r="B589974" s="76"/>
      <c r="C589974" s="75"/>
    </row>
    <row r="589975" spans="2:3" x14ac:dyDescent="0.25">
      <c r="B589975" s="76"/>
      <c r="C589975" s="75"/>
    </row>
    <row r="590085" spans="2:3" x14ac:dyDescent="0.25">
      <c r="B590085" s="76"/>
      <c r="C590085" s="75"/>
    </row>
    <row r="590086" spans="2:3" x14ac:dyDescent="0.25">
      <c r="B590086" s="76"/>
      <c r="C590086" s="75"/>
    </row>
    <row r="590087" spans="2:3" x14ac:dyDescent="0.25">
      <c r="B590087" s="76"/>
      <c r="C590087" s="75"/>
    </row>
    <row r="590088" spans="2:3" x14ac:dyDescent="0.25">
      <c r="B590088" s="76"/>
      <c r="C590088" s="75"/>
    </row>
    <row r="590089" spans="2:3" x14ac:dyDescent="0.25">
      <c r="B590089" s="76"/>
      <c r="C590089" s="75"/>
    </row>
    <row r="590090" spans="2:3" x14ac:dyDescent="0.25">
      <c r="B590090" s="76"/>
      <c r="C590090" s="75"/>
    </row>
    <row r="590091" spans="2:3" x14ac:dyDescent="0.25">
      <c r="B590091" s="76"/>
      <c r="C590091" s="75"/>
    </row>
    <row r="590092" spans="2:3" x14ac:dyDescent="0.25">
      <c r="B590092" s="76"/>
      <c r="C590092" s="75"/>
    </row>
    <row r="590093" spans="2:3" x14ac:dyDescent="0.25">
      <c r="B590093" s="76"/>
      <c r="C590093" s="75"/>
    </row>
    <row r="590094" spans="2:3" x14ac:dyDescent="0.25">
      <c r="B590094" s="76"/>
      <c r="C590094" s="75"/>
    </row>
    <row r="590095" spans="2:3" x14ac:dyDescent="0.25">
      <c r="B590095" s="76"/>
      <c r="C590095" s="75"/>
    </row>
    <row r="590096" spans="2:3" x14ac:dyDescent="0.25">
      <c r="B590096" s="76"/>
      <c r="C590096" s="75"/>
    </row>
    <row r="590097" spans="2:3" x14ac:dyDescent="0.25">
      <c r="B590097" s="76"/>
      <c r="C590097" s="75"/>
    </row>
    <row r="590207" spans="2:3" x14ac:dyDescent="0.25">
      <c r="B590207" s="76"/>
      <c r="C590207" s="75"/>
    </row>
    <row r="590208" spans="2:3" x14ac:dyDescent="0.25">
      <c r="B590208" s="76"/>
      <c r="C590208" s="75"/>
    </row>
    <row r="590209" spans="2:3" x14ac:dyDescent="0.25">
      <c r="B590209" s="76"/>
      <c r="C590209" s="75"/>
    </row>
    <row r="590210" spans="2:3" x14ac:dyDescent="0.25">
      <c r="B590210" s="76"/>
      <c r="C590210" s="75"/>
    </row>
    <row r="590211" spans="2:3" x14ac:dyDescent="0.25">
      <c r="B590211" s="76"/>
      <c r="C590211" s="75"/>
    </row>
    <row r="590212" spans="2:3" x14ac:dyDescent="0.25">
      <c r="B590212" s="76"/>
      <c r="C590212" s="75"/>
    </row>
    <row r="590213" spans="2:3" x14ac:dyDescent="0.25">
      <c r="B590213" s="76"/>
      <c r="C590213" s="75"/>
    </row>
    <row r="590214" spans="2:3" x14ac:dyDescent="0.25">
      <c r="B590214" s="76"/>
      <c r="C590214" s="75"/>
    </row>
    <row r="590215" spans="2:3" x14ac:dyDescent="0.25">
      <c r="B590215" s="76"/>
      <c r="C590215" s="75"/>
    </row>
    <row r="590216" spans="2:3" x14ac:dyDescent="0.25">
      <c r="B590216" s="76"/>
      <c r="C590216" s="75"/>
    </row>
    <row r="590217" spans="2:3" x14ac:dyDescent="0.25">
      <c r="B590217" s="76"/>
      <c r="C590217" s="75"/>
    </row>
    <row r="590218" spans="2:3" x14ac:dyDescent="0.25">
      <c r="B590218" s="76"/>
      <c r="C590218" s="75"/>
    </row>
    <row r="590219" spans="2:3" x14ac:dyDescent="0.25">
      <c r="B590219" s="76"/>
      <c r="C590219" s="75"/>
    </row>
    <row r="590329" spans="2:3" x14ac:dyDescent="0.25">
      <c r="B590329" s="76"/>
      <c r="C590329" s="75"/>
    </row>
    <row r="590330" spans="2:3" x14ac:dyDescent="0.25">
      <c r="B590330" s="76"/>
      <c r="C590330" s="75"/>
    </row>
    <row r="590331" spans="2:3" x14ac:dyDescent="0.25">
      <c r="B590331" s="76"/>
      <c r="C590331" s="75"/>
    </row>
    <row r="590332" spans="2:3" x14ac:dyDescent="0.25">
      <c r="B590332" s="76"/>
      <c r="C590332" s="75"/>
    </row>
    <row r="590333" spans="2:3" x14ac:dyDescent="0.25">
      <c r="B590333" s="76"/>
      <c r="C590333" s="75"/>
    </row>
    <row r="590334" spans="2:3" x14ac:dyDescent="0.25">
      <c r="B590334" s="76"/>
      <c r="C590334" s="75"/>
    </row>
    <row r="590335" spans="2:3" x14ac:dyDescent="0.25">
      <c r="B590335" s="76"/>
      <c r="C590335" s="75"/>
    </row>
    <row r="590336" spans="2:3" x14ac:dyDescent="0.25">
      <c r="B590336" s="76"/>
      <c r="C590336" s="75"/>
    </row>
    <row r="590337" spans="2:3" x14ac:dyDescent="0.25">
      <c r="B590337" s="76"/>
      <c r="C590337" s="75"/>
    </row>
    <row r="590338" spans="2:3" x14ac:dyDescent="0.25">
      <c r="B590338" s="76"/>
      <c r="C590338" s="75"/>
    </row>
    <row r="590339" spans="2:3" x14ac:dyDescent="0.25">
      <c r="B590339" s="76"/>
      <c r="C590339" s="75"/>
    </row>
    <row r="590340" spans="2:3" x14ac:dyDescent="0.25">
      <c r="B590340" s="76"/>
      <c r="C590340" s="75"/>
    </row>
    <row r="590341" spans="2:3" x14ac:dyDescent="0.25">
      <c r="B590341" s="76"/>
      <c r="C590341" s="75"/>
    </row>
    <row r="590451" spans="2:3" x14ac:dyDescent="0.25">
      <c r="B590451" s="76"/>
      <c r="C590451" s="75"/>
    </row>
    <row r="590452" spans="2:3" x14ac:dyDescent="0.25">
      <c r="B590452" s="76"/>
      <c r="C590452" s="75"/>
    </row>
    <row r="590453" spans="2:3" x14ac:dyDescent="0.25">
      <c r="B590453" s="76"/>
      <c r="C590453" s="75"/>
    </row>
    <row r="590454" spans="2:3" x14ac:dyDescent="0.25">
      <c r="B590454" s="76"/>
      <c r="C590454" s="75"/>
    </row>
    <row r="590455" spans="2:3" x14ac:dyDescent="0.25">
      <c r="B590455" s="76"/>
      <c r="C590455" s="75"/>
    </row>
    <row r="590456" spans="2:3" x14ac:dyDescent="0.25">
      <c r="B590456" s="76"/>
      <c r="C590456" s="75"/>
    </row>
    <row r="590457" spans="2:3" x14ac:dyDescent="0.25">
      <c r="B590457" s="76"/>
      <c r="C590457" s="75"/>
    </row>
    <row r="590458" spans="2:3" x14ac:dyDescent="0.25">
      <c r="B590458" s="76"/>
      <c r="C590458" s="75"/>
    </row>
    <row r="590459" spans="2:3" x14ac:dyDescent="0.25">
      <c r="B590459" s="76"/>
      <c r="C590459" s="75"/>
    </row>
    <row r="590460" spans="2:3" x14ac:dyDescent="0.25">
      <c r="B590460" s="76"/>
      <c r="C590460" s="75"/>
    </row>
    <row r="590461" spans="2:3" x14ac:dyDescent="0.25">
      <c r="B590461" s="76"/>
      <c r="C590461" s="75"/>
    </row>
    <row r="590462" spans="2:3" x14ac:dyDescent="0.25">
      <c r="B590462" s="76"/>
      <c r="C590462" s="75"/>
    </row>
    <row r="590463" spans="2:3" x14ac:dyDescent="0.25">
      <c r="B590463" s="76"/>
      <c r="C590463" s="75"/>
    </row>
    <row r="590573" spans="2:3" x14ac:dyDescent="0.25">
      <c r="B590573" s="76"/>
      <c r="C590573" s="75"/>
    </row>
    <row r="590574" spans="2:3" x14ac:dyDescent="0.25">
      <c r="B590574" s="76"/>
      <c r="C590574" s="75"/>
    </row>
    <row r="590575" spans="2:3" x14ac:dyDescent="0.25">
      <c r="B590575" s="76"/>
      <c r="C590575" s="75"/>
    </row>
    <row r="590576" spans="2:3" x14ac:dyDescent="0.25">
      <c r="B590576" s="76"/>
      <c r="C590576" s="75"/>
    </row>
    <row r="590577" spans="2:3" x14ac:dyDescent="0.25">
      <c r="B590577" s="76"/>
      <c r="C590577" s="75"/>
    </row>
    <row r="590578" spans="2:3" x14ac:dyDescent="0.25">
      <c r="B590578" s="76"/>
      <c r="C590578" s="75"/>
    </row>
    <row r="590579" spans="2:3" x14ac:dyDescent="0.25">
      <c r="B590579" s="76"/>
      <c r="C590579" s="75"/>
    </row>
    <row r="590580" spans="2:3" x14ac:dyDescent="0.25">
      <c r="B590580" s="76"/>
      <c r="C590580" s="75"/>
    </row>
    <row r="590581" spans="2:3" x14ac:dyDescent="0.25">
      <c r="B590581" s="76"/>
      <c r="C590581" s="75"/>
    </row>
    <row r="590582" spans="2:3" x14ac:dyDescent="0.25">
      <c r="B590582" s="76"/>
      <c r="C590582" s="75"/>
    </row>
    <row r="590583" spans="2:3" x14ac:dyDescent="0.25">
      <c r="B590583" s="76"/>
      <c r="C590583" s="75"/>
    </row>
    <row r="590584" spans="2:3" x14ac:dyDescent="0.25">
      <c r="B590584" s="76"/>
      <c r="C590584" s="75"/>
    </row>
    <row r="590585" spans="2:3" x14ac:dyDescent="0.25">
      <c r="B590585" s="76"/>
      <c r="C590585" s="75"/>
    </row>
    <row r="590695" spans="2:3" x14ac:dyDescent="0.25">
      <c r="B590695" s="76"/>
      <c r="C590695" s="75"/>
    </row>
    <row r="590696" spans="2:3" x14ac:dyDescent="0.25">
      <c r="B590696" s="76"/>
      <c r="C590696" s="75"/>
    </row>
    <row r="590697" spans="2:3" x14ac:dyDescent="0.25">
      <c r="B590697" s="76"/>
      <c r="C590697" s="75"/>
    </row>
    <row r="590698" spans="2:3" x14ac:dyDescent="0.25">
      <c r="B590698" s="76"/>
      <c r="C590698" s="75"/>
    </row>
    <row r="590699" spans="2:3" x14ac:dyDescent="0.25">
      <c r="B590699" s="76"/>
      <c r="C590699" s="75"/>
    </row>
    <row r="590700" spans="2:3" x14ac:dyDescent="0.25">
      <c r="B590700" s="76"/>
      <c r="C590700" s="75"/>
    </row>
    <row r="590701" spans="2:3" x14ac:dyDescent="0.25">
      <c r="B590701" s="76"/>
      <c r="C590701" s="75"/>
    </row>
    <row r="590702" spans="2:3" x14ac:dyDescent="0.25">
      <c r="B590702" s="76"/>
      <c r="C590702" s="75"/>
    </row>
    <row r="590703" spans="2:3" x14ac:dyDescent="0.25">
      <c r="B590703" s="76"/>
      <c r="C590703" s="75"/>
    </row>
    <row r="590704" spans="2:3" x14ac:dyDescent="0.25">
      <c r="B590704" s="76"/>
      <c r="C590704" s="75"/>
    </row>
    <row r="590705" spans="2:3" x14ac:dyDescent="0.25">
      <c r="B590705" s="76"/>
      <c r="C590705" s="75"/>
    </row>
    <row r="590706" spans="2:3" x14ac:dyDescent="0.25">
      <c r="B590706" s="76"/>
      <c r="C590706" s="75"/>
    </row>
    <row r="590707" spans="2:3" x14ac:dyDescent="0.25">
      <c r="B590707" s="76"/>
      <c r="C590707" s="75"/>
    </row>
    <row r="590817" spans="2:3" x14ac:dyDescent="0.25">
      <c r="B590817" s="76"/>
      <c r="C590817" s="75"/>
    </row>
    <row r="590818" spans="2:3" x14ac:dyDescent="0.25">
      <c r="B590818" s="76"/>
      <c r="C590818" s="75"/>
    </row>
    <row r="590819" spans="2:3" x14ac:dyDescent="0.25">
      <c r="B590819" s="76"/>
      <c r="C590819" s="75"/>
    </row>
    <row r="590820" spans="2:3" x14ac:dyDescent="0.25">
      <c r="B590820" s="76"/>
      <c r="C590820" s="75"/>
    </row>
    <row r="590821" spans="2:3" x14ac:dyDescent="0.25">
      <c r="B590821" s="76"/>
      <c r="C590821" s="75"/>
    </row>
    <row r="590822" spans="2:3" x14ac:dyDescent="0.25">
      <c r="B590822" s="76"/>
      <c r="C590822" s="75"/>
    </row>
    <row r="590823" spans="2:3" x14ac:dyDescent="0.25">
      <c r="B590823" s="76"/>
      <c r="C590823" s="75"/>
    </row>
    <row r="590824" spans="2:3" x14ac:dyDescent="0.25">
      <c r="B590824" s="76"/>
      <c r="C590824" s="75"/>
    </row>
    <row r="590825" spans="2:3" x14ac:dyDescent="0.25">
      <c r="B590825" s="76"/>
      <c r="C590825" s="75"/>
    </row>
    <row r="590826" spans="2:3" x14ac:dyDescent="0.25">
      <c r="B590826" s="76"/>
      <c r="C590826" s="75"/>
    </row>
    <row r="590827" spans="2:3" x14ac:dyDescent="0.25">
      <c r="B590827" s="76"/>
      <c r="C590827" s="75"/>
    </row>
    <row r="590828" spans="2:3" x14ac:dyDescent="0.25">
      <c r="B590828" s="76"/>
      <c r="C590828" s="75"/>
    </row>
    <row r="590829" spans="2:3" x14ac:dyDescent="0.25">
      <c r="B590829" s="76"/>
      <c r="C590829" s="75"/>
    </row>
    <row r="590939" spans="2:3" x14ac:dyDescent="0.25">
      <c r="B590939" s="76"/>
      <c r="C590939" s="75"/>
    </row>
    <row r="590940" spans="2:3" x14ac:dyDescent="0.25">
      <c r="B590940" s="76"/>
      <c r="C590940" s="75"/>
    </row>
    <row r="590941" spans="2:3" x14ac:dyDescent="0.25">
      <c r="B590941" s="76"/>
      <c r="C590941" s="75"/>
    </row>
    <row r="590942" spans="2:3" x14ac:dyDescent="0.25">
      <c r="B590942" s="76"/>
      <c r="C590942" s="75"/>
    </row>
    <row r="590943" spans="2:3" x14ac:dyDescent="0.25">
      <c r="B590943" s="76"/>
      <c r="C590943" s="75"/>
    </row>
    <row r="590944" spans="2:3" x14ac:dyDescent="0.25">
      <c r="B590944" s="76"/>
      <c r="C590944" s="75"/>
    </row>
    <row r="590945" spans="2:3" x14ac:dyDescent="0.25">
      <c r="B590945" s="76"/>
      <c r="C590945" s="75"/>
    </row>
    <row r="590946" spans="2:3" x14ac:dyDescent="0.25">
      <c r="B590946" s="76"/>
      <c r="C590946" s="75"/>
    </row>
    <row r="590947" spans="2:3" x14ac:dyDescent="0.25">
      <c r="B590947" s="76"/>
      <c r="C590947" s="75"/>
    </row>
    <row r="590948" spans="2:3" x14ac:dyDescent="0.25">
      <c r="B590948" s="76"/>
      <c r="C590948" s="75"/>
    </row>
    <row r="590949" spans="2:3" x14ac:dyDescent="0.25">
      <c r="B590949" s="76"/>
      <c r="C590949" s="75"/>
    </row>
    <row r="590950" spans="2:3" x14ac:dyDescent="0.25">
      <c r="B590950" s="76"/>
      <c r="C590950" s="75"/>
    </row>
    <row r="590951" spans="2:3" x14ac:dyDescent="0.25">
      <c r="B590951" s="76"/>
      <c r="C590951" s="75"/>
    </row>
    <row r="591061" spans="2:3" x14ac:dyDescent="0.25">
      <c r="B591061" s="76"/>
      <c r="C591061" s="75"/>
    </row>
    <row r="591062" spans="2:3" x14ac:dyDescent="0.25">
      <c r="B591062" s="76"/>
      <c r="C591062" s="75"/>
    </row>
    <row r="591063" spans="2:3" x14ac:dyDescent="0.25">
      <c r="B591063" s="76"/>
      <c r="C591063" s="75"/>
    </row>
    <row r="591064" spans="2:3" x14ac:dyDescent="0.25">
      <c r="B591064" s="76"/>
      <c r="C591064" s="75"/>
    </row>
    <row r="591065" spans="2:3" x14ac:dyDescent="0.25">
      <c r="B591065" s="76"/>
      <c r="C591065" s="75"/>
    </row>
    <row r="591066" spans="2:3" x14ac:dyDescent="0.25">
      <c r="B591066" s="76"/>
      <c r="C591066" s="75"/>
    </row>
    <row r="591067" spans="2:3" x14ac:dyDescent="0.25">
      <c r="B591067" s="76"/>
      <c r="C591067" s="75"/>
    </row>
    <row r="591068" spans="2:3" x14ac:dyDescent="0.25">
      <c r="B591068" s="76"/>
      <c r="C591068" s="75"/>
    </row>
    <row r="591069" spans="2:3" x14ac:dyDescent="0.25">
      <c r="B591069" s="76"/>
      <c r="C591069" s="75"/>
    </row>
    <row r="591070" spans="2:3" x14ac:dyDescent="0.25">
      <c r="B591070" s="76"/>
      <c r="C591070" s="75"/>
    </row>
    <row r="591071" spans="2:3" x14ac:dyDescent="0.25">
      <c r="B591071" s="76"/>
      <c r="C591071" s="75"/>
    </row>
    <row r="591072" spans="2:3" x14ac:dyDescent="0.25">
      <c r="B591072" s="76"/>
      <c r="C591072" s="75"/>
    </row>
    <row r="591073" spans="2:3" x14ac:dyDescent="0.25">
      <c r="B591073" s="76"/>
      <c r="C591073" s="75"/>
    </row>
    <row r="591183" spans="2:3" x14ac:dyDescent="0.25">
      <c r="B591183" s="76"/>
      <c r="C591183" s="75"/>
    </row>
    <row r="591184" spans="2:3" x14ac:dyDescent="0.25">
      <c r="B591184" s="76"/>
      <c r="C591184" s="75"/>
    </row>
    <row r="591185" spans="2:3" x14ac:dyDescent="0.25">
      <c r="B591185" s="76"/>
      <c r="C591185" s="75"/>
    </row>
    <row r="591186" spans="2:3" x14ac:dyDescent="0.25">
      <c r="B591186" s="76"/>
      <c r="C591186" s="75"/>
    </row>
    <row r="591187" spans="2:3" x14ac:dyDescent="0.25">
      <c r="B591187" s="76"/>
      <c r="C591187" s="75"/>
    </row>
    <row r="591188" spans="2:3" x14ac:dyDescent="0.25">
      <c r="B591188" s="76"/>
      <c r="C591188" s="75"/>
    </row>
    <row r="591189" spans="2:3" x14ac:dyDescent="0.25">
      <c r="B591189" s="76"/>
      <c r="C591189" s="75"/>
    </row>
    <row r="591190" spans="2:3" x14ac:dyDescent="0.25">
      <c r="B591190" s="76"/>
      <c r="C591190" s="75"/>
    </row>
    <row r="591191" spans="2:3" x14ac:dyDescent="0.25">
      <c r="B591191" s="76"/>
      <c r="C591191" s="75"/>
    </row>
    <row r="591192" spans="2:3" x14ac:dyDescent="0.25">
      <c r="B591192" s="76"/>
      <c r="C591192" s="75"/>
    </row>
    <row r="591193" spans="2:3" x14ac:dyDescent="0.25">
      <c r="B591193" s="76"/>
      <c r="C591193" s="75"/>
    </row>
    <row r="591194" spans="2:3" x14ac:dyDescent="0.25">
      <c r="B591194" s="76"/>
      <c r="C591194" s="75"/>
    </row>
    <row r="591195" spans="2:3" x14ac:dyDescent="0.25">
      <c r="B591195" s="76"/>
      <c r="C591195" s="75"/>
    </row>
    <row r="591305" spans="2:3" x14ac:dyDescent="0.25">
      <c r="B591305" s="76"/>
      <c r="C591305" s="75"/>
    </row>
    <row r="591306" spans="2:3" x14ac:dyDescent="0.25">
      <c r="B591306" s="76"/>
      <c r="C591306" s="75"/>
    </row>
    <row r="591307" spans="2:3" x14ac:dyDescent="0.25">
      <c r="B591307" s="76"/>
      <c r="C591307" s="75"/>
    </row>
    <row r="591308" spans="2:3" x14ac:dyDescent="0.25">
      <c r="B591308" s="76"/>
      <c r="C591308" s="75"/>
    </row>
    <row r="591309" spans="2:3" x14ac:dyDescent="0.25">
      <c r="B591309" s="76"/>
      <c r="C591309" s="75"/>
    </row>
    <row r="591310" spans="2:3" x14ac:dyDescent="0.25">
      <c r="B591310" s="76"/>
      <c r="C591310" s="75"/>
    </row>
    <row r="591311" spans="2:3" x14ac:dyDescent="0.25">
      <c r="B591311" s="76"/>
      <c r="C591311" s="75"/>
    </row>
    <row r="591312" spans="2:3" x14ac:dyDescent="0.25">
      <c r="B591312" s="76"/>
      <c r="C591312" s="75"/>
    </row>
    <row r="591313" spans="2:3" x14ac:dyDescent="0.25">
      <c r="B591313" s="76"/>
      <c r="C591313" s="75"/>
    </row>
    <row r="591314" spans="2:3" x14ac:dyDescent="0.25">
      <c r="B591314" s="76"/>
      <c r="C591314" s="75"/>
    </row>
    <row r="591315" spans="2:3" x14ac:dyDescent="0.25">
      <c r="B591315" s="76"/>
      <c r="C591315" s="75"/>
    </row>
    <row r="591316" spans="2:3" x14ac:dyDescent="0.25">
      <c r="B591316" s="76"/>
      <c r="C591316" s="75"/>
    </row>
    <row r="591317" spans="2:3" x14ac:dyDescent="0.25">
      <c r="B591317" s="76"/>
      <c r="C591317" s="75"/>
    </row>
    <row r="591427" spans="2:3" x14ac:dyDescent="0.25">
      <c r="B591427" s="76"/>
      <c r="C591427" s="75"/>
    </row>
    <row r="591428" spans="2:3" x14ac:dyDescent="0.25">
      <c r="B591428" s="76"/>
      <c r="C591428" s="75"/>
    </row>
    <row r="591429" spans="2:3" x14ac:dyDescent="0.25">
      <c r="B591429" s="76"/>
      <c r="C591429" s="75"/>
    </row>
    <row r="591430" spans="2:3" x14ac:dyDescent="0.25">
      <c r="B591430" s="76"/>
      <c r="C591430" s="75"/>
    </row>
    <row r="591431" spans="2:3" x14ac:dyDescent="0.25">
      <c r="B591431" s="76"/>
      <c r="C591431" s="75"/>
    </row>
    <row r="591432" spans="2:3" x14ac:dyDescent="0.25">
      <c r="B591432" s="76"/>
      <c r="C591432" s="75"/>
    </row>
    <row r="591433" spans="2:3" x14ac:dyDescent="0.25">
      <c r="B591433" s="76"/>
      <c r="C591433" s="75"/>
    </row>
    <row r="591434" spans="2:3" x14ac:dyDescent="0.25">
      <c r="B591434" s="76"/>
      <c r="C591434" s="75"/>
    </row>
    <row r="591435" spans="2:3" x14ac:dyDescent="0.25">
      <c r="B591435" s="76"/>
      <c r="C591435" s="75"/>
    </row>
    <row r="591436" spans="2:3" x14ac:dyDescent="0.25">
      <c r="B591436" s="76"/>
      <c r="C591436" s="75"/>
    </row>
    <row r="591437" spans="2:3" x14ac:dyDescent="0.25">
      <c r="B591437" s="76"/>
      <c r="C591437" s="75"/>
    </row>
    <row r="591438" spans="2:3" x14ac:dyDescent="0.25">
      <c r="B591438" s="76"/>
      <c r="C591438" s="75"/>
    </row>
    <row r="591439" spans="2:3" x14ac:dyDescent="0.25">
      <c r="B591439" s="76"/>
      <c r="C591439" s="75"/>
    </row>
    <row r="591549" spans="2:3" x14ac:dyDescent="0.25">
      <c r="B591549" s="76"/>
      <c r="C591549" s="75"/>
    </row>
    <row r="591550" spans="2:3" x14ac:dyDescent="0.25">
      <c r="B591550" s="76"/>
      <c r="C591550" s="75"/>
    </row>
    <row r="591551" spans="2:3" x14ac:dyDescent="0.25">
      <c r="B591551" s="76"/>
      <c r="C591551" s="75"/>
    </row>
    <row r="591552" spans="2:3" x14ac:dyDescent="0.25">
      <c r="B591552" s="76"/>
      <c r="C591552" s="75"/>
    </row>
    <row r="591553" spans="2:3" x14ac:dyDescent="0.25">
      <c r="B591553" s="76"/>
      <c r="C591553" s="75"/>
    </row>
    <row r="591554" spans="2:3" x14ac:dyDescent="0.25">
      <c r="B591554" s="76"/>
      <c r="C591554" s="75"/>
    </row>
    <row r="591555" spans="2:3" x14ac:dyDescent="0.25">
      <c r="B591555" s="76"/>
      <c r="C591555" s="75"/>
    </row>
    <row r="591556" spans="2:3" x14ac:dyDescent="0.25">
      <c r="B591556" s="76"/>
      <c r="C591556" s="75"/>
    </row>
    <row r="591557" spans="2:3" x14ac:dyDescent="0.25">
      <c r="B591557" s="76"/>
      <c r="C591557" s="75"/>
    </row>
    <row r="591558" spans="2:3" x14ac:dyDescent="0.25">
      <c r="B591558" s="76"/>
      <c r="C591558" s="75"/>
    </row>
    <row r="591559" spans="2:3" x14ac:dyDescent="0.25">
      <c r="B591559" s="76"/>
      <c r="C591559" s="75"/>
    </row>
    <row r="591560" spans="2:3" x14ac:dyDescent="0.25">
      <c r="B591560" s="76"/>
      <c r="C591560" s="75"/>
    </row>
    <row r="591561" spans="2:3" x14ac:dyDescent="0.25">
      <c r="B591561" s="76"/>
      <c r="C591561" s="75"/>
    </row>
    <row r="591671" spans="2:3" x14ac:dyDescent="0.25">
      <c r="B591671" s="76"/>
      <c r="C591671" s="75"/>
    </row>
    <row r="591672" spans="2:3" x14ac:dyDescent="0.25">
      <c r="B591672" s="76"/>
      <c r="C591672" s="75"/>
    </row>
    <row r="591673" spans="2:3" x14ac:dyDescent="0.25">
      <c r="B591673" s="76"/>
      <c r="C591673" s="75"/>
    </row>
    <row r="591674" spans="2:3" x14ac:dyDescent="0.25">
      <c r="B591674" s="76"/>
      <c r="C591674" s="75"/>
    </row>
    <row r="591675" spans="2:3" x14ac:dyDescent="0.25">
      <c r="B591675" s="76"/>
      <c r="C591675" s="75"/>
    </row>
    <row r="591676" spans="2:3" x14ac:dyDescent="0.25">
      <c r="B591676" s="76"/>
      <c r="C591676" s="75"/>
    </row>
    <row r="591677" spans="2:3" x14ac:dyDescent="0.25">
      <c r="B591677" s="76"/>
      <c r="C591677" s="75"/>
    </row>
    <row r="591678" spans="2:3" x14ac:dyDescent="0.25">
      <c r="B591678" s="76"/>
      <c r="C591678" s="75"/>
    </row>
    <row r="591679" spans="2:3" x14ac:dyDescent="0.25">
      <c r="B591679" s="76"/>
      <c r="C591679" s="75"/>
    </row>
    <row r="591680" spans="2:3" x14ac:dyDescent="0.25">
      <c r="B591680" s="76"/>
      <c r="C591680" s="75"/>
    </row>
    <row r="591681" spans="2:3" x14ac:dyDescent="0.25">
      <c r="B591681" s="76"/>
      <c r="C591681" s="75"/>
    </row>
    <row r="591682" spans="2:3" x14ac:dyDescent="0.25">
      <c r="B591682" s="76"/>
      <c r="C591682" s="75"/>
    </row>
    <row r="591683" spans="2:3" x14ac:dyDescent="0.25">
      <c r="B591683" s="76"/>
      <c r="C591683" s="75"/>
    </row>
    <row r="591793" spans="2:3" x14ac:dyDescent="0.25">
      <c r="B591793" s="76"/>
      <c r="C591793" s="75"/>
    </row>
    <row r="591794" spans="2:3" x14ac:dyDescent="0.25">
      <c r="B591794" s="76"/>
      <c r="C591794" s="75"/>
    </row>
    <row r="591795" spans="2:3" x14ac:dyDescent="0.25">
      <c r="B591795" s="76"/>
      <c r="C591795" s="75"/>
    </row>
    <row r="591796" spans="2:3" x14ac:dyDescent="0.25">
      <c r="B591796" s="76"/>
      <c r="C591796" s="75"/>
    </row>
    <row r="591797" spans="2:3" x14ac:dyDescent="0.25">
      <c r="B591797" s="76"/>
      <c r="C591797" s="75"/>
    </row>
    <row r="591798" spans="2:3" x14ac:dyDescent="0.25">
      <c r="B591798" s="76"/>
      <c r="C591798" s="75"/>
    </row>
    <row r="591799" spans="2:3" x14ac:dyDescent="0.25">
      <c r="B591799" s="76"/>
      <c r="C591799" s="75"/>
    </row>
    <row r="591800" spans="2:3" x14ac:dyDescent="0.25">
      <c r="B591800" s="76"/>
      <c r="C591800" s="75"/>
    </row>
    <row r="591801" spans="2:3" x14ac:dyDescent="0.25">
      <c r="B591801" s="76"/>
      <c r="C591801" s="75"/>
    </row>
    <row r="591802" spans="2:3" x14ac:dyDescent="0.25">
      <c r="B591802" s="76"/>
      <c r="C591802" s="75"/>
    </row>
    <row r="591803" spans="2:3" x14ac:dyDescent="0.25">
      <c r="B591803" s="76"/>
      <c r="C591803" s="75"/>
    </row>
    <row r="591804" spans="2:3" x14ac:dyDescent="0.25">
      <c r="B591804" s="76"/>
      <c r="C591804" s="75"/>
    </row>
    <row r="591805" spans="2:3" x14ac:dyDescent="0.25">
      <c r="B591805" s="76"/>
      <c r="C591805" s="75"/>
    </row>
    <row r="591915" spans="2:3" x14ac:dyDescent="0.25">
      <c r="B591915" s="76"/>
      <c r="C591915" s="75"/>
    </row>
    <row r="591916" spans="2:3" x14ac:dyDescent="0.25">
      <c r="B591916" s="76"/>
      <c r="C591916" s="75"/>
    </row>
    <row r="591917" spans="2:3" x14ac:dyDescent="0.25">
      <c r="B591917" s="76"/>
      <c r="C591917" s="75"/>
    </row>
    <row r="591918" spans="2:3" x14ac:dyDescent="0.25">
      <c r="B591918" s="76"/>
      <c r="C591918" s="75"/>
    </row>
    <row r="591919" spans="2:3" x14ac:dyDescent="0.25">
      <c r="B591919" s="76"/>
      <c r="C591919" s="75"/>
    </row>
    <row r="591920" spans="2:3" x14ac:dyDescent="0.25">
      <c r="B591920" s="76"/>
      <c r="C591920" s="75"/>
    </row>
    <row r="591921" spans="2:3" x14ac:dyDescent="0.25">
      <c r="B591921" s="76"/>
      <c r="C591921" s="75"/>
    </row>
    <row r="591922" spans="2:3" x14ac:dyDescent="0.25">
      <c r="B591922" s="76"/>
      <c r="C591922" s="75"/>
    </row>
    <row r="591923" spans="2:3" x14ac:dyDescent="0.25">
      <c r="B591923" s="76"/>
      <c r="C591923" s="75"/>
    </row>
    <row r="591924" spans="2:3" x14ac:dyDescent="0.25">
      <c r="B591924" s="76"/>
      <c r="C591924" s="75"/>
    </row>
    <row r="591925" spans="2:3" x14ac:dyDescent="0.25">
      <c r="B591925" s="76"/>
      <c r="C591925" s="75"/>
    </row>
    <row r="591926" spans="2:3" x14ac:dyDescent="0.25">
      <c r="B591926" s="76"/>
      <c r="C591926" s="75"/>
    </row>
    <row r="591927" spans="2:3" x14ac:dyDescent="0.25">
      <c r="B591927" s="76"/>
      <c r="C591927" s="75"/>
    </row>
    <row r="592037" spans="2:3" x14ac:dyDescent="0.25">
      <c r="B592037" s="76"/>
      <c r="C592037" s="75"/>
    </row>
    <row r="592038" spans="2:3" x14ac:dyDescent="0.25">
      <c r="B592038" s="76"/>
      <c r="C592038" s="75"/>
    </row>
    <row r="592039" spans="2:3" x14ac:dyDescent="0.25">
      <c r="B592039" s="76"/>
      <c r="C592039" s="75"/>
    </row>
    <row r="592040" spans="2:3" x14ac:dyDescent="0.25">
      <c r="B592040" s="76"/>
      <c r="C592040" s="75"/>
    </row>
    <row r="592041" spans="2:3" x14ac:dyDescent="0.25">
      <c r="B592041" s="76"/>
      <c r="C592041" s="75"/>
    </row>
    <row r="592042" spans="2:3" x14ac:dyDescent="0.25">
      <c r="B592042" s="76"/>
      <c r="C592042" s="75"/>
    </row>
    <row r="592043" spans="2:3" x14ac:dyDescent="0.25">
      <c r="B592043" s="76"/>
      <c r="C592043" s="75"/>
    </row>
    <row r="592044" spans="2:3" x14ac:dyDescent="0.25">
      <c r="B592044" s="76"/>
      <c r="C592044" s="75"/>
    </row>
    <row r="592045" spans="2:3" x14ac:dyDescent="0.25">
      <c r="B592045" s="76"/>
      <c r="C592045" s="75"/>
    </row>
    <row r="592046" spans="2:3" x14ac:dyDescent="0.25">
      <c r="B592046" s="76"/>
      <c r="C592046" s="75"/>
    </row>
    <row r="592047" spans="2:3" x14ac:dyDescent="0.25">
      <c r="B592047" s="76"/>
      <c r="C592047" s="75"/>
    </row>
    <row r="592048" spans="2:3" x14ac:dyDescent="0.25">
      <c r="B592048" s="76"/>
      <c r="C592048" s="75"/>
    </row>
    <row r="592049" spans="2:3" x14ac:dyDescent="0.25">
      <c r="B592049" s="76"/>
      <c r="C592049" s="75"/>
    </row>
    <row r="592159" spans="2:3" x14ac:dyDescent="0.25">
      <c r="B592159" s="76"/>
      <c r="C592159" s="75"/>
    </row>
    <row r="592160" spans="2:3" x14ac:dyDescent="0.25">
      <c r="B592160" s="76"/>
      <c r="C592160" s="75"/>
    </row>
    <row r="592161" spans="2:3" x14ac:dyDescent="0.25">
      <c r="B592161" s="76"/>
      <c r="C592161" s="75"/>
    </row>
    <row r="592162" spans="2:3" x14ac:dyDescent="0.25">
      <c r="B592162" s="76"/>
      <c r="C592162" s="75"/>
    </row>
    <row r="592163" spans="2:3" x14ac:dyDescent="0.25">
      <c r="B592163" s="76"/>
      <c r="C592163" s="75"/>
    </row>
    <row r="592164" spans="2:3" x14ac:dyDescent="0.25">
      <c r="B592164" s="76"/>
      <c r="C592164" s="75"/>
    </row>
    <row r="592165" spans="2:3" x14ac:dyDescent="0.25">
      <c r="B592165" s="76"/>
      <c r="C592165" s="75"/>
    </row>
    <row r="592166" spans="2:3" x14ac:dyDescent="0.25">
      <c r="B592166" s="76"/>
      <c r="C592166" s="75"/>
    </row>
    <row r="592167" spans="2:3" x14ac:dyDescent="0.25">
      <c r="B592167" s="76"/>
      <c r="C592167" s="75"/>
    </row>
    <row r="592168" spans="2:3" x14ac:dyDescent="0.25">
      <c r="B592168" s="76"/>
      <c r="C592168" s="75"/>
    </row>
    <row r="592169" spans="2:3" x14ac:dyDescent="0.25">
      <c r="B592169" s="76"/>
      <c r="C592169" s="75"/>
    </row>
    <row r="592170" spans="2:3" x14ac:dyDescent="0.25">
      <c r="B592170" s="76"/>
      <c r="C592170" s="75"/>
    </row>
    <row r="592171" spans="2:3" x14ac:dyDescent="0.25">
      <c r="B592171" s="76"/>
      <c r="C592171" s="75"/>
    </row>
    <row r="592281" spans="2:3" x14ac:dyDescent="0.25">
      <c r="B592281" s="76"/>
      <c r="C592281" s="75"/>
    </row>
    <row r="592282" spans="2:3" x14ac:dyDescent="0.25">
      <c r="B592282" s="76"/>
      <c r="C592282" s="75"/>
    </row>
    <row r="592283" spans="2:3" x14ac:dyDescent="0.25">
      <c r="B592283" s="76"/>
      <c r="C592283" s="75"/>
    </row>
    <row r="592284" spans="2:3" x14ac:dyDescent="0.25">
      <c r="B592284" s="76"/>
      <c r="C592284" s="75"/>
    </row>
    <row r="592285" spans="2:3" x14ac:dyDescent="0.25">
      <c r="B592285" s="76"/>
      <c r="C592285" s="75"/>
    </row>
    <row r="592286" spans="2:3" x14ac:dyDescent="0.25">
      <c r="B592286" s="76"/>
      <c r="C592286" s="75"/>
    </row>
    <row r="592287" spans="2:3" x14ac:dyDescent="0.25">
      <c r="B592287" s="76"/>
      <c r="C592287" s="75"/>
    </row>
    <row r="592288" spans="2:3" x14ac:dyDescent="0.25">
      <c r="B592288" s="76"/>
      <c r="C592288" s="75"/>
    </row>
    <row r="592289" spans="2:3" x14ac:dyDescent="0.25">
      <c r="B592289" s="76"/>
      <c r="C592289" s="75"/>
    </row>
    <row r="592290" spans="2:3" x14ac:dyDescent="0.25">
      <c r="B592290" s="76"/>
      <c r="C592290" s="75"/>
    </row>
    <row r="592291" spans="2:3" x14ac:dyDescent="0.25">
      <c r="B592291" s="76"/>
      <c r="C592291" s="75"/>
    </row>
    <row r="592292" spans="2:3" x14ac:dyDescent="0.25">
      <c r="B592292" s="76"/>
      <c r="C592292" s="75"/>
    </row>
    <row r="592293" spans="2:3" x14ac:dyDescent="0.25">
      <c r="B592293" s="76"/>
      <c r="C592293" s="75"/>
    </row>
    <row r="592403" spans="2:3" x14ac:dyDescent="0.25">
      <c r="B592403" s="76"/>
      <c r="C592403" s="75"/>
    </row>
    <row r="592404" spans="2:3" x14ac:dyDescent="0.25">
      <c r="B592404" s="76"/>
      <c r="C592404" s="75"/>
    </row>
    <row r="592405" spans="2:3" x14ac:dyDescent="0.25">
      <c r="B592405" s="76"/>
      <c r="C592405" s="75"/>
    </row>
    <row r="592406" spans="2:3" x14ac:dyDescent="0.25">
      <c r="B592406" s="76"/>
      <c r="C592406" s="75"/>
    </row>
    <row r="592407" spans="2:3" x14ac:dyDescent="0.25">
      <c r="B592407" s="76"/>
      <c r="C592407" s="75"/>
    </row>
    <row r="592408" spans="2:3" x14ac:dyDescent="0.25">
      <c r="B592408" s="76"/>
      <c r="C592408" s="75"/>
    </row>
    <row r="592409" spans="2:3" x14ac:dyDescent="0.25">
      <c r="B592409" s="76"/>
      <c r="C592409" s="75"/>
    </row>
    <row r="592410" spans="2:3" x14ac:dyDescent="0.25">
      <c r="B592410" s="76"/>
      <c r="C592410" s="75"/>
    </row>
    <row r="592411" spans="2:3" x14ac:dyDescent="0.25">
      <c r="B592411" s="76"/>
      <c r="C592411" s="75"/>
    </row>
    <row r="592412" spans="2:3" x14ac:dyDescent="0.25">
      <c r="B592412" s="76"/>
      <c r="C592412" s="75"/>
    </row>
    <row r="592413" spans="2:3" x14ac:dyDescent="0.25">
      <c r="B592413" s="76"/>
      <c r="C592413" s="75"/>
    </row>
    <row r="592414" spans="2:3" x14ac:dyDescent="0.25">
      <c r="B592414" s="76"/>
      <c r="C592414" s="75"/>
    </row>
    <row r="592415" spans="2:3" x14ac:dyDescent="0.25">
      <c r="B592415" s="76"/>
      <c r="C592415" s="75"/>
    </row>
    <row r="592525" spans="2:3" x14ac:dyDescent="0.25">
      <c r="B592525" s="76"/>
      <c r="C592525" s="75"/>
    </row>
    <row r="592526" spans="2:3" x14ac:dyDescent="0.25">
      <c r="B592526" s="76"/>
      <c r="C592526" s="75"/>
    </row>
    <row r="592527" spans="2:3" x14ac:dyDescent="0.25">
      <c r="B592527" s="76"/>
      <c r="C592527" s="75"/>
    </row>
    <row r="592528" spans="2:3" x14ac:dyDescent="0.25">
      <c r="B592528" s="76"/>
      <c r="C592528" s="75"/>
    </row>
    <row r="592529" spans="2:3" x14ac:dyDescent="0.25">
      <c r="B592529" s="76"/>
      <c r="C592529" s="75"/>
    </row>
    <row r="592530" spans="2:3" x14ac:dyDescent="0.25">
      <c r="B592530" s="76"/>
      <c r="C592530" s="75"/>
    </row>
    <row r="592531" spans="2:3" x14ac:dyDescent="0.25">
      <c r="B592531" s="76"/>
      <c r="C592531" s="75"/>
    </row>
    <row r="592532" spans="2:3" x14ac:dyDescent="0.25">
      <c r="B592532" s="76"/>
      <c r="C592532" s="75"/>
    </row>
    <row r="592533" spans="2:3" x14ac:dyDescent="0.25">
      <c r="B592533" s="76"/>
      <c r="C592533" s="75"/>
    </row>
    <row r="592534" spans="2:3" x14ac:dyDescent="0.25">
      <c r="B592534" s="76"/>
      <c r="C592534" s="75"/>
    </row>
    <row r="592535" spans="2:3" x14ac:dyDescent="0.25">
      <c r="B592535" s="76"/>
      <c r="C592535" s="75"/>
    </row>
    <row r="592536" spans="2:3" x14ac:dyDescent="0.25">
      <c r="B592536" s="76"/>
      <c r="C592536" s="75"/>
    </row>
    <row r="592537" spans="2:3" x14ac:dyDescent="0.25">
      <c r="B592537" s="76"/>
      <c r="C592537" s="75"/>
    </row>
    <row r="592647" spans="2:3" x14ac:dyDescent="0.25">
      <c r="B592647" s="76"/>
      <c r="C592647" s="75"/>
    </row>
    <row r="592648" spans="2:3" x14ac:dyDescent="0.25">
      <c r="B592648" s="76"/>
      <c r="C592648" s="75"/>
    </row>
    <row r="592649" spans="2:3" x14ac:dyDescent="0.25">
      <c r="B592649" s="76"/>
      <c r="C592649" s="75"/>
    </row>
    <row r="592650" spans="2:3" x14ac:dyDescent="0.25">
      <c r="B592650" s="76"/>
      <c r="C592650" s="75"/>
    </row>
    <row r="592651" spans="2:3" x14ac:dyDescent="0.25">
      <c r="B592651" s="76"/>
      <c r="C592651" s="75"/>
    </row>
    <row r="592652" spans="2:3" x14ac:dyDescent="0.25">
      <c r="B592652" s="76"/>
      <c r="C592652" s="75"/>
    </row>
    <row r="592653" spans="2:3" x14ac:dyDescent="0.25">
      <c r="B592653" s="76"/>
      <c r="C592653" s="75"/>
    </row>
    <row r="592654" spans="2:3" x14ac:dyDescent="0.25">
      <c r="B592654" s="76"/>
      <c r="C592654" s="75"/>
    </row>
    <row r="592655" spans="2:3" x14ac:dyDescent="0.25">
      <c r="B592655" s="76"/>
      <c r="C592655" s="75"/>
    </row>
    <row r="592656" spans="2:3" x14ac:dyDescent="0.25">
      <c r="B592656" s="76"/>
      <c r="C592656" s="75"/>
    </row>
    <row r="592657" spans="2:3" x14ac:dyDescent="0.25">
      <c r="B592657" s="76"/>
      <c r="C592657" s="75"/>
    </row>
    <row r="592658" spans="2:3" x14ac:dyDescent="0.25">
      <c r="B592658" s="76"/>
      <c r="C592658" s="75"/>
    </row>
    <row r="592659" spans="2:3" x14ac:dyDescent="0.25">
      <c r="B592659" s="76"/>
      <c r="C592659" s="75"/>
    </row>
    <row r="592769" spans="2:3" x14ac:dyDescent="0.25">
      <c r="B592769" s="76"/>
      <c r="C592769" s="75"/>
    </row>
    <row r="592770" spans="2:3" x14ac:dyDescent="0.25">
      <c r="B592770" s="76"/>
      <c r="C592770" s="75"/>
    </row>
    <row r="592771" spans="2:3" x14ac:dyDescent="0.25">
      <c r="B592771" s="76"/>
      <c r="C592771" s="75"/>
    </row>
    <row r="592772" spans="2:3" x14ac:dyDescent="0.25">
      <c r="B592772" s="76"/>
      <c r="C592772" s="75"/>
    </row>
    <row r="592773" spans="2:3" x14ac:dyDescent="0.25">
      <c r="B592773" s="76"/>
      <c r="C592773" s="75"/>
    </row>
    <row r="592774" spans="2:3" x14ac:dyDescent="0.25">
      <c r="B592774" s="76"/>
      <c r="C592774" s="75"/>
    </row>
    <row r="592775" spans="2:3" x14ac:dyDescent="0.25">
      <c r="B592775" s="76"/>
      <c r="C592775" s="75"/>
    </row>
    <row r="592776" spans="2:3" x14ac:dyDescent="0.25">
      <c r="B592776" s="76"/>
      <c r="C592776" s="75"/>
    </row>
    <row r="592777" spans="2:3" x14ac:dyDescent="0.25">
      <c r="B592777" s="76"/>
      <c r="C592777" s="75"/>
    </row>
    <row r="592778" spans="2:3" x14ac:dyDescent="0.25">
      <c r="B592778" s="76"/>
      <c r="C592778" s="75"/>
    </row>
    <row r="592779" spans="2:3" x14ac:dyDescent="0.25">
      <c r="B592779" s="76"/>
      <c r="C592779" s="75"/>
    </row>
    <row r="592780" spans="2:3" x14ac:dyDescent="0.25">
      <c r="B592780" s="76"/>
      <c r="C592780" s="75"/>
    </row>
    <row r="592781" spans="2:3" x14ac:dyDescent="0.25">
      <c r="B592781" s="76"/>
      <c r="C592781" s="75"/>
    </row>
    <row r="592891" spans="2:3" x14ac:dyDescent="0.25">
      <c r="B592891" s="76"/>
      <c r="C592891" s="75"/>
    </row>
    <row r="592892" spans="2:3" x14ac:dyDescent="0.25">
      <c r="B592892" s="76"/>
      <c r="C592892" s="75"/>
    </row>
    <row r="592893" spans="2:3" x14ac:dyDescent="0.25">
      <c r="B592893" s="76"/>
      <c r="C592893" s="75"/>
    </row>
    <row r="592894" spans="2:3" x14ac:dyDescent="0.25">
      <c r="B592894" s="76"/>
      <c r="C592894" s="75"/>
    </row>
    <row r="592895" spans="2:3" x14ac:dyDescent="0.25">
      <c r="B592895" s="76"/>
      <c r="C592895" s="75"/>
    </row>
    <row r="592896" spans="2:3" x14ac:dyDescent="0.25">
      <c r="B592896" s="76"/>
      <c r="C592896" s="75"/>
    </row>
    <row r="592897" spans="2:3" x14ac:dyDescent="0.25">
      <c r="B592897" s="76"/>
      <c r="C592897" s="75"/>
    </row>
    <row r="592898" spans="2:3" x14ac:dyDescent="0.25">
      <c r="B592898" s="76"/>
      <c r="C592898" s="75"/>
    </row>
    <row r="592899" spans="2:3" x14ac:dyDescent="0.25">
      <c r="B592899" s="76"/>
      <c r="C592899" s="75"/>
    </row>
    <row r="592900" spans="2:3" x14ac:dyDescent="0.25">
      <c r="B592900" s="76"/>
      <c r="C592900" s="75"/>
    </row>
    <row r="592901" spans="2:3" x14ac:dyDescent="0.25">
      <c r="B592901" s="76"/>
      <c r="C592901" s="75"/>
    </row>
    <row r="592902" spans="2:3" x14ac:dyDescent="0.25">
      <c r="B592902" s="76"/>
      <c r="C592902" s="75"/>
    </row>
    <row r="592903" spans="2:3" x14ac:dyDescent="0.25">
      <c r="B592903" s="76"/>
      <c r="C592903" s="75"/>
    </row>
    <row r="593013" spans="2:3" x14ac:dyDescent="0.25">
      <c r="B593013" s="76"/>
      <c r="C593013" s="75"/>
    </row>
    <row r="593014" spans="2:3" x14ac:dyDescent="0.25">
      <c r="B593014" s="76"/>
      <c r="C593014" s="75"/>
    </row>
    <row r="593015" spans="2:3" x14ac:dyDescent="0.25">
      <c r="B593015" s="76"/>
      <c r="C593015" s="75"/>
    </row>
    <row r="593016" spans="2:3" x14ac:dyDescent="0.25">
      <c r="B593016" s="76"/>
      <c r="C593016" s="75"/>
    </row>
    <row r="593017" spans="2:3" x14ac:dyDescent="0.25">
      <c r="B593017" s="76"/>
      <c r="C593017" s="75"/>
    </row>
    <row r="593018" spans="2:3" x14ac:dyDescent="0.25">
      <c r="B593018" s="76"/>
      <c r="C593018" s="75"/>
    </row>
    <row r="593019" spans="2:3" x14ac:dyDescent="0.25">
      <c r="B593019" s="76"/>
      <c r="C593019" s="75"/>
    </row>
    <row r="593020" spans="2:3" x14ac:dyDescent="0.25">
      <c r="B593020" s="76"/>
      <c r="C593020" s="75"/>
    </row>
    <row r="593021" spans="2:3" x14ac:dyDescent="0.25">
      <c r="B593021" s="76"/>
      <c r="C593021" s="75"/>
    </row>
    <row r="593022" spans="2:3" x14ac:dyDescent="0.25">
      <c r="B593022" s="76"/>
      <c r="C593022" s="75"/>
    </row>
    <row r="593023" spans="2:3" x14ac:dyDescent="0.25">
      <c r="B593023" s="76"/>
      <c r="C593023" s="75"/>
    </row>
    <row r="593024" spans="2:3" x14ac:dyDescent="0.25">
      <c r="B593024" s="76"/>
      <c r="C593024" s="75"/>
    </row>
    <row r="593025" spans="2:3" x14ac:dyDescent="0.25">
      <c r="B593025" s="76"/>
      <c r="C593025" s="75"/>
    </row>
    <row r="593135" spans="2:3" x14ac:dyDescent="0.25">
      <c r="B593135" s="76"/>
      <c r="C593135" s="75"/>
    </row>
    <row r="593136" spans="2:3" x14ac:dyDescent="0.25">
      <c r="B593136" s="76"/>
      <c r="C593136" s="75"/>
    </row>
    <row r="593137" spans="2:3" x14ac:dyDescent="0.25">
      <c r="B593137" s="76"/>
      <c r="C593137" s="75"/>
    </row>
    <row r="593138" spans="2:3" x14ac:dyDescent="0.25">
      <c r="B593138" s="76"/>
      <c r="C593138" s="75"/>
    </row>
    <row r="593139" spans="2:3" x14ac:dyDescent="0.25">
      <c r="B593139" s="76"/>
      <c r="C593139" s="75"/>
    </row>
    <row r="593140" spans="2:3" x14ac:dyDescent="0.25">
      <c r="B593140" s="76"/>
      <c r="C593140" s="75"/>
    </row>
    <row r="593141" spans="2:3" x14ac:dyDescent="0.25">
      <c r="B593141" s="76"/>
      <c r="C593141" s="75"/>
    </row>
    <row r="593142" spans="2:3" x14ac:dyDescent="0.25">
      <c r="B593142" s="76"/>
      <c r="C593142" s="75"/>
    </row>
    <row r="593143" spans="2:3" x14ac:dyDescent="0.25">
      <c r="B593143" s="76"/>
      <c r="C593143" s="75"/>
    </row>
    <row r="593144" spans="2:3" x14ac:dyDescent="0.25">
      <c r="B593144" s="76"/>
      <c r="C593144" s="75"/>
    </row>
    <row r="593145" spans="2:3" x14ac:dyDescent="0.25">
      <c r="B593145" s="76"/>
      <c r="C593145" s="75"/>
    </row>
    <row r="593146" spans="2:3" x14ac:dyDescent="0.25">
      <c r="B593146" s="76"/>
      <c r="C593146" s="75"/>
    </row>
    <row r="593147" spans="2:3" x14ac:dyDescent="0.25">
      <c r="B593147" s="76"/>
      <c r="C593147" s="75"/>
    </row>
    <row r="593257" spans="2:3" x14ac:dyDescent="0.25">
      <c r="B593257" s="76"/>
      <c r="C593257" s="75"/>
    </row>
    <row r="593258" spans="2:3" x14ac:dyDescent="0.25">
      <c r="B593258" s="76"/>
      <c r="C593258" s="75"/>
    </row>
    <row r="593259" spans="2:3" x14ac:dyDescent="0.25">
      <c r="B593259" s="76"/>
      <c r="C593259" s="75"/>
    </row>
    <row r="593260" spans="2:3" x14ac:dyDescent="0.25">
      <c r="B593260" s="76"/>
      <c r="C593260" s="75"/>
    </row>
    <row r="593261" spans="2:3" x14ac:dyDescent="0.25">
      <c r="B593261" s="76"/>
      <c r="C593261" s="75"/>
    </row>
    <row r="593262" spans="2:3" x14ac:dyDescent="0.25">
      <c r="B593262" s="76"/>
      <c r="C593262" s="75"/>
    </row>
    <row r="593263" spans="2:3" x14ac:dyDescent="0.25">
      <c r="B593263" s="76"/>
      <c r="C593263" s="75"/>
    </row>
    <row r="593264" spans="2:3" x14ac:dyDescent="0.25">
      <c r="B593264" s="76"/>
      <c r="C593264" s="75"/>
    </row>
    <row r="593265" spans="2:3" x14ac:dyDescent="0.25">
      <c r="B593265" s="76"/>
      <c r="C593265" s="75"/>
    </row>
    <row r="593266" spans="2:3" x14ac:dyDescent="0.25">
      <c r="B593266" s="76"/>
      <c r="C593266" s="75"/>
    </row>
    <row r="593267" spans="2:3" x14ac:dyDescent="0.25">
      <c r="B593267" s="76"/>
      <c r="C593267" s="75"/>
    </row>
    <row r="593268" spans="2:3" x14ac:dyDescent="0.25">
      <c r="B593268" s="76"/>
      <c r="C593268" s="75"/>
    </row>
    <row r="593269" spans="2:3" x14ac:dyDescent="0.25">
      <c r="B593269" s="76"/>
      <c r="C593269" s="75"/>
    </row>
    <row r="593379" spans="2:3" x14ac:dyDescent="0.25">
      <c r="B593379" s="76"/>
      <c r="C593379" s="75"/>
    </row>
    <row r="593380" spans="2:3" x14ac:dyDescent="0.25">
      <c r="B593380" s="76"/>
      <c r="C593380" s="75"/>
    </row>
    <row r="593381" spans="2:3" x14ac:dyDescent="0.25">
      <c r="B593381" s="76"/>
      <c r="C593381" s="75"/>
    </row>
    <row r="593382" spans="2:3" x14ac:dyDescent="0.25">
      <c r="B593382" s="76"/>
      <c r="C593382" s="75"/>
    </row>
    <row r="593383" spans="2:3" x14ac:dyDescent="0.25">
      <c r="B593383" s="76"/>
      <c r="C593383" s="75"/>
    </row>
    <row r="593384" spans="2:3" x14ac:dyDescent="0.25">
      <c r="B593384" s="76"/>
      <c r="C593384" s="75"/>
    </row>
    <row r="593385" spans="2:3" x14ac:dyDescent="0.25">
      <c r="B593385" s="76"/>
      <c r="C593385" s="75"/>
    </row>
    <row r="593386" spans="2:3" x14ac:dyDescent="0.25">
      <c r="B593386" s="76"/>
      <c r="C593386" s="75"/>
    </row>
    <row r="593387" spans="2:3" x14ac:dyDescent="0.25">
      <c r="B593387" s="76"/>
      <c r="C593387" s="75"/>
    </row>
    <row r="593388" spans="2:3" x14ac:dyDescent="0.25">
      <c r="B593388" s="76"/>
      <c r="C593388" s="75"/>
    </row>
    <row r="593389" spans="2:3" x14ac:dyDescent="0.25">
      <c r="B593389" s="76"/>
      <c r="C593389" s="75"/>
    </row>
    <row r="593390" spans="2:3" x14ac:dyDescent="0.25">
      <c r="B593390" s="76"/>
      <c r="C593390" s="75"/>
    </row>
    <row r="593391" spans="2:3" x14ac:dyDescent="0.25">
      <c r="B593391" s="76"/>
      <c r="C593391" s="75"/>
    </row>
    <row r="593501" spans="2:3" x14ac:dyDescent="0.25">
      <c r="B593501" s="76"/>
      <c r="C593501" s="75"/>
    </row>
    <row r="593502" spans="2:3" x14ac:dyDescent="0.25">
      <c r="B593502" s="76"/>
      <c r="C593502" s="75"/>
    </row>
    <row r="593503" spans="2:3" x14ac:dyDescent="0.25">
      <c r="B593503" s="76"/>
      <c r="C593503" s="75"/>
    </row>
    <row r="593504" spans="2:3" x14ac:dyDescent="0.25">
      <c r="B593504" s="76"/>
      <c r="C593504" s="75"/>
    </row>
    <row r="593505" spans="2:3" x14ac:dyDescent="0.25">
      <c r="B593505" s="76"/>
      <c r="C593505" s="75"/>
    </row>
    <row r="593506" spans="2:3" x14ac:dyDescent="0.25">
      <c r="B593506" s="76"/>
      <c r="C593506" s="75"/>
    </row>
    <row r="593507" spans="2:3" x14ac:dyDescent="0.25">
      <c r="B593507" s="76"/>
      <c r="C593507" s="75"/>
    </row>
    <row r="593508" spans="2:3" x14ac:dyDescent="0.25">
      <c r="B593508" s="76"/>
      <c r="C593508" s="75"/>
    </row>
    <row r="593509" spans="2:3" x14ac:dyDescent="0.25">
      <c r="B593509" s="76"/>
      <c r="C593509" s="75"/>
    </row>
    <row r="593510" spans="2:3" x14ac:dyDescent="0.25">
      <c r="B593510" s="76"/>
      <c r="C593510" s="75"/>
    </row>
    <row r="593511" spans="2:3" x14ac:dyDescent="0.25">
      <c r="B593511" s="76"/>
      <c r="C593511" s="75"/>
    </row>
    <row r="593512" spans="2:3" x14ac:dyDescent="0.25">
      <c r="B593512" s="76"/>
      <c r="C593512" s="75"/>
    </row>
    <row r="593513" spans="2:3" x14ac:dyDescent="0.25">
      <c r="B593513" s="76"/>
      <c r="C593513" s="75"/>
    </row>
    <row r="593623" spans="2:3" x14ac:dyDescent="0.25">
      <c r="B593623" s="76"/>
      <c r="C593623" s="75"/>
    </row>
    <row r="593624" spans="2:3" x14ac:dyDescent="0.25">
      <c r="B593624" s="76"/>
      <c r="C593624" s="75"/>
    </row>
    <row r="593625" spans="2:3" x14ac:dyDescent="0.25">
      <c r="B593625" s="76"/>
      <c r="C593625" s="75"/>
    </row>
    <row r="593626" spans="2:3" x14ac:dyDescent="0.25">
      <c r="B593626" s="76"/>
      <c r="C593626" s="75"/>
    </row>
    <row r="593627" spans="2:3" x14ac:dyDescent="0.25">
      <c r="B593627" s="76"/>
      <c r="C593627" s="75"/>
    </row>
    <row r="593628" spans="2:3" x14ac:dyDescent="0.25">
      <c r="B593628" s="76"/>
      <c r="C593628" s="75"/>
    </row>
    <row r="593629" spans="2:3" x14ac:dyDescent="0.25">
      <c r="B593629" s="76"/>
      <c r="C593629" s="75"/>
    </row>
    <row r="593630" spans="2:3" x14ac:dyDescent="0.25">
      <c r="B593630" s="76"/>
      <c r="C593630" s="75"/>
    </row>
    <row r="593631" spans="2:3" x14ac:dyDescent="0.25">
      <c r="B593631" s="76"/>
      <c r="C593631" s="75"/>
    </row>
    <row r="593632" spans="2:3" x14ac:dyDescent="0.25">
      <c r="B593632" s="76"/>
      <c r="C593632" s="75"/>
    </row>
    <row r="593633" spans="2:3" x14ac:dyDescent="0.25">
      <c r="B593633" s="76"/>
      <c r="C593633" s="75"/>
    </row>
    <row r="593634" spans="2:3" x14ac:dyDescent="0.25">
      <c r="B593634" s="76"/>
      <c r="C593634" s="75"/>
    </row>
    <row r="593635" spans="2:3" x14ac:dyDescent="0.25">
      <c r="B593635" s="76"/>
      <c r="C593635" s="75"/>
    </row>
    <row r="593745" spans="2:3" x14ac:dyDescent="0.25">
      <c r="B593745" s="76"/>
      <c r="C593745" s="75"/>
    </row>
    <row r="593746" spans="2:3" x14ac:dyDescent="0.25">
      <c r="B593746" s="76"/>
      <c r="C593746" s="75"/>
    </row>
    <row r="593747" spans="2:3" x14ac:dyDescent="0.25">
      <c r="B593747" s="76"/>
      <c r="C593747" s="75"/>
    </row>
    <row r="593748" spans="2:3" x14ac:dyDescent="0.25">
      <c r="B593748" s="76"/>
      <c r="C593748" s="75"/>
    </row>
    <row r="593749" spans="2:3" x14ac:dyDescent="0.25">
      <c r="B593749" s="76"/>
      <c r="C593749" s="75"/>
    </row>
    <row r="593750" spans="2:3" x14ac:dyDescent="0.25">
      <c r="B593750" s="76"/>
      <c r="C593750" s="75"/>
    </row>
    <row r="593751" spans="2:3" x14ac:dyDescent="0.25">
      <c r="B593751" s="76"/>
      <c r="C593751" s="75"/>
    </row>
    <row r="593752" spans="2:3" x14ac:dyDescent="0.25">
      <c r="B593752" s="76"/>
      <c r="C593752" s="75"/>
    </row>
    <row r="593753" spans="2:3" x14ac:dyDescent="0.25">
      <c r="B593753" s="76"/>
      <c r="C593753" s="75"/>
    </row>
    <row r="593754" spans="2:3" x14ac:dyDescent="0.25">
      <c r="B593754" s="76"/>
      <c r="C593754" s="75"/>
    </row>
    <row r="593755" spans="2:3" x14ac:dyDescent="0.25">
      <c r="B593755" s="76"/>
      <c r="C593755" s="75"/>
    </row>
    <row r="593756" spans="2:3" x14ac:dyDescent="0.25">
      <c r="B593756" s="76"/>
      <c r="C593756" s="75"/>
    </row>
    <row r="593757" spans="2:3" x14ac:dyDescent="0.25">
      <c r="B593757" s="76"/>
      <c r="C593757" s="75"/>
    </row>
    <row r="593867" spans="2:3" x14ac:dyDescent="0.25">
      <c r="B593867" s="76"/>
      <c r="C593867" s="75"/>
    </row>
    <row r="593868" spans="2:3" x14ac:dyDescent="0.25">
      <c r="B593868" s="76"/>
      <c r="C593868" s="75"/>
    </row>
    <row r="593869" spans="2:3" x14ac:dyDescent="0.25">
      <c r="B593869" s="76"/>
      <c r="C593869" s="75"/>
    </row>
    <row r="593870" spans="2:3" x14ac:dyDescent="0.25">
      <c r="B593870" s="76"/>
      <c r="C593870" s="75"/>
    </row>
    <row r="593871" spans="2:3" x14ac:dyDescent="0.25">
      <c r="B593871" s="76"/>
      <c r="C593871" s="75"/>
    </row>
    <row r="593872" spans="2:3" x14ac:dyDescent="0.25">
      <c r="B593872" s="76"/>
      <c r="C593872" s="75"/>
    </row>
    <row r="593873" spans="2:3" x14ac:dyDescent="0.25">
      <c r="B593873" s="76"/>
      <c r="C593873" s="75"/>
    </row>
    <row r="593874" spans="2:3" x14ac:dyDescent="0.25">
      <c r="B593874" s="76"/>
      <c r="C593874" s="75"/>
    </row>
    <row r="593875" spans="2:3" x14ac:dyDescent="0.25">
      <c r="B593875" s="76"/>
      <c r="C593875" s="75"/>
    </row>
    <row r="593876" spans="2:3" x14ac:dyDescent="0.25">
      <c r="B593876" s="76"/>
      <c r="C593876" s="75"/>
    </row>
    <row r="593877" spans="2:3" x14ac:dyDescent="0.25">
      <c r="B593877" s="76"/>
      <c r="C593877" s="75"/>
    </row>
    <row r="593878" spans="2:3" x14ac:dyDescent="0.25">
      <c r="B593878" s="76"/>
      <c r="C593878" s="75"/>
    </row>
    <row r="593879" spans="2:3" x14ac:dyDescent="0.25">
      <c r="B593879" s="76"/>
      <c r="C593879" s="75"/>
    </row>
    <row r="593989" spans="2:3" x14ac:dyDescent="0.25">
      <c r="B593989" s="76"/>
      <c r="C593989" s="75"/>
    </row>
    <row r="593990" spans="2:3" x14ac:dyDescent="0.25">
      <c r="B593990" s="76"/>
      <c r="C593990" s="75"/>
    </row>
    <row r="593991" spans="2:3" x14ac:dyDescent="0.25">
      <c r="B593991" s="76"/>
      <c r="C593991" s="75"/>
    </row>
    <row r="593992" spans="2:3" x14ac:dyDescent="0.25">
      <c r="B593992" s="76"/>
      <c r="C593992" s="75"/>
    </row>
    <row r="593993" spans="2:3" x14ac:dyDescent="0.25">
      <c r="B593993" s="76"/>
      <c r="C593993" s="75"/>
    </row>
    <row r="593994" spans="2:3" x14ac:dyDescent="0.25">
      <c r="B593994" s="76"/>
      <c r="C593994" s="75"/>
    </row>
    <row r="593995" spans="2:3" x14ac:dyDescent="0.25">
      <c r="B593995" s="76"/>
      <c r="C593995" s="75"/>
    </row>
    <row r="593996" spans="2:3" x14ac:dyDescent="0.25">
      <c r="B593996" s="76"/>
      <c r="C593996" s="75"/>
    </row>
    <row r="593997" spans="2:3" x14ac:dyDescent="0.25">
      <c r="B593997" s="76"/>
      <c r="C593997" s="75"/>
    </row>
    <row r="593998" spans="2:3" x14ac:dyDescent="0.25">
      <c r="B593998" s="76"/>
      <c r="C593998" s="75"/>
    </row>
    <row r="593999" spans="2:3" x14ac:dyDescent="0.25">
      <c r="B593999" s="76"/>
      <c r="C593999" s="75"/>
    </row>
    <row r="594000" spans="2:3" x14ac:dyDescent="0.25">
      <c r="B594000" s="76"/>
      <c r="C594000" s="75"/>
    </row>
    <row r="594001" spans="2:3" x14ac:dyDescent="0.25">
      <c r="B594001" s="76"/>
      <c r="C594001" s="75"/>
    </row>
    <row r="594111" spans="2:3" x14ac:dyDescent="0.25">
      <c r="B594111" s="76"/>
      <c r="C594111" s="75"/>
    </row>
    <row r="594112" spans="2:3" x14ac:dyDescent="0.25">
      <c r="B594112" s="76"/>
      <c r="C594112" s="75"/>
    </row>
    <row r="594113" spans="2:3" x14ac:dyDescent="0.25">
      <c r="B594113" s="76"/>
      <c r="C594113" s="75"/>
    </row>
    <row r="594114" spans="2:3" x14ac:dyDescent="0.25">
      <c r="B594114" s="76"/>
      <c r="C594114" s="75"/>
    </row>
    <row r="594115" spans="2:3" x14ac:dyDescent="0.25">
      <c r="B594115" s="76"/>
      <c r="C594115" s="75"/>
    </row>
    <row r="594116" spans="2:3" x14ac:dyDescent="0.25">
      <c r="B594116" s="76"/>
      <c r="C594116" s="75"/>
    </row>
    <row r="594117" spans="2:3" x14ac:dyDescent="0.25">
      <c r="B594117" s="76"/>
      <c r="C594117" s="75"/>
    </row>
    <row r="594118" spans="2:3" x14ac:dyDescent="0.25">
      <c r="B594118" s="76"/>
      <c r="C594118" s="75"/>
    </row>
    <row r="594119" spans="2:3" x14ac:dyDescent="0.25">
      <c r="B594119" s="76"/>
      <c r="C594119" s="75"/>
    </row>
    <row r="594120" spans="2:3" x14ac:dyDescent="0.25">
      <c r="B594120" s="76"/>
      <c r="C594120" s="75"/>
    </row>
    <row r="594121" spans="2:3" x14ac:dyDescent="0.25">
      <c r="B594121" s="76"/>
      <c r="C594121" s="75"/>
    </row>
    <row r="594122" spans="2:3" x14ac:dyDescent="0.25">
      <c r="B594122" s="76"/>
      <c r="C594122" s="75"/>
    </row>
    <row r="594123" spans="2:3" x14ac:dyDescent="0.25">
      <c r="B594123" s="76"/>
      <c r="C594123" s="75"/>
    </row>
    <row r="594233" spans="2:3" x14ac:dyDescent="0.25">
      <c r="B594233" s="76"/>
      <c r="C594233" s="75"/>
    </row>
    <row r="594234" spans="2:3" x14ac:dyDescent="0.25">
      <c r="B594234" s="76"/>
      <c r="C594234" s="75"/>
    </row>
    <row r="594235" spans="2:3" x14ac:dyDescent="0.25">
      <c r="B594235" s="76"/>
      <c r="C594235" s="75"/>
    </row>
    <row r="594236" spans="2:3" x14ac:dyDescent="0.25">
      <c r="B594236" s="76"/>
      <c r="C594236" s="75"/>
    </row>
    <row r="594237" spans="2:3" x14ac:dyDescent="0.25">
      <c r="B594237" s="76"/>
      <c r="C594237" s="75"/>
    </row>
    <row r="594238" spans="2:3" x14ac:dyDescent="0.25">
      <c r="B594238" s="76"/>
      <c r="C594238" s="75"/>
    </row>
    <row r="594239" spans="2:3" x14ac:dyDescent="0.25">
      <c r="B594239" s="76"/>
      <c r="C594239" s="75"/>
    </row>
    <row r="594240" spans="2:3" x14ac:dyDescent="0.25">
      <c r="B594240" s="76"/>
      <c r="C594240" s="75"/>
    </row>
    <row r="594241" spans="2:3" x14ac:dyDescent="0.25">
      <c r="B594241" s="76"/>
      <c r="C594241" s="75"/>
    </row>
    <row r="594242" spans="2:3" x14ac:dyDescent="0.25">
      <c r="B594242" s="76"/>
      <c r="C594242" s="75"/>
    </row>
    <row r="594243" spans="2:3" x14ac:dyDescent="0.25">
      <c r="B594243" s="76"/>
      <c r="C594243" s="75"/>
    </row>
    <row r="594244" spans="2:3" x14ac:dyDescent="0.25">
      <c r="B594244" s="76"/>
      <c r="C594244" s="75"/>
    </row>
    <row r="594245" spans="2:3" x14ac:dyDescent="0.25">
      <c r="B594245" s="76"/>
      <c r="C594245" s="75"/>
    </row>
    <row r="594355" spans="2:3" x14ac:dyDescent="0.25">
      <c r="B594355" s="76"/>
      <c r="C594355" s="75"/>
    </row>
    <row r="594356" spans="2:3" x14ac:dyDescent="0.25">
      <c r="B594356" s="76"/>
      <c r="C594356" s="75"/>
    </row>
    <row r="594357" spans="2:3" x14ac:dyDescent="0.25">
      <c r="B594357" s="76"/>
      <c r="C594357" s="75"/>
    </row>
    <row r="594358" spans="2:3" x14ac:dyDescent="0.25">
      <c r="B594358" s="76"/>
      <c r="C594358" s="75"/>
    </row>
    <row r="594359" spans="2:3" x14ac:dyDescent="0.25">
      <c r="B594359" s="76"/>
      <c r="C594359" s="75"/>
    </row>
    <row r="594360" spans="2:3" x14ac:dyDescent="0.25">
      <c r="B594360" s="76"/>
      <c r="C594360" s="75"/>
    </row>
    <row r="594361" spans="2:3" x14ac:dyDescent="0.25">
      <c r="B594361" s="76"/>
      <c r="C594361" s="75"/>
    </row>
    <row r="594362" spans="2:3" x14ac:dyDescent="0.25">
      <c r="B594362" s="76"/>
      <c r="C594362" s="75"/>
    </row>
    <row r="594363" spans="2:3" x14ac:dyDescent="0.25">
      <c r="B594363" s="76"/>
      <c r="C594363" s="75"/>
    </row>
    <row r="594364" spans="2:3" x14ac:dyDescent="0.25">
      <c r="B594364" s="76"/>
      <c r="C594364" s="75"/>
    </row>
    <row r="594365" spans="2:3" x14ac:dyDescent="0.25">
      <c r="B594365" s="76"/>
      <c r="C594365" s="75"/>
    </row>
    <row r="594366" spans="2:3" x14ac:dyDescent="0.25">
      <c r="B594366" s="76"/>
      <c r="C594366" s="75"/>
    </row>
    <row r="594367" spans="2:3" x14ac:dyDescent="0.25">
      <c r="B594367" s="76"/>
      <c r="C594367" s="75"/>
    </row>
    <row r="594477" spans="2:3" x14ac:dyDescent="0.25">
      <c r="B594477" s="76"/>
      <c r="C594477" s="75"/>
    </row>
    <row r="594478" spans="2:3" x14ac:dyDescent="0.25">
      <c r="B594478" s="76"/>
      <c r="C594478" s="75"/>
    </row>
    <row r="594479" spans="2:3" x14ac:dyDescent="0.25">
      <c r="B594479" s="76"/>
      <c r="C594479" s="75"/>
    </row>
    <row r="594480" spans="2:3" x14ac:dyDescent="0.25">
      <c r="B594480" s="76"/>
      <c r="C594480" s="75"/>
    </row>
    <row r="594481" spans="2:3" x14ac:dyDescent="0.25">
      <c r="B594481" s="76"/>
      <c r="C594481" s="75"/>
    </row>
    <row r="594482" spans="2:3" x14ac:dyDescent="0.25">
      <c r="B594482" s="76"/>
      <c r="C594482" s="75"/>
    </row>
    <row r="594483" spans="2:3" x14ac:dyDescent="0.25">
      <c r="B594483" s="76"/>
      <c r="C594483" s="75"/>
    </row>
    <row r="594484" spans="2:3" x14ac:dyDescent="0.25">
      <c r="B594484" s="76"/>
      <c r="C594484" s="75"/>
    </row>
    <row r="594485" spans="2:3" x14ac:dyDescent="0.25">
      <c r="B594485" s="76"/>
      <c r="C594485" s="75"/>
    </row>
    <row r="594486" spans="2:3" x14ac:dyDescent="0.25">
      <c r="B594486" s="76"/>
      <c r="C594486" s="75"/>
    </row>
    <row r="594487" spans="2:3" x14ac:dyDescent="0.25">
      <c r="B594487" s="76"/>
      <c r="C594487" s="75"/>
    </row>
    <row r="594488" spans="2:3" x14ac:dyDescent="0.25">
      <c r="B594488" s="76"/>
      <c r="C594488" s="75"/>
    </row>
    <row r="594489" spans="2:3" x14ac:dyDescent="0.25">
      <c r="B594489" s="76"/>
      <c r="C594489" s="75"/>
    </row>
    <row r="594599" spans="2:3" x14ac:dyDescent="0.25">
      <c r="B594599" s="76"/>
      <c r="C594599" s="75"/>
    </row>
    <row r="594600" spans="2:3" x14ac:dyDescent="0.25">
      <c r="B594600" s="76"/>
      <c r="C594600" s="75"/>
    </row>
    <row r="594601" spans="2:3" x14ac:dyDescent="0.25">
      <c r="B594601" s="76"/>
      <c r="C594601" s="75"/>
    </row>
    <row r="594602" spans="2:3" x14ac:dyDescent="0.25">
      <c r="B594602" s="76"/>
      <c r="C594602" s="75"/>
    </row>
    <row r="594603" spans="2:3" x14ac:dyDescent="0.25">
      <c r="B594603" s="76"/>
      <c r="C594603" s="75"/>
    </row>
    <row r="594604" spans="2:3" x14ac:dyDescent="0.25">
      <c r="B594604" s="76"/>
      <c r="C594604" s="75"/>
    </row>
    <row r="594605" spans="2:3" x14ac:dyDescent="0.25">
      <c r="B594605" s="76"/>
      <c r="C594605" s="75"/>
    </row>
    <row r="594606" spans="2:3" x14ac:dyDescent="0.25">
      <c r="B594606" s="76"/>
      <c r="C594606" s="75"/>
    </row>
    <row r="594607" spans="2:3" x14ac:dyDescent="0.25">
      <c r="B594607" s="76"/>
      <c r="C594607" s="75"/>
    </row>
    <row r="594608" spans="2:3" x14ac:dyDescent="0.25">
      <c r="B594608" s="76"/>
      <c r="C594608" s="75"/>
    </row>
    <row r="594609" spans="2:3" x14ac:dyDescent="0.25">
      <c r="B594609" s="76"/>
      <c r="C594609" s="75"/>
    </row>
    <row r="594610" spans="2:3" x14ac:dyDescent="0.25">
      <c r="B594610" s="76"/>
      <c r="C594610" s="75"/>
    </row>
    <row r="594611" spans="2:3" x14ac:dyDescent="0.25">
      <c r="B594611" s="76"/>
      <c r="C594611" s="75"/>
    </row>
    <row r="594721" spans="2:3" x14ac:dyDescent="0.25">
      <c r="B594721" s="76"/>
      <c r="C594721" s="75"/>
    </row>
    <row r="594722" spans="2:3" x14ac:dyDescent="0.25">
      <c r="B594722" s="76"/>
      <c r="C594722" s="75"/>
    </row>
    <row r="594723" spans="2:3" x14ac:dyDescent="0.25">
      <c r="B594723" s="76"/>
      <c r="C594723" s="75"/>
    </row>
    <row r="594724" spans="2:3" x14ac:dyDescent="0.25">
      <c r="B594724" s="76"/>
      <c r="C594724" s="75"/>
    </row>
    <row r="594725" spans="2:3" x14ac:dyDescent="0.25">
      <c r="B594725" s="76"/>
      <c r="C594725" s="75"/>
    </row>
    <row r="594726" spans="2:3" x14ac:dyDescent="0.25">
      <c r="B594726" s="76"/>
      <c r="C594726" s="75"/>
    </row>
    <row r="594727" spans="2:3" x14ac:dyDescent="0.25">
      <c r="B594727" s="76"/>
      <c r="C594727" s="75"/>
    </row>
    <row r="594728" spans="2:3" x14ac:dyDescent="0.25">
      <c r="B594728" s="76"/>
      <c r="C594728" s="75"/>
    </row>
    <row r="594729" spans="2:3" x14ac:dyDescent="0.25">
      <c r="B594729" s="76"/>
      <c r="C594729" s="75"/>
    </row>
    <row r="594730" spans="2:3" x14ac:dyDescent="0.25">
      <c r="B594730" s="76"/>
      <c r="C594730" s="75"/>
    </row>
    <row r="594731" spans="2:3" x14ac:dyDescent="0.25">
      <c r="B594731" s="76"/>
      <c r="C594731" s="75"/>
    </row>
    <row r="594732" spans="2:3" x14ac:dyDescent="0.25">
      <c r="B594732" s="76"/>
      <c r="C594732" s="75"/>
    </row>
    <row r="594733" spans="2:3" x14ac:dyDescent="0.25">
      <c r="B594733" s="76"/>
      <c r="C594733" s="75"/>
    </row>
    <row r="594843" spans="2:3" x14ac:dyDescent="0.25">
      <c r="B594843" s="76"/>
      <c r="C594843" s="75"/>
    </row>
    <row r="594844" spans="2:3" x14ac:dyDescent="0.25">
      <c r="B594844" s="76"/>
      <c r="C594844" s="75"/>
    </row>
    <row r="594845" spans="2:3" x14ac:dyDescent="0.25">
      <c r="B594845" s="76"/>
      <c r="C594845" s="75"/>
    </row>
    <row r="594846" spans="2:3" x14ac:dyDescent="0.25">
      <c r="B594846" s="76"/>
      <c r="C594846" s="75"/>
    </row>
    <row r="594847" spans="2:3" x14ac:dyDescent="0.25">
      <c r="B594847" s="76"/>
      <c r="C594847" s="75"/>
    </row>
    <row r="594848" spans="2:3" x14ac:dyDescent="0.25">
      <c r="B594848" s="76"/>
      <c r="C594848" s="75"/>
    </row>
    <row r="594849" spans="2:3" x14ac:dyDescent="0.25">
      <c r="B594849" s="76"/>
      <c r="C594849" s="75"/>
    </row>
    <row r="594850" spans="2:3" x14ac:dyDescent="0.25">
      <c r="B594850" s="76"/>
      <c r="C594850" s="75"/>
    </row>
    <row r="594851" spans="2:3" x14ac:dyDescent="0.25">
      <c r="B594851" s="76"/>
      <c r="C594851" s="75"/>
    </row>
    <row r="594852" spans="2:3" x14ac:dyDescent="0.25">
      <c r="B594852" s="76"/>
      <c r="C594852" s="75"/>
    </row>
    <row r="594853" spans="2:3" x14ac:dyDescent="0.25">
      <c r="B594853" s="76"/>
      <c r="C594853" s="75"/>
    </row>
    <row r="594854" spans="2:3" x14ac:dyDescent="0.25">
      <c r="B594854" s="76"/>
      <c r="C594854" s="75"/>
    </row>
    <row r="594855" spans="2:3" x14ac:dyDescent="0.25">
      <c r="B594855" s="76"/>
      <c r="C594855" s="75"/>
    </row>
    <row r="594965" spans="2:3" x14ac:dyDescent="0.25">
      <c r="B594965" s="76"/>
      <c r="C594965" s="75"/>
    </row>
    <row r="594966" spans="2:3" x14ac:dyDescent="0.25">
      <c r="B594966" s="76"/>
      <c r="C594966" s="75"/>
    </row>
    <row r="594967" spans="2:3" x14ac:dyDescent="0.25">
      <c r="B594967" s="76"/>
      <c r="C594967" s="75"/>
    </row>
    <row r="594968" spans="2:3" x14ac:dyDescent="0.25">
      <c r="B594968" s="76"/>
      <c r="C594968" s="75"/>
    </row>
    <row r="594969" spans="2:3" x14ac:dyDescent="0.25">
      <c r="B594969" s="76"/>
      <c r="C594969" s="75"/>
    </row>
    <row r="594970" spans="2:3" x14ac:dyDescent="0.25">
      <c r="B594970" s="76"/>
      <c r="C594970" s="75"/>
    </row>
    <row r="594971" spans="2:3" x14ac:dyDescent="0.25">
      <c r="B594971" s="76"/>
      <c r="C594971" s="75"/>
    </row>
    <row r="594972" spans="2:3" x14ac:dyDescent="0.25">
      <c r="B594972" s="76"/>
      <c r="C594972" s="75"/>
    </row>
    <row r="594973" spans="2:3" x14ac:dyDescent="0.25">
      <c r="B594973" s="76"/>
      <c r="C594973" s="75"/>
    </row>
    <row r="594974" spans="2:3" x14ac:dyDescent="0.25">
      <c r="B594974" s="76"/>
      <c r="C594974" s="75"/>
    </row>
    <row r="594975" spans="2:3" x14ac:dyDescent="0.25">
      <c r="B594975" s="76"/>
      <c r="C594975" s="75"/>
    </row>
    <row r="594976" spans="2:3" x14ac:dyDescent="0.25">
      <c r="B594976" s="76"/>
      <c r="C594976" s="75"/>
    </row>
    <row r="594977" spans="2:3" x14ac:dyDescent="0.25">
      <c r="B594977" s="76"/>
      <c r="C594977" s="75"/>
    </row>
    <row r="595087" spans="2:3" x14ac:dyDescent="0.25">
      <c r="B595087" s="76"/>
      <c r="C595087" s="75"/>
    </row>
    <row r="595088" spans="2:3" x14ac:dyDescent="0.25">
      <c r="B595088" s="76"/>
      <c r="C595088" s="75"/>
    </row>
    <row r="595089" spans="2:3" x14ac:dyDescent="0.25">
      <c r="B595089" s="76"/>
      <c r="C595089" s="75"/>
    </row>
    <row r="595090" spans="2:3" x14ac:dyDescent="0.25">
      <c r="B595090" s="76"/>
      <c r="C595090" s="75"/>
    </row>
    <row r="595091" spans="2:3" x14ac:dyDescent="0.25">
      <c r="B595091" s="76"/>
      <c r="C595091" s="75"/>
    </row>
    <row r="595092" spans="2:3" x14ac:dyDescent="0.25">
      <c r="B595092" s="76"/>
      <c r="C595092" s="75"/>
    </row>
    <row r="595093" spans="2:3" x14ac:dyDescent="0.25">
      <c r="B595093" s="76"/>
      <c r="C595093" s="75"/>
    </row>
    <row r="595094" spans="2:3" x14ac:dyDescent="0.25">
      <c r="B595094" s="76"/>
      <c r="C595094" s="75"/>
    </row>
    <row r="595095" spans="2:3" x14ac:dyDescent="0.25">
      <c r="B595095" s="76"/>
      <c r="C595095" s="75"/>
    </row>
    <row r="595096" spans="2:3" x14ac:dyDescent="0.25">
      <c r="B595096" s="76"/>
      <c r="C595096" s="75"/>
    </row>
    <row r="595097" spans="2:3" x14ac:dyDescent="0.25">
      <c r="B595097" s="76"/>
      <c r="C595097" s="75"/>
    </row>
    <row r="595098" spans="2:3" x14ac:dyDescent="0.25">
      <c r="B595098" s="76"/>
      <c r="C595098" s="75"/>
    </row>
    <row r="595099" spans="2:3" x14ac:dyDescent="0.25">
      <c r="B595099" s="76"/>
      <c r="C595099" s="75"/>
    </row>
    <row r="595209" spans="2:3" x14ac:dyDescent="0.25">
      <c r="B595209" s="76"/>
      <c r="C595209" s="75"/>
    </row>
    <row r="595210" spans="2:3" x14ac:dyDescent="0.25">
      <c r="B595210" s="76"/>
      <c r="C595210" s="75"/>
    </row>
    <row r="595211" spans="2:3" x14ac:dyDescent="0.25">
      <c r="B595211" s="76"/>
      <c r="C595211" s="75"/>
    </row>
    <row r="595212" spans="2:3" x14ac:dyDescent="0.25">
      <c r="B595212" s="76"/>
      <c r="C595212" s="75"/>
    </row>
    <row r="595213" spans="2:3" x14ac:dyDescent="0.25">
      <c r="B595213" s="76"/>
      <c r="C595213" s="75"/>
    </row>
    <row r="595214" spans="2:3" x14ac:dyDescent="0.25">
      <c r="B595214" s="76"/>
      <c r="C595214" s="75"/>
    </row>
    <row r="595215" spans="2:3" x14ac:dyDescent="0.25">
      <c r="B595215" s="76"/>
      <c r="C595215" s="75"/>
    </row>
    <row r="595216" spans="2:3" x14ac:dyDescent="0.25">
      <c r="B595216" s="76"/>
      <c r="C595216" s="75"/>
    </row>
    <row r="595217" spans="2:3" x14ac:dyDescent="0.25">
      <c r="B595217" s="76"/>
      <c r="C595217" s="75"/>
    </row>
    <row r="595218" spans="2:3" x14ac:dyDescent="0.25">
      <c r="B595218" s="76"/>
      <c r="C595218" s="75"/>
    </row>
    <row r="595219" spans="2:3" x14ac:dyDescent="0.25">
      <c r="B595219" s="76"/>
      <c r="C595219" s="75"/>
    </row>
    <row r="595220" spans="2:3" x14ac:dyDescent="0.25">
      <c r="B595220" s="76"/>
      <c r="C595220" s="75"/>
    </row>
    <row r="595221" spans="2:3" x14ac:dyDescent="0.25">
      <c r="B595221" s="76"/>
      <c r="C595221" s="75"/>
    </row>
    <row r="595331" spans="2:3" x14ac:dyDescent="0.25">
      <c r="B595331" s="76"/>
      <c r="C595331" s="75"/>
    </row>
    <row r="595332" spans="2:3" x14ac:dyDescent="0.25">
      <c r="B595332" s="76"/>
      <c r="C595332" s="75"/>
    </row>
    <row r="595333" spans="2:3" x14ac:dyDescent="0.25">
      <c r="B595333" s="76"/>
      <c r="C595333" s="75"/>
    </row>
    <row r="595334" spans="2:3" x14ac:dyDescent="0.25">
      <c r="B595334" s="76"/>
      <c r="C595334" s="75"/>
    </row>
    <row r="595335" spans="2:3" x14ac:dyDescent="0.25">
      <c r="B595335" s="76"/>
      <c r="C595335" s="75"/>
    </row>
    <row r="595336" spans="2:3" x14ac:dyDescent="0.25">
      <c r="B595336" s="76"/>
      <c r="C595336" s="75"/>
    </row>
    <row r="595337" spans="2:3" x14ac:dyDescent="0.25">
      <c r="B595337" s="76"/>
      <c r="C595337" s="75"/>
    </row>
    <row r="595338" spans="2:3" x14ac:dyDescent="0.25">
      <c r="B595338" s="76"/>
      <c r="C595338" s="75"/>
    </row>
    <row r="595339" spans="2:3" x14ac:dyDescent="0.25">
      <c r="B595339" s="76"/>
      <c r="C595339" s="75"/>
    </row>
    <row r="595340" spans="2:3" x14ac:dyDescent="0.25">
      <c r="B595340" s="76"/>
      <c r="C595340" s="75"/>
    </row>
    <row r="595341" spans="2:3" x14ac:dyDescent="0.25">
      <c r="B595341" s="76"/>
      <c r="C595341" s="75"/>
    </row>
    <row r="595342" spans="2:3" x14ac:dyDescent="0.25">
      <c r="B595342" s="76"/>
      <c r="C595342" s="75"/>
    </row>
    <row r="595343" spans="2:3" x14ac:dyDescent="0.25">
      <c r="B595343" s="76"/>
      <c r="C595343" s="75"/>
    </row>
    <row r="595453" spans="2:3" x14ac:dyDescent="0.25">
      <c r="B595453" s="76"/>
      <c r="C595453" s="75"/>
    </row>
    <row r="595454" spans="2:3" x14ac:dyDescent="0.25">
      <c r="B595454" s="76"/>
      <c r="C595454" s="75"/>
    </row>
    <row r="595455" spans="2:3" x14ac:dyDescent="0.25">
      <c r="B595455" s="76"/>
      <c r="C595455" s="75"/>
    </row>
    <row r="595456" spans="2:3" x14ac:dyDescent="0.25">
      <c r="B595456" s="76"/>
      <c r="C595456" s="75"/>
    </row>
    <row r="595457" spans="2:3" x14ac:dyDescent="0.25">
      <c r="B595457" s="76"/>
      <c r="C595457" s="75"/>
    </row>
    <row r="595458" spans="2:3" x14ac:dyDescent="0.25">
      <c r="B595458" s="76"/>
      <c r="C595458" s="75"/>
    </row>
    <row r="595459" spans="2:3" x14ac:dyDescent="0.25">
      <c r="B595459" s="76"/>
      <c r="C595459" s="75"/>
    </row>
    <row r="595460" spans="2:3" x14ac:dyDescent="0.25">
      <c r="B595460" s="76"/>
      <c r="C595460" s="75"/>
    </row>
    <row r="595461" spans="2:3" x14ac:dyDescent="0.25">
      <c r="B595461" s="76"/>
      <c r="C595461" s="75"/>
    </row>
    <row r="595462" spans="2:3" x14ac:dyDescent="0.25">
      <c r="B595462" s="76"/>
      <c r="C595462" s="75"/>
    </row>
    <row r="595463" spans="2:3" x14ac:dyDescent="0.25">
      <c r="B595463" s="76"/>
      <c r="C595463" s="75"/>
    </row>
    <row r="595464" spans="2:3" x14ac:dyDescent="0.25">
      <c r="B595464" s="76"/>
      <c r="C595464" s="75"/>
    </row>
    <row r="595465" spans="2:3" x14ac:dyDescent="0.25">
      <c r="B595465" s="76"/>
      <c r="C595465" s="75"/>
    </row>
    <row r="595575" spans="2:3" x14ac:dyDescent="0.25">
      <c r="B595575" s="76"/>
      <c r="C595575" s="75"/>
    </row>
    <row r="595576" spans="2:3" x14ac:dyDescent="0.25">
      <c r="B595576" s="76"/>
      <c r="C595576" s="75"/>
    </row>
    <row r="595577" spans="2:3" x14ac:dyDescent="0.25">
      <c r="B595577" s="76"/>
      <c r="C595577" s="75"/>
    </row>
    <row r="595578" spans="2:3" x14ac:dyDescent="0.25">
      <c r="B595578" s="76"/>
      <c r="C595578" s="75"/>
    </row>
    <row r="595579" spans="2:3" x14ac:dyDescent="0.25">
      <c r="B595579" s="76"/>
      <c r="C595579" s="75"/>
    </row>
    <row r="595580" spans="2:3" x14ac:dyDescent="0.25">
      <c r="B595580" s="76"/>
      <c r="C595580" s="75"/>
    </row>
    <row r="595581" spans="2:3" x14ac:dyDescent="0.25">
      <c r="B595581" s="76"/>
      <c r="C595581" s="75"/>
    </row>
    <row r="595582" spans="2:3" x14ac:dyDescent="0.25">
      <c r="B595582" s="76"/>
      <c r="C595582" s="75"/>
    </row>
    <row r="595583" spans="2:3" x14ac:dyDescent="0.25">
      <c r="B595583" s="76"/>
      <c r="C595583" s="75"/>
    </row>
    <row r="595584" spans="2:3" x14ac:dyDescent="0.25">
      <c r="B595584" s="76"/>
      <c r="C595584" s="75"/>
    </row>
    <row r="595585" spans="2:3" x14ac:dyDescent="0.25">
      <c r="B595585" s="76"/>
      <c r="C595585" s="75"/>
    </row>
    <row r="595586" spans="2:3" x14ac:dyDescent="0.25">
      <c r="B595586" s="76"/>
      <c r="C595586" s="75"/>
    </row>
    <row r="595587" spans="2:3" x14ac:dyDescent="0.25">
      <c r="B595587" s="76"/>
      <c r="C595587" s="75"/>
    </row>
    <row r="595697" spans="2:3" x14ac:dyDescent="0.25">
      <c r="B595697" s="76"/>
      <c r="C595697" s="75"/>
    </row>
    <row r="595698" spans="2:3" x14ac:dyDescent="0.25">
      <c r="B595698" s="76"/>
      <c r="C595698" s="75"/>
    </row>
    <row r="595699" spans="2:3" x14ac:dyDescent="0.25">
      <c r="B595699" s="76"/>
      <c r="C595699" s="75"/>
    </row>
    <row r="595700" spans="2:3" x14ac:dyDescent="0.25">
      <c r="B595700" s="76"/>
      <c r="C595700" s="75"/>
    </row>
    <row r="595701" spans="2:3" x14ac:dyDescent="0.25">
      <c r="B595701" s="76"/>
      <c r="C595701" s="75"/>
    </row>
    <row r="595702" spans="2:3" x14ac:dyDescent="0.25">
      <c r="B595702" s="76"/>
      <c r="C595702" s="75"/>
    </row>
    <row r="595703" spans="2:3" x14ac:dyDescent="0.25">
      <c r="B595703" s="76"/>
      <c r="C595703" s="75"/>
    </row>
    <row r="595704" spans="2:3" x14ac:dyDescent="0.25">
      <c r="B595704" s="76"/>
      <c r="C595704" s="75"/>
    </row>
    <row r="595705" spans="2:3" x14ac:dyDescent="0.25">
      <c r="B595705" s="76"/>
      <c r="C595705" s="75"/>
    </row>
    <row r="595706" spans="2:3" x14ac:dyDescent="0.25">
      <c r="B595706" s="76"/>
      <c r="C595706" s="75"/>
    </row>
    <row r="595707" spans="2:3" x14ac:dyDescent="0.25">
      <c r="B595707" s="76"/>
      <c r="C595707" s="75"/>
    </row>
    <row r="595708" spans="2:3" x14ac:dyDescent="0.25">
      <c r="B595708" s="76"/>
      <c r="C595708" s="75"/>
    </row>
    <row r="595709" spans="2:3" x14ac:dyDescent="0.25">
      <c r="B595709" s="76"/>
      <c r="C595709" s="75"/>
    </row>
    <row r="595819" spans="2:3" x14ac:dyDescent="0.25">
      <c r="B595819" s="76"/>
      <c r="C595819" s="75"/>
    </row>
    <row r="595820" spans="2:3" x14ac:dyDescent="0.25">
      <c r="B595820" s="76"/>
      <c r="C595820" s="75"/>
    </row>
    <row r="595821" spans="2:3" x14ac:dyDescent="0.25">
      <c r="B595821" s="76"/>
      <c r="C595821" s="75"/>
    </row>
    <row r="595822" spans="2:3" x14ac:dyDescent="0.25">
      <c r="B595822" s="76"/>
      <c r="C595822" s="75"/>
    </row>
    <row r="595823" spans="2:3" x14ac:dyDescent="0.25">
      <c r="B595823" s="76"/>
      <c r="C595823" s="75"/>
    </row>
    <row r="595824" spans="2:3" x14ac:dyDescent="0.25">
      <c r="B595824" s="76"/>
      <c r="C595824" s="75"/>
    </row>
    <row r="595825" spans="2:3" x14ac:dyDescent="0.25">
      <c r="B595825" s="76"/>
      <c r="C595825" s="75"/>
    </row>
    <row r="595826" spans="2:3" x14ac:dyDescent="0.25">
      <c r="B595826" s="76"/>
      <c r="C595826" s="75"/>
    </row>
    <row r="595827" spans="2:3" x14ac:dyDescent="0.25">
      <c r="B595827" s="76"/>
      <c r="C595827" s="75"/>
    </row>
    <row r="595828" spans="2:3" x14ac:dyDescent="0.25">
      <c r="B595828" s="76"/>
      <c r="C595828" s="75"/>
    </row>
    <row r="595829" spans="2:3" x14ac:dyDescent="0.25">
      <c r="B595829" s="76"/>
      <c r="C595829" s="75"/>
    </row>
    <row r="595830" spans="2:3" x14ac:dyDescent="0.25">
      <c r="B595830" s="76"/>
      <c r="C595830" s="75"/>
    </row>
    <row r="595831" spans="2:3" x14ac:dyDescent="0.25">
      <c r="B595831" s="76"/>
      <c r="C595831" s="75"/>
    </row>
    <row r="595941" spans="2:3" x14ac:dyDescent="0.25">
      <c r="B595941" s="76"/>
      <c r="C595941" s="75"/>
    </row>
    <row r="595942" spans="2:3" x14ac:dyDescent="0.25">
      <c r="B595942" s="76"/>
      <c r="C595942" s="75"/>
    </row>
    <row r="595943" spans="2:3" x14ac:dyDescent="0.25">
      <c r="B595943" s="76"/>
      <c r="C595943" s="75"/>
    </row>
    <row r="595944" spans="2:3" x14ac:dyDescent="0.25">
      <c r="B595944" s="76"/>
      <c r="C595944" s="75"/>
    </row>
    <row r="595945" spans="2:3" x14ac:dyDescent="0.25">
      <c r="B595945" s="76"/>
      <c r="C595945" s="75"/>
    </row>
    <row r="595946" spans="2:3" x14ac:dyDescent="0.25">
      <c r="B595946" s="76"/>
      <c r="C595946" s="75"/>
    </row>
    <row r="595947" spans="2:3" x14ac:dyDescent="0.25">
      <c r="B595947" s="76"/>
      <c r="C595947" s="75"/>
    </row>
    <row r="595948" spans="2:3" x14ac:dyDescent="0.25">
      <c r="B595948" s="76"/>
      <c r="C595948" s="75"/>
    </row>
    <row r="595949" spans="2:3" x14ac:dyDescent="0.25">
      <c r="B595949" s="76"/>
      <c r="C595949" s="75"/>
    </row>
    <row r="595950" spans="2:3" x14ac:dyDescent="0.25">
      <c r="B595950" s="76"/>
      <c r="C595950" s="75"/>
    </row>
    <row r="595951" spans="2:3" x14ac:dyDescent="0.25">
      <c r="B595951" s="76"/>
      <c r="C595951" s="75"/>
    </row>
    <row r="595952" spans="2:3" x14ac:dyDescent="0.25">
      <c r="B595952" s="76"/>
      <c r="C595952" s="75"/>
    </row>
    <row r="595953" spans="2:3" x14ac:dyDescent="0.25">
      <c r="B595953" s="76"/>
      <c r="C595953" s="75"/>
    </row>
    <row r="596063" spans="2:3" x14ac:dyDescent="0.25">
      <c r="B596063" s="76"/>
      <c r="C596063" s="75"/>
    </row>
    <row r="596064" spans="2:3" x14ac:dyDescent="0.25">
      <c r="B596064" s="76"/>
      <c r="C596064" s="75"/>
    </row>
    <row r="596065" spans="2:3" x14ac:dyDescent="0.25">
      <c r="B596065" s="76"/>
      <c r="C596065" s="75"/>
    </row>
    <row r="596066" spans="2:3" x14ac:dyDescent="0.25">
      <c r="B596066" s="76"/>
      <c r="C596066" s="75"/>
    </row>
    <row r="596067" spans="2:3" x14ac:dyDescent="0.25">
      <c r="B596067" s="76"/>
      <c r="C596067" s="75"/>
    </row>
    <row r="596068" spans="2:3" x14ac:dyDescent="0.25">
      <c r="B596068" s="76"/>
      <c r="C596068" s="75"/>
    </row>
    <row r="596069" spans="2:3" x14ac:dyDescent="0.25">
      <c r="B596069" s="76"/>
      <c r="C596069" s="75"/>
    </row>
    <row r="596070" spans="2:3" x14ac:dyDescent="0.25">
      <c r="B596070" s="76"/>
      <c r="C596070" s="75"/>
    </row>
    <row r="596071" spans="2:3" x14ac:dyDescent="0.25">
      <c r="B596071" s="76"/>
      <c r="C596071" s="75"/>
    </row>
    <row r="596072" spans="2:3" x14ac:dyDescent="0.25">
      <c r="B596072" s="76"/>
      <c r="C596072" s="75"/>
    </row>
    <row r="596073" spans="2:3" x14ac:dyDescent="0.25">
      <c r="B596073" s="76"/>
      <c r="C596073" s="75"/>
    </row>
    <row r="596074" spans="2:3" x14ac:dyDescent="0.25">
      <c r="B596074" s="76"/>
      <c r="C596074" s="75"/>
    </row>
    <row r="596075" spans="2:3" x14ac:dyDescent="0.25">
      <c r="B596075" s="76"/>
      <c r="C596075" s="75"/>
    </row>
    <row r="596185" spans="2:3" x14ac:dyDescent="0.25">
      <c r="B596185" s="76"/>
      <c r="C596185" s="75"/>
    </row>
    <row r="596186" spans="2:3" x14ac:dyDescent="0.25">
      <c r="B596186" s="76"/>
      <c r="C596186" s="75"/>
    </row>
    <row r="596187" spans="2:3" x14ac:dyDescent="0.25">
      <c r="B596187" s="76"/>
      <c r="C596187" s="75"/>
    </row>
    <row r="596188" spans="2:3" x14ac:dyDescent="0.25">
      <c r="B596188" s="76"/>
      <c r="C596188" s="75"/>
    </row>
    <row r="596189" spans="2:3" x14ac:dyDescent="0.25">
      <c r="B596189" s="76"/>
      <c r="C596189" s="75"/>
    </row>
    <row r="596190" spans="2:3" x14ac:dyDescent="0.25">
      <c r="B596190" s="76"/>
      <c r="C596190" s="75"/>
    </row>
    <row r="596191" spans="2:3" x14ac:dyDescent="0.25">
      <c r="B596191" s="76"/>
      <c r="C596191" s="75"/>
    </row>
    <row r="596192" spans="2:3" x14ac:dyDescent="0.25">
      <c r="B596192" s="76"/>
      <c r="C596192" s="75"/>
    </row>
    <row r="596193" spans="2:3" x14ac:dyDescent="0.25">
      <c r="B596193" s="76"/>
      <c r="C596193" s="75"/>
    </row>
    <row r="596194" spans="2:3" x14ac:dyDescent="0.25">
      <c r="B596194" s="76"/>
      <c r="C596194" s="75"/>
    </row>
    <row r="596195" spans="2:3" x14ac:dyDescent="0.25">
      <c r="B596195" s="76"/>
      <c r="C596195" s="75"/>
    </row>
    <row r="596196" spans="2:3" x14ac:dyDescent="0.25">
      <c r="B596196" s="76"/>
      <c r="C596196" s="75"/>
    </row>
    <row r="596197" spans="2:3" x14ac:dyDescent="0.25">
      <c r="B596197" s="76"/>
      <c r="C596197" s="75"/>
    </row>
    <row r="596307" spans="2:3" x14ac:dyDescent="0.25">
      <c r="B596307" s="76"/>
      <c r="C596307" s="75"/>
    </row>
    <row r="596308" spans="2:3" x14ac:dyDescent="0.25">
      <c r="B596308" s="76"/>
      <c r="C596308" s="75"/>
    </row>
    <row r="596309" spans="2:3" x14ac:dyDescent="0.25">
      <c r="B596309" s="76"/>
      <c r="C596309" s="75"/>
    </row>
    <row r="596310" spans="2:3" x14ac:dyDescent="0.25">
      <c r="B596310" s="76"/>
      <c r="C596310" s="75"/>
    </row>
    <row r="596311" spans="2:3" x14ac:dyDescent="0.25">
      <c r="B596311" s="76"/>
      <c r="C596311" s="75"/>
    </row>
    <row r="596312" spans="2:3" x14ac:dyDescent="0.25">
      <c r="B596312" s="76"/>
      <c r="C596312" s="75"/>
    </row>
    <row r="596313" spans="2:3" x14ac:dyDescent="0.25">
      <c r="B596313" s="76"/>
      <c r="C596313" s="75"/>
    </row>
    <row r="596314" spans="2:3" x14ac:dyDescent="0.25">
      <c r="B596314" s="76"/>
      <c r="C596314" s="75"/>
    </row>
    <row r="596315" spans="2:3" x14ac:dyDescent="0.25">
      <c r="B596315" s="76"/>
      <c r="C596315" s="75"/>
    </row>
    <row r="596316" spans="2:3" x14ac:dyDescent="0.25">
      <c r="B596316" s="76"/>
      <c r="C596316" s="75"/>
    </row>
    <row r="596317" spans="2:3" x14ac:dyDescent="0.25">
      <c r="B596317" s="76"/>
      <c r="C596317" s="75"/>
    </row>
    <row r="596318" spans="2:3" x14ac:dyDescent="0.25">
      <c r="B596318" s="76"/>
      <c r="C596318" s="75"/>
    </row>
    <row r="596319" spans="2:3" x14ac:dyDescent="0.25">
      <c r="B596319" s="76"/>
      <c r="C596319" s="75"/>
    </row>
    <row r="596429" spans="2:3" x14ac:dyDescent="0.25">
      <c r="B596429" s="76"/>
      <c r="C596429" s="75"/>
    </row>
    <row r="596430" spans="2:3" x14ac:dyDescent="0.25">
      <c r="B596430" s="76"/>
      <c r="C596430" s="75"/>
    </row>
    <row r="596431" spans="2:3" x14ac:dyDescent="0.25">
      <c r="B596431" s="76"/>
      <c r="C596431" s="75"/>
    </row>
    <row r="596432" spans="2:3" x14ac:dyDescent="0.25">
      <c r="B596432" s="76"/>
      <c r="C596432" s="75"/>
    </row>
    <row r="596433" spans="2:3" x14ac:dyDescent="0.25">
      <c r="B596433" s="76"/>
      <c r="C596433" s="75"/>
    </row>
    <row r="596434" spans="2:3" x14ac:dyDescent="0.25">
      <c r="B596434" s="76"/>
      <c r="C596434" s="75"/>
    </row>
    <row r="596435" spans="2:3" x14ac:dyDescent="0.25">
      <c r="B596435" s="76"/>
      <c r="C596435" s="75"/>
    </row>
    <row r="596436" spans="2:3" x14ac:dyDescent="0.25">
      <c r="B596436" s="76"/>
      <c r="C596436" s="75"/>
    </row>
    <row r="596437" spans="2:3" x14ac:dyDescent="0.25">
      <c r="B596437" s="76"/>
      <c r="C596437" s="75"/>
    </row>
    <row r="596438" spans="2:3" x14ac:dyDescent="0.25">
      <c r="B596438" s="76"/>
      <c r="C596438" s="75"/>
    </row>
    <row r="596439" spans="2:3" x14ac:dyDescent="0.25">
      <c r="B596439" s="76"/>
      <c r="C596439" s="75"/>
    </row>
    <row r="596440" spans="2:3" x14ac:dyDescent="0.25">
      <c r="B596440" s="76"/>
      <c r="C596440" s="75"/>
    </row>
    <row r="596441" spans="2:3" x14ac:dyDescent="0.25">
      <c r="B596441" s="76"/>
      <c r="C596441" s="75"/>
    </row>
    <row r="596551" spans="2:3" x14ac:dyDescent="0.25">
      <c r="B596551" s="76"/>
      <c r="C596551" s="75"/>
    </row>
    <row r="596552" spans="2:3" x14ac:dyDescent="0.25">
      <c r="B596552" s="76"/>
      <c r="C596552" s="75"/>
    </row>
    <row r="596553" spans="2:3" x14ac:dyDescent="0.25">
      <c r="B596553" s="76"/>
      <c r="C596553" s="75"/>
    </row>
    <row r="596554" spans="2:3" x14ac:dyDescent="0.25">
      <c r="B596554" s="76"/>
      <c r="C596554" s="75"/>
    </row>
    <row r="596555" spans="2:3" x14ac:dyDescent="0.25">
      <c r="B596555" s="76"/>
      <c r="C596555" s="75"/>
    </row>
    <row r="596556" spans="2:3" x14ac:dyDescent="0.25">
      <c r="B596556" s="76"/>
      <c r="C596556" s="75"/>
    </row>
    <row r="596557" spans="2:3" x14ac:dyDescent="0.25">
      <c r="B596557" s="76"/>
      <c r="C596557" s="75"/>
    </row>
    <row r="596558" spans="2:3" x14ac:dyDescent="0.25">
      <c r="B596558" s="76"/>
      <c r="C596558" s="75"/>
    </row>
    <row r="596559" spans="2:3" x14ac:dyDescent="0.25">
      <c r="B596559" s="76"/>
      <c r="C596559" s="75"/>
    </row>
    <row r="596560" spans="2:3" x14ac:dyDescent="0.25">
      <c r="B596560" s="76"/>
      <c r="C596560" s="75"/>
    </row>
    <row r="596561" spans="2:3" x14ac:dyDescent="0.25">
      <c r="B596561" s="76"/>
      <c r="C596561" s="75"/>
    </row>
    <row r="596562" spans="2:3" x14ac:dyDescent="0.25">
      <c r="B596562" s="76"/>
      <c r="C596562" s="75"/>
    </row>
    <row r="596563" spans="2:3" x14ac:dyDescent="0.25">
      <c r="B596563" s="76"/>
      <c r="C596563" s="75"/>
    </row>
    <row r="596673" spans="2:3" x14ac:dyDescent="0.25">
      <c r="B596673" s="76"/>
      <c r="C596673" s="75"/>
    </row>
    <row r="596674" spans="2:3" x14ac:dyDescent="0.25">
      <c r="B596674" s="76"/>
      <c r="C596674" s="75"/>
    </row>
    <row r="596675" spans="2:3" x14ac:dyDescent="0.25">
      <c r="B596675" s="76"/>
      <c r="C596675" s="75"/>
    </row>
    <row r="596676" spans="2:3" x14ac:dyDescent="0.25">
      <c r="B596676" s="76"/>
      <c r="C596676" s="75"/>
    </row>
    <row r="596677" spans="2:3" x14ac:dyDescent="0.25">
      <c r="B596677" s="76"/>
      <c r="C596677" s="75"/>
    </row>
    <row r="596678" spans="2:3" x14ac:dyDescent="0.25">
      <c r="B596678" s="76"/>
      <c r="C596678" s="75"/>
    </row>
    <row r="596679" spans="2:3" x14ac:dyDescent="0.25">
      <c r="B596679" s="76"/>
      <c r="C596679" s="75"/>
    </row>
    <row r="596680" spans="2:3" x14ac:dyDescent="0.25">
      <c r="B596680" s="76"/>
      <c r="C596680" s="75"/>
    </row>
    <row r="596681" spans="2:3" x14ac:dyDescent="0.25">
      <c r="B596681" s="76"/>
      <c r="C596681" s="75"/>
    </row>
    <row r="596682" spans="2:3" x14ac:dyDescent="0.25">
      <c r="B596682" s="76"/>
      <c r="C596682" s="75"/>
    </row>
    <row r="596683" spans="2:3" x14ac:dyDescent="0.25">
      <c r="B596683" s="76"/>
      <c r="C596683" s="75"/>
    </row>
    <row r="596684" spans="2:3" x14ac:dyDescent="0.25">
      <c r="B596684" s="76"/>
      <c r="C596684" s="75"/>
    </row>
    <row r="596685" spans="2:3" x14ac:dyDescent="0.25">
      <c r="B596685" s="76"/>
      <c r="C596685" s="75"/>
    </row>
    <row r="596795" spans="2:3" x14ac:dyDescent="0.25">
      <c r="B596795" s="76"/>
      <c r="C596795" s="75"/>
    </row>
    <row r="596796" spans="2:3" x14ac:dyDescent="0.25">
      <c r="B596796" s="76"/>
      <c r="C596796" s="75"/>
    </row>
    <row r="596797" spans="2:3" x14ac:dyDescent="0.25">
      <c r="B596797" s="76"/>
      <c r="C596797" s="75"/>
    </row>
    <row r="596798" spans="2:3" x14ac:dyDescent="0.25">
      <c r="B596798" s="76"/>
      <c r="C596798" s="75"/>
    </row>
    <row r="596799" spans="2:3" x14ac:dyDescent="0.25">
      <c r="B596799" s="76"/>
      <c r="C596799" s="75"/>
    </row>
    <row r="596800" spans="2:3" x14ac:dyDescent="0.25">
      <c r="B596800" s="76"/>
      <c r="C596800" s="75"/>
    </row>
    <row r="596801" spans="2:3" x14ac:dyDescent="0.25">
      <c r="B596801" s="76"/>
      <c r="C596801" s="75"/>
    </row>
    <row r="596802" spans="2:3" x14ac:dyDescent="0.25">
      <c r="B596802" s="76"/>
      <c r="C596802" s="75"/>
    </row>
    <row r="596803" spans="2:3" x14ac:dyDescent="0.25">
      <c r="B596803" s="76"/>
      <c r="C596803" s="75"/>
    </row>
    <row r="596804" spans="2:3" x14ac:dyDescent="0.25">
      <c r="B596804" s="76"/>
      <c r="C596804" s="75"/>
    </row>
    <row r="596805" spans="2:3" x14ac:dyDescent="0.25">
      <c r="B596805" s="76"/>
      <c r="C596805" s="75"/>
    </row>
    <row r="596806" spans="2:3" x14ac:dyDescent="0.25">
      <c r="B596806" s="76"/>
      <c r="C596806" s="75"/>
    </row>
    <row r="596807" spans="2:3" x14ac:dyDescent="0.25">
      <c r="B596807" s="76"/>
      <c r="C596807" s="75"/>
    </row>
    <row r="596917" spans="2:3" x14ac:dyDescent="0.25">
      <c r="B596917" s="76"/>
      <c r="C596917" s="75"/>
    </row>
    <row r="596918" spans="2:3" x14ac:dyDescent="0.25">
      <c r="B596918" s="76"/>
      <c r="C596918" s="75"/>
    </row>
    <row r="596919" spans="2:3" x14ac:dyDescent="0.25">
      <c r="B596919" s="76"/>
      <c r="C596919" s="75"/>
    </row>
    <row r="596920" spans="2:3" x14ac:dyDescent="0.25">
      <c r="B596920" s="76"/>
      <c r="C596920" s="75"/>
    </row>
    <row r="596921" spans="2:3" x14ac:dyDescent="0.25">
      <c r="B596921" s="76"/>
      <c r="C596921" s="75"/>
    </row>
    <row r="596922" spans="2:3" x14ac:dyDescent="0.25">
      <c r="B596922" s="76"/>
      <c r="C596922" s="75"/>
    </row>
    <row r="596923" spans="2:3" x14ac:dyDescent="0.25">
      <c r="B596923" s="76"/>
      <c r="C596923" s="75"/>
    </row>
    <row r="596924" spans="2:3" x14ac:dyDescent="0.25">
      <c r="B596924" s="76"/>
      <c r="C596924" s="75"/>
    </row>
    <row r="596925" spans="2:3" x14ac:dyDescent="0.25">
      <c r="B596925" s="76"/>
      <c r="C596925" s="75"/>
    </row>
    <row r="596926" spans="2:3" x14ac:dyDescent="0.25">
      <c r="B596926" s="76"/>
      <c r="C596926" s="75"/>
    </row>
    <row r="596927" spans="2:3" x14ac:dyDescent="0.25">
      <c r="B596927" s="76"/>
      <c r="C596927" s="75"/>
    </row>
    <row r="596928" spans="2:3" x14ac:dyDescent="0.25">
      <c r="B596928" s="76"/>
      <c r="C596928" s="75"/>
    </row>
    <row r="596929" spans="2:3" x14ac:dyDescent="0.25">
      <c r="B596929" s="76"/>
      <c r="C596929" s="75"/>
    </row>
    <row r="597039" spans="2:3" x14ac:dyDescent="0.25">
      <c r="B597039" s="76"/>
      <c r="C597039" s="75"/>
    </row>
    <row r="597040" spans="2:3" x14ac:dyDescent="0.25">
      <c r="B597040" s="76"/>
      <c r="C597040" s="75"/>
    </row>
    <row r="597041" spans="2:3" x14ac:dyDescent="0.25">
      <c r="B597041" s="76"/>
      <c r="C597041" s="75"/>
    </row>
    <row r="597042" spans="2:3" x14ac:dyDescent="0.25">
      <c r="B597042" s="76"/>
      <c r="C597042" s="75"/>
    </row>
    <row r="597043" spans="2:3" x14ac:dyDescent="0.25">
      <c r="B597043" s="76"/>
      <c r="C597043" s="75"/>
    </row>
    <row r="597044" spans="2:3" x14ac:dyDescent="0.25">
      <c r="B597044" s="76"/>
      <c r="C597044" s="75"/>
    </row>
    <row r="597045" spans="2:3" x14ac:dyDescent="0.25">
      <c r="B597045" s="76"/>
      <c r="C597045" s="75"/>
    </row>
    <row r="597046" spans="2:3" x14ac:dyDescent="0.25">
      <c r="B597046" s="76"/>
      <c r="C597046" s="75"/>
    </row>
    <row r="597047" spans="2:3" x14ac:dyDescent="0.25">
      <c r="B597047" s="76"/>
      <c r="C597047" s="75"/>
    </row>
    <row r="597048" spans="2:3" x14ac:dyDescent="0.25">
      <c r="B597048" s="76"/>
      <c r="C597048" s="75"/>
    </row>
    <row r="597049" spans="2:3" x14ac:dyDescent="0.25">
      <c r="B597049" s="76"/>
      <c r="C597049" s="75"/>
    </row>
    <row r="597050" spans="2:3" x14ac:dyDescent="0.25">
      <c r="B597050" s="76"/>
      <c r="C597050" s="75"/>
    </row>
    <row r="597051" spans="2:3" x14ac:dyDescent="0.25">
      <c r="B597051" s="76"/>
      <c r="C597051" s="75"/>
    </row>
    <row r="597161" spans="2:3" x14ac:dyDescent="0.25">
      <c r="B597161" s="76"/>
      <c r="C597161" s="75"/>
    </row>
    <row r="597162" spans="2:3" x14ac:dyDescent="0.25">
      <c r="B597162" s="76"/>
      <c r="C597162" s="75"/>
    </row>
    <row r="597163" spans="2:3" x14ac:dyDescent="0.25">
      <c r="B597163" s="76"/>
      <c r="C597163" s="75"/>
    </row>
    <row r="597164" spans="2:3" x14ac:dyDescent="0.25">
      <c r="B597164" s="76"/>
      <c r="C597164" s="75"/>
    </row>
    <row r="597165" spans="2:3" x14ac:dyDescent="0.25">
      <c r="B597165" s="76"/>
      <c r="C597165" s="75"/>
    </row>
    <row r="597166" spans="2:3" x14ac:dyDescent="0.25">
      <c r="B597166" s="76"/>
      <c r="C597166" s="75"/>
    </row>
    <row r="597167" spans="2:3" x14ac:dyDescent="0.25">
      <c r="B597167" s="76"/>
      <c r="C597167" s="75"/>
    </row>
    <row r="597168" spans="2:3" x14ac:dyDescent="0.25">
      <c r="B597168" s="76"/>
      <c r="C597168" s="75"/>
    </row>
    <row r="597169" spans="2:3" x14ac:dyDescent="0.25">
      <c r="B597169" s="76"/>
      <c r="C597169" s="75"/>
    </row>
    <row r="597170" spans="2:3" x14ac:dyDescent="0.25">
      <c r="B597170" s="76"/>
      <c r="C597170" s="75"/>
    </row>
    <row r="597171" spans="2:3" x14ac:dyDescent="0.25">
      <c r="B597171" s="76"/>
      <c r="C597171" s="75"/>
    </row>
    <row r="597172" spans="2:3" x14ac:dyDescent="0.25">
      <c r="B597172" s="76"/>
      <c r="C597172" s="75"/>
    </row>
    <row r="597173" spans="2:3" x14ac:dyDescent="0.25">
      <c r="B597173" s="76"/>
      <c r="C597173" s="75"/>
    </row>
    <row r="597283" spans="2:3" x14ac:dyDescent="0.25">
      <c r="B597283" s="76"/>
      <c r="C597283" s="75"/>
    </row>
    <row r="597284" spans="2:3" x14ac:dyDescent="0.25">
      <c r="B597284" s="76"/>
      <c r="C597284" s="75"/>
    </row>
    <row r="597285" spans="2:3" x14ac:dyDescent="0.25">
      <c r="B597285" s="76"/>
      <c r="C597285" s="75"/>
    </row>
    <row r="597286" spans="2:3" x14ac:dyDescent="0.25">
      <c r="B597286" s="76"/>
      <c r="C597286" s="75"/>
    </row>
    <row r="597287" spans="2:3" x14ac:dyDescent="0.25">
      <c r="B597287" s="76"/>
      <c r="C597287" s="75"/>
    </row>
    <row r="597288" spans="2:3" x14ac:dyDescent="0.25">
      <c r="B597288" s="76"/>
      <c r="C597288" s="75"/>
    </row>
    <row r="597289" spans="2:3" x14ac:dyDescent="0.25">
      <c r="B597289" s="76"/>
      <c r="C597289" s="75"/>
    </row>
    <row r="597290" spans="2:3" x14ac:dyDescent="0.25">
      <c r="B597290" s="76"/>
      <c r="C597290" s="75"/>
    </row>
    <row r="597291" spans="2:3" x14ac:dyDescent="0.25">
      <c r="B597291" s="76"/>
      <c r="C597291" s="75"/>
    </row>
    <row r="597292" spans="2:3" x14ac:dyDescent="0.25">
      <c r="B597292" s="76"/>
      <c r="C597292" s="75"/>
    </row>
    <row r="597293" spans="2:3" x14ac:dyDescent="0.25">
      <c r="B597293" s="76"/>
      <c r="C597293" s="75"/>
    </row>
    <row r="597294" spans="2:3" x14ac:dyDescent="0.25">
      <c r="B597294" s="76"/>
      <c r="C597294" s="75"/>
    </row>
    <row r="597295" spans="2:3" x14ac:dyDescent="0.25">
      <c r="B597295" s="76"/>
      <c r="C597295" s="75"/>
    </row>
    <row r="597405" spans="2:3" x14ac:dyDescent="0.25">
      <c r="B597405" s="76"/>
      <c r="C597405" s="75"/>
    </row>
    <row r="597406" spans="2:3" x14ac:dyDescent="0.25">
      <c r="B597406" s="76"/>
      <c r="C597406" s="75"/>
    </row>
    <row r="597407" spans="2:3" x14ac:dyDescent="0.25">
      <c r="B597407" s="76"/>
      <c r="C597407" s="75"/>
    </row>
    <row r="597408" spans="2:3" x14ac:dyDescent="0.25">
      <c r="B597408" s="76"/>
      <c r="C597408" s="75"/>
    </row>
    <row r="597409" spans="2:3" x14ac:dyDescent="0.25">
      <c r="B597409" s="76"/>
      <c r="C597409" s="75"/>
    </row>
    <row r="597410" spans="2:3" x14ac:dyDescent="0.25">
      <c r="B597410" s="76"/>
      <c r="C597410" s="75"/>
    </row>
    <row r="597411" spans="2:3" x14ac:dyDescent="0.25">
      <c r="B597411" s="76"/>
      <c r="C597411" s="75"/>
    </row>
    <row r="597412" spans="2:3" x14ac:dyDescent="0.25">
      <c r="B597412" s="76"/>
      <c r="C597412" s="75"/>
    </row>
    <row r="597413" spans="2:3" x14ac:dyDescent="0.25">
      <c r="B597413" s="76"/>
      <c r="C597413" s="75"/>
    </row>
    <row r="597414" spans="2:3" x14ac:dyDescent="0.25">
      <c r="B597414" s="76"/>
      <c r="C597414" s="75"/>
    </row>
    <row r="597415" spans="2:3" x14ac:dyDescent="0.25">
      <c r="B597415" s="76"/>
      <c r="C597415" s="75"/>
    </row>
    <row r="597416" spans="2:3" x14ac:dyDescent="0.25">
      <c r="B597416" s="76"/>
      <c r="C597416" s="75"/>
    </row>
    <row r="597417" spans="2:3" x14ac:dyDescent="0.25">
      <c r="B597417" s="76"/>
      <c r="C597417" s="75"/>
    </row>
    <row r="597527" spans="2:3" x14ac:dyDescent="0.25">
      <c r="B597527" s="76"/>
      <c r="C597527" s="75"/>
    </row>
    <row r="597528" spans="2:3" x14ac:dyDescent="0.25">
      <c r="B597528" s="76"/>
      <c r="C597528" s="75"/>
    </row>
    <row r="597529" spans="2:3" x14ac:dyDescent="0.25">
      <c r="B597529" s="76"/>
      <c r="C597529" s="75"/>
    </row>
    <row r="597530" spans="2:3" x14ac:dyDescent="0.25">
      <c r="B597530" s="76"/>
      <c r="C597530" s="75"/>
    </row>
    <row r="597531" spans="2:3" x14ac:dyDescent="0.25">
      <c r="B597531" s="76"/>
      <c r="C597531" s="75"/>
    </row>
    <row r="597532" spans="2:3" x14ac:dyDescent="0.25">
      <c r="B597532" s="76"/>
      <c r="C597532" s="75"/>
    </row>
    <row r="597533" spans="2:3" x14ac:dyDescent="0.25">
      <c r="B597533" s="76"/>
      <c r="C597533" s="75"/>
    </row>
    <row r="597534" spans="2:3" x14ac:dyDescent="0.25">
      <c r="B597534" s="76"/>
      <c r="C597534" s="75"/>
    </row>
    <row r="597535" spans="2:3" x14ac:dyDescent="0.25">
      <c r="B597535" s="76"/>
      <c r="C597535" s="75"/>
    </row>
    <row r="597536" spans="2:3" x14ac:dyDescent="0.25">
      <c r="B597536" s="76"/>
      <c r="C597536" s="75"/>
    </row>
    <row r="597537" spans="2:3" x14ac:dyDescent="0.25">
      <c r="B597537" s="76"/>
      <c r="C597537" s="75"/>
    </row>
    <row r="597538" spans="2:3" x14ac:dyDescent="0.25">
      <c r="B597538" s="76"/>
      <c r="C597538" s="75"/>
    </row>
    <row r="597539" spans="2:3" x14ac:dyDescent="0.25">
      <c r="B597539" s="76"/>
      <c r="C597539" s="75"/>
    </row>
    <row r="597649" spans="2:3" x14ac:dyDescent="0.25">
      <c r="B597649" s="76"/>
      <c r="C597649" s="75"/>
    </row>
    <row r="597650" spans="2:3" x14ac:dyDescent="0.25">
      <c r="B597650" s="76"/>
      <c r="C597650" s="75"/>
    </row>
    <row r="597651" spans="2:3" x14ac:dyDescent="0.25">
      <c r="B597651" s="76"/>
      <c r="C597651" s="75"/>
    </row>
    <row r="597652" spans="2:3" x14ac:dyDescent="0.25">
      <c r="B597652" s="76"/>
      <c r="C597652" s="75"/>
    </row>
    <row r="597653" spans="2:3" x14ac:dyDescent="0.25">
      <c r="B597653" s="76"/>
      <c r="C597653" s="75"/>
    </row>
    <row r="597654" spans="2:3" x14ac:dyDescent="0.25">
      <c r="B597654" s="76"/>
      <c r="C597654" s="75"/>
    </row>
    <row r="597655" spans="2:3" x14ac:dyDescent="0.25">
      <c r="B597655" s="76"/>
      <c r="C597655" s="75"/>
    </row>
    <row r="597656" spans="2:3" x14ac:dyDescent="0.25">
      <c r="B597656" s="76"/>
      <c r="C597656" s="75"/>
    </row>
    <row r="597657" spans="2:3" x14ac:dyDescent="0.25">
      <c r="B597657" s="76"/>
      <c r="C597657" s="75"/>
    </row>
    <row r="597658" spans="2:3" x14ac:dyDescent="0.25">
      <c r="B597658" s="76"/>
      <c r="C597658" s="75"/>
    </row>
    <row r="597659" spans="2:3" x14ac:dyDescent="0.25">
      <c r="B597659" s="76"/>
      <c r="C597659" s="75"/>
    </row>
    <row r="597660" spans="2:3" x14ac:dyDescent="0.25">
      <c r="B597660" s="76"/>
      <c r="C597660" s="75"/>
    </row>
    <row r="597661" spans="2:3" x14ac:dyDescent="0.25">
      <c r="B597661" s="76"/>
      <c r="C597661" s="75"/>
    </row>
    <row r="597771" spans="2:3" x14ac:dyDescent="0.25">
      <c r="B597771" s="76"/>
      <c r="C597771" s="75"/>
    </row>
    <row r="597772" spans="2:3" x14ac:dyDescent="0.25">
      <c r="B597772" s="76"/>
      <c r="C597772" s="75"/>
    </row>
    <row r="597773" spans="2:3" x14ac:dyDescent="0.25">
      <c r="B597773" s="76"/>
      <c r="C597773" s="75"/>
    </row>
    <row r="597774" spans="2:3" x14ac:dyDescent="0.25">
      <c r="B597774" s="76"/>
      <c r="C597774" s="75"/>
    </row>
    <row r="597775" spans="2:3" x14ac:dyDescent="0.25">
      <c r="B597775" s="76"/>
      <c r="C597775" s="75"/>
    </row>
    <row r="597776" spans="2:3" x14ac:dyDescent="0.25">
      <c r="B597776" s="76"/>
      <c r="C597776" s="75"/>
    </row>
    <row r="597777" spans="2:3" x14ac:dyDescent="0.25">
      <c r="B597777" s="76"/>
      <c r="C597777" s="75"/>
    </row>
    <row r="597778" spans="2:3" x14ac:dyDescent="0.25">
      <c r="B597778" s="76"/>
      <c r="C597778" s="75"/>
    </row>
    <row r="597779" spans="2:3" x14ac:dyDescent="0.25">
      <c r="B597779" s="76"/>
      <c r="C597779" s="75"/>
    </row>
    <row r="597780" spans="2:3" x14ac:dyDescent="0.25">
      <c r="B597780" s="76"/>
      <c r="C597780" s="75"/>
    </row>
    <row r="597781" spans="2:3" x14ac:dyDescent="0.25">
      <c r="B597781" s="76"/>
      <c r="C597781" s="75"/>
    </row>
    <row r="597782" spans="2:3" x14ac:dyDescent="0.25">
      <c r="B597782" s="76"/>
      <c r="C597782" s="75"/>
    </row>
    <row r="597783" spans="2:3" x14ac:dyDescent="0.25">
      <c r="B597783" s="76"/>
      <c r="C597783" s="75"/>
    </row>
    <row r="597893" spans="2:3" x14ac:dyDescent="0.25">
      <c r="B597893" s="76"/>
      <c r="C597893" s="75"/>
    </row>
    <row r="597894" spans="2:3" x14ac:dyDescent="0.25">
      <c r="B597894" s="76"/>
      <c r="C597894" s="75"/>
    </row>
    <row r="597895" spans="2:3" x14ac:dyDescent="0.25">
      <c r="B597895" s="76"/>
      <c r="C597895" s="75"/>
    </row>
    <row r="597896" spans="2:3" x14ac:dyDescent="0.25">
      <c r="B597896" s="76"/>
      <c r="C597896" s="75"/>
    </row>
    <row r="597897" spans="2:3" x14ac:dyDescent="0.25">
      <c r="B597897" s="76"/>
      <c r="C597897" s="75"/>
    </row>
    <row r="597898" spans="2:3" x14ac:dyDescent="0.25">
      <c r="B597898" s="76"/>
      <c r="C597898" s="75"/>
    </row>
    <row r="597899" spans="2:3" x14ac:dyDescent="0.25">
      <c r="B597899" s="76"/>
      <c r="C597899" s="75"/>
    </row>
    <row r="597900" spans="2:3" x14ac:dyDescent="0.25">
      <c r="B597900" s="76"/>
      <c r="C597900" s="75"/>
    </row>
    <row r="597901" spans="2:3" x14ac:dyDescent="0.25">
      <c r="B597901" s="76"/>
      <c r="C597901" s="75"/>
    </row>
    <row r="597902" spans="2:3" x14ac:dyDescent="0.25">
      <c r="B597902" s="76"/>
      <c r="C597902" s="75"/>
    </row>
    <row r="597903" spans="2:3" x14ac:dyDescent="0.25">
      <c r="B597903" s="76"/>
      <c r="C597903" s="75"/>
    </row>
    <row r="597904" spans="2:3" x14ac:dyDescent="0.25">
      <c r="B597904" s="76"/>
      <c r="C597904" s="75"/>
    </row>
    <row r="597905" spans="2:3" x14ac:dyDescent="0.25">
      <c r="B597905" s="76"/>
      <c r="C597905" s="75"/>
    </row>
    <row r="598015" spans="2:3" x14ac:dyDescent="0.25">
      <c r="B598015" s="76"/>
      <c r="C598015" s="75"/>
    </row>
    <row r="598016" spans="2:3" x14ac:dyDescent="0.25">
      <c r="B598016" s="76"/>
      <c r="C598016" s="75"/>
    </row>
    <row r="598017" spans="2:3" x14ac:dyDescent="0.25">
      <c r="B598017" s="76"/>
      <c r="C598017" s="75"/>
    </row>
    <row r="598018" spans="2:3" x14ac:dyDescent="0.25">
      <c r="B598018" s="76"/>
      <c r="C598018" s="75"/>
    </row>
    <row r="598019" spans="2:3" x14ac:dyDescent="0.25">
      <c r="B598019" s="76"/>
      <c r="C598019" s="75"/>
    </row>
    <row r="598020" spans="2:3" x14ac:dyDescent="0.25">
      <c r="B598020" s="76"/>
      <c r="C598020" s="75"/>
    </row>
    <row r="598021" spans="2:3" x14ac:dyDescent="0.25">
      <c r="B598021" s="76"/>
      <c r="C598021" s="75"/>
    </row>
    <row r="598022" spans="2:3" x14ac:dyDescent="0.25">
      <c r="B598022" s="76"/>
      <c r="C598022" s="75"/>
    </row>
    <row r="598023" spans="2:3" x14ac:dyDescent="0.25">
      <c r="B598023" s="76"/>
      <c r="C598023" s="75"/>
    </row>
    <row r="598024" spans="2:3" x14ac:dyDescent="0.25">
      <c r="B598024" s="76"/>
      <c r="C598024" s="75"/>
    </row>
    <row r="598025" spans="2:3" x14ac:dyDescent="0.25">
      <c r="B598025" s="76"/>
      <c r="C598025" s="75"/>
    </row>
    <row r="598026" spans="2:3" x14ac:dyDescent="0.25">
      <c r="B598026" s="76"/>
      <c r="C598026" s="75"/>
    </row>
    <row r="598027" spans="2:3" x14ac:dyDescent="0.25">
      <c r="B598027" s="76"/>
      <c r="C598027" s="75"/>
    </row>
    <row r="598137" spans="2:3" x14ac:dyDescent="0.25">
      <c r="B598137" s="76"/>
      <c r="C598137" s="75"/>
    </row>
    <row r="598138" spans="2:3" x14ac:dyDescent="0.25">
      <c r="B598138" s="76"/>
      <c r="C598138" s="75"/>
    </row>
    <row r="598139" spans="2:3" x14ac:dyDescent="0.25">
      <c r="B598139" s="76"/>
      <c r="C598139" s="75"/>
    </row>
    <row r="598140" spans="2:3" x14ac:dyDescent="0.25">
      <c r="B598140" s="76"/>
      <c r="C598140" s="75"/>
    </row>
    <row r="598141" spans="2:3" x14ac:dyDescent="0.25">
      <c r="B598141" s="76"/>
      <c r="C598141" s="75"/>
    </row>
    <row r="598142" spans="2:3" x14ac:dyDescent="0.25">
      <c r="B598142" s="76"/>
      <c r="C598142" s="75"/>
    </row>
    <row r="598143" spans="2:3" x14ac:dyDescent="0.25">
      <c r="B598143" s="76"/>
      <c r="C598143" s="75"/>
    </row>
    <row r="598144" spans="2:3" x14ac:dyDescent="0.25">
      <c r="B598144" s="76"/>
      <c r="C598144" s="75"/>
    </row>
    <row r="598145" spans="2:3" x14ac:dyDescent="0.25">
      <c r="B598145" s="76"/>
      <c r="C598145" s="75"/>
    </row>
    <row r="598146" spans="2:3" x14ac:dyDescent="0.25">
      <c r="B598146" s="76"/>
      <c r="C598146" s="75"/>
    </row>
    <row r="598147" spans="2:3" x14ac:dyDescent="0.25">
      <c r="B598147" s="76"/>
      <c r="C598147" s="75"/>
    </row>
    <row r="598148" spans="2:3" x14ac:dyDescent="0.25">
      <c r="B598148" s="76"/>
      <c r="C598148" s="75"/>
    </row>
    <row r="598149" spans="2:3" x14ac:dyDescent="0.25">
      <c r="B598149" s="76"/>
      <c r="C598149" s="75"/>
    </row>
    <row r="598259" spans="2:3" x14ac:dyDescent="0.25">
      <c r="B598259" s="76"/>
      <c r="C598259" s="75"/>
    </row>
    <row r="598260" spans="2:3" x14ac:dyDescent="0.25">
      <c r="B598260" s="76"/>
      <c r="C598260" s="75"/>
    </row>
    <row r="598261" spans="2:3" x14ac:dyDescent="0.25">
      <c r="B598261" s="76"/>
      <c r="C598261" s="75"/>
    </row>
    <row r="598262" spans="2:3" x14ac:dyDescent="0.25">
      <c r="B598262" s="76"/>
      <c r="C598262" s="75"/>
    </row>
    <row r="598263" spans="2:3" x14ac:dyDescent="0.25">
      <c r="B598263" s="76"/>
      <c r="C598263" s="75"/>
    </row>
    <row r="598264" spans="2:3" x14ac:dyDescent="0.25">
      <c r="B598264" s="76"/>
      <c r="C598264" s="75"/>
    </row>
    <row r="598265" spans="2:3" x14ac:dyDescent="0.25">
      <c r="B598265" s="76"/>
      <c r="C598265" s="75"/>
    </row>
    <row r="598266" spans="2:3" x14ac:dyDescent="0.25">
      <c r="B598266" s="76"/>
      <c r="C598266" s="75"/>
    </row>
    <row r="598267" spans="2:3" x14ac:dyDescent="0.25">
      <c r="B598267" s="76"/>
      <c r="C598267" s="75"/>
    </row>
    <row r="598268" spans="2:3" x14ac:dyDescent="0.25">
      <c r="B598268" s="76"/>
      <c r="C598268" s="75"/>
    </row>
    <row r="598269" spans="2:3" x14ac:dyDescent="0.25">
      <c r="B598269" s="76"/>
      <c r="C598269" s="75"/>
    </row>
    <row r="598270" spans="2:3" x14ac:dyDescent="0.25">
      <c r="B598270" s="76"/>
      <c r="C598270" s="75"/>
    </row>
    <row r="598271" spans="2:3" x14ac:dyDescent="0.25">
      <c r="B598271" s="76"/>
      <c r="C598271" s="75"/>
    </row>
    <row r="598381" spans="2:3" x14ac:dyDescent="0.25">
      <c r="B598381" s="76"/>
      <c r="C598381" s="75"/>
    </row>
    <row r="598382" spans="2:3" x14ac:dyDescent="0.25">
      <c r="B598382" s="76"/>
      <c r="C598382" s="75"/>
    </row>
    <row r="598383" spans="2:3" x14ac:dyDescent="0.25">
      <c r="B598383" s="76"/>
      <c r="C598383" s="75"/>
    </row>
    <row r="598384" spans="2:3" x14ac:dyDescent="0.25">
      <c r="B598384" s="76"/>
      <c r="C598384" s="75"/>
    </row>
    <row r="598385" spans="2:3" x14ac:dyDescent="0.25">
      <c r="B598385" s="76"/>
      <c r="C598385" s="75"/>
    </row>
    <row r="598386" spans="2:3" x14ac:dyDescent="0.25">
      <c r="B598386" s="76"/>
      <c r="C598386" s="75"/>
    </row>
    <row r="598387" spans="2:3" x14ac:dyDescent="0.25">
      <c r="B598387" s="76"/>
      <c r="C598387" s="75"/>
    </row>
    <row r="598388" spans="2:3" x14ac:dyDescent="0.25">
      <c r="B598388" s="76"/>
      <c r="C598388" s="75"/>
    </row>
    <row r="598389" spans="2:3" x14ac:dyDescent="0.25">
      <c r="B598389" s="76"/>
      <c r="C598389" s="75"/>
    </row>
    <row r="598390" spans="2:3" x14ac:dyDescent="0.25">
      <c r="B598390" s="76"/>
      <c r="C598390" s="75"/>
    </row>
    <row r="598391" spans="2:3" x14ac:dyDescent="0.25">
      <c r="B598391" s="76"/>
      <c r="C598391" s="75"/>
    </row>
    <row r="598392" spans="2:3" x14ac:dyDescent="0.25">
      <c r="B598392" s="76"/>
      <c r="C598392" s="75"/>
    </row>
    <row r="598393" spans="2:3" x14ac:dyDescent="0.25">
      <c r="B598393" s="76"/>
      <c r="C598393" s="75"/>
    </row>
    <row r="598503" spans="2:3" x14ac:dyDescent="0.25">
      <c r="B598503" s="76"/>
      <c r="C598503" s="75"/>
    </row>
    <row r="598504" spans="2:3" x14ac:dyDescent="0.25">
      <c r="B598504" s="76"/>
      <c r="C598504" s="75"/>
    </row>
    <row r="598505" spans="2:3" x14ac:dyDescent="0.25">
      <c r="B598505" s="76"/>
      <c r="C598505" s="75"/>
    </row>
    <row r="598506" spans="2:3" x14ac:dyDescent="0.25">
      <c r="B598506" s="76"/>
      <c r="C598506" s="75"/>
    </row>
    <row r="598507" spans="2:3" x14ac:dyDescent="0.25">
      <c r="B598507" s="76"/>
      <c r="C598507" s="75"/>
    </row>
    <row r="598508" spans="2:3" x14ac:dyDescent="0.25">
      <c r="B598508" s="76"/>
      <c r="C598508" s="75"/>
    </row>
    <row r="598509" spans="2:3" x14ac:dyDescent="0.25">
      <c r="B598509" s="76"/>
      <c r="C598509" s="75"/>
    </row>
    <row r="598510" spans="2:3" x14ac:dyDescent="0.25">
      <c r="B598510" s="76"/>
      <c r="C598510" s="75"/>
    </row>
    <row r="598511" spans="2:3" x14ac:dyDescent="0.25">
      <c r="B598511" s="76"/>
      <c r="C598511" s="75"/>
    </row>
    <row r="598512" spans="2:3" x14ac:dyDescent="0.25">
      <c r="B598512" s="76"/>
      <c r="C598512" s="75"/>
    </row>
    <row r="598513" spans="2:3" x14ac:dyDescent="0.25">
      <c r="B598513" s="76"/>
      <c r="C598513" s="75"/>
    </row>
    <row r="598514" spans="2:3" x14ac:dyDescent="0.25">
      <c r="B598514" s="76"/>
      <c r="C598514" s="75"/>
    </row>
    <row r="598515" spans="2:3" x14ac:dyDescent="0.25">
      <c r="B598515" s="76"/>
      <c r="C598515" s="75"/>
    </row>
    <row r="598625" spans="2:3" x14ac:dyDescent="0.25">
      <c r="B598625" s="76"/>
      <c r="C598625" s="75"/>
    </row>
    <row r="598626" spans="2:3" x14ac:dyDescent="0.25">
      <c r="B598626" s="76"/>
      <c r="C598626" s="75"/>
    </row>
    <row r="598627" spans="2:3" x14ac:dyDescent="0.25">
      <c r="B598627" s="76"/>
      <c r="C598627" s="75"/>
    </row>
    <row r="598628" spans="2:3" x14ac:dyDescent="0.25">
      <c r="B598628" s="76"/>
      <c r="C598628" s="75"/>
    </row>
    <row r="598629" spans="2:3" x14ac:dyDescent="0.25">
      <c r="B598629" s="76"/>
      <c r="C598629" s="75"/>
    </row>
    <row r="598630" spans="2:3" x14ac:dyDescent="0.25">
      <c r="B598630" s="76"/>
      <c r="C598630" s="75"/>
    </row>
    <row r="598631" spans="2:3" x14ac:dyDescent="0.25">
      <c r="B598631" s="76"/>
      <c r="C598631" s="75"/>
    </row>
    <row r="598632" spans="2:3" x14ac:dyDescent="0.25">
      <c r="B598632" s="76"/>
      <c r="C598632" s="75"/>
    </row>
    <row r="598633" spans="2:3" x14ac:dyDescent="0.25">
      <c r="B598633" s="76"/>
      <c r="C598633" s="75"/>
    </row>
    <row r="598634" spans="2:3" x14ac:dyDescent="0.25">
      <c r="B598634" s="76"/>
      <c r="C598634" s="75"/>
    </row>
    <row r="598635" spans="2:3" x14ac:dyDescent="0.25">
      <c r="B598635" s="76"/>
      <c r="C598635" s="75"/>
    </row>
    <row r="598636" spans="2:3" x14ac:dyDescent="0.25">
      <c r="B598636" s="76"/>
      <c r="C598636" s="75"/>
    </row>
    <row r="598637" spans="2:3" x14ac:dyDescent="0.25">
      <c r="B598637" s="76"/>
      <c r="C598637" s="75"/>
    </row>
    <row r="598747" spans="2:3" x14ac:dyDescent="0.25">
      <c r="B598747" s="76"/>
      <c r="C598747" s="75"/>
    </row>
    <row r="598748" spans="2:3" x14ac:dyDescent="0.25">
      <c r="B598748" s="76"/>
      <c r="C598748" s="75"/>
    </row>
    <row r="598749" spans="2:3" x14ac:dyDescent="0.25">
      <c r="B598749" s="76"/>
      <c r="C598749" s="75"/>
    </row>
    <row r="598750" spans="2:3" x14ac:dyDescent="0.25">
      <c r="B598750" s="76"/>
      <c r="C598750" s="75"/>
    </row>
    <row r="598751" spans="2:3" x14ac:dyDescent="0.25">
      <c r="B598751" s="76"/>
      <c r="C598751" s="75"/>
    </row>
    <row r="598752" spans="2:3" x14ac:dyDescent="0.25">
      <c r="B598752" s="76"/>
      <c r="C598752" s="75"/>
    </row>
    <row r="598753" spans="2:3" x14ac:dyDescent="0.25">
      <c r="B598753" s="76"/>
      <c r="C598753" s="75"/>
    </row>
    <row r="598754" spans="2:3" x14ac:dyDescent="0.25">
      <c r="B598754" s="76"/>
      <c r="C598754" s="75"/>
    </row>
    <row r="598755" spans="2:3" x14ac:dyDescent="0.25">
      <c r="B598755" s="76"/>
      <c r="C598755" s="75"/>
    </row>
    <row r="598756" spans="2:3" x14ac:dyDescent="0.25">
      <c r="B598756" s="76"/>
      <c r="C598756" s="75"/>
    </row>
    <row r="598757" spans="2:3" x14ac:dyDescent="0.25">
      <c r="B598757" s="76"/>
      <c r="C598757" s="75"/>
    </row>
    <row r="598758" spans="2:3" x14ac:dyDescent="0.25">
      <c r="B598758" s="76"/>
      <c r="C598758" s="75"/>
    </row>
    <row r="598759" spans="2:3" x14ac:dyDescent="0.25">
      <c r="B598759" s="76"/>
      <c r="C598759" s="75"/>
    </row>
    <row r="598869" spans="2:3" x14ac:dyDescent="0.25">
      <c r="B598869" s="76"/>
      <c r="C598869" s="75"/>
    </row>
    <row r="598870" spans="2:3" x14ac:dyDescent="0.25">
      <c r="B598870" s="76"/>
      <c r="C598870" s="75"/>
    </row>
    <row r="598871" spans="2:3" x14ac:dyDescent="0.25">
      <c r="B598871" s="76"/>
      <c r="C598871" s="75"/>
    </row>
    <row r="598872" spans="2:3" x14ac:dyDescent="0.25">
      <c r="B598872" s="76"/>
      <c r="C598872" s="75"/>
    </row>
    <row r="598873" spans="2:3" x14ac:dyDescent="0.25">
      <c r="B598873" s="76"/>
      <c r="C598873" s="75"/>
    </row>
    <row r="598874" spans="2:3" x14ac:dyDescent="0.25">
      <c r="B598874" s="76"/>
      <c r="C598874" s="75"/>
    </row>
    <row r="598875" spans="2:3" x14ac:dyDescent="0.25">
      <c r="B598875" s="76"/>
      <c r="C598875" s="75"/>
    </row>
    <row r="598876" spans="2:3" x14ac:dyDescent="0.25">
      <c r="B598876" s="76"/>
      <c r="C598876" s="75"/>
    </row>
    <row r="598877" spans="2:3" x14ac:dyDescent="0.25">
      <c r="B598877" s="76"/>
      <c r="C598877" s="75"/>
    </row>
    <row r="598878" spans="2:3" x14ac:dyDescent="0.25">
      <c r="B598878" s="76"/>
      <c r="C598878" s="75"/>
    </row>
    <row r="598879" spans="2:3" x14ac:dyDescent="0.25">
      <c r="B598879" s="76"/>
      <c r="C598879" s="75"/>
    </row>
    <row r="598880" spans="2:3" x14ac:dyDescent="0.25">
      <c r="B598880" s="76"/>
      <c r="C598880" s="75"/>
    </row>
    <row r="598881" spans="2:3" x14ac:dyDescent="0.25">
      <c r="B598881" s="76"/>
      <c r="C598881" s="75"/>
    </row>
    <row r="598991" spans="2:3" x14ac:dyDescent="0.25">
      <c r="B598991" s="76"/>
      <c r="C598991" s="75"/>
    </row>
    <row r="598992" spans="2:3" x14ac:dyDescent="0.25">
      <c r="B598992" s="76"/>
      <c r="C598992" s="75"/>
    </row>
    <row r="598993" spans="2:3" x14ac:dyDescent="0.25">
      <c r="B598993" s="76"/>
      <c r="C598993" s="75"/>
    </row>
    <row r="598994" spans="2:3" x14ac:dyDescent="0.25">
      <c r="B598994" s="76"/>
      <c r="C598994" s="75"/>
    </row>
    <row r="598995" spans="2:3" x14ac:dyDescent="0.25">
      <c r="B598995" s="76"/>
      <c r="C598995" s="75"/>
    </row>
    <row r="598996" spans="2:3" x14ac:dyDescent="0.25">
      <c r="B598996" s="76"/>
      <c r="C598996" s="75"/>
    </row>
    <row r="598997" spans="2:3" x14ac:dyDescent="0.25">
      <c r="B598997" s="76"/>
      <c r="C598997" s="75"/>
    </row>
    <row r="598998" spans="2:3" x14ac:dyDescent="0.25">
      <c r="B598998" s="76"/>
      <c r="C598998" s="75"/>
    </row>
    <row r="598999" spans="2:3" x14ac:dyDescent="0.25">
      <c r="B598999" s="76"/>
      <c r="C598999" s="75"/>
    </row>
    <row r="599000" spans="2:3" x14ac:dyDescent="0.25">
      <c r="B599000" s="76"/>
      <c r="C599000" s="75"/>
    </row>
    <row r="599001" spans="2:3" x14ac:dyDescent="0.25">
      <c r="B599001" s="76"/>
      <c r="C599001" s="75"/>
    </row>
    <row r="599002" spans="2:3" x14ac:dyDescent="0.25">
      <c r="B599002" s="76"/>
      <c r="C599002" s="75"/>
    </row>
    <row r="599003" spans="2:3" x14ac:dyDescent="0.25">
      <c r="B599003" s="76"/>
      <c r="C599003" s="75"/>
    </row>
    <row r="599113" spans="2:3" x14ac:dyDescent="0.25">
      <c r="B599113" s="76"/>
      <c r="C599113" s="75"/>
    </row>
    <row r="599114" spans="2:3" x14ac:dyDescent="0.25">
      <c r="B599114" s="76"/>
      <c r="C599114" s="75"/>
    </row>
    <row r="599115" spans="2:3" x14ac:dyDescent="0.25">
      <c r="B599115" s="76"/>
      <c r="C599115" s="75"/>
    </row>
    <row r="599116" spans="2:3" x14ac:dyDescent="0.25">
      <c r="B599116" s="76"/>
      <c r="C599116" s="75"/>
    </row>
    <row r="599117" spans="2:3" x14ac:dyDescent="0.25">
      <c r="B599117" s="76"/>
      <c r="C599117" s="75"/>
    </row>
    <row r="599118" spans="2:3" x14ac:dyDescent="0.25">
      <c r="B599118" s="76"/>
      <c r="C599118" s="75"/>
    </row>
    <row r="599119" spans="2:3" x14ac:dyDescent="0.25">
      <c r="B599119" s="76"/>
      <c r="C599119" s="75"/>
    </row>
    <row r="599120" spans="2:3" x14ac:dyDescent="0.25">
      <c r="B599120" s="76"/>
      <c r="C599120" s="75"/>
    </row>
    <row r="599121" spans="2:3" x14ac:dyDescent="0.25">
      <c r="B599121" s="76"/>
      <c r="C599121" s="75"/>
    </row>
    <row r="599122" spans="2:3" x14ac:dyDescent="0.25">
      <c r="B599122" s="76"/>
      <c r="C599122" s="75"/>
    </row>
    <row r="599123" spans="2:3" x14ac:dyDescent="0.25">
      <c r="B599123" s="76"/>
      <c r="C599123" s="75"/>
    </row>
    <row r="599124" spans="2:3" x14ac:dyDescent="0.25">
      <c r="B599124" s="76"/>
      <c r="C599124" s="75"/>
    </row>
    <row r="599125" spans="2:3" x14ac:dyDescent="0.25">
      <c r="B599125" s="76"/>
      <c r="C599125" s="75"/>
    </row>
    <row r="599235" spans="2:3" x14ac:dyDescent="0.25">
      <c r="B599235" s="76"/>
      <c r="C599235" s="75"/>
    </row>
    <row r="599236" spans="2:3" x14ac:dyDescent="0.25">
      <c r="B599236" s="76"/>
      <c r="C599236" s="75"/>
    </row>
    <row r="599237" spans="2:3" x14ac:dyDescent="0.25">
      <c r="B599237" s="76"/>
      <c r="C599237" s="75"/>
    </row>
    <row r="599238" spans="2:3" x14ac:dyDescent="0.25">
      <c r="B599238" s="76"/>
      <c r="C599238" s="75"/>
    </row>
    <row r="599239" spans="2:3" x14ac:dyDescent="0.25">
      <c r="B599239" s="76"/>
      <c r="C599239" s="75"/>
    </row>
    <row r="599240" spans="2:3" x14ac:dyDescent="0.25">
      <c r="B599240" s="76"/>
      <c r="C599240" s="75"/>
    </row>
    <row r="599241" spans="2:3" x14ac:dyDescent="0.25">
      <c r="B599241" s="76"/>
      <c r="C599241" s="75"/>
    </row>
    <row r="599242" spans="2:3" x14ac:dyDescent="0.25">
      <c r="B599242" s="76"/>
      <c r="C599242" s="75"/>
    </row>
    <row r="599243" spans="2:3" x14ac:dyDescent="0.25">
      <c r="B599243" s="76"/>
      <c r="C599243" s="75"/>
    </row>
    <row r="599244" spans="2:3" x14ac:dyDescent="0.25">
      <c r="B599244" s="76"/>
      <c r="C599244" s="75"/>
    </row>
    <row r="599245" spans="2:3" x14ac:dyDescent="0.25">
      <c r="B599245" s="76"/>
      <c r="C599245" s="75"/>
    </row>
    <row r="599246" spans="2:3" x14ac:dyDescent="0.25">
      <c r="B599246" s="76"/>
      <c r="C599246" s="75"/>
    </row>
    <row r="599247" spans="2:3" x14ac:dyDescent="0.25">
      <c r="B599247" s="76"/>
      <c r="C599247" s="75"/>
    </row>
    <row r="599357" spans="2:3" x14ac:dyDescent="0.25">
      <c r="B599357" s="76"/>
      <c r="C599357" s="75"/>
    </row>
    <row r="599358" spans="2:3" x14ac:dyDescent="0.25">
      <c r="B599358" s="76"/>
      <c r="C599358" s="75"/>
    </row>
    <row r="599359" spans="2:3" x14ac:dyDescent="0.25">
      <c r="B599359" s="76"/>
      <c r="C599359" s="75"/>
    </row>
    <row r="599360" spans="2:3" x14ac:dyDescent="0.25">
      <c r="B599360" s="76"/>
      <c r="C599360" s="75"/>
    </row>
    <row r="599361" spans="2:3" x14ac:dyDescent="0.25">
      <c r="B599361" s="76"/>
      <c r="C599361" s="75"/>
    </row>
    <row r="599362" spans="2:3" x14ac:dyDescent="0.25">
      <c r="B599362" s="76"/>
      <c r="C599362" s="75"/>
    </row>
    <row r="599363" spans="2:3" x14ac:dyDescent="0.25">
      <c r="B599363" s="76"/>
      <c r="C599363" s="75"/>
    </row>
    <row r="599364" spans="2:3" x14ac:dyDescent="0.25">
      <c r="B599364" s="76"/>
      <c r="C599364" s="75"/>
    </row>
    <row r="599365" spans="2:3" x14ac:dyDescent="0.25">
      <c r="B599365" s="76"/>
      <c r="C599365" s="75"/>
    </row>
    <row r="599366" spans="2:3" x14ac:dyDescent="0.25">
      <c r="B599366" s="76"/>
      <c r="C599366" s="75"/>
    </row>
    <row r="599367" spans="2:3" x14ac:dyDescent="0.25">
      <c r="B599367" s="76"/>
      <c r="C599367" s="75"/>
    </row>
    <row r="599368" spans="2:3" x14ac:dyDescent="0.25">
      <c r="B599368" s="76"/>
      <c r="C599368" s="75"/>
    </row>
    <row r="599369" spans="2:3" x14ac:dyDescent="0.25">
      <c r="B599369" s="76"/>
      <c r="C599369" s="75"/>
    </row>
    <row r="599479" spans="2:3" x14ac:dyDescent="0.25">
      <c r="B599479" s="76"/>
      <c r="C599479" s="75"/>
    </row>
    <row r="599480" spans="2:3" x14ac:dyDescent="0.25">
      <c r="B599480" s="76"/>
      <c r="C599480" s="75"/>
    </row>
    <row r="599481" spans="2:3" x14ac:dyDescent="0.25">
      <c r="B599481" s="76"/>
      <c r="C599481" s="75"/>
    </row>
    <row r="599482" spans="2:3" x14ac:dyDescent="0.25">
      <c r="B599482" s="76"/>
      <c r="C599482" s="75"/>
    </row>
    <row r="599483" spans="2:3" x14ac:dyDescent="0.25">
      <c r="B599483" s="76"/>
      <c r="C599483" s="75"/>
    </row>
    <row r="599484" spans="2:3" x14ac:dyDescent="0.25">
      <c r="B599484" s="76"/>
      <c r="C599484" s="75"/>
    </row>
    <row r="599485" spans="2:3" x14ac:dyDescent="0.25">
      <c r="B599485" s="76"/>
      <c r="C599485" s="75"/>
    </row>
    <row r="599486" spans="2:3" x14ac:dyDescent="0.25">
      <c r="B599486" s="76"/>
      <c r="C599486" s="75"/>
    </row>
    <row r="599487" spans="2:3" x14ac:dyDescent="0.25">
      <c r="B599487" s="76"/>
      <c r="C599487" s="75"/>
    </row>
    <row r="599488" spans="2:3" x14ac:dyDescent="0.25">
      <c r="B599488" s="76"/>
      <c r="C599488" s="75"/>
    </row>
    <row r="599489" spans="2:3" x14ac:dyDescent="0.25">
      <c r="B599489" s="76"/>
      <c r="C599489" s="75"/>
    </row>
    <row r="599490" spans="2:3" x14ac:dyDescent="0.25">
      <c r="B599490" s="76"/>
      <c r="C599490" s="75"/>
    </row>
    <row r="599491" spans="2:3" x14ac:dyDescent="0.25">
      <c r="B599491" s="76"/>
      <c r="C599491" s="75"/>
    </row>
    <row r="599601" spans="2:3" x14ac:dyDescent="0.25">
      <c r="B599601" s="76"/>
      <c r="C599601" s="75"/>
    </row>
    <row r="599602" spans="2:3" x14ac:dyDescent="0.25">
      <c r="B599602" s="76"/>
      <c r="C599602" s="75"/>
    </row>
    <row r="599603" spans="2:3" x14ac:dyDescent="0.25">
      <c r="B599603" s="76"/>
      <c r="C599603" s="75"/>
    </row>
    <row r="599604" spans="2:3" x14ac:dyDescent="0.25">
      <c r="B599604" s="76"/>
      <c r="C599604" s="75"/>
    </row>
    <row r="599605" spans="2:3" x14ac:dyDescent="0.25">
      <c r="B599605" s="76"/>
      <c r="C599605" s="75"/>
    </row>
    <row r="599606" spans="2:3" x14ac:dyDescent="0.25">
      <c r="B599606" s="76"/>
      <c r="C599606" s="75"/>
    </row>
    <row r="599607" spans="2:3" x14ac:dyDescent="0.25">
      <c r="B599607" s="76"/>
      <c r="C599607" s="75"/>
    </row>
    <row r="599608" spans="2:3" x14ac:dyDescent="0.25">
      <c r="B599608" s="76"/>
      <c r="C599608" s="75"/>
    </row>
    <row r="599609" spans="2:3" x14ac:dyDescent="0.25">
      <c r="B599609" s="76"/>
      <c r="C599609" s="75"/>
    </row>
    <row r="599610" spans="2:3" x14ac:dyDescent="0.25">
      <c r="B599610" s="76"/>
      <c r="C599610" s="75"/>
    </row>
    <row r="599611" spans="2:3" x14ac:dyDescent="0.25">
      <c r="B599611" s="76"/>
      <c r="C599611" s="75"/>
    </row>
    <row r="599612" spans="2:3" x14ac:dyDescent="0.25">
      <c r="B599612" s="76"/>
      <c r="C599612" s="75"/>
    </row>
    <row r="599613" spans="2:3" x14ac:dyDescent="0.25">
      <c r="B599613" s="76"/>
      <c r="C599613" s="75"/>
    </row>
    <row r="599723" spans="2:3" x14ac:dyDescent="0.25">
      <c r="B599723" s="76"/>
      <c r="C599723" s="75"/>
    </row>
    <row r="599724" spans="2:3" x14ac:dyDescent="0.25">
      <c r="B599724" s="76"/>
      <c r="C599724" s="75"/>
    </row>
    <row r="599725" spans="2:3" x14ac:dyDescent="0.25">
      <c r="B599725" s="76"/>
      <c r="C599725" s="75"/>
    </row>
    <row r="599726" spans="2:3" x14ac:dyDescent="0.25">
      <c r="B599726" s="76"/>
      <c r="C599726" s="75"/>
    </row>
    <row r="599727" spans="2:3" x14ac:dyDescent="0.25">
      <c r="B599727" s="76"/>
      <c r="C599727" s="75"/>
    </row>
    <row r="599728" spans="2:3" x14ac:dyDescent="0.25">
      <c r="B599728" s="76"/>
      <c r="C599728" s="75"/>
    </row>
    <row r="599729" spans="2:3" x14ac:dyDescent="0.25">
      <c r="B599729" s="76"/>
      <c r="C599729" s="75"/>
    </row>
    <row r="599730" spans="2:3" x14ac:dyDescent="0.25">
      <c r="B599730" s="76"/>
      <c r="C599730" s="75"/>
    </row>
    <row r="599731" spans="2:3" x14ac:dyDescent="0.25">
      <c r="B599731" s="76"/>
      <c r="C599731" s="75"/>
    </row>
    <row r="599732" spans="2:3" x14ac:dyDescent="0.25">
      <c r="B599732" s="76"/>
      <c r="C599732" s="75"/>
    </row>
    <row r="599733" spans="2:3" x14ac:dyDescent="0.25">
      <c r="B599733" s="76"/>
      <c r="C599733" s="75"/>
    </row>
    <row r="599734" spans="2:3" x14ac:dyDescent="0.25">
      <c r="B599734" s="76"/>
      <c r="C599734" s="75"/>
    </row>
    <row r="599735" spans="2:3" x14ac:dyDescent="0.25">
      <c r="B599735" s="76"/>
      <c r="C599735" s="75"/>
    </row>
    <row r="599845" spans="2:3" x14ac:dyDescent="0.25">
      <c r="B599845" s="76"/>
      <c r="C599845" s="75"/>
    </row>
    <row r="599846" spans="2:3" x14ac:dyDescent="0.25">
      <c r="B599846" s="76"/>
      <c r="C599846" s="75"/>
    </row>
    <row r="599847" spans="2:3" x14ac:dyDescent="0.25">
      <c r="B599847" s="76"/>
      <c r="C599847" s="75"/>
    </row>
    <row r="599848" spans="2:3" x14ac:dyDescent="0.25">
      <c r="B599848" s="76"/>
      <c r="C599848" s="75"/>
    </row>
    <row r="599849" spans="2:3" x14ac:dyDescent="0.25">
      <c r="B599849" s="76"/>
      <c r="C599849" s="75"/>
    </row>
    <row r="599850" spans="2:3" x14ac:dyDescent="0.25">
      <c r="B599850" s="76"/>
      <c r="C599850" s="75"/>
    </row>
    <row r="599851" spans="2:3" x14ac:dyDescent="0.25">
      <c r="B599851" s="76"/>
      <c r="C599851" s="75"/>
    </row>
    <row r="599852" spans="2:3" x14ac:dyDescent="0.25">
      <c r="B599852" s="76"/>
      <c r="C599852" s="75"/>
    </row>
    <row r="599853" spans="2:3" x14ac:dyDescent="0.25">
      <c r="B599853" s="76"/>
      <c r="C599853" s="75"/>
    </row>
    <row r="599854" spans="2:3" x14ac:dyDescent="0.25">
      <c r="B599854" s="76"/>
      <c r="C599854" s="75"/>
    </row>
    <row r="599855" spans="2:3" x14ac:dyDescent="0.25">
      <c r="B599855" s="76"/>
      <c r="C599855" s="75"/>
    </row>
    <row r="599856" spans="2:3" x14ac:dyDescent="0.25">
      <c r="B599856" s="76"/>
      <c r="C599856" s="75"/>
    </row>
    <row r="599857" spans="2:3" x14ac:dyDescent="0.25">
      <c r="B599857" s="76"/>
      <c r="C599857" s="75"/>
    </row>
    <row r="599967" spans="2:3" x14ac:dyDescent="0.25">
      <c r="B599967" s="76"/>
      <c r="C599967" s="75"/>
    </row>
    <row r="599968" spans="2:3" x14ac:dyDescent="0.25">
      <c r="B599968" s="76"/>
      <c r="C599968" s="75"/>
    </row>
    <row r="599969" spans="2:3" x14ac:dyDescent="0.25">
      <c r="B599969" s="76"/>
      <c r="C599969" s="75"/>
    </row>
    <row r="599970" spans="2:3" x14ac:dyDescent="0.25">
      <c r="B599970" s="76"/>
      <c r="C599970" s="75"/>
    </row>
    <row r="599971" spans="2:3" x14ac:dyDescent="0.25">
      <c r="B599971" s="76"/>
      <c r="C599971" s="75"/>
    </row>
    <row r="599972" spans="2:3" x14ac:dyDescent="0.25">
      <c r="B599972" s="76"/>
      <c r="C599972" s="75"/>
    </row>
    <row r="599973" spans="2:3" x14ac:dyDescent="0.25">
      <c r="B599973" s="76"/>
      <c r="C599973" s="75"/>
    </row>
    <row r="599974" spans="2:3" x14ac:dyDescent="0.25">
      <c r="B599974" s="76"/>
      <c r="C599974" s="75"/>
    </row>
    <row r="599975" spans="2:3" x14ac:dyDescent="0.25">
      <c r="B599975" s="76"/>
      <c r="C599975" s="75"/>
    </row>
    <row r="599976" spans="2:3" x14ac:dyDescent="0.25">
      <c r="B599976" s="76"/>
      <c r="C599976" s="75"/>
    </row>
    <row r="599977" spans="2:3" x14ac:dyDescent="0.25">
      <c r="B599977" s="76"/>
      <c r="C599977" s="75"/>
    </row>
    <row r="599978" spans="2:3" x14ac:dyDescent="0.25">
      <c r="B599978" s="76"/>
      <c r="C599978" s="75"/>
    </row>
    <row r="599979" spans="2:3" x14ac:dyDescent="0.25">
      <c r="B599979" s="76"/>
      <c r="C599979" s="75"/>
    </row>
    <row r="600089" spans="2:3" x14ac:dyDescent="0.25">
      <c r="B600089" s="76"/>
      <c r="C600089" s="75"/>
    </row>
    <row r="600090" spans="2:3" x14ac:dyDescent="0.25">
      <c r="B600090" s="76"/>
      <c r="C600090" s="75"/>
    </row>
    <row r="600091" spans="2:3" x14ac:dyDescent="0.25">
      <c r="B600091" s="76"/>
      <c r="C600091" s="75"/>
    </row>
    <row r="600092" spans="2:3" x14ac:dyDescent="0.25">
      <c r="B600092" s="76"/>
      <c r="C600092" s="75"/>
    </row>
    <row r="600093" spans="2:3" x14ac:dyDescent="0.25">
      <c r="B600093" s="76"/>
      <c r="C600093" s="75"/>
    </row>
    <row r="600094" spans="2:3" x14ac:dyDescent="0.25">
      <c r="B600094" s="76"/>
      <c r="C600094" s="75"/>
    </row>
    <row r="600095" spans="2:3" x14ac:dyDescent="0.25">
      <c r="B600095" s="76"/>
      <c r="C600095" s="75"/>
    </row>
    <row r="600096" spans="2:3" x14ac:dyDescent="0.25">
      <c r="B600096" s="76"/>
      <c r="C600096" s="75"/>
    </row>
    <row r="600097" spans="2:3" x14ac:dyDescent="0.25">
      <c r="B600097" s="76"/>
      <c r="C600097" s="75"/>
    </row>
    <row r="600098" spans="2:3" x14ac:dyDescent="0.25">
      <c r="B600098" s="76"/>
      <c r="C600098" s="75"/>
    </row>
    <row r="600099" spans="2:3" x14ac:dyDescent="0.25">
      <c r="B600099" s="76"/>
      <c r="C600099" s="75"/>
    </row>
    <row r="600100" spans="2:3" x14ac:dyDescent="0.25">
      <c r="B600100" s="76"/>
      <c r="C600100" s="75"/>
    </row>
    <row r="600101" spans="2:3" x14ac:dyDescent="0.25">
      <c r="B600101" s="76"/>
      <c r="C600101" s="75"/>
    </row>
    <row r="600211" spans="2:3" x14ac:dyDescent="0.25">
      <c r="B600211" s="76"/>
      <c r="C600211" s="75"/>
    </row>
    <row r="600212" spans="2:3" x14ac:dyDescent="0.25">
      <c r="B600212" s="76"/>
      <c r="C600212" s="75"/>
    </row>
    <row r="600213" spans="2:3" x14ac:dyDescent="0.25">
      <c r="B600213" s="76"/>
      <c r="C600213" s="75"/>
    </row>
    <row r="600214" spans="2:3" x14ac:dyDescent="0.25">
      <c r="B600214" s="76"/>
      <c r="C600214" s="75"/>
    </row>
    <row r="600215" spans="2:3" x14ac:dyDescent="0.25">
      <c r="B600215" s="76"/>
      <c r="C600215" s="75"/>
    </row>
    <row r="600216" spans="2:3" x14ac:dyDescent="0.25">
      <c r="B600216" s="76"/>
      <c r="C600216" s="75"/>
    </row>
    <row r="600217" spans="2:3" x14ac:dyDescent="0.25">
      <c r="B600217" s="76"/>
      <c r="C600217" s="75"/>
    </row>
    <row r="600218" spans="2:3" x14ac:dyDescent="0.25">
      <c r="B600218" s="76"/>
      <c r="C600218" s="75"/>
    </row>
    <row r="600219" spans="2:3" x14ac:dyDescent="0.25">
      <c r="B600219" s="76"/>
      <c r="C600219" s="75"/>
    </row>
    <row r="600220" spans="2:3" x14ac:dyDescent="0.25">
      <c r="B600220" s="76"/>
      <c r="C600220" s="75"/>
    </row>
    <row r="600221" spans="2:3" x14ac:dyDescent="0.25">
      <c r="B600221" s="76"/>
      <c r="C600221" s="75"/>
    </row>
    <row r="600222" spans="2:3" x14ac:dyDescent="0.25">
      <c r="B600222" s="76"/>
      <c r="C600222" s="75"/>
    </row>
    <row r="600223" spans="2:3" x14ac:dyDescent="0.25">
      <c r="B600223" s="76"/>
      <c r="C600223" s="75"/>
    </row>
    <row r="600333" spans="2:3" x14ac:dyDescent="0.25">
      <c r="B600333" s="76"/>
      <c r="C600333" s="75"/>
    </row>
    <row r="600334" spans="2:3" x14ac:dyDescent="0.25">
      <c r="B600334" s="76"/>
      <c r="C600334" s="75"/>
    </row>
    <row r="600335" spans="2:3" x14ac:dyDescent="0.25">
      <c r="B600335" s="76"/>
      <c r="C600335" s="75"/>
    </row>
    <row r="600336" spans="2:3" x14ac:dyDescent="0.25">
      <c r="B600336" s="76"/>
      <c r="C600336" s="75"/>
    </row>
    <row r="600337" spans="2:3" x14ac:dyDescent="0.25">
      <c r="B600337" s="76"/>
      <c r="C600337" s="75"/>
    </row>
    <row r="600338" spans="2:3" x14ac:dyDescent="0.25">
      <c r="B600338" s="76"/>
      <c r="C600338" s="75"/>
    </row>
    <row r="600339" spans="2:3" x14ac:dyDescent="0.25">
      <c r="B600339" s="76"/>
      <c r="C600339" s="75"/>
    </row>
    <row r="600340" spans="2:3" x14ac:dyDescent="0.25">
      <c r="B600340" s="76"/>
      <c r="C600340" s="75"/>
    </row>
    <row r="600341" spans="2:3" x14ac:dyDescent="0.25">
      <c r="B600341" s="76"/>
      <c r="C600341" s="75"/>
    </row>
    <row r="600342" spans="2:3" x14ac:dyDescent="0.25">
      <c r="B600342" s="76"/>
      <c r="C600342" s="75"/>
    </row>
    <row r="600343" spans="2:3" x14ac:dyDescent="0.25">
      <c r="B600343" s="76"/>
      <c r="C600343" s="75"/>
    </row>
    <row r="600344" spans="2:3" x14ac:dyDescent="0.25">
      <c r="B600344" s="76"/>
      <c r="C600344" s="75"/>
    </row>
    <row r="600345" spans="2:3" x14ac:dyDescent="0.25">
      <c r="B600345" s="76"/>
      <c r="C600345" s="75"/>
    </row>
    <row r="600455" spans="2:3" x14ac:dyDescent="0.25">
      <c r="B600455" s="76"/>
      <c r="C600455" s="75"/>
    </row>
    <row r="600456" spans="2:3" x14ac:dyDescent="0.25">
      <c r="B600456" s="76"/>
      <c r="C600456" s="75"/>
    </row>
    <row r="600457" spans="2:3" x14ac:dyDescent="0.25">
      <c r="B600457" s="76"/>
      <c r="C600457" s="75"/>
    </row>
    <row r="600458" spans="2:3" x14ac:dyDescent="0.25">
      <c r="B600458" s="76"/>
      <c r="C600458" s="75"/>
    </row>
    <row r="600459" spans="2:3" x14ac:dyDescent="0.25">
      <c r="B600459" s="76"/>
      <c r="C600459" s="75"/>
    </row>
    <row r="600460" spans="2:3" x14ac:dyDescent="0.25">
      <c r="B600460" s="76"/>
      <c r="C600460" s="75"/>
    </row>
    <row r="600461" spans="2:3" x14ac:dyDescent="0.25">
      <c r="B600461" s="76"/>
      <c r="C600461" s="75"/>
    </row>
    <row r="600462" spans="2:3" x14ac:dyDescent="0.25">
      <c r="B600462" s="76"/>
      <c r="C600462" s="75"/>
    </row>
    <row r="600463" spans="2:3" x14ac:dyDescent="0.25">
      <c r="B600463" s="76"/>
      <c r="C600463" s="75"/>
    </row>
    <row r="600464" spans="2:3" x14ac:dyDescent="0.25">
      <c r="B600464" s="76"/>
      <c r="C600464" s="75"/>
    </row>
    <row r="600465" spans="2:3" x14ac:dyDescent="0.25">
      <c r="B600465" s="76"/>
      <c r="C600465" s="75"/>
    </row>
    <row r="600466" spans="2:3" x14ac:dyDescent="0.25">
      <c r="B600466" s="76"/>
      <c r="C600466" s="75"/>
    </row>
    <row r="600467" spans="2:3" x14ac:dyDescent="0.25">
      <c r="B600467" s="76"/>
      <c r="C600467" s="75"/>
    </row>
    <row r="600577" spans="2:3" x14ac:dyDescent="0.25">
      <c r="B600577" s="76"/>
      <c r="C600577" s="75"/>
    </row>
    <row r="600578" spans="2:3" x14ac:dyDescent="0.25">
      <c r="B600578" s="76"/>
      <c r="C600578" s="75"/>
    </row>
    <row r="600579" spans="2:3" x14ac:dyDescent="0.25">
      <c r="B600579" s="76"/>
      <c r="C600579" s="75"/>
    </row>
    <row r="600580" spans="2:3" x14ac:dyDescent="0.25">
      <c r="B600580" s="76"/>
      <c r="C600580" s="75"/>
    </row>
    <row r="600581" spans="2:3" x14ac:dyDescent="0.25">
      <c r="B600581" s="76"/>
      <c r="C600581" s="75"/>
    </row>
    <row r="600582" spans="2:3" x14ac:dyDescent="0.25">
      <c r="B600582" s="76"/>
      <c r="C600582" s="75"/>
    </row>
    <row r="600583" spans="2:3" x14ac:dyDescent="0.25">
      <c r="B600583" s="76"/>
      <c r="C600583" s="75"/>
    </row>
    <row r="600584" spans="2:3" x14ac:dyDescent="0.25">
      <c r="B600584" s="76"/>
      <c r="C600584" s="75"/>
    </row>
    <row r="600585" spans="2:3" x14ac:dyDescent="0.25">
      <c r="B600585" s="76"/>
      <c r="C600585" s="75"/>
    </row>
    <row r="600586" spans="2:3" x14ac:dyDescent="0.25">
      <c r="B600586" s="76"/>
      <c r="C600586" s="75"/>
    </row>
    <row r="600587" spans="2:3" x14ac:dyDescent="0.25">
      <c r="B600587" s="76"/>
      <c r="C600587" s="75"/>
    </row>
    <row r="600588" spans="2:3" x14ac:dyDescent="0.25">
      <c r="B600588" s="76"/>
      <c r="C600588" s="75"/>
    </row>
    <row r="600589" spans="2:3" x14ac:dyDescent="0.25">
      <c r="B600589" s="76"/>
      <c r="C600589" s="75"/>
    </row>
    <row r="600699" spans="2:3" x14ac:dyDescent="0.25">
      <c r="B600699" s="76"/>
      <c r="C600699" s="75"/>
    </row>
    <row r="600700" spans="2:3" x14ac:dyDescent="0.25">
      <c r="B600700" s="76"/>
      <c r="C600700" s="75"/>
    </row>
    <row r="600701" spans="2:3" x14ac:dyDescent="0.25">
      <c r="B600701" s="76"/>
      <c r="C600701" s="75"/>
    </row>
    <row r="600702" spans="2:3" x14ac:dyDescent="0.25">
      <c r="B600702" s="76"/>
      <c r="C600702" s="75"/>
    </row>
    <row r="600703" spans="2:3" x14ac:dyDescent="0.25">
      <c r="B600703" s="76"/>
      <c r="C600703" s="75"/>
    </row>
    <row r="600704" spans="2:3" x14ac:dyDescent="0.25">
      <c r="B600704" s="76"/>
      <c r="C600704" s="75"/>
    </row>
    <row r="600705" spans="2:3" x14ac:dyDescent="0.25">
      <c r="B600705" s="76"/>
      <c r="C600705" s="75"/>
    </row>
    <row r="600706" spans="2:3" x14ac:dyDescent="0.25">
      <c r="B600706" s="76"/>
      <c r="C600706" s="75"/>
    </row>
    <row r="600707" spans="2:3" x14ac:dyDescent="0.25">
      <c r="B600707" s="76"/>
      <c r="C600707" s="75"/>
    </row>
    <row r="600708" spans="2:3" x14ac:dyDescent="0.25">
      <c r="B600708" s="76"/>
      <c r="C600708" s="75"/>
    </row>
    <row r="600709" spans="2:3" x14ac:dyDescent="0.25">
      <c r="B600709" s="76"/>
      <c r="C600709" s="75"/>
    </row>
    <row r="600710" spans="2:3" x14ac:dyDescent="0.25">
      <c r="B600710" s="76"/>
      <c r="C600710" s="75"/>
    </row>
    <row r="600711" spans="2:3" x14ac:dyDescent="0.25">
      <c r="B600711" s="76"/>
      <c r="C600711" s="75"/>
    </row>
    <row r="600821" spans="2:3" x14ac:dyDescent="0.25">
      <c r="B600821" s="76"/>
      <c r="C600821" s="75"/>
    </row>
    <row r="600822" spans="2:3" x14ac:dyDescent="0.25">
      <c r="B600822" s="76"/>
      <c r="C600822" s="75"/>
    </row>
    <row r="600823" spans="2:3" x14ac:dyDescent="0.25">
      <c r="B600823" s="76"/>
      <c r="C600823" s="75"/>
    </row>
    <row r="600824" spans="2:3" x14ac:dyDescent="0.25">
      <c r="B600824" s="76"/>
      <c r="C600824" s="75"/>
    </row>
    <row r="600825" spans="2:3" x14ac:dyDescent="0.25">
      <c r="B600825" s="76"/>
      <c r="C600825" s="75"/>
    </row>
    <row r="600826" spans="2:3" x14ac:dyDescent="0.25">
      <c r="B600826" s="76"/>
      <c r="C600826" s="75"/>
    </row>
    <row r="600827" spans="2:3" x14ac:dyDescent="0.25">
      <c r="B600827" s="76"/>
      <c r="C600827" s="75"/>
    </row>
    <row r="600828" spans="2:3" x14ac:dyDescent="0.25">
      <c r="B600828" s="76"/>
      <c r="C600828" s="75"/>
    </row>
    <row r="600829" spans="2:3" x14ac:dyDescent="0.25">
      <c r="B600829" s="76"/>
      <c r="C600829" s="75"/>
    </row>
    <row r="600830" spans="2:3" x14ac:dyDescent="0.25">
      <c r="B600830" s="76"/>
      <c r="C600830" s="75"/>
    </row>
    <row r="600831" spans="2:3" x14ac:dyDescent="0.25">
      <c r="B600831" s="76"/>
      <c r="C600831" s="75"/>
    </row>
    <row r="600832" spans="2:3" x14ac:dyDescent="0.25">
      <c r="B600832" s="76"/>
      <c r="C600832" s="75"/>
    </row>
    <row r="600833" spans="2:3" x14ac:dyDescent="0.25">
      <c r="B600833" s="76"/>
      <c r="C600833" s="75"/>
    </row>
    <row r="600943" spans="2:3" x14ac:dyDescent="0.25">
      <c r="B600943" s="76"/>
      <c r="C600943" s="75"/>
    </row>
    <row r="600944" spans="2:3" x14ac:dyDescent="0.25">
      <c r="B600944" s="76"/>
      <c r="C600944" s="75"/>
    </row>
    <row r="600945" spans="2:3" x14ac:dyDescent="0.25">
      <c r="B600945" s="76"/>
      <c r="C600945" s="75"/>
    </row>
    <row r="600946" spans="2:3" x14ac:dyDescent="0.25">
      <c r="B600946" s="76"/>
      <c r="C600946" s="75"/>
    </row>
    <row r="600947" spans="2:3" x14ac:dyDescent="0.25">
      <c r="B600947" s="76"/>
      <c r="C600947" s="75"/>
    </row>
    <row r="600948" spans="2:3" x14ac:dyDescent="0.25">
      <c r="B600948" s="76"/>
      <c r="C600948" s="75"/>
    </row>
    <row r="600949" spans="2:3" x14ac:dyDescent="0.25">
      <c r="B600949" s="76"/>
      <c r="C600949" s="75"/>
    </row>
    <row r="600950" spans="2:3" x14ac:dyDescent="0.25">
      <c r="B600950" s="76"/>
      <c r="C600950" s="75"/>
    </row>
    <row r="600951" spans="2:3" x14ac:dyDescent="0.25">
      <c r="B600951" s="76"/>
      <c r="C600951" s="75"/>
    </row>
    <row r="600952" spans="2:3" x14ac:dyDescent="0.25">
      <c r="B600952" s="76"/>
      <c r="C600952" s="75"/>
    </row>
    <row r="600953" spans="2:3" x14ac:dyDescent="0.25">
      <c r="B600953" s="76"/>
      <c r="C600953" s="75"/>
    </row>
    <row r="600954" spans="2:3" x14ac:dyDescent="0.25">
      <c r="B600954" s="76"/>
      <c r="C600954" s="75"/>
    </row>
    <row r="600955" spans="2:3" x14ac:dyDescent="0.25">
      <c r="B600955" s="76"/>
      <c r="C600955" s="75"/>
    </row>
    <row r="601065" spans="2:3" x14ac:dyDescent="0.25">
      <c r="B601065" s="76"/>
      <c r="C601065" s="75"/>
    </row>
    <row r="601066" spans="2:3" x14ac:dyDescent="0.25">
      <c r="B601066" s="76"/>
      <c r="C601066" s="75"/>
    </row>
    <row r="601067" spans="2:3" x14ac:dyDescent="0.25">
      <c r="B601067" s="76"/>
      <c r="C601067" s="75"/>
    </row>
    <row r="601068" spans="2:3" x14ac:dyDescent="0.25">
      <c r="B601068" s="76"/>
      <c r="C601068" s="75"/>
    </row>
    <row r="601069" spans="2:3" x14ac:dyDescent="0.25">
      <c r="B601069" s="76"/>
      <c r="C601069" s="75"/>
    </row>
    <row r="601070" spans="2:3" x14ac:dyDescent="0.25">
      <c r="B601070" s="76"/>
      <c r="C601070" s="75"/>
    </row>
    <row r="601071" spans="2:3" x14ac:dyDescent="0.25">
      <c r="B601071" s="76"/>
      <c r="C601071" s="75"/>
    </row>
    <row r="601072" spans="2:3" x14ac:dyDescent="0.25">
      <c r="B601072" s="76"/>
      <c r="C601072" s="75"/>
    </row>
    <row r="601073" spans="2:3" x14ac:dyDescent="0.25">
      <c r="B601073" s="76"/>
      <c r="C601073" s="75"/>
    </row>
    <row r="601074" spans="2:3" x14ac:dyDescent="0.25">
      <c r="B601074" s="76"/>
      <c r="C601074" s="75"/>
    </row>
    <row r="601075" spans="2:3" x14ac:dyDescent="0.25">
      <c r="B601075" s="76"/>
      <c r="C601075" s="75"/>
    </row>
    <row r="601076" spans="2:3" x14ac:dyDescent="0.25">
      <c r="B601076" s="76"/>
      <c r="C601076" s="75"/>
    </row>
    <row r="601077" spans="2:3" x14ac:dyDescent="0.25">
      <c r="B601077" s="76"/>
      <c r="C601077" s="75"/>
    </row>
    <row r="601187" spans="2:3" x14ac:dyDescent="0.25">
      <c r="B601187" s="76"/>
      <c r="C601187" s="75"/>
    </row>
    <row r="601188" spans="2:3" x14ac:dyDescent="0.25">
      <c r="B601188" s="76"/>
      <c r="C601188" s="75"/>
    </row>
    <row r="601189" spans="2:3" x14ac:dyDescent="0.25">
      <c r="B601189" s="76"/>
      <c r="C601189" s="75"/>
    </row>
    <row r="601190" spans="2:3" x14ac:dyDescent="0.25">
      <c r="B601190" s="76"/>
      <c r="C601190" s="75"/>
    </row>
    <row r="601191" spans="2:3" x14ac:dyDescent="0.25">
      <c r="B601191" s="76"/>
      <c r="C601191" s="75"/>
    </row>
    <row r="601192" spans="2:3" x14ac:dyDescent="0.25">
      <c r="B601192" s="76"/>
      <c r="C601192" s="75"/>
    </row>
    <row r="601193" spans="2:3" x14ac:dyDescent="0.25">
      <c r="B601193" s="76"/>
      <c r="C601193" s="75"/>
    </row>
    <row r="601194" spans="2:3" x14ac:dyDescent="0.25">
      <c r="B601194" s="76"/>
      <c r="C601194" s="75"/>
    </row>
    <row r="601195" spans="2:3" x14ac:dyDescent="0.25">
      <c r="B601195" s="76"/>
      <c r="C601195" s="75"/>
    </row>
    <row r="601196" spans="2:3" x14ac:dyDescent="0.25">
      <c r="B601196" s="76"/>
      <c r="C601196" s="75"/>
    </row>
    <row r="601197" spans="2:3" x14ac:dyDescent="0.25">
      <c r="B601197" s="76"/>
      <c r="C601197" s="75"/>
    </row>
    <row r="601198" spans="2:3" x14ac:dyDescent="0.25">
      <c r="B601198" s="76"/>
      <c r="C601198" s="75"/>
    </row>
    <row r="601199" spans="2:3" x14ac:dyDescent="0.25">
      <c r="B601199" s="76"/>
      <c r="C601199" s="75"/>
    </row>
    <row r="601309" spans="2:3" x14ac:dyDescent="0.25">
      <c r="B601309" s="76"/>
      <c r="C601309" s="75"/>
    </row>
    <row r="601310" spans="2:3" x14ac:dyDescent="0.25">
      <c r="B601310" s="76"/>
      <c r="C601310" s="75"/>
    </row>
    <row r="601311" spans="2:3" x14ac:dyDescent="0.25">
      <c r="B601311" s="76"/>
      <c r="C601311" s="75"/>
    </row>
    <row r="601312" spans="2:3" x14ac:dyDescent="0.25">
      <c r="B601312" s="76"/>
      <c r="C601312" s="75"/>
    </row>
    <row r="601313" spans="2:3" x14ac:dyDescent="0.25">
      <c r="B601313" s="76"/>
      <c r="C601313" s="75"/>
    </row>
    <row r="601314" spans="2:3" x14ac:dyDescent="0.25">
      <c r="B601314" s="76"/>
      <c r="C601314" s="75"/>
    </row>
    <row r="601315" spans="2:3" x14ac:dyDescent="0.25">
      <c r="B601315" s="76"/>
      <c r="C601315" s="75"/>
    </row>
    <row r="601316" spans="2:3" x14ac:dyDescent="0.25">
      <c r="B601316" s="76"/>
      <c r="C601316" s="75"/>
    </row>
    <row r="601317" spans="2:3" x14ac:dyDescent="0.25">
      <c r="B601317" s="76"/>
      <c r="C601317" s="75"/>
    </row>
    <row r="601318" spans="2:3" x14ac:dyDescent="0.25">
      <c r="B601318" s="76"/>
      <c r="C601318" s="75"/>
    </row>
    <row r="601319" spans="2:3" x14ac:dyDescent="0.25">
      <c r="B601319" s="76"/>
      <c r="C601319" s="75"/>
    </row>
    <row r="601320" spans="2:3" x14ac:dyDescent="0.25">
      <c r="B601320" s="76"/>
      <c r="C601320" s="75"/>
    </row>
    <row r="601321" spans="2:3" x14ac:dyDescent="0.25">
      <c r="B601321" s="76"/>
      <c r="C601321" s="75"/>
    </row>
    <row r="601431" spans="2:3" x14ac:dyDescent="0.25">
      <c r="B601431" s="76"/>
      <c r="C601431" s="75"/>
    </row>
    <row r="601432" spans="2:3" x14ac:dyDescent="0.25">
      <c r="B601432" s="76"/>
      <c r="C601432" s="75"/>
    </row>
    <row r="601433" spans="2:3" x14ac:dyDescent="0.25">
      <c r="B601433" s="76"/>
      <c r="C601433" s="75"/>
    </row>
    <row r="601434" spans="2:3" x14ac:dyDescent="0.25">
      <c r="B601434" s="76"/>
      <c r="C601434" s="75"/>
    </row>
    <row r="601435" spans="2:3" x14ac:dyDescent="0.25">
      <c r="B601435" s="76"/>
      <c r="C601435" s="75"/>
    </row>
    <row r="601436" spans="2:3" x14ac:dyDescent="0.25">
      <c r="B601436" s="76"/>
      <c r="C601436" s="75"/>
    </row>
    <row r="601437" spans="2:3" x14ac:dyDescent="0.25">
      <c r="B601437" s="76"/>
      <c r="C601437" s="75"/>
    </row>
    <row r="601438" spans="2:3" x14ac:dyDescent="0.25">
      <c r="B601438" s="76"/>
      <c r="C601438" s="75"/>
    </row>
    <row r="601439" spans="2:3" x14ac:dyDescent="0.25">
      <c r="B601439" s="76"/>
      <c r="C601439" s="75"/>
    </row>
    <row r="601440" spans="2:3" x14ac:dyDescent="0.25">
      <c r="B601440" s="76"/>
      <c r="C601440" s="75"/>
    </row>
    <row r="601441" spans="2:3" x14ac:dyDescent="0.25">
      <c r="B601441" s="76"/>
      <c r="C601441" s="75"/>
    </row>
    <row r="601442" spans="2:3" x14ac:dyDescent="0.25">
      <c r="B601442" s="76"/>
      <c r="C601442" s="75"/>
    </row>
    <row r="601443" spans="2:3" x14ac:dyDescent="0.25">
      <c r="B601443" s="76"/>
      <c r="C601443" s="75"/>
    </row>
    <row r="601553" spans="2:3" x14ac:dyDescent="0.25">
      <c r="B601553" s="76"/>
      <c r="C601553" s="75"/>
    </row>
    <row r="601554" spans="2:3" x14ac:dyDescent="0.25">
      <c r="B601554" s="76"/>
      <c r="C601554" s="75"/>
    </row>
    <row r="601555" spans="2:3" x14ac:dyDescent="0.25">
      <c r="B601555" s="76"/>
      <c r="C601555" s="75"/>
    </row>
    <row r="601556" spans="2:3" x14ac:dyDescent="0.25">
      <c r="B601556" s="76"/>
      <c r="C601556" s="75"/>
    </row>
    <row r="601557" spans="2:3" x14ac:dyDescent="0.25">
      <c r="B601557" s="76"/>
      <c r="C601557" s="75"/>
    </row>
    <row r="601558" spans="2:3" x14ac:dyDescent="0.25">
      <c r="B601558" s="76"/>
      <c r="C601558" s="75"/>
    </row>
    <row r="601559" spans="2:3" x14ac:dyDescent="0.25">
      <c r="B601559" s="76"/>
      <c r="C601559" s="75"/>
    </row>
    <row r="601560" spans="2:3" x14ac:dyDescent="0.25">
      <c r="B601560" s="76"/>
      <c r="C601560" s="75"/>
    </row>
    <row r="601561" spans="2:3" x14ac:dyDescent="0.25">
      <c r="B601561" s="76"/>
      <c r="C601561" s="75"/>
    </row>
    <row r="601562" spans="2:3" x14ac:dyDescent="0.25">
      <c r="B601562" s="76"/>
      <c r="C601562" s="75"/>
    </row>
    <row r="601563" spans="2:3" x14ac:dyDescent="0.25">
      <c r="B601563" s="76"/>
      <c r="C601563" s="75"/>
    </row>
    <row r="601564" spans="2:3" x14ac:dyDescent="0.25">
      <c r="B601564" s="76"/>
      <c r="C601564" s="75"/>
    </row>
    <row r="601565" spans="2:3" x14ac:dyDescent="0.25">
      <c r="B601565" s="76"/>
      <c r="C601565" s="75"/>
    </row>
    <row r="601675" spans="2:3" x14ac:dyDescent="0.25">
      <c r="B601675" s="76"/>
      <c r="C601675" s="75"/>
    </row>
    <row r="601676" spans="2:3" x14ac:dyDescent="0.25">
      <c r="B601676" s="76"/>
      <c r="C601676" s="75"/>
    </row>
    <row r="601677" spans="2:3" x14ac:dyDescent="0.25">
      <c r="B601677" s="76"/>
      <c r="C601677" s="75"/>
    </row>
    <row r="601678" spans="2:3" x14ac:dyDescent="0.25">
      <c r="B601678" s="76"/>
      <c r="C601678" s="75"/>
    </row>
    <row r="601679" spans="2:3" x14ac:dyDescent="0.25">
      <c r="B601679" s="76"/>
      <c r="C601679" s="75"/>
    </row>
    <row r="601680" spans="2:3" x14ac:dyDescent="0.25">
      <c r="B601680" s="76"/>
      <c r="C601680" s="75"/>
    </row>
    <row r="601681" spans="2:3" x14ac:dyDescent="0.25">
      <c r="B601681" s="76"/>
      <c r="C601681" s="75"/>
    </row>
    <row r="601682" spans="2:3" x14ac:dyDescent="0.25">
      <c r="B601682" s="76"/>
      <c r="C601682" s="75"/>
    </row>
    <row r="601683" spans="2:3" x14ac:dyDescent="0.25">
      <c r="B601683" s="76"/>
      <c r="C601683" s="75"/>
    </row>
    <row r="601684" spans="2:3" x14ac:dyDescent="0.25">
      <c r="B601684" s="76"/>
      <c r="C601684" s="75"/>
    </row>
    <row r="601685" spans="2:3" x14ac:dyDescent="0.25">
      <c r="B601685" s="76"/>
      <c r="C601685" s="75"/>
    </row>
    <row r="601686" spans="2:3" x14ac:dyDescent="0.25">
      <c r="B601686" s="76"/>
      <c r="C601686" s="75"/>
    </row>
    <row r="601687" spans="2:3" x14ac:dyDescent="0.25">
      <c r="B601687" s="76"/>
      <c r="C601687" s="75"/>
    </row>
    <row r="601797" spans="2:3" x14ac:dyDescent="0.25">
      <c r="B601797" s="76"/>
      <c r="C601797" s="75"/>
    </row>
    <row r="601798" spans="2:3" x14ac:dyDescent="0.25">
      <c r="B601798" s="76"/>
      <c r="C601798" s="75"/>
    </row>
    <row r="601799" spans="2:3" x14ac:dyDescent="0.25">
      <c r="B601799" s="76"/>
      <c r="C601799" s="75"/>
    </row>
    <row r="601800" spans="2:3" x14ac:dyDescent="0.25">
      <c r="B601800" s="76"/>
      <c r="C601800" s="75"/>
    </row>
    <row r="601801" spans="2:3" x14ac:dyDescent="0.25">
      <c r="B601801" s="76"/>
      <c r="C601801" s="75"/>
    </row>
    <row r="601802" spans="2:3" x14ac:dyDescent="0.25">
      <c r="B601802" s="76"/>
      <c r="C601802" s="75"/>
    </row>
    <row r="601803" spans="2:3" x14ac:dyDescent="0.25">
      <c r="B601803" s="76"/>
      <c r="C601803" s="75"/>
    </row>
    <row r="601804" spans="2:3" x14ac:dyDescent="0.25">
      <c r="B601804" s="76"/>
      <c r="C601804" s="75"/>
    </row>
    <row r="601805" spans="2:3" x14ac:dyDescent="0.25">
      <c r="B601805" s="76"/>
      <c r="C601805" s="75"/>
    </row>
    <row r="601806" spans="2:3" x14ac:dyDescent="0.25">
      <c r="B601806" s="76"/>
      <c r="C601806" s="75"/>
    </row>
    <row r="601807" spans="2:3" x14ac:dyDescent="0.25">
      <c r="B601807" s="76"/>
      <c r="C601807" s="75"/>
    </row>
    <row r="601808" spans="2:3" x14ac:dyDescent="0.25">
      <c r="B601808" s="76"/>
      <c r="C601808" s="75"/>
    </row>
    <row r="601809" spans="2:3" x14ac:dyDescent="0.25">
      <c r="B601809" s="76"/>
      <c r="C601809" s="75"/>
    </row>
    <row r="601919" spans="2:3" x14ac:dyDescent="0.25">
      <c r="B601919" s="76"/>
      <c r="C601919" s="75"/>
    </row>
    <row r="601920" spans="2:3" x14ac:dyDescent="0.25">
      <c r="B601920" s="76"/>
      <c r="C601920" s="75"/>
    </row>
    <row r="601921" spans="2:3" x14ac:dyDescent="0.25">
      <c r="B601921" s="76"/>
      <c r="C601921" s="75"/>
    </row>
    <row r="601922" spans="2:3" x14ac:dyDescent="0.25">
      <c r="B601922" s="76"/>
      <c r="C601922" s="75"/>
    </row>
    <row r="601923" spans="2:3" x14ac:dyDescent="0.25">
      <c r="B601923" s="76"/>
      <c r="C601923" s="75"/>
    </row>
    <row r="601924" spans="2:3" x14ac:dyDescent="0.25">
      <c r="B601924" s="76"/>
      <c r="C601924" s="75"/>
    </row>
    <row r="601925" spans="2:3" x14ac:dyDescent="0.25">
      <c r="B601925" s="76"/>
      <c r="C601925" s="75"/>
    </row>
    <row r="601926" spans="2:3" x14ac:dyDescent="0.25">
      <c r="B601926" s="76"/>
      <c r="C601926" s="75"/>
    </row>
    <row r="601927" spans="2:3" x14ac:dyDescent="0.25">
      <c r="B601927" s="76"/>
      <c r="C601927" s="75"/>
    </row>
    <row r="601928" spans="2:3" x14ac:dyDescent="0.25">
      <c r="B601928" s="76"/>
      <c r="C601928" s="75"/>
    </row>
    <row r="601929" spans="2:3" x14ac:dyDescent="0.25">
      <c r="B601929" s="76"/>
      <c r="C601929" s="75"/>
    </row>
    <row r="601930" spans="2:3" x14ac:dyDescent="0.25">
      <c r="B601930" s="76"/>
      <c r="C601930" s="75"/>
    </row>
    <row r="601931" spans="2:3" x14ac:dyDescent="0.25">
      <c r="B601931" s="76"/>
      <c r="C601931" s="75"/>
    </row>
    <row r="602041" spans="2:3" x14ac:dyDescent="0.25">
      <c r="B602041" s="76"/>
      <c r="C602041" s="75"/>
    </row>
    <row r="602042" spans="2:3" x14ac:dyDescent="0.25">
      <c r="B602042" s="76"/>
      <c r="C602042" s="75"/>
    </row>
    <row r="602043" spans="2:3" x14ac:dyDescent="0.25">
      <c r="B602043" s="76"/>
      <c r="C602043" s="75"/>
    </row>
    <row r="602044" spans="2:3" x14ac:dyDescent="0.25">
      <c r="B602044" s="76"/>
      <c r="C602044" s="75"/>
    </row>
    <row r="602045" spans="2:3" x14ac:dyDescent="0.25">
      <c r="B602045" s="76"/>
      <c r="C602045" s="75"/>
    </row>
    <row r="602046" spans="2:3" x14ac:dyDescent="0.25">
      <c r="B602046" s="76"/>
      <c r="C602046" s="75"/>
    </row>
    <row r="602047" spans="2:3" x14ac:dyDescent="0.25">
      <c r="B602047" s="76"/>
      <c r="C602047" s="75"/>
    </row>
    <row r="602048" spans="2:3" x14ac:dyDescent="0.25">
      <c r="B602048" s="76"/>
      <c r="C602048" s="75"/>
    </row>
    <row r="602049" spans="2:3" x14ac:dyDescent="0.25">
      <c r="B602049" s="76"/>
      <c r="C602049" s="75"/>
    </row>
    <row r="602050" spans="2:3" x14ac:dyDescent="0.25">
      <c r="B602050" s="76"/>
      <c r="C602050" s="75"/>
    </row>
    <row r="602051" spans="2:3" x14ac:dyDescent="0.25">
      <c r="B602051" s="76"/>
      <c r="C602051" s="75"/>
    </row>
    <row r="602052" spans="2:3" x14ac:dyDescent="0.25">
      <c r="B602052" s="76"/>
      <c r="C602052" s="75"/>
    </row>
    <row r="602053" spans="2:3" x14ac:dyDescent="0.25">
      <c r="B602053" s="76"/>
      <c r="C602053" s="75"/>
    </row>
    <row r="602163" spans="2:3" x14ac:dyDescent="0.25">
      <c r="B602163" s="76"/>
      <c r="C602163" s="75"/>
    </row>
    <row r="602164" spans="2:3" x14ac:dyDescent="0.25">
      <c r="B602164" s="76"/>
      <c r="C602164" s="75"/>
    </row>
    <row r="602165" spans="2:3" x14ac:dyDescent="0.25">
      <c r="B602165" s="76"/>
      <c r="C602165" s="75"/>
    </row>
    <row r="602166" spans="2:3" x14ac:dyDescent="0.25">
      <c r="B602166" s="76"/>
      <c r="C602166" s="75"/>
    </row>
    <row r="602167" spans="2:3" x14ac:dyDescent="0.25">
      <c r="B602167" s="76"/>
      <c r="C602167" s="75"/>
    </row>
    <row r="602168" spans="2:3" x14ac:dyDescent="0.25">
      <c r="B602168" s="76"/>
      <c r="C602168" s="75"/>
    </row>
    <row r="602169" spans="2:3" x14ac:dyDescent="0.25">
      <c r="B602169" s="76"/>
      <c r="C602169" s="75"/>
    </row>
    <row r="602170" spans="2:3" x14ac:dyDescent="0.25">
      <c r="B602170" s="76"/>
      <c r="C602170" s="75"/>
    </row>
    <row r="602171" spans="2:3" x14ac:dyDescent="0.25">
      <c r="B602171" s="76"/>
      <c r="C602171" s="75"/>
    </row>
    <row r="602172" spans="2:3" x14ac:dyDescent="0.25">
      <c r="B602172" s="76"/>
      <c r="C602172" s="75"/>
    </row>
    <row r="602173" spans="2:3" x14ac:dyDescent="0.25">
      <c r="B602173" s="76"/>
      <c r="C602173" s="75"/>
    </row>
    <row r="602174" spans="2:3" x14ac:dyDescent="0.25">
      <c r="B602174" s="76"/>
      <c r="C602174" s="75"/>
    </row>
    <row r="602175" spans="2:3" x14ac:dyDescent="0.25">
      <c r="B602175" s="76"/>
      <c r="C602175" s="75"/>
    </row>
    <row r="602285" spans="2:3" x14ac:dyDescent="0.25">
      <c r="B602285" s="76"/>
      <c r="C602285" s="75"/>
    </row>
    <row r="602286" spans="2:3" x14ac:dyDescent="0.25">
      <c r="B602286" s="76"/>
      <c r="C602286" s="75"/>
    </row>
    <row r="602287" spans="2:3" x14ac:dyDescent="0.25">
      <c r="B602287" s="76"/>
      <c r="C602287" s="75"/>
    </row>
    <row r="602288" spans="2:3" x14ac:dyDescent="0.25">
      <c r="B602288" s="76"/>
      <c r="C602288" s="75"/>
    </row>
    <row r="602289" spans="2:3" x14ac:dyDescent="0.25">
      <c r="B602289" s="76"/>
      <c r="C602289" s="75"/>
    </row>
    <row r="602290" spans="2:3" x14ac:dyDescent="0.25">
      <c r="B602290" s="76"/>
      <c r="C602290" s="75"/>
    </row>
    <row r="602291" spans="2:3" x14ac:dyDescent="0.25">
      <c r="B602291" s="76"/>
      <c r="C602291" s="75"/>
    </row>
    <row r="602292" spans="2:3" x14ac:dyDescent="0.25">
      <c r="B602292" s="76"/>
      <c r="C602292" s="75"/>
    </row>
    <row r="602293" spans="2:3" x14ac:dyDescent="0.25">
      <c r="B602293" s="76"/>
      <c r="C602293" s="75"/>
    </row>
    <row r="602294" spans="2:3" x14ac:dyDescent="0.25">
      <c r="B602294" s="76"/>
      <c r="C602294" s="75"/>
    </row>
    <row r="602295" spans="2:3" x14ac:dyDescent="0.25">
      <c r="B602295" s="76"/>
      <c r="C602295" s="75"/>
    </row>
    <row r="602296" spans="2:3" x14ac:dyDescent="0.25">
      <c r="B602296" s="76"/>
      <c r="C602296" s="75"/>
    </row>
    <row r="602297" spans="2:3" x14ac:dyDescent="0.25">
      <c r="B602297" s="76"/>
      <c r="C602297" s="75"/>
    </row>
    <row r="602407" spans="2:3" x14ac:dyDescent="0.25">
      <c r="B602407" s="76"/>
      <c r="C602407" s="75"/>
    </row>
    <row r="602408" spans="2:3" x14ac:dyDescent="0.25">
      <c r="B602408" s="76"/>
      <c r="C602408" s="75"/>
    </row>
    <row r="602409" spans="2:3" x14ac:dyDescent="0.25">
      <c r="B602409" s="76"/>
      <c r="C602409" s="75"/>
    </row>
    <row r="602410" spans="2:3" x14ac:dyDescent="0.25">
      <c r="B602410" s="76"/>
      <c r="C602410" s="75"/>
    </row>
    <row r="602411" spans="2:3" x14ac:dyDescent="0.25">
      <c r="B602411" s="76"/>
      <c r="C602411" s="75"/>
    </row>
    <row r="602412" spans="2:3" x14ac:dyDescent="0.25">
      <c r="B602412" s="76"/>
      <c r="C602412" s="75"/>
    </row>
    <row r="602413" spans="2:3" x14ac:dyDescent="0.25">
      <c r="B602413" s="76"/>
      <c r="C602413" s="75"/>
    </row>
    <row r="602414" spans="2:3" x14ac:dyDescent="0.25">
      <c r="B602414" s="76"/>
      <c r="C602414" s="75"/>
    </row>
    <row r="602415" spans="2:3" x14ac:dyDescent="0.25">
      <c r="B602415" s="76"/>
      <c r="C602415" s="75"/>
    </row>
    <row r="602416" spans="2:3" x14ac:dyDescent="0.25">
      <c r="B602416" s="76"/>
      <c r="C602416" s="75"/>
    </row>
    <row r="602417" spans="2:3" x14ac:dyDescent="0.25">
      <c r="B602417" s="76"/>
      <c r="C602417" s="75"/>
    </row>
    <row r="602418" spans="2:3" x14ac:dyDescent="0.25">
      <c r="B602418" s="76"/>
      <c r="C602418" s="75"/>
    </row>
    <row r="602419" spans="2:3" x14ac:dyDescent="0.25">
      <c r="B602419" s="76"/>
      <c r="C602419" s="75"/>
    </row>
    <row r="602529" spans="2:3" x14ac:dyDescent="0.25">
      <c r="B602529" s="76"/>
      <c r="C602529" s="75"/>
    </row>
    <row r="602530" spans="2:3" x14ac:dyDescent="0.25">
      <c r="B602530" s="76"/>
      <c r="C602530" s="75"/>
    </row>
    <row r="602531" spans="2:3" x14ac:dyDescent="0.25">
      <c r="B602531" s="76"/>
      <c r="C602531" s="75"/>
    </row>
    <row r="602532" spans="2:3" x14ac:dyDescent="0.25">
      <c r="B602532" s="76"/>
      <c r="C602532" s="75"/>
    </row>
    <row r="602533" spans="2:3" x14ac:dyDescent="0.25">
      <c r="B602533" s="76"/>
      <c r="C602533" s="75"/>
    </row>
    <row r="602534" spans="2:3" x14ac:dyDescent="0.25">
      <c r="B602534" s="76"/>
      <c r="C602534" s="75"/>
    </row>
    <row r="602535" spans="2:3" x14ac:dyDescent="0.25">
      <c r="B602535" s="76"/>
      <c r="C602535" s="75"/>
    </row>
    <row r="602536" spans="2:3" x14ac:dyDescent="0.25">
      <c r="B602536" s="76"/>
      <c r="C602536" s="75"/>
    </row>
    <row r="602537" spans="2:3" x14ac:dyDescent="0.25">
      <c r="B602537" s="76"/>
      <c r="C602537" s="75"/>
    </row>
    <row r="602538" spans="2:3" x14ac:dyDescent="0.25">
      <c r="B602538" s="76"/>
      <c r="C602538" s="75"/>
    </row>
    <row r="602539" spans="2:3" x14ac:dyDescent="0.25">
      <c r="B602539" s="76"/>
      <c r="C602539" s="75"/>
    </row>
    <row r="602540" spans="2:3" x14ac:dyDescent="0.25">
      <c r="B602540" s="76"/>
      <c r="C602540" s="75"/>
    </row>
    <row r="602541" spans="2:3" x14ac:dyDescent="0.25">
      <c r="B602541" s="76"/>
      <c r="C602541" s="75"/>
    </row>
    <row r="602651" spans="2:3" x14ac:dyDescent="0.25">
      <c r="B602651" s="76"/>
      <c r="C602651" s="75"/>
    </row>
    <row r="602652" spans="2:3" x14ac:dyDescent="0.25">
      <c r="B602652" s="76"/>
      <c r="C602652" s="75"/>
    </row>
    <row r="602653" spans="2:3" x14ac:dyDescent="0.25">
      <c r="B602653" s="76"/>
      <c r="C602653" s="75"/>
    </row>
    <row r="602654" spans="2:3" x14ac:dyDescent="0.25">
      <c r="B602654" s="76"/>
      <c r="C602654" s="75"/>
    </row>
    <row r="602655" spans="2:3" x14ac:dyDescent="0.25">
      <c r="B602655" s="76"/>
      <c r="C602655" s="75"/>
    </row>
    <row r="602656" spans="2:3" x14ac:dyDescent="0.25">
      <c r="B602656" s="76"/>
      <c r="C602656" s="75"/>
    </row>
    <row r="602657" spans="2:3" x14ac:dyDescent="0.25">
      <c r="B602657" s="76"/>
      <c r="C602657" s="75"/>
    </row>
    <row r="602658" spans="2:3" x14ac:dyDescent="0.25">
      <c r="B602658" s="76"/>
      <c r="C602658" s="75"/>
    </row>
    <row r="602659" spans="2:3" x14ac:dyDescent="0.25">
      <c r="B602659" s="76"/>
      <c r="C602659" s="75"/>
    </row>
    <row r="602660" spans="2:3" x14ac:dyDescent="0.25">
      <c r="B602660" s="76"/>
      <c r="C602660" s="75"/>
    </row>
    <row r="602661" spans="2:3" x14ac:dyDescent="0.25">
      <c r="B602661" s="76"/>
      <c r="C602661" s="75"/>
    </row>
    <row r="602662" spans="2:3" x14ac:dyDescent="0.25">
      <c r="B602662" s="76"/>
      <c r="C602662" s="75"/>
    </row>
    <row r="602663" spans="2:3" x14ac:dyDescent="0.25">
      <c r="B602663" s="76"/>
      <c r="C602663" s="75"/>
    </row>
    <row r="602773" spans="2:3" x14ac:dyDescent="0.25">
      <c r="B602773" s="76"/>
      <c r="C602773" s="75"/>
    </row>
    <row r="602774" spans="2:3" x14ac:dyDescent="0.25">
      <c r="B602774" s="76"/>
      <c r="C602774" s="75"/>
    </row>
    <row r="602775" spans="2:3" x14ac:dyDescent="0.25">
      <c r="B602775" s="76"/>
      <c r="C602775" s="75"/>
    </row>
    <row r="602776" spans="2:3" x14ac:dyDescent="0.25">
      <c r="B602776" s="76"/>
      <c r="C602776" s="75"/>
    </row>
    <row r="602777" spans="2:3" x14ac:dyDescent="0.25">
      <c r="B602777" s="76"/>
      <c r="C602777" s="75"/>
    </row>
    <row r="602778" spans="2:3" x14ac:dyDescent="0.25">
      <c r="B602778" s="76"/>
      <c r="C602778" s="75"/>
    </row>
    <row r="602779" spans="2:3" x14ac:dyDescent="0.25">
      <c r="B602779" s="76"/>
      <c r="C602779" s="75"/>
    </row>
    <row r="602780" spans="2:3" x14ac:dyDescent="0.25">
      <c r="B602780" s="76"/>
      <c r="C602780" s="75"/>
    </row>
    <row r="602781" spans="2:3" x14ac:dyDescent="0.25">
      <c r="B602781" s="76"/>
      <c r="C602781" s="75"/>
    </row>
    <row r="602782" spans="2:3" x14ac:dyDescent="0.25">
      <c r="B602782" s="76"/>
      <c r="C602782" s="75"/>
    </row>
    <row r="602783" spans="2:3" x14ac:dyDescent="0.25">
      <c r="B602783" s="76"/>
      <c r="C602783" s="75"/>
    </row>
    <row r="602784" spans="2:3" x14ac:dyDescent="0.25">
      <c r="B602784" s="76"/>
      <c r="C602784" s="75"/>
    </row>
    <row r="602785" spans="2:3" x14ac:dyDescent="0.25">
      <c r="B602785" s="76"/>
      <c r="C602785" s="75"/>
    </row>
    <row r="602895" spans="2:3" x14ac:dyDescent="0.25">
      <c r="B602895" s="76"/>
      <c r="C602895" s="75"/>
    </row>
    <row r="602896" spans="2:3" x14ac:dyDescent="0.25">
      <c r="B602896" s="76"/>
      <c r="C602896" s="75"/>
    </row>
    <row r="602897" spans="2:3" x14ac:dyDescent="0.25">
      <c r="B602897" s="76"/>
      <c r="C602897" s="75"/>
    </row>
    <row r="602898" spans="2:3" x14ac:dyDescent="0.25">
      <c r="B602898" s="76"/>
      <c r="C602898" s="75"/>
    </row>
    <row r="602899" spans="2:3" x14ac:dyDescent="0.25">
      <c r="B602899" s="76"/>
      <c r="C602899" s="75"/>
    </row>
    <row r="602900" spans="2:3" x14ac:dyDescent="0.25">
      <c r="B602900" s="76"/>
      <c r="C602900" s="75"/>
    </row>
    <row r="602901" spans="2:3" x14ac:dyDescent="0.25">
      <c r="B602901" s="76"/>
      <c r="C602901" s="75"/>
    </row>
    <row r="602902" spans="2:3" x14ac:dyDescent="0.25">
      <c r="B602902" s="76"/>
      <c r="C602902" s="75"/>
    </row>
    <row r="602903" spans="2:3" x14ac:dyDescent="0.25">
      <c r="B602903" s="76"/>
      <c r="C602903" s="75"/>
    </row>
    <row r="602904" spans="2:3" x14ac:dyDescent="0.25">
      <c r="B602904" s="76"/>
      <c r="C602904" s="75"/>
    </row>
    <row r="602905" spans="2:3" x14ac:dyDescent="0.25">
      <c r="B602905" s="76"/>
      <c r="C602905" s="75"/>
    </row>
    <row r="602906" spans="2:3" x14ac:dyDescent="0.25">
      <c r="B602906" s="76"/>
      <c r="C602906" s="75"/>
    </row>
    <row r="602907" spans="2:3" x14ac:dyDescent="0.25">
      <c r="B602907" s="76"/>
      <c r="C602907" s="75"/>
    </row>
    <row r="603017" spans="2:3" x14ac:dyDescent="0.25">
      <c r="B603017" s="76"/>
      <c r="C603017" s="75"/>
    </row>
    <row r="603018" spans="2:3" x14ac:dyDescent="0.25">
      <c r="B603018" s="76"/>
      <c r="C603018" s="75"/>
    </row>
    <row r="603019" spans="2:3" x14ac:dyDescent="0.25">
      <c r="B603019" s="76"/>
      <c r="C603019" s="75"/>
    </row>
    <row r="603020" spans="2:3" x14ac:dyDescent="0.25">
      <c r="B603020" s="76"/>
      <c r="C603020" s="75"/>
    </row>
    <row r="603021" spans="2:3" x14ac:dyDescent="0.25">
      <c r="B603021" s="76"/>
      <c r="C603021" s="75"/>
    </row>
    <row r="603022" spans="2:3" x14ac:dyDescent="0.25">
      <c r="B603022" s="76"/>
      <c r="C603022" s="75"/>
    </row>
    <row r="603023" spans="2:3" x14ac:dyDescent="0.25">
      <c r="B603023" s="76"/>
      <c r="C603023" s="75"/>
    </row>
    <row r="603024" spans="2:3" x14ac:dyDescent="0.25">
      <c r="B603024" s="76"/>
      <c r="C603024" s="75"/>
    </row>
    <row r="603025" spans="2:3" x14ac:dyDescent="0.25">
      <c r="B603025" s="76"/>
      <c r="C603025" s="75"/>
    </row>
    <row r="603026" spans="2:3" x14ac:dyDescent="0.25">
      <c r="B603026" s="76"/>
      <c r="C603026" s="75"/>
    </row>
    <row r="603027" spans="2:3" x14ac:dyDescent="0.25">
      <c r="B603027" s="76"/>
      <c r="C603027" s="75"/>
    </row>
    <row r="603028" spans="2:3" x14ac:dyDescent="0.25">
      <c r="B603028" s="76"/>
      <c r="C603028" s="75"/>
    </row>
    <row r="603029" spans="2:3" x14ac:dyDescent="0.25">
      <c r="B603029" s="76"/>
      <c r="C603029" s="75"/>
    </row>
    <row r="603139" spans="2:3" x14ac:dyDescent="0.25">
      <c r="B603139" s="76"/>
      <c r="C603139" s="75"/>
    </row>
    <row r="603140" spans="2:3" x14ac:dyDescent="0.25">
      <c r="B603140" s="76"/>
      <c r="C603140" s="75"/>
    </row>
    <row r="603141" spans="2:3" x14ac:dyDescent="0.25">
      <c r="B603141" s="76"/>
      <c r="C603141" s="75"/>
    </row>
    <row r="603142" spans="2:3" x14ac:dyDescent="0.25">
      <c r="B603142" s="76"/>
      <c r="C603142" s="75"/>
    </row>
    <row r="603143" spans="2:3" x14ac:dyDescent="0.25">
      <c r="B603143" s="76"/>
      <c r="C603143" s="75"/>
    </row>
    <row r="603144" spans="2:3" x14ac:dyDescent="0.25">
      <c r="B603144" s="76"/>
      <c r="C603144" s="75"/>
    </row>
    <row r="603145" spans="2:3" x14ac:dyDescent="0.25">
      <c r="B603145" s="76"/>
      <c r="C603145" s="75"/>
    </row>
    <row r="603146" spans="2:3" x14ac:dyDescent="0.25">
      <c r="B603146" s="76"/>
      <c r="C603146" s="75"/>
    </row>
    <row r="603147" spans="2:3" x14ac:dyDescent="0.25">
      <c r="B603147" s="76"/>
      <c r="C603147" s="75"/>
    </row>
    <row r="603148" spans="2:3" x14ac:dyDescent="0.25">
      <c r="B603148" s="76"/>
      <c r="C603148" s="75"/>
    </row>
    <row r="603149" spans="2:3" x14ac:dyDescent="0.25">
      <c r="B603149" s="76"/>
      <c r="C603149" s="75"/>
    </row>
    <row r="603150" spans="2:3" x14ac:dyDescent="0.25">
      <c r="B603150" s="76"/>
      <c r="C603150" s="75"/>
    </row>
    <row r="603151" spans="2:3" x14ac:dyDescent="0.25">
      <c r="B603151" s="76"/>
      <c r="C603151" s="75"/>
    </row>
    <row r="603261" spans="2:3" x14ac:dyDescent="0.25">
      <c r="B603261" s="76"/>
      <c r="C603261" s="75"/>
    </row>
    <row r="603262" spans="2:3" x14ac:dyDescent="0.25">
      <c r="B603262" s="76"/>
      <c r="C603262" s="75"/>
    </row>
    <row r="603263" spans="2:3" x14ac:dyDescent="0.25">
      <c r="B603263" s="76"/>
      <c r="C603263" s="75"/>
    </row>
    <row r="603264" spans="2:3" x14ac:dyDescent="0.25">
      <c r="B603264" s="76"/>
      <c r="C603264" s="75"/>
    </row>
    <row r="603265" spans="2:3" x14ac:dyDescent="0.25">
      <c r="B603265" s="76"/>
      <c r="C603265" s="75"/>
    </row>
    <row r="603266" spans="2:3" x14ac:dyDescent="0.25">
      <c r="B603266" s="76"/>
      <c r="C603266" s="75"/>
    </row>
    <row r="603267" spans="2:3" x14ac:dyDescent="0.25">
      <c r="B603267" s="76"/>
      <c r="C603267" s="75"/>
    </row>
    <row r="603268" spans="2:3" x14ac:dyDescent="0.25">
      <c r="B603268" s="76"/>
      <c r="C603268" s="75"/>
    </row>
    <row r="603269" spans="2:3" x14ac:dyDescent="0.25">
      <c r="B603269" s="76"/>
      <c r="C603269" s="75"/>
    </row>
    <row r="603270" spans="2:3" x14ac:dyDescent="0.25">
      <c r="B603270" s="76"/>
      <c r="C603270" s="75"/>
    </row>
    <row r="603271" spans="2:3" x14ac:dyDescent="0.25">
      <c r="B603271" s="76"/>
      <c r="C603271" s="75"/>
    </row>
    <row r="603272" spans="2:3" x14ac:dyDescent="0.25">
      <c r="B603272" s="76"/>
      <c r="C603272" s="75"/>
    </row>
    <row r="603273" spans="2:3" x14ac:dyDescent="0.25">
      <c r="B603273" s="76"/>
      <c r="C603273" s="75"/>
    </row>
    <row r="603383" spans="2:3" x14ac:dyDescent="0.25">
      <c r="B603383" s="76"/>
      <c r="C603383" s="75"/>
    </row>
    <row r="603384" spans="2:3" x14ac:dyDescent="0.25">
      <c r="B603384" s="76"/>
      <c r="C603384" s="75"/>
    </row>
    <row r="603385" spans="2:3" x14ac:dyDescent="0.25">
      <c r="B603385" s="76"/>
      <c r="C603385" s="75"/>
    </row>
    <row r="603386" spans="2:3" x14ac:dyDescent="0.25">
      <c r="B603386" s="76"/>
      <c r="C603386" s="75"/>
    </row>
    <row r="603387" spans="2:3" x14ac:dyDescent="0.25">
      <c r="B603387" s="76"/>
      <c r="C603387" s="75"/>
    </row>
    <row r="603388" spans="2:3" x14ac:dyDescent="0.25">
      <c r="B603388" s="76"/>
      <c r="C603388" s="75"/>
    </row>
    <row r="603389" spans="2:3" x14ac:dyDescent="0.25">
      <c r="B603389" s="76"/>
      <c r="C603389" s="75"/>
    </row>
    <row r="603390" spans="2:3" x14ac:dyDescent="0.25">
      <c r="B603390" s="76"/>
      <c r="C603390" s="75"/>
    </row>
    <row r="603391" spans="2:3" x14ac:dyDescent="0.25">
      <c r="B603391" s="76"/>
      <c r="C603391" s="75"/>
    </row>
    <row r="603392" spans="2:3" x14ac:dyDescent="0.25">
      <c r="B603392" s="76"/>
      <c r="C603392" s="75"/>
    </row>
    <row r="603393" spans="2:3" x14ac:dyDescent="0.25">
      <c r="B603393" s="76"/>
      <c r="C603393" s="75"/>
    </row>
    <row r="603394" spans="2:3" x14ac:dyDescent="0.25">
      <c r="B603394" s="76"/>
      <c r="C603394" s="75"/>
    </row>
    <row r="603395" spans="2:3" x14ac:dyDescent="0.25">
      <c r="B603395" s="76"/>
      <c r="C603395" s="75"/>
    </row>
    <row r="603505" spans="2:3" x14ac:dyDescent="0.25">
      <c r="B603505" s="76"/>
      <c r="C603505" s="75"/>
    </row>
    <row r="603506" spans="2:3" x14ac:dyDescent="0.25">
      <c r="B603506" s="76"/>
      <c r="C603506" s="75"/>
    </row>
    <row r="603507" spans="2:3" x14ac:dyDescent="0.25">
      <c r="B603507" s="76"/>
      <c r="C603507" s="75"/>
    </row>
    <row r="603508" spans="2:3" x14ac:dyDescent="0.25">
      <c r="B603508" s="76"/>
      <c r="C603508" s="75"/>
    </row>
    <row r="603509" spans="2:3" x14ac:dyDescent="0.25">
      <c r="B603509" s="76"/>
      <c r="C603509" s="75"/>
    </row>
    <row r="603510" spans="2:3" x14ac:dyDescent="0.25">
      <c r="B603510" s="76"/>
      <c r="C603510" s="75"/>
    </row>
    <row r="603511" spans="2:3" x14ac:dyDescent="0.25">
      <c r="B603511" s="76"/>
      <c r="C603511" s="75"/>
    </row>
    <row r="603512" spans="2:3" x14ac:dyDescent="0.25">
      <c r="B603512" s="76"/>
      <c r="C603512" s="75"/>
    </row>
    <row r="603513" spans="2:3" x14ac:dyDescent="0.25">
      <c r="B603513" s="76"/>
      <c r="C603513" s="75"/>
    </row>
    <row r="603514" spans="2:3" x14ac:dyDescent="0.25">
      <c r="B603514" s="76"/>
      <c r="C603514" s="75"/>
    </row>
    <row r="603515" spans="2:3" x14ac:dyDescent="0.25">
      <c r="B603515" s="76"/>
      <c r="C603515" s="75"/>
    </row>
    <row r="603516" spans="2:3" x14ac:dyDescent="0.25">
      <c r="B603516" s="76"/>
      <c r="C603516" s="75"/>
    </row>
    <row r="603517" spans="2:3" x14ac:dyDescent="0.25">
      <c r="B603517" s="76"/>
      <c r="C603517" s="75"/>
    </row>
    <row r="603627" spans="2:3" x14ac:dyDescent="0.25">
      <c r="B603627" s="76"/>
      <c r="C603627" s="75"/>
    </row>
    <row r="603628" spans="2:3" x14ac:dyDescent="0.25">
      <c r="B603628" s="76"/>
      <c r="C603628" s="75"/>
    </row>
    <row r="603629" spans="2:3" x14ac:dyDescent="0.25">
      <c r="B603629" s="76"/>
      <c r="C603629" s="75"/>
    </row>
    <row r="603630" spans="2:3" x14ac:dyDescent="0.25">
      <c r="B603630" s="76"/>
      <c r="C603630" s="75"/>
    </row>
    <row r="603631" spans="2:3" x14ac:dyDescent="0.25">
      <c r="B603631" s="76"/>
      <c r="C603631" s="75"/>
    </row>
    <row r="603632" spans="2:3" x14ac:dyDescent="0.25">
      <c r="B603632" s="76"/>
      <c r="C603632" s="75"/>
    </row>
    <row r="603633" spans="2:3" x14ac:dyDescent="0.25">
      <c r="B603633" s="76"/>
      <c r="C603633" s="75"/>
    </row>
    <row r="603634" spans="2:3" x14ac:dyDescent="0.25">
      <c r="B603634" s="76"/>
      <c r="C603634" s="75"/>
    </row>
    <row r="603635" spans="2:3" x14ac:dyDescent="0.25">
      <c r="B603635" s="76"/>
      <c r="C603635" s="75"/>
    </row>
    <row r="603636" spans="2:3" x14ac:dyDescent="0.25">
      <c r="B603636" s="76"/>
      <c r="C603636" s="75"/>
    </row>
    <row r="603637" spans="2:3" x14ac:dyDescent="0.25">
      <c r="B603637" s="76"/>
      <c r="C603637" s="75"/>
    </row>
    <row r="603638" spans="2:3" x14ac:dyDescent="0.25">
      <c r="B603638" s="76"/>
      <c r="C603638" s="75"/>
    </row>
    <row r="603639" spans="2:3" x14ac:dyDescent="0.25">
      <c r="B603639" s="76"/>
      <c r="C603639" s="75"/>
    </row>
    <row r="603749" spans="2:3" x14ac:dyDescent="0.25">
      <c r="B603749" s="76"/>
      <c r="C603749" s="75"/>
    </row>
    <row r="603750" spans="2:3" x14ac:dyDescent="0.25">
      <c r="B603750" s="76"/>
      <c r="C603750" s="75"/>
    </row>
    <row r="603751" spans="2:3" x14ac:dyDescent="0.25">
      <c r="B603751" s="76"/>
      <c r="C603751" s="75"/>
    </row>
    <row r="603752" spans="2:3" x14ac:dyDescent="0.25">
      <c r="B603752" s="76"/>
      <c r="C603752" s="75"/>
    </row>
    <row r="603753" spans="2:3" x14ac:dyDescent="0.25">
      <c r="B603753" s="76"/>
      <c r="C603753" s="75"/>
    </row>
    <row r="603754" spans="2:3" x14ac:dyDescent="0.25">
      <c r="B603754" s="76"/>
      <c r="C603754" s="75"/>
    </row>
    <row r="603755" spans="2:3" x14ac:dyDescent="0.25">
      <c r="B603755" s="76"/>
      <c r="C603755" s="75"/>
    </row>
    <row r="603756" spans="2:3" x14ac:dyDescent="0.25">
      <c r="B603756" s="76"/>
      <c r="C603756" s="75"/>
    </row>
    <row r="603757" spans="2:3" x14ac:dyDescent="0.25">
      <c r="B603757" s="76"/>
      <c r="C603757" s="75"/>
    </row>
    <row r="603758" spans="2:3" x14ac:dyDescent="0.25">
      <c r="B603758" s="76"/>
      <c r="C603758" s="75"/>
    </row>
    <row r="603759" spans="2:3" x14ac:dyDescent="0.25">
      <c r="B603759" s="76"/>
      <c r="C603759" s="75"/>
    </row>
    <row r="603760" spans="2:3" x14ac:dyDescent="0.25">
      <c r="B603760" s="76"/>
      <c r="C603760" s="75"/>
    </row>
    <row r="603761" spans="2:3" x14ac:dyDescent="0.25">
      <c r="B603761" s="76"/>
      <c r="C603761" s="75"/>
    </row>
    <row r="603871" spans="2:3" x14ac:dyDescent="0.25">
      <c r="B603871" s="76"/>
      <c r="C603871" s="75"/>
    </row>
    <row r="603872" spans="2:3" x14ac:dyDescent="0.25">
      <c r="B603872" s="76"/>
      <c r="C603872" s="75"/>
    </row>
    <row r="603873" spans="2:3" x14ac:dyDescent="0.25">
      <c r="B603873" s="76"/>
      <c r="C603873" s="75"/>
    </row>
    <row r="603874" spans="2:3" x14ac:dyDescent="0.25">
      <c r="B603874" s="76"/>
      <c r="C603874" s="75"/>
    </row>
    <row r="603875" spans="2:3" x14ac:dyDescent="0.25">
      <c r="B603875" s="76"/>
      <c r="C603875" s="75"/>
    </row>
    <row r="603876" spans="2:3" x14ac:dyDescent="0.25">
      <c r="B603876" s="76"/>
      <c r="C603876" s="75"/>
    </row>
    <row r="603877" spans="2:3" x14ac:dyDescent="0.25">
      <c r="B603877" s="76"/>
      <c r="C603877" s="75"/>
    </row>
    <row r="603878" spans="2:3" x14ac:dyDescent="0.25">
      <c r="B603878" s="76"/>
      <c r="C603878" s="75"/>
    </row>
    <row r="603879" spans="2:3" x14ac:dyDescent="0.25">
      <c r="B603879" s="76"/>
      <c r="C603879" s="75"/>
    </row>
    <row r="603880" spans="2:3" x14ac:dyDescent="0.25">
      <c r="B603880" s="76"/>
      <c r="C603880" s="75"/>
    </row>
    <row r="603881" spans="2:3" x14ac:dyDescent="0.25">
      <c r="B603881" s="76"/>
      <c r="C603881" s="75"/>
    </row>
    <row r="603882" spans="2:3" x14ac:dyDescent="0.25">
      <c r="B603882" s="76"/>
      <c r="C603882" s="75"/>
    </row>
    <row r="603883" spans="2:3" x14ac:dyDescent="0.25">
      <c r="B603883" s="76"/>
      <c r="C603883" s="75"/>
    </row>
    <row r="603993" spans="2:3" x14ac:dyDescent="0.25">
      <c r="B603993" s="76"/>
      <c r="C603993" s="75"/>
    </row>
    <row r="603994" spans="2:3" x14ac:dyDescent="0.25">
      <c r="B603994" s="76"/>
      <c r="C603994" s="75"/>
    </row>
    <row r="603995" spans="2:3" x14ac:dyDescent="0.25">
      <c r="B603995" s="76"/>
      <c r="C603995" s="75"/>
    </row>
    <row r="603996" spans="2:3" x14ac:dyDescent="0.25">
      <c r="B603996" s="76"/>
      <c r="C603996" s="75"/>
    </row>
    <row r="603997" spans="2:3" x14ac:dyDescent="0.25">
      <c r="B603997" s="76"/>
      <c r="C603997" s="75"/>
    </row>
    <row r="603998" spans="2:3" x14ac:dyDescent="0.25">
      <c r="B603998" s="76"/>
      <c r="C603998" s="75"/>
    </row>
    <row r="603999" spans="2:3" x14ac:dyDescent="0.25">
      <c r="B603999" s="76"/>
      <c r="C603999" s="75"/>
    </row>
    <row r="604000" spans="2:3" x14ac:dyDescent="0.25">
      <c r="B604000" s="76"/>
      <c r="C604000" s="75"/>
    </row>
    <row r="604001" spans="2:3" x14ac:dyDescent="0.25">
      <c r="B604001" s="76"/>
      <c r="C604001" s="75"/>
    </row>
    <row r="604002" spans="2:3" x14ac:dyDescent="0.25">
      <c r="B604002" s="76"/>
      <c r="C604002" s="75"/>
    </row>
    <row r="604003" spans="2:3" x14ac:dyDescent="0.25">
      <c r="B604003" s="76"/>
      <c r="C604003" s="75"/>
    </row>
    <row r="604004" spans="2:3" x14ac:dyDescent="0.25">
      <c r="B604004" s="76"/>
      <c r="C604004" s="75"/>
    </row>
    <row r="604005" spans="2:3" x14ac:dyDescent="0.25">
      <c r="B604005" s="76"/>
      <c r="C604005" s="75"/>
    </row>
    <row r="604115" spans="2:3" x14ac:dyDescent="0.25">
      <c r="B604115" s="76"/>
      <c r="C604115" s="75"/>
    </row>
    <row r="604116" spans="2:3" x14ac:dyDescent="0.25">
      <c r="B604116" s="76"/>
      <c r="C604116" s="75"/>
    </row>
    <row r="604117" spans="2:3" x14ac:dyDescent="0.25">
      <c r="B604117" s="76"/>
      <c r="C604117" s="75"/>
    </row>
    <row r="604118" spans="2:3" x14ac:dyDescent="0.25">
      <c r="B604118" s="76"/>
      <c r="C604118" s="75"/>
    </row>
    <row r="604119" spans="2:3" x14ac:dyDescent="0.25">
      <c r="B604119" s="76"/>
      <c r="C604119" s="75"/>
    </row>
    <row r="604120" spans="2:3" x14ac:dyDescent="0.25">
      <c r="B604120" s="76"/>
      <c r="C604120" s="75"/>
    </row>
    <row r="604121" spans="2:3" x14ac:dyDescent="0.25">
      <c r="B604121" s="76"/>
      <c r="C604121" s="75"/>
    </row>
    <row r="604122" spans="2:3" x14ac:dyDescent="0.25">
      <c r="B604122" s="76"/>
      <c r="C604122" s="75"/>
    </row>
    <row r="604123" spans="2:3" x14ac:dyDescent="0.25">
      <c r="B604123" s="76"/>
      <c r="C604123" s="75"/>
    </row>
    <row r="604124" spans="2:3" x14ac:dyDescent="0.25">
      <c r="B604124" s="76"/>
      <c r="C604124" s="75"/>
    </row>
    <row r="604125" spans="2:3" x14ac:dyDescent="0.25">
      <c r="B604125" s="76"/>
      <c r="C604125" s="75"/>
    </row>
    <row r="604126" spans="2:3" x14ac:dyDescent="0.25">
      <c r="B604126" s="76"/>
      <c r="C604126" s="75"/>
    </row>
    <row r="604127" spans="2:3" x14ac:dyDescent="0.25">
      <c r="B604127" s="76"/>
      <c r="C604127" s="75"/>
    </row>
    <row r="604237" spans="2:3" x14ac:dyDescent="0.25">
      <c r="B604237" s="76"/>
      <c r="C604237" s="75"/>
    </row>
    <row r="604238" spans="2:3" x14ac:dyDescent="0.25">
      <c r="B604238" s="76"/>
      <c r="C604238" s="75"/>
    </row>
    <row r="604239" spans="2:3" x14ac:dyDescent="0.25">
      <c r="B604239" s="76"/>
      <c r="C604239" s="75"/>
    </row>
    <row r="604240" spans="2:3" x14ac:dyDescent="0.25">
      <c r="B604240" s="76"/>
      <c r="C604240" s="75"/>
    </row>
    <row r="604241" spans="2:3" x14ac:dyDescent="0.25">
      <c r="B604241" s="76"/>
      <c r="C604241" s="75"/>
    </row>
    <row r="604242" spans="2:3" x14ac:dyDescent="0.25">
      <c r="B604242" s="76"/>
      <c r="C604242" s="75"/>
    </row>
    <row r="604243" spans="2:3" x14ac:dyDescent="0.25">
      <c r="B604243" s="76"/>
      <c r="C604243" s="75"/>
    </row>
    <row r="604244" spans="2:3" x14ac:dyDescent="0.25">
      <c r="B604244" s="76"/>
      <c r="C604244" s="75"/>
    </row>
    <row r="604245" spans="2:3" x14ac:dyDescent="0.25">
      <c r="B604245" s="76"/>
      <c r="C604245" s="75"/>
    </row>
    <row r="604246" spans="2:3" x14ac:dyDescent="0.25">
      <c r="B604246" s="76"/>
      <c r="C604246" s="75"/>
    </row>
    <row r="604247" spans="2:3" x14ac:dyDescent="0.25">
      <c r="B604247" s="76"/>
      <c r="C604247" s="75"/>
    </row>
    <row r="604248" spans="2:3" x14ac:dyDescent="0.25">
      <c r="B604248" s="76"/>
      <c r="C604248" s="75"/>
    </row>
    <row r="604249" spans="2:3" x14ac:dyDescent="0.25">
      <c r="B604249" s="76"/>
      <c r="C604249" s="75"/>
    </row>
    <row r="604359" spans="2:3" x14ac:dyDescent="0.25">
      <c r="B604359" s="76"/>
      <c r="C604359" s="75"/>
    </row>
    <row r="604360" spans="2:3" x14ac:dyDescent="0.25">
      <c r="B604360" s="76"/>
      <c r="C604360" s="75"/>
    </row>
    <row r="604361" spans="2:3" x14ac:dyDescent="0.25">
      <c r="B604361" s="76"/>
      <c r="C604361" s="75"/>
    </row>
    <row r="604362" spans="2:3" x14ac:dyDescent="0.25">
      <c r="B604362" s="76"/>
      <c r="C604362" s="75"/>
    </row>
    <row r="604363" spans="2:3" x14ac:dyDescent="0.25">
      <c r="B604363" s="76"/>
      <c r="C604363" s="75"/>
    </row>
    <row r="604364" spans="2:3" x14ac:dyDescent="0.25">
      <c r="B604364" s="76"/>
      <c r="C604364" s="75"/>
    </row>
    <row r="604365" spans="2:3" x14ac:dyDescent="0.25">
      <c r="B604365" s="76"/>
      <c r="C604365" s="75"/>
    </row>
    <row r="604366" spans="2:3" x14ac:dyDescent="0.25">
      <c r="B604366" s="76"/>
      <c r="C604366" s="75"/>
    </row>
    <row r="604367" spans="2:3" x14ac:dyDescent="0.25">
      <c r="B604367" s="76"/>
      <c r="C604367" s="75"/>
    </row>
    <row r="604368" spans="2:3" x14ac:dyDescent="0.25">
      <c r="B604368" s="76"/>
      <c r="C604368" s="75"/>
    </row>
    <row r="604369" spans="2:3" x14ac:dyDescent="0.25">
      <c r="B604369" s="76"/>
      <c r="C604369" s="75"/>
    </row>
    <row r="604370" spans="2:3" x14ac:dyDescent="0.25">
      <c r="B604370" s="76"/>
      <c r="C604370" s="75"/>
    </row>
    <row r="604371" spans="2:3" x14ac:dyDescent="0.25">
      <c r="B604371" s="76"/>
      <c r="C604371" s="75"/>
    </row>
    <row r="604481" spans="2:3" x14ac:dyDescent="0.25">
      <c r="B604481" s="76"/>
      <c r="C604481" s="75"/>
    </row>
    <row r="604482" spans="2:3" x14ac:dyDescent="0.25">
      <c r="B604482" s="76"/>
      <c r="C604482" s="75"/>
    </row>
    <row r="604483" spans="2:3" x14ac:dyDescent="0.25">
      <c r="B604483" s="76"/>
      <c r="C604483" s="75"/>
    </row>
    <row r="604484" spans="2:3" x14ac:dyDescent="0.25">
      <c r="B604484" s="76"/>
      <c r="C604484" s="75"/>
    </row>
    <row r="604485" spans="2:3" x14ac:dyDescent="0.25">
      <c r="B604485" s="76"/>
      <c r="C604485" s="75"/>
    </row>
    <row r="604486" spans="2:3" x14ac:dyDescent="0.25">
      <c r="B604486" s="76"/>
      <c r="C604486" s="75"/>
    </row>
    <row r="604487" spans="2:3" x14ac:dyDescent="0.25">
      <c r="B604487" s="76"/>
      <c r="C604487" s="75"/>
    </row>
    <row r="604488" spans="2:3" x14ac:dyDescent="0.25">
      <c r="B604488" s="76"/>
      <c r="C604488" s="75"/>
    </row>
    <row r="604489" spans="2:3" x14ac:dyDescent="0.25">
      <c r="B604489" s="76"/>
      <c r="C604489" s="75"/>
    </row>
    <row r="604490" spans="2:3" x14ac:dyDescent="0.25">
      <c r="B604490" s="76"/>
      <c r="C604490" s="75"/>
    </row>
    <row r="604491" spans="2:3" x14ac:dyDescent="0.25">
      <c r="B604491" s="76"/>
      <c r="C604491" s="75"/>
    </row>
    <row r="604492" spans="2:3" x14ac:dyDescent="0.25">
      <c r="B604492" s="76"/>
      <c r="C604492" s="75"/>
    </row>
    <row r="604493" spans="2:3" x14ac:dyDescent="0.25">
      <c r="B604493" s="76"/>
      <c r="C604493" s="75"/>
    </row>
    <row r="604603" spans="2:3" x14ac:dyDescent="0.25">
      <c r="B604603" s="76"/>
      <c r="C604603" s="75"/>
    </row>
    <row r="604604" spans="2:3" x14ac:dyDescent="0.25">
      <c r="B604604" s="76"/>
      <c r="C604604" s="75"/>
    </row>
    <row r="604605" spans="2:3" x14ac:dyDescent="0.25">
      <c r="B604605" s="76"/>
      <c r="C604605" s="75"/>
    </row>
    <row r="604606" spans="2:3" x14ac:dyDescent="0.25">
      <c r="B604606" s="76"/>
      <c r="C604606" s="75"/>
    </row>
    <row r="604607" spans="2:3" x14ac:dyDescent="0.25">
      <c r="B604607" s="76"/>
      <c r="C604607" s="75"/>
    </row>
    <row r="604608" spans="2:3" x14ac:dyDescent="0.25">
      <c r="B604608" s="76"/>
      <c r="C604608" s="75"/>
    </row>
    <row r="604609" spans="2:3" x14ac:dyDescent="0.25">
      <c r="B604609" s="76"/>
      <c r="C604609" s="75"/>
    </row>
    <row r="604610" spans="2:3" x14ac:dyDescent="0.25">
      <c r="B604610" s="76"/>
      <c r="C604610" s="75"/>
    </row>
    <row r="604611" spans="2:3" x14ac:dyDescent="0.25">
      <c r="B604611" s="76"/>
      <c r="C604611" s="75"/>
    </row>
    <row r="604612" spans="2:3" x14ac:dyDescent="0.25">
      <c r="B604612" s="76"/>
      <c r="C604612" s="75"/>
    </row>
    <row r="604613" spans="2:3" x14ac:dyDescent="0.25">
      <c r="B604613" s="76"/>
      <c r="C604613" s="75"/>
    </row>
    <row r="604614" spans="2:3" x14ac:dyDescent="0.25">
      <c r="B604614" s="76"/>
      <c r="C604614" s="75"/>
    </row>
    <row r="604615" spans="2:3" x14ac:dyDescent="0.25">
      <c r="B604615" s="76"/>
      <c r="C604615" s="75"/>
    </row>
    <row r="604725" spans="2:3" x14ac:dyDescent="0.25">
      <c r="B604725" s="76"/>
      <c r="C604725" s="75"/>
    </row>
    <row r="604726" spans="2:3" x14ac:dyDescent="0.25">
      <c r="B604726" s="76"/>
      <c r="C604726" s="75"/>
    </row>
    <row r="604727" spans="2:3" x14ac:dyDescent="0.25">
      <c r="B604727" s="76"/>
      <c r="C604727" s="75"/>
    </row>
    <row r="604728" spans="2:3" x14ac:dyDescent="0.25">
      <c r="B604728" s="76"/>
      <c r="C604728" s="75"/>
    </row>
    <row r="604729" spans="2:3" x14ac:dyDescent="0.25">
      <c r="B604729" s="76"/>
      <c r="C604729" s="75"/>
    </row>
    <row r="604730" spans="2:3" x14ac:dyDescent="0.25">
      <c r="B604730" s="76"/>
      <c r="C604730" s="75"/>
    </row>
    <row r="604731" spans="2:3" x14ac:dyDescent="0.25">
      <c r="B604731" s="76"/>
      <c r="C604731" s="75"/>
    </row>
    <row r="604732" spans="2:3" x14ac:dyDescent="0.25">
      <c r="B604732" s="76"/>
      <c r="C604732" s="75"/>
    </row>
    <row r="604733" spans="2:3" x14ac:dyDescent="0.25">
      <c r="B604733" s="76"/>
      <c r="C604733" s="75"/>
    </row>
    <row r="604734" spans="2:3" x14ac:dyDescent="0.25">
      <c r="B604734" s="76"/>
      <c r="C604734" s="75"/>
    </row>
    <row r="604735" spans="2:3" x14ac:dyDescent="0.25">
      <c r="B604735" s="76"/>
      <c r="C604735" s="75"/>
    </row>
    <row r="604736" spans="2:3" x14ac:dyDescent="0.25">
      <c r="B604736" s="76"/>
      <c r="C604736" s="75"/>
    </row>
    <row r="604737" spans="2:3" x14ac:dyDescent="0.25">
      <c r="B604737" s="76"/>
      <c r="C604737" s="75"/>
    </row>
    <row r="604847" spans="2:3" x14ac:dyDescent="0.25">
      <c r="B604847" s="76"/>
      <c r="C604847" s="75"/>
    </row>
    <row r="604848" spans="2:3" x14ac:dyDescent="0.25">
      <c r="B604848" s="76"/>
      <c r="C604848" s="75"/>
    </row>
    <row r="604849" spans="2:3" x14ac:dyDescent="0.25">
      <c r="B604849" s="76"/>
      <c r="C604849" s="75"/>
    </row>
    <row r="604850" spans="2:3" x14ac:dyDescent="0.25">
      <c r="B604850" s="76"/>
      <c r="C604850" s="75"/>
    </row>
    <row r="604851" spans="2:3" x14ac:dyDescent="0.25">
      <c r="B604851" s="76"/>
      <c r="C604851" s="75"/>
    </row>
    <row r="604852" spans="2:3" x14ac:dyDescent="0.25">
      <c r="B604852" s="76"/>
      <c r="C604852" s="75"/>
    </row>
    <row r="604853" spans="2:3" x14ac:dyDescent="0.25">
      <c r="B604853" s="76"/>
      <c r="C604853" s="75"/>
    </row>
    <row r="604854" spans="2:3" x14ac:dyDescent="0.25">
      <c r="B604854" s="76"/>
      <c r="C604854" s="75"/>
    </row>
    <row r="604855" spans="2:3" x14ac:dyDescent="0.25">
      <c r="B604855" s="76"/>
      <c r="C604855" s="75"/>
    </row>
    <row r="604856" spans="2:3" x14ac:dyDescent="0.25">
      <c r="B604856" s="76"/>
      <c r="C604856" s="75"/>
    </row>
    <row r="604857" spans="2:3" x14ac:dyDescent="0.25">
      <c r="B604857" s="76"/>
      <c r="C604857" s="75"/>
    </row>
    <row r="604858" spans="2:3" x14ac:dyDescent="0.25">
      <c r="B604858" s="76"/>
      <c r="C604858" s="75"/>
    </row>
    <row r="604859" spans="2:3" x14ac:dyDescent="0.25">
      <c r="B604859" s="76"/>
      <c r="C604859" s="75"/>
    </row>
    <row r="604969" spans="2:3" x14ac:dyDescent="0.25">
      <c r="B604969" s="76"/>
      <c r="C604969" s="75"/>
    </row>
    <row r="604970" spans="2:3" x14ac:dyDescent="0.25">
      <c r="B604970" s="76"/>
      <c r="C604970" s="75"/>
    </row>
    <row r="604971" spans="2:3" x14ac:dyDescent="0.25">
      <c r="B604971" s="76"/>
      <c r="C604971" s="75"/>
    </row>
    <row r="604972" spans="2:3" x14ac:dyDescent="0.25">
      <c r="B604972" s="76"/>
      <c r="C604972" s="75"/>
    </row>
    <row r="604973" spans="2:3" x14ac:dyDescent="0.25">
      <c r="B604973" s="76"/>
      <c r="C604973" s="75"/>
    </row>
    <row r="604974" spans="2:3" x14ac:dyDescent="0.25">
      <c r="B604974" s="76"/>
      <c r="C604974" s="75"/>
    </row>
    <row r="604975" spans="2:3" x14ac:dyDescent="0.25">
      <c r="B604975" s="76"/>
      <c r="C604975" s="75"/>
    </row>
    <row r="604976" spans="2:3" x14ac:dyDescent="0.25">
      <c r="B604976" s="76"/>
      <c r="C604976" s="75"/>
    </row>
    <row r="604977" spans="2:3" x14ac:dyDescent="0.25">
      <c r="B604977" s="76"/>
      <c r="C604977" s="75"/>
    </row>
    <row r="604978" spans="2:3" x14ac:dyDescent="0.25">
      <c r="B604978" s="76"/>
      <c r="C604978" s="75"/>
    </row>
    <row r="604979" spans="2:3" x14ac:dyDescent="0.25">
      <c r="B604979" s="76"/>
      <c r="C604979" s="75"/>
    </row>
    <row r="604980" spans="2:3" x14ac:dyDescent="0.25">
      <c r="B604980" s="76"/>
      <c r="C604980" s="75"/>
    </row>
    <row r="604981" spans="2:3" x14ac:dyDescent="0.25">
      <c r="B604981" s="76"/>
      <c r="C604981" s="75"/>
    </row>
    <row r="605091" spans="2:3" x14ac:dyDescent="0.25">
      <c r="B605091" s="76"/>
      <c r="C605091" s="75"/>
    </row>
    <row r="605092" spans="2:3" x14ac:dyDescent="0.25">
      <c r="B605092" s="76"/>
      <c r="C605092" s="75"/>
    </row>
    <row r="605093" spans="2:3" x14ac:dyDescent="0.25">
      <c r="B605093" s="76"/>
      <c r="C605093" s="75"/>
    </row>
    <row r="605094" spans="2:3" x14ac:dyDescent="0.25">
      <c r="B605094" s="76"/>
      <c r="C605094" s="75"/>
    </row>
    <row r="605095" spans="2:3" x14ac:dyDescent="0.25">
      <c r="B605095" s="76"/>
      <c r="C605095" s="75"/>
    </row>
    <row r="605096" spans="2:3" x14ac:dyDescent="0.25">
      <c r="B605096" s="76"/>
      <c r="C605096" s="75"/>
    </row>
    <row r="605097" spans="2:3" x14ac:dyDescent="0.25">
      <c r="B605097" s="76"/>
      <c r="C605097" s="75"/>
    </row>
    <row r="605098" spans="2:3" x14ac:dyDescent="0.25">
      <c r="B605098" s="76"/>
      <c r="C605098" s="75"/>
    </row>
    <row r="605099" spans="2:3" x14ac:dyDescent="0.25">
      <c r="B605099" s="76"/>
      <c r="C605099" s="75"/>
    </row>
    <row r="605100" spans="2:3" x14ac:dyDescent="0.25">
      <c r="B605100" s="76"/>
      <c r="C605100" s="75"/>
    </row>
    <row r="605101" spans="2:3" x14ac:dyDescent="0.25">
      <c r="B605101" s="76"/>
      <c r="C605101" s="75"/>
    </row>
    <row r="605102" spans="2:3" x14ac:dyDescent="0.25">
      <c r="B605102" s="76"/>
      <c r="C605102" s="75"/>
    </row>
    <row r="605103" spans="2:3" x14ac:dyDescent="0.25">
      <c r="B605103" s="76"/>
      <c r="C605103" s="75"/>
    </row>
    <row r="605213" spans="2:3" x14ac:dyDescent="0.25">
      <c r="B605213" s="76"/>
      <c r="C605213" s="75"/>
    </row>
    <row r="605214" spans="2:3" x14ac:dyDescent="0.25">
      <c r="B605214" s="76"/>
      <c r="C605214" s="75"/>
    </row>
    <row r="605215" spans="2:3" x14ac:dyDescent="0.25">
      <c r="B605215" s="76"/>
      <c r="C605215" s="75"/>
    </row>
    <row r="605216" spans="2:3" x14ac:dyDescent="0.25">
      <c r="B605216" s="76"/>
      <c r="C605216" s="75"/>
    </row>
    <row r="605217" spans="2:3" x14ac:dyDescent="0.25">
      <c r="B605217" s="76"/>
      <c r="C605217" s="75"/>
    </row>
    <row r="605218" spans="2:3" x14ac:dyDescent="0.25">
      <c r="B605218" s="76"/>
      <c r="C605218" s="75"/>
    </row>
    <row r="605219" spans="2:3" x14ac:dyDescent="0.25">
      <c r="B605219" s="76"/>
      <c r="C605219" s="75"/>
    </row>
    <row r="605220" spans="2:3" x14ac:dyDescent="0.25">
      <c r="B605220" s="76"/>
      <c r="C605220" s="75"/>
    </row>
    <row r="605221" spans="2:3" x14ac:dyDescent="0.25">
      <c r="B605221" s="76"/>
      <c r="C605221" s="75"/>
    </row>
    <row r="605222" spans="2:3" x14ac:dyDescent="0.25">
      <c r="B605222" s="76"/>
      <c r="C605222" s="75"/>
    </row>
    <row r="605223" spans="2:3" x14ac:dyDescent="0.25">
      <c r="B605223" s="76"/>
      <c r="C605223" s="75"/>
    </row>
    <row r="605224" spans="2:3" x14ac:dyDescent="0.25">
      <c r="B605224" s="76"/>
      <c r="C605224" s="75"/>
    </row>
    <row r="605225" spans="2:3" x14ac:dyDescent="0.25">
      <c r="B605225" s="76"/>
      <c r="C605225" s="75"/>
    </row>
    <row r="605335" spans="2:3" x14ac:dyDescent="0.25">
      <c r="B605335" s="76"/>
      <c r="C605335" s="75"/>
    </row>
    <row r="605336" spans="2:3" x14ac:dyDescent="0.25">
      <c r="B605336" s="76"/>
      <c r="C605336" s="75"/>
    </row>
    <row r="605337" spans="2:3" x14ac:dyDescent="0.25">
      <c r="B605337" s="76"/>
      <c r="C605337" s="75"/>
    </row>
    <row r="605338" spans="2:3" x14ac:dyDescent="0.25">
      <c r="B605338" s="76"/>
      <c r="C605338" s="75"/>
    </row>
    <row r="605339" spans="2:3" x14ac:dyDescent="0.25">
      <c r="B605339" s="76"/>
      <c r="C605339" s="75"/>
    </row>
    <row r="605340" spans="2:3" x14ac:dyDescent="0.25">
      <c r="B605340" s="76"/>
      <c r="C605340" s="75"/>
    </row>
    <row r="605341" spans="2:3" x14ac:dyDescent="0.25">
      <c r="B605341" s="76"/>
      <c r="C605341" s="75"/>
    </row>
    <row r="605342" spans="2:3" x14ac:dyDescent="0.25">
      <c r="B605342" s="76"/>
      <c r="C605342" s="75"/>
    </row>
    <row r="605343" spans="2:3" x14ac:dyDescent="0.25">
      <c r="B605343" s="76"/>
      <c r="C605343" s="75"/>
    </row>
    <row r="605344" spans="2:3" x14ac:dyDescent="0.25">
      <c r="B605344" s="76"/>
      <c r="C605344" s="75"/>
    </row>
    <row r="605345" spans="2:3" x14ac:dyDescent="0.25">
      <c r="B605345" s="76"/>
      <c r="C605345" s="75"/>
    </row>
    <row r="605346" spans="2:3" x14ac:dyDescent="0.25">
      <c r="B605346" s="76"/>
      <c r="C605346" s="75"/>
    </row>
    <row r="605347" spans="2:3" x14ac:dyDescent="0.25">
      <c r="B605347" s="76"/>
      <c r="C605347" s="75"/>
    </row>
    <row r="605457" spans="2:3" x14ac:dyDescent="0.25">
      <c r="B605457" s="76"/>
      <c r="C605457" s="75"/>
    </row>
    <row r="605458" spans="2:3" x14ac:dyDescent="0.25">
      <c r="B605458" s="76"/>
      <c r="C605458" s="75"/>
    </row>
    <row r="605459" spans="2:3" x14ac:dyDescent="0.25">
      <c r="B605459" s="76"/>
      <c r="C605459" s="75"/>
    </row>
    <row r="605460" spans="2:3" x14ac:dyDescent="0.25">
      <c r="B605460" s="76"/>
      <c r="C605460" s="75"/>
    </row>
    <row r="605461" spans="2:3" x14ac:dyDescent="0.25">
      <c r="B605461" s="76"/>
      <c r="C605461" s="75"/>
    </row>
    <row r="605462" spans="2:3" x14ac:dyDescent="0.25">
      <c r="B605462" s="76"/>
      <c r="C605462" s="75"/>
    </row>
    <row r="605463" spans="2:3" x14ac:dyDescent="0.25">
      <c r="B605463" s="76"/>
      <c r="C605463" s="75"/>
    </row>
    <row r="605464" spans="2:3" x14ac:dyDescent="0.25">
      <c r="B605464" s="76"/>
      <c r="C605464" s="75"/>
    </row>
    <row r="605465" spans="2:3" x14ac:dyDescent="0.25">
      <c r="B605465" s="76"/>
      <c r="C605465" s="75"/>
    </row>
    <row r="605466" spans="2:3" x14ac:dyDescent="0.25">
      <c r="B605466" s="76"/>
      <c r="C605466" s="75"/>
    </row>
    <row r="605467" spans="2:3" x14ac:dyDescent="0.25">
      <c r="B605467" s="76"/>
      <c r="C605467" s="75"/>
    </row>
    <row r="605468" spans="2:3" x14ac:dyDescent="0.25">
      <c r="B605468" s="76"/>
      <c r="C605468" s="75"/>
    </row>
    <row r="605469" spans="2:3" x14ac:dyDescent="0.25">
      <c r="B605469" s="76"/>
      <c r="C605469" s="75"/>
    </row>
    <row r="605579" spans="2:3" x14ac:dyDescent="0.25">
      <c r="B605579" s="76"/>
      <c r="C605579" s="75"/>
    </row>
    <row r="605580" spans="2:3" x14ac:dyDescent="0.25">
      <c r="B605580" s="76"/>
      <c r="C605580" s="75"/>
    </row>
    <row r="605581" spans="2:3" x14ac:dyDescent="0.25">
      <c r="B605581" s="76"/>
      <c r="C605581" s="75"/>
    </row>
    <row r="605582" spans="2:3" x14ac:dyDescent="0.25">
      <c r="B605582" s="76"/>
      <c r="C605582" s="75"/>
    </row>
    <row r="605583" spans="2:3" x14ac:dyDescent="0.25">
      <c r="B605583" s="76"/>
      <c r="C605583" s="75"/>
    </row>
    <row r="605584" spans="2:3" x14ac:dyDescent="0.25">
      <c r="B605584" s="76"/>
      <c r="C605584" s="75"/>
    </row>
    <row r="605585" spans="2:3" x14ac:dyDescent="0.25">
      <c r="B605585" s="76"/>
      <c r="C605585" s="75"/>
    </row>
    <row r="605586" spans="2:3" x14ac:dyDescent="0.25">
      <c r="B605586" s="76"/>
      <c r="C605586" s="75"/>
    </row>
    <row r="605587" spans="2:3" x14ac:dyDescent="0.25">
      <c r="B605587" s="76"/>
      <c r="C605587" s="75"/>
    </row>
    <row r="605588" spans="2:3" x14ac:dyDescent="0.25">
      <c r="B605588" s="76"/>
      <c r="C605588" s="75"/>
    </row>
    <row r="605589" spans="2:3" x14ac:dyDescent="0.25">
      <c r="B605589" s="76"/>
      <c r="C605589" s="75"/>
    </row>
    <row r="605590" spans="2:3" x14ac:dyDescent="0.25">
      <c r="B605590" s="76"/>
      <c r="C605590" s="75"/>
    </row>
    <row r="605591" spans="2:3" x14ac:dyDescent="0.25">
      <c r="B605591" s="76"/>
      <c r="C605591" s="75"/>
    </row>
    <row r="605701" spans="2:3" x14ac:dyDescent="0.25">
      <c r="B605701" s="76"/>
      <c r="C605701" s="75"/>
    </row>
    <row r="605702" spans="2:3" x14ac:dyDescent="0.25">
      <c r="B605702" s="76"/>
      <c r="C605702" s="75"/>
    </row>
    <row r="605703" spans="2:3" x14ac:dyDescent="0.25">
      <c r="B605703" s="76"/>
      <c r="C605703" s="75"/>
    </row>
    <row r="605704" spans="2:3" x14ac:dyDescent="0.25">
      <c r="B605704" s="76"/>
      <c r="C605704" s="75"/>
    </row>
    <row r="605705" spans="2:3" x14ac:dyDescent="0.25">
      <c r="B605705" s="76"/>
      <c r="C605705" s="75"/>
    </row>
    <row r="605706" spans="2:3" x14ac:dyDescent="0.25">
      <c r="B605706" s="76"/>
      <c r="C605706" s="75"/>
    </row>
    <row r="605707" spans="2:3" x14ac:dyDescent="0.25">
      <c r="B605707" s="76"/>
      <c r="C605707" s="75"/>
    </row>
    <row r="605708" spans="2:3" x14ac:dyDescent="0.25">
      <c r="B605708" s="76"/>
      <c r="C605708" s="75"/>
    </row>
    <row r="605709" spans="2:3" x14ac:dyDescent="0.25">
      <c r="B605709" s="76"/>
      <c r="C605709" s="75"/>
    </row>
    <row r="605710" spans="2:3" x14ac:dyDescent="0.25">
      <c r="B605710" s="76"/>
      <c r="C605710" s="75"/>
    </row>
    <row r="605711" spans="2:3" x14ac:dyDescent="0.25">
      <c r="B605711" s="76"/>
      <c r="C605711" s="75"/>
    </row>
    <row r="605712" spans="2:3" x14ac:dyDescent="0.25">
      <c r="B605712" s="76"/>
      <c r="C605712" s="75"/>
    </row>
    <row r="605713" spans="2:3" x14ac:dyDescent="0.25">
      <c r="B605713" s="76"/>
      <c r="C605713" s="75"/>
    </row>
    <row r="605823" spans="2:3" x14ac:dyDescent="0.25">
      <c r="B605823" s="76"/>
      <c r="C605823" s="75"/>
    </row>
    <row r="605824" spans="2:3" x14ac:dyDescent="0.25">
      <c r="B605824" s="76"/>
      <c r="C605824" s="75"/>
    </row>
    <row r="605825" spans="2:3" x14ac:dyDescent="0.25">
      <c r="B605825" s="76"/>
      <c r="C605825" s="75"/>
    </row>
    <row r="605826" spans="2:3" x14ac:dyDescent="0.25">
      <c r="B605826" s="76"/>
      <c r="C605826" s="75"/>
    </row>
    <row r="605827" spans="2:3" x14ac:dyDescent="0.25">
      <c r="B605827" s="76"/>
      <c r="C605827" s="75"/>
    </row>
    <row r="605828" spans="2:3" x14ac:dyDescent="0.25">
      <c r="B605828" s="76"/>
      <c r="C605828" s="75"/>
    </row>
    <row r="605829" spans="2:3" x14ac:dyDescent="0.25">
      <c r="B605829" s="76"/>
      <c r="C605829" s="75"/>
    </row>
    <row r="605830" spans="2:3" x14ac:dyDescent="0.25">
      <c r="B605830" s="76"/>
      <c r="C605830" s="75"/>
    </row>
    <row r="605831" spans="2:3" x14ac:dyDescent="0.25">
      <c r="B605831" s="76"/>
      <c r="C605831" s="75"/>
    </row>
    <row r="605832" spans="2:3" x14ac:dyDescent="0.25">
      <c r="B605832" s="76"/>
      <c r="C605832" s="75"/>
    </row>
    <row r="605833" spans="2:3" x14ac:dyDescent="0.25">
      <c r="B605833" s="76"/>
      <c r="C605833" s="75"/>
    </row>
    <row r="605834" spans="2:3" x14ac:dyDescent="0.25">
      <c r="B605834" s="76"/>
      <c r="C605834" s="75"/>
    </row>
    <row r="605835" spans="2:3" x14ac:dyDescent="0.25">
      <c r="B605835" s="76"/>
      <c r="C605835" s="75"/>
    </row>
    <row r="605945" spans="2:3" x14ac:dyDescent="0.25">
      <c r="B605945" s="76"/>
      <c r="C605945" s="75"/>
    </row>
    <row r="605946" spans="2:3" x14ac:dyDescent="0.25">
      <c r="B605946" s="76"/>
      <c r="C605946" s="75"/>
    </row>
    <row r="605947" spans="2:3" x14ac:dyDescent="0.25">
      <c r="B605947" s="76"/>
      <c r="C605947" s="75"/>
    </row>
    <row r="605948" spans="2:3" x14ac:dyDescent="0.25">
      <c r="B605948" s="76"/>
      <c r="C605948" s="75"/>
    </row>
    <row r="605949" spans="2:3" x14ac:dyDescent="0.25">
      <c r="B605949" s="76"/>
      <c r="C605949" s="75"/>
    </row>
    <row r="605950" spans="2:3" x14ac:dyDescent="0.25">
      <c r="B605950" s="76"/>
      <c r="C605950" s="75"/>
    </row>
    <row r="605951" spans="2:3" x14ac:dyDescent="0.25">
      <c r="B605951" s="76"/>
      <c r="C605951" s="75"/>
    </row>
    <row r="605952" spans="2:3" x14ac:dyDescent="0.25">
      <c r="B605952" s="76"/>
      <c r="C605952" s="75"/>
    </row>
    <row r="605953" spans="2:3" x14ac:dyDescent="0.25">
      <c r="B605953" s="76"/>
      <c r="C605953" s="75"/>
    </row>
    <row r="605954" spans="2:3" x14ac:dyDescent="0.25">
      <c r="B605954" s="76"/>
      <c r="C605954" s="75"/>
    </row>
    <row r="605955" spans="2:3" x14ac:dyDescent="0.25">
      <c r="B605955" s="76"/>
      <c r="C605955" s="75"/>
    </row>
    <row r="605956" spans="2:3" x14ac:dyDescent="0.25">
      <c r="B605956" s="76"/>
      <c r="C605956" s="75"/>
    </row>
    <row r="605957" spans="2:3" x14ac:dyDescent="0.25">
      <c r="B605957" s="76"/>
      <c r="C605957" s="75"/>
    </row>
    <row r="606067" spans="2:3" x14ac:dyDescent="0.25">
      <c r="B606067" s="76"/>
      <c r="C606067" s="75"/>
    </row>
    <row r="606068" spans="2:3" x14ac:dyDescent="0.25">
      <c r="B606068" s="76"/>
      <c r="C606068" s="75"/>
    </row>
    <row r="606069" spans="2:3" x14ac:dyDescent="0.25">
      <c r="B606069" s="76"/>
      <c r="C606069" s="75"/>
    </row>
    <row r="606070" spans="2:3" x14ac:dyDescent="0.25">
      <c r="B606070" s="76"/>
      <c r="C606070" s="75"/>
    </row>
    <row r="606071" spans="2:3" x14ac:dyDescent="0.25">
      <c r="B606071" s="76"/>
      <c r="C606071" s="75"/>
    </row>
    <row r="606072" spans="2:3" x14ac:dyDescent="0.25">
      <c r="B606072" s="76"/>
      <c r="C606072" s="75"/>
    </row>
    <row r="606073" spans="2:3" x14ac:dyDescent="0.25">
      <c r="B606073" s="76"/>
      <c r="C606073" s="75"/>
    </row>
    <row r="606074" spans="2:3" x14ac:dyDescent="0.25">
      <c r="B606074" s="76"/>
      <c r="C606074" s="75"/>
    </row>
    <row r="606075" spans="2:3" x14ac:dyDescent="0.25">
      <c r="B606075" s="76"/>
      <c r="C606075" s="75"/>
    </row>
    <row r="606076" spans="2:3" x14ac:dyDescent="0.25">
      <c r="B606076" s="76"/>
      <c r="C606076" s="75"/>
    </row>
    <row r="606077" spans="2:3" x14ac:dyDescent="0.25">
      <c r="B606077" s="76"/>
      <c r="C606077" s="75"/>
    </row>
    <row r="606078" spans="2:3" x14ac:dyDescent="0.25">
      <c r="B606078" s="76"/>
      <c r="C606078" s="75"/>
    </row>
    <row r="606079" spans="2:3" x14ac:dyDescent="0.25">
      <c r="B606079" s="76"/>
      <c r="C606079" s="75"/>
    </row>
    <row r="606189" spans="2:3" x14ac:dyDescent="0.25">
      <c r="B606189" s="76"/>
      <c r="C606189" s="75"/>
    </row>
    <row r="606190" spans="2:3" x14ac:dyDescent="0.25">
      <c r="B606190" s="76"/>
      <c r="C606190" s="75"/>
    </row>
    <row r="606191" spans="2:3" x14ac:dyDescent="0.25">
      <c r="B606191" s="76"/>
      <c r="C606191" s="75"/>
    </row>
    <row r="606192" spans="2:3" x14ac:dyDescent="0.25">
      <c r="B606192" s="76"/>
      <c r="C606192" s="75"/>
    </row>
    <row r="606193" spans="2:3" x14ac:dyDescent="0.25">
      <c r="B606193" s="76"/>
      <c r="C606193" s="75"/>
    </row>
    <row r="606194" spans="2:3" x14ac:dyDescent="0.25">
      <c r="B606194" s="76"/>
      <c r="C606194" s="75"/>
    </row>
    <row r="606195" spans="2:3" x14ac:dyDescent="0.25">
      <c r="B606195" s="76"/>
      <c r="C606195" s="75"/>
    </row>
    <row r="606196" spans="2:3" x14ac:dyDescent="0.25">
      <c r="B606196" s="76"/>
      <c r="C606196" s="75"/>
    </row>
    <row r="606197" spans="2:3" x14ac:dyDescent="0.25">
      <c r="B606197" s="76"/>
      <c r="C606197" s="75"/>
    </row>
    <row r="606198" spans="2:3" x14ac:dyDescent="0.25">
      <c r="B606198" s="76"/>
      <c r="C606198" s="75"/>
    </row>
    <row r="606199" spans="2:3" x14ac:dyDescent="0.25">
      <c r="B606199" s="76"/>
      <c r="C606199" s="75"/>
    </row>
    <row r="606200" spans="2:3" x14ac:dyDescent="0.25">
      <c r="B606200" s="76"/>
      <c r="C606200" s="75"/>
    </row>
    <row r="606201" spans="2:3" x14ac:dyDescent="0.25">
      <c r="B606201" s="76"/>
      <c r="C606201" s="75"/>
    </row>
    <row r="606311" spans="2:3" x14ac:dyDescent="0.25">
      <c r="B606311" s="76"/>
      <c r="C606311" s="75"/>
    </row>
    <row r="606312" spans="2:3" x14ac:dyDescent="0.25">
      <c r="B606312" s="76"/>
      <c r="C606312" s="75"/>
    </row>
    <row r="606313" spans="2:3" x14ac:dyDescent="0.25">
      <c r="B606313" s="76"/>
      <c r="C606313" s="75"/>
    </row>
    <row r="606314" spans="2:3" x14ac:dyDescent="0.25">
      <c r="B606314" s="76"/>
      <c r="C606314" s="75"/>
    </row>
    <row r="606315" spans="2:3" x14ac:dyDescent="0.25">
      <c r="B606315" s="76"/>
      <c r="C606315" s="75"/>
    </row>
    <row r="606316" spans="2:3" x14ac:dyDescent="0.25">
      <c r="B606316" s="76"/>
      <c r="C606316" s="75"/>
    </row>
    <row r="606317" spans="2:3" x14ac:dyDescent="0.25">
      <c r="B606317" s="76"/>
      <c r="C606317" s="75"/>
    </row>
    <row r="606318" spans="2:3" x14ac:dyDescent="0.25">
      <c r="B606318" s="76"/>
      <c r="C606318" s="75"/>
    </row>
    <row r="606319" spans="2:3" x14ac:dyDescent="0.25">
      <c r="B606319" s="76"/>
      <c r="C606319" s="75"/>
    </row>
    <row r="606320" spans="2:3" x14ac:dyDescent="0.25">
      <c r="B606320" s="76"/>
      <c r="C606320" s="75"/>
    </row>
    <row r="606321" spans="2:3" x14ac:dyDescent="0.25">
      <c r="B606321" s="76"/>
      <c r="C606321" s="75"/>
    </row>
    <row r="606322" spans="2:3" x14ac:dyDescent="0.25">
      <c r="B606322" s="76"/>
      <c r="C606322" s="75"/>
    </row>
    <row r="606323" spans="2:3" x14ac:dyDescent="0.25">
      <c r="B606323" s="76"/>
      <c r="C606323" s="75"/>
    </row>
    <row r="606433" spans="2:3" x14ac:dyDescent="0.25">
      <c r="B606433" s="76"/>
      <c r="C606433" s="75"/>
    </row>
    <row r="606434" spans="2:3" x14ac:dyDescent="0.25">
      <c r="B606434" s="76"/>
      <c r="C606434" s="75"/>
    </row>
    <row r="606435" spans="2:3" x14ac:dyDescent="0.25">
      <c r="B606435" s="76"/>
      <c r="C606435" s="75"/>
    </row>
    <row r="606436" spans="2:3" x14ac:dyDescent="0.25">
      <c r="B606436" s="76"/>
      <c r="C606436" s="75"/>
    </row>
    <row r="606437" spans="2:3" x14ac:dyDescent="0.25">
      <c r="B606437" s="76"/>
      <c r="C606437" s="75"/>
    </row>
    <row r="606438" spans="2:3" x14ac:dyDescent="0.25">
      <c r="B606438" s="76"/>
      <c r="C606438" s="75"/>
    </row>
    <row r="606439" spans="2:3" x14ac:dyDescent="0.25">
      <c r="B606439" s="76"/>
      <c r="C606439" s="75"/>
    </row>
    <row r="606440" spans="2:3" x14ac:dyDescent="0.25">
      <c r="B606440" s="76"/>
      <c r="C606440" s="75"/>
    </row>
    <row r="606441" spans="2:3" x14ac:dyDescent="0.25">
      <c r="B606441" s="76"/>
      <c r="C606441" s="75"/>
    </row>
    <row r="606442" spans="2:3" x14ac:dyDescent="0.25">
      <c r="B606442" s="76"/>
      <c r="C606442" s="75"/>
    </row>
    <row r="606443" spans="2:3" x14ac:dyDescent="0.25">
      <c r="B606443" s="76"/>
      <c r="C606443" s="75"/>
    </row>
    <row r="606444" spans="2:3" x14ac:dyDescent="0.25">
      <c r="B606444" s="76"/>
      <c r="C606444" s="75"/>
    </row>
    <row r="606445" spans="2:3" x14ac:dyDescent="0.25">
      <c r="B606445" s="76"/>
      <c r="C606445" s="75"/>
    </row>
    <row r="606555" spans="2:3" x14ac:dyDescent="0.25">
      <c r="B606555" s="76"/>
      <c r="C606555" s="75"/>
    </row>
    <row r="606556" spans="2:3" x14ac:dyDescent="0.25">
      <c r="B606556" s="76"/>
      <c r="C606556" s="75"/>
    </row>
    <row r="606557" spans="2:3" x14ac:dyDescent="0.25">
      <c r="B606557" s="76"/>
      <c r="C606557" s="75"/>
    </row>
    <row r="606558" spans="2:3" x14ac:dyDescent="0.25">
      <c r="B606558" s="76"/>
      <c r="C606558" s="75"/>
    </row>
    <row r="606559" spans="2:3" x14ac:dyDescent="0.25">
      <c r="B606559" s="76"/>
      <c r="C606559" s="75"/>
    </row>
    <row r="606560" spans="2:3" x14ac:dyDescent="0.25">
      <c r="B606560" s="76"/>
      <c r="C606560" s="75"/>
    </row>
    <row r="606561" spans="2:3" x14ac:dyDescent="0.25">
      <c r="B606561" s="76"/>
      <c r="C606561" s="75"/>
    </row>
    <row r="606562" spans="2:3" x14ac:dyDescent="0.25">
      <c r="B606562" s="76"/>
      <c r="C606562" s="75"/>
    </row>
    <row r="606563" spans="2:3" x14ac:dyDescent="0.25">
      <c r="B606563" s="76"/>
      <c r="C606563" s="75"/>
    </row>
    <row r="606564" spans="2:3" x14ac:dyDescent="0.25">
      <c r="B606564" s="76"/>
      <c r="C606564" s="75"/>
    </row>
    <row r="606565" spans="2:3" x14ac:dyDescent="0.25">
      <c r="B606565" s="76"/>
      <c r="C606565" s="75"/>
    </row>
    <row r="606566" spans="2:3" x14ac:dyDescent="0.25">
      <c r="B606566" s="76"/>
      <c r="C606566" s="75"/>
    </row>
    <row r="606567" spans="2:3" x14ac:dyDescent="0.25">
      <c r="B606567" s="76"/>
      <c r="C606567" s="75"/>
    </row>
    <row r="606677" spans="2:3" x14ac:dyDescent="0.25">
      <c r="B606677" s="76"/>
      <c r="C606677" s="75"/>
    </row>
    <row r="606678" spans="2:3" x14ac:dyDescent="0.25">
      <c r="B606678" s="76"/>
      <c r="C606678" s="75"/>
    </row>
    <row r="606679" spans="2:3" x14ac:dyDescent="0.25">
      <c r="B606679" s="76"/>
      <c r="C606679" s="75"/>
    </row>
    <row r="606680" spans="2:3" x14ac:dyDescent="0.25">
      <c r="B606680" s="76"/>
      <c r="C606680" s="75"/>
    </row>
    <row r="606681" spans="2:3" x14ac:dyDescent="0.25">
      <c r="B606681" s="76"/>
      <c r="C606681" s="75"/>
    </row>
    <row r="606682" spans="2:3" x14ac:dyDescent="0.25">
      <c r="B606682" s="76"/>
      <c r="C606682" s="75"/>
    </row>
    <row r="606683" spans="2:3" x14ac:dyDescent="0.25">
      <c r="B606683" s="76"/>
      <c r="C606683" s="75"/>
    </row>
    <row r="606684" spans="2:3" x14ac:dyDescent="0.25">
      <c r="B606684" s="76"/>
      <c r="C606684" s="75"/>
    </row>
    <row r="606685" spans="2:3" x14ac:dyDescent="0.25">
      <c r="B606685" s="76"/>
      <c r="C606685" s="75"/>
    </row>
    <row r="606686" spans="2:3" x14ac:dyDescent="0.25">
      <c r="B606686" s="76"/>
      <c r="C606686" s="75"/>
    </row>
    <row r="606687" spans="2:3" x14ac:dyDescent="0.25">
      <c r="B606687" s="76"/>
      <c r="C606687" s="75"/>
    </row>
    <row r="606688" spans="2:3" x14ac:dyDescent="0.25">
      <c r="B606688" s="76"/>
      <c r="C606688" s="75"/>
    </row>
    <row r="606689" spans="2:3" x14ac:dyDescent="0.25">
      <c r="B606689" s="76"/>
      <c r="C606689" s="75"/>
    </row>
    <row r="606799" spans="2:3" x14ac:dyDescent="0.25">
      <c r="B606799" s="76"/>
      <c r="C606799" s="75"/>
    </row>
    <row r="606800" spans="2:3" x14ac:dyDescent="0.25">
      <c r="B606800" s="76"/>
      <c r="C606800" s="75"/>
    </row>
    <row r="606801" spans="2:3" x14ac:dyDescent="0.25">
      <c r="B606801" s="76"/>
      <c r="C606801" s="75"/>
    </row>
    <row r="606802" spans="2:3" x14ac:dyDescent="0.25">
      <c r="B606802" s="76"/>
      <c r="C606802" s="75"/>
    </row>
    <row r="606803" spans="2:3" x14ac:dyDescent="0.25">
      <c r="B606803" s="76"/>
      <c r="C606803" s="75"/>
    </row>
    <row r="606804" spans="2:3" x14ac:dyDescent="0.25">
      <c r="B606804" s="76"/>
      <c r="C606804" s="75"/>
    </row>
    <row r="606805" spans="2:3" x14ac:dyDescent="0.25">
      <c r="B606805" s="76"/>
      <c r="C606805" s="75"/>
    </row>
    <row r="606806" spans="2:3" x14ac:dyDescent="0.25">
      <c r="B606806" s="76"/>
      <c r="C606806" s="75"/>
    </row>
    <row r="606807" spans="2:3" x14ac:dyDescent="0.25">
      <c r="B606807" s="76"/>
      <c r="C606807" s="75"/>
    </row>
    <row r="606808" spans="2:3" x14ac:dyDescent="0.25">
      <c r="B606808" s="76"/>
      <c r="C606808" s="75"/>
    </row>
    <row r="606809" spans="2:3" x14ac:dyDescent="0.25">
      <c r="B606809" s="76"/>
      <c r="C606809" s="75"/>
    </row>
    <row r="606810" spans="2:3" x14ac:dyDescent="0.25">
      <c r="B606810" s="76"/>
      <c r="C606810" s="75"/>
    </row>
    <row r="606811" spans="2:3" x14ac:dyDescent="0.25">
      <c r="B606811" s="76"/>
      <c r="C606811" s="75"/>
    </row>
    <row r="606921" spans="2:3" x14ac:dyDescent="0.25">
      <c r="B606921" s="76"/>
      <c r="C606921" s="75"/>
    </row>
    <row r="606922" spans="2:3" x14ac:dyDescent="0.25">
      <c r="B606922" s="76"/>
      <c r="C606922" s="75"/>
    </row>
    <row r="606923" spans="2:3" x14ac:dyDescent="0.25">
      <c r="B606923" s="76"/>
      <c r="C606923" s="75"/>
    </row>
    <row r="606924" spans="2:3" x14ac:dyDescent="0.25">
      <c r="B606924" s="76"/>
      <c r="C606924" s="75"/>
    </row>
    <row r="606925" spans="2:3" x14ac:dyDescent="0.25">
      <c r="B606925" s="76"/>
      <c r="C606925" s="75"/>
    </row>
    <row r="606926" spans="2:3" x14ac:dyDescent="0.25">
      <c r="B606926" s="76"/>
      <c r="C606926" s="75"/>
    </row>
    <row r="606927" spans="2:3" x14ac:dyDescent="0.25">
      <c r="B606927" s="76"/>
      <c r="C606927" s="75"/>
    </row>
    <row r="606928" spans="2:3" x14ac:dyDescent="0.25">
      <c r="B606928" s="76"/>
      <c r="C606928" s="75"/>
    </row>
    <row r="606929" spans="2:3" x14ac:dyDescent="0.25">
      <c r="B606929" s="76"/>
      <c r="C606929" s="75"/>
    </row>
    <row r="606930" spans="2:3" x14ac:dyDescent="0.25">
      <c r="B606930" s="76"/>
      <c r="C606930" s="75"/>
    </row>
    <row r="606931" spans="2:3" x14ac:dyDescent="0.25">
      <c r="B606931" s="76"/>
      <c r="C606931" s="75"/>
    </row>
    <row r="606932" spans="2:3" x14ac:dyDescent="0.25">
      <c r="B606932" s="76"/>
      <c r="C606932" s="75"/>
    </row>
    <row r="606933" spans="2:3" x14ac:dyDescent="0.25">
      <c r="B606933" s="76"/>
      <c r="C606933" s="75"/>
    </row>
    <row r="607043" spans="2:3" x14ac:dyDescent="0.25">
      <c r="B607043" s="76"/>
      <c r="C607043" s="75"/>
    </row>
    <row r="607044" spans="2:3" x14ac:dyDescent="0.25">
      <c r="B607044" s="76"/>
      <c r="C607044" s="75"/>
    </row>
    <row r="607045" spans="2:3" x14ac:dyDescent="0.25">
      <c r="B607045" s="76"/>
      <c r="C607045" s="75"/>
    </row>
    <row r="607046" spans="2:3" x14ac:dyDescent="0.25">
      <c r="B607046" s="76"/>
      <c r="C607046" s="75"/>
    </row>
    <row r="607047" spans="2:3" x14ac:dyDescent="0.25">
      <c r="B607047" s="76"/>
      <c r="C607047" s="75"/>
    </row>
    <row r="607048" spans="2:3" x14ac:dyDescent="0.25">
      <c r="B607048" s="76"/>
      <c r="C607048" s="75"/>
    </row>
    <row r="607049" spans="2:3" x14ac:dyDescent="0.25">
      <c r="B607049" s="76"/>
      <c r="C607049" s="75"/>
    </row>
    <row r="607050" spans="2:3" x14ac:dyDescent="0.25">
      <c r="B607050" s="76"/>
      <c r="C607050" s="75"/>
    </row>
    <row r="607051" spans="2:3" x14ac:dyDescent="0.25">
      <c r="B607051" s="76"/>
      <c r="C607051" s="75"/>
    </row>
    <row r="607052" spans="2:3" x14ac:dyDescent="0.25">
      <c r="B607052" s="76"/>
      <c r="C607052" s="75"/>
    </row>
    <row r="607053" spans="2:3" x14ac:dyDescent="0.25">
      <c r="B607053" s="76"/>
      <c r="C607053" s="75"/>
    </row>
    <row r="607054" spans="2:3" x14ac:dyDescent="0.25">
      <c r="B607054" s="76"/>
      <c r="C607054" s="75"/>
    </row>
    <row r="607055" spans="2:3" x14ac:dyDescent="0.25">
      <c r="B607055" s="76"/>
      <c r="C607055" s="75"/>
    </row>
    <row r="607165" spans="2:3" x14ac:dyDescent="0.25">
      <c r="B607165" s="76"/>
      <c r="C607165" s="75"/>
    </row>
    <row r="607166" spans="2:3" x14ac:dyDescent="0.25">
      <c r="B607166" s="76"/>
      <c r="C607166" s="75"/>
    </row>
    <row r="607167" spans="2:3" x14ac:dyDescent="0.25">
      <c r="B607167" s="76"/>
      <c r="C607167" s="75"/>
    </row>
    <row r="607168" spans="2:3" x14ac:dyDescent="0.25">
      <c r="B607168" s="76"/>
      <c r="C607168" s="75"/>
    </row>
    <row r="607169" spans="2:3" x14ac:dyDescent="0.25">
      <c r="B607169" s="76"/>
      <c r="C607169" s="75"/>
    </row>
    <row r="607170" spans="2:3" x14ac:dyDescent="0.25">
      <c r="B607170" s="76"/>
      <c r="C607170" s="75"/>
    </row>
    <row r="607171" spans="2:3" x14ac:dyDescent="0.25">
      <c r="B607171" s="76"/>
      <c r="C607171" s="75"/>
    </row>
    <row r="607172" spans="2:3" x14ac:dyDescent="0.25">
      <c r="B607172" s="76"/>
      <c r="C607172" s="75"/>
    </row>
    <row r="607173" spans="2:3" x14ac:dyDescent="0.25">
      <c r="B607173" s="76"/>
      <c r="C607173" s="75"/>
    </row>
    <row r="607174" spans="2:3" x14ac:dyDescent="0.25">
      <c r="B607174" s="76"/>
      <c r="C607174" s="75"/>
    </row>
    <row r="607175" spans="2:3" x14ac:dyDescent="0.25">
      <c r="B607175" s="76"/>
      <c r="C607175" s="75"/>
    </row>
    <row r="607176" spans="2:3" x14ac:dyDescent="0.25">
      <c r="B607176" s="76"/>
      <c r="C607176" s="75"/>
    </row>
    <row r="607177" spans="2:3" x14ac:dyDescent="0.25">
      <c r="B607177" s="76"/>
      <c r="C607177" s="75"/>
    </row>
    <row r="607287" spans="2:3" x14ac:dyDescent="0.25">
      <c r="B607287" s="76"/>
      <c r="C607287" s="75"/>
    </row>
    <row r="607288" spans="2:3" x14ac:dyDescent="0.25">
      <c r="B607288" s="76"/>
      <c r="C607288" s="75"/>
    </row>
    <row r="607289" spans="2:3" x14ac:dyDescent="0.25">
      <c r="B607289" s="76"/>
      <c r="C607289" s="75"/>
    </row>
    <row r="607290" spans="2:3" x14ac:dyDescent="0.25">
      <c r="B607290" s="76"/>
      <c r="C607290" s="75"/>
    </row>
    <row r="607291" spans="2:3" x14ac:dyDescent="0.25">
      <c r="B607291" s="76"/>
      <c r="C607291" s="75"/>
    </row>
    <row r="607292" spans="2:3" x14ac:dyDescent="0.25">
      <c r="B607292" s="76"/>
      <c r="C607292" s="75"/>
    </row>
    <row r="607293" spans="2:3" x14ac:dyDescent="0.25">
      <c r="B607293" s="76"/>
      <c r="C607293" s="75"/>
    </row>
    <row r="607294" spans="2:3" x14ac:dyDescent="0.25">
      <c r="B607294" s="76"/>
      <c r="C607294" s="75"/>
    </row>
    <row r="607295" spans="2:3" x14ac:dyDescent="0.25">
      <c r="B607295" s="76"/>
      <c r="C607295" s="75"/>
    </row>
    <row r="607296" spans="2:3" x14ac:dyDescent="0.25">
      <c r="B607296" s="76"/>
      <c r="C607296" s="75"/>
    </row>
    <row r="607297" spans="2:3" x14ac:dyDescent="0.25">
      <c r="B607297" s="76"/>
      <c r="C607297" s="75"/>
    </row>
    <row r="607298" spans="2:3" x14ac:dyDescent="0.25">
      <c r="B607298" s="76"/>
      <c r="C607298" s="75"/>
    </row>
    <row r="607299" spans="2:3" x14ac:dyDescent="0.25">
      <c r="B607299" s="76"/>
      <c r="C607299" s="75"/>
    </row>
    <row r="607409" spans="2:3" x14ac:dyDescent="0.25">
      <c r="B607409" s="76"/>
      <c r="C607409" s="75"/>
    </row>
    <row r="607410" spans="2:3" x14ac:dyDescent="0.25">
      <c r="B607410" s="76"/>
      <c r="C607410" s="75"/>
    </row>
    <row r="607411" spans="2:3" x14ac:dyDescent="0.25">
      <c r="B607411" s="76"/>
      <c r="C607411" s="75"/>
    </row>
    <row r="607412" spans="2:3" x14ac:dyDescent="0.25">
      <c r="B607412" s="76"/>
      <c r="C607412" s="75"/>
    </row>
    <row r="607413" spans="2:3" x14ac:dyDescent="0.25">
      <c r="B607413" s="76"/>
      <c r="C607413" s="75"/>
    </row>
    <row r="607414" spans="2:3" x14ac:dyDescent="0.25">
      <c r="B607414" s="76"/>
      <c r="C607414" s="75"/>
    </row>
    <row r="607415" spans="2:3" x14ac:dyDescent="0.25">
      <c r="B607415" s="76"/>
      <c r="C607415" s="75"/>
    </row>
    <row r="607416" spans="2:3" x14ac:dyDescent="0.25">
      <c r="B607416" s="76"/>
      <c r="C607416" s="75"/>
    </row>
    <row r="607417" spans="2:3" x14ac:dyDescent="0.25">
      <c r="B607417" s="76"/>
      <c r="C607417" s="75"/>
    </row>
    <row r="607418" spans="2:3" x14ac:dyDescent="0.25">
      <c r="B607418" s="76"/>
      <c r="C607418" s="75"/>
    </row>
    <row r="607419" spans="2:3" x14ac:dyDescent="0.25">
      <c r="B607419" s="76"/>
      <c r="C607419" s="75"/>
    </row>
    <row r="607420" spans="2:3" x14ac:dyDescent="0.25">
      <c r="B607420" s="76"/>
      <c r="C607420" s="75"/>
    </row>
    <row r="607421" spans="2:3" x14ac:dyDescent="0.25">
      <c r="B607421" s="76"/>
      <c r="C607421" s="75"/>
    </row>
    <row r="607531" spans="2:3" x14ac:dyDescent="0.25">
      <c r="B607531" s="76"/>
      <c r="C607531" s="75"/>
    </row>
    <row r="607532" spans="2:3" x14ac:dyDescent="0.25">
      <c r="B607532" s="76"/>
      <c r="C607532" s="75"/>
    </row>
    <row r="607533" spans="2:3" x14ac:dyDescent="0.25">
      <c r="B607533" s="76"/>
      <c r="C607533" s="75"/>
    </row>
    <row r="607534" spans="2:3" x14ac:dyDescent="0.25">
      <c r="B607534" s="76"/>
      <c r="C607534" s="75"/>
    </row>
    <row r="607535" spans="2:3" x14ac:dyDescent="0.25">
      <c r="B607535" s="76"/>
      <c r="C607535" s="75"/>
    </row>
    <row r="607536" spans="2:3" x14ac:dyDescent="0.25">
      <c r="B607536" s="76"/>
      <c r="C607536" s="75"/>
    </row>
    <row r="607537" spans="2:3" x14ac:dyDescent="0.25">
      <c r="B607537" s="76"/>
      <c r="C607537" s="75"/>
    </row>
    <row r="607538" spans="2:3" x14ac:dyDescent="0.25">
      <c r="B607538" s="76"/>
      <c r="C607538" s="75"/>
    </row>
    <row r="607539" spans="2:3" x14ac:dyDescent="0.25">
      <c r="B607539" s="76"/>
      <c r="C607539" s="75"/>
    </row>
    <row r="607540" spans="2:3" x14ac:dyDescent="0.25">
      <c r="B607540" s="76"/>
      <c r="C607540" s="75"/>
    </row>
    <row r="607541" spans="2:3" x14ac:dyDescent="0.25">
      <c r="B607541" s="76"/>
      <c r="C607541" s="75"/>
    </row>
    <row r="607542" spans="2:3" x14ac:dyDescent="0.25">
      <c r="B607542" s="76"/>
      <c r="C607542" s="75"/>
    </row>
    <row r="607543" spans="2:3" x14ac:dyDescent="0.25">
      <c r="B607543" s="76"/>
      <c r="C607543" s="75"/>
    </row>
    <row r="607653" spans="2:3" x14ac:dyDescent="0.25">
      <c r="B607653" s="76"/>
      <c r="C607653" s="75"/>
    </row>
    <row r="607654" spans="2:3" x14ac:dyDescent="0.25">
      <c r="B607654" s="76"/>
      <c r="C607654" s="75"/>
    </row>
    <row r="607655" spans="2:3" x14ac:dyDescent="0.25">
      <c r="B607655" s="76"/>
      <c r="C607655" s="75"/>
    </row>
    <row r="607656" spans="2:3" x14ac:dyDescent="0.25">
      <c r="B607656" s="76"/>
      <c r="C607656" s="75"/>
    </row>
    <row r="607657" spans="2:3" x14ac:dyDescent="0.25">
      <c r="B607657" s="76"/>
      <c r="C607657" s="75"/>
    </row>
    <row r="607658" spans="2:3" x14ac:dyDescent="0.25">
      <c r="B607658" s="76"/>
      <c r="C607658" s="75"/>
    </row>
    <row r="607659" spans="2:3" x14ac:dyDescent="0.25">
      <c r="B607659" s="76"/>
      <c r="C607659" s="75"/>
    </row>
    <row r="607660" spans="2:3" x14ac:dyDescent="0.25">
      <c r="B607660" s="76"/>
      <c r="C607660" s="75"/>
    </row>
    <row r="607661" spans="2:3" x14ac:dyDescent="0.25">
      <c r="B607661" s="76"/>
      <c r="C607661" s="75"/>
    </row>
    <row r="607662" spans="2:3" x14ac:dyDescent="0.25">
      <c r="B607662" s="76"/>
      <c r="C607662" s="75"/>
    </row>
    <row r="607663" spans="2:3" x14ac:dyDescent="0.25">
      <c r="B607663" s="76"/>
      <c r="C607663" s="75"/>
    </row>
    <row r="607664" spans="2:3" x14ac:dyDescent="0.25">
      <c r="B607664" s="76"/>
      <c r="C607664" s="75"/>
    </row>
    <row r="607665" spans="2:3" x14ac:dyDescent="0.25">
      <c r="B607665" s="76"/>
      <c r="C607665" s="75"/>
    </row>
    <row r="607775" spans="2:3" x14ac:dyDescent="0.25">
      <c r="B607775" s="76"/>
      <c r="C607775" s="75"/>
    </row>
    <row r="607776" spans="2:3" x14ac:dyDescent="0.25">
      <c r="B607776" s="76"/>
      <c r="C607776" s="75"/>
    </row>
    <row r="607777" spans="2:3" x14ac:dyDescent="0.25">
      <c r="B607777" s="76"/>
      <c r="C607777" s="75"/>
    </row>
    <row r="607778" spans="2:3" x14ac:dyDescent="0.25">
      <c r="B607778" s="76"/>
      <c r="C607778" s="75"/>
    </row>
    <row r="607779" spans="2:3" x14ac:dyDescent="0.25">
      <c r="B607779" s="76"/>
      <c r="C607779" s="75"/>
    </row>
    <row r="607780" spans="2:3" x14ac:dyDescent="0.25">
      <c r="B607780" s="76"/>
      <c r="C607780" s="75"/>
    </row>
    <row r="607781" spans="2:3" x14ac:dyDescent="0.25">
      <c r="B607781" s="76"/>
      <c r="C607781" s="75"/>
    </row>
    <row r="607782" spans="2:3" x14ac:dyDescent="0.25">
      <c r="B607782" s="76"/>
      <c r="C607782" s="75"/>
    </row>
    <row r="607783" spans="2:3" x14ac:dyDescent="0.25">
      <c r="B607783" s="76"/>
      <c r="C607783" s="75"/>
    </row>
    <row r="607784" spans="2:3" x14ac:dyDescent="0.25">
      <c r="B607784" s="76"/>
      <c r="C607784" s="75"/>
    </row>
    <row r="607785" spans="2:3" x14ac:dyDescent="0.25">
      <c r="B607785" s="76"/>
      <c r="C607785" s="75"/>
    </row>
    <row r="607786" spans="2:3" x14ac:dyDescent="0.25">
      <c r="B607786" s="76"/>
      <c r="C607786" s="75"/>
    </row>
    <row r="607787" spans="2:3" x14ac:dyDescent="0.25">
      <c r="B607787" s="76"/>
      <c r="C607787" s="75"/>
    </row>
    <row r="607897" spans="2:3" x14ac:dyDescent="0.25">
      <c r="B607897" s="76"/>
      <c r="C607897" s="75"/>
    </row>
    <row r="607898" spans="2:3" x14ac:dyDescent="0.25">
      <c r="B607898" s="76"/>
      <c r="C607898" s="75"/>
    </row>
    <row r="607899" spans="2:3" x14ac:dyDescent="0.25">
      <c r="B607899" s="76"/>
      <c r="C607899" s="75"/>
    </row>
    <row r="607900" spans="2:3" x14ac:dyDescent="0.25">
      <c r="B607900" s="76"/>
      <c r="C607900" s="75"/>
    </row>
    <row r="607901" spans="2:3" x14ac:dyDescent="0.25">
      <c r="B607901" s="76"/>
      <c r="C607901" s="75"/>
    </row>
    <row r="607902" spans="2:3" x14ac:dyDescent="0.25">
      <c r="B607902" s="76"/>
      <c r="C607902" s="75"/>
    </row>
    <row r="607903" spans="2:3" x14ac:dyDescent="0.25">
      <c r="B607903" s="76"/>
      <c r="C607903" s="75"/>
    </row>
    <row r="607904" spans="2:3" x14ac:dyDescent="0.25">
      <c r="B607904" s="76"/>
      <c r="C607904" s="75"/>
    </row>
    <row r="607905" spans="2:3" x14ac:dyDescent="0.25">
      <c r="B607905" s="76"/>
      <c r="C607905" s="75"/>
    </row>
    <row r="607906" spans="2:3" x14ac:dyDescent="0.25">
      <c r="B607906" s="76"/>
      <c r="C607906" s="75"/>
    </row>
    <row r="607907" spans="2:3" x14ac:dyDescent="0.25">
      <c r="B607907" s="76"/>
      <c r="C607907" s="75"/>
    </row>
    <row r="607908" spans="2:3" x14ac:dyDescent="0.25">
      <c r="B607908" s="76"/>
      <c r="C607908" s="75"/>
    </row>
    <row r="607909" spans="2:3" x14ac:dyDescent="0.25">
      <c r="B607909" s="76"/>
      <c r="C607909" s="75"/>
    </row>
    <row r="608019" spans="2:3" x14ac:dyDescent="0.25">
      <c r="B608019" s="76"/>
      <c r="C608019" s="75"/>
    </row>
    <row r="608020" spans="2:3" x14ac:dyDescent="0.25">
      <c r="B608020" s="76"/>
      <c r="C608020" s="75"/>
    </row>
    <row r="608021" spans="2:3" x14ac:dyDescent="0.25">
      <c r="B608021" s="76"/>
      <c r="C608021" s="75"/>
    </row>
    <row r="608022" spans="2:3" x14ac:dyDescent="0.25">
      <c r="B608022" s="76"/>
      <c r="C608022" s="75"/>
    </row>
    <row r="608023" spans="2:3" x14ac:dyDescent="0.25">
      <c r="B608023" s="76"/>
      <c r="C608023" s="75"/>
    </row>
    <row r="608024" spans="2:3" x14ac:dyDescent="0.25">
      <c r="B608024" s="76"/>
      <c r="C608024" s="75"/>
    </row>
    <row r="608025" spans="2:3" x14ac:dyDescent="0.25">
      <c r="B608025" s="76"/>
      <c r="C608025" s="75"/>
    </row>
    <row r="608026" spans="2:3" x14ac:dyDescent="0.25">
      <c r="B608026" s="76"/>
      <c r="C608026" s="75"/>
    </row>
    <row r="608027" spans="2:3" x14ac:dyDescent="0.25">
      <c r="B608027" s="76"/>
      <c r="C608027" s="75"/>
    </row>
    <row r="608028" spans="2:3" x14ac:dyDescent="0.25">
      <c r="B608028" s="76"/>
      <c r="C608028" s="75"/>
    </row>
    <row r="608029" spans="2:3" x14ac:dyDescent="0.25">
      <c r="B608029" s="76"/>
      <c r="C608029" s="75"/>
    </row>
    <row r="608030" spans="2:3" x14ac:dyDescent="0.25">
      <c r="B608030" s="76"/>
      <c r="C608030" s="75"/>
    </row>
    <row r="608031" spans="2:3" x14ac:dyDescent="0.25">
      <c r="B608031" s="76"/>
      <c r="C608031" s="75"/>
    </row>
    <row r="608141" spans="2:3" x14ac:dyDescent="0.25">
      <c r="B608141" s="76"/>
      <c r="C608141" s="75"/>
    </row>
    <row r="608142" spans="2:3" x14ac:dyDescent="0.25">
      <c r="B608142" s="76"/>
      <c r="C608142" s="75"/>
    </row>
    <row r="608143" spans="2:3" x14ac:dyDescent="0.25">
      <c r="B608143" s="76"/>
      <c r="C608143" s="75"/>
    </row>
    <row r="608144" spans="2:3" x14ac:dyDescent="0.25">
      <c r="B608144" s="76"/>
      <c r="C608144" s="75"/>
    </row>
    <row r="608145" spans="2:3" x14ac:dyDescent="0.25">
      <c r="B608145" s="76"/>
      <c r="C608145" s="75"/>
    </row>
    <row r="608146" spans="2:3" x14ac:dyDescent="0.25">
      <c r="B608146" s="76"/>
      <c r="C608146" s="75"/>
    </row>
    <row r="608147" spans="2:3" x14ac:dyDescent="0.25">
      <c r="B608147" s="76"/>
      <c r="C608147" s="75"/>
    </row>
    <row r="608148" spans="2:3" x14ac:dyDescent="0.25">
      <c r="B608148" s="76"/>
      <c r="C608148" s="75"/>
    </row>
    <row r="608149" spans="2:3" x14ac:dyDescent="0.25">
      <c r="B608149" s="76"/>
      <c r="C608149" s="75"/>
    </row>
    <row r="608150" spans="2:3" x14ac:dyDescent="0.25">
      <c r="B608150" s="76"/>
      <c r="C608150" s="75"/>
    </row>
    <row r="608151" spans="2:3" x14ac:dyDescent="0.25">
      <c r="B608151" s="76"/>
      <c r="C608151" s="75"/>
    </row>
    <row r="608152" spans="2:3" x14ac:dyDescent="0.25">
      <c r="B608152" s="76"/>
      <c r="C608152" s="75"/>
    </row>
    <row r="608153" spans="2:3" x14ac:dyDescent="0.25">
      <c r="B608153" s="76"/>
      <c r="C608153" s="75"/>
    </row>
    <row r="608263" spans="2:3" x14ac:dyDescent="0.25">
      <c r="B608263" s="76"/>
      <c r="C608263" s="75"/>
    </row>
    <row r="608264" spans="2:3" x14ac:dyDescent="0.25">
      <c r="B608264" s="76"/>
      <c r="C608264" s="75"/>
    </row>
    <row r="608265" spans="2:3" x14ac:dyDescent="0.25">
      <c r="B608265" s="76"/>
      <c r="C608265" s="75"/>
    </row>
    <row r="608266" spans="2:3" x14ac:dyDescent="0.25">
      <c r="B608266" s="76"/>
      <c r="C608266" s="75"/>
    </row>
    <row r="608267" spans="2:3" x14ac:dyDescent="0.25">
      <c r="B608267" s="76"/>
      <c r="C608267" s="75"/>
    </row>
    <row r="608268" spans="2:3" x14ac:dyDescent="0.25">
      <c r="B608268" s="76"/>
      <c r="C608268" s="75"/>
    </row>
    <row r="608269" spans="2:3" x14ac:dyDescent="0.25">
      <c r="B608269" s="76"/>
      <c r="C608269" s="75"/>
    </row>
    <row r="608270" spans="2:3" x14ac:dyDescent="0.25">
      <c r="B608270" s="76"/>
      <c r="C608270" s="75"/>
    </row>
    <row r="608271" spans="2:3" x14ac:dyDescent="0.25">
      <c r="B608271" s="76"/>
      <c r="C608271" s="75"/>
    </row>
    <row r="608272" spans="2:3" x14ac:dyDescent="0.25">
      <c r="B608272" s="76"/>
      <c r="C608272" s="75"/>
    </row>
    <row r="608273" spans="2:3" x14ac:dyDescent="0.25">
      <c r="B608273" s="76"/>
      <c r="C608273" s="75"/>
    </row>
    <row r="608274" spans="2:3" x14ac:dyDescent="0.25">
      <c r="B608274" s="76"/>
      <c r="C608274" s="75"/>
    </row>
    <row r="608275" spans="2:3" x14ac:dyDescent="0.25">
      <c r="B608275" s="76"/>
      <c r="C608275" s="75"/>
    </row>
    <row r="608385" spans="2:3" x14ac:dyDescent="0.25">
      <c r="B608385" s="76"/>
      <c r="C608385" s="75"/>
    </row>
    <row r="608386" spans="2:3" x14ac:dyDescent="0.25">
      <c r="B608386" s="76"/>
      <c r="C608386" s="75"/>
    </row>
    <row r="608387" spans="2:3" x14ac:dyDescent="0.25">
      <c r="B608387" s="76"/>
      <c r="C608387" s="75"/>
    </row>
    <row r="608388" spans="2:3" x14ac:dyDescent="0.25">
      <c r="B608388" s="76"/>
      <c r="C608388" s="75"/>
    </row>
    <row r="608389" spans="2:3" x14ac:dyDescent="0.25">
      <c r="B608389" s="76"/>
      <c r="C608389" s="75"/>
    </row>
    <row r="608390" spans="2:3" x14ac:dyDescent="0.25">
      <c r="B608390" s="76"/>
      <c r="C608390" s="75"/>
    </row>
    <row r="608391" spans="2:3" x14ac:dyDescent="0.25">
      <c r="B608391" s="76"/>
      <c r="C608391" s="75"/>
    </row>
    <row r="608392" spans="2:3" x14ac:dyDescent="0.25">
      <c r="B608392" s="76"/>
      <c r="C608392" s="75"/>
    </row>
    <row r="608393" spans="2:3" x14ac:dyDescent="0.25">
      <c r="B608393" s="76"/>
      <c r="C608393" s="75"/>
    </row>
    <row r="608394" spans="2:3" x14ac:dyDescent="0.25">
      <c r="B608394" s="76"/>
      <c r="C608394" s="75"/>
    </row>
    <row r="608395" spans="2:3" x14ac:dyDescent="0.25">
      <c r="B608395" s="76"/>
      <c r="C608395" s="75"/>
    </row>
    <row r="608396" spans="2:3" x14ac:dyDescent="0.25">
      <c r="B608396" s="76"/>
      <c r="C608396" s="75"/>
    </row>
    <row r="608397" spans="2:3" x14ac:dyDescent="0.25">
      <c r="B608397" s="76"/>
      <c r="C608397" s="75"/>
    </row>
    <row r="608507" spans="2:3" x14ac:dyDescent="0.25">
      <c r="B608507" s="76"/>
      <c r="C608507" s="75"/>
    </row>
    <row r="608508" spans="2:3" x14ac:dyDescent="0.25">
      <c r="B608508" s="76"/>
      <c r="C608508" s="75"/>
    </row>
    <row r="608509" spans="2:3" x14ac:dyDescent="0.25">
      <c r="B608509" s="76"/>
      <c r="C608509" s="75"/>
    </row>
    <row r="608510" spans="2:3" x14ac:dyDescent="0.25">
      <c r="B608510" s="76"/>
      <c r="C608510" s="75"/>
    </row>
    <row r="608511" spans="2:3" x14ac:dyDescent="0.25">
      <c r="B608511" s="76"/>
      <c r="C608511" s="75"/>
    </row>
    <row r="608512" spans="2:3" x14ac:dyDescent="0.25">
      <c r="B608512" s="76"/>
      <c r="C608512" s="75"/>
    </row>
    <row r="608513" spans="2:3" x14ac:dyDescent="0.25">
      <c r="B608513" s="76"/>
      <c r="C608513" s="75"/>
    </row>
    <row r="608514" spans="2:3" x14ac:dyDescent="0.25">
      <c r="B608514" s="76"/>
      <c r="C608514" s="75"/>
    </row>
    <row r="608515" spans="2:3" x14ac:dyDescent="0.25">
      <c r="B608515" s="76"/>
      <c r="C608515" s="75"/>
    </row>
    <row r="608516" spans="2:3" x14ac:dyDescent="0.25">
      <c r="B608516" s="76"/>
      <c r="C608516" s="75"/>
    </row>
    <row r="608517" spans="2:3" x14ac:dyDescent="0.25">
      <c r="B608517" s="76"/>
      <c r="C608517" s="75"/>
    </row>
    <row r="608518" spans="2:3" x14ac:dyDescent="0.25">
      <c r="B608518" s="76"/>
      <c r="C608518" s="75"/>
    </row>
    <row r="608519" spans="2:3" x14ac:dyDescent="0.25">
      <c r="B608519" s="76"/>
      <c r="C608519" s="75"/>
    </row>
    <row r="608629" spans="2:3" x14ac:dyDescent="0.25">
      <c r="B608629" s="76"/>
      <c r="C608629" s="75"/>
    </row>
    <row r="608630" spans="2:3" x14ac:dyDescent="0.25">
      <c r="B608630" s="76"/>
      <c r="C608630" s="75"/>
    </row>
    <row r="608631" spans="2:3" x14ac:dyDescent="0.25">
      <c r="B608631" s="76"/>
      <c r="C608631" s="75"/>
    </row>
    <row r="608632" spans="2:3" x14ac:dyDescent="0.25">
      <c r="B608632" s="76"/>
      <c r="C608632" s="75"/>
    </row>
    <row r="608633" spans="2:3" x14ac:dyDescent="0.25">
      <c r="B608633" s="76"/>
      <c r="C608633" s="75"/>
    </row>
    <row r="608634" spans="2:3" x14ac:dyDescent="0.25">
      <c r="B608634" s="76"/>
      <c r="C608634" s="75"/>
    </row>
    <row r="608635" spans="2:3" x14ac:dyDescent="0.25">
      <c r="B608635" s="76"/>
      <c r="C608635" s="75"/>
    </row>
    <row r="608636" spans="2:3" x14ac:dyDescent="0.25">
      <c r="B608636" s="76"/>
      <c r="C608636" s="75"/>
    </row>
    <row r="608637" spans="2:3" x14ac:dyDescent="0.25">
      <c r="B608637" s="76"/>
      <c r="C608637" s="75"/>
    </row>
    <row r="608638" spans="2:3" x14ac:dyDescent="0.25">
      <c r="B608638" s="76"/>
      <c r="C608638" s="75"/>
    </row>
    <row r="608639" spans="2:3" x14ac:dyDescent="0.25">
      <c r="B608639" s="76"/>
      <c r="C608639" s="75"/>
    </row>
    <row r="608640" spans="2:3" x14ac:dyDescent="0.25">
      <c r="B608640" s="76"/>
      <c r="C608640" s="75"/>
    </row>
    <row r="608641" spans="2:3" x14ac:dyDescent="0.25">
      <c r="B608641" s="76"/>
      <c r="C608641" s="75"/>
    </row>
    <row r="608751" spans="2:3" x14ac:dyDescent="0.25">
      <c r="B608751" s="76"/>
      <c r="C608751" s="75"/>
    </row>
    <row r="608752" spans="2:3" x14ac:dyDescent="0.25">
      <c r="B608752" s="76"/>
      <c r="C608752" s="75"/>
    </row>
    <row r="608753" spans="2:3" x14ac:dyDescent="0.25">
      <c r="B608753" s="76"/>
      <c r="C608753" s="75"/>
    </row>
    <row r="608754" spans="2:3" x14ac:dyDescent="0.25">
      <c r="B608754" s="76"/>
      <c r="C608754" s="75"/>
    </row>
    <row r="608755" spans="2:3" x14ac:dyDescent="0.25">
      <c r="B608755" s="76"/>
      <c r="C608755" s="75"/>
    </row>
    <row r="608756" spans="2:3" x14ac:dyDescent="0.25">
      <c r="B608756" s="76"/>
      <c r="C608756" s="75"/>
    </row>
    <row r="608757" spans="2:3" x14ac:dyDescent="0.25">
      <c r="B608757" s="76"/>
      <c r="C608757" s="75"/>
    </row>
    <row r="608758" spans="2:3" x14ac:dyDescent="0.25">
      <c r="B608758" s="76"/>
      <c r="C608758" s="75"/>
    </row>
    <row r="608759" spans="2:3" x14ac:dyDescent="0.25">
      <c r="B608759" s="76"/>
      <c r="C608759" s="75"/>
    </row>
    <row r="608760" spans="2:3" x14ac:dyDescent="0.25">
      <c r="B608760" s="76"/>
      <c r="C608760" s="75"/>
    </row>
    <row r="608761" spans="2:3" x14ac:dyDescent="0.25">
      <c r="B608761" s="76"/>
      <c r="C608761" s="75"/>
    </row>
    <row r="608762" spans="2:3" x14ac:dyDescent="0.25">
      <c r="B608762" s="76"/>
      <c r="C608762" s="75"/>
    </row>
    <row r="608763" spans="2:3" x14ac:dyDescent="0.25">
      <c r="B608763" s="76"/>
      <c r="C608763" s="75"/>
    </row>
    <row r="608873" spans="2:3" x14ac:dyDescent="0.25">
      <c r="B608873" s="76"/>
      <c r="C608873" s="75"/>
    </row>
    <row r="608874" spans="2:3" x14ac:dyDescent="0.25">
      <c r="B608874" s="76"/>
      <c r="C608874" s="75"/>
    </row>
    <row r="608875" spans="2:3" x14ac:dyDescent="0.25">
      <c r="B608875" s="76"/>
      <c r="C608875" s="75"/>
    </row>
    <row r="608876" spans="2:3" x14ac:dyDescent="0.25">
      <c r="B608876" s="76"/>
      <c r="C608876" s="75"/>
    </row>
    <row r="608877" spans="2:3" x14ac:dyDescent="0.25">
      <c r="B608877" s="76"/>
      <c r="C608877" s="75"/>
    </row>
    <row r="608878" spans="2:3" x14ac:dyDescent="0.25">
      <c r="B608878" s="76"/>
      <c r="C608878" s="75"/>
    </row>
    <row r="608879" spans="2:3" x14ac:dyDescent="0.25">
      <c r="B608879" s="76"/>
      <c r="C608879" s="75"/>
    </row>
    <row r="608880" spans="2:3" x14ac:dyDescent="0.25">
      <c r="B608880" s="76"/>
      <c r="C608880" s="75"/>
    </row>
    <row r="608881" spans="2:3" x14ac:dyDescent="0.25">
      <c r="B608881" s="76"/>
      <c r="C608881" s="75"/>
    </row>
    <row r="608882" spans="2:3" x14ac:dyDescent="0.25">
      <c r="B608882" s="76"/>
      <c r="C608882" s="75"/>
    </row>
    <row r="608883" spans="2:3" x14ac:dyDescent="0.25">
      <c r="B608883" s="76"/>
      <c r="C608883" s="75"/>
    </row>
    <row r="608884" spans="2:3" x14ac:dyDescent="0.25">
      <c r="B608884" s="76"/>
      <c r="C608884" s="75"/>
    </row>
    <row r="608885" spans="2:3" x14ac:dyDescent="0.25">
      <c r="B608885" s="76"/>
      <c r="C608885" s="75"/>
    </row>
    <row r="608995" spans="2:3" x14ac:dyDescent="0.25">
      <c r="B608995" s="76"/>
      <c r="C608995" s="75"/>
    </row>
    <row r="608996" spans="2:3" x14ac:dyDescent="0.25">
      <c r="B608996" s="76"/>
      <c r="C608996" s="75"/>
    </row>
    <row r="608997" spans="2:3" x14ac:dyDescent="0.25">
      <c r="B608997" s="76"/>
      <c r="C608997" s="75"/>
    </row>
    <row r="608998" spans="2:3" x14ac:dyDescent="0.25">
      <c r="B608998" s="76"/>
      <c r="C608998" s="75"/>
    </row>
    <row r="608999" spans="2:3" x14ac:dyDescent="0.25">
      <c r="B608999" s="76"/>
      <c r="C608999" s="75"/>
    </row>
    <row r="609000" spans="2:3" x14ac:dyDescent="0.25">
      <c r="B609000" s="76"/>
      <c r="C609000" s="75"/>
    </row>
    <row r="609001" spans="2:3" x14ac:dyDescent="0.25">
      <c r="B609001" s="76"/>
      <c r="C609001" s="75"/>
    </row>
    <row r="609002" spans="2:3" x14ac:dyDescent="0.25">
      <c r="B609002" s="76"/>
      <c r="C609002" s="75"/>
    </row>
    <row r="609003" spans="2:3" x14ac:dyDescent="0.25">
      <c r="B609003" s="76"/>
      <c r="C609003" s="75"/>
    </row>
    <row r="609004" spans="2:3" x14ac:dyDescent="0.25">
      <c r="B609004" s="76"/>
      <c r="C609004" s="75"/>
    </row>
    <row r="609005" spans="2:3" x14ac:dyDescent="0.25">
      <c r="B609005" s="76"/>
      <c r="C609005" s="75"/>
    </row>
    <row r="609006" spans="2:3" x14ac:dyDescent="0.25">
      <c r="B609006" s="76"/>
      <c r="C609006" s="75"/>
    </row>
    <row r="609007" spans="2:3" x14ac:dyDescent="0.25">
      <c r="B609007" s="76"/>
      <c r="C609007" s="75"/>
    </row>
    <row r="609117" spans="2:3" x14ac:dyDescent="0.25">
      <c r="B609117" s="76"/>
      <c r="C609117" s="75"/>
    </row>
    <row r="609118" spans="2:3" x14ac:dyDescent="0.25">
      <c r="B609118" s="76"/>
      <c r="C609118" s="75"/>
    </row>
    <row r="609119" spans="2:3" x14ac:dyDescent="0.25">
      <c r="B609119" s="76"/>
      <c r="C609119" s="75"/>
    </row>
    <row r="609120" spans="2:3" x14ac:dyDescent="0.25">
      <c r="B609120" s="76"/>
      <c r="C609120" s="75"/>
    </row>
    <row r="609121" spans="2:3" x14ac:dyDescent="0.25">
      <c r="B609121" s="76"/>
      <c r="C609121" s="75"/>
    </row>
    <row r="609122" spans="2:3" x14ac:dyDescent="0.25">
      <c r="B609122" s="76"/>
      <c r="C609122" s="75"/>
    </row>
    <row r="609123" spans="2:3" x14ac:dyDescent="0.25">
      <c r="B609123" s="76"/>
      <c r="C609123" s="75"/>
    </row>
    <row r="609124" spans="2:3" x14ac:dyDescent="0.25">
      <c r="B609124" s="76"/>
      <c r="C609124" s="75"/>
    </row>
    <row r="609125" spans="2:3" x14ac:dyDescent="0.25">
      <c r="B609125" s="76"/>
      <c r="C609125" s="75"/>
    </row>
    <row r="609126" spans="2:3" x14ac:dyDescent="0.25">
      <c r="B609126" s="76"/>
      <c r="C609126" s="75"/>
    </row>
    <row r="609127" spans="2:3" x14ac:dyDescent="0.25">
      <c r="B609127" s="76"/>
      <c r="C609127" s="75"/>
    </row>
    <row r="609128" spans="2:3" x14ac:dyDescent="0.25">
      <c r="B609128" s="76"/>
      <c r="C609128" s="75"/>
    </row>
    <row r="609129" spans="2:3" x14ac:dyDescent="0.25">
      <c r="B609129" s="76"/>
      <c r="C609129" s="75"/>
    </row>
    <row r="609239" spans="2:3" x14ac:dyDescent="0.25">
      <c r="B609239" s="76"/>
      <c r="C609239" s="75"/>
    </row>
    <row r="609240" spans="2:3" x14ac:dyDescent="0.25">
      <c r="B609240" s="76"/>
      <c r="C609240" s="75"/>
    </row>
    <row r="609241" spans="2:3" x14ac:dyDescent="0.25">
      <c r="B609241" s="76"/>
      <c r="C609241" s="75"/>
    </row>
    <row r="609242" spans="2:3" x14ac:dyDescent="0.25">
      <c r="B609242" s="76"/>
      <c r="C609242" s="75"/>
    </row>
    <row r="609243" spans="2:3" x14ac:dyDescent="0.25">
      <c r="B609243" s="76"/>
      <c r="C609243" s="75"/>
    </row>
    <row r="609244" spans="2:3" x14ac:dyDescent="0.25">
      <c r="B609244" s="76"/>
      <c r="C609244" s="75"/>
    </row>
    <row r="609245" spans="2:3" x14ac:dyDescent="0.25">
      <c r="B609245" s="76"/>
      <c r="C609245" s="75"/>
    </row>
    <row r="609246" spans="2:3" x14ac:dyDescent="0.25">
      <c r="B609246" s="76"/>
      <c r="C609246" s="75"/>
    </row>
    <row r="609247" spans="2:3" x14ac:dyDescent="0.25">
      <c r="B609247" s="76"/>
      <c r="C609247" s="75"/>
    </row>
    <row r="609248" spans="2:3" x14ac:dyDescent="0.25">
      <c r="B609248" s="76"/>
      <c r="C609248" s="75"/>
    </row>
    <row r="609249" spans="2:3" x14ac:dyDescent="0.25">
      <c r="B609249" s="76"/>
      <c r="C609249" s="75"/>
    </row>
    <row r="609250" spans="2:3" x14ac:dyDescent="0.25">
      <c r="B609250" s="76"/>
      <c r="C609250" s="75"/>
    </row>
    <row r="609251" spans="2:3" x14ac:dyDescent="0.25">
      <c r="B609251" s="76"/>
      <c r="C609251" s="75"/>
    </row>
    <row r="609361" spans="2:3" x14ac:dyDescent="0.25">
      <c r="B609361" s="76"/>
      <c r="C609361" s="75"/>
    </row>
    <row r="609362" spans="2:3" x14ac:dyDescent="0.25">
      <c r="B609362" s="76"/>
      <c r="C609362" s="75"/>
    </row>
    <row r="609363" spans="2:3" x14ac:dyDescent="0.25">
      <c r="B609363" s="76"/>
      <c r="C609363" s="75"/>
    </row>
    <row r="609364" spans="2:3" x14ac:dyDescent="0.25">
      <c r="B609364" s="76"/>
      <c r="C609364" s="75"/>
    </row>
    <row r="609365" spans="2:3" x14ac:dyDescent="0.25">
      <c r="B609365" s="76"/>
      <c r="C609365" s="75"/>
    </row>
    <row r="609366" spans="2:3" x14ac:dyDescent="0.25">
      <c r="B609366" s="76"/>
      <c r="C609366" s="75"/>
    </row>
    <row r="609367" spans="2:3" x14ac:dyDescent="0.25">
      <c r="B609367" s="76"/>
      <c r="C609367" s="75"/>
    </row>
    <row r="609368" spans="2:3" x14ac:dyDescent="0.25">
      <c r="B609368" s="76"/>
      <c r="C609368" s="75"/>
    </row>
    <row r="609369" spans="2:3" x14ac:dyDescent="0.25">
      <c r="B609369" s="76"/>
      <c r="C609369" s="75"/>
    </row>
    <row r="609370" spans="2:3" x14ac:dyDescent="0.25">
      <c r="B609370" s="76"/>
      <c r="C609370" s="75"/>
    </row>
    <row r="609371" spans="2:3" x14ac:dyDescent="0.25">
      <c r="B609371" s="76"/>
      <c r="C609371" s="75"/>
    </row>
    <row r="609372" spans="2:3" x14ac:dyDescent="0.25">
      <c r="B609372" s="76"/>
      <c r="C609372" s="75"/>
    </row>
    <row r="609373" spans="2:3" x14ac:dyDescent="0.25">
      <c r="B609373" s="76"/>
      <c r="C609373" s="75"/>
    </row>
    <row r="609483" spans="2:3" x14ac:dyDescent="0.25">
      <c r="B609483" s="76"/>
      <c r="C609483" s="75"/>
    </row>
    <row r="609484" spans="2:3" x14ac:dyDescent="0.25">
      <c r="B609484" s="76"/>
      <c r="C609484" s="75"/>
    </row>
    <row r="609485" spans="2:3" x14ac:dyDescent="0.25">
      <c r="B609485" s="76"/>
      <c r="C609485" s="75"/>
    </row>
    <row r="609486" spans="2:3" x14ac:dyDescent="0.25">
      <c r="B609486" s="76"/>
      <c r="C609486" s="75"/>
    </row>
    <row r="609487" spans="2:3" x14ac:dyDescent="0.25">
      <c r="B609487" s="76"/>
      <c r="C609487" s="75"/>
    </row>
    <row r="609488" spans="2:3" x14ac:dyDescent="0.25">
      <c r="B609488" s="76"/>
      <c r="C609488" s="75"/>
    </row>
    <row r="609489" spans="2:3" x14ac:dyDescent="0.25">
      <c r="B609489" s="76"/>
      <c r="C609489" s="75"/>
    </row>
    <row r="609490" spans="2:3" x14ac:dyDescent="0.25">
      <c r="B609490" s="76"/>
      <c r="C609490" s="75"/>
    </row>
    <row r="609491" spans="2:3" x14ac:dyDescent="0.25">
      <c r="B609491" s="76"/>
      <c r="C609491" s="75"/>
    </row>
    <row r="609492" spans="2:3" x14ac:dyDescent="0.25">
      <c r="B609492" s="76"/>
      <c r="C609492" s="75"/>
    </row>
    <row r="609493" spans="2:3" x14ac:dyDescent="0.25">
      <c r="B609493" s="76"/>
      <c r="C609493" s="75"/>
    </row>
    <row r="609494" spans="2:3" x14ac:dyDescent="0.25">
      <c r="B609494" s="76"/>
      <c r="C609494" s="75"/>
    </row>
    <row r="609495" spans="2:3" x14ac:dyDescent="0.25">
      <c r="B609495" s="76"/>
      <c r="C609495" s="75"/>
    </row>
    <row r="609605" spans="2:3" x14ac:dyDescent="0.25">
      <c r="B609605" s="76"/>
      <c r="C609605" s="75"/>
    </row>
    <row r="609606" spans="2:3" x14ac:dyDescent="0.25">
      <c r="B609606" s="76"/>
      <c r="C609606" s="75"/>
    </row>
    <row r="609607" spans="2:3" x14ac:dyDescent="0.25">
      <c r="B609607" s="76"/>
      <c r="C609607" s="75"/>
    </row>
    <row r="609608" spans="2:3" x14ac:dyDescent="0.25">
      <c r="B609608" s="76"/>
      <c r="C609608" s="75"/>
    </row>
    <row r="609609" spans="2:3" x14ac:dyDescent="0.25">
      <c r="B609609" s="76"/>
      <c r="C609609" s="75"/>
    </row>
    <row r="609610" spans="2:3" x14ac:dyDescent="0.25">
      <c r="B609610" s="76"/>
      <c r="C609610" s="75"/>
    </row>
    <row r="609611" spans="2:3" x14ac:dyDescent="0.25">
      <c r="B609611" s="76"/>
      <c r="C609611" s="75"/>
    </row>
    <row r="609612" spans="2:3" x14ac:dyDescent="0.25">
      <c r="B609612" s="76"/>
      <c r="C609612" s="75"/>
    </row>
    <row r="609613" spans="2:3" x14ac:dyDescent="0.25">
      <c r="B609613" s="76"/>
      <c r="C609613" s="75"/>
    </row>
    <row r="609614" spans="2:3" x14ac:dyDescent="0.25">
      <c r="B609614" s="76"/>
      <c r="C609614" s="75"/>
    </row>
    <row r="609615" spans="2:3" x14ac:dyDescent="0.25">
      <c r="B609615" s="76"/>
      <c r="C609615" s="75"/>
    </row>
    <row r="609616" spans="2:3" x14ac:dyDescent="0.25">
      <c r="B609616" s="76"/>
      <c r="C609616" s="75"/>
    </row>
    <row r="609617" spans="2:3" x14ac:dyDescent="0.25">
      <c r="B609617" s="76"/>
      <c r="C609617" s="75"/>
    </row>
    <row r="609727" spans="2:3" x14ac:dyDescent="0.25">
      <c r="B609727" s="76"/>
      <c r="C609727" s="75"/>
    </row>
    <row r="609728" spans="2:3" x14ac:dyDescent="0.25">
      <c r="B609728" s="76"/>
      <c r="C609728" s="75"/>
    </row>
    <row r="609729" spans="2:3" x14ac:dyDescent="0.25">
      <c r="B609729" s="76"/>
      <c r="C609729" s="75"/>
    </row>
    <row r="609730" spans="2:3" x14ac:dyDescent="0.25">
      <c r="B609730" s="76"/>
      <c r="C609730" s="75"/>
    </row>
    <row r="609731" spans="2:3" x14ac:dyDescent="0.25">
      <c r="B609731" s="76"/>
      <c r="C609731" s="75"/>
    </row>
    <row r="609732" spans="2:3" x14ac:dyDescent="0.25">
      <c r="B609732" s="76"/>
      <c r="C609732" s="75"/>
    </row>
    <row r="609733" spans="2:3" x14ac:dyDescent="0.25">
      <c r="B609733" s="76"/>
      <c r="C609733" s="75"/>
    </row>
    <row r="609734" spans="2:3" x14ac:dyDescent="0.25">
      <c r="B609734" s="76"/>
      <c r="C609734" s="75"/>
    </row>
    <row r="609735" spans="2:3" x14ac:dyDescent="0.25">
      <c r="B609735" s="76"/>
      <c r="C609735" s="75"/>
    </row>
    <row r="609736" spans="2:3" x14ac:dyDescent="0.25">
      <c r="B609736" s="76"/>
      <c r="C609736" s="75"/>
    </row>
    <row r="609737" spans="2:3" x14ac:dyDescent="0.25">
      <c r="B609737" s="76"/>
      <c r="C609737" s="75"/>
    </row>
    <row r="609738" spans="2:3" x14ac:dyDescent="0.25">
      <c r="B609738" s="76"/>
      <c r="C609738" s="75"/>
    </row>
    <row r="609739" spans="2:3" x14ac:dyDescent="0.25">
      <c r="B609739" s="76"/>
      <c r="C609739" s="75"/>
    </row>
    <row r="609849" spans="2:3" x14ac:dyDescent="0.25">
      <c r="B609849" s="76"/>
      <c r="C609849" s="75"/>
    </row>
    <row r="609850" spans="2:3" x14ac:dyDescent="0.25">
      <c r="B609850" s="76"/>
      <c r="C609850" s="75"/>
    </row>
    <row r="609851" spans="2:3" x14ac:dyDescent="0.25">
      <c r="B609851" s="76"/>
      <c r="C609851" s="75"/>
    </row>
    <row r="609852" spans="2:3" x14ac:dyDescent="0.25">
      <c r="B609852" s="76"/>
      <c r="C609852" s="75"/>
    </row>
    <row r="609853" spans="2:3" x14ac:dyDescent="0.25">
      <c r="B609853" s="76"/>
      <c r="C609853" s="75"/>
    </row>
    <row r="609854" spans="2:3" x14ac:dyDescent="0.25">
      <c r="B609854" s="76"/>
      <c r="C609854" s="75"/>
    </row>
    <row r="609855" spans="2:3" x14ac:dyDescent="0.25">
      <c r="B609855" s="76"/>
      <c r="C609855" s="75"/>
    </row>
    <row r="609856" spans="2:3" x14ac:dyDescent="0.25">
      <c r="B609856" s="76"/>
      <c r="C609856" s="75"/>
    </row>
    <row r="609857" spans="2:3" x14ac:dyDescent="0.25">
      <c r="B609857" s="76"/>
      <c r="C609857" s="75"/>
    </row>
    <row r="609858" spans="2:3" x14ac:dyDescent="0.25">
      <c r="B609858" s="76"/>
      <c r="C609858" s="75"/>
    </row>
    <row r="609859" spans="2:3" x14ac:dyDescent="0.25">
      <c r="B609859" s="76"/>
      <c r="C609859" s="75"/>
    </row>
    <row r="609860" spans="2:3" x14ac:dyDescent="0.25">
      <c r="B609860" s="76"/>
      <c r="C609860" s="75"/>
    </row>
    <row r="609861" spans="2:3" x14ac:dyDescent="0.25">
      <c r="B609861" s="76"/>
      <c r="C609861" s="75"/>
    </row>
    <row r="609971" spans="2:3" x14ac:dyDescent="0.25">
      <c r="B609971" s="76"/>
      <c r="C609971" s="75"/>
    </row>
    <row r="609972" spans="2:3" x14ac:dyDescent="0.25">
      <c r="B609972" s="76"/>
      <c r="C609972" s="75"/>
    </row>
    <row r="609973" spans="2:3" x14ac:dyDescent="0.25">
      <c r="B609973" s="76"/>
      <c r="C609973" s="75"/>
    </row>
    <row r="609974" spans="2:3" x14ac:dyDescent="0.25">
      <c r="B609974" s="76"/>
      <c r="C609974" s="75"/>
    </row>
    <row r="609975" spans="2:3" x14ac:dyDescent="0.25">
      <c r="B609975" s="76"/>
      <c r="C609975" s="75"/>
    </row>
    <row r="609976" spans="2:3" x14ac:dyDescent="0.25">
      <c r="B609976" s="76"/>
      <c r="C609976" s="75"/>
    </row>
    <row r="609977" spans="2:3" x14ac:dyDescent="0.25">
      <c r="B609977" s="76"/>
      <c r="C609977" s="75"/>
    </row>
    <row r="609978" spans="2:3" x14ac:dyDescent="0.25">
      <c r="B609978" s="76"/>
      <c r="C609978" s="75"/>
    </row>
    <row r="609979" spans="2:3" x14ac:dyDescent="0.25">
      <c r="B609979" s="76"/>
      <c r="C609979" s="75"/>
    </row>
    <row r="609980" spans="2:3" x14ac:dyDescent="0.25">
      <c r="B609980" s="76"/>
      <c r="C609980" s="75"/>
    </row>
    <row r="609981" spans="2:3" x14ac:dyDescent="0.25">
      <c r="B609981" s="76"/>
      <c r="C609981" s="75"/>
    </row>
    <row r="609982" spans="2:3" x14ac:dyDescent="0.25">
      <c r="B609982" s="76"/>
      <c r="C609982" s="75"/>
    </row>
    <row r="609983" spans="2:3" x14ac:dyDescent="0.25">
      <c r="B609983" s="76"/>
      <c r="C609983" s="75"/>
    </row>
    <row r="610093" spans="2:3" x14ac:dyDescent="0.25">
      <c r="B610093" s="76"/>
      <c r="C610093" s="75"/>
    </row>
    <row r="610094" spans="2:3" x14ac:dyDescent="0.25">
      <c r="B610094" s="76"/>
      <c r="C610094" s="75"/>
    </row>
    <row r="610095" spans="2:3" x14ac:dyDescent="0.25">
      <c r="B610095" s="76"/>
      <c r="C610095" s="75"/>
    </row>
    <row r="610096" spans="2:3" x14ac:dyDescent="0.25">
      <c r="B610096" s="76"/>
      <c r="C610096" s="75"/>
    </row>
    <row r="610097" spans="2:3" x14ac:dyDescent="0.25">
      <c r="B610097" s="76"/>
      <c r="C610097" s="75"/>
    </row>
    <row r="610098" spans="2:3" x14ac:dyDescent="0.25">
      <c r="B610098" s="76"/>
      <c r="C610098" s="75"/>
    </row>
    <row r="610099" spans="2:3" x14ac:dyDescent="0.25">
      <c r="B610099" s="76"/>
      <c r="C610099" s="75"/>
    </row>
    <row r="610100" spans="2:3" x14ac:dyDescent="0.25">
      <c r="B610100" s="76"/>
      <c r="C610100" s="75"/>
    </row>
    <row r="610101" spans="2:3" x14ac:dyDescent="0.25">
      <c r="B610101" s="76"/>
      <c r="C610101" s="75"/>
    </row>
    <row r="610102" spans="2:3" x14ac:dyDescent="0.25">
      <c r="B610102" s="76"/>
      <c r="C610102" s="75"/>
    </row>
    <row r="610103" spans="2:3" x14ac:dyDescent="0.25">
      <c r="B610103" s="76"/>
      <c r="C610103" s="75"/>
    </row>
    <row r="610104" spans="2:3" x14ac:dyDescent="0.25">
      <c r="B610104" s="76"/>
      <c r="C610104" s="75"/>
    </row>
    <row r="610105" spans="2:3" x14ac:dyDescent="0.25">
      <c r="B610105" s="76"/>
      <c r="C610105" s="75"/>
    </row>
    <row r="610215" spans="2:3" x14ac:dyDescent="0.25">
      <c r="B610215" s="76"/>
      <c r="C610215" s="75"/>
    </row>
    <row r="610216" spans="2:3" x14ac:dyDescent="0.25">
      <c r="B610216" s="76"/>
      <c r="C610216" s="75"/>
    </row>
    <row r="610217" spans="2:3" x14ac:dyDescent="0.25">
      <c r="B610217" s="76"/>
      <c r="C610217" s="75"/>
    </row>
    <row r="610218" spans="2:3" x14ac:dyDescent="0.25">
      <c r="B610218" s="76"/>
      <c r="C610218" s="75"/>
    </row>
    <row r="610219" spans="2:3" x14ac:dyDescent="0.25">
      <c r="B610219" s="76"/>
      <c r="C610219" s="75"/>
    </row>
    <row r="610220" spans="2:3" x14ac:dyDescent="0.25">
      <c r="B610220" s="76"/>
      <c r="C610220" s="75"/>
    </row>
    <row r="610221" spans="2:3" x14ac:dyDescent="0.25">
      <c r="B610221" s="76"/>
      <c r="C610221" s="75"/>
    </row>
    <row r="610222" spans="2:3" x14ac:dyDescent="0.25">
      <c r="B610222" s="76"/>
      <c r="C610222" s="75"/>
    </row>
    <row r="610223" spans="2:3" x14ac:dyDescent="0.25">
      <c r="B610223" s="76"/>
      <c r="C610223" s="75"/>
    </row>
    <row r="610224" spans="2:3" x14ac:dyDescent="0.25">
      <c r="B610224" s="76"/>
      <c r="C610224" s="75"/>
    </row>
    <row r="610225" spans="2:3" x14ac:dyDescent="0.25">
      <c r="B610225" s="76"/>
      <c r="C610225" s="75"/>
    </row>
    <row r="610226" spans="2:3" x14ac:dyDescent="0.25">
      <c r="B610226" s="76"/>
      <c r="C610226" s="75"/>
    </row>
    <row r="610227" spans="2:3" x14ac:dyDescent="0.25">
      <c r="B610227" s="76"/>
      <c r="C610227" s="75"/>
    </row>
    <row r="610337" spans="2:3" x14ac:dyDescent="0.25">
      <c r="B610337" s="76"/>
      <c r="C610337" s="75"/>
    </row>
    <row r="610338" spans="2:3" x14ac:dyDescent="0.25">
      <c r="B610338" s="76"/>
      <c r="C610338" s="75"/>
    </row>
    <row r="610339" spans="2:3" x14ac:dyDescent="0.25">
      <c r="B610339" s="76"/>
      <c r="C610339" s="75"/>
    </row>
    <row r="610340" spans="2:3" x14ac:dyDescent="0.25">
      <c r="B610340" s="76"/>
      <c r="C610340" s="75"/>
    </row>
    <row r="610341" spans="2:3" x14ac:dyDescent="0.25">
      <c r="B610341" s="76"/>
      <c r="C610341" s="75"/>
    </row>
    <row r="610342" spans="2:3" x14ac:dyDescent="0.25">
      <c r="B610342" s="76"/>
      <c r="C610342" s="75"/>
    </row>
    <row r="610343" spans="2:3" x14ac:dyDescent="0.25">
      <c r="B610343" s="76"/>
      <c r="C610343" s="75"/>
    </row>
    <row r="610344" spans="2:3" x14ac:dyDescent="0.25">
      <c r="B610344" s="76"/>
      <c r="C610344" s="75"/>
    </row>
    <row r="610345" spans="2:3" x14ac:dyDescent="0.25">
      <c r="B610345" s="76"/>
      <c r="C610345" s="75"/>
    </row>
    <row r="610346" spans="2:3" x14ac:dyDescent="0.25">
      <c r="B610346" s="76"/>
      <c r="C610346" s="75"/>
    </row>
    <row r="610347" spans="2:3" x14ac:dyDescent="0.25">
      <c r="B610347" s="76"/>
      <c r="C610347" s="75"/>
    </row>
    <row r="610348" spans="2:3" x14ac:dyDescent="0.25">
      <c r="B610348" s="76"/>
      <c r="C610348" s="75"/>
    </row>
    <row r="610349" spans="2:3" x14ac:dyDescent="0.25">
      <c r="B610349" s="76"/>
      <c r="C610349" s="75"/>
    </row>
    <row r="610459" spans="2:3" x14ac:dyDescent="0.25">
      <c r="B610459" s="76"/>
      <c r="C610459" s="75"/>
    </row>
    <row r="610460" spans="2:3" x14ac:dyDescent="0.25">
      <c r="B610460" s="76"/>
      <c r="C610460" s="75"/>
    </row>
    <row r="610461" spans="2:3" x14ac:dyDescent="0.25">
      <c r="B610461" s="76"/>
      <c r="C610461" s="75"/>
    </row>
    <row r="610462" spans="2:3" x14ac:dyDescent="0.25">
      <c r="B610462" s="76"/>
      <c r="C610462" s="75"/>
    </row>
    <row r="610463" spans="2:3" x14ac:dyDescent="0.25">
      <c r="B610463" s="76"/>
      <c r="C610463" s="75"/>
    </row>
    <row r="610464" spans="2:3" x14ac:dyDescent="0.25">
      <c r="B610464" s="76"/>
      <c r="C610464" s="75"/>
    </row>
    <row r="610465" spans="2:3" x14ac:dyDescent="0.25">
      <c r="B610465" s="76"/>
      <c r="C610465" s="75"/>
    </row>
    <row r="610466" spans="2:3" x14ac:dyDescent="0.25">
      <c r="B610466" s="76"/>
      <c r="C610466" s="75"/>
    </row>
    <row r="610467" spans="2:3" x14ac:dyDescent="0.25">
      <c r="B610467" s="76"/>
      <c r="C610467" s="75"/>
    </row>
    <row r="610468" spans="2:3" x14ac:dyDescent="0.25">
      <c r="B610468" s="76"/>
      <c r="C610468" s="75"/>
    </row>
    <row r="610469" spans="2:3" x14ac:dyDescent="0.25">
      <c r="B610469" s="76"/>
      <c r="C610469" s="75"/>
    </row>
    <row r="610470" spans="2:3" x14ac:dyDescent="0.25">
      <c r="B610470" s="76"/>
      <c r="C610470" s="75"/>
    </row>
    <row r="610471" spans="2:3" x14ac:dyDescent="0.25">
      <c r="B610471" s="76"/>
      <c r="C610471" s="75"/>
    </row>
    <row r="610581" spans="2:3" x14ac:dyDescent="0.25">
      <c r="B610581" s="76"/>
      <c r="C610581" s="75"/>
    </row>
    <row r="610582" spans="2:3" x14ac:dyDescent="0.25">
      <c r="B610582" s="76"/>
      <c r="C610582" s="75"/>
    </row>
    <row r="610583" spans="2:3" x14ac:dyDescent="0.25">
      <c r="B610583" s="76"/>
      <c r="C610583" s="75"/>
    </row>
    <row r="610584" spans="2:3" x14ac:dyDescent="0.25">
      <c r="B610584" s="76"/>
      <c r="C610584" s="75"/>
    </row>
    <row r="610585" spans="2:3" x14ac:dyDescent="0.25">
      <c r="B610585" s="76"/>
      <c r="C610585" s="75"/>
    </row>
    <row r="610586" spans="2:3" x14ac:dyDescent="0.25">
      <c r="B610586" s="76"/>
      <c r="C610586" s="75"/>
    </row>
    <row r="610587" spans="2:3" x14ac:dyDescent="0.25">
      <c r="B610587" s="76"/>
      <c r="C610587" s="75"/>
    </row>
    <row r="610588" spans="2:3" x14ac:dyDescent="0.25">
      <c r="B610588" s="76"/>
      <c r="C610588" s="75"/>
    </row>
    <row r="610589" spans="2:3" x14ac:dyDescent="0.25">
      <c r="B610589" s="76"/>
      <c r="C610589" s="75"/>
    </row>
    <row r="610590" spans="2:3" x14ac:dyDescent="0.25">
      <c r="B610590" s="76"/>
      <c r="C610590" s="75"/>
    </row>
    <row r="610591" spans="2:3" x14ac:dyDescent="0.25">
      <c r="B610591" s="76"/>
      <c r="C610591" s="75"/>
    </row>
    <row r="610592" spans="2:3" x14ac:dyDescent="0.25">
      <c r="B610592" s="76"/>
      <c r="C610592" s="75"/>
    </row>
    <row r="610593" spans="2:3" x14ac:dyDescent="0.25">
      <c r="B610593" s="76"/>
      <c r="C610593" s="75"/>
    </row>
    <row r="610703" spans="2:3" x14ac:dyDescent="0.25">
      <c r="B610703" s="76"/>
      <c r="C610703" s="75"/>
    </row>
    <row r="610704" spans="2:3" x14ac:dyDescent="0.25">
      <c r="B610704" s="76"/>
      <c r="C610704" s="75"/>
    </row>
    <row r="610705" spans="2:3" x14ac:dyDescent="0.25">
      <c r="B610705" s="76"/>
      <c r="C610705" s="75"/>
    </row>
    <row r="610706" spans="2:3" x14ac:dyDescent="0.25">
      <c r="B610706" s="76"/>
      <c r="C610706" s="75"/>
    </row>
    <row r="610707" spans="2:3" x14ac:dyDescent="0.25">
      <c r="B610707" s="76"/>
      <c r="C610707" s="75"/>
    </row>
    <row r="610708" spans="2:3" x14ac:dyDescent="0.25">
      <c r="B610708" s="76"/>
      <c r="C610708" s="75"/>
    </row>
    <row r="610709" spans="2:3" x14ac:dyDescent="0.25">
      <c r="B610709" s="76"/>
      <c r="C610709" s="75"/>
    </row>
    <row r="610710" spans="2:3" x14ac:dyDescent="0.25">
      <c r="B610710" s="76"/>
      <c r="C610710" s="75"/>
    </row>
    <row r="610711" spans="2:3" x14ac:dyDescent="0.25">
      <c r="B610711" s="76"/>
      <c r="C610711" s="75"/>
    </row>
    <row r="610712" spans="2:3" x14ac:dyDescent="0.25">
      <c r="B610712" s="76"/>
      <c r="C610712" s="75"/>
    </row>
    <row r="610713" spans="2:3" x14ac:dyDescent="0.25">
      <c r="B610713" s="76"/>
      <c r="C610713" s="75"/>
    </row>
    <row r="610714" spans="2:3" x14ac:dyDescent="0.25">
      <c r="B610714" s="76"/>
      <c r="C610714" s="75"/>
    </row>
    <row r="610715" spans="2:3" x14ac:dyDescent="0.25">
      <c r="B610715" s="76"/>
      <c r="C610715" s="75"/>
    </row>
    <row r="610825" spans="2:3" x14ac:dyDescent="0.25">
      <c r="B610825" s="76"/>
      <c r="C610825" s="75"/>
    </row>
    <row r="610826" spans="2:3" x14ac:dyDescent="0.25">
      <c r="B610826" s="76"/>
      <c r="C610826" s="75"/>
    </row>
    <row r="610827" spans="2:3" x14ac:dyDescent="0.25">
      <c r="B610827" s="76"/>
      <c r="C610827" s="75"/>
    </row>
    <row r="610828" spans="2:3" x14ac:dyDescent="0.25">
      <c r="B610828" s="76"/>
      <c r="C610828" s="75"/>
    </row>
    <row r="610829" spans="2:3" x14ac:dyDescent="0.25">
      <c r="B610829" s="76"/>
      <c r="C610829" s="75"/>
    </row>
    <row r="610830" spans="2:3" x14ac:dyDescent="0.25">
      <c r="B610830" s="76"/>
      <c r="C610830" s="75"/>
    </row>
    <row r="610831" spans="2:3" x14ac:dyDescent="0.25">
      <c r="B610831" s="76"/>
      <c r="C610831" s="75"/>
    </row>
    <row r="610832" spans="2:3" x14ac:dyDescent="0.25">
      <c r="B610832" s="76"/>
      <c r="C610832" s="75"/>
    </row>
    <row r="610833" spans="2:3" x14ac:dyDescent="0.25">
      <c r="B610833" s="76"/>
      <c r="C610833" s="75"/>
    </row>
    <row r="610834" spans="2:3" x14ac:dyDescent="0.25">
      <c r="B610834" s="76"/>
      <c r="C610834" s="75"/>
    </row>
    <row r="610835" spans="2:3" x14ac:dyDescent="0.25">
      <c r="B610835" s="76"/>
      <c r="C610835" s="75"/>
    </row>
    <row r="610836" spans="2:3" x14ac:dyDescent="0.25">
      <c r="B610836" s="76"/>
      <c r="C610836" s="75"/>
    </row>
    <row r="610837" spans="2:3" x14ac:dyDescent="0.25">
      <c r="B610837" s="76"/>
      <c r="C610837" s="75"/>
    </row>
    <row r="610947" spans="2:3" x14ac:dyDescent="0.25">
      <c r="B610947" s="76"/>
      <c r="C610947" s="75"/>
    </row>
    <row r="610948" spans="2:3" x14ac:dyDescent="0.25">
      <c r="B610948" s="76"/>
      <c r="C610948" s="75"/>
    </row>
    <row r="610949" spans="2:3" x14ac:dyDescent="0.25">
      <c r="B610949" s="76"/>
      <c r="C610949" s="75"/>
    </row>
    <row r="610950" spans="2:3" x14ac:dyDescent="0.25">
      <c r="B610950" s="76"/>
      <c r="C610950" s="75"/>
    </row>
    <row r="610951" spans="2:3" x14ac:dyDescent="0.25">
      <c r="B610951" s="76"/>
      <c r="C610951" s="75"/>
    </row>
    <row r="610952" spans="2:3" x14ac:dyDescent="0.25">
      <c r="B610952" s="76"/>
      <c r="C610952" s="75"/>
    </row>
    <row r="610953" spans="2:3" x14ac:dyDescent="0.25">
      <c r="B610953" s="76"/>
      <c r="C610953" s="75"/>
    </row>
    <row r="610954" spans="2:3" x14ac:dyDescent="0.25">
      <c r="B610954" s="76"/>
      <c r="C610954" s="75"/>
    </row>
    <row r="610955" spans="2:3" x14ac:dyDescent="0.25">
      <c r="B610955" s="76"/>
      <c r="C610955" s="75"/>
    </row>
    <row r="610956" spans="2:3" x14ac:dyDescent="0.25">
      <c r="B610956" s="76"/>
      <c r="C610956" s="75"/>
    </row>
    <row r="610957" spans="2:3" x14ac:dyDescent="0.25">
      <c r="B610957" s="76"/>
      <c r="C610957" s="75"/>
    </row>
    <row r="610958" spans="2:3" x14ac:dyDescent="0.25">
      <c r="B610958" s="76"/>
      <c r="C610958" s="75"/>
    </row>
    <row r="610959" spans="2:3" x14ac:dyDescent="0.25">
      <c r="B610959" s="76"/>
      <c r="C610959" s="75"/>
    </row>
    <row r="611069" spans="2:3" x14ac:dyDescent="0.25">
      <c r="B611069" s="76"/>
      <c r="C611069" s="75"/>
    </row>
    <row r="611070" spans="2:3" x14ac:dyDescent="0.25">
      <c r="B611070" s="76"/>
      <c r="C611070" s="75"/>
    </row>
    <row r="611071" spans="2:3" x14ac:dyDescent="0.25">
      <c r="B611071" s="76"/>
      <c r="C611071" s="75"/>
    </row>
    <row r="611072" spans="2:3" x14ac:dyDescent="0.25">
      <c r="B611072" s="76"/>
      <c r="C611072" s="75"/>
    </row>
    <row r="611073" spans="2:3" x14ac:dyDescent="0.25">
      <c r="B611073" s="76"/>
      <c r="C611073" s="75"/>
    </row>
    <row r="611074" spans="2:3" x14ac:dyDescent="0.25">
      <c r="B611074" s="76"/>
      <c r="C611074" s="75"/>
    </row>
    <row r="611075" spans="2:3" x14ac:dyDescent="0.25">
      <c r="B611075" s="76"/>
      <c r="C611075" s="75"/>
    </row>
    <row r="611076" spans="2:3" x14ac:dyDescent="0.25">
      <c r="B611076" s="76"/>
      <c r="C611076" s="75"/>
    </row>
    <row r="611077" spans="2:3" x14ac:dyDescent="0.25">
      <c r="B611077" s="76"/>
      <c r="C611077" s="75"/>
    </row>
    <row r="611078" spans="2:3" x14ac:dyDescent="0.25">
      <c r="B611078" s="76"/>
      <c r="C611078" s="75"/>
    </row>
    <row r="611079" spans="2:3" x14ac:dyDescent="0.25">
      <c r="B611079" s="76"/>
      <c r="C611079" s="75"/>
    </row>
    <row r="611080" spans="2:3" x14ac:dyDescent="0.25">
      <c r="B611080" s="76"/>
      <c r="C611080" s="75"/>
    </row>
    <row r="611081" spans="2:3" x14ac:dyDescent="0.25">
      <c r="B611081" s="76"/>
      <c r="C611081" s="75"/>
    </row>
    <row r="611191" spans="2:3" x14ac:dyDescent="0.25">
      <c r="B611191" s="76"/>
      <c r="C611191" s="75"/>
    </row>
    <row r="611192" spans="2:3" x14ac:dyDescent="0.25">
      <c r="B611192" s="76"/>
      <c r="C611192" s="75"/>
    </row>
    <row r="611193" spans="2:3" x14ac:dyDescent="0.25">
      <c r="B611193" s="76"/>
      <c r="C611193" s="75"/>
    </row>
    <row r="611194" spans="2:3" x14ac:dyDescent="0.25">
      <c r="B611194" s="76"/>
      <c r="C611194" s="75"/>
    </row>
    <row r="611195" spans="2:3" x14ac:dyDescent="0.25">
      <c r="B611195" s="76"/>
      <c r="C611195" s="75"/>
    </row>
    <row r="611196" spans="2:3" x14ac:dyDescent="0.25">
      <c r="B611196" s="76"/>
      <c r="C611196" s="75"/>
    </row>
    <row r="611197" spans="2:3" x14ac:dyDescent="0.25">
      <c r="B611197" s="76"/>
      <c r="C611197" s="75"/>
    </row>
    <row r="611198" spans="2:3" x14ac:dyDescent="0.25">
      <c r="B611198" s="76"/>
      <c r="C611198" s="75"/>
    </row>
    <row r="611199" spans="2:3" x14ac:dyDescent="0.25">
      <c r="B611199" s="76"/>
      <c r="C611199" s="75"/>
    </row>
    <row r="611200" spans="2:3" x14ac:dyDescent="0.25">
      <c r="B611200" s="76"/>
      <c r="C611200" s="75"/>
    </row>
    <row r="611201" spans="2:3" x14ac:dyDescent="0.25">
      <c r="B611201" s="76"/>
      <c r="C611201" s="75"/>
    </row>
    <row r="611202" spans="2:3" x14ac:dyDescent="0.25">
      <c r="B611202" s="76"/>
      <c r="C611202" s="75"/>
    </row>
    <row r="611203" spans="2:3" x14ac:dyDescent="0.25">
      <c r="B611203" s="76"/>
      <c r="C611203" s="75"/>
    </row>
    <row r="611313" spans="2:3" x14ac:dyDescent="0.25">
      <c r="B611313" s="76"/>
      <c r="C611313" s="75"/>
    </row>
    <row r="611314" spans="2:3" x14ac:dyDescent="0.25">
      <c r="B611314" s="76"/>
      <c r="C611314" s="75"/>
    </row>
    <row r="611315" spans="2:3" x14ac:dyDescent="0.25">
      <c r="B611315" s="76"/>
      <c r="C611315" s="75"/>
    </row>
    <row r="611316" spans="2:3" x14ac:dyDescent="0.25">
      <c r="B611316" s="76"/>
      <c r="C611316" s="75"/>
    </row>
    <row r="611317" spans="2:3" x14ac:dyDescent="0.25">
      <c r="B611317" s="76"/>
      <c r="C611317" s="75"/>
    </row>
    <row r="611318" spans="2:3" x14ac:dyDescent="0.25">
      <c r="B611318" s="76"/>
      <c r="C611318" s="75"/>
    </row>
    <row r="611319" spans="2:3" x14ac:dyDescent="0.25">
      <c r="B611319" s="76"/>
      <c r="C611319" s="75"/>
    </row>
    <row r="611320" spans="2:3" x14ac:dyDescent="0.25">
      <c r="B611320" s="76"/>
      <c r="C611320" s="75"/>
    </row>
    <row r="611321" spans="2:3" x14ac:dyDescent="0.25">
      <c r="B611321" s="76"/>
      <c r="C611321" s="75"/>
    </row>
    <row r="611322" spans="2:3" x14ac:dyDescent="0.25">
      <c r="B611322" s="76"/>
      <c r="C611322" s="75"/>
    </row>
    <row r="611323" spans="2:3" x14ac:dyDescent="0.25">
      <c r="B611323" s="76"/>
      <c r="C611323" s="75"/>
    </row>
    <row r="611324" spans="2:3" x14ac:dyDescent="0.25">
      <c r="B611324" s="76"/>
      <c r="C611324" s="75"/>
    </row>
    <row r="611325" spans="2:3" x14ac:dyDescent="0.25">
      <c r="B611325" s="76"/>
      <c r="C611325" s="75"/>
    </row>
    <row r="611435" spans="2:3" x14ac:dyDescent="0.25">
      <c r="B611435" s="76"/>
      <c r="C611435" s="75"/>
    </row>
    <row r="611436" spans="2:3" x14ac:dyDescent="0.25">
      <c r="B611436" s="76"/>
      <c r="C611436" s="75"/>
    </row>
    <row r="611437" spans="2:3" x14ac:dyDescent="0.25">
      <c r="B611437" s="76"/>
      <c r="C611437" s="75"/>
    </row>
    <row r="611438" spans="2:3" x14ac:dyDescent="0.25">
      <c r="B611438" s="76"/>
      <c r="C611438" s="75"/>
    </row>
    <row r="611439" spans="2:3" x14ac:dyDescent="0.25">
      <c r="B611439" s="76"/>
      <c r="C611439" s="75"/>
    </row>
    <row r="611440" spans="2:3" x14ac:dyDescent="0.25">
      <c r="B611440" s="76"/>
      <c r="C611440" s="75"/>
    </row>
    <row r="611441" spans="2:3" x14ac:dyDescent="0.25">
      <c r="B611441" s="76"/>
      <c r="C611441" s="75"/>
    </row>
    <row r="611442" spans="2:3" x14ac:dyDescent="0.25">
      <c r="B611442" s="76"/>
      <c r="C611442" s="75"/>
    </row>
    <row r="611443" spans="2:3" x14ac:dyDescent="0.25">
      <c r="B611443" s="76"/>
      <c r="C611443" s="75"/>
    </row>
    <row r="611444" spans="2:3" x14ac:dyDescent="0.25">
      <c r="B611444" s="76"/>
      <c r="C611444" s="75"/>
    </row>
    <row r="611445" spans="2:3" x14ac:dyDescent="0.25">
      <c r="B611445" s="76"/>
      <c r="C611445" s="75"/>
    </row>
    <row r="611446" spans="2:3" x14ac:dyDescent="0.25">
      <c r="B611446" s="76"/>
      <c r="C611446" s="75"/>
    </row>
    <row r="611447" spans="2:3" x14ac:dyDescent="0.25">
      <c r="B611447" s="76"/>
      <c r="C611447" s="75"/>
    </row>
    <row r="611557" spans="2:3" x14ac:dyDescent="0.25">
      <c r="B611557" s="76"/>
      <c r="C611557" s="75"/>
    </row>
    <row r="611558" spans="2:3" x14ac:dyDescent="0.25">
      <c r="B611558" s="76"/>
      <c r="C611558" s="75"/>
    </row>
    <row r="611559" spans="2:3" x14ac:dyDescent="0.25">
      <c r="B611559" s="76"/>
      <c r="C611559" s="75"/>
    </row>
    <row r="611560" spans="2:3" x14ac:dyDescent="0.25">
      <c r="B611560" s="76"/>
      <c r="C611560" s="75"/>
    </row>
    <row r="611561" spans="2:3" x14ac:dyDescent="0.25">
      <c r="B611561" s="76"/>
      <c r="C611561" s="75"/>
    </row>
    <row r="611562" spans="2:3" x14ac:dyDescent="0.25">
      <c r="B611562" s="76"/>
      <c r="C611562" s="75"/>
    </row>
    <row r="611563" spans="2:3" x14ac:dyDescent="0.25">
      <c r="B611563" s="76"/>
      <c r="C611563" s="75"/>
    </row>
    <row r="611564" spans="2:3" x14ac:dyDescent="0.25">
      <c r="B611564" s="76"/>
      <c r="C611564" s="75"/>
    </row>
    <row r="611565" spans="2:3" x14ac:dyDescent="0.25">
      <c r="B611565" s="76"/>
      <c r="C611565" s="75"/>
    </row>
    <row r="611566" spans="2:3" x14ac:dyDescent="0.25">
      <c r="B611566" s="76"/>
      <c r="C611566" s="75"/>
    </row>
    <row r="611567" spans="2:3" x14ac:dyDescent="0.25">
      <c r="B611567" s="76"/>
      <c r="C611567" s="75"/>
    </row>
    <row r="611568" spans="2:3" x14ac:dyDescent="0.25">
      <c r="B611568" s="76"/>
      <c r="C611568" s="75"/>
    </row>
    <row r="611569" spans="2:3" x14ac:dyDescent="0.25">
      <c r="B611569" s="76"/>
      <c r="C611569" s="75"/>
    </row>
    <row r="611679" spans="2:3" x14ac:dyDescent="0.25">
      <c r="B611679" s="76"/>
      <c r="C611679" s="75"/>
    </row>
    <row r="611680" spans="2:3" x14ac:dyDescent="0.25">
      <c r="B611680" s="76"/>
      <c r="C611680" s="75"/>
    </row>
    <row r="611681" spans="2:3" x14ac:dyDescent="0.25">
      <c r="B611681" s="76"/>
      <c r="C611681" s="75"/>
    </row>
    <row r="611682" spans="2:3" x14ac:dyDescent="0.25">
      <c r="B611682" s="76"/>
      <c r="C611682" s="75"/>
    </row>
    <row r="611683" spans="2:3" x14ac:dyDescent="0.25">
      <c r="B611683" s="76"/>
      <c r="C611683" s="75"/>
    </row>
    <row r="611684" spans="2:3" x14ac:dyDescent="0.25">
      <c r="B611684" s="76"/>
      <c r="C611684" s="75"/>
    </row>
    <row r="611685" spans="2:3" x14ac:dyDescent="0.25">
      <c r="B611685" s="76"/>
      <c r="C611685" s="75"/>
    </row>
    <row r="611686" spans="2:3" x14ac:dyDescent="0.25">
      <c r="B611686" s="76"/>
      <c r="C611686" s="75"/>
    </row>
    <row r="611687" spans="2:3" x14ac:dyDescent="0.25">
      <c r="B611687" s="76"/>
      <c r="C611687" s="75"/>
    </row>
    <row r="611688" spans="2:3" x14ac:dyDescent="0.25">
      <c r="B611688" s="76"/>
      <c r="C611688" s="75"/>
    </row>
    <row r="611689" spans="2:3" x14ac:dyDescent="0.25">
      <c r="B611689" s="76"/>
      <c r="C611689" s="75"/>
    </row>
    <row r="611690" spans="2:3" x14ac:dyDescent="0.25">
      <c r="B611690" s="76"/>
      <c r="C611690" s="75"/>
    </row>
    <row r="611691" spans="2:3" x14ac:dyDescent="0.25">
      <c r="B611691" s="76"/>
      <c r="C611691" s="75"/>
    </row>
    <row r="611801" spans="2:3" x14ac:dyDescent="0.25">
      <c r="B611801" s="76"/>
      <c r="C611801" s="75"/>
    </row>
    <row r="611802" spans="2:3" x14ac:dyDescent="0.25">
      <c r="B611802" s="76"/>
      <c r="C611802" s="75"/>
    </row>
    <row r="611803" spans="2:3" x14ac:dyDescent="0.25">
      <c r="B611803" s="76"/>
      <c r="C611803" s="75"/>
    </row>
    <row r="611804" spans="2:3" x14ac:dyDescent="0.25">
      <c r="B611804" s="76"/>
      <c r="C611804" s="75"/>
    </row>
    <row r="611805" spans="2:3" x14ac:dyDescent="0.25">
      <c r="B611805" s="76"/>
      <c r="C611805" s="75"/>
    </row>
    <row r="611806" spans="2:3" x14ac:dyDescent="0.25">
      <c r="B611806" s="76"/>
      <c r="C611806" s="75"/>
    </row>
    <row r="611807" spans="2:3" x14ac:dyDescent="0.25">
      <c r="B611807" s="76"/>
      <c r="C611807" s="75"/>
    </row>
    <row r="611808" spans="2:3" x14ac:dyDescent="0.25">
      <c r="B611808" s="76"/>
      <c r="C611808" s="75"/>
    </row>
    <row r="611809" spans="2:3" x14ac:dyDescent="0.25">
      <c r="B611809" s="76"/>
      <c r="C611809" s="75"/>
    </row>
    <row r="611810" spans="2:3" x14ac:dyDescent="0.25">
      <c r="B611810" s="76"/>
      <c r="C611810" s="75"/>
    </row>
    <row r="611811" spans="2:3" x14ac:dyDescent="0.25">
      <c r="B611811" s="76"/>
      <c r="C611811" s="75"/>
    </row>
    <row r="611812" spans="2:3" x14ac:dyDescent="0.25">
      <c r="B611812" s="76"/>
      <c r="C611812" s="75"/>
    </row>
    <row r="611813" spans="2:3" x14ac:dyDescent="0.25">
      <c r="B611813" s="76"/>
      <c r="C611813" s="75"/>
    </row>
    <row r="611923" spans="2:3" x14ac:dyDescent="0.25">
      <c r="B611923" s="76"/>
      <c r="C611923" s="75"/>
    </row>
    <row r="611924" spans="2:3" x14ac:dyDescent="0.25">
      <c r="B611924" s="76"/>
      <c r="C611924" s="75"/>
    </row>
    <row r="611925" spans="2:3" x14ac:dyDescent="0.25">
      <c r="B611925" s="76"/>
      <c r="C611925" s="75"/>
    </row>
    <row r="611926" spans="2:3" x14ac:dyDescent="0.25">
      <c r="B611926" s="76"/>
      <c r="C611926" s="75"/>
    </row>
    <row r="611927" spans="2:3" x14ac:dyDescent="0.25">
      <c r="B611927" s="76"/>
      <c r="C611927" s="75"/>
    </row>
    <row r="611928" spans="2:3" x14ac:dyDescent="0.25">
      <c r="B611928" s="76"/>
      <c r="C611928" s="75"/>
    </row>
    <row r="611929" spans="2:3" x14ac:dyDescent="0.25">
      <c r="B611929" s="76"/>
      <c r="C611929" s="75"/>
    </row>
    <row r="611930" spans="2:3" x14ac:dyDescent="0.25">
      <c r="B611930" s="76"/>
      <c r="C611930" s="75"/>
    </row>
    <row r="611931" spans="2:3" x14ac:dyDescent="0.25">
      <c r="B611931" s="76"/>
      <c r="C611931" s="75"/>
    </row>
    <row r="611932" spans="2:3" x14ac:dyDescent="0.25">
      <c r="B611932" s="76"/>
      <c r="C611932" s="75"/>
    </row>
    <row r="611933" spans="2:3" x14ac:dyDescent="0.25">
      <c r="B611933" s="76"/>
      <c r="C611933" s="75"/>
    </row>
    <row r="611934" spans="2:3" x14ac:dyDescent="0.25">
      <c r="B611934" s="76"/>
      <c r="C611934" s="75"/>
    </row>
    <row r="611935" spans="2:3" x14ac:dyDescent="0.25">
      <c r="B611935" s="76"/>
      <c r="C611935" s="75"/>
    </row>
    <row r="612045" spans="2:3" x14ac:dyDescent="0.25">
      <c r="B612045" s="76"/>
      <c r="C612045" s="75"/>
    </row>
    <row r="612046" spans="2:3" x14ac:dyDescent="0.25">
      <c r="B612046" s="76"/>
      <c r="C612046" s="75"/>
    </row>
    <row r="612047" spans="2:3" x14ac:dyDescent="0.25">
      <c r="B612047" s="76"/>
      <c r="C612047" s="75"/>
    </row>
    <row r="612048" spans="2:3" x14ac:dyDescent="0.25">
      <c r="B612048" s="76"/>
      <c r="C612048" s="75"/>
    </row>
    <row r="612049" spans="2:3" x14ac:dyDescent="0.25">
      <c r="B612049" s="76"/>
      <c r="C612049" s="75"/>
    </row>
    <row r="612050" spans="2:3" x14ac:dyDescent="0.25">
      <c r="B612050" s="76"/>
      <c r="C612050" s="75"/>
    </row>
    <row r="612051" spans="2:3" x14ac:dyDescent="0.25">
      <c r="B612051" s="76"/>
      <c r="C612051" s="75"/>
    </row>
    <row r="612052" spans="2:3" x14ac:dyDescent="0.25">
      <c r="B612052" s="76"/>
      <c r="C612052" s="75"/>
    </row>
    <row r="612053" spans="2:3" x14ac:dyDescent="0.25">
      <c r="B612053" s="76"/>
      <c r="C612053" s="75"/>
    </row>
    <row r="612054" spans="2:3" x14ac:dyDescent="0.25">
      <c r="B612054" s="76"/>
      <c r="C612054" s="75"/>
    </row>
    <row r="612055" spans="2:3" x14ac:dyDescent="0.25">
      <c r="B612055" s="76"/>
      <c r="C612055" s="75"/>
    </row>
    <row r="612056" spans="2:3" x14ac:dyDescent="0.25">
      <c r="B612056" s="76"/>
      <c r="C612056" s="75"/>
    </row>
    <row r="612057" spans="2:3" x14ac:dyDescent="0.25">
      <c r="B612057" s="76"/>
      <c r="C612057" s="75"/>
    </row>
    <row r="612167" spans="2:3" x14ac:dyDescent="0.25">
      <c r="B612167" s="76"/>
      <c r="C612167" s="75"/>
    </row>
    <row r="612168" spans="2:3" x14ac:dyDescent="0.25">
      <c r="B612168" s="76"/>
      <c r="C612168" s="75"/>
    </row>
    <row r="612169" spans="2:3" x14ac:dyDescent="0.25">
      <c r="B612169" s="76"/>
      <c r="C612169" s="75"/>
    </row>
    <row r="612170" spans="2:3" x14ac:dyDescent="0.25">
      <c r="B612170" s="76"/>
      <c r="C612170" s="75"/>
    </row>
    <row r="612171" spans="2:3" x14ac:dyDescent="0.25">
      <c r="B612171" s="76"/>
      <c r="C612171" s="75"/>
    </row>
    <row r="612172" spans="2:3" x14ac:dyDescent="0.25">
      <c r="B612172" s="76"/>
      <c r="C612172" s="75"/>
    </row>
    <row r="612173" spans="2:3" x14ac:dyDescent="0.25">
      <c r="B612173" s="76"/>
      <c r="C612173" s="75"/>
    </row>
    <row r="612174" spans="2:3" x14ac:dyDescent="0.25">
      <c r="B612174" s="76"/>
      <c r="C612174" s="75"/>
    </row>
    <row r="612175" spans="2:3" x14ac:dyDescent="0.25">
      <c r="B612175" s="76"/>
      <c r="C612175" s="75"/>
    </row>
    <row r="612176" spans="2:3" x14ac:dyDescent="0.25">
      <c r="B612176" s="76"/>
      <c r="C612176" s="75"/>
    </row>
    <row r="612177" spans="2:3" x14ac:dyDescent="0.25">
      <c r="B612177" s="76"/>
      <c r="C612177" s="75"/>
    </row>
    <row r="612178" spans="2:3" x14ac:dyDescent="0.25">
      <c r="B612178" s="76"/>
      <c r="C612178" s="75"/>
    </row>
    <row r="612179" spans="2:3" x14ac:dyDescent="0.25">
      <c r="B612179" s="76"/>
      <c r="C612179" s="75"/>
    </row>
    <row r="612289" spans="2:3" x14ac:dyDescent="0.25">
      <c r="B612289" s="76"/>
      <c r="C612289" s="75"/>
    </row>
    <row r="612290" spans="2:3" x14ac:dyDescent="0.25">
      <c r="B612290" s="76"/>
      <c r="C612290" s="75"/>
    </row>
    <row r="612291" spans="2:3" x14ac:dyDescent="0.25">
      <c r="B612291" s="76"/>
      <c r="C612291" s="75"/>
    </row>
    <row r="612292" spans="2:3" x14ac:dyDescent="0.25">
      <c r="B612292" s="76"/>
      <c r="C612292" s="75"/>
    </row>
    <row r="612293" spans="2:3" x14ac:dyDescent="0.25">
      <c r="B612293" s="76"/>
      <c r="C612293" s="75"/>
    </row>
    <row r="612294" spans="2:3" x14ac:dyDescent="0.25">
      <c r="B612294" s="76"/>
      <c r="C612294" s="75"/>
    </row>
    <row r="612295" spans="2:3" x14ac:dyDescent="0.25">
      <c r="B612295" s="76"/>
      <c r="C612295" s="75"/>
    </row>
    <row r="612296" spans="2:3" x14ac:dyDescent="0.25">
      <c r="B612296" s="76"/>
      <c r="C612296" s="75"/>
    </row>
    <row r="612297" spans="2:3" x14ac:dyDescent="0.25">
      <c r="B612297" s="76"/>
      <c r="C612297" s="75"/>
    </row>
    <row r="612298" spans="2:3" x14ac:dyDescent="0.25">
      <c r="B612298" s="76"/>
      <c r="C612298" s="75"/>
    </row>
    <row r="612299" spans="2:3" x14ac:dyDescent="0.25">
      <c r="B612299" s="76"/>
      <c r="C612299" s="75"/>
    </row>
    <row r="612300" spans="2:3" x14ac:dyDescent="0.25">
      <c r="B612300" s="76"/>
      <c r="C612300" s="75"/>
    </row>
    <row r="612301" spans="2:3" x14ac:dyDescent="0.25">
      <c r="B612301" s="76"/>
      <c r="C612301" s="75"/>
    </row>
    <row r="612411" spans="2:3" x14ac:dyDescent="0.25">
      <c r="B612411" s="76"/>
      <c r="C612411" s="75"/>
    </row>
    <row r="612412" spans="2:3" x14ac:dyDescent="0.25">
      <c r="B612412" s="76"/>
      <c r="C612412" s="75"/>
    </row>
    <row r="612413" spans="2:3" x14ac:dyDescent="0.25">
      <c r="B612413" s="76"/>
      <c r="C612413" s="75"/>
    </row>
    <row r="612414" spans="2:3" x14ac:dyDescent="0.25">
      <c r="B612414" s="76"/>
      <c r="C612414" s="75"/>
    </row>
    <row r="612415" spans="2:3" x14ac:dyDescent="0.25">
      <c r="B612415" s="76"/>
      <c r="C612415" s="75"/>
    </row>
    <row r="612416" spans="2:3" x14ac:dyDescent="0.25">
      <c r="B612416" s="76"/>
      <c r="C612416" s="75"/>
    </row>
    <row r="612417" spans="2:3" x14ac:dyDescent="0.25">
      <c r="B612417" s="76"/>
      <c r="C612417" s="75"/>
    </row>
    <row r="612418" spans="2:3" x14ac:dyDescent="0.25">
      <c r="B612418" s="76"/>
      <c r="C612418" s="75"/>
    </row>
    <row r="612419" spans="2:3" x14ac:dyDescent="0.25">
      <c r="B612419" s="76"/>
      <c r="C612419" s="75"/>
    </row>
    <row r="612420" spans="2:3" x14ac:dyDescent="0.25">
      <c r="B612420" s="76"/>
      <c r="C612420" s="75"/>
    </row>
    <row r="612421" spans="2:3" x14ac:dyDescent="0.25">
      <c r="B612421" s="76"/>
      <c r="C612421" s="75"/>
    </row>
    <row r="612422" spans="2:3" x14ac:dyDescent="0.25">
      <c r="B612422" s="76"/>
      <c r="C612422" s="75"/>
    </row>
    <row r="612423" spans="2:3" x14ac:dyDescent="0.25">
      <c r="B612423" s="76"/>
      <c r="C612423" s="75"/>
    </row>
    <row r="612533" spans="2:3" x14ac:dyDescent="0.25">
      <c r="B612533" s="76"/>
      <c r="C612533" s="75"/>
    </row>
    <row r="612534" spans="2:3" x14ac:dyDescent="0.25">
      <c r="B612534" s="76"/>
      <c r="C612534" s="75"/>
    </row>
    <row r="612535" spans="2:3" x14ac:dyDescent="0.25">
      <c r="B612535" s="76"/>
      <c r="C612535" s="75"/>
    </row>
    <row r="612536" spans="2:3" x14ac:dyDescent="0.25">
      <c r="B612536" s="76"/>
      <c r="C612536" s="75"/>
    </row>
    <row r="612537" spans="2:3" x14ac:dyDescent="0.25">
      <c r="B612537" s="76"/>
      <c r="C612537" s="75"/>
    </row>
    <row r="612538" spans="2:3" x14ac:dyDescent="0.25">
      <c r="B612538" s="76"/>
      <c r="C612538" s="75"/>
    </row>
    <row r="612539" spans="2:3" x14ac:dyDescent="0.25">
      <c r="B612539" s="76"/>
      <c r="C612539" s="75"/>
    </row>
    <row r="612540" spans="2:3" x14ac:dyDescent="0.25">
      <c r="B612540" s="76"/>
      <c r="C612540" s="75"/>
    </row>
    <row r="612541" spans="2:3" x14ac:dyDescent="0.25">
      <c r="B612541" s="76"/>
      <c r="C612541" s="75"/>
    </row>
    <row r="612542" spans="2:3" x14ac:dyDescent="0.25">
      <c r="B612542" s="76"/>
      <c r="C612542" s="75"/>
    </row>
    <row r="612543" spans="2:3" x14ac:dyDescent="0.25">
      <c r="B612543" s="76"/>
      <c r="C612543" s="75"/>
    </row>
    <row r="612544" spans="2:3" x14ac:dyDescent="0.25">
      <c r="B612544" s="76"/>
      <c r="C612544" s="75"/>
    </row>
    <row r="612545" spans="2:3" x14ac:dyDescent="0.25">
      <c r="B612545" s="76"/>
      <c r="C612545" s="75"/>
    </row>
    <row r="612655" spans="2:3" x14ac:dyDescent="0.25">
      <c r="B612655" s="76"/>
      <c r="C612655" s="75"/>
    </row>
    <row r="612656" spans="2:3" x14ac:dyDescent="0.25">
      <c r="B612656" s="76"/>
      <c r="C612656" s="75"/>
    </row>
    <row r="612657" spans="2:3" x14ac:dyDescent="0.25">
      <c r="B612657" s="76"/>
      <c r="C612657" s="75"/>
    </row>
    <row r="612658" spans="2:3" x14ac:dyDescent="0.25">
      <c r="B612658" s="76"/>
      <c r="C612658" s="75"/>
    </row>
    <row r="612659" spans="2:3" x14ac:dyDescent="0.25">
      <c r="B612659" s="76"/>
      <c r="C612659" s="75"/>
    </row>
    <row r="612660" spans="2:3" x14ac:dyDescent="0.25">
      <c r="B612660" s="76"/>
      <c r="C612660" s="75"/>
    </row>
    <row r="612661" spans="2:3" x14ac:dyDescent="0.25">
      <c r="B612661" s="76"/>
      <c r="C612661" s="75"/>
    </row>
    <row r="612662" spans="2:3" x14ac:dyDescent="0.25">
      <c r="B612662" s="76"/>
      <c r="C612662" s="75"/>
    </row>
    <row r="612663" spans="2:3" x14ac:dyDescent="0.25">
      <c r="B612663" s="76"/>
      <c r="C612663" s="75"/>
    </row>
    <row r="612664" spans="2:3" x14ac:dyDescent="0.25">
      <c r="B612664" s="76"/>
      <c r="C612664" s="75"/>
    </row>
    <row r="612665" spans="2:3" x14ac:dyDescent="0.25">
      <c r="B612665" s="76"/>
      <c r="C612665" s="75"/>
    </row>
    <row r="612666" spans="2:3" x14ac:dyDescent="0.25">
      <c r="B612666" s="76"/>
      <c r="C612666" s="75"/>
    </row>
    <row r="612667" spans="2:3" x14ac:dyDescent="0.25">
      <c r="B612667" s="76"/>
      <c r="C612667" s="75"/>
    </row>
    <row r="612777" spans="2:3" x14ac:dyDescent="0.25">
      <c r="B612777" s="76"/>
      <c r="C612777" s="75"/>
    </row>
    <row r="612778" spans="2:3" x14ac:dyDescent="0.25">
      <c r="B612778" s="76"/>
      <c r="C612778" s="75"/>
    </row>
    <row r="612779" spans="2:3" x14ac:dyDescent="0.25">
      <c r="B612779" s="76"/>
      <c r="C612779" s="75"/>
    </row>
    <row r="612780" spans="2:3" x14ac:dyDescent="0.25">
      <c r="B612780" s="76"/>
      <c r="C612780" s="75"/>
    </row>
    <row r="612781" spans="2:3" x14ac:dyDescent="0.25">
      <c r="B612781" s="76"/>
      <c r="C612781" s="75"/>
    </row>
    <row r="612782" spans="2:3" x14ac:dyDescent="0.25">
      <c r="B612782" s="76"/>
      <c r="C612782" s="75"/>
    </row>
    <row r="612783" spans="2:3" x14ac:dyDescent="0.25">
      <c r="B612783" s="76"/>
      <c r="C612783" s="75"/>
    </row>
    <row r="612784" spans="2:3" x14ac:dyDescent="0.25">
      <c r="B612784" s="76"/>
      <c r="C612784" s="75"/>
    </row>
    <row r="612785" spans="2:3" x14ac:dyDescent="0.25">
      <c r="B612785" s="76"/>
      <c r="C612785" s="75"/>
    </row>
    <row r="612786" spans="2:3" x14ac:dyDescent="0.25">
      <c r="B612786" s="76"/>
      <c r="C612786" s="75"/>
    </row>
    <row r="612787" spans="2:3" x14ac:dyDescent="0.25">
      <c r="B612787" s="76"/>
      <c r="C612787" s="75"/>
    </row>
    <row r="612788" spans="2:3" x14ac:dyDescent="0.25">
      <c r="B612788" s="76"/>
      <c r="C612788" s="75"/>
    </row>
    <row r="612789" spans="2:3" x14ac:dyDescent="0.25">
      <c r="B612789" s="76"/>
      <c r="C612789" s="75"/>
    </row>
    <row r="612899" spans="2:3" x14ac:dyDescent="0.25">
      <c r="B612899" s="76"/>
      <c r="C612899" s="75"/>
    </row>
    <row r="612900" spans="2:3" x14ac:dyDescent="0.25">
      <c r="B612900" s="76"/>
      <c r="C612900" s="75"/>
    </row>
    <row r="612901" spans="2:3" x14ac:dyDescent="0.25">
      <c r="B612901" s="76"/>
      <c r="C612901" s="75"/>
    </row>
    <row r="612902" spans="2:3" x14ac:dyDescent="0.25">
      <c r="B612902" s="76"/>
      <c r="C612902" s="75"/>
    </row>
    <row r="612903" spans="2:3" x14ac:dyDescent="0.25">
      <c r="B612903" s="76"/>
      <c r="C612903" s="75"/>
    </row>
    <row r="612904" spans="2:3" x14ac:dyDescent="0.25">
      <c r="B612904" s="76"/>
      <c r="C612904" s="75"/>
    </row>
    <row r="612905" spans="2:3" x14ac:dyDescent="0.25">
      <c r="B612905" s="76"/>
      <c r="C612905" s="75"/>
    </row>
    <row r="612906" spans="2:3" x14ac:dyDescent="0.25">
      <c r="B612906" s="76"/>
      <c r="C612906" s="75"/>
    </row>
    <row r="612907" spans="2:3" x14ac:dyDescent="0.25">
      <c r="B612907" s="76"/>
      <c r="C612907" s="75"/>
    </row>
    <row r="612908" spans="2:3" x14ac:dyDescent="0.25">
      <c r="B612908" s="76"/>
      <c r="C612908" s="75"/>
    </row>
    <row r="612909" spans="2:3" x14ac:dyDescent="0.25">
      <c r="B612909" s="76"/>
      <c r="C612909" s="75"/>
    </row>
    <row r="612910" spans="2:3" x14ac:dyDescent="0.25">
      <c r="B612910" s="76"/>
      <c r="C612910" s="75"/>
    </row>
    <row r="612911" spans="2:3" x14ac:dyDescent="0.25">
      <c r="B612911" s="76"/>
      <c r="C612911" s="75"/>
    </row>
    <row r="613021" spans="2:3" x14ac:dyDescent="0.25">
      <c r="B613021" s="76"/>
      <c r="C613021" s="75"/>
    </row>
    <row r="613022" spans="2:3" x14ac:dyDescent="0.25">
      <c r="B613022" s="76"/>
      <c r="C613022" s="75"/>
    </row>
    <row r="613023" spans="2:3" x14ac:dyDescent="0.25">
      <c r="B613023" s="76"/>
      <c r="C613023" s="75"/>
    </row>
    <row r="613024" spans="2:3" x14ac:dyDescent="0.25">
      <c r="B613024" s="76"/>
      <c r="C613024" s="75"/>
    </row>
    <row r="613025" spans="2:3" x14ac:dyDescent="0.25">
      <c r="B613025" s="76"/>
      <c r="C613025" s="75"/>
    </row>
    <row r="613026" spans="2:3" x14ac:dyDescent="0.25">
      <c r="B613026" s="76"/>
      <c r="C613026" s="75"/>
    </row>
    <row r="613027" spans="2:3" x14ac:dyDescent="0.25">
      <c r="B613027" s="76"/>
      <c r="C613027" s="75"/>
    </row>
    <row r="613028" spans="2:3" x14ac:dyDescent="0.25">
      <c r="B613028" s="76"/>
      <c r="C613028" s="75"/>
    </row>
    <row r="613029" spans="2:3" x14ac:dyDescent="0.25">
      <c r="B613029" s="76"/>
      <c r="C613029" s="75"/>
    </row>
    <row r="613030" spans="2:3" x14ac:dyDescent="0.25">
      <c r="B613030" s="76"/>
      <c r="C613030" s="75"/>
    </row>
    <row r="613031" spans="2:3" x14ac:dyDescent="0.25">
      <c r="B613031" s="76"/>
      <c r="C613031" s="75"/>
    </row>
    <row r="613032" spans="2:3" x14ac:dyDescent="0.25">
      <c r="B613032" s="76"/>
      <c r="C613032" s="75"/>
    </row>
    <row r="613033" spans="2:3" x14ac:dyDescent="0.25">
      <c r="B613033" s="76"/>
      <c r="C613033" s="75"/>
    </row>
    <row r="613143" spans="2:3" x14ac:dyDescent="0.25">
      <c r="B613143" s="76"/>
      <c r="C613143" s="75"/>
    </row>
    <row r="613144" spans="2:3" x14ac:dyDescent="0.25">
      <c r="B613144" s="76"/>
      <c r="C613144" s="75"/>
    </row>
    <row r="613145" spans="2:3" x14ac:dyDescent="0.25">
      <c r="B613145" s="76"/>
      <c r="C613145" s="75"/>
    </row>
    <row r="613146" spans="2:3" x14ac:dyDescent="0.25">
      <c r="B613146" s="76"/>
      <c r="C613146" s="75"/>
    </row>
    <row r="613147" spans="2:3" x14ac:dyDescent="0.25">
      <c r="B613147" s="76"/>
      <c r="C613147" s="75"/>
    </row>
    <row r="613148" spans="2:3" x14ac:dyDescent="0.25">
      <c r="B613148" s="76"/>
      <c r="C613148" s="75"/>
    </row>
    <row r="613149" spans="2:3" x14ac:dyDescent="0.25">
      <c r="B613149" s="76"/>
      <c r="C613149" s="75"/>
    </row>
    <row r="613150" spans="2:3" x14ac:dyDescent="0.25">
      <c r="B613150" s="76"/>
      <c r="C613150" s="75"/>
    </row>
    <row r="613151" spans="2:3" x14ac:dyDescent="0.25">
      <c r="B613151" s="76"/>
      <c r="C613151" s="75"/>
    </row>
    <row r="613152" spans="2:3" x14ac:dyDescent="0.25">
      <c r="B613152" s="76"/>
      <c r="C613152" s="75"/>
    </row>
    <row r="613153" spans="2:3" x14ac:dyDescent="0.25">
      <c r="B613153" s="76"/>
      <c r="C613153" s="75"/>
    </row>
    <row r="613154" spans="2:3" x14ac:dyDescent="0.25">
      <c r="B613154" s="76"/>
      <c r="C613154" s="75"/>
    </row>
    <row r="613155" spans="2:3" x14ac:dyDescent="0.25">
      <c r="B613155" s="76"/>
      <c r="C613155" s="75"/>
    </row>
    <row r="613265" spans="2:3" x14ac:dyDescent="0.25">
      <c r="B613265" s="76"/>
      <c r="C613265" s="75"/>
    </row>
    <row r="613266" spans="2:3" x14ac:dyDescent="0.25">
      <c r="B613266" s="76"/>
      <c r="C613266" s="75"/>
    </row>
    <row r="613267" spans="2:3" x14ac:dyDescent="0.25">
      <c r="B613267" s="76"/>
      <c r="C613267" s="75"/>
    </row>
    <row r="613268" spans="2:3" x14ac:dyDescent="0.25">
      <c r="B613268" s="76"/>
      <c r="C613268" s="75"/>
    </row>
    <row r="613269" spans="2:3" x14ac:dyDescent="0.25">
      <c r="B613269" s="76"/>
      <c r="C613269" s="75"/>
    </row>
    <row r="613270" spans="2:3" x14ac:dyDescent="0.25">
      <c r="B613270" s="76"/>
      <c r="C613270" s="75"/>
    </row>
    <row r="613271" spans="2:3" x14ac:dyDescent="0.25">
      <c r="B613271" s="76"/>
      <c r="C613271" s="75"/>
    </row>
    <row r="613272" spans="2:3" x14ac:dyDescent="0.25">
      <c r="B613272" s="76"/>
      <c r="C613272" s="75"/>
    </row>
    <row r="613273" spans="2:3" x14ac:dyDescent="0.25">
      <c r="B613273" s="76"/>
      <c r="C613273" s="75"/>
    </row>
    <row r="613274" spans="2:3" x14ac:dyDescent="0.25">
      <c r="B613274" s="76"/>
      <c r="C613274" s="75"/>
    </row>
    <row r="613275" spans="2:3" x14ac:dyDescent="0.25">
      <c r="B613275" s="76"/>
      <c r="C613275" s="75"/>
    </row>
    <row r="613276" spans="2:3" x14ac:dyDescent="0.25">
      <c r="B613276" s="76"/>
      <c r="C613276" s="75"/>
    </row>
    <row r="613277" spans="2:3" x14ac:dyDescent="0.25">
      <c r="B613277" s="76"/>
      <c r="C613277" s="75"/>
    </row>
    <row r="613387" spans="2:3" x14ac:dyDescent="0.25">
      <c r="B613387" s="76"/>
      <c r="C613387" s="75"/>
    </row>
    <row r="613388" spans="2:3" x14ac:dyDescent="0.25">
      <c r="B613388" s="76"/>
      <c r="C613388" s="75"/>
    </row>
    <row r="613389" spans="2:3" x14ac:dyDescent="0.25">
      <c r="B613389" s="76"/>
      <c r="C613389" s="75"/>
    </row>
    <row r="613390" spans="2:3" x14ac:dyDescent="0.25">
      <c r="B613390" s="76"/>
      <c r="C613390" s="75"/>
    </row>
    <row r="613391" spans="2:3" x14ac:dyDescent="0.25">
      <c r="B613391" s="76"/>
      <c r="C613391" s="75"/>
    </row>
    <row r="613392" spans="2:3" x14ac:dyDescent="0.25">
      <c r="B613392" s="76"/>
      <c r="C613392" s="75"/>
    </row>
    <row r="613393" spans="2:3" x14ac:dyDescent="0.25">
      <c r="B613393" s="76"/>
      <c r="C613393" s="75"/>
    </row>
    <row r="613394" spans="2:3" x14ac:dyDescent="0.25">
      <c r="B613394" s="76"/>
      <c r="C613394" s="75"/>
    </row>
    <row r="613395" spans="2:3" x14ac:dyDescent="0.25">
      <c r="B613395" s="76"/>
      <c r="C613395" s="75"/>
    </row>
    <row r="613396" spans="2:3" x14ac:dyDescent="0.25">
      <c r="B613396" s="76"/>
      <c r="C613396" s="75"/>
    </row>
    <row r="613397" spans="2:3" x14ac:dyDescent="0.25">
      <c r="B613397" s="76"/>
      <c r="C613397" s="75"/>
    </row>
    <row r="613398" spans="2:3" x14ac:dyDescent="0.25">
      <c r="B613398" s="76"/>
      <c r="C613398" s="75"/>
    </row>
    <row r="613399" spans="2:3" x14ac:dyDescent="0.25">
      <c r="B613399" s="76"/>
      <c r="C613399" s="75"/>
    </row>
    <row r="613509" spans="2:3" x14ac:dyDescent="0.25">
      <c r="B613509" s="76"/>
      <c r="C613509" s="75"/>
    </row>
    <row r="613510" spans="2:3" x14ac:dyDescent="0.25">
      <c r="B613510" s="76"/>
      <c r="C613510" s="75"/>
    </row>
    <row r="613511" spans="2:3" x14ac:dyDescent="0.25">
      <c r="B613511" s="76"/>
      <c r="C613511" s="75"/>
    </row>
    <row r="613512" spans="2:3" x14ac:dyDescent="0.25">
      <c r="B613512" s="76"/>
      <c r="C613512" s="75"/>
    </row>
    <row r="613513" spans="2:3" x14ac:dyDescent="0.25">
      <c r="B613513" s="76"/>
      <c r="C613513" s="75"/>
    </row>
    <row r="613514" spans="2:3" x14ac:dyDescent="0.25">
      <c r="B613514" s="76"/>
      <c r="C613514" s="75"/>
    </row>
    <row r="613515" spans="2:3" x14ac:dyDescent="0.25">
      <c r="B613515" s="76"/>
      <c r="C613515" s="75"/>
    </row>
    <row r="613516" spans="2:3" x14ac:dyDescent="0.25">
      <c r="B613516" s="76"/>
      <c r="C613516" s="75"/>
    </row>
    <row r="613517" spans="2:3" x14ac:dyDescent="0.25">
      <c r="B613517" s="76"/>
      <c r="C613517" s="75"/>
    </row>
    <row r="613518" spans="2:3" x14ac:dyDescent="0.25">
      <c r="B613518" s="76"/>
      <c r="C613518" s="75"/>
    </row>
    <row r="613519" spans="2:3" x14ac:dyDescent="0.25">
      <c r="B613519" s="76"/>
      <c r="C613519" s="75"/>
    </row>
    <row r="613520" spans="2:3" x14ac:dyDescent="0.25">
      <c r="B613520" s="76"/>
      <c r="C613520" s="75"/>
    </row>
    <row r="613521" spans="2:3" x14ac:dyDescent="0.25">
      <c r="B613521" s="76"/>
      <c r="C613521" s="75"/>
    </row>
    <row r="613631" spans="2:3" x14ac:dyDescent="0.25">
      <c r="B613631" s="76"/>
      <c r="C613631" s="75"/>
    </row>
    <row r="613632" spans="2:3" x14ac:dyDescent="0.25">
      <c r="B613632" s="76"/>
      <c r="C613632" s="75"/>
    </row>
    <row r="613633" spans="2:3" x14ac:dyDescent="0.25">
      <c r="B613633" s="76"/>
      <c r="C613633" s="75"/>
    </row>
    <row r="613634" spans="2:3" x14ac:dyDescent="0.25">
      <c r="B613634" s="76"/>
      <c r="C613634" s="75"/>
    </row>
    <row r="613635" spans="2:3" x14ac:dyDescent="0.25">
      <c r="B613635" s="76"/>
      <c r="C613635" s="75"/>
    </row>
    <row r="613636" spans="2:3" x14ac:dyDescent="0.25">
      <c r="B613636" s="76"/>
      <c r="C613636" s="75"/>
    </row>
    <row r="613637" spans="2:3" x14ac:dyDescent="0.25">
      <c r="B613637" s="76"/>
      <c r="C613637" s="75"/>
    </row>
    <row r="613638" spans="2:3" x14ac:dyDescent="0.25">
      <c r="B613638" s="76"/>
      <c r="C613638" s="75"/>
    </row>
    <row r="613639" spans="2:3" x14ac:dyDescent="0.25">
      <c r="B613639" s="76"/>
      <c r="C613639" s="75"/>
    </row>
    <row r="613640" spans="2:3" x14ac:dyDescent="0.25">
      <c r="B613640" s="76"/>
      <c r="C613640" s="75"/>
    </row>
    <row r="613641" spans="2:3" x14ac:dyDescent="0.25">
      <c r="B613641" s="76"/>
      <c r="C613641" s="75"/>
    </row>
    <row r="613642" spans="2:3" x14ac:dyDescent="0.25">
      <c r="B613642" s="76"/>
      <c r="C613642" s="75"/>
    </row>
    <row r="613643" spans="2:3" x14ac:dyDescent="0.25">
      <c r="B613643" s="76"/>
      <c r="C613643" s="75"/>
    </row>
    <row r="613753" spans="2:3" x14ac:dyDescent="0.25">
      <c r="B613753" s="76"/>
      <c r="C613753" s="75"/>
    </row>
    <row r="613754" spans="2:3" x14ac:dyDescent="0.25">
      <c r="B613754" s="76"/>
      <c r="C613754" s="75"/>
    </row>
    <row r="613755" spans="2:3" x14ac:dyDescent="0.25">
      <c r="B613755" s="76"/>
      <c r="C613755" s="75"/>
    </row>
    <row r="613756" spans="2:3" x14ac:dyDescent="0.25">
      <c r="B613756" s="76"/>
      <c r="C613756" s="75"/>
    </row>
    <row r="613757" spans="2:3" x14ac:dyDescent="0.25">
      <c r="B613757" s="76"/>
      <c r="C613757" s="75"/>
    </row>
    <row r="613758" spans="2:3" x14ac:dyDescent="0.25">
      <c r="B613758" s="76"/>
      <c r="C613758" s="75"/>
    </row>
    <row r="613759" spans="2:3" x14ac:dyDescent="0.25">
      <c r="B613759" s="76"/>
      <c r="C613759" s="75"/>
    </row>
    <row r="613760" spans="2:3" x14ac:dyDescent="0.25">
      <c r="B613760" s="76"/>
      <c r="C613760" s="75"/>
    </row>
    <row r="613761" spans="2:3" x14ac:dyDescent="0.25">
      <c r="B613761" s="76"/>
      <c r="C613761" s="75"/>
    </row>
    <row r="613762" spans="2:3" x14ac:dyDescent="0.25">
      <c r="B613762" s="76"/>
      <c r="C613762" s="75"/>
    </row>
    <row r="613763" spans="2:3" x14ac:dyDescent="0.25">
      <c r="B613763" s="76"/>
      <c r="C613763" s="75"/>
    </row>
    <row r="613764" spans="2:3" x14ac:dyDescent="0.25">
      <c r="B613764" s="76"/>
      <c r="C613764" s="75"/>
    </row>
    <row r="613765" spans="2:3" x14ac:dyDescent="0.25">
      <c r="B613765" s="76"/>
      <c r="C613765" s="75"/>
    </row>
    <row r="613875" spans="2:3" x14ac:dyDescent="0.25">
      <c r="B613875" s="76"/>
      <c r="C613875" s="75"/>
    </row>
    <row r="613876" spans="2:3" x14ac:dyDescent="0.25">
      <c r="B613876" s="76"/>
      <c r="C613876" s="75"/>
    </row>
    <row r="613877" spans="2:3" x14ac:dyDescent="0.25">
      <c r="B613877" s="76"/>
      <c r="C613877" s="75"/>
    </row>
    <row r="613878" spans="2:3" x14ac:dyDescent="0.25">
      <c r="B613878" s="76"/>
      <c r="C613878" s="75"/>
    </row>
    <row r="613879" spans="2:3" x14ac:dyDescent="0.25">
      <c r="B613879" s="76"/>
      <c r="C613879" s="75"/>
    </row>
    <row r="613880" spans="2:3" x14ac:dyDescent="0.25">
      <c r="B613880" s="76"/>
      <c r="C613880" s="75"/>
    </row>
    <row r="613881" spans="2:3" x14ac:dyDescent="0.25">
      <c r="B613881" s="76"/>
      <c r="C613881" s="75"/>
    </row>
    <row r="613882" spans="2:3" x14ac:dyDescent="0.25">
      <c r="B613882" s="76"/>
      <c r="C613882" s="75"/>
    </row>
    <row r="613883" spans="2:3" x14ac:dyDescent="0.25">
      <c r="B613883" s="76"/>
      <c r="C613883" s="75"/>
    </row>
    <row r="613884" spans="2:3" x14ac:dyDescent="0.25">
      <c r="B613884" s="76"/>
      <c r="C613884" s="75"/>
    </row>
    <row r="613885" spans="2:3" x14ac:dyDescent="0.25">
      <c r="B613885" s="76"/>
      <c r="C613885" s="75"/>
    </row>
    <row r="613886" spans="2:3" x14ac:dyDescent="0.25">
      <c r="B613886" s="76"/>
      <c r="C613886" s="75"/>
    </row>
    <row r="613887" spans="2:3" x14ac:dyDescent="0.25">
      <c r="B613887" s="76"/>
      <c r="C613887" s="75"/>
    </row>
    <row r="613997" spans="2:3" x14ac:dyDescent="0.25">
      <c r="B613997" s="76"/>
      <c r="C613997" s="75"/>
    </row>
    <row r="613998" spans="2:3" x14ac:dyDescent="0.25">
      <c r="B613998" s="76"/>
      <c r="C613998" s="75"/>
    </row>
    <row r="613999" spans="2:3" x14ac:dyDescent="0.25">
      <c r="B613999" s="76"/>
      <c r="C613999" s="75"/>
    </row>
    <row r="614000" spans="2:3" x14ac:dyDescent="0.25">
      <c r="B614000" s="76"/>
      <c r="C614000" s="75"/>
    </row>
    <row r="614001" spans="2:3" x14ac:dyDescent="0.25">
      <c r="B614001" s="76"/>
      <c r="C614001" s="75"/>
    </row>
    <row r="614002" spans="2:3" x14ac:dyDescent="0.25">
      <c r="B614002" s="76"/>
      <c r="C614002" s="75"/>
    </row>
    <row r="614003" spans="2:3" x14ac:dyDescent="0.25">
      <c r="B614003" s="76"/>
      <c r="C614003" s="75"/>
    </row>
    <row r="614004" spans="2:3" x14ac:dyDescent="0.25">
      <c r="B614004" s="76"/>
      <c r="C614004" s="75"/>
    </row>
    <row r="614005" spans="2:3" x14ac:dyDescent="0.25">
      <c r="B614005" s="76"/>
      <c r="C614005" s="75"/>
    </row>
    <row r="614006" spans="2:3" x14ac:dyDescent="0.25">
      <c r="B614006" s="76"/>
      <c r="C614006" s="75"/>
    </row>
    <row r="614007" spans="2:3" x14ac:dyDescent="0.25">
      <c r="B614007" s="76"/>
      <c r="C614007" s="75"/>
    </row>
    <row r="614008" spans="2:3" x14ac:dyDescent="0.25">
      <c r="B614008" s="76"/>
      <c r="C614008" s="75"/>
    </row>
    <row r="614009" spans="2:3" x14ac:dyDescent="0.25">
      <c r="B614009" s="76"/>
      <c r="C614009" s="75"/>
    </row>
    <row r="614119" spans="2:3" x14ac:dyDescent="0.25">
      <c r="B614119" s="76"/>
      <c r="C614119" s="75"/>
    </row>
    <row r="614120" spans="2:3" x14ac:dyDescent="0.25">
      <c r="B614120" s="76"/>
      <c r="C614120" s="75"/>
    </row>
    <row r="614121" spans="2:3" x14ac:dyDescent="0.25">
      <c r="B614121" s="76"/>
      <c r="C614121" s="75"/>
    </row>
    <row r="614122" spans="2:3" x14ac:dyDescent="0.25">
      <c r="B614122" s="76"/>
      <c r="C614122" s="75"/>
    </row>
    <row r="614123" spans="2:3" x14ac:dyDescent="0.25">
      <c r="B614123" s="76"/>
      <c r="C614123" s="75"/>
    </row>
    <row r="614124" spans="2:3" x14ac:dyDescent="0.25">
      <c r="B614124" s="76"/>
      <c r="C614124" s="75"/>
    </row>
    <row r="614125" spans="2:3" x14ac:dyDescent="0.25">
      <c r="B614125" s="76"/>
      <c r="C614125" s="75"/>
    </row>
    <row r="614126" spans="2:3" x14ac:dyDescent="0.25">
      <c r="B614126" s="76"/>
      <c r="C614126" s="75"/>
    </row>
    <row r="614127" spans="2:3" x14ac:dyDescent="0.25">
      <c r="B614127" s="76"/>
      <c r="C614127" s="75"/>
    </row>
    <row r="614128" spans="2:3" x14ac:dyDescent="0.25">
      <c r="B614128" s="76"/>
      <c r="C614128" s="75"/>
    </row>
    <row r="614129" spans="2:3" x14ac:dyDescent="0.25">
      <c r="B614129" s="76"/>
      <c r="C614129" s="75"/>
    </row>
    <row r="614130" spans="2:3" x14ac:dyDescent="0.25">
      <c r="B614130" s="76"/>
      <c r="C614130" s="75"/>
    </row>
    <row r="614131" spans="2:3" x14ac:dyDescent="0.25">
      <c r="B614131" s="76"/>
      <c r="C614131" s="75"/>
    </row>
    <row r="614241" spans="2:3" x14ac:dyDescent="0.25">
      <c r="B614241" s="76"/>
      <c r="C614241" s="75"/>
    </row>
    <row r="614242" spans="2:3" x14ac:dyDescent="0.25">
      <c r="B614242" s="76"/>
      <c r="C614242" s="75"/>
    </row>
    <row r="614243" spans="2:3" x14ac:dyDescent="0.25">
      <c r="B614243" s="76"/>
      <c r="C614243" s="75"/>
    </row>
    <row r="614244" spans="2:3" x14ac:dyDescent="0.25">
      <c r="B614244" s="76"/>
      <c r="C614244" s="75"/>
    </row>
    <row r="614245" spans="2:3" x14ac:dyDescent="0.25">
      <c r="B614245" s="76"/>
      <c r="C614245" s="75"/>
    </row>
    <row r="614246" spans="2:3" x14ac:dyDescent="0.25">
      <c r="B614246" s="76"/>
      <c r="C614246" s="75"/>
    </row>
    <row r="614247" spans="2:3" x14ac:dyDescent="0.25">
      <c r="B614247" s="76"/>
      <c r="C614247" s="75"/>
    </row>
    <row r="614248" spans="2:3" x14ac:dyDescent="0.25">
      <c r="B614248" s="76"/>
      <c r="C614248" s="75"/>
    </row>
    <row r="614249" spans="2:3" x14ac:dyDescent="0.25">
      <c r="B614249" s="76"/>
      <c r="C614249" s="75"/>
    </row>
    <row r="614250" spans="2:3" x14ac:dyDescent="0.25">
      <c r="B614250" s="76"/>
      <c r="C614250" s="75"/>
    </row>
    <row r="614251" spans="2:3" x14ac:dyDescent="0.25">
      <c r="B614251" s="76"/>
      <c r="C614251" s="75"/>
    </row>
    <row r="614252" spans="2:3" x14ac:dyDescent="0.25">
      <c r="B614252" s="76"/>
      <c r="C614252" s="75"/>
    </row>
    <row r="614253" spans="2:3" x14ac:dyDescent="0.25">
      <c r="B614253" s="76"/>
      <c r="C614253" s="75"/>
    </row>
    <row r="614363" spans="2:3" x14ac:dyDescent="0.25">
      <c r="B614363" s="76"/>
      <c r="C614363" s="75"/>
    </row>
    <row r="614364" spans="2:3" x14ac:dyDescent="0.25">
      <c r="B614364" s="76"/>
      <c r="C614364" s="75"/>
    </row>
    <row r="614365" spans="2:3" x14ac:dyDescent="0.25">
      <c r="B614365" s="76"/>
      <c r="C614365" s="75"/>
    </row>
    <row r="614366" spans="2:3" x14ac:dyDescent="0.25">
      <c r="B614366" s="76"/>
      <c r="C614366" s="75"/>
    </row>
    <row r="614367" spans="2:3" x14ac:dyDescent="0.25">
      <c r="B614367" s="76"/>
      <c r="C614367" s="75"/>
    </row>
    <row r="614368" spans="2:3" x14ac:dyDescent="0.25">
      <c r="B614368" s="76"/>
      <c r="C614368" s="75"/>
    </row>
    <row r="614369" spans="2:3" x14ac:dyDescent="0.25">
      <c r="B614369" s="76"/>
      <c r="C614369" s="75"/>
    </row>
    <row r="614370" spans="2:3" x14ac:dyDescent="0.25">
      <c r="B614370" s="76"/>
      <c r="C614370" s="75"/>
    </row>
    <row r="614371" spans="2:3" x14ac:dyDescent="0.25">
      <c r="B614371" s="76"/>
      <c r="C614371" s="75"/>
    </row>
    <row r="614372" spans="2:3" x14ac:dyDescent="0.25">
      <c r="B614372" s="76"/>
      <c r="C614372" s="75"/>
    </row>
    <row r="614373" spans="2:3" x14ac:dyDescent="0.25">
      <c r="B614373" s="76"/>
      <c r="C614373" s="75"/>
    </row>
    <row r="614374" spans="2:3" x14ac:dyDescent="0.25">
      <c r="B614374" s="76"/>
      <c r="C614374" s="75"/>
    </row>
    <row r="614375" spans="2:3" x14ac:dyDescent="0.25">
      <c r="B614375" s="76"/>
      <c r="C614375" s="75"/>
    </row>
    <row r="614485" spans="2:3" x14ac:dyDescent="0.25">
      <c r="B614485" s="76"/>
      <c r="C614485" s="75"/>
    </row>
    <row r="614486" spans="2:3" x14ac:dyDescent="0.25">
      <c r="B614486" s="76"/>
      <c r="C614486" s="75"/>
    </row>
    <row r="614487" spans="2:3" x14ac:dyDescent="0.25">
      <c r="B614487" s="76"/>
      <c r="C614487" s="75"/>
    </row>
    <row r="614488" spans="2:3" x14ac:dyDescent="0.25">
      <c r="B614488" s="76"/>
      <c r="C614488" s="75"/>
    </row>
    <row r="614489" spans="2:3" x14ac:dyDescent="0.25">
      <c r="B614489" s="76"/>
      <c r="C614489" s="75"/>
    </row>
    <row r="614490" spans="2:3" x14ac:dyDescent="0.25">
      <c r="B614490" s="76"/>
      <c r="C614490" s="75"/>
    </row>
    <row r="614491" spans="2:3" x14ac:dyDescent="0.25">
      <c r="B614491" s="76"/>
      <c r="C614491" s="75"/>
    </row>
    <row r="614492" spans="2:3" x14ac:dyDescent="0.25">
      <c r="B614492" s="76"/>
      <c r="C614492" s="75"/>
    </row>
    <row r="614493" spans="2:3" x14ac:dyDescent="0.25">
      <c r="B614493" s="76"/>
      <c r="C614493" s="75"/>
    </row>
    <row r="614494" spans="2:3" x14ac:dyDescent="0.25">
      <c r="B614494" s="76"/>
      <c r="C614494" s="75"/>
    </row>
    <row r="614495" spans="2:3" x14ac:dyDescent="0.25">
      <c r="B614495" s="76"/>
      <c r="C614495" s="75"/>
    </row>
    <row r="614496" spans="2:3" x14ac:dyDescent="0.25">
      <c r="B614496" s="76"/>
      <c r="C614496" s="75"/>
    </row>
    <row r="614497" spans="2:3" x14ac:dyDescent="0.25">
      <c r="B614497" s="76"/>
      <c r="C614497" s="75"/>
    </row>
    <row r="614607" spans="2:3" x14ac:dyDescent="0.25">
      <c r="B614607" s="76"/>
      <c r="C614607" s="75"/>
    </row>
    <row r="614608" spans="2:3" x14ac:dyDescent="0.25">
      <c r="B614608" s="76"/>
      <c r="C614608" s="75"/>
    </row>
    <row r="614609" spans="2:3" x14ac:dyDescent="0.25">
      <c r="B614609" s="76"/>
      <c r="C614609" s="75"/>
    </row>
    <row r="614610" spans="2:3" x14ac:dyDescent="0.25">
      <c r="B614610" s="76"/>
      <c r="C614610" s="75"/>
    </row>
    <row r="614611" spans="2:3" x14ac:dyDescent="0.25">
      <c r="B614611" s="76"/>
      <c r="C614611" s="75"/>
    </row>
    <row r="614612" spans="2:3" x14ac:dyDescent="0.25">
      <c r="B614612" s="76"/>
      <c r="C614612" s="75"/>
    </row>
    <row r="614613" spans="2:3" x14ac:dyDescent="0.25">
      <c r="B614613" s="76"/>
      <c r="C614613" s="75"/>
    </row>
    <row r="614614" spans="2:3" x14ac:dyDescent="0.25">
      <c r="B614614" s="76"/>
      <c r="C614614" s="75"/>
    </row>
    <row r="614615" spans="2:3" x14ac:dyDescent="0.25">
      <c r="B614615" s="76"/>
      <c r="C614615" s="75"/>
    </row>
    <row r="614616" spans="2:3" x14ac:dyDescent="0.25">
      <c r="B614616" s="76"/>
      <c r="C614616" s="75"/>
    </row>
    <row r="614617" spans="2:3" x14ac:dyDescent="0.25">
      <c r="B614617" s="76"/>
      <c r="C614617" s="75"/>
    </row>
    <row r="614618" spans="2:3" x14ac:dyDescent="0.25">
      <c r="B614618" s="76"/>
      <c r="C614618" s="75"/>
    </row>
    <row r="614619" spans="2:3" x14ac:dyDescent="0.25">
      <c r="B614619" s="76"/>
      <c r="C614619" s="75"/>
    </row>
    <row r="614729" spans="2:3" x14ac:dyDescent="0.25">
      <c r="B614729" s="76"/>
      <c r="C614729" s="75"/>
    </row>
    <row r="614730" spans="2:3" x14ac:dyDescent="0.25">
      <c r="B614730" s="76"/>
      <c r="C614730" s="75"/>
    </row>
    <row r="614731" spans="2:3" x14ac:dyDescent="0.25">
      <c r="B614731" s="76"/>
      <c r="C614731" s="75"/>
    </row>
    <row r="614732" spans="2:3" x14ac:dyDescent="0.25">
      <c r="B614732" s="76"/>
      <c r="C614732" s="75"/>
    </row>
    <row r="614733" spans="2:3" x14ac:dyDescent="0.25">
      <c r="B614733" s="76"/>
      <c r="C614733" s="75"/>
    </row>
    <row r="614734" spans="2:3" x14ac:dyDescent="0.25">
      <c r="B614734" s="76"/>
      <c r="C614734" s="75"/>
    </row>
    <row r="614735" spans="2:3" x14ac:dyDescent="0.25">
      <c r="B614735" s="76"/>
      <c r="C614735" s="75"/>
    </row>
    <row r="614736" spans="2:3" x14ac:dyDescent="0.25">
      <c r="B614736" s="76"/>
      <c r="C614736" s="75"/>
    </row>
    <row r="614737" spans="2:3" x14ac:dyDescent="0.25">
      <c r="B614737" s="76"/>
      <c r="C614737" s="75"/>
    </row>
    <row r="614738" spans="2:3" x14ac:dyDescent="0.25">
      <c r="B614738" s="76"/>
      <c r="C614738" s="75"/>
    </row>
    <row r="614739" spans="2:3" x14ac:dyDescent="0.25">
      <c r="B614739" s="76"/>
      <c r="C614739" s="75"/>
    </row>
    <row r="614740" spans="2:3" x14ac:dyDescent="0.25">
      <c r="B614740" s="76"/>
      <c r="C614740" s="75"/>
    </row>
    <row r="614741" spans="2:3" x14ac:dyDescent="0.25">
      <c r="B614741" s="76"/>
      <c r="C614741" s="75"/>
    </row>
    <row r="614851" spans="2:3" x14ac:dyDescent="0.25">
      <c r="B614851" s="76"/>
      <c r="C614851" s="75"/>
    </row>
    <row r="614852" spans="2:3" x14ac:dyDescent="0.25">
      <c r="B614852" s="76"/>
      <c r="C614852" s="75"/>
    </row>
    <row r="614853" spans="2:3" x14ac:dyDescent="0.25">
      <c r="B614853" s="76"/>
      <c r="C614853" s="75"/>
    </row>
    <row r="614854" spans="2:3" x14ac:dyDescent="0.25">
      <c r="B614854" s="76"/>
      <c r="C614854" s="75"/>
    </row>
    <row r="614855" spans="2:3" x14ac:dyDescent="0.25">
      <c r="B614855" s="76"/>
      <c r="C614855" s="75"/>
    </row>
    <row r="614856" spans="2:3" x14ac:dyDescent="0.25">
      <c r="B614856" s="76"/>
      <c r="C614856" s="75"/>
    </row>
    <row r="614857" spans="2:3" x14ac:dyDescent="0.25">
      <c r="B614857" s="76"/>
      <c r="C614857" s="75"/>
    </row>
    <row r="614858" spans="2:3" x14ac:dyDescent="0.25">
      <c r="B614858" s="76"/>
      <c r="C614858" s="75"/>
    </row>
    <row r="614859" spans="2:3" x14ac:dyDescent="0.25">
      <c r="B614859" s="76"/>
      <c r="C614859" s="75"/>
    </row>
    <row r="614860" spans="2:3" x14ac:dyDescent="0.25">
      <c r="B614860" s="76"/>
      <c r="C614860" s="75"/>
    </row>
    <row r="614861" spans="2:3" x14ac:dyDescent="0.25">
      <c r="B614861" s="76"/>
      <c r="C614861" s="75"/>
    </row>
    <row r="614862" spans="2:3" x14ac:dyDescent="0.25">
      <c r="B614862" s="76"/>
      <c r="C614862" s="75"/>
    </row>
    <row r="614863" spans="2:3" x14ac:dyDescent="0.25">
      <c r="B614863" s="76"/>
      <c r="C614863" s="75"/>
    </row>
    <row r="614973" spans="2:3" x14ac:dyDescent="0.25">
      <c r="B614973" s="76"/>
      <c r="C614973" s="75"/>
    </row>
    <row r="614974" spans="2:3" x14ac:dyDescent="0.25">
      <c r="B614974" s="76"/>
      <c r="C614974" s="75"/>
    </row>
    <row r="614975" spans="2:3" x14ac:dyDescent="0.25">
      <c r="B614975" s="76"/>
      <c r="C614975" s="75"/>
    </row>
    <row r="614976" spans="2:3" x14ac:dyDescent="0.25">
      <c r="B614976" s="76"/>
      <c r="C614976" s="75"/>
    </row>
    <row r="614977" spans="2:3" x14ac:dyDescent="0.25">
      <c r="B614977" s="76"/>
      <c r="C614977" s="75"/>
    </row>
    <row r="614978" spans="2:3" x14ac:dyDescent="0.25">
      <c r="B614978" s="76"/>
      <c r="C614978" s="75"/>
    </row>
    <row r="614979" spans="2:3" x14ac:dyDescent="0.25">
      <c r="B614979" s="76"/>
      <c r="C614979" s="75"/>
    </row>
    <row r="614980" spans="2:3" x14ac:dyDescent="0.25">
      <c r="B614980" s="76"/>
      <c r="C614980" s="75"/>
    </row>
    <row r="614981" spans="2:3" x14ac:dyDescent="0.25">
      <c r="B614981" s="76"/>
      <c r="C614981" s="75"/>
    </row>
    <row r="614982" spans="2:3" x14ac:dyDescent="0.25">
      <c r="B614982" s="76"/>
      <c r="C614982" s="75"/>
    </row>
    <row r="614983" spans="2:3" x14ac:dyDescent="0.25">
      <c r="B614983" s="76"/>
      <c r="C614983" s="75"/>
    </row>
    <row r="614984" spans="2:3" x14ac:dyDescent="0.25">
      <c r="B614984" s="76"/>
      <c r="C614984" s="75"/>
    </row>
    <row r="614985" spans="2:3" x14ac:dyDescent="0.25">
      <c r="B614985" s="76"/>
      <c r="C614985" s="75"/>
    </row>
    <row r="615095" spans="2:3" x14ac:dyDescent="0.25">
      <c r="B615095" s="76"/>
      <c r="C615095" s="75"/>
    </row>
    <row r="615096" spans="2:3" x14ac:dyDescent="0.25">
      <c r="B615096" s="76"/>
      <c r="C615096" s="75"/>
    </row>
    <row r="615097" spans="2:3" x14ac:dyDescent="0.25">
      <c r="B615097" s="76"/>
      <c r="C615097" s="75"/>
    </row>
    <row r="615098" spans="2:3" x14ac:dyDescent="0.25">
      <c r="B615098" s="76"/>
      <c r="C615098" s="75"/>
    </row>
    <row r="615099" spans="2:3" x14ac:dyDescent="0.25">
      <c r="B615099" s="76"/>
      <c r="C615099" s="75"/>
    </row>
    <row r="615100" spans="2:3" x14ac:dyDescent="0.25">
      <c r="B615100" s="76"/>
      <c r="C615100" s="75"/>
    </row>
    <row r="615101" spans="2:3" x14ac:dyDescent="0.25">
      <c r="B615101" s="76"/>
      <c r="C615101" s="75"/>
    </row>
    <row r="615102" spans="2:3" x14ac:dyDescent="0.25">
      <c r="B615102" s="76"/>
      <c r="C615102" s="75"/>
    </row>
    <row r="615103" spans="2:3" x14ac:dyDescent="0.25">
      <c r="B615103" s="76"/>
      <c r="C615103" s="75"/>
    </row>
    <row r="615104" spans="2:3" x14ac:dyDescent="0.25">
      <c r="B615104" s="76"/>
      <c r="C615104" s="75"/>
    </row>
    <row r="615105" spans="2:3" x14ac:dyDescent="0.25">
      <c r="B615105" s="76"/>
      <c r="C615105" s="75"/>
    </row>
    <row r="615106" spans="2:3" x14ac:dyDescent="0.25">
      <c r="B615106" s="76"/>
      <c r="C615106" s="75"/>
    </row>
    <row r="615107" spans="2:3" x14ac:dyDescent="0.25">
      <c r="B615107" s="76"/>
      <c r="C615107" s="75"/>
    </row>
    <row r="615217" spans="2:3" x14ac:dyDescent="0.25">
      <c r="B615217" s="76"/>
      <c r="C615217" s="75"/>
    </row>
    <row r="615218" spans="2:3" x14ac:dyDescent="0.25">
      <c r="B615218" s="76"/>
      <c r="C615218" s="75"/>
    </row>
    <row r="615219" spans="2:3" x14ac:dyDescent="0.25">
      <c r="B615219" s="76"/>
      <c r="C615219" s="75"/>
    </row>
    <row r="615220" spans="2:3" x14ac:dyDescent="0.25">
      <c r="B615220" s="76"/>
      <c r="C615220" s="75"/>
    </row>
    <row r="615221" spans="2:3" x14ac:dyDescent="0.25">
      <c r="B615221" s="76"/>
      <c r="C615221" s="75"/>
    </row>
    <row r="615222" spans="2:3" x14ac:dyDescent="0.25">
      <c r="B615222" s="76"/>
      <c r="C615222" s="75"/>
    </row>
    <row r="615223" spans="2:3" x14ac:dyDescent="0.25">
      <c r="B615223" s="76"/>
      <c r="C615223" s="75"/>
    </row>
    <row r="615224" spans="2:3" x14ac:dyDescent="0.25">
      <c r="B615224" s="76"/>
      <c r="C615224" s="75"/>
    </row>
    <row r="615225" spans="2:3" x14ac:dyDescent="0.25">
      <c r="B615225" s="76"/>
      <c r="C615225" s="75"/>
    </row>
    <row r="615226" spans="2:3" x14ac:dyDescent="0.25">
      <c r="B615226" s="76"/>
      <c r="C615226" s="75"/>
    </row>
    <row r="615227" spans="2:3" x14ac:dyDescent="0.25">
      <c r="B615227" s="76"/>
      <c r="C615227" s="75"/>
    </row>
    <row r="615228" spans="2:3" x14ac:dyDescent="0.25">
      <c r="B615228" s="76"/>
      <c r="C615228" s="75"/>
    </row>
    <row r="615229" spans="2:3" x14ac:dyDescent="0.25">
      <c r="B615229" s="76"/>
      <c r="C615229" s="75"/>
    </row>
    <row r="615339" spans="2:3" x14ac:dyDescent="0.25">
      <c r="B615339" s="76"/>
      <c r="C615339" s="75"/>
    </row>
    <row r="615340" spans="2:3" x14ac:dyDescent="0.25">
      <c r="B615340" s="76"/>
      <c r="C615340" s="75"/>
    </row>
    <row r="615341" spans="2:3" x14ac:dyDescent="0.25">
      <c r="B615341" s="76"/>
      <c r="C615341" s="75"/>
    </row>
    <row r="615342" spans="2:3" x14ac:dyDescent="0.25">
      <c r="B615342" s="76"/>
      <c r="C615342" s="75"/>
    </row>
    <row r="615343" spans="2:3" x14ac:dyDescent="0.25">
      <c r="B615343" s="76"/>
      <c r="C615343" s="75"/>
    </row>
    <row r="615344" spans="2:3" x14ac:dyDescent="0.25">
      <c r="B615344" s="76"/>
      <c r="C615344" s="75"/>
    </row>
    <row r="615345" spans="2:3" x14ac:dyDescent="0.25">
      <c r="B615345" s="76"/>
      <c r="C615345" s="75"/>
    </row>
    <row r="615346" spans="2:3" x14ac:dyDescent="0.25">
      <c r="B615346" s="76"/>
      <c r="C615346" s="75"/>
    </row>
    <row r="615347" spans="2:3" x14ac:dyDescent="0.25">
      <c r="B615347" s="76"/>
      <c r="C615347" s="75"/>
    </row>
    <row r="615348" spans="2:3" x14ac:dyDescent="0.25">
      <c r="B615348" s="76"/>
      <c r="C615348" s="75"/>
    </row>
    <row r="615349" spans="2:3" x14ac:dyDescent="0.25">
      <c r="B615349" s="76"/>
      <c r="C615349" s="75"/>
    </row>
    <row r="615350" spans="2:3" x14ac:dyDescent="0.25">
      <c r="B615350" s="76"/>
      <c r="C615350" s="75"/>
    </row>
    <row r="615351" spans="2:3" x14ac:dyDescent="0.25">
      <c r="B615351" s="76"/>
      <c r="C615351" s="75"/>
    </row>
    <row r="615461" spans="2:3" x14ac:dyDescent="0.25">
      <c r="B615461" s="76"/>
      <c r="C615461" s="75"/>
    </row>
    <row r="615462" spans="2:3" x14ac:dyDescent="0.25">
      <c r="B615462" s="76"/>
      <c r="C615462" s="75"/>
    </row>
    <row r="615463" spans="2:3" x14ac:dyDescent="0.25">
      <c r="B615463" s="76"/>
      <c r="C615463" s="75"/>
    </row>
    <row r="615464" spans="2:3" x14ac:dyDescent="0.25">
      <c r="B615464" s="76"/>
      <c r="C615464" s="75"/>
    </row>
    <row r="615465" spans="2:3" x14ac:dyDescent="0.25">
      <c r="B615465" s="76"/>
      <c r="C615465" s="75"/>
    </row>
    <row r="615466" spans="2:3" x14ac:dyDescent="0.25">
      <c r="B615466" s="76"/>
      <c r="C615466" s="75"/>
    </row>
    <row r="615467" spans="2:3" x14ac:dyDescent="0.25">
      <c r="B615467" s="76"/>
      <c r="C615467" s="75"/>
    </row>
    <row r="615468" spans="2:3" x14ac:dyDescent="0.25">
      <c r="B615468" s="76"/>
      <c r="C615468" s="75"/>
    </row>
    <row r="615469" spans="2:3" x14ac:dyDescent="0.25">
      <c r="B615469" s="76"/>
      <c r="C615469" s="75"/>
    </row>
    <row r="615470" spans="2:3" x14ac:dyDescent="0.25">
      <c r="B615470" s="76"/>
      <c r="C615470" s="75"/>
    </row>
    <row r="615471" spans="2:3" x14ac:dyDescent="0.25">
      <c r="B615471" s="76"/>
      <c r="C615471" s="75"/>
    </row>
    <row r="615472" spans="2:3" x14ac:dyDescent="0.25">
      <c r="B615472" s="76"/>
      <c r="C615472" s="75"/>
    </row>
    <row r="615473" spans="2:3" x14ac:dyDescent="0.25">
      <c r="B615473" s="76"/>
      <c r="C615473" s="75"/>
    </row>
    <row r="615583" spans="2:3" x14ac:dyDescent="0.25">
      <c r="B615583" s="76"/>
      <c r="C615583" s="75"/>
    </row>
    <row r="615584" spans="2:3" x14ac:dyDescent="0.25">
      <c r="B615584" s="76"/>
      <c r="C615584" s="75"/>
    </row>
    <row r="615585" spans="2:3" x14ac:dyDescent="0.25">
      <c r="B615585" s="76"/>
      <c r="C615585" s="75"/>
    </row>
    <row r="615586" spans="2:3" x14ac:dyDescent="0.25">
      <c r="B615586" s="76"/>
      <c r="C615586" s="75"/>
    </row>
    <row r="615587" spans="2:3" x14ac:dyDescent="0.25">
      <c r="B615587" s="76"/>
      <c r="C615587" s="75"/>
    </row>
    <row r="615588" spans="2:3" x14ac:dyDescent="0.25">
      <c r="B615588" s="76"/>
      <c r="C615588" s="75"/>
    </row>
    <row r="615589" spans="2:3" x14ac:dyDescent="0.25">
      <c r="B615589" s="76"/>
      <c r="C615589" s="75"/>
    </row>
    <row r="615590" spans="2:3" x14ac:dyDescent="0.25">
      <c r="B615590" s="76"/>
      <c r="C615590" s="75"/>
    </row>
    <row r="615591" spans="2:3" x14ac:dyDescent="0.25">
      <c r="B615591" s="76"/>
      <c r="C615591" s="75"/>
    </row>
    <row r="615592" spans="2:3" x14ac:dyDescent="0.25">
      <c r="B615592" s="76"/>
      <c r="C615592" s="75"/>
    </row>
    <row r="615593" spans="2:3" x14ac:dyDescent="0.25">
      <c r="B615593" s="76"/>
      <c r="C615593" s="75"/>
    </row>
    <row r="615594" spans="2:3" x14ac:dyDescent="0.25">
      <c r="B615594" s="76"/>
      <c r="C615594" s="75"/>
    </row>
    <row r="615595" spans="2:3" x14ac:dyDescent="0.25">
      <c r="B615595" s="76"/>
      <c r="C615595" s="75"/>
    </row>
    <row r="615705" spans="2:3" x14ac:dyDescent="0.25">
      <c r="B615705" s="76"/>
      <c r="C615705" s="75"/>
    </row>
    <row r="615706" spans="2:3" x14ac:dyDescent="0.25">
      <c r="B615706" s="76"/>
      <c r="C615706" s="75"/>
    </row>
    <row r="615707" spans="2:3" x14ac:dyDescent="0.25">
      <c r="B615707" s="76"/>
      <c r="C615707" s="75"/>
    </row>
    <row r="615708" spans="2:3" x14ac:dyDescent="0.25">
      <c r="B615708" s="76"/>
      <c r="C615708" s="75"/>
    </row>
    <row r="615709" spans="2:3" x14ac:dyDescent="0.25">
      <c r="B615709" s="76"/>
      <c r="C615709" s="75"/>
    </row>
    <row r="615710" spans="2:3" x14ac:dyDescent="0.25">
      <c r="B615710" s="76"/>
      <c r="C615710" s="75"/>
    </row>
    <row r="615711" spans="2:3" x14ac:dyDescent="0.25">
      <c r="B615711" s="76"/>
      <c r="C615711" s="75"/>
    </row>
    <row r="615712" spans="2:3" x14ac:dyDescent="0.25">
      <c r="B615712" s="76"/>
      <c r="C615712" s="75"/>
    </row>
    <row r="615713" spans="2:3" x14ac:dyDescent="0.25">
      <c r="B615713" s="76"/>
      <c r="C615713" s="75"/>
    </row>
    <row r="615714" spans="2:3" x14ac:dyDescent="0.25">
      <c r="B615714" s="76"/>
      <c r="C615714" s="75"/>
    </row>
    <row r="615715" spans="2:3" x14ac:dyDescent="0.25">
      <c r="B615715" s="76"/>
      <c r="C615715" s="75"/>
    </row>
    <row r="615716" spans="2:3" x14ac:dyDescent="0.25">
      <c r="B615716" s="76"/>
      <c r="C615716" s="75"/>
    </row>
    <row r="615717" spans="2:3" x14ac:dyDescent="0.25">
      <c r="B615717" s="76"/>
      <c r="C615717" s="75"/>
    </row>
    <row r="615827" spans="2:3" x14ac:dyDescent="0.25">
      <c r="B615827" s="76"/>
      <c r="C615827" s="75"/>
    </row>
    <row r="615828" spans="2:3" x14ac:dyDescent="0.25">
      <c r="B615828" s="76"/>
      <c r="C615828" s="75"/>
    </row>
    <row r="615829" spans="2:3" x14ac:dyDescent="0.25">
      <c r="B615829" s="76"/>
      <c r="C615829" s="75"/>
    </row>
    <row r="615830" spans="2:3" x14ac:dyDescent="0.25">
      <c r="B615830" s="76"/>
      <c r="C615830" s="75"/>
    </row>
    <row r="615831" spans="2:3" x14ac:dyDescent="0.25">
      <c r="B615831" s="76"/>
      <c r="C615831" s="75"/>
    </row>
    <row r="615832" spans="2:3" x14ac:dyDescent="0.25">
      <c r="B615832" s="76"/>
      <c r="C615832" s="75"/>
    </row>
    <row r="615833" spans="2:3" x14ac:dyDescent="0.25">
      <c r="B615833" s="76"/>
      <c r="C615833" s="75"/>
    </row>
    <row r="615834" spans="2:3" x14ac:dyDescent="0.25">
      <c r="B615834" s="76"/>
      <c r="C615834" s="75"/>
    </row>
    <row r="615835" spans="2:3" x14ac:dyDescent="0.25">
      <c r="B615835" s="76"/>
      <c r="C615835" s="75"/>
    </row>
    <row r="615836" spans="2:3" x14ac:dyDescent="0.25">
      <c r="B615836" s="76"/>
      <c r="C615836" s="75"/>
    </row>
    <row r="615837" spans="2:3" x14ac:dyDescent="0.25">
      <c r="B615837" s="76"/>
      <c r="C615837" s="75"/>
    </row>
    <row r="615838" spans="2:3" x14ac:dyDescent="0.25">
      <c r="B615838" s="76"/>
      <c r="C615838" s="75"/>
    </row>
    <row r="615839" spans="2:3" x14ac:dyDescent="0.25">
      <c r="B615839" s="76"/>
      <c r="C615839" s="75"/>
    </row>
    <row r="615949" spans="2:3" x14ac:dyDescent="0.25">
      <c r="B615949" s="76"/>
      <c r="C615949" s="75"/>
    </row>
    <row r="615950" spans="2:3" x14ac:dyDescent="0.25">
      <c r="B615950" s="76"/>
      <c r="C615950" s="75"/>
    </row>
    <row r="615951" spans="2:3" x14ac:dyDescent="0.25">
      <c r="B615951" s="76"/>
      <c r="C615951" s="75"/>
    </row>
    <row r="615952" spans="2:3" x14ac:dyDescent="0.25">
      <c r="B615952" s="76"/>
      <c r="C615952" s="75"/>
    </row>
    <row r="615953" spans="2:3" x14ac:dyDescent="0.25">
      <c r="B615953" s="76"/>
      <c r="C615953" s="75"/>
    </row>
    <row r="615954" spans="2:3" x14ac:dyDescent="0.25">
      <c r="B615954" s="76"/>
      <c r="C615954" s="75"/>
    </row>
    <row r="615955" spans="2:3" x14ac:dyDescent="0.25">
      <c r="B615955" s="76"/>
      <c r="C615955" s="75"/>
    </row>
    <row r="615956" spans="2:3" x14ac:dyDescent="0.25">
      <c r="B615956" s="76"/>
      <c r="C615956" s="75"/>
    </row>
    <row r="615957" spans="2:3" x14ac:dyDescent="0.25">
      <c r="B615957" s="76"/>
      <c r="C615957" s="75"/>
    </row>
    <row r="615958" spans="2:3" x14ac:dyDescent="0.25">
      <c r="B615958" s="76"/>
      <c r="C615958" s="75"/>
    </row>
    <row r="615959" spans="2:3" x14ac:dyDescent="0.25">
      <c r="B615959" s="76"/>
      <c r="C615959" s="75"/>
    </row>
    <row r="615960" spans="2:3" x14ac:dyDescent="0.25">
      <c r="B615960" s="76"/>
      <c r="C615960" s="75"/>
    </row>
    <row r="615961" spans="2:3" x14ac:dyDescent="0.25">
      <c r="B615961" s="76"/>
      <c r="C615961" s="75"/>
    </row>
    <row r="616071" spans="2:3" x14ac:dyDescent="0.25">
      <c r="B616071" s="76"/>
      <c r="C616071" s="75"/>
    </row>
    <row r="616072" spans="2:3" x14ac:dyDescent="0.25">
      <c r="B616072" s="76"/>
      <c r="C616072" s="75"/>
    </row>
    <row r="616073" spans="2:3" x14ac:dyDescent="0.25">
      <c r="B616073" s="76"/>
      <c r="C616073" s="75"/>
    </row>
    <row r="616074" spans="2:3" x14ac:dyDescent="0.25">
      <c r="B616074" s="76"/>
      <c r="C616074" s="75"/>
    </row>
    <row r="616075" spans="2:3" x14ac:dyDescent="0.25">
      <c r="B616075" s="76"/>
      <c r="C616075" s="75"/>
    </row>
    <row r="616076" spans="2:3" x14ac:dyDescent="0.25">
      <c r="B616076" s="76"/>
      <c r="C616076" s="75"/>
    </row>
    <row r="616077" spans="2:3" x14ac:dyDescent="0.25">
      <c r="B616077" s="76"/>
      <c r="C616077" s="75"/>
    </row>
    <row r="616078" spans="2:3" x14ac:dyDescent="0.25">
      <c r="B616078" s="76"/>
      <c r="C616078" s="75"/>
    </row>
    <row r="616079" spans="2:3" x14ac:dyDescent="0.25">
      <c r="B616079" s="76"/>
      <c r="C616079" s="75"/>
    </row>
    <row r="616080" spans="2:3" x14ac:dyDescent="0.25">
      <c r="B616080" s="76"/>
      <c r="C616080" s="75"/>
    </row>
    <row r="616081" spans="2:3" x14ac:dyDescent="0.25">
      <c r="B616081" s="76"/>
      <c r="C616081" s="75"/>
    </row>
    <row r="616082" spans="2:3" x14ac:dyDescent="0.25">
      <c r="B616082" s="76"/>
      <c r="C616082" s="75"/>
    </row>
    <row r="616083" spans="2:3" x14ac:dyDescent="0.25">
      <c r="B616083" s="76"/>
      <c r="C616083" s="75"/>
    </row>
    <row r="616193" spans="2:3" x14ac:dyDescent="0.25">
      <c r="B616193" s="76"/>
      <c r="C616193" s="75"/>
    </row>
    <row r="616194" spans="2:3" x14ac:dyDescent="0.25">
      <c r="B616194" s="76"/>
      <c r="C616194" s="75"/>
    </row>
    <row r="616195" spans="2:3" x14ac:dyDescent="0.25">
      <c r="B616195" s="76"/>
      <c r="C616195" s="75"/>
    </row>
    <row r="616196" spans="2:3" x14ac:dyDescent="0.25">
      <c r="B616196" s="76"/>
      <c r="C616196" s="75"/>
    </row>
    <row r="616197" spans="2:3" x14ac:dyDescent="0.25">
      <c r="B616197" s="76"/>
      <c r="C616197" s="75"/>
    </row>
    <row r="616198" spans="2:3" x14ac:dyDescent="0.25">
      <c r="B616198" s="76"/>
      <c r="C616198" s="75"/>
    </row>
    <row r="616199" spans="2:3" x14ac:dyDescent="0.25">
      <c r="B616199" s="76"/>
      <c r="C616199" s="75"/>
    </row>
    <row r="616200" spans="2:3" x14ac:dyDescent="0.25">
      <c r="B616200" s="76"/>
      <c r="C616200" s="75"/>
    </row>
    <row r="616201" spans="2:3" x14ac:dyDescent="0.25">
      <c r="B616201" s="76"/>
      <c r="C616201" s="75"/>
    </row>
    <row r="616202" spans="2:3" x14ac:dyDescent="0.25">
      <c r="B616202" s="76"/>
      <c r="C616202" s="75"/>
    </row>
    <row r="616203" spans="2:3" x14ac:dyDescent="0.25">
      <c r="B616203" s="76"/>
      <c r="C616203" s="75"/>
    </row>
    <row r="616204" spans="2:3" x14ac:dyDescent="0.25">
      <c r="B616204" s="76"/>
      <c r="C616204" s="75"/>
    </row>
    <row r="616205" spans="2:3" x14ac:dyDescent="0.25">
      <c r="B616205" s="76"/>
      <c r="C616205" s="75"/>
    </row>
    <row r="616315" spans="2:3" x14ac:dyDescent="0.25">
      <c r="B616315" s="76"/>
      <c r="C616315" s="75"/>
    </row>
    <row r="616316" spans="2:3" x14ac:dyDescent="0.25">
      <c r="B616316" s="76"/>
      <c r="C616316" s="75"/>
    </row>
    <row r="616317" spans="2:3" x14ac:dyDescent="0.25">
      <c r="B616317" s="76"/>
      <c r="C616317" s="75"/>
    </row>
    <row r="616318" spans="2:3" x14ac:dyDescent="0.25">
      <c r="B616318" s="76"/>
      <c r="C616318" s="75"/>
    </row>
    <row r="616319" spans="2:3" x14ac:dyDescent="0.25">
      <c r="B616319" s="76"/>
      <c r="C616319" s="75"/>
    </row>
    <row r="616320" spans="2:3" x14ac:dyDescent="0.25">
      <c r="B616320" s="76"/>
      <c r="C616320" s="75"/>
    </row>
    <row r="616321" spans="2:3" x14ac:dyDescent="0.25">
      <c r="B616321" s="76"/>
      <c r="C616321" s="75"/>
    </row>
    <row r="616322" spans="2:3" x14ac:dyDescent="0.25">
      <c r="B616322" s="76"/>
      <c r="C616322" s="75"/>
    </row>
    <row r="616323" spans="2:3" x14ac:dyDescent="0.25">
      <c r="B616323" s="76"/>
      <c r="C616323" s="75"/>
    </row>
    <row r="616324" spans="2:3" x14ac:dyDescent="0.25">
      <c r="B616324" s="76"/>
      <c r="C616324" s="75"/>
    </row>
    <row r="616325" spans="2:3" x14ac:dyDescent="0.25">
      <c r="B616325" s="76"/>
      <c r="C616325" s="75"/>
    </row>
    <row r="616326" spans="2:3" x14ac:dyDescent="0.25">
      <c r="B616326" s="76"/>
      <c r="C616326" s="75"/>
    </row>
    <row r="616327" spans="2:3" x14ac:dyDescent="0.25">
      <c r="B616327" s="76"/>
      <c r="C616327" s="75"/>
    </row>
    <row r="616437" spans="2:3" x14ac:dyDescent="0.25">
      <c r="B616437" s="76"/>
      <c r="C616437" s="75"/>
    </row>
    <row r="616438" spans="2:3" x14ac:dyDescent="0.25">
      <c r="B616438" s="76"/>
      <c r="C616438" s="75"/>
    </row>
    <row r="616439" spans="2:3" x14ac:dyDescent="0.25">
      <c r="B616439" s="76"/>
      <c r="C616439" s="75"/>
    </row>
    <row r="616440" spans="2:3" x14ac:dyDescent="0.25">
      <c r="B616440" s="76"/>
      <c r="C616440" s="75"/>
    </row>
    <row r="616441" spans="2:3" x14ac:dyDescent="0.25">
      <c r="B616441" s="76"/>
      <c r="C616441" s="75"/>
    </row>
    <row r="616442" spans="2:3" x14ac:dyDescent="0.25">
      <c r="B616442" s="76"/>
      <c r="C616442" s="75"/>
    </row>
    <row r="616443" spans="2:3" x14ac:dyDescent="0.25">
      <c r="B616443" s="76"/>
      <c r="C616443" s="75"/>
    </row>
    <row r="616444" spans="2:3" x14ac:dyDescent="0.25">
      <c r="B616444" s="76"/>
      <c r="C616444" s="75"/>
    </row>
    <row r="616445" spans="2:3" x14ac:dyDescent="0.25">
      <c r="B616445" s="76"/>
      <c r="C616445" s="75"/>
    </row>
    <row r="616446" spans="2:3" x14ac:dyDescent="0.25">
      <c r="B616446" s="76"/>
      <c r="C616446" s="75"/>
    </row>
    <row r="616447" spans="2:3" x14ac:dyDescent="0.25">
      <c r="B616447" s="76"/>
      <c r="C616447" s="75"/>
    </row>
    <row r="616448" spans="2:3" x14ac:dyDescent="0.25">
      <c r="B616448" s="76"/>
      <c r="C616448" s="75"/>
    </row>
    <row r="616449" spans="2:3" x14ac:dyDescent="0.25">
      <c r="B616449" s="76"/>
      <c r="C616449" s="75"/>
    </row>
    <row r="616559" spans="2:3" x14ac:dyDescent="0.25">
      <c r="B616559" s="76"/>
      <c r="C616559" s="75"/>
    </row>
    <row r="616560" spans="2:3" x14ac:dyDescent="0.25">
      <c r="B616560" s="76"/>
      <c r="C616560" s="75"/>
    </row>
    <row r="616561" spans="2:3" x14ac:dyDescent="0.25">
      <c r="B616561" s="76"/>
      <c r="C616561" s="75"/>
    </row>
    <row r="616562" spans="2:3" x14ac:dyDescent="0.25">
      <c r="B616562" s="76"/>
      <c r="C616562" s="75"/>
    </row>
    <row r="616563" spans="2:3" x14ac:dyDescent="0.25">
      <c r="B616563" s="76"/>
      <c r="C616563" s="75"/>
    </row>
    <row r="616564" spans="2:3" x14ac:dyDescent="0.25">
      <c r="B616564" s="76"/>
      <c r="C616564" s="75"/>
    </row>
    <row r="616565" spans="2:3" x14ac:dyDescent="0.25">
      <c r="B616565" s="76"/>
      <c r="C616565" s="75"/>
    </row>
    <row r="616566" spans="2:3" x14ac:dyDescent="0.25">
      <c r="B616566" s="76"/>
      <c r="C616566" s="75"/>
    </row>
    <row r="616567" spans="2:3" x14ac:dyDescent="0.25">
      <c r="B616567" s="76"/>
      <c r="C616567" s="75"/>
    </row>
    <row r="616568" spans="2:3" x14ac:dyDescent="0.25">
      <c r="B616568" s="76"/>
      <c r="C616568" s="75"/>
    </row>
    <row r="616569" spans="2:3" x14ac:dyDescent="0.25">
      <c r="B616569" s="76"/>
      <c r="C616569" s="75"/>
    </row>
    <row r="616570" spans="2:3" x14ac:dyDescent="0.25">
      <c r="B616570" s="76"/>
      <c r="C616570" s="75"/>
    </row>
    <row r="616571" spans="2:3" x14ac:dyDescent="0.25">
      <c r="B616571" s="76"/>
      <c r="C616571" s="75"/>
    </row>
    <row r="616681" spans="2:3" x14ac:dyDescent="0.25">
      <c r="B616681" s="76"/>
      <c r="C616681" s="75"/>
    </row>
    <row r="616682" spans="2:3" x14ac:dyDescent="0.25">
      <c r="B616682" s="76"/>
      <c r="C616682" s="75"/>
    </row>
    <row r="616683" spans="2:3" x14ac:dyDescent="0.25">
      <c r="B616683" s="76"/>
      <c r="C616683" s="75"/>
    </row>
    <row r="616684" spans="2:3" x14ac:dyDescent="0.25">
      <c r="B616684" s="76"/>
      <c r="C616684" s="75"/>
    </row>
    <row r="616685" spans="2:3" x14ac:dyDescent="0.25">
      <c r="B616685" s="76"/>
      <c r="C616685" s="75"/>
    </row>
    <row r="616686" spans="2:3" x14ac:dyDescent="0.25">
      <c r="B616686" s="76"/>
      <c r="C616686" s="75"/>
    </row>
    <row r="616687" spans="2:3" x14ac:dyDescent="0.25">
      <c r="B616687" s="76"/>
      <c r="C616687" s="75"/>
    </row>
    <row r="616688" spans="2:3" x14ac:dyDescent="0.25">
      <c r="B616688" s="76"/>
      <c r="C616688" s="75"/>
    </row>
    <row r="616689" spans="2:3" x14ac:dyDescent="0.25">
      <c r="B616689" s="76"/>
      <c r="C616689" s="75"/>
    </row>
    <row r="616690" spans="2:3" x14ac:dyDescent="0.25">
      <c r="B616690" s="76"/>
      <c r="C616690" s="75"/>
    </row>
    <row r="616691" spans="2:3" x14ac:dyDescent="0.25">
      <c r="B616691" s="76"/>
      <c r="C616691" s="75"/>
    </row>
    <row r="616692" spans="2:3" x14ac:dyDescent="0.25">
      <c r="B616692" s="76"/>
      <c r="C616692" s="75"/>
    </row>
    <row r="616693" spans="2:3" x14ac:dyDescent="0.25">
      <c r="B616693" s="76"/>
      <c r="C616693" s="75"/>
    </row>
    <row r="616803" spans="2:3" x14ac:dyDescent="0.25">
      <c r="B616803" s="76"/>
      <c r="C616803" s="75"/>
    </row>
    <row r="616804" spans="2:3" x14ac:dyDescent="0.25">
      <c r="B616804" s="76"/>
      <c r="C616804" s="75"/>
    </row>
    <row r="616805" spans="2:3" x14ac:dyDescent="0.25">
      <c r="B616805" s="76"/>
      <c r="C616805" s="75"/>
    </row>
    <row r="616806" spans="2:3" x14ac:dyDescent="0.25">
      <c r="B616806" s="76"/>
      <c r="C616806" s="75"/>
    </row>
    <row r="616807" spans="2:3" x14ac:dyDescent="0.25">
      <c r="B616807" s="76"/>
      <c r="C616807" s="75"/>
    </row>
    <row r="616808" spans="2:3" x14ac:dyDescent="0.25">
      <c r="B616808" s="76"/>
      <c r="C616808" s="75"/>
    </row>
    <row r="616809" spans="2:3" x14ac:dyDescent="0.25">
      <c r="B616809" s="76"/>
      <c r="C616809" s="75"/>
    </row>
    <row r="616810" spans="2:3" x14ac:dyDescent="0.25">
      <c r="B616810" s="76"/>
      <c r="C616810" s="75"/>
    </row>
    <row r="616811" spans="2:3" x14ac:dyDescent="0.25">
      <c r="B616811" s="76"/>
      <c r="C616811" s="75"/>
    </row>
    <row r="616812" spans="2:3" x14ac:dyDescent="0.25">
      <c r="B616812" s="76"/>
      <c r="C616812" s="75"/>
    </row>
    <row r="616813" spans="2:3" x14ac:dyDescent="0.25">
      <c r="B616813" s="76"/>
      <c r="C616813" s="75"/>
    </row>
    <row r="616814" spans="2:3" x14ac:dyDescent="0.25">
      <c r="B616814" s="76"/>
      <c r="C616814" s="75"/>
    </row>
    <row r="616815" spans="2:3" x14ac:dyDescent="0.25">
      <c r="B616815" s="76"/>
      <c r="C616815" s="75"/>
    </row>
    <row r="616925" spans="2:3" x14ac:dyDescent="0.25">
      <c r="B616925" s="76"/>
      <c r="C616925" s="75"/>
    </row>
    <row r="616926" spans="2:3" x14ac:dyDescent="0.25">
      <c r="B616926" s="76"/>
      <c r="C616926" s="75"/>
    </row>
    <row r="616927" spans="2:3" x14ac:dyDescent="0.25">
      <c r="B616927" s="76"/>
      <c r="C616927" s="75"/>
    </row>
    <row r="616928" spans="2:3" x14ac:dyDescent="0.25">
      <c r="B616928" s="76"/>
      <c r="C616928" s="75"/>
    </row>
    <row r="616929" spans="2:3" x14ac:dyDescent="0.25">
      <c r="B616929" s="76"/>
      <c r="C616929" s="75"/>
    </row>
    <row r="616930" spans="2:3" x14ac:dyDescent="0.25">
      <c r="B616930" s="76"/>
      <c r="C616930" s="75"/>
    </row>
    <row r="616931" spans="2:3" x14ac:dyDescent="0.25">
      <c r="B616931" s="76"/>
      <c r="C616931" s="75"/>
    </row>
    <row r="616932" spans="2:3" x14ac:dyDescent="0.25">
      <c r="B616932" s="76"/>
      <c r="C616932" s="75"/>
    </row>
    <row r="616933" spans="2:3" x14ac:dyDescent="0.25">
      <c r="B616933" s="76"/>
      <c r="C616933" s="75"/>
    </row>
    <row r="616934" spans="2:3" x14ac:dyDescent="0.25">
      <c r="B616934" s="76"/>
      <c r="C616934" s="75"/>
    </row>
    <row r="616935" spans="2:3" x14ac:dyDescent="0.25">
      <c r="B616935" s="76"/>
      <c r="C616935" s="75"/>
    </row>
    <row r="616936" spans="2:3" x14ac:dyDescent="0.25">
      <c r="B616936" s="76"/>
      <c r="C616936" s="75"/>
    </row>
    <row r="616937" spans="2:3" x14ac:dyDescent="0.25">
      <c r="B616937" s="76"/>
      <c r="C616937" s="75"/>
    </row>
    <row r="617047" spans="2:3" x14ac:dyDescent="0.25">
      <c r="B617047" s="76"/>
      <c r="C617047" s="75"/>
    </row>
    <row r="617048" spans="2:3" x14ac:dyDescent="0.25">
      <c r="B617048" s="76"/>
      <c r="C617048" s="75"/>
    </row>
    <row r="617049" spans="2:3" x14ac:dyDescent="0.25">
      <c r="B617049" s="76"/>
      <c r="C617049" s="75"/>
    </row>
    <row r="617050" spans="2:3" x14ac:dyDescent="0.25">
      <c r="B617050" s="76"/>
      <c r="C617050" s="75"/>
    </row>
    <row r="617051" spans="2:3" x14ac:dyDescent="0.25">
      <c r="B617051" s="76"/>
      <c r="C617051" s="75"/>
    </row>
    <row r="617052" spans="2:3" x14ac:dyDescent="0.25">
      <c r="B617052" s="76"/>
      <c r="C617052" s="75"/>
    </row>
    <row r="617053" spans="2:3" x14ac:dyDescent="0.25">
      <c r="B617053" s="76"/>
      <c r="C617053" s="75"/>
    </row>
    <row r="617054" spans="2:3" x14ac:dyDescent="0.25">
      <c r="B617054" s="76"/>
      <c r="C617054" s="75"/>
    </row>
    <row r="617055" spans="2:3" x14ac:dyDescent="0.25">
      <c r="B617055" s="76"/>
      <c r="C617055" s="75"/>
    </row>
    <row r="617056" spans="2:3" x14ac:dyDescent="0.25">
      <c r="B617056" s="76"/>
      <c r="C617056" s="75"/>
    </row>
    <row r="617057" spans="2:3" x14ac:dyDescent="0.25">
      <c r="B617057" s="76"/>
      <c r="C617057" s="75"/>
    </row>
    <row r="617058" spans="2:3" x14ac:dyDescent="0.25">
      <c r="B617058" s="76"/>
      <c r="C617058" s="75"/>
    </row>
    <row r="617059" spans="2:3" x14ac:dyDescent="0.25">
      <c r="B617059" s="76"/>
      <c r="C617059" s="75"/>
    </row>
    <row r="617169" spans="2:3" x14ac:dyDescent="0.25">
      <c r="B617169" s="76"/>
      <c r="C617169" s="75"/>
    </row>
    <row r="617170" spans="2:3" x14ac:dyDescent="0.25">
      <c r="B617170" s="76"/>
      <c r="C617170" s="75"/>
    </row>
    <row r="617171" spans="2:3" x14ac:dyDescent="0.25">
      <c r="B617171" s="76"/>
      <c r="C617171" s="75"/>
    </row>
    <row r="617172" spans="2:3" x14ac:dyDescent="0.25">
      <c r="B617172" s="76"/>
      <c r="C617172" s="75"/>
    </row>
    <row r="617173" spans="2:3" x14ac:dyDescent="0.25">
      <c r="B617173" s="76"/>
      <c r="C617173" s="75"/>
    </row>
    <row r="617174" spans="2:3" x14ac:dyDescent="0.25">
      <c r="B617174" s="76"/>
      <c r="C617174" s="75"/>
    </row>
    <row r="617175" spans="2:3" x14ac:dyDescent="0.25">
      <c r="B617175" s="76"/>
      <c r="C617175" s="75"/>
    </row>
    <row r="617176" spans="2:3" x14ac:dyDescent="0.25">
      <c r="B617176" s="76"/>
      <c r="C617176" s="75"/>
    </row>
    <row r="617177" spans="2:3" x14ac:dyDescent="0.25">
      <c r="B617177" s="76"/>
      <c r="C617177" s="75"/>
    </row>
    <row r="617178" spans="2:3" x14ac:dyDescent="0.25">
      <c r="B617178" s="76"/>
      <c r="C617178" s="75"/>
    </row>
    <row r="617179" spans="2:3" x14ac:dyDescent="0.25">
      <c r="B617179" s="76"/>
      <c r="C617179" s="75"/>
    </row>
    <row r="617180" spans="2:3" x14ac:dyDescent="0.25">
      <c r="B617180" s="76"/>
      <c r="C617180" s="75"/>
    </row>
    <row r="617181" spans="2:3" x14ac:dyDescent="0.25">
      <c r="B617181" s="76"/>
      <c r="C617181" s="75"/>
    </row>
    <row r="617291" spans="2:3" x14ac:dyDescent="0.25">
      <c r="B617291" s="76"/>
      <c r="C617291" s="75"/>
    </row>
    <row r="617292" spans="2:3" x14ac:dyDescent="0.25">
      <c r="B617292" s="76"/>
      <c r="C617292" s="75"/>
    </row>
    <row r="617293" spans="2:3" x14ac:dyDescent="0.25">
      <c r="B617293" s="76"/>
      <c r="C617293" s="75"/>
    </row>
    <row r="617294" spans="2:3" x14ac:dyDescent="0.25">
      <c r="B617294" s="76"/>
      <c r="C617294" s="75"/>
    </row>
    <row r="617295" spans="2:3" x14ac:dyDescent="0.25">
      <c r="B617295" s="76"/>
      <c r="C617295" s="75"/>
    </row>
    <row r="617296" spans="2:3" x14ac:dyDescent="0.25">
      <c r="B617296" s="76"/>
      <c r="C617296" s="75"/>
    </row>
    <row r="617297" spans="2:3" x14ac:dyDescent="0.25">
      <c r="B617297" s="76"/>
      <c r="C617297" s="75"/>
    </row>
    <row r="617298" spans="2:3" x14ac:dyDescent="0.25">
      <c r="B617298" s="76"/>
      <c r="C617298" s="75"/>
    </row>
    <row r="617299" spans="2:3" x14ac:dyDescent="0.25">
      <c r="B617299" s="76"/>
      <c r="C617299" s="75"/>
    </row>
    <row r="617300" spans="2:3" x14ac:dyDescent="0.25">
      <c r="B617300" s="76"/>
      <c r="C617300" s="75"/>
    </row>
    <row r="617301" spans="2:3" x14ac:dyDescent="0.25">
      <c r="B617301" s="76"/>
      <c r="C617301" s="75"/>
    </row>
    <row r="617302" spans="2:3" x14ac:dyDescent="0.25">
      <c r="B617302" s="76"/>
      <c r="C617302" s="75"/>
    </row>
    <row r="617303" spans="2:3" x14ac:dyDescent="0.25">
      <c r="B617303" s="76"/>
      <c r="C617303" s="75"/>
    </row>
    <row r="617413" spans="2:3" x14ac:dyDescent="0.25">
      <c r="B617413" s="76"/>
      <c r="C617413" s="75"/>
    </row>
    <row r="617414" spans="2:3" x14ac:dyDescent="0.25">
      <c r="B617414" s="76"/>
      <c r="C617414" s="75"/>
    </row>
    <row r="617415" spans="2:3" x14ac:dyDescent="0.25">
      <c r="B617415" s="76"/>
      <c r="C617415" s="75"/>
    </row>
    <row r="617416" spans="2:3" x14ac:dyDescent="0.25">
      <c r="B617416" s="76"/>
      <c r="C617416" s="75"/>
    </row>
    <row r="617417" spans="2:3" x14ac:dyDescent="0.25">
      <c r="B617417" s="76"/>
      <c r="C617417" s="75"/>
    </row>
    <row r="617418" spans="2:3" x14ac:dyDescent="0.25">
      <c r="B617418" s="76"/>
      <c r="C617418" s="75"/>
    </row>
    <row r="617419" spans="2:3" x14ac:dyDescent="0.25">
      <c r="B617419" s="76"/>
      <c r="C617419" s="75"/>
    </row>
    <row r="617420" spans="2:3" x14ac:dyDescent="0.25">
      <c r="B617420" s="76"/>
      <c r="C617420" s="75"/>
    </row>
    <row r="617421" spans="2:3" x14ac:dyDescent="0.25">
      <c r="B617421" s="76"/>
      <c r="C617421" s="75"/>
    </row>
    <row r="617422" spans="2:3" x14ac:dyDescent="0.25">
      <c r="B617422" s="76"/>
      <c r="C617422" s="75"/>
    </row>
    <row r="617423" spans="2:3" x14ac:dyDescent="0.25">
      <c r="B617423" s="76"/>
      <c r="C617423" s="75"/>
    </row>
    <row r="617424" spans="2:3" x14ac:dyDescent="0.25">
      <c r="B617424" s="76"/>
      <c r="C617424" s="75"/>
    </row>
    <row r="617425" spans="2:3" x14ac:dyDescent="0.25">
      <c r="B617425" s="76"/>
      <c r="C617425" s="75"/>
    </row>
    <row r="617535" spans="2:3" x14ac:dyDescent="0.25">
      <c r="B617535" s="76"/>
      <c r="C617535" s="75"/>
    </row>
    <row r="617536" spans="2:3" x14ac:dyDescent="0.25">
      <c r="B617536" s="76"/>
      <c r="C617536" s="75"/>
    </row>
    <row r="617537" spans="2:3" x14ac:dyDescent="0.25">
      <c r="B617537" s="76"/>
      <c r="C617537" s="75"/>
    </row>
    <row r="617538" spans="2:3" x14ac:dyDescent="0.25">
      <c r="B617538" s="76"/>
      <c r="C617538" s="75"/>
    </row>
    <row r="617539" spans="2:3" x14ac:dyDescent="0.25">
      <c r="B617539" s="76"/>
      <c r="C617539" s="75"/>
    </row>
    <row r="617540" spans="2:3" x14ac:dyDescent="0.25">
      <c r="B617540" s="76"/>
      <c r="C617540" s="75"/>
    </row>
    <row r="617541" spans="2:3" x14ac:dyDescent="0.25">
      <c r="B617541" s="76"/>
      <c r="C617541" s="75"/>
    </row>
    <row r="617542" spans="2:3" x14ac:dyDescent="0.25">
      <c r="B617542" s="76"/>
      <c r="C617542" s="75"/>
    </row>
    <row r="617543" spans="2:3" x14ac:dyDescent="0.25">
      <c r="B617543" s="76"/>
      <c r="C617543" s="75"/>
    </row>
    <row r="617544" spans="2:3" x14ac:dyDescent="0.25">
      <c r="B617544" s="76"/>
      <c r="C617544" s="75"/>
    </row>
    <row r="617545" spans="2:3" x14ac:dyDescent="0.25">
      <c r="B617545" s="76"/>
      <c r="C617545" s="75"/>
    </row>
    <row r="617546" spans="2:3" x14ac:dyDescent="0.25">
      <c r="B617546" s="76"/>
      <c r="C617546" s="75"/>
    </row>
    <row r="617547" spans="2:3" x14ac:dyDescent="0.25">
      <c r="B617547" s="76"/>
      <c r="C617547" s="75"/>
    </row>
    <row r="617657" spans="2:3" x14ac:dyDescent="0.25">
      <c r="B617657" s="76"/>
      <c r="C617657" s="75"/>
    </row>
    <row r="617658" spans="2:3" x14ac:dyDescent="0.25">
      <c r="B617658" s="76"/>
      <c r="C617658" s="75"/>
    </row>
    <row r="617659" spans="2:3" x14ac:dyDescent="0.25">
      <c r="B617659" s="76"/>
      <c r="C617659" s="75"/>
    </row>
    <row r="617660" spans="2:3" x14ac:dyDescent="0.25">
      <c r="B617660" s="76"/>
      <c r="C617660" s="75"/>
    </row>
    <row r="617661" spans="2:3" x14ac:dyDescent="0.25">
      <c r="B617661" s="76"/>
      <c r="C617661" s="75"/>
    </row>
    <row r="617662" spans="2:3" x14ac:dyDescent="0.25">
      <c r="B617662" s="76"/>
      <c r="C617662" s="75"/>
    </row>
    <row r="617663" spans="2:3" x14ac:dyDescent="0.25">
      <c r="B617663" s="76"/>
      <c r="C617663" s="75"/>
    </row>
    <row r="617664" spans="2:3" x14ac:dyDescent="0.25">
      <c r="B617664" s="76"/>
      <c r="C617664" s="75"/>
    </row>
    <row r="617665" spans="2:3" x14ac:dyDescent="0.25">
      <c r="B617665" s="76"/>
      <c r="C617665" s="75"/>
    </row>
    <row r="617666" spans="2:3" x14ac:dyDescent="0.25">
      <c r="B617666" s="76"/>
      <c r="C617666" s="75"/>
    </row>
    <row r="617667" spans="2:3" x14ac:dyDescent="0.25">
      <c r="B617667" s="76"/>
      <c r="C617667" s="75"/>
    </row>
    <row r="617668" spans="2:3" x14ac:dyDescent="0.25">
      <c r="B617668" s="76"/>
      <c r="C617668" s="75"/>
    </row>
    <row r="617669" spans="2:3" x14ac:dyDescent="0.25">
      <c r="B617669" s="76"/>
      <c r="C617669" s="75"/>
    </row>
    <row r="617779" spans="2:3" x14ac:dyDescent="0.25">
      <c r="B617779" s="76"/>
      <c r="C617779" s="75"/>
    </row>
    <row r="617780" spans="2:3" x14ac:dyDescent="0.25">
      <c r="B617780" s="76"/>
      <c r="C617780" s="75"/>
    </row>
    <row r="617781" spans="2:3" x14ac:dyDescent="0.25">
      <c r="B617781" s="76"/>
      <c r="C617781" s="75"/>
    </row>
    <row r="617782" spans="2:3" x14ac:dyDescent="0.25">
      <c r="B617782" s="76"/>
      <c r="C617782" s="75"/>
    </row>
    <row r="617783" spans="2:3" x14ac:dyDescent="0.25">
      <c r="B617783" s="76"/>
      <c r="C617783" s="75"/>
    </row>
    <row r="617784" spans="2:3" x14ac:dyDescent="0.25">
      <c r="B617784" s="76"/>
      <c r="C617784" s="75"/>
    </row>
    <row r="617785" spans="2:3" x14ac:dyDescent="0.25">
      <c r="B617785" s="76"/>
      <c r="C617785" s="75"/>
    </row>
    <row r="617786" spans="2:3" x14ac:dyDescent="0.25">
      <c r="B617786" s="76"/>
      <c r="C617786" s="75"/>
    </row>
    <row r="617787" spans="2:3" x14ac:dyDescent="0.25">
      <c r="B617787" s="76"/>
      <c r="C617787" s="75"/>
    </row>
    <row r="617788" spans="2:3" x14ac:dyDescent="0.25">
      <c r="B617788" s="76"/>
      <c r="C617788" s="75"/>
    </row>
    <row r="617789" spans="2:3" x14ac:dyDescent="0.25">
      <c r="B617789" s="76"/>
      <c r="C617789" s="75"/>
    </row>
    <row r="617790" spans="2:3" x14ac:dyDescent="0.25">
      <c r="B617790" s="76"/>
      <c r="C617790" s="75"/>
    </row>
    <row r="617791" spans="2:3" x14ac:dyDescent="0.25">
      <c r="B617791" s="76"/>
      <c r="C617791" s="75"/>
    </row>
    <row r="617901" spans="2:3" x14ac:dyDescent="0.25">
      <c r="B617901" s="76"/>
      <c r="C617901" s="75"/>
    </row>
    <row r="617902" spans="2:3" x14ac:dyDescent="0.25">
      <c r="B617902" s="76"/>
      <c r="C617902" s="75"/>
    </row>
    <row r="617903" spans="2:3" x14ac:dyDescent="0.25">
      <c r="B617903" s="76"/>
      <c r="C617903" s="75"/>
    </row>
    <row r="617904" spans="2:3" x14ac:dyDescent="0.25">
      <c r="B617904" s="76"/>
      <c r="C617904" s="75"/>
    </row>
    <row r="617905" spans="2:3" x14ac:dyDescent="0.25">
      <c r="B617905" s="76"/>
      <c r="C617905" s="75"/>
    </row>
    <row r="617906" spans="2:3" x14ac:dyDescent="0.25">
      <c r="B617906" s="76"/>
      <c r="C617906" s="75"/>
    </row>
    <row r="617907" spans="2:3" x14ac:dyDescent="0.25">
      <c r="B617907" s="76"/>
      <c r="C617907" s="75"/>
    </row>
    <row r="617908" spans="2:3" x14ac:dyDescent="0.25">
      <c r="B617908" s="76"/>
      <c r="C617908" s="75"/>
    </row>
    <row r="617909" spans="2:3" x14ac:dyDescent="0.25">
      <c r="B617909" s="76"/>
      <c r="C617909" s="75"/>
    </row>
    <row r="617910" spans="2:3" x14ac:dyDescent="0.25">
      <c r="B617910" s="76"/>
      <c r="C617910" s="75"/>
    </row>
    <row r="617911" spans="2:3" x14ac:dyDescent="0.25">
      <c r="B617911" s="76"/>
      <c r="C617911" s="75"/>
    </row>
    <row r="617912" spans="2:3" x14ac:dyDescent="0.25">
      <c r="B617912" s="76"/>
      <c r="C617912" s="75"/>
    </row>
    <row r="617913" spans="2:3" x14ac:dyDescent="0.25">
      <c r="B617913" s="76"/>
      <c r="C617913" s="75"/>
    </row>
    <row r="618023" spans="2:3" x14ac:dyDescent="0.25">
      <c r="B618023" s="76"/>
      <c r="C618023" s="75"/>
    </row>
    <row r="618024" spans="2:3" x14ac:dyDescent="0.25">
      <c r="B618024" s="76"/>
      <c r="C618024" s="75"/>
    </row>
    <row r="618025" spans="2:3" x14ac:dyDescent="0.25">
      <c r="B618025" s="76"/>
      <c r="C618025" s="75"/>
    </row>
    <row r="618026" spans="2:3" x14ac:dyDescent="0.25">
      <c r="B618026" s="76"/>
      <c r="C618026" s="75"/>
    </row>
    <row r="618027" spans="2:3" x14ac:dyDescent="0.25">
      <c r="B618027" s="76"/>
      <c r="C618027" s="75"/>
    </row>
    <row r="618028" spans="2:3" x14ac:dyDescent="0.25">
      <c r="B618028" s="76"/>
      <c r="C618028" s="75"/>
    </row>
    <row r="618029" spans="2:3" x14ac:dyDescent="0.25">
      <c r="B618029" s="76"/>
      <c r="C618029" s="75"/>
    </row>
    <row r="618030" spans="2:3" x14ac:dyDescent="0.25">
      <c r="B618030" s="76"/>
      <c r="C618030" s="75"/>
    </row>
    <row r="618031" spans="2:3" x14ac:dyDescent="0.25">
      <c r="B618031" s="76"/>
      <c r="C618031" s="75"/>
    </row>
    <row r="618032" spans="2:3" x14ac:dyDescent="0.25">
      <c r="B618032" s="76"/>
      <c r="C618032" s="75"/>
    </row>
    <row r="618033" spans="2:3" x14ac:dyDescent="0.25">
      <c r="B618033" s="76"/>
      <c r="C618033" s="75"/>
    </row>
    <row r="618034" spans="2:3" x14ac:dyDescent="0.25">
      <c r="B618034" s="76"/>
      <c r="C618034" s="75"/>
    </row>
    <row r="618035" spans="2:3" x14ac:dyDescent="0.25">
      <c r="B618035" s="76"/>
      <c r="C618035" s="75"/>
    </row>
    <row r="618145" spans="2:3" x14ac:dyDescent="0.25">
      <c r="B618145" s="76"/>
      <c r="C618145" s="75"/>
    </row>
    <row r="618146" spans="2:3" x14ac:dyDescent="0.25">
      <c r="B618146" s="76"/>
      <c r="C618146" s="75"/>
    </row>
    <row r="618147" spans="2:3" x14ac:dyDescent="0.25">
      <c r="B618147" s="76"/>
      <c r="C618147" s="75"/>
    </row>
    <row r="618148" spans="2:3" x14ac:dyDescent="0.25">
      <c r="B618148" s="76"/>
      <c r="C618148" s="75"/>
    </row>
    <row r="618149" spans="2:3" x14ac:dyDescent="0.25">
      <c r="B618149" s="76"/>
      <c r="C618149" s="75"/>
    </row>
    <row r="618150" spans="2:3" x14ac:dyDescent="0.25">
      <c r="B618150" s="76"/>
      <c r="C618150" s="75"/>
    </row>
    <row r="618151" spans="2:3" x14ac:dyDescent="0.25">
      <c r="B618151" s="76"/>
      <c r="C618151" s="75"/>
    </row>
    <row r="618152" spans="2:3" x14ac:dyDescent="0.25">
      <c r="B618152" s="76"/>
      <c r="C618152" s="75"/>
    </row>
    <row r="618153" spans="2:3" x14ac:dyDescent="0.25">
      <c r="B618153" s="76"/>
      <c r="C618153" s="75"/>
    </row>
    <row r="618154" spans="2:3" x14ac:dyDescent="0.25">
      <c r="B618154" s="76"/>
      <c r="C618154" s="75"/>
    </row>
    <row r="618155" spans="2:3" x14ac:dyDescent="0.25">
      <c r="B618155" s="76"/>
      <c r="C618155" s="75"/>
    </row>
    <row r="618156" spans="2:3" x14ac:dyDescent="0.25">
      <c r="B618156" s="76"/>
      <c r="C618156" s="75"/>
    </row>
    <row r="618157" spans="2:3" x14ac:dyDescent="0.25">
      <c r="B618157" s="76"/>
      <c r="C618157" s="75"/>
    </row>
    <row r="618267" spans="2:3" x14ac:dyDescent="0.25">
      <c r="B618267" s="76"/>
      <c r="C618267" s="75"/>
    </row>
    <row r="618268" spans="2:3" x14ac:dyDescent="0.25">
      <c r="B618268" s="76"/>
      <c r="C618268" s="75"/>
    </row>
    <row r="618269" spans="2:3" x14ac:dyDescent="0.25">
      <c r="B618269" s="76"/>
      <c r="C618269" s="75"/>
    </row>
    <row r="618270" spans="2:3" x14ac:dyDescent="0.25">
      <c r="B618270" s="76"/>
      <c r="C618270" s="75"/>
    </row>
    <row r="618271" spans="2:3" x14ac:dyDescent="0.25">
      <c r="B618271" s="76"/>
      <c r="C618271" s="75"/>
    </row>
    <row r="618272" spans="2:3" x14ac:dyDescent="0.25">
      <c r="B618272" s="76"/>
      <c r="C618272" s="75"/>
    </row>
    <row r="618273" spans="2:3" x14ac:dyDescent="0.25">
      <c r="B618273" s="76"/>
      <c r="C618273" s="75"/>
    </row>
    <row r="618274" spans="2:3" x14ac:dyDescent="0.25">
      <c r="B618274" s="76"/>
      <c r="C618274" s="75"/>
    </row>
    <row r="618275" spans="2:3" x14ac:dyDescent="0.25">
      <c r="B618275" s="76"/>
      <c r="C618275" s="75"/>
    </row>
    <row r="618276" spans="2:3" x14ac:dyDescent="0.25">
      <c r="B618276" s="76"/>
      <c r="C618276" s="75"/>
    </row>
    <row r="618277" spans="2:3" x14ac:dyDescent="0.25">
      <c r="B618277" s="76"/>
      <c r="C618277" s="75"/>
    </row>
    <row r="618278" spans="2:3" x14ac:dyDescent="0.25">
      <c r="B618278" s="76"/>
      <c r="C618278" s="75"/>
    </row>
    <row r="618279" spans="2:3" x14ac:dyDescent="0.25">
      <c r="B618279" s="76"/>
      <c r="C618279" s="75"/>
    </row>
    <row r="618389" spans="2:3" x14ac:dyDescent="0.25">
      <c r="B618389" s="76"/>
      <c r="C618389" s="75"/>
    </row>
    <row r="618390" spans="2:3" x14ac:dyDescent="0.25">
      <c r="B618390" s="76"/>
      <c r="C618390" s="75"/>
    </row>
    <row r="618391" spans="2:3" x14ac:dyDescent="0.25">
      <c r="B618391" s="76"/>
      <c r="C618391" s="75"/>
    </row>
    <row r="618392" spans="2:3" x14ac:dyDescent="0.25">
      <c r="B618392" s="76"/>
      <c r="C618392" s="75"/>
    </row>
    <row r="618393" spans="2:3" x14ac:dyDescent="0.25">
      <c r="B618393" s="76"/>
      <c r="C618393" s="75"/>
    </row>
    <row r="618394" spans="2:3" x14ac:dyDescent="0.25">
      <c r="B618394" s="76"/>
      <c r="C618394" s="75"/>
    </row>
    <row r="618395" spans="2:3" x14ac:dyDescent="0.25">
      <c r="B618395" s="76"/>
      <c r="C618395" s="75"/>
    </row>
    <row r="618396" spans="2:3" x14ac:dyDescent="0.25">
      <c r="B618396" s="76"/>
      <c r="C618396" s="75"/>
    </row>
    <row r="618397" spans="2:3" x14ac:dyDescent="0.25">
      <c r="B618397" s="76"/>
      <c r="C618397" s="75"/>
    </row>
    <row r="618398" spans="2:3" x14ac:dyDescent="0.25">
      <c r="B618398" s="76"/>
      <c r="C618398" s="75"/>
    </row>
    <row r="618399" spans="2:3" x14ac:dyDescent="0.25">
      <c r="B618399" s="76"/>
      <c r="C618399" s="75"/>
    </row>
    <row r="618400" spans="2:3" x14ac:dyDescent="0.25">
      <c r="B618400" s="76"/>
      <c r="C618400" s="75"/>
    </row>
    <row r="618401" spans="2:3" x14ac:dyDescent="0.25">
      <c r="B618401" s="76"/>
      <c r="C618401" s="75"/>
    </row>
    <row r="618511" spans="2:3" x14ac:dyDescent="0.25">
      <c r="B618511" s="76"/>
      <c r="C618511" s="75"/>
    </row>
    <row r="618512" spans="2:3" x14ac:dyDescent="0.25">
      <c r="B618512" s="76"/>
      <c r="C618512" s="75"/>
    </row>
    <row r="618513" spans="2:3" x14ac:dyDescent="0.25">
      <c r="B618513" s="76"/>
      <c r="C618513" s="75"/>
    </row>
    <row r="618514" spans="2:3" x14ac:dyDescent="0.25">
      <c r="B618514" s="76"/>
      <c r="C618514" s="75"/>
    </row>
    <row r="618515" spans="2:3" x14ac:dyDescent="0.25">
      <c r="B618515" s="76"/>
      <c r="C618515" s="75"/>
    </row>
    <row r="618516" spans="2:3" x14ac:dyDescent="0.25">
      <c r="B618516" s="76"/>
      <c r="C618516" s="75"/>
    </row>
    <row r="618517" spans="2:3" x14ac:dyDescent="0.25">
      <c r="B618517" s="76"/>
      <c r="C618517" s="75"/>
    </row>
    <row r="618518" spans="2:3" x14ac:dyDescent="0.25">
      <c r="B618518" s="76"/>
      <c r="C618518" s="75"/>
    </row>
    <row r="618519" spans="2:3" x14ac:dyDescent="0.25">
      <c r="B618519" s="76"/>
      <c r="C618519" s="75"/>
    </row>
    <row r="618520" spans="2:3" x14ac:dyDescent="0.25">
      <c r="B618520" s="76"/>
      <c r="C618520" s="75"/>
    </row>
    <row r="618521" spans="2:3" x14ac:dyDescent="0.25">
      <c r="B618521" s="76"/>
      <c r="C618521" s="75"/>
    </row>
    <row r="618522" spans="2:3" x14ac:dyDescent="0.25">
      <c r="B618522" s="76"/>
      <c r="C618522" s="75"/>
    </row>
    <row r="618523" spans="2:3" x14ac:dyDescent="0.25">
      <c r="B618523" s="76"/>
      <c r="C618523" s="75"/>
    </row>
    <row r="618633" spans="2:3" x14ac:dyDescent="0.25">
      <c r="B618633" s="76"/>
      <c r="C618633" s="75"/>
    </row>
    <row r="618634" spans="2:3" x14ac:dyDescent="0.25">
      <c r="B618634" s="76"/>
      <c r="C618634" s="75"/>
    </row>
    <row r="618635" spans="2:3" x14ac:dyDescent="0.25">
      <c r="B618635" s="76"/>
      <c r="C618635" s="75"/>
    </row>
    <row r="618636" spans="2:3" x14ac:dyDescent="0.25">
      <c r="B618636" s="76"/>
      <c r="C618636" s="75"/>
    </row>
    <row r="618637" spans="2:3" x14ac:dyDescent="0.25">
      <c r="B618637" s="76"/>
      <c r="C618637" s="75"/>
    </row>
    <row r="618638" spans="2:3" x14ac:dyDescent="0.25">
      <c r="B618638" s="76"/>
      <c r="C618638" s="75"/>
    </row>
    <row r="618639" spans="2:3" x14ac:dyDescent="0.25">
      <c r="B618639" s="76"/>
      <c r="C618639" s="75"/>
    </row>
    <row r="618640" spans="2:3" x14ac:dyDescent="0.25">
      <c r="B618640" s="76"/>
      <c r="C618640" s="75"/>
    </row>
    <row r="618641" spans="2:3" x14ac:dyDescent="0.25">
      <c r="B618641" s="76"/>
      <c r="C618641" s="75"/>
    </row>
    <row r="618642" spans="2:3" x14ac:dyDescent="0.25">
      <c r="B618642" s="76"/>
      <c r="C618642" s="75"/>
    </row>
    <row r="618643" spans="2:3" x14ac:dyDescent="0.25">
      <c r="B618643" s="76"/>
      <c r="C618643" s="75"/>
    </row>
    <row r="618644" spans="2:3" x14ac:dyDescent="0.25">
      <c r="B618644" s="76"/>
      <c r="C618644" s="75"/>
    </row>
    <row r="618645" spans="2:3" x14ac:dyDescent="0.25">
      <c r="B618645" s="76"/>
      <c r="C618645" s="75"/>
    </row>
    <row r="618755" spans="2:3" x14ac:dyDescent="0.25">
      <c r="B618755" s="76"/>
      <c r="C618755" s="75"/>
    </row>
    <row r="618756" spans="2:3" x14ac:dyDescent="0.25">
      <c r="B618756" s="76"/>
      <c r="C618756" s="75"/>
    </row>
    <row r="618757" spans="2:3" x14ac:dyDescent="0.25">
      <c r="B618757" s="76"/>
      <c r="C618757" s="75"/>
    </row>
    <row r="618758" spans="2:3" x14ac:dyDescent="0.25">
      <c r="B618758" s="76"/>
      <c r="C618758" s="75"/>
    </row>
    <row r="618759" spans="2:3" x14ac:dyDescent="0.25">
      <c r="B618759" s="76"/>
      <c r="C618759" s="75"/>
    </row>
    <row r="618760" spans="2:3" x14ac:dyDescent="0.25">
      <c r="B618760" s="76"/>
      <c r="C618760" s="75"/>
    </row>
    <row r="618761" spans="2:3" x14ac:dyDescent="0.25">
      <c r="B618761" s="76"/>
      <c r="C618761" s="75"/>
    </row>
    <row r="618762" spans="2:3" x14ac:dyDescent="0.25">
      <c r="B618762" s="76"/>
      <c r="C618762" s="75"/>
    </row>
    <row r="618763" spans="2:3" x14ac:dyDescent="0.25">
      <c r="B618763" s="76"/>
      <c r="C618763" s="75"/>
    </row>
    <row r="618764" spans="2:3" x14ac:dyDescent="0.25">
      <c r="B618764" s="76"/>
      <c r="C618764" s="75"/>
    </row>
    <row r="618765" spans="2:3" x14ac:dyDescent="0.25">
      <c r="B618765" s="76"/>
      <c r="C618765" s="75"/>
    </row>
    <row r="618766" spans="2:3" x14ac:dyDescent="0.25">
      <c r="B618766" s="76"/>
      <c r="C618766" s="75"/>
    </row>
    <row r="618767" spans="2:3" x14ac:dyDescent="0.25">
      <c r="B618767" s="76"/>
      <c r="C618767" s="75"/>
    </row>
    <row r="618877" spans="2:3" x14ac:dyDescent="0.25">
      <c r="B618877" s="76"/>
      <c r="C618877" s="75"/>
    </row>
    <row r="618878" spans="2:3" x14ac:dyDescent="0.25">
      <c r="B618878" s="76"/>
      <c r="C618878" s="75"/>
    </row>
    <row r="618879" spans="2:3" x14ac:dyDescent="0.25">
      <c r="B618879" s="76"/>
      <c r="C618879" s="75"/>
    </row>
    <row r="618880" spans="2:3" x14ac:dyDescent="0.25">
      <c r="B618880" s="76"/>
      <c r="C618880" s="75"/>
    </row>
    <row r="618881" spans="2:3" x14ac:dyDescent="0.25">
      <c r="B618881" s="76"/>
      <c r="C618881" s="75"/>
    </row>
    <row r="618882" spans="2:3" x14ac:dyDescent="0.25">
      <c r="B618882" s="76"/>
      <c r="C618882" s="75"/>
    </row>
    <row r="618883" spans="2:3" x14ac:dyDescent="0.25">
      <c r="B618883" s="76"/>
      <c r="C618883" s="75"/>
    </row>
    <row r="618884" spans="2:3" x14ac:dyDescent="0.25">
      <c r="B618884" s="76"/>
      <c r="C618884" s="75"/>
    </row>
    <row r="618885" spans="2:3" x14ac:dyDescent="0.25">
      <c r="B618885" s="76"/>
      <c r="C618885" s="75"/>
    </row>
    <row r="618886" spans="2:3" x14ac:dyDescent="0.25">
      <c r="B618886" s="76"/>
      <c r="C618886" s="75"/>
    </row>
    <row r="618887" spans="2:3" x14ac:dyDescent="0.25">
      <c r="B618887" s="76"/>
      <c r="C618887" s="75"/>
    </row>
    <row r="618888" spans="2:3" x14ac:dyDescent="0.25">
      <c r="B618888" s="76"/>
      <c r="C618888" s="75"/>
    </row>
    <row r="618889" spans="2:3" x14ac:dyDescent="0.25">
      <c r="B618889" s="76"/>
      <c r="C618889" s="75"/>
    </row>
    <row r="618999" spans="2:3" x14ac:dyDescent="0.25">
      <c r="B618999" s="76"/>
      <c r="C618999" s="75"/>
    </row>
    <row r="619000" spans="2:3" x14ac:dyDescent="0.25">
      <c r="B619000" s="76"/>
      <c r="C619000" s="75"/>
    </row>
    <row r="619001" spans="2:3" x14ac:dyDescent="0.25">
      <c r="B619001" s="76"/>
      <c r="C619001" s="75"/>
    </row>
    <row r="619002" spans="2:3" x14ac:dyDescent="0.25">
      <c r="B619002" s="76"/>
      <c r="C619002" s="75"/>
    </row>
    <row r="619003" spans="2:3" x14ac:dyDescent="0.25">
      <c r="B619003" s="76"/>
      <c r="C619003" s="75"/>
    </row>
    <row r="619004" spans="2:3" x14ac:dyDescent="0.25">
      <c r="B619004" s="76"/>
      <c r="C619004" s="75"/>
    </row>
    <row r="619005" spans="2:3" x14ac:dyDescent="0.25">
      <c r="B619005" s="76"/>
      <c r="C619005" s="75"/>
    </row>
    <row r="619006" spans="2:3" x14ac:dyDescent="0.25">
      <c r="B619006" s="76"/>
      <c r="C619006" s="75"/>
    </row>
    <row r="619007" spans="2:3" x14ac:dyDescent="0.25">
      <c r="B619007" s="76"/>
      <c r="C619007" s="75"/>
    </row>
    <row r="619008" spans="2:3" x14ac:dyDescent="0.25">
      <c r="B619008" s="76"/>
      <c r="C619008" s="75"/>
    </row>
    <row r="619009" spans="2:3" x14ac:dyDescent="0.25">
      <c r="B619009" s="76"/>
      <c r="C619009" s="75"/>
    </row>
    <row r="619010" spans="2:3" x14ac:dyDescent="0.25">
      <c r="B619010" s="76"/>
      <c r="C619010" s="75"/>
    </row>
    <row r="619011" spans="2:3" x14ac:dyDescent="0.25">
      <c r="B619011" s="76"/>
      <c r="C619011" s="75"/>
    </row>
    <row r="619121" spans="2:3" x14ac:dyDescent="0.25">
      <c r="B619121" s="76"/>
      <c r="C619121" s="75"/>
    </row>
    <row r="619122" spans="2:3" x14ac:dyDescent="0.25">
      <c r="B619122" s="76"/>
      <c r="C619122" s="75"/>
    </row>
    <row r="619123" spans="2:3" x14ac:dyDescent="0.25">
      <c r="B619123" s="76"/>
      <c r="C619123" s="75"/>
    </row>
    <row r="619124" spans="2:3" x14ac:dyDescent="0.25">
      <c r="B619124" s="76"/>
      <c r="C619124" s="75"/>
    </row>
    <row r="619125" spans="2:3" x14ac:dyDescent="0.25">
      <c r="B619125" s="76"/>
      <c r="C619125" s="75"/>
    </row>
    <row r="619126" spans="2:3" x14ac:dyDescent="0.25">
      <c r="B619126" s="76"/>
      <c r="C619126" s="75"/>
    </row>
    <row r="619127" spans="2:3" x14ac:dyDescent="0.25">
      <c r="B619127" s="76"/>
      <c r="C619127" s="75"/>
    </row>
    <row r="619128" spans="2:3" x14ac:dyDescent="0.25">
      <c r="B619128" s="76"/>
      <c r="C619128" s="75"/>
    </row>
    <row r="619129" spans="2:3" x14ac:dyDescent="0.25">
      <c r="B619129" s="76"/>
      <c r="C619129" s="75"/>
    </row>
    <row r="619130" spans="2:3" x14ac:dyDescent="0.25">
      <c r="B619130" s="76"/>
      <c r="C619130" s="75"/>
    </row>
    <row r="619131" spans="2:3" x14ac:dyDescent="0.25">
      <c r="B619131" s="76"/>
      <c r="C619131" s="75"/>
    </row>
    <row r="619132" spans="2:3" x14ac:dyDescent="0.25">
      <c r="B619132" s="76"/>
      <c r="C619132" s="75"/>
    </row>
    <row r="619133" spans="2:3" x14ac:dyDescent="0.25">
      <c r="B619133" s="76"/>
      <c r="C619133" s="75"/>
    </row>
    <row r="619243" spans="2:3" x14ac:dyDescent="0.25">
      <c r="B619243" s="76"/>
      <c r="C619243" s="75"/>
    </row>
    <row r="619244" spans="2:3" x14ac:dyDescent="0.25">
      <c r="B619244" s="76"/>
      <c r="C619244" s="75"/>
    </row>
    <row r="619245" spans="2:3" x14ac:dyDescent="0.25">
      <c r="B619245" s="76"/>
      <c r="C619245" s="75"/>
    </row>
    <row r="619246" spans="2:3" x14ac:dyDescent="0.25">
      <c r="B619246" s="76"/>
      <c r="C619246" s="75"/>
    </row>
    <row r="619247" spans="2:3" x14ac:dyDescent="0.25">
      <c r="B619247" s="76"/>
      <c r="C619247" s="75"/>
    </row>
    <row r="619248" spans="2:3" x14ac:dyDescent="0.25">
      <c r="B619248" s="76"/>
      <c r="C619248" s="75"/>
    </row>
    <row r="619249" spans="2:3" x14ac:dyDescent="0.25">
      <c r="B619249" s="76"/>
      <c r="C619249" s="75"/>
    </row>
    <row r="619250" spans="2:3" x14ac:dyDescent="0.25">
      <c r="B619250" s="76"/>
      <c r="C619250" s="75"/>
    </row>
    <row r="619251" spans="2:3" x14ac:dyDescent="0.25">
      <c r="B619251" s="76"/>
      <c r="C619251" s="75"/>
    </row>
    <row r="619252" spans="2:3" x14ac:dyDescent="0.25">
      <c r="B619252" s="76"/>
      <c r="C619252" s="75"/>
    </row>
    <row r="619253" spans="2:3" x14ac:dyDescent="0.25">
      <c r="B619253" s="76"/>
      <c r="C619253" s="75"/>
    </row>
    <row r="619254" spans="2:3" x14ac:dyDescent="0.25">
      <c r="B619254" s="76"/>
      <c r="C619254" s="75"/>
    </row>
    <row r="619255" spans="2:3" x14ac:dyDescent="0.25">
      <c r="B619255" s="76"/>
      <c r="C619255" s="75"/>
    </row>
    <row r="619365" spans="2:3" x14ac:dyDescent="0.25">
      <c r="B619365" s="76"/>
      <c r="C619365" s="75"/>
    </row>
    <row r="619366" spans="2:3" x14ac:dyDescent="0.25">
      <c r="B619366" s="76"/>
      <c r="C619366" s="75"/>
    </row>
    <row r="619367" spans="2:3" x14ac:dyDescent="0.25">
      <c r="B619367" s="76"/>
      <c r="C619367" s="75"/>
    </row>
    <row r="619368" spans="2:3" x14ac:dyDescent="0.25">
      <c r="B619368" s="76"/>
      <c r="C619368" s="75"/>
    </row>
    <row r="619369" spans="2:3" x14ac:dyDescent="0.25">
      <c r="B619369" s="76"/>
      <c r="C619369" s="75"/>
    </row>
    <row r="619370" spans="2:3" x14ac:dyDescent="0.25">
      <c r="B619370" s="76"/>
      <c r="C619370" s="75"/>
    </row>
    <row r="619371" spans="2:3" x14ac:dyDescent="0.25">
      <c r="B619371" s="76"/>
      <c r="C619371" s="75"/>
    </row>
    <row r="619372" spans="2:3" x14ac:dyDescent="0.25">
      <c r="B619372" s="76"/>
      <c r="C619372" s="75"/>
    </row>
    <row r="619373" spans="2:3" x14ac:dyDescent="0.25">
      <c r="B619373" s="76"/>
      <c r="C619373" s="75"/>
    </row>
    <row r="619374" spans="2:3" x14ac:dyDescent="0.25">
      <c r="B619374" s="76"/>
      <c r="C619374" s="75"/>
    </row>
    <row r="619375" spans="2:3" x14ac:dyDescent="0.25">
      <c r="B619375" s="76"/>
      <c r="C619375" s="75"/>
    </row>
    <row r="619376" spans="2:3" x14ac:dyDescent="0.25">
      <c r="B619376" s="76"/>
      <c r="C619376" s="75"/>
    </row>
    <row r="619377" spans="2:3" x14ac:dyDescent="0.25">
      <c r="B619377" s="76"/>
      <c r="C619377" s="75"/>
    </row>
    <row r="619487" spans="2:3" x14ac:dyDescent="0.25">
      <c r="B619487" s="76"/>
      <c r="C619487" s="75"/>
    </row>
    <row r="619488" spans="2:3" x14ac:dyDescent="0.25">
      <c r="B619488" s="76"/>
      <c r="C619488" s="75"/>
    </row>
    <row r="619489" spans="2:3" x14ac:dyDescent="0.25">
      <c r="B619489" s="76"/>
      <c r="C619489" s="75"/>
    </row>
    <row r="619490" spans="2:3" x14ac:dyDescent="0.25">
      <c r="B619490" s="76"/>
      <c r="C619490" s="75"/>
    </row>
    <row r="619491" spans="2:3" x14ac:dyDescent="0.25">
      <c r="B619491" s="76"/>
      <c r="C619491" s="75"/>
    </row>
    <row r="619492" spans="2:3" x14ac:dyDescent="0.25">
      <c r="B619492" s="76"/>
      <c r="C619492" s="75"/>
    </row>
    <row r="619493" spans="2:3" x14ac:dyDescent="0.25">
      <c r="B619493" s="76"/>
      <c r="C619493" s="75"/>
    </row>
    <row r="619494" spans="2:3" x14ac:dyDescent="0.25">
      <c r="B619494" s="76"/>
      <c r="C619494" s="75"/>
    </row>
    <row r="619495" spans="2:3" x14ac:dyDescent="0.25">
      <c r="B619495" s="76"/>
      <c r="C619495" s="75"/>
    </row>
    <row r="619496" spans="2:3" x14ac:dyDescent="0.25">
      <c r="B619496" s="76"/>
      <c r="C619496" s="75"/>
    </row>
    <row r="619497" spans="2:3" x14ac:dyDescent="0.25">
      <c r="B619497" s="76"/>
      <c r="C619497" s="75"/>
    </row>
    <row r="619498" spans="2:3" x14ac:dyDescent="0.25">
      <c r="B619498" s="76"/>
      <c r="C619498" s="75"/>
    </row>
    <row r="619499" spans="2:3" x14ac:dyDescent="0.25">
      <c r="B619499" s="76"/>
      <c r="C619499" s="75"/>
    </row>
    <row r="619609" spans="2:3" x14ac:dyDescent="0.25">
      <c r="B619609" s="76"/>
      <c r="C619609" s="75"/>
    </row>
    <row r="619610" spans="2:3" x14ac:dyDescent="0.25">
      <c r="B619610" s="76"/>
      <c r="C619610" s="75"/>
    </row>
    <row r="619611" spans="2:3" x14ac:dyDescent="0.25">
      <c r="B619611" s="76"/>
      <c r="C619611" s="75"/>
    </row>
    <row r="619612" spans="2:3" x14ac:dyDescent="0.25">
      <c r="B619612" s="76"/>
      <c r="C619612" s="75"/>
    </row>
    <row r="619613" spans="2:3" x14ac:dyDescent="0.25">
      <c r="B619613" s="76"/>
      <c r="C619613" s="75"/>
    </row>
    <row r="619614" spans="2:3" x14ac:dyDescent="0.25">
      <c r="B619614" s="76"/>
      <c r="C619614" s="75"/>
    </row>
    <row r="619615" spans="2:3" x14ac:dyDescent="0.25">
      <c r="B619615" s="76"/>
      <c r="C619615" s="75"/>
    </row>
    <row r="619616" spans="2:3" x14ac:dyDescent="0.25">
      <c r="B619616" s="76"/>
      <c r="C619616" s="75"/>
    </row>
    <row r="619617" spans="2:3" x14ac:dyDescent="0.25">
      <c r="B619617" s="76"/>
      <c r="C619617" s="75"/>
    </row>
    <row r="619618" spans="2:3" x14ac:dyDescent="0.25">
      <c r="B619618" s="76"/>
      <c r="C619618" s="75"/>
    </row>
    <row r="619619" spans="2:3" x14ac:dyDescent="0.25">
      <c r="B619619" s="76"/>
      <c r="C619619" s="75"/>
    </row>
    <row r="619620" spans="2:3" x14ac:dyDescent="0.25">
      <c r="B619620" s="76"/>
      <c r="C619620" s="75"/>
    </row>
    <row r="619621" spans="2:3" x14ac:dyDescent="0.25">
      <c r="B619621" s="76"/>
      <c r="C619621" s="75"/>
    </row>
    <row r="619731" spans="2:3" x14ac:dyDescent="0.25">
      <c r="B619731" s="76"/>
      <c r="C619731" s="75"/>
    </row>
    <row r="619732" spans="2:3" x14ac:dyDescent="0.25">
      <c r="B619732" s="76"/>
      <c r="C619732" s="75"/>
    </row>
    <row r="619733" spans="2:3" x14ac:dyDescent="0.25">
      <c r="B619733" s="76"/>
      <c r="C619733" s="75"/>
    </row>
    <row r="619734" spans="2:3" x14ac:dyDescent="0.25">
      <c r="B619734" s="76"/>
      <c r="C619734" s="75"/>
    </row>
    <row r="619735" spans="2:3" x14ac:dyDescent="0.25">
      <c r="B619735" s="76"/>
      <c r="C619735" s="75"/>
    </row>
    <row r="619736" spans="2:3" x14ac:dyDescent="0.25">
      <c r="B619736" s="76"/>
      <c r="C619736" s="75"/>
    </row>
    <row r="619737" spans="2:3" x14ac:dyDescent="0.25">
      <c r="B619737" s="76"/>
      <c r="C619737" s="75"/>
    </row>
    <row r="619738" spans="2:3" x14ac:dyDescent="0.25">
      <c r="B619738" s="76"/>
      <c r="C619738" s="75"/>
    </row>
    <row r="619739" spans="2:3" x14ac:dyDescent="0.25">
      <c r="B619739" s="76"/>
      <c r="C619739" s="75"/>
    </row>
    <row r="619740" spans="2:3" x14ac:dyDescent="0.25">
      <c r="B619740" s="76"/>
      <c r="C619740" s="75"/>
    </row>
    <row r="619741" spans="2:3" x14ac:dyDescent="0.25">
      <c r="B619741" s="76"/>
      <c r="C619741" s="75"/>
    </row>
    <row r="619742" spans="2:3" x14ac:dyDescent="0.25">
      <c r="B619742" s="76"/>
      <c r="C619742" s="75"/>
    </row>
    <row r="619743" spans="2:3" x14ac:dyDescent="0.25">
      <c r="B619743" s="76"/>
      <c r="C619743" s="75"/>
    </row>
    <row r="619853" spans="2:3" x14ac:dyDescent="0.25">
      <c r="B619853" s="76"/>
      <c r="C619853" s="75"/>
    </row>
    <row r="619854" spans="2:3" x14ac:dyDescent="0.25">
      <c r="B619854" s="76"/>
      <c r="C619854" s="75"/>
    </row>
    <row r="619855" spans="2:3" x14ac:dyDescent="0.25">
      <c r="B619855" s="76"/>
      <c r="C619855" s="75"/>
    </row>
    <row r="619856" spans="2:3" x14ac:dyDescent="0.25">
      <c r="B619856" s="76"/>
      <c r="C619856" s="75"/>
    </row>
    <row r="619857" spans="2:3" x14ac:dyDescent="0.25">
      <c r="B619857" s="76"/>
      <c r="C619857" s="75"/>
    </row>
    <row r="619858" spans="2:3" x14ac:dyDescent="0.25">
      <c r="B619858" s="76"/>
      <c r="C619858" s="75"/>
    </row>
    <row r="619859" spans="2:3" x14ac:dyDescent="0.25">
      <c r="B619859" s="76"/>
      <c r="C619859" s="75"/>
    </row>
    <row r="619860" spans="2:3" x14ac:dyDescent="0.25">
      <c r="B619860" s="76"/>
      <c r="C619860" s="75"/>
    </row>
    <row r="619861" spans="2:3" x14ac:dyDescent="0.25">
      <c r="B619861" s="76"/>
      <c r="C619861" s="75"/>
    </row>
    <row r="619862" spans="2:3" x14ac:dyDescent="0.25">
      <c r="B619862" s="76"/>
      <c r="C619862" s="75"/>
    </row>
    <row r="619863" spans="2:3" x14ac:dyDescent="0.25">
      <c r="B619863" s="76"/>
      <c r="C619863" s="75"/>
    </row>
    <row r="619864" spans="2:3" x14ac:dyDescent="0.25">
      <c r="B619864" s="76"/>
      <c r="C619864" s="75"/>
    </row>
    <row r="619865" spans="2:3" x14ac:dyDescent="0.25">
      <c r="B619865" s="76"/>
      <c r="C619865" s="75"/>
    </row>
    <row r="619975" spans="2:3" x14ac:dyDescent="0.25">
      <c r="B619975" s="76"/>
      <c r="C619975" s="75"/>
    </row>
    <row r="619976" spans="2:3" x14ac:dyDescent="0.25">
      <c r="B619976" s="76"/>
      <c r="C619976" s="75"/>
    </row>
    <row r="619977" spans="2:3" x14ac:dyDescent="0.25">
      <c r="B619977" s="76"/>
      <c r="C619977" s="75"/>
    </row>
    <row r="619978" spans="2:3" x14ac:dyDescent="0.25">
      <c r="B619978" s="76"/>
      <c r="C619978" s="75"/>
    </row>
    <row r="619979" spans="2:3" x14ac:dyDescent="0.25">
      <c r="B619979" s="76"/>
      <c r="C619979" s="75"/>
    </row>
    <row r="619980" spans="2:3" x14ac:dyDescent="0.25">
      <c r="B619980" s="76"/>
      <c r="C619980" s="75"/>
    </row>
    <row r="619981" spans="2:3" x14ac:dyDescent="0.25">
      <c r="B619981" s="76"/>
      <c r="C619981" s="75"/>
    </row>
    <row r="619982" spans="2:3" x14ac:dyDescent="0.25">
      <c r="B619982" s="76"/>
      <c r="C619982" s="75"/>
    </row>
    <row r="619983" spans="2:3" x14ac:dyDescent="0.25">
      <c r="B619983" s="76"/>
      <c r="C619983" s="75"/>
    </row>
    <row r="619984" spans="2:3" x14ac:dyDescent="0.25">
      <c r="B619984" s="76"/>
      <c r="C619984" s="75"/>
    </row>
    <row r="619985" spans="2:3" x14ac:dyDescent="0.25">
      <c r="B619985" s="76"/>
      <c r="C619985" s="75"/>
    </row>
    <row r="619986" spans="2:3" x14ac:dyDescent="0.25">
      <c r="B619986" s="76"/>
      <c r="C619986" s="75"/>
    </row>
    <row r="619987" spans="2:3" x14ac:dyDescent="0.25">
      <c r="B619987" s="76"/>
      <c r="C619987" s="75"/>
    </row>
    <row r="620097" spans="2:3" x14ac:dyDescent="0.25">
      <c r="B620097" s="76"/>
      <c r="C620097" s="75"/>
    </row>
    <row r="620098" spans="2:3" x14ac:dyDescent="0.25">
      <c r="B620098" s="76"/>
      <c r="C620098" s="75"/>
    </row>
    <row r="620099" spans="2:3" x14ac:dyDescent="0.25">
      <c r="B620099" s="76"/>
      <c r="C620099" s="75"/>
    </row>
    <row r="620100" spans="2:3" x14ac:dyDescent="0.25">
      <c r="B620100" s="76"/>
      <c r="C620100" s="75"/>
    </row>
    <row r="620101" spans="2:3" x14ac:dyDescent="0.25">
      <c r="B620101" s="76"/>
      <c r="C620101" s="75"/>
    </row>
    <row r="620102" spans="2:3" x14ac:dyDescent="0.25">
      <c r="B620102" s="76"/>
      <c r="C620102" s="75"/>
    </row>
    <row r="620103" spans="2:3" x14ac:dyDescent="0.25">
      <c r="B620103" s="76"/>
      <c r="C620103" s="75"/>
    </row>
    <row r="620104" spans="2:3" x14ac:dyDescent="0.25">
      <c r="B620104" s="76"/>
      <c r="C620104" s="75"/>
    </row>
    <row r="620105" spans="2:3" x14ac:dyDescent="0.25">
      <c r="B620105" s="76"/>
      <c r="C620105" s="75"/>
    </row>
    <row r="620106" spans="2:3" x14ac:dyDescent="0.25">
      <c r="B620106" s="76"/>
      <c r="C620106" s="75"/>
    </row>
    <row r="620107" spans="2:3" x14ac:dyDescent="0.25">
      <c r="B620107" s="76"/>
      <c r="C620107" s="75"/>
    </row>
    <row r="620108" spans="2:3" x14ac:dyDescent="0.25">
      <c r="B620108" s="76"/>
      <c r="C620108" s="75"/>
    </row>
    <row r="620109" spans="2:3" x14ac:dyDescent="0.25">
      <c r="B620109" s="76"/>
      <c r="C620109" s="75"/>
    </row>
    <row r="620219" spans="2:3" x14ac:dyDescent="0.25">
      <c r="B620219" s="76"/>
      <c r="C620219" s="75"/>
    </row>
    <row r="620220" spans="2:3" x14ac:dyDescent="0.25">
      <c r="B620220" s="76"/>
      <c r="C620220" s="75"/>
    </row>
    <row r="620221" spans="2:3" x14ac:dyDescent="0.25">
      <c r="B620221" s="76"/>
      <c r="C620221" s="75"/>
    </row>
    <row r="620222" spans="2:3" x14ac:dyDescent="0.25">
      <c r="B620222" s="76"/>
      <c r="C620222" s="75"/>
    </row>
    <row r="620223" spans="2:3" x14ac:dyDescent="0.25">
      <c r="B620223" s="76"/>
      <c r="C620223" s="75"/>
    </row>
    <row r="620224" spans="2:3" x14ac:dyDescent="0.25">
      <c r="B620224" s="76"/>
      <c r="C620224" s="75"/>
    </row>
    <row r="620225" spans="2:3" x14ac:dyDescent="0.25">
      <c r="B620225" s="76"/>
      <c r="C620225" s="75"/>
    </row>
    <row r="620226" spans="2:3" x14ac:dyDescent="0.25">
      <c r="B620226" s="76"/>
      <c r="C620226" s="75"/>
    </row>
    <row r="620227" spans="2:3" x14ac:dyDescent="0.25">
      <c r="B620227" s="76"/>
      <c r="C620227" s="75"/>
    </row>
    <row r="620228" spans="2:3" x14ac:dyDescent="0.25">
      <c r="B620228" s="76"/>
      <c r="C620228" s="75"/>
    </row>
    <row r="620229" spans="2:3" x14ac:dyDescent="0.25">
      <c r="B620229" s="76"/>
      <c r="C620229" s="75"/>
    </row>
    <row r="620230" spans="2:3" x14ac:dyDescent="0.25">
      <c r="B620230" s="76"/>
      <c r="C620230" s="75"/>
    </row>
    <row r="620231" spans="2:3" x14ac:dyDescent="0.25">
      <c r="B620231" s="76"/>
      <c r="C620231" s="75"/>
    </row>
    <row r="620341" spans="2:3" x14ac:dyDescent="0.25">
      <c r="B620341" s="76"/>
      <c r="C620341" s="75"/>
    </row>
    <row r="620342" spans="2:3" x14ac:dyDescent="0.25">
      <c r="B620342" s="76"/>
      <c r="C620342" s="75"/>
    </row>
    <row r="620343" spans="2:3" x14ac:dyDescent="0.25">
      <c r="B620343" s="76"/>
      <c r="C620343" s="75"/>
    </row>
    <row r="620344" spans="2:3" x14ac:dyDescent="0.25">
      <c r="B620344" s="76"/>
      <c r="C620344" s="75"/>
    </row>
    <row r="620345" spans="2:3" x14ac:dyDescent="0.25">
      <c r="B620345" s="76"/>
      <c r="C620345" s="75"/>
    </row>
    <row r="620346" spans="2:3" x14ac:dyDescent="0.25">
      <c r="B620346" s="76"/>
      <c r="C620346" s="75"/>
    </row>
    <row r="620347" spans="2:3" x14ac:dyDescent="0.25">
      <c r="B620347" s="76"/>
      <c r="C620347" s="75"/>
    </row>
    <row r="620348" spans="2:3" x14ac:dyDescent="0.25">
      <c r="B620348" s="76"/>
      <c r="C620348" s="75"/>
    </row>
    <row r="620349" spans="2:3" x14ac:dyDescent="0.25">
      <c r="B620349" s="76"/>
      <c r="C620349" s="75"/>
    </row>
    <row r="620350" spans="2:3" x14ac:dyDescent="0.25">
      <c r="B620350" s="76"/>
      <c r="C620350" s="75"/>
    </row>
    <row r="620351" spans="2:3" x14ac:dyDescent="0.25">
      <c r="B620351" s="76"/>
      <c r="C620351" s="75"/>
    </row>
    <row r="620352" spans="2:3" x14ac:dyDescent="0.25">
      <c r="B620352" s="76"/>
      <c r="C620352" s="75"/>
    </row>
    <row r="620353" spans="2:3" x14ac:dyDescent="0.25">
      <c r="B620353" s="76"/>
      <c r="C620353" s="75"/>
    </row>
    <row r="620463" spans="2:3" x14ac:dyDescent="0.25">
      <c r="B620463" s="76"/>
      <c r="C620463" s="75"/>
    </row>
    <row r="620464" spans="2:3" x14ac:dyDescent="0.25">
      <c r="B620464" s="76"/>
      <c r="C620464" s="75"/>
    </row>
    <row r="620465" spans="2:3" x14ac:dyDescent="0.25">
      <c r="B620465" s="76"/>
      <c r="C620465" s="75"/>
    </row>
    <row r="620466" spans="2:3" x14ac:dyDescent="0.25">
      <c r="B620466" s="76"/>
      <c r="C620466" s="75"/>
    </row>
    <row r="620467" spans="2:3" x14ac:dyDescent="0.25">
      <c r="B620467" s="76"/>
      <c r="C620467" s="75"/>
    </row>
    <row r="620468" spans="2:3" x14ac:dyDescent="0.25">
      <c r="B620468" s="76"/>
      <c r="C620468" s="75"/>
    </row>
    <row r="620469" spans="2:3" x14ac:dyDescent="0.25">
      <c r="B620469" s="76"/>
      <c r="C620469" s="75"/>
    </row>
    <row r="620470" spans="2:3" x14ac:dyDescent="0.25">
      <c r="B620470" s="76"/>
      <c r="C620470" s="75"/>
    </row>
    <row r="620471" spans="2:3" x14ac:dyDescent="0.25">
      <c r="B620471" s="76"/>
      <c r="C620471" s="75"/>
    </row>
    <row r="620472" spans="2:3" x14ac:dyDescent="0.25">
      <c r="B620472" s="76"/>
      <c r="C620472" s="75"/>
    </row>
    <row r="620473" spans="2:3" x14ac:dyDescent="0.25">
      <c r="B620473" s="76"/>
      <c r="C620473" s="75"/>
    </row>
    <row r="620474" spans="2:3" x14ac:dyDescent="0.25">
      <c r="B620474" s="76"/>
      <c r="C620474" s="75"/>
    </row>
    <row r="620475" spans="2:3" x14ac:dyDescent="0.25">
      <c r="B620475" s="76"/>
      <c r="C620475" s="75"/>
    </row>
    <row r="620585" spans="2:3" x14ac:dyDescent="0.25">
      <c r="B620585" s="76"/>
      <c r="C620585" s="75"/>
    </row>
    <row r="620586" spans="2:3" x14ac:dyDescent="0.25">
      <c r="B620586" s="76"/>
      <c r="C620586" s="75"/>
    </row>
    <row r="620587" spans="2:3" x14ac:dyDescent="0.25">
      <c r="B620587" s="76"/>
      <c r="C620587" s="75"/>
    </row>
    <row r="620588" spans="2:3" x14ac:dyDescent="0.25">
      <c r="B620588" s="76"/>
      <c r="C620588" s="75"/>
    </row>
    <row r="620589" spans="2:3" x14ac:dyDescent="0.25">
      <c r="B620589" s="76"/>
      <c r="C620589" s="75"/>
    </row>
    <row r="620590" spans="2:3" x14ac:dyDescent="0.25">
      <c r="B620590" s="76"/>
      <c r="C620590" s="75"/>
    </row>
    <row r="620591" spans="2:3" x14ac:dyDescent="0.25">
      <c r="B620591" s="76"/>
      <c r="C620591" s="75"/>
    </row>
    <row r="620592" spans="2:3" x14ac:dyDescent="0.25">
      <c r="B620592" s="76"/>
      <c r="C620592" s="75"/>
    </row>
    <row r="620593" spans="2:3" x14ac:dyDescent="0.25">
      <c r="B620593" s="76"/>
      <c r="C620593" s="75"/>
    </row>
    <row r="620594" spans="2:3" x14ac:dyDescent="0.25">
      <c r="B620594" s="76"/>
      <c r="C620594" s="75"/>
    </row>
    <row r="620595" spans="2:3" x14ac:dyDescent="0.25">
      <c r="B620595" s="76"/>
      <c r="C620595" s="75"/>
    </row>
    <row r="620596" spans="2:3" x14ac:dyDescent="0.25">
      <c r="B620596" s="76"/>
      <c r="C620596" s="75"/>
    </row>
    <row r="620597" spans="2:3" x14ac:dyDescent="0.25">
      <c r="B620597" s="76"/>
      <c r="C620597" s="75"/>
    </row>
    <row r="620707" spans="2:3" x14ac:dyDescent="0.25">
      <c r="B620707" s="76"/>
      <c r="C620707" s="75"/>
    </row>
    <row r="620708" spans="2:3" x14ac:dyDescent="0.25">
      <c r="B620708" s="76"/>
      <c r="C620708" s="75"/>
    </row>
    <row r="620709" spans="2:3" x14ac:dyDescent="0.25">
      <c r="B620709" s="76"/>
      <c r="C620709" s="75"/>
    </row>
    <row r="620710" spans="2:3" x14ac:dyDescent="0.25">
      <c r="B620710" s="76"/>
      <c r="C620710" s="75"/>
    </row>
    <row r="620711" spans="2:3" x14ac:dyDescent="0.25">
      <c r="B620711" s="76"/>
      <c r="C620711" s="75"/>
    </row>
    <row r="620712" spans="2:3" x14ac:dyDescent="0.25">
      <c r="B620712" s="76"/>
      <c r="C620712" s="75"/>
    </row>
    <row r="620713" spans="2:3" x14ac:dyDescent="0.25">
      <c r="B620713" s="76"/>
      <c r="C620713" s="75"/>
    </row>
    <row r="620714" spans="2:3" x14ac:dyDescent="0.25">
      <c r="B620714" s="76"/>
      <c r="C620714" s="75"/>
    </row>
    <row r="620715" spans="2:3" x14ac:dyDescent="0.25">
      <c r="B620715" s="76"/>
      <c r="C620715" s="75"/>
    </row>
    <row r="620716" spans="2:3" x14ac:dyDescent="0.25">
      <c r="B620716" s="76"/>
      <c r="C620716" s="75"/>
    </row>
    <row r="620717" spans="2:3" x14ac:dyDescent="0.25">
      <c r="B620717" s="76"/>
      <c r="C620717" s="75"/>
    </row>
    <row r="620718" spans="2:3" x14ac:dyDescent="0.25">
      <c r="B620718" s="76"/>
      <c r="C620718" s="75"/>
    </row>
    <row r="620719" spans="2:3" x14ac:dyDescent="0.25">
      <c r="B620719" s="76"/>
      <c r="C620719" s="75"/>
    </row>
    <row r="620829" spans="2:3" x14ac:dyDescent="0.25">
      <c r="B620829" s="76"/>
      <c r="C620829" s="75"/>
    </row>
    <row r="620830" spans="2:3" x14ac:dyDescent="0.25">
      <c r="B620830" s="76"/>
      <c r="C620830" s="75"/>
    </row>
    <row r="620831" spans="2:3" x14ac:dyDescent="0.25">
      <c r="B620831" s="76"/>
      <c r="C620831" s="75"/>
    </row>
    <row r="620832" spans="2:3" x14ac:dyDescent="0.25">
      <c r="B620832" s="76"/>
      <c r="C620832" s="75"/>
    </row>
    <row r="620833" spans="2:3" x14ac:dyDescent="0.25">
      <c r="B620833" s="76"/>
      <c r="C620833" s="75"/>
    </row>
    <row r="620834" spans="2:3" x14ac:dyDescent="0.25">
      <c r="B620834" s="76"/>
      <c r="C620834" s="75"/>
    </row>
    <row r="620835" spans="2:3" x14ac:dyDescent="0.25">
      <c r="B620835" s="76"/>
      <c r="C620835" s="75"/>
    </row>
    <row r="620836" spans="2:3" x14ac:dyDescent="0.25">
      <c r="B620836" s="76"/>
      <c r="C620836" s="75"/>
    </row>
    <row r="620837" spans="2:3" x14ac:dyDescent="0.25">
      <c r="B620837" s="76"/>
      <c r="C620837" s="75"/>
    </row>
    <row r="620838" spans="2:3" x14ac:dyDescent="0.25">
      <c r="B620838" s="76"/>
      <c r="C620838" s="75"/>
    </row>
    <row r="620839" spans="2:3" x14ac:dyDescent="0.25">
      <c r="B620839" s="76"/>
      <c r="C620839" s="75"/>
    </row>
    <row r="620840" spans="2:3" x14ac:dyDescent="0.25">
      <c r="B620840" s="76"/>
      <c r="C620840" s="75"/>
    </row>
    <row r="620841" spans="2:3" x14ac:dyDescent="0.25">
      <c r="B620841" s="76"/>
      <c r="C620841" s="75"/>
    </row>
    <row r="620951" spans="2:3" x14ac:dyDescent="0.25">
      <c r="B620951" s="76"/>
      <c r="C620951" s="75"/>
    </row>
    <row r="620952" spans="2:3" x14ac:dyDescent="0.25">
      <c r="B620952" s="76"/>
      <c r="C620952" s="75"/>
    </row>
    <row r="620953" spans="2:3" x14ac:dyDescent="0.25">
      <c r="B620953" s="76"/>
      <c r="C620953" s="75"/>
    </row>
    <row r="620954" spans="2:3" x14ac:dyDescent="0.25">
      <c r="B620954" s="76"/>
      <c r="C620954" s="75"/>
    </row>
    <row r="620955" spans="2:3" x14ac:dyDescent="0.25">
      <c r="B620955" s="76"/>
      <c r="C620955" s="75"/>
    </row>
    <row r="620956" spans="2:3" x14ac:dyDescent="0.25">
      <c r="B620956" s="76"/>
      <c r="C620956" s="75"/>
    </row>
    <row r="620957" spans="2:3" x14ac:dyDescent="0.25">
      <c r="B620957" s="76"/>
      <c r="C620957" s="75"/>
    </row>
    <row r="620958" spans="2:3" x14ac:dyDescent="0.25">
      <c r="B620958" s="76"/>
      <c r="C620958" s="75"/>
    </row>
    <row r="620959" spans="2:3" x14ac:dyDescent="0.25">
      <c r="B620959" s="76"/>
      <c r="C620959" s="75"/>
    </row>
    <row r="620960" spans="2:3" x14ac:dyDescent="0.25">
      <c r="B620960" s="76"/>
      <c r="C620960" s="75"/>
    </row>
    <row r="620961" spans="2:3" x14ac:dyDescent="0.25">
      <c r="B620961" s="76"/>
      <c r="C620961" s="75"/>
    </row>
    <row r="620962" spans="2:3" x14ac:dyDescent="0.25">
      <c r="B620962" s="76"/>
      <c r="C620962" s="75"/>
    </row>
    <row r="620963" spans="2:3" x14ac:dyDescent="0.25">
      <c r="B620963" s="76"/>
      <c r="C620963" s="75"/>
    </row>
    <row r="621073" spans="2:3" x14ac:dyDescent="0.25">
      <c r="B621073" s="76"/>
      <c r="C621073" s="75"/>
    </row>
    <row r="621074" spans="2:3" x14ac:dyDescent="0.25">
      <c r="B621074" s="76"/>
      <c r="C621074" s="75"/>
    </row>
    <row r="621075" spans="2:3" x14ac:dyDescent="0.25">
      <c r="B621075" s="76"/>
      <c r="C621075" s="75"/>
    </row>
    <row r="621076" spans="2:3" x14ac:dyDescent="0.25">
      <c r="B621076" s="76"/>
      <c r="C621076" s="75"/>
    </row>
    <row r="621077" spans="2:3" x14ac:dyDescent="0.25">
      <c r="B621077" s="76"/>
      <c r="C621077" s="75"/>
    </row>
    <row r="621078" spans="2:3" x14ac:dyDescent="0.25">
      <c r="B621078" s="76"/>
      <c r="C621078" s="75"/>
    </row>
    <row r="621079" spans="2:3" x14ac:dyDescent="0.25">
      <c r="B621079" s="76"/>
      <c r="C621079" s="75"/>
    </row>
    <row r="621080" spans="2:3" x14ac:dyDescent="0.25">
      <c r="B621080" s="76"/>
      <c r="C621080" s="75"/>
    </row>
    <row r="621081" spans="2:3" x14ac:dyDescent="0.25">
      <c r="B621081" s="76"/>
      <c r="C621081" s="75"/>
    </row>
    <row r="621082" spans="2:3" x14ac:dyDescent="0.25">
      <c r="B621082" s="76"/>
      <c r="C621082" s="75"/>
    </row>
    <row r="621083" spans="2:3" x14ac:dyDescent="0.25">
      <c r="B621083" s="76"/>
      <c r="C621083" s="75"/>
    </row>
    <row r="621084" spans="2:3" x14ac:dyDescent="0.25">
      <c r="B621084" s="76"/>
      <c r="C621084" s="75"/>
    </row>
    <row r="621085" spans="2:3" x14ac:dyDescent="0.25">
      <c r="B621085" s="76"/>
      <c r="C621085" s="75"/>
    </row>
    <row r="621195" spans="2:3" x14ac:dyDescent="0.25">
      <c r="B621195" s="76"/>
      <c r="C621195" s="75"/>
    </row>
    <row r="621196" spans="2:3" x14ac:dyDescent="0.25">
      <c r="B621196" s="76"/>
      <c r="C621196" s="75"/>
    </row>
    <row r="621197" spans="2:3" x14ac:dyDescent="0.25">
      <c r="B621197" s="76"/>
      <c r="C621197" s="75"/>
    </row>
    <row r="621198" spans="2:3" x14ac:dyDescent="0.25">
      <c r="B621198" s="76"/>
      <c r="C621198" s="75"/>
    </row>
    <row r="621199" spans="2:3" x14ac:dyDescent="0.25">
      <c r="B621199" s="76"/>
      <c r="C621199" s="75"/>
    </row>
    <row r="621200" spans="2:3" x14ac:dyDescent="0.25">
      <c r="B621200" s="76"/>
      <c r="C621200" s="75"/>
    </row>
    <row r="621201" spans="2:3" x14ac:dyDescent="0.25">
      <c r="B621201" s="76"/>
      <c r="C621201" s="75"/>
    </row>
    <row r="621202" spans="2:3" x14ac:dyDescent="0.25">
      <c r="B621202" s="76"/>
      <c r="C621202" s="75"/>
    </row>
    <row r="621203" spans="2:3" x14ac:dyDescent="0.25">
      <c r="B621203" s="76"/>
      <c r="C621203" s="75"/>
    </row>
    <row r="621204" spans="2:3" x14ac:dyDescent="0.25">
      <c r="B621204" s="76"/>
      <c r="C621204" s="75"/>
    </row>
    <row r="621205" spans="2:3" x14ac:dyDescent="0.25">
      <c r="B621205" s="76"/>
      <c r="C621205" s="75"/>
    </row>
    <row r="621206" spans="2:3" x14ac:dyDescent="0.25">
      <c r="B621206" s="76"/>
      <c r="C621206" s="75"/>
    </row>
    <row r="621207" spans="2:3" x14ac:dyDescent="0.25">
      <c r="B621207" s="76"/>
      <c r="C621207" s="75"/>
    </row>
    <row r="621317" spans="2:3" x14ac:dyDescent="0.25">
      <c r="B621317" s="76"/>
      <c r="C621317" s="75"/>
    </row>
    <row r="621318" spans="2:3" x14ac:dyDescent="0.25">
      <c r="B621318" s="76"/>
      <c r="C621318" s="75"/>
    </row>
    <row r="621319" spans="2:3" x14ac:dyDescent="0.25">
      <c r="B621319" s="76"/>
      <c r="C621319" s="75"/>
    </row>
    <row r="621320" spans="2:3" x14ac:dyDescent="0.25">
      <c r="B621320" s="76"/>
      <c r="C621320" s="75"/>
    </row>
    <row r="621321" spans="2:3" x14ac:dyDescent="0.25">
      <c r="B621321" s="76"/>
      <c r="C621321" s="75"/>
    </row>
    <row r="621322" spans="2:3" x14ac:dyDescent="0.25">
      <c r="B621322" s="76"/>
      <c r="C621322" s="75"/>
    </row>
    <row r="621323" spans="2:3" x14ac:dyDescent="0.25">
      <c r="B621323" s="76"/>
      <c r="C621323" s="75"/>
    </row>
    <row r="621324" spans="2:3" x14ac:dyDescent="0.25">
      <c r="B621324" s="76"/>
      <c r="C621324" s="75"/>
    </row>
    <row r="621325" spans="2:3" x14ac:dyDescent="0.25">
      <c r="B621325" s="76"/>
      <c r="C621325" s="75"/>
    </row>
    <row r="621326" spans="2:3" x14ac:dyDescent="0.25">
      <c r="B621326" s="76"/>
      <c r="C621326" s="75"/>
    </row>
    <row r="621327" spans="2:3" x14ac:dyDescent="0.25">
      <c r="B621327" s="76"/>
      <c r="C621327" s="75"/>
    </row>
    <row r="621328" spans="2:3" x14ac:dyDescent="0.25">
      <c r="B621328" s="76"/>
      <c r="C621328" s="75"/>
    </row>
    <row r="621329" spans="2:3" x14ac:dyDescent="0.25">
      <c r="B621329" s="76"/>
      <c r="C621329" s="75"/>
    </row>
    <row r="621439" spans="2:3" x14ac:dyDescent="0.25">
      <c r="B621439" s="76"/>
      <c r="C621439" s="75"/>
    </row>
    <row r="621440" spans="2:3" x14ac:dyDescent="0.25">
      <c r="B621440" s="76"/>
      <c r="C621440" s="75"/>
    </row>
    <row r="621441" spans="2:3" x14ac:dyDescent="0.25">
      <c r="B621441" s="76"/>
      <c r="C621441" s="75"/>
    </row>
    <row r="621442" spans="2:3" x14ac:dyDescent="0.25">
      <c r="B621442" s="76"/>
      <c r="C621442" s="75"/>
    </row>
    <row r="621443" spans="2:3" x14ac:dyDescent="0.25">
      <c r="B621443" s="76"/>
      <c r="C621443" s="75"/>
    </row>
    <row r="621444" spans="2:3" x14ac:dyDescent="0.25">
      <c r="B621444" s="76"/>
      <c r="C621444" s="75"/>
    </row>
    <row r="621445" spans="2:3" x14ac:dyDescent="0.25">
      <c r="B621445" s="76"/>
      <c r="C621445" s="75"/>
    </row>
    <row r="621446" spans="2:3" x14ac:dyDescent="0.25">
      <c r="B621446" s="76"/>
      <c r="C621446" s="75"/>
    </row>
    <row r="621447" spans="2:3" x14ac:dyDescent="0.25">
      <c r="B621447" s="76"/>
      <c r="C621447" s="75"/>
    </row>
    <row r="621448" spans="2:3" x14ac:dyDescent="0.25">
      <c r="B621448" s="76"/>
      <c r="C621448" s="75"/>
    </row>
    <row r="621449" spans="2:3" x14ac:dyDescent="0.25">
      <c r="B621449" s="76"/>
      <c r="C621449" s="75"/>
    </row>
    <row r="621450" spans="2:3" x14ac:dyDescent="0.25">
      <c r="B621450" s="76"/>
      <c r="C621450" s="75"/>
    </row>
    <row r="621451" spans="2:3" x14ac:dyDescent="0.25">
      <c r="B621451" s="76"/>
      <c r="C621451" s="75"/>
    </row>
    <row r="621561" spans="2:3" x14ac:dyDescent="0.25">
      <c r="B621561" s="76"/>
      <c r="C621561" s="75"/>
    </row>
    <row r="621562" spans="2:3" x14ac:dyDescent="0.25">
      <c r="B621562" s="76"/>
      <c r="C621562" s="75"/>
    </row>
    <row r="621563" spans="2:3" x14ac:dyDescent="0.25">
      <c r="B621563" s="76"/>
      <c r="C621563" s="75"/>
    </row>
    <row r="621564" spans="2:3" x14ac:dyDescent="0.25">
      <c r="B621564" s="76"/>
      <c r="C621564" s="75"/>
    </row>
    <row r="621565" spans="2:3" x14ac:dyDescent="0.25">
      <c r="B621565" s="76"/>
      <c r="C621565" s="75"/>
    </row>
    <row r="621566" spans="2:3" x14ac:dyDescent="0.25">
      <c r="B621566" s="76"/>
      <c r="C621566" s="75"/>
    </row>
    <row r="621567" spans="2:3" x14ac:dyDescent="0.25">
      <c r="B621567" s="76"/>
      <c r="C621567" s="75"/>
    </row>
    <row r="621568" spans="2:3" x14ac:dyDescent="0.25">
      <c r="B621568" s="76"/>
      <c r="C621568" s="75"/>
    </row>
    <row r="621569" spans="2:3" x14ac:dyDescent="0.25">
      <c r="B621569" s="76"/>
      <c r="C621569" s="75"/>
    </row>
    <row r="621570" spans="2:3" x14ac:dyDescent="0.25">
      <c r="B621570" s="76"/>
      <c r="C621570" s="75"/>
    </row>
    <row r="621571" spans="2:3" x14ac:dyDescent="0.25">
      <c r="B621571" s="76"/>
      <c r="C621571" s="75"/>
    </row>
    <row r="621572" spans="2:3" x14ac:dyDescent="0.25">
      <c r="B621572" s="76"/>
      <c r="C621572" s="75"/>
    </row>
    <row r="621573" spans="2:3" x14ac:dyDescent="0.25">
      <c r="B621573" s="76"/>
      <c r="C621573" s="75"/>
    </row>
    <row r="621683" spans="2:3" x14ac:dyDescent="0.25">
      <c r="B621683" s="76"/>
      <c r="C621683" s="75"/>
    </row>
    <row r="621684" spans="2:3" x14ac:dyDescent="0.25">
      <c r="B621684" s="76"/>
      <c r="C621684" s="75"/>
    </row>
    <row r="621685" spans="2:3" x14ac:dyDescent="0.25">
      <c r="B621685" s="76"/>
      <c r="C621685" s="75"/>
    </row>
    <row r="621686" spans="2:3" x14ac:dyDescent="0.25">
      <c r="B621686" s="76"/>
      <c r="C621686" s="75"/>
    </row>
    <row r="621687" spans="2:3" x14ac:dyDescent="0.25">
      <c r="B621687" s="76"/>
      <c r="C621687" s="75"/>
    </row>
    <row r="621688" spans="2:3" x14ac:dyDescent="0.25">
      <c r="B621688" s="76"/>
      <c r="C621688" s="75"/>
    </row>
    <row r="621689" spans="2:3" x14ac:dyDescent="0.25">
      <c r="B621689" s="76"/>
      <c r="C621689" s="75"/>
    </row>
    <row r="621690" spans="2:3" x14ac:dyDescent="0.25">
      <c r="B621690" s="76"/>
      <c r="C621690" s="75"/>
    </row>
    <row r="621691" spans="2:3" x14ac:dyDescent="0.25">
      <c r="B621691" s="76"/>
      <c r="C621691" s="75"/>
    </row>
    <row r="621692" spans="2:3" x14ac:dyDescent="0.25">
      <c r="B621692" s="76"/>
      <c r="C621692" s="75"/>
    </row>
    <row r="621693" spans="2:3" x14ac:dyDescent="0.25">
      <c r="B621693" s="76"/>
      <c r="C621693" s="75"/>
    </row>
    <row r="621694" spans="2:3" x14ac:dyDescent="0.25">
      <c r="B621694" s="76"/>
      <c r="C621694" s="75"/>
    </row>
    <row r="621695" spans="2:3" x14ac:dyDescent="0.25">
      <c r="B621695" s="76"/>
      <c r="C621695" s="75"/>
    </row>
    <row r="621805" spans="2:3" x14ac:dyDescent="0.25">
      <c r="B621805" s="76"/>
      <c r="C621805" s="75"/>
    </row>
    <row r="621806" spans="2:3" x14ac:dyDescent="0.25">
      <c r="B621806" s="76"/>
      <c r="C621806" s="75"/>
    </row>
    <row r="621807" spans="2:3" x14ac:dyDescent="0.25">
      <c r="B621807" s="76"/>
      <c r="C621807" s="75"/>
    </row>
    <row r="621808" spans="2:3" x14ac:dyDescent="0.25">
      <c r="B621808" s="76"/>
      <c r="C621808" s="75"/>
    </row>
    <row r="621809" spans="2:3" x14ac:dyDescent="0.25">
      <c r="B621809" s="76"/>
      <c r="C621809" s="75"/>
    </row>
    <row r="621810" spans="2:3" x14ac:dyDescent="0.25">
      <c r="B621810" s="76"/>
      <c r="C621810" s="75"/>
    </row>
    <row r="621811" spans="2:3" x14ac:dyDescent="0.25">
      <c r="B621811" s="76"/>
      <c r="C621811" s="75"/>
    </row>
    <row r="621812" spans="2:3" x14ac:dyDescent="0.25">
      <c r="B621812" s="76"/>
      <c r="C621812" s="75"/>
    </row>
    <row r="621813" spans="2:3" x14ac:dyDescent="0.25">
      <c r="B621813" s="76"/>
      <c r="C621813" s="75"/>
    </row>
    <row r="621814" spans="2:3" x14ac:dyDescent="0.25">
      <c r="B621814" s="76"/>
      <c r="C621814" s="75"/>
    </row>
    <row r="621815" spans="2:3" x14ac:dyDescent="0.25">
      <c r="B621815" s="76"/>
      <c r="C621815" s="75"/>
    </row>
    <row r="621816" spans="2:3" x14ac:dyDescent="0.25">
      <c r="B621816" s="76"/>
      <c r="C621816" s="75"/>
    </row>
    <row r="621817" spans="2:3" x14ac:dyDescent="0.25">
      <c r="B621817" s="76"/>
      <c r="C621817" s="75"/>
    </row>
    <row r="621927" spans="2:3" x14ac:dyDescent="0.25">
      <c r="B621927" s="76"/>
      <c r="C621927" s="75"/>
    </row>
    <row r="621928" spans="2:3" x14ac:dyDescent="0.25">
      <c r="B621928" s="76"/>
      <c r="C621928" s="75"/>
    </row>
    <row r="621929" spans="2:3" x14ac:dyDescent="0.25">
      <c r="B621929" s="76"/>
      <c r="C621929" s="75"/>
    </row>
    <row r="621930" spans="2:3" x14ac:dyDescent="0.25">
      <c r="B621930" s="76"/>
      <c r="C621930" s="75"/>
    </row>
    <row r="621931" spans="2:3" x14ac:dyDescent="0.25">
      <c r="B621931" s="76"/>
      <c r="C621931" s="75"/>
    </row>
    <row r="621932" spans="2:3" x14ac:dyDescent="0.25">
      <c r="B621932" s="76"/>
      <c r="C621932" s="75"/>
    </row>
    <row r="621933" spans="2:3" x14ac:dyDescent="0.25">
      <c r="B621933" s="76"/>
      <c r="C621933" s="75"/>
    </row>
    <row r="621934" spans="2:3" x14ac:dyDescent="0.25">
      <c r="B621934" s="76"/>
      <c r="C621934" s="75"/>
    </row>
    <row r="621935" spans="2:3" x14ac:dyDescent="0.25">
      <c r="B621935" s="76"/>
      <c r="C621935" s="75"/>
    </row>
    <row r="621936" spans="2:3" x14ac:dyDescent="0.25">
      <c r="B621936" s="76"/>
      <c r="C621936" s="75"/>
    </row>
    <row r="621937" spans="2:3" x14ac:dyDescent="0.25">
      <c r="B621937" s="76"/>
      <c r="C621937" s="75"/>
    </row>
    <row r="621938" spans="2:3" x14ac:dyDescent="0.25">
      <c r="B621938" s="76"/>
      <c r="C621938" s="75"/>
    </row>
    <row r="621939" spans="2:3" x14ac:dyDescent="0.25">
      <c r="B621939" s="76"/>
      <c r="C621939" s="75"/>
    </row>
    <row r="622049" spans="2:3" x14ac:dyDescent="0.25">
      <c r="B622049" s="76"/>
      <c r="C622049" s="75"/>
    </row>
    <row r="622050" spans="2:3" x14ac:dyDescent="0.25">
      <c r="B622050" s="76"/>
      <c r="C622050" s="75"/>
    </row>
    <row r="622051" spans="2:3" x14ac:dyDescent="0.25">
      <c r="B622051" s="76"/>
      <c r="C622051" s="75"/>
    </row>
    <row r="622052" spans="2:3" x14ac:dyDescent="0.25">
      <c r="B622052" s="76"/>
      <c r="C622052" s="75"/>
    </row>
    <row r="622053" spans="2:3" x14ac:dyDescent="0.25">
      <c r="B622053" s="76"/>
      <c r="C622053" s="75"/>
    </row>
    <row r="622054" spans="2:3" x14ac:dyDescent="0.25">
      <c r="B622054" s="76"/>
      <c r="C622054" s="75"/>
    </row>
    <row r="622055" spans="2:3" x14ac:dyDescent="0.25">
      <c r="B622055" s="76"/>
      <c r="C622055" s="75"/>
    </row>
    <row r="622056" spans="2:3" x14ac:dyDescent="0.25">
      <c r="B622056" s="76"/>
      <c r="C622056" s="75"/>
    </row>
    <row r="622057" spans="2:3" x14ac:dyDescent="0.25">
      <c r="B622057" s="76"/>
      <c r="C622057" s="75"/>
    </row>
    <row r="622058" spans="2:3" x14ac:dyDescent="0.25">
      <c r="B622058" s="76"/>
      <c r="C622058" s="75"/>
    </row>
    <row r="622059" spans="2:3" x14ac:dyDescent="0.25">
      <c r="B622059" s="76"/>
      <c r="C622059" s="75"/>
    </row>
    <row r="622060" spans="2:3" x14ac:dyDescent="0.25">
      <c r="B622060" s="76"/>
      <c r="C622060" s="75"/>
    </row>
    <row r="622061" spans="2:3" x14ac:dyDescent="0.25">
      <c r="B622061" s="76"/>
      <c r="C622061" s="75"/>
    </row>
    <row r="622171" spans="2:3" x14ac:dyDescent="0.25">
      <c r="B622171" s="76"/>
      <c r="C622171" s="75"/>
    </row>
    <row r="622172" spans="2:3" x14ac:dyDescent="0.25">
      <c r="B622172" s="76"/>
      <c r="C622172" s="75"/>
    </row>
    <row r="622173" spans="2:3" x14ac:dyDescent="0.25">
      <c r="B622173" s="76"/>
      <c r="C622173" s="75"/>
    </row>
    <row r="622174" spans="2:3" x14ac:dyDescent="0.25">
      <c r="B622174" s="76"/>
      <c r="C622174" s="75"/>
    </row>
    <row r="622175" spans="2:3" x14ac:dyDescent="0.25">
      <c r="B622175" s="76"/>
      <c r="C622175" s="75"/>
    </row>
    <row r="622176" spans="2:3" x14ac:dyDescent="0.25">
      <c r="B622176" s="76"/>
      <c r="C622176" s="75"/>
    </row>
    <row r="622177" spans="2:3" x14ac:dyDescent="0.25">
      <c r="B622177" s="76"/>
      <c r="C622177" s="75"/>
    </row>
    <row r="622178" spans="2:3" x14ac:dyDescent="0.25">
      <c r="B622178" s="76"/>
      <c r="C622178" s="75"/>
    </row>
    <row r="622179" spans="2:3" x14ac:dyDescent="0.25">
      <c r="B622179" s="76"/>
      <c r="C622179" s="75"/>
    </row>
    <row r="622180" spans="2:3" x14ac:dyDescent="0.25">
      <c r="B622180" s="76"/>
      <c r="C622180" s="75"/>
    </row>
    <row r="622181" spans="2:3" x14ac:dyDescent="0.25">
      <c r="B622181" s="76"/>
      <c r="C622181" s="75"/>
    </row>
    <row r="622182" spans="2:3" x14ac:dyDescent="0.25">
      <c r="B622182" s="76"/>
      <c r="C622182" s="75"/>
    </row>
    <row r="622183" spans="2:3" x14ac:dyDescent="0.25">
      <c r="B622183" s="76"/>
      <c r="C622183" s="75"/>
    </row>
    <row r="622293" spans="2:3" x14ac:dyDescent="0.25">
      <c r="B622293" s="76"/>
      <c r="C622293" s="75"/>
    </row>
    <row r="622294" spans="2:3" x14ac:dyDescent="0.25">
      <c r="B622294" s="76"/>
      <c r="C622294" s="75"/>
    </row>
    <row r="622295" spans="2:3" x14ac:dyDescent="0.25">
      <c r="B622295" s="76"/>
      <c r="C622295" s="75"/>
    </row>
    <row r="622296" spans="2:3" x14ac:dyDescent="0.25">
      <c r="B622296" s="76"/>
      <c r="C622296" s="75"/>
    </row>
    <row r="622297" spans="2:3" x14ac:dyDescent="0.25">
      <c r="B622297" s="76"/>
      <c r="C622297" s="75"/>
    </row>
    <row r="622298" spans="2:3" x14ac:dyDescent="0.25">
      <c r="B622298" s="76"/>
      <c r="C622298" s="75"/>
    </row>
    <row r="622299" spans="2:3" x14ac:dyDescent="0.25">
      <c r="B622299" s="76"/>
      <c r="C622299" s="75"/>
    </row>
    <row r="622300" spans="2:3" x14ac:dyDescent="0.25">
      <c r="B622300" s="76"/>
      <c r="C622300" s="75"/>
    </row>
    <row r="622301" spans="2:3" x14ac:dyDescent="0.25">
      <c r="B622301" s="76"/>
      <c r="C622301" s="75"/>
    </row>
    <row r="622302" spans="2:3" x14ac:dyDescent="0.25">
      <c r="B622302" s="76"/>
      <c r="C622302" s="75"/>
    </row>
    <row r="622303" spans="2:3" x14ac:dyDescent="0.25">
      <c r="B622303" s="76"/>
      <c r="C622303" s="75"/>
    </row>
    <row r="622304" spans="2:3" x14ac:dyDescent="0.25">
      <c r="B622304" s="76"/>
      <c r="C622304" s="75"/>
    </row>
    <row r="622305" spans="2:3" x14ac:dyDescent="0.25">
      <c r="B622305" s="76"/>
      <c r="C622305" s="75"/>
    </row>
    <row r="622415" spans="2:3" x14ac:dyDescent="0.25">
      <c r="B622415" s="76"/>
      <c r="C622415" s="75"/>
    </row>
    <row r="622416" spans="2:3" x14ac:dyDescent="0.25">
      <c r="B622416" s="76"/>
      <c r="C622416" s="75"/>
    </row>
    <row r="622417" spans="2:3" x14ac:dyDescent="0.25">
      <c r="B622417" s="76"/>
      <c r="C622417" s="75"/>
    </row>
    <row r="622418" spans="2:3" x14ac:dyDescent="0.25">
      <c r="B622418" s="76"/>
      <c r="C622418" s="75"/>
    </row>
    <row r="622419" spans="2:3" x14ac:dyDescent="0.25">
      <c r="B622419" s="76"/>
      <c r="C622419" s="75"/>
    </row>
    <row r="622420" spans="2:3" x14ac:dyDescent="0.25">
      <c r="B622420" s="76"/>
      <c r="C622420" s="75"/>
    </row>
    <row r="622421" spans="2:3" x14ac:dyDescent="0.25">
      <c r="B622421" s="76"/>
      <c r="C622421" s="75"/>
    </row>
    <row r="622422" spans="2:3" x14ac:dyDescent="0.25">
      <c r="B622422" s="76"/>
      <c r="C622422" s="75"/>
    </row>
    <row r="622423" spans="2:3" x14ac:dyDescent="0.25">
      <c r="B622423" s="76"/>
      <c r="C622423" s="75"/>
    </row>
    <row r="622424" spans="2:3" x14ac:dyDescent="0.25">
      <c r="B622424" s="76"/>
      <c r="C622424" s="75"/>
    </row>
    <row r="622425" spans="2:3" x14ac:dyDescent="0.25">
      <c r="B622425" s="76"/>
      <c r="C622425" s="75"/>
    </row>
    <row r="622426" spans="2:3" x14ac:dyDescent="0.25">
      <c r="B622426" s="76"/>
      <c r="C622426" s="75"/>
    </row>
    <row r="622427" spans="2:3" x14ac:dyDescent="0.25">
      <c r="B622427" s="76"/>
      <c r="C622427" s="75"/>
    </row>
    <row r="622537" spans="2:3" x14ac:dyDescent="0.25">
      <c r="B622537" s="76"/>
      <c r="C622537" s="75"/>
    </row>
    <row r="622538" spans="2:3" x14ac:dyDescent="0.25">
      <c r="B622538" s="76"/>
      <c r="C622538" s="75"/>
    </row>
    <row r="622539" spans="2:3" x14ac:dyDescent="0.25">
      <c r="B622539" s="76"/>
      <c r="C622539" s="75"/>
    </row>
    <row r="622540" spans="2:3" x14ac:dyDescent="0.25">
      <c r="B622540" s="76"/>
      <c r="C622540" s="75"/>
    </row>
    <row r="622541" spans="2:3" x14ac:dyDescent="0.25">
      <c r="B622541" s="76"/>
      <c r="C622541" s="75"/>
    </row>
    <row r="622542" spans="2:3" x14ac:dyDescent="0.25">
      <c r="B622542" s="76"/>
      <c r="C622542" s="75"/>
    </row>
    <row r="622543" spans="2:3" x14ac:dyDescent="0.25">
      <c r="B622543" s="76"/>
      <c r="C622543" s="75"/>
    </row>
    <row r="622544" spans="2:3" x14ac:dyDescent="0.25">
      <c r="B622544" s="76"/>
      <c r="C622544" s="75"/>
    </row>
    <row r="622545" spans="2:3" x14ac:dyDescent="0.25">
      <c r="B622545" s="76"/>
      <c r="C622545" s="75"/>
    </row>
    <row r="622546" spans="2:3" x14ac:dyDescent="0.25">
      <c r="B622546" s="76"/>
      <c r="C622546" s="75"/>
    </row>
    <row r="622547" spans="2:3" x14ac:dyDescent="0.25">
      <c r="B622547" s="76"/>
      <c r="C622547" s="75"/>
    </row>
    <row r="622548" spans="2:3" x14ac:dyDescent="0.25">
      <c r="B622548" s="76"/>
      <c r="C622548" s="75"/>
    </row>
    <row r="622549" spans="2:3" x14ac:dyDescent="0.25">
      <c r="B622549" s="76"/>
      <c r="C622549" s="75"/>
    </row>
    <row r="622659" spans="2:3" x14ac:dyDescent="0.25">
      <c r="B622659" s="76"/>
      <c r="C622659" s="75"/>
    </row>
    <row r="622660" spans="2:3" x14ac:dyDescent="0.25">
      <c r="B622660" s="76"/>
      <c r="C622660" s="75"/>
    </row>
    <row r="622661" spans="2:3" x14ac:dyDescent="0.25">
      <c r="B622661" s="76"/>
      <c r="C622661" s="75"/>
    </row>
    <row r="622662" spans="2:3" x14ac:dyDescent="0.25">
      <c r="B622662" s="76"/>
      <c r="C622662" s="75"/>
    </row>
    <row r="622663" spans="2:3" x14ac:dyDescent="0.25">
      <c r="B622663" s="76"/>
      <c r="C622663" s="75"/>
    </row>
    <row r="622664" spans="2:3" x14ac:dyDescent="0.25">
      <c r="B622664" s="76"/>
      <c r="C622664" s="75"/>
    </row>
    <row r="622665" spans="2:3" x14ac:dyDescent="0.25">
      <c r="B622665" s="76"/>
      <c r="C622665" s="75"/>
    </row>
    <row r="622666" spans="2:3" x14ac:dyDescent="0.25">
      <c r="B622666" s="76"/>
      <c r="C622666" s="75"/>
    </row>
    <row r="622667" spans="2:3" x14ac:dyDescent="0.25">
      <c r="B622667" s="76"/>
      <c r="C622667" s="75"/>
    </row>
    <row r="622668" spans="2:3" x14ac:dyDescent="0.25">
      <c r="B622668" s="76"/>
      <c r="C622668" s="75"/>
    </row>
    <row r="622669" spans="2:3" x14ac:dyDescent="0.25">
      <c r="B622669" s="76"/>
      <c r="C622669" s="75"/>
    </row>
    <row r="622670" spans="2:3" x14ac:dyDescent="0.25">
      <c r="B622670" s="76"/>
      <c r="C622670" s="75"/>
    </row>
    <row r="622671" spans="2:3" x14ac:dyDescent="0.25">
      <c r="B622671" s="76"/>
      <c r="C622671" s="75"/>
    </row>
    <row r="622781" spans="2:3" x14ac:dyDescent="0.25">
      <c r="B622781" s="76"/>
      <c r="C622781" s="75"/>
    </row>
    <row r="622782" spans="2:3" x14ac:dyDescent="0.25">
      <c r="B622782" s="76"/>
      <c r="C622782" s="75"/>
    </row>
    <row r="622783" spans="2:3" x14ac:dyDescent="0.25">
      <c r="B622783" s="76"/>
      <c r="C622783" s="75"/>
    </row>
    <row r="622784" spans="2:3" x14ac:dyDescent="0.25">
      <c r="B622784" s="76"/>
      <c r="C622784" s="75"/>
    </row>
    <row r="622785" spans="2:3" x14ac:dyDescent="0.25">
      <c r="B622785" s="76"/>
      <c r="C622785" s="75"/>
    </row>
    <row r="622786" spans="2:3" x14ac:dyDescent="0.25">
      <c r="B622786" s="76"/>
      <c r="C622786" s="75"/>
    </row>
    <row r="622787" spans="2:3" x14ac:dyDescent="0.25">
      <c r="B622787" s="76"/>
      <c r="C622787" s="75"/>
    </row>
    <row r="622788" spans="2:3" x14ac:dyDescent="0.25">
      <c r="B622788" s="76"/>
      <c r="C622788" s="75"/>
    </row>
    <row r="622789" spans="2:3" x14ac:dyDescent="0.25">
      <c r="B622789" s="76"/>
      <c r="C622789" s="75"/>
    </row>
    <row r="622790" spans="2:3" x14ac:dyDescent="0.25">
      <c r="B622790" s="76"/>
      <c r="C622790" s="75"/>
    </row>
    <row r="622791" spans="2:3" x14ac:dyDescent="0.25">
      <c r="B622791" s="76"/>
      <c r="C622791" s="75"/>
    </row>
    <row r="622792" spans="2:3" x14ac:dyDescent="0.25">
      <c r="B622792" s="76"/>
      <c r="C622792" s="75"/>
    </row>
    <row r="622793" spans="2:3" x14ac:dyDescent="0.25">
      <c r="B622793" s="76"/>
      <c r="C622793" s="75"/>
    </row>
    <row r="622903" spans="2:3" x14ac:dyDescent="0.25">
      <c r="B622903" s="76"/>
      <c r="C622903" s="75"/>
    </row>
    <row r="622904" spans="2:3" x14ac:dyDescent="0.25">
      <c r="B622904" s="76"/>
      <c r="C622904" s="75"/>
    </row>
    <row r="622905" spans="2:3" x14ac:dyDescent="0.25">
      <c r="B622905" s="76"/>
      <c r="C622905" s="75"/>
    </row>
    <row r="622906" spans="2:3" x14ac:dyDescent="0.25">
      <c r="B622906" s="76"/>
      <c r="C622906" s="75"/>
    </row>
    <row r="622907" spans="2:3" x14ac:dyDescent="0.25">
      <c r="B622907" s="76"/>
      <c r="C622907" s="75"/>
    </row>
    <row r="622908" spans="2:3" x14ac:dyDescent="0.25">
      <c r="B622908" s="76"/>
      <c r="C622908" s="75"/>
    </row>
    <row r="622909" spans="2:3" x14ac:dyDescent="0.25">
      <c r="B622909" s="76"/>
      <c r="C622909" s="75"/>
    </row>
    <row r="622910" spans="2:3" x14ac:dyDescent="0.25">
      <c r="B622910" s="76"/>
      <c r="C622910" s="75"/>
    </row>
    <row r="622911" spans="2:3" x14ac:dyDescent="0.25">
      <c r="B622911" s="76"/>
      <c r="C622911" s="75"/>
    </row>
    <row r="622912" spans="2:3" x14ac:dyDescent="0.25">
      <c r="B622912" s="76"/>
      <c r="C622912" s="75"/>
    </row>
    <row r="622913" spans="2:3" x14ac:dyDescent="0.25">
      <c r="B622913" s="76"/>
      <c r="C622913" s="75"/>
    </row>
    <row r="622914" spans="2:3" x14ac:dyDescent="0.25">
      <c r="B622914" s="76"/>
      <c r="C622914" s="75"/>
    </row>
    <row r="622915" spans="2:3" x14ac:dyDescent="0.25">
      <c r="B622915" s="76"/>
      <c r="C622915" s="75"/>
    </row>
    <row r="623025" spans="2:3" x14ac:dyDescent="0.25">
      <c r="B623025" s="76"/>
      <c r="C623025" s="75"/>
    </row>
    <row r="623026" spans="2:3" x14ac:dyDescent="0.25">
      <c r="B623026" s="76"/>
      <c r="C623026" s="75"/>
    </row>
    <row r="623027" spans="2:3" x14ac:dyDescent="0.25">
      <c r="B623027" s="76"/>
      <c r="C623027" s="75"/>
    </row>
    <row r="623028" spans="2:3" x14ac:dyDescent="0.25">
      <c r="B623028" s="76"/>
      <c r="C623028" s="75"/>
    </row>
    <row r="623029" spans="2:3" x14ac:dyDescent="0.25">
      <c r="B623029" s="76"/>
      <c r="C623029" s="75"/>
    </row>
    <row r="623030" spans="2:3" x14ac:dyDescent="0.25">
      <c r="B623030" s="76"/>
      <c r="C623030" s="75"/>
    </row>
    <row r="623031" spans="2:3" x14ac:dyDescent="0.25">
      <c r="B623031" s="76"/>
      <c r="C623031" s="75"/>
    </row>
    <row r="623032" spans="2:3" x14ac:dyDescent="0.25">
      <c r="B623032" s="76"/>
      <c r="C623032" s="75"/>
    </row>
    <row r="623033" spans="2:3" x14ac:dyDescent="0.25">
      <c r="B623033" s="76"/>
      <c r="C623033" s="75"/>
    </row>
    <row r="623034" spans="2:3" x14ac:dyDescent="0.25">
      <c r="B623034" s="76"/>
      <c r="C623034" s="75"/>
    </row>
    <row r="623035" spans="2:3" x14ac:dyDescent="0.25">
      <c r="B623035" s="76"/>
      <c r="C623035" s="75"/>
    </row>
    <row r="623036" spans="2:3" x14ac:dyDescent="0.25">
      <c r="B623036" s="76"/>
      <c r="C623036" s="75"/>
    </row>
    <row r="623037" spans="2:3" x14ac:dyDescent="0.25">
      <c r="B623037" s="76"/>
      <c r="C623037" s="75"/>
    </row>
    <row r="623147" spans="2:3" x14ac:dyDescent="0.25">
      <c r="B623147" s="76"/>
      <c r="C623147" s="75"/>
    </row>
    <row r="623148" spans="2:3" x14ac:dyDescent="0.25">
      <c r="B623148" s="76"/>
      <c r="C623148" s="75"/>
    </row>
    <row r="623149" spans="2:3" x14ac:dyDescent="0.25">
      <c r="B623149" s="76"/>
      <c r="C623149" s="75"/>
    </row>
    <row r="623150" spans="2:3" x14ac:dyDescent="0.25">
      <c r="B623150" s="76"/>
      <c r="C623150" s="75"/>
    </row>
    <row r="623151" spans="2:3" x14ac:dyDescent="0.25">
      <c r="B623151" s="76"/>
      <c r="C623151" s="75"/>
    </row>
    <row r="623152" spans="2:3" x14ac:dyDescent="0.25">
      <c r="B623152" s="76"/>
      <c r="C623152" s="75"/>
    </row>
    <row r="623153" spans="2:3" x14ac:dyDescent="0.25">
      <c r="B623153" s="76"/>
      <c r="C623153" s="75"/>
    </row>
    <row r="623154" spans="2:3" x14ac:dyDescent="0.25">
      <c r="B623154" s="76"/>
      <c r="C623154" s="75"/>
    </row>
    <row r="623155" spans="2:3" x14ac:dyDescent="0.25">
      <c r="B623155" s="76"/>
      <c r="C623155" s="75"/>
    </row>
    <row r="623156" spans="2:3" x14ac:dyDescent="0.25">
      <c r="B623156" s="76"/>
      <c r="C623156" s="75"/>
    </row>
    <row r="623157" spans="2:3" x14ac:dyDescent="0.25">
      <c r="B623157" s="76"/>
      <c r="C623157" s="75"/>
    </row>
    <row r="623158" spans="2:3" x14ac:dyDescent="0.25">
      <c r="B623158" s="76"/>
      <c r="C623158" s="75"/>
    </row>
    <row r="623159" spans="2:3" x14ac:dyDescent="0.25">
      <c r="B623159" s="76"/>
      <c r="C623159" s="75"/>
    </row>
    <row r="623269" spans="2:3" x14ac:dyDescent="0.25">
      <c r="B623269" s="76"/>
      <c r="C623269" s="75"/>
    </row>
    <row r="623270" spans="2:3" x14ac:dyDescent="0.25">
      <c r="B623270" s="76"/>
      <c r="C623270" s="75"/>
    </row>
    <row r="623271" spans="2:3" x14ac:dyDescent="0.25">
      <c r="B623271" s="76"/>
      <c r="C623271" s="75"/>
    </row>
    <row r="623272" spans="2:3" x14ac:dyDescent="0.25">
      <c r="B623272" s="76"/>
      <c r="C623272" s="75"/>
    </row>
    <row r="623273" spans="2:3" x14ac:dyDescent="0.25">
      <c r="B623273" s="76"/>
      <c r="C623273" s="75"/>
    </row>
    <row r="623274" spans="2:3" x14ac:dyDescent="0.25">
      <c r="B623274" s="76"/>
      <c r="C623274" s="75"/>
    </row>
    <row r="623275" spans="2:3" x14ac:dyDescent="0.25">
      <c r="B623275" s="76"/>
      <c r="C623275" s="75"/>
    </row>
    <row r="623276" spans="2:3" x14ac:dyDescent="0.25">
      <c r="B623276" s="76"/>
      <c r="C623276" s="75"/>
    </row>
    <row r="623277" spans="2:3" x14ac:dyDescent="0.25">
      <c r="B623277" s="76"/>
      <c r="C623277" s="75"/>
    </row>
    <row r="623278" spans="2:3" x14ac:dyDescent="0.25">
      <c r="B623278" s="76"/>
      <c r="C623278" s="75"/>
    </row>
    <row r="623279" spans="2:3" x14ac:dyDescent="0.25">
      <c r="B623279" s="76"/>
      <c r="C623279" s="75"/>
    </row>
    <row r="623280" spans="2:3" x14ac:dyDescent="0.25">
      <c r="B623280" s="76"/>
      <c r="C623280" s="75"/>
    </row>
    <row r="623281" spans="2:3" x14ac:dyDescent="0.25">
      <c r="B623281" s="76"/>
      <c r="C623281" s="75"/>
    </row>
    <row r="623391" spans="2:3" x14ac:dyDescent="0.25">
      <c r="B623391" s="76"/>
      <c r="C623391" s="75"/>
    </row>
    <row r="623392" spans="2:3" x14ac:dyDescent="0.25">
      <c r="B623392" s="76"/>
      <c r="C623392" s="75"/>
    </row>
    <row r="623393" spans="2:3" x14ac:dyDescent="0.25">
      <c r="B623393" s="76"/>
      <c r="C623393" s="75"/>
    </row>
    <row r="623394" spans="2:3" x14ac:dyDescent="0.25">
      <c r="B623394" s="76"/>
      <c r="C623394" s="75"/>
    </row>
    <row r="623395" spans="2:3" x14ac:dyDescent="0.25">
      <c r="B623395" s="76"/>
      <c r="C623395" s="75"/>
    </row>
    <row r="623396" spans="2:3" x14ac:dyDescent="0.25">
      <c r="B623396" s="76"/>
      <c r="C623396" s="75"/>
    </row>
    <row r="623397" spans="2:3" x14ac:dyDescent="0.25">
      <c r="B623397" s="76"/>
      <c r="C623397" s="75"/>
    </row>
    <row r="623398" spans="2:3" x14ac:dyDescent="0.25">
      <c r="B623398" s="76"/>
      <c r="C623398" s="75"/>
    </row>
    <row r="623399" spans="2:3" x14ac:dyDescent="0.25">
      <c r="B623399" s="76"/>
      <c r="C623399" s="75"/>
    </row>
    <row r="623400" spans="2:3" x14ac:dyDescent="0.25">
      <c r="B623400" s="76"/>
      <c r="C623400" s="75"/>
    </row>
    <row r="623401" spans="2:3" x14ac:dyDescent="0.25">
      <c r="B623401" s="76"/>
      <c r="C623401" s="75"/>
    </row>
    <row r="623402" spans="2:3" x14ac:dyDescent="0.25">
      <c r="B623402" s="76"/>
      <c r="C623402" s="75"/>
    </row>
    <row r="623403" spans="2:3" x14ac:dyDescent="0.25">
      <c r="B623403" s="76"/>
      <c r="C623403" s="75"/>
    </row>
    <row r="623513" spans="2:3" x14ac:dyDescent="0.25">
      <c r="B623513" s="76"/>
      <c r="C623513" s="75"/>
    </row>
    <row r="623514" spans="2:3" x14ac:dyDescent="0.25">
      <c r="B623514" s="76"/>
      <c r="C623514" s="75"/>
    </row>
    <row r="623515" spans="2:3" x14ac:dyDescent="0.25">
      <c r="B623515" s="76"/>
      <c r="C623515" s="75"/>
    </row>
    <row r="623516" spans="2:3" x14ac:dyDescent="0.25">
      <c r="B623516" s="76"/>
      <c r="C623516" s="75"/>
    </row>
    <row r="623517" spans="2:3" x14ac:dyDescent="0.25">
      <c r="B623517" s="76"/>
      <c r="C623517" s="75"/>
    </row>
    <row r="623518" spans="2:3" x14ac:dyDescent="0.25">
      <c r="B623518" s="76"/>
      <c r="C623518" s="75"/>
    </row>
    <row r="623519" spans="2:3" x14ac:dyDescent="0.25">
      <c r="B623519" s="76"/>
      <c r="C623519" s="75"/>
    </row>
    <row r="623520" spans="2:3" x14ac:dyDescent="0.25">
      <c r="B623520" s="76"/>
      <c r="C623520" s="75"/>
    </row>
    <row r="623521" spans="2:3" x14ac:dyDescent="0.25">
      <c r="B623521" s="76"/>
      <c r="C623521" s="75"/>
    </row>
    <row r="623522" spans="2:3" x14ac:dyDescent="0.25">
      <c r="B623522" s="76"/>
      <c r="C623522" s="75"/>
    </row>
    <row r="623523" spans="2:3" x14ac:dyDescent="0.25">
      <c r="B623523" s="76"/>
      <c r="C623523" s="75"/>
    </row>
    <row r="623524" spans="2:3" x14ac:dyDescent="0.25">
      <c r="B623524" s="76"/>
      <c r="C623524" s="75"/>
    </row>
    <row r="623525" spans="2:3" x14ac:dyDescent="0.25">
      <c r="B623525" s="76"/>
      <c r="C623525" s="75"/>
    </row>
    <row r="623635" spans="2:3" x14ac:dyDescent="0.25">
      <c r="B623635" s="76"/>
      <c r="C623635" s="75"/>
    </row>
    <row r="623636" spans="2:3" x14ac:dyDescent="0.25">
      <c r="B623636" s="76"/>
      <c r="C623636" s="75"/>
    </row>
    <row r="623637" spans="2:3" x14ac:dyDescent="0.25">
      <c r="B623637" s="76"/>
      <c r="C623637" s="75"/>
    </row>
    <row r="623638" spans="2:3" x14ac:dyDescent="0.25">
      <c r="B623638" s="76"/>
      <c r="C623638" s="75"/>
    </row>
    <row r="623639" spans="2:3" x14ac:dyDescent="0.25">
      <c r="B623639" s="76"/>
      <c r="C623639" s="75"/>
    </row>
    <row r="623640" spans="2:3" x14ac:dyDescent="0.25">
      <c r="B623640" s="76"/>
      <c r="C623640" s="75"/>
    </row>
    <row r="623641" spans="2:3" x14ac:dyDescent="0.25">
      <c r="B623641" s="76"/>
      <c r="C623641" s="75"/>
    </row>
    <row r="623642" spans="2:3" x14ac:dyDescent="0.25">
      <c r="B623642" s="76"/>
      <c r="C623642" s="75"/>
    </row>
    <row r="623643" spans="2:3" x14ac:dyDescent="0.25">
      <c r="B623643" s="76"/>
      <c r="C623643" s="75"/>
    </row>
    <row r="623644" spans="2:3" x14ac:dyDescent="0.25">
      <c r="B623644" s="76"/>
      <c r="C623644" s="75"/>
    </row>
    <row r="623645" spans="2:3" x14ac:dyDescent="0.25">
      <c r="B623645" s="76"/>
      <c r="C623645" s="75"/>
    </row>
    <row r="623646" spans="2:3" x14ac:dyDescent="0.25">
      <c r="B623646" s="76"/>
      <c r="C623646" s="75"/>
    </row>
    <row r="623647" spans="2:3" x14ac:dyDescent="0.25">
      <c r="B623647" s="76"/>
      <c r="C623647" s="75"/>
    </row>
    <row r="623757" spans="2:3" x14ac:dyDescent="0.25">
      <c r="B623757" s="76"/>
      <c r="C623757" s="75"/>
    </row>
    <row r="623758" spans="2:3" x14ac:dyDescent="0.25">
      <c r="B623758" s="76"/>
      <c r="C623758" s="75"/>
    </row>
    <row r="623759" spans="2:3" x14ac:dyDescent="0.25">
      <c r="B623759" s="76"/>
      <c r="C623759" s="75"/>
    </row>
    <row r="623760" spans="2:3" x14ac:dyDescent="0.25">
      <c r="B623760" s="76"/>
      <c r="C623760" s="75"/>
    </row>
    <row r="623761" spans="2:3" x14ac:dyDescent="0.25">
      <c r="B623761" s="76"/>
      <c r="C623761" s="75"/>
    </row>
    <row r="623762" spans="2:3" x14ac:dyDescent="0.25">
      <c r="B623762" s="76"/>
      <c r="C623762" s="75"/>
    </row>
    <row r="623763" spans="2:3" x14ac:dyDescent="0.25">
      <c r="B623763" s="76"/>
      <c r="C623763" s="75"/>
    </row>
    <row r="623764" spans="2:3" x14ac:dyDescent="0.25">
      <c r="B623764" s="76"/>
      <c r="C623764" s="75"/>
    </row>
    <row r="623765" spans="2:3" x14ac:dyDescent="0.25">
      <c r="B623765" s="76"/>
      <c r="C623765" s="75"/>
    </row>
    <row r="623766" spans="2:3" x14ac:dyDescent="0.25">
      <c r="B623766" s="76"/>
      <c r="C623766" s="75"/>
    </row>
    <row r="623767" spans="2:3" x14ac:dyDescent="0.25">
      <c r="B623767" s="76"/>
      <c r="C623767" s="75"/>
    </row>
    <row r="623768" spans="2:3" x14ac:dyDescent="0.25">
      <c r="B623768" s="76"/>
      <c r="C623768" s="75"/>
    </row>
    <row r="623769" spans="2:3" x14ac:dyDescent="0.25">
      <c r="B623769" s="76"/>
      <c r="C623769" s="75"/>
    </row>
    <row r="623879" spans="2:3" x14ac:dyDescent="0.25">
      <c r="B623879" s="76"/>
      <c r="C623879" s="75"/>
    </row>
    <row r="623880" spans="2:3" x14ac:dyDescent="0.25">
      <c r="B623880" s="76"/>
      <c r="C623880" s="75"/>
    </row>
    <row r="623881" spans="2:3" x14ac:dyDescent="0.25">
      <c r="B623881" s="76"/>
      <c r="C623881" s="75"/>
    </row>
    <row r="623882" spans="2:3" x14ac:dyDescent="0.25">
      <c r="B623882" s="76"/>
      <c r="C623882" s="75"/>
    </row>
    <row r="623883" spans="2:3" x14ac:dyDescent="0.25">
      <c r="B623883" s="76"/>
      <c r="C623883" s="75"/>
    </row>
    <row r="623884" spans="2:3" x14ac:dyDescent="0.25">
      <c r="B623884" s="76"/>
      <c r="C623884" s="75"/>
    </row>
    <row r="623885" spans="2:3" x14ac:dyDescent="0.25">
      <c r="B623885" s="76"/>
      <c r="C623885" s="75"/>
    </row>
    <row r="623886" spans="2:3" x14ac:dyDescent="0.25">
      <c r="B623886" s="76"/>
      <c r="C623886" s="75"/>
    </row>
    <row r="623887" spans="2:3" x14ac:dyDescent="0.25">
      <c r="B623887" s="76"/>
      <c r="C623887" s="75"/>
    </row>
    <row r="623888" spans="2:3" x14ac:dyDescent="0.25">
      <c r="B623888" s="76"/>
      <c r="C623888" s="75"/>
    </row>
    <row r="623889" spans="2:3" x14ac:dyDescent="0.25">
      <c r="B623889" s="76"/>
      <c r="C623889" s="75"/>
    </row>
    <row r="623890" spans="2:3" x14ac:dyDescent="0.25">
      <c r="B623890" s="76"/>
      <c r="C623890" s="75"/>
    </row>
    <row r="623891" spans="2:3" x14ac:dyDescent="0.25">
      <c r="B623891" s="76"/>
      <c r="C623891" s="75"/>
    </row>
    <row r="624001" spans="2:3" x14ac:dyDescent="0.25">
      <c r="B624001" s="76"/>
      <c r="C624001" s="75"/>
    </row>
    <row r="624002" spans="2:3" x14ac:dyDescent="0.25">
      <c r="B624002" s="76"/>
      <c r="C624002" s="75"/>
    </row>
    <row r="624003" spans="2:3" x14ac:dyDescent="0.25">
      <c r="B624003" s="76"/>
      <c r="C624003" s="75"/>
    </row>
    <row r="624004" spans="2:3" x14ac:dyDescent="0.25">
      <c r="B624004" s="76"/>
      <c r="C624004" s="75"/>
    </row>
    <row r="624005" spans="2:3" x14ac:dyDescent="0.25">
      <c r="B624005" s="76"/>
      <c r="C624005" s="75"/>
    </row>
    <row r="624006" spans="2:3" x14ac:dyDescent="0.25">
      <c r="B624006" s="76"/>
      <c r="C624006" s="75"/>
    </row>
    <row r="624007" spans="2:3" x14ac:dyDescent="0.25">
      <c r="B624007" s="76"/>
      <c r="C624007" s="75"/>
    </row>
    <row r="624008" spans="2:3" x14ac:dyDescent="0.25">
      <c r="B624008" s="76"/>
      <c r="C624008" s="75"/>
    </row>
    <row r="624009" spans="2:3" x14ac:dyDescent="0.25">
      <c r="B624009" s="76"/>
      <c r="C624009" s="75"/>
    </row>
    <row r="624010" spans="2:3" x14ac:dyDescent="0.25">
      <c r="B624010" s="76"/>
      <c r="C624010" s="75"/>
    </row>
    <row r="624011" spans="2:3" x14ac:dyDescent="0.25">
      <c r="B624011" s="76"/>
      <c r="C624011" s="75"/>
    </row>
    <row r="624012" spans="2:3" x14ac:dyDescent="0.25">
      <c r="B624012" s="76"/>
      <c r="C624012" s="75"/>
    </row>
    <row r="624013" spans="2:3" x14ac:dyDescent="0.25">
      <c r="B624013" s="76"/>
      <c r="C624013" s="75"/>
    </row>
    <row r="624123" spans="2:3" x14ac:dyDescent="0.25">
      <c r="B624123" s="76"/>
      <c r="C624123" s="75"/>
    </row>
    <row r="624124" spans="2:3" x14ac:dyDescent="0.25">
      <c r="B624124" s="76"/>
      <c r="C624124" s="75"/>
    </row>
    <row r="624125" spans="2:3" x14ac:dyDescent="0.25">
      <c r="B624125" s="76"/>
      <c r="C624125" s="75"/>
    </row>
    <row r="624126" spans="2:3" x14ac:dyDescent="0.25">
      <c r="B624126" s="76"/>
      <c r="C624126" s="75"/>
    </row>
    <row r="624127" spans="2:3" x14ac:dyDescent="0.25">
      <c r="B624127" s="76"/>
      <c r="C624127" s="75"/>
    </row>
    <row r="624128" spans="2:3" x14ac:dyDescent="0.25">
      <c r="B624128" s="76"/>
      <c r="C624128" s="75"/>
    </row>
    <row r="624129" spans="2:3" x14ac:dyDescent="0.25">
      <c r="B624129" s="76"/>
      <c r="C624129" s="75"/>
    </row>
    <row r="624130" spans="2:3" x14ac:dyDescent="0.25">
      <c r="B624130" s="76"/>
      <c r="C624130" s="75"/>
    </row>
    <row r="624131" spans="2:3" x14ac:dyDescent="0.25">
      <c r="B624131" s="76"/>
      <c r="C624131" s="75"/>
    </row>
    <row r="624132" spans="2:3" x14ac:dyDescent="0.25">
      <c r="B624132" s="76"/>
      <c r="C624132" s="75"/>
    </row>
    <row r="624133" spans="2:3" x14ac:dyDescent="0.25">
      <c r="B624133" s="76"/>
      <c r="C624133" s="75"/>
    </row>
    <row r="624134" spans="2:3" x14ac:dyDescent="0.25">
      <c r="B624134" s="76"/>
      <c r="C624134" s="75"/>
    </row>
    <row r="624135" spans="2:3" x14ac:dyDescent="0.25">
      <c r="B624135" s="76"/>
      <c r="C624135" s="75"/>
    </row>
    <row r="624245" spans="2:3" x14ac:dyDescent="0.25">
      <c r="B624245" s="76"/>
      <c r="C624245" s="75"/>
    </row>
    <row r="624246" spans="2:3" x14ac:dyDescent="0.25">
      <c r="B624246" s="76"/>
      <c r="C624246" s="75"/>
    </row>
    <row r="624247" spans="2:3" x14ac:dyDescent="0.25">
      <c r="B624247" s="76"/>
      <c r="C624247" s="75"/>
    </row>
    <row r="624248" spans="2:3" x14ac:dyDescent="0.25">
      <c r="B624248" s="76"/>
      <c r="C624248" s="75"/>
    </row>
    <row r="624249" spans="2:3" x14ac:dyDescent="0.25">
      <c r="B624249" s="76"/>
      <c r="C624249" s="75"/>
    </row>
    <row r="624250" spans="2:3" x14ac:dyDescent="0.25">
      <c r="B624250" s="76"/>
      <c r="C624250" s="75"/>
    </row>
    <row r="624251" spans="2:3" x14ac:dyDescent="0.25">
      <c r="B624251" s="76"/>
      <c r="C624251" s="75"/>
    </row>
    <row r="624252" spans="2:3" x14ac:dyDescent="0.25">
      <c r="B624252" s="76"/>
      <c r="C624252" s="75"/>
    </row>
    <row r="624253" spans="2:3" x14ac:dyDescent="0.25">
      <c r="B624253" s="76"/>
      <c r="C624253" s="75"/>
    </row>
    <row r="624254" spans="2:3" x14ac:dyDescent="0.25">
      <c r="B624254" s="76"/>
      <c r="C624254" s="75"/>
    </row>
    <row r="624255" spans="2:3" x14ac:dyDescent="0.25">
      <c r="B624255" s="76"/>
      <c r="C624255" s="75"/>
    </row>
    <row r="624256" spans="2:3" x14ac:dyDescent="0.25">
      <c r="B624256" s="76"/>
      <c r="C624256" s="75"/>
    </row>
    <row r="624257" spans="2:3" x14ac:dyDescent="0.25">
      <c r="B624257" s="76"/>
      <c r="C624257" s="75"/>
    </row>
    <row r="624367" spans="2:3" x14ac:dyDescent="0.25">
      <c r="B624367" s="76"/>
      <c r="C624367" s="75"/>
    </row>
    <row r="624368" spans="2:3" x14ac:dyDescent="0.25">
      <c r="B624368" s="76"/>
      <c r="C624368" s="75"/>
    </row>
    <row r="624369" spans="2:3" x14ac:dyDescent="0.25">
      <c r="B624369" s="76"/>
      <c r="C624369" s="75"/>
    </row>
    <row r="624370" spans="2:3" x14ac:dyDescent="0.25">
      <c r="B624370" s="76"/>
      <c r="C624370" s="75"/>
    </row>
    <row r="624371" spans="2:3" x14ac:dyDescent="0.25">
      <c r="B624371" s="76"/>
      <c r="C624371" s="75"/>
    </row>
    <row r="624372" spans="2:3" x14ac:dyDescent="0.25">
      <c r="B624372" s="76"/>
      <c r="C624372" s="75"/>
    </row>
    <row r="624373" spans="2:3" x14ac:dyDescent="0.25">
      <c r="B624373" s="76"/>
      <c r="C624373" s="75"/>
    </row>
    <row r="624374" spans="2:3" x14ac:dyDescent="0.25">
      <c r="B624374" s="76"/>
      <c r="C624374" s="75"/>
    </row>
    <row r="624375" spans="2:3" x14ac:dyDescent="0.25">
      <c r="B624375" s="76"/>
      <c r="C624375" s="75"/>
    </row>
    <row r="624376" spans="2:3" x14ac:dyDescent="0.25">
      <c r="B624376" s="76"/>
      <c r="C624376" s="75"/>
    </row>
    <row r="624377" spans="2:3" x14ac:dyDescent="0.25">
      <c r="B624377" s="76"/>
      <c r="C624377" s="75"/>
    </row>
    <row r="624378" spans="2:3" x14ac:dyDescent="0.25">
      <c r="B624378" s="76"/>
      <c r="C624378" s="75"/>
    </row>
    <row r="624379" spans="2:3" x14ac:dyDescent="0.25">
      <c r="B624379" s="76"/>
      <c r="C624379" s="75"/>
    </row>
    <row r="624489" spans="2:3" x14ac:dyDescent="0.25">
      <c r="B624489" s="76"/>
      <c r="C624489" s="75"/>
    </row>
    <row r="624490" spans="2:3" x14ac:dyDescent="0.25">
      <c r="B624490" s="76"/>
      <c r="C624490" s="75"/>
    </row>
    <row r="624491" spans="2:3" x14ac:dyDescent="0.25">
      <c r="B624491" s="76"/>
      <c r="C624491" s="75"/>
    </row>
    <row r="624492" spans="2:3" x14ac:dyDescent="0.25">
      <c r="B624492" s="76"/>
      <c r="C624492" s="75"/>
    </row>
    <row r="624493" spans="2:3" x14ac:dyDescent="0.25">
      <c r="B624493" s="76"/>
      <c r="C624493" s="75"/>
    </row>
    <row r="624494" spans="2:3" x14ac:dyDescent="0.25">
      <c r="B624494" s="76"/>
      <c r="C624494" s="75"/>
    </row>
    <row r="624495" spans="2:3" x14ac:dyDescent="0.25">
      <c r="B624495" s="76"/>
      <c r="C624495" s="75"/>
    </row>
    <row r="624496" spans="2:3" x14ac:dyDescent="0.25">
      <c r="B624496" s="76"/>
      <c r="C624496" s="75"/>
    </row>
    <row r="624497" spans="2:3" x14ac:dyDescent="0.25">
      <c r="B624497" s="76"/>
      <c r="C624497" s="75"/>
    </row>
    <row r="624498" spans="2:3" x14ac:dyDescent="0.25">
      <c r="B624498" s="76"/>
      <c r="C624498" s="75"/>
    </row>
    <row r="624499" spans="2:3" x14ac:dyDescent="0.25">
      <c r="B624499" s="76"/>
      <c r="C624499" s="75"/>
    </row>
    <row r="624500" spans="2:3" x14ac:dyDescent="0.25">
      <c r="B624500" s="76"/>
      <c r="C624500" s="75"/>
    </row>
    <row r="624501" spans="2:3" x14ac:dyDescent="0.25">
      <c r="B624501" s="76"/>
      <c r="C624501" s="75"/>
    </row>
    <row r="624611" spans="2:3" x14ac:dyDescent="0.25">
      <c r="B624611" s="76"/>
      <c r="C624611" s="75"/>
    </row>
    <row r="624612" spans="2:3" x14ac:dyDescent="0.25">
      <c r="B624612" s="76"/>
      <c r="C624612" s="75"/>
    </row>
    <row r="624613" spans="2:3" x14ac:dyDescent="0.25">
      <c r="B624613" s="76"/>
      <c r="C624613" s="75"/>
    </row>
    <row r="624614" spans="2:3" x14ac:dyDescent="0.25">
      <c r="B624614" s="76"/>
      <c r="C624614" s="75"/>
    </row>
    <row r="624615" spans="2:3" x14ac:dyDescent="0.25">
      <c r="B624615" s="76"/>
      <c r="C624615" s="75"/>
    </row>
    <row r="624616" spans="2:3" x14ac:dyDescent="0.25">
      <c r="B624616" s="76"/>
      <c r="C624616" s="75"/>
    </row>
    <row r="624617" spans="2:3" x14ac:dyDescent="0.25">
      <c r="B624617" s="76"/>
      <c r="C624617" s="75"/>
    </row>
    <row r="624618" spans="2:3" x14ac:dyDescent="0.25">
      <c r="B624618" s="76"/>
      <c r="C624618" s="75"/>
    </row>
    <row r="624619" spans="2:3" x14ac:dyDescent="0.25">
      <c r="B624619" s="76"/>
      <c r="C624619" s="75"/>
    </row>
    <row r="624620" spans="2:3" x14ac:dyDescent="0.25">
      <c r="B624620" s="76"/>
      <c r="C624620" s="75"/>
    </row>
    <row r="624621" spans="2:3" x14ac:dyDescent="0.25">
      <c r="B624621" s="76"/>
      <c r="C624621" s="75"/>
    </row>
    <row r="624622" spans="2:3" x14ac:dyDescent="0.25">
      <c r="B624622" s="76"/>
      <c r="C624622" s="75"/>
    </row>
    <row r="624623" spans="2:3" x14ac:dyDescent="0.25">
      <c r="B624623" s="76"/>
      <c r="C624623" s="75"/>
    </row>
    <row r="624733" spans="2:3" x14ac:dyDescent="0.25">
      <c r="B624733" s="76"/>
      <c r="C624733" s="75"/>
    </row>
    <row r="624734" spans="2:3" x14ac:dyDescent="0.25">
      <c r="B624734" s="76"/>
      <c r="C624734" s="75"/>
    </row>
    <row r="624735" spans="2:3" x14ac:dyDescent="0.25">
      <c r="B624735" s="76"/>
      <c r="C624735" s="75"/>
    </row>
    <row r="624736" spans="2:3" x14ac:dyDescent="0.25">
      <c r="B624736" s="76"/>
      <c r="C624736" s="75"/>
    </row>
    <row r="624737" spans="2:3" x14ac:dyDescent="0.25">
      <c r="B624737" s="76"/>
      <c r="C624737" s="75"/>
    </row>
    <row r="624738" spans="2:3" x14ac:dyDescent="0.25">
      <c r="B624738" s="76"/>
      <c r="C624738" s="75"/>
    </row>
    <row r="624739" spans="2:3" x14ac:dyDescent="0.25">
      <c r="B624739" s="76"/>
      <c r="C624739" s="75"/>
    </row>
    <row r="624740" spans="2:3" x14ac:dyDescent="0.25">
      <c r="B624740" s="76"/>
      <c r="C624740" s="75"/>
    </row>
    <row r="624741" spans="2:3" x14ac:dyDescent="0.25">
      <c r="B624741" s="76"/>
      <c r="C624741" s="75"/>
    </row>
    <row r="624742" spans="2:3" x14ac:dyDescent="0.25">
      <c r="B624742" s="76"/>
      <c r="C624742" s="75"/>
    </row>
    <row r="624743" spans="2:3" x14ac:dyDescent="0.25">
      <c r="B624743" s="76"/>
      <c r="C624743" s="75"/>
    </row>
    <row r="624744" spans="2:3" x14ac:dyDescent="0.25">
      <c r="B624744" s="76"/>
      <c r="C624744" s="75"/>
    </row>
    <row r="624745" spans="2:3" x14ac:dyDescent="0.25">
      <c r="B624745" s="76"/>
      <c r="C624745" s="75"/>
    </row>
    <row r="624855" spans="2:3" x14ac:dyDescent="0.25">
      <c r="B624855" s="76"/>
      <c r="C624855" s="75"/>
    </row>
    <row r="624856" spans="2:3" x14ac:dyDescent="0.25">
      <c r="B624856" s="76"/>
      <c r="C624856" s="75"/>
    </row>
    <row r="624857" spans="2:3" x14ac:dyDescent="0.25">
      <c r="B624857" s="76"/>
      <c r="C624857" s="75"/>
    </row>
    <row r="624858" spans="2:3" x14ac:dyDescent="0.25">
      <c r="B624858" s="76"/>
      <c r="C624858" s="75"/>
    </row>
    <row r="624859" spans="2:3" x14ac:dyDescent="0.25">
      <c r="B624859" s="76"/>
      <c r="C624859" s="75"/>
    </row>
    <row r="624860" spans="2:3" x14ac:dyDescent="0.25">
      <c r="B624860" s="76"/>
      <c r="C624860" s="75"/>
    </row>
    <row r="624861" spans="2:3" x14ac:dyDescent="0.25">
      <c r="B624861" s="76"/>
      <c r="C624861" s="75"/>
    </row>
    <row r="624862" spans="2:3" x14ac:dyDescent="0.25">
      <c r="B624862" s="76"/>
      <c r="C624862" s="75"/>
    </row>
    <row r="624863" spans="2:3" x14ac:dyDescent="0.25">
      <c r="B624863" s="76"/>
      <c r="C624863" s="75"/>
    </row>
    <row r="624864" spans="2:3" x14ac:dyDescent="0.25">
      <c r="B624864" s="76"/>
      <c r="C624864" s="75"/>
    </row>
    <row r="624865" spans="2:3" x14ac:dyDescent="0.25">
      <c r="B624865" s="76"/>
      <c r="C624865" s="75"/>
    </row>
    <row r="624866" spans="2:3" x14ac:dyDescent="0.25">
      <c r="B624866" s="76"/>
      <c r="C624866" s="75"/>
    </row>
    <row r="624867" spans="2:3" x14ac:dyDescent="0.25">
      <c r="B624867" s="76"/>
      <c r="C624867" s="75"/>
    </row>
    <row r="624977" spans="2:3" x14ac:dyDescent="0.25">
      <c r="B624977" s="76"/>
      <c r="C624977" s="75"/>
    </row>
    <row r="624978" spans="2:3" x14ac:dyDescent="0.25">
      <c r="B624978" s="76"/>
      <c r="C624978" s="75"/>
    </row>
    <row r="624979" spans="2:3" x14ac:dyDescent="0.25">
      <c r="B624979" s="76"/>
      <c r="C624979" s="75"/>
    </row>
    <row r="624980" spans="2:3" x14ac:dyDescent="0.25">
      <c r="B624980" s="76"/>
      <c r="C624980" s="75"/>
    </row>
    <row r="624981" spans="2:3" x14ac:dyDescent="0.25">
      <c r="B624981" s="76"/>
      <c r="C624981" s="75"/>
    </row>
    <row r="624982" spans="2:3" x14ac:dyDescent="0.25">
      <c r="B624982" s="76"/>
      <c r="C624982" s="75"/>
    </row>
    <row r="624983" spans="2:3" x14ac:dyDescent="0.25">
      <c r="B624983" s="76"/>
      <c r="C624983" s="75"/>
    </row>
    <row r="624984" spans="2:3" x14ac:dyDescent="0.25">
      <c r="B624984" s="76"/>
      <c r="C624984" s="75"/>
    </row>
    <row r="624985" spans="2:3" x14ac:dyDescent="0.25">
      <c r="B624985" s="76"/>
      <c r="C624985" s="75"/>
    </row>
    <row r="624986" spans="2:3" x14ac:dyDescent="0.25">
      <c r="B624986" s="76"/>
      <c r="C624986" s="75"/>
    </row>
    <row r="624987" spans="2:3" x14ac:dyDescent="0.25">
      <c r="B624987" s="76"/>
      <c r="C624987" s="75"/>
    </row>
    <row r="624988" spans="2:3" x14ac:dyDescent="0.25">
      <c r="B624988" s="76"/>
      <c r="C624988" s="75"/>
    </row>
    <row r="624989" spans="2:3" x14ac:dyDescent="0.25">
      <c r="B624989" s="76"/>
      <c r="C624989" s="75"/>
    </row>
    <row r="625099" spans="2:3" x14ac:dyDescent="0.25">
      <c r="B625099" s="76"/>
      <c r="C625099" s="75"/>
    </row>
    <row r="625100" spans="2:3" x14ac:dyDescent="0.25">
      <c r="B625100" s="76"/>
      <c r="C625100" s="75"/>
    </row>
    <row r="625101" spans="2:3" x14ac:dyDescent="0.25">
      <c r="B625101" s="76"/>
      <c r="C625101" s="75"/>
    </row>
    <row r="625102" spans="2:3" x14ac:dyDescent="0.25">
      <c r="B625102" s="76"/>
      <c r="C625102" s="75"/>
    </row>
    <row r="625103" spans="2:3" x14ac:dyDescent="0.25">
      <c r="B625103" s="76"/>
      <c r="C625103" s="75"/>
    </row>
    <row r="625104" spans="2:3" x14ac:dyDescent="0.25">
      <c r="B625104" s="76"/>
      <c r="C625104" s="75"/>
    </row>
    <row r="625105" spans="2:3" x14ac:dyDescent="0.25">
      <c r="B625105" s="76"/>
      <c r="C625105" s="75"/>
    </row>
    <row r="625106" spans="2:3" x14ac:dyDescent="0.25">
      <c r="B625106" s="76"/>
      <c r="C625106" s="75"/>
    </row>
    <row r="625107" spans="2:3" x14ac:dyDescent="0.25">
      <c r="B625107" s="76"/>
      <c r="C625107" s="75"/>
    </row>
    <row r="625108" spans="2:3" x14ac:dyDescent="0.25">
      <c r="B625108" s="76"/>
      <c r="C625108" s="75"/>
    </row>
    <row r="625109" spans="2:3" x14ac:dyDescent="0.25">
      <c r="B625109" s="76"/>
      <c r="C625109" s="75"/>
    </row>
    <row r="625110" spans="2:3" x14ac:dyDescent="0.25">
      <c r="B625110" s="76"/>
      <c r="C625110" s="75"/>
    </row>
    <row r="625111" spans="2:3" x14ac:dyDescent="0.25">
      <c r="B625111" s="76"/>
      <c r="C625111" s="75"/>
    </row>
    <row r="625221" spans="2:3" x14ac:dyDescent="0.25">
      <c r="B625221" s="76"/>
      <c r="C625221" s="75"/>
    </row>
    <row r="625222" spans="2:3" x14ac:dyDescent="0.25">
      <c r="B625222" s="76"/>
      <c r="C625222" s="75"/>
    </row>
    <row r="625223" spans="2:3" x14ac:dyDescent="0.25">
      <c r="B625223" s="76"/>
      <c r="C625223" s="75"/>
    </row>
    <row r="625224" spans="2:3" x14ac:dyDescent="0.25">
      <c r="B625224" s="76"/>
      <c r="C625224" s="75"/>
    </row>
    <row r="625225" spans="2:3" x14ac:dyDescent="0.25">
      <c r="B625225" s="76"/>
      <c r="C625225" s="75"/>
    </row>
    <row r="625226" spans="2:3" x14ac:dyDescent="0.25">
      <c r="B625226" s="76"/>
      <c r="C625226" s="75"/>
    </row>
    <row r="625227" spans="2:3" x14ac:dyDescent="0.25">
      <c r="B625227" s="76"/>
      <c r="C625227" s="75"/>
    </row>
    <row r="625228" spans="2:3" x14ac:dyDescent="0.25">
      <c r="B625228" s="76"/>
      <c r="C625228" s="75"/>
    </row>
    <row r="625229" spans="2:3" x14ac:dyDescent="0.25">
      <c r="B625229" s="76"/>
      <c r="C625229" s="75"/>
    </row>
    <row r="625230" spans="2:3" x14ac:dyDescent="0.25">
      <c r="B625230" s="76"/>
      <c r="C625230" s="75"/>
    </row>
    <row r="625231" spans="2:3" x14ac:dyDescent="0.25">
      <c r="B625231" s="76"/>
      <c r="C625231" s="75"/>
    </row>
    <row r="625232" spans="2:3" x14ac:dyDescent="0.25">
      <c r="B625232" s="76"/>
      <c r="C625232" s="75"/>
    </row>
    <row r="625233" spans="2:3" x14ac:dyDescent="0.25">
      <c r="B625233" s="76"/>
      <c r="C625233" s="75"/>
    </row>
    <row r="625343" spans="2:3" x14ac:dyDescent="0.25">
      <c r="B625343" s="76"/>
      <c r="C625343" s="75"/>
    </row>
    <row r="625344" spans="2:3" x14ac:dyDescent="0.25">
      <c r="B625344" s="76"/>
      <c r="C625344" s="75"/>
    </row>
    <row r="625345" spans="2:3" x14ac:dyDescent="0.25">
      <c r="B625345" s="76"/>
      <c r="C625345" s="75"/>
    </row>
    <row r="625346" spans="2:3" x14ac:dyDescent="0.25">
      <c r="B625346" s="76"/>
      <c r="C625346" s="75"/>
    </row>
    <row r="625347" spans="2:3" x14ac:dyDescent="0.25">
      <c r="B625347" s="76"/>
      <c r="C625347" s="75"/>
    </row>
    <row r="625348" spans="2:3" x14ac:dyDescent="0.25">
      <c r="B625348" s="76"/>
      <c r="C625348" s="75"/>
    </row>
    <row r="625349" spans="2:3" x14ac:dyDescent="0.25">
      <c r="B625349" s="76"/>
      <c r="C625349" s="75"/>
    </row>
    <row r="625350" spans="2:3" x14ac:dyDescent="0.25">
      <c r="B625350" s="76"/>
      <c r="C625350" s="75"/>
    </row>
    <row r="625351" spans="2:3" x14ac:dyDescent="0.25">
      <c r="B625351" s="76"/>
      <c r="C625351" s="75"/>
    </row>
    <row r="625352" spans="2:3" x14ac:dyDescent="0.25">
      <c r="B625352" s="76"/>
      <c r="C625352" s="75"/>
    </row>
    <row r="625353" spans="2:3" x14ac:dyDescent="0.25">
      <c r="B625353" s="76"/>
      <c r="C625353" s="75"/>
    </row>
    <row r="625354" spans="2:3" x14ac:dyDescent="0.25">
      <c r="B625354" s="76"/>
      <c r="C625354" s="75"/>
    </row>
    <row r="625355" spans="2:3" x14ac:dyDescent="0.25">
      <c r="B625355" s="76"/>
      <c r="C625355" s="75"/>
    </row>
    <row r="625465" spans="2:3" x14ac:dyDescent="0.25">
      <c r="B625465" s="76"/>
      <c r="C625465" s="75"/>
    </row>
    <row r="625466" spans="2:3" x14ac:dyDescent="0.25">
      <c r="B625466" s="76"/>
      <c r="C625466" s="75"/>
    </row>
    <row r="625467" spans="2:3" x14ac:dyDescent="0.25">
      <c r="B625467" s="76"/>
      <c r="C625467" s="75"/>
    </row>
    <row r="625468" spans="2:3" x14ac:dyDescent="0.25">
      <c r="B625468" s="76"/>
      <c r="C625468" s="75"/>
    </row>
    <row r="625469" spans="2:3" x14ac:dyDescent="0.25">
      <c r="B625469" s="76"/>
      <c r="C625469" s="75"/>
    </row>
    <row r="625470" spans="2:3" x14ac:dyDescent="0.25">
      <c r="B625470" s="76"/>
      <c r="C625470" s="75"/>
    </row>
    <row r="625471" spans="2:3" x14ac:dyDescent="0.25">
      <c r="B625471" s="76"/>
      <c r="C625471" s="75"/>
    </row>
    <row r="625472" spans="2:3" x14ac:dyDescent="0.25">
      <c r="B625472" s="76"/>
      <c r="C625472" s="75"/>
    </row>
    <row r="625473" spans="2:3" x14ac:dyDescent="0.25">
      <c r="B625473" s="76"/>
      <c r="C625473" s="75"/>
    </row>
    <row r="625474" spans="2:3" x14ac:dyDescent="0.25">
      <c r="B625474" s="76"/>
      <c r="C625474" s="75"/>
    </row>
    <row r="625475" spans="2:3" x14ac:dyDescent="0.25">
      <c r="B625475" s="76"/>
      <c r="C625475" s="75"/>
    </row>
    <row r="625476" spans="2:3" x14ac:dyDescent="0.25">
      <c r="B625476" s="76"/>
      <c r="C625476" s="75"/>
    </row>
    <row r="625477" spans="2:3" x14ac:dyDescent="0.25">
      <c r="B625477" s="76"/>
      <c r="C625477" s="75"/>
    </row>
    <row r="625587" spans="2:3" x14ac:dyDescent="0.25">
      <c r="B625587" s="76"/>
      <c r="C625587" s="75"/>
    </row>
    <row r="625588" spans="2:3" x14ac:dyDescent="0.25">
      <c r="B625588" s="76"/>
      <c r="C625588" s="75"/>
    </row>
    <row r="625589" spans="2:3" x14ac:dyDescent="0.25">
      <c r="B625589" s="76"/>
      <c r="C625589" s="75"/>
    </row>
    <row r="625590" spans="2:3" x14ac:dyDescent="0.25">
      <c r="B625590" s="76"/>
      <c r="C625590" s="75"/>
    </row>
    <row r="625591" spans="2:3" x14ac:dyDescent="0.25">
      <c r="B625591" s="76"/>
      <c r="C625591" s="75"/>
    </row>
    <row r="625592" spans="2:3" x14ac:dyDescent="0.25">
      <c r="B625592" s="76"/>
      <c r="C625592" s="75"/>
    </row>
    <row r="625593" spans="2:3" x14ac:dyDescent="0.25">
      <c r="B625593" s="76"/>
      <c r="C625593" s="75"/>
    </row>
    <row r="625594" spans="2:3" x14ac:dyDescent="0.25">
      <c r="B625594" s="76"/>
      <c r="C625594" s="75"/>
    </row>
    <row r="625595" spans="2:3" x14ac:dyDescent="0.25">
      <c r="B625595" s="76"/>
      <c r="C625595" s="75"/>
    </row>
    <row r="625596" spans="2:3" x14ac:dyDescent="0.25">
      <c r="B625596" s="76"/>
      <c r="C625596" s="75"/>
    </row>
    <row r="625597" spans="2:3" x14ac:dyDescent="0.25">
      <c r="B625597" s="76"/>
      <c r="C625597" s="75"/>
    </row>
    <row r="625598" spans="2:3" x14ac:dyDescent="0.25">
      <c r="B625598" s="76"/>
      <c r="C625598" s="75"/>
    </row>
    <row r="625599" spans="2:3" x14ac:dyDescent="0.25">
      <c r="B625599" s="76"/>
      <c r="C625599" s="75"/>
    </row>
    <row r="625709" spans="2:3" x14ac:dyDescent="0.25">
      <c r="B625709" s="76"/>
      <c r="C625709" s="75"/>
    </row>
    <row r="625710" spans="2:3" x14ac:dyDescent="0.25">
      <c r="B625710" s="76"/>
      <c r="C625710" s="75"/>
    </row>
    <row r="625711" spans="2:3" x14ac:dyDescent="0.25">
      <c r="B625711" s="76"/>
      <c r="C625711" s="75"/>
    </row>
    <row r="625712" spans="2:3" x14ac:dyDescent="0.25">
      <c r="B625712" s="76"/>
      <c r="C625712" s="75"/>
    </row>
    <row r="625713" spans="2:3" x14ac:dyDescent="0.25">
      <c r="B625713" s="76"/>
      <c r="C625713" s="75"/>
    </row>
    <row r="625714" spans="2:3" x14ac:dyDescent="0.25">
      <c r="B625714" s="76"/>
      <c r="C625714" s="75"/>
    </row>
    <row r="625715" spans="2:3" x14ac:dyDescent="0.25">
      <c r="B625715" s="76"/>
      <c r="C625715" s="75"/>
    </row>
    <row r="625716" spans="2:3" x14ac:dyDescent="0.25">
      <c r="B625716" s="76"/>
      <c r="C625716" s="75"/>
    </row>
    <row r="625717" spans="2:3" x14ac:dyDescent="0.25">
      <c r="B625717" s="76"/>
      <c r="C625717" s="75"/>
    </row>
    <row r="625718" spans="2:3" x14ac:dyDescent="0.25">
      <c r="B625718" s="76"/>
      <c r="C625718" s="75"/>
    </row>
    <row r="625719" spans="2:3" x14ac:dyDescent="0.25">
      <c r="B625719" s="76"/>
      <c r="C625719" s="75"/>
    </row>
    <row r="625720" spans="2:3" x14ac:dyDescent="0.25">
      <c r="B625720" s="76"/>
      <c r="C625720" s="75"/>
    </row>
    <row r="625721" spans="2:3" x14ac:dyDescent="0.25">
      <c r="B625721" s="76"/>
      <c r="C625721" s="75"/>
    </row>
    <row r="625831" spans="2:3" x14ac:dyDescent="0.25">
      <c r="B625831" s="76"/>
      <c r="C625831" s="75"/>
    </row>
    <row r="625832" spans="2:3" x14ac:dyDescent="0.25">
      <c r="B625832" s="76"/>
      <c r="C625832" s="75"/>
    </row>
    <row r="625833" spans="2:3" x14ac:dyDescent="0.25">
      <c r="B625833" s="76"/>
      <c r="C625833" s="75"/>
    </row>
    <row r="625834" spans="2:3" x14ac:dyDescent="0.25">
      <c r="B625834" s="76"/>
      <c r="C625834" s="75"/>
    </row>
    <row r="625835" spans="2:3" x14ac:dyDescent="0.25">
      <c r="B625835" s="76"/>
      <c r="C625835" s="75"/>
    </row>
    <row r="625836" spans="2:3" x14ac:dyDescent="0.25">
      <c r="B625836" s="76"/>
      <c r="C625836" s="75"/>
    </row>
    <row r="625837" spans="2:3" x14ac:dyDescent="0.25">
      <c r="B625837" s="76"/>
      <c r="C625837" s="75"/>
    </row>
    <row r="625838" spans="2:3" x14ac:dyDescent="0.25">
      <c r="B625838" s="76"/>
      <c r="C625838" s="75"/>
    </row>
    <row r="625839" spans="2:3" x14ac:dyDescent="0.25">
      <c r="B625839" s="76"/>
      <c r="C625839" s="75"/>
    </row>
    <row r="625840" spans="2:3" x14ac:dyDescent="0.25">
      <c r="B625840" s="76"/>
      <c r="C625840" s="75"/>
    </row>
    <row r="625841" spans="2:3" x14ac:dyDescent="0.25">
      <c r="B625841" s="76"/>
      <c r="C625841" s="75"/>
    </row>
    <row r="625842" spans="2:3" x14ac:dyDescent="0.25">
      <c r="B625842" s="76"/>
      <c r="C625842" s="75"/>
    </row>
    <row r="625843" spans="2:3" x14ac:dyDescent="0.25">
      <c r="B625843" s="76"/>
      <c r="C625843" s="75"/>
    </row>
    <row r="625953" spans="2:3" x14ac:dyDescent="0.25">
      <c r="B625953" s="76"/>
      <c r="C625953" s="75"/>
    </row>
    <row r="625954" spans="2:3" x14ac:dyDescent="0.25">
      <c r="B625954" s="76"/>
      <c r="C625954" s="75"/>
    </row>
    <row r="625955" spans="2:3" x14ac:dyDescent="0.25">
      <c r="B625955" s="76"/>
      <c r="C625955" s="75"/>
    </row>
    <row r="625956" spans="2:3" x14ac:dyDescent="0.25">
      <c r="B625956" s="76"/>
      <c r="C625956" s="75"/>
    </row>
    <row r="625957" spans="2:3" x14ac:dyDescent="0.25">
      <c r="B625957" s="76"/>
      <c r="C625957" s="75"/>
    </row>
    <row r="625958" spans="2:3" x14ac:dyDescent="0.25">
      <c r="B625958" s="76"/>
      <c r="C625958" s="75"/>
    </row>
    <row r="625959" spans="2:3" x14ac:dyDescent="0.25">
      <c r="B625959" s="76"/>
      <c r="C625959" s="75"/>
    </row>
    <row r="625960" spans="2:3" x14ac:dyDescent="0.25">
      <c r="B625960" s="76"/>
      <c r="C625960" s="75"/>
    </row>
    <row r="625961" spans="2:3" x14ac:dyDescent="0.25">
      <c r="B625961" s="76"/>
      <c r="C625961" s="75"/>
    </row>
    <row r="625962" spans="2:3" x14ac:dyDescent="0.25">
      <c r="B625962" s="76"/>
      <c r="C625962" s="75"/>
    </row>
    <row r="625963" spans="2:3" x14ac:dyDescent="0.25">
      <c r="B625963" s="76"/>
      <c r="C625963" s="75"/>
    </row>
    <row r="625964" spans="2:3" x14ac:dyDescent="0.25">
      <c r="B625964" s="76"/>
      <c r="C625964" s="75"/>
    </row>
    <row r="625965" spans="2:3" x14ac:dyDescent="0.25">
      <c r="B625965" s="76"/>
      <c r="C625965" s="75"/>
    </row>
    <row r="626075" spans="2:3" x14ac:dyDescent="0.25">
      <c r="B626075" s="76"/>
      <c r="C626075" s="75"/>
    </row>
    <row r="626076" spans="2:3" x14ac:dyDescent="0.25">
      <c r="B626076" s="76"/>
      <c r="C626076" s="75"/>
    </row>
    <row r="626077" spans="2:3" x14ac:dyDescent="0.25">
      <c r="B626077" s="76"/>
      <c r="C626077" s="75"/>
    </row>
    <row r="626078" spans="2:3" x14ac:dyDescent="0.25">
      <c r="B626078" s="76"/>
      <c r="C626078" s="75"/>
    </row>
    <row r="626079" spans="2:3" x14ac:dyDescent="0.25">
      <c r="B626079" s="76"/>
      <c r="C626079" s="75"/>
    </row>
    <row r="626080" spans="2:3" x14ac:dyDescent="0.25">
      <c r="B626080" s="76"/>
      <c r="C626080" s="75"/>
    </row>
    <row r="626081" spans="2:3" x14ac:dyDescent="0.25">
      <c r="B626081" s="76"/>
      <c r="C626081" s="75"/>
    </row>
    <row r="626082" spans="2:3" x14ac:dyDescent="0.25">
      <c r="B626082" s="76"/>
      <c r="C626082" s="75"/>
    </row>
    <row r="626083" spans="2:3" x14ac:dyDescent="0.25">
      <c r="B626083" s="76"/>
      <c r="C626083" s="75"/>
    </row>
    <row r="626084" spans="2:3" x14ac:dyDescent="0.25">
      <c r="B626084" s="76"/>
      <c r="C626084" s="75"/>
    </row>
    <row r="626085" spans="2:3" x14ac:dyDescent="0.25">
      <c r="B626085" s="76"/>
      <c r="C626085" s="75"/>
    </row>
    <row r="626086" spans="2:3" x14ac:dyDescent="0.25">
      <c r="B626086" s="76"/>
      <c r="C626086" s="75"/>
    </row>
    <row r="626087" spans="2:3" x14ac:dyDescent="0.25">
      <c r="B626087" s="76"/>
      <c r="C626087" s="75"/>
    </row>
    <row r="626197" spans="2:3" x14ac:dyDescent="0.25">
      <c r="B626197" s="76"/>
      <c r="C626197" s="75"/>
    </row>
    <row r="626198" spans="2:3" x14ac:dyDescent="0.25">
      <c r="B626198" s="76"/>
      <c r="C626198" s="75"/>
    </row>
    <row r="626199" spans="2:3" x14ac:dyDescent="0.25">
      <c r="B626199" s="76"/>
      <c r="C626199" s="75"/>
    </row>
    <row r="626200" spans="2:3" x14ac:dyDescent="0.25">
      <c r="B626200" s="76"/>
      <c r="C626200" s="75"/>
    </row>
    <row r="626201" spans="2:3" x14ac:dyDescent="0.25">
      <c r="B626201" s="76"/>
      <c r="C626201" s="75"/>
    </row>
    <row r="626202" spans="2:3" x14ac:dyDescent="0.25">
      <c r="B626202" s="76"/>
      <c r="C626202" s="75"/>
    </row>
    <row r="626203" spans="2:3" x14ac:dyDescent="0.25">
      <c r="B626203" s="76"/>
      <c r="C626203" s="75"/>
    </row>
    <row r="626204" spans="2:3" x14ac:dyDescent="0.25">
      <c r="B626204" s="76"/>
      <c r="C626204" s="75"/>
    </row>
    <row r="626205" spans="2:3" x14ac:dyDescent="0.25">
      <c r="B626205" s="76"/>
      <c r="C626205" s="75"/>
    </row>
    <row r="626206" spans="2:3" x14ac:dyDescent="0.25">
      <c r="B626206" s="76"/>
      <c r="C626206" s="75"/>
    </row>
    <row r="626207" spans="2:3" x14ac:dyDescent="0.25">
      <c r="B626207" s="76"/>
      <c r="C626207" s="75"/>
    </row>
    <row r="626208" spans="2:3" x14ac:dyDescent="0.25">
      <c r="B626208" s="76"/>
      <c r="C626208" s="75"/>
    </row>
    <row r="626209" spans="2:3" x14ac:dyDescent="0.25">
      <c r="B626209" s="76"/>
      <c r="C626209" s="75"/>
    </row>
    <row r="626319" spans="2:3" x14ac:dyDescent="0.25">
      <c r="B626319" s="76"/>
      <c r="C626319" s="75"/>
    </row>
    <row r="626320" spans="2:3" x14ac:dyDescent="0.25">
      <c r="B626320" s="76"/>
      <c r="C626320" s="75"/>
    </row>
    <row r="626321" spans="2:3" x14ac:dyDescent="0.25">
      <c r="B626321" s="76"/>
      <c r="C626321" s="75"/>
    </row>
    <row r="626322" spans="2:3" x14ac:dyDescent="0.25">
      <c r="B626322" s="76"/>
      <c r="C626322" s="75"/>
    </row>
    <row r="626323" spans="2:3" x14ac:dyDescent="0.25">
      <c r="B626323" s="76"/>
      <c r="C626323" s="75"/>
    </row>
    <row r="626324" spans="2:3" x14ac:dyDescent="0.25">
      <c r="B626324" s="76"/>
      <c r="C626324" s="75"/>
    </row>
    <row r="626325" spans="2:3" x14ac:dyDescent="0.25">
      <c r="B626325" s="76"/>
      <c r="C626325" s="75"/>
    </row>
    <row r="626326" spans="2:3" x14ac:dyDescent="0.25">
      <c r="B626326" s="76"/>
      <c r="C626326" s="75"/>
    </row>
    <row r="626327" spans="2:3" x14ac:dyDescent="0.25">
      <c r="B626327" s="76"/>
      <c r="C626327" s="75"/>
    </row>
    <row r="626328" spans="2:3" x14ac:dyDescent="0.25">
      <c r="B626328" s="76"/>
      <c r="C626328" s="75"/>
    </row>
    <row r="626329" spans="2:3" x14ac:dyDescent="0.25">
      <c r="B626329" s="76"/>
      <c r="C626329" s="75"/>
    </row>
    <row r="626330" spans="2:3" x14ac:dyDescent="0.25">
      <c r="B626330" s="76"/>
      <c r="C626330" s="75"/>
    </row>
    <row r="626331" spans="2:3" x14ac:dyDescent="0.25">
      <c r="B626331" s="76"/>
      <c r="C626331" s="75"/>
    </row>
    <row r="626441" spans="2:3" x14ac:dyDescent="0.25">
      <c r="B626441" s="76"/>
      <c r="C626441" s="75"/>
    </row>
    <row r="626442" spans="2:3" x14ac:dyDescent="0.25">
      <c r="B626442" s="76"/>
      <c r="C626442" s="75"/>
    </row>
    <row r="626443" spans="2:3" x14ac:dyDescent="0.25">
      <c r="B626443" s="76"/>
      <c r="C626443" s="75"/>
    </row>
    <row r="626444" spans="2:3" x14ac:dyDescent="0.25">
      <c r="B626444" s="76"/>
      <c r="C626444" s="75"/>
    </row>
    <row r="626445" spans="2:3" x14ac:dyDescent="0.25">
      <c r="B626445" s="76"/>
      <c r="C626445" s="75"/>
    </row>
    <row r="626446" spans="2:3" x14ac:dyDescent="0.25">
      <c r="B626446" s="76"/>
      <c r="C626446" s="75"/>
    </row>
    <row r="626447" spans="2:3" x14ac:dyDescent="0.25">
      <c r="B626447" s="76"/>
      <c r="C626447" s="75"/>
    </row>
    <row r="626448" spans="2:3" x14ac:dyDescent="0.25">
      <c r="B626448" s="76"/>
      <c r="C626448" s="75"/>
    </row>
    <row r="626449" spans="2:3" x14ac:dyDescent="0.25">
      <c r="B626449" s="76"/>
      <c r="C626449" s="75"/>
    </row>
    <row r="626450" spans="2:3" x14ac:dyDescent="0.25">
      <c r="B626450" s="76"/>
      <c r="C626450" s="75"/>
    </row>
    <row r="626451" spans="2:3" x14ac:dyDescent="0.25">
      <c r="B626451" s="76"/>
      <c r="C626451" s="75"/>
    </row>
    <row r="626452" spans="2:3" x14ac:dyDescent="0.25">
      <c r="B626452" s="76"/>
      <c r="C626452" s="75"/>
    </row>
    <row r="626453" spans="2:3" x14ac:dyDescent="0.25">
      <c r="B626453" s="76"/>
      <c r="C626453" s="75"/>
    </row>
    <row r="626563" spans="2:3" x14ac:dyDescent="0.25">
      <c r="B626563" s="76"/>
      <c r="C626563" s="75"/>
    </row>
    <row r="626564" spans="2:3" x14ac:dyDescent="0.25">
      <c r="B626564" s="76"/>
      <c r="C626564" s="75"/>
    </row>
    <row r="626565" spans="2:3" x14ac:dyDescent="0.25">
      <c r="B626565" s="76"/>
      <c r="C626565" s="75"/>
    </row>
    <row r="626566" spans="2:3" x14ac:dyDescent="0.25">
      <c r="B626566" s="76"/>
      <c r="C626566" s="75"/>
    </row>
    <row r="626567" spans="2:3" x14ac:dyDescent="0.25">
      <c r="B626567" s="76"/>
      <c r="C626567" s="75"/>
    </row>
    <row r="626568" spans="2:3" x14ac:dyDescent="0.25">
      <c r="B626568" s="76"/>
      <c r="C626568" s="75"/>
    </row>
    <row r="626569" spans="2:3" x14ac:dyDescent="0.25">
      <c r="B626569" s="76"/>
      <c r="C626569" s="75"/>
    </row>
    <row r="626570" spans="2:3" x14ac:dyDescent="0.25">
      <c r="B626570" s="76"/>
      <c r="C626570" s="75"/>
    </row>
    <row r="626571" spans="2:3" x14ac:dyDescent="0.25">
      <c r="B626571" s="76"/>
      <c r="C626571" s="75"/>
    </row>
    <row r="626572" spans="2:3" x14ac:dyDescent="0.25">
      <c r="B626572" s="76"/>
      <c r="C626572" s="75"/>
    </row>
    <row r="626573" spans="2:3" x14ac:dyDescent="0.25">
      <c r="B626573" s="76"/>
      <c r="C626573" s="75"/>
    </row>
    <row r="626574" spans="2:3" x14ac:dyDescent="0.25">
      <c r="B626574" s="76"/>
      <c r="C626574" s="75"/>
    </row>
    <row r="626575" spans="2:3" x14ac:dyDescent="0.25">
      <c r="B626575" s="76"/>
      <c r="C626575" s="75"/>
    </row>
    <row r="626685" spans="2:3" x14ac:dyDescent="0.25">
      <c r="B626685" s="76"/>
      <c r="C626685" s="75"/>
    </row>
    <row r="626686" spans="2:3" x14ac:dyDescent="0.25">
      <c r="B626686" s="76"/>
      <c r="C626686" s="75"/>
    </row>
    <row r="626687" spans="2:3" x14ac:dyDescent="0.25">
      <c r="B626687" s="76"/>
      <c r="C626687" s="75"/>
    </row>
    <row r="626688" spans="2:3" x14ac:dyDescent="0.25">
      <c r="B626688" s="76"/>
      <c r="C626688" s="75"/>
    </row>
    <row r="626689" spans="2:3" x14ac:dyDescent="0.25">
      <c r="B626689" s="76"/>
      <c r="C626689" s="75"/>
    </row>
    <row r="626690" spans="2:3" x14ac:dyDescent="0.25">
      <c r="B626690" s="76"/>
      <c r="C626690" s="75"/>
    </row>
    <row r="626691" spans="2:3" x14ac:dyDescent="0.25">
      <c r="B626691" s="76"/>
      <c r="C626691" s="75"/>
    </row>
    <row r="626692" spans="2:3" x14ac:dyDescent="0.25">
      <c r="B626692" s="76"/>
      <c r="C626692" s="75"/>
    </row>
    <row r="626693" spans="2:3" x14ac:dyDescent="0.25">
      <c r="B626693" s="76"/>
      <c r="C626693" s="75"/>
    </row>
    <row r="626694" spans="2:3" x14ac:dyDescent="0.25">
      <c r="B626694" s="76"/>
      <c r="C626694" s="75"/>
    </row>
    <row r="626695" spans="2:3" x14ac:dyDescent="0.25">
      <c r="B626695" s="76"/>
      <c r="C626695" s="75"/>
    </row>
    <row r="626696" spans="2:3" x14ac:dyDescent="0.25">
      <c r="B626696" s="76"/>
      <c r="C626696" s="75"/>
    </row>
    <row r="626697" spans="2:3" x14ac:dyDescent="0.25">
      <c r="B626697" s="76"/>
      <c r="C626697" s="75"/>
    </row>
    <row r="626807" spans="2:3" x14ac:dyDescent="0.25">
      <c r="B626807" s="76"/>
      <c r="C626807" s="75"/>
    </row>
    <row r="626808" spans="2:3" x14ac:dyDescent="0.25">
      <c r="B626808" s="76"/>
      <c r="C626808" s="75"/>
    </row>
    <row r="626809" spans="2:3" x14ac:dyDescent="0.25">
      <c r="B626809" s="76"/>
      <c r="C626809" s="75"/>
    </row>
    <row r="626810" spans="2:3" x14ac:dyDescent="0.25">
      <c r="B626810" s="76"/>
      <c r="C626810" s="75"/>
    </row>
    <row r="626811" spans="2:3" x14ac:dyDescent="0.25">
      <c r="B626811" s="76"/>
      <c r="C626811" s="75"/>
    </row>
    <row r="626812" spans="2:3" x14ac:dyDescent="0.25">
      <c r="B626812" s="76"/>
      <c r="C626812" s="75"/>
    </row>
    <row r="626813" spans="2:3" x14ac:dyDescent="0.25">
      <c r="B626813" s="76"/>
      <c r="C626813" s="75"/>
    </row>
    <row r="626814" spans="2:3" x14ac:dyDescent="0.25">
      <c r="B626814" s="76"/>
      <c r="C626814" s="75"/>
    </row>
    <row r="626815" spans="2:3" x14ac:dyDescent="0.25">
      <c r="B626815" s="76"/>
      <c r="C626815" s="75"/>
    </row>
    <row r="626816" spans="2:3" x14ac:dyDescent="0.25">
      <c r="B626816" s="76"/>
      <c r="C626816" s="75"/>
    </row>
    <row r="626817" spans="2:3" x14ac:dyDescent="0.25">
      <c r="B626817" s="76"/>
      <c r="C626817" s="75"/>
    </row>
    <row r="626818" spans="2:3" x14ac:dyDescent="0.25">
      <c r="B626818" s="76"/>
      <c r="C626818" s="75"/>
    </row>
    <row r="626819" spans="2:3" x14ac:dyDescent="0.25">
      <c r="B626819" s="76"/>
      <c r="C626819" s="75"/>
    </row>
    <row r="626929" spans="2:3" x14ac:dyDescent="0.25">
      <c r="B626929" s="76"/>
      <c r="C626929" s="75"/>
    </row>
    <row r="626930" spans="2:3" x14ac:dyDescent="0.25">
      <c r="B626930" s="76"/>
      <c r="C626930" s="75"/>
    </row>
    <row r="626931" spans="2:3" x14ac:dyDescent="0.25">
      <c r="B626931" s="76"/>
      <c r="C626931" s="75"/>
    </row>
    <row r="626932" spans="2:3" x14ac:dyDescent="0.25">
      <c r="B626932" s="76"/>
      <c r="C626932" s="75"/>
    </row>
    <row r="626933" spans="2:3" x14ac:dyDescent="0.25">
      <c r="B626933" s="76"/>
      <c r="C626933" s="75"/>
    </row>
    <row r="626934" spans="2:3" x14ac:dyDescent="0.25">
      <c r="B626934" s="76"/>
      <c r="C626934" s="75"/>
    </row>
    <row r="626935" spans="2:3" x14ac:dyDescent="0.25">
      <c r="B626935" s="76"/>
      <c r="C626935" s="75"/>
    </row>
    <row r="626936" spans="2:3" x14ac:dyDescent="0.25">
      <c r="B626936" s="76"/>
      <c r="C626936" s="75"/>
    </row>
    <row r="626937" spans="2:3" x14ac:dyDescent="0.25">
      <c r="B626937" s="76"/>
      <c r="C626937" s="75"/>
    </row>
    <row r="626938" spans="2:3" x14ac:dyDescent="0.25">
      <c r="B626938" s="76"/>
      <c r="C626938" s="75"/>
    </row>
    <row r="626939" spans="2:3" x14ac:dyDescent="0.25">
      <c r="B626939" s="76"/>
      <c r="C626939" s="75"/>
    </row>
    <row r="626940" spans="2:3" x14ac:dyDescent="0.25">
      <c r="B626940" s="76"/>
      <c r="C626940" s="75"/>
    </row>
    <row r="626941" spans="2:3" x14ac:dyDescent="0.25">
      <c r="B626941" s="76"/>
      <c r="C626941" s="75"/>
    </row>
    <row r="627051" spans="2:3" x14ac:dyDescent="0.25">
      <c r="B627051" s="76"/>
      <c r="C627051" s="75"/>
    </row>
    <row r="627052" spans="2:3" x14ac:dyDescent="0.25">
      <c r="B627052" s="76"/>
      <c r="C627052" s="75"/>
    </row>
    <row r="627053" spans="2:3" x14ac:dyDescent="0.25">
      <c r="B627053" s="76"/>
      <c r="C627053" s="75"/>
    </row>
    <row r="627054" spans="2:3" x14ac:dyDescent="0.25">
      <c r="B627054" s="76"/>
      <c r="C627054" s="75"/>
    </row>
    <row r="627055" spans="2:3" x14ac:dyDescent="0.25">
      <c r="B627055" s="76"/>
      <c r="C627055" s="75"/>
    </row>
    <row r="627056" spans="2:3" x14ac:dyDescent="0.25">
      <c r="B627056" s="76"/>
      <c r="C627056" s="75"/>
    </row>
    <row r="627057" spans="2:3" x14ac:dyDescent="0.25">
      <c r="B627057" s="76"/>
      <c r="C627057" s="75"/>
    </row>
    <row r="627058" spans="2:3" x14ac:dyDescent="0.25">
      <c r="B627058" s="76"/>
      <c r="C627058" s="75"/>
    </row>
    <row r="627059" spans="2:3" x14ac:dyDescent="0.25">
      <c r="B627059" s="76"/>
      <c r="C627059" s="75"/>
    </row>
    <row r="627060" spans="2:3" x14ac:dyDescent="0.25">
      <c r="B627060" s="76"/>
      <c r="C627060" s="75"/>
    </row>
    <row r="627061" spans="2:3" x14ac:dyDescent="0.25">
      <c r="B627061" s="76"/>
      <c r="C627061" s="75"/>
    </row>
    <row r="627062" spans="2:3" x14ac:dyDescent="0.25">
      <c r="B627062" s="76"/>
      <c r="C627062" s="75"/>
    </row>
    <row r="627063" spans="2:3" x14ac:dyDescent="0.25">
      <c r="B627063" s="76"/>
      <c r="C627063" s="75"/>
    </row>
    <row r="627173" spans="2:3" x14ac:dyDescent="0.25">
      <c r="B627173" s="76"/>
      <c r="C627173" s="75"/>
    </row>
    <row r="627174" spans="2:3" x14ac:dyDescent="0.25">
      <c r="B627174" s="76"/>
      <c r="C627174" s="75"/>
    </row>
    <row r="627175" spans="2:3" x14ac:dyDescent="0.25">
      <c r="B627175" s="76"/>
      <c r="C627175" s="75"/>
    </row>
    <row r="627176" spans="2:3" x14ac:dyDescent="0.25">
      <c r="B627176" s="76"/>
      <c r="C627176" s="75"/>
    </row>
    <row r="627177" spans="2:3" x14ac:dyDescent="0.25">
      <c r="B627177" s="76"/>
      <c r="C627177" s="75"/>
    </row>
    <row r="627178" spans="2:3" x14ac:dyDescent="0.25">
      <c r="B627178" s="76"/>
      <c r="C627178" s="75"/>
    </row>
    <row r="627179" spans="2:3" x14ac:dyDescent="0.25">
      <c r="B627179" s="76"/>
      <c r="C627179" s="75"/>
    </row>
    <row r="627180" spans="2:3" x14ac:dyDescent="0.25">
      <c r="B627180" s="76"/>
      <c r="C627180" s="75"/>
    </row>
    <row r="627181" spans="2:3" x14ac:dyDescent="0.25">
      <c r="B627181" s="76"/>
      <c r="C627181" s="75"/>
    </row>
    <row r="627182" spans="2:3" x14ac:dyDescent="0.25">
      <c r="B627182" s="76"/>
      <c r="C627182" s="75"/>
    </row>
    <row r="627183" spans="2:3" x14ac:dyDescent="0.25">
      <c r="B627183" s="76"/>
      <c r="C627183" s="75"/>
    </row>
    <row r="627184" spans="2:3" x14ac:dyDescent="0.25">
      <c r="B627184" s="76"/>
      <c r="C627184" s="75"/>
    </row>
    <row r="627185" spans="2:3" x14ac:dyDescent="0.25">
      <c r="B627185" s="76"/>
      <c r="C627185" s="75"/>
    </row>
    <row r="627295" spans="2:3" x14ac:dyDescent="0.25">
      <c r="B627295" s="76"/>
      <c r="C627295" s="75"/>
    </row>
    <row r="627296" spans="2:3" x14ac:dyDescent="0.25">
      <c r="B627296" s="76"/>
      <c r="C627296" s="75"/>
    </row>
    <row r="627297" spans="2:3" x14ac:dyDescent="0.25">
      <c r="B627297" s="76"/>
      <c r="C627297" s="75"/>
    </row>
    <row r="627298" spans="2:3" x14ac:dyDescent="0.25">
      <c r="B627298" s="76"/>
      <c r="C627298" s="75"/>
    </row>
    <row r="627299" spans="2:3" x14ac:dyDescent="0.25">
      <c r="B627299" s="76"/>
      <c r="C627299" s="75"/>
    </row>
    <row r="627300" spans="2:3" x14ac:dyDescent="0.25">
      <c r="B627300" s="76"/>
      <c r="C627300" s="75"/>
    </row>
    <row r="627301" spans="2:3" x14ac:dyDescent="0.25">
      <c r="B627301" s="76"/>
      <c r="C627301" s="75"/>
    </row>
    <row r="627302" spans="2:3" x14ac:dyDescent="0.25">
      <c r="B627302" s="76"/>
      <c r="C627302" s="75"/>
    </row>
    <row r="627303" spans="2:3" x14ac:dyDescent="0.25">
      <c r="B627303" s="76"/>
      <c r="C627303" s="75"/>
    </row>
    <row r="627304" spans="2:3" x14ac:dyDescent="0.25">
      <c r="B627304" s="76"/>
      <c r="C627304" s="75"/>
    </row>
    <row r="627305" spans="2:3" x14ac:dyDescent="0.25">
      <c r="B627305" s="76"/>
      <c r="C627305" s="75"/>
    </row>
    <row r="627306" spans="2:3" x14ac:dyDescent="0.25">
      <c r="B627306" s="76"/>
      <c r="C627306" s="75"/>
    </row>
    <row r="627307" spans="2:3" x14ac:dyDescent="0.25">
      <c r="B627307" s="76"/>
      <c r="C627307" s="75"/>
    </row>
    <row r="627417" spans="2:3" x14ac:dyDescent="0.25">
      <c r="B627417" s="76"/>
      <c r="C627417" s="75"/>
    </row>
    <row r="627418" spans="2:3" x14ac:dyDescent="0.25">
      <c r="B627418" s="76"/>
      <c r="C627418" s="75"/>
    </row>
    <row r="627419" spans="2:3" x14ac:dyDescent="0.25">
      <c r="B627419" s="76"/>
      <c r="C627419" s="75"/>
    </row>
    <row r="627420" spans="2:3" x14ac:dyDescent="0.25">
      <c r="B627420" s="76"/>
      <c r="C627420" s="75"/>
    </row>
    <row r="627421" spans="2:3" x14ac:dyDescent="0.25">
      <c r="B627421" s="76"/>
      <c r="C627421" s="75"/>
    </row>
    <row r="627422" spans="2:3" x14ac:dyDescent="0.25">
      <c r="B627422" s="76"/>
      <c r="C627422" s="75"/>
    </row>
    <row r="627423" spans="2:3" x14ac:dyDescent="0.25">
      <c r="B627423" s="76"/>
      <c r="C627423" s="75"/>
    </row>
    <row r="627424" spans="2:3" x14ac:dyDescent="0.25">
      <c r="B627424" s="76"/>
      <c r="C627424" s="75"/>
    </row>
    <row r="627425" spans="2:3" x14ac:dyDescent="0.25">
      <c r="B627425" s="76"/>
      <c r="C627425" s="75"/>
    </row>
    <row r="627426" spans="2:3" x14ac:dyDescent="0.25">
      <c r="B627426" s="76"/>
      <c r="C627426" s="75"/>
    </row>
    <row r="627427" spans="2:3" x14ac:dyDescent="0.25">
      <c r="B627427" s="76"/>
      <c r="C627427" s="75"/>
    </row>
    <row r="627428" spans="2:3" x14ac:dyDescent="0.25">
      <c r="B627428" s="76"/>
      <c r="C627428" s="75"/>
    </row>
    <row r="627429" spans="2:3" x14ac:dyDescent="0.25">
      <c r="B627429" s="76"/>
      <c r="C627429" s="75"/>
    </row>
    <row r="627539" spans="2:3" x14ac:dyDescent="0.25">
      <c r="B627539" s="76"/>
      <c r="C627539" s="75"/>
    </row>
    <row r="627540" spans="2:3" x14ac:dyDescent="0.25">
      <c r="B627540" s="76"/>
      <c r="C627540" s="75"/>
    </row>
    <row r="627541" spans="2:3" x14ac:dyDescent="0.25">
      <c r="B627541" s="76"/>
      <c r="C627541" s="75"/>
    </row>
    <row r="627542" spans="2:3" x14ac:dyDescent="0.25">
      <c r="B627542" s="76"/>
      <c r="C627542" s="75"/>
    </row>
    <row r="627543" spans="2:3" x14ac:dyDescent="0.25">
      <c r="B627543" s="76"/>
      <c r="C627543" s="75"/>
    </row>
    <row r="627544" spans="2:3" x14ac:dyDescent="0.25">
      <c r="B627544" s="76"/>
      <c r="C627544" s="75"/>
    </row>
    <row r="627545" spans="2:3" x14ac:dyDescent="0.25">
      <c r="B627545" s="76"/>
      <c r="C627545" s="75"/>
    </row>
    <row r="627546" spans="2:3" x14ac:dyDescent="0.25">
      <c r="B627546" s="76"/>
      <c r="C627546" s="75"/>
    </row>
    <row r="627547" spans="2:3" x14ac:dyDescent="0.25">
      <c r="B627547" s="76"/>
      <c r="C627547" s="75"/>
    </row>
    <row r="627548" spans="2:3" x14ac:dyDescent="0.25">
      <c r="B627548" s="76"/>
      <c r="C627548" s="75"/>
    </row>
    <row r="627549" spans="2:3" x14ac:dyDescent="0.25">
      <c r="B627549" s="76"/>
      <c r="C627549" s="75"/>
    </row>
    <row r="627550" spans="2:3" x14ac:dyDescent="0.25">
      <c r="B627550" s="76"/>
      <c r="C627550" s="75"/>
    </row>
    <row r="627551" spans="2:3" x14ac:dyDescent="0.25">
      <c r="B627551" s="76"/>
      <c r="C627551" s="75"/>
    </row>
    <row r="627661" spans="2:3" x14ac:dyDescent="0.25">
      <c r="B627661" s="76"/>
      <c r="C627661" s="75"/>
    </row>
    <row r="627662" spans="2:3" x14ac:dyDescent="0.25">
      <c r="B627662" s="76"/>
      <c r="C627662" s="75"/>
    </row>
    <row r="627663" spans="2:3" x14ac:dyDescent="0.25">
      <c r="B627663" s="76"/>
      <c r="C627663" s="75"/>
    </row>
    <row r="627664" spans="2:3" x14ac:dyDescent="0.25">
      <c r="B627664" s="76"/>
      <c r="C627664" s="75"/>
    </row>
    <row r="627665" spans="2:3" x14ac:dyDescent="0.25">
      <c r="B627665" s="76"/>
      <c r="C627665" s="75"/>
    </row>
    <row r="627666" spans="2:3" x14ac:dyDescent="0.25">
      <c r="B627666" s="76"/>
      <c r="C627666" s="75"/>
    </row>
    <row r="627667" spans="2:3" x14ac:dyDescent="0.25">
      <c r="B627667" s="76"/>
      <c r="C627667" s="75"/>
    </row>
    <row r="627668" spans="2:3" x14ac:dyDescent="0.25">
      <c r="B627668" s="76"/>
      <c r="C627668" s="75"/>
    </row>
    <row r="627669" spans="2:3" x14ac:dyDescent="0.25">
      <c r="B627669" s="76"/>
      <c r="C627669" s="75"/>
    </row>
    <row r="627670" spans="2:3" x14ac:dyDescent="0.25">
      <c r="B627670" s="76"/>
      <c r="C627670" s="75"/>
    </row>
    <row r="627671" spans="2:3" x14ac:dyDescent="0.25">
      <c r="B627671" s="76"/>
      <c r="C627671" s="75"/>
    </row>
    <row r="627672" spans="2:3" x14ac:dyDescent="0.25">
      <c r="B627672" s="76"/>
      <c r="C627672" s="75"/>
    </row>
    <row r="627673" spans="2:3" x14ac:dyDescent="0.25">
      <c r="B627673" s="76"/>
      <c r="C627673" s="75"/>
    </row>
    <row r="627783" spans="2:3" x14ac:dyDescent="0.25">
      <c r="B627783" s="76"/>
      <c r="C627783" s="75"/>
    </row>
    <row r="627784" spans="2:3" x14ac:dyDescent="0.25">
      <c r="B627784" s="76"/>
      <c r="C627784" s="75"/>
    </row>
    <row r="627785" spans="2:3" x14ac:dyDescent="0.25">
      <c r="B627785" s="76"/>
      <c r="C627785" s="75"/>
    </row>
    <row r="627786" spans="2:3" x14ac:dyDescent="0.25">
      <c r="B627786" s="76"/>
      <c r="C627786" s="75"/>
    </row>
    <row r="627787" spans="2:3" x14ac:dyDescent="0.25">
      <c r="B627787" s="76"/>
      <c r="C627787" s="75"/>
    </row>
    <row r="627788" spans="2:3" x14ac:dyDescent="0.25">
      <c r="B627788" s="76"/>
      <c r="C627788" s="75"/>
    </row>
    <row r="627789" spans="2:3" x14ac:dyDescent="0.25">
      <c r="B627789" s="76"/>
      <c r="C627789" s="75"/>
    </row>
    <row r="627790" spans="2:3" x14ac:dyDescent="0.25">
      <c r="B627790" s="76"/>
      <c r="C627790" s="75"/>
    </row>
    <row r="627791" spans="2:3" x14ac:dyDescent="0.25">
      <c r="B627791" s="76"/>
      <c r="C627791" s="75"/>
    </row>
    <row r="627792" spans="2:3" x14ac:dyDescent="0.25">
      <c r="B627792" s="76"/>
      <c r="C627792" s="75"/>
    </row>
    <row r="627793" spans="2:3" x14ac:dyDescent="0.25">
      <c r="B627793" s="76"/>
      <c r="C627793" s="75"/>
    </row>
    <row r="627794" spans="2:3" x14ac:dyDescent="0.25">
      <c r="B627794" s="76"/>
      <c r="C627794" s="75"/>
    </row>
    <row r="627795" spans="2:3" x14ac:dyDescent="0.25">
      <c r="B627795" s="76"/>
      <c r="C627795" s="75"/>
    </row>
    <row r="627905" spans="2:3" x14ac:dyDescent="0.25">
      <c r="B627905" s="76"/>
      <c r="C627905" s="75"/>
    </row>
    <row r="627906" spans="2:3" x14ac:dyDescent="0.25">
      <c r="B627906" s="76"/>
      <c r="C627906" s="75"/>
    </row>
    <row r="627907" spans="2:3" x14ac:dyDescent="0.25">
      <c r="B627907" s="76"/>
      <c r="C627907" s="75"/>
    </row>
    <row r="627908" spans="2:3" x14ac:dyDescent="0.25">
      <c r="B627908" s="76"/>
      <c r="C627908" s="75"/>
    </row>
    <row r="627909" spans="2:3" x14ac:dyDescent="0.25">
      <c r="B627909" s="76"/>
      <c r="C627909" s="75"/>
    </row>
    <row r="627910" spans="2:3" x14ac:dyDescent="0.25">
      <c r="B627910" s="76"/>
      <c r="C627910" s="75"/>
    </row>
    <row r="627911" spans="2:3" x14ac:dyDescent="0.25">
      <c r="B627911" s="76"/>
      <c r="C627911" s="75"/>
    </row>
    <row r="627912" spans="2:3" x14ac:dyDescent="0.25">
      <c r="B627912" s="76"/>
      <c r="C627912" s="75"/>
    </row>
    <row r="627913" spans="2:3" x14ac:dyDescent="0.25">
      <c r="B627913" s="76"/>
      <c r="C627913" s="75"/>
    </row>
    <row r="627914" spans="2:3" x14ac:dyDescent="0.25">
      <c r="B627914" s="76"/>
      <c r="C627914" s="75"/>
    </row>
    <row r="627915" spans="2:3" x14ac:dyDescent="0.25">
      <c r="B627915" s="76"/>
      <c r="C627915" s="75"/>
    </row>
    <row r="627916" spans="2:3" x14ac:dyDescent="0.25">
      <c r="B627916" s="76"/>
      <c r="C627916" s="75"/>
    </row>
    <row r="627917" spans="2:3" x14ac:dyDescent="0.25">
      <c r="B627917" s="76"/>
      <c r="C627917" s="75"/>
    </row>
    <row r="628027" spans="2:3" x14ac:dyDescent="0.25">
      <c r="B628027" s="76"/>
      <c r="C628027" s="75"/>
    </row>
    <row r="628028" spans="2:3" x14ac:dyDescent="0.25">
      <c r="B628028" s="76"/>
      <c r="C628028" s="75"/>
    </row>
    <row r="628029" spans="2:3" x14ac:dyDescent="0.25">
      <c r="B628029" s="76"/>
      <c r="C628029" s="75"/>
    </row>
    <row r="628030" spans="2:3" x14ac:dyDescent="0.25">
      <c r="B628030" s="76"/>
      <c r="C628030" s="75"/>
    </row>
    <row r="628031" spans="2:3" x14ac:dyDescent="0.25">
      <c r="B628031" s="76"/>
      <c r="C628031" s="75"/>
    </row>
    <row r="628032" spans="2:3" x14ac:dyDescent="0.25">
      <c r="B628032" s="76"/>
      <c r="C628032" s="75"/>
    </row>
    <row r="628033" spans="2:3" x14ac:dyDescent="0.25">
      <c r="B628033" s="76"/>
      <c r="C628033" s="75"/>
    </row>
    <row r="628034" spans="2:3" x14ac:dyDescent="0.25">
      <c r="B628034" s="76"/>
      <c r="C628034" s="75"/>
    </row>
    <row r="628035" spans="2:3" x14ac:dyDescent="0.25">
      <c r="B628035" s="76"/>
      <c r="C628035" s="75"/>
    </row>
    <row r="628036" spans="2:3" x14ac:dyDescent="0.25">
      <c r="B628036" s="76"/>
      <c r="C628036" s="75"/>
    </row>
    <row r="628037" spans="2:3" x14ac:dyDescent="0.25">
      <c r="B628037" s="76"/>
      <c r="C628037" s="75"/>
    </row>
    <row r="628038" spans="2:3" x14ac:dyDescent="0.25">
      <c r="B628038" s="76"/>
      <c r="C628038" s="75"/>
    </row>
    <row r="628039" spans="2:3" x14ac:dyDescent="0.25">
      <c r="B628039" s="76"/>
      <c r="C628039" s="75"/>
    </row>
    <row r="628149" spans="2:3" x14ac:dyDescent="0.25">
      <c r="B628149" s="76"/>
      <c r="C628149" s="75"/>
    </row>
    <row r="628150" spans="2:3" x14ac:dyDescent="0.25">
      <c r="B628150" s="76"/>
      <c r="C628150" s="75"/>
    </row>
    <row r="628151" spans="2:3" x14ac:dyDescent="0.25">
      <c r="B628151" s="76"/>
      <c r="C628151" s="75"/>
    </row>
    <row r="628152" spans="2:3" x14ac:dyDescent="0.25">
      <c r="B628152" s="76"/>
      <c r="C628152" s="75"/>
    </row>
    <row r="628153" spans="2:3" x14ac:dyDescent="0.25">
      <c r="B628153" s="76"/>
      <c r="C628153" s="75"/>
    </row>
    <row r="628154" spans="2:3" x14ac:dyDescent="0.25">
      <c r="B628154" s="76"/>
      <c r="C628154" s="75"/>
    </row>
    <row r="628155" spans="2:3" x14ac:dyDescent="0.25">
      <c r="B628155" s="76"/>
      <c r="C628155" s="75"/>
    </row>
    <row r="628156" spans="2:3" x14ac:dyDescent="0.25">
      <c r="B628156" s="76"/>
      <c r="C628156" s="75"/>
    </row>
    <row r="628157" spans="2:3" x14ac:dyDescent="0.25">
      <c r="B628157" s="76"/>
      <c r="C628157" s="75"/>
    </row>
    <row r="628158" spans="2:3" x14ac:dyDescent="0.25">
      <c r="B628158" s="76"/>
      <c r="C628158" s="75"/>
    </row>
    <row r="628159" spans="2:3" x14ac:dyDescent="0.25">
      <c r="B628159" s="76"/>
      <c r="C628159" s="75"/>
    </row>
    <row r="628160" spans="2:3" x14ac:dyDescent="0.25">
      <c r="B628160" s="76"/>
      <c r="C628160" s="75"/>
    </row>
    <row r="628161" spans="2:3" x14ac:dyDescent="0.25">
      <c r="B628161" s="76"/>
      <c r="C628161" s="75"/>
    </row>
    <row r="628271" spans="2:3" x14ac:dyDescent="0.25">
      <c r="B628271" s="76"/>
      <c r="C628271" s="75"/>
    </row>
    <row r="628272" spans="2:3" x14ac:dyDescent="0.25">
      <c r="B628272" s="76"/>
      <c r="C628272" s="75"/>
    </row>
    <row r="628273" spans="2:3" x14ac:dyDescent="0.25">
      <c r="B628273" s="76"/>
      <c r="C628273" s="75"/>
    </row>
    <row r="628274" spans="2:3" x14ac:dyDescent="0.25">
      <c r="B628274" s="76"/>
      <c r="C628274" s="75"/>
    </row>
    <row r="628275" spans="2:3" x14ac:dyDescent="0.25">
      <c r="B628275" s="76"/>
      <c r="C628275" s="75"/>
    </row>
    <row r="628276" spans="2:3" x14ac:dyDescent="0.25">
      <c r="B628276" s="76"/>
      <c r="C628276" s="75"/>
    </row>
    <row r="628277" spans="2:3" x14ac:dyDescent="0.25">
      <c r="B628277" s="76"/>
      <c r="C628277" s="75"/>
    </row>
    <row r="628278" spans="2:3" x14ac:dyDescent="0.25">
      <c r="B628278" s="76"/>
      <c r="C628278" s="75"/>
    </row>
    <row r="628279" spans="2:3" x14ac:dyDescent="0.25">
      <c r="B628279" s="76"/>
      <c r="C628279" s="75"/>
    </row>
    <row r="628280" spans="2:3" x14ac:dyDescent="0.25">
      <c r="B628280" s="76"/>
      <c r="C628280" s="75"/>
    </row>
    <row r="628281" spans="2:3" x14ac:dyDescent="0.25">
      <c r="B628281" s="76"/>
      <c r="C628281" s="75"/>
    </row>
    <row r="628282" spans="2:3" x14ac:dyDescent="0.25">
      <c r="B628282" s="76"/>
      <c r="C628282" s="75"/>
    </row>
    <row r="628283" spans="2:3" x14ac:dyDescent="0.25">
      <c r="B628283" s="76"/>
      <c r="C628283" s="75"/>
    </row>
    <row r="628393" spans="2:3" x14ac:dyDescent="0.25">
      <c r="B628393" s="76"/>
      <c r="C628393" s="75"/>
    </row>
    <row r="628394" spans="2:3" x14ac:dyDescent="0.25">
      <c r="B628394" s="76"/>
      <c r="C628394" s="75"/>
    </row>
    <row r="628395" spans="2:3" x14ac:dyDescent="0.25">
      <c r="B628395" s="76"/>
      <c r="C628395" s="75"/>
    </row>
    <row r="628396" spans="2:3" x14ac:dyDescent="0.25">
      <c r="B628396" s="76"/>
      <c r="C628396" s="75"/>
    </row>
    <row r="628397" spans="2:3" x14ac:dyDescent="0.25">
      <c r="B628397" s="76"/>
      <c r="C628397" s="75"/>
    </row>
    <row r="628398" spans="2:3" x14ac:dyDescent="0.25">
      <c r="B628398" s="76"/>
      <c r="C628398" s="75"/>
    </row>
    <row r="628399" spans="2:3" x14ac:dyDescent="0.25">
      <c r="B628399" s="76"/>
      <c r="C628399" s="75"/>
    </row>
    <row r="628400" spans="2:3" x14ac:dyDescent="0.25">
      <c r="B628400" s="76"/>
      <c r="C628400" s="75"/>
    </row>
    <row r="628401" spans="2:3" x14ac:dyDescent="0.25">
      <c r="B628401" s="76"/>
      <c r="C628401" s="75"/>
    </row>
    <row r="628402" spans="2:3" x14ac:dyDescent="0.25">
      <c r="B628402" s="76"/>
      <c r="C628402" s="75"/>
    </row>
    <row r="628403" spans="2:3" x14ac:dyDescent="0.25">
      <c r="B628403" s="76"/>
      <c r="C628403" s="75"/>
    </row>
    <row r="628404" spans="2:3" x14ac:dyDescent="0.25">
      <c r="B628404" s="76"/>
      <c r="C628404" s="75"/>
    </row>
    <row r="628405" spans="2:3" x14ac:dyDescent="0.25">
      <c r="B628405" s="76"/>
      <c r="C628405" s="75"/>
    </row>
    <row r="628515" spans="2:3" x14ac:dyDescent="0.25">
      <c r="B628515" s="76"/>
      <c r="C628515" s="75"/>
    </row>
    <row r="628516" spans="2:3" x14ac:dyDescent="0.25">
      <c r="B628516" s="76"/>
      <c r="C628516" s="75"/>
    </row>
    <row r="628517" spans="2:3" x14ac:dyDescent="0.25">
      <c r="B628517" s="76"/>
      <c r="C628517" s="75"/>
    </row>
    <row r="628518" spans="2:3" x14ac:dyDescent="0.25">
      <c r="B628518" s="76"/>
      <c r="C628518" s="75"/>
    </row>
    <row r="628519" spans="2:3" x14ac:dyDescent="0.25">
      <c r="B628519" s="76"/>
      <c r="C628519" s="75"/>
    </row>
    <row r="628520" spans="2:3" x14ac:dyDescent="0.25">
      <c r="B628520" s="76"/>
      <c r="C628520" s="75"/>
    </row>
    <row r="628521" spans="2:3" x14ac:dyDescent="0.25">
      <c r="B628521" s="76"/>
      <c r="C628521" s="75"/>
    </row>
    <row r="628522" spans="2:3" x14ac:dyDescent="0.25">
      <c r="B628522" s="76"/>
      <c r="C628522" s="75"/>
    </row>
    <row r="628523" spans="2:3" x14ac:dyDescent="0.25">
      <c r="B628523" s="76"/>
      <c r="C628523" s="75"/>
    </row>
    <row r="628524" spans="2:3" x14ac:dyDescent="0.25">
      <c r="B628524" s="76"/>
      <c r="C628524" s="75"/>
    </row>
    <row r="628525" spans="2:3" x14ac:dyDescent="0.25">
      <c r="B628525" s="76"/>
      <c r="C628525" s="75"/>
    </row>
    <row r="628526" spans="2:3" x14ac:dyDescent="0.25">
      <c r="B628526" s="76"/>
      <c r="C628526" s="75"/>
    </row>
    <row r="628527" spans="2:3" x14ac:dyDescent="0.25">
      <c r="B628527" s="76"/>
      <c r="C628527" s="75"/>
    </row>
    <row r="628637" spans="2:3" x14ac:dyDescent="0.25">
      <c r="B628637" s="76"/>
      <c r="C628637" s="75"/>
    </row>
    <row r="628638" spans="2:3" x14ac:dyDescent="0.25">
      <c r="B628638" s="76"/>
      <c r="C628638" s="75"/>
    </row>
    <row r="628639" spans="2:3" x14ac:dyDescent="0.25">
      <c r="B628639" s="76"/>
      <c r="C628639" s="75"/>
    </row>
    <row r="628640" spans="2:3" x14ac:dyDescent="0.25">
      <c r="B628640" s="76"/>
      <c r="C628640" s="75"/>
    </row>
    <row r="628641" spans="2:3" x14ac:dyDescent="0.25">
      <c r="B628641" s="76"/>
      <c r="C628641" s="75"/>
    </row>
    <row r="628642" spans="2:3" x14ac:dyDescent="0.25">
      <c r="B628642" s="76"/>
      <c r="C628642" s="75"/>
    </row>
    <row r="628643" spans="2:3" x14ac:dyDescent="0.25">
      <c r="B628643" s="76"/>
      <c r="C628643" s="75"/>
    </row>
    <row r="628644" spans="2:3" x14ac:dyDescent="0.25">
      <c r="B628644" s="76"/>
      <c r="C628644" s="75"/>
    </row>
    <row r="628645" spans="2:3" x14ac:dyDescent="0.25">
      <c r="B628645" s="76"/>
      <c r="C628645" s="75"/>
    </row>
    <row r="628646" spans="2:3" x14ac:dyDescent="0.25">
      <c r="B628646" s="76"/>
      <c r="C628646" s="75"/>
    </row>
    <row r="628647" spans="2:3" x14ac:dyDescent="0.25">
      <c r="B628647" s="76"/>
      <c r="C628647" s="75"/>
    </row>
    <row r="628648" spans="2:3" x14ac:dyDescent="0.25">
      <c r="B628648" s="76"/>
      <c r="C628648" s="75"/>
    </row>
    <row r="628649" spans="2:3" x14ac:dyDescent="0.25">
      <c r="B628649" s="76"/>
      <c r="C628649" s="75"/>
    </row>
    <row r="628759" spans="2:3" x14ac:dyDescent="0.25">
      <c r="B628759" s="76"/>
      <c r="C628759" s="75"/>
    </row>
    <row r="628760" spans="2:3" x14ac:dyDescent="0.25">
      <c r="B628760" s="76"/>
      <c r="C628760" s="75"/>
    </row>
    <row r="628761" spans="2:3" x14ac:dyDescent="0.25">
      <c r="B628761" s="76"/>
      <c r="C628761" s="75"/>
    </row>
    <row r="628762" spans="2:3" x14ac:dyDescent="0.25">
      <c r="B628762" s="76"/>
      <c r="C628762" s="75"/>
    </row>
    <row r="628763" spans="2:3" x14ac:dyDescent="0.25">
      <c r="B628763" s="76"/>
      <c r="C628763" s="75"/>
    </row>
    <row r="628764" spans="2:3" x14ac:dyDescent="0.25">
      <c r="B628764" s="76"/>
      <c r="C628764" s="75"/>
    </row>
    <row r="628765" spans="2:3" x14ac:dyDescent="0.25">
      <c r="B628765" s="76"/>
      <c r="C628765" s="75"/>
    </row>
    <row r="628766" spans="2:3" x14ac:dyDescent="0.25">
      <c r="B628766" s="76"/>
      <c r="C628766" s="75"/>
    </row>
    <row r="628767" spans="2:3" x14ac:dyDescent="0.25">
      <c r="B628767" s="76"/>
      <c r="C628767" s="75"/>
    </row>
    <row r="628768" spans="2:3" x14ac:dyDescent="0.25">
      <c r="B628768" s="76"/>
      <c r="C628768" s="75"/>
    </row>
    <row r="628769" spans="2:3" x14ac:dyDescent="0.25">
      <c r="B628769" s="76"/>
      <c r="C628769" s="75"/>
    </row>
    <row r="628770" spans="2:3" x14ac:dyDescent="0.25">
      <c r="B628770" s="76"/>
      <c r="C628770" s="75"/>
    </row>
    <row r="628771" spans="2:3" x14ac:dyDescent="0.25">
      <c r="B628771" s="76"/>
      <c r="C628771" s="75"/>
    </row>
    <row r="628881" spans="2:3" x14ac:dyDescent="0.25">
      <c r="B628881" s="76"/>
      <c r="C628881" s="75"/>
    </row>
    <row r="628882" spans="2:3" x14ac:dyDescent="0.25">
      <c r="B628882" s="76"/>
      <c r="C628882" s="75"/>
    </row>
    <row r="628883" spans="2:3" x14ac:dyDescent="0.25">
      <c r="B628883" s="76"/>
      <c r="C628883" s="75"/>
    </row>
    <row r="628884" spans="2:3" x14ac:dyDescent="0.25">
      <c r="B628884" s="76"/>
      <c r="C628884" s="75"/>
    </row>
    <row r="628885" spans="2:3" x14ac:dyDescent="0.25">
      <c r="B628885" s="76"/>
      <c r="C628885" s="75"/>
    </row>
    <row r="628886" spans="2:3" x14ac:dyDescent="0.25">
      <c r="B628886" s="76"/>
      <c r="C628886" s="75"/>
    </row>
    <row r="628887" spans="2:3" x14ac:dyDescent="0.25">
      <c r="B628887" s="76"/>
      <c r="C628887" s="75"/>
    </row>
    <row r="628888" spans="2:3" x14ac:dyDescent="0.25">
      <c r="B628888" s="76"/>
      <c r="C628888" s="75"/>
    </row>
    <row r="628889" spans="2:3" x14ac:dyDescent="0.25">
      <c r="B628889" s="76"/>
      <c r="C628889" s="75"/>
    </row>
    <row r="628890" spans="2:3" x14ac:dyDescent="0.25">
      <c r="B628890" s="76"/>
      <c r="C628890" s="75"/>
    </row>
    <row r="628891" spans="2:3" x14ac:dyDescent="0.25">
      <c r="B628891" s="76"/>
      <c r="C628891" s="75"/>
    </row>
    <row r="628892" spans="2:3" x14ac:dyDescent="0.25">
      <c r="B628892" s="76"/>
      <c r="C628892" s="75"/>
    </row>
    <row r="628893" spans="2:3" x14ac:dyDescent="0.25">
      <c r="B628893" s="76"/>
      <c r="C628893" s="75"/>
    </row>
    <row r="629003" spans="2:3" x14ac:dyDescent="0.25">
      <c r="B629003" s="76"/>
      <c r="C629003" s="75"/>
    </row>
    <row r="629004" spans="2:3" x14ac:dyDescent="0.25">
      <c r="B629004" s="76"/>
      <c r="C629004" s="75"/>
    </row>
    <row r="629005" spans="2:3" x14ac:dyDescent="0.25">
      <c r="B629005" s="76"/>
      <c r="C629005" s="75"/>
    </row>
    <row r="629006" spans="2:3" x14ac:dyDescent="0.25">
      <c r="B629006" s="76"/>
      <c r="C629006" s="75"/>
    </row>
    <row r="629007" spans="2:3" x14ac:dyDescent="0.25">
      <c r="B629007" s="76"/>
      <c r="C629007" s="75"/>
    </row>
    <row r="629008" spans="2:3" x14ac:dyDescent="0.25">
      <c r="B629008" s="76"/>
      <c r="C629008" s="75"/>
    </row>
    <row r="629009" spans="2:3" x14ac:dyDescent="0.25">
      <c r="B629009" s="76"/>
      <c r="C629009" s="75"/>
    </row>
    <row r="629010" spans="2:3" x14ac:dyDescent="0.25">
      <c r="B629010" s="76"/>
      <c r="C629010" s="75"/>
    </row>
    <row r="629011" spans="2:3" x14ac:dyDescent="0.25">
      <c r="B629011" s="76"/>
      <c r="C629011" s="75"/>
    </row>
    <row r="629012" spans="2:3" x14ac:dyDescent="0.25">
      <c r="B629012" s="76"/>
      <c r="C629012" s="75"/>
    </row>
    <row r="629013" spans="2:3" x14ac:dyDescent="0.25">
      <c r="B629013" s="76"/>
      <c r="C629013" s="75"/>
    </row>
    <row r="629014" spans="2:3" x14ac:dyDescent="0.25">
      <c r="B629014" s="76"/>
      <c r="C629014" s="75"/>
    </row>
    <row r="629015" spans="2:3" x14ac:dyDescent="0.25">
      <c r="B629015" s="76"/>
      <c r="C629015" s="75"/>
    </row>
    <row r="629125" spans="2:3" x14ac:dyDescent="0.25">
      <c r="B629125" s="76"/>
      <c r="C629125" s="75"/>
    </row>
    <row r="629126" spans="2:3" x14ac:dyDescent="0.25">
      <c r="B629126" s="76"/>
      <c r="C629126" s="75"/>
    </row>
    <row r="629127" spans="2:3" x14ac:dyDescent="0.25">
      <c r="B629127" s="76"/>
      <c r="C629127" s="75"/>
    </row>
    <row r="629128" spans="2:3" x14ac:dyDescent="0.25">
      <c r="B629128" s="76"/>
      <c r="C629128" s="75"/>
    </row>
    <row r="629129" spans="2:3" x14ac:dyDescent="0.25">
      <c r="B629129" s="76"/>
      <c r="C629129" s="75"/>
    </row>
    <row r="629130" spans="2:3" x14ac:dyDescent="0.25">
      <c r="B629130" s="76"/>
      <c r="C629130" s="75"/>
    </row>
    <row r="629131" spans="2:3" x14ac:dyDescent="0.25">
      <c r="B629131" s="76"/>
      <c r="C629131" s="75"/>
    </row>
    <row r="629132" spans="2:3" x14ac:dyDescent="0.25">
      <c r="B629132" s="76"/>
      <c r="C629132" s="75"/>
    </row>
    <row r="629133" spans="2:3" x14ac:dyDescent="0.25">
      <c r="B629133" s="76"/>
      <c r="C629133" s="75"/>
    </row>
    <row r="629134" spans="2:3" x14ac:dyDescent="0.25">
      <c r="B629134" s="76"/>
      <c r="C629134" s="75"/>
    </row>
    <row r="629135" spans="2:3" x14ac:dyDescent="0.25">
      <c r="B629135" s="76"/>
      <c r="C629135" s="75"/>
    </row>
    <row r="629136" spans="2:3" x14ac:dyDescent="0.25">
      <c r="B629136" s="76"/>
      <c r="C629136" s="75"/>
    </row>
    <row r="629137" spans="2:3" x14ac:dyDescent="0.25">
      <c r="B629137" s="76"/>
      <c r="C629137" s="75"/>
    </row>
    <row r="629247" spans="2:3" x14ac:dyDescent="0.25">
      <c r="B629247" s="76"/>
      <c r="C629247" s="75"/>
    </row>
    <row r="629248" spans="2:3" x14ac:dyDescent="0.25">
      <c r="B629248" s="76"/>
      <c r="C629248" s="75"/>
    </row>
    <row r="629249" spans="2:3" x14ac:dyDescent="0.25">
      <c r="B629249" s="76"/>
      <c r="C629249" s="75"/>
    </row>
    <row r="629250" spans="2:3" x14ac:dyDescent="0.25">
      <c r="B629250" s="76"/>
      <c r="C629250" s="75"/>
    </row>
    <row r="629251" spans="2:3" x14ac:dyDescent="0.25">
      <c r="B629251" s="76"/>
      <c r="C629251" s="75"/>
    </row>
    <row r="629252" spans="2:3" x14ac:dyDescent="0.25">
      <c r="B629252" s="76"/>
      <c r="C629252" s="75"/>
    </row>
    <row r="629253" spans="2:3" x14ac:dyDescent="0.25">
      <c r="B629253" s="76"/>
      <c r="C629253" s="75"/>
    </row>
    <row r="629254" spans="2:3" x14ac:dyDescent="0.25">
      <c r="B629254" s="76"/>
      <c r="C629254" s="75"/>
    </row>
    <row r="629255" spans="2:3" x14ac:dyDescent="0.25">
      <c r="B629255" s="76"/>
      <c r="C629255" s="75"/>
    </row>
    <row r="629256" spans="2:3" x14ac:dyDescent="0.25">
      <c r="B629256" s="76"/>
      <c r="C629256" s="75"/>
    </row>
    <row r="629257" spans="2:3" x14ac:dyDescent="0.25">
      <c r="B629257" s="76"/>
      <c r="C629257" s="75"/>
    </row>
    <row r="629258" spans="2:3" x14ac:dyDescent="0.25">
      <c r="B629258" s="76"/>
      <c r="C629258" s="75"/>
    </row>
    <row r="629259" spans="2:3" x14ac:dyDescent="0.25">
      <c r="B629259" s="76"/>
      <c r="C629259" s="75"/>
    </row>
    <row r="629369" spans="2:3" x14ac:dyDescent="0.25">
      <c r="B629369" s="76"/>
      <c r="C629369" s="75"/>
    </row>
    <row r="629370" spans="2:3" x14ac:dyDescent="0.25">
      <c r="B629370" s="76"/>
      <c r="C629370" s="75"/>
    </row>
    <row r="629371" spans="2:3" x14ac:dyDescent="0.25">
      <c r="B629371" s="76"/>
      <c r="C629371" s="75"/>
    </row>
    <row r="629372" spans="2:3" x14ac:dyDescent="0.25">
      <c r="B629372" s="76"/>
      <c r="C629372" s="75"/>
    </row>
    <row r="629373" spans="2:3" x14ac:dyDescent="0.25">
      <c r="B629373" s="76"/>
      <c r="C629373" s="75"/>
    </row>
    <row r="629374" spans="2:3" x14ac:dyDescent="0.25">
      <c r="B629374" s="76"/>
      <c r="C629374" s="75"/>
    </row>
    <row r="629375" spans="2:3" x14ac:dyDescent="0.25">
      <c r="B629375" s="76"/>
      <c r="C629375" s="75"/>
    </row>
    <row r="629376" spans="2:3" x14ac:dyDescent="0.25">
      <c r="B629376" s="76"/>
      <c r="C629376" s="75"/>
    </row>
    <row r="629377" spans="2:3" x14ac:dyDescent="0.25">
      <c r="B629377" s="76"/>
      <c r="C629377" s="75"/>
    </row>
    <row r="629378" spans="2:3" x14ac:dyDescent="0.25">
      <c r="B629378" s="76"/>
      <c r="C629378" s="75"/>
    </row>
    <row r="629379" spans="2:3" x14ac:dyDescent="0.25">
      <c r="B629379" s="76"/>
      <c r="C629379" s="75"/>
    </row>
    <row r="629380" spans="2:3" x14ac:dyDescent="0.25">
      <c r="B629380" s="76"/>
      <c r="C629380" s="75"/>
    </row>
    <row r="629381" spans="2:3" x14ac:dyDescent="0.25">
      <c r="B629381" s="76"/>
      <c r="C629381" s="75"/>
    </row>
    <row r="629491" spans="2:3" x14ac:dyDescent="0.25">
      <c r="B629491" s="76"/>
      <c r="C629491" s="75"/>
    </row>
    <row r="629492" spans="2:3" x14ac:dyDescent="0.25">
      <c r="B629492" s="76"/>
      <c r="C629492" s="75"/>
    </row>
    <row r="629493" spans="2:3" x14ac:dyDescent="0.25">
      <c r="B629493" s="76"/>
      <c r="C629493" s="75"/>
    </row>
    <row r="629494" spans="2:3" x14ac:dyDescent="0.25">
      <c r="B629494" s="76"/>
      <c r="C629494" s="75"/>
    </row>
    <row r="629495" spans="2:3" x14ac:dyDescent="0.25">
      <c r="B629495" s="76"/>
      <c r="C629495" s="75"/>
    </row>
    <row r="629496" spans="2:3" x14ac:dyDescent="0.25">
      <c r="B629496" s="76"/>
      <c r="C629496" s="75"/>
    </row>
    <row r="629497" spans="2:3" x14ac:dyDescent="0.25">
      <c r="B629497" s="76"/>
      <c r="C629497" s="75"/>
    </row>
    <row r="629498" spans="2:3" x14ac:dyDescent="0.25">
      <c r="B629498" s="76"/>
      <c r="C629498" s="75"/>
    </row>
    <row r="629499" spans="2:3" x14ac:dyDescent="0.25">
      <c r="B629499" s="76"/>
      <c r="C629499" s="75"/>
    </row>
    <row r="629500" spans="2:3" x14ac:dyDescent="0.25">
      <c r="B629500" s="76"/>
      <c r="C629500" s="75"/>
    </row>
    <row r="629501" spans="2:3" x14ac:dyDescent="0.25">
      <c r="B629501" s="76"/>
      <c r="C629501" s="75"/>
    </row>
    <row r="629502" spans="2:3" x14ac:dyDescent="0.25">
      <c r="B629502" s="76"/>
      <c r="C629502" s="75"/>
    </row>
    <row r="629503" spans="2:3" x14ac:dyDescent="0.25">
      <c r="B629503" s="76"/>
      <c r="C629503" s="75"/>
    </row>
    <row r="629613" spans="2:3" x14ac:dyDescent="0.25">
      <c r="B629613" s="76"/>
      <c r="C629613" s="75"/>
    </row>
    <row r="629614" spans="2:3" x14ac:dyDescent="0.25">
      <c r="B629614" s="76"/>
      <c r="C629614" s="75"/>
    </row>
    <row r="629615" spans="2:3" x14ac:dyDescent="0.25">
      <c r="B629615" s="76"/>
      <c r="C629615" s="75"/>
    </row>
    <row r="629616" spans="2:3" x14ac:dyDescent="0.25">
      <c r="B629616" s="76"/>
      <c r="C629616" s="75"/>
    </row>
    <row r="629617" spans="2:3" x14ac:dyDescent="0.25">
      <c r="B629617" s="76"/>
      <c r="C629617" s="75"/>
    </row>
    <row r="629618" spans="2:3" x14ac:dyDescent="0.25">
      <c r="B629618" s="76"/>
      <c r="C629618" s="75"/>
    </row>
    <row r="629619" spans="2:3" x14ac:dyDescent="0.25">
      <c r="B629619" s="76"/>
      <c r="C629619" s="75"/>
    </row>
    <row r="629620" spans="2:3" x14ac:dyDescent="0.25">
      <c r="B629620" s="76"/>
      <c r="C629620" s="75"/>
    </row>
    <row r="629621" spans="2:3" x14ac:dyDescent="0.25">
      <c r="B629621" s="76"/>
      <c r="C629621" s="75"/>
    </row>
    <row r="629622" spans="2:3" x14ac:dyDescent="0.25">
      <c r="B629622" s="76"/>
      <c r="C629622" s="75"/>
    </row>
    <row r="629623" spans="2:3" x14ac:dyDescent="0.25">
      <c r="B629623" s="76"/>
      <c r="C629623" s="75"/>
    </row>
    <row r="629624" spans="2:3" x14ac:dyDescent="0.25">
      <c r="B629624" s="76"/>
      <c r="C629624" s="75"/>
    </row>
    <row r="629625" spans="2:3" x14ac:dyDescent="0.25">
      <c r="B629625" s="76"/>
      <c r="C629625" s="75"/>
    </row>
    <row r="629735" spans="2:3" x14ac:dyDescent="0.25">
      <c r="B629735" s="76"/>
      <c r="C629735" s="75"/>
    </row>
    <row r="629736" spans="2:3" x14ac:dyDescent="0.25">
      <c r="B629736" s="76"/>
      <c r="C629736" s="75"/>
    </row>
    <row r="629737" spans="2:3" x14ac:dyDescent="0.25">
      <c r="B629737" s="76"/>
      <c r="C629737" s="75"/>
    </row>
    <row r="629738" spans="2:3" x14ac:dyDescent="0.25">
      <c r="B629738" s="76"/>
      <c r="C629738" s="75"/>
    </row>
    <row r="629739" spans="2:3" x14ac:dyDescent="0.25">
      <c r="B629739" s="76"/>
      <c r="C629739" s="75"/>
    </row>
    <row r="629740" spans="2:3" x14ac:dyDescent="0.25">
      <c r="B629740" s="76"/>
      <c r="C629740" s="75"/>
    </row>
    <row r="629741" spans="2:3" x14ac:dyDescent="0.25">
      <c r="B629741" s="76"/>
      <c r="C629741" s="75"/>
    </row>
    <row r="629742" spans="2:3" x14ac:dyDescent="0.25">
      <c r="B629742" s="76"/>
      <c r="C629742" s="75"/>
    </row>
    <row r="629743" spans="2:3" x14ac:dyDescent="0.25">
      <c r="B629743" s="76"/>
      <c r="C629743" s="75"/>
    </row>
    <row r="629744" spans="2:3" x14ac:dyDescent="0.25">
      <c r="B629744" s="76"/>
      <c r="C629744" s="75"/>
    </row>
    <row r="629745" spans="2:3" x14ac:dyDescent="0.25">
      <c r="B629745" s="76"/>
      <c r="C629745" s="75"/>
    </row>
    <row r="629746" spans="2:3" x14ac:dyDescent="0.25">
      <c r="B629746" s="76"/>
      <c r="C629746" s="75"/>
    </row>
    <row r="629747" spans="2:3" x14ac:dyDescent="0.25">
      <c r="B629747" s="76"/>
      <c r="C629747" s="75"/>
    </row>
    <row r="629857" spans="2:3" x14ac:dyDescent="0.25">
      <c r="B629857" s="76"/>
      <c r="C629857" s="75"/>
    </row>
    <row r="629858" spans="2:3" x14ac:dyDescent="0.25">
      <c r="B629858" s="76"/>
      <c r="C629858" s="75"/>
    </row>
    <row r="629859" spans="2:3" x14ac:dyDescent="0.25">
      <c r="B629859" s="76"/>
      <c r="C629859" s="75"/>
    </row>
    <row r="629860" spans="2:3" x14ac:dyDescent="0.25">
      <c r="B629860" s="76"/>
      <c r="C629860" s="75"/>
    </row>
    <row r="629861" spans="2:3" x14ac:dyDescent="0.25">
      <c r="B629861" s="76"/>
      <c r="C629861" s="75"/>
    </row>
    <row r="629862" spans="2:3" x14ac:dyDescent="0.25">
      <c r="B629862" s="76"/>
      <c r="C629862" s="75"/>
    </row>
    <row r="629863" spans="2:3" x14ac:dyDescent="0.25">
      <c r="B629863" s="76"/>
      <c r="C629863" s="75"/>
    </row>
    <row r="629864" spans="2:3" x14ac:dyDescent="0.25">
      <c r="B629864" s="76"/>
      <c r="C629864" s="75"/>
    </row>
    <row r="629865" spans="2:3" x14ac:dyDescent="0.25">
      <c r="B629865" s="76"/>
      <c r="C629865" s="75"/>
    </row>
    <row r="629866" spans="2:3" x14ac:dyDescent="0.25">
      <c r="B629866" s="76"/>
      <c r="C629866" s="75"/>
    </row>
    <row r="629867" spans="2:3" x14ac:dyDescent="0.25">
      <c r="B629867" s="76"/>
      <c r="C629867" s="75"/>
    </row>
    <row r="629868" spans="2:3" x14ac:dyDescent="0.25">
      <c r="B629868" s="76"/>
      <c r="C629868" s="75"/>
    </row>
    <row r="629869" spans="2:3" x14ac:dyDescent="0.25">
      <c r="B629869" s="76"/>
      <c r="C629869" s="75"/>
    </row>
    <row r="629979" spans="2:3" x14ac:dyDescent="0.25">
      <c r="B629979" s="76"/>
      <c r="C629979" s="75"/>
    </row>
    <row r="629980" spans="2:3" x14ac:dyDescent="0.25">
      <c r="B629980" s="76"/>
      <c r="C629980" s="75"/>
    </row>
    <row r="629981" spans="2:3" x14ac:dyDescent="0.25">
      <c r="B629981" s="76"/>
      <c r="C629981" s="75"/>
    </row>
    <row r="629982" spans="2:3" x14ac:dyDescent="0.25">
      <c r="B629982" s="76"/>
      <c r="C629982" s="75"/>
    </row>
    <row r="629983" spans="2:3" x14ac:dyDescent="0.25">
      <c r="B629983" s="76"/>
      <c r="C629983" s="75"/>
    </row>
    <row r="629984" spans="2:3" x14ac:dyDescent="0.25">
      <c r="B629984" s="76"/>
      <c r="C629984" s="75"/>
    </row>
    <row r="629985" spans="2:3" x14ac:dyDescent="0.25">
      <c r="B629985" s="76"/>
      <c r="C629985" s="75"/>
    </row>
    <row r="629986" spans="2:3" x14ac:dyDescent="0.25">
      <c r="B629986" s="76"/>
      <c r="C629986" s="75"/>
    </row>
    <row r="629987" spans="2:3" x14ac:dyDescent="0.25">
      <c r="B629987" s="76"/>
      <c r="C629987" s="75"/>
    </row>
    <row r="629988" spans="2:3" x14ac:dyDescent="0.25">
      <c r="B629988" s="76"/>
      <c r="C629988" s="75"/>
    </row>
    <row r="629989" spans="2:3" x14ac:dyDescent="0.25">
      <c r="B629989" s="76"/>
      <c r="C629989" s="75"/>
    </row>
    <row r="629990" spans="2:3" x14ac:dyDescent="0.25">
      <c r="B629990" s="76"/>
      <c r="C629990" s="75"/>
    </row>
    <row r="629991" spans="2:3" x14ac:dyDescent="0.25">
      <c r="B629991" s="76"/>
      <c r="C629991" s="75"/>
    </row>
    <row r="630101" spans="2:3" x14ac:dyDescent="0.25">
      <c r="B630101" s="76"/>
      <c r="C630101" s="75"/>
    </row>
    <row r="630102" spans="2:3" x14ac:dyDescent="0.25">
      <c r="B630102" s="76"/>
      <c r="C630102" s="75"/>
    </row>
    <row r="630103" spans="2:3" x14ac:dyDescent="0.25">
      <c r="B630103" s="76"/>
      <c r="C630103" s="75"/>
    </row>
    <row r="630104" spans="2:3" x14ac:dyDescent="0.25">
      <c r="B630104" s="76"/>
      <c r="C630104" s="75"/>
    </row>
    <row r="630105" spans="2:3" x14ac:dyDescent="0.25">
      <c r="B630105" s="76"/>
      <c r="C630105" s="75"/>
    </row>
    <row r="630106" spans="2:3" x14ac:dyDescent="0.25">
      <c r="B630106" s="76"/>
      <c r="C630106" s="75"/>
    </row>
    <row r="630107" spans="2:3" x14ac:dyDescent="0.25">
      <c r="B630107" s="76"/>
      <c r="C630107" s="75"/>
    </row>
    <row r="630108" spans="2:3" x14ac:dyDescent="0.25">
      <c r="B630108" s="76"/>
      <c r="C630108" s="75"/>
    </row>
    <row r="630109" spans="2:3" x14ac:dyDescent="0.25">
      <c r="B630109" s="76"/>
      <c r="C630109" s="75"/>
    </row>
    <row r="630110" spans="2:3" x14ac:dyDescent="0.25">
      <c r="B630110" s="76"/>
      <c r="C630110" s="75"/>
    </row>
    <row r="630111" spans="2:3" x14ac:dyDescent="0.25">
      <c r="B630111" s="76"/>
      <c r="C630111" s="75"/>
    </row>
    <row r="630112" spans="2:3" x14ac:dyDescent="0.25">
      <c r="B630112" s="76"/>
      <c r="C630112" s="75"/>
    </row>
    <row r="630113" spans="2:3" x14ac:dyDescent="0.25">
      <c r="B630113" s="76"/>
      <c r="C630113" s="75"/>
    </row>
    <row r="630223" spans="2:3" x14ac:dyDescent="0.25">
      <c r="B630223" s="76"/>
      <c r="C630223" s="75"/>
    </row>
    <row r="630224" spans="2:3" x14ac:dyDescent="0.25">
      <c r="B630224" s="76"/>
      <c r="C630224" s="75"/>
    </row>
    <row r="630225" spans="2:3" x14ac:dyDescent="0.25">
      <c r="B630225" s="76"/>
      <c r="C630225" s="75"/>
    </row>
    <row r="630226" spans="2:3" x14ac:dyDescent="0.25">
      <c r="B630226" s="76"/>
      <c r="C630226" s="75"/>
    </row>
    <row r="630227" spans="2:3" x14ac:dyDescent="0.25">
      <c r="B630227" s="76"/>
      <c r="C630227" s="75"/>
    </row>
    <row r="630228" spans="2:3" x14ac:dyDescent="0.25">
      <c r="B630228" s="76"/>
      <c r="C630228" s="75"/>
    </row>
    <row r="630229" spans="2:3" x14ac:dyDescent="0.25">
      <c r="B630229" s="76"/>
      <c r="C630229" s="75"/>
    </row>
    <row r="630230" spans="2:3" x14ac:dyDescent="0.25">
      <c r="B630230" s="76"/>
      <c r="C630230" s="75"/>
    </row>
    <row r="630231" spans="2:3" x14ac:dyDescent="0.25">
      <c r="B630231" s="76"/>
      <c r="C630231" s="75"/>
    </row>
    <row r="630232" spans="2:3" x14ac:dyDescent="0.25">
      <c r="B630232" s="76"/>
      <c r="C630232" s="75"/>
    </row>
    <row r="630233" spans="2:3" x14ac:dyDescent="0.25">
      <c r="B630233" s="76"/>
      <c r="C630233" s="75"/>
    </row>
    <row r="630234" spans="2:3" x14ac:dyDescent="0.25">
      <c r="B630234" s="76"/>
      <c r="C630234" s="75"/>
    </row>
    <row r="630235" spans="2:3" x14ac:dyDescent="0.25">
      <c r="B630235" s="76"/>
      <c r="C630235" s="75"/>
    </row>
    <row r="630345" spans="2:3" x14ac:dyDescent="0.25">
      <c r="B630345" s="76"/>
      <c r="C630345" s="75"/>
    </row>
    <row r="630346" spans="2:3" x14ac:dyDescent="0.25">
      <c r="B630346" s="76"/>
      <c r="C630346" s="75"/>
    </row>
    <row r="630347" spans="2:3" x14ac:dyDescent="0.25">
      <c r="B630347" s="76"/>
      <c r="C630347" s="75"/>
    </row>
    <row r="630348" spans="2:3" x14ac:dyDescent="0.25">
      <c r="B630348" s="76"/>
      <c r="C630348" s="75"/>
    </row>
    <row r="630349" spans="2:3" x14ac:dyDescent="0.25">
      <c r="B630349" s="76"/>
      <c r="C630349" s="75"/>
    </row>
    <row r="630350" spans="2:3" x14ac:dyDescent="0.25">
      <c r="B630350" s="76"/>
      <c r="C630350" s="75"/>
    </row>
    <row r="630351" spans="2:3" x14ac:dyDescent="0.25">
      <c r="B630351" s="76"/>
      <c r="C630351" s="75"/>
    </row>
    <row r="630352" spans="2:3" x14ac:dyDescent="0.25">
      <c r="B630352" s="76"/>
      <c r="C630352" s="75"/>
    </row>
    <row r="630353" spans="2:3" x14ac:dyDescent="0.25">
      <c r="B630353" s="76"/>
      <c r="C630353" s="75"/>
    </row>
    <row r="630354" spans="2:3" x14ac:dyDescent="0.25">
      <c r="B630354" s="76"/>
      <c r="C630354" s="75"/>
    </row>
    <row r="630355" spans="2:3" x14ac:dyDescent="0.25">
      <c r="B630355" s="76"/>
      <c r="C630355" s="75"/>
    </row>
    <row r="630356" spans="2:3" x14ac:dyDescent="0.25">
      <c r="B630356" s="76"/>
      <c r="C630356" s="75"/>
    </row>
    <row r="630357" spans="2:3" x14ac:dyDescent="0.25">
      <c r="B630357" s="76"/>
      <c r="C630357" s="75"/>
    </row>
    <row r="630467" spans="2:3" x14ac:dyDescent="0.25">
      <c r="B630467" s="76"/>
      <c r="C630467" s="75"/>
    </row>
    <row r="630468" spans="2:3" x14ac:dyDescent="0.25">
      <c r="B630468" s="76"/>
      <c r="C630468" s="75"/>
    </row>
    <row r="630469" spans="2:3" x14ac:dyDescent="0.25">
      <c r="B630469" s="76"/>
      <c r="C630469" s="75"/>
    </row>
    <row r="630470" spans="2:3" x14ac:dyDescent="0.25">
      <c r="B630470" s="76"/>
      <c r="C630470" s="75"/>
    </row>
    <row r="630471" spans="2:3" x14ac:dyDescent="0.25">
      <c r="B630471" s="76"/>
      <c r="C630471" s="75"/>
    </row>
    <row r="630472" spans="2:3" x14ac:dyDescent="0.25">
      <c r="B630472" s="76"/>
      <c r="C630472" s="75"/>
    </row>
    <row r="630473" spans="2:3" x14ac:dyDescent="0.25">
      <c r="B630473" s="76"/>
      <c r="C630473" s="75"/>
    </row>
    <row r="630474" spans="2:3" x14ac:dyDescent="0.25">
      <c r="B630474" s="76"/>
      <c r="C630474" s="75"/>
    </row>
    <row r="630475" spans="2:3" x14ac:dyDescent="0.25">
      <c r="B630475" s="76"/>
      <c r="C630475" s="75"/>
    </row>
    <row r="630476" spans="2:3" x14ac:dyDescent="0.25">
      <c r="B630476" s="76"/>
      <c r="C630476" s="75"/>
    </row>
    <row r="630477" spans="2:3" x14ac:dyDescent="0.25">
      <c r="B630477" s="76"/>
      <c r="C630477" s="75"/>
    </row>
    <row r="630478" spans="2:3" x14ac:dyDescent="0.25">
      <c r="B630478" s="76"/>
      <c r="C630478" s="75"/>
    </row>
    <row r="630479" spans="2:3" x14ac:dyDescent="0.25">
      <c r="B630479" s="76"/>
      <c r="C630479" s="75"/>
    </row>
    <row r="630589" spans="2:3" x14ac:dyDescent="0.25">
      <c r="B630589" s="76"/>
      <c r="C630589" s="75"/>
    </row>
    <row r="630590" spans="2:3" x14ac:dyDescent="0.25">
      <c r="B630590" s="76"/>
      <c r="C630590" s="75"/>
    </row>
    <row r="630591" spans="2:3" x14ac:dyDescent="0.25">
      <c r="B630591" s="76"/>
      <c r="C630591" s="75"/>
    </row>
    <row r="630592" spans="2:3" x14ac:dyDescent="0.25">
      <c r="B630592" s="76"/>
      <c r="C630592" s="75"/>
    </row>
    <row r="630593" spans="2:3" x14ac:dyDescent="0.25">
      <c r="B630593" s="76"/>
      <c r="C630593" s="75"/>
    </row>
    <row r="630594" spans="2:3" x14ac:dyDescent="0.25">
      <c r="B630594" s="76"/>
      <c r="C630594" s="75"/>
    </row>
    <row r="630595" spans="2:3" x14ac:dyDescent="0.25">
      <c r="B630595" s="76"/>
      <c r="C630595" s="75"/>
    </row>
    <row r="630596" spans="2:3" x14ac:dyDescent="0.25">
      <c r="B630596" s="76"/>
      <c r="C630596" s="75"/>
    </row>
    <row r="630597" spans="2:3" x14ac:dyDescent="0.25">
      <c r="B630597" s="76"/>
      <c r="C630597" s="75"/>
    </row>
    <row r="630598" spans="2:3" x14ac:dyDescent="0.25">
      <c r="B630598" s="76"/>
      <c r="C630598" s="75"/>
    </row>
    <row r="630599" spans="2:3" x14ac:dyDescent="0.25">
      <c r="B630599" s="76"/>
      <c r="C630599" s="75"/>
    </row>
    <row r="630600" spans="2:3" x14ac:dyDescent="0.25">
      <c r="B630600" s="76"/>
      <c r="C630600" s="75"/>
    </row>
    <row r="630601" spans="2:3" x14ac:dyDescent="0.25">
      <c r="B630601" s="76"/>
      <c r="C630601" s="75"/>
    </row>
    <row r="630711" spans="2:3" x14ac:dyDescent="0.25">
      <c r="B630711" s="76"/>
      <c r="C630711" s="75"/>
    </row>
    <row r="630712" spans="2:3" x14ac:dyDescent="0.25">
      <c r="B630712" s="76"/>
      <c r="C630712" s="75"/>
    </row>
    <row r="630713" spans="2:3" x14ac:dyDescent="0.25">
      <c r="B630713" s="76"/>
      <c r="C630713" s="75"/>
    </row>
    <row r="630714" spans="2:3" x14ac:dyDescent="0.25">
      <c r="B630714" s="76"/>
      <c r="C630714" s="75"/>
    </row>
    <row r="630715" spans="2:3" x14ac:dyDescent="0.25">
      <c r="B630715" s="76"/>
      <c r="C630715" s="75"/>
    </row>
    <row r="630716" spans="2:3" x14ac:dyDescent="0.25">
      <c r="B630716" s="76"/>
      <c r="C630716" s="75"/>
    </row>
    <row r="630717" spans="2:3" x14ac:dyDescent="0.25">
      <c r="B630717" s="76"/>
      <c r="C630717" s="75"/>
    </row>
    <row r="630718" spans="2:3" x14ac:dyDescent="0.25">
      <c r="B630718" s="76"/>
      <c r="C630718" s="75"/>
    </row>
    <row r="630719" spans="2:3" x14ac:dyDescent="0.25">
      <c r="B630719" s="76"/>
      <c r="C630719" s="75"/>
    </row>
    <row r="630720" spans="2:3" x14ac:dyDescent="0.25">
      <c r="B630720" s="76"/>
      <c r="C630720" s="75"/>
    </row>
    <row r="630721" spans="2:3" x14ac:dyDescent="0.25">
      <c r="B630721" s="76"/>
      <c r="C630721" s="75"/>
    </row>
    <row r="630722" spans="2:3" x14ac:dyDescent="0.25">
      <c r="B630722" s="76"/>
      <c r="C630722" s="75"/>
    </row>
    <row r="630723" spans="2:3" x14ac:dyDescent="0.25">
      <c r="B630723" s="76"/>
      <c r="C630723" s="75"/>
    </row>
    <row r="630833" spans="2:3" x14ac:dyDescent="0.25">
      <c r="B630833" s="76"/>
      <c r="C630833" s="75"/>
    </row>
    <row r="630834" spans="2:3" x14ac:dyDescent="0.25">
      <c r="B630834" s="76"/>
      <c r="C630834" s="75"/>
    </row>
    <row r="630835" spans="2:3" x14ac:dyDescent="0.25">
      <c r="B630835" s="76"/>
      <c r="C630835" s="75"/>
    </row>
    <row r="630836" spans="2:3" x14ac:dyDescent="0.25">
      <c r="B630836" s="76"/>
      <c r="C630836" s="75"/>
    </row>
    <row r="630837" spans="2:3" x14ac:dyDescent="0.25">
      <c r="B630837" s="76"/>
      <c r="C630837" s="75"/>
    </row>
    <row r="630838" spans="2:3" x14ac:dyDescent="0.25">
      <c r="B630838" s="76"/>
      <c r="C630838" s="75"/>
    </row>
    <row r="630839" spans="2:3" x14ac:dyDescent="0.25">
      <c r="B630839" s="76"/>
      <c r="C630839" s="75"/>
    </row>
    <row r="630840" spans="2:3" x14ac:dyDescent="0.25">
      <c r="B630840" s="76"/>
      <c r="C630840" s="75"/>
    </row>
    <row r="630841" spans="2:3" x14ac:dyDescent="0.25">
      <c r="B630841" s="76"/>
      <c r="C630841" s="75"/>
    </row>
    <row r="630842" spans="2:3" x14ac:dyDescent="0.25">
      <c r="B630842" s="76"/>
      <c r="C630842" s="75"/>
    </row>
    <row r="630843" spans="2:3" x14ac:dyDescent="0.25">
      <c r="B630843" s="76"/>
      <c r="C630843" s="75"/>
    </row>
    <row r="630844" spans="2:3" x14ac:dyDescent="0.25">
      <c r="B630844" s="76"/>
      <c r="C630844" s="75"/>
    </row>
    <row r="630845" spans="2:3" x14ac:dyDescent="0.25">
      <c r="B630845" s="76"/>
      <c r="C630845" s="75"/>
    </row>
    <row r="630955" spans="2:3" x14ac:dyDescent="0.25">
      <c r="B630955" s="76"/>
      <c r="C630955" s="75"/>
    </row>
    <row r="630956" spans="2:3" x14ac:dyDescent="0.25">
      <c r="B630956" s="76"/>
      <c r="C630956" s="75"/>
    </row>
    <row r="630957" spans="2:3" x14ac:dyDescent="0.25">
      <c r="B630957" s="76"/>
      <c r="C630957" s="75"/>
    </row>
    <row r="630958" spans="2:3" x14ac:dyDescent="0.25">
      <c r="B630958" s="76"/>
      <c r="C630958" s="75"/>
    </row>
    <row r="630959" spans="2:3" x14ac:dyDescent="0.25">
      <c r="B630959" s="76"/>
      <c r="C630959" s="75"/>
    </row>
    <row r="630960" spans="2:3" x14ac:dyDescent="0.25">
      <c r="B630960" s="76"/>
      <c r="C630960" s="75"/>
    </row>
    <row r="630961" spans="2:3" x14ac:dyDescent="0.25">
      <c r="B630961" s="76"/>
      <c r="C630961" s="75"/>
    </row>
    <row r="630962" spans="2:3" x14ac:dyDescent="0.25">
      <c r="B630962" s="76"/>
      <c r="C630962" s="75"/>
    </row>
    <row r="630963" spans="2:3" x14ac:dyDescent="0.25">
      <c r="B630963" s="76"/>
      <c r="C630963" s="75"/>
    </row>
    <row r="630964" spans="2:3" x14ac:dyDescent="0.25">
      <c r="B630964" s="76"/>
      <c r="C630964" s="75"/>
    </row>
    <row r="630965" spans="2:3" x14ac:dyDescent="0.25">
      <c r="B630965" s="76"/>
      <c r="C630965" s="75"/>
    </row>
    <row r="630966" spans="2:3" x14ac:dyDescent="0.25">
      <c r="B630966" s="76"/>
      <c r="C630966" s="75"/>
    </row>
    <row r="630967" spans="2:3" x14ac:dyDescent="0.25">
      <c r="B630967" s="76"/>
      <c r="C630967" s="75"/>
    </row>
    <row r="631077" spans="2:3" x14ac:dyDescent="0.25">
      <c r="B631077" s="76"/>
      <c r="C631077" s="75"/>
    </row>
    <row r="631078" spans="2:3" x14ac:dyDescent="0.25">
      <c r="B631078" s="76"/>
      <c r="C631078" s="75"/>
    </row>
    <row r="631079" spans="2:3" x14ac:dyDescent="0.25">
      <c r="B631079" s="76"/>
      <c r="C631079" s="75"/>
    </row>
    <row r="631080" spans="2:3" x14ac:dyDescent="0.25">
      <c r="B631080" s="76"/>
      <c r="C631080" s="75"/>
    </row>
    <row r="631081" spans="2:3" x14ac:dyDescent="0.25">
      <c r="B631081" s="76"/>
      <c r="C631081" s="75"/>
    </row>
    <row r="631082" spans="2:3" x14ac:dyDescent="0.25">
      <c r="B631082" s="76"/>
      <c r="C631082" s="75"/>
    </row>
    <row r="631083" spans="2:3" x14ac:dyDescent="0.25">
      <c r="B631083" s="76"/>
      <c r="C631083" s="75"/>
    </row>
    <row r="631084" spans="2:3" x14ac:dyDescent="0.25">
      <c r="B631084" s="76"/>
      <c r="C631084" s="75"/>
    </row>
    <row r="631085" spans="2:3" x14ac:dyDescent="0.25">
      <c r="B631085" s="76"/>
      <c r="C631085" s="75"/>
    </row>
    <row r="631086" spans="2:3" x14ac:dyDescent="0.25">
      <c r="B631086" s="76"/>
      <c r="C631086" s="75"/>
    </row>
    <row r="631087" spans="2:3" x14ac:dyDescent="0.25">
      <c r="B631087" s="76"/>
      <c r="C631087" s="75"/>
    </row>
    <row r="631088" spans="2:3" x14ac:dyDescent="0.25">
      <c r="B631088" s="76"/>
      <c r="C631088" s="75"/>
    </row>
    <row r="631089" spans="2:3" x14ac:dyDescent="0.25">
      <c r="B631089" s="76"/>
      <c r="C631089" s="75"/>
    </row>
    <row r="631199" spans="2:3" x14ac:dyDescent="0.25">
      <c r="B631199" s="76"/>
      <c r="C631199" s="75"/>
    </row>
    <row r="631200" spans="2:3" x14ac:dyDescent="0.25">
      <c r="B631200" s="76"/>
      <c r="C631200" s="75"/>
    </row>
    <row r="631201" spans="2:3" x14ac:dyDescent="0.25">
      <c r="B631201" s="76"/>
      <c r="C631201" s="75"/>
    </row>
    <row r="631202" spans="2:3" x14ac:dyDescent="0.25">
      <c r="B631202" s="76"/>
      <c r="C631202" s="75"/>
    </row>
    <row r="631203" spans="2:3" x14ac:dyDescent="0.25">
      <c r="B631203" s="76"/>
      <c r="C631203" s="75"/>
    </row>
    <row r="631204" spans="2:3" x14ac:dyDescent="0.25">
      <c r="B631204" s="76"/>
      <c r="C631204" s="75"/>
    </row>
    <row r="631205" spans="2:3" x14ac:dyDescent="0.25">
      <c r="B631205" s="76"/>
      <c r="C631205" s="75"/>
    </row>
    <row r="631206" spans="2:3" x14ac:dyDescent="0.25">
      <c r="B631206" s="76"/>
      <c r="C631206" s="75"/>
    </row>
    <row r="631207" spans="2:3" x14ac:dyDescent="0.25">
      <c r="B631207" s="76"/>
      <c r="C631207" s="75"/>
    </row>
    <row r="631208" spans="2:3" x14ac:dyDescent="0.25">
      <c r="B631208" s="76"/>
      <c r="C631208" s="75"/>
    </row>
    <row r="631209" spans="2:3" x14ac:dyDescent="0.25">
      <c r="B631209" s="76"/>
      <c r="C631209" s="75"/>
    </row>
    <row r="631210" spans="2:3" x14ac:dyDescent="0.25">
      <c r="B631210" s="76"/>
      <c r="C631210" s="75"/>
    </row>
    <row r="631211" spans="2:3" x14ac:dyDescent="0.25">
      <c r="B631211" s="76"/>
      <c r="C631211" s="75"/>
    </row>
    <row r="631321" spans="2:3" x14ac:dyDescent="0.25">
      <c r="B631321" s="76"/>
      <c r="C631321" s="75"/>
    </row>
    <row r="631322" spans="2:3" x14ac:dyDescent="0.25">
      <c r="B631322" s="76"/>
      <c r="C631322" s="75"/>
    </row>
    <row r="631323" spans="2:3" x14ac:dyDescent="0.25">
      <c r="B631323" s="76"/>
      <c r="C631323" s="75"/>
    </row>
    <row r="631324" spans="2:3" x14ac:dyDescent="0.25">
      <c r="B631324" s="76"/>
      <c r="C631324" s="75"/>
    </row>
    <row r="631325" spans="2:3" x14ac:dyDescent="0.25">
      <c r="B631325" s="76"/>
      <c r="C631325" s="75"/>
    </row>
    <row r="631326" spans="2:3" x14ac:dyDescent="0.25">
      <c r="B631326" s="76"/>
      <c r="C631326" s="75"/>
    </row>
    <row r="631327" spans="2:3" x14ac:dyDescent="0.25">
      <c r="B631327" s="76"/>
      <c r="C631327" s="75"/>
    </row>
    <row r="631328" spans="2:3" x14ac:dyDescent="0.25">
      <c r="B631328" s="76"/>
      <c r="C631328" s="75"/>
    </row>
    <row r="631329" spans="2:3" x14ac:dyDescent="0.25">
      <c r="B631329" s="76"/>
      <c r="C631329" s="75"/>
    </row>
    <row r="631330" spans="2:3" x14ac:dyDescent="0.25">
      <c r="B631330" s="76"/>
      <c r="C631330" s="75"/>
    </row>
    <row r="631331" spans="2:3" x14ac:dyDescent="0.25">
      <c r="B631331" s="76"/>
      <c r="C631331" s="75"/>
    </row>
    <row r="631332" spans="2:3" x14ac:dyDescent="0.25">
      <c r="B631332" s="76"/>
      <c r="C631332" s="75"/>
    </row>
    <row r="631333" spans="2:3" x14ac:dyDescent="0.25">
      <c r="B631333" s="76"/>
      <c r="C631333" s="75"/>
    </row>
    <row r="631443" spans="2:3" x14ac:dyDescent="0.25">
      <c r="B631443" s="76"/>
      <c r="C631443" s="75"/>
    </row>
    <row r="631444" spans="2:3" x14ac:dyDescent="0.25">
      <c r="B631444" s="76"/>
      <c r="C631444" s="75"/>
    </row>
    <row r="631445" spans="2:3" x14ac:dyDescent="0.25">
      <c r="B631445" s="76"/>
      <c r="C631445" s="75"/>
    </row>
    <row r="631446" spans="2:3" x14ac:dyDescent="0.25">
      <c r="B631446" s="76"/>
      <c r="C631446" s="75"/>
    </row>
    <row r="631447" spans="2:3" x14ac:dyDescent="0.25">
      <c r="B631447" s="76"/>
      <c r="C631447" s="75"/>
    </row>
    <row r="631448" spans="2:3" x14ac:dyDescent="0.25">
      <c r="B631448" s="76"/>
      <c r="C631448" s="75"/>
    </row>
    <row r="631449" spans="2:3" x14ac:dyDescent="0.25">
      <c r="B631449" s="76"/>
      <c r="C631449" s="75"/>
    </row>
    <row r="631450" spans="2:3" x14ac:dyDescent="0.25">
      <c r="B631450" s="76"/>
      <c r="C631450" s="75"/>
    </row>
    <row r="631451" spans="2:3" x14ac:dyDescent="0.25">
      <c r="B631451" s="76"/>
      <c r="C631451" s="75"/>
    </row>
    <row r="631452" spans="2:3" x14ac:dyDescent="0.25">
      <c r="B631452" s="76"/>
      <c r="C631452" s="75"/>
    </row>
    <row r="631453" spans="2:3" x14ac:dyDescent="0.25">
      <c r="B631453" s="76"/>
      <c r="C631453" s="75"/>
    </row>
    <row r="631454" spans="2:3" x14ac:dyDescent="0.25">
      <c r="B631454" s="76"/>
      <c r="C631454" s="75"/>
    </row>
    <row r="631455" spans="2:3" x14ac:dyDescent="0.25">
      <c r="B631455" s="76"/>
      <c r="C631455" s="75"/>
    </row>
    <row r="631565" spans="2:3" x14ac:dyDescent="0.25">
      <c r="B631565" s="76"/>
      <c r="C631565" s="75"/>
    </row>
    <row r="631566" spans="2:3" x14ac:dyDescent="0.25">
      <c r="B631566" s="76"/>
      <c r="C631566" s="75"/>
    </row>
    <row r="631567" spans="2:3" x14ac:dyDescent="0.25">
      <c r="B631567" s="76"/>
      <c r="C631567" s="75"/>
    </row>
    <row r="631568" spans="2:3" x14ac:dyDescent="0.25">
      <c r="B631568" s="76"/>
      <c r="C631568" s="75"/>
    </row>
    <row r="631569" spans="2:3" x14ac:dyDescent="0.25">
      <c r="B631569" s="76"/>
      <c r="C631569" s="75"/>
    </row>
    <row r="631570" spans="2:3" x14ac:dyDescent="0.25">
      <c r="B631570" s="76"/>
      <c r="C631570" s="75"/>
    </row>
    <row r="631571" spans="2:3" x14ac:dyDescent="0.25">
      <c r="B631571" s="76"/>
      <c r="C631571" s="75"/>
    </row>
    <row r="631572" spans="2:3" x14ac:dyDescent="0.25">
      <c r="B631572" s="76"/>
      <c r="C631572" s="75"/>
    </row>
    <row r="631573" spans="2:3" x14ac:dyDescent="0.25">
      <c r="B631573" s="76"/>
      <c r="C631573" s="75"/>
    </row>
    <row r="631574" spans="2:3" x14ac:dyDescent="0.25">
      <c r="B631574" s="76"/>
      <c r="C631574" s="75"/>
    </row>
    <row r="631575" spans="2:3" x14ac:dyDescent="0.25">
      <c r="B631575" s="76"/>
      <c r="C631575" s="75"/>
    </row>
    <row r="631576" spans="2:3" x14ac:dyDescent="0.25">
      <c r="B631576" s="76"/>
      <c r="C631576" s="75"/>
    </row>
    <row r="631577" spans="2:3" x14ac:dyDescent="0.25">
      <c r="B631577" s="76"/>
      <c r="C631577" s="75"/>
    </row>
    <row r="631687" spans="2:3" x14ac:dyDescent="0.25">
      <c r="B631687" s="76"/>
      <c r="C631687" s="75"/>
    </row>
    <row r="631688" spans="2:3" x14ac:dyDescent="0.25">
      <c r="B631688" s="76"/>
      <c r="C631688" s="75"/>
    </row>
    <row r="631689" spans="2:3" x14ac:dyDescent="0.25">
      <c r="B631689" s="76"/>
      <c r="C631689" s="75"/>
    </row>
    <row r="631690" spans="2:3" x14ac:dyDescent="0.25">
      <c r="B631690" s="76"/>
      <c r="C631690" s="75"/>
    </row>
    <row r="631691" spans="2:3" x14ac:dyDescent="0.25">
      <c r="B631691" s="76"/>
      <c r="C631691" s="75"/>
    </row>
    <row r="631692" spans="2:3" x14ac:dyDescent="0.25">
      <c r="B631692" s="76"/>
      <c r="C631692" s="75"/>
    </row>
    <row r="631693" spans="2:3" x14ac:dyDescent="0.25">
      <c r="B631693" s="76"/>
      <c r="C631693" s="75"/>
    </row>
    <row r="631694" spans="2:3" x14ac:dyDescent="0.25">
      <c r="B631694" s="76"/>
      <c r="C631694" s="75"/>
    </row>
    <row r="631695" spans="2:3" x14ac:dyDescent="0.25">
      <c r="B631695" s="76"/>
      <c r="C631695" s="75"/>
    </row>
    <row r="631696" spans="2:3" x14ac:dyDescent="0.25">
      <c r="B631696" s="76"/>
      <c r="C631696" s="75"/>
    </row>
    <row r="631697" spans="2:3" x14ac:dyDescent="0.25">
      <c r="B631697" s="76"/>
      <c r="C631697" s="75"/>
    </row>
    <row r="631698" spans="2:3" x14ac:dyDescent="0.25">
      <c r="B631698" s="76"/>
      <c r="C631698" s="75"/>
    </row>
    <row r="631699" spans="2:3" x14ac:dyDescent="0.25">
      <c r="B631699" s="76"/>
      <c r="C631699" s="75"/>
    </row>
    <row r="631809" spans="2:3" x14ac:dyDescent="0.25">
      <c r="B631809" s="76"/>
      <c r="C631809" s="75"/>
    </row>
    <row r="631810" spans="2:3" x14ac:dyDescent="0.25">
      <c r="B631810" s="76"/>
      <c r="C631810" s="75"/>
    </row>
    <row r="631811" spans="2:3" x14ac:dyDescent="0.25">
      <c r="B631811" s="76"/>
      <c r="C631811" s="75"/>
    </row>
    <row r="631812" spans="2:3" x14ac:dyDescent="0.25">
      <c r="B631812" s="76"/>
      <c r="C631812" s="75"/>
    </row>
    <row r="631813" spans="2:3" x14ac:dyDescent="0.25">
      <c r="B631813" s="76"/>
      <c r="C631813" s="75"/>
    </row>
    <row r="631814" spans="2:3" x14ac:dyDescent="0.25">
      <c r="B631814" s="76"/>
      <c r="C631814" s="75"/>
    </row>
    <row r="631815" spans="2:3" x14ac:dyDescent="0.25">
      <c r="B631815" s="76"/>
      <c r="C631815" s="75"/>
    </row>
    <row r="631816" spans="2:3" x14ac:dyDescent="0.25">
      <c r="B631816" s="76"/>
      <c r="C631816" s="75"/>
    </row>
    <row r="631817" spans="2:3" x14ac:dyDescent="0.25">
      <c r="B631817" s="76"/>
      <c r="C631817" s="75"/>
    </row>
    <row r="631818" spans="2:3" x14ac:dyDescent="0.25">
      <c r="B631818" s="76"/>
      <c r="C631818" s="75"/>
    </row>
    <row r="631819" spans="2:3" x14ac:dyDescent="0.25">
      <c r="B631819" s="76"/>
      <c r="C631819" s="75"/>
    </row>
    <row r="631820" spans="2:3" x14ac:dyDescent="0.25">
      <c r="B631820" s="76"/>
      <c r="C631820" s="75"/>
    </row>
    <row r="631821" spans="2:3" x14ac:dyDescent="0.25">
      <c r="B631821" s="76"/>
      <c r="C631821" s="75"/>
    </row>
    <row r="631931" spans="2:3" x14ac:dyDescent="0.25">
      <c r="B631931" s="76"/>
      <c r="C631931" s="75"/>
    </row>
    <row r="631932" spans="2:3" x14ac:dyDescent="0.25">
      <c r="B631932" s="76"/>
      <c r="C631932" s="75"/>
    </row>
    <row r="631933" spans="2:3" x14ac:dyDescent="0.25">
      <c r="B631933" s="76"/>
      <c r="C631933" s="75"/>
    </row>
    <row r="631934" spans="2:3" x14ac:dyDescent="0.25">
      <c r="B631934" s="76"/>
      <c r="C631934" s="75"/>
    </row>
    <row r="631935" spans="2:3" x14ac:dyDescent="0.25">
      <c r="B631935" s="76"/>
      <c r="C631935" s="75"/>
    </row>
    <row r="631936" spans="2:3" x14ac:dyDescent="0.25">
      <c r="B631936" s="76"/>
      <c r="C631936" s="75"/>
    </row>
    <row r="631937" spans="2:3" x14ac:dyDescent="0.25">
      <c r="B631937" s="76"/>
      <c r="C631937" s="75"/>
    </row>
    <row r="631938" spans="2:3" x14ac:dyDescent="0.25">
      <c r="B631938" s="76"/>
      <c r="C631938" s="75"/>
    </row>
    <row r="631939" spans="2:3" x14ac:dyDescent="0.25">
      <c r="B631939" s="76"/>
      <c r="C631939" s="75"/>
    </row>
    <row r="631940" spans="2:3" x14ac:dyDescent="0.25">
      <c r="B631940" s="76"/>
      <c r="C631940" s="75"/>
    </row>
    <row r="631941" spans="2:3" x14ac:dyDescent="0.25">
      <c r="B631941" s="76"/>
      <c r="C631941" s="75"/>
    </row>
    <row r="631942" spans="2:3" x14ac:dyDescent="0.25">
      <c r="B631942" s="76"/>
      <c r="C631942" s="75"/>
    </row>
    <row r="631943" spans="2:3" x14ac:dyDescent="0.25">
      <c r="B631943" s="76"/>
      <c r="C631943" s="75"/>
    </row>
    <row r="632053" spans="2:3" x14ac:dyDescent="0.25">
      <c r="B632053" s="76"/>
      <c r="C632053" s="75"/>
    </row>
    <row r="632054" spans="2:3" x14ac:dyDescent="0.25">
      <c r="B632054" s="76"/>
      <c r="C632054" s="75"/>
    </row>
    <row r="632055" spans="2:3" x14ac:dyDescent="0.25">
      <c r="B632055" s="76"/>
      <c r="C632055" s="75"/>
    </row>
    <row r="632056" spans="2:3" x14ac:dyDescent="0.25">
      <c r="B632056" s="76"/>
      <c r="C632056" s="75"/>
    </row>
    <row r="632057" spans="2:3" x14ac:dyDescent="0.25">
      <c r="B632057" s="76"/>
      <c r="C632057" s="75"/>
    </row>
    <row r="632058" spans="2:3" x14ac:dyDescent="0.25">
      <c r="B632058" s="76"/>
      <c r="C632058" s="75"/>
    </row>
    <row r="632059" spans="2:3" x14ac:dyDescent="0.25">
      <c r="B632059" s="76"/>
      <c r="C632059" s="75"/>
    </row>
    <row r="632060" spans="2:3" x14ac:dyDescent="0.25">
      <c r="B632060" s="76"/>
      <c r="C632060" s="75"/>
    </row>
    <row r="632061" spans="2:3" x14ac:dyDescent="0.25">
      <c r="B632061" s="76"/>
      <c r="C632061" s="75"/>
    </row>
    <row r="632062" spans="2:3" x14ac:dyDescent="0.25">
      <c r="B632062" s="76"/>
      <c r="C632062" s="75"/>
    </row>
    <row r="632063" spans="2:3" x14ac:dyDescent="0.25">
      <c r="B632063" s="76"/>
      <c r="C632063" s="75"/>
    </row>
    <row r="632064" spans="2:3" x14ac:dyDescent="0.25">
      <c r="B632064" s="76"/>
      <c r="C632064" s="75"/>
    </row>
    <row r="632065" spans="2:3" x14ac:dyDescent="0.25">
      <c r="B632065" s="76"/>
      <c r="C632065" s="75"/>
    </row>
    <row r="632175" spans="2:3" x14ac:dyDescent="0.25">
      <c r="B632175" s="76"/>
      <c r="C632175" s="75"/>
    </row>
    <row r="632176" spans="2:3" x14ac:dyDescent="0.25">
      <c r="B632176" s="76"/>
      <c r="C632176" s="75"/>
    </row>
    <row r="632177" spans="2:3" x14ac:dyDescent="0.25">
      <c r="B632177" s="76"/>
      <c r="C632177" s="75"/>
    </row>
    <row r="632178" spans="2:3" x14ac:dyDescent="0.25">
      <c r="B632178" s="76"/>
      <c r="C632178" s="75"/>
    </row>
    <row r="632179" spans="2:3" x14ac:dyDescent="0.25">
      <c r="B632179" s="76"/>
      <c r="C632179" s="75"/>
    </row>
    <row r="632180" spans="2:3" x14ac:dyDescent="0.25">
      <c r="B632180" s="76"/>
      <c r="C632180" s="75"/>
    </row>
    <row r="632181" spans="2:3" x14ac:dyDescent="0.25">
      <c r="B632181" s="76"/>
      <c r="C632181" s="75"/>
    </row>
    <row r="632182" spans="2:3" x14ac:dyDescent="0.25">
      <c r="B632182" s="76"/>
      <c r="C632182" s="75"/>
    </row>
    <row r="632183" spans="2:3" x14ac:dyDescent="0.25">
      <c r="B632183" s="76"/>
      <c r="C632183" s="75"/>
    </row>
    <row r="632184" spans="2:3" x14ac:dyDescent="0.25">
      <c r="B632184" s="76"/>
      <c r="C632184" s="75"/>
    </row>
    <row r="632185" spans="2:3" x14ac:dyDescent="0.25">
      <c r="B632185" s="76"/>
      <c r="C632185" s="75"/>
    </row>
    <row r="632186" spans="2:3" x14ac:dyDescent="0.25">
      <c r="B632186" s="76"/>
      <c r="C632186" s="75"/>
    </row>
    <row r="632187" spans="2:3" x14ac:dyDescent="0.25">
      <c r="B632187" s="76"/>
      <c r="C632187" s="75"/>
    </row>
    <row r="632297" spans="2:3" x14ac:dyDescent="0.25">
      <c r="B632297" s="76"/>
      <c r="C632297" s="75"/>
    </row>
    <row r="632298" spans="2:3" x14ac:dyDescent="0.25">
      <c r="B632298" s="76"/>
      <c r="C632298" s="75"/>
    </row>
    <row r="632299" spans="2:3" x14ac:dyDescent="0.25">
      <c r="B632299" s="76"/>
      <c r="C632299" s="75"/>
    </row>
    <row r="632300" spans="2:3" x14ac:dyDescent="0.25">
      <c r="B632300" s="76"/>
      <c r="C632300" s="75"/>
    </row>
    <row r="632301" spans="2:3" x14ac:dyDescent="0.25">
      <c r="B632301" s="76"/>
      <c r="C632301" s="75"/>
    </row>
    <row r="632302" spans="2:3" x14ac:dyDescent="0.25">
      <c r="B632302" s="76"/>
      <c r="C632302" s="75"/>
    </row>
    <row r="632303" spans="2:3" x14ac:dyDescent="0.25">
      <c r="B632303" s="76"/>
      <c r="C632303" s="75"/>
    </row>
    <row r="632304" spans="2:3" x14ac:dyDescent="0.25">
      <c r="B632304" s="76"/>
      <c r="C632304" s="75"/>
    </row>
    <row r="632305" spans="2:3" x14ac:dyDescent="0.25">
      <c r="B632305" s="76"/>
      <c r="C632305" s="75"/>
    </row>
    <row r="632306" spans="2:3" x14ac:dyDescent="0.25">
      <c r="B632306" s="76"/>
      <c r="C632306" s="75"/>
    </row>
    <row r="632307" spans="2:3" x14ac:dyDescent="0.25">
      <c r="B632307" s="76"/>
      <c r="C632307" s="75"/>
    </row>
    <row r="632308" spans="2:3" x14ac:dyDescent="0.25">
      <c r="B632308" s="76"/>
      <c r="C632308" s="75"/>
    </row>
    <row r="632309" spans="2:3" x14ac:dyDescent="0.25">
      <c r="B632309" s="76"/>
      <c r="C632309" s="75"/>
    </row>
    <row r="632419" spans="2:3" x14ac:dyDescent="0.25">
      <c r="B632419" s="76"/>
      <c r="C632419" s="75"/>
    </row>
    <row r="632420" spans="2:3" x14ac:dyDescent="0.25">
      <c r="B632420" s="76"/>
      <c r="C632420" s="75"/>
    </row>
    <row r="632421" spans="2:3" x14ac:dyDescent="0.25">
      <c r="B632421" s="76"/>
      <c r="C632421" s="75"/>
    </row>
    <row r="632422" spans="2:3" x14ac:dyDescent="0.25">
      <c r="B632422" s="76"/>
      <c r="C632422" s="75"/>
    </row>
    <row r="632423" spans="2:3" x14ac:dyDescent="0.25">
      <c r="B632423" s="76"/>
      <c r="C632423" s="75"/>
    </row>
    <row r="632424" spans="2:3" x14ac:dyDescent="0.25">
      <c r="B632424" s="76"/>
      <c r="C632424" s="75"/>
    </row>
    <row r="632425" spans="2:3" x14ac:dyDescent="0.25">
      <c r="B632425" s="76"/>
      <c r="C632425" s="75"/>
    </row>
    <row r="632426" spans="2:3" x14ac:dyDescent="0.25">
      <c r="B632426" s="76"/>
      <c r="C632426" s="75"/>
    </row>
    <row r="632427" spans="2:3" x14ac:dyDescent="0.25">
      <c r="B632427" s="76"/>
      <c r="C632427" s="75"/>
    </row>
    <row r="632428" spans="2:3" x14ac:dyDescent="0.25">
      <c r="B632428" s="76"/>
      <c r="C632428" s="75"/>
    </row>
    <row r="632429" spans="2:3" x14ac:dyDescent="0.25">
      <c r="B632429" s="76"/>
      <c r="C632429" s="75"/>
    </row>
    <row r="632430" spans="2:3" x14ac:dyDescent="0.25">
      <c r="B632430" s="76"/>
      <c r="C632430" s="75"/>
    </row>
    <row r="632431" spans="2:3" x14ac:dyDescent="0.25">
      <c r="B632431" s="76"/>
      <c r="C632431" s="75"/>
    </row>
    <row r="632541" spans="2:3" x14ac:dyDescent="0.25">
      <c r="B632541" s="76"/>
      <c r="C632541" s="75"/>
    </row>
    <row r="632542" spans="2:3" x14ac:dyDescent="0.25">
      <c r="B632542" s="76"/>
      <c r="C632542" s="75"/>
    </row>
    <row r="632543" spans="2:3" x14ac:dyDescent="0.25">
      <c r="B632543" s="76"/>
      <c r="C632543" s="75"/>
    </row>
    <row r="632544" spans="2:3" x14ac:dyDescent="0.25">
      <c r="B632544" s="76"/>
      <c r="C632544" s="75"/>
    </row>
    <row r="632545" spans="2:3" x14ac:dyDescent="0.25">
      <c r="B632545" s="76"/>
      <c r="C632545" s="75"/>
    </row>
    <row r="632546" spans="2:3" x14ac:dyDescent="0.25">
      <c r="B632546" s="76"/>
      <c r="C632546" s="75"/>
    </row>
    <row r="632547" spans="2:3" x14ac:dyDescent="0.25">
      <c r="B632547" s="76"/>
      <c r="C632547" s="75"/>
    </row>
    <row r="632548" spans="2:3" x14ac:dyDescent="0.25">
      <c r="B632548" s="76"/>
      <c r="C632548" s="75"/>
    </row>
    <row r="632549" spans="2:3" x14ac:dyDescent="0.25">
      <c r="B632549" s="76"/>
      <c r="C632549" s="75"/>
    </row>
    <row r="632550" spans="2:3" x14ac:dyDescent="0.25">
      <c r="B632550" s="76"/>
      <c r="C632550" s="75"/>
    </row>
    <row r="632551" spans="2:3" x14ac:dyDescent="0.25">
      <c r="B632551" s="76"/>
      <c r="C632551" s="75"/>
    </row>
    <row r="632552" spans="2:3" x14ac:dyDescent="0.25">
      <c r="B632552" s="76"/>
      <c r="C632552" s="75"/>
    </row>
    <row r="632553" spans="2:3" x14ac:dyDescent="0.25">
      <c r="B632553" s="76"/>
      <c r="C632553" s="75"/>
    </row>
    <row r="632663" spans="2:3" x14ac:dyDescent="0.25">
      <c r="B632663" s="76"/>
      <c r="C632663" s="75"/>
    </row>
    <row r="632664" spans="2:3" x14ac:dyDescent="0.25">
      <c r="B632664" s="76"/>
      <c r="C632664" s="75"/>
    </row>
    <row r="632665" spans="2:3" x14ac:dyDescent="0.25">
      <c r="B632665" s="76"/>
      <c r="C632665" s="75"/>
    </row>
    <row r="632666" spans="2:3" x14ac:dyDescent="0.25">
      <c r="B632666" s="76"/>
      <c r="C632666" s="75"/>
    </row>
    <row r="632667" spans="2:3" x14ac:dyDescent="0.25">
      <c r="B632667" s="76"/>
      <c r="C632667" s="75"/>
    </row>
    <row r="632668" spans="2:3" x14ac:dyDescent="0.25">
      <c r="B632668" s="76"/>
      <c r="C632668" s="75"/>
    </row>
    <row r="632669" spans="2:3" x14ac:dyDescent="0.25">
      <c r="B632669" s="76"/>
      <c r="C632669" s="75"/>
    </row>
    <row r="632670" spans="2:3" x14ac:dyDescent="0.25">
      <c r="B632670" s="76"/>
      <c r="C632670" s="75"/>
    </row>
    <row r="632671" spans="2:3" x14ac:dyDescent="0.25">
      <c r="B632671" s="76"/>
      <c r="C632671" s="75"/>
    </row>
    <row r="632672" spans="2:3" x14ac:dyDescent="0.25">
      <c r="B632672" s="76"/>
      <c r="C632672" s="75"/>
    </row>
    <row r="632673" spans="2:3" x14ac:dyDescent="0.25">
      <c r="B632673" s="76"/>
      <c r="C632673" s="75"/>
    </row>
    <row r="632674" spans="2:3" x14ac:dyDescent="0.25">
      <c r="B632674" s="76"/>
      <c r="C632674" s="75"/>
    </row>
    <row r="632675" spans="2:3" x14ac:dyDescent="0.25">
      <c r="B632675" s="76"/>
      <c r="C632675" s="75"/>
    </row>
    <row r="632785" spans="2:3" x14ac:dyDescent="0.25">
      <c r="B632785" s="76"/>
      <c r="C632785" s="75"/>
    </row>
    <row r="632786" spans="2:3" x14ac:dyDescent="0.25">
      <c r="B632786" s="76"/>
      <c r="C632786" s="75"/>
    </row>
    <row r="632787" spans="2:3" x14ac:dyDescent="0.25">
      <c r="B632787" s="76"/>
      <c r="C632787" s="75"/>
    </row>
    <row r="632788" spans="2:3" x14ac:dyDescent="0.25">
      <c r="B632788" s="76"/>
      <c r="C632788" s="75"/>
    </row>
    <row r="632789" spans="2:3" x14ac:dyDescent="0.25">
      <c r="B632789" s="76"/>
      <c r="C632789" s="75"/>
    </row>
    <row r="632790" spans="2:3" x14ac:dyDescent="0.25">
      <c r="B632790" s="76"/>
      <c r="C632790" s="75"/>
    </row>
    <row r="632791" spans="2:3" x14ac:dyDescent="0.25">
      <c r="B632791" s="76"/>
      <c r="C632791" s="75"/>
    </row>
    <row r="632792" spans="2:3" x14ac:dyDescent="0.25">
      <c r="B632792" s="76"/>
      <c r="C632792" s="75"/>
    </row>
    <row r="632793" spans="2:3" x14ac:dyDescent="0.25">
      <c r="B632793" s="76"/>
      <c r="C632793" s="75"/>
    </row>
    <row r="632794" spans="2:3" x14ac:dyDescent="0.25">
      <c r="B632794" s="76"/>
      <c r="C632794" s="75"/>
    </row>
    <row r="632795" spans="2:3" x14ac:dyDescent="0.25">
      <c r="B632795" s="76"/>
      <c r="C632795" s="75"/>
    </row>
    <row r="632796" spans="2:3" x14ac:dyDescent="0.25">
      <c r="B632796" s="76"/>
      <c r="C632796" s="75"/>
    </row>
    <row r="632797" spans="2:3" x14ac:dyDescent="0.25">
      <c r="B632797" s="76"/>
      <c r="C632797" s="75"/>
    </row>
    <row r="632907" spans="2:3" x14ac:dyDescent="0.25">
      <c r="B632907" s="76"/>
      <c r="C632907" s="75"/>
    </row>
    <row r="632908" spans="2:3" x14ac:dyDescent="0.25">
      <c r="B632908" s="76"/>
      <c r="C632908" s="75"/>
    </row>
    <row r="632909" spans="2:3" x14ac:dyDescent="0.25">
      <c r="B632909" s="76"/>
      <c r="C632909" s="75"/>
    </row>
    <row r="632910" spans="2:3" x14ac:dyDescent="0.25">
      <c r="B632910" s="76"/>
      <c r="C632910" s="75"/>
    </row>
    <row r="632911" spans="2:3" x14ac:dyDescent="0.25">
      <c r="B632911" s="76"/>
      <c r="C632911" s="75"/>
    </row>
    <row r="632912" spans="2:3" x14ac:dyDescent="0.25">
      <c r="B632912" s="76"/>
      <c r="C632912" s="75"/>
    </row>
    <row r="632913" spans="2:3" x14ac:dyDescent="0.25">
      <c r="B632913" s="76"/>
      <c r="C632913" s="75"/>
    </row>
    <row r="632914" spans="2:3" x14ac:dyDescent="0.25">
      <c r="B632914" s="76"/>
      <c r="C632914" s="75"/>
    </row>
    <row r="632915" spans="2:3" x14ac:dyDescent="0.25">
      <c r="B632915" s="76"/>
      <c r="C632915" s="75"/>
    </row>
    <row r="632916" spans="2:3" x14ac:dyDescent="0.25">
      <c r="B632916" s="76"/>
      <c r="C632916" s="75"/>
    </row>
    <row r="632917" spans="2:3" x14ac:dyDescent="0.25">
      <c r="B632917" s="76"/>
      <c r="C632917" s="75"/>
    </row>
    <row r="632918" spans="2:3" x14ac:dyDescent="0.25">
      <c r="B632918" s="76"/>
      <c r="C632918" s="75"/>
    </row>
    <row r="632919" spans="2:3" x14ac:dyDescent="0.25">
      <c r="B632919" s="76"/>
      <c r="C632919" s="75"/>
    </row>
    <row r="633029" spans="2:3" x14ac:dyDescent="0.25">
      <c r="B633029" s="76"/>
      <c r="C633029" s="75"/>
    </row>
    <row r="633030" spans="2:3" x14ac:dyDescent="0.25">
      <c r="B633030" s="76"/>
      <c r="C633030" s="75"/>
    </row>
    <row r="633031" spans="2:3" x14ac:dyDescent="0.25">
      <c r="B633031" s="76"/>
      <c r="C633031" s="75"/>
    </row>
    <row r="633032" spans="2:3" x14ac:dyDescent="0.25">
      <c r="B633032" s="76"/>
      <c r="C633032" s="75"/>
    </row>
    <row r="633033" spans="2:3" x14ac:dyDescent="0.25">
      <c r="B633033" s="76"/>
      <c r="C633033" s="75"/>
    </row>
    <row r="633034" spans="2:3" x14ac:dyDescent="0.25">
      <c r="B633034" s="76"/>
      <c r="C633034" s="75"/>
    </row>
    <row r="633035" spans="2:3" x14ac:dyDescent="0.25">
      <c r="B633035" s="76"/>
      <c r="C633035" s="75"/>
    </row>
    <row r="633036" spans="2:3" x14ac:dyDescent="0.25">
      <c r="B633036" s="76"/>
      <c r="C633036" s="75"/>
    </row>
    <row r="633037" spans="2:3" x14ac:dyDescent="0.25">
      <c r="B633037" s="76"/>
      <c r="C633037" s="75"/>
    </row>
    <row r="633038" spans="2:3" x14ac:dyDescent="0.25">
      <c r="B633038" s="76"/>
      <c r="C633038" s="75"/>
    </row>
    <row r="633039" spans="2:3" x14ac:dyDescent="0.25">
      <c r="B633039" s="76"/>
      <c r="C633039" s="75"/>
    </row>
    <row r="633040" spans="2:3" x14ac:dyDescent="0.25">
      <c r="B633040" s="76"/>
      <c r="C633040" s="75"/>
    </row>
    <row r="633041" spans="2:3" x14ac:dyDescent="0.25">
      <c r="B633041" s="76"/>
      <c r="C633041" s="75"/>
    </row>
    <row r="633151" spans="2:3" x14ac:dyDescent="0.25">
      <c r="B633151" s="76"/>
      <c r="C633151" s="75"/>
    </row>
    <row r="633152" spans="2:3" x14ac:dyDescent="0.25">
      <c r="B633152" s="76"/>
      <c r="C633152" s="75"/>
    </row>
    <row r="633153" spans="2:3" x14ac:dyDescent="0.25">
      <c r="B633153" s="76"/>
      <c r="C633153" s="75"/>
    </row>
    <row r="633154" spans="2:3" x14ac:dyDescent="0.25">
      <c r="B633154" s="76"/>
      <c r="C633154" s="75"/>
    </row>
    <row r="633155" spans="2:3" x14ac:dyDescent="0.25">
      <c r="B633155" s="76"/>
      <c r="C633155" s="75"/>
    </row>
    <row r="633156" spans="2:3" x14ac:dyDescent="0.25">
      <c r="B633156" s="76"/>
      <c r="C633156" s="75"/>
    </row>
    <row r="633157" spans="2:3" x14ac:dyDescent="0.25">
      <c r="B633157" s="76"/>
      <c r="C633157" s="75"/>
    </row>
    <row r="633158" spans="2:3" x14ac:dyDescent="0.25">
      <c r="B633158" s="76"/>
      <c r="C633158" s="75"/>
    </row>
    <row r="633159" spans="2:3" x14ac:dyDescent="0.25">
      <c r="B633159" s="76"/>
      <c r="C633159" s="75"/>
    </row>
    <row r="633160" spans="2:3" x14ac:dyDescent="0.25">
      <c r="B633160" s="76"/>
      <c r="C633160" s="75"/>
    </row>
    <row r="633161" spans="2:3" x14ac:dyDescent="0.25">
      <c r="B633161" s="76"/>
      <c r="C633161" s="75"/>
    </row>
    <row r="633162" spans="2:3" x14ac:dyDescent="0.25">
      <c r="B633162" s="76"/>
      <c r="C633162" s="75"/>
    </row>
    <row r="633163" spans="2:3" x14ac:dyDescent="0.25">
      <c r="B633163" s="76"/>
      <c r="C633163" s="75"/>
    </row>
    <row r="633273" spans="2:3" x14ac:dyDescent="0.25">
      <c r="B633273" s="76"/>
      <c r="C633273" s="75"/>
    </row>
    <row r="633274" spans="2:3" x14ac:dyDescent="0.25">
      <c r="B633274" s="76"/>
      <c r="C633274" s="75"/>
    </row>
    <row r="633275" spans="2:3" x14ac:dyDescent="0.25">
      <c r="B633275" s="76"/>
      <c r="C633275" s="75"/>
    </row>
    <row r="633276" spans="2:3" x14ac:dyDescent="0.25">
      <c r="B633276" s="76"/>
      <c r="C633276" s="75"/>
    </row>
    <row r="633277" spans="2:3" x14ac:dyDescent="0.25">
      <c r="B633277" s="76"/>
      <c r="C633277" s="75"/>
    </row>
    <row r="633278" spans="2:3" x14ac:dyDescent="0.25">
      <c r="B633278" s="76"/>
      <c r="C633278" s="75"/>
    </row>
    <row r="633279" spans="2:3" x14ac:dyDescent="0.25">
      <c r="B633279" s="76"/>
      <c r="C633279" s="75"/>
    </row>
    <row r="633280" spans="2:3" x14ac:dyDescent="0.25">
      <c r="B633280" s="76"/>
      <c r="C633280" s="75"/>
    </row>
    <row r="633281" spans="2:3" x14ac:dyDescent="0.25">
      <c r="B633281" s="76"/>
      <c r="C633281" s="75"/>
    </row>
    <row r="633282" spans="2:3" x14ac:dyDescent="0.25">
      <c r="B633282" s="76"/>
      <c r="C633282" s="75"/>
    </row>
    <row r="633283" spans="2:3" x14ac:dyDescent="0.25">
      <c r="B633283" s="76"/>
      <c r="C633283" s="75"/>
    </row>
    <row r="633284" spans="2:3" x14ac:dyDescent="0.25">
      <c r="B633284" s="76"/>
      <c r="C633284" s="75"/>
    </row>
    <row r="633285" spans="2:3" x14ac:dyDescent="0.25">
      <c r="B633285" s="76"/>
      <c r="C633285" s="75"/>
    </row>
    <row r="633395" spans="2:3" x14ac:dyDescent="0.25">
      <c r="B633395" s="76"/>
      <c r="C633395" s="75"/>
    </row>
    <row r="633396" spans="2:3" x14ac:dyDescent="0.25">
      <c r="B633396" s="76"/>
      <c r="C633396" s="75"/>
    </row>
    <row r="633397" spans="2:3" x14ac:dyDescent="0.25">
      <c r="B633397" s="76"/>
      <c r="C633397" s="75"/>
    </row>
    <row r="633398" spans="2:3" x14ac:dyDescent="0.25">
      <c r="B633398" s="76"/>
      <c r="C633398" s="75"/>
    </row>
    <row r="633399" spans="2:3" x14ac:dyDescent="0.25">
      <c r="B633399" s="76"/>
      <c r="C633399" s="75"/>
    </row>
    <row r="633400" spans="2:3" x14ac:dyDescent="0.25">
      <c r="B633400" s="76"/>
      <c r="C633400" s="75"/>
    </row>
    <row r="633401" spans="2:3" x14ac:dyDescent="0.25">
      <c r="B633401" s="76"/>
      <c r="C633401" s="75"/>
    </row>
    <row r="633402" spans="2:3" x14ac:dyDescent="0.25">
      <c r="B633402" s="76"/>
      <c r="C633402" s="75"/>
    </row>
    <row r="633403" spans="2:3" x14ac:dyDescent="0.25">
      <c r="B633403" s="76"/>
      <c r="C633403" s="75"/>
    </row>
    <row r="633404" spans="2:3" x14ac:dyDescent="0.25">
      <c r="B633404" s="76"/>
      <c r="C633404" s="75"/>
    </row>
    <row r="633405" spans="2:3" x14ac:dyDescent="0.25">
      <c r="B633405" s="76"/>
      <c r="C633405" s="75"/>
    </row>
    <row r="633406" spans="2:3" x14ac:dyDescent="0.25">
      <c r="B633406" s="76"/>
      <c r="C633406" s="75"/>
    </row>
    <row r="633407" spans="2:3" x14ac:dyDescent="0.25">
      <c r="B633407" s="76"/>
      <c r="C633407" s="75"/>
    </row>
    <row r="633517" spans="2:3" x14ac:dyDescent="0.25">
      <c r="B633517" s="76"/>
      <c r="C633517" s="75"/>
    </row>
    <row r="633518" spans="2:3" x14ac:dyDescent="0.25">
      <c r="B633518" s="76"/>
      <c r="C633518" s="75"/>
    </row>
    <row r="633519" spans="2:3" x14ac:dyDescent="0.25">
      <c r="B633519" s="76"/>
      <c r="C633519" s="75"/>
    </row>
    <row r="633520" spans="2:3" x14ac:dyDescent="0.25">
      <c r="B633520" s="76"/>
      <c r="C633520" s="75"/>
    </row>
    <row r="633521" spans="2:3" x14ac:dyDescent="0.25">
      <c r="B633521" s="76"/>
      <c r="C633521" s="75"/>
    </row>
    <row r="633522" spans="2:3" x14ac:dyDescent="0.25">
      <c r="B633522" s="76"/>
      <c r="C633522" s="75"/>
    </row>
    <row r="633523" spans="2:3" x14ac:dyDescent="0.25">
      <c r="B633523" s="76"/>
      <c r="C633523" s="75"/>
    </row>
    <row r="633524" spans="2:3" x14ac:dyDescent="0.25">
      <c r="B633524" s="76"/>
      <c r="C633524" s="75"/>
    </row>
    <row r="633525" spans="2:3" x14ac:dyDescent="0.25">
      <c r="B633525" s="76"/>
      <c r="C633525" s="75"/>
    </row>
    <row r="633526" spans="2:3" x14ac:dyDescent="0.25">
      <c r="B633526" s="76"/>
      <c r="C633526" s="75"/>
    </row>
    <row r="633527" spans="2:3" x14ac:dyDescent="0.25">
      <c r="B633527" s="76"/>
      <c r="C633527" s="75"/>
    </row>
    <row r="633528" spans="2:3" x14ac:dyDescent="0.25">
      <c r="B633528" s="76"/>
      <c r="C633528" s="75"/>
    </row>
    <row r="633529" spans="2:3" x14ac:dyDescent="0.25">
      <c r="B633529" s="76"/>
      <c r="C633529" s="75"/>
    </row>
    <row r="633639" spans="2:3" x14ac:dyDescent="0.25">
      <c r="B633639" s="76"/>
      <c r="C633639" s="75"/>
    </row>
    <row r="633640" spans="2:3" x14ac:dyDescent="0.25">
      <c r="B633640" s="76"/>
      <c r="C633640" s="75"/>
    </row>
    <row r="633641" spans="2:3" x14ac:dyDescent="0.25">
      <c r="B633641" s="76"/>
      <c r="C633641" s="75"/>
    </row>
    <row r="633642" spans="2:3" x14ac:dyDescent="0.25">
      <c r="B633642" s="76"/>
      <c r="C633642" s="75"/>
    </row>
    <row r="633643" spans="2:3" x14ac:dyDescent="0.25">
      <c r="B633643" s="76"/>
      <c r="C633643" s="75"/>
    </row>
    <row r="633644" spans="2:3" x14ac:dyDescent="0.25">
      <c r="B633644" s="76"/>
      <c r="C633644" s="75"/>
    </row>
    <row r="633645" spans="2:3" x14ac:dyDescent="0.25">
      <c r="B633645" s="76"/>
      <c r="C633645" s="75"/>
    </row>
    <row r="633646" spans="2:3" x14ac:dyDescent="0.25">
      <c r="B633646" s="76"/>
      <c r="C633646" s="75"/>
    </row>
    <row r="633647" spans="2:3" x14ac:dyDescent="0.25">
      <c r="B633647" s="76"/>
      <c r="C633647" s="75"/>
    </row>
    <row r="633648" spans="2:3" x14ac:dyDescent="0.25">
      <c r="B633648" s="76"/>
      <c r="C633648" s="75"/>
    </row>
    <row r="633649" spans="2:3" x14ac:dyDescent="0.25">
      <c r="B633649" s="76"/>
      <c r="C633649" s="75"/>
    </row>
    <row r="633650" spans="2:3" x14ac:dyDescent="0.25">
      <c r="B633650" s="76"/>
      <c r="C633650" s="75"/>
    </row>
    <row r="633651" spans="2:3" x14ac:dyDescent="0.25">
      <c r="B633651" s="76"/>
      <c r="C633651" s="75"/>
    </row>
    <row r="633761" spans="2:3" x14ac:dyDescent="0.25">
      <c r="B633761" s="76"/>
      <c r="C633761" s="75"/>
    </row>
    <row r="633762" spans="2:3" x14ac:dyDescent="0.25">
      <c r="B633762" s="76"/>
      <c r="C633762" s="75"/>
    </row>
    <row r="633763" spans="2:3" x14ac:dyDescent="0.25">
      <c r="B633763" s="76"/>
      <c r="C633763" s="75"/>
    </row>
    <row r="633764" spans="2:3" x14ac:dyDescent="0.25">
      <c r="B633764" s="76"/>
      <c r="C633764" s="75"/>
    </row>
    <row r="633765" spans="2:3" x14ac:dyDescent="0.25">
      <c r="B633765" s="76"/>
      <c r="C633765" s="75"/>
    </row>
    <row r="633766" spans="2:3" x14ac:dyDescent="0.25">
      <c r="B633766" s="76"/>
      <c r="C633766" s="75"/>
    </row>
    <row r="633767" spans="2:3" x14ac:dyDescent="0.25">
      <c r="B633767" s="76"/>
      <c r="C633767" s="75"/>
    </row>
    <row r="633768" spans="2:3" x14ac:dyDescent="0.25">
      <c r="B633768" s="76"/>
      <c r="C633768" s="75"/>
    </row>
    <row r="633769" spans="2:3" x14ac:dyDescent="0.25">
      <c r="B633769" s="76"/>
      <c r="C633769" s="75"/>
    </row>
    <row r="633770" spans="2:3" x14ac:dyDescent="0.25">
      <c r="B633770" s="76"/>
      <c r="C633770" s="75"/>
    </row>
    <row r="633771" spans="2:3" x14ac:dyDescent="0.25">
      <c r="B633771" s="76"/>
      <c r="C633771" s="75"/>
    </row>
    <row r="633772" spans="2:3" x14ac:dyDescent="0.25">
      <c r="B633772" s="76"/>
      <c r="C633772" s="75"/>
    </row>
    <row r="633773" spans="2:3" x14ac:dyDescent="0.25">
      <c r="B633773" s="76"/>
      <c r="C633773" s="75"/>
    </row>
    <row r="633883" spans="2:3" x14ac:dyDescent="0.25">
      <c r="B633883" s="76"/>
      <c r="C633883" s="75"/>
    </row>
    <row r="633884" spans="2:3" x14ac:dyDescent="0.25">
      <c r="B633884" s="76"/>
      <c r="C633884" s="75"/>
    </row>
    <row r="633885" spans="2:3" x14ac:dyDescent="0.25">
      <c r="B633885" s="76"/>
      <c r="C633885" s="75"/>
    </row>
    <row r="633886" spans="2:3" x14ac:dyDescent="0.25">
      <c r="B633886" s="76"/>
      <c r="C633886" s="75"/>
    </row>
    <row r="633887" spans="2:3" x14ac:dyDescent="0.25">
      <c r="B633887" s="76"/>
      <c r="C633887" s="75"/>
    </row>
    <row r="633888" spans="2:3" x14ac:dyDescent="0.25">
      <c r="B633888" s="76"/>
      <c r="C633888" s="75"/>
    </row>
    <row r="633889" spans="2:3" x14ac:dyDescent="0.25">
      <c r="B633889" s="76"/>
      <c r="C633889" s="75"/>
    </row>
    <row r="633890" spans="2:3" x14ac:dyDescent="0.25">
      <c r="B633890" s="76"/>
      <c r="C633890" s="75"/>
    </row>
    <row r="633891" spans="2:3" x14ac:dyDescent="0.25">
      <c r="B633891" s="76"/>
      <c r="C633891" s="75"/>
    </row>
    <row r="633892" spans="2:3" x14ac:dyDescent="0.25">
      <c r="B633892" s="76"/>
      <c r="C633892" s="75"/>
    </row>
    <row r="633893" spans="2:3" x14ac:dyDescent="0.25">
      <c r="B633893" s="76"/>
      <c r="C633893" s="75"/>
    </row>
    <row r="633894" spans="2:3" x14ac:dyDescent="0.25">
      <c r="B633894" s="76"/>
      <c r="C633894" s="75"/>
    </row>
    <row r="633895" spans="2:3" x14ac:dyDescent="0.25">
      <c r="B633895" s="76"/>
      <c r="C633895" s="75"/>
    </row>
    <row r="634005" spans="2:3" x14ac:dyDescent="0.25">
      <c r="B634005" s="76"/>
      <c r="C634005" s="75"/>
    </row>
    <row r="634006" spans="2:3" x14ac:dyDescent="0.25">
      <c r="B634006" s="76"/>
      <c r="C634006" s="75"/>
    </row>
    <row r="634007" spans="2:3" x14ac:dyDescent="0.25">
      <c r="B634007" s="76"/>
      <c r="C634007" s="75"/>
    </row>
    <row r="634008" spans="2:3" x14ac:dyDescent="0.25">
      <c r="B634008" s="76"/>
      <c r="C634008" s="75"/>
    </row>
    <row r="634009" spans="2:3" x14ac:dyDescent="0.25">
      <c r="B634009" s="76"/>
      <c r="C634009" s="75"/>
    </row>
    <row r="634010" spans="2:3" x14ac:dyDescent="0.25">
      <c r="B634010" s="76"/>
      <c r="C634010" s="75"/>
    </row>
    <row r="634011" spans="2:3" x14ac:dyDescent="0.25">
      <c r="B634011" s="76"/>
      <c r="C634011" s="75"/>
    </row>
    <row r="634012" spans="2:3" x14ac:dyDescent="0.25">
      <c r="B634012" s="76"/>
      <c r="C634012" s="75"/>
    </row>
    <row r="634013" spans="2:3" x14ac:dyDescent="0.25">
      <c r="B634013" s="76"/>
      <c r="C634013" s="75"/>
    </row>
    <row r="634014" spans="2:3" x14ac:dyDescent="0.25">
      <c r="B634014" s="76"/>
      <c r="C634014" s="75"/>
    </row>
    <row r="634015" spans="2:3" x14ac:dyDescent="0.25">
      <c r="B634015" s="76"/>
      <c r="C634015" s="75"/>
    </row>
    <row r="634016" spans="2:3" x14ac:dyDescent="0.25">
      <c r="B634016" s="76"/>
      <c r="C634016" s="75"/>
    </row>
    <row r="634017" spans="2:3" x14ac:dyDescent="0.25">
      <c r="B634017" s="76"/>
      <c r="C634017" s="75"/>
    </row>
    <row r="634127" spans="2:3" x14ac:dyDescent="0.25">
      <c r="B634127" s="76"/>
      <c r="C634127" s="75"/>
    </row>
    <row r="634128" spans="2:3" x14ac:dyDescent="0.25">
      <c r="B634128" s="76"/>
      <c r="C634128" s="75"/>
    </row>
    <row r="634129" spans="2:3" x14ac:dyDescent="0.25">
      <c r="B634129" s="76"/>
      <c r="C634129" s="75"/>
    </row>
    <row r="634130" spans="2:3" x14ac:dyDescent="0.25">
      <c r="B634130" s="76"/>
      <c r="C634130" s="75"/>
    </row>
    <row r="634131" spans="2:3" x14ac:dyDescent="0.25">
      <c r="B634131" s="76"/>
      <c r="C634131" s="75"/>
    </row>
    <row r="634132" spans="2:3" x14ac:dyDescent="0.25">
      <c r="B634132" s="76"/>
      <c r="C634132" s="75"/>
    </row>
    <row r="634133" spans="2:3" x14ac:dyDescent="0.25">
      <c r="B634133" s="76"/>
      <c r="C634133" s="75"/>
    </row>
    <row r="634134" spans="2:3" x14ac:dyDescent="0.25">
      <c r="B634134" s="76"/>
      <c r="C634134" s="75"/>
    </row>
    <row r="634135" spans="2:3" x14ac:dyDescent="0.25">
      <c r="B634135" s="76"/>
      <c r="C634135" s="75"/>
    </row>
    <row r="634136" spans="2:3" x14ac:dyDescent="0.25">
      <c r="B634136" s="76"/>
      <c r="C634136" s="75"/>
    </row>
    <row r="634137" spans="2:3" x14ac:dyDescent="0.25">
      <c r="B634137" s="76"/>
      <c r="C634137" s="75"/>
    </row>
    <row r="634138" spans="2:3" x14ac:dyDescent="0.25">
      <c r="B634138" s="76"/>
      <c r="C634138" s="75"/>
    </row>
    <row r="634139" spans="2:3" x14ac:dyDescent="0.25">
      <c r="B634139" s="76"/>
      <c r="C634139" s="75"/>
    </row>
    <row r="634249" spans="2:3" x14ac:dyDescent="0.25">
      <c r="B634249" s="76"/>
      <c r="C634249" s="75"/>
    </row>
    <row r="634250" spans="2:3" x14ac:dyDescent="0.25">
      <c r="B634250" s="76"/>
      <c r="C634250" s="75"/>
    </row>
    <row r="634251" spans="2:3" x14ac:dyDescent="0.25">
      <c r="B634251" s="76"/>
      <c r="C634251" s="75"/>
    </row>
    <row r="634252" spans="2:3" x14ac:dyDescent="0.25">
      <c r="B634252" s="76"/>
      <c r="C634252" s="75"/>
    </row>
    <row r="634253" spans="2:3" x14ac:dyDescent="0.25">
      <c r="B634253" s="76"/>
      <c r="C634253" s="75"/>
    </row>
    <row r="634254" spans="2:3" x14ac:dyDescent="0.25">
      <c r="B634254" s="76"/>
      <c r="C634254" s="75"/>
    </row>
    <row r="634255" spans="2:3" x14ac:dyDescent="0.25">
      <c r="B634255" s="76"/>
      <c r="C634255" s="75"/>
    </row>
    <row r="634256" spans="2:3" x14ac:dyDescent="0.25">
      <c r="B634256" s="76"/>
      <c r="C634256" s="75"/>
    </row>
    <row r="634257" spans="2:3" x14ac:dyDescent="0.25">
      <c r="B634257" s="76"/>
      <c r="C634257" s="75"/>
    </row>
    <row r="634258" spans="2:3" x14ac:dyDescent="0.25">
      <c r="B634258" s="76"/>
      <c r="C634258" s="75"/>
    </row>
    <row r="634259" spans="2:3" x14ac:dyDescent="0.25">
      <c r="B634259" s="76"/>
      <c r="C634259" s="75"/>
    </row>
    <row r="634260" spans="2:3" x14ac:dyDescent="0.25">
      <c r="B634260" s="76"/>
      <c r="C634260" s="75"/>
    </row>
    <row r="634261" spans="2:3" x14ac:dyDescent="0.25">
      <c r="B634261" s="76"/>
      <c r="C634261" s="75"/>
    </row>
    <row r="634371" spans="2:3" x14ac:dyDescent="0.25">
      <c r="B634371" s="76"/>
      <c r="C634371" s="75"/>
    </row>
    <row r="634372" spans="2:3" x14ac:dyDescent="0.25">
      <c r="B634372" s="76"/>
      <c r="C634372" s="75"/>
    </row>
    <row r="634373" spans="2:3" x14ac:dyDescent="0.25">
      <c r="B634373" s="76"/>
      <c r="C634373" s="75"/>
    </row>
    <row r="634374" spans="2:3" x14ac:dyDescent="0.25">
      <c r="B634374" s="76"/>
      <c r="C634374" s="75"/>
    </row>
    <row r="634375" spans="2:3" x14ac:dyDescent="0.25">
      <c r="B634375" s="76"/>
      <c r="C634375" s="75"/>
    </row>
    <row r="634376" spans="2:3" x14ac:dyDescent="0.25">
      <c r="B634376" s="76"/>
      <c r="C634376" s="75"/>
    </row>
    <row r="634377" spans="2:3" x14ac:dyDescent="0.25">
      <c r="B634377" s="76"/>
      <c r="C634377" s="75"/>
    </row>
    <row r="634378" spans="2:3" x14ac:dyDescent="0.25">
      <c r="B634378" s="76"/>
      <c r="C634378" s="75"/>
    </row>
    <row r="634379" spans="2:3" x14ac:dyDescent="0.25">
      <c r="B634379" s="76"/>
      <c r="C634379" s="75"/>
    </row>
    <row r="634380" spans="2:3" x14ac:dyDescent="0.25">
      <c r="B634380" s="76"/>
      <c r="C634380" s="75"/>
    </row>
    <row r="634381" spans="2:3" x14ac:dyDescent="0.25">
      <c r="B634381" s="76"/>
      <c r="C634381" s="75"/>
    </row>
    <row r="634382" spans="2:3" x14ac:dyDescent="0.25">
      <c r="B634382" s="76"/>
      <c r="C634382" s="75"/>
    </row>
    <row r="634383" spans="2:3" x14ac:dyDescent="0.25">
      <c r="B634383" s="76"/>
      <c r="C634383" s="75"/>
    </row>
    <row r="634493" spans="2:3" x14ac:dyDescent="0.25">
      <c r="B634493" s="76"/>
      <c r="C634493" s="75"/>
    </row>
    <row r="634494" spans="2:3" x14ac:dyDescent="0.25">
      <c r="B634494" s="76"/>
      <c r="C634494" s="75"/>
    </row>
    <row r="634495" spans="2:3" x14ac:dyDescent="0.25">
      <c r="B634495" s="76"/>
      <c r="C634495" s="75"/>
    </row>
    <row r="634496" spans="2:3" x14ac:dyDescent="0.25">
      <c r="B634496" s="76"/>
      <c r="C634496" s="75"/>
    </row>
    <row r="634497" spans="2:3" x14ac:dyDescent="0.25">
      <c r="B634497" s="76"/>
      <c r="C634497" s="75"/>
    </row>
    <row r="634498" spans="2:3" x14ac:dyDescent="0.25">
      <c r="B634498" s="76"/>
      <c r="C634498" s="75"/>
    </row>
    <row r="634499" spans="2:3" x14ac:dyDescent="0.25">
      <c r="B634499" s="76"/>
      <c r="C634499" s="75"/>
    </row>
    <row r="634500" spans="2:3" x14ac:dyDescent="0.25">
      <c r="B634500" s="76"/>
      <c r="C634500" s="75"/>
    </row>
    <row r="634501" spans="2:3" x14ac:dyDescent="0.25">
      <c r="B634501" s="76"/>
      <c r="C634501" s="75"/>
    </row>
    <row r="634502" spans="2:3" x14ac:dyDescent="0.25">
      <c r="B634502" s="76"/>
      <c r="C634502" s="75"/>
    </row>
    <row r="634503" spans="2:3" x14ac:dyDescent="0.25">
      <c r="B634503" s="76"/>
      <c r="C634503" s="75"/>
    </row>
    <row r="634504" spans="2:3" x14ac:dyDescent="0.25">
      <c r="B634504" s="76"/>
      <c r="C634504" s="75"/>
    </row>
    <row r="634505" spans="2:3" x14ac:dyDescent="0.25">
      <c r="B634505" s="76"/>
      <c r="C634505" s="75"/>
    </row>
    <row r="634615" spans="2:3" x14ac:dyDescent="0.25">
      <c r="B634615" s="76"/>
      <c r="C634615" s="75"/>
    </row>
    <row r="634616" spans="2:3" x14ac:dyDescent="0.25">
      <c r="B634616" s="76"/>
      <c r="C634616" s="75"/>
    </row>
    <row r="634617" spans="2:3" x14ac:dyDescent="0.25">
      <c r="B634617" s="76"/>
      <c r="C634617" s="75"/>
    </row>
    <row r="634618" spans="2:3" x14ac:dyDescent="0.25">
      <c r="B634618" s="76"/>
      <c r="C634618" s="75"/>
    </row>
    <row r="634619" spans="2:3" x14ac:dyDescent="0.25">
      <c r="B634619" s="76"/>
      <c r="C634619" s="75"/>
    </row>
    <row r="634620" spans="2:3" x14ac:dyDescent="0.25">
      <c r="B634620" s="76"/>
      <c r="C634620" s="75"/>
    </row>
    <row r="634621" spans="2:3" x14ac:dyDescent="0.25">
      <c r="B634621" s="76"/>
      <c r="C634621" s="75"/>
    </row>
    <row r="634622" spans="2:3" x14ac:dyDescent="0.25">
      <c r="B634622" s="76"/>
      <c r="C634622" s="75"/>
    </row>
    <row r="634623" spans="2:3" x14ac:dyDescent="0.25">
      <c r="B634623" s="76"/>
      <c r="C634623" s="75"/>
    </row>
    <row r="634624" spans="2:3" x14ac:dyDescent="0.25">
      <c r="B634624" s="76"/>
      <c r="C634624" s="75"/>
    </row>
    <row r="634625" spans="2:3" x14ac:dyDescent="0.25">
      <c r="B634625" s="76"/>
      <c r="C634625" s="75"/>
    </row>
    <row r="634626" spans="2:3" x14ac:dyDescent="0.25">
      <c r="B634626" s="76"/>
      <c r="C634626" s="75"/>
    </row>
    <row r="634627" spans="2:3" x14ac:dyDescent="0.25">
      <c r="B634627" s="76"/>
      <c r="C634627" s="75"/>
    </row>
    <row r="634737" spans="2:3" x14ac:dyDescent="0.25">
      <c r="B634737" s="76"/>
      <c r="C634737" s="75"/>
    </row>
    <row r="634738" spans="2:3" x14ac:dyDescent="0.25">
      <c r="B634738" s="76"/>
      <c r="C634738" s="75"/>
    </row>
    <row r="634739" spans="2:3" x14ac:dyDescent="0.25">
      <c r="B634739" s="76"/>
      <c r="C634739" s="75"/>
    </row>
    <row r="634740" spans="2:3" x14ac:dyDescent="0.25">
      <c r="B634740" s="76"/>
      <c r="C634740" s="75"/>
    </row>
    <row r="634741" spans="2:3" x14ac:dyDescent="0.25">
      <c r="B634741" s="76"/>
      <c r="C634741" s="75"/>
    </row>
    <row r="634742" spans="2:3" x14ac:dyDescent="0.25">
      <c r="B634742" s="76"/>
      <c r="C634742" s="75"/>
    </row>
    <row r="634743" spans="2:3" x14ac:dyDescent="0.25">
      <c r="B634743" s="76"/>
      <c r="C634743" s="75"/>
    </row>
    <row r="634744" spans="2:3" x14ac:dyDescent="0.25">
      <c r="B634744" s="76"/>
      <c r="C634744" s="75"/>
    </row>
    <row r="634745" spans="2:3" x14ac:dyDescent="0.25">
      <c r="B634745" s="76"/>
      <c r="C634745" s="75"/>
    </row>
    <row r="634746" spans="2:3" x14ac:dyDescent="0.25">
      <c r="B634746" s="76"/>
      <c r="C634746" s="75"/>
    </row>
    <row r="634747" spans="2:3" x14ac:dyDescent="0.25">
      <c r="B634747" s="76"/>
      <c r="C634747" s="75"/>
    </row>
    <row r="634748" spans="2:3" x14ac:dyDescent="0.25">
      <c r="B634748" s="76"/>
      <c r="C634748" s="75"/>
    </row>
    <row r="634749" spans="2:3" x14ac:dyDescent="0.25">
      <c r="B634749" s="76"/>
      <c r="C634749" s="75"/>
    </row>
    <row r="634859" spans="2:3" x14ac:dyDescent="0.25">
      <c r="B634859" s="76"/>
      <c r="C634859" s="75"/>
    </row>
    <row r="634860" spans="2:3" x14ac:dyDescent="0.25">
      <c r="B634860" s="76"/>
      <c r="C634860" s="75"/>
    </row>
    <row r="634861" spans="2:3" x14ac:dyDescent="0.25">
      <c r="B634861" s="76"/>
      <c r="C634861" s="75"/>
    </row>
    <row r="634862" spans="2:3" x14ac:dyDescent="0.25">
      <c r="B634862" s="76"/>
      <c r="C634862" s="75"/>
    </row>
    <row r="634863" spans="2:3" x14ac:dyDescent="0.25">
      <c r="B634863" s="76"/>
      <c r="C634863" s="75"/>
    </row>
    <row r="634864" spans="2:3" x14ac:dyDescent="0.25">
      <c r="B634864" s="76"/>
      <c r="C634864" s="75"/>
    </row>
    <row r="634865" spans="2:3" x14ac:dyDescent="0.25">
      <c r="B634865" s="76"/>
      <c r="C634865" s="75"/>
    </row>
    <row r="634866" spans="2:3" x14ac:dyDescent="0.25">
      <c r="B634866" s="76"/>
      <c r="C634866" s="75"/>
    </row>
    <row r="634867" spans="2:3" x14ac:dyDescent="0.25">
      <c r="B634867" s="76"/>
      <c r="C634867" s="75"/>
    </row>
    <row r="634868" spans="2:3" x14ac:dyDescent="0.25">
      <c r="B634868" s="76"/>
      <c r="C634868" s="75"/>
    </row>
    <row r="634869" spans="2:3" x14ac:dyDescent="0.25">
      <c r="B634869" s="76"/>
      <c r="C634869" s="75"/>
    </row>
    <row r="634870" spans="2:3" x14ac:dyDescent="0.25">
      <c r="B634870" s="76"/>
      <c r="C634870" s="75"/>
    </row>
    <row r="634871" spans="2:3" x14ac:dyDescent="0.25">
      <c r="B634871" s="76"/>
      <c r="C634871" s="75"/>
    </row>
    <row r="634981" spans="2:3" x14ac:dyDescent="0.25">
      <c r="B634981" s="76"/>
      <c r="C634981" s="75"/>
    </row>
    <row r="634982" spans="2:3" x14ac:dyDescent="0.25">
      <c r="B634982" s="76"/>
      <c r="C634982" s="75"/>
    </row>
    <row r="634983" spans="2:3" x14ac:dyDescent="0.25">
      <c r="B634983" s="76"/>
      <c r="C634983" s="75"/>
    </row>
    <row r="634984" spans="2:3" x14ac:dyDescent="0.25">
      <c r="B634984" s="76"/>
      <c r="C634984" s="75"/>
    </row>
    <row r="634985" spans="2:3" x14ac:dyDescent="0.25">
      <c r="B634985" s="76"/>
      <c r="C634985" s="75"/>
    </row>
    <row r="634986" spans="2:3" x14ac:dyDescent="0.25">
      <c r="B634986" s="76"/>
      <c r="C634986" s="75"/>
    </row>
    <row r="634987" spans="2:3" x14ac:dyDescent="0.25">
      <c r="B634987" s="76"/>
      <c r="C634987" s="75"/>
    </row>
    <row r="634988" spans="2:3" x14ac:dyDescent="0.25">
      <c r="B634988" s="76"/>
      <c r="C634988" s="75"/>
    </row>
    <row r="634989" spans="2:3" x14ac:dyDescent="0.25">
      <c r="B634989" s="76"/>
      <c r="C634989" s="75"/>
    </row>
    <row r="634990" spans="2:3" x14ac:dyDescent="0.25">
      <c r="B634990" s="76"/>
      <c r="C634990" s="75"/>
    </row>
    <row r="634991" spans="2:3" x14ac:dyDescent="0.25">
      <c r="B634991" s="76"/>
      <c r="C634991" s="75"/>
    </row>
    <row r="634992" spans="2:3" x14ac:dyDescent="0.25">
      <c r="B634992" s="76"/>
      <c r="C634992" s="75"/>
    </row>
    <row r="634993" spans="2:3" x14ac:dyDescent="0.25">
      <c r="B634993" s="76"/>
      <c r="C634993" s="75"/>
    </row>
    <row r="635103" spans="2:3" x14ac:dyDescent="0.25">
      <c r="B635103" s="76"/>
      <c r="C635103" s="75"/>
    </row>
    <row r="635104" spans="2:3" x14ac:dyDescent="0.25">
      <c r="B635104" s="76"/>
      <c r="C635104" s="75"/>
    </row>
    <row r="635105" spans="2:3" x14ac:dyDescent="0.25">
      <c r="B635105" s="76"/>
      <c r="C635105" s="75"/>
    </row>
    <row r="635106" spans="2:3" x14ac:dyDescent="0.25">
      <c r="B635106" s="76"/>
      <c r="C635106" s="75"/>
    </row>
    <row r="635107" spans="2:3" x14ac:dyDescent="0.25">
      <c r="B635107" s="76"/>
      <c r="C635107" s="75"/>
    </row>
    <row r="635108" spans="2:3" x14ac:dyDescent="0.25">
      <c r="B635108" s="76"/>
      <c r="C635108" s="75"/>
    </row>
    <row r="635109" spans="2:3" x14ac:dyDescent="0.25">
      <c r="B635109" s="76"/>
      <c r="C635109" s="75"/>
    </row>
    <row r="635110" spans="2:3" x14ac:dyDescent="0.25">
      <c r="B635110" s="76"/>
      <c r="C635110" s="75"/>
    </row>
    <row r="635111" spans="2:3" x14ac:dyDescent="0.25">
      <c r="B635111" s="76"/>
      <c r="C635111" s="75"/>
    </row>
    <row r="635112" spans="2:3" x14ac:dyDescent="0.25">
      <c r="B635112" s="76"/>
      <c r="C635112" s="75"/>
    </row>
    <row r="635113" spans="2:3" x14ac:dyDescent="0.25">
      <c r="B635113" s="76"/>
      <c r="C635113" s="75"/>
    </row>
    <row r="635114" spans="2:3" x14ac:dyDescent="0.25">
      <c r="B635114" s="76"/>
      <c r="C635114" s="75"/>
    </row>
    <row r="635115" spans="2:3" x14ac:dyDescent="0.25">
      <c r="B635115" s="76"/>
      <c r="C635115" s="75"/>
    </row>
    <row r="635225" spans="2:3" x14ac:dyDescent="0.25">
      <c r="B635225" s="76"/>
      <c r="C635225" s="75"/>
    </row>
    <row r="635226" spans="2:3" x14ac:dyDescent="0.25">
      <c r="B635226" s="76"/>
      <c r="C635226" s="75"/>
    </row>
    <row r="635227" spans="2:3" x14ac:dyDescent="0.25">
      <c r="B635227" s="76"/>
      <c r="C635227" s="75"/>
    </row>
    <row r="635228" spans="2:3" x14ac:dyDescent="0.25">
      <c r="B635228" s="76"/>
      <c r="C635228" s="75"/>
    </row>
    <row r="635229" spans="2:3" x14ac:dyDescent="0.25">
      <c r="B635229" s="76"/>
      <c r="C635229" s="75"/>
    </row>
    <row r="635230" spans="2:3" x14ac:dyDescent="0.25">
      <c r="B635230" s="76"/>
      <c r="C635230" s="75"/>
    </row>
    <row r="635231" spans="2:3" x14ac:dyDescent="0.25">
      <c r="B635231" s="76"/>
      <c r="C635231" s="75"/>
    </row>
    <row r="635232" spans="2:3" x14ac:dyDescent="0.25">
      <c r="B635232" s="76"/>
      <c r="C635232" s="75"/>
    </row>
    <row r="635233" spans="2:3" x14ac:dyDescent="0.25">
      <c r="B635233" s="76"/>
      <c r="C635233" s="75"/>
    </row>
    <row r="635234" spans="2:3" x14ac:dyDescent="0.25">
      <c r="B635234" s="76"/>
      <c r="C635234" s="75"/>
    </row>
    <row r="635235" spans="2:3" x14ac:dyDescent="0.25">
      <c r="B635235" s="76"/>
      <c r="C635235" s="75"/>
    </row>
    <row r="635236" spans="2:3" x14ac:dyDescent="0.25">
      <c r="B635236" s="76"/>
      <c r="C635236" s="75"/>
    </row>
    <row r="635237" spans="2:3" x14ac:dyDescent="0.25">
      <c r="B635237" s="76"/>
      <c r="C635237" s="75"/>
    </row>
    <row r="635347" spans="2:3" x14ac:dyDescent="0.25">
      <c r="B635347" s="76"/>
      <c r="C635347" s="75"/>
    </row>
    <row r="635348" spans="2:3" x14ac:dyDescent="0.25">
      <c r="B635348" s="76"/>
      <c r="C635348" s="75"/>
    </row>
    <row r="635349" spans="2:3" x14ac:dyDescent="0.25">
      <c r="B635349" s="76"/>
      <c r="C635349" s="75"/>
    </row>
    <row r="635350" spans="2:3" x14ac:dyDescent="0.25">
      <c r="B635350" s="76"/>
      <c r="C635350" s="75"/>
    </row>
    <row r="635351" spans="2:3" x14ac:dyDescent="0.25">
      <c r="B635351" s="76"/>
      <c r="C635351" s="75"/>
    </row>
    <row r="635352" spans="2:3" x14ac:dyDescent="0.25">
      <c r="B635352" s="76"/>
      <c r="C635352" s="75"/>
    </row>
    <row r="635353" spans="2:3" x14ac:dyDescent="0.25">
      <c r="B635353" s="76"/>
      <c r="C635353" s="75"/>
    </row>
    <row r="635354" spans="2:3" x14ac:dyDescent="0.25">
      <c r="B635354" s="76"/>
      <c r="C635354" s="75"/>
    </row>
    <row r="635355" spans="2:3" x14ac:dyDescent="0.25">
      <c r="B635355" s="76"/>
      <c r="C635355" s="75"/>
    </row>
    <row r="635356" spans="2:3" x14ac:dyDescent="0.25">
      <c r="B635356" s="76"/>
      <c r="C635356" s="75"/>
    </row>
    <row r="635357" spans="2:3" x14ac:dyDescent="0.25">
      <c r="B635357" s="76"/>
      <c r="C635357" s="75"/>
    </row>
    <row r="635358" spans="2:3" x14ac:dyDescent="0.25">
      <c r="B635358" s="76"/>
      <c r="C635358" s="75"/>
    </row>
    <row r="635359" spans="2:3" x14ac:dyDescent="0.25">
      <c r="B635359" s="76"/>
      <c r="C635359" s="75"/>
    </row>
    <row r="635469" spans="2:3" x14ac:dyDescent="0.25">
      <c r="B635469" s="76"/>
      <c r="C635469" s="75"/>
    </row>
    <row r="635470" spans="2:3" x14ac:dyDescent="0.25">
      <c r="B635470" s="76"/>
      <c r="C635470" s="75"/>
    </row>
    <row r="635471" spans="2:3" x14ac:dyDescent="0.25">
      <c r="B635471" s="76"/>
      <c r="C635471" s="75"/>
    </row>
    <row r="635472" spans="2:3" x14ac:dyDescent="0.25">
      <c r="B635472" s="76"/>
      <c r="C635472" s="75"/>
    </row>
    <row r="635473" spans="2:3" x14ac:dyDescent="0.25">
      <c r="B635473" s="76"/>
      <c r="C635473" s="75"/>
    </row>
    <row r="635474" spans="2:3" x14ac:dyDescent="0.25">
      <c r="B635474" s="76"/>
      <c r="C635474" s="75"/>
    </row>
    <row r="635475" spans="2:3" x14ac:dyDescent="0.25">
      <c r="B635475" s="76"/>
      <c r="C635475" s="75"/>
    </row>
    <row r="635476" spans="2:3" x14ac:dyDescent="0.25">
      <c r="B635476" s="76"/>
      <c r="C635476" s="75"/>
    </row>
    <row r="635477" spans="2:3" x14ac:dyDescent="0.25">
      <c r="B635477" s="76"/>
      <c r="C635477" s="75"/>
    </row>
    <row r="635478" spans="2:3" x14ac:dyDescent="0.25">
      <c r="B635478" s="76"/>
      <c r="C635478" s="75"/>
    </row>
    <row r="635479" spans="2:3" x14ac:dyDescent="0.25">
      <c r="B635479" s="76"/>
      <c r="C635479" s="75"/>
    </row>
    <row r="635480" spans="2:3" x14ac:dyDescent="0.25">
      <c r="B635480" s="76"/>
      <c r="C635480" s="75"/>
    </row>
    <row r="635481" spans="2:3" x14ac:dyDescent="0.25">
      <c r="B635481" s="76"/>
      <c r="C635481" s="75"/>
    </row>
    <row r="635591" spans="2:3" x14ac:dyDescent="0.25">
      <c r="B635591" s="76"/>
      <c r="C635591" s="75"/>
    </row>
    <row r="635592" spans="2:3" x14ac:dyDescent="0.25">
      <c r="B635592" s="76"/>
      <c r="C635592" s="75"/>
    </row>
    <row r="635593" spans="2:3" x14ac:dyDescent="0.25">
      <c r="B635593" s="76"/>
      <c r="C635593" s="75"/>
    </row>
    <row r="635594" spans="2:3" x14ac:dyDescent="0.25">
      <c r="B635594" s="76"/>
      <c r="C635594" s="75"/>
    </row>
    <row r="635595" spans="2:3" x14ac:dyDescent="0.25">
      <c r="B635595" s="76"/>
      <c r="C635595" s="75"/>
    </row>
    <row r="635596" spans="2:3" x14ac:dyDescent="0.25">
      <c r="B635596" s="76"/>
      <c r="C635596" s="75"/>
    </row>
    <row r="635597" spans="2:3" x14ac:dyDescent="0.25">
      <c r="B635597" s="76"/>
      <c r="C635597" s="75"/>
    </row>
    <row r="635598" spans="2:3" x14ac:dyDescent="0.25">
      <c r="B635598" s="76"/>
      <c r="C635598" s="75"/>
    </row>
    <row r="635599" spans="2:3" x14ac:dyDescent="0.25">
      <c r="B635599" s="76"/>
      <c r="C635599" s="75"/>
    </row>
    <row r="635600" spans="2:3" x14ac:dyDescent="0.25">
      <c r="B635600" s="76"/>
      <c r="C635600" s="75"/>
    </row>
    <row r="635601" spans="2:3" x14ac:dyDescent="0.25">
      <c r="B635601" s="76"/>
      <c r="C635601" s="75"/>
    </row>
    <row r="635602" spans="2:3" x14ac:dyDescent="0.25">
      <c r="B635602" s="76"/>
      <c r="C635602" s="75"/>
    </row>
    <row r="635603" spans="2:3" x14ac:dyDescent="0.25">
      <c r="B635603" s="76"/>
      <c r="C635603" s="75"/>
    </row>
    <row r="635713" spans="2:3" x14ac:dyDescent="0.25">
      <c r="B635713" s="76"/>
      <c r="C635713" s="75"/>
    </row>
    <row r="635714" spans="2:3" x14ac:dyDescent="0.25">
      <c r="B635714" s="76"/>
      <c r="C635714" s="75"/>
    </row>
    <row r="635715" spans="2:3" x14ac:dyDescent="0.25">
      <c r="B635715" s="76"/>
      <c r="C635715" s="75"/>
    </row>
    <row r="635716" spans="2:3" x14ac:dyDescent="0.25">
      <c r="B635716" s="76"/>
      <c r="C635716" s="75"/>
    </row>
    <row r="635717" spans="2:3" x14ac:dyDescent="0.25">
      <c r="B635717" s="76"/>
      <c r="C635717" s="75"/>
    </row>
    <row r="635718" spans="2:3" x14ac:dyDescent="0.25">
      <c r="B635718" s="76"/>
      <c r="C635718" s="75"/>
    </row>
    <row r="635719" spans="2:3" x14ac:dyDescent="0.25">
      <c r="B635719" s="76"/>
      <c r="C635719" s="75"/>
    </row>
    <row r="635720" spans="2:3" x14ac:dyDescent="0.25">
      <c r="B635720" s="76"/>
      <c r="C635720" s="75"/>
    </row>
    <row r="635721" spans="2:3" x14ac:dyDescent="0.25">
      <c r="B635721" s="76"/>
      <c r="C635721" s="75"/>
    </row>
    <row r="635722" spans="2:3" x14ac:dyDescent="0.25">
      <c r="B635722" s="76"/>
      <c r="C635722" s="75"/>
    </row>
    <row r="635723" spans="2:3" x14ac:dyDescent="0.25">
      <c r="B635723" s="76"/>
      <c r="C635723" s="75"/>
    </row>
    <row r="635724" spans="2:3" x14ac:dyDescent="0.25">
      <c r="B635724" s="76"/>
      <c r="C635724" s="75"/>
    </row>
    <row r="635725" spans="2:3" x14ac:dyDescent="0.25">
      <c r="B635725" s="76"/>
      <c r="C635725" s="75"/>
    </row>
    <row r="635835" spans="2:3" x14ac:dyDescent="0.25">
      <c r="B635835" s="76"/>
      <c r="C635835" s="75"/>
    </row>
    <row r="635836" spans="2:3" x14ac:dyDescent="0.25">
      <c r="B635836" s="76"/>
      <c r="C635836" s="75"/>
    </row>
    <row r="635837" spans="2:3" x14ac:dyDescent="0.25">
      <c r="B635837" s="76"/>
      <c r="C635837" s="75"/>
    </row>
    <row r="635838" spans="2:3" x14ac:dyDescent="0.25">
      <c r="B635838" s="76"/>
      <c r="C635838" s="75"/>
    </row>
    <row r="635839" spans="2:3" x14ac:dyDescent="0.25">
      <c r="B635839" s="76"/>
      <c r="C635839" s="75"/>
    </row>
    <row r="635840" spans="2:3" x14ac:dyDescent="0.25">
      <c r="B635840" s="76"/>
      <c r="C635840" s="75"/>
    </row>
    <row r="635841" spans="2:3" x14ac:dyDescent="0.25">
      <c r="B635841" s="76"/>
      <c r="C635841" s="75"/>
    </row>
    <row r="635842" spans="2:3" x14ac:dyDescent="0.25">
      <c r="B635842" s="76"/>
      <c r="C635842" s="75"/>
    </row>
    <row r="635843" spans="2:3" x14ac:dyDescent="0.25">
      <c r="B635843" s="76"/>
      <c r="C635843" s="75"/>
    </row>
    <row r="635844" spans="2:3" x14ac:dyDescent="0.25">
      <c r="B635844" s="76"/>
      <c r="C635844" s="75"/>
    </row>
    <row r="635845" spans="2:3" x14ac:dyDescent="0.25">
      <c r="B635845" s="76"/>
      <c r="C635845" s="75"/>
    </row>
    <row r="635846" spans="2:3" x14ac:dyDescent="0.25">
      <c r="B635846" s="76"/>
      <c r="C635846" s="75"/>
    </row>
    <row r="635847" spans="2:3" x14ac:dyDescent="0.25">
      <c r="B635847" s="76"/>
      <c r="C635847" s="75"/>
    </row>
    <row r="635957" spans="2:3" x14ac:dyDescent="0.25">
      <c r="B635957" s="76"/>
      <c r="C635957" s="75"/>
    </row>
    <row r="635958" spans="2:3" x14ac:dyDescent="0.25">
      <c r="B635958" s="76"/>
      <c r="C635958" s="75"/>
    </row>
    <row r="635959" spans="2:3" x14ac:dyDescent="0.25">
      <c r="B635959" s="76"/>
      <c r="C635959" s="75"/>
    </row>
    <row r="635960" spans="2:3" x14ac:dyDescent="0.25">
      <c r="B635960" s="76"/>
      <c r="C635960" s="75"/>
    </row>
    <row r="635961" spans="2:3" x14ac:dyDescent="0.25">
      <c r="B635961" s="76"/>
      <c r="C635961" s="75"/>
    </row>
    <row r="635962" spans="2:3" x14ac:dyDescent="0.25">
      <c r="B635962" s="76"/>
      <c r="C635962" s="75"/>
    </row>
    <row r="635963" spans="2:3" x14ac:dyDescent="0.25">
      <c r="B635963" s="76"/>
      <c r="C635963" s="75"/>
    </row>
    <row r="635964" spans="2:3" x14ac:dyDescent="0.25">
      <c r="B635964" s="76"/>
      <c r="C635964" s="75"/>
    </row>
    <row r="635965" spans="2:3" x14ac:dyDescent="0.25">
      <c r="B635965" s="76"/>
      <c r="C635965" s="75"/>
    </row>
    <row r="635966" spans="2:3" x14ac:dyDescent="0.25">
      <c r="B635966" s="76"/>
      <c r="C635966" s="75"/>
    </row>
    <row r="635967" spans="2:3" x14ac:dyDescent="0.25">
      <c r="B635967" s="76"/>
      <c r="C635967" s="75"/>
    </row>
    <row r="635968" spans="2:3" x14ac:dyDescent="0.25">
      <c r="B635968" s="76"/>
      <c r="C635968" s="75"/>
    </row>
    <row r="635969" spans="2:3" x14ac:dyDescent="0.25">
      <c r="B635969" s="76"/>
      <c r="C635969" s="75"/>
    </row>
    <row r="636079" spans="2:3" x14ac:dyDescent="0.25">
      <c r="B636079" s="76"/>
      <c r="C636079" s="75"/>
    </row>
    <row r="636080" spans="2:3" x14ac:dyDescent="0.25">
      <c r="B636080" s="76"/>
      <c r="C636080" s="75"/>
    </row>
    <row r="636081" spans="2:3" x14ac:dyDescent="0.25">
      <c r="B636081" s="76"/>
      <c r="C636081" s="75"/>
    </row>
    <row r="636082" spans="2:3" x14ac:dyDescent="0.25">
      <c r="B636082" s="76"/>
      <c r="C636082" s="75"/>
    </row>
    <row r="636083" spans="2:3" x14ac:dyDescent="0.25">
      <c r="B636083" s="76"/>
      <c r="C636083" s="75"/>
    </row>
    <row r="636084" spans="2:3" x14ac:dyDescent="0.25">
      <c r="B636084" s="76"/>
      <c r="C636084" s="75"/>
    </row>
    <row r="636085" spans="2:3" x14ac:dyDescent="0.25">
      <c r="B636085" s="76"/>
      <c r="C636085" s="75"/>
    </row>
    <row r="636086" spans="2:3" x14ac:dyDescent="0.25">
      <c r="B636086" s="76"/>
      <c r="C636086" s="75"/>
    </row>
    <row r="636087" spans="2:3" x14ac:dyDescent="0.25">
      <c r="B636087" s="76"/>
      <c r="C636087" s="75"/>
    </row>
    <row r="636088" spans="2:3" x14ac:dyDescent="0.25">
      <c r="B636088" s="76"/>
      <c r="C636088" s="75"/>
    </row>
    <row r="636089" spans="2:3" x14ac:dyDescent="0.25">
      <c r="B636089" s="76"/>
      <c r="C636089" s="75"/>
    </row>
    <row r="636090" spans="2:3" x14ac:dyDescent="0.25">
      <c r="B636090" s="76"/>
      <c r="C636090" s="75"/>
    </row>
    <row r="636091" spans="2:3" x14ac:dyDescent="0.25">
      <c r="B636091" s="76"/>
      <c r="C636091" s="75"/>
    </row>
    <row r="636201" spans="2:3" x14ac:dyDescent="0.25">
      <c r="B636201" s="76"/>
      <c r="C636201" s="75"/>
    </row>
    <row r="636202" spans="2:3" x14ac:dyDescent="0.25">
      <c r="B636202" s="76"/>
      <c r="C636202" s="75"/>
    </row>
    <row r="636203" spans="2:3" x14ac:dyDescent="0.25">
      <c r="B636203" s="76"/>
      <c r="C636203" s="75"/>
    </row>
    <row r="636204" spans="2:3" x14ac:dyDescent="0.25">
      <c r="B636204" s="76"/>
      <c r="C636204" s="75"/>
    </row>
    <row r="636205" spans="2:3" x14ac:dyDescent="0.25">
      <c r="B636205" s="76"/>
      <c r="C636205" s="75"/>
    </row>
    <row r="636206" spans="2:3" x14ac:dyDescent="0.25">
      <c r="B636206" s="76"/>
      <c r="C636206" s="75"/>
    </row>
    <row r="636207" spans="2:3" x14ac:dyDescent="0.25">
      <c r="B636207" s="76"/>
      <c r="C636207" s="75"/>
    </row>
    <row r="636208" spans="2:3" x14ac:dyDescent="0.25">
      <c r="B636208" s="76"/>
      <c r="C636208" s="75"/>
    </row>
    <row r="636209" spans="2:3" x14ac:dyDescent="0.25">
      <c r="B636209" s="76"/>
      <c r="C636209" s="75"/>
    </row>
    <row r="636210" spans="2:3" x14ac:dyDescent="0.25">
      <c r="B636210" s="76"/>
      <c r="C636210" s="75"/>
    </row>
    <row r="636211" spans="2:3" x14ac:dyDescent="0.25">
      <c r="B636211" s="76"/>
      <c r="C636211" s="75"/>
    </row>
    <row r="636212" spans="2:3" x14ac:dyDescent="0.25">
      <c r="B636212" s="76"/>
      <c r="C636212" s="75"/>
    </row>
    <row r="636213" spans="2:3" x14ac:dyDescent="0.25">
      <c r="B636213" s="76"/>
      <c r="C636213" s="75"/>
    </row>
    <row r="636323" spans="2:3" x14ac:dyDescent="0.25">
      <c r="B636323" s="76"/>
      <c r="C636323" s="75"/>
    </row>
    <row r="636324" spans="2:3" x14ac:dyDescent="0.25">
      <c r="B636324" s="76"/>
      <c r="C636324" s="75"/>
    </row>
    <row r="636325" spans="2:3" x14ac:dyDescent="0.25">
      <c r="B636325" s="76"/>
      <c r="C636325" s="75"/>
    </row>
    <row r="636326" spans="2:3" x14ac:dyDescent="0.25">
      <c r="B636326" s="76"/>
      <c r="C636326" s="75"/>
    </row>
    <row r="636327" spans="2:3" x14ac:dyDescent="0.25">
      <c r="B636327" s="76"/>
      <c r="C636327" s="75"/>
    </row>
    <row r="636328" spans="2:3" x14ac:dyDescent="0.25">
      <c r="B636328" s="76"/>
      <c r="C636328" s="75"/>
    </row>
    <row r="636329" spans="2:3" x14ac:dyDescent="0.25">
      <c r="B636329" s="76"/>
      <c r="C636329" s="75"/>
    </row>
    <row r="636330" spans="2:3" x14ac:dyDescent="0.25">
      <c r="B636330" s="76"/>
      <c r="C636330" s="75"/>
    </row>
    <row r="636331" spans="2:3" x14ac:dyDescent="0.25">
      <c r="B636331" s="76"/>
      <c r="C636331" s="75"/>
    </row>
    <row r="636332" spans="2:3" x14ac:dyDescent="0.25">
      <c r="B636332" s="76"/>
      <c r="C636332" s="75"/>
    </row>
    <row r="636333" spans="2:3" x14ac:dyDescent="0.25">
      <c r="B636333" s="76"/>
      <c r="C636333" s="75"/>
    </row>
    <row r="636334" spans="2:3" x14ac:dyDescent="0.25">
      <c r="B636334" s="76"/>
      <c r="C636334" s="75"/>
    </row>
    <row r="636335" spans="2:3" x14ac:dyDescent="0.25">
      <c r="B636335" s="76"/>
      <c r="C636335" s="75"/>
    </row>
    <row r="636445" spans="2:3" x14ac:dyDescent="0.25">
      <c r="B636445" s="76"/>
      <c r="C636445" s="75"/>
    </row>
    <row r="636446" spans="2:3" x14ac:dyDescent="0.25">
      <c r="B636446" s="76"/>
      <c r="C636446" s="75"/>
    </row>
    <row r="636447" spans="2:3" x14ac:dyDescent="0.25">
      <c r="B636447" s="76"/>
      <c r="C636447" s="75"/>
    </row>
    <row r="636448" spans="2:3" x14ac:dyDescent="0.25">
      <c r="B636448" s="76"/>
      <c r="C636448" s="75"/>
    </row>
    <row r="636449" spans="2:3" x14ac:dyDescent="0.25">
      <c r="B636449" s="76"/>
      <c r="C636449" s="75"/>
    </row>
    <row r="636450" spans="2:3" x14ac:dyDescent="0.25">
      <c r="B636450" s="76"/>
      <c r="C636450" s="75"/>
    </row>
    <row r="636451" spans="2:3" x14ac:dyDescent="0.25">
      <c r="B636451" s="76"/>
      <c r="C636451" s="75"/>
    </row>
    <row r="636452" spans="2:3" x14ac:dyDescent="0.25">
      <c r="B636452" s="76"/>
      <c r="C636452" s="75"/>
    </row>
    <row r="636453" spans="2:3" x14ac:dyDescent="0.25">
      <c r="B636453" s="76"/>
      <c r="C636453" s="75"/>
    </row>
    <row r="636454" spans="2:3" x14ac:dyDescent="0.25">
      <c r="B636454" s="76"/>
      <c r="C636454" s="75"/>
    </row>
    <row r="636455" spans="2:3" x14ac:dyDescent="0.25">
      <c r="B636455" s="76"/>
      <c r="C636455" s="75"/>
    </row>
    <row r="636456" spans="2:3" x14ac:dyDescent="0.25">
      <c r="B636456" s="76"/>
      <c r="C636456" s="75"/>
    </row>
    <row r="636457" spans="2:3" x14ac:dyDescent="0.25">
      <c r="B636457" s="76"/>
      <c r="C636457" s="75"/>
    </row>
    <row r="636567" spans="2:3" x14ac:dyDescent="0.25">
      <c r="B636567" s="76"/>
      <c r="C636567" s="75"/>
    </row>
    <row r="636568" spans="2:3" x14ac:dyDescent="0.25">
      <c r="B636568" s="76"/>
      <c r="C636568" s="75"/>
    </row>
    <row r="636569" spans="2:3" x14ac:dyDescent="0.25">
      <c r="B636569" s="76"/>
      <c r="C636569" s="75"/>
    </row>
    <row r="636570" spans="2:3" x14ac:dyDescent="0.25">
      <c r="B636570" s="76"/>
      <c r="C636570" s="75"/>
    </row>
    <row r="636571" spans="2:3" x14ac:dyDescent="0.25">
      <c r="B636571" s="76"/>
      <c r="C636571" s="75"/>
    </row>
    <row r="636572" spans="2:3" x14ac:dyDescent="0.25">
      <c r="B636572" s="76"/>
      <c r="C636572" s="75"/>
    </row>
    <row r="636573" spans="2:3" x14ac:dyDescent="0.25">
      <c r="B636573" s="76"/>
      <c r="C636573" s="75"/>
    </row>
    <row r="636574" spans="2:3" x14ac:dyDescent="0.25">
      <c r="B636574" s="76"/>
      <c r="C636574" s="75"/>
    </row>
    <row r="636575" spans="2:3" x14ac:dyDescent="0.25">
      <c r="B636575" s="76"/>
      <c r="C636575" s="75"/>
    </row>
    <row r="636576" spans="2:3" x14ac:dyDescent="0.25">
      <c r="B636576" s="76"/>
      <c r="C636576" s="75"/>
    </row>
    <row r="636577" spans="2:3" x14ac:dyDescent="0.25">
      <c r="B636577" s="76"/>
      <c r="C636577" s="75"/>
    </row>
    <row r="636578" spans="2:3" x14ac:dyDescent="0.25">
      <c r="B636578" s="76"/>
      <c r="C636578" s="75"/>
    </row>
    <row r="636579" spans="2:3" x14ac:dyDescent="0.25">
      <c r="B636579" s="76"/>
      <c r="C636579" s="75"/>
    </row>
    <row r="636689" spans="2:3" x14ac:dyDescent="0.25">
      <c r="B636689" s="76"/>
      <c r="C636689" s="75"/>
    </row>
    <row r="636690" spans="2:3" x14ac:dyDescent="0.25">
      <c r="B636690" s="76"/>
      <c r="C636690" s="75"/>
    </row>
    <row r="636691" spans="2:3" x14ac:dyDescent="0.25">
      <c r="B636691" s="76"/>
      <c r="C636691" s="75"/>
    </row>
    <row r="636692" spans="2:3" x14ac:dyDescent="0.25">
      <c r="B636692" s="76"/>
      <c r="C636692" s="75"/>
    </row>
    <row r="636693" spans="2:3" x14ac:dyDescent="0.25">
      <c r="B636693" s="76"/>
      <c r="C636693" s="75"/>
    </row>
    <row r="636694" spans="2:3" x14ac:dyDescent="0.25">
      <c r="B636694" s="76"/>
      <c r="C636694" s="75"/>
    </row>
    <row r="636695" spans="2:3" x14ac:dyDescent="0.25">
      <c r="B636695" s="76"/>
      <c r="C636695" s="75"/>
    </row>
    <row r="636696" spans="2:3" x14ac:dyDescent="0.25">
      <c r="B636696" s="76"/>
      <c r="C636696" s="75"/>
    </row>
    <row r="636697" spans="2:3" x14ac:dyDescent="0.25">
      <c r="B636697" s="76"/>
      <c r="C636697" s="75"/>
    </row>
    <row r="636698" spans="2:3" x14ac:dyDescent="0.25">
      <c r="B636698" s="76"/>
      <c r="C636698" s="75"/>
    </row>
    <row r="636699" spans="2:3" x14ac:dyDescent="0.25">
      <c r="B636699" s="76"/>
      <c r="C636699" s="75"/>
    </row>
    <row r="636700" spans="2:3" x14ac:dyDescent="0.25">
      <c r="B636700" s="76"/>
      <c r="C636700" s="75"/>
    </row>
    <row r="636701" spans="2:3" x14ac:dyDescent="0.25">
      <c r="B636701" s="76"/>
      <c r="C636701" s="75"/>
    </row>
    <row r="636811" spans="2:3" x14ac:dyDescent="0.25">
      <c r="B636811" s="76"/>
      <c r="C636811" s="75"/>
    </row>
    <row r="636812" spans="2:3" x14ac:dyDescent="0.25">
      <c r="B636812" s="76"/>
      <c r="C636812" s="75"/>
    </row>
    <row r="636813" spans="2:3" x14ac:dyDescent="0.25">
      <c r="B636813" s="76"/>
      <c r="C636813" s="75"/>
    </row>
    <row r="636814" spans="2:3" x14ac:dyDescent="0.25">
      <c r="B636814" s="76"/>
      <c r="C636814" s="75"/>
    </row>
    <row r="636815" spans="2:3" x14ac:dyDescent="0.25">
      <c r="B636815" s="76"/>
      <c r="C636815" s="75"/>
    </row>
    <row r="636816" spans="2:3" x14ac:dyDescent="0.25">
      <c r="B636816" s="76"/>
      <c r="C636816" s="75"/>
    </row>
    <row r="636817" spans="2:3" x14ac:dyDescent="0.25">
      <c r="B636817" s="76"/>
      <c r="C636817" s="75"/>
    </row>
    <row r="636818" spans="2:3" x14ac:dyDescent="0.25">
      <c r="B636818" s="76"/>
      <c r="C636818" s="75"/>
    </row>
    <row r="636819" spans="2:3" x14ac:dyDescent="0.25">
      <c r="B636819" s="76"/>
      <c r="C636819" s="75"/>
    </row>
    <row r="636820" spans="2:3" x14ac:dyDescent="0.25">
      <c r="B636820" s="76"/>
      <c r="C636820" s="75"/>
    </row>
    <row r="636821" spans="2:3" x14ac:dyDescent="0.25">
      <c r="B636821" s="76"/>
      <c r="C636821" s="75"/>
    </row>
    <row r="636822" spans="2:3" x14ac:dyDescent="0.25">
      <c r="B636822" s="76"/>
      <c r="C636822" s="75"/>
    </row>
    <row r="636823" spans="2:3" x14ac:dyDescent="0.25">
      <c r="B636823" s="76"/>
      <c r="C636823" s="75"/>
    </row>
    <row r="636933" spans="2:3" x14ac:dyDescent="0.25">
      <c r="B636933" s="76"/>
      <c r="C636933" s="75"/>
    </row>
    <row r="636934" spans="2:3" x14ac:dyDescent="0.25">
      <c r="B636934" s="76"/>
      <c r="C636934" s="75"/>
    </row>
    <row r="636935" spans="2:3" x14ac:dyDescent="0.25">
      <c r="B636935" s="76"/>
      <c r="C636935" s="75"/>
    </row>
    <row r="636936" spans="2:3" x14ac:dyDescent="0.25">
      <c r="B636936" s="76"/>
      <c r="C636936" s="75"/>
    </row>
    <row r="636937" spans="2:3" x14ac:dyDescent="0.25">
      <c r="B636937" s="76"/>
      <c r="C636937" s="75"/>
    </row>
    <row r="636938" spans="2:3" x14ac:dyDescent="0.25">
      <c r="B636938" s="76"/>
      <c r="C636938" s="75"/>
    </row>
    <row r="636939" spans="2:3" x14ac:dyDescent="0.25">
      <c r="B636939" s="76"/>
      <c r="C636939" s="75"/>
    </row>
    <row r="636940" spans="2:3" x14ac:dyDescent="0.25">
      <c r="B636940" s="76"/>
      <c r="C636940" s="75"/>
    </row>
    <row r="636941" spans="2:3" x14ac:dyDescent="0.25">
      <c r="B636941" s="76"/>
      <c r="C636941" s="75"/>
    </row>
    <row r="636942" spans="2:3" x14ac:dyDescent="0.25">
      <c r="B636942" s="76"/>
      <c r="C636942" s="75"/>
    </row>
    <row r="636943" spans="2:3" x14ac:dyDescent="0.25">
      <c r="B636943" s="76"/>
      <c r="C636943" s="75"/>
    </row>
    <row r="636944" spans="2:3" x14ac:dyDescent="0.25">
      <c r="B636944" s="76"/>
      <c r="C636944" s="75"/>
    </row>
    <row r="636945" spans="2:3" x14ac:dyDescent="0.25">
      <c r="B636945" s="76"/>
      <c r="C636945" s="75"/>
    </row>
    <row r="637055" spans="2:3" x14ac:dyDescent="0.25">
      <c r="B637055" s="76"/>
      <c r="C637055" s="75"/>
    </row>
    <row r="637056" spans="2:3" x14ac:dyDescent="0.25">
      <c r="B637056" s="76"/>
      <c r="C637056" s="75"/>
    </row>
    <row r="637057" spans="2:3" x14ac:dyDescent="0.25">
      <c r="B637057" s="76"/>
      <c r="C637057" s="75"/>
    </row>
    <row r="637058" spans="2:3" x14ac:dyDescent="0.25">
      <c r="B637058" s="76"/>
      <c r="C637058" s="75"/>
    </row>
    <row r="637059" spans="2:3" x14ac:dyDescent="0.25">
      <c r="B637059" s="76"/>
      <c r="C637059" s="75"/>
    </row>
    <row r="637060" spans="2:3" x14ac:dyDescent="0.25">
      <c r="B637060" s="76"/>
      <c r="C637060" s="75"/>
    </row>
    <row r="637061" spans="2:3" x14ac:dyDescent="0.25">
      <c r="B637061" s="76"/>
      <c r="C637061" s="75"/>
    </row>
    <row r="637062" spans="2:3" x14ac:dyDescent="0.25">
      <c r="B637062" s="76"/>
      <c r="C637062" s="75"/>
    </row>
    <row r="637063" spans="2:3" x14ac:dyDescent="0.25">
      <c r="B637063" s="76"/>
      <c r="C637063" s="75"/>
    </row>
    <row r="637064" spans="2:3" x14ac:dyDescent="0.25">
      <c r="B637064" s="76"/>
      <c r="C637064" s="75"/>
    </row>
    <row r="637065" spans="2:3" x14ac:dyDescent="0.25">
      <c r="B637065" s="76"/>
      <c r="C637065" s="75"/>
    </row>
    <row r="637066" spans="2:3" x14ac:dyDescent="0.25">
      <c r="B637066" s="76"/>
      <c r="C637066" s="75"/>
    </row>
    <row r="637067" spans="2:3" x14ac:dyDescent="0.25">
      <c r="B637067" s="76"/>
      <c r="C637067" s="75"/>
    </row>
    <row r="637177" spans="2:3" x14ac:dyDescent="0.25">
      <c r="B637177" s="76"/>
      <c r="C637177" s="75"/>
    </row>
    <row r="637178" spans="2:3" x14ac:dyDescent="0.25">
      <c r="B637178" s="76"/>
      <c r="C637178" s="75"/>
    </row>
    <row r="637179" spans="2:3" x14ac:dyDescent="0.25">
      <c r="B637179" s="76"/>
      <c r="C637179" s="75"/>
    </row>
    <row r="637180" spans="2:3" x14ac:dyDescent="0.25">
      <c r="B637180" s="76"/>
      <c r="C637180" s="75"/>
    </row>
    <row r="637181" spans="2:3" x14ac:dyDescent="0.25">
      <c r="B637181" s="76"/>
      <c r="C637181" s="75"/>
    </row>
    <row r="637182" spans="2:3" x14ac:dyDescent="0.25">
      <c r="B637182" s="76"/>
      <c r="C637182" s="75"/>
    </row>
    <row r="637183" spans="2:3" x14ac:dyDescent="0.25">
      <c r="B637183" s="76"/>
      <c r="C637183" s="75"/>
    </row>
    <row r="637184" spans="2:3" x14ac:dyDescent="0.25">
      <c r="B637184" s="76"/>
      <c r="C637184" s="75"/>
    </row>
    <row r="637185" spans="2:3" x14ac:dyDescent="0.25">
      <c r="B637185" s="76"/>
      <c r="C637185" s="75"/>
    </row>
    <row r="637186" spans="2:3" x14ac:dyDescent="0.25">
      <c r="B637186" s="76"/>
      <c r="C637186" s="75"/>
    </row>
    <row r="637187" spans="2:3" x14ac:dyDescent="0.25">
      <c r="B637187" s="76"/>
      <c r="C637187" s="75"/>
    </row>
    <row r="637188" spans="2:3" x14ac:dyDescent="0.25">
      <c r="B637188" s="76"/>
      <c r="C637188" s="75"/>
    </row>
    <row r="637189" spans="2:3" x14ac:dyDescent="0.25">
      <c r="B637189" s="76"/>
      <c r="C637189" s="75"/>
    </row>
    <row r="637299" spans="2:3" x14ac:dyDescent="0.25">
      <c r="B637299" s="76"/>
      <c r="C637299" s="75"/>
    </row>
    <row r="637300" spans="2:3" x14ac:dyDescent="0.25">
      <c r="B637300" s="76"/>
      <c r="C637300" s="75"/>
    </row>
    <row r="637301" spans="2:3" x14ac:dyDescent="0.25">
      <c r="B637301" s="76"/>
      <c r="C637301" s="75"/>
    </row>
    <row r="637302" spans="2:3" x14ac:dyDescent="0.25">
      <c r="B637302" s="76"/>
      <c r="C637302" s="75"/>
    </row>
    <row r="637303" spans="2:3" x14ac:dyDescent="0.25">
      <c r="B637303" s="76"/>
      <c r="C637303" s="75"/>
    </row>
    <row r="637304" spans="2:3" x14ac:dyDescent="0.25">
      <c r="B637304" s="76"/>
      <c r="C637304" s="75"/>
    </row>
    <row r="637305" spans="2:3" x14ac:dyDescent="0.25">
      <c r="B637305" s="76"/>
      <c r="C637305" s="75"/>
    </row>
    <row r="637306" spans="2:3" x14ac:dyDescent="0.25">
      <c r="B637306" s="76"/>
      <c r="C637306" s="75"/>
    </row>
    <row r="637307" spans="2:3" x14ac:dyDescent="0.25">
      <c r="B637307" s="76"/>
      <c r="C637307" s="75"/>
    </row>
    <row r="637308" spans="2:3" x14ac:dyDescent="0.25">
      <c r="B637308" s="76"/>
      <c r="C637308" s="75"/>
    </row>
    <row r="637309" spans="2:3" x14ac:dyDescent="0.25">
      <c r="B637309" s="76"/>
      <c r="C637309" s="75"/>
    </row>
    <row r="637310" spans="2:3" x14ac:dyDescent="0.25">
      <c r="B637310" s="76"/>
      <c r="C637310" s="75"/>
    </row>
    <row r="637311" spans="2:3" x14ac:dyDescent="0.25">
      <c r="B637311" s="76"/>
      <c r="C637311" s="75"/>
    </row>
    <row r="637421" spans="2:3" x14ac:dyDescent="0.25">
      <c r="B637421" s="76"/>
      <c r="C637421" s="75"/>
    </row>
    <row r="637422" spans="2:3" x14ac:dyDescent="0.25">
      <c r="B637422" s="76"/>
      <c r="C637422" s="75"/>
    </row>
    <row r="637423" spans="2:3" x14ac:dyDescent="0.25">
      <c r="B637423" s="76"/>
      <c r="C637423" s="75"/>
    </row>
    <row r="637424" spans="2:3" x14ac:dyDescent="0.25">
      <c r="B637424" s="76"/>
      <c r="C637424" s="75"/>
    </row>
    <row r="637425" spans="2:3" x14ac:dyDescent="0.25">
      <c r="B637425" s="76"/>
      <c r="C637425" s="75"/>
    </row>
    <row r="637426" spans="2:3" x14ac:dyDescent="0.25">
      <c r="B637426" s="76"/>
      <c r="C637426" s="75"/>
    </row>
    <row r="637427" spans="2:3" x14ac:dyDescent="0.25">
      <c r="B637427" s="76"/>
      <c r="C637427" s="75"/>
    </row>
    <row r="637428" spans="2:3" x14ac:dyDescent="0.25">
      <c r="B637428" s="76"/>
      <c r="C637428" s="75"/>
    </row>
    <row r="637429" spans="2:3" x14ac:dyDescent="0.25">
      <c r="B637429" s="76"/>
      <c r="C637429" s="75"/>
    </row>
    <row r="637430" spans="2:3" x14ac:dyDescent="0.25">
      <c r="B637430" s="76"/>
      <c r="C637430" s="75"/>
    </row>
    <row r="637431" spans="2:3" x14ac:dyDescent="0.25">
      <c r="B637431" s="76"/>
      <c r="C637431" s="75"/>
    </row>
    <row r="637432" spans="2:3" x14ac:dyDescent="0.25">
      <c r="B637432" s="76"/>
      <c r="C637432" s="75"/>
    </row>
    <row r="637433" spans="2:3" x14ac:dyDescent="0.25">
      <c r="B637433" s="76"/>
      <c r="C637433" s="75"/>
    </row>
    <row r="637543" spans="2:3" x14ac:dyDescent="0.25">
      <c r="B637543" s="76"/>
      <c r="C637543" s="75"/>
    </row>
    <row r="637544" spans="2:3" x14ac:dyDescent="0.25">
      <c r="B637544" s="76"/>
      <c r="C637544" s="75"/>
    </row>
    <row r="637545" spans="2:3" x14ac:dyDescent="0.25">
      <c r="B637545" s="76"/>
      <c r="C637545" s="75"/>
    </row>
    <row r="637546" spans="2:3" x14ac:dyDescent="0.25">
      <c r="B637546" s="76"/>
      <c r="C637546" s="75"/>
    </row>
    <row r="637547" spans="2:3" x14ac:dyDescent="0.25">
      <c r="B637547" s="76"/>
      <c r="C637547" s="75"/>
    </row>
    <row r="637548" spans="2:3" x14ac:dyDescent="0.25">
      <c r="B637548" s="76"/>
      <c r="C637548" s="75"/>
    </row>
    <row r="637549" spans="2:3" x14ac:dyDescent="0.25">
      <c r="B637549" s="76"/>
      <c r="C637549" s="75"/>
    </row>
    <row r="637550" spans="2:3" x14ac:dyDescent="0.25">
      <c r="B637550" s="76"/>
      <c r="C637550" s="75"/>
    </row>
    <row r="637551" spans="2:3" x14ac:dyDescent="0.25">
      <c r="B637551" s="76"/>
      <c r="C637551" s="75"/>
    </row>
    <row r="637552" spans="2:3" x14ac:dyDescent="0.25">
      <c r="B637552" s="76"/>
      <c r="C637552" s="75"/>
    </row>
    <row r="637553" spans="2:3" x14ac:dyDescent="0.25">
      <c r="B637553" s="76"/>
      <c r="C637553" s="75"/>
    </row>
    <row r="637554" spans="2:3" x14ac:dyDescent="0.25">
      <c r="B637554" s="76"/>
      <c r="C637554" s="75"/>
    </row>
    <row r="637555" spans="2:3" x14ac:dyDescent="0.25">
      <c r="B637555" s="76"/>
      <c r="C637555" s="75"/>
    </row>
    <row r="637665" spans="2:3" x14ac:dyDescent="0.25">
      <c r="B637665" s="76"/>
      <c r="C637665" s="75"/>
    </row>
    <row r="637666" spans="2:3" x14ac:dyDescent="0.25">
      <c r="B637666" s="76"/>
      <c r="C637666" s="75"/>
    </row>
    <row r="637667" spans="2:3" x14ac:dyDescent="0.25">
      <c r="B637667" s="76"/>
      <c r="C637667" s="75"/>
    </row>
    <row r="637668" spans="2:3" x14ac:dyDescent="0.25">
      <c r="B637668" s="76"/>
      <c r="C637668" s="75"/>
    </row>
    <row r="637669" spans="2:3" x14ac:dyDescent="0.25">
      <c r="B637669" s="76"/>
      <c r="C637669" s="75"/>
    </row>
    <row r="637670" spans="2:3" x14ac:dyDescent="0.25">
      <c r="B637670" s="76"/>
      <c r="C637670" s="75"/>
    </row>
    <row r="637671" spans="2:3" x14ac:dyDescent="0.25">
      <c r="B637671" s="76"/>
      <c r="C637671" s="75"/>
    </row>
    <row r="637672" spans="2:3" x14ac:dyDescent="0.25">
      <c r="B637672" s="76"/>
      <c r="C637672" s="75"/>
    </row>
    <row r="637673" spans="2:3" x14ac:dyDescent="0.25">
      <c r="B637673" s="76"/>
      <c r="C637673" s="75"/>
    </row>
    <row r="637674" spans="2:3" x14ac:dyDescent="0.25">
      <c r="B637674" s="76"/>
      <c r="C637674" s="75"/>
    </row>
    <row r="637675" spans="2:3" x14ac:dyDescent="0.25">
      <c r="B637675" s="76"/>
      <c r="C637675" s="75"/>
    </row>
    <row r="637676" spans="2:3" x14ac:dyDescent="0.25">
      <c r="B637676" s="76"/>
      <c r="C637676" s="75"/>
    </row>
    <row r="637677" spans="2:3" x14ac:dyDescent="0.25">
      <c r="B637677" s="76"/>
      <c r="C637677" s="75"/>
    </row>
    <row r="637787" spans="2:3" x14ac:dyDescent="0.25">
      <c r="B637787" s="76"/>
      <c r="C637787" s="75"/>
    </row>
    <row r="637788" spans="2:3" x14ac:dyDescent="0.25">
      <c r="B637788" s="76"/>
      <c r="C637788" s="75"/>
    </row>
    <row r="637789" spans="2:3" x14ac:dyDescent="0.25">
      <c r="B637789" s="76"/>
      <c r="C637789" s="75"/>
    </row>
    <row r="637790" spans="2:3" x14ac:dyDescent="0.25">
      <c r="B637790" s="76"/>
      <c r="C637790" s="75"/>
    </row>
    <row r="637791" spans="2:3" x14ac:dyDescent="0.25">
      <c r="B637791" s="76"/>
      <c r="C637791" s="75"/>
    </row>
    <row r="637792" spans="2:3" x14ac:dyDescent="0.25">
      <c r="B637792" s="76"/>
      <c r="C637792" s="75"/>
    </row>
    <row r="637793" spans="2:3" x14ac:dyDescent="0.25">
      <c r="B637793" s="76"/>
      <c r="C637793" s="75"/>
    </row>
    <row r="637794" spans="2:3" x14ac:dyDescent="0.25">
      <c r="B637794" s="76"/>
      <c r="C637794" s="75"/>
    </row>
    <row r="637795" spans="2:3" x14ac:dyDescent="0.25">
      <c r="B637795" s="76"/>
      <c r="C637795" s="75"/>
    </row>
    <row r="637796" spans="2:3" x14ac:dyDescent="0.25">
      <c r="B637796" s="76"/>
      <c r="C637796" s="75"/>
    </row>
    <row r="637797" spans="2:3" x14ac:dyDescent="0.25">
      <c r="B637797" s="76"/>
      <c r="C637797" s="75"/>
    </row>
    <row r="637798" spans="2:3" x14ac:dyDescent="0.25">
      <c r="B637798" s="76"/>
      <c r="C637798" s="75"/>
    </row>
    <row r="637799" spans="2:3" x14ac:dyDescent="0.25">
      <c r="B637799" s="76"/>
      <c r="C637799" s="75"/>
    </row>
    <row r="637909" spans="2:3" x14ac:dyDescent="0.25">
      <c r="B637909" s="76"/>
      <c r="C637909" s="75"/>
    </row>
    <row r="637910" spans="2:3" x14ac:dyDescent="0.25">
      <c r="B637910" s="76"/>
      <c r="C637910" s="75"/>
    </row>
    <row r="637911" spans="2:3" x14ac:dyDescent="0.25">
      <c r="B637911" s="76"/>
      <c r="C637911" s="75"/>
    </row>
    <row r="637912" spans="2:3" x14ac:dyDescent="0.25">
      <c r="B637912" s="76"/>
      <c r="C637912" s="75"/>
    </row>
    <row r="637913" spans="2:3" x14ac:dyDescent="0.25">
      <c r="B637913" s="76"/>
      <c r="C637913" s="75"/>
    </row>
    <row r="637914" spans="2:3" x14ac:dyDescent="0.25">
      <c r="B637914" s="76"/>
      <c r="C637914" s="75"/>
    </row>
    <row r="637915" spans="2:3" x14ac:dyDescent="0.25">
      <c r="B637915" s="76"/>
      <c r="C637915" s="75"/>
    </row>
    <row r="637916" spans="2:3" x14ac:dyDescent="0.25">
      <c r="B637916" s="76"/>
      <c r="C637916" s="75"/>
    </row>
    <row r="637917" spans="2:3" x14ac:dyDescent="0.25">
      <c r="B637917" s="76"/>
      <c r="C637917" s="75"/>
    </row>
    <row r="637918" spans="2:3" x14ac:dyDescent="0.25">
      <c r="B637918" s="76"/>
      <c r="C637918" s="75"/>
    </row>
    <row r="637919" spans="2:3" x14ac:dyDescent="0.25">
      <c r="B637919" s="76"/>
      <c r="C637919" s="75"/>
    </row>
    <row r="637920" spans="2:3" x14ac:dyDescent="0.25">
      <c r="B637920" s="76"/>
      <c r="C637920" s="75"/>
    </row>
    <row r="637921" spans="2:3" x14ac:dyDescent="0.25">
      <c r="B637921" s="76"/>
      <c r="C637921" s="75"/>
    </row>
    <row r="638031" spans="2:3" x14ac:dyDescent="0.25">
      <c r="B638031" s="76"/>
      <c r="C638031" s="75"/>
    </row>
    <row r="638032" spans="2:3" x14ac:dyDescent="0.25">
      <c r="B638032" s="76"/>
      <c r="C638032" s="75"/>
    </row>
    <row r="638033" spans="2:3" x14ac:dyDescent="0.25">
      <c r="B638033" s="76"/>
      <c r="C638033" s="75"/>
    </row>
    <row r="638034" spans="2:3" x14ac:dyDescent="0.25">
      <c r="B638034" s="76"/>
      <c r="C638034" s="75"/>
    </row>
    <row r="638035" spans="2:3" x14ac:dyDescent="0.25">
      <c r="B638035" s="76"/>
      <c r="C638035" s="75"/>
    </row>
    <row r="638036" spans="2:3" x14ac:dyDescent="0.25">
      <c r="B638036" s="76"/>
      <c r="C638036" s="75"/>
    </row>
    <row r="638037" spans="2:3" x14ac:dyDescent="0.25">
      <c r="B638037" s="76"/>
      <c r="C638037" s="75"/>
    </row>
    <row r="638038" spans="2:3" x14ac:dyDescent="0.25">
      <c r="B638038" s="76"/>
      <c r="C638038" s="75"/>
    </row>
    <row r="638039" spans="2:3" x14ac:dyDescent="0.25">
      <c r="B638039" s="76"/>
      <c r="C638039" s="75"/>
    </row>
    <row r="638040" spans="2:3" x14ac:dyDescent="0.25">
      <c r="B638040" s="76"/>
      <c r="C638040" s="75"/>
    </row>
    <row r="638041" spans="2:3" x14ac:dyDescent="0.25">
      <c r="B638041" s="76"/>
      <c r="C638041" s="75"/>
    </row>
    <row r="638042" spans="2:3" x14ac:dyDescent="0.25">
      <c r="B638042" s="76"/>
      <c r="C638042" s="75"/>
    </row>
    <row r="638043" spans="2:3" x14ac:dyDescent="0.25">
      <c r="B638043" s="76"/>
      <c r="C638043" s="75"/>
    </row>
    <row r="638153" spans="2:3" x14ac:dyDescent="0.25">
      <c r="B638153" s="76"/>
      <c r="C638153" s="75"/>
    </row>
    <row r="638154" spans="2:3" x14ac:dyDescent="0.25">
      <c r="B638154" s="76"/>
      <c r="C638154" s="75"/>
    </row>
    <row r="638155" spans="2:3" x14ac:dyDescent="0.25">
      <c r="B638155" s="76"/>
      <c r="C638155" s="75"/>
    </row>
    <row r="638156" spans="2:3" x14ac:dyDescent="0.25">
      <c r="B638156" s="76"/>
      <c r="C638156" s="75"/>
    </row>
    <row r="638157" spans="2:3" x14ac:dyDescent="0.25">
      <c r="B638157" s="76"/>
      <c r="C638157" s="75"/>
    </row>
    <row r="638158" spans="2:3" x14ac:dyDescent="0.25">
      <c r="B638158" s="76"/>
      <c r="C638158" s="75"/>
    </row>
    <row r="638159" spans="2:3" x14ac:dyDescent="0.25">
      <c r="B638159" s="76"/>
      <c r="C638159" s="75"/>
    </row>
    <row r="638160" spans="2:3" x14ac:dyDescent="0.25">
      <c r="B638160" s="76"/>
      <c r="C638160" s="75"/>
    </row>
    <row r="638161" spans="2:3" x14ac:dyDescent="0.25">
      <c r="B638161" s="76"/>
      <c r="C638161" s="75"/>
    </row>
    <row r="638162" spans="2:3" x14ac:dyDescent="0.25">
      <c r="B638162" s="76"/>
      <c r="C638162" s="75"/>
    </row>
    <row r="638163" spans="2:3" x14ac:dyDescent="0.25">
      <c r="B638163" s="76"/>
      <c r="C638163" s="75"/>
    </row>
    <row r="638164" spans="2:3" x14ac:dyDescent="0.25">
      <c r="B638164" s="76"/>
      <c r="C638164" s="75"/>
    </row>
    <row r="638165" spans="2:3" x14ac:dyDescent="0.25">
      <c r="B638165" s="76"/>
      <c r="C638165" s="75"/>
    </row>
    <row r="638275" spans="2:3" x14ac:dyDescent="0.25">
      <c r="B638275" s="76"/>
      <c r="C638275" s="75"/>
    </row>
    <row r="638276" spans="2:3" x14ac:dyDescent="0.25">
      <c r="B638276" s="76"/>
      <c r="C638276" s="75"/>
    </row>
    <row r="638277" spans="2:3" x14ac:dyDescent="0.25">
      <c r="B638277" s="76"/>
      <c r="C638277" s="75"/>
    </row>
    <row r="638278" spans="2:3" x14ac:dyDescent="0.25">
      <c r="B638278" s="76"/>
      <c r="C638278" s="75"/>
    </row>
    <row r="638279" spans="2:3" x14ac:dyDescent="0.25">
      <c r="B638279" s="76"/>
      <c r="C638279" s="75"/>
    </row>
    <row r="638280" spans="2:3" x14ac:dyDescent="0.25">
      <c r="B638280" s="76"/>
      <c r="C638280" s="75"/>
    </row>
    <row r="638281" spans="2:3" x14ac:dyDescent="0.25">
      <c r="B638281" s="76"/>
      <c r="C638281" s="75"/>
    </row>
    <row r="638282" spans="2:3" x14ac:dyDescent="0.25">
      <c r="B638282" s="76"/>
      <c r="C638282" s="75"/>
    </row>
    <row r="638283" spans="2:3" x14ac:dyDescent="0.25">
      <c r="B638283" s="76"/>
      <c r="C638283" s="75"/>
    </row>
    <row r="638284" spans="2:3" x14ac:dyDescent="0.25">
      <c r="B638284" s="76"/>
      <c r="C638284" s="75"/>
    </row>
    <row r="638285" spans="2:3" x14ac:dyDescent="0.25">
      <c r="B638285" s="76"/>
      <c r="C638285" s="75"/>
    </row>
    <row r="638286" spans="2:3" x14ac:dyDescent="0.25">
      <c r="B638286" s="76"/>
      <c r="C638286" s="75"/>
    </row>
    <row r="638287" spans="2:3" x14ac:dyDescent="0.25">
      <c r="B638287" s="76"/>
      <c r="C638287" s="75"/>
    </row>
    <row r="638397" spans="2:3" x14ac:dyDescent="0.25">
      <c r="B638397" s="76"/>
      <c r="C638397" s="75"/>
    </row>
    <row r="638398" spans="2:3" x14ac:dyDescent="0.25">
      <c r="B638398" s="76"/>
      <c r="C638398" s="75"/>
    </row>
    <row r="638399" spans="2:3" x14ac:dyDescent="0.25">
      <c r="B638399" s="76"/>
      <c r="C638399" s="75"/>
    </row>
    <row r="638400" spans="2:3" x14ac:dyDescent="0.25">
      <c r="B638400" s="76"/>
      <c r="C638400" s="75"/>
    </row>
    <row r="638401" spans="2:3" x14ac:dyDescent="0.25">
      <c r="B638401" s="76"/>
      <c r="C638401" s="75"/>
    </row>
    <row r="638402" spans="2:3" x14ac:dyDescent="0.25">
      <c r="B638402" s="76"/>
      <c r="C638402" s="75"/>
    </row>
    <row r="638403" spans="2:3" x14ac:dyDescent="0.25">
      <c r="B638403" s="76"/>
      <c r="C638403" s="75"/>
    </row>
    <row r="638404" spans="2:3" x14ac:dyDescent="0.25">
      <c r="B638404" s="76"/>
      <c r="C638404" s="75"/>
    </row>
    <row r="638405" spans="2:3" x14ac:dyDescent="0.25">
      <c r="B638405" s="76"/>
      <c r="C638405" s="75"/>
    </row>
    <row r="638406" spans="2:3" x14ac:dyDescent="0.25">
      <c r="B638406" s="76"/>
      <c r="C638406" s="75"/>
    </row>
    <row r="638407" spans="2:3" x14ac:dyDescent="0.25">
      <c r="B638407" s="76"/>
      <c r="C638407" s="75"/>
    </row>
    <row r="638408" spans="2:3" x14ac:dyDescent="0.25">
      <c r="B638408" s="76"/>
      <c r="C638408" s="75"/>
    </row>
    <row r="638409" spans="2:3" x14ac:dyDescent="0.25">
      <c r="B638409" s="76"/>
      <c r="C638409" s="75"/>
    </row>
    <row r="638519" spans="2:3" x14ac:dyDescent="0.25">
      <c r="B638519" s="76"/>
      <c r="C638519" s="75"/>
    </row>
    <row r="638520" spans="2:3" x14ac:dyDescent="0.25">
      <c r="B638520" s="76"/>
      <c r="C638520" s="75"/>
    </row>
    <row r="638521" spans="2:3" x14ac:dyDescent="0.25">
      <c r="B638521" s="76"/>
      <c r="C638521" s="75"/>
    </row>
    <row r="638522" spans="2:3" x14ac:dyDescent="0.25">
      <c r="B638522" s="76"/>
      <c r="C638522" s="75"/>
    </row>
    <row r="638523" spans="2:3" x14ac:dyDescent="0.25">
      <c r="B638523" s="76"/>
      <c r="C638523" s="75"/>
    </row>
    <row r="638524" spans="2:3" x14ac:dyDescent="0.25">
      <c r="B638524" s="76"/>
      <c r="C638524" s="75"/>
    </row>
    <row r="638525" spans="2:3" x14ac:dyDescent="0.25">
      <c r="B638525" s="76"/>
      <c r="C638525" s="75"/>
    </row>
    <row r="638526" spans="2:3" x14ac:dyDescent="0.25">
      <c r="B638526" s="76"/>
      <c r="C638526" s="75"/>
    </row>
    <row r="638527" spans="2:3" x14ac:dyDescent="0.25">
      <c r="B638527" s="76"/>
      <c r="C638527" s="75"/>
    </row>
    <row r="638528" spans="2:3" x14ac:dyDescent="0.25">
      <c r="B638528" s="76"/>
      <c r="C638528" s="75"/>
    </row>
    <row r="638529" spans="2:3" x14ac:dyDescent="0.25">
      <c r="B638529" s="76"/>
      <c r="C638529" s="75"/>
    </row>
    <row r="638530" spans="2:3" x14ac:dyDescent="0.25">
      <c r="B638530" s="76"/>
      <c r="C638530" s="75"/>
    </row>
    <row r="638531" spans="2:3" x14ac:dyDescent="0.25">
      <c r="B638531" s="76"/>
      <c r="C638531" s="75"/>
    </row>
    <row r="638641" spans="2:3" x14ac:dyDescent="0.25">
      <c r="B638641" s="76"/>
      <c r="C638641" s="75"/>
    </row>
    <row r="638642" spans="2:3" x14ac:dyDescent="0.25">
      <c r="B638642" s="76"/>
      <c r="C638642" s="75"/>
    </row>
    <row r="638643" spans="2:3" x14ac:dyDescent="0.25">
      <c r="B638643" s="76"/>
      <c r="C638643" s="75"/>
    </row>
    <row r="638644" spans="2:3" x14ac:dyDescent="0.25">
      <c r="B638644" s="76"/>
      <c r="C638644" s="75"/>
    </row>
    <row r="638645" spans="2:3" x14ac:dyDescent="0.25">
      <c r="B638645" s="76"/>
      <c r="C638645" s="75"/>
    </row>
    <row r="638646" spans="2:3" x14ac:dyDescent="0.25">
      <c r="B638646" s="76"/>
      <c r="C638646" s="75"/>
    </row>
    <row r="638647" spans="2:3" x14ac:dyDescent="0.25">
      <c r="B638647" s="76"/>
      <c r="C638647" s="75"/>
    </row>
    <row r="638648" spans="2:3" x14ac:dyDescent="0.25">
      <c r="B638648" s="76"/>
      <c r="C638648" s="75"/>
    </row>
    <row r="638649" spans="2:3" x14ac:dyDescent="0.25">
      <c r="B638649" s="76"/>
      <c r="C638649" s="75"/>
    </row>
    <row r="638650" spans="2:3" x14ac:dyDescent="0.25">
      <c r="B638650" s="76"/>
      <c r="C638650" s="75"/>
    </row>
    <row r="638651" spans="2:3" x14ac:dyDescent="0.25">
      <c r="B638651" s="76"/>
      <c r="C638651" s="75"/>
    </row>
    <row r="638652" spans="2:3" x14ac:dyDescent="0.25">
      <c r="B638652" s="76"/>
      <c r="C638652" s="75"/>
    </row>
    <row r="638653" spans="2:3" x14ac:dyDescent="0.25">
      <c r="B638653" s="76"/>
      <c r="C638653" s="75"/>
    </row>
    <row r="638763" spans="2:3" x14ac:dyDescent="0.25">
      <c r="B638763" s="76"/>
      <c r="C638763" s="75"/>
    </row>
    <row r="638764" spans="2:3" x14ac:dyDescent="0.25">
      <c r="B638764" s="76"/>
      <c r="C638764" s="75"/>
    </row>
    <row r="638765" spans="2:3" x14ac:dyDescent="0.25">
      <c r="B638765" s="76"/>
      <c r="C638765" s="75"/>
    </row>
    <row r="638766" spans="2:3" x14ac:dyDescent="0.25">
      <c r="B638766" s="76"/>
      <c r="C638766" s="75"/>
    </row>
    <row r="638767" spans="2:3" x14ac:dyDescent="0.25">
      <c r="B638767" s="76"/>
      <c r="C638767" s="75"/>
    </row>
    <row r="638768" spans="2:3" x14ac:dyDescent="0.25">
      <c r="B638768" s="76"/>
      <c r="C638768" s="75"/>
    </row>
    <row r="638769" spans="2:3" x14ac:dyDescent="0.25">
      <c r="B638769" s="76"/>
      <c r="C638769" s="75"/>
    </row>
    <row r="638770" spans="2:3" x14ac:dyDescent="0.25">
      <c r="B638770" s="76"/>
      <c r="C638770" s="75"/>
    </row>
    <row r="638771" spans="2:3" x14ac:dyDescent="0.25">
      <c r="B638771" s="76"/>
      <c r="C638771" s="75"/>
    </row>
    <row r="638772" spans="2:3" x14ac:dyDescent="0.25">
      <c r="B638772" s="76"/>
      <c r="C638772" s="75"/>
    </row>
    <row r="638773" spans="2:3" x14ac:dyDescent="0.25">
      <c r="B638773" s="76"/>
      <c r="C638773" s="75"/>
    </row>
    <row r="638774" spans="2:3" x14ac:dyDescent="0.25">
      <c r="B638774" s="76"/>
      <c r="C638774" s="75"/>
    </row>
    <row r="638775" spans="2:3" x14ac:dyDescent="0.25">
      <c r="B638775" s="76"/>
      <c r="C638775" s="75"/>
    </row>
    <row r="638885" spans="2:3" x14ac:dyDescent="0.25">
      <c r="B638885" s="76"/>
      <c r="C638885" s="75"/>
    </row>
    <row r="638886" spans="2:3" x14ac:dyDescent="0.25">
      <c r="B638886" s="76"/>
      <c r="C638886" s="75"/>
    </row>
    <row r="638887" spans="2:3" x14ac:dyDescent="0.25">
      <c r="B638887" s="76"/>
      <c r="C638887" s="75"/>
    </row>
    <row r="638888" spans="2:3" x14ac:dyDescent="0.25">
      <c r="B638888" s="76"/>
      <c r="C638888" s="75"/>
    </row>
    <row r="638889" spans="2:3" x14ac:dyDescent="0.25">
      <c r="B638889" s="76"/>
      <c r="C638889" s="75"/>
    </row>
    <row r="638890" spans="2:3" x14ac:dyDescent="0.25">
      <c r="B638890" s="76"/>
      <c r="C638890" s="75"/>
    </row>
    <row r="638891" spans="2:3" x14ac:dyDescent="0.25">
      <c r="B638891" s="76"/>
      <c r="C638891" s="75"/>
    </row>
    <row r="638892" spans="2:3" x14ac:dyDescent="0.25">
      <c r="B638892" s="76"/>
      <c r="C638892" s="75"/>
    </row>
    <row r="638893" spans="2:3" x14ac:dyDescent="0.25">
      <c r="B638893" s="76"/>
      <c r="C638893" s="75"/>
    </row>
    <row r="638894" spans="2:3" x14ac:dyDescent="0.25">
      <c r="B638894" s="76"/>
      <c r="C638894" s="75"/>
    </row>
    <row r="638895" spans="2:3" x14ac:dyDescent="0.25">
      <c r="B638895" s="76"/>
      <c r="C638895" s="75"/>
    </row>
    <row r="638896" spans="2:3" x14ac:dyDescent="0.25">
      <c r="B638896" s="76"/>
      <c r="C638896" s="75"/>
    </row>
    <row r="638897" spans="2:3" x14ac:dyDescent="0.25">
      <c r="B638897" s="76"/>
      <c r="C638897" s="75"/>
    </row>
    <row r="639007" spans="2:3" x14ac:dyDescent="0.25">
      <c r="B639007" s="76"/>
      <c r="C639007" s="75"/>
    </row>
    <row r="639008" spans="2:3" x14ac:dyDescent="0.25">
      <c r="B639008" s="76"/>
      <c r="C639008" s="75"/>
    </row>
    <row r="639009" spans="2:3" x14ac:dyDescent="0.25">
      <c r="B639009" s="76"/>
      <c r="C639009" s="75"/>
    </row>
    <row r="639010" spans="2:3" x14ac:dyDescent="0.25">
      <c r="B639010" s="76"/>
      <c r="C639010" s="75"/>
    </row>
    <row r="639011" spans="2:3" x14ac:dyDescent="0.25">
      <c r="B639011" s="76"/>
      <c r="C639011" s="75"/>
    </row>
    <row r="639012" spans="2:3" x14ac:dyDescent="0.25">
      <c r="B639012" s="76"/>
      <c r="C639012" s="75"/>
    </row>
    <row r="639013" spans="2:3" x14ac:dyDescent="0.25">
      <c r="B639013" s="76"/>
      <c r="C639013" s="75"/>
    </row>
    <row r="639014" spans="2:3" x14ac:dyDescent="0.25">
      <c r="B639014" s="76"/>
      <c r="C639014" s="75"/>
    </row>
    <row r="639015" spans="2:3" x14ac:dyDescent="0.25">
      <c r="B639015" s="76"/>
      <c r="C639015" s="75"/>
    </row>
    <row r="639016" spans="2:3" x14ac:dyDescent="0.25">
      <c r="B639016" s="76"/>
      <c r="C639016" s="75"/>
    </row>
    <row r="639017" spans="2:3" x14ac:dyDescent="0.25">
      <c r="B639017" s="76"/>
      <c r="C639017" s="75"/>
    </row>
    <row r="639018" spans="2:3" x14ac:dyDescent="0.25">
      <c r="B639018" s="76"/>
      <c r="C639018" s="75"/>
    </row>
    <row r="639019" spans="2:3" x14ac:dyDescent="0.25">
      <c r="B639019" s="76"/>
      <c r="C639019" s="75"/>
    </row>
    <row r="639129" spans="2:3" x14ac:dyDescent="0.25">
      <c r="B639129" s="76"/>
      <c r="C639129" s="75"/>
    </row>
    <row r="639130" spans="2:3" x14ac:dyDescent="0.25">
      <c r="B639130" s="76"/>
      <c r="C639130" s="75"/>
    </row>
    <row r="639131" spans="2:3" x14ac:dyDescent="0.25">
      <c r="B639131" s="76"/>
      <c r="C639131" s="75"/>
    </row>
    <row r="639132" spans="2:3" x14ac:dyDescent="0.25">
      <c r="B639132" s="76"/>
      <c r="C639132" s="75"/>
    </row>
    <row r="639133" spans="2:3" x14ac:dyDescent="0.25">
      <c r="B639133" s="76"/>
      <c r="C639133" s="75"/>
    </row>
    <row r="639134" spans="2:3" x14ac:dyDescent="0.25">
      <c r="B639134" s="76"/>
      <c r="C639134" s="75"/>
    </row>
    <row r="639135" spans="2:3" x14ac:dyDescent="0.25">
      <c r="B639135" s="76"/>
      <c r="C639135" s="75"/>
    </row>
    <row r="639136" spans="2:3" x14ac:dyDescent="0.25">
      <c r="B639136" s="76"/>
      <c r="C639136" s="75"/>
    </row>
    <row r="639137" spans="2:3" x14ac:dyDescent="0.25">
      <c r="B639137" s="76"/>
      <c r="C639137" s="75"/>
    </row>
    <row r="639138" spans="2:3" x14ac:dyDescent="0.25">
      <c r="B639138" s="76"/>
      <c r="C639138" s="75"/>
    </row>
    <row r="639139" spans="2:3" x14ac:dyDescent="0.25">
      <c r="B639139" s="76"/>
      <c r="C639139" s="75"/>
    </row>
    <row r="639140" spans="2:3" x14ac:dyDescent="0.25">
      <c r="B639140" s="76"/>
      <c r="C639140" s="75"/>
    </row>
    <row r="639141" spans="2:3" x14ac:dyDescent="0.25">
      <c r="B639141" s="76"/>
      <c r="C639141" s="75"/>
    </row>
    <row r="639251" spans="2:3" x14ac:dyDescent="0.25">
      <c r="B639251" s="76"/>
      <c r="C639251" s="75"/>
    </row>
    <row r="639252" spans="2:3" x14ac:dyDescent="0.25">
      <c r="B639252" s="76"/>
      <c r="C639252" s="75"/>
    </row>
    <row r="639253" spans="2:3" x14ac:dyDescent="0.25">
      <c r="B639253" s="76"/>
      <c r="C639253" s="75"/>
    </row>
    <row r="639254" spans="2:3" x14ac:dyDescent="0.25">
      <c r="B639254" s="76"/>
      <c r="C639254" s="75"/>
    </row>
    <row r="639255" spans="2:3" x14ac:dyDescent="0.25">
      <c r="B639255" s="76"/>
      <c r="C639255" s="75"/>
    </row>
    <row r="639256" spans="2:3" x14ac:dyDescent="0.25">
      <c r="B639256" s="76"/>
      <c r="C639256" s="75"/>
    </row>
    <row r="639257" spans="2:3" x14ac:dyDescent="0.25">
      <c r="B639257" s="76"/>
      <c r="C639257" s="75"/>
    </row>
    <row r="639258" spans="2:3" x14ac:dyDescent="0.25">
      <c r="B639258" s="76"/>
      <c r="C639258" s="75"/>
    </row>
    <row r="639259" spans="2:3" x14ac:dyDescent="0.25">
      <c r="B639259" s="76"/>
      <c r="C639259" s="75"/>
    </row>
    <row r="639260" spans="2:3" x14ac:dyDescent="0.25">
      <c r="B639260" s="76"/>
      <c r="C639260" s="75"/>
    </row>
    <row r="639261" spans="2:3" x14ac:dyDescent="0.25">
      <c r="B639261" s="76"/>
      <c r="C639261" s="75"/>
    </row>
    <row r="639262" spans="2:3" x14ac:dyDescent="0.25">
      <c r="B639262" s="76"/>
      <c r="C639262" s="75"/>
    </row>
    <row r="639263" spans="2:3" x14ac:dyDescent="0.25">
      <c r="B639263" s="76"/>
      <c r="C639263" s="75"/>
    </row>
    <row r="639373" spans="2:3" x14ac:dyDescent="0.25">
      <c r="B639373" s="76"/>
      <c r="C639373" s="75"/>
    </row>
    <row r="639374" spans="2:3" x14ac:dyDescent="0.25">
      <c r="B639374" s="76"/>
      <c r="C639374" s="75"/>
    </row>
    <row r="639375" spans="2:3" x14ac:dyDescent="0.25">
      <c r="B639375" s="76"/>
      <c r="C639375" s="75"/>
    </row>
    <row r="639376" spans="2:3" x14ac:dyDescent="0.25">
      <c r="B639376" s="76"/>
      <c r="C639376" s="75"/>
    </row>
    <row r="639377" spans="2:3" x14ac:dyDescent="0.25">
      <c r="B639377" s="76"/>
      <c r="C639377" s="75"/>
    </row>
    <row r="639378" spans="2:3" x14ac:dyDescent="0.25">
      <c r="B639378" s="76"/>
      <c r="C639378" s="75"/>
    </row>
    <row r="639379" spans="2:3" x14ac:dyDescent="0.25">
      <c r="B639379" s="76"/>
      <c r="C639379" s="75"/>
    </row>
    <row r="639380" spans="2:3" x14ac:dyDescent="0.25">
      <c r="B639380" s="76"/>
      <c r="C639380" s="75"/>
    </row>
    <row r="639381" spans="2:3" x14ac:dyDescent="0.25">
      <c r="B639381" s="76"/>
      <c r="C639381" s="75"/>
    </row>
    <row r="639382" spans="2:3" x14ac:dyDescent="0.25">
      <c r="B639382" s="76"/>
      <c r="C639382" s="75"/>
    </row>
    <row r="639383" spans="2:3" x14ac:dyDescent="0.25">
      <c r="B639383" s="76"/>
      <c r="C639383" s="75"/>
    </row>
    <row r="639384" spans="2:3" x14ac:dyDescent="0.25">
      <c r="B639384" s="76"/>
      <c r="C639384" s="75"/>
    </row>
    <row r="639385" spans="2:3" x14ac:dyDescent="0.25">
      <c r="B639385" s="76"/>
      <c r="C639385" s="75"/>
    </row>
    <row r="639495" spans="2:3" x14ac:dyDescent="0.25">
      <c r="B639495" s="76"/>
      <c r="C639495" s="75"/>
    </row>
    <row r="639496" spans="2:3" x14ac:dyDescent="0.25">
      <c r="B639496" s="76"/>
      <c r="C639496" s="75"/>
    </row>
    <row r="639497" spans="2:3" x14ac:dyDescent="0.25">
      <c r="B639497" s="76"/>
      <c r="C639497" s="75"/>
    </row>
    <row r="639498" spans="2:3" x14ac:dyDescent="0.25">
      <c r="B639498" s="76"/>
      <c r="C639498" s="75"/>
    </row>
    <row r="639499" spans="2:3" x14ac:dyDescent="0.25">
      <c r="B639499" s="76"/>
      <c r="C639499" s="75"/>
    </row>
    <row r="639500" spans="2:3" x14ac:dyDescent="0.25">
      <c r="B639500" s="76"/>
      <c r="C639500" s="75"/>
    </row>
    <row r="639501" spans="2:3" x14ac:dyDescent="0.25">
      <c r="B639501" s="76"/>
      <c r="C639501" s="75"/>
    </row>
    <row r="639502" spans="2:3" x14ac:dyDescent="0.25">
      <c r="B639502" s="76"/>
      <c r="C639502" s="75"/>
    </row>
    <row r="639503" spans="2:3" x14ac:dyDescent="0.25">
      <c r="B639503" s="76"/>
      <c r="C639503" s="75"/>
    </row>
    <row r="639504" spans="2:3" x14ac:dyDescent="0.25">
      <c r="B639504" s="76"/>
      <c r="C639504" s="75"/>
    </row>
    <row r="639505" spans="2:3" x14ac:dyDescent="0.25">
      <c r="B639505" s="76"/>
      <c r="C639505" s="75"/>
    </row>
    <row r="639506" spans="2:3" x14ac:dyDescent="0.25">
      <c r="B639506" s="76"/>
      <c r="C639506" s="75"/>
    </row>
    <row r="639507" spans="2:3" x14ac:dyDescent="0.25">
      <c r="B639507" s="76"/>
      <c r="C639507" s="75"/>
    </row>
    <row r="639617" spans="2:3" x14ac:dyDescent="0.25">
      <c r="B639617" s="76"/>
      <c r="C639617" s="75"/>
    </row>
    <row r="639618" spans="2:3" x14ac:dyDescent="0.25">
      <c r="B639618" s="76"/>
      <c r="C639618" s="75"/>
    </row>
    <row r="639619" spans="2:3" x14ac:dyDescent="0.25">
      <c r="B639619" s="76"/>
      <c r="C639619" s="75"/>
    </row>
    <row r="639620" spans="2:3" x14ac:dyDescent="0.25">
      <c r="B639620" s="76"/>
      <c r="C639620" s="75"/>
    </row>
    <row r="639621" spans="2:3" x14ac:dyDescent="0.25">
      <c r="B639621" s="76"/>
      <c r="C639621" s="75"/>
    </row>
    <row r="639622" spans="2:3" x14ac:dyDescent="0.25">
      <c r="B639622" s="76"/>
      <c r="C639622" s="75"/>
    </row>
    <row r="639623" spans="2:3" x14ac:dyDescent="0.25">
      <c r="B639623" s="76"/>
      <c r="C639623" s="75"/>
    </row>
    <row r="639624" spans="2:3" x14ac:dyDescent="0.25">
      <c r="B639624" s="76"/>
      <c r="C639624" s="75"/>
    </row>
    <row r="639625" spans="2:3" x14ac:dyDescent="0.25">
      <c r="B639625" s="76"/>
      <c r="C639625" s="75"/>
    </row>
    <row r="639626" spans="2:3" x14ac:dyDescent="0.25">
      <c r="B639626" s="76"/>
      <c r="C639626" s="75"/>
    </row>
    <row r="639627" spans="2:3" x14ac:dyDescent="0.25">
      <c r="B639627" s="76"/>
      <c r="C639627" s="75"/>
    </row>
    <row r="639628" spans="2:3" x14ac:dyDescent="0.25">
      <c r="B639628" s="76"/>
      <c r="C639628" s="75"/>
    </row>
    <row r="639629" spans="2:3" x14ac:dyDescent="0.25">
      <c r="B639629" s="76"/>
      <c r="C639629" s="75"/>
    </row>
    <row r="639739" spans="2:3" x14ac:dyDescent="0.25">
      <c r="B639739" s="76"/>
      <c r="C639739" s="75"/>
    </row>
    <row r="639740" spans="2:3" x14ac:dyDescent="0.25">
      <c r="B639740" s="76"/>
      <c r="C639740" s="75"/>
    </row>
    <row r="639741" spans="2:3" x14ac:dyDescent="0.25">
      <c r="B639741" s="76"/>
      <c r="C639741" s="75"/>
    </row>
    <row r="639742" spans="2:3" x14ac:dyDescent="0.25">
      <c r="B639742" s="76"/>
      <c r="C639742" s="75"/>
    </row>
    <row r="639743" spans="2:3" x14ac:dyDescent="0.25">
      <c r="B639743" s="76"/>
      <c r="C639743" s="75"/>
    </row>
    <row r="639744" spans="2:3" x14ac:dyDescent="0.25">
      <c r="B639744" s="76"/>
      <c r="C639744" s="75"/>
    </row>
    <row r="639745" spans="2:3" x14ac:dyDescent="0.25">
      <c r="B639745" s="76"/>
      <c r="C639745" s="75"/>
    </row>
    <row r="639746" spans="2:3" x14ac:dyDescent="0.25">
      <c r="B639746" s="76"/>
      <c r="C639746" s="75"/>
    </row>
    <row r="639747" spans="2:3" x14ac:dyDescent="0.25">
      <c r="B639747" s="76"/>
      <c r="C639747" s="75"/>
    </row>
    <row r="639748" spans="2:3" x14ac:dyDescent="0.25">
      <c r="B639748" s="76"/>
      <c r="C639748" s="75"/>
    </row>
    <row r="639749" spans="2:3" x14ac:dyDescent="0.25">
      <c r="B639749" s="76"/>
      <c r="C639749" s="75"/>
    </row>
    <row r="639750" spans="2:3" x14ac:dyDescent="0.25">
      <c r="B639750" s="76"/>
      <c r="C639750" s="75"/>
    </row>
    <row r="639751" spans="2:3" x14ac:dyDescent="0.25">
      <c r="B639751" s="76"/>
      <c r="C639751" s="75"/>
    </row>
    <row r="639861" spans="2:3" x14ac:dyDescent="0.25">
      <c r="B639861" s="76"/>
      <c r="C639861" s="75"/>
    </row>
    <row r="639862" spans="2:3" x14ac:dyDescent="0.25">
      <c r="B639862" s="76"/>
      <c r="C639862" s="75"/>
    </row>
    <row r="639863" spans="2:3" x14ac:dyDescent="0.25">
      <c r="B639863" s="76"/>
      <c r="C639863" s="75"/>
    </row>
    <row r="639864" spans="2:3" x14ac:dyDescent="0.25">
      <c r="B639864" s="76"/>
      <c r="C639864" s="75"/>
    </row>
    <row r="639865" spans="2:3" x14ac:dyDescent="0.25">
      <c r="B639865" s="76"/>
      <c r="C639865" s="75"/>
    </row>
    <row r="639866" spans="2:3" x14ac:dyDescent="0.25">
      <c r="B639866" s="76"/>
      <c r="C639866" s="75"/>
    </row>
    <row r="639867" spans="2:3" x14ac:dyDescent="0.25">
      <c r="B639867" s="76"/>
      <c r="C639867" s="75"/>
    </row>
    <row r="639868" spans="2:3" x14ac:dyDescent="0.25">
      <c r="B639868" s="76"/>
      <c r="C639868" s="75"/>
    </row>
    <row r="639869" spans="2:3" x14ac:dyDescent="0.25">
      <c r="B639869" s="76"/>
      <c r="C639869" s="75"/>
    </row>
    <row r="639870" spans="2:3" x14ac:dyDescent="0.25">
      <c r="B639870" s="76"/>
      <c r="C639870" s="75"/>
    </row>
    <row r="639871" spans="2:3" x14ac:dyDescent="0.25">
      <c r="B639871" s="76"/>
      <c r="C639871" s="75"/>
    </row>
    <row r="639872" spans="2:3" x14ac:dyDescent="0.25">
      <c r="B639872" s="76"/>
      <c r="C639872" s="75"/>
    </row>
    <row r="639873" spans="2:3" x14ac:dyDescent="0.25">
      <c r="B639873" s="76"/>
      <c r="C639873" s="75"/>
    </row>
    <row r="639983" spans="2:3" x14ac:dyDescent="0.25">
      <c r="B639983" s="76"/>
      <c r="C639983" s="75"/>
    </row>
    <row r="639984" spans="2:3" x14ac:dyDescent="0.25">
      <c r="B639984" s="76"/>
      <c r="C639984" s="75"/>
    </row>
    <row r="639985" spans="2:3" x14ac:dyDescent="0.25">
      <c r="B639985" s="76"/>
      <c r="C639985" s="75"/>
    </row>
    <row r="639986" spans="2:3" x14ac:dyDescent="0.25">
      <c r="B639986" s="76"/>
      <c r="C639986" s="75"/>
    </row>
    <row r="639987" spans="2:3" x14ac:dyDescent="0.25">
      <c r="B639987" s="76"/>
      <c r="C639987" s="75"/>
    </row>
    <row r="639988" spans="2:3" x14ac:dyDescent="0.25">
      <c r="B639988" s="76"/>
      <c r="C639988" s="75"/>
    </row>
    <row r="639989" spans="2:3" x14ac:dyDescent="0.25">
      <c r="B639989" s="76"/>
      <c r="C639989" s="75"/>
    </row>
    <row r="639990" spans="2:3" x14ac:dyDescent="0.25">
      <c r="B639990" s="76"/>
      <c r="C639990" s="75"/>
    </row>
    <row r="639991" spans="2:3" x14ac:dyDescent="0.25">
      <c r="B639991" s="76"/>
      <c r="C639991" s="75"/>
    </row>
    <row r="639992" spans="2:3" x14ac:dyDescent="0.25">
      <c r="B639992" s="76"/>
      <c r="C639992" s="75"/>
    </row>
    <row r="639993" spans="2:3" x14ac:dyDescent="0.25">
      <c r="B639993" s="76"/>
      <c r="C639993" s="75"/>
    </row>
    <row r="639994" spans="2:3" x14ac:dyDescent="0.25">
      <c r="B639994" s="76"/>
      <c r="C639994" s="75"/>
    </row>
    <row r="639995" spans="2:3" x14ac:dyDescent="0.25">
      <c r="B639995" s="76"/>
      <c r="C639995" s="75"/>
    </row>
    <row r="640105" spans="2:3" x14ac:dyDescent="0.25">
      <c r="B640105" s="76"/>
      <c r="C640105" s="75"/>
    </row>
    <row r="640106" spans="2:3" x14ac:dyDescent="0.25">
      <c r="B640106" s="76"/>
      <c r="C640106" s="75"/>
    </row>
    <row r="640107" spans="2:3" x14ac:dyDescent="0.25">
      <c r="B640107" s="76"/>
      <c r="C640107" s="75"/>
    </row>
    <row r="640108" spans="2:3" x14ac:dyDescent="0.25">
      <c r="B640108" s="76"/>
      <c r="C640108" s="75"/>
    </row>
    <row r="640109" spans="2:3" x14ac:dyDescent="0.25">
      <c r="B640109" s="76"/>
      <c r="C640109" s="75"/>
    </row>
    <row r="640110" spans="2:3" x14ac:dyDescent="0.25">
      <c r="B640110" s="76"/>
      <c r="C640110" s="75"/>
    </row>
    <row r="640111" spans="2:3" x14ac:dyDescent="0.25">
      <c r="B640111" s="76"/>
      <c r="C640111" s="75"/>
    </row>
    <row r="640112" spans="2:3" x14ac:dyDescent="0.25">
      <c r="B640112" s="76"/>
      <c r="C640112" s="75"/>
    </row>
    <row r="640113" spans="2:3" x14ac:dyDescent="0.25">
      <c r="B640113" s="76"/>
      <c r="C640113" s="75"/>
    </row>
    <row r="640114" spans="2:3" x14ac:dyDescent="0.25">
      <c r="B640114" s="76"/>
      <c r="C640114" s="75"/>
    </row>
    <row r="640115" spans="2:3" x14ac:dyDescent="0.25">
      <c r="B640115" s="76"/>
      <c r="C640115" s="75"/>
    </row>
    <row r="640116" spans="2:3" x14ac:dyDescent="0.25">
      <c r="B640116" s="76"/>
      <c r="C640116" s="75"/>
    </row>
    <row r="640117" spans="2:3" x14ac:dyDescent="0.25">
      <c r="B640117" s="76"/>
      <c r="C640117" s="75"/>
    </row>
    <row r="640227" spans="2:3" x14ac:dyDescent="0.25">
      <c r="B640227" s="76"/>
      <c r="C640227" s="75"/>
    </row>
    <row r="640228" spans="2:3" x14ac:dyDescent="0.25">
      <c r="B640228" s="76"/>
      <c r="C640228" s="75"/>
    </row>
    <row r="640229" spans="2:3" x14ac:dyDescent="0.25">
      <c r="B640229" s="76"/>
      <c r="C640229" s="75"/>
    </row>
    <row r="640230" spans="2:3" x14ac:dyDescent="0.25">
      <c r="B640230" s="76"/>
      <c r="C640230" s="75"/>
    </row>
    <row r="640231" spans="2:3" x14ac:dyDescent="0.25">
      <c r="B640231" s="76"/>
      <c r="C640231" s="75"/>
    </row>
    <row r="640232" spans="2:3" x14ac:dyDescent="0.25">
      <c r="B640232" s="76"/>
      <c r="C640232" s="75"/>
    </row>
    <row r="640233" spans="2:3" x14ac:dyDescent="0.25">
      <c r="B640233" s="76"/>
      <c r="C640233" s="75"/>
    </row>
    <row r="640234" spans="2:3" x14ac:dyDescent="0.25">
      <c r="B640234" s="76"/>
      <c r="C640234" s="75"/>
    </row>
    <row r="640235" spans="2:3" x14ac:dyDescent="0.25">
      <c r="B640235" s="76"/>
      <c r="C640235" s="75"/>
    </row>
    <row r="640236" spans="2:3" x14ac:dyDescent="0.25">
      <c r="B640236" s="76"/>
      <c r="C640236" s="75"/>
    </row>
    <row r="640237" spans="2:3" x14ac:dyDescent="0.25">
      <c r="B640237" s="76"/>
      <c r="C640237" s="75"/>
    </row>
    <row r="640238" spans="2:3" x14ac:dyDescent="0.25">
      <c r="B640238" s="76"/>
      <c r="C640238" s="75"/>
    </row>
    <row r="640239" spans="2:3" x14ac:dyDescent="0.25">
      <c r="B640239" s="76"/>
      <c r="C640239" s="75"/>
    </row>
    <row r="640349" spans="2:3" x14ac:dyDescent="0.25">
      <c r="B640349" s="76"/>
      <c r="C640349" s="75"/>
    </row>
    <row r="640350" spans="2:3" x14ac:dyDescent="0.25">
      <c r="B640350" s="76"/>
      <c r="C640350" s="75"/>
    </row>
    <row r="640351" spans="2:3" x14ac:dyDescent="0.25">
      <c r="B640351" s="76"/>
      <c r="C640351" s="75"/>
    </row>
    <row r="640352" spans="2:3" x14ac:dyDescent="0.25">
      <c r="B640352" s="76"/>
      <c r="C640352" s="75"/>
    </row>
    <row r="640353" spans="2:3" x14ac:dyDescent="0.25">
      <c r="B640353" s="76"/>
      <c r="C640353" s="75"/>
    </row>
    <row r="640354" spans="2:3" x14ac:dyDescent="0.25">
      <c r="B640354" s="76"/>
      <c r="C640354" s="75"/>
    </row>
    <row r="640355" spans="2:3" x14ac:dyDescent="0.25">
      <c r="B640355" s="76"/>
      <c r="C640355" s="75"/>
    </row>
    <row r="640356" spans="2:3" x14ac:dyDescent="0.25">
      <c r="B640356" s="76"/>
      <c r="C640356" s="75"/>
    </row>
    <row r="640357" spans="2:3" x14ac:dyDescent="0.25">
      <c r="B640357" s="76"/>
      <c r="C640357" s="75"/>
    </row>
    <row r="640358" spans="2:3" x14ac:dyDescent="0.25">
      <c r="B640358" s="76"/>
      <c r="C640358" s="75"/>
    </row>
    <row r="640359" spans="2:3" x14ac:dyDescent="0.25">
      <c r="B640359" s="76"/>
      <c r="C640359" s="75"/>
    </row>
    <row r="640360" spans="2:3" x14ac:dyDescent="0.25">
      <c r="B640360" s="76"/>
      <c r="C640360" s="75"/>
    </row>
    <row r="640361" spans="2:3" x14ac:dyDescent="0.25">
      <c r="B640361" s="76"/>
      <c r="C640361" s="75"/>
    </row>
    <row r="640471" spans="2:3" x14ac:dyDescent="0.25">
      <c r="B640471" s="76"/>
      <c r="C640471" s="75"/>
    </row>
    <row r="640472" spans="2:3" x14ac:dyDescent="0.25">
      <c r="B640472" s="76"/>
      <c r="C640472" s="75"/>
    </row>
    <row r="640473" spans="2:3" x14ac:dyDescent="0.25">
      <c r="B640473" s="76"/>
      <c r="C640473" s="75"/>
    </row>
    <row r="640474" spans="2:3" x14ac:dyDescent="0.25">
      <c r="B640474" s="76"/>
      <c r="C640474" s="75"/>
    </row>
    <row r="640475" spans="2:3" x14ac:dyDescent="0.25">
      <c r="B640475" s="76"/>
      <c r="C640475" s="75"/>
    </row>
    <row r="640476" spans="2:3" x14ac:dyDescent="0.25">
      <c r="B640476" s="76"/>
      <c r="C640476" s="75"/>
    </row>
    <row r="640477" spans="2:3" x14ac:dyDescent="0.25">
      <c r="B640477" s="76"/>
      <c r="C640477" s="75"/>
    </row>
    <row r="640478" spans="2:3" x14ac:dyDescent="0.25">
      <c r="B640478" s="76"/>
      <c r="C640478" s="75"/>
    </row>
    <row r="640479" spans="2:3" x14ac:dyDescent="0.25">
      <c r="B640479" s="76"/>
      <c r="C640479" s="75"/>
    </row>
    <row r="640480" spans="2:3" x14ac:dyDescent="0.25">
      <c r="B640480" s="76"/>
      <c r="C640480" s="75"/>
    </row>
    <row r="640481" spans="2:3" x14ac:dyDescent="0.25">
      <c r="B640481" s="76"/>
      <c r="C640481" s="75"/>
    </row>
    <row r="640482" spans="2:3" x14ac:dyDescent="0.25">
      <c r="B640482" s="76"/>
      <c r="C640482" s="75"/>
    </row>
    <row r="640483" spans="2:3" x14ac:dyDescent="0.25">
      <c r="B640483" s="76"/>
      <c r="C640483" s="75"/>
    </row>
    <row r="640593" spans="2:3" x14ac:dyDescent="0.25">
      <c r="B640593" s="76"/>
      <c r="C640593" s="75"/>
    </row>
    <row r="640594" spans="2:3" x14ac:dyDescent="0.25">
      <c r="B640594" s="76"/>
      <c r="C640594" s="75"/>
    </row>
    <row r="640595" spans="2:3" x14ac:dyDescent="0.25">
      <c r="B640595" s="76"/>
      <c r="C640595" s="75"/>
    </row>
    <row r="640596" spans="2:3" x14ac:dyDescent="0.25">
      <c r="B640596" s="76"/>
      <c r="C640596" s="75"/>
    </row>
    <row r="640597" spans="2:3" x14ac:dyDescent="0.25">
      <c r="B640597" s="76"/>
      <c r="C640597" s="75"/>
    </row>
    <row r="640598" spans="2:3" x14ac:dyDescent="0.25">
      <c r="B640598" s="76"/>
      <c r="C640598" s="75"/>
    </row>
    <row r="640599" spans="2:3" x14ac:dyDescent="0.25">
      <c r="B640599" s="76"/>
      <c r="C640599" s="75"/>
    </row>
    <row r="640600" spans="2:3" x14ac:dyDescent="0.25">
      <c r="B640600" s="76"/>
      <c r="C640600" s="75"/>
    </row>
    <row r="640601" spans="2:3" x14ac:dyDescent="0.25">
      <c r="B640601" s="76"/>
      <c r="C640601" s="75"/>
    </row>
    <row r="640602" spans="2:3" x14ac:dyDescent="0.25">
      <c r="B640602" s="76"/>
      <c r="C640602" s="75"/>
    </row>
    <row r="640603" spans="2:3" x14ac:dyDescent="0.25">
      <c r="B640603" s="76"/>
      <c r="C640603" s="75"/>
    </row>
    <row r="640604" spans="2:3" x14ac:dyDescent="0.25">
      <c r="B640604" s="76"/>
      <c r="C640604" s="75"/>
    </row>
    <row r="640605" spans="2:3" x14ac:dyDescent="0.25">
      <c r="B640605" s="76"/>
      <c r="C640605" s="75"/>
    </row>
    <row r="640715" spans="2:3" x14ac:dyDescent="0.25">
      <c r="B640715" s="76"/>
      <c r="C640715" s="75"/>
    </row>
    <row r="640716" spans="2:3" x14ac:dyDescent="0.25">
      <c r="B640716" s="76"/>
      <c r="C640716" s="75"/>
    </row>
    <row r="640717" spans="2:3" x14ac:dyDescent="0.25">
      <c r="B640717" s="76"/>
      <c r="C640717" s="75"/>
    </row>
    <row r="640718" spans="2:3" x14ac:dyDescent="0.25">
      <c r="B640718" s="76"/>
      <c r="C640718" s="75"/>
    </row>
    <row r="640719" spans="2:3" x14ac:dyDescent="0.25">
      <c r="B640719" s="76"/>
      <c r="C640719" s="75"/>
    </row>
    <row r="640720" spans="2:3" x14ac:dyDescent="0.25">
      <c r="B640720" s="76"/>
      <c r="C640720" s="75"/>
    </row>
    <row r="640721" spans="2:3" x14ac:dyDescent="0.25">
      <c r="B640721" s="76"/>
      <c r="C640721" s="75"/>
    </row>
    <row r="640722" spans="2:3" x14ac:dyDescent="0.25">
      <c r="B640722" s="76"/>
      <c r="C640722" s="75"/>
    </row>
    <row r="640723" spans="2:3" x14ac:dyDescent="0.25">
      <c r="B640723" s="76"/>
      <c r="C640723" s="75"/>
    </row>
    <row r="640724" spans="2:3" x14ac:dyDescent="0.25">
      <c r="B640724" s="76"/>
      <c r="C640724" s="75"/>
    </row>
    <row r="640725" spans="2:3" x14ac:dyDescent="0.25">
      <c r="B640725" s="76"/>
      <c r="C640725" s="75"/>
    </row>
    <row r="640726" spans="2:3" x14ac:dyDescent="0.25">
      <c r="B640726" s="76"/>
      <c r="C640726" s="75"/>
    </row>
    <row r="640727" spans="2:3" x14ac:dyDescent="0.25">
      <c r="B640727" s="76"/>
      <c r="C640727" s="75"/>
    </row>
    <row r="640837" spans="2:3" x14ac:dyDescent="0.25">
      <c r="B640837" s="76"/>
      <c r="C640837" s="75"/>
    </row>
    <row r="640838" spans="2:3" x14ac:dyDescent="0.25">
      <c r="B640838" s="76"/>
      <c r="C640838" s="75"/>
    </row>
    <row r="640839" spans="2:3" x14ac:dyDescent="0.25">
      <c r="B640839" s="76"/>
      <c r="C640839" s="75"/>
    </row>
    <row r="640840" spans="2:3" x14ac:dyDescent="0.25">
      <c r="B640840" s="76"/>
      <c r="C640840" s="75"/>
    </row>
    <row r="640841" spans="2:3" x14ac:dyDescent="0.25">
      <c r="B640841" s="76"/>
      <c r="C640841" s="75"/>
    </row>
    <row r="640842" spans="2:3" x14ac:dyDescent="0.25">
      <c r="B640842" s="76"/>
      <c r="C640842" s="75"/>
    </row>
    <row r="640843" spans="2:3" x14ac:dyDescent="0.25">
      <c r="B640843" s="76"/>
      <c r="C640843" s="75"/>
    </row>
    <row r="640844" spans="2:3" x14ac:dyDescent="0.25">
      <c r="B640844" s="76"/>
      <c r="C640844" s="75"/>
    </row>
    <row r="640845" spans="2:3" x14ac:dyDescent="0.25">
      <c r="B640845" s="76"/>
      <c r="C640845" s="75"/>
    </row>
    <row r="640846" spans="2:3" x14ac:dyDescent="0.25">
      <c r="B640846" s="76"/>
      <c r="C640846" s="75"/>
    </row>
    <row r="640847" spans="2:3" x14ac:dyDescent="0.25">
      <c r="B640847" s="76"/>
      <c r="C640847" s="75"/>
    </row>
    <row r="640848" spans="2:3" x14ac:dyDescent="0.25">
      <c r="B640848" s="76"/>
      <c r="C640848" s="75"/>
    </row>
    <row r="640849" spans="2:3" x14ac:dyDescent="0.25">
      <c r="B640849" s="76"/>
      <c r="C640849" s="75"/>
    </row>
    <row r="640959" spans="2:3" x14ac:dyDescent="0.25">
      <c r="B640959" s="76"/>
      <c r="C640959" s="75"/>
    </row>
    <row r="640960" spans="2:3" x14ac:dyDescent="0.25">
      <c r="B640960" s="76"/>
      <c r="C640960" s="75"/>
    </row>
    <row r="640961" spans="2:3" x14ac:dyDescent="0.25">
      <c r="B640961" s="76"/>
      <c r="C640961" s="75"/>
    </row>
    <row r="640962" spans="2:3" x14ac:dyDescent="0.25">
      <c r="B640962" s="76"/>
      <c r="C640962" s="75"/>
    </row>
    <row r="640963" spans="2:3" x14ac:dyDescent="0.25">
      <c r="B640963" s="76"/>
      <c r="C640963" s="75"/>
    </row>
    <row r="640964" spans="2:3" x14ac:dyDescent="0.25">
      <c r="B640964" s="76"/>
      <c r="C640964" s="75"/>
    </row>
    <row r="640965" spans="2:3" x14ac:dyDescent="0.25">
      <c r="B640965" s="76"/>
      <c r="C640965" s="75"/>
    </row>
    <row r="640966" spans="2:3" x14ac:dyDescent="0.25">
      <c r="B640966" s="76"/>
      <c r="C640966" s="75"/>
    </row>
    <row r="640967" spans="2:3" x14ac:dyDescent="0.25">
      <c r="B640967" s="76"/>
      <c r="C640967" s="75"/>
    </row>
    <row r="640968" spans="2:3" x14ac:dyDescent="0.25">
      <c r="B640968" s="76"/>
      <c r="C640968" s="75"/>
    </row>
    <row r="640969" spans="2:3" x14ac:dyDescent="0.25">
      <c r="B640969" s="76"/>
      <c r="C640969" s="75"/>
    </row>
    <row r="640970" spans="2:3" x14ac:dyDescent="0.25">
      <c r="B640970" s="76"/>
      <c r="C640970" s="75"/>
    </row>
    <row r="640971" spans="2:3" x14ac:dyDescent="0.25">
      <c r="B640971" s="76"/>
      <c r="C640971" s="75"/>
    </row>
    <row r="641081" spans="2:3" x14ac:dyDescent="0.25">
      <c r="B641081" s="76"/>
      <c r="C641081" s="75"/>
    </row>
    <row r="641082" spans="2:3" x14ac:dyDescent="0.25">
      <c r="B641082" s="76"/>
      <c r="C641082" s="75"/>
    </row>
    <row r="641083" spans="2:3" x14ac:dyDescent="0.25">
      <c r="B641083" s="76"/>
      <c r="C641083" s="75"/>
    </row>
    <row r="641084" spans="2:3" x14ac:dyDescent="0.25">
      <c r="B641084" s="76"/>
      <c r="C641084" s="75"/>
    </row>
    <row r="641085" spans="2:3" x14ac:dyDescent="0.25">
      <c r="B641085" s="76"/>
      <c r="C641085" s="75"/>
    </row>
    <row r="641086" spans="2:3" x14ac:dyDescent="0.25">
      <c r="B641086" s="76"/>
      <c r="C641086" s="75"/>
    </row>
    <row r="641087" spans="2:3" x14ac:dyDescent="0.25">
      <c r="B641087" s="76"/>
      <c r="C641087" s="75"/>
    </row>
    <row r="641088" spans="2:3" x14ac:dyDescent="0.25">
      <c r="B641088" s="76"/>
      <c r="C641088" s="75"/>
    </row>
    <row r="641089" spans="2:3" x14ac:dyDescent="0.25">
      <c r="B641089" s="76"/>
      <c r="C641089" s="75"/>
    </row>
    <row r="641090" spans="2:3" x14ac:dyDescent="0.25">
      <c r="B641090" s="76"/>
      <c r="C641090" s="75"/>
    </row>
    <row r="641091" spans="2:3" x14ac:dyDescent="0.25">
      <c r="B641091" s="76"/>
      <c r="C641091" s="75"/>
    </row>
    <row r="641092" spans="2:3" x14ac:dyDescent="0.25">
      <c r="B641092" s="76"/>
      <c r="C641092" s="75"/>
    </row>
    <row r="641093" spans="2:3" x14ac:dyDescent="0.25">
      <c r="B641093" s="76"/>
      <c r="C641093" s="75"/>
    </row>
    <row r="641203" spans="2:3" x14ac:dyDescent="0.25">
      <c r="B641203" s="76"/>
      <c r="C641203" s="75"/>
    </row>
    <row r="641204" spans="2:3" x14ac:dyDescent="0.25">
      <c r="B641204" s="76"/>
      <c r="C641204" s="75"/>
    </row>
    <row r="641205" spans="2:3" x14ac:dyDescent="0.25">
      <c r="B641205" s="76"/>
      <c r="C641205" s="75"/>
    </row>
    <row r="641206" spans="2:3" x14ac:dyDescent="0.25">
      <c r="B641206" s="76"/>
      <c r="C641206" s="75"/>
    </row>
    <row r="641207" spans="2:3" x14ac:dyDescent="0.25">
      <c r="B641207" s="76"/>
      <c r="C641207" s="75"/>
    </row>
    <row r="641208" spans="2:3" x14ac:dyDescent="0.25">
      <c r="B641208" s="76"/>
      <c r="C641208" s="75"/>
    </row>
    <row r="641209" spans="2:3" x14ac:dyDescent="0.25">
      <c r="B641209" s="76"/>
      <c r="C641209" s="75"/>
    </row>
    <row r="641210" spans="2:3" x14ac:dyDescent="0.25">
      <c r="B641210" s="76"/>
      <c r="C641210" s="75"/>
    </row>
    <row r="641211" spans="2:3" x14ac:dyDescent="0.25">
      <c r="B641211" s="76"/>
      <c r="C641211" s="75"/>
    </row>
    <row r="641212" spans="2:3" x14ac:dyDescent="0.25">
      <c r="B641212" s="76"/>
      <c r="C641212" s="75"/>
    </row>
    <row r="641213" spans="2:3" x14ac:dyDescent="0.25">
      <c r="B641213" s="76"/>
      <c r="C641213" s="75"/>
    </row>
    <row r="641214" spans="2:3" x14ac:dyDescent="0.25">
      <c r="B641214" s="76"/>
      <c r="C641214" s="75"/>
    </row>
    <row r="641215" spans="2:3" x14ac:dyDescent="0.25">
      <c r="B641215" s="76"/>
      <c r="C641215" s="75"/>
    </row>
    <row r="641325" spans="2:3" x14ac:dyDescent="0.25">
      <c r="B641325" s="76"/>
      <c r="C641325" s="75"/>
    </row>
    <row r="641326" spans="2:3" x14ac:dyDescent="0.25">
      <c r="B641326" s="76"/>
      <c r="C641326" s="75"/>
    </row>
    <row r="641327" spans="2:3" x14ac:dyDescent="0.25">
      <c r="B641327" s="76"/>
      <c r="C641327" s="75"/>
    </row>
    <row r="641328" spans="2:3" x14ac:dyDescent="0.25">
      <c r="B641328" s="76"/>
      <c r="C641328" s="75"/>
    </row>
    <row r="641329" spans="2:3" x14ac:dyDescent="0.25">
      <c r="B641329" s="76"/>
      <c r="C641329" s="75"/>
    </row>
    <row r="641330" spans="2:3" x14ac:dyDescent="0.25">
      <c r="B641330" s="76"/>
      <c r="C641330" s="75"/>
    </row>
    <row r="641331" spans="2:3" x14ac:dyDescent="0.25">
      <c r="B641331" s="76"/>
      <c r="C641331" s="75"/>
    </row>
    <row r="641332" spans="2:3" x14ac:dyDescent="0.25">
      <c r="B641332" s="76"/>
      <c r="C641332" s="75"/>
    </row>
    <row r="641333" spans="2:3" x14ac:dyDescent="0.25">
      <c r="B641333" s="76"/>
      <c r="C641333" s="75"/>
    </row>
    <row r="641334" spans="2:3" x14ac:dyDescent="0.25">
      <c r="B641334" s="76"/>
      <c r="C641334" s="75"/>
    </row>
    <row r="641335" spans="2:3" x14ac:dyDescent="0.25">
      <c r="B641335" s="76"/>
      <c r="C641335" s="75"/>
    </row>
    <row r="641336" spans="2:3" x14ac:dyDescent="0.25">
      <c r="B641336" s="76"/>
      <c r="C641336" s="75"/>
    </row>
    <row r="641337" spans="2:3" x14ac:dyDescent="0.25">
      <c r="B641337" s="76"/>
      <c r="C641337" s="75"/>
    </row>
    <row r="641447" spans="2:3" x14ac:dyDescent="0.25">
      <c r="B641447" s="76"/>
      <c r="C641447" s="75"/>
    </row>
    <row r="641448" spans="2:3" x14ac:dyDescent="0.25">
      <c r="B641448" s="76"/>
      <c r="C641448" s="75"/>
    </row>
    <row r="641449" spans="2:3" x14ac:dyDescent="0.25">
      <c r="B641449" s="76"/>
      <c r="C641449" s="75"/>
    </row>
    <row r="641450" spans="2:3" x14ac:dyDescent="0.25">
      <c r="B641450" s="76"/>
      <c r="C641450" s="75"/>
    </row>
    <row r="641451" spans="2:3" x14ac:dyDescent="0.25">
      <c r="B641451" s="76"/>
      <c r="C641451" s="75"/>
    </row>
    <row r="641452" spans="2:3" x14ac:dyDescent="0.25">
      <c r="B641452" s="76"/>
      <c r="C641452" s="75"/>
    </row>
    <row r="641453" spans="2:3" x14ac:dyDescent="0.25">
      <c r="B641453" s="76"/>
      <c r="C641453" s="75"/>
    </row>
    <row r="641454" spans="2:3" x14ac:dyDescent="0.25">
      <c r="B641454" s="76"/>
      <c r="C641454" s="75"/>
    </row>
    <row r="641455" spans="2:3" x14ac:dyDescent="0.25">
      <c r="B641455" s="76"/>
      <c r="C641455" s="75"/>
    </row>
    <row r="641456" spans="2:3" x14ac:dyDescent="0.25">
      <c r="B641456" s="76"/>
      <c r="C641456" s="75"/>
    </row>
    <row r="641457" spans="2:3" x14ac:dyDescent="0.25">
      <c r="B641457" s="76"/>
      <c r="C641457" s="75"/>
    </row>
    <row r="641458" spans="2:3" x14ac:dyDescent="0.25">
      <c r="B641458" s="76"/>
      <c r="C641458" s="75"/>
    </row>
    <row r="641459" spans="2:3" x14ac:dyDescent="0.25">
      <c r="B641459" s="76"/>
      <c r="C641459" s="75"/>
    </row>
    <row r="641569" spans="2:3" x14ac:dyDescent="0.25">
      <c r="B641569" s="76"/>
      <c r="C641569" s="75"/>
    </row>
    <row r="641570" spans="2:3" x14ac:dyDescent="0.25">
      <c r="B641570" s="76"/>
      <c r="C641570" s="75"/>
    </row>
    <row r="641571" spans="2:3" x14ac:dyDescent="0.25">
      <c r="B641571" s="76"/>
      <c r="C641571" s="75"/>
    </row>
    <row r="641572" spans="2:3" x14ac:dyDescent="0.25">
      <c r="B641572" s="76"/>
      <c r="C641572" s="75"/>
    </row>
    <row r="641573" spans="2:3" x14ac:dyDescent="0.25">
      <c r="B641573" s="76"/>
      <c r="C641573" s="75"/>
    </row>
    <row r="641574" spans="2:3" x14ac:dyDescent="0.25">
      <c r="B641574" s="76"/>
      <c r="C641574" s="75"/>
    </row>
    <row r="641575" spans="2:3" x14ac:dyDescent="0.25">
      <c r="B641575" s="76"/>
      <c r="C641575" s="75"/>
    </row>
    <row r="641576" spans="2:3" x14ac:dyDescent="0.25">
      <c r="B641576" s="76"/>
      <c r="C641576" s="75"/>
    </row>
    <row r="641577" spans="2:3" x14ac:dyDescent="0.25">
      <c r="B641577" s="76"/>
      <c r="C641577" s="75"/>
    </row>
    <row r="641578" spans="2:3" x14ac:dyDescent="0.25">
      <c r="B641578" s="76"/>
      <c r="C641578" s="75"/>
    </row>
    <row r="641579" spans="2:3" x14ac:dyDescent="0.25">
      <c r="B641579" s="76"/>
      <c r="C641579" s="75"/>
    </row>
    <row r="641580" spans="2:3" x14ac:dyDescent="0.25">
      <c r="B641580" s="76"/>
      <c r="C641580" s="75"/>
    </row>
    <row r="641581" spans="2:3" x14ac:dyDescent="0.25">
      <c r="B641581" s="76"/>
      <c r="C641581" s="75"/>
    </row>
    <row r="641691" spans="2:3" x14ac:dyDescent="0.25">
      <c r="B641691" s="76"/>
      <c r="C641691" s="75"/>
    </row>
    <row r="641692" spans="2:3" x14ac:dyDescent="0.25">
      <c r="B641692" s="76"/>
      <c r="C641692" s="75"/>
    </row>
    <row r="641693" spans="2:3" x14ac:dyDescent="0.25">
      <c r="B641693" s="76"/>
      <c r="C641693" s="75"/>
    </row>
    <row r="641694" spans="2:3" x14ac:dyDescent="0.25">
      <c r="B641694" s="76"/>
      <c r="C641694" s="75"/>
    </row>
    <row r="641695" spans="2:3" x14ac:dyDescent="0.25">
      <c r="B641695" s="76"/>
      <c r="C641695" s="75"/>
    </row>
    <row r="641696" spans="2:3" x14ac:dyDescent="0.25">
      <c r="B641696" s="76"/>
      <c r="C641696" s="75"/>
    </row>
    <row r="641697" spans="2:3" x14ac:dyDescent="0.25">
      <c r="B641697" s="76"/>
      <c r="C641697" s="75"/>
    </row>
    <row r="641698" spans="2:3" x14ac:dyDescent="0.25">
      <c r="B641698" s="76"/>
      <c r="C641698" s="75"/>
    </row>
    <row r="641699" spans="2:3" x14ac:dyDescent="0.25">
      <c r="B641699" s="76"/>
      <c r="C641699" s="75"/>
    </row>
    <row r="641700" spans="2:3" x14ac:dyDescent="0.25">
      <c r="B641700" s="76"/>
      <c r="C641700" s="75"/>
    </row>
    <row r="641701" spans="2:3" x14ac:dyDescent="0.25">
      <c r="B641701" s="76"/>
      <c r="C641701" s="75"/>
    </row>
    <row r="641702" spans="2:3" x14ac:dyDescent="0.25">
      <c r="B641702" s="76"/>
      <c r="C641702" s="75"/>
    </row>
    <row r="641703" spans="2:3" x14ac:dyDescent="0.25">
      <c r="B641703" s="76"/>
      <c r="C641703" s="75"/>
    </row>
    <row r="641813" spans="2:3" x14ac:dyDescent="0.25">
      <c r="B641813" s="76"/>
      <c r="C641813" s="75"/>
    </row>
    <row r="641814" spans="2:3" x14ac:dyDescent="0.25">
      <c r="B641814" s="76"/>
      <c r="C641814" s="75"/>
    </row>
    <row r="641815" spans="2:3" x14ac:dyDescent="0.25">
      <c r="B641815" s="76"/>
      <c r="C641815" s="75"/>
    </row>
    <row r="641816" spans="2:3" x14ac:dyDescent="0.25">
      <c r="B641816" s="76"/>
      <c r="C641816" s="75"/>
    </row>
    <row r="641817" spans="2:3" x14ac:dyDescent="0.25">
      <c r="B641817" s="76"/>
      <c r="C641817" s="75"/>
    </row>
    <row r="641818" spans="2:3" x14ac:dyDescent="0.25">
      <c r="B641818" s="76"/>
      <c r="C641818" s="75"/>
    </row>
    <row r="641819" spans="2:3" x14ac:dyDescent="0.25">
      <c r="B641819" s="76"/>
      <c r="C641819" s="75"/>
    </row>
    <row r="641820" spans="2:3" x14ac:dyDescent="0.25">
      <c r="B641820" s="76"/>
      <c r="C641820" s="75"/>
    </row>
    <row r="641821" spans="2:3" x14ac:dyDescent="0.25">
      <c r="B641821" s="76"/>
      <c r="C641821" s="75"/>
    </row>
    <row r="641822" spans="2:3" x14ac:dyDescent="0.25">
      <c r="B641822" s="76"/>
      <c r="C641822" s="75"/>
    </row>
    <row r="641823" spans="2:3" x14ac:dyDescent="0.25">
      <c r="B641823" s="76"/>
      <c r="C641823" s="75"/>
    </row>
    <row r="641824" spans="2:3" x14ac:dyDescent="0.25">
      <c r="B641824" s="76"/>
      <c r="C641824" s="75"/>
    </row>
    <row r="641825" spans="2:3" x14ac:dyDescent="0.25">
      <c r="B641825" s="76"/>
      <c r="C641825" s="75"/>
    </row>
    <row r="641935" spans="2:3" x14ac:dyDescent="0.25">
      <c r="B641935" s="76"/>
      <c r="C641935" s="75"/>
    </row>
    <row r="641936" spans="2:3" x14ac:dyDescent="0.25">
      <c r="B641936" s="76"/>
      <c r="C641936" s="75"/>
    </row>
    <row r="641937" spans="2:3" x14ac:dyDescent="0.25">
      <c r="B641937" s="76"/>
      <c r="C641937" s="75"/>
    </row>
    <row r="641938" spans="2:3" x14ac:dyDescent="0.25">
      <c r="B641938" s="76"/>
      <c r="C641938" s="75"/>
    </row>
    <row r="641939" spans="2:3" x14ac:dyDescent="0.25">
      <c r="B641939" s="76"/>
      <c r="C641939" s="75"/>
    </row>
    <row r="641940" spans="2:3" x14ac:dyDescent="0.25">
      <c r="B641940" s="76"/>
      <c r="C641940" s="75"/>
    </row>
    <row r="641941" spans="2:3" x14ac:dyDescent="0.25">
      <c r="B641941" s="76"/>
      <c r="C641941" s="75"/>
    </row>
    <row r="641942" spans="2:3" x14ac:dyDescent="0.25">
      <c r="B641942" s="76"/>
      <c r="C641942" s="75"/>
    </row>
    <row r="641943" spans="2:3" x14ac:dyDescent="0.25">
      <c r="B641943" s="76"/>
      <c r="C641943" s="75"/>
    </row>
    <row r="641944" spans="2:3" x14ac:dyDescent="0.25">
      <c r="B641944" s="76"/>
      <c r="C641944" s="75"/>
    </row>
    <row r="641945" spans="2:3" x14ac:dyDescent="0.25">
      <c r="B641945" s="76"/>
      <c r="C641945" s="75"/>
    </row>
    <row r="641946" spans="2:3" x14ac:dyDescent="0.25">
      <c r="B641946" s="76"/>
      <c r="C641946" s="75"/>
    </row>
    <row r="641947" spans="2:3" x14ac:dyDescent="0.25">
      <c r="B641947" s="76"/>
      <c r="C641947" s="75"/>
    </row>
    <row r="642057" spans="2:3" x14ac:dyDescent="0.25">
      <c r="B642057" s="76"/>
      <c r="C642057" s="75"/>
    </row>
    <row r="642058" spans="2:3" x14ac:dyDescent="0.25">
      <c r="B642058" s="76"/>
      <c r="C642058" s="75"/>
    </row>
    <row r="642059" spans="2:3" x14ac:dyDescent="0.25">
      <c r="B642059" s="76"/>
      <c r="C642059" s="75"/>
    </row>
    <row r="642060" spans="2:3" x14ac:dyDescent="0.25">
      <c r="B642060" s="76"/>
      <c r="C642060" s="75"/>
    </row>
    <row r="642061" spans="2:3" x14ac:dyDescent="0.25">
      <c r="B642061" s="76"/>
      <c r="C642061" s="75"/>
    </row>
    <row r="642062" spans="2:3" x14ac:dyDescent="0.25">
      <c r="B642062" s="76"/>
      <c r="C642062" s="75"/>
    </row>
    <row r="642063" spans="2:3" x14ac:dyDescent="0.25">
      <c r="B642063" s="76"/>
      <c r="C642063" s="75"/>
    </row>
    <row r="642064" spans="2:3" x14ac:dyDescent="0.25">
      <c r="B642064" s="76"/>
      <c r="C642064" s="75"/>
    </row>
    <row r="642065" spans="2:3" x14ac:dyDescent="0.25">
      <c r="B642065" s="76"/>
      <c r="C642065" s="75"/>
    </row>
    <row r="642066" spans="2:3" x14ac:dyDescent="0.25">
      <c r="B642066" s="76"/>
      <c r="C642066" s="75"/>
    </row>
    <row r="642067" spans="2:3" x14ac:dyDescent="0.25">
      <c r="B642067" s="76"/>
      <c r="C642067" s="75"/>
    </row>
    <row r="642068" spans="2:3" x14ac:dyDescent="0.25">
      <c r="B642068" s="76"/>
      <c r="C642068" s="75"/>
    </row>
    <row r="642069" spans="2:3" x14ac:dyDescent="0.25">
      <c r="B642069" s="76"/>
      <c r="C642069" s="75"/>
    </row>
    <row r="642179" spans="2:3" x14ac:dyDescent="0.25">
      <c r="B642179" s="76"/>
      <c r="C642179" s="75"/>
    </row>
    <row r="642180" spans="2:3" x14ac:dyDescent="0.25">
      <c r="B642180" s="76"/>
      <c r="C642180" s="75"/>
    </row>
    <row r="642181" spans="2:3" x14ac:dyDescent="0.25">
      <c r="B642181" s="76"/>
      <c r="C642181" s="75"/>
    </row>
    <row r="642182" spans="2:3" x14ac:dyDescent="0.25">
      <c r="B642182" s="76"/>
      <c r="C642182" s="75"/>
    </row>
    <row r="642183" spans="2:3" x14ac:dyDescent="0.25">
      <c r="B642183" s="76"/>
      <c r="C642183" s="75"/>
    </row>
    <row r="642184" spans="2:3" x14ac:dyDescent="0.25">
      <c r="B642184" s="76"/>
      <c r="C642184" s="75"/>
    </row>
    <row r="642185" spans="2:3" x14ac:dyDescent="0.25">
      <c r="B642185" s="76"/>
      <c r="C642185" s="75"/>
    </row>
    <row r="642186" spans="2:3" x14ac:dyDescent="0.25">
      <c r="B642186" s="76"/>
      <c r="C642186" s="75"/>
    </row>
    <row r="642187" spans="2:3" x14ac:dyDescent="0.25">
      <c r="B642187" s="76"/>
      <c r="C642187" s="75"/>
    </row>
    <row r="642188" spans="2:3" x14ac:dyDescent="0.25">
      <c r="B642188" s="76"/>
      <c r="C642188" s="75"/>
    </row>
    <row r="642189" spans="2:3" x14ac:dyDescent="0.25">
      <c r="B642189" s="76"/>
      <c r="C642189" s="75"/>
    </row>
    <row r="642190" spans="2:3" x14ac:dyDescent="0.25">
      <c r="B642190" s="76"/>
      <c r="C642190" s="75"/>
    </row>
    <row r="642191" spans="2:3" x14ac:dyDescent="0.25">
      <c r="B642191" s="76"/>
      <c r="C642191" s="75"/>
    </row>
    <row r="642301" spans="2:3" x14ac:dyDescent="0.25">
      <c r="B642301" s="76"/>
      <c r="C642301" s="75"/>
    </row>
    <row r="642302" spans="2:3" x14ac:dyDescent="0.25">
      <c r="B642302" s="76"/>
      <c r="C642302" s="75"/>
    </row>
    <row r="642303" spans="2:3" x14ac:dyDescent="0.25">
      <c r="B642303" s="76"/>
      <c r="C642303" s="75"/>
    </row>
    <row r="642304" spans="2:3" x14ac:dyDescent="0.25">
      <c r="B642304" s="76"/>
      <c r="C642304" s="75"/>
    </row>
    <row r="642305" spans="2:3" x14ac:dyDescent="0.25">
      <c r="B642305" s="76"/>
      <c r="C642305" s="75"/>
    </row>
    <row r="642306" spans="2:3" x14ac:dyDescent="0.25">
      <c r="B642306" s="76"/>
      <c r="C642306" s="75"/>
    </row>
    <row r="642307" spans="2:3" x14ac:dyDescent="0.25">
      <c r="B642307" s="76"/>
      <c r="C642307" s="75"/>
    </row>
    <row r="642308" spans="2:3" x14ac:dyDescent="0.25">
      <c r="B642308" s="76"/>
      <c r="C642308" s="75"/>
    </row>
    <row r="642309" spans="2:3" x14ac:dyDescent="0.25">
      <c r="B642309" s="76"/>
      <c r="C642309" s="75"/>
    </row>
    <row r="642310" spans="2:3" x14ac:dyDescent="0.25">
      <c r="B642310" s="76"/>
      <c r="C642310" s="75"/>
    </row>
    <row r="642311" spans="2:3" x14ac:dyDescent="0.25">
      <c r="B642311" s="76"/>
      <c r="C642311" s="75"/>
    </row>
    <row r="642312" spans="2:3" x14ac:dyDescent="0.25">
      <c r="B642312" s="76"/>
      <c r="C642312" s="75"/>
    </row>
    <row r="642313" spans="2:3" x14ac:dyDescent="0.25">
      <c r="B642313" s="76"/>
      <c r="C642313" s="75"/>
    </row>
    <row r="642423" spans="2:3" x14ac:dyDescent="0.25">
      <c r="B642423" s="76"/>
      <c r="C642423" s="75"/>
    </row>
    <row r="642424" spans="2:3" x14ac:dyDescent="0.25">
      <c r="B642424" s="76"/>
      <c r="C642424" s="75"/>
    </row>
    <row r="642425" spans="2:3" x14ac:dyDescent="0.25">
      <c r="B642425" s="76"/>
      <c r="C642425" s="75"/>
    </row>
    <row r="642426" spans="2:3" x14ac:dyDescent="0.25">
      <c r="B642426" s="76"/>
      <c r="C642426" s="75"/>
    </row>
    <row r="642427" spans="2:3" x14ac:dyDescent="0.25">
      <c r="B642427" s="76"/>
      <c r="C642427" s="75"/>
    </row>
    <row r="642428" spans="2:3" x14ac:dyDescent="0.25">
      <c r="B642428" s="76"/>
      <c r="C642428" s="75"/>
    </row>
    <row r="642429" spans="2:3" x14ac:dyDescent="0.25">
      <c r="B642429" s="76"/>
      <c r="C642429" s="75"/>
    </row>
    <row r="642430" spans="2:3" x14ac:dyDescent="0.25">
      <c r="B642430" s="76"/>
      <c r="C642430" s="75"/>
    </row>
    <row r="642431" spans="2:3" x14ac:dyDescent="0.25">
      <c r="B642431" s="76"/>
      <c r="C642431" s="75"/>
    </row>
    <row r="642432" spans="2:3" x14ac:dyDescent="0.25">
      <c r="B642432" s="76"/>
      <c r="C642432" s="75"/>
    </row>
    <row r="642433" spans="2:3" x14ac:dyDescent="0.25">
      <c r="B642433" s="76"/>
      <c r="C642433" s="75"/>
    </row>
    <row r="642434" spans="2:3" x14ac:dyDescent="0.25">
      <c r="B642434" s="76"/>
      <c r="C642434" s="75"/>
    </row>
    <row r="642435" spans="2:3" x14ac:dyDescent="0.25">
      <c r="B642435" s="76"/>
      <c r="C642435" s="75"/>
    </row>
    <row r="642545" spans="2:3" x14ac:dyDescent="0.25">
      <c r="B642545" s="76"/>
      <c r="C642545" s="75"/>
    </row>
    <row r="642546" spans="2:3" x14ac:dyDescent="0.25">
      <c r="B642546" s="76"/>
      <c r="C642546" s="75"/>
    </row>
    <row r="642547" spans="2:3" x14ac:dyDescent="0.25">
      <c r="B642547" s="76"/>
      <c r="C642547" s="75"/>
    </row>
    <row r="642548" spans="2:3" x14ac:dyDescent="0.25">
      <c r="B642548" s="76"/>
      <c r="C642548" s="75"/>
    </row>
    <row r="642549" spans="2:3" x14ac:dyDescent="0.25">
      <c r="B642549" s="76"/>
      <c r="C642549" s="75"/>
    </row>
    <row r="642550" spans="2:3" x14ac:dyDescent="0.25">
      <c r="B642550" s="76"/>
      <c r="C642550" s="75"/>
    </row>
    <row r="642551" spans="2:3" x14ac:dyDescent="0.25">
      <c r="B642551" s="76"/>
      <c r="C642551" s="75"/>
    </row>
    <row r="642552" spans="2:3" x14ac:dyDescent="0.25">
      <c r="B642552" s="76"/>
      <c r="C642552" s="75"/>
    </row>
    <row r="642553" spans="2:3" x14ac:dyDescent="0.25">
      <c r="B642553" s="76"/>
      <c r="C642553" s="75"/>
    </row>
    <row r="642554" spans="2:3" x14ac:dyDescent="0.25">
      <c r="B642554" s="76"/>
      <c r="C642554" s="75"/>
    </row>
    <row r="642555" spans="2:3" x14ac:dyDescent="0.25">
      <c r="B642555" s="76"/>
      <c r="C642555" s="75"/>
    </row>
    <row r="642556" spans="2:3" x14ac:dyDescent="0.25">
      <c r="B642556" s="76"/>
      <c r="C642556" s="75"/>
    </row>
    <row r="642557" spans="2:3" x14ac:dyDescent="0.25">
      <c r="B642557" s="76"/>
      <c r="C642557" s="75"/>
    </row>
    <row r="642667" spans="2:3" x14ac:dyDescent="0.25">
      <c r="B642667" s="76"/>
      <c r="C642667" s="75"/>
    </row>
    <row r="642668" spans="2:3" x14ac:dyDescent="0.25">
      <c r="B642668" s="76"/>
      <c r="C642668" s="75"/>
    </row>
    <row r="642669" spans="2:3" x14ac:dyDescent="0.25">
      <c r="B642669" s="76"/>
      <c r="C642669" s="75"/>
    </row>
    <row r="642670" spans="2:3" x14ac:dyDescent="0.25">
      <c r="B642670" s="76"/>
      <c r="C642670" s="75"/>
    </row>
    <row r="642671" spans="2:3" x14ac:dyDescent="0.25">
      <c r="B642671" s="76"/>
      <c r="C642671" s="75"/>
    </row>
    <row r="642672" spans="2:3" x14ac:dyDescent="0.25">
      <c r="B642672" s="76"/>
      <c r="C642672" s="75"/>
    </row>
    <row r="642673" spans="2:3" x14ac:dyDescent="0.25">
      <c r="B642673" s="76"/>
      <c r="C642673" s="75"/>
    </row>
    <row r="642674" spans="2:3" x14ac:dyDescent="0.25">
      <c r="B642674" s="76"/>
      <c r="C642674" s="75"/>
    </row>
    <row r="642675" spans="2:3" x14ac:dyDescent="0.25">
      <c r="B642675" s="76"/>
      <c r="C642675" s="75"/>
    </row>
    <row r="642676" spans="2:3" x14ac:dyDescent="0.25">
      <c r="B642676" s="76"/>
      <c r="C642676" s="75"/>
    </row>
    <row r="642677" spans="2:3" x14ac:dyDescent="0.25">
      <c r="B642677" s="76"/>
      <c r="C642677" s="75"/>
    </row>
    <row r="642678" spans="2:3" x14ac:dyDescent="0.25">
      <c r="B642678" s="76"/>
      <c r="C642678" s="75"/>
    </row>
    <row r="642679" spans="2:3" x14ac:dyDescent="0.25">
      <c r="B642679" s="76"/>
      <c r="C642679" s="75"/>
    </row>
    <row r="642789" spans="2:3" x14ac:dyDescent="0.25">
      <c r="B642789" s="76"/>
      <c r="C642789" s="75"/>
    </row>
    <row r="642790" spans="2:3" x14ac:dyDescent="0.25">
      <c r="B642790" s="76"/>
      <c r="C642790" s="75"/>
    </row>
    <row r="642791" spans="2:3" x14ac:dyDescent="0.25">
      <c r="B642791" s="76"/>
      <c r="C642791" s="75"/>
    </row>
    <row r="642792" spans="2:3" x14ac:dyDescent="0.25">
      <c r="B642792" s="76"/>
      <c r="C642792" s="75"/>
    </row>
    <row r="642793" spans="2:3" x14ac:dyDescent="0.25">
      <c r="B642793" s="76"/>
      <c r="C642793" s="75"/>
    </row>
    <row r="642794" spans="2:3" x14ac:dyDescent="0.25">
      <c r="B642794" s="76"/>
      <c r="C642794" s="75"/>
    </row>
    <row r="642795" spans="2:3" x14ac:dyDescent="0.25">
      <c r="B642795" s="76"/>
      <c r="C642795" s="75"/>
    </row>
    <row r="642796" spans="2:3" x14ac:dyDescent="0.25">
      <c r="B642796" s="76"/>
      <c r="C642796" s="75"/>
    </row>
    <row r="642797" spans="2:3" x14ac:dyDescent="0.25">
      <c r="B642797" s="76"/>
      <c r="C642797" s="75"/>
    </row>
    <row r="642798" spans="2:3" x14ac:dyDescent="0.25">
      <c r="B642798" s="76"/>
      <c r="C642798" s="75"/>
    </row>
    <row r="642799" spans="2:3" x14ac:dyDescent="0.25">
      <c r="B642799" s="76"/>
      <c r="C642799" s="75"/>
    </row>
    <row r="642800" spans="2:3" x14ac:dyDescent="0.25">
      <c r="B642800" s="76"/>
      <c r="C642800" s="75"/>
    </row>
    <row r="642801" spans="2:3" x14ac:dyDescent="0.25">
      <c r="B642801" s="76"/>
      <c r="C642801" s="75"/>
    </row>
    <row r="642911" spans="2:3" x14ac:dyDescent="0.25">
      <c r="B642911" s="76"/>
      <c r="C642911" s="75"/>
    </row>
    <row r="642912" spans="2:3" x14ac:dyDescent="0.25">
      <c r="B642912" s="76"/>
      <c r="C642912" s="75"/>
    </row>
    <row r="642913" spans="2:3" x14ac:dyDescent="0.25">
      <c r="B642913" s="76"/>
      <c r="C642913" s="75"/>
    </row>
    <row r="642914" spans="2:3" x14ac:dyDescent="0.25">
      <c r="B642914" s="76"/>
      <c r="C642914" s="75"/>
    </row>
    <row r="642915" spans="2:3" x14ac:dyDescent="0.25">
      <c r="B642915" s="76"/>
      <c r="C642915" s="75"/>
    </row>
    <row r="642916" spans="2:3" x14ac:dyDescent="0.25">
      <c r="B642916" s="76"/>
      <c r="C642916" s="75"/>
    </row>
    <row r="642917" spans="2:3" x14ac:dyDescent="0.25">
      <c r="B642917" s="76"/>
      <c r="C642917" s="75"/>
    </row>
    <row r="642918" spans="2:3" x14ac:dyDescent="0.25">
      <c r="B642918" s="76"/>
      <c r="C642918" s="75"/>
    </row>
    <row r="642919" spans="2:3" x14ac:dyDescent="0.25">
      <c r="B642919" s="76"/>
      <c r="C642919" s="75"/>
    </row>
    <row r="642920" spans="2:3" x14ac:dyDescent="0.25">
      <c r="B642920" s="76"/>
      <c r="C642920" s="75"/>
    </row>
    <row r="642921" spans="2:3" x14ac:dyDescent="0.25">
      <c r="B642921" s="76"/>
      <c r="C642921" s="75"/>
    </row>
    <row r="642922" spans="2:3" x14ac:dyDescent="0.25">
      <c r="B642922" s="76"/>
      <c r="C642922" s="75"/>
    </row>
    <row r="642923" spans="2:3" x14ac:dyDescent="0.25">
      <c r="B642923" s="76"/>
      <c r="C642923" s="75"/>
    </row>
    <row r="643033" spans="2:3" x14ac:dyDescent="0.25">
      <c r="B643033" s="76"/>
      <c r="C643033" s="75"/>
    </row>
    <row r="643034" spans="2:3" x14ac:dyDescent="0.25">
      <c r="B643034" s="76"/>
      <c r="C643034" s="75"/>
    </row>
    <row r="643035" spans="2:3" x14ac:dyDescent="0.25">
      <c r="B643035" s="76"/>
      <c r="C643035" s="75"/>
    </row>
    <row r="643036" spans="2:3" x14ac:dyDescent="0.25">
      <c r="B643036" s="76"/>
      <c r="C643036" s="75"/>
    </row>
    <row r="643037" spans="2:3" x14ac:dyDescent="0.25">
      <c r="B643037" s="76"/>
      <c r="C643037" s="75"/>
    </row>
    <row r="643038" spans="2:3" x14ac:dyDescent="0.25">
      <c r="B643038" s="76"/>
      <c r="C643038" s="75"/>
    </row>
    <row r="643039" spans="2:3" x14ac:dyDescent="0.25">
      <c r="B643039" s="76"/>
      <c r="C643039" s="75"/>
    </row>
    <row r="643040" spans="2:3" x14ac:dyDescent="0.25">
      <c r="B643040" s="76"/>
      <c r="C643040" s="75"/>
    </row>
    <row r="643041" spans="2:3" x14ac:dyDescent="0.25">
      <c r="B643041" s="76"/>
      <c r="C643041" s="75"/>
    </row>
    <row r="643042" spans="2:3" x14ac:dyDescent="0.25">
      <c r="B643042" s="76"/>
      <c r="C643042" s="75"/>
    </row>
    <row r="643043" spans="2:3" x14ac:dyDescent="0.25">
      <c r="B643043" s="76"/>
      <c r="C643043" s="75"/>
    </row>
    <row r="643044" spans="2:3" x14ac:dyDescent="0.25">
      <c r="B643044" s="76"/>
      <c r="C643044" s="75"/>
    </row>
    <row r="643045" spans="2:3" x14ac:dyDescent="0.25">
      <c r="B643045" s="76"/>
      <c r="C643045" s="75"/>
    </row>
    <row r="643155" spans="2:3" x14ac:dyDescent="0.25">
      <c r="B643155" s="76"/>
      <c r="C643155" s="75"/>
    </row>
    <row r="643156" spans="2:3" x14ac:dyDescent="0.25">
      <c r="B643156" s="76"/>
      <c r="C643156" s="75"/>
    </row>
    <row r="643157" spans="2:3" x14ac:dyDescent="0.25">
      <c r="B643157" s="76"/>
      <c r="C643157" s="75"/>
    </row>
    <row r="643158" spans="2:3" x14ac:dyDescent="0.25">
      <c r="B643158" s="76"/>
      <c r="C643158" s="75"/>
    </row>
    <row r="643159" spans="2:3" x14ac:dyDescent="0.25">
      <c r="B643159" s="76"/>
      <c r="C643159" s="75"/>
    </row>
    <row r="643160" spans="2:3" x14ac:dyDescent="0.25">
      <c r="B643160" s="76"/>
      <c r="C643160" s="75"/>
    </row>
    <row r="643161" spans="2:3" x14ac:dyDescent="0.25">
      <c r="B643161" s="76"/>
      <c r="C643161" s="75"/>
    </row>
    <row r="643162" spans="2:3" x14ac:dyDescent="0.25">
      <c r="B643162" s="76"/>
      <c r="C643162" s="75"/>
    </row>
    <row r="643163" spans="2:3" x14ac:dyDescent="0.25">
      <c r="B643163" s="76"/>
      <c r="C643163" s="75"/>
    </row>
    <row r="643164" spans="2:3" x14ac:dyDescent="0.25">
      <c r="B643164" s="76"/>
      <c r="C643164" s="75"/>
    </row>
    <row r="643165" spans="2:3" x14ac:dyDescent="0.25">
      <c r="B643165" s="76"/>
      <c r="C643165" s="75"/>
    </row>
    <row r="643166" spans="2:3" x14ac:dyDescent="0.25">
      <c r="B643166" s="76"/>
      <c r="C643166" s="75"/>
    </row>
    <row r="643167" spans="2:3" x14ac:dyDescent="0.25">
      <c r="B643167" s="76"/>
      <c r="C643167" s="75"/>
    </row>
    <row r="643277" spans="2:3" x14ac:dyDescent="0.25">
      <c r="B643277" s="76"/>
      <c r="C643277" s="75"/>
    </row>
    <row r="643278" spans="2:3" x14ac:dyDescent="0.25">
      <c r="B643278" s="76"/>
      <c r="C643278" s="75"/>
    </row>
    <row r="643279" spans="2:3" x14ac:dyDescent="0.25">
      <c r="B643279" s="76"/>
      <c r="C643279" s="75"/>
    </row>
    <row r="643280" spans="2:3" x14ac:dyDescent="0.25">
      <c r="B643280" s="76"/>
      <c r="C643280" s="75"/>
    </row>
    <row r="643281" spans="2:3" x14ac:dyDescent="0.25">
      <c r="B643281" s="76"/>
      <c r="C643281" s="75"/>
    </row>
    <row r="643282" spans="2:3" x14ac:dyDescent="0.25">
      <c r="B643282" s="76"/>
      <c r="C643282" s="75"/>
    </row>
    <row r="643283" spans="2:3" x14ac:dyDescent="0.25">
      <c r="B643283" s="76"/>
      <c r="C643283" s="75"/>
    </row>
    <row r="643284" spans="2:3" x14ac:dyDescent="0.25">
      <c r="B643284" s="76"/>
      <c r="C643284" s="75"/>
    </row>
    <row r="643285" spans="2:3" x14ac:dyDescent="0.25">
      <c r="B643285" s="76"/>
      <c r="C643285" s="75"/>
    </row>
    <row r="643286" spans="2:3" x14ac:dyDescent="0.25">
      <c r="B643286" s="76"/>
      <c r="C643286" s="75"/>
    </row>
    <row r="643287" spans="2:3" x14ac:dyDescent="0.25">
      <c r="B643287" s="76"/>
      <c r="C643287" s="75"/>
    </row>
    <row r="643288" spans="2:3" x14ac:dyDescent="0.25">
      <c r="B643288" s="76"/>
      <c r="C643288" s="75"/>
    </row>
    <row r="643289" spans="2:3" x14ac:dyDescent="0.25">
      <c r="B643289" s="76"/>
      <c r="C643289" s="75"/>
    </row>
    <row r="643399" spans="2:3" x14ac:dyDescent="0.25">
      <c r="B643399" s="76"/>
      <c r="C643399" s="75"/>
    </row>
    <row r="643400" spans="2:3" x14ac:dyDescent="0.25">
      <c r="B643400" s="76"/>
      <c r="C643400" s="75"/>
    </row>
    <row r="643401" spans="2:3" x14ac:dyDescent="0.25">
      <c r="B643401" s="76"/>
      <c r="C643401" s="75"/>
    </row>
    <row r="643402" spans="2:3" x14ac:dyDescent="0.25">
      <c r="B643402" s="76"/>
      <c r="C643402" s="75"/>
    </row>
    <row r="643403" spans="2:3" x14ac:dyDescent="0.25">
      <c r="B643403" s="76"/>
      <c r="C643403" s="75"/>
    </row>
    <row r="643404" spans="2:3" x14ac:dyDescent="0.25">
      <c r="B643404" s="76"/>
      <c r="C643404" s="75"/>
    </row>
    <row r="643405" spans="2:3" x14ac:dyDescent="0.25">
      <c r="B643405" s="76"/>
      <c r="C643405" s="75"/>
    </row>
    <row r="643406" spans="2:3" x14ac:dyDescent="0.25">
      <c r="B643406" s="76"/>
      <c r="C643406" s="75"/>
    </row>
    <row r="643407" spans="2:3" x14ac:dyDescent="0.25">
      <c r="B643407" s="76"/>
      <c r="C643407" s="75"/>
    </row>
    <row r="643408" spans="2:3" x14ac:dyDescent="0.25">
      <c r="B643408" s="76"/>
      <c r="C643408" s="75"/>
    </row>
    <row r="643409" spans="2:3" x14ac:dyDescent="0.25">
      <c r="B643409" s="76"/>
      <c r="C643409" s="75"/>
    </row>
    <row r="643410" spans="2:3" x14ac:dyDescent="0.25">
      <c r="B643410" s="76"/>
      <c r="C643410" s="75"/>
    </row>
    <row r="643411" spans="2:3" x14ac:dyDescent="0.25">
      <c r="B643411" s="76"/>
      <c r="C643411" s="75"/>
    </row>
    <row r="643521" spans="2:3" x14ac:dyDescent="0.25">
      <c r="B643521" s="76"/>
      <c r="C643521" s="75"/>
    </row>
    <row r="643522" spans="2:3" x14ac:dyDescent="0.25">
      <c r="B643522" s="76"/>
      <c r="C643522" s="75"/>
    </row>
    <row r="643523" spans="2:3" x14ac:dyDescent="0.25">
      <c r="B643523" s="76"/>
      <c r="C643523" s="75"/>
    </row>
    <row r="643524" spans="2:3" x14ac:dyDescent="0.25">
      <c r="B643524" s="76"/>
      <c r="C643524" s="75"/>
    </row>
    <row r="643525" spans="2:3" x14ac:dyDescent="0.25">
      <c r="B643525" s="76"/>
      <c r="C643525" s="75"/>
    </row>
    <row r="643526" spans="2:3" x14ac:dyDescent="0.25">
      <c r="B643526" s="76"/>
      <c r="C643526" s="75"/>
    </row>
    <row r="643527" spans="2:3" x14ac:dyDescent="0.25">
      <c r="B643527" s="76"/>
      <c r="C643527" s="75"/>
    </row>
    <row r="643528" spans="2:3" x14ac:dyDescent="0.25">
      <c r="B643528" s="76"/>
      <c r="C643528" s="75"/>
    </row>
    <row r="643529" spans="2:3" x14ac:dyDescent="0.25">
      <c r="B643529" s="76"/>
      <c r="C643529" s="75"/>
    </row>
    <row r="643530" spans="2:3" x14ac:dyDescent="0.25">
      <c r="B643530" s="76"/>
      <c r="C643530" s="75"/>
    </row>
    <row r="643531" spans="2:3" x14ac:dyDescent="0.25">
      <c r="B643531" s="76"/>
      <c r="C643531" s="75"/>
    </row>
    <row r="643532" spans="2:3" x14ac:dyDescent="0.25">
      <c r="B643532" s="76"/>
      <c r="C643532" s="75"/>
    </row>
    <row r="643533" spans="2:3" x14ac:dyDescent="0.25">
      <c r="B643533" s="76"/>
      <c r="C643533" s="75"/>
    </row>
    <row r="643643" spans="2:3" x14ac:dyDescent="0.25">
      <c r="B643643" s="76"/>
      <c r="C643643" s="75"/>
    </row>
    <row r="643644" spans="2:3" x14ac:dyDescent="0.25">
      <c r="B643644" s="76"/>
      <c r="C643644" s="75"/>
    </row>
    <row r="643645" spans="2:3" x14ac:dyDescent="0.25">
      <c r="B643645" s="76"/>
      <c r="C643645" s="75"/>
    </row>
    <row r="643646" spans="2:3" x14ac:dyDescent="0.25">
      <c r="B643646" s="76"/>
      <c r="C643646" s="75"/>
    </row>
    <row r="643647" spans="2:3" x14ac:dyDescent="0.25">
      <c r="B643647" s="76"/>
      <c r="C643647" s="75"/>
    </row>
    <row r="643648" spans="2:3" x14ac:dyDescent="0.25">
      <c r="B643648" s="76"/>
      <c r="C643648" s="75"/>
    </row>
    <row r="643649" spans="2:3" x14ac:dyDescent="0.25">
      <c r="B643649" s="76"/>
      <c r="C643649" s="75"/>
    </row>
    <row r="643650" spans="2:3" x14ac:dyDescent="0.25">
      <c r="B643650" s="76"/>
      <c r="C643650" s="75"/>
    </row>
    <row r="643651" spans="2:3" x14ac:dyDescent="0.25">
      <c r="B643651" s="76"/>
      <c r="C643651" s="75"/>
    </row>
    <row r="643652" spans="2:3" x14ac:dyDescent="0.25">
      <c r="B643652" s="76"/>
      <c r="C643652" s="75"/>
    </row>
    <row r="643653" spans="2:3" x14ac:dyDescent="0.25">
      <c r="B643653" s="76"/>
      <c r="C643653" s="75"/>
    </row>
    <row r="643654" spans="2:3" x14ac:dyDescent="0.25">
      <c r="B643654" s="76"/>
      <c r="C643654" s="75"/>
    </row>
    <row r="643655" spans="2:3" x14ac:dyDescent="0.25">
      <c r="B643655" s="76"/>
      <c r="C643655" s="75"/>
    </row>
    <row r="643765" spans="2:3" x14ac:dyDescent="0.25">
      <c r="B643765" s="76"/>
      <c r="C643765" s="75"/>
    </row>
    <row r="643766" spans="2:3" x14ac:dyDescent="0.25">
      <c r="B643766" s="76"/>
      <c r="C643766" s="75"/>
    </row>
    <row r="643767" spans="2:3" x14ac:dyDescent="0.25">
      <c r="B643767" s="76"/>
      <c r="C643767" s="75"/>
    </row>
    <row r="643768" spans="2:3" x14ac:dyDescent="0.25">
      <c r="B643768" s="76"/>
      <c r="C643768" s="75"/>
    </row>
    <row r="643769" spans="2:3" x14ac:dyDescent="0.25">
      <c r="B643769" s="76"/>
      <c r="C643769" s="75"/>
    </row>
    <row r="643770" spans="2:3" x14ac:dyDescent="0.25">
      <c r="B643770" s="76"/>
      <c r="C643770" s="75"/>
    </row>
    <row r="643771" spans="2:3" x14ac:dyDescent="0.25">
      <c r="B643771" s="76"/>
      <c r="C643771" s="75"/>
    </row>
    <row r="643772" spans="2:3" x14ac:dyDescent="0.25">
      <c r="B643772" s="76"/>
      <c r="C643772" s="75"/>
    </row>
    <row r="643773" spans="2:3" x14ac:dyDescent="0.25">
      <c r="B643773" s="76"/>
      <c r="C643773" s="75"/>
    </row>
    <row r="643774" spans="2:3" x14ac:dyDescent="0.25">
      <c r="B643774" s="76"/>
      <c r="C643774" s="75"/>
    </row>
    <row r="643775" spans="2:3" x14ac:dyDescent="0.25">
      <c r="B643775" s="76"/>
      <c r="C643775" s="75"/>
    </row>
    <row r="643776" spans="2:3" x14ac:dyDescent="0.25">
      <c r="B643776" s="76"/>
      <c r="C643776" s="75"/>
    </row>
    <row r="643777" spans="2:3" x14ac:dyDescent="0.25">
      <c r="B643777" s="76"/>
      <c r="C643777" s="75"/>
    </row>
    <row r="643887" spans="2:3" x14ac:dyDescent="0.25">
      <c r="B643887" s="76"/>
      <c r="C643887" s="75"/>
    </row>
    <row r="643888" spans="2:3" x14ac:dyDescent="0.25">
      <c r="B643888" s="76"/>
      <c r="C643888" s="75"/>
    </row>
    <row r="643889" spans="2:3" x14ac:dyDescent="0.25">
      <c r="B643889" s="76"/>
      <c r="C643889" s="75"/>
    </row>
    <row r="643890" spans="2:3" x14ac:dyDescent="0.25">
      <c r="B643890" s="76"/>
      <c r="C643890" s="75"/>
    </row>
    <row r="643891" spans="2:3" x14ac:dyDescent="0.25">
      <c r="B643891" s="76"/>
      <c r="C643891" s="75"/>
    </row>
    <row r="643892" spans="2:3" x14ac:dyDescent="0.25">
      <c r="B643892" s="76"/>
      <c r="C643892" s="75"/>
    </row>
    <row r="643893" spans="2:3" x14ac:dyDescent="0.25">
      <c r="B643893" s="76"/>
      <c r="C643893" s="75"/>
    </row>
    <row r="643894" spans="2:3" x14ac:dyDescent="0.25">
      <c r="B643894" s="76"/>
      <c r="C643894" s="75"/>
    </row>
    <row r="643895" spans="2:3" x14ac:dyDescent="0.25">
      <c r="B643895" s="76"/>
      <c r="C643895" s="75"/>
    </row>
    <row r="643896" spans="2:3" x14ac:dyDescent="0.25">
      <c r="B643896" s="76"/>
      <c r="C643896" s="75"/>
    </row>
    <row r="643897" spans="2:3" x14ac:dyDescent="0.25">
      <c r="B643897" s="76"/>
      <c r="C643897" s="75"/>
    </row>
    <row r="643898" spans="2:3" x14ac:dyDescent="0.25">
      <c r="B643898" s="76"/>
      <c r="C643898" s="75"/>
    </row>
    <row r="643899" spans="2:3" x14ac:dyDescent="0.25">
      <c r="B643899" s="76"/>
      <c r="C643899" s="75"/>
    </row>
    <row r="644009" spans="2:3" x14ac:dyDescent="0.25">
      <c r="B644009" s="76"/>
      <c r="C644009" s="75"/>
    </row>
    <row r="644010" spans="2:3" x14ac:dyDescent="0.25">
      <c r="B644010" s="76"/>
      <c r="C644010" s="75"/>
    </row>
    <row r="644011" spans="2:3" x14ac:dyDescent="0.25">
      <c r="B644011" s="76"/>
      <c r="C644011" s="75"/>
    </row>
    <row r="644012" spans="2:3" x14ac:dyDescent="0.25">
      <c r="B644012" s="76"/>
      <c r="C644012" s="75"/>
    </row>
    <row r="644013" spans="2:3" x14ac:dyDescent="0.25">
      <c r="B644013" s="76"/>
      <c r="C644013" s="75"/>
    </row>
    <row r="644014" spans="2:3" x14ac:dyDescent="0.25">
      <c r="B644014" s="76"/>
      <c r="C644014" s="75"/>
    </row>
    <row r="644015" spans="2:3" x14ac:dyDescent="0.25">
      <c r="B644015" s="76"/>
      <c r="C644015" s="75"/>
    </row>
    <row r="644016" spans="2:3" x14ac:dyDescent="0.25">
      <c r="B644016" s="76"/>
      <c r="C644016" s="75"/>
    </row>
    <row r="644017" spans="2:3" x14ac:dyDescent="0.25">
      <c r="B644017" s="76"/>
      <c r="C644017" s="75"/>
    </row>
    <row r="644018" spans="2:3" x14ac:dyDescent="0.25">
      <c r="B644018" s="76"/>
      <c r="C644018" s="75"/>
    </row>
    <row r="644019" spans="2:3" x14ac:dyDescent="0.25">
      <c r="B644019" s="76"/>
      <c r="C644019" s="75"/>
    </row>
    <row r="644020" spans="2:3" x14ac:dyDescent="0.25">
      <c r="B644020" s="76"/>
      <c r="C644020" s="75"/>
    </row>
    <row r="644021" spans="2:3" x14ac:dyDescent="0.25">
      <c r="B644021" s="76"/>
      <c r="C644021" s="75"/>
    </row>
    <row r="644131" spans="2:3" x14ac:dyDescent="0.25">
      <c r="B644131" s="76"/>
      <c r="C644131" s="75"/>
    </row>
    <row r="644132" spans="2:3" x14ac:dyDescent="0.25">
      <c r="B644132" s="76"/>
      <c r="C644132" s="75"/>
    </row>
    <row r="644133" spans="2:3" x14ac:dyDescent="0.25">
      <c r="B644133" s="76"/>
      <c r="C644133" s="75"/>
    </row>
    <row r="644134" spans="2:3" x14ac:dyDescent="0.25">
      <c r="B644134" s="76"/>
      <c r="C644134" s="75"/>
    </row>
    <row r="644135" spans="2:3" x14ac:dyDescent="0.25">
      <c r="B644135" s="76"/>
      <c r="C644135" s="75"/>
    </row>
    <row r="644136" spans="2:3" x14ac:dyDescent="0.25">
      <c r="B644136" s="76"/>
      <c r="C644136" s="75"/>
    </row>
    <row r="644137" spans="2:3" x14ac:dyDescent="0.25">
      <c r="B644137" s="76"/>
      <c r="C644137" s="75"/>
    </row>
    <row r="644138" spans="2:3" x14ac:dyDescent="0.25">
      <c r="B644138" s="76"/>
      <c r="C644138" s="75"/>
    </row>
    <row r="644139" spans="2:3" x14ac:dyDescent="0.25">
      <c r="B644139" s="76"/>
      <c r="C644139" s="75"/>
    </row>
    <row r="644140" spans="2:3" x14ac:dyDescent="0.25">
      <c r="B644140" s="76"/>
      <c r="C644140" s="75"/>
    </row>
    <row r="644141" spans="2:3" x14ac:dyDescent="0.25">
      <c r="B644141" s="76"/>
      <c r="C644141" s="75"/>
    </row>
    <row r="644142" spans="2:3" x14ac:dyDescent="0.25">
      <c r="B644142" s="76"/>
      <c r="C644142" s="75"/>
    </row>
    <row r="644143" spans="2:3" x14ac:dyDescent="0.25">
      <c r="B644143" s="76"/>
      <c r="C644143" s="75"/>
    </row>
    <row r="644253" spans="2:3" x14ac:dyDescent="0.25">
      <c r="B644253" s="76"/>
      <c r="C644253" s="75"/>
    </row>
    <row r="644254" spans="2:3" x14ac:dyDescent="0.25">
      <c r="B644254" s="76"/>
      <c r="C644254" s="75"/>
    </row>
    <row r="644255" spans="2:3" x14ac:dyDescent="0.25">
      <c r="B644255" s="76"/>
      <c r="C644255" s="75"/>
    </row>
    <row r="644256" spans="2:3" x14ac:dyDescent="0.25">
      <c r="B644256" s="76"/>
      <c r="C644256" s="75"/>
    </row>
    <row r="644257" spans="2:3" x14ac:dyDescent="0.25">
      <c r="B644257" s="76"/>
      <c r="C644257" s="75"/>
    </row>
    <row r="644258" spans="2:3" x14ac:dyDescent="0.25">
      <c r="B644258" s="76"/>
      <c r="C644258" s="75"/>
    </row>
    <row r="644259" spans="2:3" x14ac:dyDescent="0.25">
      <c r="B644259" s="76"/>
      <c r="C644259" s="75"/>
    </row>
    <row r="644260" spans="2:3" x14ac:dyDescent="0.25">
      <c r="B644260" s="76"/>
      <c r="C644260" s="75"/>
    </row>
    <row r="644261" spans="2:3" x14ac:dyDescent="0.25">
      <c r="B644261" s="76"/>
      <c r="C644261" s="75"/>
    </row>
    <row r="644262" spans="2:3" x14ac:dyDescent="0.25">
      <c r="B644262" s="76"/>
      <c r="C644262" s="75"/>
    </row>
    <row r="644263" spans="2:3" x14ac:dyDescent="0.25">
      <c r="B644263" s="76"/>
      <c r="C644263" s="75"/>
    </row>
    <row r="644264" spans="2:3" x14ac:dyDescent="0.25">
      <c r="B644264" s="76"/>
      <c r="C644264" s="75"/>
    </row>
    <row r="644265" spans="2:3" x14ac:dyDescent="0.25">
      <c r="B644265" s="76"/>
      <c r="C644265" s="75"/>
    </row>
    <row r="644375" spans="2:3" x14ac:dyDescent="0.25">
      <c r="B644375" s="76"/>
      <c r="C644375" s="75"/>
    </row>
    <row r="644376" spans="2:3" x14ac:dyDescent="0.25">
      <c r="B644376" s="76"/>
      <c r="C644376" s="75"/>
    </row>
    <row r="644377" spans="2:3" x14ac:dyDescent="0.25">
      <c r="B644377" s="76"/>
      <c r="C644377" s="75"/>
    </row>
    <row r="644378" spans="2:3" x14ac:dyDescent="0.25">
      <c r="B644378" s="76"/>
      <c r="C644378" s="75"/>
    </row>
    <row r="644379" spans="2:3" x14ac:dyDescent="0.25">
      <c r="B644379" s="76"/>
      <c r="C644379" s="75"/>
    </row>
    <row r="644380" spans="2:3" x14ac:dyDescent="0.25">
      <c r="B644380" s="76"/>
      <c r="C644380" s="75"/>
    </row>
    <row r="644381" spans="2:3" x14ac:dyDescent="0.25">
      <c r="B644381" s="76"/>
      <c r="C644381" s="75"/>
    </row>
    <row r="644382" spans="2:3" x14ac:dyDescent="0.25">
      <c r="B644382" s="76"/>
      <c r="C644382" s="75"/>
    </row>
    <row r="644383" spans="2:3" x14ac:dyDescent="0.25">
      <c r="B644383" s="76"/>
      <c r="C644383" s="75"/>
    </row>
    <row r="644384" spans="2:3" x14ac:dyDescent="0.25">
      <c r="B644384" s="76"/>
      <c r="C644384" s="75"/>
    </row>
    <row r="644385" spans="2:3" x14ac:dyDescent="0.25">
      <c r="B644385" s="76"/>
      <c r="C644385" s="75"/>
    </row>
    <row r="644386" spans="2:3" x14ac:dyDescent="0.25">
      <c r="B644386" s="76"/>
      <c r="C644386" s="75"/>
    </row>
    <row r="644387" spans="2:3" x14ac:dyDescent="0.25">
      <c r="B644387" s="76"/>
      <c r="C644387" s="75"/>
    </row>
    <row r="644497" spans="2:3" x14ac:dyDescent="0.25">
      <c r="B644497" s="76"/>
      <c r="C644497" s="75"/>
    </row>
    <row r="644498" spans="2:3" x14ac:dyDescent="0.25">
      <c r="B644498" s="76"/>
      <c r="C644498" s="75"/>
    </row>
    <row r="644499" spans="2:3" x14ac:dyDescent="0.25">
      <c r="B644499" s="76"/>
      <c r="C644499" s="75"/>
    </row>
    <row r="644500" spans="2:3" x14ac:dyDescent="0.25">
      <c r="B644500" s="76"/>
      <c r="C644500" s="75"/>
    </row>
    <row r="644501" spans="2:3" x14ac:dyDescent="0.25">
      <c r="B644501" s="76"/>
      <c r="C644501" s="75"/>
    </row>
    <row r="644502" spans="2:3" x14ac:dyDescent="0.25">
      <c r="B644502" s="76"/>
      <c r="C644502" s="75"/>
    </row>
    <row r="644503" spans="2:3" x14ac:dyDescent="0.25">
      <c r="B644503" s="76"/>
      <c r="C644503" s="75"/>
    </row>
    <row r="644504" spans="2:3" x14ac:dyDescent="0.25">
      <c r="B644504" s="76"/>
      <c r="C644504" s="75"/>
    </row>
    <row r="644505" spans="2:3" x14ac:dyDescent="0.25">
      <c r="B644505" s="76"/>
      <c r="C644505" s="75"/>
    </row>
    <row r="644506" spans="2:3" x14ac:dyDescent="0.25">
      <c r="B644506" s="76"/>
      <c r="C644506" s="75"/>
    </row>
    <row r="644507" spans="2:3" x14ac:dyDescent="0.25">
      <c r="B644507" s="76"/>
      <c r="C644507" s="75"/>
    </row>
    <row r="644508" spans="2:3" x14ac:dyDescent="0.25">
      <c r="B644508" s="76"/>
      <c r="C644508" s="75"/>
    </row>
    <row r="644509" spans="2:3" x14ac:dyDescent="0.25">
      <c r="B644509" s="76"/>
      <c r="C644509" s="75"/>
    </row>
    <row r="644619" spans="2:3" x14ac:dyDescent="0.25">
      <c r="B644619" s="76"/>
      <c r="C644619" s="75"/>
    </row>
    <row r="644620" spans="2:3" x14ac:dyDescent="0.25">
      <c r="B644620" s="76"/>
      <c r="C644620" s="75"/>
    </row>
    <row r="644621" spans="2:3" x14ac:dyDescent="0.25">
      <c r="B644621" s="76"/>
      <c r="C644621" s="75"/>
    </row>
    <row r="644622" spans="2:3" x14ac:dyDescent="0.25">
      <c r="B644622" s="76"/>
      <c r="C644622" s="75"/>
    </row>
    <row r="644623" spans="2:3" x14ac:dyDescent="0.25">
      <c r="B644623" s="76"/>
      <c r="C644623" s="75"/>
    </row>
    <row r="644624" spans="2:3" x14ac:dyDescent="0.25">
      <c r="B644624" s="76"/>
      <c r="C644624" s="75"/>
    </row>
    <row r="644625" spans="2:3" x14ac:dyDescent="0.25">
      <c r="B644625" s="76"/>
      <c r="C644625" s="75"/>
    </row>
    <row r="644626" spans="2:3" x14ac:dyDescent="0.25">
      <c r="B644626" s="76"/>
      <c r="C644626" s="75"/>
    </row>
    <row r="644627" spans="2:3" x14ac:dyDescent="0.25">
      <c r="B644627" s="76"/>
      <c r="C644627" s="75"/>
    </row>
    <row r="644628" spans="2:3" x14ac:dyDescent="0.25">
      <c r="B644628" s="76"/>
      <c r="C644628" s="75"/>
    </row>
    <row r="644629" spans="2:3" x14ac:dyDescent="0.25">
      <c r="B644629" s="76"/>
      <c r="C644629" s="75"/>
    </row>
    <row r="644630" spans="2:3" x14ac:dyDescent="0.25">
      <c r="B644630" s="76"/>
      <c r="C644630" s="75"/>
    </row>
    <row r="644631" spans="2:3" x14ac:dyDescent="0.25">
      <c r="B644631" s="76"/>
      <c r="C644631" s="75"/>
    </row>
    <row r="644741" spans="2:3" x14ac:dyDescent="0.25">
      <c r="B644741" s="76"/>
      <c r="C644741" s="75"/>
    </row>
    <row r="644742" spans="2:3" x14ac:dyDescent="0.25">
      <c r="B644742" s="76"/>
      <c r="C644742" s="75"/>
    </row>
    <row r="644743" spans="2:3" x14ac:dyDescent="0.25">
      <c r="B644743" s="76"/>
      <c r="C644743" s="75"/>
    </row>
    <row r="644744" spans="2:3" x14ac:dyDescent="0.25">
      <c r="B644744" s="76"/>
      <c r="C644744" s="75"/>
    </row>
    <row r="644745" spans="2:3" x14ac:dyDescent="0.25">
      <c r="B644745" s="76"/>
      <c r="C644745" s="75"/>
    </row>
    <row r="644746" spans="2:3" x14ac:dyDescent="0.25">
      <c r="B644746" s="76"/>
      <c r="C644746" s="75"/>
    </row>
    <row r="644747" spans="2:3" x14ac:dyDescent="0.25">
      <c r="B644747" s="76"/>
      <c r="C644747" s="75"/>
    </row>
    <row r="644748" spans="2:3" x14ac:dyDescent="0.25">
      <c r="B644748" s="76"/>
      <c r="C644748" s="75"/>
    </row>
    <row r="644749" spans="2:3" x14ac:dyDescent="0.25">
      <c r="B644749" s="76"/>
      <c r="C644749" s="75"/>
    </row>
    <row r="644750" spans="2:3" x14ac:dyDescent="0.25">
      <c r="B644750" s="76"/>
      <c r="C644750" s="75"/>
    </row>
    <row r="644751" spans="2:3" x14ac:dyDescent="0.25">
      <c r="B644751" s="76"/>
      <c r="C644751" s="75"/>
    </row>
    <row r="644752" spans="2:3" x14ac:dyDescent="0.25">
      <c r="B644752" s="76"/>
      <c r="C644752" s="75"/>
    </row>
    <row r="644753" spans="2:3" x14ac:dyDescent="0.25">
      <c r="B644753" s="76"/>
      <c r="C644753" s="75"/>
    </row>
    <row r="644863" spans="2:3" x14ac:dyDescent="0.25">
      <c r="B644863" s="76"/>
      <c r="C644863" s="75"/>
    </row>
    <row r="644864" spans="2:3" x14ac:dyDescent="0.25">
      <c r="B644864" s="76"/>
      <c r="C644864" s="75"/>
    </row>
    <row r="644865" spans="2:3" x14ac:dyDescent="0.25">
      <c r="B644865" s="76"/>
      <c r="C644865" s="75"/>
    </row>
    <row r="644866" spans="2:3" x14ac:dyDescent="0.25">
      <c r="B644866" s="76"/>
      <c r="C644866" s="75"/>
    </row>
    <row r="644867" spans="2:3" x14ac:dyDescent="0.25">
      <c r="B644867" s="76"/>
      <c r="C644867" s="75"/>
    </row>
    <row r="644868" spans="2:3" x14ac:dyDescent="0.25">
      <c r="B644868" s="76"/>
      <c r="C644868" s="75"/>
    </row>
    <row r="644869" spans="2:3" x14ac:dyDescent="0.25">
      <c r="B644869" s="76"/>
      <c r="C644869" s="75"/>
    </row>
    <row r="644870" spans="2:3" x14ac:dyDescent="0.25">
      <c r="B644870" s="76"/>
      <c r="C644870" s="75"/>
    </row>
    <row r="644871" spans="2:3" x14ac:dyDescent="0.25">
      <c r="B644871" s="76"/>
      <c r="C644871" s="75"/>
    </row>
    <row r="644872" spans="2:3" x14ac:dyDescent="0.25">
      <c r="B644872" s="76"/>
      <c r="C644872" s="75"/>
    </row>
    <row r="644873" spans="2:3" x14ac:dyDescent="0.25">
      <c r="B644873" s="76"/>
      <c r="C644873" s="75"/>
    </row>
    <row r="644874" spans="2:3" x14ac:dyDescent="0.25">
      <c r="B644874" s="76"/>
      <c r="C644874" s="75"/>
    </row>
    <row r="644875" spans="2:3" x14ac:dyDescent="0.25">
      <c r="B644875" s="76"/>
      <c r="C644875" s="75"/>
    </row>
    <row r="644985" spans="2:3" x14ac:dyDescent="0.25">
      <c r="B644985" s="76"/>
      <c r="C644985" s="75"/>
    </row>
    <row r="644986" spans="2:3" x14ac:dyDescent="0.25">
      <c r="B644986" s="76"/>
      <c r="C644986" s="75"/>
    </row>
    <row r="644987" spans="2:3" x14ac:dyDescent="0.25">
      <c r="B644987" s="76"/>
      <c r="C644987" s="75"/>
    </row>
    <row r="644988" spans="2:3" x14ac:dyDescent="0.25">
      <c r="B644988" s="76"/>
      <c r="C644988" s="75"/>
    </row>
    <row r="644989" spans="2:3" x14ac:dyDescent="0.25">
      <c r="B644989" s="76"/>
      <c r="C644989" s="75"/>
    </row>
    <row r="644990" spans="2:3" x14ac:dyDescent="0.25">
      <c r="B644990" s="76"/>
      <c r="C644990" s="75"/>
    </row>
    <row r="644991" spans="2:3" x14ac:dyDescent="0.25">
      <c r="B644991" s="76"/>
      <c r="C644991" s="75"/>
    </row>
    <row r="644992" spans="2:3" x14ac:dyDescent="0.25">
      <c r="B644992" s="76"/>
      <c r="C644992" s="75"/>
    </row>
    <row r="644993" spans="2:3" x14ac:dyDescent="0.25">
      <c r="B644993" s="76"/>
      <c r="C644993" s="75"/>
    </row>
    <row r="644994" spans="2:3" x14ac:dyDescent="0.25">
      <c r="B644994" s="76"/>
      <c r="C644994" s="75"/>
    </row>
    <row r="644995" spans="2:3" x14ac:dyDescent="0.25">
      <c r="B644995" s="76"/>
      <c r="C644995" s="75"/>
    </row>
    <row r="644996" spans="2:3" x14ac:dyDescent="0.25">
      <c r="B644996" s="76"/>
      <c r="C644996" s="75"/>
    </row>
    <row r="644997" spans="2:3" x14ac:dyDescent="0.25">
      <c r="B644997" s="76"/>
      <c r="C644997" s="75"/>
    </row>
    <row r="645107" spans="2:3" x14ac:dyDescent="0.25">
      <c r="B645107" s="76"/>
      <c r="C645107" s="75"/>
    </row>
    <row r="645108" spans="2:3" x14ac:dyDescent="0.25">
      <c r="B645108" s="76"/>
      <c r="C645108" s="75"/>
    </row>
    <row r="645109" spans="2:3" x14ac:dyDescent="0.25">
      <c r="B645109" s="76"/>
      <c r="C645109" s="75"/>
    </row>
    <row r="645110" spans="2:3" x14ac:dyDescent="0.25">
      <c r="B645110" s="76"/>
      <c r="C645110" s="75"/>
    </row>
    <row r="645111" spans="2:3" x14ac:dyDescent="0.25">
      <c r="B645111" s="76"/>
      <c r="C645111" s="75"/>
    </row>
    <row r="645112" spans="2:3" x14ac:dyDescent="0.25">
      <c r="B645112" s="76"/>
      <c r="C645112" s="75"/>
    </row>
    <row r="645113" spans="2:3" x14ac:dyDescent="0.25">
      <c r="B645113" s="76"/>
      <c r="C645113" s="75"/>
    </row>
    <row r="645114" spans="2:3" x14ac:dyDescent="0.25">
      <c r="B645114" s="76"/>
      <c r="C645114" s="75"/>
    </row>
    <row r="645115" spans="2:3" x14ac:dyDescent="0.25">
      <c r="B645115" s="76"/>
      <c r="C645115" s="75"/>
    </row>
    <row r="645116" spans="2:3" x14ac:dyDescent="0.25">
      <c r="B645116" s="76"/>
      <c r="C645116" s="75"/>
    </row>
    <row r="645117" spans="2:3" x14ac:dyDescent="0.25">
      <c r="B645117" s="76"/>
      <c r="C645117" s="75"/>
    </row>
    <row r="645118" spans="2:3" x14ac:dyDescent="0.25">
      <c r="B645118" s="76"/>
      <c r="C645118" s="75"/>
    </row>
    <row r="645119" spans="2:3" x14ac:dyDescent="0.25">
      <c r="B645119" s="76"/>
      <c r="C645119" s="75"/>
    </row>
    <row r="645229" spans="2:3" x14ac:dyDescent="0.25">
      <c r="B645229" s="76"/>
      <c r="C645229" s="75"/>
    </row>
    <row r="645230" spans="2:3" x14ac:dyDescent="0.25">
      <c r="B645230" s="76"/>
      <c r="C645230" s="75"/>
    </row>
    <row r="645231" spans="2:3" x14ac:dyDescent="0.25">
      <c r="B645231" s="76"/>
      <c r="C645231" s="75"/>
    </row>
    <row r="645232" spans="2:3" x14ac:dyDescent="0.25">
      <c r="B645232" s="76"/>
      <c r="C645232" s="75"/>
    </row>
    <row r="645233" spans="2:3" x14ac:dyDescent="0.25">
      <c r="B645233" s="76"/>
      <c r="C645233" s="75"/>
    </row>
    <row r="645234" spans="2:3" x14ac:dyDescent="0.25">
      <c r="B645234" s="76"/>
      <c r="C645234" s="75"/>
    </row>
    <row r="645235" spans="2:3" x14ac:dyDescent="0.25">
      <c r="B645235" s="76"/>
      <c r="C645235" s="75"/>
    </row>
    <row r="645236" spans="2:3" x14ac:dyDescent="0.25">
      <c r="B645236" s="76"/>
      <c r="C645236" s="75"/>
    </row>
    <row r="645237" spans="2:3" x14ac:dyDescent="0.25">
      <c r="B645237" s="76"/>
      <c r="C645237" s="75"/>
    </row>
    <row r="645238" spans="2:3" x14ac:dyDescent="0.25">
      <c r="B645238" s="76"/>
      <c r="C645238" s="75"/>
    </row>
    <row r="645239" spans="2:3" x14ac:dyDescent="0.25">
      <c r="B645239" s="76"/>
      <c r="C645239" s="75"/>
    </row>
    <row r="645240" spans="2:3" x14ac:dyDescent="0.25">
      <c r="B645240" s="76"/>
      <c r="C645240" s="75"/>
    </row>
    <row r="645241" spans="2:3" x14ac:dyDescent="0.25">
      <c r="B645241" s="76"/>
      <c r="C645241" s="75"/>
    </row>
    <row r="645351" spans="2:3" x14ac:dyDescent="0.25">
      <c r="B645351" s="76"/>
      <c r="C645351" s="75"/>
    </row>
    <row r="645352" spans="2:3" x14ac:dyDescent="0.25">
      <c r="B645352" s="76"/>
      <c r="C645352" s="75"/>
    </row>
    <row r="645353" spans="2:3" x14ac:dyDescent="0.25">
      <c r="B645353" s="76"/>
      <c r="C645353" s="75"/>
    </row>
    <row r="645354" spans="2:3" x14ac:dyDescent="0.25">
      <c r="B645354" s="76"/>
      <c r="C645354" s="75"/>
    </row>
    <row r="645355" spans="2:3" x14ac:dyDescent="0.25">
      <c r="B645355" s="76"/>
      <c r="C645355" s="75"/>
    </row>
    <row r="645356" spans="2:3" x14ac:dyDescent="0.25">
      <c r="B645356" s="76"/>
      <c r="C645356" s="75"/>
    </row>
    <row r="645357" spans="2:3" x14ac:dyDescent="0.25">
      <c r="B645357" s="76"/>
      <c r="C645357" s="75"/>
    </row>
    <row r="645358" spans="2:3" x14ac:dyDescent="0.25">
      <c r="B645358" s="76"/>
      <c r="C645358" s="75"/>
    </row>
    <row r="645359" spans="2:3" x14ac:dyDescent="0.25">
      <c r="B645359" s="76"/>
      <c r="C645359" s="75"/>
    </row>
    <row r="645360" spans="2:3" x14ac:dyDescent="0.25">
      <c r="B645360" s="76"/>
      <c r="C645360" s="75"/>
    </row>
    <row r="645361" spans="2:3" x14ac:dyDescent="0.25">
      <c r="B645361" s="76"/>
      <c r="C645361" s="75"/>
    </row>
    <row r="645362" spans="2:3" x14ac:dyDescent="0.25">
      <c r="B645362" s="76"/>
      <c r="C645362" s="75"/>
    </row>
    <row r="645363" spans="2:3" x14ac:dyDescent="0.25">
      <c r="B645363" s="76"/>
      <c r="C645363" s="75"/>
    </row>
    <row r="645473" spans="2:3" x14ac:dyDescent="0.25">
      <c r="B645473" s="76"/>
      <c r="C645473" s="75"/>
    </row>
    <row r="645474" spans="2:3" x14ac:dyDescent="0.25">
      <c r="B645474" s="76"/>
      <c r="C645474" s="75"/>
    </row>
    <row r="645475" spans="2:3" x14ac:dyDescent="0.25">
      <c r="B645475" s="76"/>
      <c r="C645475" s="75"/>
    </row>
    <row r="645476" spans="2:3" x14ac:dyDescent="0.25">
      <c r="B645476" s="76"/>
      <c r="C645476" s="75"/>
    </row>
    <row r="645477" spans="2:3" x14ac:dyDescent="0.25">
      <c r="B645477" s="76"/>
      <c r="C645477" s="75"/>
    </row>
    <row r="645478" spans="2:3" x14ac:dyDescent="0.25">
      <c r="B645478" s="76"/>
      <c r="C645478" s="75"/>
    </row>
    <row r="645479" spans="2:3" x14ac:dyDescent="0.25">
      <c r="B645479" s="76"/>
      <c r="C645479" s="75"/>
    </row>
    <row r="645480" spans="2:3" x14ac:dyDescent="0.25">
      <c r="B645480" s="76"/>
      <c r="C645480" s="75"/>
    </row>
    <row r="645481" spans="2:3" x14ac:dyDescent="0.25">
      <c r="B645481" s="76"/>
      <c r="C645481" s="75"/>
    </row>
    <row r="645482" spans="2:3" x14ac:dyDescent="0.25">
      <c r="B645482" s="76"/>
      <c r="C645482" s="75"/>
    </row>
    <row r="645483" spans="2:3" x14ac:dyDescent="0.25">
      <c r="B645483" s="76"/>
      <c r="C645483" s="75"/>
    </row>
    <row r="645484" spans="2:3" x14ac:dyDescent="0.25">
      <c r="B645484" s="76"/>
      <c r="C645484" s="75"/>
    </row>
    <row r="645485" spans="2:3" x14ac:dyDescent="0.25">
      <c r="B645485" s="76"/>
      <c r="C645485" s="75"/>
    </row>
    <row r="645595" spans="2:3" x14ac:dyDescent="0.25">
      <c r="B645595" s="76"/>
      <c r="C645595" s="75"/>
    </row>
    <row r="645596" spans="2:3" x14ac:dyDescent="0.25">
      <c r="B645596" s="76"/>
      <c r="C645596" s="75"/>
    </row>
    <row r="645597" spans="2:3" x14ac:dyDescent="0.25">
      <c r="B645597" s="76"/>
      <c r="C645597" s="75"/>
    </row>
    <row r="645598" spans="2:3" x14ac:dyDescent="0.25">
      <c r="B645598" s="76"/>
      <c r="C645598" s="75"/>
    </row>
    <row r="645599" spans="2:3" x14ac:dyDescent="0.25">
      <c r="B645599" s="76"/>
      <c r="C645599" s="75"/>
    </row>
    <row r="645600" spans="2:3" x14ac:dyDescent="0.25">
      <c r="B645600" s="76"/>
      <c r="C645600" s="75"/>
    </row>
    <row r="645601" spans="2:3" x14ac:dyDescent="0.25">
      <c r="B645601" s="76"/>
      <c r="C645601" s="75"/>
    </row>
    <row r="645602" spans="2:3" x14ac:dyDescent="0.25">
      <c r="B645602" s="76"/>
      <c r="C645602" s="75"/>
    </row>
    <row r="645603" spans="2:3" x14ac:dyDescent="0.25">
      <c r="B645603" s="76"/>
      <c r="C645603" s="75"/>
    </row>
    <row r="645604" spans="2:3" x14ac:dyDescent="0.25">
      <c r="B645604" s="76"/>
      <c r="C645604" s="75"/>
    </row>
    <row r="645605" spans="2:3" x14ac:dyDescent="0.25">
      <c r="B645605" s="76"/>
      <c r="C645605" s="75"/>
    </row>
    <row r="645606" spans="2:3" x14ac:dyDescent="0.25">
      <c r="B645606" s="76"/>
      <c r="C645606" s="75"/>
    </row>
    <row r="645607" spans="2:3" x14ac:dyDescent="0.25">
      <c r="B645607" s="76"/>
      <c r="C645607" s="75"/>
    </row>
    <row r="645717" spans="2:3" x14ac:dyDescent="0.25">
      <c r="B645717" s="76"/>
      <c r="C645717" s="75"/>
    </row>
    <row r="645718" spans="2:3" x14ac:dyDescent="0.25">
      <c r="B645718" s="76"/>
      <c r="C645718" s="75"/>
    </row>
    <row r="645719" spans="2:3" x14ac:dyDescent="0.25">
      <c r="B645719" s="76"/>
      <c r="C645719" s="75"/>
    </row>
    <row r="645720" spans="2:3" x14ac:dyDescent="0.25">
      <c r="B645720" s="76"/>
      <c r="C645720" s="75"/>
    </row>
    <row r="645721" spans="2:3" x14ac:dyDescent="0.25">
      <c r="B645721" s="76"/>
      <c r="C645721" s="75"/>
    </row>
    <row r="645722" spans="2:3" x14ac:dyDescent="0.25">
      <c r="B645722" s="76"/>
      <c r="C645722" s="75"/>
    </row>
    <row r="645723" spans="2:3" x14ac:dyDescent="0.25">
      <c r="B645723" s="76"/>
      <c r="C645723" s="75"/>
    </row>
    <row r="645724" spans="2:3" x14ac:dyDescent="0.25">
      <c r="B645724" s="76"/>
      <c r="C645724" s="75"/>
    </row>
    <row r="645725" spans="2:3" x14ac:dyDescent="0.25">
      <c r="B645725" s="76"/>
      <c r="C645725" s="75"/>
    </row>
    <row r="645726" spans="2:3" x14ac:dyDescent="0.25">
      <c r="B645726" s="76"/>
      <c r="C645726" s="75"/>
    </row>
    <row r="645727" spans="2:3" x14ac:dyDescent="0.25">
      <c r="B645727" s="76"/>
      <c r="C645727" s="75"/>
    </row>
    <row r="645728" spans="2:3" x14ac:dyDescent="0.25">
      <c r="B645728" s="76"/>
      <c r="C645728" s="75"/>
    </row>
    <row r="645729" spans="2:3" x14ac:dyDescent="0.25">
      <c r="B645729" s="76"/>
      <c r="C645729" s="75"/>
    </row>
    <row r="645839" spans="2:3" x14ac:dyDescent="0.25">
      <c r="B645839" s="76"/>
      <c r="C645839" s="75"/>
    </row>
    <row r="645840" spans="2:3" x14ac:dyDescent="0.25">
      <c r="B645840" s="76"/>
      <c r="C645840" s="75"/>
    </row>
    <row r="645841" spans="2:3" x14ac:dyDescent="0.25">
      <c r="B645841" s="76"/>
      <c r="C645841" s="75"/>
    </row>
    <row r="645842" spans="2:3" x14ac:dyDescent="0.25">
      <c r="B645842" s="76"/>
      <c r="C645842" s="75"/>
    </row>
    <row r="645843" spans="2:3" x14ac:dyDescent="0.25">
      <c r="B645843" s="76"/>
      <c r="C645843" s="75"/>
    </row>
    <row r="645844" spans="2:3" x14ac:dyDescent="0.25">
      <c r="B645844" s="76"/>
      <c r="C645844" s="75"/>
    </row>
    <row r="645845" spans="2:3" x14ac:dyDescent="0.25">
      <c r="B645845" s="76"/>
      <c r="C645845" s="75"/>
    </row>
    <row r="645846" spans="2:3" x14ac:dyDescent="0.25">
      <c r="B645846" s="76"/>
      <c r="C645846" s="75"/>
    </row>
    <row r="645847" spans="2:3" x14ac:dyDescent="0.25">
      <c r="B645847" s="76"/>
      <c r="C645847" s="75"/>
    </row>
    <row r="645848" spans="2:3" x14ac:dyDescent="0.25">
      <c r="B645848" s="76"/>
      <c r="C645848" s="75"/>
    </row>
    <row r="645849" spans="2:3" x14ac:dyDescent="0.25">
      <c r="B645849" s="76"/>
      <c r="C645849" s="75"/>
    </row>
    <row r="645850" spans="2:3" x14ac:dyDescent="0.25">
      <c r="B645850" s="76"/>
      <c r="C645850" s="75"/>
    </row>
    <row r="645851" spans="2:3" x14ac:dyDescent="0.25">
      <c r="B645851" s="76"/>
      <c r="C645851" s="75"/>
    </row>
    <row r="645961" spans="2:3" x14ac:dyDescent="0.25">
      <c r="B645961" s="76"/>
      <c r="C645961" s="75"/>
    </row>
    <row r="645962" spans="2:3" x14ac:dyDescent="0.25">
      <c r="B645962" s="76"/>
      <c r="C645962" s="75"/>
    </row>
    <row r="645963" spans="2:3" x14ac:dyDescent="0.25">
      <c r="B645963" s="76"/>
      <c r="C645963" s="75"/>
    </row>
    <row r="645964" spans="2:3" x14ac:dyDescent="0.25">
      <c r="B645964" s="76"/>
      <c r="C645964" s="75"/>
    </row>
    <row r="645965" spans="2:3" x14ac:dyDescent="0.25">
      <c r="B645965" s="76"/>
      <c r="C645965" s="75"/>
    </row>
    <row r="645966" spans="2:3" x14ac:dyDescent="0.25">
      <c r="B645966" s="76"/>
      <c r="C645966" s="75"/>
    </row>
    <row r="645967" spans="2:3" x14ac:dyDescent="0.25">
      <c r="B645967" s="76"/>
      <c r="C645967" s="75"/>
    </row>
    <row r="645968" spans="2:3" x14ac:dyDescent="0.25">
      <c r="B645968" s="76"/>
      <c r="C645968" s="75"/>
    </row>
    <row r="645969" spans="2:3" x14ac:dyDescent="0.25">
      <c r="B645969" s="76"/>
      <c r="C645969" s="75"/>
    </row>
    <row r="645970" spans="2:3" x14ac:dyDescent="0.25">
      <c r="B645970" s="76"/>
      <c r="C645970" s="75"/>
    </row>
    <row r="645971" spans="2:3" x14ac:dyDescent="0.25">
      <c r="B645971" s="76"/>
      <c r="C645971" s="75"/>
    </row>
    <row r="645972" spans="2:3" x14ac:dyDescent="0.25">
      <c r="B645972" s="76"/>
      <c r="C645972" s="75"/>
    </row>
    <row r="645973" spans="2:3" x14ac:dyDescent="0.25">
      <c r="B645973" s="76"/>
      <c r="C645973" s="75"/>
    </row>
    <row r="646083" spans="2:3" x14ac:dyDescent="0.25">
      <c r="B646083" s="76"/>
      <c r="C646083" s="75"/>
    </row>
    <row r="646084" spans="2:3" x14ac:dyDescent="0.25">
      <c r="B646084" s="76"/>
      <c r="C646084" s="75"/>
    </row>
    <row r="646085" spans="2:3" x14ac:dyDescent="0.25">
      <c r="B646085" s="76"/>
      <c r="C646085" s="75"/>
    </row>
    <row r="646086" spans="2:3" x14ac:dyDescent="0.25">
      <c r="B646086" s="76"/>
      <c r="C646086" s="75"/>
    </row>
    <row r="646087" spans="2:3" x14ac:dyDescent="0.25">
      <c r="B646087" s="76"/>
      <c r="C646087" s="75"/>
    </row>
    <row r="646088" spans="2:3" x14ac:dyDescent="0.25">
      <c r="B646088" s="76"/>
      <c r="C646088" s="75"/>
    </row>
    <row r="646089" spans="2:3" x14ac:dyDescent="0.25">
      <c r="B646089" s="76"/>
      <c r="C646089" s="75"/>
    </row>
    <row r="646090" spans="2:3" x14ac:dyDescent="0.25">
      <c r="B646090" s="76"/>
      <c r="C646090" s="75"/>
    </row>
    <row r="646091" spans="2:3" x14ac:dyDescent="0.25">
      <c r="B646091" s="76"/>
      <c r="C646091" s="75"/>
    </row>
    <row r="646092" spans="2:3" x14ac:dyDescent="0.25">
      <c r="B646092" s="76"/>
      <c r="C646092" s="75"/>
    </row>
    <row r="646093" spans="2:3" x14ac:dyDescent="0.25">
      <c r="B646093" s="76"/>
      <c r="C646093" s="75"/>
    </row>
    <row r="646094" spans="2:3" x14ac:dyDescent="0.25">
      <c r="B646094" s="76"/>
      <c r="C646094" s="75"/>
    </row>
    <row r="646095" spans="2:3" x14ac:dyDescent="0.25">
      <c r="B646095" s="76"/>
      <c r="C646095" s="75"/>
    </row>
    <row r="646205" spans="2:3" x14ac:dyDescent="0.25">
      <c r="B646205" s="76"/>
      <c r="C646205" s="75"/>
    </row>
    <row r="646206" spans="2:3" x14ac:dyDescent="0.25">
      <c r="B646206" s="76"/>
      <c r="C646206" s="75"/>
    </row>
    <row r="646207" spans="2:3" x14ac:dyDescent="0.25">
      <c r="B646207" s="76"/>
      <c r="C646207" s="75"/>
    </row>
    <row r="646208" spans="2:3" x14ac:dyDescent="0.25">
      <c r="B646208" s="76"/>
      <c r="C646208" s="75"/>
    </row>
    <row r="646209" spans="2:3" x14ac:dyDescent="0.25">
      <c r="B646209" s="76"/>
      <c r="C646209" s="75"/>
    </row>
    <row r="646210" spans="2:3" x14ac:dyDescent="0.25">
      <c r="B646210" s="76"/>
      <c r="C646210" s="75"/>
    </row>
    <row r="646211" spans="2:3" x14ac:dyDescent="0.25">
      <c r="B646211" s="76"/>
      <c r="C646211" s="75"/>
    </row>
    <row r="646212" spans="2:3" x14ac:dyDescent="0.25">
      <c r="B646212" s="76"/>
      <c r="C646212" s="75"/>
    </row>
    <row r="646213" spans="2:3" x14ac:dyDescent="0.25">
      <c r="B646213" s="76"/>
      <c r="C646213" s="75"/>
    </row>
    <row r="646214" spans="2:3" x14ac:dyDescent="0.25">
      <c r="B646214" s="76"/>
      <c r="C646214" s="75"/>
    </row>
    <row r="646215" spans="2:3" x14ac:dyDescent="0.25">
      <c r="B646215" s="76"/>
      <c r="C646215" s="75"/>
    </row>
    <row r="646216" spans="2:3" x14ac:dyDescent="0.25">
      <c r="B646216" s="76"/>
      <c r="C646216" s="75"/>
    </row>
    <row r="646217" spans="2:3" x14ac:dyDescent="0.25">
      <c r="B646217" s="76"/>
      <c r="C646217" s="75"/>
    </row>
    <row r="646327" spans="2:3" x14ac:dyDescent="0.25">
      <c r="B646327" s="76"/>
      <c r="C646327" s="75"/>
    </row>
    <row r="646328" spans="2:3" x14ac:dyDescent="0.25">
      <c r="B646328" s="76"/>
      <c r="C646328" s="75"/>
    </row>
    <row r="646329" spans="2:3" x14ac:dyDescent="0.25">
      <c r="B646329" s="76"/>
      <c r="C646329" s="75"/>
    </row>
    <row r="646330" spans="2:3" x14ac:dyDescent="0.25">
      <c r="B646330" s="76"/>
      <c r="C646330" s="75"/>
    </row>
    <row r="646331" spans="2:3" x14ac:dyDescent="0.25">
      <c r="B646331" s="76"/>
      <c r="C646331" s="75"/>
    </row>
    <row r="646332" spans="2:3" x14ac:dyDescent="0.25">
      <c r="B646332" s="76"/>
      <c r="C646332" s="75"/>
    </row>
    <row r="646333" spans="2:3" x14ac:dyDescent="0.25">
      <c r="B646333" s="76"/>
      <c r="C646333" s="75"/>
    </row>
    <row r="646334" spans="2:3" x14ac:dyDescent="0.25">
      <c r="B646334" s="76"/>
      <c r="C646334" s="75"/>
    </row>
    <row r="646335" spans="2:3" x14ac:dyDescent="0.25">
      <c r="B646335" s="76"/>
      <c r="C646335" s="75"/>
    </row>
    <row r="646336" spans="2:3" x14ac:dyDescent="0.25">
      <c r="B646336" s="76"/>
      <c r="C646336" s="75"/>
    </row>
    <row r="646337" spans="2:3" x14ac:dyDescent="0.25">
      <c r="B646337" s="76"/>
      <c r="C646337" s="75"/>
    </row>
    <row r="646338" spans="2:3" x14ac:dyDescent="0.25">
      <c r="B646338" s="76"/>
      <c r="C646338" s="75"/>
    </row>
    <row r="646339" spans="2:3" x14ac:dyDescent="0.25">
      <c r="B646339" s="76"/>
      <c r="C646339" s="75"/>
    </row>
    <row r="646449" spans="2:3" x14ac:dyDescent="0.25">
      <c r="B646449" s="76"/>
      <c r="C646449" s="75"/>
    </row>
    <row r="646450" spans="2:3" x14ac:dyDescent="0.25">
      <c r="B646450" s="76"/>
      <c r="C646450" s="75"/>
    </row>
    <row r="646451" spans="2:3" x14ac:dyDescent="0.25">
      <c r="B646451" s="76"/>
      <c r="C646451" s="75"/>
    </row>
    <row r="646452" spans="2:3" x14ac:dyDescent="0.25">
      <c r="B646452" s="76"/>
      <c r="C646452" s="75"/>
    </row>
    <row r="646453" spans="2:3" x14ac:dyDescent="0.25">
      <c r="B646453" s="76"/>
      <c r="C646453" s="75"/>
    </row>
    <row r="646454" spans="2:3" x14ac:dyDescent="0.25">
      <c r="B646454" s="76"/>
      <c r="C646454" s="75"/>
    </row>
    <row r="646455" spans="2:3" x14ac:dyDescent="0.25">
      <c r="B646455" s="76"/>
      <c r="C646455" s="75"/>
    </row>
    <row r="646456" spans="2:3" x14ac:dyDescent="0.25">
      <c r="B646456" s="76"/>
      <c r="C646456" s="75"/>
    </row>
    <row r="646457" spans="2:3" x14ac:dyDescent="0.25">
      <c r="B646457" s="76"/>
      <c r="C646457" s="75"/>
    </row>
    <row r="646458" spans="2:3" x14ac:dyDescent="0.25">
      <c r="B646458" s="76"/>
      <c r="C646458" s="75"/>
    </row>
    <row r="646459" spans="2:3" x14ac:dyDescent="0.25">
      <c r="B646459" s="76"/>
      <c r="C646459" s="75"/>
    </row>
    <row r="646460" spans="2:3" x14ac:dyDescent="0.25">
      <c r="B646460" s="76"/>
      <c r="C646460" s="75"/>
    </row>
    <row r="646461" spans="2:3" x14ac:dyDescent="0.25">
      <c r="B646461" s="76"/>
      <c r="C646461" s="75"/>
    </row>
    <row r="646571" spans="2:3" x14ac:dyDescent="0.25">
      <c r="B646571" s="76"/>
      <c r="C646571" s="75"/>
    </row>
    <row r="646572" spans="2:3" x14ac:dyDescent="0.25">
      <c r="B646572" s="76"/>
      <c r="C646572" s="75"/>
    </row>
    <row r="646573" spans="2:3" x14ac:dyDescent="0.25">
      <c r="B646573" s="76"/>
      <c r="C646573" s="75"/>
    </row>
    <row r="646574" spans="2:3" x14ac:dyDescent="0.25">
      <c r="B646574" s="76"/>
      <c r="C646574" s="75"/>
    </row>
    <row r="646575" spans="2:3" x14ac:dyDescent="0.25">
      <c r="B646575" s="76"/>
      <c r="C646575" s="75"/>
    </row>
    <row r="646576" spans="2:3" x14ac:dyDescent="0.25">
      <c r="B646576" s="76"/>
      <c r="C646576" s="75"/>
    </row>
    <row r="646577" spans="2:3" x14ac:dyDescent="0.25">
      <c r="B646577" s="76"/>
      <c r="C646577" s="75"/>
    </row>
    <row r="646578" spans="2:3" x14ac:dyDescent="0.25">
      <c r="B646578" s="76"/>
      <c r="C646578" s="75"/>
    </row>
    <row r="646579" spans="2:3" x14ac:dyDescent="0.25">
      <c r="B646579" s="76"/>
      <c r="C646579" s="75"/>
    </row>
    <row r="646580" spans="2:3" x14ac:dyDescent="0.25">
      <c r="B646580" s="76"/>
      <c r="C646580" s="75"/>
    </row>
    <row r="646581" spans="2:3" x14ac:dyDescent="0.25">
      <c r="B646581" s="76"/>
      <c r="C646581" s="75"/>
    </row>
    <row r="646582" spans="2:3" x14ac:dyDescent="0.25">
      <c r="B646582" s="76"/>
      <c r="C646582" s="75"/>
    </row>
    <row r="646583" spans="2:3" x14ac:dyDescent="0.25">
      <c r="B646583" s="76"/>
      <c r="C646583" s="75"/>
    </row>
    <row r="646693" spans="2:3" x14ac:dyDescent="0.25">
      <c r="B646693" s="76"/>
      <c r="C646693" s="75"/>
    </row>
    <row r="646694" spans="2:3" x14ac:dyDescent="0.25">
      <c r="B646694" s="76"/>
      <c r="C646694" s="75"/>
    </row>
    <row r="646695" spans="2:3" x14ac:dyDescent="0.25">
      <c r="B646695" s="76"/>
      <c r="C646695" s="75"/>
    </row>
    <row r="646696" spans="2:3" x14ac:dyDescent="0.25">
      <c r="B646696" s="76"/>
      <c r="C646696" s="75"/>
    </row>
    <row r="646697" spans="2:3" x14ac:dyDescent="0.25">
      <c r="B646697" s="76"/>
      <c r="C646697" s="75"/>
    </row>
    <row r="646698" spans="2:3" x14ac:dyDescent="0.25">
      <c r="B646698" s="76"/>
      <c r="C646698" s="75"/>
    </row>
    <row r="646699" spans="2:3" x14ac:dyDescent="0.25">
      <c r="B646699" s="76"/>
      <c r="C646699" s="75"/>
    </row>
    <row r="646700" spans="2:3" x14ac:dyDescent="0.25">
      <c r="B646700" s="76"/>
      <c r="C646700" s="75"/>
    </row>
    <row r="646701" spans="2:3" x14ac:dyDescent="0.25">
      <c r="B646701" s="76"/>
      <c r="C646701" s="75"/>
    </row>
    <row r="646702" spans="2:3" x14ac:dyDescent="0.25">
      <c r="B646702" s="76"/>
      <c r="C646702" s="75"/>
    </row>
    <row r="646703" spans="2:3" x14ac:dyDescent="0.25">
      <c r="B646703" s="76"/>
      <c r="C646703" s="75"/>
    </row>
    <row r="646704" spans="2:3" x14ac:dyDescent="0.25">
      <c r="B646704" s="76"/>
      <c r="C646704" s="75"/>
    </row>
    <row r="646705" spans="2:3" x14ac:dyDescent="0.25">
      <c r="B646705" s="76"/>
      <c r="C646705" s="75"/>
    </row>
    <row r="646815" spans="2:3" x14ac:dyDescent="0.25">
      <c r="B646815" s="76"/>
      <c r="C646815" s="75"/>
    </row>
    <row r="646816" spans="2:3" x14ac:dyDescent="0.25">
      <c r="B646816" s="76"/>
      <c r="C646816" s="75"/>
    </row>
    <row r="646817" spans="2:3" x14ac:dyDescent="0.25">
      <c r="B646817" s="76"/>
      <c r="C646817" s="75"/>
    </row>
    <row r="646818" spans="2:3" x14ac:dyDescent="0.25">
      <c r="B646818" s="76"/>
      <c r="C646818" s="75"/>
    </row>
    <row r="646819" spans="2:3" x14ac:dyDescent="0.25">
      <c r="B646819" s="76"/>
      <c r="C646819" s="75"/>
    </row>
    <row r="646820" spans="2:3" x14ac:dyDescent="0.25">
      <c r="B646820" s="76"/>
      <c r="C646820" s="75"/>
    </row>
    <row r="646821" spans="2:3" x14ac:dyDescent="0.25">
      <c r="B646821" s="76"/>
      <c r="C646821" s="75"/>
    </row>
    <row r="646822" spans="2:3" x14ac:dyDescent="0.25">
      <c r="B646822" s="76"/>
      <c r="C646822" s="75"/>
    </row>
    <row r="646823" spans="2:3" x14ac:dyDescent="0.25">
      <c r="B646823" s="76"/>
      <c r="C646823" s="75"/>
    </row>
    <row r="646824" spans="2:3" x14ac:dyDescent="0.25">
      <c r="B646824" s="76"/>
      <c r="C646824" s="75"/>
    </row>
    <row r="646825" spans="2:3" x14ac:dyDescent="0.25">
      <c r="B646825" s="76"/>
      <c r="C646825" s="75"/>
    </row>
    <row r="646826" spans="2:3" x14ac:dyDescent="0.25">
      <c r="B646826" s="76"/>
      <c r="C646826" s="75"/>
    </row>
    <row r="646827" spans="2:3" x14ac:dyDescent="0.25">
      <c r="B646827" s="76"/>
      <c r="C646827" s="75"/>
    </row>
    <row r="646937" spans="2:3" x14ac:dyDescent="0.25">
      <c r="B646937" s="76"/>
      <c r="C646937" s="75"/>
    </row>
    <row r="646938" spans="2:3" x14ac:dyDescent="0.25">
      <c r="B646938" s="76"/>
      <c r="C646938" s="75"/>
    </row>
    <row r="646939" spans="2:3" x14ac:dyDescent="0.25">
      <c r="B646939" s="76"/>
      <c r="C646939" s="75"/>
    </row>
    <row r="646940" spans="2:3" x14ac:dyDescent="0.25">
      <c r="B646940" s="76"/>
      <c r="C646940" s="75"/>
    </row>
    <row r="646941" spans="2:3" x14ac:dyDescent="0.25">
      <c r="B646941" s="76"/>
      <c r="C646941" s="75"/>
    </row>
    <row r="646942" spans="2:3" x14ac:dyDescent="0.25">
      <c r="B646942" s="76"/>
      <c r="C646942" s="75"/>
    </row>
    <row r="646943" spans="2:3" x14ac:dyDescent="0.25">
      <c r="B646943" s="76"/>
      <c r="C646943" s="75"/>
    </row>
    <row r="646944" spans="2:3" x14ac:dyDescent="0.25">
      <c r="B646944" s="76"/>
      <c r="C646944" s="75"/>
    </row>
    <row r="646945" spans="2:3" x14ac:dyDescent="0.25">
      <c r="B646945" s="76"/>
      <c r="C646945" s="75"/>
    </row>
    <row r="646946" spans="2:3" x14ac:dyDescent="0.25">
      <c r="B646946" s="76"/>
      <c r="C646946" s="75"/>
    </row>
    <row r="646947" spans="2:3" x14ac:dyDescent="0.25">
      <c r="B646947" s="76"/>
      <c r="C646947" s="75"/>
    </row>
    <row r="646948" spans="2:3" x14ac:dyDescent="0.25">
      <c r="B646948" s="76"/>
      <c r="C646948" s="75"/>
    </row>
    <row r="646949" spans="2:3" x14ac:dyDescent="0.25">
      <c r="B646949" s="76"/>
      <c r="C646949" s="75"/>
    </row>
    <row r="647059" spans="2:3" x14ac:dyDescent="0.25">
      <c r="B647059" s="76"/>
      <c r="C647059" s="75"/>
    </row>
    <row r="647060" spans="2:3" x14ac:dyDescent="0.25">
      <c r="B647060" s="76"/>
      <c r="C647060" s="75"/>
    </row>
    <row r="647061" spans="2:3" x14ac:dyDescent="0.25">
      <c r="B647061" s="76"/>
      <c r="C647061" s="75"/>
    </row>
    <row r="647062" spans="2:3" x14ac:dyDescent="0.25">
      <c r="B647062" s="76"/>
      <c r="C647062" s="75"/>
    </row>
    <row r="647063" spans="2:3" x14ac:dyDescent="0.25">
      <c r="B647063" s="76"/>
      <c r="C647063" s="75"/>
    </row>
    <row r="647064" spans="2:3" x14ac:dyDescent="0.25">
      <c r="B647064" s="76"/>
      <c r="C647064" s="75"/>
    </row>
    <row r="647065" spans="2:3" x14ac:dyDescent="0.25">
      <c r="B647065" s="76"/>
      <c r="C647065" s="75"/>
    </row>
    <row r="647066" spans="2:3" x14ac:dyDescent="0.25">
      <c r="B647066" s="76"/>
      <c r="C647066" s="75"/>
    </row>
    <row r="647067" spans="2:3" x14ac:dyDescent="0.25">
      <c r="B647067" s="76"/>
      <c r="C647067" s="75"/>
    </row>
    <row r="647068" spans="2:3" x14ac:dyDescent="0.25">
      <c r="B647068" s="76"/>
      <c r="C647068" s="75"/>
    </row>
    <row r="647069" spans="2:3" x14ac:dyDescent="0.25">
      <c r="B647069" s="76"/>
      <c r="C647069" s="75"/>
    </row>
    <row r="647070" spans="2:3" x14ac:dyDescent="0.25">
      <c r="B647070" s="76"/>
      <c r="C647070" s="75"/>
    </row>
    <row r="647071" spans="2:3" x14ac:dyDescent="0.25">
      <c r="B647071" s="76"/>
      <c r="C647071" s="75"/>
    </row>
    <row r="647181" spans="2:3" x14ac:dyDescent="0.25">
      <c r="B647181" s="76"/>
      <c r="C647181" s="75"/>
    </row>
    <row r="647182" spans="2:3" x14ac:dyDescent="0.25">
      <c r="B647182" s="76"/>
      <c r="C647182" s="75"/>
    </row>
    <row r="647183" spans="2:3" x14ac:dyDescent="0.25">
      <c r="B647183" s="76"/>
      <c r="C647183" s="75"/>
    </row>
    <row r="647184" spans="2:3" x14ac:dyDescent="0.25">
      <c r="B647184" s="76"/>
      <c r="C647184" s="75"/>
    </row>
    <row r="647185" spans="2:3" x14ac:dyDescent="0.25">
      <c r="B647185" s="76"/>
      <c r="C647185" s="75"/>
    </row>
    <row r="647186" spans="2:3" x14ac:dyDescent="0.25">
      <c r="B647186" s="76"/>
      <c r="C647186" s="75"/>
    </row>
    <row r="647187" spans="2:3" x14ac:dyDescent="0.25">
      <c r="B647187" s="76"/>
      <c r="C647187" s="75"/>
    </row>
    <row r="647188" spans="2:3" x14ac:dyDescent="0.25">
      <c r="B647188" s="76"/>
      <c r="C647188" s="75"/>
    </row>
    <row r="647189" spans="2:3" x14ac:dyDescent="0.25">
      <c r="B647189" s="76"/>
      <c r="C647189" s="75"/>
    </row>
    <row r="647190" spans="2:3" x14ac:dyDescent="0.25">
      <c r="B647190" s="76"/>
      <c r="C647190" s="75"/>
    </row>
    <row r="647191" spans="2:3" x14ac:dyDescent="0.25">
      <c r="B647191" s="76"/>
      <c r="C647191" s="75"/>
    </row>
    <row r="647192" spans="2:3" x14ac:dyDescent="0.25">
      <c r="B647192" s="76"/>
      <c r="C647192" s="75"/>
    </row>
    <row r="647193" spans="2:3" x14ac:dyDescent="0.25">
      <c r="B647193" s="76"/>
      <c r="C647193" s="75"/>
    </row>
    <row r="647303" spans="2:3" x14ac:dyDescent="0.25">
      <c r="B647303" s="76"/>
      <c r="C647303" s="75"/>
    </row>
    <row r="647304" spans="2:3" x14ac:dyDescent="0.25">
      <c r="B647304" s="76"/>
      <c r="C647304" s="75"/>
    </row>
    <row r="647305" spans="2:3" x14ac:dyDescent="0.25">
      <c r="B647305" s="76"/>
      <c r="C647305" s="75"/>
    </row>
    <row r="647306" spans="2:3" x14ac:dyDescent="0.25">
      <c r="B647306" s="76"/>
      <c r="C647306" s="75"/>
    </row>
    <row r="647307" spans="2:3" x14ac:dyDescent="0.25">
      <c r="B647307" s="76"/>
      <c r="C647307" s="75"/>
    </row>
    <row r="647308" spans="2:3" x14ac:dyDescent="0.25">
      <c r="B647308" s="76"/>
      <c r="C647308" s="75"/>
    </row>
    <row r="647309" spans="2:3" x14ac:dyDescent="0.25">
      <c r="B647309" s="76"/>
      <c r="C647309" s="75"/>
    </row>
    <row r="647310" spans="2:3" x14ac:dyDescent="0.25">
      <c r="B647310" s="76"/>
      <c r="C647310" s="75"/>
    </row>
    <row r="647311" spans="2:3" x14ac:dyDescent="0.25">
      <c r="B647311" s="76"/>
      <c r="C647311" s="75"/>
    </row>
    <row r="647312" spans="2:3" x14ac:dyDescent="0.25">
      <c r="B647312" s="76"/>
      <c r="C647312" s="75"/>
    </row>
    <row r="647313" spans="2:3" x14ac:dyDescent="0.25">
      <c r="B647313" s="76"/>
      <c r="C647313" s="75"/>
    </row>
    <row r="647314" spans="2:3" x14ac:dyDescent="0.25">
      <c r="B647314" s="76"/>
      <c r="C647314" s="75"/>
    </row>
    <row r="647315" spans="2:3" x14ac:dyDescent="0.25">
      <c r="B647315" s="76"/>
      <c r="C647315" s="75"/>
    </row>
    <row r="647425" spans="2:3" x14ac:dyDescent="0.25">
      <c r="B647425" s="76"/>
      <c r="C647425" s="75"/>
    </row>
    <row r="647426" spans="2:3" x14ac:dyDescent="0.25">
      <c r="B647426" s="76"/>
      <c r="C647426" s="75"/>
    </row>
    <row r="647427" spans="2:3" x14ac:dyDescent="0.25">
      <c r="B647427" s="76"/>
      <c r="C647427" s="75"/>
    </row>
    <row r="647428" spans="2:3" x14ac:dyDescent="0.25">
      <c r="B647428" s="76"/>
      <c r="C647428" s="75"/>
    </row>
    <row r="647429" spans="2:3" x14ac:dyDescent="0.25">
      <c r="B647429" s="76"/>
      <c r="C647429" s="75"/>
    </row>
    <row r="647430" spans="2:3" x14ac:dyDescent="0.25">
      <c r="B647430" s="76"/>
      <c r="C647430" s="75"/>
    </row>
    <row r="647431" spans="2:3" x14ac:dyDescent="0.25">
      <c r="B647431" s="76"/>
      <c r="C647431" s="75"/>
    </row>
    <row r="647432" spans="2:3" x14ac:dyDescent="0.25">
      <c r="B647432" s="76"/>
      <c r="C647432" s="75"/>
    </row>
    <row r="647433" spans="2:3" x14ac:dyDescent="0.25">
      <c r="B647433" s="76"/>
      <c r="C647433" s="75"/>
    </row>
    <row r="647434" spans="2:3" x14ac:dyDescent="0.25">
      <c r="B647434" s="76"/>
      <c r="C647434" s="75"/>
    </row>
    <row r="647435" spans="2:3" x14ac:dyDescent="0.25">
      <c r="B647435" s="76"/>
      <c r="C647435" s="75"/>
    </row>
    <row r="647436" spans="2:3" x14ac:dyDescent="0.25">
      <c r="B647436" s="76"/>
      <c r="C647436" s="75"/>
    </row>
    <row r="647437" spans="2:3" x14ac:dyDescent="0.25">
      <c r="B647437" s="76"/>
      <c r="C647437" s="75"/>
    </row>
    <row r="647547" spans="2:3" x14ac:dyDescent="0.25">
      <c r="B647547" s="76"/>
      <c r="C647547" s="75"/>
    </row>
    <row r="647548" spans="2:3" x14ac:dyDescent="0.25">
      <c r="B647548" s="76"/>
      <c r="C647548" s="75"/>
    </row>
    <row r="647549" spans="2:3" x14ac:dyDescent="0.25">
      <c r="B647549" s="76"/>
      <c r="C647549" s="75"/>
    </row>
    <row r="647550" spans="2:3" x14ac:dyDescent="0.25">
      <c r="B647550" s="76"/>
      <c r="C647550" s="75"/>
    </row>
    <row r="647551" spans="2:3" x14ac:dyDescent="0.25">
      <c r="B647551" s="76"/>
      <c r="C647551" s="75"/>
    </row>
    <row r="647552" spans="2:3" x14ac:dyDescent="0.25">
      <c r="B647552" s="76"/>
      <c r="C647552" s="75"/>
    </row>
    <row r="647553" spans="2:3" x14ac:dyDescent="0.25">
      <c r="B647553" s="76"/>
      <c r="C647553" s="75"/>
    </row>
    <row r="647554" spans="2:3" x14ac:dyDescent="0.25">
      <c r="B647554" s="76"/>
      <c r="C647554" s="75"/>
    </row>
    <row r="647555" spans="2:3" x14ac:dyDescent="0.25">
      <c r="B647555" s="76"/>
      <c r="C647555" s="75"/>
    </row>
    <row r="647556" spans="2:3" x14ac:dyDescent="0.25">
      <c r="B647556" s="76"/>
      <c r="C647556" s="75"/>
    </row>
    <row r="647557" spans="2:3" x14ac:dyDescent="0.25">
      <c r="B647557" s="76"/>
      <c r="C647557" s="75"/>
    </row>
    <row r="647558" spans="2:3" x14ac:dyDescent="0.25">
      <c r="B647558" s="76"/>
      <c r="C647558" s="75"/>
    </row>
    <row r="647559" spans="2:3" x14ac:dyDescent="0.25">
      <c r="B647559" s="76"/>
      <c r="C647559" s="75"/>
    </row>
    <row r="647669" spans="2:3" x14ac:dyDescent="0.25">
      <c r="B647669" s="76"/>
      <c r="C647669" s="75"/>
    </row>
    <row r="647670" spans="2:3" x14ac:dyDescent="0.25">
      <c r="B647670" s="76"/>
      <c r="C647670" s="75"/>
    </row>
    <row r="647671" spans="2:3" x14ac:dyDescent="0.25">
      <c r="B647671" s="76"/>
      <c r="C647671" s="75"/>
    </row>
    <row r="647672" spans="2:3" x14ac:dyDescent="0.25">
      <c r="B647672" s="76"/>
      <c r="C647672" s="75"/>
    </row>
    <row r="647673" spans="2:3" x14ac:dyDescent="0.25">
      <c r="B647673" s="76"/>
      <c r="C647673" s="75"/>
    </row>
    <row r="647674" spans="2:3" x14ac:dyDescent="0.25">
      <c r="B647674" s="76"/>
      <c r="C647674" s="75"/>
    </row>
    <row r="647675" spans="2:3" x14ac:dyDescent="0.25">
      <c r="B647675" s="76"/>
      <c r="C647675" s="75"/>
    </row>
    <row r="647676" spans="2:3" x14ac:dyDescent="0.25">
      <c r="B647676" s="76"/>
      <c r="C647676" s="75"/>
    </row>
    <row r="647677" spans="2:3" x14ac:dyDescent="0.25">
      <c r="B647677" s="76"/>
      <c r="C647677" s="75"/>
    </row>
    <row r="647678" spans="2:3" x14ac:dyDescent="0.25">
      <c r="B647678" s="76"/>
      <c r="C647678" s="75"/>
    </row>
    <row r="647679" spans="2:3" x14ac:dyDescent="0.25">
      <c r="B647679" s="76"/>
      <c r="C647679" s="75"/>
    </row>
    <row r="647680" spans="2:3" x14ac:dyDescent="0.25">
      <c r="B647680" s="76"/>
      <c r="C647680" s="75"/>
    </row>
    <row r="647681" spans="2:3" x14ac:dyDescent="0.25">
      <c r="B647681" s="76"/>
      <c r="C647681" s="75"/>
    </row>
    <row r="647791" spans="2:3" x14ac:dyDescent="0.25">
      <c r="B647791" s="76"/>
      <c r="C647791" s="75"/>
    </row>
    <row r="647792" spans="2:3" x14ac:dyDescent="0.25">
      <c r="B647792" s="76"/>
      <c r="C647792" s="75"/>
    </row>
    <row r="647793" spans="2:3" x14ac:dyDescent="0.25">
      <c r="B647793" s="76"/>
      <c r="C647793" s="75"/>
    </row>
    <row r="647794" spans="2:3" x14ac:dyDescent="0.25">
      <c r="B647794" s="76"/>
      <c r="C647794" s="75"/>
    </row>
    <row r="647795" spans="2:3" x14ac:dyDescent="0.25">
      <c r="B647795" s="76"/>
      <c r="C647795" s="75"/>
    </row>
    <row r="647796" spans="2:3" x14ac:dyDescent="0.25">
      <c r="B647796" s="76"/>
      <c r="C647796" s="75"/>
    </row>
    <row r="647797" spans="2:3" x14ac:dyDescent="0.25">
      <c r="B647797" s="76"/>
      <c r="C647797" s="75"/>
    </row>
    <row r="647798" spans="2:3" x14ac:dyDescent="0.25">
      <c r="B647798" s="76"/>
      <c r="C647798" s="75"/>
    </row>
    <row r="647799" spans="2:3" x14ac:dyDescent="0.25">
      <c r="B647799" s="76"/>
      <c r="C647799" s="75"/>
    </row>
    <row r="647800" spans="2:3" x14ac:dyDescent="0.25">
      <c r="B647800" s="76"/>
      <c r="C647800" s="75"/>
    </row>
    <row r="647801" spans="2:3" x14ac:dyDescent="0.25">
      <c r="B647801" s="76"/>
      <c r="C647801" s="75"/>
    </row>
    <row r="647802" spans="2:3" x14ac:dyDescent="0.25">
      <c r="B647802" s="76"/>
      <c r="C647802" s="75"/>
    </row>
    <row r="647803" spans="2:3" x14ac:dyDescent="0.25">
      <c r="B647803" s="76"/>
      <c r="C647803" s="75"/>
    </row>
    <row r="647913" spans="2:3" x14ac:dyDescent="0.25">
      <c r="B647913" s="76"/>
      <c r="C647913" s="75"/>
    </row>
    <row r="647914" spans="2:3" x14ac:dyDescent="0.25">
      <c r="B647914" s="76"/>
      <c r="C647914" s="75"/>
    </row>
    <row r="647915" spans="2:3" x14ac:dyDescent="0.25">
      <c r="B647915" s="76"/>
      <c r="C647915" s="75"/>
    </row>
    <row r="647916" spans="2:3" x14ac:dyDescent="0.25">
      <c r="B647916" s="76"/>
      <c r="C647916" s="75"/>
    </row>
    <row r="647917" spans="2:3" x14ac:dyDescent="0.25">
      <c r="B647917" s="76"/>
      <c r="C647917" s="75"/>
    </row>
    <row r="647918" spans="2:3" x14ac:dyDescent="0.25">
      <c r="B647918" s="76"/>
      <c r="C647918" s="75"/>
    </row>
    <row r="647919" spans="2:3" x14ac:dyDescent="0.25">
      <c r="B647919" s="76"/>
      <c r="C647919" s="75"/>
    </row>
    <row r="647920" spans="2:3" x14ac:dyDescent="0.25">
      <c r="B647920" s="76"/>
      <c r="C647920" s="75"/>
    </row>
    <row r="647921" spans="2:3" x14ac:dyDescent="0.25">
      <c r="B647921" s="76"/>
      <c r="C647921" s="75"/>
    </row>
    <row r="647922" spans="2:3" x14ac:dyDescent="0.25">
      <c r="B647922" s="76"/>
      <c r="C647922" s="75"/>
    </row>
    <row r="647923" spans="2:3" x14ac:dyDescent="0.25">
      <c r="B647923" s="76"/>
      <c r="C647923" s="75"/>
    </row>
    <row r="647924" spans="2:3" x14ac:dyDescent="0.25">
      <c r="B647924" s="76"/>
      <c r="C647924" s="75"/>
    </row>
    <row r="647925" spans="2:3" x14ac:dyDescent="0.25">
      <c r="B647925" s="76"/>
      <c r="C647925" s="75"/>
    </row>
    <row r="648035" spans="2:3" x14ac:dyDescent="0.25">
      <c r="B648035" s="76"/>
      <c r="C648035" s="75"/>
    </row>
    <row r="648036" spans="2:3" x14ac:dyDescent="0.25">
      <c r="B648036" s="76"/>
      <c r="C648036" s="75"/>
    </row>
    <row r="648037" spans="2:3" x14ac:dyDescent="0.25">
      <c r="B648037" s="76"/>
      <c r="C648037" s="75"/>
    </row>
    <row r="648038" spans="2:3" x14ac:dyDescent="0.25">
      <c r="B648038" s="76"/>
      <c r="C648038" s="75"/>
    </row>
    <row r="648039" spans="2:3" x14ac:dyDescent="0.25">
      <c r="B648039" s="76"/>
      <c r="C648039" s="75"/>
    </row>
    <row r="648040" spans="2:3" x14ac:dyDescent="0.25">
      <c r="B648040" s="76"/>
      <c r="C648040" s="75"/>
    </row>
    <row r="648041" spans="2:3" x14ac:dyDescent="0.25">
      <c r="B648041" s="76"/>
      <c r="C648041" s="75"/>
    </row>
    <row r="648042" spans="2:3" x14ac:dyDescent="0.25">
      <c r="B648042" s="76"/>
      <c r="C648042" s="75"/>
    </row>
    <row r="648043" spans="2:3" x14ac:dyDescent="0.25">
      <c r="B648043" s="76"/>
      <c r="C648043" s="75"/>
    </row>
    <row r="648044" spans="2:3" x14ac:dyDescent="0.25">
      <c r="B648044" s="76"/>
      <c r="C648044" s="75"/>
    </row>
    <row r="648045" spans="2:3" x14ac:dyDescent="0.25">
      <c r="B648045" s="76"/>
      <c r="C648045" s="75"/>
    </row>
    <row r="648046" spans="2:3" x14ac:dyDescent="0.25">
      <c r="B648046" s="76"/>
      <c r="C648046" s="75"/>
    </row>
    <row r="648047" spans="2:3" x14ac:dyDescent="0.25">
      <c r="B648047" s="76"/>
      <c r="C648047" s="75"/>
    </row>
    <row r="648157" spans="2:3" x14ac:dyDescent="0.25">
      <c r="B648157" s="76"/>
      <c r="C648157" s="75"/>
    </row>
    <row r="648158" spans="2:3" x14ac:dyDescent="0.25">
      <c r="B648158" s="76"/>
      <c r="C648158" s="75"/>
    </row>
    <row r="648159" spans="2:3" x14ac:dyDescent="0.25">
      <c r="B648159" s="76"/>
      <c r="C648159" s="75"/>
    </row>
    <row r="648160" spans="2:3" x14ac:dyDescent="0.25">
      <c r="B648160" s="76"/>
      <c r="C648160" s="75"/>
    </row>
    <row r="648161" spans="2:3" x14ac:dyDescent="0.25">
      <c r="B648161" s="76"/>
      <c r="C648161" s="75"/>
    </row>
    <row r="648162" spans="2:3" x14ac:dyDescent="0.25">
      <c r="B648162" s="76"/>
      <c r="C648162" s="75"/>
    </row>
    <row r="648163" spans="2:3" x14ac:dyDescent="0.25">
      <c r="B648163" s="76"/>
      <c r="C648163" s="75"/>
    </row>
    <row r="648164" spans="2:3" x14ac:dyDescent="0.25">
      <c r="B648164" s="76"/>
      <c r="C648164" s="75"/>
    </row>
    <row r="648165" spans="2:3" x14ac:dyDescent="0.25">
      <c r="B648165" s="76"/>
      <c r="C648165" s="75"/>
    </row>
    <row r="648166" spans="2:3" x14ac:dyDescent="0.25">
      <c r="B648166" s="76"/>
      <c r="C648166" s="75"/>
    </row>
    <row r="648167" spans="2:3" x14ac:dyDescent="0.25">
      <c r="B648167" s="76"/>
      <c r="C648167" s="75"/>
    </row>
    <row r="648168" spans="2:3" x14ac:dyDescent="0.25">
      <c r="B648168" s="76"/>
      <c r="C648168" s="75"/>
    </row>
    <row r="648169" spans="2:3" x14ac:dyDescent="0.25">
      <c r="B648169" s="76"/>
      <c r="C648169" s="75"/>
    </row>
    <row r="648279" spans="2:3" x14ac:dyDescent="0.25">
      <c r="B648279" s="76"/>
      <c r="C648279" s="75"/>
    </row>
    <row r="648280" spans="2:3" x14ac:dyDescent="0.25">
      <c r="B648280" s="76"/>
      <c r="C648280" s="75"/>
    </row>
    <row r="648281" spans="2:3" x14ac:dyDescent="0.25">
      <c r="B648281" s="76"/>
      <c r="C648281" s="75"/>
    </row>
    <row r="648282" spans="2:3" x14ac:dyDescent="0.25">
      <c r="B648282" s="76"/>
      <c r="C648282" s="75"/>
    </row>
    <row r="648283" spans="2:3" x14ac:dyDescent="0.25">
      <c r="B648283" s="76"/>
      <c r="C648283" s="75"/>
    </row>
    <row r="648284" spans="2:3" x14ac:dyDescent="0.25">
      <c r="B648284" s="76"/>
      <c r="C648284" s="75"/>
    </row>
    <row r="648285" spans="2:3" x14ac:dyDescent="0.25">
      <c r="B648285" s="76"/>
      <c r="C648285" s="75"/>
    </row>
    <row r="648286" spans="2:3" x14ac:dyDescent="0.25">
      <c r="B648286" s="76"/>
      <c r="C648286" s="75"/>
    </row>
    <row r="648287" spans="2:3" x14ac:dyDescent="0.25">
      <c r="B648287" s="76"/>
      <c r="C648287" s="75"/>
    </row>
    <row r="648288" spans="2:3" x14ac:dyDescent="0.25">
      <c r="B648288" s="76"/>
      <c r="C648288" s="75"/>
    </row>
    <row r="648289" spans="2:3" x14ac:dyDescent="0.25">
      <c r="B648289" s="76"/>
      <c r="C648289" s="75"/>
    </row>
    <row r="648290" spans="2:3" x14ac:dyDescent="0.25">
      <c r="B648290" s="76"/>
      <c r="C648290" s="75"/>
    </row>
    <row r="648291" spans="2:3" x14ac:dyDescent="0.25">
      <c r="B648291" s="76"/>
      <c r="C648291" s="75"/>
    </row>
    <row r="648401" spans="2:3" x14ac:dyDescent="0.25">
      <c r="B648401" s="76"/>
      <c r="C648401" s="75"/>
    </row>
    <row r="648402" spans="2:3" x14ac:dyDescent="0.25">
      <c r="B648402" s="76"/>
      <c r="C648402" s="75"/>
    </row>
    <row r="648403" spans="2:3" x14ac:dyDescent="0.25">
      <c r="B648403" s="76"/>
      <c r="C648403" s="75"/>
    </row>
    <row r="648404" spans="2:3" x14ac:dyDescent="0.25">
      <c r="B648404" s="76"/>
      <c r="C648404" s="75"/>
    </row>
    <row r="648405" spans="2:3" x14ac:dyDescent="0.25">
      <c r="B648405" s="76"/>
      <c r="C648405" s="75"/>
    </row>
    <row r="648406" spans="2:3" x14ac:dyDescent="0.25">
      <c r="B648406" s="76"/>
      <c r="C648406" s="75"/>
    </row>
    <row r="648407" spans="2:3" x14ac:dyDescent="0.25">
      <c r="B648407" s="76"/>
      <c r="C648407" s="75"/>
    </row>
    <row r="648408" spans="2:3" x14ac:dyDescent="0.25">
      <c r="B648408" s="76"/>
      <c r="C648408" s="75"/>
    </row>
    <row r="648409" spans="2:3" x14ac:dyDescent="0.25">
      <c r="B648409" s="76"/>
      <c r="C648409" s="75"/>
    </row>
    <row r="648410" spans="2:3" x14ac:dyDescent="0.25">
      <c r="B648410" s="76"/>
      <c r="C648410" s="75"/>
    </row>
    <row r="648411" spans="2:3" x14ac:dyDescent="0.25">
      <c r="B648411" s="76"/>
      <c r="C648411" s="75"/>
    </row>
    <row r="648412" spans="2:3" x14ac:dyDescent="0.25">
      <c r="B648412" s="76"/>
      <c r="C648412" s="75"/>
    </row>
    <row r="648413" spans="2:3" x14ac:dyDescent="0.25">
      <c r="B648413" s="76"/>
      <c r="C648413" s="75"/>
    </row>
    <row r="648523" spans="2:3" x14ac:dyDescent="0.25">
      <c r="B648523" s="76"/>
      <c r="C648523" s="75"/>
    </row>
    <row r="648524" spans="2:3" x14ac:dyDescent="0.25">
      <c r="B648524" s="76"/>
      <c r="C648524" s="75"/>
    </row>
    <row r="648525" spans="2:3" x14ac:dyDescent="0.25">
      <c r="B648525" s="76"/>
      <c r="C648525" s="75"/>
    </row>
    <row r="648526" spans="2:3" x14ac:dyDescent="0.25">
      <c r="B648526" s="76"/>
      <c r="C648526" s="75"/>
    </row>
    <row r="648527" spans="2:3" x14ac:dyDescent="0.25">
      <c r="B648527" s="76"/>
      <c r="C648527" s="75"/>
    </row>
    <row r="648528" spans="2:3" x14ac:dyDescent="0.25">
      <c r="B648528" s="76"/>
      <c r="C648528" s="75"/>
    </row>
    <row r="648529" spans="2:3" x14ac:dyDescent="0.25">
      <c r="B648529" s="76"/>
      <c r="C648529" s="75"/>
    </row>
    <row r="648530" spans="2:3" x14ac:dyDescent="0.25">
      <c r="B648530" s="76"/>
      <c r="C648530" s="75"/>
    </row>
    <row r="648531" spans="2:3" x14ac:dyDescent="0.25">
      <c r="B648531" s="76"/>
      <c r="C648531" s="75"/>
    </row>
    <row r="648532" spans="2:3" x14ac:dyDescent="0.25">
      <c r="B648532" s="76"/>
      <c r="C648532" s="75"/>
    </row>
    <row r="648533" spans="2:3" x14ac:dyDescent="0.25">
      <c r="B648533" s="76"/>
      <c r="C648533" s="75"/>
    </row>
    <row r="648534" spans="2:3" x14ac:dyDescent="0.25">
      <c r="B648534" s="76"/>
      <c r="C648534" s="75"/>
    </row>
    <row r="648535" spans="2:3" x14ac:dyDescent="0.25">
      <c r="B648535" s="76"/>
      <c r="C648535" s="75"/>
    </row>
    <row r="648645" spans="2:3" x14ac:dyDescent="0.25">
      <c r="B648645" s="76"/>
      <c r="C648645" s="75"/>
    </row>
    <row r="648646" spans="2:3" x14ac:dyDescent="0.25">
      <c r="B648646" s="76"/>
      <c r="C648646" s="75"/>
    </row>
    <row r="648647" spans="2:3" x14ac:dyDescent="0.25">
      <c r="B648647" s="76"/>
      <c r="C648647" s="75"/>
    </row>
    <row r="648648" spans="2:3" x14ac:dyDescent="0.25">
      <c r="B648648" s="76"/>
      <c r="C648648" s="75"/>
    </row>
    <row r="648649" spans="2:3" x14ac:dyDescent="0.25">
      <c r="B648649" s="76"/>
      <c r="C648649" s="75"/>
    </row>
    <row r="648650" spans="2:3" x14ac:dyDescent="0.25">
      <c r="B648650" s="76"/>
      <c r="C648650" s="75"/>
    </row>
    <row r="648651" spans="2:3" x14ac:dyDescent="0.25">
      <c r="B648651" s="76"/>
      <c r="C648651" s="75"/>
    </row>
    <row r="648652" spans="2:3" x14ac:dyDescent="0.25">
      <c r="B648652" s="76"/>
      <c r="C648652" s="75"/>
    </row>
    <row r="648653" spans="2:3" x14ac:dyDescent="0.25">
      <c r="B648653" s="76"/>
      <c r="C648653" s="75"/>
    </row>
    <row r="648654" spans="2:3" x14ac:dyDescent="0.25">
      <c r="B648654" s="76"/>
      <c r="C648654" s="75"/>
    </row>
    <row r="648655" spans="2:3" x14ac:dyDescent="0.25">
      <c r="B648655" s="76"/>
      <c r="C648655" s="75"/>
    </row>
    <row r="648656" spans="2:3" x14ac:dyDescent="0.25">
      <c r="B648656" s="76"/>
      <c r="C648656" s="75"/>
    </row>
    <row r="648657" spans="2:3" x14ac:dyDescent="0.25">
      <c r="B648657" s="76"/>
      <c r="C648657" s="75"/>
    </row>
    <row r="648767" spans="2:3" x14ac:dyDescent="0.25">
      <c r="B648767" s="76"/>
      <c r="C648767" s="75"/>
    </row>
    <row r="648768" spans="2:3" x14ac:dyDescent="0.25">
      <c r="B648768" s="76"/>
      <c r="C648768" s="75"/>
    </row>
    <row r="648769" spans="2:3" x14ac:dyDescent="0.25">
      <c r="B648769" s="76"/>
      <c r="C648769" s="75"/>
    </row>
    <row r="648770" spans="2:3" x14ac:dyDescent="0.25">
      <c r="B648770" s="76"/>
      <c r="C648770" s="75"/>
    </row>
    <row r="648771" spans="2:3" x14ac:dyDescent="0.25">
      <c r="B648771" s="76"/>
      <c r="C648771" s="75"/>
    </row>
    <row r="648772" spans="2:3" x14ac:dyDescent="0.25">
      <c r="B648772" s="76"/>
      <c r="C648772" s="75"/>
    </row>
    <row r="648773" spans="2:3" x14ac:dyDescent="0.25">
      <c r="B648773" s="76"/>
      <c r="C648773" s="75"/>
    </row>
    <row r="648774" spans="2:3" x14ac:dyDescent="0.25">
      <c r="B648774" s="76"/>
      <c r="C648774" s="75"/>
    </row>
    <row r="648775" spans="2:3" x14ac:dyDescent="0.25">
      <c r="B648775" s="76"/>
      <c r="C648775" s="75"/>
    </row>
    <row r="648776" spans="2:3" x14ac:dyDescent="0.25">
      <c r="B648776" s="76"/>
      <c r="C648776" s="75"/>
    </row>
    <row r="648777" spans="2:3" x14ac:dyDescent="0.25">
      <c r="B648777" s="76"/>
      <c r="C648777" s="75"/>
    </row>
    <row r="648778" spans="2:3" x14ac:dyDescent="0.25">
      <c r="B648778" s="76"/>
      <c r="C648778" s="75"/>
    </row>
    <row r="648779" spans="2:3" x14ac:dyDescent="0.25">
      <c r="B648779" s="76"/>
      <c r="C648779" s="75"/>
    </row>
    <row r="648889" spans="2:3" x14ac:dyDescent="0.25">
      <c r="B648889" s="76"/>
      <c r="C648889" s="75"/>
    </row>
    <row r="648890" spans="2:3" x14ac:dyDescent="0.25">
      <c r="B648890" s="76"/>
      <c r="C648890" s="75"/>
    </row>
    <row r="648891" spans="2:3" x14ac:dyDescent="0.25">
      <c r="B648891" s="76"/>
      <c r="C648891" s="75"/>
    </row>
    <row r="648892" spans="2:3" x14ac:dyDescent="0.25">
      <c r="B648892" s="76"/>
      <c r="C648892" s="75"/>
    </row>
    <row r="648893" spans="2:3" x14ac:dyDescent="0.25">
      <c r="B648893" s="76"/>
      <c r="C648893" s="75"/>
    </row>
    <row r="648894" spans="2:3" x14ac:dyDescent="0.25">
      <c r="B648894" s="76"/>
      <c r="C648894" s="75"/>
    </row>
    <row r="648895" spans="2:3" x14ac:dyDescent="0.25">
      <c r="B648895" s="76"/>
      <c r="C648895" s="75"/>
    </row>
    <row r="648896" spans="2:3" x14ac:dyDescent="0.25">
      <c r="B648896" s="76"/>
      <c r="C648896" s="75"/>
    </row>
    <row r="648897" spans="2:3" x14ac:dyDescent="0.25">
      <c r="B648897" s="76"/>
      <c r="C648897" s="75"/>
    </row>
    <row r="648898" spans="2:3" x14ac:dyDescent="0.25">
      <c r="B648898" s="76"/>
      <c r="C648898" s="75"/>
    </row>
    <row r="648899" spans="2:3" x14ac:dyDescent="0.25">
      <c r="B648899" s="76"/>
      <c r="C648899" s="75"/>
    </row>
    <row r="648900" spans="2:3" x14ac:dyDescent="0.25">
      <c r="B648900" s="76"/>
      <c r="C648900" s="75"/>
    </row>
    <row r="648901" spans="2:3" x14ac:dyDescent="0.25">
      <c r="B648901" s="76"/>
      <c r="C648901" s="75"/>
    </row>
    <row r="649011" spans="2:3" x14ac:dyDescent="0.25">
      <c r="B649011" s="76"/>
      <c r="C649011" s="75"/>
    </row>
    <row r="649012" spans="2:3" x14ac:dyDescent="0.25">
      <c r="B649012" s="76"/>
      <c r="C649012" s="75"/>
    </row>
    <row r="649013" spans="2:3" x14ac:dyDescent="0.25">
      <c r="B649013" s="76"/>
      <c r="C649013" s="75"/>
    </row>
    <row r="649014" spans="2:3" x14ac:dyDescent="0.25">
      <c r="B649014" s="76"/>
      <c r="C649014" s="75"/>
    </row>
    <row r="649015" spans="2:3" x14ac:dyDescent="0.25">
      <c r="B649015" s="76"/>
      <c r="C649015" s="75"/>
    </row>
    <row r="649016" spans="2:3" x14ac:dyDescent="0.25">
      <c r="B649016" s="76"/>
      <c r="C649016" s="75"/>
    </row>
    <row r="649017" spans="2:3" x14ac:dyDescent="0.25">
      <c r="B649017" s="76"/>
      <c r="C649017" s="75"/>
    </row>
    <row r="649018" spans="2:3" x14ac:dyDescent="0.25">
      <c r="B649018" s="76"/>
      <c r="C649018" s="75"/>
    </row>
    <row r="649019" spans="2:3" x14ac:dyDescent="0.25">
      <c r="B649019" s="76"/>
      <c r="C649019" s="75"/>
    </row>
    <row r="649020" spans="2:3" x14ac:dyDescent="0.25">
      <c r="B649020" s="76"/>
      <c r="C649020" s="75"/>
    </row>
    <row r="649021" spans="2:3" x14ac:dyDescent="0.25">
      <c r="B649021" s="76"/>
      <c r="C649021" s="75"/>
    </row>
    <row r="649022" spans="2:3" x14ac:dyDescent="0.25">
      <c r="B649022" s="76"/>
      <c r="C649022" s="75"/>
    </row>
    <row r="649023" spans="2:3" x14ac:dyDescent="0.25">
      <c r="B649023" s="76"/>
      <c r="C649023" s="75"/>
    </row>
    <row r="649133" spans="2:3" x14ac:dyDescent="0.25">
      <c r="B649133" s="76"/>
      <c r="C649133" s="75"/>
    </row>
    <row r="649134" spans="2:3" x14ac:dyDescent="0.25">
      <c r="B649134" s="76"/>
      <c r="C649134" s="75"/>
    </row>
    <row r="649135" spans="2:3" x14ac:dyDescent="0.25">
      <c r="B649135" s="76"/>
      <c r="C649135" s="75"/>
    </row>
    <row r="649136" spans="2:3" x14ac:dyDescent="0.25">
      <c r="B649136" s="76"/>
      <c r="C649136" s="75"/>
    </row>
    <row r="649137" spans="2:3" x14ac:dyDescent="0.25">
      <c r="B649137" s="76"/>
      <c r="C649137" s="75"/>
    </row>
    <row r="649138" spans="2:3" x14ac:dyDescent="0.25">
      <c r="B649138" s="76"/>
      <c r="C649138" s="75"/>
    </row>
    <row r="649139" spans="2:3" x14ac:dyDescent="0.25">
      <c r="B649139" s="76"/>
      <c r="C649139" s="75"/>
    </row>
    <row r="649140" spans="2:3" x14ac:dyDescent="0.25">
      <c r="B649140" s="76"/>
      <c r="C649140" s="75"/>
    </row>
    <row r="649141" spans="2:3" x14ac:dyDescent="0.25">
      <c r="B649141" s="76"/>
      <c r="C649141" s="75"/>
    </row>
    <row r="649142" spans="2:3" x14ac:dyDescent="0.25">
      <c r="B649142" s="76"/>
      <c r="C649142" s="75"/>
    </row>
    <row r="649143" spans="2:3" x14ac:dyDescent="0.25">
      <c r="B649143" s="76"/>
      <c r="C649143" s="75"/>
    </row>
    <row r="649144" spans="2:3" x14ac:dyDescent="0.25">
      <c r="B649144" s="76"/>
      <c r="C649144" s="75"/>
    </row>
    <row r="649145" spans="2:3" x14ac:dyDescent="0.25">
      <c r="B649145" s="76"/>
      <c r="C649145" s="75"/>
    </row>
    <row r="649255" spans="2:3" x14ac:dyDescent="0.25">
      <c r="B649255" s="76"/>
      <c r="C649255" s="75"/>
    </row>
    <row r="649256" spans="2:3" x14ac:dyDescent="0.25">
      <c r="B649256" s="76"/>
      <c r="C649256" s="75"/>
    </row>
    <row r="649257" spans="2:3" x14ac:dyDescent="0.25">
      <c r="B649257" s="76"/>
      <c r="C649257" s="75"/>
    </row>
    <row r="649258" spans="2:3" x14ac:dyDescent="0.25">
      <c r="B649258" s="76"/>
      <c r="C649258" s="75"/>
    </row>
    <row r="649259" spans="2:3" x14ac:dyDescent="0.25">
      <c r="B649259" s="76"/>
      <c r="C649259" s="75"/>
    </row>
    <row r="649260" spans="2:3" x14ac:dyDescent="0.25">
      <c r="B649260" s="76"/>
      <c r="C649260" s="75"/>
    </row>
    <row r="649261" spans="2:3" x14ac:dyDescent="0.25">
      <c r="B649261" s="76"/>
      <c r="C649261" s="75"/>
    </row>
    <row r="649262" spans="2:3" x14ac:dyDescent="0.25">
      <c r="B649262" s="76"/>
      <c r="C649262" s="75"/>
    </row>
    <row r="649263" spans="2:3" x14ac:dyDescent="0.25">
      <c r="B649263" s="76"/>
      <c r="C649263" s="75"/>
    </row>
    <row r="649264" spans="2:3" x14ac:dyDescent="0.25">
      <c r="B649264" s="76"/>
      <c r="C649264" s="75"/>
    </row>
    <row r="649265" spans="2:3" x14ac:dyDescent="0.25">
      <c r="B649265" s="76"/>
      <c r="C649265" s="75"/>
    </row>
    <row r="649266" spans="2:3" x14ac:dyDescent="0.25">
      <c r="B649266" s="76"/>
      <c r="C649266" s="75"/>
    </row>
    <row r="649267" spans="2:3" x14ac:dyDescent="0.25">
      <c r="B649267" s="76"/>
      <c r="C649267" s="75"/>
    </row>
    <row r="649377" spans="2:3" x14ac:dyDescent="0.25">
      <c r="B649377" s="76"/>
      <c r="C649377" s="75"/>
    </row>
    <row r="649378" spans="2:3" x14ac:dyDescent="0.25">
      <c r="B649378" s="76"/>
      <c r="C649378" s="75"/>
    </row>
    <row r="649379" spans="2:3" x14ac:dyDescent="0.25">
      <c r="B649379" s="76"/>
      <c r="C649379" s="75"/>
    </row>
    <row r="649380" spans="2:3" x14ac:dyDescent="0.25">
      <c r="B649380" s="76"/>
      <c r="C649380" s="75"/>
    </row>
    <row r="649381" spans="2:3" x14ac:dyDescent="0.25">
      <c r="B649381" s="76"/>
      <c r="C649381" s="75"/>
    </row>
    <row r="649382" spans="2:3" x14ac:dyDescent="0.25">
      <c r="B649382" s="76"/>
      <c r="C649382" s="75"/>
    </row>
    <row r="649383" spans="2:3" x14ac:dyDescent="0.25">
      <c r="B649383" s="76"/>
      <c r="C649383" s="75"/>
    </row>
    <row r="649384" spans="2:3" x14ac:dyDescent="0.25">
      <c r="B649384" s="76"/>
      <c r="C649384" s="75"/>
    </row>
    <row r="649385" spans="2:3" x14ac:dyDescent="0.25">
      <c r="B649385" s="76"/>
      <c r="C649385" s="75"/>
    </row>
    <row r="649386" spans="2:3" x14ac:dyDescent="0.25">
      <c r="B649386" s="76"/>
      <c r="C649386" s="75"/>
    </row>
    <row r="649387" spans="2:3" x14ac:dyDescent="0.25">
      <c r="B649387" s="76"/>
      <c r="C649387" s="75"/>
    </row>
    <row r="649388" spans="2:3" x14ac:dyDescent="0.25">
      <c r="B649388" s="76"/>
      <c r="C649388" s="75"/>
    </row>
    <row r="649389" spans="2:3" x14ac:dyDescent="0.25">
      <c r="B649389" s="76"/>
      <c r="C649389" s="75"/>
    </row>
    <row r="649499" spans="2:3" x14ac:dyDescent="0.25">
      <c r="B649499" s="76"/>
      <c r="C649499" s="75"/>
    </row>
    <row r="649500" spans="2:3" x14ac:dyDescent="0.25">
      <c r="B649500" s="76"/>
      <c r="C649500" s="75"/>
    </row>
    <row r="649501" spans="2:3" x14ac:dyDescent="0.25">
      <c r="B649501" s="76"/>
      <c r="C649501" s="75"/>
    </row>
    <row r="649502" spans="2:3" x14ac:dyDescent="0.25">
      <c r="B649502" s="76"/>
      <c r="C649502" s="75"/>
    </row>
    <row r="649503" spans="2:3" x14ac:dyDescent="0.25">
      <c r="B649503" s="76"/>
      <c r="C649503" s="75"/>
    </row>
    <row r="649504" spans="2:3" x14ac:dyDescent="0.25">
      <c r="B649504" s="76"/>
      <c r="C649504" s="75"/>
    </row>
    <row r="649505" spans="2:3" x14ac:dyDescent="0.25">
      <c r="B649505" s="76"/>
      <c r="C649505" s="75"/>
    </row>
    <row r="649506" spans="2:3" x14ac:dyDescent="0.25">
      <c r="B649506" s="76"/>
      <c r="C649506" s="75"/>
    </row>
    <row r="649507" spans="2:3" x14ac:dyDescent="0.25">
      <c r="B649507" s="76"/>
      <c r="C649507" s="75"/>
    </row>
    <row r="649508" spans="2:3" x14ac:dyDescent="0.25">
      <c r="B649508" s="76"/>
      <c r="C649508" s="75"/>
    </row>
    <row r="649509" spans="2:3" x14ac:dyDescent="0.25">
      <c r="B649509" s="76"/>
      <c r="C649509" s="75"/>
    </row>
    <row r="649510" spans="2:3" x14ac:dyDescent="0.25">
      <c r="B649510" s="76"/>
      <c r="C649510" s="75"/>
    </row>
    <row r="649511" spans="2:3" x14ac:dyDescent="0.25">
      <c r="B649511" s="76"/>
      <c r="C649511" s="75"/>
    </row>
    <row r="649621" spans="2:3" x14ac:dyDescent="0.25">
      <c r="B649621" s="76"/>
      <c r="C649621" s="75"/>
    </row>
    <row r="649622" spans="2:3" x14ac:dyDescent="0.25">
      <c r="B649622" s="76"/>
      <c r="C649622" s="75"/>
    </row>
    <row r="649623" spans="2:3" x14ac:dyDescent="0.25">
      <c r="B649623" s="76"/>
      <c r="C649623" s="75"/>
    </row>
    <row r="649624" spans="2:3" x14ac:dyDescent="0.25">
      <c r="B649624" s="76"/>
      <c r="C649624" s="75"/>
    </row>
    <row r="649625" spans="2:3" x14ac:dyDescent="0.25">
      <c r="B649625" s="76"/>
      <c r="C649625" s="75"/>
    </row>
    <row r="649626" spans="2:3" x14ac:dyDescent="0.25">
      <c r="B649626" s="76"/>
      <c r="C649626" s="75"/>
    </row>
    <row r="649627" spans="2:3" x14ac:dyDescent="0.25">
      <c r="B649627" s="76"/>
      <c r="C649627" s="75"/>
    </row>
    <row r="649628" spans="2:3" x14ac:dyDescent="0.25">
      <c r="B649628" s="76"/>
      <c r="C649628" s="75"/>
    </row>
    <row r="649629" spans="2:3" x14ac:dyDescent="0.25">
      <c r="B649629" s="76"/>
      <c r="C649629" s="75"/>
    </row>
    <row r="649630" spans="2:3" x14ac:dyDescent="0.25">
      <c r="B649630" s="76"/>
      <c r="C649630" s="75"/>
    </row>
    <row r="649631" spans="2:3" x14ac:dyDescent="0.25">
      <c r="B649631" s="76"/>
      <c r="C649631" s="75"/>
    </row>
    <row r="649632" spans="2:3" x14ac:dyDescent="0.25">
      <c r="B649632" s="76"/>
      <c r="C649632" s="75"/>
    </row>
    <row r="649633" spans="2:3" x14ac:dyDescent="0.25">
      <c r="B649633" s="76"/>
      <c r="C649633" s="75"/>
    </row>
    <row r="649743" spans="2:3" x14ac:dyDescent="0.25">
      <c r="B649743" s="76"/>
      <c r="C649743" s="75"/>
    </row>
    <row r="649744" spans="2:3" x14ac:dyDescent="0.25">
      <c r="B649744" s="76"/>
      <c r="C649744" s="75"/>
    </row>
    <row r="649745" spans="2:3" x14ac:dyDescent="0.25">
      <c r="B649745" s="76"/>
      <c r="C649745" s="75"/>
    </row>
    <row r="649746" spans="2:3" x14ac:dyDescent="0.25">
      <c r="B649746" s="76"/>
      <c r="C649746" s="75"/>
    </row>
    <row r="649747" spans="2:3" x14ac:dyDescent="0.25">
      <c r="B649747" s="76"/>
      <c r="C649747" s="75"/>
    </row>
    <row r="649748" spans="2:3" x14ac:dyDescent="0.25">
      <c r="B649748" s="76"/>
      <c r="C649748" s="75"/>
    </row>
    <row r="649749" spans="2:3" x14ac:dyDescent="0.25">
      <c r="B649749" s="76"/>
      <c r="C649749" s="75"/>
    </row>
    <row r="649750" spans="2:3" x14ac:dyDescent="0.25">
      <c r="B649750" s="76"/>
      <c r="C649750" s="75"/>
    </row>
    <row r="649751" spans="2:3" x14ac:dyDescent="0.25">
      <c r="B649751" s="76"/>
      <c r="C649751" s="75"/>
    </row>
    <row r="649752" spans="2:3" x14ac:dyDescent="0.25">
      <c r="B649752" s="76"/>
      <c r="C649752" s="75"/>
    </row>
    <row r="649753" spans="2:3" x14ac:dyDescent="0.25">
      <c r="B649753" s="76"/>
      <c r="C649753" s="75"/>
    </row>
    <row r="649754" spans="2:3" x14ac:dyDescent="0.25">
      <c r="B649754" s="76"/>
      <c r="C649754" s="75"/>
    </row>
    <row r="649755" spans="2:3" x14ac:dyDescent="0.25">
      <c r="B649755" s="76"/>
      <c r="C649755" s="75"/>
    </row>
    <row r="649865" spans="2:3" x14ac:dyDescent="0.25">
      <c r="B649865" s="76"/>
      <c r="C649865" s="75"/>
    </row>
    <row r="649866" spans="2:3" x14ac:dyDescent="0.25">
      <c r="B649866" s="76"/>
      <c r="C649866" s="75"/>
    </row>
    <row r="649867" spans="2:3" x14ac:dyDescent="0.25">
      <c r="B649867" s="76"/>
      <c r="C649867" s="75"/>
    </row>
    <row r="649868" spans="2:3" x14ac:dyDescent="0.25">
      <c r="B649868" s="76"/>
      <c r="C649868" s="75"/>
    </row>
    <row r="649869" spans="2:3" x14ac:dyDescent="0.25">
      <c r="B649869" s="76"/>
      <c r="C649869" s="75"/>
    </row>
    <row r="649870" spans="2:3" x14ac:dyDescent="0.25">
      <c r="B649870" s="76"/>
      <c r="C649870" s="75"/>
    </row>
    <row r="649871" spans="2:3" x14ac:dyDescent="0.25">
      <c r="B649871" s="76"/>
      <c r="C649871" s="75"/>
    </row>
    <row r="649872" spans="2:3" x14ac:dyDescent="0.25">
      <c r="B649872" s="76"/>
      <c r="C649872" s="75"/>
    </row>
    <row r="649873" spans="2:3" x14ac:dyDescent="0.25">
      <c r="B649873" s="76"/>
      <c r="C649873" s="75"/>
    </row>
    <row r="649874" spans="2:3" x14ac:dyDescent="0.25">
      <c r="B649874" s="76"/>
      <c r="C649874" s="75"/>
    </row>
    <row r="649875" spans="2:3" x14ac:dyDescent="0.25">
      <c r="B649875" s="76"/>
      <c r="C649875" s="75"/>
    </row>
    <row r="649876" spans="2:3" x14ac:dyDescent="0.25">
      <c r="B649876" s="76"/>
      <c r="C649876" s="75"/>
    </row>
    <row r="649877" spans="2:3" x14ac:dyDescent="0.25">
      <c r="B649877" s="76"/>
      <c r="C649877" s="75"/>
    </row>
    <row r="649987" spans="2:3" x14ac:dyDescent="0.25">
      <c r="B649987" s="76"/>
      <c r="C649987" s="75"/>
    </row>
    <row r="649988" spans="2:3" x14ac:dyDescent="0.25">
      <c r="B649988" s="76"/>
      <c r="C649988" s="75"/>
    </row>
    <row r="649989" spans="2:3" x14ac:dyDescent="0.25">
      <c r="B649989" s="76"/>
      <c r="C649989" s="75"/>
    </row>
    <row r="649990" spans="2:3" x14ac:dyDescent="0.25">
      <c r="B649990" s="76"/>
      <c r="C649990" s="75"/>
    </row>
    <row r="649991" spans="2:3" x14ac:dyDescent="0.25">
      <c r="B649991" s="76"/>
      <c r="C649991" s="75"/>
    </row>
    <row r="649992" spans="2:3" x14ac:dyDescent="0.25">
      <c r="B649992" s="76"/>
      <c r="C649992" s="75"/>
    </row>
    <row r="649993" spans="2:3" x14ac:dyDescent="0.25">
      <c r="B649993" s="76"/>
      <c r="C649993" s="75"/>
    </row>
    <row r="649994" spans="2:3" x14ac:dyDescent="0.25">
      <c r="B649994" s="76"/>
      <c r="C649994" s="75"/>
    </row>
    <row r="649995" spans="2:3" x14ac:dyDescent="0.25">
      <c r="B649995" s="76"/>
      <c r="C649995" s="75"/>
    </row>
    <row r="649996" spans="2:3" x14ac:dyDescent="0.25">
      <c r="B649996" s="76"/>
      <c r="C649996" s="75"/>
    </row>
    <row r="649997" spans="2:3" x14ac:dyDescent="0.25">
      <c r="B649997" s="76"/>
      <c r="C649997" s="75"/>
    </row>
    <row r="649998" spans="2:3" x14ac:dyDescent="0.25">
      <c r="B649998" s="76"/>
      <c r="C649998" s="75"/>
    </row>
    <row r="649999" spans="2:3" x14ac:dyDescent="0.25">
      <c r="B649999" s="76"/>
      <c r="C649999" s="75"/>
    </row>
    <row r="650109" spans="2:3" x14ac:dyDescent="0.25">
      <c r="B650109" s="76"/>
      <c r="C650109" s="75"/>
    </row>
    <row r="650110" spans="2:3" x14ac:dyDescent="0.25">
      <c r="B650110" s="76"/>
      <c r="C650110" s="75"/>
    </row>
    <row r="650111" spans="2:3" x14ac:dyDescent="0.25">
      <c r="B650111" s="76"/>
      <c r="C650111" s="75"/>
    </row>
    <row r="650112" spans="2:3" x14ac:dyDescent="0.25">
      <c r="B650112" s="76"/>
      <c r="C650112" s="75"/>
    </row>
    <row r="650113" spans="2:3" x14ac:dyDescent="0.25">
      <c r="B650113" s="76"/>
      <c r="C650113" s="75"/>
    </row>
    <row r="650114" spans="2:3" x14ac:dyDescent="0.25">
      <c r="B650114" s="76"/>
      <c r="C650114" s="75"/>
    </row>
    <row r="650115" spans="2:3" x14ac:dyDescent="0.25">
      <c r="B650115" s="76"/>
      <c r="C650115" s="75"/>
    </row>
    <row r="650116" spans="2:3" x14ac:dyDescent="0.25">
      <c r="B650116" s="76"/>
      <c r="C650116" s="75"/>
    </row>
    <row r="650117" spans="2:3" x14ac:dyDescent="0.25">
      <c r="B650117" s="76"/>
      <c r="C650117" s="75"/>
    </row>
    <row r="650118" spans="2:3" x14ac:dyDescent="0.25">
      <c r="B650118" s="76"/>
      <c r="C650118" s="75"/>
    </row>
    <row r="650119" spans="2:3" x14ac:dyDescent="0.25">
      <c r="B650119" s="76"/>
      <c r="C650119" s="75"/>
    </row>
    <row r="650120" spans="2:3" x14ac:dyDescent="0.25">
      <c r="B650120" s="76"/>
      <c r="C650120" s="75"/>
    </row>
    <row r="650121" spans="2:3" x14ac:dyDescent="0.25">
      <c r="B650121" s="76"/>
      <c r="C650121" s="75"/>
    </row>
    <row r="650231" spans="2:3" x14ac:dyDescent="0.25">
      <c r="B650231" s="76"/>
      <c r="C650231" s="75"/>
    </row>
    <row r="650232" spans="2:3" x14ac:dyDescent="0.25">
      <c r="B650232" s="76"/>
      <c r="C650232" s="75"/>
    </row>
    <row r="650233" spans="2:3" x14ac:dyDescent="0.25">
      <c r="B650233" s="76"/>
      <c r="C650233" s="75"/>
    </row>
    <row r="650234" spans="2:3" x14ac:dyDescent="0.25">
      <c r="B650234" s="76"/>
      <c r="C650234" s="75"/>
    </row>
    <row r="650235" spans="2:3" x14ac:dyDescent="0.25">
      <c r="B650235" s="76"/>
      <c r="C650235" s="75"/>
    </row>
    <row r="650236" spans="2:3" x14ac:dyDescent="0.25">
      <c r="B650236" s="76"/>
      <c r="C650236" s="75"/>
    </row>
    <row r="650237" spans="2:3" x14ac:dyDescent="0.25">
      <c r="B650237" s="76"/>
      <c r="C650237" s="75"/>
    </row>
    <row r="650238" spans="2:3" x14ac:dyDescent="0.25">
      <c r="B650238" s="76"/>
      <c r="C650238" s="75"/>
    </row>
    <row r="650239" spans="2:3" x14ac:dyDescent="0.25">
      <c r="B650239" s="76"/>
      <c r="C650239" s="75"/>
    </row>
    <row r="650240" spans="2:3" x14ac:dyDescent="0.25">
      <c r="B650240" s="76"/>
      <c r="C650240" s="75"/>
    </row>
    <row r="650241" spans="2:3" x14ac:dyDescent="0.25">
      <c r="B650241" s="76"/>
      <c r="C650241" s="75"/>
    </row>
    <row r="650242" spans="2:3" x14ac:dyDescent="0.25">
      <c r="B650242" s="76"/>
      <c r="C650242" s="75"/>
    </row>
    <row r="650243" spans="2:3" x14ac:dyDescent="0.25">
      <c r="B650243" s="76"/>
      <c r="C650243" s="75"/>
    </row>
    <row r="650353" spans="2:3" x14ac:dyDescent="0.25">
      <c r="B650353" s="76"/>
      <c r="C650353" s="75"/>
    </row>
    <row r="650354" spans="2:3" x14ac:dyDescent="0.25">
      <c r="B650354" s="76"/>
      <c r="C650354" s="75"/>
    </row>
    <row r="650355" spans="2:3" x14ac:dyDescent="0.25">
      <c r="B650355" s="76"/>
      <c r="C650355" s="75"/>
    </row>
    <row r="650356" spans="2:3" x14ac:dyDescent="0.25">
      <c r="B650356" s="76"/>
      <c r="C650356" s="75"/>
    </row>
    <row r="650357" spans="2:3" x14ac:dyDescent="0.25">
      <c r="B650357" s="76"/>
      <c r="C650357" s="75"/>
    </row>
    <row r="650358" spans="2:3" x14ac:dyDescent="0.25">
      <c r="B650358" s="76"/>
      <c r="C650358" s="75"/>
    </row>
    <row r="650359" spans="2:3" x14ac:dyDescent="0.25">
      <c r="B650359" s="76"/>
      <c r="C650359" s="75"/>
    </row>
    <row r="650360" spans="2:3" x14ac:dyDescent="0.25">
      <c r="B650360" s="76"/>
      <c r="C650360" s="75"/>
    </row>
    <row r="650361" spans="2:3" x14ac:dyDescent="0.25">
      <c r="B650361" s="76"/>
      <c r="C650361" s="75"/>
    </row>
    <row r="650362" spans="2:3" x14ac:dyDescent="0.25">
      <c r="B650362" s="76"/>
      <c r="C650362" s="75"/>
    </row>
    <row r="650363" spans="2:3" x14ac:dyDescent="0.25">
      <c r="B650363" s="76"/>
      <c r="C650363" s="75"/>
    </row>
    <row r="650364" spans="2:3" x14ac:dyDescent="0.25">
      <c r="B650364" s="76"/>
      <c r="C650364" s="75"/>
    </row>
    <row r="650365" spans="2:3" x14ac:dyDescent="0.25">
      <c r="B650365" s="76"/>
      <c r="C650365" s="75"/>
    </row>
    <row r="650475" spans="2:3" x14ac:dyDescent="0.25">
      <c r="B650475" s="76"/>
      <c r="C650475" s="75"/>
    </row>
    <row r="650476" spans="2:3" x14ac:dyDescent="0.25">
      <c r="B650476" s="76"/>
      <c r="C650476" s="75"/>
    </row>
    <row r="650477" spans="2:3" x14ac:dyDescent="0.25">
      <c r="B650477" s="76"/>
      <c r="C650477" s="75"/>
    </row>
    <row r="650478" spans="2:3" x14ac:dyDescent="0.25">
      <c r="B650478" s="76"/>
      <c r="C650478" s="75"/>
    </row>
    <row r="650479" spans="2:3" x14ac:dyDescent="0.25">
      <c r="B650479" s="76"/>
      <c r="C650479" s="75"/>
    </row>
    <row r="650480" spans="2:3" x14ac:dyDescent="0.25">
      <c r="B650480" s="76"/>
      <c r="C650480" s="75"/>
    </row>
    <row r="650481" spans="2:3" x14ac:dyDescent="0.25">
      <c r="B650481" s="76"/>
      <c r="C650481" s="75"/>
    </row>
    <row r="650482" spans="2:3" x14ac:dyDescent="0.25">
      <c r="B650482" s="76"/>
      <c r="C650482" s="75"/>
    </row>
    <row r="650483" spans="2:3" x14ac:dyDescent="0.25">
      <c r="B650483" s="76"/>
      <c r="C650483" s="75"/>
    </row>
    <row r="650484" spans="2:3" x14ac:dyDescent="0.25">
      <c r="B650484" s="76"/>
      <c r="C650484" s="75"/>
    </row>
    <row r="650485" spans="2:3" x14ac:dyDescent="0.25">
      <c r="B650485" s="76"/>
      <c r="C650485" s="75"/>
    </row>
    <row r="650486" spans="2:3" x14ac:dyDescent="0.25">
      <c r="B650486" s="76"/>
      <c r="C650486" s="75"/>
    </row>
    <row r="650487" spans="2:3" x14ac:dyDescent="0.25">
      <c r="B650487" s="76"/>
      <c r="C650487" s="75"/>
    </row>
    <row r="650597" spans="2:3" x14ac:dyDescent="0.25">
      <c r="B650597" s="76"/>
      <c r="C650597" s="75"/>
    </row>
    <row r="650598" spans="2:3" x14ac:dyDescent="0.25">
      <c r="B650598" s="76"/>
      <c r="C650598" s="75"/>
    </row>
    <row r="650599" spans="2:3" x14ac:dyDescent="0.25">
      <c r="B650599" s="76"/>
      <c r="C650599" s="75"/>
    </row>
    <row r="650600" spans="2:3" x14ac:dyDescent="0.25">
      <c r="B650600" s="76"/>
      <c r="C650600" s="75"/>
    </row>
    <row r="650601" spans="2:3" x14ac:dyDescent="0.25">
      <c r="B650601" s="76"/>
      <c r="C650601" s="75"/>
    </row>
    <row r="650602" spans="2:3" x14ac:dyDescent="0.25">
      <c r="B650602" s="76"/>
      <c r="C650602" s="75"/>
    </row>
    <row r="650603" spans="2:3" x14ac:dyDescent="0.25">
      <c r="B650603" s="76"/>
      <c r="C650603" s="75"/>
    </row>
    <row r="650604" spans="2:3" x14ac:dyDescent="0.25">
      <c r="B650604" s="76"/>
      <c r="C650604" s="75"/>
    </row>
    <row r="650605" spans="2:3" x14ac:dyDescent="0.25">
      <c r="B650605" s="76"/>
      <c r="C650605" s="75"/>
    </row>
    <row r="650606" spans="2:3" x14ac:dyDescent="0.25">
      <c r="B650606" s="76"/>
      <c r="C650606" s="75"/>
    </row>
    <row r="650607" spans="2:3" x14ac:dyDescent="0.25">
      <c r="B650607" s="76"/>
      <c r="C650607" s="75"/>
    </row>
    <row r="650608" spans="2:3" x14ac:dyDescent="0.25">
      <c r="B650608" s="76"/>
      <c r="C650608" s="75"/>
    </row>
    <row r="650609" spans="2:3" x14ac:dyDescent="0.25">
      <c r="B650609" s="76"/>
      <c r="C650609" s="75"/>
    </row>
    <row r="650719" spans="2:3" x14ac:dyDescent="0.25">
      <c r="B650719" s="76"/>
      <c r="C650719" s="75"/>
    </row>
    <row r="650720" spans="2:3" x14ac:dyDescent="0.25">
      <c r="B650720" s="76"/>
      <c r="C650720" s="75"/>
    </row>
    <row r="650721" spans="2:3" x14ac:dyDescent="0.25">
      <c r="B650721" s="76"/>
      <c r="C650721" s="75"/>
    </row>
    <row r="650722" spans="2:3" x14ac:dyDescent="0.25">
      <c r="B650722" s="76"/>
      <c r="C650722" s="75"/>
    </row>
    <row r="650723" spans="2:3" x14ac:dyDescent="0.25">
      <c r="B650723" s="76"/>
      <c r="C650723" s="75"/>
    </row>
    <row r="650724" spans="2:3" x14ac:dyDescent="0.25">
      <c r="B650724" s="76"/>
      <c r="C650724" s="75"/>
    </row>
    <row r="650725" spans="2:3" x14ac:dyDescent="0.25">
      <c r="B650725" s="76"/>
      <c r="C650725" s="75"/>
    </row>
    <row r="650726" spans="2:3" x14ac:dyDescent="0.25">
      <c r="B650726" s="76"/>
      <c r="C650726" s="75"/>
    </row>
    <row r="650727" spans="2:3" x14ac:dyDescent="0.25">
      <c r="B650727" s="76"/>
      <c r="C650727" s="75"/>
    </row>
    <row r="650728" spans="2:3" x14ac:dyDescent="0.25">
      <c r="B650728" s="76"/>
      <c r="C650728" s="75"/>
    </row>
    <row r="650729" spans="2:3" x14ac:dyDescent="0.25">
      <c r="B650729" s="76"/>
      <c r="C650729" s="75"/>
    </row>
    <row r="650730" spans="2:3" x14ac:dyDescent="0.25">
      <c r="B650730" s="76"/>
      <c r="C650730" s="75"/>
    </row>
    <row r="650731" spans="2:3" x14ac:dyDescent="0.25">
      <c r="B650731" s="76"/>
      <c r="C650731" s="75"/>
    </row>
    <row r="650841" spans="2:3" x14ac:dyDescent="0.25">
      <c r="B650841" s="76"/>
      <c r="C650841" s="75"/>
    </row>
    <row r="650842" spans="2:3" x14ac:dyDescent="0.25">
      <c r="B650842" s="76"/>
      <c r="C650842" s="75"/>
    </row>
    <row r="650843" spans="2:3" x14ac:dyDescent="0.25">
      <c r="B650843" s="76"/>
      <c r="C650843" s="75"/>
    </row>
    <row r="650844" spans="2:3" x14ac:dyDescent="0.25">
      <c r="B650844" s="76"/>
      <c r="C650844" s="75"/>
    </row>
    <row r="650845" spans="2:3" x14ac:dyDescent="0.25">
      <c r="B650845" s="76"/>
      <c r="C650845" s="75"/>
    </row>
    <row r="650846" spans="2:3" x14ac:dyDescent="0.25">
      <c r="B650846" s="76"/>
      <c r="C650846" s="75"/>
    </row>
    <row r="650847" spans="2:3" x14ac:dyDescent="0.25">
      <c r="B650847" s="76"/>
      <c r="C650847" s="75"/>
    </row>
    <row r="650848" spans="2:3" x14ac:dyDescent="0.25">
      <c r="B650848" s="76"/>
      <c r="C650848" s="75"/>
    </row>
    <row r="650849" spans="2:3" x14ac:dyDescent="0.25">
      <c r="B650849" s="76"/>
      <c r="C650849" s="75"/>
    </row>
    <row r="650850" spans="2:3" x14ac:dyDescent="0.25">
      <c r="B650850" s="76"/>
      <c r="C650850" s="75"/>
    </row>
    <row r="650851" spans="2:3" x14ac:dyDescent="0.25">
      <c r="B650851" s="76"/>
      <c r="C650851" s="75"/>
    </row>
    <row r="650852" spans="2:3" x14ac:dyDescent="0.25">
      <c r="B650852" s="76"/>
      <c r="C650852" s="75"/>
    </row>
    <row r="650853" spans="2:3" x14ac:dyDescent="0.25">
      <c r="B650853" s="76"/>
      <c r="C650853" s="75"/>
    </row>
    <row r="650963" spans="2:3" x14ac:dyDescent="0.25">
      <c r="B650963" s="76"/>
      <c r="C650963" s="75"/>
    </row>
    <row r="650964" spans="2:3" x14ac:dyDescent="0.25">
      <c r="B650964" s="76"/>
      <c r="C650964" s="75"/>
    </row>
    <row r="650965" spans="2:3" x14ac:dyDescent="0.25">
      <c r="B650965" s="76"/>
      <c r="C650965" s="75"/>
    </row>
    <row r="650966" spans="2:3" x14ac:dyDescent="0.25">
      <c r="B650966" s="76"/>
      <c r="C650966" s="75"/>
    </row>
    <row r="650967" spans="2:3" x14ac:dyDescent="0.25">
      <c r="B650967" s="76"/>
      <c r="C650967" s="75"/>
    </row>
    <row r="650968" spans="2:3" x14ac:dyDescent="0.25">
      <c r="B650968" s="76"/>
      <c r="C650968" s="75"/>
    </row>
    <row r="650969" spans="2:3" x14ac:dyDescent="0.25">
      <c r="B650969" s="76"/>
      <c r="C650969" s="75"/>
    </row>
    <row r="650970" spans="2:3" x14ac:dyDescent="0.25">
      <c r="B650970" s="76"/>
      <c r="C650970" s="75"/>
    </row>
    <row r="650971" spans="2:3" x14ac:dyDescent="0.25">
      <c r="B650971" s="76"/>
      <c r="C650971" s="75"/>
    </row>
    <row r="650972" spans="2:3" x14ac:dyDescent="0.25">
      <c r="B650972" s="76"/>
      <c r="C650972" s="75"/>
    </row>
    <row r="650973" spans="2:3" x14ac:dyDescent="0.25">
      <c r="B650973" s="76"/>
      <c r="C650973" s="75"/>
    </row>
    <row r="650974" spans="2:3" x14ac:dyDescent="0.25">
      <c r="B650974" s="76"/>
      <c r="C650974" s="75"/>
    </row>
    <row r="650975" spans="2:3" x14ac:dyDescent="0.25">
      <c r="B650975" s="76"/>
      <c r="C650975" s="75"/>
    </row>
    <row r="651085" spans="2:3" x14ac:dyDescent="0.25">
      <c r="B651085" s="76"/>
      <c r="C651085" s="75"/>
    </row>
    <row r="651086" spans="2:3" x14ac:dyDescent="0.25">
      <c r="B651086" s="76"/>
      <c r="C651086" s="75"/>
    </row>
    <row r="651087" spans="2:3" x14ac:dyDescent="0.25">
      <c r="B651087" s="76"/>
      <c r="C651087" s="75"/>
    </row>
    <row r="651088" spans="2:3" x14ac:dyDescent="0.25">
      <c r="B651088" s="76"/>
      <c r="C651088" s="75"/>
    </row>
    <row r="651089" spans="2:3" x14ac:dyDescent="0.25">
      <c r="B651089" s="76"/>
      <c r="C651089" s="75"/>
    </row>
    <row r="651090" spans="2:3" x14ac:dyDescent="0.25">
      <c r="B651090" s="76"/>
      <c r="C651090" s="75"/>
    </row>
    <row r="651091" spans="2:3" x14ac:dyDescent="0.25">
      <c r="B651091" s="76"/>
      <c r="C651091" s="75"/>
    </row>
    <row r="651092" spans="2:3" x14ac:dyDescent="0.25">
      <c r="B651092" s="76"/>
      <c r="C651092" s="75"/>
    </row>
    <row r="651093" spans="2:3" x14ac:dyDescent="0.25">
      <c r="B651093" s="76"/>
      <c r="C651093" s="75"/>
    </row>
    <row r="651094" spans="2:3" x14ac:dyDescent="0.25">
      <c r="B651094" s="76"/>
      <c r="C651094" s="75"/>
    </row>
    <row r="651095" spans="2:3" x14ac:dyDescent="0.25">
      <c r="B651095" s="76"/>
      <c r="C651095" s="75"/>
    </row>
    <row r="651096" spans="2:3" x14ac:dyDescent="0.25">
      <c r="B651096" s="76"/>
      <c r="C651096" s="75"/>
    </row>
    <row r="651097" spans="2:3" x14ac:dyDescent="0.25">
      <c r="B651097" s="76"/>
      <c r="C651097" s="75"/>
    </row>
    <row r="651207" spans="2:3" x14ac:dyDescent="0.25">
      <c r="B651207" s="76"/>
      <c r="C651207" s="75"/>
    </row>
    <row r="651208" spans="2:3" x14ac:dyDescent="0.25">
      <c r="B651208" s="76"/>
      <c r="C651208" s="75"/>
    </row>
    <row r="651209" spans="2:3" x14ac:dyDescent="0.25">
      <c r="B651209" s="76"/>
      <c r="C651209" s="75"/>
    </row>
    <row r="651210" spans="2:3" x14ac:dyDescent="0.25">
      <c r="B651210" s="76"/>
      <c r="C651210" s="75"/>
    </row>
    <row r="651211" spans="2:3" x14ac:dyDescent="0.25">
      <c r="B651211" s="76"/>
      <c r="C651211" s="75"/>
    </row>
    <row r="651212" spans="2:3" x14ac:dyDescent="0.25">
      <c r="B651212" s="76"/>
      <c r="C651212" s="75"/>
    </row>
    <row r="651213" spans="2:3" x14ac:dyDescent="0.25">
      <c r="B651213" s="76"/>
      <c r="C651213" s="75"/>
    </row>
    <row r="651214" spans="2:3" x14ac:dyDescent="0.25">
      <c r="B651214" s="76"/>
      <c r="C651214" s="75"/>
    </row>
    <row r="651215" spans="2:3" x14ac:dyDescent="0.25">
      <c r="B651215" s="76"/>
      <c r="C651215" s="75"/>
    </row>
    <row r="651216" spans="2:3" x14ac:dyDescent="0.25">
      <c r="B651216" s="76"/>
      <c r="C651216" s="75"/>
    </row>
    <row r="651217" spans="2:3" x14ac:dyDescent="0.25">
      <c r="B651217" s="76"/>
      <c r="C651217" s="75"/>
    </row>
    <row r="651218" spans="2:3" x14ac:dyDescent="0.25">
      <c r="B651218" s="76"/>
      <c r="C651218" s="75"/>
    </row>
    <row r="651219" spans="2:3" x14ac:dyDescent="0.25">
      <c r="B651219" s="76"/>
      <c r="C651219" s="75"/>
    </row>
    <row r="651329" spans="2:3" x14ac:dyDescent="0.25">
      <c r="B651329" s="76"/>
      <c r="C651329" s="75"/>
    </row>
    <row r="651330" spans="2:3" x14ac:dyDescent="0.25">
      <c r="B651330" s="76"/>
      <c r="C651330" s="75"/>
    </row>
    <row r="651331" spans="2:3" x14ac:dyDescent="0.25">
      <c r="B651331" s="76"/>
      <c r="C651331" s="75"/>
    </row>
    <row r="651332" spans="2:3" x14ac:dyDescent="0.25">
      <c r="B651332" s="76"/>
      <c r="C651332" s="75"/>
    </row>
    <row r="651333" spans="2:3" x14ac:dyDescent="0.25">
      <c r="B651333" s="76"/>
      <c r="C651333" s="75"/>
    </row>
    <row r="651334" spans="2:3" x14ac:dyDescent="0.25">
      <c r="B651334" s="76"/>
      <c r="C651334" s="75"/>
    </row>
    <row r="651335" spans="2:3" x14ac:dyDescent="0.25">
      <c r="B651335" s="76"/>
      <c r="C651335" s="75"/>
    </row>
    <row r="651336" spans="2:3" x14ac:dyDescent="0.25">
      <c r="B651336" s="76"/>
      <c r="C651336" s="75"/>
    </row>
    <row r="651337" spans="2:3" x14ac:dyDescent="0.25">
      <c r="B651337" s="76"/>
      <c r="C651337" s="75"/>
    </row>
    <row r="651338" spans="2:3" x14ac:dyDescent="0.25">
      <c r="B651338" s="76"/>
      <c r="C651338" s="75"/>
    </row>
    <row r="651339" spans="2:3" x14ac:dyDescent="0.25">
      <c r="B651339" s="76"/>
      <c r="C651339" s="75"/>
    </row>
    <row r="651340" spans="2:3" x14ac:dyDescent="0.25">
      <c r="B651340" s="76"/>
      <c r="C651340" s="75"/>
    </row>
    <row r="651341" spans="2:3" x14ac:dyDescent="0.25">
      <c r="B651341" s="76"/>
      <c r="C651341" s="75"/>
    </row>
    <row r="651451" spans="2:3" x14ac:dyDescent="0.25">
      <c r="B651451" s="76"/>
      <c r="C651451" s="75"/>
    </row>
    <row r="651452" spans="2:3" x14ac:dyDescent="0.25">
      <c r="B651452" s="76"/>
      <c r="C651452" s="75"/>
    </row>
    <row r="651453" spans="2:3" x14ac:dyDescent="0.25">
      <c r="B651453" s="76"/>
      <c r="C651453" s="75"/>
    </row>
    <row r="651454" spans="2:3" x14ac:dyDescent="0.25">
      <c r="B651454" s="76"/>
      <c r="C651454" s="75"/>
    </row>
    <row r="651455" spans="2:3" x14ac:dyDescent="0.25">
      <c r="B651455" s="76"/>
      <c r="C651455" s="75"/>
    </row>
    <row r="651456" spans="2:3" x14ac:dyDescent="0.25">
      <c r="B651456" s="76"/>
      <c r="C651456" s="75"/>
    </row>
    <row r="651457" spans="2:3" x14ac:dyDescent="0.25">
      <c r="B651457" s="76"/>
      <c r="C651457" s="75"/>
    </row>
    <row r="651458" spans="2:3" x14ac:dyDescent="0.25">
      <c r="B651458" s="76"/>
      <c r="C651458" s="75"/>
    </row>
    <row r="651459" spans="2:3" x14ac:dyDescent="0.25">
      <c r="B651459" s="76"/>
      <c r="C651459" s="75"/>
    </row>
    <row r="651460" spans="2:3" x14ac:dyDescent="0.25">
      <c r="B651460" s="76"/>
      <c r="C651460" s="75"/>
    </row>
    <row r="651461" spans="2:3" x14ac:dyDescent="0.25">
      <c r="B651461" s="76"/>
      <c r="C651461" s="75"/>
    </row>
    <row r="651462" spans="2:3" x14ac:dyDescent="0.25">
      <c r="B651462" s="76"/>
      <c r="C651462" s="75"/>
    </row>
    <row r="651463" spans="2:3" x14ac:dyDescent="0.25">
      <c r="B651463" s="76"/>
      <c r="C651463" s="75"/>
    </row>
    <row r="651573" spans="2:3" x14ac:dyDescent="0.25">
      <c r="B651573" s="76"/>
      <c r="C651573" s="75"/>
    </row>
    <row r="651574" spans="2:3" x14ac:dyDescent="0.25">
      <c r="B651574" s="76"/>
      <c r="C651574" s="75"/>
    </row>
    <row r="651575" spans="2:3" x14ac:dyDescent="0.25">
      <c r="B651575" s="76"/>
      <c r="C651575" s="75"/>
    </row>
    <row r="651576" spans="2:3" x14ac:dyDescent="0.25">
      <c r="B651576" s="76"/>
      <c r="C651576" s="75"/>
    </row>
    <row r="651577" spans="2:3" x14ac:dyDescent="0.25">
      <c r="B651577" s="76"/>
      <c r="C651577" s="75"/>
    </row>
    <row r="651578" spans="2:3" x14ac:dyDescent="0.25">
      <c r="B651578" s="76"/>
      <c r="C651578" s="75"/>
    </row>
    <row r="651579" spans="2:3" x14ac:dyDescent="0.25">
      <c r="B651579" s="76"/>
      <c r="C651579" s="75"/>
    </row>
    <row r="651580" spans="2:3" x14ac:dyDescent="0.25">
      <c r="B651580" s="76"/>
      <c r="C651580" s="75"/>
    </row>
    <row r="651581" spans="2:3" x14ac:dyDescent="0.25">
      <c r="B651581" s="76"/>
      <c r="C651581" s="75"/>
    </row>
    <row r="651582" spans="2:3" x14ac:dyDescent="0.25">
      <c r="B651582" s="76"/>
      <c r="C651582" s="75"/>
    </row>
    <row r="651583" spans="2:3" x14ac:dyDescent="0.25">
      <c r="B651583" s="76"/>
      <c r="C651583" s="75"/>
    </row>
    <row r="651584" spans="2:3" x14ac:dyDescent="0.25">
      <c r="B651584" s="76"/>
      <c r="C651584" s="75"/>
    </row>
    <row r="651585" spans="2:3" x14ac:dyDescent="0.25">
      <c r="B651585" s="76"/>
      <c r="C651585" s="75"/>
    </row>
    <row r="651695" spans="2:3" x14ac:dyDescent="0.25">
      <c r="B651695" s="76"/>
      <c r="C651695" s="75"/>
    </row>
    <row r="651696" spans="2:3" x14ac:dyDescent="0.25">
      <c r="B651696" s="76"/>
      <c r="C651696" s="75"/>
    </row>
    <row r="651697" spans="2:3" x14ac:dyDescent="0.25">
      <c r="B651697" s="76"/>
      <c r="C651697" s="75"/>
    </row>
    <row r="651698" spans="2:3" x14ac:dyDescent="0.25">
      <c r="B651698" s="76"/>
      <c r="C651698" s="75"/>
    </row>
    <row r="651699" spans="2:3" x14ac:dyDescent="0.25">
      <c r="B651699" s="76"/>
      <c r="C651699" s="75"/>
    </row>
    <row r="651700" spans="2:3" x14ac:dyDescent="0.25">
      <c r="B651700" s="76"/>
      <c r="C651700" s="75"/>
    </row>
    <row r="651701" spans="2:3" x14ac:dyDescent="0.25">
      <c r="B651701" s="76"/>
      <c r="C651701" s="75"/>
    </row>
    <row r="651702" spans="2:3" x14ac:dyDescent="0.25">
      <c r="B651702" s="76"/>
      <c r="C651702" s="75"/>
    </row>
    <row r="651703" spans="2:3" x14ac:dyDescent="0.25">
      <c r="B651703" s="76"/>
      <c r="C651703" s="75"/>
    </row>
    <row r="651704" spans="2:3" x14ac:dyDescent="0.25">
      <c r="B651704" s="76"/>
      <c r="C651704" s="75"/>
    </row>
    <row r="651705" spans="2:3" x14ac:dyDescent="0.25">
      <c r="B651705" s="76"/>
      <c r="C651705" s="75"/>
    </row>
    <row r="651706" spans="2:3" x14ac:dyDescent="0.25">
      <c r="B651706" s="76"/>
      <c r="C651706" s="75"/>
    </row>
    <row r="651707" spans="2:3" x14ac:dyDescent="0.25">
      <c r="B651707" s="76"/>
      <c r="C651707" s="75"/>
    </row>
    <row r="651817" spans="2:3" x14ac:dyDescent="0.25">
      <c r="B651817" s="76"/>
      <c r="C651817" s="75"/>
    </row>
    <row r="651818" spans="2:3" x14ac:dyDescent="0.25">
      <c r="B651818" s="76"/>
      <c r="C651818" s="75"/>
    </row>
    <row r="651819" spans="2:3" x14ac:dyDescent="0.25">
      <c r="B651819" s="76"/>
      <c r="C651819" s="75"/>
    </row>
    <row r="651820" spans="2:3" x14ac:dyDescent="0.25">
      <c r="B651820" s="76"/>
      <c r="C651820" s="75"/>
    </row>
    <row r="651821" spans="2:3" x14ac:dyDescent="0.25">
      <c r="B651821" s="76"/>
      <c r="C651821" s="75"/>
    </row>
    <row r="651822" spans="2:3" x14ac:dyDescent="0.25">
      <c r="B651822" s="76"/>
      <c r="C651822" s="75"/>
    </row>
    <row r="651823" spans="2:3" x14ac:dyDescent="0.25">
      <c r="B651823" s="76"/>
      <c r="C651823" s="75"/>
    </row>
    <row r="651824" spans="2:3" x14ac:dyDescent="0.25">
      <c r="B651824" s="76"/>
      <c r="C651824" s="75"/>
    </row>
    <row r="651825" spans="2:3" x14ac:dyDescent="0.25">
      <c r="B651825" s="76"/>
      <c r="C651825" s="75"/>
    </row>
    <row r="651826" spans="2:3" x14ac:dyDescent="0.25">
      <c r="B651826" s="76"/>
      <c r="C651826" s="75"/>
    </row>
    <row r="651827" spans="2:3" x14ac:dyDescent="0.25">
      <c r="B651827" s="76"/>
      <c r="C651827" s="75"/>
    </row>
    <row r="651828" spans="2:3" x14ac:dyDescent="0.25">
      <c r="B651828" s="76"/>
      <c r="C651828" s="75"/>
    </row>
    <row r="651829" spans="2:3" x14ac:dyDescent="0.25">
      <c r="B651829" s="76"/>
      <c r="C651829" s="75"/>
    </row>
    <row r="651939" spans="2:3" x14ac:dyDescent="0.25">
      <c r="B651939" s="76"/>
      <c r="C651939" s="75"/>
    </row>
    <row r="651940" spans="2:3" x14ac:dyDescent="0.25">
      <c r="B651940" s="76"/>
      <c r="C651940" s="75"/>
    </row>
    <row r="651941" spans="2:3" x14ac:dyDescent="0.25">
      <c r="B651941" s="76"/>
      <c r="C651941" s="75"/>
    </row>
    <row r="651942" spans="2:3" x14ac:dyDescent="0.25">
      <c r="B651942" s="76"/>
      <c r="C651942" s="75"/>
    </row>
    <row r="651943" spans="2:3" x14ac:dyDescent="0.25">
      <c r="B651943" s="76"/>
      <c r="C651943" s="75"/>
    </row>
    <row r="651944" spans="2:3" x14ac:dyDescent="0.25">
      <c r="B651944" s="76"/>
      <c r="C651944" s="75"/>
    </row>
    <row r="651945" spans="2:3" x14ac:dyDescent="0.25">
      <c r="B651945" s="76"/>
      <c r="C651945" s="75"/>
    </row>
    <row r="651946" spans="2:3" x14ac:dyDescent="0.25">
      <c r="B651946" s="76"/>
      <c r="C651946" s="75"/>
    </row>
    <row r="651947" spans="2:3" x14ac:dyDescent="0.25">
      <c r="B651947" s="76"/>
      <c r="C651947" s="75"/>
    </row>
    <row r="651948" spans="2:3" x14ac:dyDescent="0.25">
      <c r="B651948" s="76"/>
      <c r="C651948" s="75"/>
    </row>
    <row r="651949" spans="2:3" x14ac:dyDescent="0.25">
      <c r="B651949" s="76"/>
      <c r="C651949" s="75"/>
    </row>
    <row r="651950" spans="2:3" x14ac:dyDescent="0.25">
      <c r="B651950" s="76"/>
      <c r="C651950" s="75"/>
    </row>
    <row r="651951" spans="2:3" x14ac:dyDescent="0.25">
      <c r="B651951" s="76"/>
      <c r="C651951" s="75"/>
    </row>
    <row r="652061" spans="2:3" x14ac:dyDescent="0.25">
      <c r="B652061" s="76"/>
      <c r="C652061" s="75"/>
    </row>
    <row r="652062" spans="2:3" x14ac:dyDescent="0.25">
      <c r="B652062" s="76"/>
      <c r="C652062" s="75"/>
    </row>
    <row r="652063" spans="2:3" x14ac:dyDescent="0.25">
      <c r="B652063" s="76"/>
      <c r="C652063" s="75"/>
    </row>
    <row r="652064" spans="2:3" x14ac:dyDescent="0.25">
      <c r="B652064" s="76"/>
      <c r="C652064" s="75"/>
    </row>
    <row r="652065" spans="2:3" x14ac:dyDescent="0.25">
      <c r="B652065" s="76"/>
      <c r="C652065" s="75"/>
    </row>
    <row r="652066" spans="2:3" x14ac:dyDescent="0.25">
      <c r="B652066" s="76"/>
      <c r="C652066" s="75"/>
    </row>
    <row r="652067" spans="2:3" x14ac:dyDescent="0.25">
      <c r="B652067" s="76"/>
      <c r="C652067" s="75"/>
    </row>
    <row r="652068" spans="2:3" x14ac:dyDescent="0.25">
      <c r="B652068" s="76"/>
      <c r="C652068" s="75"/>
    </row>
    <row r="652069" spans="2:3" x14ac:dyDescent="0.25">
      <c r="B652069" s="76"/>
      <c r="C652069" s="75"/>
    </row>
    <row r="652070" spans="2:3" x14ac:dyDescent="0.25">
      <c r="B652070" s="76"/>
      <c r="C652070" s="75"/>
    </row>
    <row r="652071" spans="2:3" x14ac:dyDescent="0.25">
      <c r="B652071" s="76"/>
      <c r="C652071" s="75"/>
    </row>
    <row r="652072" spans="2:3" x14ac:dyDescent="0.25">
      <c r="B652072" s="76"/>
      <c r="C652072" s="75"/>
    </row>
    <row r="652073" spans="2:3" x14ac:dyDescent="0.25">
      <c r="B652073" s="76"/>
      <c r="C652073" s="75"/>
    </row>
    <row r="652183" spans="2:3" x14ac:dyDescent="0.25">
      <c r="B652183" s="76"/>
      <c r="C652183" s="75"/>
    </row>
    <row r="652184" spans="2:3" x14ac:dyDescent="0.25">
      <c r="B652184" s="76"/>
      <c r="C652184" s="75"/>
    </row>
    <row r="652185" spans="2:3" x14ac:dyDescent="0.25">
      <c r="B652185" s="76"/>
      <c r="C652185" s="75"/>
    </row>
    <row r="652186" spans="2:3" x14ac:dyDescent="0.25">
      <c r="B652186" s="76"/>
      <c r="C652186" s="75"/>
    </row>
    <row r="652187" spans="2:3" x14ac:dyDescent="0.25">
      <c r="B652187" s="76"/>
      <c r="C652187" s="75"/>
    </row>
    <row r="652188" spans="2:3" x14ac:dyDescent="0.25">
      <c r="B652188" s="76"/>
      <c r="C652188" s="75"/>
    </row>
    <row r="652189" spans="2:3" x14ac:dyDescent="0.25">
      <c r="B652189" s="76"/>
      <c r="C652189" s="75"/>
    </row>
    <row r="652190" spans="2:3" x14ac:dyDescent="0.25">
      <c r="B652190" s="76"/>
      <c r="C652190" s="75"/>
    </row>
    <row r="652191" spans="2:3" x14ac:dyDescent="0.25">
      <c r="B652191" s="76"/>
      <c r="C652191" s="75"/>
    </row>
    <row r="652192" spans="2:3" x14ac:dyDescent="0.25">
      <c r="B652192" s="76"/>
      <c r="C652192" s="75"/>
    </row>
    <row r="652193" spans="2:3" x14ac:dyDescent="0.25">
      <c r="B652193" s="76"/>
      <c r="C652193" s="75"/>
    </row>
    <row r="652194" spans="2:3" x14ac:dyDescent="0.25">
      <c r="B652194" s="76"/>
      <c r="C652194" s="75"/>
    </row>
    <row r="652195" spans="2:3" x14ac:dyDescent="0.25">
      <c r="B652195" s="76"/>
      <c r="C652195" s="75"/>
    </row>
    <row r="652305" spans="2:3" x14ac:dyDescent="0.25">
      <c r="B652305" s="76"/>
      <c r="C652305" s="75"/>
    </row>
    <row r="652306" spans="2:3" x14ac:dyDescent="0.25">
      <c r="B652306" s="76"/>
      <c r="C652306" s="75"/>
    </row>
    <row r="652307" spans="2:3" x14ac:dyDescent="0.25">
      <c r="B652307" s="76"/>
      <c r="C652307" s="75"/>
    </row>
    <row r="652308" spans="2:3" x14ac:dyDescent="0.25">
      <c r="B652308" s="76"/>
      <c r="C652308" s="75"/>
    </row>
    <row r="652309" spans="2:3" x14ac:dyDescent="0.25">
      <c r="B652309" s="76"/>
      <c r="C652309" s="75"/>
    </row>
    <row r="652310" spans="2:3" x14ac:dyDescent="0.25">
      <c r="B652310" s="76"/>
      <c r="C652310" s="75"/>
    </row>
    <row r="652311" spans="2:3" x14ac:dyDescent="0.25">
      <c r="B652311" s="76"/>
      <c r="C652311" s="75"/>
    </row>
    <row r="652312" spans="2:3" x14ac:dyDescent="0.25">
      <c r="B652312" s="76"/>
      <c r="C652312" s="75"/>
    </row>
    <row r="652313" spans="2:3" x14ac:dyDescent="0.25">
      <c r="B652313" s="76"/>
      <c r="C652313" s="75"/>
    </row>
    <row r="652314" spans="2:3" x14ac:dyDescent="0.25">
      <c r="B652314" s="76"/>
      <c r="C652314" s="75"/>
    </row>
    <row r="652315" spans="2:3" x14ac:dyDescent="0.25">
      <c r="B652315" s="76"/>
      <c r="C652315" s="75"/>
    </row>
    <row r="652316" spans="2:3" x14ac:dyDescent="0.25">
      <c r="B652316" s="76"/>
      <c r="C652316" s="75"/>
    </row>
    <row r="652317" spans="2:3" x14ac:dyDescent="0.25">
      <c r="B652317" s="76"/>
      <c r="C652317" s="75"/>
    </row>
    <row r="652427" spans="2:3" x14ac:dyDescent="0.25">
      <c r="B652427" s="76"/>
      <c r="C652427" s="75"/>
    </row>
    <row r="652428" spans="2:3" x14ac:dyDescent="0.25">
      <c r="B652428" s="76"/>
      <c r="C652428" s="75"/>
    </row>
    <row r="652429" spans="2:3" x14ac:dyDescent="0.25">
      <c r="B652429" s="76"/>
      <c r="C652429" s="75"/>
    </row>
    <row r="652430" spans="2:3" x14ac:dyDescent="0.25">
      <c r="B652430" s="76"/>
      <c r="C652430" s="75"/>
    </row>
    <row r="652431" spans="2:3" x14ac:dyDescent="0.25">
      <c r="B652431" s="76"/>
      <c r="C652431" s="75"/>
    </row>
    <row r="652432" spans="2:3" x14ac:dyDescent="0.25">
      <c r="B652432" s="76"/>
      <c r="C652432" s="75"/>
    </row>
    <row r="652433" spans="2:3" x14ac:dyDescent="0.25">
      <c r="B652433" s="76"/>
      <c r="C652433" s="75"/>
    </row>
    <row r="652434" spans="2:3" x14ac:dyDescent="0.25">
      <c r="B652434" s="76"/>
      <c r="C652434" s="75"/>
    </row>
    <row r="652435" spans="2:3" x14ac:dyDescent="0.25">
      <c r="B652435" s="76"/>
      <c r="C652435" s="75"/>
    </row>
    <row r="652436" spans="2:3" x14ac:dyDescent="0.25">
      <c r="B652436" s="76"/>
      <c r="C652436" s="75"/>
    </row>
    <row r="652437" spans="2:3" x14ac:dyDescent="0.25">
      <c r="B652437" s="76"/>
      <c r="C652437" s="75"/>
    </row>
    <row r="652438" spans="2:3" x14ac:dyDescent="0.25">
      <c r="B652438" s="76"/>
      <c r="C652438" s="75"/>
    </row>
    <row r="652439" spans="2:3" x14ac:dyDescent="0.25">
      <c r="B652439" s="76"/>
      <c r="C652439" s="75"/>
    </row>
    <row r="652549" spans="2:3" x14ac:dyDescent="0.25">
      <c r="B652549" s="76"/>
      <c r="C652549" s="75"/>
    </row>
    <row r="652550" spans="2:3" x14ac:dyDescent="0.25">
      <c r="B652550" s="76"/>
      <c r="C652550" s="75"/>
    </row>
    <row r="652551" spans="2:3" x14ac:dyDescent="0.25">
      <c r="B652551" s="76"/>
      <c r="C652551" s="75"/>
    </row>
    <row r="652552" spans="2:3" x14ac:dyDescent="0.25">
      <c r="B652552" s="76"/>
      <c r="C652552" s="75"/>
    </row>
    <row r="652553" spans="2:3" x14ac:dyDescent="0.25">
      <c r="B652553" s="76"/>
      <c r="C652553" s="75"/>
    </row>
    <row r="652554" spans="2:3" x14ac:dyDescent="0.25">
      <c r="B652554" s="76"/>
      <c r="C652554" s="75"/>
    </row>
    <row r="652555" spans="2:3" x14ac:dyDescent="0.25">
      <c r="B652555" s="76"/>
      <c r="C652555" s="75"/>
    </row>
    <row r="652556" spans="2:3" x14ac:dyDescent="0.25">
      <c r="B652556" s="76"/>
      <c r="C652556" s="75"/>
    </row>
    <row r="652557" spans="2:3" x14ac:dyDescent="0.25">
      <c r="B652557" s="76"/>
      <c r="C652557" s="75"/>
    </row>
    <row r="652558" spans="2:3" x14ac:dyDescent="0.25">
      <c r="B652558" s="76"/>
      <c r="C652558" s="75"/>
    </row>
    <row r="652559" spans="2:3" x14ac:dyDescent="0.25">
      <c r="B652559" s="76"/>
      <c r="C652559" s="75"/>
    </row>
    <row r="652560" spans="2:3" x14ac:dyDescent="0.25">
      <c r="B652560" s="76"/>
      <c r="C652560" s="75"/>
    </row>
    <row r="652561" spans="2:3" x14ac:dyDescent="0.25">
      <c r="B652561" s="76"/>
      <c r="C652561" s="75"/>
    </row>
    <row r="652671" spans="2:3" x14ac:dyDescent="0.25">
      <c r="B652671" s="76"/>
      <c r="C652671" s="75"/>
    </row>
    <row r="652672" spans="2:3" x14ac:dyDescent="0.25">
      <c r="B652672" s="76"/>
      <c r="C652672" s="75"/>
    </row>
    <row r="652673" spans="2:3" x14ac:dyDescent="0.25">
      <c r="B652673" s="76"/>
      <c r="C652673" s="75"/>
    </row>
    <row r="652674" spans="2:3" x14ac:dyDescent="0.25">
      <c r="B652674" s="76"/>
      <c r="C652674" s="75"/>
    </row>
    <row r="652675" spans="2:3" x14ac:dyDescent="0.25">
      <c r="B652675" s="76"/>
      <c r="C652675" s="75"/>
    </row>
    <row r="652676" spans="2:3" x14ac:dyDescent="0.25">
      <c r="B652676" s="76"/>
      <c r="C652676" s="75"/>
    </row>
    <row r="652677" spans="2:3" x14ac:dyDescent="0.25">
      <c r="B652677" s="76"/>
      <c r="C652677" s="75"/>
    </row>
    <row r="652678" spans="2:3" x14ac:dyDescent="0.25">
      <c r="B652678" s="76"/>
      <c r="C652678" s="75"/>
    </row>
    <row r="652679" spans="2:3" x14ac:dyDescent="0.25">
      <c r="B652679" s="76"/>
      <c r="C652679" s="75"/>
    </row>
    <row r="652680" spans="2:3" x14ac:dyDescent="0.25">
      <c r="B652680" s="76"/>
      <c r="C652680" s="75"/>
    </row>
    <row r="652681" spans="2:3" x14ac:dyDescent="0.25">
      <c r="B652681" s="76"/>
      <c r="C652681" s="75"/>
    </row>
    <row r="652682" spans="2:3" x14ac:dyDescent="0.25">
      <c r="B652682" s="76"/>
      <c r="C652682" s="75"/>
    </row>
    <row r="652683" spans="2:3" x14ac:dyDescent="0.25">
      <c r="B652683" s="76"/>
      <c r="C652683" s="75"/>
    </row>
    <row r="652793" spans="2:3" x14ac:dyDescent="0.25">
      <c r="B652793" s="76"/>
      <c r="C652793" s="75"/>
    </row>
    <row r="652794" spans="2:3" x14ac:dyDescent="0.25">
      <c r="B652794" s="76"/>
      <c r="C652794" s="75"/>
    </row>
    <row r="652795" spans="2:3" x14ac:dyDescent="0.25">
      <c r="B652795" s="76"/>
      <c r="C652795" s="75"/>
    </row>
    <row r="652796" spans="2:3" x14ac:dyDescent="0.25">
      <c r="B652796" s="76"/>
      <c r="C652796" s="75"/>
    </row>
    <row r="652797" spans="2:3" x14ac:dyDescent="0.25">
      <c r="B652797" s="76"/>
      <c r="C652797" s="75"/>
    </row>
    <row r="652798" spans="2:3" x14ac:dyDescent="0.25">
      <c r="B652798" s="76"/>
      <c r="C652798" s="75"/>
    </row>
    <row r="652799" spans="2:3" x14ac:dyDescent="0.25">
      <c r="B652799" s="76"/>
      <c r="C652799" s="75"/>
    </row>
    <row r="652800" spans="2:3" x14ac:dyDescent="0.25">
      <c r="B652800" s="76"/>
      <c r="C652800" s="75"/>
    </row>
    <row r="652801" spans="2:3" x14ac:dyDescent="0.25">
      <c r="B652801" s="76"/>
      <c r="C652801" s="75"/>
    </row>
    <row r="652802" spans="2:3" x14ac:dyDescent="0.25">
      <c r="B652802" s="76"/>
      <c r="C652802" s="75"/>
    </row>
    <row r="652803" spans="2:3" x14ac:dyDescent="0.25">
      <c r="B652803" s="76"/>
      <c r="C652803" s="75"/>
    </row>
    <row r="652804" spans="2:3" x14ac:dyDescent="0.25">
      <c r="B652804" s="76"/>
      <c r="C652804" s="75"/>
    </row>
    <row r="652805" spans="2:3" x14ac:dyDescent="0.25">
      <c r="B652805" s="76"/>
      <c r="C652805" s="75"/>
    </row>
    <row r="652915" spans="2:3" x14ac:dyDescent="0.25">
      <c r="B652915" s="76"/>
      <c r="C652915" s="75"/>
    </row>
    <row r="652916" spans="2:3" x14ac:dyDescent="0.25">
      <c r="B652916" s="76"/>
      <c r="C652916" s="75"/>
    </row>
    <row r="652917" spans="2:3" x14ac:dyDescent="0.25">
      <c r="B652917" s="76"/>
      <c r="C652917" s="75"/>
    </row>
    <row r="652918" spans="2:3" x14ac:dyDescent="0.25">
      <c r="B652918" s="76"/>
      <c r="C652918" s="75"/>
    </row>
    <row r="652919" spans="2:3" x14ac:dyDescent="0.25">
      <c r="B652919" s="76"/>
      <c r="C652919" s="75"/>
    </row>
    <row r="652920" spans="2:3" x14ac:dyDescent="0.25">
      <c r="B652920" s="76"/>
      <c r="C652920" s="75"/>
    </row>
    <row r="652921" spans="2:3" x14ac:dyDescent="0.25">
      <c r="B652921" s="76"/>
      <c r="C652921" s="75"/>
    </row>
    <row r="652922" spans="2:3" x14ac:dyDescent="0.25">
      <c r="B652922" s="76"/>
      <c r="C652922" s="75"/>
    </row>
    <row r="652923" spans="2:3" x14ac:dyDescent="0.25">
      <c r="B652923" s="76"/>
      <c r="C652923" s="75"/>
    </row>
    <row r="652924" spans="2:3" x14ac:dyDescent="0.25">
      <c r="B652924" s="76"/>
      <c r="C652924" s="75"/>
    </row>
    <row r="652925" spans="2:3" x14ac:dyDescent="0.25">
      <c r="B652925" s="76"/>
      <c r="C652925" s="75"/>
    </row>
    <row r="652926" spans="2:3" x14ac:dyDescent="0.25">
      <c r="B652926" s="76"/>
      <c r="C652926" s="75"/>
    </row>
    <row r="652927" spans="2:3" x14ac:dyDescent="0.25">
      <c r="B652927" s="76"/>
      <c r="C652927" s="75"/>
    </row>
    <row r="653037" spans="2:3" x14ac:dyDescent="0.25">
      <c r="B653037" s="76"/>
      <c r="C653037" s="75"/>
    </row>
    <row r="653038" spans="2:3" x14ac:dyDescent="0.25">
      <c r="B653038" s="76"/>
      <c r="C653038" s="75"/>
    </row>
    <row r="653039" spans="2:3" x14ac:dyDescent="0.25">
      <c r="B653039" s="76"/>
      <c r="C653039" s="75"/>
    </row>
    <row r="653040" spans="2:3" x14ac:dyDescent="0.25">
      <c r="B653040" s="76"/>
      <c r="C653040" s="75"/>
    </row>
    <row r="653041" spans="2:3" x14ac:dyDescent="0.25">
      <c r="B653041" s="76"/>
      <c r="C653041" s="75"/>
    </row>
    <row r="653042" spans="2:3" x14ac:dyDescent="0.25">
      <c r="B653042" s="76"/>
      <c r="C653042" s="75"/>
    </row>
    <row r="653043" spans="2:3" x14ac:dyDescent="0.25">
      <c r="B653043" s="76"/>
      <c r="C653043" s="75"/>
    </row>
    <row r="653044" spans="2:3" x14ac:dyDescent="0.25">
      <c r="B653044" s="76"/>
      <c r="C653044" s="75"/>
    </row>
    <row r="653045" spans="2:3" x14ac:dyDescent="0.25">
      <c r="B653045" s="76"/>
      <c r="C653045" s="75"/>
    </row>
    <row r="653046" spans="2:3" x14ac:dyDescent="0.25">
      <c r="B653046" s="76"/>
      <c r="C653046" s="75"/>
    </row>
    <row r="653047" spans="2:3" x14ac:dyDescent="0.25">
      <c r="B653047" s="76"/>
      <c r="C653047" s="75"/>
    </row>
    <row r="653048" spans="2:3" x14ac:dyDescent="0.25">
      <c r="B653048" s="76"/>
      <c r="C653048" s="75"/>
    </row>
    <row r="653049" spans="2:3" x14ac:dyDescent="0.25">
      <c r="B653049" s="76"/>
      <c r="C653049" s="75"/>
    </row>
    <row r="653159" spans="2:3" x14ac:dyDescent="0.25">
      <c r="B653159" s="76"/>
      <c r="C653159" s="75"/>
    </row>
    <row r="653160" spans="2:3" x14ac:dyDescent="0.25">
      <c r="B653160" s="76"/>
      <c r="C653160" s="75"/>
    </row>
    <row r="653161" spans="2:3" x14ac:dyDescent="0.25">
      <c r="B653161" s="76"/>
      <c r="C653161" s="75"/>
    </row>
    <row r="653162" spans="2:3" x14ac:dyDescent="0.25">
      <c r="B653162" s="76"/>
      <c r="C653162" s="75"/>
    </row>
    <row r="653163" spans="2:3" x14ac:dyDescent="0.25">
      <c r="B653163" s="76"/>
      <c r="C653163" s="75"/>
    </row>
    <row r="653164" spans="2:3" x14ac:dyDescent="0.25">
      <c r="B653164" s="76"/>
      <c r="C653164" s="75"/>
    </row>
    <row r="653165" spans="2:3" x14ac:dyDescent="0.25">
      <c r="B653165" s="76"/>
      <c r="C653165" s="75"/>
    </row>
    <row r="653166" spans="2:3" x14ac:dyDescent="0.25">
      <c r="B653166" s="76"/>
      <c r="C653166" s="75"/>
    </row>
    <row r="653167" spans="2:3" x14ac:dyDescent="0.25">
      <c r="B653167" s="76"/>
      <c r="C653167" s="75"/>
    </row>
    <row r="653168" spans="2:3" x14ac:dyDescent="0.25">
      <c r="B653168" s="76"/>
      <c r="C653168" s="75"/>
    </row>
    <row r="653169" spans="2:3" x14ac:dyDescent="0.25">
      <c r="B653169" s="76"/>
      <c r="C653169" s="75"/>
    </row>
    <row r="653170" spans="2:3" x14ac:dyDescent="0.25">
      <c r="B653170" s="76"/>
      <c r="C653170" s="75"/>
    </row>
    <row r="653171" spans="2:3" x14ac:dyDescent="0.25">
      <c r="B653171" s="76"/>
      <c r="C653171" s="75"/>
    </row>
    <row r="653281" spans="2:3" x14ac:dyDescent="0.25">
      <c r="B653281" s="76"/>
      <c r="C653281" s="75"/>
    </row>
    <row r="653282" spans="2:3" x14ac:dyDescent="0.25">
      <c r="B653282" s="76"/>
      <c r="C653282" s="75"/>
    </row>
    <row r="653283" spans="2:3" x14ac:dyDescent="0.25">
      <c r="B653283" s="76"/>
      <c r="C653283" s="75"/>
    </row>
    <row r="653284" spans="2:3" x14ac:dyDescent="0.25">
      <c r="B653284" s="76"/>
      <c r="C653284" s="75"/>
    </row>
    <row r="653285" spans="2:3" x14ac:dyDescent="0.25">
      <c r="B653285" s="76"/>
      <c r="C653285" s="75"/>
    </row>
    <row r="653286" spans="2:3" x14ac:dyDescent="0.25">
      <c r="B653286" s="76"/>
      <c r="C653286" s="75"/>
    </row>
    <row r="653287" spans="2:3" x14ac:dyDescent="0.25">
      <c r="B653287" s="76"/>
      <c r="C653287" s="75"/>
    </row>
    <row r="653288" spans="2:3" x14ac:dyDescent="0.25">
      <c r="B653288" s="76"/>
      <c r="C653288" s="75"/>
    </row>
    <row r="653289" spans="2:3" x14ac:dyDescent="0.25">
      <c r="B653289" s="76"/>
      <c r="C653289" s="75"/>
    </row>
    <row r="653290" spans="2:3" x14ac:dyDescent="0.25">
      <c r="B653290" s="76"/>
      <c r="C653290" s="75"/>
    </row>
    <row r="653291" spans="2:3" x14ac:dyDescent="0.25">
      <c r="B653291" s="76"/>
      <c r="C653291" s="75"/>
    </row>
    <row r="653292" spans="2:3" x14ac:dyDescent="0.25">
      <c r="B653292" s="76"/>
      <c r="C653292" s="75"/>
    </row>
    <row r="653293" spans="2:3" x14ac:dyDescent="0.25">
      <c r="B653293" s="76"/>
      <c r="C653293" s="75"/>
    </row>
    <row r="653403" spans="2:3" x14ac:dyDescent="0.25">
      <c r="B653403" s="76"/>
      <c r="C653403" s="75"/>
    </row>
    <row r="653404" spans="2:3" x14ac:dyDescent="0.25">
      <c r="B653404" s="76"/>
      <c r="C653404" s="75"/>
    </row>
    <row r="653405" spans="2:3" x14ac:dyDescent="0.25">
      <c r="B653405" s="76"/>
      <c r="C653405" s="75"/>
    </row>
    <row r="653406" spans="2:3" x14ac:dyDescent="0.25">
      <c r="B653406" s="76"/>
      <c r="C653406" s="75"/>
    </row>
    <row r="653407" spans="2:3" x14ac:dyDescent="0.25">
      <c r="B653407" s="76"/>
      <c r="C653407" s="75"/>
    </row>
    <row r="653408" spans="2:3" x14ac:dyDescent="0.25">
      <c r="B653408" s="76"/>
      <c r="C653408" s="75"/>
    </row>
    <row r="653409" spans="2:3" x14ac:dyDescent="0.25">
      <c r="B653409" s="76"/>
      <c r="C653409" s="75"/>
    </row>
    <row r="653410" spans="2:3" x14ac:dyDescent="0.25">
      <c r="B653410" s="76"/>
      <c r="C653410" s="75"/>
    </row>
    <row r="653411" spans="2:3" x14ac:dyDescent="0.25">
      <c r="B653411" s="76"/>
      <c r="C653411" s="75"/>
    </row>
    <row r="653412" spans="2:3" x14ac:dyDescent="0.25">
      <c r="B653412" s="76"/>
      <c r="C653412" s="75"/>
    </row>
    <row r="653413" spans="2:3" x14ac:dyDescent="0.25">
      <c r="B653413" s="76"/>
      <c r="C653413" s="75"/>
    </row>
    <row r="653414" spans="2:3" x14ac:dyDescent="0.25">
      <c r="B653414" s="76"/>
      <c r="C653414" s="75"/>
    </row>
    <row r="653415" spans="2:3" x14ac:dyDescent="0.25">
      <c r="B653415" s="76"/>
      <c r="C653415" s="75"/>
    </row>
    <row r="653525" spans="2:3" x14ac:dyDescent="0.25">
      <c r="B653525" s="76"/>
      <c r="C653525" s="75"/>
    </row>
    <row r="653526" spans="2:3" x14ac:dyDescent="0.25">
      <c r="B653526" s="76"/>
      <c r="C653526" s="75"/>
    </row>
    <row r="653527" spans="2:3" x14ac:dyDescent="0.25">
      <c r="B653527" s="76"/>
      <c r="C653527" s="75"/>
    </row>
    <row r="653528" spans="2:3" x14ac:dyDescent="0.25">
      <c r="B653528" s="76"/>
      <c r="C653528" s="75"/>
    </row>
    <row r="653529" spans="2:3" x14ac:dyDescent="0.25">
      <c r="B653529" s="76"/>
      <c r="C653529" s="75"/>
    </row>
    <row r="653530" spans="2:3" x14ac:dyDescent="0.25">
      <c r="B653530" s="76"/>
      <c r="C653530" s="75"/>
    </row>
    <row r="653531" spans="2:3" x14ac:dyDescent="0.25">
      <c r="B653531" s="76"/>
      <c r="C653531" s="75"/>
    </row>
    <row r="653532" spans="2:3" x14ac:dyDescent="0.25">
      <c r="B653532" s="76"/>
      <c r="C653532" s="75"/>
    </row>
    <row r="653533" spans="2:3" x14ac:dyDescent="0.25">
      <c r="B653533" s="76"/>
      <c r="C653533" s="75"/>
    </row>
    <row r="653534" spans="2:3" x14ac:dyDescent="0.25">
      <c r="B653534" s="76"/>
      <c r="C653534" s="75"/>
    </row>
    <row r="653535" spans="2:3" x14ac:dyDescent="0.25">
      <c r="B653535" s="76"/>
      <c r="C653535" s="75"/>
    </row>
    <row r="653536" spans="2:3" x14ac:dyDescent="0.25">
      <c r="B653536" s="76"/>
      <c r="C653536" s="75"/>
    </row>
    <row r="653537" spans="2:3" x14ac:dyDescent="0.25">
      <c r="B653537" s="76"/>
      <c r="C653537" s="75"/>
    </row>
    <row r="653647" spans="2:3" x14ac:dyDescent="0.25">
      <c r="B653647" s="76"/>
      <c r="C653647" s="75"/>
    </row>
    <row r="653648" spans="2:3" x14ac:dyDescent="0.25">
      <c r="B653648" s="76"/>
      <c r="C653648" s="75"/>
    </row>
    <row r="653649" spans="2:3" x14ac:dyDescent="0.25">
      <c r="B653649" s="76"/>
      <c r="C653649" s="75"/>
    </row>
    <row r="653650" spans="2:3" x14ac:dyDescent="0.25">
      <c r="B653650" s="76"/>
      <c r="C653650" s="75"/>
    </row>
    <row r="653651" spans="2:3" x14ac:dyDescent="0.25">
      <c r="B653651" s="76"/>
      <c r="C653651" s="75"/>
    </row>
    <row r="653652" spans="2:3" x14ac:dyDescent="0.25">
      <c r="B653652" s="76"/>
      <c r="C653652" s="75"/>
    </row>
    <row r="653653" spans="2:3" x14ac:dyDescent="0.25">
      <c r="B653653" s="76"/>
      <c r="C653653" s="75"/>
    </row>
    <row r="653654" spans="2:3" x14ac:dyDescent="0.25">
      <c r="B653654" s="76"/>
      <c r="C653654" s="75"/>
    </row>
    <row r="653655" spans="2:3" x14ac:dyDescent="0.25">
      <c r="B653655" s="76"/>
      <c r="C653655" s="75"/>
    </row>
    <row r="653656" spans="2:3" x14ac:dyDescent="0.25">
      <c r="B653656" s="76"/>
      <c r="C653656" s="75"/>
    </row>
    <row r="653657" spans="2:3" x14ac:dyDescent="0.25">
      <c r="B653657" s="76"/>
      <c r="C653657" s="75"/>
    </row>
    <row r="653658" spans="2:3" x14ac:dyDescent="0.25">
      <c r="B653658" s="76"/>
      <c r="C653658" s="75"/>
    </row>
    <row r="653659" spans="2:3" x14ac:dyDescent="0.25">
      <c r="B653659" s="76"/>
      <c r="C653659" s="75"/>
    </row>
    <row r="653769" spans="2:3" x14ac:dyDescent="0.25">
      <c r="B653769" s="76"/>
      <c r="C653769" s="75"/>
    </row>
    <row r="653770" spans="2:3" x14ac:dyDescent="0.25">
      <c r="B653770" s="76"/>
      <c r="C653770" s="75"/>
    </row>
    <row r="653771" spans="2:3" x14ac:dyDescent="0.25">
      <c r="B653771" s="76"/>
      <c r="C653771" s="75"/>
    </row>
    <row r="653772" spans="2:3" x14ac:dyDescent="0.25">
      <c r="B653772" s="76"/>
      <c r="C653772" s="75"/>
    </row>
    <row r="653773" spans="2:3" x14ac:dyDescent="0.25">
      <c r="B653773" s="76"/>
      <c r="C653773" s="75"/>
    </row>
    <row r="653774" spans="2:3" x14ac:dyDescent="0.25">
      <c r="B653774" s="76"/>
      <c r="C653774" s="75"/>
    </row>
    <row r="653775" spans="2:3" x14ac:dyDescent="0.25">
      <c r="B653775" s="76"/>
      <c r="C653775" s="75"/>
    </row>
    <row r="653776" spans="2:3" x14ac:dyDescent="0.25">
      <c r="B653776" s="76"/>
      <c r="C653776" s="75"/>
    </row>
    <row r="653777" spans="2:3" x14ac:dyDescent="0.25">
      <c r="B653777" s="76"/>
      <c r="C653777" s="75"/>
    </row>
    <row r="653778" spans="2:3" x14ac:dyDescent="0.25">
      <c r="B653778" s="76"/>
      <c r="C653778" s="75"/>
    </row>
    <row r="653779" spans="2:3" x14ac:dyDescent="0.25">
      <c r="B653779" s="76"/>
      <c r="C653779" s="75"/>
    </row>
    <row r="653780" spans="2:3" x14ac:dyDescent="0.25">
      <c r="B653780" s="76"/>
      <c r="C653780" s="75"/>
    </row>
    <row r="653781" spans="2:3" x14ac:dyDescent="0.25">
      <c r="B653781" s="76"/>
      <c r="C653781" s="75"/>
    </row>
    <row r="653891" spans="2:3" x14ac:dyDescent="0.25">
      <c r="B653891" s="76"/>
      <c r="C653891" s="75"/>
    </row>
    <row r="653892" spans="2:3" x14ac:dyDescent="0.25">
      <c r="B653892" s="76"/>
      <c r="C653892" s="75"/>
    </row>
    <row r="653893" spans="2:3" x14ac:dyDescent="0.25">
      <c r="B653893" s="76"/>
      <c r="C653893" s="75"/>
    </row>
    <row r="653894" spans="2:3" x14ac:dyDescent="0.25">
      <c r="B653894" s="76"/>
      <c r="C653894" s="75"/>
    </row>
    <row r="653895" spans="2:3" x14ac:dyDescent="0.25">
      <c r="B653895" s="76"/>
      <c r="C653895" s="75"/>
    </row>
    <row r="653896" spans="2:3" x14ac:dyDescent="0.25">
      <c r="B653896" s="76"/>
      <c r="C653896" s="75"/>
    </row>
    <row r="653897" spans="2:3" x14ac:dyDescent="0.25">
      <c r="B653897" s="76"/>
      <c r="C653897" s="75"/>
    </row>
    <row r="653898" spans="2:3" x14ac:dyDescent="0.25">
      <c r="B653898" s="76"/>
      <c r="C653898" s="75"/>
    </row>
    <row r="653899" spans="2:3" x14ac:dyDescent="0.25">
      <c r="B653899" s="76"/>
      <c r="C653899" s="75"/>
    </row>
    <row r="653900" spans="2:3" x14ac:dyDescent="0.25">
      <c r="B653900" s="76"/>
      <c r="C653900" s="75"/>
    </row>
    <row r="653901" spans="2:3" x14ac:dyDescent="0.25">
      <c r="B653901" s="76"/>
      <c r="C653901" s="75"/>
    </row>
    <row r="653902" spans="2:3" x14ac:dyDescent="0.25">
      <c r="B653902" s="76"/>
      <c r="C653902" s="75"/>
    </row>
    <row r="653903" spans="2:3" x14ac:dyDescent="0.25">
      <c r="B653903" s="76"/>
      <c r="C653903" s="75"/>
    </row>
    <row r="654013" spans="2:3" x14ac:dyDescent="0.25">
      <c r="B654013" s="76"/>
      <c r="C654013" s="75"/>
    </row>
    <row r="654014" spans="2:3" x14ac:dyDescent="0.25">
      <c r="B654014" s="76"/>
      <c r="C654014" s="75"/>
    </row>
    <row r="654015" spans="2:3" x14ac:dyDescent="0.25">
      <c r="B654015" s="76"/>
      <c r="C654015" s="75"/>
    </row>
    <row r="654016" spans="2:3" x14ac:dyDescent="0.25">
      <c r="B654016" s="76"/>
      <c r="C654016" s="75"/>
    </row>
    <row r="654017" spans="2:3" x14ac:dyDescent="0.25">
      <c r="B654017" s="76"/>
      <c r="C654017" s="75"/>
    </row>
    <row r="654018" spans="2:3" x14ac:dyDescent="0.25">
      <c r="B654018" s="76"/>
      <c r="C654018" s="75"/>
    </row>
    <row r="654019" spans="2:3" x14ac:dyDescent="0.25">
      <c r="B654019" s="76"/>
      <c r="C654019" s="75"/>
    </row>
    <row r="654020" spans="2:3" x14ac:dyDescent="0.25">
      <c r="B654020" s="76"/>
      <c r="C654020" s="75"/>
    </row>
    <row r="654021" spans="2:3" x14ac:dyDescent="0.25">
      <c r="B654021" s="76"/>
      <c r="C654021" s="75"/>
    </row>
    <row r="654022" spans="2:3" x14ac:dyDescent="0.25">
      <c r="B654022" s="76"/>
      <c r="C654022" s="75"/>
    </row>
    <row r="654023" spans="2:3" x14ac:dyDescent="0.25">
      <c r="B654023" s="76"/>
      <c r="C654023" s="75"/>
    </row>
    <row r="654024" spans="2:3" x14ac:dyDescent="0.25">
      <c r="B654024" s="76"/>
      <c r="C654024" s="75"/>
    </row>
    <row r="654025" spans="2:3" x14ac:dyDescent="0.25">
      <c r="B654025" s="76"/>
      <c r="C654025" s="75"/>
    </row>
    <row r="654135" spans="2:3" x14ac:dyDescent="0.25">
      <c r="B654135" s="76"/>
      <c r="C654135" s="75"/>
    </row>
    <row r="654136" spans="2:3" x14ac:dyDescent="0.25">
      <c r="B654136" s="76"/>
      <c r="C654136" s="75"/>
    </row>
    <row r="654137" spans="2:3" x14ac:dyDescent="0.25">
      <c r="B654137" s="76"/>
      <c r="C654137" s="75"/>
    </row>
    <row r="654138" spans="2:3" x14ac:dyDescent="0.25">
      <c r="B654138" s="76"/>
      <c r="C654138" s="75"/>
    </row>
    <row r="654139" spans="2:3" x14ac:dyDescent="0.25">
      <c r="B654139" s="76"/>
      <c r="C654139" s="75"/>
    </row>
    <row r="654140" spans="2:3" x14ac:dyDescent="0.25">
      <c r="B654140" s="76"/>
      <c r="C654140" s="75"/>
    </row>
    <row r="654141" spans="2:3" x14ac:dyDescent="0.25">
      <c r="B654141" s="76"/>
      <c r="C654141" s="75"/>
    </row>
    <row r="654142" spans="2:3" x14ac:dyDescent="0.25">
      <c r="B654142" s="76"/>
      <c r="C654142" s="75"/>
    </row>
    <row r="654143" spans="2:3" x14ac:dyDescent="0.25">
      <c r="B654143" s="76"/>
      <c r="C654143" s="75"/>
    </row>
    <row r="654144" spans="2:3" x14ac:dyDescent="0.25">
      <c r="B654144" s="76"/>
      <c r="C654144" s="75"/>
    </row>
    <row r="654145" spans="2:3" x14ac:dyDescent="0.25">
      <c r="B654145" s="76"/>
      <c r="C654145" s="75"/>
    </row>
    <row r="654146" spans="2:3" x14ac:dyDescent="0.25">
      <c r="B654146" s="76"/>
      <c r="C654146" s="75"/>
    </row>
    <row r="654147" spans="2:3" x14ac:dyDescent="0.25">
      <c r="B654147" s="76"/>
      <c r="C654147" s="75"/>
    </row>
    <row r="654257" spans="2:3" x14ac:dyDescent="0.25">
      <c r="B654257" s="76"/>
      <c r="C654257" s="75"/>
    </row>
    <row r="654258" spans="2:3" x14ac:dyDescent="0.25">
      <c r="B654258" s="76"/>
      <c r="C654258" s="75"/>
    </row>
    <row r="654259" spans="2:3" x14ac:dyDescent="0.25">
      <c r="B654259" s="76"/>
      <c r="C654259" s="75"/>
    </row>
    <row r="654260" spans="2:3" x14ac:dyDescent="0.25">
      <c r="B654260" s="76"/>
      <c r="C654260" s="75"/>
    </row>
    <row r="654261" spans="2:3" x14ac:dyDescent="0.25">
      <c r="B654261" s="76"/>
      <c r="C654261" s="75"/>
    </row>
    <row r="654262" spans="2:3" x14ac:dyDescent="0.25">
      <c r="B654262" s="76"/>
      <c r="C654262" s="75"/>
    </row>
    <row r="654263" spans="2:3" x14ac:dyDescent="0.25">
      <c r="B654263" s="76"/>
      <c r="C654263" s="75"/>
    </row>
    <row r="654264" spans="2:3" x14ac:dyDescent="0.25">
      <c r="B654264" s="76"/>
      <c r="C654264" s="75"/>
    </row>
    <row r="654265" spans="2:3" x14ac:dyDescent="0.25">
      <c r="B654265" s="76"/>
      <c r="C654265" s="75"/>
    </row>
    <row r="654266" spans="2:3" x14ac:dyDescent="0.25">
      <c r="B654266" s="76"/>
      <c r="C654266" s="75"/>
    </row>
    <row r="654267" spans="2:3" x14ac:dyDescent="0.25">
      <c r="B654267" s="76"/>
      <c r="C654267" s="75"/>
    </row>
    <row r="654268" spans="2:3" x14ac:dyDescent="0.25">
      <c r="B654268" s="76"/>
      <c r="C654268" s="75"/>
    </row>
    <row r="654269" spans="2:3" x14ac:dyDescent="0.25">
      <c r="B654269" s="76"/>
      <c r="C654269" s="75"/>
    </row>
    <row r="654379" spans="2:3" x14ac:dyDescent="0.25">
      <c r="B654379" s="76"/>
      <c r="C654379" s="75"/>
    </row>
    <row r="654380" spans="2:3" x14ac:dyDescent="0.25">
      <c r="B654380" s="76"/>
      <c r="C654380" s="75"/>
    </row>
    <row r="654381" spans="2:3" x14ac:dyDescent="0.25">
      <c r="B654381" s="76"/>
      <c r="C654381" s="75"/>
    </row>
    <row r="654382" spans="2:3" x14ac:dyDescent="0.25">
      <c r="B654382" s="76"/>
      <c r="C654382" s="75"/>
    </row>
    <row r="654383" spans="2:3" x14ac:dyDescent="0.25">
      <c r="B654383" s="76"/>
      <c r="C654383" s="75"/>
    </row>
    <row r="654384" spans="2:3" x14ac:dyDescent="0.25">
      <c r="B654384" s="76"/>
      <c r="C654384" s="75"/>
    </row>
    <row r="654385" spans="2:3" x14ac:dyDescent="0.25">
      <c r="B654385" s="76"/>
      <c r="C654385" s="75"/>
    </row>
    <row r="654386" spans="2:3" x14ac:dyDescent="0.25">
      <c r="B654386" s="76"/>
      <c r="C654386" s="75"/>
    </row>
    <row r="654387" spans="2:3" x14ac:dyDescent="0.25">
      <c r="B654387" s="76"/>
      <c r="C654387" s="75"/>
    </row>
    <row r="654388" spans="2:3" x14ac:dyDescent="0.25">
      <c r="B654388" s="76"/>
      <c r="C654388" s="75"/>
    </row>
    <row r="654389" spans="2:3" x14ac:dyDescent="0.25">
      <c r="B654389" s="76"/>
      <c r="C654389" s="75"/>
    </row>
    <row r="654390" spans="2:3" x14ac:dyDescent="0.25">
      <c r="B654390" s="76"/>
      <c r="C654390" s="75"/>
    </row>
    <row r="654391" spans="2:3" x14ac:dyDescent="0.25">
      <c r="B654391" s="76"/>
      <c r="C654391" s="75"/>
    </row>
    <row r="654501" spans="2:3" x14ac:dyDescent="0.25">
      <c r="B654501" s="76"/>
      <c r="C654501" s="75"/>
    </row>
    <row r="654502" spans="2:3" x14ac:dyDescent="0.25">
      <c r="B654502" s="76"/>
      <c r="C654502" s="75"/>
    </row>
    <row r="654503" spans="2:3" x14ac:dyDescent="0.25">
      <c r="B654503" s="76"/>
      <c r="C654503" s="75"/>
    </row>
    <row r="654504" spans="2:3" x14ac:dyDescent="0.25">
      <c r="B654504" s="76"/>
      <c r="C654504" s="75"/>
    </row>
    <row r="654505" spans="2:3" x14ac:dyDescent="0.25">
      <c r="B654505" s="76"/>
      <c r="C654505" s="75"/>
    </row>
    <row r="654506" spans="2:3" x14ac:dyDescent="0.25">
      <c r="B654506" s="76"/>
      <c r="C654506" s="75"/>
    </row>
    <row r="654507" spans="2:3" x14ac:dyDescent="0.25">
      <c r="B654507" s="76"/>
      <c r="C654507" s="75"/>
    </row>
    <row r="654508" spans="2:3" x14ac:dyDescent="0.25">
      <c r="B654508" s="76"/>
      <c r="C654508" s="75"/>
    </row>
    <row r="654509" spans="2:3" x14ac:dyDescent="0.25">
      <c r="B654509" s="76"/>
      <c r="C654509" s="75"/>
    </row>
    <row r="654510" spans="2:3" x14ac:dyDescent="0.25">
      <c r="B654510" s="76"/>
      <c r="C654510" s="75"/>
    </row>
    <row r="654511" spans="2:3" x14ac:dyDescent="0.25">
      <c r="B654511" s="76"/>
      <c r="C654511" s="75"/>
    </row>
    <row r="654512" spans="2:3" x14ac:dyDescent="0.25">
      <c r="B654512" s="76"/>
      <c r="C654512" s="75"/>
    </row>
    <row r="654513" spans="2:3" x14ac:dyDescent="0.25">
      <c r="B654513" s="76"/>
      <c r="C654513" s="75"/>
    </row>
    <row r="654623" spans="2:3" x14ac:dyDescent="0.25">
      <c r="B654623" s="76"/>
      <c r="C654623" s="75"/>
    </row>
    <row r="654624" spans="2:3" x14ac:dyDescent="0.25">
      <c r="B654624" s="76"/>
      <c r="C654624" s="75"/>
    </row>
    <row r="654625" spans="2:3" x14ac:dyDescent="0.25">
      <c r="B654625" s="76"/>
      <c r="C654625" s="75"/>
    </row>
    <row r="654626" spans="2:3" x14ac:dyDescent="0.25">
      <c r="B654626" s="76"/>
      <c r="C654626" s="75"/>
    </row>
    <row r="654627" spans="2:3" x14ac:dyDescent="0.25">
      <c r="B654627" s="76"/>
      <c r="C654627" s="75"/>
    </row>
    <row r="654628" spans="2:3" x14ac:dyDescent="0.25">
      <c r="B654628" s="76"/>
      <c r="C654628" s="75"/>
    </row>
    <row r="654629" spans="2:3" x14ac:dyDescent="0.25">
      <c r="B654629" s="76"/>
      <c r="C654629" s="75"/>
    </row>
    <row r="654630" spans="2:3" x14ac:dyDescent="0.25">
      <c r="B654630" s="76"/>
      <c r="C654630" s="75"/>
    </row>
    <row r="654631" spans="2:3" x14ac:dyDescent="0.25">
      <c r="B654631" s="76"/>
      <c r="C654631" s="75"/>
    </row>
    <row r="654632" spans="2:3" x14ac:dyDescent="0.25">
      <c r="B654632" s="76"/>
      <c r="C654632" s="75"/>
    </row>
    <row r="654633" spans="2:3" x14ac:dyDescent="0.25">
      <c r="B654633" s="76"/>
      <c r="C654633" s="75"/>
    </row>
    <row r="654634" spans="2:3" x14ac:dyDescent="0.25">
      <c r="B654634" s="76"/>
      <c r="C654634" s="75"/>
    </row>
    <row r="654635" spans="2:3" x14ac:dyDescent="0.25">
      <c r="B654635" s="76"/>
      <c r="C654635" s="75"/>
    </row>
    <row r="654745" spans="2:3" x14ac:dyDescent="0.25">
      <c r="B654745" s="76"/>
      <c r="C654745" s="75"/>
    </row>
    <row r="654746" spans="2:3" x14ac:dyDescent="0.25">
      <c r="B654746" s="76"/>
      <c r="C654746" s="75"/>
    </row>
    <row r="654747" spans="2:3" x14ac:dyDescent="0.25">
      <c r="B654747" s="76"/>
      <c r="C654747" s="75"/>
    </row>
    <row r="654748" spans="2:3" x14ac:dyDescent="0.25">
      <c r="B654748" s="76"/>
      <c r="C654748" s="75"/>
    </row>
    <row r="654749" spans="2:3" x14ac:dyDescent="0.25">
      <c r="B654749" s="76"/>
      <c r="C654749" s="75"/>
    </row>
    <row r="654750" spans="2:3" x14ac:dyDescent="0.25">
      <c r="B654750" s="76"/>
      <c r="C654750" s="75"/>
    </row>
    <row r="654751" spans="2:3" x14ac:dyDescent="0.25">
      <c r="B654751" s="76"/>
      <c r="C654751" s="75"/>
    </row>
    <row r="654752" spans="2:3" x14ac:dyDescent="0.25">
      <c r="B654752" s="76"/>
      <c r="C654752" s="75"/>
    </row>
    <row r="654753" spans="2:3" x14ac:dyDescent="0.25">
      <c r="B654753" s="76"/>
      <c r="C654753" s="75"/>
    </row>
    <row r="654754" spans="2:3" x14ac:dyDescent="0.25">
      <c r="B654754" s="76"/>
      <c r="C654754" s="75"/>
    </row>
    <row r="654755" spans="2:3" x14ac:dyDescent="0.25">
      <c r="B654755" s="76"/>
      <c r="C654755" s="75"/>
    </row>
    <row r="654756" spans="2:3" x14ac:dyDescent="0.25">
      <c r="B654756" s="76"/>
      <c r="C654756" s="75"/>
    </row>
    <row r="654757" spans="2:3" x14ac:dyDescent="0.25">
      <c r="B654757" s="76"/>
      <c r="C654757" s="75"/>
    </row>
    <row r="654867" spans="2:3" x14ac:dyDescent="0.25">
      <c r="B654867" s="76"/>
      <c r="C654867" s="75"/>
    </row>
    <row r="654868" spans="2:3" x14ac:dyDescent="0.25">
      <c r="B654868" s="76"/>
      <c r="C654868" s="75"/>
    </row>
    <row r="654869" spans="2:3" x14ac:dyDescent="0.25">
      <c r="B654869" s="76"/>
      <c r="C654869" s="75"/>
    </row>
    <row r="654870" spans="2:3" x14ac:dyDescent="0.25">
      <c r="B654870" s="76"/>
      <c r="C654870" s="75"/>
    </row>
    <row r="654871" spans="2:3" x14ac:dyDescent="0.25">
      <c r="B654871" s="76"/>
      <c r="C654871" s="75"/>
    </row>
    <row r="654872" spans="2:3" x14ac:dyDescent="0.25">
      <c r="B654872" s="76"/>
      <c r="C654872" s="75"/>
    </row>
    <row r="654873" spans="2:3" x14ac:dyDescent="0.25">
      <c r="B654873" s="76"/>
      <c r="C654873" s="75"/>
    </row>
    <row r="654874" spans="2:3" x14ac:dyDescent="0.25">
      <c r="B654874" s="76"/>
      <c r="C654874" s="75"/>
    </row>
    <row r="654875" spans="2:3" x14ac:dyDescent="0.25">
      <c r="B654875" s="76"/>
      <c r="C654875" s="75"/>
    </row>
    <row r="654876" spans="2:3" x14ac:dyDescent="0.25">
      <c r="B654876" s="76"/>
      <c r="C654876" s="75"/>
    </row>
    <row r="654877" spans="2:3" x14ac:dyDescent="0.25">
      <c r="B654877" s="76"/>
      <c r="C654877" s="75"/>
    </row>
    <row r="654878" spans="2:3" x14ac:dyDescent="0.25">
      <c r="B654878" s="76"/>
      <c r="C654878" s="75"/>
    </row>
    <row r="654879" spans="2:3" x14ac:dyDescent="0.25">
      <c r="B654879" s="76"/>
      <c r="C654879" s="75"/>
    </row>
    <row r="654989" spans="2:3" x14ac:dyDescent="0.25">
      <c r="B654989" s="76"/>
      <c r="C654989" s="75"/>
    </row>
    <row r="654990" spans="2:3" x14ac:dyDescent="0.25">
      <c r="B654990" s="76"/>
      <c r="C654990" s="75"/>
    </row>
    <row r="654991" spans="2:3" x14ac:dyDescent="0.25">
      <c r="B654991" s="76"/>
      <c r="C654991" s="75"/>
    </row>
    <row r="654992" spans="2:3" x14ac:dyDescent="0.25">
      <c r="B654992" s="76"/>
      <c r="C654992" s="75"/>
    </row>
    <row r="654993" spans="2:3" x14ac:dyDescent="0.25">
      <c r="B654993" s="76"/>
      <c r="C654993" s="75"/>
    </row>
    <row r="654994" spans="2:3" x14ac:dyDescent="0.25">
      <c r="B654994" s="76"/>
      <c r="C654994" s="75"/>
    </row>
    <row r="654995" spans="2:3" x14ac:dyDescent="0.25">
      <c r="B654995" s="76"/>
      <c r="C654995" s="75"/>
    </row>
    <row r="654996" spans="2:3" x14ac:dyDescent="0.25">
      <c r="B654996" s="76"/>
      <c r="C654996" s="75"/>
    </row>
    <row r="654997" spans="2:3" x14ac:dyDescent="0.25">
      <c r="B654997" s="76"/>
      <c r="C654997" s="75"/>
    </row>
    <row r="654998" spans="2:3" x14ac:dyDescent="0.25">
      <c r="B654998" s="76"/>
      <c r="C654998" s="75"/>
    </row>
    <row r="654999" spans="2:3" x14ac:dyDescent="0.25">
      <c r="B654999" s="76"/>
      <c r="C654999" s="75"/>
    </row>
    <row r="655000" spans="2:3" x14ac:dyDescent="0.25">
      <c r="B655000" s="76"/>
      <c r="C655000" s="75"/>
    </row>
    <row r="655001" spans="2:3" x14ac:dyDescent="0.25">
      <c r="B655001" s="76"/>
      <c r="C655001" s="75"/>
    </row>
    <row r="655111" spans="2:3" x14ac:dyDescent="0.25">
      <c r="B655111" s="76"/>
      <c r="C655111" s="75"/>
    </row>
    <row r="655112" spans="2:3" x14ac:dyDescent="0.25">
      <c r="B655112" s="76"/>
      <c r="C655112" s="75"/>
    </row>
    <row r="655113" spans="2:3" x14ac:dyDescent="0.25">
      <c r="B655113" s="76"/>
      <c r="C655113" s="75"/>
    </row>
    <row r="655114" spans="2:3" x14ac:dyDescent="0.25">
      <c r="B655114" s="76"/>
      <c r="C655114" s="75"/>
    </row>
    <row r="655115" spans="2:3" x14ac:dyDescent="0.25">
      <c r="B655115" s="76"/>
      <c r="C655115" s="75"/>
    </row>
    <row r="655116" spans="2:3" x14ac:dyDescent="0.25">
      <c r="B655116" s="76"/>
      <c r="C655116" s="75"/>
    </row>
    <row r="655117" spans="2:3" x14ac:dyDescent="0.25">
      <c r="B655117" s="76"/>
      <c r="C655117" s="75"/>
    </row>
    <row r="655118" spans="2:3" x14ac:dyDescent="0.25">
      <c r="B655118" s="76"/>
      <c r="C655118" s="75"/>
    </row>
    <row r="655119" spans="2:3" x14ac:dyDescent="0.25">
      <c r="B655119" s="76"/>
      <c r="C655119" s="75"/>
    </row>
    <row r="655120" spans="2:3" x14ac:dyDescent="0.25">
      <c r="B655120" s="76"/>
      <c r="C655120" s="75"/>
    </row>
    <row r="655121" spans="2:3" x14ac:dyDescent="0.25">
      <c r="B655121" s="76"/>
      <c r="C655121" s="75"/>
    </row>
    <row r="655122" spans="2:3" x14ac:dyDescent="0.25">
      <c r="B655122" s="76"/>
      <c r="C655122" s="75"/>
    </row>
    <row r="655123" spans="2:3" x14ac:dyDescent="0.25">
      <c r="B655123" s="76"/>
      <c r="C655123" s="75"/>
    </row>
    <row r="655233" spans="2:3" x14ac:dyDescent="0.25">
      <c r="B655233" s="76"/>
      <c r="C655233" s="75"/>
    </row>
    <row r="655234" spans="2:3" x14ac:dyDescent="0.25">
      <c r="B655234" s="76"/>
      <c r="C655234" s="75"/>
    </row>
    <row r="655235" spans="2:3" x14ac:dyDescent="0.25">
      <c r="B655235" s="76"/>
      <c r="C655235" s="75"/>
    </row>
    <row r="655236" spans="2:3" x14ac:dyDescent="0.25">
      <c r="B655236" s="76"/>
      <c r="C655236" s="75"/>
    </row>
    <row r="655237" spans="2:3" x14ac:dyDescent="0.25">
      <c r="B655237" s="76"/>
      <c r="C655237" s="75"/>
    </row>
    <row r="655238" spans="2:3" x14ac:dyDescent="0.25">
      <c r="B655238" s="76"/>
      <c r="C655238" s="75"/>
    </row>
    <row r="655239" spans="2:3" x14ac:dyDescent="0.25">
      <c r="B655239" s="76"/>
      <c r="C655239" s="75"/>
    </row>
    <row r="655240" spans="2:3" x14ac:dyDescent="0.25">
      <c r="B655240" s="76"/>
      <c r="C655240" s="75"/>
    </row>
    <row r="655241" spans="2:3" x14ac:dyDescent="0.25">
      <c r="B655241" s="76"/>
      <c r="C655241" s="75"/>
    </row>
    <row r="655242" spans="2:3" x14ac:dyDescent="0.25">
      <c r="B655242" s="76"/>
      <c r="C655242" s="75"/>
    </row>
    <row r="655243" spans="2:3" x14ac:dyDescent="0.25">
      <c r="B655243" s="76"/>
      <c r="C655243" s="75"/>
    </row>
    <row r="655244" spans="2:3" x14ac:dyDescent="0.25">
      <c r="B655244" s="76"/>
      <c r="C655244" s="75"/>
    </row>
    <row r="655245" spans="2:3" x14ac:dyDescent="0.25">
      <c r="B655245" s="76"/>
      <c r="C655245" s="75"/>
    </row>
    <row r="655355" spans="2:3" x14ac:dyDescent="0.25">
      <c r="B655355" s="76"/>
      <c r="C655355" s="75"/>
    </row>
    <row r="655356" spans="2:3" x14ac:dyDescent="0.25">
      <c r="B655356" s="76"/>
      <c r="C655356" s="75"/>
    </row>
    <row r="655357" spans="2:3" x14ac:dyDescent="0.25">
      <c r="B655357" s="76"/>
      <c r="C655357" s="75"/>
    </row>
    <row r="655358" spans="2:3" x14ac:dyDescent="0.25">
      <c r="B655358" s="76"/>
      <c r="C655358" s="75"/>
    </row>
    <row r="655359" spans="2:3" x14ac:dyDescent="0.25">
      <c r="B655359" s="76"/>
      <c r="C655359" s="75"/>
    </row>
    <row r="655360" spans="2:3" x14ac:dyDescent="0.25">
      <c r="B655360" s="76"/>
      <c r="C655360" s="75"/>
    </row>
    <row r="655361" spans="2:3" x14ac:dyDescent="0.25">
      <c r="B655361" s="76"/>
      <c r="C655361" s="75"/>
    </row>
    <row r="655362" spans="2:3" x14ac:dyDescent="0.25">
      <c r="B655362" s="76"/>
      <c r="C655362" s="75"/>
    </row>
    <row r="655363" spans="2:3" x14ac:dyDescent="0.25">
      <c r="B655363" s="76"/>
      <c r="C655363" s="75"/>
    </row>
    <row r="655364" spans="2:3" x14ac:dyDescent="0.25">
      <c r="B655364" s="76"/>
      <c r="C655364" s="75"/>
    </row>
    <row r="655365" spans="2:3" x14ac:dyDescent="0.25">
      <c r="B655365" s="76"/>
      <c r="C655365" s="75"/>
    </row>
    <row r="655366" spans="2:3" x14ac:dyDescent="0.25">
      <c r="B655366" s="76"/>
      <c r="C655366" s="75"/>
    </row>
    <row r="655367" spans="2:3" x14ac:dyDescent="0.25">
      <c r="B655367" s="76"/>
      <c r="C655367" s="75"/>
    </row>
    <row r="655477" spans="2:3" x14ac:dyDescent="0.25">
      <c r="B655477" s="76"/>
      <c r="C655477" s="75"/>
    </row>
    <row r="655478" spans="2:3" x14ac:dyDescent="0.25">
      <c r="B655478" s="76"/>
      <c r="C655478" s="75"/>
    </row>
    <row r="655479" spans="2:3" x14ac:dyDescent="0.25">
      <c r="B655479" s="76"/>
      <c r="C655479" s="75"/>
    </row>
    <row r="655480" spans="2:3" x14ac:dyDescent="0.25">
      <c r="B655480" s="76"/>
      <c r="C655480" s="75"/>
    </row>
    <row r="655481" spans="2:3" x14ac:dyDescent="0.25">
      <c r="B655481" s="76"/>
      <c r="C655481" s="75"/>
    </row>
    <row r="655482" spans="2:3" x14ac:dyDescent="0.25">
      <c r="B655482" s="76"/>
      <c r="C655482" s="75"/>
    </row>
    <row r="655483" spans="2:3" x14ac:dyDescent="0.25">
      <c r="B655483" s="76"/>
      <c r="C655483" s="75"/>
    </row>
    <row r="655484" spans="2:3" x14ac:dyDescent="0.25">
      <c r="B655484" s="76"/>
      <c r="C655484" s="75"/>
    </row>
    <row r="655485" spans="2:3" x14ac:dyDescent="0.25">
      <c r="B655485" s="76"/>
      <c r="C655485" s="75"/>
    </row>
    <row r="655486" spans="2:3" x14ac:dyDescent="0.25">
      <c r="B655486" s="76"/>
      <c r="C655486" s="75"/>
    </row>
    <row r="655487" spans="2:3" x14ac:dyDescent="0.25">
      <c r="B655487" s="76"/>
      <c r="C655487" s="75"/>
    </row>
    <row r="655488" spans="2:3" x14ac:dyDescent="0.25">
      <c r="B655488" s="76"/>
      <c r="C655488" s="75"/>
    </row>
    <row r="655489" spans="2:3" x14ac:dyDescent="0.25">
      <c r="B655489" s="76"/>
      <c r="C655489" s="75"/>
    </row>
    <row r="655599" spans="2:3" x14ac:dyDescent="0.25">
      <c r="B655599" s="76"/>
      <c r="C655599" s="75"/>
    </row>
    <row r="655600" spans="2:3" x14ac:dyDescent="0.25">
      <c r="B655600" s="76"/>
      <c r="C655600" s="75"/>
    </row>
    <row r="655601" spans="2:3" x14ac:dyDescent="0.25">
      <c r="B655601" s="76"/>
      <c r="C655601" s="75"/>
    </row>
    <row r="655602" spans="2:3" x14ac:dyDescent="0.25">
      <c r="B655602" s="76"/>
      <c r="C655602" s="75"/>
    </row>
    <row r="655603" spans="2:3" x14ac:dyDescent="0.25">
      <c r="B655603" s="76"/>
      <c r="C655603" s="75"/>
    </row>
    <row r="655604" spans="2:3" x14ac:dyDescent="0.25">
      <c r="B655604" s="76"/>
      <c r="C655604" s="75"/>
    </row>
    <row r="655605" spans="2:3" x14ac:dyDescent="0.25">
      <c r="B655605" s="76"/>
      <c r="C655605" s="75"/>
    </row>
    <row r="655606" spans="2:3" x14ac:dyDescent="0.25">
      <c r="B655606" s="76"/>
      <c r="C655606" s="75"/>
    </row>
    <row r="655607" spans="2:3" x14ac:dyDescent="0.25">
      <c r="B655607" s="76"/>
      <c r="C655607" s="75"/>
    </row>
    <row r="655608" spans="2:3" x14ac:dyDescent="0.25">
      <c r="B655608" s="76"/>
      <c r="C655608" s="75"/>
    </row>
    <row r="655609" spans="2:3" x14ac:dyDescent="0.25">
      <c r="B655609" s="76"/>
      <c r="C655609" s="75"/>
    </row>
    <row r="655610" spans="2:3" x14ac:dyDescent="0.25">
      <c r="B655610" s="76"/>
      <c r="C655610" s="75"/>
    </row>
    <row r="655611" spans="2:3" x14ac:dyDescent="0.25">
      <c r="B655611" s="76"/>
      <c r="C655611" s="75"/>
    </row>
    <row r="655721" spans="2:3" x14ac:dyDescent="0.25">
      <c r="B655721" s="76"/>
      <c r="C655721" s="75"/>
    </row>
    <row r="655722" spans="2:3" x14ac:dyDescent="0.25">
      <c r="B655722" s="76"/>
      <c r="C655722" s="75"/>
    </row>
    <row r="655723" spans="2:3" x14ac:dyDescent="0.25">
      <c r="B655723" s="76"/>
      <c r="C655723" s="75"/>
    </row>
    <row r="655724" spans="2:3" x14ac:dyDescent="0.25">
      <c r="B655724" s="76"/>
      <c r="C655724" s="75"/>
    </row>
    <row r="655725" spans="2:3" x14ac:dyDescent="0.25">
      <c r="B655725" s="76"/>
      <c r="C655725" s="75"/>
    </row>
    <row r="655726" spans="2:3" x14ac:dyDescent="0.25">
      <c r="B655726" s="76"/>
      <c r="C655726" s="75"/>
    </row>
    <row r="655727" spans="2:3" x14ac:dyDescent="0.25">
      <c r="B655727" s="76"/>
      <c r="C655727" s="75"/>
    </row>
    <row r="655728" spans="2:3" x14ac:dyDescent="0.25">
      <c r="B655728" s="76"/>
      <c r="C655728" s="75"/>
    </row>
    <row r="655729" spans="2:3" x14ac:dyDescent="0.25">
      <c r="B655729" s="76"/>
      <c r="C655729" s="75"/>
    </row>
    <row r="655730" spans="2:3" x14ac:dyDescent="0.25">
      <c r="B655730" s="76"/>
      <c r="C655730" s="75"/>
    </row>
    <row r="655731" spans="2:3" x14ac:dyDescent="0.25">
      <c r="B655731" s="76"/>
      <c r="C655731" s="75"/>
    </row>
    <row r="655732" spans="2:3" x14ac:dyDescent="0.25">
      <c r="B655732" s="76"/>
      <c r="C655732" s="75"/>
    </row>
    <row r="655733" spans="2:3" x14ac:dyDescent="0.25">
      <c r="B655733" s="76"/>
      <c r="C655733" s="75"/>
    </row>
    <row r="655843" spans="2:3" x14ac:dyDescent="0.25">
      <c r="B655843" s="76"/>
      <c r="C655843" s="75"/>
    </row>
    <row r="655844" spans="2:3" x14ac:dyDescent="0.25">
      <c r="B655844" s="76"/>
      <c r="C655844" s="75"/>
    </row>
    <row r="655845" spans="2:3" x14ac:dyDescent="0.25">
      <c r="B655845" s="76"/>
      <c r="C655845" s="75"/>
    </row>
    <row r="655846" spans="2:3" x14ac:dyDescent="0.25">
      <c r="B655846" s="76"/>
      <c r="C655846" s="75"/>
    </row>
    <row r="655847" spans="2:3" x14ac:dyDescent="0.25">
      <c r="B655847" s="76"/>
      <c r="C655847" s="75"/>
    </row>
    <row r="655848" spans="2:3" x14ac:dyDescent="0.25">
      <c r="B655848" s="76"/>
      <c r="C655848" s="75"/>
    </row>
    <row r="655849" spans="2:3" x14ac:dyDescent="0.25">
      <c r="B655849" s="76"/>
      <c r="C655849" s="75"/>
    </row>
    <row r="655850" spans="2:3" x14ac:dyDescent="0.25">
      <c r="B655850" s="76"/>
      <c r="C655850" s="75"/>
    </row>
    <row r="655851" spans="2:3" x14ac:dyDescent="0.25">
      <c r="B655851" s="76"/>
      <c r="C655851" s="75"/>
    </row>
    <row r="655852" spans="2:3" x14ac:dyDescent="0.25">
      <c r="B655852" s="76"/>
      <c r="C655852" s="75"/>
    </row>
    <row r="655853" spans="2:3" x14ac:dyDescent="0.25">
      <c r="B655853" s="76"/>
      <c r="C655853" s="75"/>
    </row>
    <row r="655854" spans="2:3" x14ac:dyDescent="0.25">
      <c r="B655854" s="76"/>
      <c r="C655854" s="75"/>
    </row>
    <row r="655855" spans="2:3" x14ac:dyDescent="0.25">
      <c r="B655855" s="76"/>
      <c r="C655855" s="75"/>
    </row>
    <row r="655965" spans="2:3" x14ac:dyDescent="0.25">
      <c r="B655965" s="76"/>
      <c r="C655965" s="75"/>
    </row>
    <row r="655966" spans="2:3" x14ac:dyDescent="0.25">
      <c r="B655966" s="76"/>
      <c r="C655966" s="75"/>
    </row>
    <row r="655967" spans="2:3" x14ac:dyDescent="0.25">
      <c r="B655967" s="76"/>
      <c r="C655967" s="75"/>
    </row>
    <row r="655968" spans="2:3" x14ac:dyDescent="0.25">
      <c r="B655968" s="76"/>
      <c r="C655968" s="75"/>
    </row>
    <row r="655969" spans="2:3" x14ac:dyDescent="0.25">
      <c r="B655969" s="76"/>
      <c r="C655969" s="75"/>
    </row>
    <row r="655970" spans="2:3" x14ac:dyDescent="0.25">
      <c r="B655970" s="76"/>
      <c r="C655970" s="75"/>
    </row>
    <row r="655971" spans="2:3" x14ac:dyDescent="0.25">
      <c r="B655971" s="76"/>
      <c r="C655971" s="75"/>
    </row>
    <row r="655972" spans="2:3" x14ac:dyDescent="0.25">
      <c r="B655972" s="76"/>
      <c r="C655972" s="75"/>
    </row>
    <row r="655973" spans="2:3" x14ac:dyDescent="0.25">
      <c r="B655973" s="76"/>
      <c r="C655973" s="75"/>
    </row>
    <row r="655974" spans="2:3" x14ac:dyDescent="0.25">
      <c r="B655974" s="76"/>
      <c r="C655974" s="75"/>
    </row>
    <row r="655975" spans="2:3" x14ac:dyDescent="0.25">
      <c r="B655975" s="76"/>
      <c r="C655975" s="75"/>
    </row>
    <row r="655976" spans="2:3" x14ac:dyDescent="0.25">
      <c r="B655976" s="76"/>
      <c r="C655976" s="75"/>
    </row>
    <row r="655977" spans="2:3" x14ac:dyDescent="0.25">
      <c r="B655977" s="76"/>
      <c r="C655977" s="75"/>
    </row>
    <row r="656087" spans="2:3" x14ac:dyDescent="0.25">
      <c r="B656087" s="76"/>
      <c r="C656087" s="75"/>
    </row>
    <row r="656088" spans="2:3" x14ac:dyDescent="0.25">
      <c r="B656088" s="76"/>
      <c r="C656088" s="75"/>
    </row>
    <row r="656089" spans="2:3" x14ac:dyDescent="0.25">
      <c r="B656089" s="76"/>
      <c r="C656089" s="75"/>
    </row>
    <row r="656090" spans="2:3" x14ac:dyDescent="0.25">
      <c r="B656090" s="76"/>
      <c r="C656090" s="75"/>
    </row>
    <row r="656091" spans="2:3" x14ac:dyDescent="0.25">
      <c r="B656091" s="76"/>
      <c r="C656091" s="75"/>
    </row>
    <row r="656092" spans="2:3" x14ac:dyDescent="0.25">
      <c r="B656092" s="76"/>
      <c r="C656092" s="75"/>
    </row>
    <row r="656093" spans="2:3" x14ac:dyDescent="0.25">
      <c r="B656093" s="76"/>
      <c r="C656093" s="75"/>
    </row>
    <row r="656094" spans="2:3" x14ac:dyDescent="0.25">
      <c r="B656094" s="76"/>
      <c r="C656094" s="75"/>
    </row>
    <row r="656095" spans="2:3" x14ac:dyDescent="0.25">
      <c r="B656095" s="76"/>
      <c r="C656095" s="75"/>
    </row>
    <row r="656096" spans="2:3" x14ac:dyDescent="0.25">
      <c r="B656096" s="76"/>
      <c r="C656096" s="75"/>
    </row>
    <row r="656097" spans="2:3" x14ac:dyDescent="0.25">
      <c r="B656097" s="76"/>
      <c r="C656097" s="75"/>
    </row>
    <row r="656098" spans="2:3" x14ac:dyDescent="0.25">
      <c r="B656098" s="76"/>
      <c r="C656098" s="75"/>
    </row>
    <row r="656099" spans="2:3" x14ac:dyDescent="0.25">
      <c r="B656099" s="76"/>
      <c r="C656099" s="75"/>
    </row>
    <row r="656209" spans="2:3" x14ac:dyDescent="0.25">
      <c r="B656209" s="76"/>
      <c r="C656209" s="75"/>
    </row>
    <row r="656210" spans="2:3" x14ac:dyDescent="0.25">
      <c r="B656210" s="76"/>
      <c r="C656210" s="75"/>
    </row>
    <row r="656211" spans="2:3" x14ac:dyDescent="0.25">
      <c r="B656211" s="76"/>
      <c r="C656211" s="75"/>
    </row>
    <row r="656212" spans="2:3" x14ac:dyDescent="0.25">
      <c r="B656212" s="76"/>
      <c r="C656212" s="75"/>
    </row>
    <row r="656213" spans="2:3" x14ac:dyDescent="0.25">
      <c r="B656213" s="76"/>
      <c r="C656213" s="75"/>
    </row>
    <row r="656214" spans="2:3" x14ac:dyDescent="0.25">
      <c r="B656214" s="76"/>
      <c r="C656214" s="75"/>
    </row>
    <row r="656215" spans="2:3" x14ac:dyDescent="0.25">
      <c r="B656215" s="76"/>
      <c r="C656215" s="75"/>
    </row>
    <row r="656216" spans="2:3" x14ac:dyDescent="0.25">
      <c r="B656216" s="76"/>
      <c r="C656216" s="75"/>
    </row>
    <row r="656217" spans="2:3" x14ac:dyDescent="0.25">
      <c r="B656217" s="76"/>
      <c r="C656217" s="75"/>
    </row>
    <row r="656218" spans="2:3" x14ac:dyDescent="0.25">
      <c r="B656218" s="76"/>
      <c r="C656218" s="75"/>
    </row>
    <row r="656219" spans="2:3" x14ac:dyDescent="0.25">
      <c r="B656219" s="76"/>
      <c r="C656219" s="75"/>
    </row>
    <row r="656220" spans="2:3" x14ac:dyDescent="0.25">
      <c r="B656220" s="76"/>
      <c r="C656220" s="75"/>
    </row>
    <row r="656221" spans="2:3" x14ac:dyDescent="0.25">
      <c r="B656221" s="76"/>
      <c r="C656221" s="75"/>
    </row>
    <row r="656331" spans="2:3" x14ac:dyDescent="0.25">
      <c r="B656331" s="76"/>
      <c r="C656331" s="75"/>
    </row>
    <row r="656332" spans="2:3" x14ac:dyDescent="0.25">
      <c r="B656332" s="76"/>
      <c r="C656332" s="75"/>
    </row>
    <row r="656333" spans="2:3" x14ac:dyDescent="0.25">
      <c r="B656333" s="76"/>
      <c r="C656333" s="75"/>
    </row>
    <row r="656334" spans="2:3" x14ac:dyDescent="0.25">
      <c r="B656334" s="76"/>
      <c r="C656334" s="75"/>
    </row>
    <row r="656335" spans="2:3" x14ac:dyDescent="0.25">
      <c r="B656335" s="76"/>
      <c r="C656335" s="75"/>
    </row>
    <row r="656336" spans="2:3" x14ac:dyDescent="0.25">
      <c r="B656336" s="76"/>
      <c r="C656336" s="75"/>
    </row>
    <row r="656337" spans="2:3" x14ac:dyDescent="0.25">
      <c r="B656337" s="76"/>
      <c r="C656337" s="75"/>
    </row>
    <row r="656338" spans="2:3" x14ac:dyDescent="0.25">
      <c r="B656338" s="76"/>
      <c r="C656338" s="75"/>
    </row>
    <row r="656339" spans="2:3" x14ac:dyDescent="0.25">
      <c r="B656339" s="76"/>
      <c r="C656339" s="75"/>
    </row>
    <row r="656340" spans="2:3" x14ac:dyDescent="0.25">
      <c r="B656340" s="76"/>
      <c r="C656340" s="75"/>
    </row>
    <row r="656341" spans="2:3" x14ac:dyDescent="0.25">
      <c r="B656341" s="76"/>
      <c r="C656341" s="75"/>
    </row>
    <row r="656342" spans="2:3" x14ac:dyDescent="0.25">
      <c r="B656342" s="76"/>
      <c r="C656342" s="75"/>
    </row>
    <row r="656343" spans="2:3" x14ac:dyDescent="0.25">
      <c r="B656343" s="76"/>
      <c r="C656343" s="75"/>
    </row>
    <row r="656453" spans="2:3" x14ac:dyDescent="0.25">
      <c r="B656453" s="76"/>
      <c r="C656453" s="75"/>
    </row>
    <row r="656454" spans="2:3" x14ac:dyDescent="0.25">
      <c r="B656454" s="76"/>
      <c r="C656454" s="75"/>
    </row>
    <row r="656455" spans="2:3" x14ac:dyDescent="0.25">
      <c r="B656455" s="76"/>
      <c r="C656455" s="75"/>
    </row>
    <row r="656456" spans="2:3" x14ac:dyDescent="0.25">
      <c r="B656456" s="76"/>
      <c r="C656456" s="75"/>
    </row>
    <row r="656457" spans="2:3" x14ac:dyDescent="0.25">
      <c r="B656457" s="76"/>
      <c r="C656457" s="75"/>
    </row>
    <row r="656458" spans="2:3" x14ac:dyDescent="0.25">
      <c r="B656458" s="76"/>
      <c r="C656458" s="75"/>
    </row>
    <row r="656459" spans="2:3" x14ac:dyDescent="0.25">
      <c r="B656459" s="76"/>
      <c r="C656459" s="75"/>
    </row>
    <row r="656460" spans="2:3" x14ac:dyDescent="0.25">
      <c r="B656460" s="76"/>
      <c r="C656460" s="75"/>
    </row>
    <row r="656461" spans="2:3" x14ac:dyDescent="0.25">
      <c r="B656461" s="76"/>
      <c r="C656461" s="75"/>
    </row>
    <row r="656462" spans="2:3" x14ac:dyDescent="0.25">
      <c r="B656462" s="76"/>
      <c r="C656462" s="75"/>
    </row>
    <row r="656463" spans="2:3" x14ac:dyDescent="0.25">
      <c r="B656463" s="76"/>
      <c r="C656463" s="75"/>
    </row>
    <row r="656464" spans="2:3" x14ac:dyDescent="0.25">
      <c r="B656464" s="76"/>
      <c r="C656464" s="75"/>
    </row>
    <row r="656465" spans="2:3" x14ac:dyDescent="0.25">
      <c r="B656465" s="76"/>
      <c r="C656465" s="75"/>
    </row>
    <row r="656575" spans="2:3" x14ac:dyDescent="0.25">
      <c r="B656575" s="76"/>
      <c r="C656575" s="75"/>
    </row>
    <row r="656576" spans="2:3" x14ac:dyDescent="0.25">
      <c r="B656576" s="76"/>
      <c r="C656576" s="75"/>
    </row>
    <row r="656577" spans="2:3" x14ac:dyDescent="0.25">
      <c r="B656577" s="76"/>
      <c r="C656577" s="75"/>
    </row>
    <row r="656578" spans="2:3" x14ac:dyDescent="0.25">
      <c r="B656578" s="76"/>
      <c r="C656578" s="75"/>
    </row>
    <row r="656579" spans="2:3" x14ac:dyDescent="0.25">
      <c r="B656579" s="76"/>
      <c r="C656579" s="75"/>
    </row>
    <row r="656580" spans="2:3" x14ac:dyDescent="0.25">
      <c r="B656580" s="76"/>
      <c r="C656580" s="75"/>
    </row>
    <row r="656581" spans="2:3" x14ac:dyDescent="0.25">
      <c r="B656581" s="76"/>
      <c r="C656581" s="75"/>
    </row>
    <row r="656582" spans="2:3" x14ac:dyDescent="0.25">
      <c r="B656582" s="76"/>
      <c r="C656582" s="75"/>
    </row>
    <row r="656583" spans="2:3" x14ac:dyDescent="0.25">
      <c r="B656583" s="76"/>
      <c r="C656583" s="75"/>
    </row>
    <row r="656584" spans="2:3" x14ac:dyDescent="0.25">
      <c r="B656584" s="76"/>
      <c r="C656584" s="75"/>
    </row>
    <row r="656585" spans="2:3" x14ac:dyDescent="0.25">
      <c r="B656585" s="76"/>
      <c r="C656585" s="75"/>
    </row>
    <row r="656586" spans="2:3" x14ac:dyDescent="0.25">
      <c r="B656586" s="76"/>
      <c r="C656586" s="75"/>
    </row>
    <row r="656587" spans="2:3" x14ac:dyDescent="0.25">
      <c r="B656587" s="76"/>
      <c r="C656587" s="75"/>
    </row>
    <row r="656697" spans="2:3" x14ac:dyDescent="0.25">
      <c r="B656697" s="76"/>
      <c r="C656697" s="75"/>
    </row>
    <row r="656698" spans="2:3" x14ac:dyDescent="0.25">
      <c r="B656698" s="76"/>
      <c r="C656698" s="75"/>
    </row>
    <row r="656699" spans="2:3" x14ac:dyDescent="0.25">
      <c r="B656699" s="76"/>
      <c r="C656699" s="75"/>
    </row>
    <row r="656700" spans="2:3" x14ac:dyDescent="0.25">
      <c r="B656700" s="76"/>
      <c r="C656700" s="75"/>
    </row>
    <row r="656701" spans="2:3" x14ac:dyDescent="0.25">
      <c r="B656701" s="76"/>
      <c r="C656701" s="75"/>
    </row>
    <row r="656702" spans="2:3" x14ac:dyDescent="0.25">
      <c r="B656702" s="76"/>
      <c r="C656702" s="75"/>
    </row>
    <row r="656703" spans="2:3" x14ac:dyDescent="0.25">
      <c r="B656703" s="76"/>
      <c r="C656703" s="75"/>
    </row>
    <row r="656704" spans="2:3" x14ac:dyDescent="0.25">
      <c r="B656704" s="76"/>
      <c r="C656704" s="75"/>
    </row>
    <row r="656705" spans="2:3" x14ac:dyDescent="0.25">
      <c r="B656705" s="76"/>
      <c r="C656705" s="75"/>
    </row>
    <row r="656706" spans="2:3" x14ac:dyDescent="0.25">
      <c r="B656706" s="76"/>
      <c r="C656706" s="75"/>
    </row>
    <row r="656707" spans="2:3" x14ac:dyDescent="0.25">
      <c r="B656707" s="76"/>
      <c r="C656707" s="75"/>
    </row>
    <row r="656708" spans="2:3" x14ac:dyDescent="0.25">
      <c r="B656708" s="76"/>
      <c r="C656708" s="75"/>
    </row>
    <row r="656709" spans="2:3" x14ac:dyDescent="0.25">
      <c r="B656709" s="76"/>
      <c r="C656709" s="75"/>
    </row>
    <row r="656819" spans="2:3" x14ac:dyDescent="0.25">
      <c r="B656819" s="76"/>
      <c r="C656819" s="75"/>
    </row>
    <row r="656820" spans="2:3" x14ac:dyDescent="0.25">
      <c r="B656820" s="76"/>
      <c r="C656820" s="75"/>
    </row>
    <row r="656821" spans="2:3" x14ac:dyDescent="0.25">
      <c r="B656821" s="76"/>
      <c r="C656821" s="75"/>
    </row>
    <row r="656822" spans="2:3" x14ac:dyDescent="0.25">
      <c r="B656822" s="76"/>
      <c r="C656822" s="75"/>
    </row>
    <row r="656823" spans="2:3" x14ac:dyDescent="0.25">
      <c r="B656823" s="76"/>
      <c r="C656823" s="75"/>
    </row>
    <row r="656824" spans="2:3" x14ac:dyDescent="0.25">
      <c r="B656824" s="76"/>
      <c r="C656824" s="75"/>
    </row>
    <row r="656825" spans="2:3" x14ac:dyDescent="0.25">
      <c r="B656825" s="76"/>
      <c r="C656825" s="75"/>
    </row>
    <row r="656826" spans="2:3" x14ac:dyDescent="0.25">
      <c r="B656826" s="76"/>
      <c r="C656826" s="75"/>
    </row>
    <row r="656827" spans="2:3" x14ac:dyDescent="0.25">
      <c r="B656827" s="76"/>
      <c r="C656827" s="75"/>
    </row>
    <row r="656828" spans="2:3" x14ac:dyDescent="0.25">
      <c r="B656828" s="76"/>
      <c r="C656828" s="75"/>
    </row>
    <row r="656829" spans="2:3" x14ac:dyDescent="0.25">
      <c r="B656829" s="76"/>
      <c r="C656829" s="75"/>
    </row>
    <row r="656830" spans="2:3" x14ac:dyDescent="0.25">
      <c r="B656830" s="76"/>
      <c r="C656830" s="75"/>
    </row>
    <row r="656831" spans="2:3" x14ac:dyDescent="0.25">
      <c r="B656831" s="76"/>
      <c r="C656831" s="75"/>
    </row>
    <row r="656941" spans="2:3" x14ac:dyDescent="0.25">
      <c r="B656941" s="76"/>
      <c r="C656941" s="75"/>
    </row>
    <row r="656942" spans="2:3" x14ac:dyDescent="0.25">
      <c r="B656942" s="76"/>
      <c r="C656942" s="75"/>
    </row>
    <row r="656943" spans="2:3" x14ac:dyDescent="0.25">
      <c r="B656943" s="76"/>
      <c r="C656943" s="75"/>
    </row>
    <row r="656944" spans="2:3" x14ac:dyDescent="0.25">
      <c r="B656944" s="76"/>
      <c r="C656944" s="75"/>
    </row>
    <row r="656945" spans="2:3" x14ac:dyDescent="0.25">
      <c r="B656945" s="76"/>
      <c r="C656945" s="75"/>
    </row>
    <row r="656946" spans="2:3" x14ac:dyDescent="0.25">
      <c r="B656946" s="76"/>
      <c r="C656946" s="75"/>
    </row>
    <row r="656947" spans="2:3" x14ac:dyDescent="0.25">
      <c r="B656947" s="76"/>
      <c r="C656947" s="75"/>
    </row>
    <row r="656948" spans="2:3" x14ac:dyDescent="0.25">
      <c r="B656948" s="76"/>
      <c r="C656948" s="75"/>
    </row>
    <row r="656949" spans="2:3" x14ac:dyDescent="0.25">
      <c r="B656949" s="76"/>
      <c r="C656949" s="75"/>
    </row>
    <row r="656950" spans="2:3" x14ac:dyDescent="0.25">
      <c r="B656950" s="76"/>
      <c r="C656950" s="75"/>
    </row>
    <row r="656951" spans="2:3" x14ac:dyDescent="0.25">
      <c r="B656951" s="76"/>
      <c r="C656951" s="75"/>
    </row>
    <row r="656952" spans="2:3" x14ac:dyDescent="0.25">
      <c r="B656952" s="76"/>
      <c r="C656952" s="75"/>
    </row>
    <row r="656953" spans="2:3" x14ac:dyDescent="0.25">
      <c r="B656953" s="76"/>
      <c r="C656953" s="75"/>
    </row>
    <row r="657063" spans="2:3" x14ac:dyDescent="0.25">
      <c r="B657063" s="76"/>
      <c r="C657063" s="75"/>
    </row>
    <row r="657064" spans="2:3" x14ac:dyDescent="0.25">
      <c r="B657064" s="76"/>
      <c r="C657064" s="75"/>
    </row>
    <row r="657065" spans="2:3" x14ac:dyDescent="0.25">
      <c r="B657065" s="76"/>
      <c r="C657065" s="75"/>
    </row>
    <row r="657066" spans="2:3" x14ac:dyDescent="0.25">
      <c r="B657066" s="76"/>
      <c r="C657066" s="75"/>
    </row>
    <row r="657067" spans="2:3" x14ac:dyDescent="0.25">
      <c r="B657067" s="76"/>
      <c r="C657067" s="75"/>
    </row>
    <row r="657068" spans="2:3" x14ac:dyDescent="0.25">
      <c r="B657068" s="76"/>
      <c r="C657068" s="75"/>
    </row>
    <row r="657069" spans="2:3" x14ac:dyDescent="0.25">
      <c r="B657069" s="76"/>
      <c r="C657069" s="75"/>
    </row>
    <row r="657070" spans="2:3" x14ac:dyDescent="0.25">
      <c r="B657070" s="76"/>
      <c r="C657070" s="75"/>
    </row>
    <row r="657071" spans="2:3" x14ac:dyDescent="0.25">
      <c r="B657071" s="76"/>
      <c r="C657071" s="75"/>
    </row>
    <row r="657072" spans="2:3" x14ac:dyDescent="0.25">
      <c r="B657072" s="76"/>
      <c r="C657072" s="75"/>
    </row>
    <row r="657073" spans="2:3" x14ac:dyDescent="0.25">
      <c r="B657073" s="76"/>
      <c r="C657073" s="75"/>
    </row>
    <row r="657074" spans="2:3" x14ac:dyDescent="0.25">
      <c r="B657074" s="76"/>
      <c r="C657074" s="75"/>
    </row>
    <row r="657075" spans="2:3" x14ac:dyDescent="0.25">
      <c r="B657075" s="76"/>
      <c r="C657075" s="75"/>
    </row>
    <row r="657185" spans="2:3" x14ac:dyDescent="0.25">
      <c r="B657185" s="76"/>
      <c r="C657185" s="75"/>
    </row>
    <row r="657186" spans="2:3" x14ac:dyDescent="0.25">
      <c r="B657186" s="76"/>
      <c r="C657186" s="75"/>
    </row>
    <row r="657187" spans="2:3" x14ac:dyDescent="0.25">
      <c r="B657187" s="76"/>
      <c r="C657187" s="75"/>
    </row>
    <row r="657188" spans="2:3" x14ac:dyDescent="0.25">
      <c r="B657188" s="76"/>
      <c r="C657188" s="75"/>
    </row>
    <row r="657189" spans="2:3" x14ac:dyDescent="0.25">
      <c r="B657189" s="76"/>
      <c r="C657189" s="75"/>
    </row>
    <row r="657190" spans="2:3" x14ac:dyDescent="0.25">
      <c r="B657190" s="76"/>
      <c r="C657190" s="75"/>
    </row>
    <row r="657191" spans="2:3" x14ac:dyDescent="0.25">
      <c r="B657191" s="76"/>
      <c r="C657191" s="75"/>
    </row>
    <row r="657192" spans="2:3" x14ac:dyDescent="0.25">
      <c r="B657192" s="76"/>
      <c r="C657192" s="75"/>
    </row>
    <row r="657193" spans="2:3" x14ac:dyDescent="0.25">
      <c r="B657193" s="76"/>
      <c r="C657193" s="75"/>
    </row>
    <row r="657194" spans="2:3" x14ac:dyDescent="0.25">
      <c r="B657194" s="76"/>
      <c r="C657194" s="75"/>
    </row>
    <row r="657195" spans="2:3" x14ac:dyDescent="0.25">
      <c r="B657195" s="76"/>
      <c r="C657195" s="75"/>
    </row>
    <row r="657196" spans="2:3" x14ac:dyDescent="0.25">
      <c r="B657196" s="76"/>
      <c r="C657196" s="75"/>
    </row>
    <row r="657197" spans="2:3" x14ac:dyDescent="0.25">
      <c r="B657197" s="76"/>
      <c r="C657197" s="75"/>
    </row>
    <row r="657307" spans="2:3" x14ac:dyDescent="0.25">
      <c r="B657307" s="76"/>
      <c r="C657307" s="75"/>
    </row>
    <row r="657308" spans="2:3" x14ac:dyDescent="0.25">
      <c r="B657308" s="76"/>
      <c r="C657308" s="75"/>
    </row>
    <row r="657309" spans="2:3" x14ac:dyDescent="0.25">
      <c r="B657309" s="76"/>
      <c r="C657309" s="75"/>
    </row>
    <row r="657310" spans="2:3" x14ac:dyDescent="0.25">
      <c r="B657310" s="76"/>
      <c r="C657310" s="75"/>
    </row>
    <row r="657311" spans="2:3" x14ac:dyDescent="0.25">
      <c r="B657311" s="76"/>
      <c r="C657311" s="75"/>
    </row>
    <row r="657312" spans="2:3" x14ac:dyDescent="0.25">
      <c r="B657312" s="76"/>
      <c r="C657312" s="75"/>
    </row>
    <row r="657313" spans="2:3" x14ac:dyDescent="0.25">
      <c r="B657313" s="76"/>
      <c r="C657313" s="75"/>
    </row>
    <row r="657314" spans="2:3" x14ac:dyDescent="0.25">
      <c r="B657314" s="76"/>
      <c r="C657314" s="75"/>
    </row>
    <row r="657315" spans="2:3" x14ac:dyDescent="0.25">
      <c r="B657315" s="76"/>
      <c r="C657315" s="75"/>
    </row>
    <row r="657316" spans="2:3" x14ac:dyDescent="0.25">
      <c r="B657316" s="76"/>
      <c r="C657316" s="75"/>
    </row>
    <row r="657317" spans="2:3" x14ac:dyDescent="0.25">
      <c r="B657317" s="76"/>
      <c r="C657317" s="75"/>
    </row>
    <row r="657318" spans="2:3" x14ac:dyDescent="0.25">
      <c r="B657318" s="76"/>
      <c r="C657318" s="75"/>
    </row>
    <row r="657319" spans="2:3" x14ac:dyDescent="0.25">
      <c r="B657319" s="76"/>
      <c r="C657319" s="75"/>
    </row>
    <row r="657429" spans="2:3" x14ac:dyDescent="0.25">
      <c r="B657429" s="76"/>
      <c r="C657429" s="75"/>
    </row>
    <row r="657430" spans="2:3" x14ac:dyDescent="0.25">
      <c r="B657430" s="76"/>
      <c r="C657430" s="75"/>
    </row>
    <row r="657431" spans="2:3" x14ac:dyDescent="0.25">
      <c r="B657431" s="76"/>
      <c r="C657431" s="75"/>
    </row>
    <row r="657432" spans="2:3" x14ac:dyDescent="0.25">
      <c r="B657432" s="76"/>
      <c r="C657432" s="75"/>
    </row>
    <row r="657433" spans="2:3" x14ac:dyDescent="0.25">
      <c r="B657433" s="76"/>
      <c r="C657433" s="75"/>
    </row>
    <row r="657434" spans="2:3" x14ac:dyDescent="0.25">
      <c r="B657434" s="76"/>
      <c r="C657434" s="75"/>
    </row>
    <row r="657435" spans="2:3" x14ac:dyDescent="0.25">
      <c r="B657435" s="76"/>
      <c r="C657435" s="75"/>
    </row>
    <row r="657436" spans="2:3" x14ac:dyDescent="0.25">
      <c r="B657436" s="76"/>
      <c r="C657436" s="75"/>
    </row>
    <row r="657437" spans="2:3" x14ac:dyDescent="0.25">
      <c r="B657437" s="76"/>
      <c r="C657437" s="75"/>
    </row>
    <row r="657438" spans="2:3" x14ac:dyDescent="0.25">
      <c r="B657438" s="76"/>
      <c r="C657438" s="75"/>
    </row>
    <row r="657439" spans="2:3" x14ac:dyDescent="0.25">
      <c r="B657439" s="76"/>
      <c r="C657439" s="75"/>
    </row>
    <row r="657440" spans="2:3" x14ac:dyDescent="0.25">
      <c r="B657440" s="76"/>
      <c r="C657440" s="75"/>
    </row>
    <row r="657441" spans="2:3" x14ac:dyDescent="0.25">
      <c r="B657441" s="76"/>
      <c r="C657441" s="75"/>
    </row>
    <row r="657551" spans="2:3" x14ac:dyDescent="0.25">
      <c r="B657551" s="76"/>
      <c r="C657551" s="75"/>
    </row>
    <row r="657552" spans="2:3" x14ac:dyDescent="0.25">
      <c r="B657552" s="76"/>
      <c r="C657552" s="75"/>
    </row>
    <row r="657553" spans="2:3" x14ac:dyDescent="0.25">
      <c r="B657553" s="76"/>
      <c r="C657553" s="75"/>
    </row>
    <row r="657554" spans="2:3" x14ac:dyDescent="0.25">
      <c r="B657554" s="76"/>
      <c r="C657554" s="75"/>
    </row>
    <row r="657555" spans="2:3" x14ac:dyDescent="0.25">
      <c r="B657555" s="76"/>
      <c r="C657555" s="75"/>
    </row>
    <row r="657556" spans="2:3" x14ac:dyDescent="0.25">
      <c r="B657556" s="76"/>
      <c r="C657556" s="75"/>
    </row>
    <row r="657557" spans="2:3" x14ac:dyDescent="0.25">
      <c r="B657557" s="76"/>
      <c r="C657557" s="75"/>
    </row>
    <row r="657558" spans="2:3" x14ac:dyDescent="0.25">
      <c r="B657558" s="76"/>
      <c r="C657558" s="75"/>
    </row>
    <row r="657559" spans="2:3" x14ac:dyDescent="0.25">
      <c r="B657559" s="76"/>
      <c r="C657559" s="75"/>
    </row>
    <row r="657560" spans="2:3" x14ac:dyDescent="0.25">
      <c r="B657560" s="76"/>
      <c r="C657560" s="75"/>
    </row>
    <row r="657561" spans="2:3" x14ac:dyDescent="0.25">
      <c r="B657561" s="76"/>
      <c r="C657561" s="75"/>
    </row>
    <row r="657562" spans="2:3" x14ac:dyDescent="0.25">
      <c r="B657562" s="76"/>
      <c r="C657562" s="75"/>
    </row>
    <row r="657563" spans="2:3" x14ac:dyDescent="0.25">
      <c r="B657563" s="76"/>
      <c r="C657563" s="75"/>
    </row>
    <row r="657673" spans="2:3" x14ac:dyDescent="0.25">
      <c r="B657673" s="76"/>
      <c r="C657673" s="75"/>
    </row>
    <row r="657674" spans="2:3" x14ac:dyDescent="0.25">
      <c r="B657674" s="76"/>
      <c r="C657674" s="75"/>
    </row>
    <row r="657675" spans="2:3" x14ac:dyDescent="0.25">
      <c r="B657675" s="76"/>
      <c r="C657675" s="75"/>
    </row>
    <row r="657676" spans="2:3" x14ac:dyDescent="0.25">
      <c r="B657676" s="76"/>
      <c r="C657676" s="75"/>
    </row>
    <row r="657677" spans="2:3" x14ac:dyDescent="0.25">
      <c r="B657677" s="76"/>
      <c r="C657677" s="75"/>
    </row>
    <row r="657678" spans="2:3" x14ac:dyDescent="0.25">
      <c r="B657678" s="76"/>
      <c r="C657678" s="75"/>
    </row>
    <row r="657679" spans="2:3" x14ac:dyDescent="0.25">
      <c r="B657679" s="76"/>
      <c r="C657679" s="75"/>
    </row>
    <row r="657680" spans="2:3" x14ac:dyDescent="0.25">
      <c r="B657680" s="76"/>
      <c r="C657680" s="75"/>
    </row>
    <row r="657681" spans="2:3" x14ac:dyDescent="0.25">
      <c r="B657681" s="76"/>
      <c r="C657681" s="75"/>
    </row>
    <row r="657682" spans="2:3" x14ac:dyDescent="0.25">
      <c r="B657682" s="76"/>
      <c r="C657682" s="75"/>
    </row>
    <row r="657683" spans="2:3" x14ac:dyDescent="0.25">
      <c r="B657683" s="76"/>
      <c r="C657683" s="75"/>
    </row>
    <row r="657684" spans="2:3" x14ac:dyDescent="0.25">
      <c r="B657684" s="76"/>
      <c r="C657684" s="75"/>
    </row>
    <row r="657685" spans="2:3" x14ac:dyDescent="0.25">
      <c r="B657685" s="76"/>
      <c r="C657685" s="75"/>
    </row>
    <row r="657795" spans="2:3" x14ac:dyDescent="0.25">
      <c r="B657795" s="76"/>
      <c r="C657795" s="75"/>
    </row>
    <row r="657796" spans="2:3" x14ac:dyDescent="0.25">
      <c r="B657796" s="76"/>
      <c r="C657796" s="75"/>
    </row>
    <row r="657797" spans="2:3" x14ac:dyDescent="0.25">
      <c r="B657797" s="76"/>
      <c r="C657797" s="75"/>
    </row>
    <row r="657798" spans="2:3" x14ac:dyDescent="0.25">
      <c r="B657798" s="76"/>
      <c r="C657798" s="75"/>
    </row>
    <row r="657799" spans="2:3" x14ac:dyDescent="0.25">
      <c r="B657799" s="76"/>
      <c r="C657799" s="75"/>
    </row>
    <row r="657800" spans="2:3" x14ac:dyDescent="0.25">
      <c r="B657800" s="76"/>
      <c r="C657800" s="75"/>
    </row>
    <row r="657801" spans="2:3" x14ac:dyDescent="0.25">
      <c r="B657801" s="76"/>
      <c r="C657801" s="75"/>
    </row>
    <row r="657802" spans="2:3" x14ac:dyDescent="0.25">
      <c r="B657802" s="76"/>
      <c r="C657802" s="75"/>
    </row>
    <row r="657803" spans="2:3" x14ac:dyDescent="0.25">
      <c r="B657803" s="76"/>
      <c r="C657803" s="75"/>
    </row>
    <row r="657804" spans="2:3" x14ac:dyDescent="0.25">
      <c r="B657804" s="76"/>
      <c r="C657804" s="75"/>
    </row>
    <row r="657805" spans="2:3" x14ac:dyDescent="0.25">
      <c r="B657805" s="76"/>
      <c r="C657805" s="75"/>
    </row>
    <row r="657806" spans="2:3" x14ac:dyDescent="0.25">
      <c r="B657806" s="76"/>
      <c r="C657806" s="75"/>
    </row>
    <row r="657807" spans="2:3" x14ac:dyDescent="0.25">
      <c r="B657807" s="76"/>
      <c r="C657807" s="75"/>
    </row>
    <row r="657917" spans="2:3" x14ac:dyDescent="0.25">
      <c r="B657917" s="76"/>
      <c r="C657917" s="75"/>
    </row>
    <row r="657918" spans="2:3" x14ac:dyDescent="0.25">
      <c r="B657918" s="76"/>
      <c r="C657918" s="75"/>
    </row>
    <row r="657919" spans="2:3" x14ac:dyDescent="0.25">
      <c r="B657919" s="76"/>
      <c r="C657919" s="75"/>
    </row>
    <row r="657920" spans="2:3" x14ac:dyDescent="0.25">
      <c r="B657920" s="76"/>
      <c r="C657920" s="75"/>
    </row>
    <row r="657921" spans="2:3" x14ac:dyDescent="0.25">
      <c r="B657921" s="76"/>
      <c r="C657921" s="75"/>
    </row>
    <row r="657922" spans="2:3" x14ac:dyDescent="0.25">
      <c r="B657922" s="76"/>
      <c r="C657922" s="75"/>
    </row>
    <row r="657923" spans="2:3" x14ac:dyDescent="0.25">
      <c r="B657923" s="76"/>
      <c r="C657923" s="75"/>
    </row>
    <row r="657924" spans="2:3" x14ac:dyDescent="0.25">
      <c r="B657924" s="76"/>
      <c r="C657924" s="75"/>
    </row>
    <row r="657925" spans="2:3" x14ac:dyDescent="0.25">
      <c r="B657925" s="76"/>
      <c r="C657925" s="75"/>
    </row>
    <row r="657926" spans="2:3" x14ac:dyDescent="0.25">
      <c r="B657926" s="76"/>
      <c r="C657926" s="75"/>
    </row>
    <row r="657927" spans="2:3" x14ac:dyDescent="0.25">
      <c r="B657927" s="76"/>
      <c r="C657927" s="75"/>
    </row>
    <row r="657928" spans="2:3" x14ac:dyDescent="0.25">
      <c r="B657928" s="76"/>
      <c r="C657928" s="75"/>
    </row>
    <row r="657929" spans="2:3" x14ac:dyDescent="0.25">
      <c r="B657929" s="76"/>
      <c r="C657929" s="75"/>
    </row>
    <row r="658039" spans="2:3" x14ac:dyDescent="0.25">
      <c r="B658039" s="76"/>
      <c r="C658039" s="75"/>
    </row>
    <row r="658040" spans="2:3" x14ac:dyDescent="0.25">
      <c r="B658040" s="76"/>
      <c r="C658040" s="75"/>
    </row>
    <row r="658041" spans="2:3" x14ac:dyDescent="0.25">
      <c r="B658041" s="76"/>
      <c r="C658041" s="75"/>
    </row>
    <row r="658042" spans="2:3" x14ac:dyDescent="0.25">
      <c r="B658042" s="76"/>
      <c r="C658042" s="75"/>
    </row>
    <row r="658043" spans="2:3" x14ac:dyDescent="0.25">
      <c r="B658043" s="76"/>
      <c r="C658043" s="75"/>
    </row>
    <row r="658044" spans="2:3" x14ac:dyDescent="0.25">
      <c r="B658044" s="76"/>
      <c r="C658044" s="75"/>
    </row>
    <row r="658045" spans="2:3" x14ac:dyDescent="0.25">
      <c r="B658045" s="76"/>
      <c r="C658045" s="75"/>
    </row>
    <row r="658046" spans="2:3" x14ac:dyDescent="0.25">
      <c r="B658046" s="76"/>
      <c r="C658046" s="75"/>
    </row>
    <row r="658047" spans="2:3" x14ac:dyDescent="0.25">
      <c r="B658047" s="76"/>
      <c r="C658047" s="75"/>
    </row>
    <row r="658048" spans="2:3" x14ac:dyDescent="0.25">
      <c r="B658048" s="76"/>
      <c r="C658048" s="75"/>
    </row>
    <row r="658049" spans="2:3" x14ac:dyDescent="0.25">
      <c r="B658049" s="76"/>
      <c r="C658049" s="75"/>
    </row>
    <row r="658050" spans="2:3" x14ac:dyDescent="0.25">
      <c r="B658050" s="76"/>
      <c r="C658050" s="75"/>
    </row>
    <row r="658051" spans="2:3" x14ac:dyDescent="0.25">
      <c r="B658051" s="76"/>
      <c r="C658051" s="75"/>
    </row>
    <row r="658161" spans="2:3" x14ac:dyDescent="0.25">
      <c r="B658161" s="76"/>
      <c r="C658161" s="75"/>
    </row>
    <row r="658162" spans="2:3" x14ac:dyDescent="0.25">
      <c r="B658162" s="76"/>
      <c r="C658162" s="75"/>
    </row>
    <row r="658163" spans="2:3" x14ac:dyDescent="0.25">
      <c r="B658163" s="76"/>
      <c r="C658163" s="75"/>
    </row>
    <row r="658164" spans="2:3" x14ac:dyDescent="0.25">
      <c r="B658164" s="76"/>
      <c r="C658164" s="75"/>
    </row>
    <row r="658165" spans="2:3" x14ac:dyDescent="0.25">
      <c r="B658165" s="76"/>
      <c r="C658165" s="75"/>
    </row>
    <row r="658166" spans="2:3" x14ac:dyDescent="0.25">
      <c r="B658166" s="76"/>
      <c r="C658166" s="75"/>
    </row>
    <row r="658167" spans="2:3" x14ac:dyDescent="0.25">
      <c r="B658167" s="76"/>
      <c r="C658167" s="75"/>
    </row>
    <row r="658168" spans="2:3" x14ac:dyDescent="0.25">
      <c r="B658168" s="76"/>
      <c r="C658168" s="75"/>
    </row>
    <row r="658169" spans="2:3" x14ac:dyDescent="0.25">
      <c r="B658169" s="76"/>
      <c r="C658169" s="75"/>
    </row>
    <row r="658170" spans="2:3" x14ac:dyDescent="0.25">
      <c r="B658170" s="76"/>
      <c r="C658170" s="75"/>
    </row>
    <row r="658171" spans="2:3" x14ac:dyDescent="0.25">
      <c r="B658171" s="76"/>
      <c r="C658171" s="75"/>
    </row>
    <row r="658172" spans="2:3" x14ac:dyDescent="0.25">
      <c r="B658172" s="76"/>
      <c r="C658172" s="75"/>
    </row>
    <row r="658173" spans="2:3" x14ac:dyDescent="0.25">
      <c r="B658173" s="76"/>
      <c r="C658173" s="75"/>
    </row>
    <row r="658283" spans="2:3" x14ac:dyDescent="0.25">
      <c r="B658283" s="76"/>
      <c r="C658283" s="75"/>
    </row>
    <row r="658284" spans="2:3" x14ac:dyDescent="0.25">
      <c r="B658284" s="76"/>
      <c r="C658284" s="75"/>
    </row>
    <row r="658285" spans="2:3" x14ac:dyDescent="0.25">
      <c r="B658285" s="76"/>
      <c r="C658285" s="75"/>
    </row>
    <row r="658286" spans="2:3" x14ac:dyDescent="0.25">
      <c r="B658286" s="76"/>
      <c r="C658286" s="75"/>
    </row>
    <row r="658287" spans="2:3" x14ac:dyDescent="0.25">
      <c r="B658287" s="76"/>
      <c r="C658287" s="75"/>
    </row>
    <row r="658288" spans="2:3" x14ac:dyDescent="0.25">
      <c r="B658288" s="76"/>
      <c r="C658288" s="75"/>
    </row>
    <row r="658289" spans="2:3" x14ac:dyDescent="0.25">
      <c r="B658289" s="76"/>
      <c r="C658289" s="75"/>
    </row>
    <row r="658290" spans="2:3" x14ac:dyDescent="0.25">
      <c r="B658290" s="76"/>
      <c r="C658290" s="75"/>
    </row>
    <row r="658291" spans="2:3" x14ac:dyDescent="0.25">
      <c r="B658291" s="76"/>
      <c r="C658291" s="75"/>
    </row>
    <row r="658292" spans="2:3" x14ac:dyDescent="0.25">
      <c r="B658292" s="76"/>
      <c r="C658292" s="75"/>
    </row>
    <row r="658293" spans="2:3" x14ac:dyDescent="0.25">
      <c r="B658293" s="76"/>
      <c r="C658293" s="75"/>
    </row>
    <row r="658294" spans="2:3" x14ac:dyDescent="0.25">
      <c r="B658294" s="76"/>
      <c r="C658294" s="75"/>
    </row>
    <row r="658295" spans="2:3" x14ac:dyDescent="0.25">
      <c r="B658295" s="76"/>
      <c r="C658295" s="75"/>
    </row>
    <row r="658405" spans="2:3" x14ac:dyDescent="0.25">
      <c r="B658405" s="76"/>
      <c r="C658405" s="75"/>
    </row>
    <row r="658406" spans="2:3" x14ac:dyDescent="0.25">
      <c r="B658406" s="76"/>
      <c r="C658406" s="75"/>
    </row>
    <row r="658407" spans="2:3" x14ac:dyDescent="0.25">
      <c r="B658407" s="76"/>
      <c r="C658407" s="75"/>
    </row>
    <row r="658408" spans="2:3" x14ac:dyDescent="0.25">
      <c r="B658408" s="76"/>
      <c r="C658408" s="75"/>
    </row>
    <row r="658409" spans="2:3" x14ac:dyDescent="0.25">
      <c r="B658409" s="76"/>
      <c r="C658409" s="75"/>
    </row>
    <row r="658410" spans="2:3" x14ac:dyDescent="0.25">
      <c r="B658410" s="76"/>
      <c r="C658410" s="75"/>
    </row>
    <row r="658411" spans="2:3" x14ac:dyDescent="0.25">
      <c r="B658411" s="76"/>
      <c r="C658411" s="75"/>
    </row>
    <row r="658412" spans="2:3" x14ac:dyDescent="0.25">
      <c r="B658412" s="76"/>
      <c r="C658412" s="75"/>
    </row>
    <row r="658413" spans="2:3" x14ac:dyDescent="0.25">
      <c r="B658413" s="76"/>
      <c r="C658413" s="75"/>
    </row>
    <row r="658414" spans="2:3" x14ac:dyDescent="0.25">
      <c r="B658414" s="76"/>
      <c r="C658414" s="75"/>
    </row>
    <row r="658415" spans="2:3" x14ac:dyDescent="0.25">
      <c r="B658415" s="76"/>
      <c r="C658415" s="75"/>
    </row>
    <row r="658416" spans="2:3" x14ac:dyDescent="0.25">
      <c r="B658416" s="76"/>
      <c r="C658416" s="75"/>
    </row>
    <row r="658417" spans="2:3" x14ac:dyDescent="0.25">
      <c r="B658417" s="76"/>
      <c r="C658417" s="75"/>
    </row>
    <row r="658527" spans="2:3" x14ac:dyDescent="0.25">
      <c r="B658527" s="76"/>
      <c r="C658527" s="75"/>
    </row>
    <row r="658528" spans="2:3" x14ac:dyDescent="0.25">
      <c r="B658528" s="76"/>
      <c r="C658528" s="75"/>
    </row>
    <row r="658529" spans="2:3" x14ac:dyDescent="0.25">
      <c r="B658529" s="76"/>
      <c r="C658529" s="75"/>
    </row>
    <row r="658530" spans="2:3" x14ac:dyDescent="0.25">
      <c r="B658530" s="76"/>
      <c r="C658530" s="75"/>
    </row>
    <row r="658531" spans="2:3" x14ac:dyDescent="0.25">
      <c r="B658531" s="76"/>
      <c r="C658531" s="75"/>
    </row>
    <row r="658532" spans="2:3" x14ac:dyDescent="0.25">
      <c r="B658532" s="76"/>
      <c r="C658532" s="75"/>
    </row>
    <row r="658533" spans="2:3" x14ac:dyDescent="0.25">
      <c r="B658533" s="76"/>
      <c r="C658533" s="75"/>
    </row>
    <row r="658534" spans="2:3" x14ac:dyDescent="0.25">
      <c r="B658534" s="76"/>
      <c r="C658534" s="75"/>
    </row>
    <row r="658535" spans="2:3" x14ac:dyDescent="0.25">
      <c r="B658535" s="76"/>
      <c r="C658535" s="75"/>
    </row>
    <row r="658536" spans="2:3" x14ac:dyDescent="0.25">
      <c r="B658536" s="76"/>
      <c r="C658536" s="75"/>
    </row>
    <row r="658537" spans="2:3" x14ac:dyDescent="0.25">
      <c r="B658537" s="76"/>
      <c r="C658537" s="75"/>
    </row>
    <row r="658538" spans="2:3" x14ac:dyDescent="0.25">
      <c r="B658538" s="76"/>
      <c r="C658538" s="75"/>
    </row>
    <row r="658539" spans="2:3" x14ac:dyDescent="0.25">
      <c r="B658539" s="76"/>
      <c r="C658539" s="75"/>
    </row>
    <row r="658649" spans="2:3" x14ac:dyDescent="0.25">
      <c r="B658649" s="76"/>
      <c r="C658649" s="75"/>
    </row>
    <row r="658650" spans="2:3" x14ac:dyDescent="0.25">
      <c r="B658650" s="76"/>
      <c r="C658650" s="75"/>
    </row>
    <row r="658651" spans="2:3" x14ac:dyDescent="0.25">
      <c r="B658651" s="76"/>
      <c r="C658651" s="75"/>
    </row>
    <row r="658652" spans="2:3" x14ac:dyDescent="0.25">
      <c r="B658652" s="76"/>
      <c r="C658652" s="75"/>
    </row>
    <row r="658653" spans="2:3" x14ac:dyDescent="0.25">
      <c r="B658653" s="76"/>
      <c r="C658653" s="75"/>
    </row>
    <row r="658654" spans="2:3" x14ac:dyDescent="0.25">
      <c r="B658654" s="76"/>
      <c r="C658654" s="75"/>
    </row>
    <row r="658655" spans="2:3" x14ac:dyDescent="0.25">
      <c r="B658655" s="76"/>
      <c r="C658655" s="75"/>
    </row>
    <row r="658656" spans="2:3" x14ac:dyDescent="0.25">
      <c r="B658656" s="76"/>
      <c r="C658656" s="75"/>
    </row>
    <row r="658657" spans="2:3" x14ac:dyDescent="0.25">
      <c r="B658657" s="76"/>
      <c r="C658657" s="75"/>
    </row>
    <row r="658658" spans="2:3" x14ac:dyDescent="0.25">
      <c r="B658658" s="76"/>
      <c r="C658658" s="75"/>
    </row>
    <row r="658659" spans="2:3" x14ac:dyDescent="0.25">
      <c r="B658659" s="76"/>
      <c r="C658659" s="75"/>
    </row>
    <row r="658660" spans="2:3" x14ac:dyDescent="0.25">
      <c r="B658660" s="76"/>
      <c r="C658660" s="75"/>
    </row>
    <row r="658661" spans="2:3" x14ac:dyDescent="0.25">
      <c r="B658661" s="76"/>
      <c r="C658661" s="75"/>
    </row>
    <row r="658771" spans="2:3" x14ac:dyDescent="0.25">
      <c r="B658771" s="76"/>
      <c r="C658771" s="75"/>
    </row>
    <row r="658772" spans="2:3" x14ac:dyDescent="0.25">
      <c r="B658772" s="76"/>
      <c r="C658772" s="75"/>
    </row>
    <row r="658773" spans="2:3" x14ac:dyDescent="0.25">
      <c r="B658773" s="76"/>
      <c r="C658773" s="75"/>
    </row>
    <row r="658774" spans="2:3" x14ac:dyDescent="0.25">
      <c r="B658774" s="76"/>
      <c r="C658774" s="75"/>
    </row>
    <row r="658775" spans="2:3" x14ac:dyDescent="0.25">
      <c r="B658775" s="76"/>
      <c r="C658775" s="75"/>
    </row>
    <row r="658776" spans="2:3" x14ac:dyDescent="0.25">
      <c r="B658776" s="76"/>
      <c r="C658776" s="75"/>
    </row>
    <row r="658777" spans="2:3" x14ac:dyDescent="0.25">
      <c r="B658777" s="76"/>
      <c r="C658777" s="75"/>
    </row>
    <row r="658778" spans="2:3" x14ac:dyDescent="0.25">
      <c r="B658778" s="76"/>
      <c r="C658778" s="75"/>
    </row>
    <row r="658779" spans="2:3" x14ac:dyDescent="0.25">
      <c r="B658779" s="76"/>
      <c r="C658779" s="75"/>
    </row>
    <row r="658780" spans="2:3" x14ac:dyDescent="0.25">
      <c r="B658780" s="76"/>
      <c r="C658780" s="75"/>
    </row>
    <row r="658781" spans="2:3" x14ac:dyDescent="0.25">
      <c r="B658781" s="76"/>
      <c r="C658781" s="75"/>
    </row>
    <row r="658782" spans="2:3" x14ac:dyDescent="0.25">
      <c r="B658782" s="76"/>
      <c r="C658782" s="75"/>
    </row>
    <row r="658783" spans="2:3" x14ac:dyDescent="0.25">
      <c r="B658783" s="76"/>
      <c r="C658783" s="75"/>
    </row>
    <row r="658893" spans="2:3" x14ac:dyDescent="0.25">
      <c r="B658893" s="76"/>
      <c r="C658893" s="75"/>
    </row>
    <row r="658894" spans="2:3" x14ac:dyDescent="0.25">
      <c r="B658894" s="76"/>
      <c r="C658894" s="75"/>
    </row>
    <row r="658895" spans="2:3" x14ac:dyDescent="0.25">
      <c r="B658895" s="76"/>
      <c r="C658895" s="75"/>
    </row>
    <row r="658896" spans="2:3" x14ac:dyDescent="0.25">
      <c r="B658896" s="76"/>
      <c r="C658896" s="75"/>
    </row>
    <row r="658897" spans="2:3" x14ac:dyDescent="0.25">
      <c r="B658897" s="76"/>
      <c r="C658897" s="75"/>
    </row>
    <row r="658898" spans="2:3" x14ac:dyDescent="0.25">
      <c r="B658898" s="76"/>
      <c r="C658898" s="75"/>
    </row>
    <row r="658899" spans="2:3" x14ac:dyDescent="0.25">
      <c r="B658899" s="76"/>
      <c r="C658899" s="75"/>
    </row>
    <row r="658900" spans="2:3" x14ac:dyDescent="0.25">
      <c r="B658900" s="76"/>
      <c r="C658900" s="75"/>
    </row>
    <row r="658901" spans="2:3" x14ac:dyDescent="0.25">
      <c r="B658901" s="76"/>
      <c r="C658901" s="75"/>
    </row>
    <row r="658902" spans="2:3" x14ac:dyDescent="0.25">
      <c r="B658902" s="76"/>
      <c r="C658902" s="75"/>
    </row>
    <row r="658903" spans="2:3" x14ac:dyDescent="0.25">
      <c r="B658903" s="76"/>
      <c r="C658903" s="75"/>
    </row>
    <row r="658904" spans="2:3" x14ac:dyDescent="0.25">
      <c r="B658904" s="76"/>
      <c r="C658904" s="75"/>
    </row>
    <row r="658905" spans="2:3" x14ac:dyDescent="0.25">
      <c r="B658905" s="76"/>
      <c r="C658905" s="75"/>
    </row>
    <row r="659015" spans="2:3" x14ac:dyDescent="0.25">
      <c r="B659015" s="76"/>
      <c r="C659015" s="75"/>
    </row>
    <row r="659016" spans="2:3" x14ac:dyDescent="0.25">
      <c r="B659016" s="76"/>
      <c r="C659016" s="75"/>
    </row>
    <row r="659017" spans="2:3" x14ac:dyDescent="0.25">
      <c r="B659017" s="76"/>
      <c r="C659017" s="75"/>
    </row>
    <row r="659018" spans="2:3" x14ac:dyDescent="0.25">
      <c r="B659018" s="76"/>
      <c r="C659018" s="75"/>
    </row>
    <row r="659019" spans="2:3" x14ac:dyDescent="0.25">
      <c r="B659019" s="76"/>
      <c r="C659019" s="75"/>
    </row>
    <row r="659020" spans="2:3" x14ac:dyDescent="0.25">
      <c r="B659020" s="76"/>
      <c r="C659020" s="75"/>
    </row>
    <row r="659021" spans="2:3" x14ac:dyDescent="0.25">
      <c r="B659021" s="76"/>
      <c r="C659021" s="75"/>
    </row>
    <row r="659022" spans="2:3" x14ac:dyDescent="0.25">
      <c r="B659022" s="76"/>
      <c r="C659022" s="75"/>
    </row>
    <row r="659023" spans="2:3" x14ac:dyDescent="0.25">
      <c r="B659023" s="76"/>
      <c r="C659023" s="75"/>
    </row>
    <row r="659024" spans="2:3" x14ac:dyDescent="0.25">
      <c r="B659024" s="76"/>
      <c r="C659024" s="75"/>
    </row>
    <row r="659025" spans="2:3" x14ac:dyDescent="0.25">
      <c r="B659025" s="76"/>
      <c r="C659025" s="75"/>
    </row>
    <row r="659026" spans="2:3" x14ac:dyDescent="0.25">
      <c r="B659026" s="76"/>
      <c r="C659026" s="75"/>
    </row>
    <row r="659027" spans="2:3" x14ac:dyDescent="0.25">
      <c r="B659027" s="76"/>
      <c r="C659027" s="75"/>
    </row>
    <row r="659137" spans="2:3" x14ac:dyDescent="0.25">
      <c r="B659137" s="76"/>
      <c r="C659137" s="75"/>
    </row>
    <row r="659138" spans="2:3" x14ac:dyDescent="0.25">
      <c r="B659138" s="76"/>
      <c r="C659138" s="75"/>
    </row>
    <row r="659139" spans="2:3" x14ac:dyDescent="0.25">
      <c r="B659139" s="76"/>
      <c r="C659139" s="75"/>
    </row>
    <row r="659140" spans="2:3" x14ac:dyDescent="0.25">
      <c r="B659140" s="76"/>
      <c r="C659140" s="75"/>
    </row>
    <row r="659141" spans="2:3" x14ac:dyDescent="0.25">
      <c r="B659141" s="76"/>
      <c r="C659141" s="75"/>
    </row>
    <row r="659142" spans="2:3" x14ac:dyDescent="0.25">
      <c r="B659142" s="76"/>
      <c r="C659142" s="75"/>
    </row>
    <row r="659143" spans="2:3" x14ac:dyDescent="0.25">
      <c r="B659143" s="76"/>
      <c r="C659143" s="75"/>
    </row>
    <row r="659144" spans="2:3" x14ac:dyDescent="0.25">
      <c r="B659144" s="76"/>
      <c r="C659144" s="75"/>
    </row>
    <row r="659145" spans="2:3" x14ac:dyDescent="0.25">
      <c r="B659145" s="76"/>
      <c r="C659145" s="75"/>
    </row>
    <row r="659146" spans="2:3" x14ac:dyDescent="0.25">
      <c r="B659146" s="76"/>
      <c r="C659146" s="75"/>
    </row>
    <row r="659147" spans="2:3" x14ac:dyDescent="0.25">
      <c r="B659147" s="76"/>
      <c r="C659147" s="75"/>
    </row>
    <row r="659148" spans="2:3" x14ac:dyDescent="0.25">
      <c r="B659148" s="76"/>
      <c r="C659148" s="75"/>
    </row>
    <row r="659149" spans="2:3" x14ac:dyDescent="0.25">
      <c r="B659149" s="76"/>
      <c r="C659149" s="75"/>
    </row>
    <row r="659259" spans="2:3" x14ac:dyDescent="0.25">
      <c r="B659259" s="76"/>
      <c r="C659259" s="75"/>
    </row>
    <row r="659260" spans="2:3" x14ac:dyDescent="0.25">
      <c r="B659260" s="76"/>
      <c r="C659260" s="75"/>
    </row>
    <row r="659261" spans="2:3" x14ac:dyDescent="0.25">
      <c r="B659261" s="76"/>
      <c r="C659261" s="75"/>
    </row>
    <row r="659262" spans="2:3" x14ac:dyDescent="0.25">
      <c r="B659262" s="76"/>
      <c r="C659262" s="75"/>
    </row>
    <row r="659263" spans="2:3" x14ac:dyDescent="0.25">
      <c r="B659263" s="76"/>
      <c r="C659263" s="75"/>
    </row>
    <row r="659264" spans="2:3" x14ac:dyDescent="0.25">
      <c r="B659264" s="76"/>
      <c r="C659264" s="75"/>
    </row>
    <row r="659265" spans="2:3" x14ac:dyDescent="0.25">
      <c r="B659265" s="76"/>
      <c r="C659265" s="75"/>
    </row>
    <row r="659266" spans="2:3" x14ac:dyDescent="0.25">
      <c r="B659266" s="76"/>
      <c r="C659266" s="75"/>
    </row>
    <row r="659267" spans="2:3" x14ac:dyDescent="0.25">
      <c r="B659267" s="76"/>
      <c r="C659267" s="75"/>
    </row>
    <row r="659268" spans="2:3" x14ac:dyDescent="0.25">
      <c r="B659268" s="76"/>
      <c r="C659268" s="75"/>
    </row>
    <row r="659269" spans="2:3" x14ac:dyDescent="0.25">
      <c r="B659269" s="76"/>
      <c r="C659269" s="75"/>
    </row>
    <row r="659270" spans="2:3" x14ac:dyDescent="0.25">
      <c r="B659270" s="76"/>
      <c r="C659270" s="75"/>
    </row>
    <row r="659271" spans="2:3" x14ac:dyDescent="0.25">
      <c r="B659271" s="76"/>
      <c r="C659271" s="75"/>
    </row>
    <row r="659381" spans="2:3" x14ac:dyDescent="0.25">
      <c r="B659381" s="76"/>
      <c r="C659381" s="75"/>
    </row>
    <row r="659382" spans="2:3" x14ac:dyDescent="0.25">
      <c r="B659382" s="76"/>
      <c r="C659382" s="75"/>
    </row>
    <row r="659383" spans="2:3" x14ac:dyDescent="0.25">
      <c r="B659383" s="76"/>
      <c r="C659383" s="75"/>
    </row>
    <row r="659384" spans="2:3" x14ac:dyDescent="0.25">
      <c r="B659384" s="76"/>
      <c r="C659384" s="75"/>
    </row>
    <row r="659385" spans="2:3" x14ac:dyDescent="0.25">
      <c r="B659385" s="76"/>
      <c r="C659385" s="75"/>
    </row>
    <row r="659386" spans="2:3" x14ac:dyDescent="0.25">
      <c r="B659386" s="76"/>
      <c r="C659386" s="75"/>
    </row>
    <row r="659387" spans="2:3" x14ac:dyDescent="0.25">
      <c r="B659387" s="76"/>
      <c r="C659387" s="75"/>
    </row>
    <row r="659388" spans="2:3" x14ac:dyDescent="0.25">
      <c r="B659388" s="76"/>
      <c r="C659388" s="75"/>
    </row>
    <row r="659389" spans="2:3" x14ac:dyDescent="0.25">
      <c r="B659389" s="76"/>
      <c r="C659389" s="75"/>
    </row>
    <row r="659390" spans="2:3" x14ac:dyDescent="0.25">
      <c r="B659390" s="76"/>
      <c r="C659390" s="75"/>
    </row>
    <row r="659391" spans="2:3" x14ac:dyDescent="0.25">
      <c r="B659391" s="76"/>
      <c r="C659391" s="75"/>
    </row>
    <row r="659392" spans="2:3" x14ac:dyDescent="0.25">
      <c r="B659392" s="76"/>
      <c r="C659392" s="75"/>
    </row>
    <row r="659393" spans="2:3" x14ac:dyDescent="0.25">
      <c r="B659393" s="76"/>
      <c r="C659393" s="75"/>
    </row>
    <row r="659503" spans="2:3" x14ac:dyDescent="0.25">
      <c r="B659503" s="76"/>
      <c r="C659503" s="75"/>
    </row>
    <row r="659504" spans="2:3" x14ac:dyDescent="0.25">
      <c r="B659504" s="76"/>
      <c r="C659504" s="75"/>
    </row>
    <row r="659505" spans="2:3" x14ac:dyDescent="0.25">
      <c r="B659505" s="76"/>
      <c r="C659505" s="75"/>
    </row>
    <row r="659506" spans="2:3" x14ac:dyDescent="0.25">
      <c r="B659506" s="76"/>
      <c r="C659506" s="75"/>
    </row>
    <row r="659507" spans="2:3" x14ac:dyDescent="0.25">
      <c r="B659507" s="76"/>
      <c r="C659507" s="75"/>
    </row>
    <row r="659508" spans="2:3" x14ac:dyDescent="0.25">
      <c r="B659508" s="76"/>
      <c r="C659508" s="75"/>
    </row>
    <row r="659509" spans="2:3" x14ac:dyDescent="0.25">
      <c r="B659509" s="76"/>
      <c r="C659509" s="75"/>
    </row>
    <row r="659510" spans="2:3" x14ac:dyDescent="0.25">
      <c r="B659510" s="76"/>
      <c r="C659510" s="75"/>
    </row>
    <row r="659511" spans="2:3" x14ac:dyDescent="0.25">
      <c r="B659511" s="76"/>
      <c r="C659511" s="75"/>
    </row>
    <row r="659512" spans="2:3" x14ac:dyDescent="0.25">
      <c r="B659512" s="76"/>
      <c r="C659512" s="75"/>
    </row>
    <row r="659513" spans="2:3" x14ac:dyDescent="0.25">
      <c r="B659513" s="76"/>
      <c r="C659513" s="75"/>
    </row>
    <row r="659514" spans="2:3" x14ac:dyDescent="0.25">
      <c r="B659514" s="76"/>
      <c r="C659514" s="75"/>
    </row>
    <row r="659515" spans="2:3" x14ac:dyDescent="0.25">
      <c r="B659515" s="76"/>
      <c r="C659515" s="75"/>
    </row>
    <row r="659625" spans="2:3" x14ac:dyDescent="0.25">
      <c r="B659625" s="76"/>
      <c r="C659625" s="75"/>
    </row>
    <row r="659626" spans="2:3" x14ac:dyDescent="0.25">
      <c r="B659626" s="76"/>
      <c r="C659626" s="75"/>
    </row>
    <row r="659627" spans="2:3" x14ac:dyDescent="0.25">
      <c r="B659627" s="76"/>
      <c r="C659627" s="75"/>
    </row>
    <row r="659628" spans="2:3" x14ac:dyDescent="0.25">
      <c r="B659628" s="76"/>
      <c r="C659628" s="75"/>
    </row>
    <row r="659629" spans="2:3" x14ac:dyDescent="0.25">
      <c r="B659629" s="76"/>
      <c r="C659629" s="75"/>
    </row>
    <row r="659630" spans="2:3" x14ac:dyDescent="0.25">
      <c r="B659630" s="76"/>
      <c r="C659630" s="75"/>
    </row>
    <row r="659631" spans="2:3" x14ac:dyDescent="0.25">
      <c r="B659631" s="76"/>
      <c r="C659631" s="75"/>
    </row>
    <row r="659632" spans="2:3" x14ac:dyDescent="0.25">
      <c r="B659632" s="76"/>
      <c r="C659632" s="75"/>
    </row>
    <row r="659633" spans="2:3" x14ac:dyDescent="0.25">
      <c r="B659633" s="76"/>
      <c r="C659633" s="75"/>
    </row>
    <row r="659634" spans="2:3" x14ac:dyDescent="0.25">
      <c r="B659634" s="76"/>
      <c r="C659634" s="75"/>
    </row>
    <row r="659635" spans="2:3" x14ac:dyDescent="0.25">
      <c r="B659635" s="76"/>
      <c r="C659635" s="75"/>
    </row>
    <row r="659636" spans="2:3" x14ac:dyDescent="0.25">
      <c r="B659636" s="76"/>
      <c r="C659636" s="75"/>
    </row>
    <row r="659637" spans="2:3" x14ac:dyDescent="0.25">
      <c r="B659637" s="76"/>
      <c r="C659637" s="75"/>
    </row>
    <row r="659747" spans="2:3" x14ac:dyDescent="0.25">
      <c r="B659747" s="76"/>
      <c r="C659747" s="75"/>
    </row>
    <row r="659748" spans="2:3" x14ac:dyDescent="0.25">
      <c r="B659748" s="76"/>
      <c r="C659748" s="75"/>
    </row>
    <row r="659749" spans="2:3" x14ac:dyDescent="0.25">
      <c r="B659749" s="76"/>
      <c r="C659749" s="75"/>
    </row>
    <row r="659750" spans="2:3" x14ac:dyDescent="0.25">
      <c r="B659750" s="76"/>
      <c r="C659750" s="75"/>
    </row>
    <row r="659751" spans="2:3" x14ac:dyDescent="0.25">
      <c r="B659751" s="76"/>
      <c r="C659751" s="75"/>
    </row>
    <row r="659752" spans="2:3" x14ac:dyDescent="0.25">
      <c r="B659752" s="76"/>
      <c r="C659752" s="75"/>
    </row>
    <row r="659753" spans="2:3" x14ac:dyDescent="0.25">
      <c r="B659753" s="76"/>
      <c r="C659753" s="75"/>
    </row>
    <row r="659754" spans="2:3" x14ac:dyDescent="0.25">
      <c r="B659754" s="76"/>
      <c r="C659754" s="75"/>
    </row>
    <row r="659755" spans="2:3" x14ac:dyDescent="0.25">
      <c r="B659755" s="76"/>
      <c r="C659755" s="75"/>
    </row>
    <row r="659756" spans="2:3" x14ac:dyDescent="0.25">
      <c r="B659756" s="76"/>
      <c r="C659756" s="75"/>
    </row>
    <row r="659757" spans="2:3" x14ac:dyDescent="0.25">
      <c r="B659757" s="76"/>
      <c r="C659757" s="75"/>
    </row>
    <row r="659758" spans="2:3" x14ac:dyDescent="0.25">
      <c r="B659758" s="76"/>
      <c r="C659758" s="75"/>
    </row>
    <row r="659759" spans="2:3" x14ac:dyDescent="0.25">
      <c r="B659759" s="76"/>
      <c r="C659759" s="75"/>
    </row>
    <row r="659869" spans="2:3" x14ac:dyDescent="0.25">
      <c r="B659869" s="76"/>
      <c r="C659869" s="75"/>
    </row>
    <row r="659870" spans="2:3" x14ac:dyDescent="0.25">
      <c r="B659870" s="76"/>
      <c r="C659870" s="75"/>
    </row>
    <row r="659871" spans="2:3" x14ac:dyDescent="0.25">
      <c r="B659871" s="76"/>
      <c r="C659871" s="75"/>
    </row>
    <row r="659872" spans="2:3" x14ac:dyDescent="0.25">
      <c r="B659872" s="76"/>
      <c r="C659872" s="75"/>
    </row>
    <row r="659873" spans="2:3" x14ac:dyDescent="0.25">
      <c r="B659873" s="76"/>
      <c r="C659873" s="75"/>
    </row>
    <row r="659874" spans="2:3" x14ac:dyDescent="0.25">
      <c r="B659874" s="76"/>
      <c r="C659874" s="75"/>
    </row>
    <row r="659875" spans="2:3" x14ac:dyDescent="0.25">
      <c r="B659875" s="76"/>
      <c r="C659875" s="75"/>
    </row>
    <row r="659876" spans="2:3" x14ac:dyDescent="0.25">
      <c r="B659876" s="76"/>
      <c r="C659876" s="75"/>
    </row>
    <row r="659877" spans="2:3" x14ac:dyDescent="0.25">
      <c r="B659877" s="76"/>
      <c r="C659877" s="75"/>
    </row>
    <row r="659878" spans="2:3" x14ac:dyDescent="0.25">
      <c r="B659878" s="76"/>
      <c r="C659878" s="75"/>
    </row>
    <row r="659879" spans="2:3" x14ac:dyDescent="0.25">
      <c r="B659879" s="76"/>
      <c r="C659879" s="75"/>
    </row>
    <row r="659880" spans="2:3" x14ac:dyDescent="0.25">
      <c r="B659880" s="76"/>
      <c r="C659880" s="75"/>
    </row>
    <row r="659881" spans="2:3" x14ac:dyDescent="0.25">
      <c r="B659881" s="76"/>
      <c r="C659881" s="75"/>
    </row>
    <row r="659991" spans="2:3" x14ac:dyDescent="0.25">
      <c r="B659991" s="76"/>
      <c r="C659991" s="75"/>
    </row>
    <row r="659992" spans="2:3" x14ac:dyDescent="0.25">
      <c r="B659992" s="76"/>
      <c r="C659992" s="75"/>
    </row>
    <row r="659993" spans="2:3" x14ac:dyDescent="0.25">
      <c r="B659993" s="76"/>
      <c r="C659993" s="75"/>
    </row>
    <row r="659994" spans="2:3" x14ac:dyDescent="0.25">
      <c r="B659994" s="76"/>
      <c r="C659994" s="75"/>
    </row>
    <row r="659995" spans="2:3" x14ac:dyDescent="0.25">
      <c r="B659995" s="76"/>
      <c r="C659995" s="75"/>
    </row>
    <row r="659996" spans="2:3" x14ac:dyDescent="0.25">
      <c r="B659996" s="76"/>
      <c r="C659996" s="75"/>
    </row>
    <row r="659997" spans="2:3" x14ac:dyDescent="0.25">
      <c r="B659997" s="76"/>
      <c r="C659997" s="75"/>
    </row>
    <row r="659998" spans="2:3" x14ac:dyDescent="0.25">
      <c r="B659998" s="76"/>
      <c r="C659998" s="75"/>
    </row>
    <row r="659999" spans="2:3" x14ac:dyDescent="0.25">
      <c r="B659999" s="76"/>
      <c r="C659999" s="75"/>
    </row>
    <row r="660000" spans="2:3" x14ac:dyDescent="0.25">
      <c r="B660000" s="76"/>
      <c r="C660000" s="75"/>
    </row>
    <row r="660001" spans="2:3" x14ac:dyDescent="0.25">
      <c r="B660001" s="76"/>
      <c r="C660001" s="75"/>
    </row>
    <row r="660002" spans="2:3" x14ac:dyDescent="0.25">
      <c r="B660002" s="76"/>
      <c r="C660002" s="75"/>
    </row>
    <row r="660003" spans="2:3" x14ac:dyDescent="0.25">
      <c r="B660003" s="76"/>
      <c r="C660003" s="75"/>
    </row>
    <row r="660113" spans="2:3" x14ac:dyDescent="0.25">
      <c r="B660113" s="76"/>
      <c r="C660113" s="75"/>
    </row>
    <row r="660114" spans="2:3" x14ac:dyDescent="0.25">
      <c r="B660114" s="76"/>
      <c r="C660114" s="75"/>
    </row>
    <row r="660115" spans="2:3" x14ac:dyDescent="0.25">
      <c r="B660115" s="76"/>
      <c r="C660115" s="75"/>
    </row>
    <row r="660116" spans="2:3" x14ac:dyDescent="0.25">
      <c r="B660116" s="76"/>
      <c r="C660116" s="75"/>
    </row>
    <row r="660117" spans="2:3" x14ac:dyDescent="0.25">
      <c r="B660117" s="76"/>
      <c r="C660117" s="75"/>
    </row>
    <row r="660118" spans="2:3" x14ac:dyDescent="0.25">
      <c r="B660118" s="76"/>
      <c r="C660118" s="75"/>
    </row>
    <row r="660119" spans="2:3" x14ac:dyDescent="0.25">
      <c r="B660119" s="76"/>
      <c r="C660119" s="75"/>
    </row>
    <row r="660120" spans="2:3" x14ac:dyDescent="0.25">
      <c r="B660120" s="76"/>
      <c r="C660120" s="75"/>
    </row>
    <row r="660121" spans="2:3" x14ac:dyDescent="0.25">
      <c r="B660121" s="76"/>
      <c r="C660121" s="75"/>
    </row>
    <row r="660122" spans="2:3" x14ac:dyDescent="0.25">
      <c r="B660122" s="76"/>
      <c r="C660122" s="75"/>
    </row>
    <row r="660123" spans="2:3" x14ac:dyDescent="0.25">
      <c r="B660123" s="76"/>
      <c r="C660123" s="75"/>
    </row>
    <row r="660124" spans="2:3" x14ac:dyDescent="0.25">
      <c r="B660124" s="76"/>
      <c r="C660124" s="75"/>
    </row>
    <row r="660125" spans="2:3" x14ac:dyDescent="0.25">
      <c r="B660125" s="76"/>
      <c r="C660125" s="75"/>
    </row>
    <row r="660235" spans="2:3" x14ac:dyDescent="0.25">
      <c r="B660235" s="76"/>
      <c r="C660235" s="75"/>
    </row>
    <row r="660236" spans="2:3" x14ac:dyDescent="0.25">
      <c r="B660236" s="76"/>
      <c r="C660236" s="75"/>
    </row>
    <row r="660237" spans="2:3" x14ac:dyDescent="0.25">
      <c r="B660237" s="76"/>
      <c r="C660237" s="75"/>
    </row>
    <row r="660238" spans="2:3" x14ac:dyDescent="0.25">
      <c r="B660238" s="76"/>
      <c r="C660238" s="75"/>
    </row>
    <row r="660239" spans="2:3" x14ac:dyDescent="0.25">
      <c r="B660239" s="76"/>
      <c r="C660239" s="75"/>
    </row>
    <row r="660240" spans="2:3" x14ac:dyDescent="0.25">
      <c r="B660240" s="76"/>
      <c r="C660240" s="75"/>
    </row>
    <row r="660241" spans="2:3" x14ac:dyDescent="0.25">
      <c r="B660241" s="76"/>
      <c r="C660241" s="75"/>
    </row>
    <row r="660242" spans="2:3" x14ac:dyDescent="0.25">
      <c r="B660242" s="76"/>
      <c r="C660242" s="75"/>
    </row>
    <row r="660243" spans="2:3" x14ac:dyDescent="0.25">
      <c r="B660243" s="76"/>
      <c r="C660243" s="75"/>
    </row>
    <row r="660244" spans="2:3" x14ac:dyDescent="0.25">
      <c r="B660244" s="76"/>
      <c r="C660244" s="75"/>
    </row>
    <row r="660245" spans="2:3" x14ac:dyDescent="0.25">
      <c r="B660245" s="76"/>
      <c r="C660245" s="75"/>
    </row>
    <row r="660246" spans="2:3" x14ac:dyDescent="0.25">
      <c r="B660246" s="76"/>
      <c r="C660246" s="75"/>
    </row>
    <row r="660247" spans="2:3" x14ac:dyDescent="0.25">
      <c r="B660247" s="76"/>
      <c r="C660247" s="75"/>
    </row>
    <row r="660357" spans="2:3" x14ac:dyDescent="0.25">
      <c r="B660357" s="76"/>
      <c r="C660357" s="75"/>
    </row>
    <row r="660358" spans="2:3" x14ac:dyDescent="0.25">
      <c r="B660358" s="76"/>
      <c r="C660358" s="75"/>
    </row>
    <row r="660359" spans="2:3" x14ac:dyDescent="0.25">
      <c r="B660359" s="76"/>
      <c r="C660359" s="75"/>
    </row>
    <row r="660360" spans="2:3" x14ac:dyDescent="0.25">
      <c r="B660360" s="76"/>
      <c r="C660360" s="75"/>
    </row>
    <row r="660361" spans="2:3" x14ac:dyDescent="0.25">
      <c r="B660361" s="76"/>
      <c r="C660361" s="75"/>
    </row>
    <row r="660362" spans="2:3" x14ac:dyDescent="0.25">
      <c r="B660362" s="76"/>
      <c r="C660362" s="75"/>
    </row>
    <row r="660363" spans="2:3" x14ac:dyDescent="0.25">
      <c r="B660363" s="76"/>
      <c r="C660363" s="75"/>
    </row>
    <row r="660364" spans="2:3" x14ac:dyDescent="0.25">
      <c r="B660364" s="76"/>
      <c r="C660364" s="75"/>
    </row>
    <row r="660365" spans="2:3" x14ac:dyDescent="0.25">
      <c r="B660365" s="76"/>
      <c r="C660365" s="75"/>
    </row>
    <row r="660366" spans="2:3" x14ac:dyDescent="0.25">
      <c r="B660366" s="76"/>
      <c r="C660366" s="75"/>
    </row>
    <row r="660367" spans="2:3" x14ac:dyDescent="0.25">
      <c r="B660367" s="76"/>
      <c r="C660367" s="75"/>
    </row>
    <row r="660368" spans="2:3" x14ac:dyDescent="0.25">
      <c r="B660368" s="76"/>
      <c r="C660368" s="75"/>
    </row>
    <row r="660369" spans="2:3" x14ac:dyDescent="0.25">
      <c r="B660369" s="76"/>
      <c r="C660369" s="75"/>
    </row>
    <row r="660479" spans="2:3" x14ac:dyDescent="0.25">
      <c r="B660479" s="76"/>
      <c r="C660479" s="75"/>
    </row>
    <row r="660480" spans="2:3" x14ac:dyDescent="0.25">
      <c r="B660480" s="76"/>
      <c r="C660480" s="75"/>
    </row>
    <row r="660481" spans="2:3" x14ac:dyDescent="0.25">
      <c r="B660481" s="76"/>
      <c r="C660481" s="75"/>
    </row>
    <row r="660482" spans="2:3" x14ac:dyDescent="0.25">
      <c r="B660482" s="76"/>
      <c r="C660482" s="75"/>
    </row>
    <row r="660483" spans="2:3" x14ac:dyDescent="0.25">
      <c r="B660483" s="76"/>
      <c r="C660483" s="75"/>
    </row>
    <row r="660484" spans="2:3" x14ac:dyDescent="0.25">
      <c r="B660484" s="76"/>
      <c r="C660484" s="75"/>
    </row>
    <row r="660485" spans="2:3" x14ac:dyDescent="0.25">
      <c r="B660485" s="76"/>
      <c r="C660485" s="75"/>
    </row>
    <row r="660486" spans="2:3" x14ac:dyDescent="0.25">
      <c r="B660486" s="76"/>
      <c r="C660486" s="75"/>
    </row>
    <row r="660487" spans="2:3" x14ac:dyDescent="0.25">
      <c r="B660487" s="76"/>
      <c r="C660487" s="75"/>
    </row>
    <row r="660488" spans="2:3" x14ac:dyDescent="0.25">
      <c r="B660488" s="76"/>
      <c r="C660488" s="75"/>
    </row>
    <row r="660489" spans="2:3" x14ac:dyDescent="0.25">
      <c r="B660489" s="76"/>
      <c r="C660489" s="75"/>
    </row>
    <row r="660490" spans="2:3" x14ac:dyDescent="0.25">
      <c r="B660490" s="76"/>
      <c r="C660490" s="75"/>
    </row>
    <row r="660491" spans="2:3" x14ac:dyDescent="0.25">
      <c r="B660491" s="76"/>
      <c r="C660491" s="75"/>
    </row>
    <row r="660601" spans="2:3" x14ac:dyDescent="0.25">
      <c r="B660601" s="76"/>
      <c r="C660601" s="75"/>
    </row>
    <row r="660602" spans="2:3" x14ac:dyDescent="0.25">
      <c r="B660602" s="76"/>
      <c r="C660602" s="75"/>
    </row>
    <row r="660603" spans="2:3" x14ac:dyDescent="0.25">
      <c r="B660603" s="76"/>
      <c r="C660603" s="75"/>
    </row>
    <row r="660604" spans="2:3" x14ac:dyDescent="0.25">
      <c r="B660604" s="76"/>
      <c r="C660604" s="75"/>
    </row>
    <row r="660605" spans="2:3" x14ac:dyDescent="0.25">
      <c r="B660605" s="76"/>
      <c r="C660605" s="75"/>
    </row>
    <row r="660606" spans="2:3" x14ac:dyDescent="0.25">
      <c r="B660606" s="76"/>
      <c r="C660606" s="75"/>
    </row>
    <row r="660607" spans="2:3" x14ac:dyDescent="0.25">
      <c r="B660607" s="76"/>
      <c r="C660607" s="75"/>
    </row>
    <row r="660608" spans="2:3" x14ac:dyDescent="0.25">
      <c r="B660608" s="76"/>
      <c r="C660608" s="75"/>
    </row>
    <row r="660609" spans="2:3" x14ac:dyDescent="0.25">
      <c r="B660609" s="76"/>
      <c r="C660609" s="75"/>
    </row>
    <row r="660610" spans="2:3" x14ac:dyDescent="0.25">
      <c r="B660610" s="76"/>
      <c r="C660610" s="75"/>
    </row>
    <row r="660611" spans="2:3" x14ac:dyDescent="0.25">
      <c r="B660611" s="76"/>
      <c r="C660611" s="75"/>
    </row>
    <row r="660612" spans="2:3" x14ac:dyDescent="0.25">
      <c r="B660612" s="76"/>
      <c r="C660612" s="75"/>
    </row>
    <row r="660613" spans="2:3" x14ac:dyDescent="0.25">
      <c r="B660613" s="76"/>
      <c r="C660613" s="75"/>
    </row>
    <row r="660723" spans="2:3" x14ac:dyDescent="0.25">
      <c r="B660723" s="76"/>
      <c r="C660723" s="75"/>
    </row>
    <row r="660724" spans="2:3" x14ac:dyDescent="0.25">
      <c r="B660724" s="76"/>
      <c r="C660724" s="75"/>
    </row>
    <row r="660725" spans="2:3" x14ac:dyDescent="0.25">
      <c r="B660725" s="76"/>
      <c r="C660725" s="75"/>
    </row>
    <row r="660726" spans="2:3" x14ac:dyDescent="0.25">
      <c r="B660726" s="76"/>
      <c r="C660726" s="75"/>
    </row>
    <row r="660727" spans="2:3" x14ac:dyDescent="0.25">
      <c r="B660727" s="76"/>
      <c r="C660727" s="75"/>
    </row>
    <row r="660728" spans="2:3" x14ac:dyDescent="0.25">
      <c r="B660728" s="76"/>
      <c r="C660728" s="75"/>
    </row>
    <row r="660729" spans="2:3" x14ac:dyDescent="0.25">
      <c r="B660729" s="76"/>
      <c r="C660729" s="75"/>
    </row>
    <row r="660730" spans="2:3" x14ac:dyDescent="0.25">
      <c r="B660730" s="76"/>
      <c r="C660730" s="75"/>
    </row>
    <row r="660731" spans="2:3" x14ac:dyDescent="0.25">
      <c r="B660731" s="76"/>
      <c r="C660731" s="75"/>
    </row>
    <row r="660732" spans="2:3" x14ac:dyDescent="0.25">
      <c r="B660732" s="76"/>
      <c r="C660732" s="75"/>
    </row>
    <row r="660733" spans="2:3" x14ac:dyDescent="0.25">
      <c r="B660733" s="76"/>
      <c r="C660733" s="75"/>
    </row>
    <row r="660734" spans="2:3" x14ac:dyDescent="0.25">
      <c r="B660734" s="76"/>
      <c r="C660734" s="75"/>
    </row>
    <row r="660735" spans="2:3" x14ac:dyDescent="0.25">
      <c r="B660735" s="76"/>
      <c r="C660735" s="75"/>
    </row>
    <row r="660845" spans="2:3" x14ac:dyDescent="0.25">
      <c r="B660845" s="76"/>
      <c r="C660845" s="75"/>
    </row>
    <row r="660846" spans="2:3" x14ac:dyDescent="0.25">
      <c r="B660846" s="76"/>
      <c r="C660846" s="75"/>
    </row>
    <row r="660847" spans="2:3" x14ac:dyDescent="0.25">
      <c r="B660847" s="76"/>
      <c r="C660847" s="75"/>
    </row>
    <row r="660848" spans="2:3" x14ac:dyDescent="0.25">
      <c r="B660848" s="76"/>
      <c r="C660848" s="75"/>
    </row>
    <row r="660849" spans="2:3" x14ac:dyDescent="0.25">
      <c r="B660849" s="76"/>
      <c r="C660849" s="75"/>
    </row>
    <row r="660850" spans="2:3" x14ac:dyDescent="0.25">
      <c r="B660850" s="76"/>
      <c r="C660850" s="75"/>
    </row>
    <row r="660851" spans="2:3" x14ac:dyDescent="0.25">
      <c r="B660851" s="76"/>
      <c r="C660851" s="75"/>
    </row>
    <row r="660852" spans="2:3" x14ac:dyDescent="0.25">
      <c r="B660852" s="76"/>
      <c r="C660852" s="75"/>
    </row>
    <row r="660853" spans="2:3" x14ac:dyDescent="0.25">
      <c r="B660853" s="76"/>
      <c r="C660853" s="75"/>
    </row>
    <row r="660854" spans="2:3" x14ac:dyDescent="0.25">
      <c r="B660854" s="76"/>
      <c r="C660854" s="75"/>
    </row>
    <row r="660855" spans="2:3" x14ac:dyDescent="0.25">
      <c r="B660855" s="76"/>
      <c r="C660855" s="75"/>
    </row>
    <row r="660856" spans="2:3" x14ac:dyDescent="0.25">
      <c r="B660856" s="76"/>
      <c r="C660856" s="75"/>
    </row>
    <row r="660857" spans="2:3" x14ac:dyDescent="0.25">
      <c r="B660857" s="76"/>
      <c r="C660857" s="75"/>
    </row>
    <row r="660967" spans="2:3" x14ac:dyDescent="0.25">
      <c r="B660967" s="76"/>
      <c r="C660967" s="75"/>
    </row>
    <row r="660968" spans="2:3" x14ac:dyDescent="0.25">
      <c r="B660968" s="76"/>
      <c r="C660968" s="75"/>
    </row>
    <row r="660969" spans="2:3" x14ac:dyDescent="0.25">
      <c r="B660969" s="76"/>
      <c r="C660969" s="75"/>
    </row>
    <row r="660970" spans="2:3" x14ac:dyDescent="0.25">
      <c r="B660970" s="76"/>
      <c r="C660970" s="75"/>
    </row>
    <row r="660971" spans="2:3" x14ac:dyDescent="0.25">
      <c r="B660971" s="76"/>
      <c r="C660971" s="75"/>
    </row>
    <row r="660972" spans="2:3" x14ac:dyDescent="0.25">
      <c r="B660972" s="76"/>
      <c r="C660972" s="75"/>
    </row>
    <row r="660973" spans="2:3" x14ac:dyDescent="0.25">
      <c r="B660973" s="76"/>
      <c r="C660973" s="75"/>
    </row>
    <row r="660974" spans="2:3" x14ac:dyDescent="0.25">
      <c r="B660974" s="76"/>
      <c r="C660974" s="75"/>
    </row>
    <row r="660975" spans="2:3" x14ac:dyDescent="0.25">
      <c r="B660975" s="76"/>
      <c r="C660975" s="75"/>
    </row>
    <row r="660976" spans="2:3" x14ac:dyDescent="0.25">
      <c r="B660976" s="76"/>
      <c r="C660976" s="75"/>
    </row>
    <row r="660977" spans="2:3" x14ac:dyDescent="0.25">
      <c r="B660977" s="76"/>
      <c r="C660977" s="75"/>
    </row>
    <row r="660978" spans="2:3" x14ac:dyDescent="0.25">
      <c r="B660978" s="76"/>
      <c r="C660978" s="75"/>
    </row>
    <row r="660979" spans="2:3" x14ac:dyDescent="0.25">
      <c r="B660979" s="76"/>
      <c r="C660979" s="75"/>
    </row>
    <row r="661089" spans="2:3" x14ac:dyDescent="0.25">
      <c r="B661089" s="76"/>
      <c r="C661089" s="75"/>
    </row>
    <row r="661090" spans="2:3" x14ac:dyDescent="0.25">
      <c r="B661090" s="76"/>
      <c r="C661090" s="75"/>
    </row>
    <row r="661091" spans="2:3" x14ac:dyDescent="0.25">
      <c r="B661091" s="76"/>
      <c r="C661091" s="75"/>
    </row>
    <row r="661092" spans="2:3" x14ac:dyDescent="0.25">
      <c r="B661092" s="76"/>
      <c r="C661092" s="75"/>
    </row>
    <row r="661093" spans="2:3" x14ac:dyDescent="0.25">
      <c r="B661093" s="76"/>
      <c r="C661093" s="75"/>
    </row>
    <row r="661094" spans="2:3" x14ac:dyDescent="0.25">
      <c r="B661094" s="76"/>
      <c r="C661094" s="75"/>
    </row>
    <row r="661095" spans="2:3" x14ac:dyDescent="0.25">
      <c r="B661095" s="76"/>
      <c r="C661095" s="75"/>
    </row>
    <row r="661096" spans="2:3" x14ac:dyDescent="0.25">
      <c r="B661096" s="76"/>
      <c r="C661096" s="75"/>
    </row>
    <row r="661097" spans="2:3" x14ac:dyDescent="0.25">
      <c r="B661097" s="76"/>
      <c r="C661097" s="75"/>
    </row>
    <row r="661098" spans="2:3" x14ac:dyDescent="0.25">
      <c r="B661098" s="76"/>
      <c r="C661098" s="75"/>
    </row>
    <row r="661099" spans="2:3" x14ac:dyDescent="0.25">
      <c r="B661099" s="76"/>
      <c r="C661099" s="75"/>
    </row>
    <row r="661100" spans="2:3" x14ac:dyDescent="0.25">
      <c r="B661100" s="76"/>
      <c r="C661100" s="75"/>
    </row>
    <row r="661101" spans="2:3" x14ac:dyDescent="0.25">
      <c r="B661101" s="76"/>
      <c r="C661101" s="75"/>
    </row>
    <row r="661211" spans="2:3" x14ac:dyDescent="0.25">
      <c r="B661211" s="76"/>
      <c r="C661211" s="75"/>
    </row>
    <row r="661212" spans="2:3" x14ac:dyDescent="0.25">
      <c r="B661212" s="76"/>
      <c r="C661212" s="75"/>
    </row>
    <row r="661213" spans="2:3" x14ac:dyDescent="0.25">
      <c r="B661213" s="76"/>
      <c r="C661213" s="75"/>
    </row>
    <row r="661214" spans="2:3" x14ac:dyDescent="0.25">
      <c r="B661214" s="76"/>
      <c r="C661214" s="75"/>
    </row>
    <row r="661215" spans="2:3" x14ac:dyDescent="0.25">
      <c r="B661215" s="76"/>
      <c r="C661215" s="75"/>
    </row>
    <row r="661216" spans="2:3" x14ac:dyDescent="0.25">
      <c r="B661216" s="76"/>
      <c r="C661216" s="75"/>
    </row>
    <row r="661217" spans="2:3" x14ac:dyDescent="0.25">
      <c r="B661217" s="76"/>
      <c r="C661217" s="75"/>
    </row>
    <row r="661218" spans="2:3" x14ac:dyDescent="0.25">
      <c r="B661218" s="76"/>
      <c r="C661218" s="75"/>
    </row>
    <row r="661219" spans="2:3" x14ac:dyDescent="0.25">
      <c r="B661219" s="76"/>
      <c r="C661219" s="75"/>
    </row>
    <row r="661220" spans="2:3" x14ac:dyDescent="0.25">
      <c r="B661220" s="76"/>
      <c r="C661220" s="75"/>
    </row>
    <row r="661221" spans="2:3" x14ac:dyDescent="0.25">
      <c r="B661221" s="76"/>
      <c r="C661221" s="75"/>
    </row>
    <row r="661222" spans="2:3" x14ac:dyDescent="0.25">
      <c r="B661222" s="76"/>
      <c r="C661222" s="75"/>
    </row>
    <row r="661223" spans="2:3" x14ac:dyDescent="0.25">
      <c r="B661223" s="76"/>
      <c r="C661223" s="75"/>
    </row>
    <row r="661333" spans="2:3" x14ac:dyDescent="0.25">
      <c r="B661333" s="76"/>
      <c r="C661333" s="75"/>
    </row>
    <row r="661334" spans="2:3" x14ac:dyDescent="0.25">
      <c r="B661334" s="76"/>
      <c r="C661334" s="75"/>
    </row>
    <row r="661335" spans="2:3" x14ac:dyDescent="0.25">
      <c r="B661335" s="76"/>
      <c r="C661335" s="75"/>
    </row>
    <row r="661336" spans="2:3" x14ac:dyDescent="0.25">
      <c r="B661336" s="76"/>
      <c r="C661336" s="75"/>
    </row>
    <row r="661337" spans="2:3" x14ac:dyDescent="0.25">
      <c r="B661337" s="76"/>
      <c r="C661337" s="75"/>
    </row>
    <row r="661338" spans="2:3" x14ac:dyDescent="0.25">
      <c r="B661338" s="76"/>
      <c r="C661338" s="75"/>
    </row>
    <row r="661339" spans="2:3" x14ac:dyDescent="0.25">
      <c r="B661339" s="76"/>
      <c r="C661339" s="75"/>
    </row>
    <row r="661340" spans="2:3" x14ac:dyDescent="0.25">
      <c r="B661340" s="76"/>
      <c r="C661340" s="75"/>
    </row>
    <row r="661341" spans="2:3" x14ac:dyDescent="0.25">
      <c r="B661341" s="76"/>
      <c r="C661341" s="75"/>
    </row>
    <row r="661342" spans="2:3" x14ac:dyDescent="0.25">
      <c r="B661342" s="76"/>
      <c r="C661342" s="75"/>
    </row>
    <row r="661343" spans="2:3" x14ac:dyDescent="0.25">
      <c r="B661343" s="76"/>
      <c r="C661343" s="75"/>
    </row>
    <row r="661344" spans="2:3" x14ac:dyDescent="0.25">
      <c r="B661344" s="76"/>
      <c r="C661344" s="75"/>
    </row>
    <row r="661345" spans="2:3" x14ac:dyDescent="0.25">
      <c r="B661345" s="76"/>
      <c r="C661345" s="75"/>
    </row>
    <row r="661455" spans="2:3" x14ac:dyDescent="0.25">
      <c r="B661455" s="76"/>
      <c r="C661455" s="75"/>
    </row>
    <row r="661456" spans="2:3" x14ac:dyDescent="0.25">
      <c r="B661456" s="76"/>
      <c r="C661456" s="75"/>
    </row>
    <row r="661457" spans="2:3" x14ac:dyDescent="0.25">
      <c r="B661457" s="76"/>
      <c r="C661457" s="75"/>
    </row>
    <row r="661458" spans="2:3" x14ac:dyDescent="0.25">
      <c r="B661458" s="76"/>
      <c r="C661458" s="75"/>
    </row>
    <row r="661459" spans="2:3" x14ac:dyDescent="0.25">
      <c r="B661459" s="76"/>
      <c r="C661459" s="75"/>
    </row>
    <row r="661460" spans="2:3" x14ac:dyDescent="0.25">
      <c r="B661460" s="76"/>
      <c r="C661460" s="75"/>
    </row>
    <row r="661461" spans="2:3" x14ac:dyDescent="0.25">
      <c r="B661461" s="76"/>
      <c r="C661461" s="75"/>
    </row>
    <row r="661462" spans="2:3" x14ac:dyDescent="0.25">
      <c r="B661462" s="76"/>
      <c r="C661462" s="75"/>
    </row>
    <row r="661463" spans="2:3" x14ac:dyDescent="0.25">
      <c r="B661463" s="76"/>
      <c r="C661463" s="75"/>
    </row>
    <row r="661464" spans="2:3" x14ac:dyDescent="0.25">
      <c r="B661464" s="76"/>
      <c r="C661464" s="75"/>
    </row>
    <row r="661465" spans="2:3" x14ac:dyDescent="0.25">
      <c r="B661465" s="76"/>
      <c r="C661465" s="75"/>
    </row>
    <row r="661466" spans="2:3" x14ac:dyDescent="0.25">
      <c r="B661466" s="76"/>
      <c r="C661466" s="75"/>
    </row>
    <row r="661467" spans="2:3" x14ac:dyDescent="0.25">
      <c r="B661467" s="76"/>
      <c r="C661467" s="75"/>
    </row>
    <row r="661577" spans="2:3" x14ac:dyDescent="0.25">
      <c r="B661577" s="76"/>
      <c r="C661577" s="75"/>
    </row>
    <row r="661578" spans="2:3" x14ac:dyDescent="0.25">
      <c r="B661578" s="76"/>
      <c r="C661578" s="75"/>
    </row>
    <row r="661579" spans="2:3" x14ac:dyDescent="0.25">
      <c r="B661579" s="76"/>
      <c r="C661579" s="75"/>
    </row>
    <row r="661580" spans="2:3" x14ac:dyDescent="0.25">
      <c r="B661580" s="76"/>
      <c r="C661580" s="75"/>
    </row>
    <row r="661581" spans="2:3" x14ac:dyDescent="0.25">
      <c r="B661581" s="76"/>
      <c r="C661581" s="75"/>
    </row>
    <row r="661582" spans="2:3" x14ac:dyDescent="0.25">
      <c r="B661582" s="76"/>
      <c r="C661582" s="75"/>
    </row>
    <row r="661583" spans="2:3" x14ac:dyDescent="0.25">
      <c r="B661583" s="76"/>
      <c r="C661583" s="75"/>
    </row>
    <row r="661584" spans="2:3" x14ac:dyDescent="0.25">
      <c r="B661584" s="76"/>
      <c r="C661584" s="75"/>
    </row>
    <row r="661585" spans="2:3" x14ac:dyDescent="0.25">
      <c r="B661585" s="76"/>
      <c r="C661585" s="75"/>
    </row>
    <row r="661586" spans="2:3" x14ac:dyDescent="0.25">
      <c r="B661586" s="76"/>
      <c r="C661586" s="75"/>
    </row>
    <row r="661587" spans="2:3" x14ac:dyDescent="0.25">
      <c r="B661587" s="76"/>
      <c r="C661587" s="75"/>
    </row>
    <row r="661588" spans="2:3" x14ac:dyDescent="0.25">
      <c r="B661588" s="76"/>
      <c r="C661588" s="75"/>
    </row>
    <row r="661589" spans="2:3" x14ac:dyDescent="0.25">
      <c r="B661589" s="76"/>
      <c r="C661589" s="75"/>
    </row>
    <row r="661699" spans="2:3" x14ac:dyDescent="0.25">
      <c r="B661699" s="76"/>
      <c r="C661699" s="75"/>
    </row>
    <row r="661700" spans="2:3" x14ac:dyDescent="0.25">
      <c r="B661700" s="76"/>
      <c r="C661700" s="75"/>
    </row>
    <row r="661701" spans="2:3" x14ac:dyDescent="0.25">
      <c r="B661701" s="76"/>
      <c r="C661701" s="75"/>
    </row>
    <row r="661702" spans="2:3" x14ac:dyDescent="0.25">
      <c r="B661702" s="76"/>
      <c r="C661702" s="75"/>
    </row>
    <row r="661703" spans="2:3" x14ac:dyDescent="0.25">
      <c r="B661703" s="76"/>
      <c r="C661703" s="75"/>
    </row>
    <row r="661704" spans="2:3" x14ac:dyDescent="0.25">
      <c r="B661704" s="76"/>
      <c r="C661704" s="75"/>
    </row>
    <row r="661705" spans="2:3" x14ac:dyDescent="0.25">
      <c r="B661705" s="76"/>
      <c r="C661705" s="75"/>
    </row>
    <row r="661706" spans="2:3" x14ac:dyDescent="0.25">
      <c r="B661706" s="76"/>
      <c r="C661706" s="75"/>
    </row>
    <row r="661707" spans="2:3" x14ac:dyDescent="0.25">
      <c r="B661707" s="76"/>
      <c r="C661707" s="75"/>
    </row>
    <row r="661708" spans="2:3" x14ac:dyDescent="0.25">
      <c r="B661708" s="76"/>
      <c r="C661708" s="75"/>
    </row>
    <row r="661709" spans="2:3" x14ac:dyDescent="0.25">
      <c r="B661709" s="76"/>
      <c r="C661709" s="75"/>
    </row>
    <row r="661710" spans="2:3" x14ac:dyDescent="0.25">
      <c r="B661710" s="76"/>
      <c r="C661710" s="75"/>
    </row>
    <row r="661711" spans="2:3" x14ac:dyDescent="0.25">
      <c r="B661711" s="76"/>
      <c r="C661711" s="75"/>
    </row>
    <row r="661821" spans="2:3" x14ac:dyDescent="0.25">
      <c r="B661821" s="76"/>
      <c r="C661821" s="75"/>
    </row>
    <row r="661822" spans="2:3" x14ac:dyDescent="0.25">
      <c r="B661822" s="76"/>
      <c r="C661822" s="75"/>
    </row>
    <row r="661823" spans="2:3" x14ac:dyDescent="0.25">
      <c r="B661823" s="76"/>
      <c r="C661823" s="75"/>
    </row>
    <row r="661824" spans="2:3" x14ac:dyDescent="0.25">
      <c r="B661824" s="76"/>
      <c r="C661824" s="75"/>
    </row>
    <row r="661825" spans="2:3" x14ac:dyDescent="0.25">
      <c r="B661825" s="76"/>
      <c r="C661825" s="75"/>
    </row>
    <row r="661826" spans="2:3" x14ac:dyDescent="0.25">
      <c r="B661826" s="76"/>
      <c r="C661826" s="75"/>
    </row>
    <row r="661827" spans="2:3" x14ac:dyDescent="0.25">
      <c r="B661827" s="76"/>
      <c r="C661827" s="75"/>
    </row>
    <row r="661828" spans="2:3" x14ac:dyDescent="0.25">
      <c r="B661828" s="76"/>
      <c r="C661828" s="75"/>
    </row>
    <row r="661829" spans="2:3" x14ac:dyDescent="0.25">
      <c r="B661829" s="76"/>
      <c r="C661829" s="75"/>
    </row>
    <row r="661830" spans="2:3" x14ac:dyDescent="0.25">
      <c r="B661830" s="76"/>
      <c r="C661830" s="75"/>
    </row>
    <row r="661831" spans="2:3" x14ac:dyDescent="0.25">
      <c r="B661831" s="76"/>
      <c r="C661831" s="75"/>
    </row>
    <row r="661832" spans="2:3" x14ac:dyDescent="0.25">
      <c r="B661832" s="76"/>
      <c r="C661832" s="75"/>
    </row>
    <row r="661833" spans="2:3" x14ac:dyDescent="0.25">
      <c r="B661833" s="76"/>
      <c r="C661833" s="75"/>
    </row>
    <row r="661943" spans="2:3" x14ac:dyDescent="0.25">
      <c r="B661943" s="76"/>
      <c r="C661943" s="75"/>
    </row>
    <row r="661944" spans="2:3" x14ac:dyDescent="0.25">
      <c r="B661944" s="76"/>
      <c r="C661944" s="75"/>
    </row>
    <row r="661945" spans="2:3" x14ac:dyDescent="0.25">
      <c r="B661945" s="76"/>
      <c r="C661945" s="75"/>
    </row>
    <row r="661946" spans="2:3" x14ac:dyDescent="0.25">
      <c r="B661946" s="76"/>
      <c r="C661946" s="75"/>
    </row>
    <row r="661947" spans="2:3" x14ac:dyDescent="0.25">
      <c r="B661947" s="76"/>
      <c r="C661947" s="75"/>
    </row>
    <row r="661948" spans="2:3" x14ac:dyDescent="0.25">
      <c r="B661948" s="76"/>
      <c r="C661948" s="75"/>
    </row>
    <row r="661949" spans="2:3" x14ac:dyDescent="0.25">
      <c r="B661949" s="76"/>
      <c r="C661949" s="75"/>
    </row>
    <row r="661950" spans="2:3" x14ac:dyDescent="0.25">
      <c r="B661950" s="76"/>
      <c r="C661950" s="75"/>
    </row>
    <row r="661951" spans="2:3" x14ac:dyDescent="0.25">
      <c r="B661951" s="76"/>
      <c r="C661951" s="75"/>
    </row>
    <row r="661952" spans="2:3" x14ac:dyDescent="0.25">
      <c r="B661952" s="76"/>
      <c r="C661952" s="75"/>
    </row>
    <row r="661953" spans="2:3" x14ac:dyDescent="0.25">
      <c r="B661953" s="76"/>
      <c r="C661953" s="75"/>
    </row>
    <row r="661954" spans="2:3" x14ac:dyDescent="0.25">
      <c r="B661954" s="76"/>
      <c r="C661954" s="75"/>
    </row>
    <row r="661955" spans="2:3" x14ac:dyDescent="0.25">
      <c r="B661955" s="76"/>
      <c r="C661955" s="75"/>
    </row>
    <row r="662065" spans="2:3" x14ac:dyDescent="0.25">
      <c r="B662065" s="76"/>
      <c r="C662065" s="75"/>
    </row>
    <row r="662066" spans="2:3" x14ac:dyDescent="0.25">
      <c r="B662066" s="76"/>
      <c r="C662066" s="75"/>
    </row>
    <row r="662067" spans="2:3" x14ac:dyDescent="0.25">
      <c r="B662067" s="76"/>
      <c r="C662067" s="75"/>
    </row>
    <row r="662068" spans="2:3" x14ac:dyDescent="0.25">
      <c r="B662068" s="76"/>
      <c r="C662068" s="75"/>
    </row>
    <row r="662069" spans="2:3" x14ac:dyDescent="0.25">
      <c r="B662069" s="76"/>
      <c r="C662069" s="75"/>
    </row>
    <row r="662070" spans="2:3" x14ac:dyDescent="0.25">
      <c r="B662070" s="76"/>
      <c r="C662070" s="75"/>
    </row>
    <row r="662071" spans="2:3" x14ac:dyDescent="0.25">
      <c r="B662071" s="76"/>
      <c r="C662071" s="75"/>
    </row>
    <row r="662072" spans="2:3" x14ac:dyDescent="0.25">
      <c r="B662072" s="76"/>
      <c r="C662072" s="75"/>
    </row>
    <row r="662073" spans="2:3" x14ac:dyDescent="0.25">
      <c r="B662073" s="76"/>
      <c r="C662073" s="75"/>
    </row>
    <row r="662074" spans="2:3" x14ac:dyDescent="0.25">
      <c r="B662074" s="76"/>
      <c r="C662074" s="75"/>
    </row>
    <row r="662075" spans="2:3" x14ac:dyDescent="0.25">
      <c r="B662075" s="76"/>
      <c r="C662075" s="75"/>
    </row>
    <row r="662076" spans="2:3" x14ac:dyDescent="0.25">
      <c r="B662076" s="76"/>
      <c r="C662076" s="75"/>
    </row>
    <row r="662077" spans="2:3" x14ac:dyDescent="0.25">
      <c r="B662077" s="76"/>
      <c r="C662077" s="75"/>
    </row>
    <row r="662187" spans="2:3" x14ac:dyDescent="0.25">
      <c r="B662187" s="76"/>
      <c r="C662187" s="75"/>
    </row>
    <row r="662188" spans="2:3" x14ac:dyDescent="0.25">
      <c r="B662188" s="76"/>
      <c r="C662188" s="75"/>
    </row>
    <row r="662189" spans="2:3" x14ac:dyDescent="0.25">
      <c r="B662189" s="76"/>
      <c r="C662189" s="75"/>
    </row>
    <row r="662190" spans="2:3" x14ac:dyDescent="0.25">
      <c r="B662190" s="76"/>
      <c r="C662190" s="75"/>
    </row>
    <row r="662191" spans="2:3" x14ac:dyDescent="0.25">
      <c r="B662191" s="76"/>
      <c r="C662191" s="75"/>
    </row>
    <row r="662192" spans="2:3" x14ac:dyDescent="0.25">
      <c r="B662192" s="76"/>
      <c r="C662192" s="75"/>
    </row>
    <row r="662193" spans="2:3" x14ac:dyDescent="0.25">
      <c r="B662193" s="76"/>
      <c r="C662193" s="75"/>
    </row>
    <row r="662194" spans="2:3" x14ac:dyDescent="0.25">
      <c r="B662194" s="76"/>
      <c r="C662194" s="75"/>
    </row>
    <row r="662195" spans="2:3" x14ac:dyDescent="0.25">
      <c r="B662195" s="76"/>
      <c r="C662195" s="75"/>
    </row>
    <row r="662196" spans="2:3" x14ac:dyDescent="0.25">
      <c r="B662196" s="76"/>
      <c r="C662196" s="75"/>
    </row>
    <row r="662197" spans="2:3" x14ac:dyDescent="0.25">
      <c r="B662197" s="76"/>
      <c r="C662197" s="75"/>
    </row>
    <row r="662198" spans="2:3" x14ac:dyDescent="0.25">
      <c r="B662198" s="76"/>
      <c r="C662198" s="75"/>
    </row>
    <row r="662199" spans="2:3" x14ac:dyDescent="0.25">
      <c r="B662199" s="76"/>
      <c r="C662199" s="75"/>
    </row>
    <row r="662309" spans="2:3" x14ac:dyDescent="0.25">
      <c r="B662309" s="76"/>
      <c r="C662309" s="75"/>
    </row>
    <row r="662310" spans="2:3" x14ac:dyDescent="0.25">
      <c r="B662310" s="76"/>
      <c r="C662310" s="75"/>
    </row>
    <row r="662311" spans="2:3" x14ac:dyDescent="0.25">
      <c r="B662311" s="76"/>
      <c r="C662311" s="75"/>
    </row>
    <row r="662312" spans="2:3" x14ac:dyDescent="0.25">
      <c r="B662312" s="76"/>
      <c r="C662312" s="75"/>
    </row>
    <row r="662313" spans="2:3" x14ac:dyDescent="0.25">
      <c r="B662313" s="76"/>
      <c r="C662313" s="75"/>
    </row>
    <row r="662314" spans="2:3" x14ac:dyDescent="0.25">
      <c r="B662314" s="76"/>
      <c r="C662314" s="75"/>
    </row>
    <row r="662315" spans="2:3" x14ac:dyDescent="0.25">
      <c r="B662315" s="76"/>
      <c r="C662315" s="75"/>
    </row>
    <row r="662316" spans="2:3" x14ac:dyDescent="0.25">
      <c r="B662316" s="76"/>
      <c r="C662316" s="75"/>
    </row>
    <row r="662317" spans="2:3" x14ac:dyDescent="0.25">
      <c r="B662317" s="76"/>
      <c r="C662317" s="75"/>
    </row>
    <row r="662318" spans="2:3" x14ac:dyDescent="0.25">
      <c r="B662318" s="76"/>
      <c r="C662318" s="75"/>
    </row>
    <row r="662319" spans="2:3" x14ac:dyDescent="0.25">
      <c r="B662319" s="76"/>
      <c r="C662319" s="75"/>
    </row>
    <row r="662320" spans="2:3" x14ac:dyDescent="0.25">
      <c r="B662320" s="76"/>
      <c r="C662320" s="75"/>
    </row>
    <row r="662321" spans="2:3" x14ac:dyDescent="0.25">
      <c r="B662321" s="76"/>
      <c r="C662321" s="75"/>
    </row>
    <row r="662431" spans="2:3" x14ac:dyDescent="0.25">
      <c r="B662431" s="76"/>
      <c r="C662431" s="75"/>
    </row>
    <row r="662432" spans="2:3" x14ac:dyDescent="0.25">
      <c r="B662432" s="76"/>
      <c r="C662432" s="75"/>
    </row>
    <row r="662433" spans="2:3" x14ac:dyDescent="0.25">
      <c r="B662433" s="76"/>
      <c r="C662433" s="75"/>
    </row>
    <row r="662434" spans="2:3" x14ac:dyDescent="0.25">
      <c r="B662434" s="76"/>
      <c r="C662434" s="75"/>
    </row>
    <row r="662435" spans="2:3" x14ac:dyDescent="0.25">
      <c r="B662435" s="76"/>
      <c r="C662435" s="75"/>
    </row>
    <row r="662436" spans="2:3" x14ac:dyDescent="0.25">
      <c r="B662436" s="76"/>
      <c r="C662436" s="75"/>
    </row>
    <row r="662437" spans="2:3" x14ac:dyDescent="0.25">
      <c r="B662437" s="76"/>
      <c r="C662437" s="75"/>
    </row>
    <row r="662438" spans="2:3" x14ac:dyDescent="0.25">
      <c r="B662438" s="76"/>
      <c r="C662438" s="75"/>
    </row>
    <row r="662439" spans="2:3" x14ac:dyDescent="0.25">
      <c r="B662439" s="76"/>
      <c r="C662439" s="75"/>
    </row>
    <row r="662440" spans="2:3" x14ac:dyDescent="0.25">
      <c r="B662440" s="76"/>
      <c r="C662440" s="75"/>
    </row>
    <row r="662441" spans="2:3" x14ac:dyDescent="0.25">
      <c r="B662441" s="76"/>
      <c r="C662441" s="75"/>
    </row>
    <row r="662442" spans="2:3" x14ac:dyDescent="0.25">
      <c r="B662442" s="76"/>
      <c r="C662442" s="75"/>
    </row>
    <row r="662443" spans="2:3" x14ac:dyDescent="0.25">
      <c r="B662443" s="76"/>
      <c r="C662443" s="75"/>
    </row>
    <row r="662553" spans="2:3" x14ac:dyDescent="0.25">
      <c r="B662553" s="76"/>
      <c r="C662553" s="75"/>
    </row>
    <row r="662554" spans="2:3" x14ac:dyDescent="0.25">
      <c r="B662554" s="76"/>
      <c r="C662554" s="75"/>
    </row>
    <row r="662555" spans="2:3" x14ac:dyDescent="0.25">
      <c r="B662555" s="76"/>
      <c r="C662555" s="75"/>
    </row>
    <row r="662556" spans="2:3" x14ac:dyDescent="0.25">
      <c r="B662556" s="76"/>
      <c r="C662556" s="75"/>
    </row>
    <row r="662557" spans="2:3" x14ac:dyDescent="0.25">
      <c r="B662557" s="76"/>
      <c r="C662557" s="75"/>
    </row>
    <row r="662558" spans="2:3" x14ac:dyDescent="0.25">
      <c r="B662558" s="76"/>
      <c r="C662558" s="75"/>
    </row>
    <row r="662559" spans="2:3" x14ac:dyDescent="0.25">
      <c r="B662559" s="76"/>
      <c r="C662559" s="75"/>
    </row>
    <row r="662560" spans="2:3" x14ac:dyDescent="0.25">
      <c r="B662560" s="76"/>
      <c r="C662560" s="75"/>
    </row>
    <row r="662561" spans="2:3" x14ac:dyDescent="0.25">
      <c r="B662561" s="76"/>
      <c r="C662561" s="75"/>
    </row>
    <row r="662562" spans="2:3" x14ac:dyDescent="0.25">
      <c r="B662562" s="76"/>
      <c r="C662562" s="75"/>
    </row>
    <row r="662563" spans="2:3" x14ac:dyDescent="0.25">
      <c r="B662563" s="76"/>
      <c r="C662563" s="75"/>
    </row>
    <row r="662564" spans="2:3" x14ac:dyDescent="0.25">
      <c r="B662564" s="76"/>
      <c r="C662564" s="75"/>
    </row>
    <row r="662565" spans="2:3" x14ac:dyDescent="0.25">
      <c r="B662565" s="76"/>
      <c r="C662565" s="75"/>
    </row>
    <row r="662675" spans="2:3" x14ac:dyDescent="0.25">
      <c r="B662675" s="76"/>
      <c r="C662675" s="75"/>
    </row>
    <row r="662676" spans="2:3" x14ac:dyDescent="0.25">
      <c r="B662676" s="76"/>
      <c r="C662676" s="75"/>
    </row>
    <row r="662677" spans="2:3" x14ac:dyDescent="0.25">
      <c r="B662677" s="76"/>
      <c r="C662677" s="75"/>
    </row>
    <row r="662678" spans="2:3" x14ac:dyDescent="0.25">
      <c r="B662678" s="76"/>
      <c r="C662678" s="75"/>
    </row>
    <row r="662679" spans="2:3" x14ac:dyDescent="0.25">
      <c r="B662679" s="76"/>
      <c r="C662679" s="75"/>
    </row>
    <row r="662680" spans="2:3" x14ac:dyDescent="0.25">
      <c r="B662680" s="76"/>
      <c r="C662680" s="75"/>
    </row>
    <row r="662681" spans="2:3" x14ac:dyDescent="0.25">
      <c r="B662681" s="76"/>
      <c r="C662681" s="75"/>
    </row>
    <row r="662682" spans="2:3" x14ac:dyDescent="0.25">
      <c r="B662682" s="76"/>
      <c r="C662682" s="75"/>
    </row>
    <row r="662683" spans="2:3" x14ac:dyDescent="0.25">
      <c r="B662683" s="76"/>
      <c r="C662683" s="75"/>
    </row>
    <row r="662684" spans="2:3" x14ac:dyDescent="0.25">
      <c r="B662684" s="76"/>
      <c r="C662684" s="75"/>
    </row>
    <row r="662685" spans="2:3" x14ac:dyDescent="0.25">
      <c r="B662685" s="76"/>
      <c r="C662685" s="75"/>
    </row>
    <row r="662686" spans="2:3" x14ac:dyDescent="0.25">
      <c r="B662686" s="76"/>
      <c r="C662686" s="75"/>
    </row>
    <row r="662687" spans="2:3" x14ac:dyDescent="0.25">
      <c r="B662687" s="76"/>
      <c r="C662687" s="75"/>
    </row>
    <row r="662797" spans="2:3" x14ac:dyDescent="0.25">
      <c r="B662797" s="76"/>
      <c r="C662797" s="75"/>
    </row>
    <row r="662798" spans="2:3" x14ac:dyDescent="0.25">
      <c r="B662798" s="76"/>
      <c r="C662798" s="75"/>
    </row>
    <row r="662799" spans="2:3" x14ac:dyDescent="0.25">
      <c r="B662799" s="76"/>
      <c r="C662799" s="75"/>
    </row>
    <row r="662800" spans="2:3" x14ac:dyDescent="0.25">
      <c r="B662800" s="76"/>
      <c r="C662800" s="75"/>
    </row>
    <row r="662801" spans="2:3" x14ac:dyDescent="0.25">
      <c r="B662801" s="76"/>
      <c r="C662801" s="75"/>
    </row>
    <row r="662802" spans="2:3" x14ac:dyDescent="0.25">
      <c r="B662802" s="76"/>
      <c r="C662802" s="75"/>
    </row>
    <row r="662803" spans="2:3" x14ac:dyDescent="0.25">
      <c r="B662803" s="76"/>
      <c r="C662803" s="75"/>
    </row>
    <row r="662804" spans="2:3" x14ac:dyDescent="0.25">
      <c r="B662804" s="76"/>
      <c r="C662804" s="75"/>
    </row>
    <row r="662805" spans="2:3" x14ac:dyDescent="0.25">
      <c r="B662805" s="76"/>
      <c r="C662805" s="75"/>
    </row>
    <row r="662806" spans="2:3" x14ac:dyDescent="0.25">
      <c r="B662806" s="76"/>
      <c r="C662806" s="75"/>
    </row>
    <row r="662807" spans="2:3" x14ac:dyDescent="0.25">
      <c r="B662807" s="76"/>
      <c r="C662807" s="75"/>
    </row>
    <row r="662808" spans="2:3" x14ac:dyDescent="0.25">
      <c r="B662808" s="76"/>
      <c r="C662808" s="75"/>
    </row>
    <row r="662809" spans="2:3" x14ac:dyDescent="0.25">
      <c r="B662809" s="76"/>
      <c r="C662809" s="75"/>
    </row>
    <row r="662919" spans="2:3" x14ac:dyDescent="0.25">
      <c r="B662919" s="76"/>
      <c r="C662919" s="75"/>
    </row>
    <row r="662920" spans="2:3" x14ac:dyDescent="0.25">
      <c r="B662920" s="76"/>
      <c r="C662920" s="75"/>
    </row>
    <row r="662921" spans="2:3" x14ac:dyDescent="0.25">
      <c r="B662921" s="76"/>
      <c r="C662921" s="75"/>
    </row>
    <row r="662922" spans="2:3" x14ac:dyDescent="0.25">
      <c r="B662922" s="76"/>
      <c r="C662922" s="75"/>
    </row>
    <row r="662923" spans="2:3" x14ac:dyDescent="0.25">
      <c r="B662923" s="76"/>
      <c r="C662923" s="75"/>
    </row>
    <row r="662924" spans="2:3" x14ac:dyDescent="0.25">
      <c r="B662924" s="76"/>
      <c r="C662924" s="75"/>
    </row>
    <row r="662925" spans="2:3" x14ac:dyDescent="0.25">
      <c r="B662925" s="76"/>
      <c r="C662925" s="75"/>
    </row>
    <row r="662926" spans="2:3" x14ac:dyDescent="0.25">
      <c r="B662926" s="76"/>
      <c r="C662926" s="75"/>
    </row>
    <row r="662927" spans="2:3" x14ac:dyDescent="0.25">
      <c r="B662927" s="76"/>
      <c r="C662927" s="75"/>
    </row>
    <row r="662928" spans="2:3" x14ac:dyDescent="0.25">
      <c r="B662928" s="76"/>
      <c r="C662928" s="75"/>
    </row>
    <row r="662929" spans="2:3" x14ac:dyDescent="0.25">
      <c r="B662929" s="76"/>
      <c r="C662929" s="75"/>
    </row>
    <row r="662930" spans="2:3" x14ac:dyDescent="0.25">
      <c r="B662930" s="76"/>
      <c r="C662930" s="75"/>
    </row>
    <row r="662931" spans="2:3" x14ac:dyDescent="0.25">
      <c r="B662931" s="76"/>
      <c r="C662931" s="75"/>
    </row>
    <row r="663041" spans="2:3" x14ac:dyDescent="0.25">
      <c r="B663041" s="76"/>
      <c r="C663041" s="75"/>
    </row>
    <row r="663042" spans="2:3" x14ac:dyDescent="0.25">
      <c r="B663042" s="76"/>
      <c r="C663042" s="75"/>
    </row>
    <row r="663043" spans="2:3" x14ac:dyDescent="0.25">
      <c r="B663043" s="76"/>
      <c r="C663043" s="75"/>
    </row>
    <row r="663044" spans="2:3" x14ac:dyDescent="0.25">
      <c r="B663044" s="76"/>
      <c r="C663044" s="75"/>
    </row>
    <row r="663045" spans="2:3" x14ac:dyDescent="0.25">
      <c r="B663045" s="76"/>
      <c r="C663045" s="75"/>
    </row>
    <row r="663046" spans="2:3" x14ac:dyDescent="0.25">
      <c r="B663046" s="76"/>
      <c r="C663046" s="75"/>
    </row>
    <row r="663047" spans="2:3" x14ac:dyDescent="0.25">
      <c r="B663047" s="76"/>
      <c r="C663047" s="75"/>
    </row>
    <row r="663048" spans="2:3" x14ac:dyDescent="0.25">
      <c r="B663048" s="76"/>
      <c r="C663048" s="75"/>
    </row>
    <row r="663049" spans="2:3" x14ac:dyDescent="0.25">
      <c r="B663049" s="76"/>
      <c r="C663049" s="75"/>
    </row>
    <row r="663050" spans="2:3" x14ac:dyDescent="0.25">
      <c r="B663050" s="76"/>
      <c r="C663050" s="75"/>
    </row>
    <row r="663051" spans="2:3" x14ac:dyDescent="0.25">
      <c r="B663051" s="76"/>
      <c r="C663051" s="75"/>
    </row>
    <row r="663052" spans="2:3" x14ac:dyDescent="0.25">
      <c r="B663052" s="76"/>
      <c r="C663052" s="75"/>
    </row>
    <row r="663053" spans="2:3" x14ac:dyDescent="0.25">
      <c r="B663053" s="76"/>
      <c r="C663053" s="75"/>
    </row>
    <row r="663163" spans="2:3" x14ac:dyDescent="0.25">
      <c r="B663163" s="76"/>
      <c r="C663163" s="75"/>
    </row>
    <row r="663164" spans="2:3" x14ac:dyDescent="0.25">
      <c r="B663164" s="76"/>
      <c r="C663164" s="75"/>
    </row>
    <row r="663165" spans="2:3" x14ac:dyDescent="0.25">
      <c r="B663165" s="76"/>
      <c r="C663165" s="75"/>
    </row>
    <row r="663166" spans="2:3" x14ac:dyDescent="0.25">
      <c r="B663166" s="76"/>
      <c r="C663166" s="75"/>
    </row>
    <row r="663167" spans="2:3" x14ac:dyDescent="0.25">
      <c r="B663167" s="76"/>
      <c r="C663167" s="75"/>
    </row>
    <row r="663168" spans="2:3" x14ac:dyDescent="0.25">
      <c r="B663168" s="76"/>
      <c r="C663168" s="75"/>
    </row>
    <row r="663169" spans="2:3" x14ac:dyDescent="0.25">
      <c r="B663169" s="76"/>
      <c r="C663169" s="75"/>
    </row>
    <row r="663170" spans="2:3" x14ac:dyDescent="0.25">
      <c r="B663170" s="76"/>
      <c r="C663170" s="75"/>
    </row>
    <row r="663171" spans="2:3" x14ac:dyDescent="0.25">
      <c r="B663171" s="76"/>
      <c r="C663171" s="75"/>
    </row>
    <row r="663172" spans="2:3" x14ac:dyDescent="0.25">
      <c r="B663172" s="76"/>
      <c r="C663172" s="75"/>
    </row>
    <row r="663173" spans="2:3" x14ac:dyDescent="0.25">
      <c r="B663173" s="76"/>
      <c r="C663173" s="75"/>
    </row>
    <row r="663174" spans="2:3" x14ac:dyDescent="0.25">
      <c r="B663174" s="76"/>
      <c r="C663174" s="75"/>
    </row>
    <row r="663175" spans="2:3" x14ac:dyDescent="0.25">
      <c r="B663175" s="76"/>
      <c r="C663175" s="75"/>
    </row>
    <row r="663285" spans="2:3" x14ac:dyDescent="0.25">
      <c r="B663285" s="76"/>
      <c r="C663285" s="75"/>
    </row>
    <row r="663286" spans="2:3" x14ac:dyDescent="0.25">
      <c r="B663286" s="76"/>
      <c r="C663286" s="75"/>
    </row>
    <row r="663287" spans="2:3" x14ac:dyDescent="0.25">
      <c r="B663287" s="76"/>
      <c r="C663287" s="75"/>
    </row>
    <row r="663288" spans="2:3" x14ac:dyDescent="0.25">
      <c r="B663288" s="76"/>
      <c r="C663288" s="75"/>
    </row>
    <row r="663289" spans="2:3" x14ac:dyDescent="0.25">
      <c r="B663289" s="76"/>
      <c r="C663289" s="75"/>
    </row>
    <row r="663290" spans="2:3" x14ac:dyDescent="0.25">
      <c r="B663290" s="76"/>
      <c r="C663290" s="75"/>
    </row>
    <row r="663291" spans="2:3" x14ac:dyDescent="0.25">
      <c r="B663291" s="76"/>
      <c r="C663291" s="75"/>
    </row>
    <row r="663292" spans="2:3" x14ac:dyDescent="0.25">
      <c r="B663292" s="76"/>
      <c r="C663292" s="75"/>
    </row>
    <row r="663293" spans="2:3" x14ac:dyDescent="0.25">
      <c r="B663293" s="76"/>
      <c r="C663293" s="75"/>
    </row>
    <row r="663294" spans="2:3" x14ac:dyDescent="0.25">
      <c r="B663294" s="76"/>
      <c r="C663294" s="75"/>
    </row>
    <row r="663295" spans="2:3" x14ac:dyDescent="0.25">
      <c r="B663295" s="76"/>
      <c r="C663295" s="75"/>
    </row>
    <row r="663296" spans="2:3" x14ac:dyDescent="0.25">
      <c r="B663296" s="76"/>
      <c r="C663296" s="75"/>
    </row>
    <row r="663297" spans="2:3" x14ac:dyDescent="0.25">
      <c r="B663297" s="76"/>
      <c r="C663297" s="75"/>
    </row>
    <row r="663407" spans="2:3" x14ac:dyDescent="0.25">
      <c r="B663407" s="76"/>
      <c r="C663407" s="75"/>
    </row>
    <row r="663408" spans="2:3" x14ac:dyDescent="0.25">
      <c r="B663408" s="76"/>
      <c r="C663408" s="75"/>
    </row>
    <row r="663409" spans="2:3" x14ac:dyDescent="0.25">
      <c r="B663409" s="76"/>
      <c r="C663409" s="75"/>
    </row>
    <row r="663410" spans="2:3" x14ac:dyDescent="0.25">
      <c r="B663410" s="76"/>
      <c r="C663410" s="75"/>
    </row>
    <row r="663411" spans="2:3" x14ac:dyDescent="0.25">
      <c r="B663411" s="76"/>
      <c r="C663411" s="75"/>
    </row>
    <row r="663412" spans="2:3" x14ac:dyDescent="0.25">
      <c r="B663412" s="76"/>
      <c r="C663412" s="75"/>
    </row>
    <row r="663413" spans="2:3" x14ac:dyDescent="0.25">
      <c r="B663413" s="76"/>
      <c r="C663413" s="75"/>
    </row>
    <row r="663414" spans="2:3" x14ac:dyDescent="0.25">
      <c r="B663414" s="76"/>
      <c r="C663414" s="75"/>
    </row>
    <row r="663415" spans="2:3" x14ac:dyDescent="0.25">
      <c r="B663415" s="76"/>
      <c r="C663415" s="75"/>
    </row>
    <row r="663416" spans="2:3" x14ac:dyDescent="0.25">
      <c r="B663416" s="76"/>
      <c r="C663416" s="75"/>
    </row>
    <row r="663417" spans="2:3" x14ac:dyDescent="0.25">
      <c r="B663417" s="76"/>
      <c r="C663417" s="75"/>
    </row>
    <row r="663418" spans="2:3" x14ac:dyDescent="0.25">
      <c r="B663418" s="76"/>
      <c r="C663418" s="75"/>
    </row>
    <row r="663419" spans="2:3" x14ac:dyDescent="0.25">
      <c r="B663419" s="76"/>
      <c r="C663419" s="75"/>
    </row>
    <row r="663529" spans="2:3" x14ac:dyDescent="0.25">
      <c r="B663529" s="76"/>
      <c r="C663529" s="75"/>
    </row>
    <row r="663530" spans="2:3" x14ac:dyDescent="0.25">
      <c r="B663530" s="76"/>
      <c r="C663530" s="75"/>
    </row>
    <row r="663531" spans="2:3" x14ac:dyDescent="0.25">
      <c r="B663531" s="76"/>
      <c r="C663531" s="75"/>
    </row>
    <row r="663532" spans="2:3" x14ac:dyDescent="0.25">
      <c r="B663532" s="76"/>
      <c r="C663532" s="75"/>
    </row>
    <row r="663533" spans="2:3" x14ac:dyDescent="0.25">
      <c r="B663533" s="76"/>
      <c r="C663533" s="75"/>
    </row>
    <row r="663534" spans="2:3" x14ac:dyDescent="0.25">
      <c r="B663534" s="76"/>
      <c r="C663534" s="75"/>
    </row>
    <row r="663535" spans="2:3" x14ac:dyDescent="0.25">
      <c r="B663535" s="76"/>
      <c r="C663535" s="75"/>
    </row>
    <row r="663536" spans="2:3" x14ac:dyDescent="0.25">
      <c r="B663536" s="76"/>
      <c r="C663536" s="75"/>
    </row>
    <row r="663537" spans="2:3" x14ac:dyDescent="0.25">
      <c r="B663537" s="76"/>
      <c r="C663537" s="75"/>
    </row>
    <row r="663538" spans="2:3" x14ac:dyDescent="0.25">
      <c r="B663538" s="76"/>
      <c r="C663538" s="75"/>
    </row>
    <row r="663539" spans="2:3" x14ac:dyDescent="0.25">
      <c r="B663539" s="76"/>
      <c r="C663539" s="75"/>
    </row>
    <row r="663540" spans="2:3" x14ac:dyDescent="0.25">
      <c r="B663540" s="76"/>
      <c r="C663540" s="75"/>
    </row>
    <row r="663541" spans="2:3" x14ac:dyDescent="0.25">
      <c r="B663541" s="76"/>
      <c r="C663541" s="75"/>
    </row>
    <row r="663651" spans="2:3" x14ac:dyDescent="0.25">
      <c r="B663651" s="76"/>
      <c r="C663651" s="75"/>
    </row>
    <row r="663652" spans="2:3" x14ac:dyDescent="0.25">
      <c r="B663652" s="76"/>
      <c r="C663652" s="75"/>
    </row>
    <row r="663653" spans="2:3" x14ac:dyDescent="0.25">
      <c r="B663653" s="76"/>
      <c r="C663653" s="75"/>
    </row>
    <row r="663654" spans="2:3" x14ac:dyDescent="0.25">
      <c r="B663654" s="76"/>
      <c r="C663654" s="75"/>
    </row>
    <row r="663655" spans="2:3" x14ac:dyDescent="0.25">
      <c r="B663655" s="76"/>
      <c r="C663655" s="75"/>
    </row>
    <row r="663656" spans="2:3" x14ac:dyDescent="0.25">
      <c r="B663656" s="76"/>
      <c r="C663656" s="75"/>
    </row>
    <row r="663657" spans="2:3" x14ac:dyDescent="0.25">
      <c r="B663657" s="76"/>
      <c r="C663657" s="75"/>
    </row>
    <row r="663658" spans="2:3" x14ac:dyDescent="0.25">
      <c r="B663658" s="76"/>
      <c r="C663658" s="75"/>
    </row>
    <row r="663659" spans="2:3" x14ac:dyDescent="0.25">
      <c r="B663659" s="76"/>
      <c r="C663659" s="75"/>
    </row>
    <row r="663660" spans="2:3" x14ac:dyDescent="0.25">
      <c r="B663660" s="76"/>
      <c r="C663660" s="75"/>
    </row>
    <row r="663661" spans="2:3" x14ac:dyDescent="0.25">
      <c r="B663661" s="76"/>
      <c r="C663661" s="75"/>
    </row>
    <row r="663662" spans="2:3" x14ac:dyDescent="0.25">
      <c r="B663662" s="76"/>
      <c r="C663662" s="75"/>
    </row>
    <row r="663663" spans="2:3" x14ac:dyDescent="0.25">
      <c r="B663663" s="76"/>
      <c r="C663663" s="75"/>
    </row>
    <row r="663773" spans="2:3" x14ac:dyDescent="0.25">
      <c r="B663773" s="76"/>
      <c r="C663773" s="75"/>
    </row>
    <row r="663774" spans="2:3" x14ac:dyDescent="0.25">
      <c r="B663774" s="76"/>
      <c r="C663774" s="75"/>
    </row>
    <row r="663775" spans="2:3" x14ac:dyDescent="0.25">
      <c r="B663775" s="76"/>
      <c r="C663775" s="75"/>
    </row>
    <row r="663776" spans="2:3" x14ac:dyDescent="0.25">
      <c r="B663776" s="76"/>
      <c r="C663776" s="75"/>
    </row>
    <row r="663777" spans="2:3" x14ac:dyDescent="0.25">
      <c r="B663777" s="76"/>
      <c r="C663777" s="75"/>
    </row>
    <row r="663778" spans="2:3" x14ac:dyDescent="0.25">
      <c r="B663778" s="76"/>
      <c r="C663778" s="75"/>
    </row>
    <row r="663779" spans="2:3" x14ac:dyDescent="0.25">
      <c r="B663779" s="76"/>
      <c r="C663779" s="75"/>
    </row>
    <row r="663780" spans="2:3" x14ac:dyDescent="0.25">
      <c r="B663780" s="76"/>
      <c r="C663780" s="75"/>
    </row>
    <row r="663781" spans="2:3" x14ac:dyDescent="0.25">
      <c r="B663781" s="76"/>
      <c r="C663781" s="75"/>
    </row>
    <row r="663782" spans="2:3" x14ac:dyDescent="0.25">
      <c r="B663782" s="76"/>
      <c r="C663782" s="75"/>
    </row>
    <row r="663783" spans="2:3" x14ac:dyDescent="0.25">
      <c r="B663783" s="76"/>
      <c r="C663783" s="75"/>
    </row>
    <row r="663784" spans="2:3" x14ac:dyDescent="0.25">
      <c r="B663784" s="76"/>
      <c r="C663784" s="75"/>
    </row>
    <row r="663785" spans="2:3" x14ac:dyDescent="0.25">
      <c r="B663785" s="76"/>
      <c r="C663785" s="75"/>
    </row>
    <row r="663895" spans="2:3" x14ac:dyDescent="0.25">
      <c r="B663895" s="76"/>
      <c r="C663895" s="75"/>
    </row>
    <row r="663896" spans="2:3" x14ac:dyDescent="0.25">
      <c r="B663896" s="76"/>
      <c r="C663896" s="75"/>
    </row>
    <row r="663897" spans="2:3" x14ac:dyDescent="0.25">
      <c r="B663897" s="76"/>
      <c r="C663897" s="75"/>
    </row>
    <row r="663898" spans="2:3" x14ac:dyDescent="0.25">
      <c r="B663898" s="76"/>
      <c r="C663898" s="75"/>
    </row>
    <row r="663899" spans="2:3" x14ac:dyDescent="0.25">
      <c r="B663899" s="76"/>
      <c r="C663899" s="75"/>
    </row>
    <row r="663900" spans="2:3" x14ac:dyDescent="0.25">
      <c r="B663900" s="76"/>
      <c r="C663900" s="75"/>
    </row>
    <row r="663901" spans="2:3" x14ac:dyDescent="0.25">
      <c r="B663901" s="76"/>
      <c r="C663901" s="75"/>
    </row>
    <row r="663902" spans="2:3" x14ac:dyDescent="0.25">
      <c r="B663902" s="76"/>
      <c r="C663902" s="75"/>
    </row>
    <row r="663903" spans="2:3" x14ac:dyDescent="0.25">
      <c r="B663903" s="76"/>
      <c r="C663903" s="75"/>
    </row>
    <row r="663904" spans="2:3" x14ac:dyDescent="0.25">
      <c r="B663904" s="76"/>
      <c r="C663904" s="75"/>
    </row>
    <row r="663905" spans="2:3" x14ac:dyDescent="0.25">
      <c r="B663905" s="76"/>
      <c r="C663905" s="75"/>
    </row>
    <row r="663906" spans="2:3" x14ac:dyDescent="0.25">
      <c r="B663906" s="76"/>
      <c r="C663906" s="75"/>
    </row>
    <row r="663907" spans="2:3" x14ac:dyDescent="0.25">
      <c r="B663907" s="76"/>
      <c r="C663907" s="75"/>
    </row>
    <row r="664017" spans="2:3" x14ac:dyDescent="0.25">
      <c r="B664017" s="76"/>
      <c r="C664017" s="75"/>
    </row>
    <row r="664018" spans="2:3" x14ac:dyDescent="0.25">
      <c r="B664018" s="76"/>
      <c r="C664018" s="75"/>
    </row>
    <row r="664019" spans="2:3" x14ac:dyDescent="0.25">
      <c r="B664019" s="76"/>
      <c r="C664019" s="75"/>
    </row>
    <row r="664020" spans="2:3" x14ac:dyDescent="0.25">
      <c r="B664020" s="76"/>
      <c r="C664020" s="75"/>
    </row>
    <row r="664021" spans="2:3" x14ac:dyDescent="0.25">
      <c r="B664021" s="76"/>
      <c r="C664021" s="75"/>
    </row>
    <row r="664022" spans="2:3" x14ac:dyDescent="0.25">
      <c r="B664022" s="76"/>
      <c r="C664022" s="75"/>
    </row>
    <row r="664023" spans="2:3" x14ac:dyDescent="0.25">
      <c r="B664023" s="76"/>
      <c r="C664023" s="75"/>
    </row>
    <row r="664024" spans="2:3" x14ac:dyDescent="0.25">
      <c r="B664024" s="76"/>
      <c r="C664024" s="75"/>
    </row>
    <row r="664025" spans="2:3" x14ac:dyDescent="0.25">
      <c r="B664025" s="76"/>
      <c r="C664025" s="75"/>
    </row>
    <row r="664026" spans="2:3" x14ac:dyDescent="0.25">
      <c r="B664026" s="76"/>
      <c r="C664026" s="75"/>
    </row>
    <row r="664027" spans="2:3" x14ac:dyDescent="0.25">
      <c r="B664027" s="76"/>
      <c r="C664027" s="75"/>
    </row>
    <row r="664028" spans="2:3" x14ac:dyDescent="0.25">
      <c r="B664028" s="76"/>
      <c r="C664028" s="75"/>
    </row>
    <row r="664029" spans="2:3" x14ac:dyDescent="0.25">
      <c r="B664029" s="76"/>
      <c r="C664029" s="75"/>
    </row>
    <row r="664139" spans="2:3" x14ac:dyDescent="0.25">
      <c r="B664139" s="76"/>
      <c r="C664139" s="75"/>
    </row>
    <row r="664140" spans="2:3" x14ac:dyDescent="0.25">
      <c r="B664140" s="76"/>
      <c r="C664140" s="75"/>
    </row>
    <row r="664141" spans="2:3" x14ac:dyDescent="0.25">
      <c r="B664141" s="76"/>
      <c r="C664141" s="75"/>
    </row>
    <row r="664142" spans="2:3" x14ac:dyDescent="0.25">
      <c r="B664142" s="76"/>
      <c r="C664142" s="75"/>
    </row>
    <row r="664143" spans="2:3" x14ac:dyDescent="0.25">
      <c r="B664143" s="76"/>
      <c r="C664143" s="75"/>
    </row>
    <row r="664144" spans="2:3" x14ac:dyDescent="0.25">
      <c r="B664144" s="76"/>
      <c r="C664144" s="75"/>
    </row>
    <row r="664145" spans="2:3" x14ac:dyDescent="0.25">
      <c r="B664145" s="76"/>
      <c r="C664145" s="75"/>
    </row>
    <row r="664146" spans="2:3" x14ac:dyDescent="0.25">
      <c r="B664146" s="76"/>
      <c r="C664146" s="75"/>
    </row>
    <row r="664147" spans="2:3" x14ac:dyDescent="0.25">
      <c r="B664147" s="76"/>
      <c r="C664147" s="75"/>
    </row>
    <row r="664148" spans="2:3" x14ac:dyDescent="0.25">
      <c r="B664148" s="76"/>
      <c r="C664148" s="75"/>
    </row>
    <row r="664149" spans="2:3" x14ac:dyDescent="0.25">
      <c r="B664149" s="76"/>
      <c r="C664149" s="75"/>
    </row>
    <row r="664150" spans="2:3" x14ac:dyDescent="0.25">
      <c r="B664150" s="76"/>
      <c r="C664150" s="75"/>
    </row>
    <row r="664151" spans="2:3" x14ac:dyDescent="0.25">
      <c r="B664151" s="76"/>
      <c r="C664151" s="75"/>
    </row>
    <row r="664261" spans="2:3" x14ac:dyDescent="0.25">
      <c r="B664261" s="76"/>
      <c r="C664261" s="75"/>
    </row>
    <row r="664262" spans="2:3" x14ac:dyDescent="0.25">
      <c r="B664262" s="76"/>
      <c r="C664262" s="75"/>
    </row>
    <row r="664263" spans="2:3" x14ac:dyDescent="0.25">
      <c r="B664263" s="76"/>
      <c r="C664263" s="75"/>
    </row>
    <row r="664264" spans="2:3" x14ac:dyDescent="0.25">
      <c r="B664264" s="76"/>
      <c r="C664264" s="75"/>
    </row>
    <row r="664265" spans="2:3" x14ac:dyDescent="0.25">
      <c r="B664265" s="76"/>
      <c r="C664265" s="75"/>
    </row>
    <row r="664266" spans="2:3" x14ac:dyDescent="0.25">
      <c r="B664266" s="76"/>
      <c r="C664266" s="75"/>
    </row>
    <row r="664267" spans="2:3" x14ac:dyDescent="0.25">
      <c r="B664267" s="76"/>
      <c r="C664267" s="75"/>
    </row>
    <row r="664268" spans="2:3" x14ac:dyDescent="0.25">
      <c r="B664268" s="76"/>
      <c r="C664268" s="75"/>
    </row>
    <row r="664269" spans="2:3" x14ac:dyDescent="0.25">
      <c r="B664269" s="76"/>
      <c r="C664269" s="75"/>
    </row>
    <row r="664270" spans="2:3" x14ac:dyDescent="0.25">
      <c r="B664270" s="76"/>
      <c r="C664270" s="75"/>
    </row>
    <row r="664271" spans="2:3" x14ac:dyDescent="0.25">
      <c r="B664271" s="76"/>
      <c r="C664271" s="75"/>
    </row>
    <row r="664272" spans="2:3" x14ac:dyDescent="0.25">
      <c r="B664272" s="76"/>
      <c r="C664272" s="75"/>
    </row>
    <row r="664273" spans="2:3" x14ac:dyDescent="0.25">
      <c r="B664273" s="76"/>
      <c r="C664273" s="75"/>
    </row>
    <row r="664383" spans="2:3" x14ac:dyDescent="0.25">
      <c r="B664383" s="76"/>
      <c r="C664383" s="75"/>
    </row>
    <row r="664384" spans="2:3" x14ac:dyDescent="0.25">
      <c r="B664384" s="76"/>
      <c r="C664384" s="75"/>
    </row>
    <row r="664385" spans="2:3" x14ac:dyDescent="0.25">
      <c r="B664385" s="76"/>
      <c r="C664385" s="75"/>
    </row>
    <row r="664386" spans="2:3" x14ac:dyDescent="0.25">
      <c r="B664386" s="76"/>
      <c r="C664386" s="75"/>
    </row>
    <row r="664387" spans="2:3" x14ac:dyDescent="0.25">
      <c r="B664387" s="76"/>
      <c r="C664387" s="75"/>
    </row>
    <row r="664388" spans="2:3" x14ac:dyDescent="0.25">
      <c r="B664388" s="76"/>
      <c r="C664388" s="75"/>
    </row>
    <row r="664389" spans="2:3" x14ac:dyDescent="0.25">
      <c r="B664389" s="76"/>
      <c r="C664389" s="75"/>
    </row>
    <row r="664390" spans="2:3" x14ac:dyDescent="0.25">
      <c r="B664390" s="76"/>
      <c r="C664390" s="75"/>
    </row>
    <row r="664391" spans="2:3" x14ac:dyDescent="0.25">
      <c r="B664391" s="76"/>
      <c r="C664391" s="75"/>
    </row>
    <row r="664392" spans="2:3" x14ac:dyDescent="0.25">
      <c r="B664392" s="76"/>
      <c r="C664392" s="75"/>
    </row>
    <row r="664393" spans="2:3" x14ac:dyDescent="0.25">
      <c r="B664393" s="76"/>
      <c r="C664393" s="75"/>
    </row>
    <row r="664394" spans="2:3" x14ac:dyDescent="0.25">
      <c r="B664394" s="76"/>
      <c r="C664394" s="75"/>
    </row>
    <row r="664395" spans="2:3" x14ac:dyDescent="0.25">
      <c r="B664395" s="76"/>
      <c r="C664395" s="75"/>
    </row>
    <row r="664505" spans="2:3" x14ac:dyDescent="0.25">
      <c r="B664505" s="76"/>
      <c r="C664505" s="75"/>
    </row>
    <row r="664506" spans="2:3" x14ac:dyDescent="0.25">
      <c r="B664506" s="76"/>
      <c r="C664506" s="75"/>
    </row>
    <row r="664507" spans="2:3" x14ac:dyDescent="0.25">
      <c r="B664507" s="76"/>
      <c r="C664507" s="75"/>
    </row>
    <row r="664508" spans="2:3" x14ac:dyDescent="0.25">
      <c r="B664508" s="76"/>
      <c r="C664508" s="75"/>
    </row>
    <row r="664509" spans="2:3" x14ac:dyDescent="0.25">
      <c r="B664509" s="76"/>
      <c r="C664509" s="75"/>
    </row>
    <row r="664510" spans="2:3" x14ac:dyDescent="0.25">
      <c r="B664510" s="76"/>
      <c r="C664510" s="75"/>
    </row>
    <row r="664511" spans="2:3" x14ac:dyDescent="0.25">
      <c r="B664511" s="76"/>
      <c r="C664511" s="75"/>
    </row>
    <row r="664512" spans="2:3" x14ac:dyDescent="0.25">
      <c r="B664512" s="76"/>
      <c r="C664512" s="75"/>
    </row>
    <row r="664513" spans="2:3" x14ac:dyDescent="0.25">
      <c r="B664513" s="76"/>
      <c r="C664513" s="75"/>
    </row>
    <row r="664514" spans="2:3" x14ac:dyDescent="0.25">
      <c r="B664514" s="76"/>
      <c r="C664514" s="75"/>
    </row>
    <row r="664515" spans="2:3" x14ac:dyDescent="0.25">
      <c r="B664515" s="76"/>
      <c r="C664515" s="75"/>
    </row>
    <row r="664516" spans="2:3" x14ac:dyDescent="0.25">
      <c r="B664516" s="76"/>
      <c r="C664516" s="75"/>
    </row>
    <row r="664517" spans="2:3" x14ac:dyDescent="0.25">
      <c r="B664517" s="76"/>
      <c r="C664517" s="75"/>
    </row>
    <row r="664627" spans="2:3" x14ac:dyDescent="0.25">
      <c r="B664627" s="76"/>
      <c r="C664627" s="75"/>
    </row>
    <row r="664628" spans="2:3" x14ac:dyDescent="0.25">
      <c r="B664628" s="76"/>
      <c r="C664628" s="75"/>
    </row>
    <row r="664629" spans="2:3" x14ac:dyDescent="0.25">
      <c r="B664629" s="76"/>
      <c r="C664629" s="75"/>
    </row>
    <row r="664630" spans="2:3" x14ac:dyDescent="0.25">
      <c r="B664630" s="76"/>
      <c r="C664630" s="75"/>
    </row>
    <row r="664631" spans="2:3" x14ac:dyDescent="0.25">
      <c r="B664631" s="76"/>
      <c r="C664631" s="75"/>
    </row>
    <row r="664632" spans="2:3" x14ac:dyDescent="0.25">
      <c r="B664632" s="76"/>
      <c r="C664632" s="75"/>
    </row>
    <row r="664633" spans="2:3" x14ac:dyDescent="0.25">
      <c r="B664633" s="76"/>
      <c r="C664633" s="75"/>
    </row>
    <row r="664634" spans="2:3" x14ac:dyDescent="0.25">
      <c r="B664634" s="76"/>
      <c r="C664634" s="75"/>
    </row>
    <row r="664635" spans="2:3" x14ac:dyDescent="0.25">
      <c r="B664635" s="76"/>
      <c r="C664635" s="75"/>
    </row>
    <row r="664636" spans="2:3" x14ac:dyDescent="0.25">
      <c r="B664636" s="76"/>
      <c r="C664636" s="75"/>
    </row>
    <row r="664637" spans="2:3" x14ac:dyDescent="0.25">
      <c r="B664637" s="76"/>
      <c r="C664637" s="75"/>
    </row>
    <row r="664638" spans="2:3" x14ac:dyDescent="0.25">
      <c r="B664638" s="76"/>
      <c r="C664638" s="75"/>
    </row>
    <row r="664639" spans="2:3" x14ac:dyDescent="0.25">
      <c r="B664639" s="76"/>
      <c r="C664639" s="75"/>
    </row>
    <row r="664749" spans="2:3" x14ac:dyDescent="0.25">
      <c r="B664749" s="76"/>
      <c r="C664749" s="75"/>
    </row>
    <row r="664750" spans="2:3" x14ac:dyDescent="0.25">
      <c r="B664750" s="76"/>
      <c r="C664750" s="75"/>
    </row>
    <row r="664751" spans="2:3" x14ac:dyDescent="0.25">
      <c r="B664751" s="76"/>
      <c r="C664751" s="75"/>
    </row>
    <row r="664752" spans="2:3" x14ac:dyDescent="0.25">
      <c r="B664752" s="76"/>
      <c r="C664752" s="75"/>
    </row>
    <row r="664753" spans="2:3" x14ac:dyDescent="0.25">
      <c r="B664753" s="76"/>
      <c r="C664753" s="75"/>
    </row>
    <row r="664754" spans="2:3" x14ac:dyDescent="0.25">
      <c r="B664754" s="76"/>
      <c r="C664754" s="75"/>
    </row>
    <row r="664755" spans="2:3" x14ac:dyDescent="0.25">
      <c r="B664755" s="76"/>
      <c r="C664755" s="75"/>
    </row>
    <row r="664756" spans="2:3" x14ac:dyDescent="0.25">
      <c r="B664756" s="76"/>
      <c r="C664756" s="75"/>
    </row>
    <row r="664757" spans="2:3" x14ac:dyDescent="0.25">
      <c r="B664757" s="76"/>
      <c r="C664757" s="75"/>
    </row>
    <row r="664758" spans="2:3" x14ac:dyDescent="0.25">
      <c r="B664758" s="76"/>
      <c r="C664758" s="75"/>
    </row>
    <row r="664759" spans="2:3" x14ac:dyDescent="0.25">
      <c r="B664759" s="76"/>
      <c r="C664759" s="75"/>
    </row>
    <row r="664760" spans="2:3" x14ac:dyDescent="0.25">
      <c r="B664760" s="76"/>
      <c r="C664760" s="75"/>
    </row>
    <row r="664761" spans="2:3" x14ac:dyDescent="0.25">
      <c r="B664761" s="76"/>
      <c r="C664761" s="75"/>
    </row>
    <row r="664871" spans="2:3" x14ac:dyDescent="0.25">
      <c r="B664871" s="76"/>
      <c r="C664871" s="75"/>
    </row>
    <row r="664872" spans="2:3" x14ac:dyDescent="0.25">
      <c r="B664872" s="76"/>
      <c r="C664872" s="75"/>
    </row>
    <row r="664873" spans="2:3" x14ac:dyDescent="0.25">
      <c r="B664873" s="76"/>
      <c r="C664873" s="75"/>
    </row>
    <row r="664874" spans="2:3" x14ac:dyDescent="0.25">
      <c r="B664874" s="76"/>
      <c r="C664874" s="75"/>
    </row>
    <row r="664875" spans="2:3" x14ac:dyDescent="0.25">
      <c r="B664875" s="76"/>
      <c r="C664875" s="75"/>
    </row>
    <row r="664876" spans="2:3" x14ac:dyDescent="0.25">
      <c r="B664876" s="76"/>
      <c r="C664876" s="75"/>
    </row>
    <row r="664877" spans="2:3" x14ac:dyDescent="0.25">
      <c r="B664877" s="76"/>
      <c r="C664877" s="75"/>
    </row>
    <row r="664878" spans="2:3" x14ac:dyDescent="0.25">
      <c r="B664878" s="76"/>
      <c r="C664878" s="75"/>
    </row>
    <row r="664879" spans="2:3" x14ac:dyDescent="0.25">
      <c r="B664879" s="76"/>
      <c r="C664879" s="75"/>
    </row>
    <row r="664880" spans="2:3" x14ac:dyDescent="0.25">
      <c r="B664880" s="76"/>
      <c r="C664880" s="75"/>
    </row>
    <row r="664881" spans="2:3" x14ac:dyDescent="0.25">
      <c r="B664881" s="76"/>
      <c r="C664881" s="75"/>
    </row>
    <row r="664882" spans="2:3" x14ac:dyDescent="0.25">
      <c r="B664882" s="76"/>
      <c r="C664882" s="75"/>
    </row>
    <row r="664883" spans="2:3" x14ac:dyDescent="0.25">
      <c r="B664883" s="76"/>
      <c r="C664883" s="75"/>
    </row>
    <row r="664993" spans="2:3" x14ac:dyDescent="0.25">
      <c r="B664993" s="76"/>
      <c r="C664993" s="75"/>
    </row>
    <row r="664994" spans="2:3" x14ac:dyDescent="0.25">
      <c r="B664994" s="76"/>
      <c r="C664994" s="75"/>
    </row>
    <row r="664995" spans="2:3" x14ac:dyDescent="0.25">
      <c r="B664995" s="76"/>
      <c r="C664995" s="75"/>
    </row>
    <row r="664996" spans="2:3" x14ac:dyDescent="0.25">
      <c r="B664996" s="76"/>
      <c r="C664996" s="75"/>
    </row>
    <row r="664997" spans="2:3" x14ac:dyDescent="0.25">
      <c r="B664997" s="76"/>
      <c r="C664997" s="75"/>
    </row>
    <row r="664998" spans="2:3" x14ac:dyDescent="0.25">
      <c r="B664998" s="76"/>
      <c r="C664998" s="75"/>
    </row>
    <row r="664999" spans="2:3" x14ac:dyDescent="0.25">
      <c r="B664999" s="76"/>
      <c r="C664999" s="75"/>
    </row>
    <row r="665000" spans="2:3" x14ac:dyDescent="0.25">
      <c r="B665000" s="76"/>
      <c r="C665000" s="75"/>
    </row>
    <row r="665001" spans="2:3" x14ac:dyDescent="0.25">
      <c r="B665001" s="76"/>
      <c r="C665001" s="75"/>
    </row>
    <row r="665002" spans="2:3" x14ac:dyDescent="0.25">
      <c r="B665002" s="76"/>
      <c r="C665002" s="75"/>
    </row>
    <row r="665003" spans="2:3" x14ac:dyDescent="0.25">
      <c r="B665003" s="76"/>
      <c r="C665003" s="75"/>
    </row>
    <row r="665004" spans="2:3" x14ac:dyDescent="0.25">
      <c r="B665004" s="76"/>
      <c r="C665004" s="75"/>
    </row>
    <row r="665005" spans="2:3" x14ac:dyDescent="0.25">
      <c r="B665005" s="76"/>
      <c r="C665005" s="75"/>
    </row>
    <row r="665115" spans="2:3" x14ac:dyDescent="0.25">
      <c r="B665115" s="76"/>
      <c r="C665115" s="75"/>
    </row>
    <row r="665116" spans="2:3" x14ac:dyDescent="0.25">
      <c r="B665116" s="76"/>
      <c r="C665116" s="75"/>
    </row>
    <row r="665117" spans="2:3" x14ac:dyDescent="0.25">
      <c r="B665117" s="76"/>
      <c r="C665117" s="75"/>
    </row>
    <row r="665118" spans="2:3" x14ac:dyDescent="0.25">
      <c r="B665118" s="76"/>
      <c r="C665118" s="75"/>
    </row>
    <row r="665119" spans="2:3" x14ac:dyDescent="0.25">
      <c r="B665119" s="76"/>
      <c r="C665119" s="75"/>
    </row>
    <row r="665120" spans="2:3" x14ac:dyDescent="0.25">
      <c r="B665120" s="76"/>
      <c r="C665120" s="75"/>
    </row>
    <row r="665121" spans="2:3" x14ac:dyDescent="0.25">
      <c r="B665121" s="76"/>
      <c r="C665121" s="75"/>
    </row>
    <row r="665122" spans="2:3" x14ac:dyDescent="0.25">
      <c r="B665122" s="76"/>
      <c r="C665122" s="75"/>
    </row>
    <row r="665123" spans="2:3" x14ac:dyDescent="0.25">
      <c r="B665123" s="76"/>
      <c r="C665123" s="75"/>
    </row>
    <row r="665124" spans="2:3" x14ac:dyDescent="0.25">
      <c r="B665124" s="76"/>
      <c r="C665124" s="75"/>
    </row>
    <row r="665125" spans="2:3" x14ac:dyDescent="0.25">
      <c r="B665125" s="76"/>
      <c r="C665125" s="75"/>
    </row>
    <row r="665126" spans="2:3" x14ac:dyDescent="0.25">
      <c r="B665126" s="76"/>
      <c r="C665126" s="75"/>
    </row>
    <row r="665127" spans="2:3" x14ac:dyDescent="0.25">
      <c r="B665127" s="76"/>
      <c r="C665127" s="75"/>
    </row>
    <row r="665237" spans="2:3" x14ac:dyDescent="0.25">
      <c r="B665237" s="76"/>
      <c r="C665237" s="75"/>
    </row>
    <row r="665238" spans="2:3" x14ac:dyDescent="0.25">
      <c r="B665238" s="76"/>
      <c r="C665238" s="75"/>
    </row>
    <row r="665239" spans="2:3" x14ac:dyDescent="0.25">
      <c r="B665239" s="76"/>
      <c r="C665239" s="75"/>
    </row>
    <row r="665240" spans="2:3" x14ac:dyDescent="0.25">
      <c r="B665240" s="76"/>
      <c r="C665240" s="75"/>
    </row>
    <row r="665241" spans="2:3" x14ac:dyDescent="0.25">
      <c r="B665241" s="76"/>
      <c r="C665241" s="75"/>
    </row>
    <row r="665242" spans="2:3" x14ac:dyDescent="0.25">
      <c r="B665242" s="76"/>
      <c r="C665242" s="75"/>
    </row>
    <row r="665243" spans="2:3" x14ac:dyDescent="0.25">
      <c r="B665243" s="76"/>
      <c r="C665243" s="75"/>
    </row>
    <row r="665244" spans="2:3" x14ac:dyDescent="0.25">
      <c r="B665244" s="76"/>
      <c r="C665244" s="75"/>
    </row>
    <row r="665245" spans="2:3" x14ac:dyDescent="0.25">
      <c r="B665245" s="76"/>
      <c r="C665245" s="75"/>
    </row>
    <row r="665246" spans="2:3" x14ac:dyDescent="0.25">
      <c r="B665246" s="76"/>
      <c r="C665246" s="75"/>
    </row>
    <row r="665247" spans="2:3" x14ac:dyDescent="0.25">
      <c r="B665247" s="76"/>
      <c r="C665247" s="75"/>
    </row>
    <row r="665248" spans="2:3" x14ac:dyDescent="0.25">
      <c r="B665248" s="76"/>
      <c r="C665248" s="75"/>
    </row>
    <row r="665249" spans="2:3" x14ac:dyDescent="0.25">
      <c r="B665249" s="76"/>
      <c r="C665249" s="75"/>
    </row>
    <row r="665359" spans="2:3" x14ac:dyDescent="0.25">
      <c r="B665359" s="76"/>
      <c r="C665359" s="75"/>
    </row>
    <row r="665360" spans="2:3" x14ac:dyDescent="0.25">
      <c r="B665360" s="76"/>
      <c r="C665360" s="75"/>
    </row>
    <row r="665361" spans="2:3" x14ac:dyDescent="0.25">
      <c r="B665361" s="76"/>
      <c r="C665361" s="75"/>
    </row>
    <row r="665362" spans="2:3" x14ac:dyDescent="0.25">
      <c r="B665362" s="76"/>
      <c r="C665362" s="75"/>
    </row>
    <row r="665363" spans="2:3" x14ac:dyDescent="0.25">
      <c r="B665363" s="76"/>
      <c r="C665363" s="75"/>
    </row>
    <row r="665364" spans="2:3" x14ac:dyDescent="0.25">
      <c r="B665364" s="76"/>
      <c r="C665364" s="75"/>
    </row>
    <row r="665365" spans="2:3" x14ac:dyDescent="0.25">
      <c r="B665365" s="76"/>
      <c r="C665365" s="75"/>
    </row>
    <row r="665366" spans="2:3" x14ac:dyDescent="0.25">
      <c r="B665366" s="76"/>
      <c r="C665366" s="75"/>
    </row>
    <row r="665367" spans="2:3" x14ac:dyDescent="0.25">
      <c r="B665367" s="76"/>
      <c r="C665367" s="75"/>
    </row>
    <row r="665368" spans="2:3" x14ac:dyDescent="0.25">
      <c r="B665368" s="76"/>
      <c r="C665368" s="75"/>
    </row>
    <row r="665369" spans="2:3" x14ac:dyDescent="0.25">
      <c r="B665369" s="76"/>
      <c r="C665369" s="75"/>
    </row>
    <row r="665370" spans="2:3" x14ac:dyDescent="0.25">
      <c r="B665370" s="76"/>
      <c r="C665370" s="75"/>
    </row>
    <row r="665371" spans="2:3" x14ac:dyDescent="0.25">
      <c r="B665371" s="76"/>
      <c r="C665371" s="75"/>
    </row>
    <row r="665481" spans="2:3" x14ac:dyDescent="0.25">
      <c r="B665481" s="76"/>
      <c r="C665481" s="75"/>
    </row>
    <row r="665482" spans="2:3" x14ac:dyDescent="0.25">
      <c r="B665482" s="76"/>
      <c r="C665482" s="75"/>
    </row>
    <row r="665483" spans="2:3" x14ac:dyDescent="0.25">
      <c r="B665483" s="76"/>
      <c r="C665483" s="75"/>
    </row>
    <row r="665484" spans="2:3" x14ac:dyDescent="0.25">
      <c r="B665484" s="76"/>
      <c r="C665484" s="75"/>
    </row>
    <row r="665485" spans="2:3" x14ac:dyDescent="0.25">
      <c r="B665485" s="76"/>
      <c r="C665485" s="75"/>
    </row>
    <row r="665486" spans="2:3" x14ac:dyDescent="0.25">
      <c r="B665486" s="76"/>
      <c r="C665486" s="75"/>
    </row>
    <row r="665487" spans="2:3" x14ac:dyDescent="0.25">
      <c r="B665487" s="76"/>
      <c r="C665487" s="75"/>
    </row>
    <row r="665488" spans="2:3" x14ac:dyDescent="0.25">
      <c r="B665488" s="76"/>
      <c r="C665488" s="75"/>
    </row>
    <row r="665489" spans="2:3" x14ac:dyDescent="0.25">
      <c r="B665489" s="76"/>
      <c r="C665489" s="75"/>
    </row>
    <row r="665490" spans="2:3" x14ac:dyDescent="0.25">
      <c r="B665490" s="76"/>
      <c r="C665490" s="75"/>
    </row>
    <row r="665491" spans="2:3" x14ac:dyDescent="0.25">
      <c r="B665491" s="76"/>
      <c r="C665491" s="75"/>
    </row>
    <row r="665492" spans="2:3" x14ac:dyDescent="0.25">
      <c r="B665492" s="76"/>
      <c r="C665492" s="75"/>
    </row>
    <row r="665493" spans="2:3" x14ac:dyDescent="0.25">
      <c r="B665493" s="76"/>
      <c r="C665493" s="75"/>
    </row>
    <row r="665603" spans="2:3" x14ac:dyDescent="0.25">
      <c r="B665603" s="76"/>
      <c r="C665603" s="75"/>
    </row>
    <row r="665604" spans="2:3" x14ac:dyDescent="0.25">
      <c r="B665604" s="76"/>
      <c r="C665604" s="75"/>
    </row>
    <row r="665605" spans="2:3" x14ac:dyDescent="0.25">
      <c r="B665605" s="76"/>
      <c r="C665605" s="75"/>
    </row>
    <row r="665606" spans="2:3" x14ac:dyDescent="0.25">
      <c r="B665606" s="76"/>
      <c r="C665606" s="75"/>
    </row>
    <row r="665607" spans="2:3" x14ac:dyDescent="0.25">
      <c r="B665607" s="76"/>
      <c r="C665607" s="75"/>
    </row>
    <row r="665608" spans="2:3" x14ac:dyDescent="0.25">
      <c r="B665608" s="76"/>
      <c r="C665608" s="75"/>
    </row>
    <row r="665609" spans="2:3" x14ac:dyDescent="0.25">
      <c r="B665609" s="76"/>
      <c r="C665609" s="75"/>
    </row>
    <row r="665610" spans="2:3" x14ac:dyDescent="0.25">
      <c r="B665610" s="76"/>
      <c r="C665610" s="75"/>
    </row>
    <row r="665611" spans="2:3" x14ac:dyDescent="0.25">
      <c r="B665611" s="76"/>
      <c r="C665611" s="75"/>
    </row>
    <row r="665612" spans="2:3" x14ac:dyDescent="0.25">
      <c r="B665612" s="76"/>
      <c r="C665612" s="75"/>
    </row>
    <row r="665613" spans="2:3" x14ac:dyDescent="0.25">
      <c r="B665613" s="76"/>
      <c r="C665613" s="75"/>
    </row>
    <row r="665614" spans="2:3" x14ac:dyDescent="0.25">
      <c r="B665614" s="76"/>
      <c r="C665614" s="75"/>
    </row>
    <row r="665615" spans="2:3" x14ac:dyDescent="0.25">
      <c r="B665615" s="76"/>
      <c r="C665615" s="75"/>
    </row>
    <row r="665725" spans="2:3" x14ac:dyDescent="0.25">
      <c r="B665725" s="76"/>
      <c r="C665725" s="75"/>
    </row>
    <row r="665726" spans="2:3" x14ac:dyDescent="0.25">
      <c r="B665726" s="76"/>
      <c r="C665726" s="75"/>
    </row>
    <row r="665727" spans="2:3" x14ac:dyDescent="0.25">
      <c r="B665727" s="76"/>
      <c r="C665727" s="75"/>
    </row>
    <row r="665728" spans="2:3" x14ac:dyDescent="0.25">
      <c r="B665728" s="76"/>
      <c r="C665728" s="75"/>
    </row>
    <row r="665729" spans="2:3" x14ac:dyDescent="0.25">
      <c r="B665729" s="76"/>
      <c r="C665729" s="75"/>
    </row>
    <row r="665730" spans="2:3" x14ac:dyDescent="0.25">
      <c r="B665730" s="76"/>
      <c r="C665730" s="75"/>
    </row>
    <row r="665731" spans="2:3" x14ac:dyDescent="0.25">
      <c r="B665731" s="76"/>
      <c r="C665731" s="75"/>
    </row>
    <row r="665732" spans="2:3" x14ac:dyDescent="0.25">
      <c r="B665732" s="76"/>
      <c r="C665732" s="75"/>
    </row>
    <row r="665733" spans="2:3" x14ac:dyDescent="0.25">
      <c r="B665733" s="76"/>
      <c r="C665733" s="75"/>
    </row>
    <row r="665734" spans="2:3" x14ac:dyDescent="0.25">
      <c r="B665734" s="76"/>
      <c r="C665734" s="75"/>
    </row>
    <row r="665735" spans="2:3" x14ac:dyDescent="0.25">
      <c r="B665735" s="76"/>
      <c r="C665735" s="75"/>
    </row>
    <row r="665736" spans="2:3" x14ac:dyDescent="0.25">
      <c r="B665736" s="76"/>
      <c r="C665736" s="75"/>
    </row>
    <row r="665737" spans="2:3" x14ac:dyDescent="0.25">
      <c r="B665737" s="76"/>
      <c r="C665737" s="75"/>
    </row>
    <row r="665847" spans="2:3" x14ac:dyDescent="0.25">
      <c r="B665847" s="76"/>
      <c r="C665847" s="75"/>
    </row>
    <row r="665848" spans="2:3" x14ac:dyDescent="0.25">
      <c r="B665848" s="76"/>
      <c r="C665848" s="75"/>
    </row>
    <row r="665849" spans="2:3" x14ac:dyDescent="0.25">
      <c r="B665849" s="76"/>
      <c r="C665849" s="75"/>
    </row>
    <row r="665850" spans="2:3" x14ac:dyDescent="0.25">
      <c r="B665850" s="76"/>
      <c r="C665850" s="75"/>
    </row>
    <row r="665851" spans="2:3" x14ac:dyDescent="0.25">
      <c r="B665851" s="76"/>
      <c r="C665851" s="75"/>
    </row>
    <row r="665852" spans="2:3" x14ac:dyDescent="0.25">
      <c r="B665852" s="76"/>
      <c r="C665852" s="75"/>
    </row>
    <row r="665853" spans="2:3" x14ac:dyDescent="0.25">
      <c r="B665853" s="76"/>
      <c r="C665853" s="75"/>
    </row>
    <row r="665854" spans="2:3" x14ac:dyDescent="0.25">
      <c r="B665854" s="76"/>
      <c r="C665854" s="75"/>
    </row>
    <row r="665855" spans="2:3" x14ac:dyDescent="0.25">
      <c r="B665855" s="76"/>
      <c r="C665855" s="75"/>
    </row>
    <row r="665856" spans="2:3" x14ac:dyDescent="0.25">
      <c r="B665856" s="76"/>
      <c r="C665856" s="75"/>
    </row>
    <row r="665857" spans="2:3" x14ac:dyDescent="0.25">
      <c r="B665857" s="76"/>
      <c r="C665857" s="75"/>
    </row>
    <row r="665858" spans="2:3" x14ac:dyDescent="0.25">
      <c r="B665858" s="76"/>
      <c r="C665858" s="75"/>
    </row>
    <row r="665859" spans="2:3" x14ac:dyDescent="0.25">
      <c r="B665859" s="76"/>
      <c r="C665859" s="75"/>
    </row>
    <row r="665969" spans="2:3" x14ac:dyDescent="0.25">
      <c r="B665969" s="76"/>
      <c r="C665969" s="75"/>
    </row>
    <row r="665970" spans="2:3" x14ac:dyDescent="0.25">
      <c r="B665970" s="76"/>
      <c r="C665970" s="75"/>
    </row>
    <row r="665971" spans="2:3" x14ac:dyDescent="0.25">
      <c r="B665971" s="76"/>
      <c r="C665971" s="75"/>
    </row>
    <row r="665972" spans="2:3" x14ac:dyDescent="0.25">
      <c r="B665972" s="76"/>
      <c r="C665972" s="75"/>
    </row>
    <row r="665973" spans="2:3" x14ac:dyDescent="0.25">
      <c r="B665973" s="76"/>
      <c r="C665973" s="75"/>
    </row>
    <row r="665974" spans="2:3" x14ac:dyDescent="0.25">
      <c r="B665974" s="76"/>
      <c r="C665974" s="75"/>
    </row>
    <row r="665975" spans="2:3" x14ac:dyDescent="0.25">
      <c r="B665975" s="76"/>
      <c r="C665975" s="75"/>
    </row>
    <row r="665976" spans="2:3" x14ac:dyDescent="0.25">
      <c r="B665976" s="76"/>
      <c r="C665976" s="75"/>
    </row>
    <row r="665977" spans="2:3" x14ac:dyDescent="0.25">
      <c r="B665977" s="76"/>
      <c r="C665977" s="75"/>
    </row>
    <row r="665978" spans="2:3" x14ac:dyDescent="0.25">
      <c r="B665978" s="76"/>
      <c r="C665978" s="75"/>
    </row>
    <row r="665979" spans="2:3" x14ac:dyDescent="0.25">
      <c r="B665979" s="76"/>
      <c r="C665979" s="75"/>
    </row>
    <row r="665980" spans="2:3" x14ac:dyDescent="0.25">
      <c r="B665980" s="76"/>
      <c r="C665980" s="75"/>
    </row>
    <row r="665981" spans="2:3" x14ac:dyDescent="0.25">
      <c r="B665981" s="76"/>
      <c r="C665981" s="75"/>
    </row>
    <row r="666091" spans="2:3" x14ac:dyDescent="0.25">
      <c r="B666091" s="76"/>
      <c r="C666091" s="75"/>
    </row>
    <row r="666092" spans="2:3" x14ac:dyDescent="0.25">
      <c r="B666092" s="76"/>
      <c r="C666092" s="75"/>
    </row>
    <row r="666093" spans="2:3" x14ac:dyDescent="0.25">
      <c r="B666093" s="76"/>
      <c r="C666093" s="75"/>
    </row>
    <row r="666094" spans="2:3" x14ac:dyDescent="0.25">
      <c r="B666094" s="76"/>
      <c r="C666094" s="75"/>
    </row>
    <row r="666095" spans="2:3" x14ac:dyDescent="0.25">
      <c r="B666095" s="76"/>
      <c r="C666095" s="75"/>
    </row>
    <row r="666096" spans="2:3" x14ac:dyDescent="0.25">
      <c r="B666096" s="76"/>
      <c r="C666096" s="75"/>
    </row>
    <row r="666097" spans="2:3" x14ac:dyDescent="0.25">
      <c r="B666097" s="76"/>
      <c r="C666097" s="75"/>
    </row>
    <row r="666098" spans="2:3" x14ac:dyDescent="0.25">
      <c r="B666098" s="76"/>
      <c r="C666098" s="75"/>
    </row>
    <row r="666099" spans="2:3" x14ac:dyDescent="0.25">
      <c r="B666099" s="76"/>
      <c r="C666099" s="75"/>
    </row>
    <row r="666100" spans="2:3" x14ac:dyDescent="0.25">
      <c r="B666100" s="76"/>
      <c r="C666100" s="75"/>
    </row>
    <row r="666101" spans="2:3" x14ac:dyDescent="0.25">
      <c r="B666101" s="76"/>
      <c r="C666101" s="75"/>
    </row>
    <row r="666102" spans="2:3" x14ac:dyDescent="0.25">
      <c r="B666102" s="76"/>
      <c r="C666102" s="75"/>
    </row>
    <row r="666103" spans="2:3" x14ac:dyDescent="0.25">
      <c r="B666103" s="76"/>
      <c r="C666103" s="75"/>
    </row>
    <row r="666213" spans="2:3" x14ac:dyDescent="0.25">
      <c r="B666213" s="76"/>
      <c r="C666213" s="75"/>
    </row>
    <row r="666214" spans="2:3" x14ac:dyDescent="0.25">
      <c r="B666214" s="76"/>
      <c r="C666214" s="75"/>
    </row>
    <row r="666215" spans="2:3" x14ac:dyDescent="0.25">
      <c r="B666215" s="76"/>
      <c r="C666215" s="75"/>
    </row>
    <row r="666216" spans="2:3" x14ac:dyDescent="0.25">
      <c r="B666216" s="76"/>
      <c r="C666216" s="75"/>
    </row>
    <row r="666217" spans="2:3" x14ac:dyDescent="0.25">
      <c r="B666217" s="76"/>
      <c r="C666217" s="75"/>
    </row>
    <row r="666218" spans="2:3" x14ac:dyDescent="0.25">
      <c r="B666218" s="76"/>
      <c r="C666218" s="75"/>
    </row>
    <row r="666219" spans="2:3" x14ac:dyDescent="0.25">
      <c r="B666219" s="76"/>
      <c r="C666219" s="75"/>
    </row>
    <row r="666220" spans="2:3" x14ac:dyDescent="0.25">
      <c r="B666220" s="76"/>
      <c r="C666220" s="75"/>
    </row>
    <row r="666221" spans="2:3" x14ac:dyDescent="0.25">
      <c r="B666221" s="76"/>
      <c r="C666221" s="75"/>
    </row>
    <row r="666222" spans="2:3" x14ac:dyDescent="0.25">
      <c r="B666222" s="76"/>
      <c r="C666222" s="75"/>
    </row>
    <row r="666223" spans="2:3" x14ac:dyDescent="0.25">
      <c r="B666223" s="76"/>
      <c r="C666223" s="75"/>
    </row>
    <row r="666224" spans="2:3" x14ac:dyDescent="0.25">
      <c r="B666224" s="76"/>
      <c r="C666224" s="75"/>
    </row>
    <row r="666225" spans="2:3" x14ac:dyDescent="0.25">
      <c r="B666225" s="76"/>
      <c r="C666225" s="75"/>
    </row>
    <row r="666335" spans="2:3" x14ac:dyDescent="0.25">
      <c r="B666335" s="76"/>
      <c r="C666335" s="75"/>
    </row>
    <row r="666336" spans="2:3" x14ac:dyDescent="0.25">
      <c r="B666336" s="76"/>
      <c r="C666336" s="75"/>
    </row>
    <row r="666337" spans="2:3" x14ac:dyDescent="0.25">
      <c r="B666337" s="76"/>
      <c r="C666337" s="75"/>
    </row>
    <row r="666338" spans="2:3" x14ac:dyDescent="0.25">
      <c r="B666338" s="76"/>
      <c r="C666338" s="75"/>
    </row>
    <row r="666339" spans="2:3" x14ac:dyDescent="0.25">
      <c r="B666339" s="76"/>
      <c r="C666339" s="75"/>
    </row>
    <row r="666340" spans="2:3" x14ac:dyDescent="0.25">
      <c r="B666340" s="76"/>
      <c r="C666340" s="75"/>
    </row>
    <row r="666341" spans="2:3" x14ac:dyDescent="0.25">
      <c r="B666341" s="76"/>
      <c r="C666341" s="75"/>
    </row>
    <row r="666342" spans="2:3" x14ac:dyDescent="0.25">
      <c r="B666342" s="76"/>
      <c r="C666342" s="75"/>
    </row>
    <row r="666343" spans="2:3" x14ac:dyDescent="0.25">
      <c r="B666343" s="76"/>
      <c r="C666343" s="75"/>
    </row>
    <row r="666344" spans="2:3" x14ac:dyDescent="0.25">
      <c r="B666344" s="76"/>
      <c r="C666344" s="75"/>
    </row>
    <row r="666345" spans="2:3" x14ac:dyDescent="0.25">
      <c r="B666345" s="76"/>
      <c r="C666345" s="75"/>
    </row>
    <row r="666346" spans="2:3" x14ac:dyDescent="0.25">
      <c r="B666346" s="76"/>
      <c r="C666346" s="75"/>
    </row>
    <row r="666347" spans="2:3" x14ac:dyDescent="0.25">
      <c r="B666347" s="76"/>
      <c r="C666347" s="75"/>
    </row>
    <row r="666457" spans="2:3" x14ac:dyDescent="0.25">
      <c r="B666457" s="76"/>
      <c r="C666457" s="75"/>
    </row>
    <row r="666458" spans="2:3" x14ac:dyDescent="0.25">
      <c r="B666458" s="76"/>
      <c r="C666458" s="75"/>
    </row>
    <row r="666459" spans="2:3" x14ac:dyDescent="0.25">
      <c r="B666459" s="76"/>
      <c r="C666459" s="75"/>
    </row>
    <row r="666460" spans="2:3" x14ac:dyDescent="0.25">
      <c r="B666460" s="76"/>
      <c r="C666460" s="75"/>
    </row>
    <row r="666461" spans="2:3" x14ac:dyDescent="0.25">
      <c r="B666461" s="76"/>
      <c r="C666461" s="75"/>
    </row>
    <row r="666462" spans="2:3" x14ac:dyDescent="0.25">
      <c r="B666462" s="76"/>
      <c r="C666462" s="75"/>
    </row>
    <row r="666463" spans="2:3" x14ac:dyDescent="0.25">
      <c r="B666463" s="76"/>
      <c r="C666463" s="75"/>
    </row>
    <row r="666464" spans="2:3" x14ac:dyDescent="0.25">
      <c r="B666464" s="76"/>
      <c r="C666464" s="75"/>
    </row>
    <row r="666465" spans="2:3" x14ac:dyDescent="0.25">
      <c r="B666465" s="76"/>
      <c r="C666465" s="75"/>
    </row>
    <row r="666466" spans="2:3" x14ac:dyDescent="0.25">
      <c r="B666466" s="76"/>
      <c r="C666466" s="75"/>
    </row>
    <row r="666467" spans="2:3" x14ac:dyDescent="0.25">
      <c r="B666467" s="76"/>
      <c r="C666467" s="75"/>
    </row>
    <row r="666468" spans="2:3" x14ac:dyDescent="0.25">
      <c r="B666468" s="76"/>
      <c r="C666468" s="75"/>
    </row>
    <row r="666469" spans="2:3" x14ac:dyDescent="0.25">
      <c r="B666469" s="76"/>
      <c r="C666469" s="75"/>
    </row>
    <row r="666579" spans="2:3" x14ac:dyDescent="0.25">
      <c r="B666579" s="76"/>
      <c r="C666579" s="75"/>
    </row>
    <row r="666580" spans="2:3" x14ac:dyDescent="0.25">
      <c r="B666580" s="76"/>
      <c r="C666580" s="75"/>
    </row>
    <row r="666581" spans="2:3" x14ac:dyDescent="0.25">
      <c r="B666581" s="76"/>
      <c r="C666581" s="75"/>
    </row>
    <row r="666582" spans="2:3" x14ac:dyDescent="0.25">
      <c r="B666582" s="76"/>
      <c r="C666582" s="75"/>
    </row>
    <row r="666583" spans="2:3" x14ac:dyDescent="0.25">
      <c r="B666583" s="76"/>
      <c r="C666583" s="75"/>
    </row>
    <row r="666584" spans="2:3" x14ac:dyDescent="0.25">
      <c r="B666584" s="76"/>
      <c r="C666584" s="75"/>
    </row>
    <row r="666585" spans="2:3" x14ac:dyDescent="0.25">
      <c r="B666585" s="76"/>
      <c r="C666585" s="75"/>
    </row>
    <row r="666586" spans="2:3" x14ac:dyDescent="0.25">
      <c r="B666586" s="76"/>
      <c r="C666586" s="75"/>
    </row>
    <row r="666587" spans="2:3" x14ac:dyDescent="0.25">
      <c r="B666587" s="76"/>
      <c r="C666587" s="75"/>
    </row>
    <row r="666588" spans="2:3" x14ac:dyDescent="0.25">
      <c r="B666588" s="76"/>
      <c r="C666588" s="75"/>
    </row>
    <row r="666589" spans="2:3" x14ac:dyDescent="0.25">
      <c r="B666589" s="76"/>
      <c r="C666589" s="75"/>
    </row>
    <row r="666590" spans="2:3" x14ac:dyDescent="0.25">
      <c r="B666590" s="76"/>
      <c r="C666590" s="75"/>
    </row>
    <row r="666591" spans="2:3" x14ac:dyDescent="0.25">
      <c r="B666591" s="76"/>
      <c r="C666591" s="75"/>
    </row>
    <row r="666701" spans="2:3" x14ac:dyDescent="0.25">
      <c r="B666701" s="76"/>
      <c r="C666701" s="75"/>
    </row>
    <row r="666702" spans="2:3" x14ac:dyDescent="0.25">
      <c r="B666702" s="76"/>
      <c r="C666702" s="75"/>
    </row>
    <row r="666703" spans="2:3" x14ac:dyDescent="0.25">
      <c r="B666703" s="76"/>
      <c r="C666703" s="75"/>
    </row>
    <row r="666704" spans="2:3" x14ac:dyDescent="0.25">
      <c r="B666704" s="76"/>
      <c r="C666704" s="75"/>
    </row>
    <row r="666705" spans="2:3" x14ac:dyDescent="0.25">
      <c r="B666705" s="76"/>
      <c r="C666705" s="75"/>
    </row>
    <row r="666706" spans="2:3" x14ac:dyDescent="0.25">
      <c r="B666706" s="76"/>
      <c r="C666706" s="75"/>
    </row>
    <row r="666707" spans="2:3" x14ac:dyDescent="0.25">
      <c r="B666707" s="76"/>
      <c r="C666707" s="75"/>
    </row>
    <row r="666708" spans="2:3" x14ac:dyDescent="0.25">
      <c r="B666708" s="76"/>
      <c r="C666708" s="75"/>
    </row>
    <row r="666709" spans="2:3" x14ac:dyDescent="0.25">
      <c r="B666709" s="76"/>
      <c r="C666709" s="75"/>
    </row>
    <row r="666710" spans="2:3" x14ac:dyDescent="0.25">
      <c r="B666710" s="76"/>
      <c r="C666710" s="75"/>
    </row>
    <row r="666711" spans="2:3" x14ac:dyDescent="0.25">
      <c r="B666711" s="76"/>
      <c r="C666711" s="75"/>
    </row>
    <row r="666712" spans="2:3" x14ac:dyDescent="0.25">
      <c r="B666712" s="76"/>
      <c r="C666712" s="75"/>
    </row>
    <row r="666713" spans="2:3" x14ac:dyDescent="0.25">
      <c r="B666713" s="76"/>
      <c r="C666713" s="75"/>
    </row>
    <row r="666823" spans="2:3" x14ac:dyDescent="0.25">
      <c r="B666823" s="76"/>
      <c r="C666823" s="75"/>
    </row>
    <row r="666824" spans="2:3" x14ac:dyDescent="0.25">
      <c r="B666824" s="76"/>
      <c r="C666824" s="75"/>
    </row>
    <row r="666825" spans="2:3" x14ac:dyDescent="0.25">
      <c r="B666825" s="76"/>
      <c r="C666825" s="75"/>
    </row>
    <row r="666826" spans="2:3" x14ac:dyDescent="0.25">
      <c r="B666826" s="76"/>
      <c r="C666826" s="75"/>
    </row>
    <row r="666827" spans="2:3" x14ac:dyDescent="0.25">
      <c r="B666827" s="76"/>
      <c r="C666827" s="75"/>
    </row>
    <row r="666828" spans="2:3" x14ac:dyDescent="0.25">
      <c r="B666828" s="76"/>
      <c r="C666828" s="75"/>
    </row>
    <row r="666829" spans="2:3" x14ac:dyDescent="0.25">
      <c r="B666829" s="76"/>
      <c r="C666829" s="75"/>
    </row>
    <row r="666830" spans="2:3" x14ac:dyDescent="0.25">
      <c r="B666830" s="76"/>
      <c r="C666830" s="75"/>
    </row>
    <row r="666831" spans="2:3" x14ac:dyDescent="0.25">
      <c r="B666831" s="76"/>
      <c r="C666831" s="75"/>
    </row>
    <row r="666832" spans="2:3" x14ac:dyDescent="0.25">
      <c r="B666832" s="76"/>
      <c r="C666832" s="75"/>
    </row>
    <row r="666833" spans="2:3" x14ac:dyDescent="0.25">
      <c r="B666833" s="76"/>
      <c r="C666833" s="75"/>
    </row>
    <row r="666834" spans="2:3" x14ac:dyDescent="0.25">
      <c r="B666834" s="76"/>
      <c r="C666834" s="75"/>
    </row>
    <row r="666835" spans="2:3" x14ac:dyDescent="0.25">
      <c r="B666835" s="76"/>
      <c r="C666835" s="75"/>
    </row>
    <row r="666945" spans="2:3" x14ac:dyDescent="0.25">
      <c r="B666945" s="76"/>
      <c r="C666945" s="75"/>
    </row>
    <row r="666946" spans="2:3" x14ac:dyDescent="0.25">
      <c r="B666946" s="76"/>
      <c r="C666946" s="75"/>
    </row>
    <row r="666947" spans="2:3" x14ac:dyDescent="0.25">
      <c r="B666947" s="76"/>
      <c r="C666947" s="75"/>
    </row>
    <row r="666948" spans="2:3" x14ac:dyDescent="0.25">
      <c r="B666948" s="76"/>
      <c r="C666948" s="75"/>
    </row>
    <row r="666949" spans="2:3" x14ac:dyDescent="0.25">
      <c r="B666949" s="76"/>
      <c r="C666949" s="75"/>
    </row>
    <row r="666950" spans="2:3" x14ac:dyDescent="0.25">
      <c r="B666950" s="76"/>
      <c r="C666950" s="75"/>
    </row>
    <row r="666951" spans="2:3" x14ac:dyDescent="0.25">
      <c r="B666951" s="76"/>
      <c r="C666951" s="75"/>
    </row>
    <row r="666952" spans="2:3" x14ac:dyDescent="0.25">
      <c r="B666952" s="76"/>
      <c r="C666952" s="75"/>
    </row>
    <row r="666953" spans="2:3" x14ac:dyDescent="0.25">
      <c r="B666953" s="76"/>
      <c r="C666953" s="75"/>
    </row>
    <row r="666954" spans="2:3" x14ac:dyDescent="0.25">
      <c r="B666954" s="76"/>
      <c r="C666954" s="75"/>
    </row>
    <row r="666955" spans="2:3" x14ac:dyDescent="0.25">
      <c r="B666955" s="76"/>
      <c r="C666955" s="75"/>
    </row>
    <row r="666956" spans="2:3" x14ac:dyDescent="0.25">
      <c r="B666956" s="76"/>
      <c r="C666956" s="75"/>
    </row>
    <row r="666957" spans="2:3" x14ac:dyDescent="0.25">
      <c r="B666957" s="76"/>
      <c r="C666957" s="75"/>
    </row>
    <row r="667067" spans="2:3" x14ac:dyDescent="0.25">
      <c r="B667067" s="76"/>
      <c r="C667067" s="75"/>
    </row>
    <row r="667068" spans="2:3" x14ac:dyDescent="0.25">
      <c r="B667068" s="76"/>
      <c r="C667068" s="75"/>
    </row>
    <row r="667069" spans="2:3" x14ac:dyDescent="0.25">
      <c r="B667069" s="76"/>
      <c r="C667069" s="75"/>
    </row>
    <row r="667070" spans="2:3" x14ac:dyDescent="0.25">
      <c r="B667070" s="76"/>
      <c r="C667070" s="75"/>
    </row>
    <row r="667071" spans="2:3" x14ac:dyDescent="0.25">
      <c r="B667071" s="76"/>
      <c r="C667071" s="75"/>
    </row>
    <row r="667072" spans="2:3" x14ac:dyDescent="0.25">
      <c r="B667072" s="76"/>
      <c r="C667072" s="75"/>
    </row>
    <row r="667073" spans="2:3" x14ac:dyDescent="0.25">
      <c r="B667073" s="76"/>
      <c r="C667073" s="75"/>
    </row>
    <row r="667074" spans="2:3" x14ac:dyDescent="0.25">
      <c r="B667074" s="76"/>
      <c r="C667074" s="75"/>
    </row>
    <row r="667075" spans="2:3" x14ac:dyDescent="0.25">
      <c r="B667075" s="76"/>
      <c r="C667075" s="75"/>
    </row>
    <row r="667076" spans="2:3" x14ac:dyDescent="0.25">
      <c r="B667076" s="76"/>
      <c r="C667076" s="75"/>
    </row>
    <row r="667077" spans="2:3" x14ac:dyDescent="0.25">
      <c r="B667077" s="76"/>
      <c r="C667077" s="75"/>
    </row>
    <row r="667078" spans="2:3" x14ac:dyDescent="0.25">
      <c r="B667078" s="76"/>
      <c r="C667078" s="75"/>
    </row>
    <row r="667079" spans="2:3" x14ac:dyDescent="0.25">
      <c r="B667079" s="76"/>
      <c r="C667079" s="75"/>
    </row>
    <row r="667189" spans="2:3" x14ac:dyDescent="0.25">
      <c r="B667189" s="76"/>
      <c r="C667189" s="75"/>
    </row>
    <row r="667190" spans="2:3" x14ac:dyDescent="0.25">
      <c r="B667190" s="76"/>
      <c r="C667190" s="75"/>
    </row>
    <row r="667191" spans="2:3" x14ac:dyDescent="0.25">
      <c r="B667191" s="76"/>
      <c r="C667191" s="75"/>
    </row>
    <row r="667192" spans="2:3" x14ac:dyDescent="0.25">
      <c r="B667192" s="76"/>
      <c r="C667192" s="75"/>
    </row>
    <row r="667193" spans="2:3" x14ac:dyDescent="0.25">
      <c r="B667193" s="76"/>
      <c r="C667193" s="75"/>
    </row>
    <row r="667194" spans="2:3" x14ac:dyDescent="0.25">
      <c r="B667194" s="76"/>
      <c r="C667194" s="75"/>
    </row>
    <row r="667195" spans="2:3" x14ac:dyDescent="0.25">
      <c r="B667195" s="76"/>
      <c r="C667195" s="75"/>
    </row>
    <row r="667196" spans="2:3" x14ac:dyDescent="0.25">
      <c r="B667196" s="76"/>
      <c r="C667196" s="75"/>
    </row>
    <row r="667197" spans="2:3" x14ac:dyDescent="0.25">
      <c r="B667197" s="76"/>
      <c r="C667197" s="75"/>
    </row>
    <row r="667198" spans="2:3" x14ac:dyDescent="0.25">
      <c r="B667198" s="76"/>
      <c r="C667198" s="75"/>
    </row>
    <row r="667199" spans="2:3" x14ac:dyDescent="0.25">
      <c r="B667199" s="76"/>
      <c r="C667199" s="75"/>
    </row>
    <row r="667200" spans="2:3" x14ac:dyDescent="0.25">
      <c r="B667200" s="76"/>
      <c r="C667200" s="75"/>
    </row>
    <row r="667201" spans="2:3" x14ac:dyDescent="0.25">
      <c r="B667201" s="76"/>
      <c r="C667201" s="75"/>
    </row>
    <row r="667311" spans="2:3" x14ac:dyDescent="0.25">
      <c r="B667311" s="76"/>
      <c r="C667311" s="75"/>
    </row>
    <row r="667312" spans="2:3" x14ac:dyDescent="0.25">
      <c r="B667312" s="76"/>
      <c r="C667312" s="75"/>
    </row>
    <row r="667313" spans="2:3" x14ac:dyDescent="0.25">
      <c r="B667313" s="76"/>
      <c r="C667313" s="75"/>
    </row>
    <row r="667314" spans="2:3" x14ac:dyDescent="0.25">
      <c r="B667314" s="76"/>
      <c r="C667314" s="75"/>
    </row>
    <row r="667315" spans="2:3" x14ac:dyDescent="0.25">
      <c r="B667315" s="76"/>
      <c r="C667315" s="75"/>
    </row>
    <row r="667316" spans="2:3" x14ac:dyDescent="0.25">
      <c r="B667316" s="76"/>
      <c r="C667316" s="75"/>
    </row>
    <row r="667317" spans="2:3" x14ac:dyDescent="0.25">
      <c r="B667317" s="76"/>
      <c r="C667317" s="75"/>
    </row>
    <row r="667318" spans="2:3" x14ac:dyDescent="0.25">
      <c r="B667318" s="76"/>
      <c r="C667318" s="75"/>
    </row>
    <row r="667319" spans="2:3" x14ac:dyDescent="0.25">
      <c r="B667319" s="76"/>
      <c r="C667319" s="75"/>
    </row>
    <row r="667320" spans="2:3" x14ac:dyDescent="0.25">
      <c r="B667320" s="76"/>
      <c r="C667320" s="75"/>
    </row>
    <row r="667321" spans="2:3" x14ac:dyDescent="0.25">
      <c r="B667321" s="76"/>
      <c r="C667321" s="75"/>
    </row>
    <row r="667322" spans="2:3" x14ac:dyDescent="0.25">
      <c r="B667322" s="76"/>
      <c r="C667322" s="75"/>
    </row>
    <row r="667323" spans="2:3" x14ac:dyDescent="0.25">
      <c r="B667323" s="76"/>
      <c r="C667323" s="75"/>
    </row>
    <row r="667433" spans="2:3" x14ac:dyDescent="0.25">
      <c r="B667433" s="76"/>
      <c r="C667433" s="75"/>
    </row>
    <row r="667434" spans="2:3" x14ac:dyDescent="0.25">
      <c r="B667434" s="76"/>
      <c r="C667434" s="75"/>
    </row>
    <row r="667435" spans="2:3" x14ac:dyDescent="0.25">
      <c r="B667435" s="76"/>
      <c r="C667435" s="75"/>
    </row>
    <row r="667436" spans="2:3" x14ac:dyDescent="0.25">
      <c r="B667436" s="76"/>
      <c r="C667436" s="75"/>
    </row>
    <row r="667437" spans="2:3" x14ac:dyDescent="0.25">
      <c r="B667437" s="76"/>
      <c r="C667437" s="75"/>
    </row>
    <row r="667438" spans="2:3" x14ac:dyDescent="0.25">
      <c r="B667438" s="76"/>
      <c r="C667438" s="75"/>
    </row>
    <row r="667439" spans="2:3" x14ac:dyDescent="0.25">
      <c r="B667439" s="76"/>
      <c r="C667439" s="75"/>
    </row>
    <row r="667440" spans="2:3" x14ac:dyDescent="0.25">
      <c r="B667440" s="76"/>
      <c r="C667440" s="75"/>
    </row>
    <row r="667441" spans="2:3" x14ac:dyDescent="0.25">
      <c r="B667441" s="76"/>
      <c r="C667441" s="75"/>
    </row>
    <row r="667442" spans="2:3" x14ac:dyDescent="0.25">
      <c r="B667442" s="76"/>
      <c r="C667442" s="75"/>
    </row>
    <row r="667443" spans="2:3" x14ac:dyDescent="0.25">
      <c r="B667443" s="76"/>
      <c r="C667443" s="75"/>
    </row>
    <row r="667444" spans="2:3" x14ac:dyDescent="0.25">
      <c r="B667444" s="76"/>
      <c r="C667444" s="75"/>
    </row>
    <row r="667445" spans="2:3" x14ac:dyDescent="0.25">
      <c r="B667445" s="76"/>
      <c r="C667445" s="75"/>
    </row>
    <row r="667555" spans="2:3" x14ac:dyDescent="0.25">
      <c r="B667555" s="76"/>
      <c r="C667555" s="75"/>
    </row>
    <row r="667556" spans="2:3" x14ac:dyDescent="0.25">
      <c r="B667556" s="76"/>
      <c r="C667556" s="75"/>
    </row>
    <row r="667557" spans="2:3" x14ac:dyDescent="0.25">
      <c r="B667557" s="76"/>
      <c r="C667557" s="75"/>
    </row>
    <row r="667558" spans="2:3" x14ac:dyDescent="0.25">
      <c r="B667558" s="76"/>
      <c r="C667558" s="75"/>
    </row>
    <row r="667559" spans="2:3" x14ac:dyDescent="0.25">
      <c r="B667559" s="76"/>
      <c r="C667559" s="75"/>
    </row>
    <row r="667560" spans="2:3" x14ac:dyDescent="0.25">
      <c r="B667560" s="76"/>
      <c r="C667560" s="75"/>
    </row>
    <row r="667561" spans="2:3" x14ac:dyDescent="0.25">
      <c r="B667561" s="76"/>
      <c r="C667561" s="75"/>
    </row>
    <row r="667562" spans="2:3" x14ac:dyDescent="0.25">
      <c r="B667562" s="76"/>
      <c r="C667562" s="75"/>
    </row>
    <row r="667563" spans="2:3" x14ac:dyDescent="0.25">
      <c r="B667563" s="76"/>
      <c r="C667563" s="75"/>
    </row>
    <row r="667564" spans="2:3" x14ac:dyDescent="0.25">
      <c r="B667564" s="76"/>
      <c r="C667564" s="75"/>
    </row>
    <row r="667565" spans="2:3" x14ac:dyDescent="0.25">
      <c r="B667565" s="76"/>
      <c r="C667565" s="75"/>
    </row>
    <row r="667566" spans="2:3" x14ac:dyDescent="0.25">
      <c r="B667566" s="76"/>
      <c r="C667566" s="75"/>
    </row>
    <row r="667567" spans="2:3" x14ac:dyDescent="0.25">
      <c r="B667567" s="76"/>
      <c r="C667567" s="75"/>
    </row>
    <row r="667677" spans="2:3" x14ac:dyDescent="0.25">
      <c r="B667677" s="76"/>
      <c r="C667677" s="75"/>
    </row>
    <row r="667678" spans="2:3" x14ac:dyDescent="0.25">
      <c r="B667678" s="76"/>
      <c r="C667678" s="75"/>
    </row>
    <row r="667679" spans="2:3" x14ac:dyDescent="0.25">
      <c r="B667679" s="76"/>
      <c r="C667679" s="75"/>
    </row>
    <row r="667680" spans="2:3" x14ac:dyDescent="0.25">
      <c r="B667680" s="76"/>
      <c r="C667680" s="75"/>
    </row>
    <row r="667681" spans="2:3" x14ac:dyDescent="0.25">
      <c r="B667681" s="76"/>
      <c r="C667681" s="75"/>
    </row>
    <row r="667682" spans="2:3" x14ac:dyDescent="0.25">
      <c r="B667682" s="76"/>
      <c r="C667682" s="75"/>
    </row>
    <row r="667683" spans="2:3" x14ac:dyDescent="0.25">
      <c r="B667683" s="76"/>
      <c r="C667683" s="75"/>
    </row>
    <row r="667684" spans="2:3" x14ac:dyDescent="0.25">
      <c r="B667684" s="76"/>
      <c r="C667684" s="75"/>
    </row>
    <row r="667685" spans="2:3" x14ac:dyDescent="0.25">
      <c r="B667685" s="76"/>
      <c r="C667685" s="75"/>
    </row>
    <row r="667686" spans="2:3" x14ac:dyDescent="0.25">
      <c r="B667686" s="76"/>
      <c r="C667686" s="75"/>
    </row>
    <row r="667687" spans="2:3" x14ac:dyDescent="0.25">
      <c r="B667687" s="76"/>
      <c r="C667687" s="75"/>
    </row>
    <row r="667688" spans="2:3" x14ac:dyDescent="0.25">
      <c r="B667688" s="76"/>
      <c r="C667688" s="75"/>
    </row>
    <row r="667689" spans="2:3" x14ac:dyDescent="0.25">
      <c r="B667689" s="76"/>
      <c r="C667689" s="75"/>
    </row>
    <row r="667799" spans="2:3" x14ac:dyDescent="0.25">
      <c r="B667799" s="76"/>
      <c r="C667799" s="75"/>
    </row>
    <row r="667800" spans="2:3" x14ac:dyDescent="0.25">
      <c r="B667800" s="76"/>
      <c r="C667800" s="75"/>
    </row>
    <row r="667801" spans="2:3" x14ac:dyDescent="0.25">
      <c r="B667801" s="76"/>
      <c r="C667801" s="75"/>
    </row>
    <row r="667802" spans="2:3" x14ac:dyDescent="0.25">
      <c r="B667802" s="76"/>
      <c r="C667802" s="75"/>
    </row>
    <row r="667803" spans="2:3" x14ac:dyDescent="0.25">
      <c r="B667803" s="76"/>
      <c r="C667803" s="75"/>
    </row>
    <row r="667804" spans="2:3" x14ac:dyDescent="0.25">
      <c r="B667804" s="76"/>
      <c r="C667804" s="75"/>
    </row>
    <row r="667805" spans="2:3" x14ac:dyDescent="0.25">
      <c r="B667805" s="76"/>
      <c r="C667805" s="75"/>
    </row>
    <row r="667806" spans="2:3" x14ac:dyDescent="0.25">
      <c r="B667806" s="76"/>
      <c r="C667806" s="75"/>
    </row>
    <row r="667807" spans="2:3" x14ac:dyDescent="0.25">
      <c r="B667807" s="76"/>
      <c r="C667807" s="75"/>
    </row>
    <row r="667808" spans="2:3" x14ac:dyDescent="0.25">
      <c r="B667808" s="76"/>
      <c r="C667808" s="75"/>
    </row>
    <row r="667809" spans="2:3" x14ac:dyDescent="0.25">
      <c r="B667809" s="76"/>
      <c r="C667809" s="75"/>
    </row>
    <row r="667810" spans="2:3" x14ac:dyDescent="0.25">
      <c r="B667810" s="76"/>
      <c r="C667810" s="75"/>
    </row>
    <row r="667811" spans="2:3" x14ac:dyDescent="0.25">
      <c r="B667811" s="76"/>
      <c r="C667811" s="75"/>
    </row>
    <row r="667921" spans="2:3" x14ac:dyDescent="0.25">
      <c r="B667921" s="76"/>
      <c r="C667921" s="75"/>
    </row>
    <row r="667922" spans="2:3" x14ac:dyDescent="0.25">
      <c r="B667922" s="76"/>
      <c r="C667922" s="75"/>
    </row>
    <row r="667923" spans="2:3" x14ac:dyDescent="0.25">
      <c r="B667923" s="76"/>
      <c r="C667923" s="75"/>
    </row>
    <row r="667924" spans="2:3" x14ac:dyDescent="0.25">
      <c r="B667924" s="76"/>
      <c r="C667924" s="75"/>
    </row>
    <row r="667925" spans="2:3" x14ac:dyDescent="0.25">
      <c r="B667925" s="76"/>
      <c r="C667925" s="75"/>
    </row>
    <row r="667926" spans="2:3" x14ac:dyDescent="0.25">
      <c r="B667926" s="76"/>
      <c r="C667926" s="75"/>
    </row>
    <row r="667927" spans="2:3" x14ac:dyDescent="0.25">
      <c r="B667927" s="76"/>
      <c r="C667927" s="75"/>
    </row>
    <row r="667928" spans="2:3" x14ac:dyDescent="0.25">
      <c r="B667928" s="76"/>
      <c r="C667928" s="75"/>
    </row>
    <row r="667929" spans="2:3" x14ac:dyDescent="0.25">
      <c r="B667929" s="76"/>
      <c r="C667929" s="75"/>
    </row>
    <row r="667930" spans="2:3" x14ac:dyDescent="0.25">
      <c r="B667930" s="76"/>
      <c r="C667930" s="75"/>
    </row>
    <row r="667931" spans="2:3" x14ac:dyDescent="0.25">
      <c r="B667931" s="76"/>
      <c r="C667931" s="75"/>
    </row>
    <row r="667932" spans="2:3" x14ac:dyDescent="0.25">
      <c r="B667932" s="76"/>
      <c r="C667932" s="75"/>
    </row>
    <row r="667933" spans="2:3" x14ac:dyDescent="0.25">
      <c r="B667933" s="76"/>
      <c r="C667933" s="75"/>
    </row>
    <row r="668043" spans="2:3" x14ac:dyDescent="0.25">
      <c r="B668043" s="76"/>
      <c r="C668043" s="75"/>
    </row>
    <row r="668044" spans="2:3" x14ac:dyDescent="0.25">
      <c r="B668044" s="76"/>
      <c r="C668044" s="75"/>
    </row>
    <row r="668045" spans="2:3" x14ac:dyDescent="0.25">
      <c r="B668045" s="76"/>
      <c r="C668045" s="75"/>
    </row>
    <row r="668046" spans="2:3" x14ac:dyDescent="0.25">
      <c r="B668046" s="76"/>
      <c r="C668046" s="75"/>
    </row>
    <row r="668047" spans="2:3" x14ac:dyDescent="0.25">
      <c r="B668047" s="76"/>
      <c r="C668047" s="75"/>
    </row>
    <row r="668048" spans="2:3" x14ac:dyDescent="0.25">
      <c r="B668048" s="76"/>
      <c r="C668048" s="75"/>
    </row>
    <row r="668049" spans="2:3" x14ac:dyDescent="0.25">
      <c r="B668049" s="76"/>
      <c r="C668049" s="75"/>
    </row>
    <row r="668050" spans="2:3" x14ac:dyDescent="0.25">
      <c r="B668050" s="76"/>
      <c r="C668050" s="75"/>
    </row>
    <row r="668051" spans="2:3" x14ac:dyDescent="0.25">
      <c r="B668051" s="76"/>
      <c r="C668051" s="75"/>
    </row>
    <row r="668052" spans="2:3" x14ac:dyDescent="0.25">
      <c r="B668052" s="76"/>
      <c r="C668052" s="75"/>
    </row>
    <row r="668053" spans="2:3" x14ac:dyDescent="0.25">
      <c r="B668053" s="76"/>
      <c r="C668053" s="75"/>
    </row>
    <row r="668054" spans="2:3" x14ac:dyDescent="0.25">
      <c r="B668054" s="76"/>
      <c r="C668054" s="75"/>
    </row>
    <row r="668055" spans="2:3" x14ac:dyDescent="0.25">
      <c r="B668055" s="76"/>
      <c r="C668055" s="75"/>
    </row>
    <row r="668165" spans="2:3" x14ac:dyDescent="0.25">
      <c r="B668165" s="76"/>
      <c r="C668165" s="75"/>
    </row>
    <row r="668166" spans="2:3" x14ac:dyDescent="0.25">
      <c r="B668166" s="76"/>
      <c r="C668166" s="75"/>
    </row>
    <row r="668167" spans="2:3" x14ac:dyDescent="0.25">
      <c r="B668167" s="76"/>
      <c r="C668167" s="75"/>
    </row>
    <row r="668168" spans="2:3" x14ac:dyDescent="0.25">
      <c r="B668168" s="76"/>
      <c r="C668168" s="75"/>
    </row>
    <row r="668169" spans="2:3" x14ac:dyDescent="0.25">
      <c r="B668169" s="76"/>
      <c r="C668169" s="75"/>
    </row>
    <row r="668170" spans="2:3" x14ac:dyDescent="0.25">
      <c r="B668170" s="76"/>
      <c r="C668170" s="75"/>
    </row>
    <row r="668171" spans="2:3" x14ac:dyDescent="0.25">
      <c r="B668171" s="76"/>
      <c r="C668171" s="75"/>
    </row>
    <row r="668172" spans="2:3" x14ac:dyDescent="0.25">
      <c r="B668172" s="76"/>
      <c r="C668172" s="75"/>
    </row>
    <row r="668173" spans="2:3" x14ac:dyDescent="0.25">
      <c r="B668173" s="76"/>
      <c r="C668173" s="75"/>
    </row>
    <row r="668174" spans="2:3" x14ac:dyDescent="0.25">
      <c r="B668174" s="76"/>
      <c r="C668174" s="75"/>
    </row>
    <row r="668175" spans="2:3" x14ac:dyDescent="0.25">
      <c r="B668175" s="76"/>
      <c r="C668175" s="75"/>
    </row>
    <row r="668176" spans="2:3" x14ac:dyDescent="0.25">
      <c r="B668176" s="76"/>
      <c r="C668176" s="75"/>
    </row>
    <row r="668177" spans="2:3" x14ac:dyDescent="0.25">
      <c r="B668177" s="76"/>
      <c r="C668177" s="75"/>
    </row>
    <row r="668287" spans="2:3" x14ac:dyDescent="0.25">
      <c r="B668287" s="76"/>
      <c r="C668287" s="75"/>
    </row>
    <row r="668288" spans="2:3" x14ac:dyDescent="0.25">
      <c r="B668288" s="76"/>
      <c r="C668288" s="75"/>
    </row>
    <row r="668289" spans="2:3" x14ac:dyDescent="0.25">
      <c r="B668289" s="76"/>
      <c r="C668289" s="75"/>
    </row>
    <row r="668290" spans="2:3" x14ac:dyDescent="0.25">
      <c r="B668290" s="76"/>
      <c r="C668290" s="75"/>
    </row>
    <row r="668291" spans="2:3" x14ac:dyDescent="0.25">
      <c r="B668291" s="76"/>
      <c r="C668291" s="75"/>
    </row>
    <row r="668292" spans="2:3" x14ac:dyDescent="0.25">
      <c r="B668292" s="76"/>
      <c r="C668292" s="75"/>
    </row>
    <row r="668293" spans="2:3" x14ac:dyDescent="0.25">
      <c r="B668293" s="76"/>
      <c r="C668293" s="75"/>
    </row>
    <row r="668294" spans="2:3" x14ac:dyDescent="0.25">
      <c r="B668294" s="76"/>
      <c r="C668294" s="75"/>
    </row>
    <row r="668295" spans="2:3" x14ac:dyDescent="0.25">
      <c r="B668295" s="76"/>
      <c r="C668295" s="75"/>
    </row>
    <row r="668296" spans="2:3" x14ac:dyDescent="0.25">
      <c r="B668296" s="76"/>
      <c r="C668296" s="75"/>
    </row>
    <row r="668297" spans="2:3" x14ac:dyDescent="0.25">
      <c r="B668297" s="76"/>
      <c r="C668297" s="75"/>
    </row>
    <row r="668298" spans="2:3" x14ac:dyDescent="0.25">
      <c r="B668298" s="76"/>
      <c r="C668298" s="75"/>
    </row>
    <row r="668299" spans="2:3" x14ac:dyDescent="0.25">
      <c r="B668299" s="76"/>
      <c r="C668299" s="75"/>
    </row>
    <row r="668409" spans="2:3" x14ac:dyDescent="0.25">
      <c r="B668409" s="76"/>
      <c r="C668409" s="75"/>
    </row>
    <row r="668410" spans="2:3" x14ac:dyDescent="0.25">
      <c r="B668410" s="76"/>
      <c r="C668410" s="75"/>
    </row>
    <row r="668411" spans="2:3" x14ac:dyDescent="0.25">
      <c r="B668411" s="76"/>
      <c r="C668411" s="75"/>
    </row>
    <row r="668412" spans="2:3" x14ac:dyDescent="0.25">
      <c r="B668412" s="76"/>
      <c r="C668412" s="75"/>
    </row>
    <row r="668413" spans="2:3" x14ac:dyDescent="0.25">
      <c r="B668413" s="76"/>
      <c r="C668413" s="75"/>
    </row>
    <row r="668414" spans="2:3" x14ac:dyDescent="0.25">
      <c r="B668414" s="76"/>
      <c r="C668414" s="75"/>
    </row>
    <row r="668415" spans="2:3" x14ac:dyDescent="0.25">
      <c r="B668415" s="76"/>
      <c r="C668415" s="75"/>
    </row>
    <row r="668416" spans="2:3" x14ac:dyDescent="0.25">
      <c r="B668416" s="76"/>
      <c r="C668416" s="75"/>
    </row>
    <row r="668417" spans="2:3" x14ac:dyDescent="0.25">
      <c r="B668417" s="76"/>
      <c r="C668417" s="75"/>
    </row>
    <row r="668418" spans="2:3" x14ac:dyDescent="0.25">
      <c r="B668418" s="76"/>
      <c r="C668418" s="75"/>
    </row>
    <row r="668419" spans="2:3" x14ac:dyDescent="0.25">
      <c r="B668419" s="76"/>
      <c r="C668419" s="75"/>
    </row>
    <row r="668420" spans="2:3" x14ac:dyDescent="0.25">
      <c r="B668420" s="76"/>
      <c r="C668420" s="75"/>
    </row>
    <row r="668421" spans="2:3" x14ac:dyDescent="0.25">
      <c r="B668421" s="76"/>
      <c r="C668421" s="75"/>
    </row>
    <row r="668531" spans="2:3" x14ac:dyDescent="0.25">
      <c r="B668531" s="76"/>
      <c r="C668531" s="75"/>
    </row>
    <row r="668532" spans="2:3" x14ac:dyDescent="0.25">
      <c r="B668532" s="76"/>
      <c r="C668532" s="75"/>
    </row>
    <row r="668533" spans="2:3" x14ac:dyDescent="0.25">
      <c r="B668533" s="76"/>
      <c r="C668533" s="75"/>
    </row>
    <row r="668534" spans="2:3" x14ac:dyDescent="0.25">
      <c r="B668534" s="76"/>
      <c r="C668534" s="75"/>
    </row>
    <row r="668535" spans="2:3" x14ac:dyDescent="0.25">
      <c r="B668535" s="76"/>
      <c r="C668535" s="75"/>
    </row>
    <row r="668536" spans="2:3" x14ac:dyDescent="0.25">
      <c r="B668536" s="76"/>
      <c r="C668536" s="75"/>
    </row>
    <row r="668537" spans="2:3" x14ac:dyDescent="0.25">
      <c r="B668537" s="76"/>
      <c r="C668537" s="75"/>
    </row>
    <row r="668538" spans="2:3" x14ac:dyDescent="0.25">
      <c r="B668538" s="76"/>
      <c r="C668538" s="75"/>
    </row>
    <row r="668539" spans="2:3" x14ac:dyDescent="0.25">
      <c r="B668539" s="76"/>
      <c r="C668539" s="75"/>
    </row>
    <row r="668540" spans="2:3" x14ac:dyDescent="0.25">
      <c r="B668540" s="76"/>
      <c r="C668540" s="75"/>
    </row>
    <row r="668541" spans="2:3" x14ac:dyDescent="0.25">
      <c r="B668541" s="76"/>
      <c r="C668541" s="75"/>
    </row>
    <row r="668542" spans="2:3" x14ac:dyDescent="0.25">
      <c r="B668542" s="76"/>
      <c r="C668542" s="75"/>
    </row>
    <row r="668543" spans="2:3" x14ac:dyDescent="0.25">
      <c r="B668543" s="76"/>
      <c r="C668543" s="75"/>
    </row>
    <row r="668653" spans="2:3" x14ac:dyDescent="0.25">
      <c r="B668653" s="76"/>
      <c r="C668653" s="75"/>
    </row>
    <row r="668654" spans="2:3" x14ac:dyDescent="0.25">
      <c r="B668654" s="76"/>
      <c r="C668654" s="75"/>
    </row>
    <row r="668655" spans="2:3" x14ac:dyDescent="0.25">
      <c r="B668655" s="76"/>
      <c r="C668655" s="75"/>
    </row>
    <row r="668656" spans="2:3" x14ac:dyDescent="0.25">
      <c r="B668656" s="76"/>
      <c r="C668656" s="75"/>
    </row>
    <row r="668657" spans="2:3" x14ac:dyDescent="0.25">
      <c r="B668657" s="76"/>
      <c r="C668657" s="75"/>
    </row>
    <row r="668658" spans="2:3" x14ac:dyDescent="0.25">
      <c r="B668658" s="76"/>
      <c r="C668658" s="75"/>
    </row>
    <row r="668659" spans="2:3" x14ac:dyDescent="0.25">
      <c r="B668659" s="76"/>
      <c r="C668659" s="75"/>
    </row>
    <row r="668660" spans="2:3" x14ac:dyDescent="0.25">
      <c r="B668660" s="76"/>
      <c r="C668660" s="75"/>
    </row>
    <row r="668661" spans="2:3" x14ac:dyDescent="0.25">
      <c r="B668661" s="76"/>
      <c r="C668661" s="75"/>
    </row>
    <row r="668662" spans="2:3" x14ac:dyDescent="0.25">
      <c r="B668662" s="76"/>
      <c r="C668662" s="75"/>
    </row>
    <row r="668663" spans="2:3" x14ac:dyDescent="0.25">
      <c r="B668663" s="76"/>
      <c r="C668663" s="75"/>
    </row>
    <row r="668664" spans="2:3" x14ac:dyDescent="0.25">
      <c r="B668664" s="76"/>
      <c r="C668664" s="75"/>
    </row>
    <row r="668665" spans="2:3" x14ac:dyDescent="0.25">
      <c r="B668665" s="76"/>
      <c r="C668665" s="75"/>
    </row>
    <row r="668775" spans="2:3" x14ac:dyDescent="0.25">
      <c r="B668775" s="76"/>
      <c r="C668775" s="75"/>
    </row>
    <row r="668776" spans="2:3" x14ac:dyDescent="0.25">
      <c r="B668776" s="76"/>
      <c r="C668776" s="75"/>
    </row>
    <row r="668777" spans="2:3" x14ac:dyDescent="0.25">
      <c r="B668777" s="76"/>
      <c r="C668777" s="75"/>
    </row>
    <row r="668778" spans="2:3" x14ac:dyDescent="0.25">
      <c r="B668778" s="76"/>
      <c r="C668778" s="75"/>
    </row>
    <row r="668779" spans="2:3" x14ac:dyDescent="0.25">
      <c r="B668779" s="76"/>
      <c r="C668779" s="75"/>
    </row>
    <row r="668780" spans="2:3" x14ac:dyDescent="0.25">
      <c r="B668780" s="76"/>
      <c r="C668780" s="75"/>
    </row>
    <row r="668781" spans="2:3" x14ac:dyDescent="0.25">
      <c r="B668781" s="76"/>
      <c r="C668781" s="75"/>
    </row>
    <row r="668782" spans="2:3" x14ac:dyDescent="0.25">
      <c r="B668782" s="76"/>
      <c r="C668782" s="75"/>
    </row>
    <row r="668783" spans="2:3" x14ac:dyDescent="0.25">
      <c r="B668783" s="76"/>
      <c r="C668783" s="75"/>
    </row>
    <row r="668784" spans="2:3" x14ac:dyDescent="0.25">
      <c r="B668784" s="76"/>
      <c r="C668784" s="75"/>
    </row>
    <row r="668785" spans="2:3" x14ac:dyDescent="0.25">
      <c r="B668785" s="76"/>
      <c r="C668785" s="75"/>
    </row>
    <row r="668786" spans="2:3" x14ac:dyDescent="0.25">
      <c r="B668786" s="76"/>
      <c r="C668786" s="75"/>
    </row>
    <row r="668787" spans="2:3" x14ac:dyDescent="0.25">
      <c r="B668787" s="76"/>
      <c r="C668787" s="75"/>
    </row>
    <row r="668897" spans="2:3" x14ac:dyDescent="0.25">
      <c r="B668897" s="76"/>
      <c r="C668897" s="75"/>
    </row>
    <row r="668898" spans="2:3" x14ac:dyDescent="0.25">
      <c r="B668898" s="76"/>
      <c r="C668898" s="75"/>
    </row>
    <row r="668899" spans="2:3" x14ac:dyDescent="0.25">
      <c r="B668899" s="76"/>
      <c r="C668899" s="75"/>
    </row>
    <row r="668900" spans="2:3" x14ac:dyDescent="0.25">
      <c r="B668900" s="76"/>
      <c r="C668900" s="75"/>
    </row>
    <row r="668901" spans="2:3" x14ac:dyDescent="0.25">
      <c r="B668901" s="76"/>
      <c r="C668901" s="75"/>
    </row>
    <row r="668902" spans="2:3" x14ac:dyDescent="0.25">
      <c r="B668902" s="76"/>
      <c r="C668902" s="75"/>
    </row>
    <row r="668903" spans="2:3" x14ac:dyDescent="0.25">
      <c r="B668903" s="76"/>
      <c r="C668903" s="75"/>
    </row>
    <row r="668904" spans="2:3" x14ac:dyDescent="0.25">
      <c r="B668904" s="76"/>
      <c r="C668904" s="75"/>
    </row>
    <row r="668905" spans="2:3" x14ac:dyDescent="0.25">
      <c r="B668905" s="76"/>
      <c r="C668905" s="75"/>
    </row>
    <row r="668906" spans="2:3" x14ac:dyDescent="0.25">
      <c r="B668906" s="76"/>
      <c r="C668906" s="75"/>
    </row>
    <row r="668907" spans="2:3" x14ac:dyDescent="0.25">
      <c r="B668907" s="76"/>
      <c r="C668907" s="75"/>
    </row>
    <row r="668908" spans="2:3" x14ac:dyDescent="0.25">
      <c r="B668908" s="76"/>
      <c r="C668908" s="75"/>
    </row>
    <row r="668909" spans="2:3" x14ac:dyDescent="0.25">
      <c r="B668909" s="76"/>
      <c r="C668909" s="75"/>
    </row>
    <row r="669019" spans="2:3" x14ac:dyDescent="0.25">
      <c r="B669019" s="76"/>
      <c r="C669019" s="75"/>
    </row>
    <row r="669020" spans="2:3" x14ac:dyDescent="0.25">
      <c r="B669020" s="76"/>
      <c r="C669020" s="75"/>
    </row>
    <row r="669021" spans="2:3" x14ac:dyDescent="0.25">
      <c r="B669021" s="76"/>
      <c r="C669021" s="75"/>
    </row>
    <row r="669022" spans="2:3" x14ac:dyDescent="0.25">
      <c r="B669022" s="76"/>
      <c r="C669022" s="75"/>
    </row>
    <row r="669023" spans="2:3" x14ac:dyDescent="0.25">
      <c r="B669023" s="76"/>
      <c r="C669023" s="75"/>
    </row>
    <row r="669024" spans="2:3" x14ac:dyDescent="0.25">
      <c r="B669024" s="76"/>
      <c r="C669024" s="75"/>
    </row>
    <row r="669025" spans="2:3" x14ac:dyDescent="0.25">
      <c r="B669025" s="76"/>
      <c r="C669025" s="75"/>
    </row>
    <row r="669026" spans="2:3" x14ac:dyDescent="0.25">
      <c r="B669026" s="76"/>
      <c r="C669026" s="75"/>
    </row>
    <row r="669027" spans="2:3" x14ac:dyDescent="0.25">
      <c r="B669027" s="76"/>
      <c r="C669027" s="75"/>
    </row>
    <row r="669028" spans="2:3" x14ac:dyDescent="0.25">
      <c r="B669028" s="76"/>
      <c r="C669028" s="75"/>
    </row>
    <row r="669029" spans="2:3" x14ac:dyDescent="0.25">
      <c r="B669029" s="76"/>
      <c r="C669029" s="75"/>
    </row>
    <row r="669030" spans="2:3" x14ac:dyDescent="0.25">
      <c r="B669030" s="76"/>
      <c r="C669030" s="75"/>
    </row>
    <row r="669031" spans="2:3" x14ac:dyDescent="0.25">
      <c r="B669031" s="76"/>
      <c r="C669031" s="75"/>
    </row>
    <row r="669141" spans="2:3" x14ac:dyDescent="0.25">
      <c r="B669141" s="76"/>
      <c r="C669141" s="75"/>
    </row>
    <row r="669142" spans="2:3" x14ac:dyDescent="0.25">
      <c r="B669142" s="76"/>
      <c r="C669142" s="75"/>
    </row>
    <row r="669143" spans="2:3" x14ac:dyDescent="0.25">
      <c r="B669143" s="76"/>
      <c r="C669143" s="75"/>
    </row>
    <row r="669144" spans="2:3" x14ac:dyDescent="0.25">
      <c r="B669144" s="76"/>
      <c r="C669144" s="75"/>
    </row>
    <row r="669145" spans="2:3" x14ac:dyDescent="0.25">
      <c r="B669145" s="76"/>
      <c r="C669145" s="75"/>
    </row>
    <row r="669146" spans="2:3" x14ac:dyDescent="0.25">
      <c r="B669146" s="76"/>
      <c r="C669146" s="75"/>
    </row>
    <row r="669147" spans="2:3" x14ac:dyDescent="0.25">
      <c r="B669147" s="76"/>
      <c r="C669147" s="75"/>
    </row>
    <row r="669148" spans="2:3" x14ac:dyDescent="0.25">
      <c r="B669148" s="76"/>
      <c r="C669148" s="75"/>
    </row>
    <row r="669149" spans="2:3" x14ac:dyDescent="0.25">
      <c r="B669149" s="76"/>
      <c r="C669149" s="75"/>
    </row>
    <row r="669150" spans="2:3" x14ac:dyDescent="0.25">
      <c r="B669150" s="76"/>
      <c r="C669150" s="75"/>
    </row>
    <row r="669151" spans="2:3" x14ac:dyDescent="0.25">
      <c r="B669151" s="76"/>
      <c r="C669151" s="75"/>
    </row>
    <row r="669152" spans="2:3" x14ac:dyDescent="0.25">
      <c r="B669152" s="76"/>
      <c r="C669152" s="75"/>
    </row>
    <row r="669153" spans="2:3" x14ac:dyDescent="0.25">
      <c r="B669153" s="76"/>
      <c r="C669153" s="75"/>
    </row>
    <row r="669263" spans="2:3" x14ac:dyDescent="0.25">
      <c r="B669263" s="76"/>
      <c r="C669263" s="75"/>
    </row>
    <row r="669264" spans="2:3" x14ac:dyDescent="0.25">
      <c r="B669264" s="76"/>
      <c r="C669264" s="75"/>
    </row>
    <row r="669265" spans="2:3" x14ac:dyDescent="0.25">
      <c r="B669265" s="76"/>
      <c r="C669265" s="75"/>
    </row>
    <row r="669266" spans="2:3" x14ac:dyDescent="0.25">
      <c r="B669266" s="76"/>
      <c r="C669266" s="75"/>
    </row>
    <row r="669267" spans="2:3" x14ac:dyDescent="0.25">
      <c r="B669267" s="76"/>
      <c r="C669267" s="75"/>
    </row>
    <row r="669268" spans="2:3" x14ac:dyDescent="0.25">
      <c r="B669268" s="76"/>
      <c r="C669268" s="75"/>
    </row>
    <row r="669269" spans="2:3" x14ac:dyDescent="0.25">
      <c r="B669269" s="76"/>
      <c r="C669269" s="75"/>
    </row>
    <row r="669270" spans="2:3" x14ac:dyDescent="0.25">
      <c r="B669270" s="76"/>
      <c r="C669270" s="75"/>
    </row>
    <row r="669271" spans="2:3" x14ac:dyDescent="0.25">
      <c r="B669271" s="76"/>
      <c r="C669271" s="75"/>
    </row>
    <row r="669272" spans="2:3" x14ac:dyDescent="0.25">
      <c r="B669272" s="76"/>
      <c r="C669272" s="75"/>
    </row>
    <row r="669273" spans="2:3" x14ac:dyDescent="0.25">
      <c r="B669273" s="76"/>
      <c r="C669273" s="75"/>
    </row>
    <row r="669274" spans="2:3" x14ac:dyDescent="0.25">
      <c r="B669274" s="76"/>
      <c r="C669274" s="75"/>
    </row>
    <row r="669275" spans="2:3" x14ac:dyDescent="0.25">
      <c r="B669275" s="76"/>
      <c r="C669275" s="75"/>
    </row>
    <row r="669385" spans="2:3" x14ac:dyDescent="0.25">
      <c r="B669385" s="76"/>
      <c r="C669385" s="75"/>
    </row>
    <row r="669386" spans="2:3" x14ac:dyDescent="0.25">
      <c r="B669386" s="76"/>
      <c r="C669386" s="75"/>
    </row>
    <row r="669387" spans="2:3" x14ac:dyDescent="0.25">
      <c r="B669387" s="76"/>
      <c r="C669387" s="75"/>
    </row>
    <row r="669388" spans="2:3" x14ac:dyDescent="0.25">
      <c r="B669388" s="76"/>
      <c r="C669388" s="75"/>
    </row>
    <row r="669389" spans="2:3" x14ac:dyDescent="0.25">
      <c r="B669389" s="76"/>
      <c r="C669389" s="75"/>
    </row>
    <row r="669390" spans="2:3" x14ac:dyDescent="0.25">
      <c r="B669390" s="76"/>
      <c r="C669390" s="75"/>
    </row>
    <row r="669391" spans="2:3" x14ac:dyDescent="0.25">
      <c r="B669391" s="76"/>
      <c r="C669391" s="75"/>
    </row>
    <row r="669392" spans="2:3" x14ac:dyDescent="0.25">
      <c r="B669392" s="76"/>
      <c r="C669392" s="75"/>
    </row>
    <row r="669393" spans="2:3" x14ac:dyDescent="0.25">
      <c r="B669393" s="76"/>
      <c r="C669393" s="75"/>
    </row>
    <row r="669394" spans="2:3" x14ac:dyDescent="0.25">
      <c r="B669394" s="76"/>
      <c r="C669394" s="75"/>
    </row>
    <row r="669395" spans="2:3" x14ac:dyDescent="0.25">
      <c r="B669395" s="76"/>
      <c r="C669395" s="75"/>
    </row>
    <row r="669396" spans="2:3" x14ac:dyDescent="0.25">
      <c r="B669396" s="76"/>
      <c r="C669396" s="75"/>
    </row>
    <row r="669397" spans="2:3" x14ac:dyDescent="0.25">
      <c r="B669397" s="76"/>
      <c r="C669397" s="75"/>
    </row>
    <row r="669507" spans="2:3" x14ac:dyDescent="0.25">
      <c r="B669507" s="76"/>
      <c r="C669507" s="75"/>
    </row>
    <row r="669508" spans="2:3" x14ac:dyDescent="0.25">
      <c r="B669508" s="76"/>
      <c r="C669508" s="75"/>
    </row>
    <row r="669509" spans="2:3" x14ac:dyDescent="0.25">
      <c r="B669509" s="76"/>
      <c r="C669509" s="75"/>
    </row>
    <row r="669510" spans="2:3" x14ac:dyDescent="0.25">
      <c r="B669510" s="76"/>
      <c r="C669510" s="75"/>
    </row>
    <row r="669511" spans="2:3" x14ac:dyDescent="0.25">
      <c r="B669511" s="76"/>
      <c r="C669511" s="75"/>
    </row>
    <row r="669512" spans="2:3" x14ac:dyDescent="0.25">
      <c r="B669512" s="76"/>
      <c r="C669512" s="75"/>
    </row>
    <row r="669513" spans="2:3" x14ac:dyDescent="0.25">
      <c r="B669513" s="76"/>
      <c r="C669513" s="75"/>
    </row>
    <row r="669514" spans="2:3" x14ac:dyDescent="0.25">
      <c r="B669514" s="76"/>
      <c r="C669514" s="75"/>
    </row>
    <row r="669515" spans="2:3" x14ac:dyDescent="0.25">
      <c r="B669515" s="76"/>
      <c r="C669515" s="75"/>
    </row>
    <row r="669516" spans="2:3" x14ac:dyDescent="0.25">
      <c r="B669516" s="76"/>
      <c r="C669516" s="75"/>
    </row>
    <row r="669517" spans="2:3" x14ac:dyDescent="0.25">
      <c r="B669517" s="76"/>
      <c r="C669517" s="75"/>
    </row>
    <row r="669518" spans="2:3" x14ac:dyDescent="0.25">
      <c r="B669518" s="76"/>
      <c r="C669518" s="75"/>
    </row>
    <row r="669519" spans="2:3" x14ac:dyDescent="0.25">
      <c r="B669519" s="76"/>
      <c r="C669519" s="75"/>
    </row>
    <row r="669629" spans="2:3" x14ac:dyDescent="0.25">
      <c r="B669629" s="76"/>
      <c r="C669629" s="75"/>
    </row>
    <row r="669630" spans="2:3" x14ac:dyDescent="0.25">
      <c r="B669630" s="76"/>
      <c r="C669630" s="75"/>
    </row>
    <row r="669631" spans="2:3" x14ac:dyDescent="0.25">
      <c r="B669631" s="76"/>
      <c r="C669631" s="75"/>
    </row>
    <row r="669632" spans="2:3" x14ac:dyDescent="0.25">
      <c r="B669632" s="76"/>
      <c r="C669632" s="75"/>
    </row>
    <row r="669633" spans="2:3" x14ac:dyDescent="0.25">
      <c r="B669633" s="76"/>
      <c r="C669633" s="75"/>
    </row>
    <row r="669634" spans="2:3" x14ac:dyDescent="0.25">
      <c r="B669634" s="76"/>
      <c r="C669634" s="75"/>
    </row>
    <row r="669635" spans="2:3" x14ac:dyDescent="0.25">
      <c r="B669635" s="76"/>
      <c r="C669635" s="75"/>
    </row>
    <row r="669636" spans="2:3" x14ac:dyDescent="0.25">
      <c r="B669636" s="76"/>
      <c r="C669636" s="75"/>
    </row>
    <row r="669637" spans="2:3" x14ac:dyDescent="0.25">
      <c r="B669637" s="76"/>
      <c r="C669637" s="75"/>
    </row>
    <row r="669638" spans="2:3" x14ac:dyDescent="0.25">
      <c r="B669638" s="76"/>
      <c r="C669638" s="75"/>
    </row>
    <row r="669639" spans="2:3" x14ac:dyDescent="0.25">
      <c r="B669639" s="76"/>
      <c r="C669639" s="75"/>
    </row>
    <row r="669640" spans="2:3" x14ac:dyDescent="0.25">
      <c r="B669640" s="76"/>
      <c r="C669640" s="75"/>
    </row>
    <row r="669641" spans="2:3" x14ac:dyDescent="0.25">
      <c r="B669641" s="76"/>
      <c r="C669641" s="75"/>
    </row>
    <row r="669751" spans="2:3" x14ac:dyDescent="0.25">
      <c r="B669751" s="76"/>
      <c r="C669751" s="75"/>
    </row>
    <row r="669752" spans="2:3" x14ac:dyDescent="0.25">
      <c r="B669752" s="76"/>
      <c r="C669752" s="75"/>
    </row>
    <row r="669753" spans="2:3" x14ac:dyDescent="0.25">
      <c r="B669753" s="76"/>
      <c r="C669753" s="75"/>
    </row>
    <row r="669754" spans="2:3" x14ac:dyDescent="0.25">
      <c r="B669754" s="76"/>
      <c r="C669754" s="75"/>
    </row>
    <row r="669755" spans="2:3" x14ac:dyDescent="0.25">
      <c r="B669755" s="76"/>
      <c r="C669755" s="75"/>
    </row>
    <row r="669756" spans="2:3" x14ac:dyDescent="0.25">
      <c r="B669756" s="76"/>
      <c r="C669756" s="75"/>
    </row>
    <row r="669757" spans="2:3" x14ac:dyDescent="0.25">
      <c r="B669757" s="76"/>
      <c r="C669757" s="75"/>
    </row>
    <row r="669758" spans="2:3" x14ac:dyDescent="0.25">
      <c r="B669758" s="76"/>
      <c r="C669758" s="75"/>
    </row>
    <row r="669759" spans="2:3" x14ac:dyDescent="0.25">
      <c r="B669759" s="76"/>
      <c r="C669759" s="75"/>
    </row>
    <row r="669760" spans="2:3" x14ac:dyDescent="0.25">
      <c r="B669760" s="76"/>
      <c r="C669760" s="75"/>
    </row>
    <row r="669761" spans="2:3" x14ac:dyDescent="0.25">
      <c r="B669761" s="76"/>
      <c r="C669761" s="75"/>
    </row>
    <row r="669762" spans="2:3" x14ac:dyDescent="0.25">
      <c r="B669762" s="76"/>
      <c r="C669762" s="75"/>
    </row>
    <row r="669763" spans="2:3" x14ac:dyDescent="0.25">
      <c r="B669763" s="76"/>
      <c r="C669763" s="75"/>
    </row>
    <row r="669873" spans="2:3" x14ac:dyDescent="0.25">
      <c r="B669873" s="76"/>
      <c r="C669873" s="75"/>
    </row>
    <row r="669874" spans="2:3" x14ac:dyDescent="0.25">
      <c r="B669874" s="76"/>
      <c r="C669874" s="75"/>
    </row>
    <row r="669875" spans="2:3" x14ac:dyDescent="0.25">
      <c r="B669875" s="76"/>
      <c r="C669875" s="75"/>
    </row>
    <row r="669876" spans="2:3" x14ac:dyDescent="0.25">
      <c r="B669876" s="76"/>
      <c r="C669876" s="75"/>
    </row>
    <row r="669877" spans="2:3" x14ac:dyDescent="0.25">
      <c r="B669877" s="76"/>
      <c r="C669877" s="75"/>
    </row>
    <row r="669878" spans="2:3" x14ac:dyDescent="0.25">
      <c r="B669878" s="76"/>
      <c r="C669878" s="75"/>
    </row>
    <row r="669879" spans="2:3" x14ac:dyDescent="0.25">
      <c r="B669879" s="76"/>
      <c r="C669879" s="75"/>
    </row>
    <row r="669880" spans="2:3" x14ac:dyDescent="0.25">
      <c r="B669880" s="76"/>
      <c r="C669880" s="75"/>
    </row>
    <row r="669881" spans="2:3" x14ac:dyDescent="0.25">
      <c r="B669881" s="76"/>
      <c r="C669881" s="75"/>
    </row>
    <row r="669882" spans="2:3" x14ac:dyDescent="0.25">
      <c r="B669882" s="76"/>
      <c r="C669882" s="75"/>
    </row>
    <row r="669883" spans="2:3" x14ac:dyDescent="0.25">
      <c r="B669883" s="76"/>
      <c r="C669883" s="75"/>
    </row>
    <row r="669884" spans="2:3" x14ac:dyDescent="0.25">
      <c r="B669884" s="76"/>
      <c r="C669884" s="75"/>
    </row>
    <row r="669885" spans="2:3" x14ac:dyDescent="0.25">
      <c r="B669885" s="76"/>
      <c r="C669885" s="75"/>
    </row>
    <row r="669995" spans="2:3" x14ac:dyDescent="0.25">
      <c r="B669995" s="76"/>
      <c r="C669995" s="75"/>
    </row>
    <row r="669996" spans="2:3" x14ac:dyDescent="0.25">
      <c r="B669996" s="76"/>
      <c r="C669996" s="75"/>
    </row>
    <row r="669997" spans="2:3" x14ac:dyDescent="0.25">
      <c r="B669997" s="76"/>
      <c r="C669997" s="75"/>
    </row>
    <row r="669998" spans="2:3" x14ac:dyDescent="0.25">
      <c r="B669998" s="76"/>
      <c r="C669998" s="75"/>
    </row>
    <row r="669999" spans="2:3" x14ac:dyDescent="0.25">
      <c r="B669999" s="76"/>
      <c r="C669999" s="75"/>
    </row>
    <row r="670000" spans="2:3" x14ac:dyDescent="0.25">
      <c r="B670000" s="76"/>
      <c r="C670000" s="75"/>
    </row>
    <row r="670001" spans="2:3" x14ac:dyDescent="0.25">
      <c r="B670001" s="76"/>
      <c r="C670001" s="75"/>
    </row>
    <row r="670002" spans="2:3" x14ac:dyDescent="0.25">
      <c r="B670002" s="76"/>
      <c r="C670002" s="75"/>
    </row>
    <row r="670003" spans="2:3" x14ac:dyDescent="0.25">
      <c r="B670003" s="76"/>
      <c r="C670003" s="75"/>
    </row>
    <row r="670004" spans="2:3" x14ac:dyDescent="0.25">
      <c r="B670004" s="76"/>
      <c r="C670004" s="75"/>
    </row>
    <row r="670005" spans="2:3" x14ac:dyDescent="0.25">
      <c r="B670005" s="76"/>
      <c r="C670005" s="75"/>
    </row>
    <row r="670006" spans="2:3" x14ac:dyDescent="0.25">
      <c r="B670006" s="76"/>
      <c r="C670006" s="75"/>
    </row>
    <row r="670007" spans="2:3" x14ac:dyDescent="0.25">
      <c r="B670007" s="76"/>
      <c r="C670007" s="75"/>
    </row>
    <row r="670117" spans="2:3" x14ac:dyDescent="0.25">
      <c r="B670117" s="76"/>
      <c r="C670117" s="75"/>
    </row>
    <row r="670118" spans="2:3" x14ac:dyDescent="0.25">
      <c r="B670118" s="76"/>
      <c r="C670118" s="75"/>
    </row>
    <row r="670119" spans="2:3" x14ac:dyDescent="0.25">
      <c r="B670119" s="76"/>
      <c r="C670119" s="75"/>
    </row>
    <row r="670120" spans="2:3" x14ac:dyDescent="0.25">
      <c r="B670120" s="76"/>
      <c r="C670120" s="75"/>
    </row>
    <row r="670121" spans="2:3" x14ac:dyDescent="0.25">
      <c r="B670121" s="76"/>
      <c r="C670121" s="75"/>
    </row>
    <row r="670122" spans="2:3" x14ac:dyDescent="0.25">
      <c r="B670122" s="76"/>
      <c r="C670122" s="75"/>
    </row>
    <row r="670123" spans="2:3" x14ac:dyDescent="0.25">
      <c r="B670123" s="76"/>
      <c r="C670123" s="75"/>
    </row>
    <row r="670124" spans="2:3" x14ac:dyDescent="0.25">
      <c r="B670124" s="76"/>
      <c r="C670124" s="75"/>
    </row>
    <row r="670125" spans="2:3" x14ac:dyDescent="0.25">
      <c r="B670125" s="76"/>
      <c r="C670125" s="75"/>
    </row>
    <row r="670126" spans="2:3" x14ac:dyDescent="0.25">
      <c r="B670126" s="76"/>
      <c r="C670126" s="75"/>
    </row>
    <row r="670127" spans="2:3" x14ac:dyDescent="0.25">
      <c r="B670127" s="76"/>
      <c r="C670127" s="75"/>
    </row>
    <row r="670128" spans="2:3" x14ac:dyDescent="0.25">
      <c r="B670128" s="76"/>
      <c r="C670128" s="75"/>
    </row>
    <row r="670129" spans="2:3" x14ac:dyDescent="0.25">
      <c r="B670129" s="76"/>
      <c r="C670129" s="75"/>
    </row>
    <row r="670239" spans="2:3" x14ac:dyDescent="0.25">
      <c r="B670239" s="76"/>
      <c r="C670239" s="75"/>
    </row>
    <row r="670240" spans="2:3" x14ac:dyDescent="0.25">
      <c r="B670240" s="76"/>
      <c r="C670240" s="75"/>
    </row>
    <row r="670241" spans="2:3" x14ac:dyDescent="0.25">
      <c r="B670241" s="76"/>
      <c r="C670241" s="75"/>
    </row>
    <row r="670242" spans="2:3" x14ac:dyDescent="0.25">
      <c r="B670242" s="76"/>
      <c r="C670242" s="75"/>
    </row>
    <row r="670243" spans="2:3" x14ac:dyDescent="0.25">
      <c r="B670243" s="76"/>
      <c r="C670243" s="75"/>
    </row>
    <row r="670244" spans="2:3" x14ac:dyDescent="0.25">
      <c r="B670244" s="76"/>
      <c r="C670244" s="75"/>
    </row>
    <row r="670245" spans="2:3" x14ac:dyDescent="0.25">
      <c r="B670245" s="76"/>
      <c r="C670245" s="75"/>
    </row>
    <row r="670246" spans="2:3" x14ac:dyDescent="0.25">
      <c r="B670246" s="76"/>
      <c r="C670246" s="75"/>
    </row>
    <row r="670247" spans="2:3" x14ac:dyDescent="0.25">
      <c r="B670247" s="76"/>
      <c r="C670247" s="75"/>
    </row>
    <row r="670248" spans="2:3" x14ac:dyDescent="0.25">
      <c r="B670248" s="76"/>
      <c r="C670248" s="75"/>
    </row>
    <row r="670249" spans="2:3" x14ac:dyDescent="0.25">
      <c r="B670249" s="76"/>
      <c r="C670249" s="75"/>
    </row>
    <row r="670250" spans="2:3" x14ac:dyDescent="0.25">
      <c r="B670250" s="76"/>
      <c r="C670250" s="75"/>
    </row>
    <row r="670251" spans="2:3" x14ac:dyDescent="0.25">
      <c r="B670251" s="76"/>
      <c r="C670251" s="75"/>
    </row>
    <row r="670361" spans="2:3" x14ac:dyDescent="0.25">
      <c r="B670361" s="76"/>
      <c r="C670361" s="75"/>
    </row>
    <row r="670362" spans="2:3" x14ac:dyDescent="0.25">
      <c r="B670362" s="76"/>
      <c r="C670362" s="75"/>
    </row>
    <row r="670363" spans="2:3" x14ac:dyDescent="0.25">
      <c r="B670363" s="76"/>
      <c r="C670363" s="75"/>
    </row>
    <row r="670364" spans="2:3" x14ac:dyDescent="0.25">
      <c r="B670364" s="76"/>
      <c r="C670364" s="75"/>
    </row>
    <row r="670365" spans="2:3" x14ac:dyDescent="0.25">
      <c r="B670365" s="76"/>
      <c r="C670365" s="75"/>
    </row>
    <row r="670366" spans="2:3" x14ac:dyDescent="0.25">
      <c r="B670366" s="76"/>
      <c r="C670366" s="75"/>
    </row>
    <row r="670367" spans="2:3" x14ac:dyDescent="0.25">
      <c r="B670367" s="76"/>
      <c r="C670367" s="75"/>
    </row>
    <row r="670368" spans="2:3" x14ac:dyDescent="0.25">
      <c r="B670368" s="76"/>
      <c r="C670368" s="75"/>
    </row>
    <row r="670369" spans="2:3" x14ac:dyDescent="0.25">
      <c r="B670369" s="76"/>
      <c r="C670369" s="75"/>
    </row>
    <row r="670370" spans="2:3" x14ac:dyDescent="0.25">
      <c r="B670370" s="76"/>
      <c r="C670370" s="75"/>
    </row>
    <row r="670371" spans="2:3" x14ac:dyDescent="0.25">
      <c r="B670371" s="76"/>
      <c r="C670371" s="75"/>
    </row>
    <row r="670372" spans="2:3" x14ac:dyDescent="0.25">
      <c r="B670372" s="76"/>
      <c r="C670372" s="75"/>
    </row>
    <row r="670373" spans="2:3" x14ac:dyDescent="0.25">
      <c r="B670373" s="76"/>
      <c r="C670373" s="75"/>
    </row>
    <row r="670483" spans="2:3" x14ac:dyDescent="0.25">
      <c r="B670483" s="76"/>
      <c r="C670483" s="75"/>
    </row>
    <row r="670484" spans="2:3" x14ac:dyDescent="0.25">
      <c r="B670484" s="76"/>
      <c r="C670484" s="75"/>
    </row>
    <row r="670485" spans="2:3" x14ac:dyDescent="0.25">
      <c r="B670485" s="76"/>
      <c r="C670485" s="75"/>
    </row>
    <row r="670486" spans="2:3" x14ac:dyDescent="0.25">
      <c r="B670486" s="76"/>
      <c r="C670486" s="75"/>
    </row>
    <row r="670487" spans="2:3" x14ac:dyDescent="0.25">
      <c r="B670487" s="76"/>
      <c r="C670487" s="75"/>
    </row>
    <row r="670488" spans="2:3" x14ac:dyDescent="0.25">
      <c r="B670488" s="76"/>
      <c r="C670488" s="75"/>
    </row>
    <row r="670489" spans="2:3" x14ac:dyDescent="0.25">
      <c r="B670489" s="76"/>
      <c r="C670489" s="75"/>
    </row>
    <row r="670490" spans="2:3" x14ac:dyDescent="0.25">
      <c r="B670490" s="76"/>
      <c r="C670490" s="75"/>
    </row>
    <row r="670491" spans="2:3" x14ac:dyDescent="0.25">
      <c r="B670491" s="76"/>
      <c r="C670491" s="75"/>
    </row>
    <row r="670492" spans="2:3" x14ac:dyDescent="0.25">
      <c r="B670492" s="76"/>
      <c r="C670492" s="75"/>
    </row>
    <row r="670493" spans="2:3" x14ac:dyDescent="0.25">
      <c r="B670493" s="76"/>
      <c r="C670493" s="75"/>
    </row>
    <row r="670494" spans="2:3" x14ac:dyDescent="0.25">
      <c r="B670494" s="76"/>
      <c r="C670494" s="75"/>
    </row>
    <row r="670495" spans="2:3" x14ac:dyDescent="0.25">
      <c r="B670495" s="76"/>
      <c r="C670495" s="75"/>
    </row>
    <row r="670605" spans="2:3" x14ac:dyDescent="0.25">
      <c r="B670605" s="76"/>
      <c r="C670605" s="75"/>
    </row>
    <row r="670606" spans="2:3" x14ac:dyDescent="0.25">
      <c r="B670606" s="76"/>
      <c r="C670606" s="75"/>
    </row>
    <row r="670607" spans="2:3" x14ac:dyDescent="0.25">
      <c r="B670607" s="76"/>
      <c r="C670607" s="75"/>
    </row>
    <row r="670608" spans="2:3" x14ac:dyDescent="0.25">
      <c r="B670608" s="76"/>
      <c r="C670608" s="75"/>
    </row>
    <row r="670609" spans="2:3" x14ac:dyDescent="0.25">
      <c r="B670609" s="76"/>
      <c r="C670609" s="75"/>
    </row>
    <row r="670610" spans="2:3" x14ac:dyDescent="0.25">
      <c r="B670610" s="76"/>
      <c r="C670610" s="75"/>
    </row>
    <row r="670611" spans="2:3" x14ac:dyDescent="0.25">
      <c r="B670611" s="76"/>
      <c r="C670611" s="75"/>
    </row>
    <row r="670612" spans="2:3" x14ac:dyDescent="0.25">
      <c r="B670612" s="76"/>
      <c r="C670612" s="75"/>
    </row>
    <row r="670613" spans="2:3" x14ac:dyDescent="0.25">
      <c r="B670613" s="76"/>
      <c r="C670613" s="75"/>
    </row>
    <row r="670614" spans="2:3" x14ac:dyDescent="0.25">
      <c r="B670614" s="76"/>
      <c r="C670614" s="75"/>
    </row>
    <row r="670615" spans="2:3" x14ac:dyDescent="0.25">
      <c r="B670615" s="76"/>
      <c r="C670615" s="75"/>
    </row>
    <row r="670616" spans="2:3" x14ac:dyDescent="0.25">
      <c r="B670616" s="76"/>
      <c r="C670616" s="75"/>
    </row>
    <row r="670617" spans="2:3" x14ac:dyDescent="0.25">
      <c r="B670617" s="76"/>
      <c r="C670617" s="75"/>
    </row>
    <row r="670727" spans="2:3" x14ac:dyDescent="0.25">
      <c r="B670727" s="76"/>
      <c r="C670727" s="75"/>
    </row>
    <row r="670728" spans="2:3" x14ac:dyDescent="0.25">
      <c r="B670728" s="76"/>
      <c r="C670728" s="75"/>
    </row>
    <row r="670729" spans="2:3" x14ac:dyDescent="0.25">
      <c r="B670729" s="76"/>
      <c r="C670729" s="75"/>
    </row>
    <row r="670730" spans="2:3" x14ac:dyDescent="0.25">
      <c r="B670730" s="76"/>
      <c r="C670730" s="75"/>
    </row>
    <row r="670731" spans="2:3" x14ac:dyDescent="0.25">
      <c r="B670731" s="76"/>
      <c r="C670731" s="75"/>
    </row>
    <row r="670732" spans="2:3" x14ac:dyDescent="0.25">
      <c r="B670732" s="76"/>
      <c r="C670732" s="75"/>
    </row>
    <row r="670733" spans="2:3" x14ac:dyDescent="0.25">
      <c r="B670733" s="76"/>
      <c r="C670733" s="75"/>
    </row>
    <row r="670734" spans="2:3" x14ac:dyDescent="0.25">
      <c r="B670734" s="76"/>
      <c r="C670734" s="75"/>
    </row>
    <row r="670735" spans="2:3" x14ac:dyDescent="0.25">
      <c r="B670735" s="76"/>
      <c r="C670735" s="75"/>
    </row>
    <row r="670736" spans="2:3" x14ac:dyDescent="0.25">
      <c r="B670736" s="76"/>
      <c r="C670736" s="75"/>
    </row>
    <row r="670737" spans="2:3" x14ac:dyDescent="0.25">
      <c r="B670737" s="76"/>
      <c r="C670737" s="75"/>
    </row>
    <row r="670738" spans="2:3" x14ac:dyDescent="0.25">
      <c r="B670738" s="76"/>
      <c r="C670738" s="75"/>
    </row>
    <row r="670739" spans="2:3" x14ac:dyDescent="0.25">
      <c r="B670739" s="76"/>
      <c r="C670739" s="75"/>
    </row>
    <row r="670849" spans="2:3" x14ac:dyDescent="0.25">
      <c r="B670849" s="76"/>
      <c r="C670849" s="75"/>
    </row>
    <row r="670850" spans="2:3" x14ac:dyDescent="0.25">
      <c r="B670850" s="76"/>
      <c r="C670850" s="75"/>
    </row>
    <row r="670851" spans="2:3" x14ac:dyDescent="0.25">
      <c r="B670851" s="76"/>
      <c r="C670851" s="75"/>
    </row>
    <row r="670852" spans="2:3" x14ac:dyDescent="0.25">
      <c r="B670852" s="76"/>
      <c r="C670852" s="75"/>
    </row>
    <row r="670853" spans="2:3" x14ac:dyDescent="0.25">
      <c r="B670853" s="76"/>
      <c r="C670853" s="75"/>
    </row>
    <row r="670854" spans="2:3" x14ac:dyDescent="0.25">
      <c r="B670854" s="76"/>
      <c r="C670854" s="75"/>
    </row>
    <row r="670855" spans="2:3" x14ac:dyDescent="0.25">
      <c r="B670855" s="76"/>
      <c r="C670855" s="75"/>
    </row>
    <row r="670856" spans="2:3" x14ac:dyDescent="0.25">
      <c r="B670856" s="76"/>
      <c r="C670856" s="75"/>
    </row>
    <row r="670857" spans="2:3" x14ac:dyDescent="0.25">
      <c r="B670857" s="76"/>
      <c r="C670857" s="75"/>
    </row>
    <row r="670858" spans="2:3" x14ac:dyDescent="0.25">
      <c r="B670858" s="76"/>
      <c r="C670858" s="75"/>
    </row>
    <row r="670859" spans="2:3" x14ac:dyDescent="0.25">
      <c r="B670859" s="76"/>
      <c r="C670859" s="75"/>
    </row>
    <row r="670860" spans="2:3" x14ac:dyDescent="0.25">
      <c r="B670860" s="76"/>
      <c r="C670860" s="75"/>
    </row>
    <row r="670861" spans="2:3" x14ac:dyDescent="0.25">
      <c r="B670861" s="76"/>
      <c r="C670861" s="75"/>
    </row>
    <row r="670971" spans="2:3" x14ac:dyDescent="0.25">
      <c r="B670971" s="76"/>
      <c r="C670971" s="75"/>
    </row>
    <row r="670972" spans="2:3" x14ac:dyDescent="0.25">
      <c r="B670972" s="76"/>
      <c r="C670972" s="75"/>
    </row>
    <row r="670973" spans="2:3" x14ac:dyDescent="0.25">
      <c r="B670973" s="76"/>
      <c r="C670973" s="75"/>
    </row>
    <row r="670974" spans="2:3" x14ac:dyDescent="0.25">
      <c r="B670974" s="76"/>
      <c r="C670974" s="75"/>
    </row>
    <row r="670975" spans="2:3" x14ac:dyDescent="0.25">
      <c r="B670975" s="76"/>
      <c r="C670975" s="75"/>
    </row>
    <row r="670976" spans="2:3" x14ac:dyDescent="0.25">
      <c r="B670976" s="76"/>
      <c r="C670976" s="75"/>
    </row>
    <row r="670977" spans="2:3" x14ac:dyDescent="0.25">
      <c r="B670977" s="76"/>
      <c r="C670977" s="75"/>
    </row>
    <row r="670978" spans="2:3" x14ac:dyDescent="0.25">
      <c r="B670978" s="76"/>
      <c r="C670978" s="75"/>
    </row>
    <row r="670979" spans="2:3" x14ac:dyDescent="0.25">
      <c r="B670979" s="76"/>
      <c r="C670979" s="75"/>
    </row>
    <row r="670980" spans="2:3" x14ac:dyDescent="0.25">
      <c r="B670980" s="76"/>
      <c r="C670980" s="75"/>
    </row>
    <row r="670981" spans="2:3" x14ac:dyDescent="0.25">
      <c r="B670981" s="76"/>
      <c r="C670981" s="75"/>
    </row>
    <row r="670982" spans="2:3" x14ac:dyDescent="0.25">
      <c r="B670982" s="76"/>
      <c r="C670982" s="75"/>
    </row>
    <row r="670983" spans="2:3" x14ac:dyDescent="0.25">
      <c r="B670983" s="76"/>
      <c r="C670983" s="75"/>
    </row>
    <row r="671093" spans="2:3" x14ac:dyDescent="0.25">
      <c r="B671093" s="76"/>
      <c r="C671093" s="75"/>
    </row>
    <row r="671094" spans="2:3" x14ac:dyDescent="0.25">
      <c r="B671094" s="76"/>
      <c r="C671094" s="75"/>
    </row>
    <row r="671095" spans="2:3" x14ac:dyDescent="0.25">
      <c r="B671095" s="76"/>
      <c r="C671095" s="75"/>
    </row>
    <row r="671096" spans="2:3" x14ac:dyDescent="0.25">
      <c r="B671096" s="76"/>
      <c r="C671096" s="75"/>
    </row>
    <row r="671097" spans="2:3" x14ac:dyDescent="0.25">
      <c r="B671097" s="76"/>
      <c r="C671097" s="75"/>
    </row>
    <row r="671098" spans="2:3" x14ac:dyDescent="0.25">
      <c r="B671098" s="76"/>
      <c r="C671098" s="75"/>
    </row>
    <row r="671099" spans="2:3" x14ac:dyDescent="0.25">
      <c r="B671099" s="76"/>
      <c r="C671099" s="75"/>
    </row>
    <row r="671100" spans="2:3" x14ac:dyDescent="0.25">
      <c r="B671100" s="76"/>
      <c r="C671100" s="75"/>
    </row>
    <row r="671101" spans="2:3" x14ac:dyDescent="0.25">
      <c r="B671101" s="76"/>
      <c r="C671101" s="75"/>
    </row>
    <row r="671102" spans="2:3" x14ac:dyDescent="0.25">
      <c r="B671102" s="76"/>
      <c r="C671102" s="75"/>
    </row>
    <row r="671103" spans="2:3" x14ac:dyDescent="0.25">
      <c r="B671103" s="76"/>
      <c r="C671103" s="75"/>
    </row>
    <row r="671104" spans="2:3" x14ac:dyDescent="0.25">
      <c r="B671104" s="76"/>
      <c r="C671104" s="75"/>
    </row>
    <row r="671105" spans="2:3" x14ac:dyDescent="0.25">
      <c r="B671105" s="76"/>
      <c r="C671105" s="75"/>
    </row>
    <row r="671215" spans="2:3" x14ac:dyDescent="0.25">
      <c r="B671215" s="76"/>
      <c r="C671215" s="75"/>
    </row>
    <row r="671216" spans="2:3" x14ac:dyDescent="0.25">
      <c r="B671216" s="76"/>
      <c r="C671216" s="75"/>
    </row>
    <row r="671217" spans="2:3" x14ac:dyDescent="0.25">
      <c r="B671217" s="76"/>
      <c r="C671217" s="75"/>
    </row>
    <row r="671218" spans="2:3" x14ac:dyDescent="0.25">
      <c r="B671218" s="76"/>
      <c r="C671218" s="75"/>
    </row>
    <row r="671219" spans="2:3" x14ac:dyDescent="0.25">
      <c r="B671219" s="76"/>
      <c r="C671219" s="75"/>
    </row>
    <row r="671220" spans="2:3" x14ac:dyDescent="0.25">
      <c r="B671220" s="76"/>
      <c r="C671220" s="75"/>
    </row>
    <row r="671221" spans="2:3" x14ac:dyDescent="0.25">
      <c r="B671221" s="76"/>
      <c r="C671221" s="75"/>
    </row>
    <row r="671222" spans="2:3" x14ac:dyDescent="0.25">
      <c r="B671222" s="76"/>
      <c r="C671222" s="75"/>
    </row>
    <row r="671223" spans="2:3" x14ac:dyDescent="0.25">
      <c r="B671223" s="76"/>
      <c r="C671223" s="75"/>
    </row>
    <row r="671224" spans="2:3" x14ac:dyDescent="0.25">
      <c r="B671224" s="76"/>
      <c r="C671224" s="75"/>
    </row>
    <row r="671225" spans="2:3" x14ac:dyDescent="0.25">
      <c r="B671225" s="76"/>
      <c r="C671225" s="75"/>
    </row>
    <row r="671226" spans="2:3" x14ac:dyDescent="0.25">
      <c r="B671226" s="76"/>
      <c r="C671226" s="75"/>
    </row>
    <row r="671227" spans="2:3" x14ac:dyDescent="0.25">
      <c r="B671227" s="76"/>
      <c r="C671227" s="75"/>
    </row>
    <row r="671337" spans="2:3" x14ac:dyDescent="0.25">
      <c r="B671337" s="76"/>
      <c r="C671337" s="75"/>
    </row>
    <row r="671338" spans="2:3" x14ac:dyDescent="0.25">
      <c r="B671338" s="76"/>
      <c r="C671338" s="75"/>
    </row>
    <row r="671339" spans="2:3" x14ac:dyDescent="0.25">
      <c r="B671339" s="76"/>
      <c r="C671339" s="75"/>
    </row>
    <row r="671340" spans="2:3" x14ac:dyDescent="0.25">
      <c r="B671340" s="76"/>
      <c r="C671340" s="75"/>
    </row>
    <row r="671341" spans="2:3" x14ac:dyDescent="0.25">
      <c r="B671341" s="76"/>
      <c r="C671341" s="75"/>
    </row>
    <row r="671342" spans="2:3" x14ac:dyDescent="0.25">
      <c r="B671342" s="76"/>
      <c r="C671342" s="75"/>
    </row>
    <row r="671343" spans="2:3" x14ac:dyDescent="0.25">
      <c r="B671343" s="76"/>
      <c r="C671343" s="75"/>
    </row>
    <row r="671344" spans="2:3" x14ac:dyDescent="0.25">
      <c r="B671344" s="76"/>
      <c r="C671344" s="75"/>
    </row>
    <row r="671345" spans="2:3" x14ac:dyDescent="0.25">
      <c r="B671345" s="76"/>
      <c r="C671345" s="75"/>
    </row>
    <row r="671346" spans="2:3" x14ac:dyDescent="0.25">
      <c r="B671346" s="76"/>
      <c r="C671346" s="75"/>
    </row>
    <row r="671347" spans="2:3" x14ac:dyDescent="0.25">
      <c r="B671347" s="76"/>
      <c r="C671347" s="75"/>
    </row>
    <row r="671348" spans="2:3" x14ac:dyDescent="0.25">
      <c r="B671348" s="76"/>
      <c r="C671348" s="75"/>
    </row>
    <row r="671349" spans="2:3" x14ac:dyDescent="0.25">
      <c r="B671349" s="76"/>
      <c r="C671349" s="75"/>
    </row>
    <row r="671459" spans="2:3" x14ac:dyDescent="0.25">
      <c r="B671459" s="76"/>
      <c r="C671459" s="75"/>
    </row>
    <row r="671460" spans="2:3" x14ac:dyDescent="0.25">
      <c r="B671460" s="76"/>
      <c r="C671460" s="75"/>
    </row>
    <row r="671461" spans="2:3" x14ac:dyDescent="0.25">
      <c r="B671461" s="76"/>
      <c r="C671461" s="75"/>
    </row>
    <row r="671462" spans="2:3" x14ac:dyDescent="0.25">
      <c r="B671462" s="76"/>
      <c r="C671462" s="75"/>
    </row>
    <row r="671463" spans="2:3" x14ac:dyDescent="0.25">
      <c r="B671463" s="76"/>
      <c r="C671463" s="75"/>
    </row>
    <row r="671464" spans="2:3" x14ac:dyDescent="0.25">
      <c r="B671464" s="76"/>
      <c r="C671464" s="75"/>
    </row>
    <row r="671465" spans="2:3" x14ac:dyDescent="0.25">
      <c r="B671465" s="76"/>
      <c r="C671465" s="75"/>
    </row>
    <row r="671466" spans="2:3" x14ac:dyDescent="0.25">
      <c r="B671466" s="76"/>
      <c r="C671466" s="75"/>
    </row>
    <row r="671467" spans="2:3" x14ac:dyDescent="0.25">
      <c r="B671467" s="76"/>
      <c r="C671467" s="75"/>
    </row>
    <row r="671468" spans="2:3" x14ac:dyDescent="0.25">
      <c r="B671468" s="76"/>
      <c r="C671468" s="75"/>
    </row>
    <row r="671469" spans="2:3" x14ac:dyDescent="0.25">
      <c r="B671469" s="76"/>
      <c r="C671469" s="75"/>
    </row>
    <row r="671470" spans="2:3" x14ac:dyDescent="0.25">
      <c r="B671470" s="76"/>
      <c r="C671470" s="75"/>
    </row>
    <row r="671471" spans="2:3" x14ac:dyDescent="0.25">
      <c r="B671471" s="76"/>
      <c r="C671471" s="75"/>
    </row>
    <row r="671581" spans="2:3" x14ac:dyDescent="0.25">
      <c r="B671581" s="76"/>
      <c r="C671581" s="75"/>
    </row>
    <row r="671582" spans="2:3" x14ac:dyDescent="0.25">
      <c r="B671582" s="76"/>
      <c r="C671582" s="75"/>
    </row>
    <row r="671583" spans="2:3" x14ac:dyDescent="0.25">
      <c r="B671583" s="76"/>
      <c r="C671583" s="75"/>
    </row>
    <row r="671584" spans="2:3" x14ac:dyDescent="0.25">
      <c r="B671584" s="76"/>
      <c r="C671584" s="75"/>
    </row>
    <row r="671585" spans="2:3" x14ac:dyDescent="0.25">
      <c r="B671585" s="76"/>
      <c r="C671585" s="75"/>
    </row>
    <row r="671586" spans="2:3" x14ac:dyDescent="0.25">
      <c r="B671586" s="76"/>
      <c r="C671586" s="75"/>
    </row>
    <row r="671587" spans="2:3" x14ac:dyDescent="0.25">
      <c r="B671587" s="76"/>
      <c r="C671587" s="75"/>
    </row>
    <row r="671588" spans="2:3" x14ac:dyDescent="0.25">
      <c r="B671588" s="76"/>
      <c r="C671588" s="75"/>
    </row>
    <row r="671589" spans="2:3" x14ac:dyDescent="0.25">
      <c r="B671589" s="76"/>
      <c r="C671589" s="75"/>
    </row>
    <row r="671590" spans="2:3" x14ac:dyDescent="0.25">
      <c r="B671590" s="76"/>
      <c r="C671590" s="75"/>
    </row>
    <row r="671591" spans="2:3" x14ac:dyDescent="0.25">
      <c r="B671591" s="76"/>
      <c r="C671591" s="75"/>
    </row>
    <row r="671592" spans="2:3" x14ac:dyDescent="0.25">
      <c r="B671592" s="76"/>
      <c r="C671592" s="75"/>
    </row>
    <row r="671593" spans="2:3" x14ac:dyDescent="0.25">
      <c r="B671593" s="76"/>
      <c r="C671593" s="75"/>
    </row>
    <row r="671703" spans="2:3" x14ac:dyDescent="0.25">
      <c r="B671703" s="76"/>
      <c r="C671703" s="75"/>
    </row>
    <row r="671704" spans="2:3" x14ac:dyDescent="0.25">
      <c r="B671704" s="76"/>
      <c r="C671704" s="75"/>
    </row>
    <row r="671705" spans="2:3" x14ac:dyDescent="0.25">
      <c r="B671705" s="76"/>
      <c r="C671705" s="75"/>
    </row>
    <row r="671706" spans="2:3" x14ac:dyDescent="0.25">
      <c r="B671706" s="76"/>
      <c r="C671706" s="75"/>
    </row>
    <row r="671707" spans="2:3" x14ac:dyDescent="0.25">
      <c r="B671707" s="76"/>
      <c r="C671707" s="75"/>
    </row>
    <row r="671708" spans="2:3" x14ac:dyDescent="0.25">
      <c r="B671708" s="76"/>
      <c r="C671708" s="75"/>
    </row>
    <row r="671709" spans="2:3" x14ac:dyDescent="0.25">
      <c r="B671709" s="76"/>
      <c r="C671709" s="75"/>
    </row>
    <row r="671710" spans="2:3" x14ac:dyDescent="0.25">
      <c r="B671710" s="76"/>
      <c r="C671710" s="75"/>
    </row>
    <row r="671711" spans="2:3" x14ac:dyDescent="0.25">
      <c r="B671711" s="76"/>
      <c r="C671711" s="75"/>
    </row>
    <row r="671712" spans="2:3" x14ac:dyDescent="0.25">
      <c r="B671712" s="76"/>
      <c r="C671712" s="75"/>
    </row>
    <row r="671713" spans="2:3" x14ac:dyDescent="0.25">
      <c r="B671713" s="76"/>
      <c r="C671713" s="75"/>
    </row>
    <row r="671714" spans="2:3" x14ac:dyDescent="0.25">
      <c r="B671714" s="76"/>
      <c r="C671714" s="75"/>
    </row>
    <row r="671715" spans="2:3" x14ac:dyDescent="0.25">
      <c r="B671715" s="76"/>
      <c r="C671715" s="75"/>
    </row>
    <row r="671825" spans="2:3" x14ac:dyDescent="0.25">
      <c r="B671825" s="76"/>
      <c r="C671825" s="75"/>
    </row>
    <row r="671826" spans="2:3" x14ac:dyDescent="0.25">
      <c r="B671826" s="76"/>
      <c r="C671826" s="75"/>
    </row>
    <row r="671827" spans="2:3" x14ac:dyDescent="0.25">
      <c r="B671827" s="76"/>
      <c r="C671827" s="75"/>
    </row>
    <row r="671828" spans="2:3" x14ac:dyDescent="0.25">
      <c r="B671828" s="76"/>
      <c r="C671828" s="75"/>
    </row>
    <row r="671829" spans="2:3" x14ac:dyDescent="0.25">
      <c r="B671829" s="76"/>
      <c r="C671829" s="75"/>
    </row>
    <row r="671830" spans="2:3" x14ac:dyDescent="0.25">
      <c r="B671830" s="76"/>
      <c r="C671830" s="75"/>
    </row>
    <row r="671831" spans="2:3" x14ac:dyDescent="0.25">
      <c r="B671831" s="76"/>
      <c r="C671831" s="75"/>
    </row>
    <row r="671832" spans="2:3" x14ac:dyDescent="0.25">
      <c r="B671832" s="76"/>
      <c r="C671832" s="75"/>
    </row>
    <row r="671833" spans="2:3" x14ac:dyDescent="0.25">
      <c r="B671833" s="76"/>
      <c r="C671833" s="75"/>
    </row>
    <row r="671834" spans="2:3" x14ac:dyDescent="0.25">
      <c r="B671834" s="76"/>
      <c r="C671834" s="75"/>
    </row>
    <row r="671835" spans="2:3" x14ac:dyDescent="0.25">
      <c r="B671835" s="76"/>
      <c r="C671835" s="75"/>
    </row>
    <row r="671836" spans="2:3" x14ac:dyDescent="0.25">
      <c r="B671836" s="76"/>
      <c r="C671836" s="75"/>
    </row>
    <row r="671837" spans="2:3" x14ac:dyDescent="0.25">
      <c r="B671837" s="76"/>
      <c r="C671837" s="75"/>
    </row>
    <row r="671947" spans="2:3" x14ac:dyDescent="0.25">
      <c r="B671947" s="76"/>
      <c r="C671947" s="75"/>
    </row>
    <row r="671948" spans="2:3" x14ac:dyDescent="0.25">
      <c r="B671948" s="76"/>
      <c r="C671948" s="75"/>
    </row>
    <row r="671949" spans="2:3" x14ac:dyDescent="0.25">
      <c r="B671949" s="76"/>
      <c r="C671949" s="75"/>
    </row>
    <row r="671950" spans="2:3" x14ac:dyDescent="0.25">
      <c r="B671950" s="76"/>
      <c r="C671950" s="75"/>
    </row>
    <row r="671951" spans="2:3" x14ac:dyDescent="0.25">
      <c r="B671951" s="76"/>
      <c r="C671951" s="75"/>
    </row>
    <row r="671952" spans="2:3" x14ac:dyDescent="0.25">
      <c r="B671952" s="76"/>
      <c r="C671952" s="75"/>
    </row>
    <row r="671953" spans="2:3" x14ac:dyDescent="0.25">
      <c r="B671953" s="76"/>
      <c r="C671953" s="75"/>
    </row>
    <row r="671954" spans="2:3" x14ac:dyDescent="0.25">
      <c r="B671954" s="76"/>
      <c r="C671954" s="75"/>
    </row>
    <row r="671955" spans="2:3" x14ac:dyDescent="0.25">
      <c r="B671955" s="76"/>
      <c r="C671955" s="75"/>
    </row>
    <row r="671956" spans="2:3" x14ac:dyDescent="0.25">
      <c r="B671956" s="76"/>
      <c r="C671956" s="75"/>
    </row>
    <row r="671957" spans="2:3" x14ac:dyDescent="0.25">
      <c r="B671957" s="76"/>
      <c r="C671957" s="75"/>
    </row>
    <row r="671958" spans="2:3" x14ac:dyDescent="0.25">
      <c r="B671958" s="76"/>
      <c r="C671958" s="75"/>
    </row>
    <row r="671959" spans="2:3" x14ac:dyDescent="0.25">
      <c r="B671959" s="76"/>
      <c r="C671959" s="75"/>
    </row>
    <row r="672069" spans="2:3" x14ac:dyDescent="0.25">
      <c r="B672069" s="76"/>
      <c r="C672069" s="75"/>
    </row>
    <row r="672070" spans="2:3" x14ac:dyDescent="0.25">
      <c r="B672070" s="76"/>
      <c r="C672070" s="75"/>
    </row>
    <row r="672071" spans="2:3" x14ac:dyDescent="0.25">
      <c r="B672071" s="76"/>
      <c r="C672071" s="75"/>
    </row>
    <row r="672072" spans="2:3" x14ac:dyDescent="0.25">
      <c r="B672072" s="76"/>
      <c r="C672072" s="75"/>
    </row>
    <row r="672073" spans="2:3" x14ac:dyDescent="0.25">
      <c r="B672073" s="76"/>
      <c r="C672073" s="75"/>
    </row>
    <row r="672074" spans="2:3" x14ac:dyDescent="0.25">
      <c r="B672074" s="76"/>
      <c r="C672074" s="75"/>
    </row>
    <row r="672075" spans="2:3" x14ac:dyDescent="0.25">
      <c r="B672075" s="76"/>
      <c r="C672075" s="75"/>
    </row>
    <row r="672076" spans="2:3" x14ac:dyDescent="0.25">
      <c r="B672076" s="76"/>
      <c r="C672076" s="75"/>
    </row>
    <row r="672077" spans="2:3" x14ac:dyDescent="0.25">
      <c r="B672077" s="76"/>
      <c r="C672077" s="75"/>
    </row>
    <row r="672078" spans="2:3" x14ac:dyDescent="0.25">
      <c r="B672078" s="76"/>
      <c r="C672078" s="75"/>
    </row>
    <row r="672079" spans="2:3" x14ac:dyDescent="0.25">
      <c r="B672079" s="76"/>
      <c r="C672079" s="75"/>
    </row>
    <row r="672080" spans="2:3" x14ac:dyDescent="0.25">
      <c r="B672080" s="76"/>
      <c r="C672080" s="75"/>
    </row>
    <row r="672081" spans="2:3" x14ac:dyDescent="0.25">
      <c r="B672081" s="76"/>
      <c r="C672081" s="75"/>
    </row>
    <row r="672191" spans="2:3" x14ac:dyDescent="0.25">
      <c r="B672191" s="76"/>
      <c r="C672191" s="75"/>
    </row>
    <row r="672192" spans="2:3" x14ac:dyDescent="0.25">
      <c r="B672192" s="76"/>
      <c r="C672192" s="75"/>
    </row>
    <row r="672193" spans="2:3" x14ac:dyDescent="0.25">
      <c r="B672193" s="76"/>
      <c r="C672193" s="75"/>
    </row>
    <row r="672194" spans="2:3" x14ac:dyDescent="0.25">
      <c r="B672194" s="76"/>
      <c r="C672194" s="75"/>
    </row>
    <row r="672195" spans="2:3" x14ac:dyDescent="0.25">
      <c r="B672195" s="76"/>
      <c r="C672195" s="75"/>
    </row>
    <row r="672196" spans="2:3" x14ac:dyDescent="0.25">
      <c r="B672196" s="76"/>
      <c r="C672196" s="75"/>
    </row>
    <row r="672197" spans="2:3" x14ac:dyDescent="0.25">
      <c r="B672197" s="76"/>
      <c r="C672197" s="75"/>
    </row>
    <row r="672198" spans="2:3" x14ac:dyDescent="0.25">
      <c r="B672198" s="76"/>
      <c r="C672198" s="75"/>
    </row>
    <row r="672199" spans="2:3" x14ac:dyDescent="0.25">
      <c r="B672199" s="76"/>
      <c r="C672199" s="75"/>
    </row>
    <row r="672200" spans="2:3" x14ac:dyDescent="0.25">
      <c r="B672200" s="76"/>
      <c r="C672200" s="75"/>
    </row>
    <row r="672201" spans="2:3" x14ac:dyDescent="0.25">
      <c r="B672201" s="76"/>
      <c r="C672201" s="75"/>
    </row>
    <row r="672202" spans="2:3" x14ac:dyDescent="0.25">
      <c r="B672202" s="76"/>
      <c r="C672202" s="75"/>
    </row>
    <row r="672203" spans="2:3" x14ac:dyDescent="0.25">
      <c r="B672203" s="76"/>
      <c r="C672203" s="75"/>
    </row>
    <row r="672313" spans="2:3" x14ac:dyDescent="0.25">
      <c r="B672313" s="76"/>
      <c r="C672313" s="75"/>
    </row>
    <row r="672314" spans="2:3" x14ac:dyDescent="0.25">
      <c r="B672314" s="76"/>
      <c r="C672314" s="75"/>
    </row>
    <row r="672315" spans="2:3" x14ac:dyDescent="0.25">
      <c r="B672315" s="76"/>
      <c r="C672315" s="75"/>
    </row>
    <row r="672316" spans="2:3" x14ac:dyDescent="0.25">
      <c r="B672316" s="76"/>
      <c r="C672316" s="75"/>
    </row>
    <row r="672317" spans="2:3" x14ac:dyDescent="0.25">
      <c r="B672317" s="76"/>
      <c r="C672317" s="75"/>
    </row>
    <row r="672318" spans="2:3" x14ac:dyDescent="0.25">
      <c r="B672318" s="76"/>
      <c r="C672318" s="75"/>
    </row>
    <row r="672319" spans="2:3" x14ac:dyDescent="0.25">
      <c r="B672319" s="76"/>
      <c r="C672319" s="75"/>
    </row>
    <row r="672320" spans="2:3" x14ac:dyDescent="0.25">
      <c r="B672320" s="76"/>
      <c r="C672320" s="75"/>
    </row>
    <row r="672321" spans="2:3" x14ac:dyDescent="0.25">
      <c r="B672321" s="76"/>
      <c r="C672321" s="75"/>
    </row>
    <row r="672322" spans="2:3" x14ac:dyDescent="0.25">
      <c r="B672322" s="76"/>
      <c r="C672322" s="75"/>
    </row>
    <row r="672323" spans="2:3" x14ac:dyDescent="0.25">
      <c r="B672323" s="76"/>
      <c r="C672323" s="75"/>
    </row>
    <row r="672324" spans="2:3" x14ac:dyDescent="0.25">
      <c r="B672324" s="76"/>
      <c r="C672324" s="75"/>
    </row>
    <row r="672325" spans="2:3" x14ac:dyDescent="0.25">
      <c r="B672325" s="76"/>
      <c r="C672325" s="75"/>
    </row>
    <row r="672435" spans="2:3" x14ac:dyDescent="0.25">
      <c r="B672435" s="76"/>
      <c r="C672435" s="75"/>
    </row>
    <row r="672436" spans="2:3" x14ac:dyDescent="0.25">
      <c r="B672436" s="76"/>
      <c r="C672436" s="75"/>
    </row>
    <row r="672437" spans="2:3" x14ac:dyDescent="0.25">
      <c r="B672437" s="76"/>
      <c r="C672437" s="75"/>
    </row>
    <row r="672438" spans="2:3" x14ac:dyDescent="0.25">
      <c r="B672438" s="76"/>
      <c r="C672438" s="75"/>
    </row>
    <row r="672439" spans="2:3" x14ac:dyDescent="0.25">
      <c r="B672439" s="76"/>
      <c r="C672439" s="75"/>
    </row>
    <row r="672440" spans="2:3" x14ac:dyDescent="0.25">
      <c r="B672440" s="76"/>
      <c r="C672440" s="75"/>
    </row>
    <row r="672441" spans="2:3" x14ac:dyDescent="0.25">
      <c r="B672441" s="76"/>
      <c r="C672441" s="75"/>
    </row>
    <row r="672442" spans="2:3" x14ac:dyDescent="0.25">
      <c r="B672442" s="76"/>
      <c r="C672442" s="75"/>
    </row>
    <row r="672443" spans="2:3" x14ac:dyDescent="0.25">
      <c r="B672443" s="76"/>
      <c r="C672443" s="75"/>
    </row>
    <row r="672444" spans="2:3" x14ac:dyDescent="0.25">
      <c r="B672444" s="76"/>
      <c r="C672444" s="75"/>
    </row>
    <row r="672445" spans="2:3" x14ac:dyDescent="0.25">
      <c r="B672445" s="76"/>
      <c r="C672445" s="75"/>
    </row>
    <row r="672446" spans="2:3" x14ac:dyDescent="0.25">
      <c r="B672446" s="76"/>
      <c r="C672446" s="75"/>
    </row>
    <row r="672447" spans="2:3" x14ac:dyDescent="0.25">
      <c r="B672447" s="76"/>
      <c r="C672447" s="75"/>
    </row>
    <row r="672557" spans="2:3" x14ac:dyDescent="0.25">
      <c r="B672557" s="76"/>
      <c r="C672557" s="75"/>
    </row>
    <row r="672558" spans="2:3" x14ac:dyDescent="0.25">
      <c r="B672558" s="76"/>
      <c r="C672558" s="75"/>
    </row>
    <row r="672559" spans="2:3" x14ac:dyDescent="0.25">
      <c r="B672559" s="76"/>
      <c r="C672559" s="75"/>
    </row>
    <row r="672560" spans="2:3" x14ac:dyDescent="0.25">
      <c r="B672560" s="76"/>
      <c r="C672560" s="75"/>
    </row>
    <row r="672561" spans="2:3" x14ac:dyDescent="0.25">
      <c r="B672561" s="76"/>
      <c r="C672561" s="75"/>
    </row>
    <row r="672562" spans="2:3" x14ac:dyDescent="0.25">
      <c r="B672562" s="76"/>
      <c r="C672562" s="75"/>
    </row>
    <row r="672563" spans="2:3" x14ac:dyDescent="0.25">
      <c r="B672563" s="76"/>
      <c r="C672563" s="75"/>
    </row>
    <row r="672564" spans="2:3" x14ac:dyDescent="0.25">
      <c r="B672564" s="76"/>
      <c r="C672564" s="75"/>
    </row>
    <row r="672565" spans="2:3" x14ac:dyDescent="0.25">
      <c r="B672565" s="76"/>
      <c r="C672565" s="75"/>
    </row>
    <row r="672566" spans="2:3" x14ac:dyDescent="0.25">
      <c r="B672566" s="76"/>
      <c r="C672566" s="75"/>
    </row>
    <row r="672567" spans="2:3" x14ac:dyDescent="0.25">
      <c r="B672567" s="76"/>
      <c r="C672567" s="75"/>
    </row>
    <row r="672568" spans="2:3" x14ac:dyDescent="0.25">
      <c r="B672568" s="76"/>
      <c r="C672568" s="75"/>
    </row>
    <row r="672569" spans="2:3" x14ac:dyDescent="0.25">
      <c r="B672569" s="76"/>
      <c r="C672569" s="75"/>
    </row>
    <row r="672679" spans="2:3" x14ac:dyDescent="0.25">
      <c r="B672679" s="76"/>
      <c r="C672679" s="75"/>
    </row>
    <row r="672680" spans="2:3" x14ac:dyDescent="0.25">
      <c r="B672680" s="76"/>
      <c r="C672680" s="75"/>
    </row>
    <row r="672681" spans="2:3" x14ac:dyDescent="0.25">
      <c r="B672681" s="76"/>
      <c r="C672681" s="75"/>
    </row>
    <row r="672682" spans="2:3" x14ac:dyDescent="0.25">
      <c r="B672682" s="76"/>
      <c r="C672682" s="75"/>
    </row>
    <row r="672683" spans="2:3" x14ac:dyDescent="0.25">
      <c r="B672683" s="76"/>
      <c r="C672683" s="75"/>
    </row>
    <row r="672684" spans="2:3" x14ac:dyDescent="0.25">
      <c r="B672684" s="76"/>
      <c r="C672684" s="75"/>
    </row>
    <row r="672685" spans="2:3" x14ac:dyDescent="0.25">
      <c r="B672685" s="76"/>
      <c r="C672685" s="75"/>
    </row>
    <row r="672686" spans="2:3" x14ac:dyDescent="0.25">
      <c r="B672686" s="76"/>
      <c r="C672686" s="75"/>
    </row>
    <row r="672687" spans="2:3" x14ac:dyDescent="0.25">
      <c r="B672687" s="76"/>
      <c r="C672687" s="75"/>
    </row>
    <row r="672688" spans="2:3" x14ac:dyDescent="0.25">
      <c r="B672688" s="76"/>
      <c r="C672688" s="75"/>
    </row>
    <row r="672689" spans="2:3" x14ac:dyDescent="0.25">
      <c r="B672689" s="76"/>
      <c r="C672689" s="75"/>
    </row>
    <row r="672690" spans="2:3" x14ac:dyDescent="0.25">
      <c r="B672690" s="76"/>
      <c r="C672690" s="75"/>
    </row>
    <row r="672691" spans="2:3" x14ac:dyDescent="0.25">
      <c r="B672691" s="76"/>
      <c r="C672691" s="75"/>
    </row>
    <row r="672801" spans="2:3" x14ac:dyDescent="0.25">
      <c r="B672801" s="76"/>
      <c r="C672801" s="75"/>
    </row>
    <row r="672802" spans="2:3" x14ac:dyDescent="0.25">
      <c r="B672802" s="76"/>
      <c r="C672802" s="75"/>
    </row>
    <row r="672803" spans="2:3" x14ac:dyDescent="0.25">
      <c r="B672803" s="76"/>
      <c r="C672803" s="75"/>
    </row>
    <row r="672804" spans="2:3" x14ac:dyDescent="0.25">
      <c r="B672804" s="76"/>
      <c r="C672804" s="75"/>
    </row>
    <row r="672805" spans="2:3" x14ac:dyDescent="0.25">
      <c r="B672805" s="76"/>
      <c r="C672805" s="75"/>
    </row>
    <row r="672806" spans="2:3" x14ac:dyDescent="0.25">
      <c r="B672806" s="76"/>
      <c r="C672806" s="75"/>
    </row>
    <row r="672807" spans="2:3" x14ac:dyDescent="0.25">
      <c r="B672807" s="76"/>
      <c r="C672807" s="75"/>
    </row>
    <row r="672808" spans="2:3" x14ac:dyDescent="0.25">
      <c r="B672808" s="76"/>
      <c r="C672808" s="75"/>
    </row>
    <row r="672809" spans="2:3" x14ac:dyDescent="0.25">
      <c r="B672809" s="76"/>
      <c r="C672809" s="75"/>
    </row>
    <row r="672810" spans="2:3" x14ac:dyDescent="0.25">
      <c r="B672810" s="76"/>
      <c r="C672810" s="75"/>
    </row>
    <row r="672811" spans="2:3" x14ac:dyDescent="0.25">
      <c r="B672811" s="76"/>
      <c r="C672811" s="75"/>
    </row>
    <row r="672812" spans="2:3" x14ac:dyDescent="0.25">
      <c r="B672812" s="76"/>
      <c r="C672812" s="75"/>
    </row>
    <row r="672813" spans="2:3" x14ac:dyDescent="0.25">
      <c r="B672813" s="76"/>
      <c r="C672813" s="75"/>
    </row>
    <row r="672923" spans="2:3" x14ac:dyDescent="0.25">
      <c r="B672923" s="76"/>
      <c r="C672923" s="75"/>
    </row>
    <row r="672924" spans="2:3" x14ac:dyDescent="0.25">
      <c r="B672924" s="76"/>
      <c r="C672924" s="75"/>
    </row>
    <row r="672925" spans="2:3" x14ac:dyDescent="0.25">
      <c r="B672925" s="76"/>
      <c r="C672925" s="75"/>
    </row>
    <row r="672926" spans="2:3" x14ac:dyDescent="0.25">
      <c r="B672926" s="76"/>
      <c r="C672926" s="75"/>
    </row>
    <row r="672927" spans="2:3" x14ac:dyDescent="0.25">
      <c r="B672927" s="76"/>
      <c r="C672927" s="75"/>
    </row>
    <row r="672928" spans="2:3" x14ac:dyDescent="0.25">
      <c r="B672928" s="76"/>
      <c r="C672928" s="75"/>
    </row>
    <row r="672929" spans="2:3" x14ac:dyDescent="0.25">
      <c r="B672929" s="76"/>
      <c r="C672929" s="75"/>
    </row>
    <row r="672930" spans="2:3" x14ac:dyDescent="0.25">
      <c r="B672930" s="76"/>
      <c r="C672930" s="75"/>
    </row>
    <row r="672931" spans="2:3" x14ac:dyDescent="0.25">
      <c r="B672931" s="76"/>
      <c r="C672931" s="75"/>
    </row>
    <row r="672932" spans="2:3" x14ac:dyDescent="0.25">
      <c r="B672932" s="76"/>
      <c r="C672932" s="75"/>
    </row>
    <row r="672933" spans="2:3" x14ac:dyDescent="0.25">
      <c r="B672933" s="76"/>
      <c r="C672933" s="75"/>
    </row>
    <row r="672934" spans="2:3" x14ac:dyDescent="0.25">
      <c r="B672934" s="76"/>
      <c r="C672934" s="75"/>
    </row>
    <row r="672935" spans="2:3" x14ac:dyDescent="0.25">
      <c r="B672935" s="76"/>
      <c r="C672935" s="75"/>
    </row>
    <row r="673045" spans="2:3" x14ac:dyDescent="0.25">
      <c r="B673045" s="76"/>
      <c r="C673045" s="75"/>
    </row>
    <row r="673046" spans="2:3" x14ac:dyDescent="0.25">
      <c r="B673046" s="76"/>
      <c r="C673046" s="75"/>
    </row>
    <row r="673047" spans="2:3" x14ac:dyDescent="0.25">
      <c r="B673047" s="76"/>
      <c r="C673047" s="75"/>
    </row>
    <row r="673048" spans="2:3" x14ac:dyDescent="0.25">
      <c r="B673048" s="76"/>
      <c r="C673048" s="75"/>
    </row>
    <row r="673049" spans="2:3" x14ac:dyDescent="0.25">
      <c r="B673049" s="76"/>
      <c r="C673049" s="75"/>
    </row>
    <row r="673050" spans="2:3" x14ac:dyDescent="0.25">
      <c r="B673050" s="76"/>
      <c r="C673050" s="75"/>
    </row>
    <row r="673051" spans="2:3" x14ac:dyDescent="0.25">
      <c r="B673051" s="76"/>
      <c r="C673051" s="75"/>
    </row>
    <row r="673052" spans="2:3" x14ac:dyDescent="0.25">
      <c r="B673052" s="76"/>
      <c r="C673052" s="75"/>
    </row>
    <row r="673053" spans="2:3" x14ac:dyDescent="0.25">
      <c r="B673053" s="76"/>
      <c r="C673053" s="75"/>
    </row>
    <row r="673054" spans="2:3" x14ac:dyDescent="0.25">
      <c r="B673054" s="76"/>
      <c r="C673054" s="75"/>
    </row>
    <row r="673055" spans="2:3" x14ac:dyDescent="0.25">
      <c r="B673055" s="76"/>
      <c r="C673055" s="75"/>
    </row>
    <row r="673056" spans="2:3" x14ac:dyDescent="0.25">
      <c r="B673056" s="76"/>
      <c r="C673056" s="75"/>
    </row>
    <row r="673057" spans="2:3" x14ac:dyDescent="0.25">
      <c r="B673057" s="76"/>
      <c r="C673057" s="75"/>
    </row>
    <row r="673167" spans="2:3" x14ac:dyDescent="0.25">
      <c r="B673167" s="76"/>
      <c r="C673167" s="75"/>
    </row>
    <row r="673168" spans="2:3" x14ac:dyDescent="0.25">
      <c r="B673168" s="76"/>
      <c r="C673168" s="75"/>
    </row>
    <row r="673169" spans="2:3" x14ac:dyDescent="0.25">
      <c r="B673169" s="76"/>
      <c r="C673169" s="75"/>
    </row>
    <row r="673170" spans="2:3" x14ac:dyDescent="0.25">
      <c r="B673170" s="76"/>
      <c r="C673170" s="75"/>
    </row>
    <row r="673171" spans="2:3" x14ac:dyDescent="0.25">
      <c r="B673171" s="76"/>
      <c r="C673171" s="75"/>
    </row>
    <row r="673172" spans="2:3" x14ac:dyDescent="0.25">
      <c r="B673172" s="76"/>
      <c r="C673172" s="75"/>
    </row>
    <row r="673173" spans="2:3" x14ac:dyDescent="0.25">
      <c r="B673173" s="76"/>
      <c r="C673173" s="75"/>
    </row>
    <row r="673174" spans="2:3" x14ac:dyDescent="0.25">
      <c r="B673174" s="76"/>
      <c r="C673174" s="75"/>
    </row>
    <row r="673175" spans="2:3" x14ac:dyDescent="0.25">
      <c r="B673175" s="76"/>
      <c r="C673175" s="75"/>
    </row>
    <row r="673176" spans="2:3" x14ac:dyDescent="0.25">
      <c r="B673176" s="76"/>
      <c r="C673176" s="75"/>
    </row>
    <row r="673177" spans="2:3" x14ac:dyDescent="0.25">
      <c r="B673177" s="76"/>
      <c r="C673177" s="75"/>
    </row>
    <row r="673178" spans="2:3" x14ac:dyDescent="0.25">
      <c r="B673178" s="76"/>
      <c r="C673178" s="75"/>
    </row>
    <row r="673179" spans="2:3" x14ac:dyDescent="0.25">
      <c r="B673179" s="76"/>
      <c r="C673179" s="75"/>
    </row>
    <row r="673289" spans="2:3" x14ac:dyDescent="0.25">
      <c r="B673289" s="76"/>
      <c r="C673289" s="75"/>
    </row>
    <row r="673290" spans="2:3" x14ac:dyDescent="0.25">
      <c r="B673290" s="76"/>
      <c r="C673290" s="75"/>
    </row>
    <row r="673291" spans="2:3" x14ac:dyDescent="0.25">
      <c r="B673291" s="76"/>
      <c r="C673291" s="75"/>
    </row>
    <row r="673292" spans="2:3" x14ac:dyDescent="0.25">
      <c r="B673292" s="76"/>
      <c r="C673292" s="75"/>
    </row>
    <row r="673293" spans="2:3" x14ac:dyDescent="0.25">
      <c r="B673293" s="76"/>
      <c r="C673293" s="75"/>
    </row>
    <row r="673294" spans="2:3" x14ac:dyDescent="0.25">
      <c r="B673294" s="76"/>
      <c r="C673294" s="75"/>
    </row>
    <row r="673295" spans="2:3" x14ac:dyDescent="0.25">
      <c r="B673295" s="76"/>
      <c r="C673295" s="75"/>
    </row>
    <row r="673296" spans="2:3" x14ac:dyDescent="0.25">
      <c r="B673296" s="76"/>
      <c r="C673296" s="75"/>
    </row>
    <row r="673297" spans="2:3" x14ac:dyDescent="0.25">
      <c r="B673297" s="76"/>
      <c r="C673297" s="75"/>
    </row>
    <row r="673298" spans="2:3" x14ac:dyDescent="0.25">
      <c r="B673298" s="76"/>
      <c r="C673298" s="75"/>
    </row>
    <row r="673299" spans="2:3" x14ac:dyDescent="0.25">
      <c r="B673299" s="76"/>
      <c r="C673299" s="75"/>
    </row>
    <row r="673300" spans="2:3" x14ac:dyDescent="0.25">
      <c r="B673300" s="76"/>
      <c r="C673300" s="75"/>
    </row>
    <row r="673301" spans="2:3" x14ac:dyDescent="0.25">
      <c r="B673301" s="76"/>
      <c r="C673301" s="75"/>
    </row>
    <row r="673411" spans="2:3" x14ac:dyDescent="0.25">
      <c r="B673411" s="76"/>
      <c r="C673411" s="75"/>
    </row>
    <row r="673412" spans="2:3" x14ac:dyDescent="0.25">
      <c r="B673412" s="76"/>
      <c r="C673412" s="75"/>
    </row>
    <row r="673413" spans="2:3" x14ac:dyDescent="0.25">
      <c r="B673413" s="76"/>
      <c r="C673413" s="75"/>
    </row>
    <row r="673414" spans="2:3" x14ac:dyDescent="0.25">
      <c r="B673414" s="76"/>
      <c r="C673414" s="75"/>
    </row>
    <row r="673415" spans="2:3" x14ac:dyDescent="0.25">
      <c r="B673415" s="76"/>
      <c r="C673415" s="75"/>
    </row>
    <row r="673416" spans="2:3" x14ac:dyDescent="0.25">
      <c r="B673416" s="76"/>
      <c r="C673416" s="75"/>
    </row>
    <row r="673417" spans="2:3" x14ac:dyDescent="0.25">
      <c r="B673417" s="76"/>
      <c r="C673417" s="75"/>
    </row>
    <row r="673418" spans="2:3" x14ac:dyDescent="0.25">
      <c r="B673418" s="76"/>
      <c r="C673418" s="75"/>
    </row>
    <row r="673419" spans="2:3" x14ac:dyDescent="0.25">
      <c r="B673419" s="76"/>
      <c r="C673419" s="75"/>
    </row>
    <row r="673420" spans="2:3" x14ac:dyDescent="0.25">
      <c r="B673420" s="76"/>
      <c r="C673420" s="75"/>
    </row>
    <row r="673421" spans="2:3" x14ac:dyDescent="0.25">
      <c r="B673421" s="76"/>
      <c r="C673421" s="75"/>
    </row>
    <row r="673422" spans="2:3" x14ac:dyDescent="0.25">
      <c r="B673422" s="76"/>
      <c r="C673422" s="75"/>
    </row>
    <row r="673423" spans="2:3" x14ac:dyDescent="0.25">
      <c r="B673423" s="76"/>
      <c r="C673423" s="75"/>
    </row>
    <row r="673533" spans="2:3" x14ac:dyDescent="0.25">
      <c r="B673533" s="76"/>
      <c r="C673533" s="75"/>
    </row>
    <row r="673534" spans="2:3" x14ac:dyDescent="0.25">
      <c r="B673534" s="76"/>
      <c r="C673534" s="75"/>
    </row>
    <row r="673535" spans="2:3" x14ac:dyDescent="0.25">
      <c r="B673535" s="76"/>
      <c r="C673535" s="75"/>
    </row>
    <row r="673536" spans="2:3" x14ac:dyDescent="0.25">
      <c r="B673536" s="76"/>
      <c r="C673536" s="75"/>
    </row>
    <row r="673537" spans="2:3" x14ac:dyDescent="0.25">
      <c r="B673537" s="76"/>
      <c r="C673537" s="75"/>
    </row>
    <row r="673538" spans="2:3" x14ac:dyDescent="0.25">
      <c r="B673538" s="76"/>
      <c r="C673538" s="75"/>
    </row>
    <row r="673539" spans="2:3" x14ac:dyDescent="0.25">
      <c r="B673539" s="76"/>
      <c r="C673539" s="75"/>
    </row>
    <row r="673540" spans="2:3" x14ac:dyDescent="0.25">
      <c r="B673540" s="76"/>
      <c r="C673540" s="75"/>
    </row>
    <row r="673541" spans="2:3" x14ac:dyDescent="0.25">
      <c r="B673541" s="76"/>
      <c r="C673541" s="75"/>
    </row>
    <row r="673542" spans="2:3" x14ac:dyDescent="0.25">
      <c r="B673542" s="76"/>
      <c r="C673542" s="75"/>
    </row>
    <row r="673543" spans="2:3" x14ac:dyDescent="0.25">
      <c r="B673543" s="76"/>
      <c r="C673543" s="75"/>
    </row>
    <row r="673544" spans="2:3" x14ac:dyDescent="0.25">
      <c r="B673544" s="76"/>
      <c r="C673544" s="75"/>
    </row>
    <row r="673545" spans="2:3" x14ac:dyDescent="0.25">
      <c r="B673545" s="76"/>
      <c r="C673545" s="75"/>
    </row>
    <row r="673655" spans="2:3" x14ac:dyDescent="0.25">
      <c r="B673655" s="76"/>
      <c r="C673655" s="75"/>
    </row>
    <row r="673656" spans="2:3" x14ac:dyDescent="0.25">
      <c r="B673656" s="76"/>
      <c r="C673656" s="75"/>
    </row>
    <row r="673657" spans="2:3" x14ac:dyDescent="0.25">
      <c r="B673657" s="76"/>
      <c r="C673657" s="75"/>
    </row>
    <row r="673658" spans="2:3" x14ac:dyDescent="0.25">
      <c r="B673658" s="76"/>
      <c r="C673658" s="75"/>
    </row>
    <row r="673659" spans="2:3" x14ac:dyDescent="0.25">
      <c r="B673659" s="76"/>
      <c r="C673659" s="75"/>
    </row>
    <row r="673660" spans="2:3" x14ac:dyDescent="0.25">
      <c r="B673660" s="76"/>
      <c r="C673660" s="75"/>
    </row>
    <row r="673661" spans="2:3" x14ac:dyDescent="0.25">
      <c r="B673661" s="76"/>
      <c r="C673661" s="75"/>
    </row>
    <row r="673662" spans="2:3" x14ac:dyDescent="0.25">
      <c r="B673662" s="76"/>
      <c r="C673662" s="75"/>
    </row>
    <row r="673663" spans="2:3" x14ac:dyDescent="0.25">
      <c r="B673663" s="76"/>
      <c r="C673663" s="75"/>
    </row>
    <row r="673664" spans="2:3" x14ac:dyDescent="0.25">
      <c r="B673664" s="76"/>
      <c r="C673664" s="75"/>
    </row>
    <row r="673665" spans="2:3" x14ac:dyDescent="0.25">
      <c r="B673665" s="76"/>
      <c r="C673665" s="75"/>
    </row>
    <row r="673666" spans="2:3" x14ac:dyDescent="0.25">
      <c r="B673666" s="76"/>
      <c r="C673666" s="75"/>
    </row>
    <row r="673667" spans="2:3" x14ac:dyDescent="0.25">
      <c r="B673667" s="76"/>
      <c r="C673667" s="75"/>
    </row>
    <row r="673777" spans="2:3" x14ac:dyDescent="0.25">
      <c r="B673777" s="76"/>
      <c r="C673777" s="75"/>
    </row>
    <row r="673778" spans="2:3" x14ac:dyDescent="0.25">
      <c r="B673778" s="76"/>
      <c r="C673778" s="75"/>
    </row>
    <row r="673779" spans="2:3" x14ac:dyDescent="0.25">
      <c r="B673779" s="76"/>
      <c r="C673779" s="75"/>
    </row>
    <row r="673780" spans="2:3" x14ac:dyDescent="0.25">
      <c r="B673780" s="76"/>
      <c r="C673780" s="75"/>
    </row>
    <row r="673781" spans="2:3" x14ac:dyDescent="0.25">
      <c r="B673781" s="76"/>
      <c r="C673781" s="75"/>
    </row>
    <row r="673782" spans="2:3" x14ac:dyDescent="0.25">
      <c r="B673782" s="76"/>
      <c r="C673782" s="75"/>
    </row>
    <row r="673783" spans="2:3" x14ac:dyDescent="0.25">
      <c r="B673783" s="76"/>
      <c r="C673783" s="75"/>
    </row>
    <row r="673784" spans="2:3" x14ac:dyDescent="0.25">
      <c r="B673784" s="76"/>
      <c r="C673784" s="75"/>
    </row>
    <row r="673785" spans="2:3" x14ac:dyDescent="0.25">
      <c r="B673785" s="76"/>
      <c r="C673785" s="75"/>
    </row>
    <row r="673786" spans="2:3" x14ac:dyDescent="0.25">
      <c r="B673786" s="76"/>
      <c r="C673786" s="75"/>
    </row>
    <row r="673787" spans="2:3" x14ac:dyDescent="0.25">
      <c r="B673787" s="76"/>
      <c r="C673787" s="75"/>
    </row>
    <row r="673788" spans="2:3" x14ac:dyDescent="0.25">
      <c r="B673788" s="76"/>
      <c r="C673788" s="75"/>
    </row>
    <row r="673789" spans="2:3" x14ac:dyDescent="0.25">
      <c r="B673789" s="76"/>
      <c r="C673789" s="75"/>
    </row>
    <row r="673899" spans="2:3" x14ac:dyDescent="0.25">
      <c r="B673899" s="76"/>
      <c r="C673899" s="75"/>
    </row>
    <row r="673900" spans="2:3" x14ac:dyDescent="0.25">
      <c r="B673900" s="76"/>
      <c r="C673900" s="75"/>
    </row>
    <row r="673901" spans="2:3" x14ac:dyDescent="0.25">
      <c r="B673901" s="76"/>
      <c r="C673901" s="75"/>
    </row>
    <row r="673902" spans="2:3" x14ac:dyDescent="0.25">
      <c r="B673902" s="76"/>
      <c r="C673902" s="75"/>
    </row>
    <row r="673903" spans="2:3" x14ac:dyDescent="0.25">
      <c r="B673903" s="76"/>
      <c r="C673903" s="75"/>
    </row>
    <row r="673904" spans="2:3" x14ac:dyDescent="0.25">
      <c r="B673904" s="76"/>
      <c r="C673904" s="75"/>
    </row>
    <row r="673905" spans="2:3" x14ac:dyDescent="0.25">
      <c r="B673905" s="76"/>
      <c r="C673905" s="75"/>
    </row>
    <row r="673906" spans="2:3" x14ac:dyDescent="0.25">
      <c r="B673906" s="76"/>
      <c r="C673906" s="75"/>
    </row>
    <row r="673907" spans="2:3" x14ac:dyDescent="0.25">
      <c r="B673907" s="76"/>
      <c r="C673907" s="75"/>
    </row>
    <row r="673908" spans="2:3" x14ac:dyDescent="0.25">
      <c r="B673908" s="76"/>
      <c r="C673908" s="75"/>
    </row>
    <row r="673909" spans="2:3" x14ac:dyDescent="0.25">
      <c r="B673909" s="76"/>
      <c r="C673909" s="75"/>
    </row>
    <row r="673910" spans="2:3" x14ac:dyDescent="0.25">
      <c r="B673910" s="76"/>
      <c r="C673910" s="75"/>
    </row>
    <row r="673911" spans="2:3" x14ac:dyDescent="0.25">
      <c r="B673911" s="76"/>
      <c r="C673911" s="75"/>
    </row>
    <row r="674021" spans="2:3" x14ac:dyDescent="0.25">
      <c r="B674021" s="76"/>
      <c r="C674021" s="75"/>
    </row>
    <row r="674022" spans="2:3" x14ac:dyDescent="0.25">
      <c r="B674022" s="76"/>
      <c r="C674022" s="75"/>
    </row>
    <row r="674023" spans="2:3" x14ac:dyDescent="0.25">
      <c r="B674023" s="76"/>
      <c r="C674023" s="75"/>
    </row>
    <row r="674024" spans="2:3" x14ac:dyDescent="0.25">
      <c r="B674024" s="76"/>
      <c r="C674024" s="75"/>
    </row>
    <row r="674025" spans="2:3" x14ac:dyDescent="0.25">
      <c r="B674025" s="76"/>
      <c r="C674025" s="75"/>
    </row>
    <row r="674026" spans="2:3" x14ac:dyDescent="0.25">
      <c r="B674026" s="76"/>
      <c r="C674026" s="75"/>
    </row>
    <row r="674027" spans="2:3" x14ac:dyDescent="0.25">
      <c r="B674027" s="76"/>
      <c r="C674027" s="75"/>
    </row>
    <row r="674028" spans="2:3" x14ac:dyDescent="0.25">
      <c r="B674028" s="76"/>
      <c r="C674028" s="75"/>
    </row>
    <row r="674029" spans="2:3" x14ac:dyDescent="0.25">
      <c r="B674029" s="76"/>
      <c r="C674029" s="75"/>
    </row>
    <row r="674030" spans="2:3" x14ac:dyDescent="0.25">
      <c r="B674030" s="76"/>
      <c r="C674030" s="75"/>
    </row>
    <row r="674031" spans="2:3" x14ac:dyDescent="0.25">
      <c r="B674031" s="76"/>
      <c r="C674031" s="75"/>
    </row>
    <row r="674032" spans="2:3" x14ac:dyDescent="0.25">
      <c r="B674032" s="76"/>
      <c r="C674032" s="75"/>
    </row>
    <row r="674033" spans="2:3" x14ac:dyDescent="0.25">
      <c r="B674033" s="76"/>
      <c r="C674033" s="75"/>
    </row>
    <row r="674143" spans="2:3" x14ac:dyDescent="0.25">
      <c r="B674143" s="76"/>
      <c r="C674143" s="75"/>
    </row>
    <row r="674144" spans="2:3" x14ac:dyDescent="0.25">
      <c r="B674144" s="76"/>
      <c r="C674144" s="75"/>
    </row>
    <row r="674145" spans="2:3" x14ac:dyDescent="0.25">
      <c r="B674145" s="76"/>
      <c r="C674145" s="75"/>
    </row>
    <row r="674146" spans="2:3" x14ac:dyDescent="0.25">
      <c r="B674146" s="76"/>
      <c r="C674146" s="75"/>
    </row>
    <row r="674147" spans="2:3" x14ac:dyDescent="0.25">
      <c r="B674147" s="76"/>
      <c r="C674147" s="75"/>
    </row>
    <row r="674148" spans="2:3" x14ac:dyDescent="0.25">
      <c r="B674148" s="76"/>
      <c r="C674148" s="75"/>
    </row>
    <row r="674149" spans="2:3" x14ac:dyDescent="0.25">
      <c r="B674149" s="76"/>
      <c r="C674149" s="75"/>
    </row>
    <row r="674150" spans="2:3" x14ac:dyDescent="0.25">
      <c r="B674150" s="76"/>
      <c r="C674150" s="75"/>
    </row>
    <row r="674151" spans="2:3" x14ac:dyDescent="0.25">
      <c r="B674151" s="76"/>
      <c r="C674151" s="75"/>
    </row>
    <row r="674152" spans="2:3" x14ac:dyDescent="0.25">
      <c r="B674152" s="76"/>
      <c r="C674152" s="75"/>
    </row>
    <row r="674153" spans="2:3" x14ac:dyDescent="0.25">
      <c r="B674153" s="76"/>
      <c r="C674153" s="75"/>
    </row>
    <row r="674154" spans="2:3" x14ac:dyDescent="0.25">
      <c r="B674154" s="76"/>
      <c r="C674154" s="75"/>
    </row>
    <row r="674155" spans="2:3" x14ac:dyDescent="0.25">
      <c r="B674155" s="76"/>
      <c r="C674155" s="75"/>
    </row>
    <row r="674265" spans="2:3" x14ac:dyDescent="0.25">
      <c r="B674265" s="76"/>
      <c r="C674265" s="75"/>
    </row>
    <row r="674266" spans="2:3" x14ac:dyDescent="0.25">
      <c r="B674266" s="76"/>
      <c r="C674266" s="75"/>
    </row>
    <row r="674267" spans="2:3" x14ac:dyDescent="0.25">
      <c r="B674267" s="76"/>
      <c r="C674267" s="75"/>
    </row>
    <row r="674268" spans="2:3" x14ac:dyDescent="0.25">
      <c r="B674268" s="76"/>
      <c r="C674268" s="75"/>
    </row>
    <row r="674269" spans="2:3" x14ac:dyDescent="0.25">
      <c r="B674269" s="76"/>
      <c r="C674269" s="75"/>
    </row>
    <row r="674270" spans="2:3" x14ac:dyDescent="0.25">
      <c r="B674270" s="76"/>
      <c r="C674270" s="75"/>
    </row>
    <row r="674271" spans="2:3" x14ac:dyDescent="0.25">
      <c r="B674271" s="76"/>
      <c r="C674271" s="75"/>
    </row>
    <row r="674272" spans="2:3" x14ac:dyDescent="0.25">
      <c r="B674272" s="76"/>
      <c r="C674272" s="75"/>
    </row>
    <row r="674273" spans="2:3" x14ac:dyDescent="0.25">
      <c r="B674273" s="76"/>
      <c r="C674273" s="75"/>
    </row>
    <row r="674274" spans="2:3" x14ac:dyDescent="0.25">
      <c r="B674274" s="76"/>
      <c r="C674274" s="75"/>
    </row>
    <row r="674275" spans="2:3" x14ac:dyDescent="0.25">
      <c r="B674275" s="76"/>
      <c r="C674275" s="75"/>
    </row>
    <row r="674276" spans="2:3" x14ac:dyDescent="0.25">
      <c r="B674276" s="76"/>
      <c r="C674276" s="75"/>
    </row>
    <row r="674277" spans="2:3" x14ac:dyDescent="0.25">
      <c r="B674277" s="76"/>
      <c r="C674277" s="75"/>
    </row>
    <row r="674387" spans="2:3" x14ac:dyDescent="0.25">
      <c r="B674387" s="76"/>
      <c r="C674387" s="75"/>
    </row>
    <row r="674388" spans="2:3" x14ac:dyDescent="0.25">
      <c r="B674388" s="76"/>
      <c r="C674388" s="75"/>
    </row>
    <row r="674389" spans="2:3" x14ac:dyDescent="0.25">
      <c r="B674389" s="76"/>
      <c r="C674389" s="75"/>
    </row>
    <row r="674390" spans="2:3" x14ac:dyDescent="0.25">
      <c r="B674390" s="76"/>
      <c r="C674390" s="75"/>
    </row>
    <row r="674391" spans="2:3" x14ac:dyDescent="0.25">
      <c r="B674391" s="76"/>
      <c r="C674391" s="75"/>
    </row>
    <row r="674392" spans="2:3" x14ac:dyDescent="0.25">
      <c r="B674392" s="76"/>
      <c r="C674392" s="75"/>
    </row>
    <row r="674393" spans="2:3" x14ac:dyDescent="0.25">
      <c r="B674393" s="76"/>
      <c r="C674393" s="75"/>
    </row>
    <row r="674394" spans="2:3" x14ac:dyDescent="0.25">
      <c r="B674394" s="76"/>
      <c r="C674394" s="75"/>
    </row>
    <row r="674395" spans="2:3" x14ac:dyDescent="0.25">
      <c r="B674395" s="76"/>
      <c r="C674395" s="75"/>
    </row>
    <row r="674396" spans="2:3" x14ac:dyDescent="0.25">
      <c r="B674396" s="76"/>
      <c r="C674396" s="75"/>
    </row>
    <row r="674397" spans="2:3" x14ac:dyDescent="0.25">
      <c r="B674397" s="76"/>
      <c r="C674397" s="75"/>
    </row>
    <row r="674398" spans="2:3" x14ac:dyDescent="0.25">
      <c r="B674398" s="76"/>
      <c r="C674398" s="75"/>
    </row>
    <row r="674399" spans="2:3" x14ac:dyDescent="0.25">
      <c r="B674399" s="76"/>
      <c r="C674399" s="75"/>
    </row>
    <row r="674509" spans="2:3" x14ac:dyDescent="0.25">
      <c r="B674509" s="76"/>
      <c r="C674509" s="75"/>
    </row>
    <row r="674510" spans="2:3" x14ac:dyDescent="0.25">
      <c r="B674510" s="76"/>
      <c r="C674510" s="75"/>
    </row>
    <row r="674511" spans="2:3" x14ac:dyDescent="0.25">
      <c r="B674511" s="76"/>
      <c r="C674511" s="75"/>
    </row>
    <row r="674512" spans="2:3" x14ac:dyDescent="0.25">
      <c r="B674512" s="76"/>
      <c r="C674512" s="75"/>
    </row>
    <row r="674513" spans="2:3" x14ac:dyDescent="0.25">
      <c r="B674513" s="76"/>
      <c r="C674513" s="75"/>
    </row>
    <row r="674514" spans="2:3" x14ac:dyDescent="0.25">
      <c r="B674514" s="76"/>
      <c r="C674514" s="75"/>
    </row>
    <row r="674515" spans="2:3" x14ac:dyDescent="0.25">
      <c r="B674515" s="76"/>
      <c r="C674515" s="75"/>
    </row>
    <row r="674516" spans="2:3" x14ac:dyDescent="0.25">
      <c r="B674516" s="76"/>
      <c r="C674516" s="75"/>
    </row>
    <row r="674517" spans="2:3" x14ac:dyDescent="0.25">
      <c r="B674517" s="76"/>
      <c r="C674517" s="75"/>
    </row>
    <row r="674518" spans="2:3" x14ac:dyDescent="0.25">
      <c r="B674518" s="76"/>
      <c r="C674518" s="75"/>
    </row>
    <row r="674519" spans="2:3" x14ac:dyDescent="0.25">
      <c r="B674519" s="76"/>
      <c r="C674519" s="75"/>
    </row>
    <row r="674520" spans="2:3" x14ac:dyDescent="0.25">
      <c r="B674520" s="76"/>
      <c r="C674520" s="75"/>
    </row>
    <row r="674521" spans="2:3" x14ac:dyDescent="0.25">
      <c r="B674521" s="76"/>
      <c r="C674521" s="75"/>
    </row>
    <row r="674631" spans="2:3" x14ac:dyDescent="0.25">
      <c r="B674631" s="76"/>
      <c r="C674631" s="75"/>
    </row>
    <row r="674632" spans="2:3" x14ac:dyDescent="0.25">
      <c r="B674632" s="76"/>
      <c r="C674632" s="75"/>
    </row>
    <row r="674633" spans="2:3" x14ac:dyDescent="0.25">
      <c r="B674633" s="76"/>
      <c r="C674633" s="75"/>
    </row>
    <row r="674634" spans="2:3" x14ac:dyDescent="0.25">
      <c r="B674634" s="76"/>
      <c r="C674634" s="75"/>
    </row>
    <row r="674635" spans="2:3" x14ac:dyDescent="0.25">
      <c r="B674635" s="76"/>
      <c r="C674635" s="75"/>
    </row>
    <row r="674636" spans="2:3" x14ac:dyDescent="0.25">
      <c r="B674636" s="76"/>
      <c r="C674636" s="75"/>
    </row>
    <row r="674637" spans="2:3" x14ac:dyDescent="0.25">
      <c r="B674637" s="76"/>
      <c r="C674637" s="75"/>
    </row>
    <row r="674638" spans="2:3" x14ac:dyDescent="0.25">
      <c r="B674638" s="76"/>
      <c r="C674638" s="75"/>
    </row>
    <row r="674639" spans="2:3" x14ac:dyDescent="0.25">
      <c r="B674639" s="76"/>
      <c r="C674639" s="75"/>
    </row>
    <row r="674640" spans="2:3" x14ac:dyDescent="0.25">
      <c r="B674640" s="76"/>
      <c r="C674640" s="75"/>
    </row>
    <row r="674641" spans="2:3" x14ac:dyDescent="0.25">
      <c r="B674641" s="76"/>
      <c r="C674641" s="75"/>
    </row>
    <row r="674642" spans="2:3" x14ac:dyDescent="0.25">
      <c r="B674642" s="76"/>
      <c r="C674642" s="75"/>
    </row>
    <row r="674643" spans="2:3" x14ac:dyDescent="0.25">
      <c r="B674643" s="76"/>
      <c r="C674643" s="75"/>
    </row>
    <row r="674753" spans="2:3" x14ac:dyDescent="0.25">
      <c r="B674753" s="76"/>
      <c r="C674753" s="75"/>
    </row>
    <row r="674754" spans="2:3" x14ac:dyDescent="0.25">
      <c r="B674754" s="76"/>
      <c r="C674754" s="75"/>
    </row>
    <row r="674755" spans="2:3" x14ac:dyDescent="0.25">
      <c r="B674755" s="76"/>
      <c r="C674755" s="75"/>
    </row>
    <row r="674756" spans="2:3" x14ac:dyDescent="0.25">
      <c r="B674756" s="76"/>
      <c r="C674756" s="75"/>
    </row>
    <row r="674757" spans="2:3" x14ac:dyDescent="0.25">
      <c r="B674757" s="76"/>
      <c r="C674757" s="75"/>
    </row>
    <row r="674758" spans="2:3" x14ac:dyDescent="0.25">
      <c r="B674758" s="76"/>
      <c r="C674758" s="75"/>
    </row>
    <row r="674759" spans="2:3" x14ac:dyDescent="0.25">
      <c r="B674759" s="76"/>
      <c r="C674759" s="75"/>
    </row>
    <row r="674760" spans="2:3" x14ac:dyDescent="0.25">
      <c r="B674760" s="76"/>
      <c r="C674760" s="75"/>
    </row>
    <row r="674761" spans="2:3" x14ac:dyDescent="0.25">
      <c r="B674761" s="76"/>
      <c r="C674761" s="75"/>
    </row>
    <row r="674762" spans="2:3" x14ac:dyDescent="0.25">
      <c r="B674762" s="76"/>
      <c r="C674762" s="75"/>
    </row>
    <row r="674763" spans="2:3" x14ac:dyDescent="0.25">
      <c r="B674763" s="76"/>
      <c r="C674763" s="75"/>
    </row>
    <row r="674764" spans="2:3" x14ac:dyDescent="0.25">
      <c r="B674764" s="76"/>
      <c r="C674764" s="75"/>
    </row>
    <row r="674765" spans="2:3" x14ac:dyDescent="0.25">
      <c r="B674765" s="76"/>
      <c r="C674765" s="75"/>
    </row>
    <row r="674875" spans="2:3" x14ac:dyDescent="0.25">
      <c r="B674875" s="76"/>
      <c r="C674875" s="75"/>
    </row>
    <row r="674876" spans="2:3" x14ac:dyDescent="0.25">
      <c r="B674876" s="76"/>
      <c r="C674876" s="75"/>
    </row>
    <row r="674877" spans="2:3" x14ac:dyDescent="0.25">
      <c r="B674877" s="76"/>
      <c r="C674877" s="75"/>
    </row>
    <row r="674878" spans="2:3" x14ac:dyDescent="0.25">
      <c r="B674878" s="76"/>
      <c r="C674878" s="75"/>
    </row>
    <row r="674879" spans="2:3" x14ac:dyDescent="0.25">
      <c r="B674879" s="76"/>
      <c r="C674879" s="75"/>
    </row>
    <row r="674880" spans="2:3" x14ac:dyDescent="0.25">
      <c r="B674880" s="76"/>
      <c r="C674880" s="75"/>
    </row>
    <row r="674881" spans="2:3" x14ac:dyDescent="0.25">
      <c r="B674881" s="76"/>
      <c r="C674881" s="75"/>
    </row>
    <row r="674882" spans="2:3" x14ac:dyDescent="0.25">
      <c r="B674882" s="76"/>
      <c r="C674882" s="75"/>
    </row>
    <row r="674883" spans="2:3" x14ac:dyDescent="0.25">
      <c r="B674883" s="76"/>
      <c r="C674883" s="75"/>
    </row>
    <row r="674884" spans="2:3" x14ac:dyDescent="0.25">
      <c r="B674884" s="76"/>
      <c r="C674884" s="75"/>
    </row>
    <row r="674885" spans="2:3" x14ac:dyDescent="0.25">
      <c r="B674885" s="76"/>
      <c r="C674885" s="75"/>
    </row>
    <row r="674886" spans="2:3" x14ac:dyDescent="0.25">
      <c r="B674886" s="76"/>
      <c r="C674886" s="75"/>
    </row>
    <row r="674887" spans="2:3" x14ac:dyDescent="0.25">
      <c r="B674887" s="76"/>
      <c r="C674887" s="75"/>
    </row>
    <row r="674997" spans="2:3" x14ac:dyDescent="0.25">
      <c r="B674997" s="76"/>
      <c r="C674997" s="75"/>
    </row>
    <row r="674998" spans="2:3" x14ac:dyDescent="0.25">
      <c r="B674998" s="76"/>
      <c r="C674998" s="75"/>
    </row>
    <row r="674999" spans="2:3" x14ac:dyDescent="0.25">
      <c r="B674999" s="76"/>
      <c r="C674999" s="75"/>
    </row>
    <row r="675000" spans="2:3" x14ac:dyDescent="0.25">
      <c r="B675000" s="76"/>
      <c r="C675000" s="75"/>
    </row>
    <row r="675001" spans="2:3" x14ac:dyDescent="0.25">
      <c r="B675001" s="76"/>
      <c r="C675001" s="75"/>
    </row>
    <row r="675002" spans="2:3" x14ac:dyDescent="0.25">
      <c r="B675002" s="76"/>
      <c r="C675002" s="75"/>
    </row>
    <row r="675003" spans="2:3" x14ac:dyDescent="0.25">
      <c r="B675003" s="76"/>
      <c r="C675003" s="75"/>
    </row>
    <row r="675004" spans="2:3" x14ac:dyDescent="0.25">
      <c r="B675004" s="76"/>
      <c r="C675004" s="75"/>
    </row>
    <row r="675005" spans="2:3" x14ac:dyDescent="0.25">
      <c r="B675005" s="76"/>
      <c r="C675005" s="75"/>
    </row>
    <row r="675006" spans="2:3" x14ac:dyDescent="0.25">
      <c r="B675006" s="76"/>
      <c r="C675006" s="75"/>
    </row>
    <row r="675007" spans="2:3" x14ac:dyDescent="0.25">
      <c r="B675007" s="76"/>
      <c r="C675007" s="75"/>
    </row>
    <row r="675008" spans="2:3" x14ac:dyDescent="0.25">
      <c r="B675008" s="76"/>
      <c r="C675008" s="75"/>
    </row>
    <row r="675009" spans="2:3" x14ac:dyDescent="0.25">
      <c r="B675009" s="76"/>
      <c r="C675009" s="75"/>
    </row>
    <row r="675119" spans="2:3" x14ac:dyDescent="0.25">
      <c r="B675119" s="76"/>
      <c r="C675119" s="75"/>
    </row>
    <row r="675120" spans="2:3" x14ac:dyDescent="0.25">
      <c r="B675120" s="76"/>
      <c r="C675120" s="75"/>
    </row>
    <row r="675121" spans="2:3" x14ac:dyDescent="0.25">
      <c r="B675121" s="76"/>
      <c r="C675121" s="75"/>
    </row>
    <row r="675122" spans="2:3" x14ac:dyDescent="0.25">
      <c r="B675122" s="76"/>
      <c r="C675122" s="75"/>
    </row>
    <row r="675123" spans="2:3" x14ac:dyDescent="0.25">
      <c r="B675123" s="76"/>
      <c r="C675123" s="75"/>
    </row>
    <row r="675124" spans="2:3" x14ac:dyDescent="0.25">
      <c r="B675124" s="76"/>
      <c r="C675124" s="75"/>
    </row>
    <row r="675125" spans="2:3" x14ac:dyDescent="0.25">
      <c r="B675125" s="76"/>
      <c r="C675125" s="75"/>
    </row>
    <row r="675126" spans="2:3" x14ac:dyDescent="0.25">
      <c r="B675126" s="76"/>
      <c r="C675126" s="75"/>
    </row>
    <row r="675127" spans="2:3" x14ac:dyDescent="0.25">
      <c r="B675127" s="76"/>
      <c r="C675127" s="75"/>
    </row>
    <row r="675128" spans="2:3" x14ac:dyDescent="0.25">
      <c r="B675128" s="76"/>
      <c r="C675128" s="75"/>
    </row>
    <row r="675129" spans="2:3" x14ac:dyDescent="0.25">
      <c r="B675129" s="76"/>
      <c r="C675129" s="75"/>
    </row>
    <row r="675130" spans="2:3" x14ac:dyDescent="0.25">
      <c r="B675130" s="76"/>
      <c r="C675130" s="75"/>
    </row>
    <row r="675131" spans="2:3" x14ac:dyDescent="0.25">
      <c r="B675131" s="76"/>
      <c r="C675131" s="75"/>
    </row>
    <row r="675241" spans="2:3" x14ac:dyDescent="0.25">
      <c r="B675241" s="76"/>
      <c r="C675241" s="75"/>
    </row>
    <row r="675242" spans="2:3" x14ac:dyDescent="0.25">
      <c r="B675242" s="76"/>
      <c r="C675242" s="75"/>
    </row>
    <row r="675243" spans="2:3" x14ac:dyDescent="0.25">
      <c r="B675243" s="76"/>
      <c r="C675243" s="75"/>
    </row>
    <row r="675244" spans="2:3" x14ac:dyDescent="0.25">
      <c r="B675244" s="76"/>
      <c r="C675244" s="75"/>
    </row>
    <row r="675245" spans="2:3" x14ac:dyDescent="0.25">
      <c r="B675245" s="76"/>
      <c r="C675245" s="75"/>
    </row>
    <row r="675246" spans="2:3" x14ac:dyDescent="0.25">
      <c r="B675246" s="76"/>
      <c r="C675246" s="75"/>
    </row>
    <row r="675247" spans="2:3" x14ac:dyDescent="0.25">
      <c r="B675247" s="76"/>
      <c r="C675247" s="75"/>
    </row>
    <row r="675248" spans="2:3" x14ac:dyDescent="0.25">
      <c r="B675248" s="76"/>
      <c r="C675248" s="75"/>
    </row>
    <row r="675249" spans="2:3" x14ac:dyDescent="0.25">
      <c r="B675249" s="76"/>
      <c r="C675249" s="75"/>
    </row>
    <row r="675250" spans="2:3" x14ac:dyDescent="0.25">
      <c r="B675250" s="76"/>
      <c r="C675250" s="75"/>
    </row>
    <row r="675251" spans="2:3" x14ac:dyDescent="0.25">
      <c r="B675251" s="76"/>
      <c r="C675251" s="75"/>
    </row>
    <row r="675252" spans="2:3" x14ac:dyDescent="0.25">
      <c r="B675252" s="76"/>
      <c r="C675252" s="75"/>
    </row>
    <row r="675253" spans="2:3" x14ac:dyDescent="0.25">
      <c r="B675253" s="76"/>
      <c r="C675253" s="75"/>
    </row>
    <row r="675363" spans="2:3" x14ac:dyDescent="0.25">
      <c r="B675363" s="76"/>
      <c r="C675363" s="75"/>
    </row>
    <row r="675364" spans="2:3" x14ac:dyDescent="0.25">
      <c r="B675364" s="76"/>
      <c r="C675364" s="75"/>
    </row>
    <row r="675365" spans="2:3" x14ac:dyDescent="0.25">
      <c r="B675365" s="76"/>
      <c r="C675365" s="75"/>
    </row>
    <row r="675366" spans="2:3" x14ac:dyDescent="0.25">
      <c r="B675366" s="76"/>
      <c r="C675366" s="75"/>
    </row>
    <row r="675367" spans="2:3" x14ac:dyDescent="0.25">
      <c r="B675367" s="76"/>
      <c r="C675367" s="75"/>
    </row>
    <row r="675368" spans="2:3" x14ac:dyDescent="0.25">
      <c r="B675368" s="76"/>
      <c r="C675368" s="75"/>
    </row>
    <row r="675369" spans="2:3" x14ac:dyDescent="0.25">
      <c r="B675369" s="76"/>
      <c r="C675369" s="75"/>
    </row>
    <row r="675370" spans="2:3" x14ac:dyDescent="0.25">
      <c r="B675370" s="76"/>
      <c r="C675370" s="75"/>
    </row>
    <row r="675371" spans="2:3" x14ac:dyDescent="0.25">
      <c r="B675371" s="76"/>
      <c r="C675371" s="75"/>
    </row>
    <row r="675372" spans="2:3" x14ac:dyDescent="0.25">
      <c r="B675372" s="76"/>
      <c r="C675372" s="75"/>
    </row>
    <row r="675373" spans="2:3" x14ac:dyDescent="0.25">
      <c r="B675373" s="76"/>
      <c r="C675373" s="75"/>
    </row>
    <row r="675374" spans="2:3" x14ac:dyDescent="0.25">
      <c r="B675374" s="76"/>
      <c r="C675374" s="75"/>
    </row>
    <row r="675375" spans="2:3" x14ac:dyDescent="0.25">
      <c r="B675375" s="76"/>
      <c r="C675375" s="75"/>
    </row>
    <row r="675485" spans="2:3" x14ac:dyDescent="0.25">
      <c r="B675485" s="76"/>
      <c r="C675485" s="75"/>
    </row>
    <row r="675486" spans="2:3" x14ac:dyDescent="0.25">
      <c r="B675486" s="76"/>
      <c r="C675486" s="75"/>
    </row>
    <row r="675487" spans="2:3" x14ac:dyDescent="0.25">
      <c r="B675487" s="76"/>
      <c r="C675487" s="75"/>
    </row>
    <row r="675488" spans="2:3" x14ac:dyDescent="0.25">
      <c r="B675488" s="76"/>
      <c r="C675488" s="75"/>
    </row>
    <row r="675489" spans="2:3" x14ac:dyDescent="0.25">
      <c r="B675489" s="76"/>
      <c r="C675489" s="75"/>
    </row>
    <row r="675490" spans="2:3" x14ac:dyDescent="0.25">
      <c r="B675490" s="76"/>
      <c r="C675490" s="75"/>
    </row>
    <row r="675491" spans="2:3" x14ac:dyDescent="0.25">
      <c r="B675491" s="76"/>
      <c r="C675491" s="75"/>
    </row>
    <row r="675492" spans="2:3" x14ac:dyDescent="0.25">
      <c r="B675492" s="76"/>
      <c r="C675492" s="75"/>
    </row>
    <row r="675493" spans="2:3" x14ac:dyDescent="0.25">
      <c r="B675493" s="76"/>
      <c r="C675493" s="75"/>
    </row>
    <row r="675494" spans="2:3" x14ac:dyDescent="0.25">
      <c r="B675494" s="76"/>
      <c r="C675494" s="75"/>
    </row>
    <row r="675495" spans="2:3" x14ac:dyDescent="0.25">
      <c r="B675495" s="76"/>
      <c r="C675495" s="75"/>
    </row>
    <row r="675496" spans="2:3" x14ac:dyDescent="0.25">
      <c r="B675496" s="76"/>
      <c r="C675496" s="75"/>
    </row>
    <row r="675497" spans="2:3" x14ac:dyDescent="0.25">
      <c r="B675497" s="76"/>
      <c r="C675497" s="75"/>
    </row>
    <row r="675607" spans="2:3" x14ac:dyDescent="0.25">
      <c r="B675607" s="76"/>
      <c r="C675607" s="75"/>
    </row>
    <row r="675608" spans="2:3" x14ac:dyDescent="0.25">
      <c r="B675608" s="76"/>
      <c r="C675608" s="75"/>
    </row>
    <row r="675609" spans="2:3" x14ac:dyDescent="0.25">
      <c r="B675609" s="76"/>
      <c r="C675609" s="75"/>
    </row>
    <row r="675610" spans="2:3" x14ac:dyDescent="0.25">
      <c r="B675610" s="76"/>
      <c r="C675610" s="75"/>
    </row>
    <row r="675611" spans="2:3" x14ac:dyDescent="0.25">
      <c r="B675611" s="76"/>
      <c r="C675611" s="75"/>
    </row>
    <row r="675612" spans="2:3" x14ac:dyDescent="0.25">
      <c r="B675612" s="76"/>
      <c r="C675612" s="75"/>
    </row>
    <row r="675613" spans="2:3" x14ac:dyDescent="0.25">
      <c r="B675613" s="76"/>
      <c r="C675613" s="75"/>
    </row>
    <row r="675614" spans="2:3" x14ac:dyDescent="0.25">
      <c r="B675614" s="76"/>
      <c r="C675614" s="75"/>
    </row>
    <row r="675615" spans="2:3" x14ac:dyDescent="0.25">
      <c r="B675615" s="76"/>
      <c r="C675615" s="75"/>
    </row>
    <row r="675616" spans="2:3" x14ac:dyDescent="0.25">
      <c r="B675616" s="76"/>
      <c r="C675616" s="75"/>
    </row>
    <row r="675617" spans="2:3" x14ac:dyDescent="0.25">
      <c r="B675617" s="76"/>
      <c r="C675617" s="75"/>
    </row>
    <row r="675618" spans="2:3" x14ac:dyDescent="0.25">
      <c r="B675618" s="76"/>
      <c r="C675618" s="75"/>
    </row>
    <row r="675619" spans="2:3" x14ac:dyDescent="0.25">
      <c r="B675619" s="76"/>
      <c r="C675619" s="75"/>
    </row>
    <row r="675729" spans="2:3" x14ac:dyDescent="0.25">
      <c r="B675729" s="76"/>
      <c r="C675729" s="75"/>
    </row>
    <row r="675730" spans="2:3" x14ac:dyDescent="0.25">
      <c r="B675730" s="76"/>
      <c r="C675730" s="75"/>
    </row>
    <row r="675731" spans="2:3" x14ac:dyDescent="0.25">
      <c r="B675731" s="76"/>
      <c r="C675731" s="75"/>
    </row>
    <row r="675732" spans="2:3" x14ac:dyDescent="0.25">
      <c r="B675732" s="76"/>
      <c r="C675732" s="75"/>
    </row>
    <row r="675733" spans="2:3" x14ac:dyDescent="0.25">
      <c r="B675733" s="76"/>
      <c r="C675733" s="75"/>
    </row>
    <row r="675734" spans="2:3" x14ac:dyDescent="0.25">
      <c r="B675734" s="76"/>
      <c r="C675734" s="75"/>
    </row>
    <row r="675735" spans="2:3" x14ac:dyDescent="0.25">
      <c r="B675735" s="76"/>
      <c r="C675735" s="75"/>
    </row>
    <row r="675736" spans="2:3" x14ac:dyDescent="0.25">
      <c r="B675736" s="76"/>
      <c r="C675736" s="75"/>
    </row>
    <row r="675737" spans="2:3" x14ac:dyDescent="0.25">
      <c r="B675737" s="76"/>
      <c r="C675737" s="75"/>
    </row>
    <row r="675738" spans="2:3" x14ac:dyDescent="0.25">
      <c r="B675738" s="76"/>
      <c r="C675738" s="75"/>
    </row>
    <row r="675739" spans="2:3" x14ac:dyDescent="0.25">
      <c r="B675739" s="76"/>
      <c r="C675739" s="75"/>
    </row>
    <row r="675740" spans="2:3" x14ac:dyDescent="0.25">
      <c r="B675740" s="76"/>
      <c r="C675740" s="75"/>
    </row>
    <row r="675741" spans="2:3" x14ac:dyDescent="0.25">
      <c r="B675741" s="76"/>
      <c r="C675741" s="75"/>
    </row>
    <row r="675851" spans="2:3" x14ac:dyDescent="0.25">
      <c r="B675851" s="76"/>
      <c r="C675851" s="75"/>
    </row>
    <row r="675852" spans="2:3" x14ac:dyDescent="0.25">
      <c r="B675852" s="76"/>
      <c r="C675852" s="75"/>
    </row>
    <row r="675853" spans="2:3" x14ac:dyDescent="0.25">
      <c r="B675853" s="76"/>
      <c r="C675853" s="75"/>
    </row>
    <row r="675854" spans="2:3" x14ac:dyDescent="0.25">
      <c r="B675854" s="76"/>
      <c r="C675854" s="75"/>
    </row>
    <row r="675855" spans="2:3" x14ac:dyDescent="0.25">
      <c r="B675855" s="76"/>
      <c r="C675855" s="75"/>
    </row>
    <row r="675856" spans="2:3" x14ac:dyDescent="0.25">
      <c r="B675856" s="76"/>
      <c r="C675856" s="75"/>
    </row>
    <row r="675857" spans="2:3" x14ac:dyDescent="0.25">
      <c r="B675857" s="76"/>
      <c r="C675857" s="75"/>
    </row>
    <row r="675858" spans="2:3" x14ac:dyDescent="0.25">
      <c r="B675858" s="76"/>
      <c r="C675858" s="75"/>
    </row>
    <row r="675859" spans="2:3" x14ac:dyDescent="0.25">
      <c r="B675859" s="76"/>
      <c r="C675859" s="75"/>
    </row>
    <row r="675860" spans="2:3" x14ac:dyDescent="0.25">
      <c r="B675860" s="76"/>
      <c r="C675860" s="75"/>
    </row>
    <row r="675861" spans="2:3" x14ac:dyDescent="0.25">
      <c r="B675861" s="76"/>
      <c r="C675861" s="75"/>
    </row>
    <row r="675862" spans="2:3" x14ac:dyDescent="0.25">
      <c r="B675862" s="76"/>
      <c r="C675862" s="75"/>
    </row>
    <row r="675863" spans="2:3" x14ac:dyDescent="0.25">
      <c r="B675863" s="76"/>
      <c r="C675863" s="75"/>
    </row>
    <row r="675973" spans="2:3" x14ac:dyDescent="0.25">
      <c r="B675973" s="76"/>
      <c r="C675973" s="75"/>
    </row>
    <row r="675974" spans="2:3" x14ac:dyDescent="0.25">
      <c r="B675974" s="76"/>
      <c r="C675974" s="75"/>
    </row>
    <row r="675975" spans="2:3" x14ac:dyDescent="0.25">
      <c r="B675975" s="76"/>
      <c r="C675975" s="75"/>
    </row>
    <row r="675976" spans="2:3" x14ac:dyDescent="0.25">
      <c r="B675976" s="76"/>
      <c r="C675976" s="75"/>
    </row>
    <row r="675977" spans="2:3" x14ac:dyDescent="0.25">
      <c r="B675977" s="76"/>
      <c r="C675977" s="75"/>
    </row>
    <row r="675978" spans="2:3" x14ac:dyDescent="0.25">
      <c r="B675978" s="76"/>
      <c r="C675978" s="75"/>
    </row>
    <row r="675979" spans="2:3" x14ac:dyDescent="0.25">
      <c r="B675979" s="76"/>
      <c r="C675979" s="75"/>
    </row>
    <row r="675980" spans="2:3" x14ac:dyDescent="0.25">
      <c r="B675980" s="76"/>
      <c r="C675980" s="75"/>
    </row>
    <row r="675981" spans="2:3" x14ac:dyDescent="0.25">
      <c r="B675981" s="76"/>
      <c r="C675981" s="75"/>
    </row>
    <row r="675982" spans="2:3" x14ac:dyDescent="0.25">
      <c r="B675982" s="76"/>
      <c r="C675982" s="75"/>
    </row>
    <row r="675983" spans="2:3" x14ac:dyDescent="0.25">
      <c r="B675983" s="76"/>
      <c r="C675983" s="75"/>
    </row>
    <row r="675984" spans="2:3" x14ac:dyDescent="0.25">
      <c r="B675984" s="76"/>
      <c r="C675984" s="75"/>
    </row>
    <row r="675985" spans="2:3" x14ac:dyDescent="0.25">
      <c r="B675985" s="76"/>
      <c r="C675985" s="75"/>
    </row>
    <row r="676095" spans="2:3" x14ac:dyDescent="0.25">
      <c r="B676095" s="76"/>
      <c r="C676095" s="75"/>
    </row>
    <row r="676096" spans="2:3" x14ac:dyDescent="0.25">
      <c r="B676096" s="76"/>
      <c r="C676096" s="75"/>
    </row>
    <row r="676097" spans="2:3" x14ac:dyDescent="0.25">
      <c r="B676097" s="76"/>
      <c r="C676097" s="75"/>
    </row>
    <row r="676098" spans="2:3" x14ac:dyDescent="0.25">
      <c r="B676098" s="76"/>
      <c r="C676098" s="75"/>
    </row>
    <row r="676099" spans="2:3" x14ac:dyDescent="0.25">
      <c r="B676099" s="76"/>
      <c r="C676099" s="75"/>
    </row>
    <row r="676100" spans="2:3" x14ac:dyDescent="0.25">
      <c r="B676100" s="76"/>
      <c r="C676100" s="75"/>
    </row>
    <row r="676101" spans="2:3" x14ac:dyDescent="0.25">
      <c r="B676101" s="76"/>
      <c r="C676101" s="75"/>
    </row>
    <row r="676102" spans="2:3" x14ac:dyDescent="0.25">
      <c r="B676102" s="76"/>
      <c r="C676102" s="75"/>
    </row>
    <row r="676103" spans="2:3" x14ac:dyDescent="0.25">
      <c r="B676103" s="76"/>
      <c r="C676103" s="75"/>
    </row>
    <row r="676104" spans="2:3" x14ac:dyDescent="0.25">
      <c r="B676104" s="76"/>
      <c r="C676104" s="75"/>
    </row>
    <row r="676105" spans="2:3" x14ac:dyDescent="0.25">
      <c r="B676105" s="76"/>
      <c r="C676105" s="75"/>
    </row>
    <row r="676106" spans="2:3" x14ac:dyDescent="0.25">
      <c r="B676106" s="76"/>
      <c r="C676106" s="75"/>
    </row>
    <row r="676107" spans="2:3" x14ac:dyDescent="0.25">
      <c r="B676107" s="76"/>
      <c r="C676107" s="75"/>
    </row>
    <row r="676217" spans="2:3" x14ac:dyDescent="0.25">
      <c r="B676217" s="76"/>
      <c r="C676217" s="75"/>
    </row>
    <row r="676218" spans="2:3" x14ac:dyDescent="0.25">
      <c r="B676218" s="76"/>
      <c r="C676218" s="75"/>
    </row>
    <row r="676219" spans="2:3" x14ac:dyDescent="0.25">
      <c r="B676219" s="76"/>
      <c r="C676219" s="75"/>
    </row>
    <row r="676220" spans="2:3" x14ac:dyDescent="0.25">
      <c r="B676220" s="76"/>
      <c r="C676220" s="75"/>
    </row>
    <row r="676221" spans="2:3" x14ac:dyDescent="0.25">
      <c r="B676221" s="76"/>
      <c r="C676221" s="75"/>
    </row>
    <row r="676222" spans="2:3" x14ac:dyDescent="0.25">
      <c r="B676222" s="76"/>
      <c r="C676222" s="75"/>
    </row>
    <row r="676223" spans="2:3" x14ac:dyDescent="0.25">
      <c r="B676223" s="76"/>
      <c r="C676223" s="75"/>
    </row>
    <row r="676224" spans="2:3" x14ac:dyDescent="0.25">
      <c r="B676224" s="76"/>
      <c r="C676224" s="75"/>
    </row>
    <row r="676225" spans="2:3" x14ac:dyDescent="0.25">
      <c r="B676225" s="76"/>
      <c r="C676225" s="75"/>
    </row>
    <row r="676226" spans="2:3" x14ac:dyDescent="0.25">
      <c r="B676226" s="76"/>
      <c r="C676226" s="75"/>
    </row>
    <row r="676227" spans="2:3" x14ac:dyDescent="0.25">
      <c r="B676227" s="76"/>
      <c r="C676227" s="75"/>
    </row>
    <row r="676228" spans="2:3" x14ac:dyDescent="0.25">
      <c r="B676228" s="76"/>
      <c r="C676228" s="75"/>
    </row>
    <row r="676229" spans="2:3" x14ac:dyDescent="0.25">
      <c r="B676229" s="76"/>
      <c r="C676229" s="75"/>
    </row>
    <row r="676339" spans="2:3" x14ac:dyDescent="0.25">
      <c r="B676339" s="76"/>
      <c r="C676339" s="75"/>
    </row>
    <row r="676340" spans="2:3" x14ac:dyDescent="0.25">
      <c r="B676340" s="76"/>
      <c r="C676340" s="75"/>
    </row>
    <row r="676341" spans="2:3" x14ac:dyDescent="0.25">
      <c r="B676341" s="76"/>
      <c r="C676341" s="75"/>
    </row>
    <row r="676342" spans="2:3" x14ac:dyDescent="0.25">
      <c r="B676342" s="76"/>
      <c r="C676342" s="75"/>
    </row>
    <row r="676343" spans="2:3" x14ac:dyDescent="0.25">
      <c r="B676343" s="76"/>
      <c r="C676343" s="75"/>
    </row>
    <row r="676344" spans="2:3" x14ac:dyDescent="0.25">
      <c r="B676344" s="76"/>
      <c r="C676344" s="75"/>
    </row>
    <row r="676345" spans="2:3" x14ac:dyDescent="0.25">
      <c r="B676345" s="76"/>
      <c r="C676345" s="75"/>
    </row>
    <row r="676346" spans="2:3" x14ac:dyDescent="0.25">
      <c r="B676346" s="76"/>
      <c r="C676346" s="75"/>
    </row>
    <row r="676347" spans="2:3" x14ac:dyDescent="0.25">
      <c r="B676347" s="76"/>
      <c r="C676347" s="75"/>
    </row>
    <row r="676348" spans="2:3" x14ac:dyDescent="0.25">
      <c r="B676348" s="76"/>
      <c r="C676348" s="75"/>
    </row>
    <row r="676349" spans="2:3" x14ac:dyDescent="0.25">
      <c r="B676349" s="76"/>
      <c r="C676349" s="75"/>
    </row>
    <row r="676350" spans="2:3" x14ac:dyDescent="0.25">
      <c r="B676350" s="76"/>
      <c r="C676350" s="75"/>
    </row>
    <row r="676351" spans="2:3" x14ac:dyDescent="0.25">
      <c r="B676351" s="76"/>
      <c r="C676351" s="75"/>
    </row>
    <row r="676461" spans="2:3" x14ac:dyDescent="0.25">
      <c r="B676461" s="76"/>
      <c r="C676461" s="75"/>
    </row>
    <row r="676462" spans="2:3" x14ac:dyDescent="0.25">
      <c r="B676462" s="76"/>
      <c r="C676462" s="75"/>
    </row>
    <row r="676463" spans="2:3" x14ac:dyDescent="0.25">
      <c r="B676463" s="76"/>
      <c r="C676463" s="75"/>
    </row>
    <row r="676464" spans="2:3" x14ac:dyDescent="0.25">
      <c r="B676464" s="76"/>
      <c r="C676464" s="75"/>
    </row>
    <row r="676465" spans="2:3" x14ac:dyDescent="0.25">
      <c r="B676465" s="76"/>
      <c r="C676465" s="75"/>
    </row>
    <row r="676466" spans="2:3" x14ac:dyDescent="0.25">
      <c r="B676466" s="76"/>
      <c r="C676466" s="75"/>
    </row>
    <row r="676467" spans="2:3" x14ac:dyDescent="0.25">
      <c r="B676467" s="76"/>
      <c r="C676467" s="75"/>
    </row>
    <row r="676468" spans="2:3" x14ac:dyDescent="0.25">
      <c r="B676468" s="76"/>
      <c r="C676468" s="75"/>
    </row>
    <row r="676469" spans="2:3" x14ac:dyDescent="0.25">
      <c r="B676469" s="76"/>
      <c r="C676469" s="75"/>
    </row>
    <row r="676470" spans="2:3" x14ac:dyDescent="0.25">
      <c r="B676470" s="76"/>
      <c r="C676470" s="75"/>
    </row>
    <row r="676471" spans="2:3" x14ac:dyDescent="0.25">
      <c r="B676471" s="76"/>
      <c r="C676471" s="75"/>
    </row>
    <row r="676472" spans="2:3" x14ac:dyDescent="0.25">
      <c r="B676472" s="76"/>
      <c r="C676472" s="75"/>
    </row>
    <row r="676473" spans="2:3" x14ac:dyDescent="0.25">
      <c r="B676473" s="76"/>
      <c r="C676473" s="75"/>
    </row>
    <row r="676583" spans="2:3" x14ac:dyDescent="0.25">
      <c r="B676583" s="76"/>
      <c r="C676583" s="75"/>
    </row>
    <row r="676584" spans="2:3" x14ac:dyDescent="0.25">
      <c r="B676584" s="76"/>
      <c r="C676584" s="75"/>
    </row>
    <row r="676585" spans="2:3" x14ac:dyDescent="0.25">
      <c r="B676585" s="76"/>
      <c r="C676585" s="75"/>
    </row>
    <row r="676586" spans="2:3" x14ac:dyDescent="0.25">
      <c r="B676586" s="76"/>
      <c r="C676586" s="75"/>
    </row>
    <row r="676587" spans="2:3" x14ac:dyDescent="0.25">
      <c r="B676587" s="76"/>
      <c r="C676587" s="75"/>
    </row>
    <row r="676588" spans="2:3" x14ac:dyDescent="0.25">
      <c r="B676588" s="76"/>
      <c r="C676588" s="75"/>
    </row>
    <row r="676589" spans="2:3" x14ac:dyDescent="0.25">
      <c r="B676589" s="76"/>
      <c r="C676589" s="75"/>
    </row>
    <row r="676590" spans="2:3" x14ac:dyDescent="0.25">
      <c r="B676590" s="76"/>
      <c r="C676590" s="75"/>
    </row>
    <row r="676591" spans="2:3" x14ac:dyDescent="0.25">
      <c r="B676591" s="76"/>
      <c r="C676591" s="75"/>
    </row>
    <row r="676592" spans="2:3" x14ac:dyDescent="0.25">
      <c r="B676592" s="76"/>
      <c r="C676592" s="75"/>
    </row>
    <row r="676593" spans="2:3" x14ac:dyDescent="0.25">
      <c r="B676593" s="76"/>
      <c r="C676593" s="75"/>
    </row>
    <row r="676594" spans="2:3" x14ac:dyDescent="0.25">
      <c r="B676594" s="76"/>
      <c r="C676594" s="75"/>
    </row>
    <row r="676595" spans="2:3" x14ac:dyDescent="0.25">
      <c r="B676595" s="76"/>
      <c r="C676595" s="75"/>
    </row>
    <row r="676705" spans="2:3" x14ac:dyDescent="0.25">
      <c r="B676705" s="76"/>
      <c r="C676705" s="75"/>
    </row>
    <row r="676706" spans="2:3" x14ac:dyDescent="0.25">
      <c r="B676706" s="76"/>
      <c r="C676706" s="75"/>
    </row>
    <row r="676707" spans="2:3" x14ac:dyDescent="0.25">
      <c r="B676707" s="76"/>
      <c r="C676707" s="75"/>
    </row>
    <row r="676708" spans="2:3" x14ac:dyDescent="0.25">
      <c r="B676708" s="76"/>
      <c r="C676708" s="75"/>
    </row>
    <row r="676709" spans="2:3" x14ac:dyDescent="0.25">
      <c r="B676709" s="76"/>
      <c r="C676709" s="75"/>
    </row>
    <row r="676710" spans="2:3" x14ac:dyDescent="0.25">
      <c r="B676710" s="76"/>
      <c r="C676710" s="75"/>
    </row>
    <row r="676711" spans="2:3" x14ac:dyDescent="0.25">
      <c r="B676711" s="76"/>
      <c r="C676711" s="75"/>
    </row>
    <row r="676712" spans="2:3" x14ac:dyDescent="0.25">
      <c r="B676712" s="76"/>
      <c r="C676712" s="75"/>
    </row>
    <row r="676713" spans="2:3" x14ac:dyDescent="0.25">
      <c r="B676713" s="76"/>
      <c r="C676713" s="75"/>
    </row>
    <row r="676714" spans="2:3" x14ac:dyDescent="0.25">
      <c r="B676714" s="76"/>
      <c r="C676714" s="75"/>
    </row>
    <row r="676715" spans="2:3" x14ac:dyDescent="0.25">
      <c r="B676715" s="76"/>
      <c r="C676715" s="75"/>
    </row>
    <row r="676716" spans="2:3" x14ac:dyDescent="0.25">
      <c r="B676716" s="76"/>
      <c r="C676716" s="75"/>
    </row>
    <row r="676717" spans="2:3" x14ac:dyDescent="0.25">
      <c r="B676717" s="76"/>
      <c r="C676717" s="75"/>
    </row>
    <row r="676827" spans="2:3" x14ac:dyDescent="0.25">
      <c r="B676827" s="76"/>
      <c r="C676827" s="75"/>
    </row>
    <row r="676828" spans="2:3" x14ac:dyDescent="0.25">
      <c r="B676828" s="76"/>
      <c r="C676828" s="75"/>
    </row>
    <row r="676829" spans="2:3" x14ac:dyDescent="0.25">
      <c r="B676829" s="76"/>
      <c r="C676829" s="75"/>
    </row>
    <row r="676830" spans="2:3" x14ac:dyDescent="0.25">
      <c r="B676830" s="76"/>
      <c r="C676830" s="75"/>
    </row>
    <row r="676831" spans="2:3" x14ac:dyDescent="0.25">
      <c r="B676831" s="76"/>
      <c r="C676831" s="75"/>
    </row>
    <row r="676832" spans="2:3" x14ac:dyDescent="0.25">
      <c r="B676832" s="76"/>
      <c r="C676832" s="75"/>
    </row>
    <row r="676833" spans="2:3" x14ac:dyDescent="0.25">
      <c r="B676833" s="76"/>
      <c r="C676833" s="75"/>
    </row>
    <row r="676834" spans="2:3" x14ac:dyDescent="0.25">
      <c r="B676834" s="76"/>
      <c r="C676834" s="75"/>
    </row>
    <row r="676835" spans="2:3" x14ac:dyDescent="0.25">
      <c r="B676835" s="76"/>
      <c r="C676835" s="75"/>
    </row>
    <row r="676836" spans="2:3" x14ac:dyDescent="0.25">
      <c r="B676836" s="76"/>
      <c r="C676836" s="75"/>
    </row>
    <row r="676837" spans="2:3" x14ac:dyDescent="0.25">
      <c r="B676837" s="76"/>
      <c r="C676837" s="75"/>
    </row>
    <row r="676838" spans="2:3" x14ac:dyDescent="0.25">
      <c r="B676838" s="76"/>
      <c r="C676838" s="75"/>
    </row>
    <row r="676839" spans="2:3" x14ac:dyDescent="0.25">
      <c r="B676839" s="76"/>
      <c r="C676839" s="75"/>
    </row>
    <row r="676949" spans="2:3" x14ac:dyDescent="0.25">
      <c r="B676949" s="76"/>
      <c r="C676949" s="75"/>
    </row>
    <row r="676950" spans="2:3" x14ac:dyDescent="0.25">
      <c r="B676950" s="76"/>
      <c r="C676950" s="75"/>
    </row>
    <row r="676951" spans="2:3" x14ac:dyDescent="0.25">
      <c r="B676951" s="76"/>
      <c r="C676951" s="75"/>
    </row>
    <row r="676952" spans="2:3" x14ac:dyDescent="0.25">
      <c r="B676952" s="76"/>
      <c r="C676952" s="75"/>
    </row>
    <row r="676953" spans="2:3" x14ac:dyDescent="0.25">
      <c r="B676953" s="76"/>
      <c r="C676953" s="75"/>
    </row>
    <row r="676954" spans="2:3" x14ac:dyDescent="0.25">
      <c r="B676954" s="76"/>
      <c r="C676954" s="75"/>
    </row>
    <row r="676955" spans="2:3" x14ac:dyDescent="0.25">
      <c r="B676955" s="76"/>
      <c r="C676955" s="75"/>
    </row>
    <row r="676956" spans="2:3" x14ac:dyDescent="0.25">
      <c r="B676956" s="76"/>
      <c r="C676956" s="75"/>
    </row>
    <row r="676957" spans="2:3" x14ac:dyDescent="0.25">
      <c r="B676957" s="76"/>
      <c r="C676957" s="75"/>
    </row>
    <row r="676958" spans="2:3" x14ac:dyDescent="0.25">
      <c r="B676958" s="76"/>
      <c r="C676958" s="75"/>
    </row>
    <row r="676959" spans="2:3" x14ac:dyDescent="0.25">
      <c r="B676959" s="76"/>
      <c r="C676959" s="75"/>
    </row>
    <row r="676960" spans="2:3" x14ac:dyDescent="0.25">
      <c r="B676960" s="76"/>
      <c r="C676960" s="75"/>
    </row>
    <row r="676961" spans="2:3" x14ac:dyDescent="0.25">
      <c r="B676961" s="76"/>
      <c r="C676961" s="75"/>
    </row>
    <row r="677071" spans="2:3" x14ac:dyDescent="0.25">
      <c r="B677071" s="76"/>
      <c r="C677071" s="75"/>
    </row>
    <row r="677072" spans="2:3" x14ac:dyDescent="0.25">
      <c r="B677072" s="76"/>
      <c r="C677072" s="75"/>
    </row>
    <row r="677073" spans="2:3" x14ac:dyDescent="0.25">
      <c r="B677073" s="76"/>
      <c r="C677073" s="75"/>
    </row>
    <row r="677074" spans="2:3" x14ac:dyDescent="0.25">
      <c r="B677074" s="76"/>
      <c r="C677074" s="75"/>
    </row>
    <row r="677075" spans="2:3" x14ac:dyDescent="0.25">
      <c r="B677075" s="76"/>
      <c r="C677075" s="75"/>
    </row>
    <row r="677076" spans="2:3" x14ac:dyDescent="0.25">
      <c r="B677076" s="76"/>
      <c r="C677076" s="75"/>
    </row>
    <row r="677077" spans="2:3" x14ac:dyDescent="0.25">
      <c r="B677077" s="76"/>
      <c r="C677077" s="75"/>
    </row>
    <row r="677078" spans="2:3" x14ac:dyDescent="0.25">
      <c r="B677078" s="76"/>
      <c r="C677078" s="75"/>
    </row>
    <row r="677079" spans="2:3" x14ac:dyDescent="0.25">
      <c r="B677079" s="76"/>
      <c r="C677079" s="75"/>
    </row>
    <row r="677080" spans="2:3" x14ac:dyDescent="0.25">
      <c r="B677080" s="76"/>
      <c r="C677080" s="75"/>
    </row>
    <row r="677081" spans="2:3" x14ac:dyDescent="0.25">
      <c r="B677081" s="76"/>
      <c r="C677081" s="75"/>
    </row>
    <row r="677082" spans="2:3" x14ac:dyDescent="0.25">
      <c r="B677082" s="76"/>
      <c r="C677082" s="75"/>
    </row>
    <row r="677083" spans="2:3" x14ac:dyDescent="0.25">
      <c r="B677083" s="76"/>
      <c r="C677083" s="75"/>
    </row>
    <row r="677193" spans="2:3" x14ac:dyDescent="0.25">
      <c r="B677193" s="76"/>
      <c r="C677193" s="75"/>
    </row>
    <row r="677194" spans="2:3" x14ac:dyDescent="0.25">
      <c r="B677194" s="76"/>
      <c r="C677194" s="75"/>
    </row>
    <row r="677195" spans="2:3" x14ac:dyDescent="0.25">
      <c r="B677195" s="76"/>
      <c r="C677195" s="75"/>
    </row>
    <row r="677196" spans="2:3" x14ac:dyDescent="0.25">
      <c r="B677196" s="76"/>
      <c r="C677196" s="75"/>
    </row>
    <row r="677197" spans="2:3" x14ac:dyDescent="0.25">
      <c r="B677197" s="76"/>
      <c r="C677197" s="75"/>
    </row>
    <row r="677198" spans="2:3" x14ac:dyDescent="0.25">
      <c r="B677198" s="76"/>
      <c r="C677198" s="75"/>
    </row>
    <row r="677199" spans="2:3" x14ac:dyDescent="0.25">
      <c r="B677199" s="76"/>
      <c r="C677199" s="75"/>
    </row>
    <row r="677200" spans="2:3" x14ac:dyDescent="0.25">
      <c r="B677200" s="76"/>
      <c r="C677200" s="75"/>
    </row>
    <row r="677201" spans="2:3" x14ac:dyDescent="0.25">
      <c r="B677201" s="76"/>
      <c r="C677201" s="75"/>
    </row>
    <row r="677202" spans="2:3" x14ac:dyDescent="0.25">
      <c r="B677202" s="76"/>
      <c r="C677202" s="75"/>
    </row>
    <row r="677203" spans="2:3" x14ac:dyDescent="0.25">
      <c r="B677203" s="76"/>
      <c r="C677203" s="75"/>
    </row>
    <row r="677204" spans="2:3" x14ac:dyDescent="0.25">
      <c r="B677204" s="76"/>
      <c r="C677204" s="75"/>
    </row>
    <row r="677205" spans="2:3" x14ac:dyDescent="0.25">
      <c r="B677205" s="76"/>
      <c r="C677205" s="75"/>
    </row>
    <row r="677315" spans="2:3" x14ac:dyDescent="0.25">
      <c r="B677315" s="76"/>
      <c r="C677315" s="75"/>
    </row>
    <row r="677316" spans="2:3" x14ac:dyDescent="0.25">
      <c r="B677316" s="76"/>
      <c r="C677316" s="75"/>
    </row>
    <row r="677317" spans="2:3" x14ac:dyDescent="0.25">
      <c r="B677317" s="76"/>
      <c r="C677317" s="75"/>
    </row>
    <row r="677318" spans="2:3" x14ac:dyDescent="0.25">
      <c r="B677318" s="76"/>
      <c r="C677318" s="75"/>
    </row>
    <row r="677319" spans="2:3" x14ac:dyDescent="0.25">
      <c r="B677319" s="76"/>
      <c r="C677319" s="75"/>
    </row>
    <row r="677320" spans="2:3" x14ac:dyDescent="0.25">
      <c r="B677320" s="76"/>
      <c r="C677320" s="75"/>
    </row>
    <row r="677321" spans="2:3" x14ac:dyDescent="0.25">
      <c r="B677321" s="76"/>
      <c r="C677321" s="75"/>
    </row>
    <row r="677322" spans="2:3" x14ac:dyDescent="0.25">
      <c r="B677322" s="76"/>
      <c r="C677322" s="75"/>
    </row>
    <row r="677323" spans="2:3" x14ac:dyDescent="0.25">
      <c r="B677323" s="76"/>
      <c r="C677323" s="75"/>
    </row>
    <row r="677324" spans="2:3" x14ac:dyDescent="0.25">
      <c r="B677324" s="76"/>
      <c r="C677324" s="75"/>
    </row>
    <row r="677325" spans="2:3" x14ac:dyDescent="0.25">
      <c r="B677325" s="76"/>
      <c r="C677325" s="75"/>
    </row>
    <row r="677326" spans="2:3" x14ac:dyDescent="0.25">
      <c r="B677326" s="76"/>
      <c r="C677326" s="75"/>
    </row>
    <row r="677327" spans="2:3" x14ac:dyDescent="0.25">
      <c r="B677327" s="76"/>
      <c r="C677327" s="75"/>
    </row>
    <row r="677437" spans="2:3" x14ac:dyDescent="0.25">
      <c r="B677437" s="76"/>
      <c r="C677437" s="75"/>
    </row>
    <row r="677438" spans="2:3" x14ac:dyDescent="0.25">
      <c r="B677438" s="76"/>
      <c r="C677438" s="75"/>
    </row>
    <row r="677439" spans="2:3" x14ac:dyDescent="0.25">
      <c r="B677439" s="76"/>
      <c r="C677439" s="75"/>
    </row>
    <row r="677440" spans="2:3" x14ac:dyDescent="0.25">
      <c r="B677440" s="76"/>
      <c r="C677440" s="75"/>
    </row>
    <row r="677441" spans="2:3" x14ac:dyDescent="0.25">
      <c r="B677441" s="76"/>
      <c r="C677441" s="75"/>
    </row>
    <row r="677442" spans="2:3" x14ac:dyDescent="0.25">
      <c r="B677442" s="76"/>
      <c r="C677442" s="75"/>
    </row>
    <row r="677443" spans="2:3" x14ac:dyDescent="0.25">
      <c r="B677443" s="76"/>
      <c r="C677443" s="75"/>
    </row>
    <row r="677444" spans="2:3" x14ac:dyDescent="0.25">
      <c r="B677444" s="76"/>
      <c r="C677444" s="75"/>
    </row>
    <row r="677445" spans="2:3" x14ac:dyDescent="0.25">
      <c r="B677445" s="76"/>
      <c r="C677445" s="75"/>
    </row>
    <row r="677446" spans="2:3" x14ac:dyDescent="0.25">
      <c r="B677446" s="76"/>
      <c r="C677446" s="75"/>
    </row>
    <row r="677447" spans="2:3" x14ac:dyDescent="0.25">
      <c r="B677447" s="76"/>
      <c r="C677447" s="75"/>
    </row>
    <row r="677448" spans="2:3" x14ac:dyDescent="0.25">
      <c r="B677448" s="76"/>
      <c r="C677448" s="75"/>
    </row>
    <row r="677449" spans="2:3" x14ac:dyDescent="0.25">
      <c r="B677449" s="76"/>
      <c r="C677449" s="75"/>
    </row>
    <row r="677559" spans="2:3" x14ac:dyDescent="0.25">
      <c r="B677559" s="76"/>
      <c r="C677559" s="75"/>
    </row>
    <row r="677560" spans="2:3" x14ac:dyDescent="0.25">
      <c r="B677560" s="76"/>
      <c r="C677560" s="75"/>
    </row>
    <row r="677561" spans="2:3" x14ac:dyDescent="0.25">
      <c r="B677561" s="76"/>
      <c r="C677561" s="75"/>
    </row>
    <row r="677562" spans="2:3" x14ac:dyDescent="0.25">
      <c r="B677562" s="76"/>
      <c r="C677562" s="75"/>
    </row>
    <row r="677563" spans="2:3" x14ac:dyDescent="0.25">
      <c r="B677563" s="76"/>
      <c r="C677563" s="75"/>
    </row>
    <row r="677564" spans="2:3" x14ac:dyDescent="0.25">
      <c r="B677564" s="76"/>
      <c r="C677564" s="75"/>
    </row>
    <row r="677565" spans="2:3" x14ac:dyDescent="0.25">
      <c r="B677565" s="76"/>
      <c r="C677565" s="75"/>
    </row>
    <row r="677566" spans="2:3" x14ac:dyDescent="0.25">
      <c r="B677566" s="76"/>
      <c r="C677566" s="75"/>
    </row>
    <row r="677567" spans="2:3" x14ac:dyDescent="0.25">
      <c r="B677567" s="76"/>
      <c r="C677567" s="75"/>
    </row>
    <row r="677568" spans="2:3" x14ac:dyDescent="0.25">
      <c r="B677568" s="76"/>
      <c r="C677568" s="75"/>
    </row>
    <row r="677569" spans="2:3" x14ac:dyDescent="0.25">
      <c r="B677569" s="76"/>
      <c r="C677569" s="75"/>
    </row>
    <row r="677570" spans="2:3" x14ac:dyDescent="0.25">
      <c r="B677570" s="76"/>
      <c r="C677570" s="75"/>
    </row>
    <row r="677571" spans="2:3" x14ac:dyDescent="0.25">
      <c r="B677571" s="76"/>
      <c r="C677571" s="75"/>
    </row>
    <row r="677681" spans="2:3" x14ac:dyDescent="0.25">
      <c r="B677681" s="76"/>
      <c r="C677681" s="75"/>
    </row>
    <row r="677682" spans="2:3" x14ac:dyDescent="0.25">
      <c r="B677682" s="76"/>
      <c r="C677682" s="75"/>
    </row>
    <row r="677683" spans="2:3" x14ac:dyDescent="0.25">
      <c r="B677683" s="76"/>
      <c r="C677683" s="75"/>
    </row>
    <row r="677684" spans="2:3" x14ac:dyDescent="0.25">
      <c r="B677684" s="76"/>
      <c r="C677684" s="75"/>
    </row>
    <row r="677685" spans="2:3" x14ac:dyDescent="0.25">
      <c r="B677685" s="76"/>
      <c r="C677685" s="75"/>
    </row>
    <row r="677686" spans="2:3" x14ac:dyDescent="0.25">
      <c r="B677686" s="76"/>
      <c r="C677686" s="75"/>
    </row>
    <row r="677687" spans="2:3" x14ac:dyDescent="0.25">
      <c r="B677687" s="76"/>
      <c r="C677687" s="75"/>
    </row>
    <row r="677688" spans="2:3" x14ac:dyDescent="0.25">
      <c r="B677688" s="76"/>
      <c r="C677688" s="75"/>
    </row>
    <row r="677689" spans="2:3" x14ac:dyDescent="0.25">
      <c r="B677689" s="76"/>
      <c r="C677689" s="75"/>
    </row>
    <row r="677690" spans="2:3" x14ac:dyDescent="0.25">
      <c r="B677690" s="76"/>
      <c r="C677690" s="75"/>
    </row>
    <row r="677691" spans="2:3" x14ac:dyDescent="0.25">
      <c r="B677691" s="76"/>
      <c r="C677691" s="75"/>
    </row>
    <row r="677692" spans="2:3" x14ac:dyDescent="0.25">
      <c r="B677692" s="76"/>
      <c r="C677692" s="75"/>
    </row>
    <row r="677693" spans="2:3" x14ac:dyDescent="0.25">
      <c r="B677693" s="76"/>
      <c r="C677693" s="75"/>
    </row>
    <row r="677803" spans="2:3" x14ac:dyDescent="0.25">
      <c r="B677803" s="76"/>
      <c r="C677803" s="75"/>
    </row>
    <row r="677804" spans="2:3" x14ac:dyDescent="0.25">
      <c r="B677804" s="76"/>
      <c r="C677804" s="75"/>
    </row>
    <row r="677805" spans="2:3" x14ac:dyDescent="0.25">
      <c r="B677805" s="76"/>
      <c r="C677805" s="75"/>
    </row>
    <row r="677806" spans="2:3" x14ac:dyDescent="0.25">
      <c r="B677806" s="76"/>
      <c r="C677806" s="75"/>
    </row>
    <row r="677807" spans="2:3" x14ac:dyDescent="0.25">
      <c r="B677807" s="76"/>
      <c r="C677807" s="75"/>
    </row>
    <row r="677808" spans="2:3" x14ac:dyDescent="0.25">
      <c r="B677808" s="76"/>
      <c r="C677808" s="75"/>
    </row>
    <row r="677809" spans="2:3" x14ac:dyDescent="0.25">
      <c r="B677809" s="76"/>
      <c r="C677809" s="75"/>
    </row>
    <row r="677810" spans="2:3" x14ac:dyDescent="0.25">
      <c r="B677810" s="76"/>
      <c r="C677810" s="75"/>
    </row>
    <row r="677811" spans="2:3" x14ac:dyDescent="0.25">
      <c r="B677811" s="76"/>
      <c r="C677811" s="75"/>
    </row>
    <row r="677812" spans="2:3" x14ac:dyDescent="0.25">
      <c r="B677812" s="76"/>
      <c r="C677812" s="75"/>
    </row>
    <row r="677813" spans="2:3" x14ac:dyDescent="0.25">
      <c r="B677813" s="76"/>
      <c r="C677813" s="75"/>
    </row>
    <row r="677814" spans="2:3" x14ac:dyDescent="0.25">
      <c r="B677814" s="76"/>
      <c r="C677814" s="75"/>
    </row>
    <row r="677815" spans="2:3" x14ac:dyDescent="0.25">
      <c r="B677815" s="76"/>
      <c r="C677815" s="75"/>
    </row>
    <row r="677925" spans="2:3" x14ac:dyDescent="0.25">
      <c r="B677925" s="76"/>
      <c r="C677925" s="75"/>
    </row>
    <row r="677926" spans="2:3" x14ac:dyDescent="0.25">
      <c r="B677926" s="76"/>
      <c r="C677926" s="75"/>
    </row>
    <row r="677927" spans="2:3" x14ac:dyDescent="0.25">
      <c r="B677927" s="76"/>
      <c r="C677927" s="75"/>
    </row>
    <row r="677928" spans="2:3" x14ac:dyDescent="0.25">
      <c r="B677928" s="76"/>
      <c r="C677928" s="75"/>
    </row>
    <row r="677929" spans="2:3" x14ac:dyDescent="0.25">
      <c r="B677929" s="76"/>
      <c r="C677929" s="75"/>
    </row>
    <row r="677930" spans="2:3" x14ac:dyDescent="0.25">
      <c r="B677930" s="76"/>
      <c r="C677930" s="75"/>
    </row>
    <row r="677931" spans="2:3" x14ac:dyDescent="0.25">
      <c r="B677931" s="76"/>
      <c r="C677931" s="75"/>
    </row>
    <row r="677932" spans="2:3" x14ac:dyDescent="0.25">
      <c r="B677932" s="76"/>
      <c r="C677932" s="75"/>
    </row>
    <row r="677933" spans="2:3" x14ac:dyDescent="0.25">
      <c r="B677933" s="76"/>
      <c r="C677933" s="75"/>
    </row>
    <row r="677934" spans="2:3" x14ac:dyDescent="0.25">
      <c r="B677934" s="76"/>
      <c r="C677934" s="75"/>
    </row>
    <row r="677935" spans="2:3" x14ac:dyDescent="0.25">
      <c r="B677935" s="76"/>
      <c r="C677935" s="75"/>
    </row>
    <row r="677936" spans="2:3" x14ac:dyDescent="0.25">
      <c r="B677936" s="76"/>
      <c r="C677936" s="75"/>
    </row>
    <row r="677937" spans="2:3" x14ac:dyDescent="0.25">
      <c r="B677937" s="76"/>
      <c r="C677937" s="75"/>
    </row>
    <row r="678047" spans="2:3" x14ac:dyDescent="0.25">
      <c r="B678047" s="76"/>
      <c r="C678047" s="75"/>
    </row>
    <row r="678048" spans="2:3" x14ac:dyDescent="0.25">
      <c r="B678048" s="76"/>
      <c r="C678048" s="75"/>
    </row>
    <row r="678049" spans="2:3" x14ac:dyDescent="0.25">
      <c r="B678049" s="76"/>
      <c r="C678049" s="75"/>
    </row>
    <row r="678050" spans="2:3" x14ac:dyDescent="0.25">
      <c r="B678050" s="76"/>
      <c r="C678050" s="75"/>
    </row>
    <row r="678051" spans="2:3" x14ac:dyDescent="0.25">
      <c r="B678051" s="76"/>
      <c r="C678051" s="75"/>
    </row>
    <row r="678052" spans="2:3" x14ac:dyDescent="0.25">
      <c r="B678052" s="76"/>
      <c r="C678052" s="75"/>
    </row>
    <row r="678053" spans="2:3" x14ac:dyDescent="0.25">
      <c r="B678053" s="76"/>
      <c r="C678053" s="75"/>
    </row>
    <row r="678054" spans="2:3" x14ac:dyDescent="0.25">
      <c r="B678054" s="76"/>
      <c r="C678054" s="75"/>
    </row>
    <row r="678055" spans="2:3" x14ac:dyDescent="0.25">
      <c r="B678055" s="76"/>
      <c r="C678055" s="75"/>
    </row>
    <row r="678056" spans="2:3" x14ac:dyDescent="0.25">
      <c r="B678056" s="76"/>
      <c r="C678056" s="75"/>
    </row>
    <row r="678057" spans="2:3" x14ac:dyDescent="0.25">
      <c r="B678057" s="76"/>
      <c r="C678057" s="75"/>
    </row>
    <row r="678058" spans="2:3" x14ac:dyDescent="0.25">
      <c r="B678058" s="76"/>
      <c r="C678058" s="75"/>
    </row>
    <row r="678059" spans="2:3" x14ac:dyDescent="0.25">
      <c r="B678059" s="76"/>
      <c r="C678059" s="75"/>
    </row>
    <row r="678169" spans="2:3" x14ac:dyDescent="0.25">
      <c r="B678169" s="76"/>
      <c r="C678169" s="75"/>
    </row>
    <row r="678170" spans="2:3" x14ac:dyDescent="0.25">
      <c r="B678170" s="76"/>
      <c r="C678170" s="75"/>
    </row>
    <row r="678171" spans="2:3" x14ac:dyDescent="0.25">
      <c r="B678171" s="76"/>
      <c r="C678171" s="75"/>
    </row>
    <row r="678172" spans="2:3" x14ac:dyDescent="0.25">
      <c r="B678172" s="76"/>
      <c r="C678172" s="75"/>
    </row>
    <row r="678173" spans="2:3" x14ac:dyDescent="0.25">
      <c r="B678173" s="76"/>
      <c r="C678173" s="75"/>
    </row>
    <row r="678174" spans="2:3" x14ac:dyDescent="0.25">
      <c r="B678174" s="76"/>
      <c r="C678174" s="75"/>
    </row>
    <row r="678175" spans="2:3" x14ac:dyDescent="0.25">
      <c r="B678175" s="76"/>
      <c r="C678175" s="75"/>
    </row>
    <row r="678176" spans="2:3" x14ac:dyDescent="0.25">
      <c r="B678176" s="76"/>
      <c r="C678176" s="75"/>
    </row>
    <row r="678177" spans="2:3" x14ac:dyDescent="0.25">
      <c r="B678177" s="76"/>
      <c r="C678177" s="75"/>
    </row>
    <row r="678178" spans="2:3" x14ac:dyDescent="0.25">
      <c r="B678178" s="76"/>
      <c r="C678178" s="75"/>
    </row>
    <row r="678179" spans="2:3" x14ac:dyDescent="0.25">
      <c r="B678179" s="76"/>
      <c r="C678179" s="75"/>
    </row>
    <row r="678180" spans="2:3" x14ac:dyDescent="0.25">
      <c r="B678180" s="76"/>
      <c r="C678180" s="75"/>
    </row>
    <row r="678181" spans="2:3" x14ac:dyDescent="0.25">
      <c r="B678181" s="76"/>
      <c r="C678181" s="75"/>
    </row>
    <row r="678291" spans="2:3" x14ac:dyDescent="0.25">
      <c r="B678291" s="76"/>
      <c r="C678291" s="75"/>
    </row>
    <row r="678292" spans="2:3" x14ac:dyDescent="0.25">
      <c r="B678292" s="76"/>
      <c r="C678292" s="75"/>
    </row>
    <row r="678293" spans="2:3" x14ac:dyDescent="0.25">
      <c r="B678293" s="76"/>
      <c r="C678293" s="75"/>
    </row>
    <row r="678294" spans="2:3" x14ac:dyDescent="0.25">
      <c r="B678294" s="76"/>
      <c r="C678294" s="75"/>
    </row>
    <row r="678295" spans="2:3" x14ac:dyDescent="0.25">
      <c r="B678295" s="76"/>
      <c r="C678295" s="75"/>
    </row>
    <row r="678296" spans="2:3" x14ac:dyDescent="0.25">
      <c r="B678296" s="76"/>
      <c r="C678296" s="75"/>
    </row>
    <row r="678297" spans="2:3" x14ac:dyDescent="0.25">
      <c r="B678297" s="76"/>
      <c r="C678297" s="75"/>
    </row>
    <row r="678298" spans="2:3" x14ac:dyDescent="0.25">
      <c r="B678298" s="76"/>
      <c r="C678298" s="75"/>
    </row>
    <row r="678299" spans="2:3" x14ac:dyDescent="0.25">
      <c r="B678299" s="76"/>
      <c r="C678299" s="75"/>
    </row>
    <row r="678300" spans="2:3" x14ac:dyDescent="0.25">
      <c r="B678300" s="76"/>
      <c r="C678300" s="75"/>
    </row>
    <row r="678301" spans="2:3" x14ac:dyDescent="0.25">
      <c r="B678301" s="76"/>
      <c r="C678301" s="75"/>
    </row>
    <row r="678302" spans="2:3" x14ac:dyDescent="0.25">
      <c r="B678302" s="76"/>
      <c r="C678302" s="75"/>
    </row>
    <row r="678303" spans="2:3" x14ac:dyDescent="0.25">
      <c r="B678303" s="76"/>
      <c r="C678303" s="75"/>
    </row>
    <row r="678413" spans="2:3" x14ac:dyDescent="0.25">
      <c r="B678413" s="76"/>
      <c r="C678413" s="75"/>
    </row>
    <row r="678414" spans="2:3" x14ac:dyDescent="0.25">
      <c r="B678414" s="76"/>
      <c r="C678414" s="75"/>
    </row>
    <row r="678415" spans="2:3" x14ac:dyDescent="0.25">
      <c r="B678415" s="76"/>
      <c r="C678415" s="75"/>
    </row>
    <row r="678416" spans="2:3" x14ac:dyDescent="0.25">
      <c r="B678416" s="76"/>
      <c r="C678416" s="75"/>
    </row>
    <row r="678417" spans="2:3" x14ac:dyDescent="0.25">
      <c r="B678417" s="76"/>
      <c r="C678417" s="75"/>
    </row>
    <row r="678418" spans="2:3" x14ac:dyDescent="0.25">
      <c r="B678418" s="76"/>
      <c r="C678418" s="75"/>
    </row>
    <row r="678419" spans="2:3" x14ac:dyDescent="0.25">
      <c r="B678419" s="76"/>
      <c r="C678419" s="75"/>
    </row>
    <row r="678420" spans="2:3" x14ac:dyDescent="0.25">
      <c r="B678420" s="76"/>
      <c r="C678420" s="75"/>
    </row>
    <row r="678421" spans="2:3" x14ac:dyDescent="0.25">
      <c r="B678421" s="76"/>
      <c r="C678421" s="75"/>
    </row>
    <row r="678422" spans="2:3" x14ac:dyDescent="0.25">
      <c r="B678422" s="76"/>
      <c r="C678422" s="75"/>
    </row>
    <row r="678423" spans="2:3" x14ac:dyDescent="0.25">
      <c r="B678423" s="76"/>
      <c r="C678423" s="75"/>
    </row>
    <row r="678424" spans="2:3" x14ac:dyDescent="0.25">
      <c r="B678424" s="76"/>
      <c r="C678424" s="75"/>
    </row>
    <row r="678425" spans="2:3" x14ac:dyDescent="0.25">
      <c r="B678425" s="76"/>
      <c r="C678425" s="75"/>
    </row>
    <row r="678535" spans="2:3" x14ac:dyDescent="0.25">
      <c r="B678535" s="76"/>
      <c r="C678535" s="75"/>
    </row>
    <row r="678536" spans="2:3" x14ac:dyDescent="0.25">
      <c r="B678536" s="76"/>
      <c r="C678536" s="75"/>
    </row>
    <row r="678537" spans="2:3" x14ac:dyDescent="0.25">
      <c r="B678537" s="76"/>
      <c r="C678537" s="75"/>
    </row>
    <row r="678538" spans="2:3" x14ac:dyDescent="0.25">
      <c r="B678538" s="76"/>
      <c r="C678538" s="75"/>
    </row>
    <row r="678539" spans="2:3" x14ac:dyDescent="0.25">
      <c r="B678539" s="76"/>
      <c r="C678539" s="75"/>
    </row>
    <row r="678540" spans="2:3" x14ac:dyDescent="0.25">
      <c r="B678540" s="76"/>
      <c r="C678540" s="75"/>
    </row>
    <row r="678541" spans="2:3" x14ac:dyDescent="0.25">
      <c r="B678541" s="76"/>
      <c r="C678541" s="75"/>
    </row>
    <row r="678542" spans="2:3" x14ac:dyDescent="0.25">
      <c r="B678542" s="76"/>
      <c r="C678542" s="75"/>
    </row>
    <row r="678543" spans="2:3" x14ac:dyDescent="0.25">
      <c r="B678543" s="76"/>
      <c r="C678543" s="75"/>
    </row>
    <row r="678544" spans="2:3" x14ac:dyDescent="0.25">
      <c r="B678544" s="76"/>
      <c r="C678544" s="75"/>
    </row>
    <row r="678545" spans="2:3" x14ac:dyDescent="0.25">
      <c r="B678545" s="76"/>
      <c r="C678545" s="75"/>
    </row>
    <row r="678546" spans="2:3" x14ac:dyDescent="0.25">
      <c r="B678546" s="76"/>
      <c r="C678546" s="75"/>
    </row>
    <row r="678547" spans="2:3" x14ac:dyDescent="0.25">
      <c r="B678547" s="76"/>
      <c r="C678547" s="75"/>
    </row>
    <row r="678657" spans="2:3" x14ac:dyDescent="0.25">
      <c r="B678657" s="76"/>
      <c r="C678657" s="75"/>
    </row>
    <row r="678658" spans="2:3" x14ac:dyDescent="0.25">
      <c r="B678658" s="76"/>
      <c r="C678658" s="75"/>
    </row>
    <row r="678659" spans="2:3" x14ac:dyDescent="0.25">
      <c r="B678659" s="76"/>
      <c r="C678659" s="75"/>
    </row>
    <row r="678660" spans="2:3" x14ac:dyDescent="0.25">
      <c r="B678660" s="76"/>
      <c r="C678660" s="75"/>
    </row>
    <row r="678661" spans="2:3" x14ac:dyDescent="0.25">
      <c r="B678661" s="76"/>
      <c r="C678661" s="75"/>
    </row>
    <row r="678662" spans="2:3" x14ac:dyDescent="0.25">
      <c r="B678662" s="76"/>
      <c r="C678662" s="75"/>
    </row>
    <row r="678663" spans="2:3" x14ac:dyDescent="0.25">
      <c r="B678663" s="76"/>
      <c r="C678663" s="75"/>
    </row>
    <row r="678664" spans="2:3" x14ac:dyDescent="0.25">
      <c r="B678664" s="76"/>
      <c r="C678664" s="75"/>
    </row>
    <row r="678665" spans="2:3" x14ac:dyDescent="0.25">
      <c r="B678665" s="76"/>
      <c r="C678665" s="75"/>
    </row>
    <row r="678666" spans="2:3" x14ac:dyDescent="0.25">
      <c r="B678666" s="76"/>
      <c r="C678666" s="75"/>
    </row>
    <row r="678667" spans="2:3" x14ac:dyDescent="0.25">
      <c r="B678667" s="76"/>
      <c r="C678667" s="75"/>
    </row>
    <row r="678668" spans="2:3" x14ac:dyDescent="0.25">
      <c r="B678668" s="76"/>
      <c r="C678668" s="75"/>
    </row>
    <row r="678669" spans="2:3" x14ac:dyDescent="0.25">
      <c r="B678669" s="76"/>
      <c r="C678669" s="75"/>
    </row>
    <row r="678779" spans="2:3" x14ac:dyDescent="0.25">
      <c r="B678779" s="76"/>
      <c r="C678779" s="75"/>
    </row>
    <row r="678780" spans="2:3" x14ac:dyDescent="0.25">
      <c r="B678780" s="76"/>
      <c r="C678780" s="75"/>
    </row>
    <row r="678781" spans="2:3" x14ac:dyDescent="0.25">
      <c r="B678781" s="76"/>
      <c r="C678781" s="75"/>
    </row>
    <row r="678782" spans="2:3" x14ac:dyDescent="0.25">
      <c r="B678782" s="76"/>
      <c r="C678782" s="75"/>
    </row>
    <row r="678783" spans="2:3" x14ac:dyDescent="0.25">
      <c r="B678783" s="76"/>
      <c r="C678783" s="75"/>
    </row>
    <row r="678784" spans="2:3" x14ac:dyDescent="0.25">
      <c r="B678784" s="76"/>
      <c r="C678784" s="75"/>
    </row>
    <row r="678785" spans="2:3" x14ac:dyDescent="0.25">
      <c r="B678785" s="76"/>
      <c r="C678785" s="75"/>
    </row>
    <row r="678786" spans="2:3" x14ac:dyDescent="0.25">
      <c r="B678786" s="76"/>
      <c r="C678786" s="75"/>
    </row>
    <row r="678787" spans="2:3" x14ac:dyDescent="0.25">
      <c r="B678787" s="76"/>
      <c r="C678787" s="75"/>
    </row>
    <row r="678788" spans="2:3" x14ac:dyDescent="0.25">
      <c r="B678788" s="76"/>
      <c r="C678788" s="75"/>
    </row>
    <row r="678789" spans="2:3" x14ac:dyDescent="0.25">
      <c r="B678789" s="76"/>
      <c r="C678789" s="75"/>
    </row>
    <row r="678790" spans="2:3" x14ac:dyDescent="0.25">
      <c r="B678790" s="76"/>
      <c r="C678790" s="75"/>
    </row>
    <row r="678791" spans="2:3" x14ac:dyDescent="0.25">
      <c r="B678791" s="76"/>
      <c r="C678791" s="75"/>
    </row>
    <row r="678901" spans="2:3" x14ac:dyDescent="0.25">
      <c r="B678901" s="76"/>
      <c r="C678901" s="75"/>
    </row>
    <row r="678902" spans="2:3" x14ac:dyDescent="0.25">
      <c r="B678902" s="76"/>
      <c r="C678902" s="75"/>
    </row>
    <row r="678903" spans="2:3" x14ac:dyDescent="0.25">
      <c r="B678903" s="76"/>
      <c r="C678903" s="75"/>
    </row>
    <row r="678904" spans="2:3" x14ac:dyDescent="0.25">
      <c r="B678904" s="76"/>
      <c r="C678904" s="75"/>
    </row>
    <row r="678905" spans="2:3" x14ac:dyDescent="0.25">
      <c r="B678905" s="76"/>
      <c r="C678905" s="75"/>
    </row>
    <row r="678906" spans="2:3" x14ac:dyDescent="0.25">
      <c r="B678906" s="76"/>
      <c r="C678906" s="75"/>
    </row>
    <row r="678907" spans="2:3" x14ac:dyDescent="0.25">
      <c r="B678907" s="76"/>
      <c r="C678907" s="75"/>
    </row>
    <row r="678908" spans="2:3" x14ac:dyDescent="0.25">
      <c r="B678908" s="76"/>
      <c r="C678908" s="75"/>
    </row>
    <row r="678909" spans="2:3" x14ac:dyDescent="0.25">
      <c r="B678909" s="76"/>
      <c r="C678909" s="75"/>
    </row>
    <row r="678910" spans="2:3" x14ac:dyDescent="0.25">
      <c r="B678910" s="76"/>
      <c r="C678910" s="75"/>
    </row>
    <row r="678911" spans="2:3" x14ac:dyDescent="0.25">
      <c r="B678911" s="76"/>
      <c r="C678911" s="75"/>
    </row>
    <row r="678912" spans="2:3" x14ac:dyDescent="0.25">
      <c r="B678912" s="76"/>
      <c r="C678912" s="75"/>
    </row>
    <row r="678913" spans="2:3" x14ac:dyDescent="0.25">
      <c r="B678913" s="76"/>
      <c r="C678913" s="75"/>
    </row>
    <row r="679023" spans="2:3" x14ac:dyDescent="0.25">
      <c r="B679023" s="76"/>
      <c r="C679023" s="75"/>
    </row>
    <row r="679024" spans="2:3" x14ac:dyDescent="0.25">
      <c r="B679024" s="76"/>
      <c r="C679024" s="75"/>
    </row>
    <row r="679025" spans="2:3" x14ac:dyDescent="0.25">
      <c r="B679025" s="76"/>
      <c r="C679025" s="75"/>
    </row>
    <row r="679026" spans="2:3" x14ac:dyDescent="0.25">
      <c r="B679026" s="76"/>
      <c r="C679026" s="75"/>
    </row>
    <row r="679027" spans="2:3" x14ac:dyDescent="0.25">
      <c r="B679027" s="76"/>
      <c r="C679027" s="75"/>
    </row>
    <row r="679028" spans="2:3" x14ac:dyDescent="0.25">
      <c r="B679028" s="76"/>
      <c r="C679028" s="75"/>
    </row>
    <row r="679029" spans="2:3" x14ac:dyDescent="0.25">
      <c r="B679029" s="76"/>
      <c r="C679029" s="75"/>
    </row>
    <row r="679030" spans="2:3" x14ac:dyDescent="0.25">
      <c r="B679030" s="76"/>
      <c r="C679030" s="75"/>
    </row>
    <row r="679031" spans="2:3" x14ac:dyDescent="0.25">
      <c r="B679031" s="76"/>
      <c r="C679031" s="75"/>
    </row>
    <row r="679032" spans="2:3" x14ac:dyDescent="0.25">
      <c r="B679032" s="76"/>
      <c r="C679032" s="75"/>
    </row>
    <row r="679033" spans="2:3" x14ac:dyDescent="0.25">
      <c r="B679033" s="76"/>
      <c r="C679033" s="75"/>
    </row>
    <row r="679034" spans="2:3" x14ac:dyDescent="0.25">
      <c r="B679034" s="76"/>
      <c r="C679034" s="75"/>
    </row>
    <row r="679035" spans="2:3" x14ac:dyDescent="0.25">
      <c r="B679035" s="76"/>
      <c r="C679035" s="75"/>
    </row>
    <row r="679145" spans="2:3" x14ac:dyDescent="0.25">
      <c r="B679145" s="76"/>
      <c r="C679145" s="75"/>
    </row>
    <row r="679146" spans="2:3" x14ac:dyDescent="0.25">
      <c r="B679146" s="76"/>
      <c r="C679146" s="75"/>
    </row>
    <row r="679147" spans="2:3" x14ac:dyDescent="0.25">
      <c r="B679147" s="76"/>
      <c r="C679147" s="75"/>
    </row>
    <row r="679148" spans="2:3" x14ac:dyDescent="0.25">
      <c r="B679148" s="76"/>
      <c r="C679148" s="75"/>
    </row>
    <row r="679149" spans="2:3" x14ac:dyDescent="0.25">
      <c r="B679149" s="76"/>
      <c r="C679149" s="75"/>
    </row>
    <row r="679150" spans="2:3" x14ac:dyDescent="0.25">
      <c r="B679150" s="76"/>
      <c r="C679150" s="75"/>
    </row>
    <row r="679151" spans="2:3" x14ac:dyDescent="0.25">
      <c r="B679151" s="76"/>
      <c r="C679151" s="75"/>
    </row>
    <row r="679152" spans="2:3" x14ac:dyDescent="0.25">
      <c r="B679152" s="76"/>
      <c r="C679152" s="75"/>
    </row>
    <row r="679153" spans="2:3" x14ac:dyDescent="0.25">
      <c r="B679153" s="76"/>
      <c r="C679153" s="75"/>
    </row>
    <row r="679154" spans="2:3" x14ac:dyDescent="0.25">
      <c r="B679154" s="76"/>
      <c r="C679154" s="75"/>
    </row>
    <row r="679155" spans="2:3" x14ac:dyDescent="0.25">
      <c r="B679155" s="76"/>
      <c r="C679155" s="75"/>
    </row>
    <row r="679156" spans="2:3" x14ac:dyDescent="0.25">
      <c r="B679156" s="76"/>
      <c r="C679156" s="75"/>
    </row>
    <row r="679157" spans="2:3" x14ac:dyDescent="0.25">
      <c r="B679157" s="76"/>
      <c r="C679157" s="75"/>
    </row>
    <row r="679267" spans="2:3" x14ac:dyDescent="0.25">
      <c r="B679267" s="76"/>
      <c r="C679267" s="75"/>
    </row>
    <row r="679268" spans="2:3" x14ac:dyDescent="0.25">
      <c r="B679268" s="76"/>
      <c r="C679268" s="75"/>
    </row>
    <row r="679269" spans="2:3" x14ac:dyDescent="0.25">
      <c r="B679269" s="76"/>
      <c r="C679269" s="75"/>
    </row>
    <row r="679270" spans="2:3" x14ac:dyDescent="0.25">
      <c r="B679270" s="76"/>
      <c r="C679270" s="75"/>
    </row>
    <row r="679271" spans="2:3" x14ac:dyDescent="0.25">
      <c r="B679271" s="76"/>
      <c r="C679271" s="75"/>
    </row>
    <row r="679272" spans="2:3" x14ac:dyDescent="0.25">
      <c r="B679272" s="76"/>
      <c r="C679272" s="75"/>
    </row>
    <row r="679273" spans="2:3" x14ac:dyDescent="0.25">
      <c r="B679273" s="76"/>
      <c r="C679273" s="75"/>
    </row>
    <row r="679274" spans="2:3" x14ac:dyDescent="0.25">
      <c r="B679274" s="76"/>
      <c r="C679274" s="75"/>
    </row>
    <row r="679275" spans="2:3" x14ac:dyDescent="0.25">
      <c r="B679275" s="76"/>
      <c r="C679275" s="75"/>
    </row>
    <row r="679276" spans="2:3" x14ac:dyDescent="0.25">
      <c r="B679276" s="76"/>
      <c r="C679276" s="75"/>
    </row>
    <row r="679277" spans="2:3" x14ac:dyDescent="0.25">
      <c r="B679277" s="76"/>
      <c r="C679277" s="75"/>
    </row>
    <row r="679278" spans="2:3" x14ac:dyDescent="0.25">
      <c r="B679278" s="76"/>
      <c r="C679278" s="75"/>
    </row>
    <row r="679279" spans="2:3" x14ac:dyDescent="0.25">
      <c r="B679279" s="76"/>
      <c r="C679279" s="75"/>
    </row>
    <row r="679389" spans="2:3" x14ac:dyDescent="0.25">
      <c r="B679389" s="76"/>
      <c r="C679389" s="75"/>
    </row>
    <row r="679390" spans="2:3" x14ac:dyDescent="0.25">
      <c r="B679390" s="76"/>
      <c r="C679390" s="75"/>
    </row>
    <row r="679391" spans="2:3" x14ac:dyDescent="0.25">
      <c r="B679391" s="76"/>
      <c r="C679391" s="75"/>
    </row>
    <row r="679392" spans="2:3" x14ac:dyDescent="0.25">
      <c r="B679392" s="76"/>
      <c r="C679392" s="75"/>
    </row>
    <row r="679393" spans="2:3" x14ac:dyDescent="0.25">
      <c r="B679393" s="76"/>
      <c r="C679393" s="75"/>
    </row>
    <row r="679394" spans="2:3" x14ac:dyDescent="0.25">
      <c r="B679394" s="76"/>
      <c r="C679394" s="75"/>
    </row>
    <row r="679395" spans="2:3" x14ac:dyDescent="0.25">
      <c r="B679395" s="76"/>
      <c r="C679395" s="75"/>
    </row>
    <row r="679396" spans="2:3" x14ac:dyDescent="0.25">
      <c r="B679396" s="76"/>
      <c r="C679396" s="75"/>
    </row>
    <row r="679397" spans="2:3" x14ac:dyDescent="0.25">
      <c r="B679397" s="76"/>
      <c r="C679397" s="75"/>
    </row>
    <row r="679398" spans="2:3" x14ac:dyDescent="0.25">
      <c r="B679398" s="76"/>
      <c r="C679398" s="75"/>
    </row>
    <row r="679399" spans="2:3" x14ac:dyDescent="0.25">
      <c r="B679399" s="76"/>
      <c r="C679399" s="75"/>
    </row>
    <row r="679400" spans="2:3" x14ac:dyDescent="0.25">
      <c r="B679400" s="76"/>
      <c r="C679400" s="75"/>
    </row>
    <row r="679401" spans="2:3" x14ac:dyDescent="0.25">
      <c r="B679401" s="76"/>
      <c r="C679401" s="75"/>
    </row>
    <row r="679511" spans="2:3" x14ac:dyDescent="0.25">
      <c r="B679511" s="76"/>
      <c r="C679511" s="75"/>
    </row>
    <row r="679512" spans="2:3" x14ac:dyDescent="0.25">
      <c r="B679512" s="76"/>
      <c r="C679512" s="75"/>
    </row>
    <row r="679513" spans="2:3" x14ac:dyDescent="0.25">
      <c r="B679513" s="76"/>
      <c r="C679513" s="75"/>
    </row>
    <row r="679514" spans="2:3" x14ac:dyDescent="0.25">
      <c r="B679514" s="76"/>
      <c r="C679514" s="75"/>
    </row>
    <row r="679515" spans="2:3" x14ac:dyDescent="0.25">
      <c r="B679515" s="76"/>
      <c r="C679515" s="75"/>
    </row>
    <row r="679516" spans="2:3" x14ac:dyDescent="0.25">
      <c r="B679516" s="76"/>
      <c r="C679516" s="75"/>
    </row>
    <row r="679517" spans="2:3" x14ac:dyDescent="0.25">
      <c r="B679517" s="76"/>
      <c r="C679517" s="75"/>
    </row>
    <row r="679518" spans="2:3" x14ac:dyDescent="0.25">
      <c r="B679518" s="76"/>
      <c r="C679518" s="75"/>
    </row>
    <row r="679519" spans="2:3" x14ac:dyDescent="0.25">
      <c r="B679519" s="76"/>
      <c r="C679519" s="75"/>
    </row>
    <row r="679520" spans="2:3" x14ac:dyDescent="0.25">
      <c r="B679520" s="76"/>
      <c r="C679520" s="75"/>
    </row>
    <row r="679521" spans="2:3" x14ac:dyDescent="0.25">
      <c r="B679521" s="76"/>
      <c r="C679521" s="75"/>
    </row>
    <row r="679522" spans="2:3" x14ac:dyDescent="0.25">
      <c r="B679522" s="76"/>
      <c r="C679522" s="75"/>
    </row>
    <row r="679523" spans="2:3" x14ac:dyDescent="0.25">
      <c r="B679523" s="76"/>
      <c r="C679523" s="75"/>
    </row>
    <row r="679633" spans="2:3" x14ac:dyDescent="0.25">
      <c r="B679633" s="76"/>
      <c r="C679633" s="75"/>
    </row>
    <row r="679634" spans="2:3" x14ac:dyDescent="0.25">
      <c r="B679634" s="76"/>
      <c r="C679634" s="75"/>
    </row>
    <row r="679635" spans="2:3" x14ac:dyDescent="0.25">
      <c r="B679635" s="76"/>
      <c r="C679635" s="75"/>
    </row>
    <row r="679636" spans="2:3" x14ac:dyDescent="0.25">
      <c r="B679636" s="76"/>
      <c r="C679636" s="75"/>
    </row>
    <row r="679637" spans="2:3" x14ac:dyDescent="0.25">
      <c r="B679637" s="76"/>
      <c r="C679637" s="75"/>
    </row>
    <row r="679638" spans="2:3" x14ac:dyDescent="0.25">
      <c r="B679638" s="76"/>
      <c r="C679638" s="75"/>
    </row>
    <row r="679639" spans="2:3" x14ac:dyDescent="0.25">
      <c r="B679639" s="76"/>
      <c r="C679639" s="75"/>
    </row>
    <row r="679640" spans="2:3" x14ac:dyDescent="0.25">
      <c r="B679640" s="76"/>
      <c r="C679640" s="75"/>
    </row>
    <row r="679641" spans="2:3" x14ac:dyDescent="0.25">
      <c r="B679641" s="76"/>
      <c r="C679641" s="75"/>
    </row>
    <row r="679642" spans="2:3" x14ac:dyDescent="0.25">
      <c r="B679642" s="76"/>
      <c r="C679642" s="75"/>
    </row>
    <row r="679643" spans="2:3" x14ac:dyDescent="0.25">
      <c r="B679643" s="76"/>
      <c r="C679643" s="75"/>
    </row>
    <row r="679644" spans="2:3" x14ac:dyDescent="0.25">
      <c r="B679644" s="76"/>
      <c r="C679644" s="75"/>
    </row>
    <row r="679645" spans="2:3" x14ac:dyDescent="0.25">
      <c r="B679645" s="76"/>
      <c r="C679645" s="75"/>
    </row>
    <row r="679755" spans="2:3" x14ac:dyDescent="0.25">
      <c r="B679755" s="76"/>
      <c r="C679755" s="75"/>
    </row>
    <row r="679756" spans="2:3" x14ac:dyDescent="0.25">
      <c r="B679756" s="76"/>
      <c r="C679756" s="75"/>
    </row>
    <row r="679757" spans="2:3" x14ac:dyDescent="0.25">
      <c r="B679757" s="76"/>
      <c r="C679757" s="75"/>
    </row>
    <row r="679758" spans="2:3" x14ac:dyDescent="0.25">
      <c r="B679758" s="76"/>
      <c r="C679758" s="75"/>
    </row>
    <row r="679759" spans="2:3" x14ac:dyDescent="0.25">
      <c r="B679759" s="76"/>
      <c r="C679759" s="75"/>
    </row>
    <row r="679760" spans="2:3" x14ac:dyDescent="0.25">
      <c r="B679760" s="76"/>
      <c r="C679760" s="75"/>
    </row>
    <row r="679761" spans="2:3" x14ac:dyDescent="0.25">
      <c r="B679761" s="76"/>
      <c r="C679761" s="75"/>
    </row>
    <row r="679762" spans="2:3" x14ac:dyDescent="0.25">
      <c r="B679762" s="76"/>
      <c r="C679762" s="75"/>
    </row>
    <row r="679763" spans="2:3" x14ac:dyDescent="0.25">
      <c r="B679763" s="76"/>
      <c r="C679763" s="75"/>
    </row>
    <row r="679764" spans="2:3" x14ac:dyDescent="0.25">
      <c r="B679764" s="76"/>
      <c r="C679764" s="75"/>
    </row>
    <row r="679765" spans="2:3" x14ac:dyDescent="0.25">
      <c r="B679765" s="76"/>
      <c r="C679765" s="75"/>
    </row>
    <row r="679766" spans="2:3" x14ac:dyDescent="0.25">
      <c r="B679766" s="76"/>
      <c r="C679766" s="75"/>
    </row>
    <row r="679767" spans="2:3" x14ac:dyDescent="0.25">
      <c r="B679767" s="76"/>
      <c r="C679767" s="75"/>
    </row>
    <row r="679877" spans="2:3" x14ac:dyDescent="0.25">
      <c r="B679877" s="76"/>
      <c r="C679877" s="75"/>
    </row>
    <row r="679878" spans="2:3" x14ac:dyDescent="0.25">
      <c r="B679878" s="76"/>
      <c r="C679878" s="75"/>
    </row>
    <row r="679879" spans="2:3" x14ac:dyDescent="0.25">
      <c r="B679879" s="76"/>
      <c r="C679879" s="75"/>
    </row>
    <row r="679880" spans="2:3" x14ac:dyDescent="0.25">
      <c r="B679880" s="76"/>
      <c r="C679880" s="75"/>
    </row>
    <row r="679881" spans="2:3" x14ac:dyDescent="0.25">
      <c r="B679881" s="76"/>
      <c r="C679881" s="75"/>
    </row>
    <row r="679882" spans="2:3" x14ac:dyDescent="0.25">
      <c r="B679882" s="76"/>
      <c r="C679882" s="75"/>
    </row>
    <row r="679883" spans="2:3" x14ac:dyDescent="0.25">
      <c r="B679883" s="76"/>
      <c r="C679883" s="75"/>
    </row>
    <row r="679884" spans="2:3" x14ac:dyDescent="0.25">
      <c r="B679884" s="76"/>
      <c r="C679884" s="75"/>
    </row>
    <row r="679885" spans="2:3" x14ac:dyDescent="0.25">
      <c r="B679885" s="76"/>
      <c r="C679885" s="75"/>
    </row>
    <row r="679886" spans="2:3" x14ac:dyDescent="0.25">
      <c r="B679886" s="76"/>
      <c r="C679886" s="75"/>
    </row>
    <row r="679887" spans="2:3" x14ac:dyDescent="0.25">
      <c r="B679887" s="76"/>
      <c r="C679887" s="75"/>
    </row>
    <row r="679888" spans="2:3" x14ac:dyDescent="0.25">
      <c r="B679888" s="76"/>
      <c r="C679888" s="75"/>
    </row>
    <row r="679889" spans="2:3" x14ac:dyDescent="0.25">
      <c r="B679889" s="76"/>
      <c r="C679889" s="75"/>
    </row>
    <row r="679999" spans="2:3" x14ac:dyDescent="0.25">
      <c r="B679999" s="76"/>
      <c r="C679999" s="75"/>
    </row>
    <row r="680000" spans="2:3" x14ac:dyDescent="0.25">
      <c r="B680000" s="76"/>
      <c r="C680000" s="75"/>
    </row>
    <row r="680001" spans="2:3" x14ac:dyDescent="0.25">
      <c r="B680001" s="76"/>
      <c r="C680001" s="75"/>
    </row>
    <row r="680002" spans="2:3" x14ac:dyDescent="0.25">
      <c r="B680002" s="76"/>
      <c r="C680002" s="75"/>
    </row>
    <row r="680003" spans="2:3" x14ac:dyDescent="0.25">
      <c r="B680003" s="76"/>
      <c r="C680003" s="75"/>
    </row>
    <row r="680004" spans="2:3" x14ac:dyDescent="0.25">
      <c r="B680004" s="76"/>
      <c r="C680004" s="75"/>
    </row>
    <row r="680005" spans="2:3" x14ac:dyDescent="0.25">
      <c r="B680005" s="76"/>
      <c r="C680005" s="75"/>
    </row>
    <row r="680006" spans="2:3" x14ac:dyDescent="0.25">
      <c r="B680006" s="76"/>
      <c r="C680006" s="75"/>
    </row>
    <row r="680007" spans="2:3" x14ac:dyDescent="0.25">
      <c r="B680007" s="76"/>
      <c r="C680007" s="75"/>
    </row>
    <row r="680008" spans="2:3" x14ac:dyDescent="0.25">
      <c r="B680008" s="76"/>
      <c r="C680008" s="75"/>
    </row>
    <row r="680009" spans="2:3" x14ac:dyDescent="0.25">
      <c r="B680009" s="76"/>
      <c r="C680009" s="75"/>
    </row>
    <row r="680010" spans="2:3" x14ac:dyDescent="0.25">
      <c r="B680010" s="76"/>
      <c r="C680010" s="75"/>
    </row>
    <row r="680011" spans="2:3" x14ac:dyDescent="0.25">
      <c r="B680011" s="76"/>
      <c r="C680011" s="75"/>
    </row>
    <row r="680121" spans="2:3" x14ac:dyDescent="0.25">
      <c r="B680121" s="76"/>
      <c r="C680121" s="75"/>
    </row>
    <row r="680122" spans="2:3" x14ac:dyDescent="0.25">
      <c r="B680122" s="76"/>
      <c r="C680122" s="75"/>
    </row>
    <row r="680123" spans="2:3" x14ac:dyDescent="0.25">
      <c r="B680123" s="76"/>
      <c r="C680123" s="75"/>
    </row>
    <row r="680124" spans="2:3" x14ac:dyDescent="0.25">
      <c r="B680124" s="76"/>
      <c r="C680124" s="75"/>
    </row>
    <row r="680125" spans="2:3" x14ac:dyDescent="0.25">
      <c r="B680125" s="76"/>
      <c r="C680125" s="75"/>
    </row>
    <row r="680126" spans="2:3" x14ac:dyDescent="0.25">
      <c r="B680126" s="76"/>
      <c r="C680126" s="75"/>
    </row>
    <row r="680127" spans="2:3" x14ac:dyDescent="0.25">
      <c r="B680127" s="76"/>
      <c r="C680127" s="75"/>
    </row>
    <row r="680128" spans="2:3" x14ac:dyDescent="0.25">
      <c r="B680128" s="76"/>
      <c r="C680128" s="75"/>
    </row>
    <row r="680129" spans="2:3" x14ac:dyDescent="0.25">
      <c r="B680129" s="76"/>
      <c r="C680129" s="75"/>
    </row>
    <row r="680130" spans="2:3" x14ac:dyDescent="0.25">
      <c r="B680130" s="76"/>
      <c r="C680130" s="75"/>
    </row>
    <row r="680131" spans="2:3" x14ac:dyDescent="0.25">
      <c r="B680131" s="76"/>
      <c r="C680131" s="75"/>
    </row>
    <row r="680132" spans="2:3" x14ac:dyDescent="0.25">
      <c r="B680132" s="76"/>
      <c r="C680132" s="75"/>
    </row>
    <row r="680133" spans="2:3" x14ac:dyDescent="0.25">
      <c r="B680133" s="76"/>
      <c r="C680133" s="75"/>
    </row>
    <row r="680243" spans="2:3" x14ac:dyDescent="0.25">
      <c r="B680243" s="76"/>
      <c r="C680243" s="75"/>
    </row>
    <row r="680244" spans="2:3" x14ac:dyDescent="0.25">
      <c r="B680244" s="76"/>
      <c r="C680244" s="75"/>
    </row>
    <row r="680245" spans="2:3" x14ac:dyDescent="0.25">
      <c r="B680245" s="76"/>
      <c r="C680245" s="75"/>
    </row>
    <row r="680246" spans="2:3" x14ac:dyDescent="0.25">
      <c r="B680246" s="76"/>
      <c r="C680246" s="75"/>
    </row>
    <row r="680247" spans="2:3" x14ac:dyDescent="0.25">
      <c r="B680247" s="76"/>
      <c r="C680247" s="75"/>
    </row>
    <row r="680248" spans="2:3" x14ac:dyDescent="0.25">
      <c r="B680248" s="76"/>
      <c r="C680248" s="75"/>
    </row>
    <row r="680249" spans="2:3" x14ac:dyDescent="0.25">
      <c r="B680249" s="76"/>
      <c r="C680249" s="75"/>
    </row>
    <row r="680250" spans="2:3" x14ac:dyDescent="0.25">
      <c r="B680250" s="76"/>
      <c r="C680250" s="75"/>
    </row>
    <row r="680251" spans="2:3" x14ac:dyDescent="0.25">
      <c r="B680251" s="76"/>
      <c r="C680251" s="75"/>
    </row>
    <row r="680252" spans="2:3" x14ac:dyDescent="0.25">
      <c r="B680252" s="76"/>
      <c r="C680252" s="75"/>
    </row>
    <row r="680253" spans="2:3" x14ac:dyDescent="0.25">
      <c r="B680253" s="76"/>
      <c r="C680253" s="75"/>
    </row>
    <row r="680254" spans="2:3" x14ac:dyDescent="0.25">
      <c r="B680254" s="76"/>
      <c r="C680254" s="75"/>
    </row>
    <row r="680255" spans="2:3" x14ac:dyDescent="0.25">
      <c r="B680255" s="76"/>
      <c r="C680255" s="75"/>
    </row>
    <row r="680365" spans="2:3" x14ac:dyDescent="0.25">
      <c r="B680365" s="76"/>
      <c r="C680365" s="75"/>
    </row>
    <row r="680366" spans="2:3" x14ac:dyDescent="0.25">
      <c r="B680366" s="76"/>
      <c r="C680366" s="75"/>
    </row>
    <row r="680367" spans="2:3" x14ac:dyDescent="0.25">
      <c r="B680367" s="76"/>
      <c r="C680367" s="75"/>
    </row>
    <row r="680368" spans="2:3" x14ac:dyDescent="0.25">
      <c r="B680368" s="76"/>
      <c r="C680368" s="75"/>
    </row>
    <row r="680369" spans="2:3" x14ac:dyDescent="0.25">
      <c r="B680369" s="76"/>
      <c r="C680369" s="75"/>
    </row>
    <row r="680370" spans="2:3" x14ac:dyDescent="0.25">
      <c r="B680370" s="76"/>
      <c r="C680370" s="75"/>
    </row>
    <row r="680371" spans="2:3" x14ac:dyDescent="0.25">
      <c r="B680371" s="76"/>
      <c r="C680371" s="75"/>
    </row>
    <row r="680372" spans="2:3" x14ac:dyDescent="0.25">
      <c r="B680372" s="76"/>
      <c r="C680372" s="75"/>
    </row>
    <row r="680373" spans="2:3" x14ac:dyDescent="0.25">
      <c r="B680373" s="76"/>
      <c r="C680373" s="75"/>
    </row>
    <row r="680374" spans="2:3" x14ac:dyDescent="0.25">
      <c r="B680374" s="76"/>
      <c r="C680374" s="75"/>
    </row>
    <row r="680375" spans="2:3" x14ac:dyDescent="0.25">
      <c r="B680375" s="76"/>
      <c r="C680375" s="75"/>
    </row>
    <row r="680376" spans="2:3" x14ac:dyDescent="0.25">
      <c r="B680376" s="76"/>
      <c r="C680376" s="75"/>
    </row>
    <row r="680377" spans="2:3" x14ac:dyDescent="0.25">
      <c r="B680377" s="76"/>
      <c r="C680377" s="75"/>
    </row>
    <row r="680487" spans="2:3" x14ac:dyDescent="0.25">
      <c r="B680487" s="76"/>
      <c r="C680487" s="75"/>
    </row>
    <row r="680488" spans="2:3" x14ac:dyDescent="0.25">
      <c r="B680488" s="76"/>
      <c r="C680488" s="75"/>
    </row>
    <row r="680489" spans="2:3" x14ac:dyDescent="0.25">
      <c r="B680489" s="76"/>
      <c r="C680489" s="75"/>
    </row>
    <row r="680490" spans="2:3" x14ac:dyDescent="0.25">
      <c r="B680490" s="76"/>
      <c r="C680490" s="75"/>
    </row>
    <row r="680491" spans="2:3" x14ac:dyDescent="0.25">
      <c r="B680491" s="76"/>
      <c r="C680491" s="75"/>
    </row>
    <row r="680492" spans="2:3" x14ac:dyDescent="0.25">
      <c r="B680492" s="76"/>
      <c r="C680492" s="75"/>
    </row>
    <row r="680493" spans="2:3" x14ac:dyDescent="0.25">
      <c r="B680493" s="76"/>
      <c r="C680493" s="75"/>
    </row>
    <row r="680494" spans="2:3" x14ac:dyDescent="0.25">
      <c r="B680494" s="76"/>
      <c r="C680494" s="75"/>
    </row>
    <row r="680495" spans="2:3" x14ac:dyDescent="0.25">
      <c r="B680495" s="76"/>
      <c r="C680495" s="75"/>
    </row>
    <row r="680496" spans="2:3" x14ac:dyDescent="0.25">
      <c r="B680496" s="76"/>
      <c r="C680496" s="75"/>
    </row>
    <row r="680497" spans="2:3" x14ac:dyDescent="0.25">
      <c r="B680497" s="76"/>
      <c r="C680497" s="75"/>
    </row>
    <row r="680498" spans="2:3" x14ac:dyDescent="0.25">
      <c r="B680498" s="76"/>
      <c r="C680498" s="75"/>
    </row>
    <row r="680499" spans="2:3" x14ac:dyDescent="0.25">
      <c r="B680499" s="76"/>
      <c r="C680499" s="75"/>
    </row>
    <row r="680609" spans="2:3" x14ac:dyDescent="0.25">
      <c r="B680609" s="76"/>
      <c r="C680609" s="75"/>
    </row>
    <row r="680610" spans="2:3" x14ac:dyDescent="0.25">
      <c r="B680610" s="76"/>
      <c r="C680610" s="75"/>
    </row>
    <row r="680611" spans="2:3" x14ac:dyDescent="0.25">
      <c r="B680611" s="76"/>
      <c r="C680611" s="75"/>
    </row>
    <row r="680612" spans="2:3" x14ac:dyDescent="0.25">
      <c r="B680612" s="76"/>
      <c r="C680612" s="75"/>
    </row>
    <row r="680613" spans="2:3" x14ac:dyDescent="0.25">
      <c r="B680613" s="76"/>
      <c r="C680613" s="75"/>
    </row>
    <row r="680614" spans="2:3" x14ac:dyDescent="0.25">
      <c r="B680614" s="76"/>
      <c r="C680614" s="75"/>
    </row>
    <row r="680615" spans="2:3" x14ac:dyDescent="0.25">
      <c r="B680615" s="76"/>
      <c r="C680615" s="75"/>
    </row>
    <row r="680616" spans="2:3" x14ac:dyDescent="0.25">
      <c r="B680616" s="76"/>
      <c r="C680616" s="75"/>
    </row>
    <row r="680617" spans="2:3" x14ac:dyDescent="0.25">
      <c r="B680617" s="76"/>
      <c r="C680617" s="75"/>
    </row>
    <row r="680618" spans="2:3" x14ac:dyDescent="0.25">
      <c r="B680618" s="76"/>
      <c r="C680618" s="75"/>
    </row>
    <row r="680619" spans="2:3" x14ac:dyDescent="0.25">
      <c r="B680619" s="76"/>
      <c r="C680619" s="75"/>
    </row>
    <row r="680620" spans="2:3" x14ac:dyDescent="0.25">
      <c r="B680620" s="76"/>
      <c r="C680620" s="75"/>
    </row>
    <row r="680621" spans="2:3" x14ac:dyDescent="0.25">
      <c r="B680621" s="76"/>
      <c r="C680621" s="75"/>
    </row>
    <row r="680731" spans="2:3" x14ac:dyDescent="0.25">
      <c r="B680731" s="76"/>
      <c r="C680731" s="75"/>
    </row>
    <row r="680732" spans="2:3" x14ac:dyDescent="0.25">
      <c r="B680732" s="76"/>
      <c r="C680732" s="75"/>
    </row>
    <row r="680733" spans="2:3" x14ac:dyDescent="0.25">
      <c r="B680733" s="76"/>
      <c r="C680733" s="75"/>
    </row>
    <row r="680734" spans="2:3" x14ac:dyDescent="0.25">
      <c r="B680734" s="76"/>
      <c r="C680734" s="75"/>
    </row>
    <row r="680735" spans="2:3" x14ac:dyDescent="0.25">
      <c r="B680735" s="76"/>
      <c r="C680735" s="75"/>
    </row>
    <row r="680736" spans="2:3" x14ac:dyDescent="0.25">
      <c r="B680736" s="76"/>
      <c r="C680736" s="75"/>
    </row>
    <row r="680737" spans="2:3" x14ac:dyDescent="0.25">
      <c r="B680737" s="76"/>
      <c r="C680737" s="75"/>
    </row>
    <row r="680738" spans="2:3" x14ac:dyDescent="0.25">
      <c r="B680738" s="76"/>
      <c r="C680738" s="75"/>
    </row>
    <row r="680739" spans="2:3" x14ac:dyDescent="0.25">
      <c r="B680739" s="76"/>
      <c r="C680739" s="75"/>
    </row>
    <row r="680740" spans="2:3" x14ac:dyDescent="0.25">
      <c r="B680740" s="76"/>
      <c r="C680740" s="75"/>
    </row>
    <row r="680741" spans="2:3" x14ac:dyDescent="0.25">
      <c r="B680741" s="76"/>
      <c r="C680741" s="75"/>
    </row>
    <row r="680742" spans="2:3" x14ac:dyDescent="0.25">
      <c r="B680742" s="76"/>
      <c r="C680742" s="75"/>
    </row>
    <row r="680743" spans="2:3" x14ac:dyDescent="0.25">
      <c r="B680743" s="76"/>
      <c r="C680743" s="75"/>
    </row>
    <row r="680853" spans="2:3" x14ac:dyDescent="0.25">
      <c r="B680853" s="76"/>
      <c r="C680853" s="75"/>
    </row>
    <row r="680854" spans="2:3" x14ac:dyDescent="0.25">
      <c r="B680854" s="76"/>
      <c r="C680854" s="75"/>
    </row>
    <row r="680855" spans="2:3" x14ac:dyDescent="0.25">
      <c r="B680855" s="76"/>
      <c r="C680855" s="75"/>
    </row>
    <row r="680856" spans="2:3" x14ac:dyDescent="0.25">
      <c r="B680856" s="76"/>
      <c r="C680856" s="75"/>
    </row>
    <row r="680857" spans="2:3" x14ac:dyDescent="0.25">
      <c r="B680857" s="76"/>
      <c r="C680857" s="75"/>
    </row>
    <row r="680858" spans="2:3" x14ac:dyDescent="0.25">
      <c r="B680858" s="76"/>
      <c r="C680858" s="75"/>
    </row>
    <row r="680859" spans="2:3" x14ac:dyDescent="0.25">
      <c r="B680859" s="76"/>
      <c r="C680859" s="75"/>
    </row>
    <row r="680860" spans="2:3" x14ac:dyDescent="0.25">
      <c r="B680860" s="76"/>
      <c r="C680860" s="75"/>
    </row>
    <row r="680861" spans="2:3" x14ac:dyDescent="0.25">
      <c r="B680861" s="76"/>
      <c r="C680861" s="75"/>
    </row>
    <row r="680862" spans="2:3" x14ac:dyDescent="0.25">
      <c r="B680862" s="76"/>
      <c r="C680862" s="75"/>
    </row>
    <row r="680863" spans="2:3" x14ac:dyDescent="0.25">
      <c r="B680863" s="76"/>
      <c r="C680863" s="75"/>
    </row>
    <row r="680864" spans="2:3" x14ac:dyDescent="0.25">
      <c r="B680864" s="76"/>
      <c r="C680864" s="75"/>
    </row>
    <row r="680865" spans="2:3" x14ac:dyDescent="0.25">
      <c r="B680865" s="76"/>
      <c r="C680865" s="75"/>
    </row>
    <row r="680975" spans="2:3" x14ac:dyDescent="0.25">
      <c r="B680975" s="76"/>
      <c r="C680975" s="75"/>
    </row>
    <row r="680976" spans="2:3" x14ac:dyDescent="0.25">
      <c r="B680976" s="76"/>
      <c r="C680976" s="75"/>
    </row>
    <row r="680977" spans="2:3" x14ac:dyDescent="0.25">
      <c r="B680977" s="76"/>
      <c r="C680977" s="75"/>
    </row>
    <row r="680978" spans="2:3" x14ac:dyDescent="0.25">
      <c r="B680978" s="76"/>
      <c r="C680978" s="75"/>
    </row>
    <row r="680979" spans="2:3" x14ac:dyDescent="0.25">
      <c r="B680979" s="76"/>
      <c r="C680979" s="75"/>
    </row>
    <row r="680980" spans="2:3" x14ac:dyDescent="0.25">
      <c r="B680980" s="76"/>
      <c r="C680980" s="75"/>
    </row>
    <row r="680981" spans="2:3" x14ac:dyDescent="0.25">
      <c r="B680981" s="76"/>
      <c r="C680981" s="75"/>
    </row>
    <row r="680982" spans="2:3" x14ac:dyDescent="0.25">
      <c r="B680982" s="76"/>
      <c r="C680982" s="75"/>
    </row>
    <row r="680983" spans="2:3" x14ac:dyDescent="0.25">
      <c r="B680983" s="76"/>
      <c r="C680983" s="75"/>
    </row>
    <row r="680984" spans="2:3" x14ac:dyDescent="0.25">
      <c r="B680984" s="76"/>
      <c r="C680984" s="75"/>
    </row>
    <row r="680985" spans="2:3" x14ac:dyDescent="0.25">
      <c r="B680985" s="76"/>
      <c r="C680985" s="75"/>
    </row>
    <row r="680986" spans="2:3" x14ac:dyDescent="0.25">
      <c r="B680986" s="76"/>
      <c r="C680986" s="75"/>
    </row>
    <row r="680987" spans="2:3" x14ac:dyDescent="0.25">
      <c r="B680987" s="76"/>
      <c r="C680987" s="75"/>
    </row>
    <row r="681097" spans="2:3" x14ac:dyDescent="0.25">
      <c r="B681097" s="76"/>
      <c r="C681097" s="75"/>
    </row>
    <row r="681098" spans="2:3" x14ac:dyDescent="0.25">
      <c r="B681098" s="76"/>
      <c r="C681098" s="75"/>
    </row>
    <row r="681099" spans="2:3" x14ac:dyDescent="0.25">
      <c r="B681099" s="76"/>
      <c r="C681099" s="75"/>
    </row>
    <row r="681100" spans="2:3" x14ac:dyDescent="0.25">
      <c r="B681100" s="76"/>
      <c r="C681100" s="75"/>
    </row>
    <row r="681101" spans="2:3" x14ac:dyDescent="0.25">
      <c r="B681101" s="76"/>
      <c r="C681101" s="75"/>
    </row>
    <row r="681102" spans="2:3" x14ac:dyDescent="0.25">
      <c r="B681102" s="76"/>
      <c r="C681102" s="75"/>
    </row>
    <row r="681103" spans="2:3" x14ac:dyDescent="0.25">
      <c r="B681103" s="76"/>
      <c r="C681103" s="75"/>
    </row>
    <row r="681104" spans="2:3" x14ac:dyDescent="0.25">
      <c r="B681104" s="76"/>
      <c r="C681104" s="75"/>
    </row>
    <row r="681105" spans="2:3" x14ac:dyDescent="0.25">
      <c r="B681105" s="76"/>
      <c r="C681105" s="75"/>
    </row>
    <row r="681106" spans="2:3" x14ac:dyDescent="0.25">
      <c r="B681106" s="76"/>
      <c r="C681106" s="75"/>
    </row>
    <row r="681107" spans="2:3" x14ac:dyDescent="0.25">
      <c r="B681107" s="76"/>
      <c r="C681107" s="75"/>
    </row>
    <row r="681108" spans="2:3" x14ac:dyDescent="0.25">
      <c r="B681108" s="76"/>
      <c r="C681108" s="75"/>
    </row>
    <row r="681109" spans="2:3" x14ac:dyDescent="0.25">
      <c r="B681109" s="76"/>
      <c r="C681109" s="75"/>
    </row>
    <row r="681219" spans="2:3" x14ac:dyDescent="0.25">
      <c r="B681219" s="76"/>
      <c r="C681219" s="75"/>
    </row>
    <row r="681220" spans="2:3" x14ac:dyDescent="0.25">
      <c r="B681220" s="76"/>
      <c r="C681220" s="75"/>
    </row>
    <row r="681221" spans="2:3" x14ac:dyDescent="0.25">
      <c r="B681221" s="76"/>
      <c r="C681221" s="75"/>
    </row>
    <row r="681222" spans="2:3" x14ac:dyDescent="0.25">
      <c r="B681222" s="76"/>
      <c r="C681222" s="75"/>
    </row>
    <row r="681223" spans="2:3" x14ac:dyDescent="0.25">
      <c r="B681223" s="76"/>
      <c r="C681223" s="75"/>
    </row>
    <row r="681224" spans="2:3" x14ac:dyDescent="0.25">
      <c r="B681224" s="76"/>
      <c r="C681224" s="75"/>
    </row>
    <row r="681225" spans="2:3" x14ac:dyDescent="0.25">
      <c r="B681225" s="76"/>
      <c r="C681225" s="75"/>
    </row>
    <row r="681226" spans="2:3" x14ac:dyDescent="0.25">
      <c r="B681226" s="76"/>
      <c r="C681226" s="75"/>
    </row>
    <row r="681227" spans="2:3" x14ac:dyDescent="0.25">
      <c r="B681227" s="76"/>
      <c r="C681227" s="75"/>
    </row>
    <row r="681228" spans="2:3" x14ac:dyDescent="0.25">
      <c r="B681228" s="76"/>
      <c r="C681228" s="75"/>
    </row>
    <row r="681229" spans="2:3" x14ac:dyDescent="0.25">
      <c r="B681229" s="76"/>
      <c r="C681229" s="75"/>
    </row>
    <row r="681230" spans="2:3" x14ac:dyDescent="0.25">
      <c r="B681230" s="76"/>
      <c r="C681230" s="75"/>
    </row>
    <row r="681231" spans="2:3" x14ac:dyDescent="0.25">
      <c r="B681231" s="76"/>
      <c r="C681231" s="75"/>
    </row>
    <row r="681341" spans="2:3" x14ac:dyDescent="0.25">
      <c r="B681341" s="76"/>
      <c r="C681341" s="75"/>
    </row>
    <row r="681342" spans="2:3" x14ac:dyDescent="0.25">
      <c r="B681342" s="76"/>
      <c r="C681342" s="75"/>
    </row>
    <row r="681343" spans="2:3" x14ac:dyDescent="0.25">
      <c r="B681343" s="76"/>
      <c r="C681343" s="75"/>
    </row>
    <row r="681344" spans="2:3" x14ac:dyDescent="0.25">
      <c r="B681344" s="76"/>
      <c r="C681344" s="75"/>
    </row>
    <row r="681345" spans="2:3" x14ac:dyDescent="0.25">
      <c r="B681345" s="76"/>
      <c r="C681345" s="75"/>
    </row>
    <row r="681346" spans="2:3" x14ac:dyDescent="0.25">
      <c r="B681346" s="76"/>
      <c r="C681346" s="75"/>
    </row>
    <row r="681347" spans="2:3" x14ac:dyDescent="0.25">
      <c r="B681347" s="76"/>
      <c r="C681347" s="75"/>
    </row>
    <row r="681348" spans="2:3" x14ac:dyDescent="0.25">
      <c r="B681348" s="76"/>
      <c r="C681348" s="75"/>
    </row>
    <row r="681349" spans="2:3" x14ac:dyDescent="0.25">
      <c r="B681349" s="76"/>
      <c r="C681349" s="75"/>
    </row>
    <row r="681350" spans="2:3" x14ac:dyDescent="0.25">
      <c r="B681350" s="76"/>
      <c r="C681350" s="75"/>
    </row>
    <row r="681351" spans="2:3" x14ac:dyDescent="0.25">
      <c r="B681351" s="76"/>
      <c r="C681351" s="75"/>
    </row>
    <row r="681352" spans="2:3" x14ac:dyDescent="0.25">
      <c r="B681352" s="76"/>
      <c r="C681352" s="75"/>
    </row>
    <row r="681353" spans="2:3" x14ac:dyDescent="0.25">
      <c r="B681353" s="76"/>
      <c r="C681353" s="75"/>
    </row>
    <row r="681463" spans="2:3" x14ac:dyDescent="0.25">
      <c r="B681463" s="76"/>
      <c r="C681463" s="75"/>
    </row>
    <row r="681464" spans="2:3" x14ac:dyDescent="0.25">
      <c r="B681464" s="76"/>
      <c r="C681464" s="75"/>
    </row>
    <row r="681465" spans="2:3" x14ac:dyDescent="0.25">
      <c r="B681465" s="76"/>
      <c r="C681465" s="75"/>
    </row>
    <row r="681466" spans="2:3" x14ac:dyDescent="0.25">
      <c r="B681466" s="76"/>
      <c r="C681466" s="75"/>
    </row>
    <row r="681467" spans="2:3" x14ac:dyDescent="0.25">
      <c r="B681467" s="76"/>
      <c r="C681467" s="75"/>
    </row>
    <row r="681468" spans="2:3" x14ac:dyDescent="0.25">
      <c r="B681468" s="76"/>
      <c r="C681468" s="75"/>
    </row>
    <row r="681469" spans="2:3" x14ac:dyDescent="0.25">
      <c r="B681469" s="76"/>
      <c r="C681469" s="75"/>
    </row>
    <row r="681470" spans="2:3" x14ac:dyDescent="0.25">
      <c r="B681470" s="76"/>
      <c r="C681470" s="75"/>
    </row>
    <row r="681471" spans="2:3" x14ac:dyDescent="0.25">
      <c r="B681471" s="76"/>
      <c r="C681471" s="75"/>
    </row>
    <row r="681472" spans="2:3" x14ac:dyDescent="0.25">
      <c r="B681472" s="76"/>
      <c r="C681472" s="75"/>
    </row>
    <row r="681473" spans="2:3" x14ac:dyDescent="0.25">
      <c r="B681473" s="76"/>
      <c r="C681473" s="75"/>
    </row>
    <row r="681474" spans="2:3" x14ac:dyDescent="0.25">
      <c r="B681474" s="76"/>
      <c r="C681474" s="75"/>
    </row>
    <row r="681475" spans="2:3" x14ac:dyDescent="0.25">
      <c r="B681475" s="76"/>
      <c r="C681475" s="75"/>
    </row>
    <row r="681585" spans="2:3" x14ac:dyDescent="0.25">
      <c r="B681585" s="76"/>
      <c r="C681585" s="75"/>
    </row>
    <row r="681586" spans="2:3" x14ac:dyDescent="0.25">
      <c r="B681586" s="76"/>
      <c r="C681586" s="75"/>
    </row>
    <row r="681587" spans="2:3" x14ac:dyDescent="0.25">
      <c r="B681587" s="76"/>
      <c r="C681587" s="75"/>
    </row>
    <row r="681588" spans="2:3" x14ac:dyDescent="0.25">
      <c r="B681588" s="76"/>
      <c r="C681588" s="75"/>
    </row>
    <row r="681589" spans="2:3" x14ac:dyDescent="0.25">
      <c r="B681589" s="76"/>
      <c r="C681589" s="75"/>
    </row>
    <row r="681590" spans="2:3" x14ac:dyDescent="0.25">
      <c r="B681590" s="76"/>
      <c r="C681590" s="75"/>
    </row>
    <row r="681591" spans="2:3" x14ac:dyDescent="0.25">
      <c r="B681591" s="76"/>
      <c r="C681591" s="75"/>
    </row>
    <row r="681592" spans="2:3" x14ac:dyDescent="0.25">
      <c r="B681592" s="76"/>
      <c r="C681592" s="75"/>
    </row>
    <row r="681593" spans="2:3" x14ac:dyDescent="0.25">
      <c r="B681593" s="76"/>
      <c r="C681593" s="75"/>
    </row>
    <row r="681594" spans="2:3" x14ac:dyDescent="0.25">
      <c r="B681594" s="76"/>
      <c r="C681594" s="75"/>
    </row>
    <row r="681595" spans="2:3" x14ac:dyDescent="0.25">
      <c r="B681595" s="76"/>
      <c r="C681595" s="75"/>
    </row>
    <row r="681596" spans="2:3" x14ac:dyDescent="0.25">
      <c r="B681596" s="76"/>
      <c r="C681596" s="75"/>
    </row>
    <row r="681597" spans="2:3" x14ac:dyDescent="0.25">
      <c r="B681597" s="76"/>
      <c r="C681597" s="75"/>
    </row>
    <row r="681707" spans="2:3" x14ac:dyDescent="0.25">
      <c r="B681707" s="76"/>
      <c r="C681707" s="75"/>
    </row>
    <row r="681708" spans="2:3" x14ac:dyDescent="0.25">
      <c r="B681708" s="76"/>
      <c r="C681708" s="75"/>
    </row>
    <row r="681709" spans="2:3" x14ac:dyDescent="0.25">
      <c r="B681709" s="76"/>
      <c r="C681709" s="75"/>
    </row>
    <row r="681710" spans="2:3" x14ac:dyDescent="0.25">
      <c r="B681710" s="76"/>
      <c r="C681710" s="75"/>
    </row>
    <row r="681711" spans="2:3" x14ac:dyDescent="0.25">
      <c r="B681711" s="76"/>
      <c r="C681711" s="75"/>
    </row>
    <row r="681712" spans="2:3" x14ac:dyDescent="0.25">
      <c r="B681712" s="76"/>
      <c r="C681712" s="75"/>
    </row>
    <row r="681713" spans="2:3" x14ac:dyDescent="0.25">
      <c r="B681713" s="76"/>
      <c r="C681713" s="75"/>
    </row>
    <row r="681714" spans="2:3" x14ac:dyDescent="0.25">
      <c r="B681714" s="76"/>
      <c r="C681714" s="75"/>
    </row>
    <row r="681715" spans="2:3" x14ac:dyDescent="0.25">
      <c r="B681715" s="76"/>
      <c r="C681715" s="75"/>
    </row>
    <row r="681716" spans="2:3" x14ac:dyDescent="0.25">
      <c r="B681716" s="76"/>
      <c r="C681716" s="75"/>
    </row>
    <row r="681717" spans="2:3" x14ac:dyDescent="0.25">
      <c r="B681717" s="76"/>
      <c r="C681717" s="75"/>
    </row>
    <row r="681718" spans="2:3" x14ac:dyDescent="0.25">
      <c r="B681718" s="76"/>
      <c r="C681718" s="75"/>
    </row>
    <row r="681719" spans="2:3" x14ac:dyDescent="0.25">
      <c r="B681719" s="76"/>
      <c r="C681719" s="75"/>
    </row>
    <row r="681829" spans="2:3" x14ac:dyDescent="0.25">
      <c r="B681829" s="76"/>
      <c r="C681829" s="75"/>
    </row>
    <row r="681830" spans="2:3" x14ac:dyDescent="0.25">
      <c r="B681830" s="76"/>
      <c r="C681830" s="75"/>
    </row>
    <row r="681831" spans="2:3" x14ac:dyDescent="0.25">
      <c r="B681831" s="76"/>
      <c r="C681831" s="75"/>
    </row>
    <row r="681832" spans="2:3" x14ac:dyDescent="0.25">
      <c r="B681832" s="76"/>
      <c r="C681832" s="75"/>
    </row>
    <row r="681833" spans="2:3" x14ac:dyDescent="0.25">
      <c r="B681833" s="76"/>
      <c r="C681833" s="75"/>
    </row>
    <row r="681834" spans="2:3" x14ac:dyDescent="0.25">
      <c r="B681834" s="76"/>
      <c r="C681834" s="75"/>
    </row>
    <row r="681835" spans="2:3" x14ac:dyDescent="0.25">
      <c r="B681835" s="76"/>
      <c r="C681835" s="75"/>
    </row>
    <row r="681836" spans="2:3" x14ac:dyDescent="0.25">
      <c r="B681836" s="76"/>
      <c r="C681836" s="75"/>
    </row>
    <row r="681837" spans="2:3" x14ac:dyDescent="0.25">
      <c r="B681837" s="76"/>
      <c r="C681837" s="75"/>
    </row>
    <row r="681838" spans="2:3" x14ac:dyDescent="0.25">
      <c r="B681838" s="76"/>
      <c r="C681838" s="75"/>
    </row>
    <row r="681839" spans="2:3" x14ac:dyDescent="0.25">
      <c r="B681839" s="76"/>
      <c r="C681839" s="75"/>
    </row>
    <row r="681840" spans="2:3" x14ac:dyDescent="0.25">
      <c r="B681840" s="76"/>
      <c r="C681840" s="75"/>
    </row>
    <row r="681841" spans="2:3" x14ac:dyDescent="0.25">
      <c r="B681841" s="76"/>
      <c r="C681841" s="75"/>
    </row>
    <row r="681951" spans="2:3" x14ac:dyDescent="0.25">
      <c r="B681951" s="76"/>
      <c r="C681951" s="75"/>
    </row>
    <row r="681952" spans="2:3" x14ac:dyDescent="0.25">
      <c r="B681952" s="76"/>
      <c r="C681952" s="75"/>
    </row>
    <row r="681953" spans="2:3" x14ac:dyDescent="0.25">
      <c r="B681953" s="76"/>
      <c r="C681953" s="75"/>
    </row>
    <row r="681954" spans="2:3" x14ac:dyDescent="0.25">
      <c r="B681954" s="76"/>
      <c r="C681954" s="75"/>
    </row>
    <row r="681955" spans="2:3" x14ac:dyDescent="0.25">
      <c r="B681955" s="76"/>
      <c r="C681955" s="75"/>
    </row>
    <row r="681956" spans="2:3" x14ac:dyDescent="0.25">
      <c r="B681956" s="76"/>
      <c r="C681956" s="75"/>
    </row>
    <row r="681957" spans="2:3" x14ac:dyDescent="0.25">
      <c r="B681957" s="76"/>
      <c r="C681957" s="75"/>
    </row>
    <row r="681958" spans="2:3" x14ac:dyDescent="0.25">
      <c r="B681958" s="76"/>
      <c r="C681958" s="75"/>
    </row>
    <row r="681959" spans="2:3" x14ac:dyDescent="0.25">
      <c r="B681959" s="76"/>
      <c r="C681959" s="75"/>
    </row>
    <row r="681960" spans="2:3" x14ac:dyDescent="0.25">
      <c r="B681960" s="76"/>
      <c r="C681960" s="75"/>
    </row>
    <row r="681961" spans="2:3" x14ac:dyDescent="0.25">
      <c r="B681961" s="76"/>
      <c r="C681961" s="75"/>
    </row>
    <row r="681962" spans="2:3" x14ac:dyDescent="0.25">
      <c r="B681962" s="76"/>
      <c r="C681962" s="75"/>
    </row>
    <row r="681963" spans="2:3" x14ac:dyDescent="0.25">
      <c r="B681963" s="76"/>
      <c r="C681963" s="75"/>
    </row>
    <row r="682073" spans="2:3" x14ac:dyDescent="0.25">
      <c r="B682073" s="76"/>
      <c r="C682073" s="75"/>
    </row>
    <row r="682074" spans="2:3" x14ac:dyDescent="0.25">
      <c r="B682074" s="76"/>
      <c r="C682074" s="75"/>
    </row>
    <row r="682075" spans="2:3" x14ac:dyDescent="0.25">
      <c r="B682075" s="76"/>
      <c r="C682075" s="75"/>
    </row>
    <row r="682076" spans="2:3" x14ac:dyDescent="0.25">
      <c r="B682076" s="76"/>
      <c r="C682076" s="75"/>
    </row>
    <row r="682077" spans="2:3" x14ac:dyDescent="0.25">
      <c r="B682077" s="76"/>
      <c r="C682077" s="75"/>
    </row>
    <row r="682078" spans="2:3" x14ac:dyDescent="0.25">
      <c r="B682078" s="76"/>
      <c r="C682078" s="75"/>
    </row>
    <row r="682079" spans="2:3" x14ac:dyDescent="0.25">
      <c r="B682079" s="76"/>
      <c r="C682079" s="75"/>
    </row>
    <row r="682080" spans="2:3" x14ac:dyDescent="0.25">
      <c r="B682080" s="76"/>
      <c r="C682080" s="75"/>
    </row>
    <row r="682081" spans="2:3" x14ac:dyDescent="0.25">
      <c r="B682081" s="76"/>
      <c r="C682081" s="75"/>
    </row>
    <row r="682082" spans="2:3" x14ac:dyDescent="0.25">
      <c r="B682082" s="76"/>
      <c r="C682082" s="75"/>
    </row>
    <row r="682083" spans="2:3" x14ac:dyDescent="0.25">
      <c r="B682083" s="76"/>
      <c r="C682083" s="75"/>
    </row>
    <row r="682084" spans="2:3" x14ac:dyDescent="0.25">
      <c r="B682084" s="76"/>
      <c r="C682084" s="75"/>
    </row>
    <row r="682085" spans="2:3" x14ac:dyDescent="0.25">
      <c r="B682085" s="76"/>
      <c r="C682085" s="75"/>
    </row>
    <row r="682195" spans="2:3" x14ac:dyDescent="0.25">
      <c r="B682195" s="76"/>
      <c r="C682195" s="75"/>
    </row>
    <row r="682196" spans="2:3" x14ac:dyDescent="0.25">
      <c r="B682196" s="76"/>
      <c r="C682196" s="75"/>
    </row>
    <row r="682197" spans="2:3" x14ac:dyDescent="0.25">
      <c r="B682197" s="76"/>
      <c r="C682197" s="75"/>
    </row>
    <row r="682198" spans="2:3" x14ac:dyDescent="0.25">
      <c r="B682198" s="76"/>
      <c r="C682198" s="75"/>
    </row>
    <row r="682199" spans="2:3" x14ac:dyDescent="0.25">
      <c r="B682199" s="76"/>
      <c r="C682199" s="75"/>
    </row>
    <row r="682200" spans="2:3" x14ac:dyDescent="0.25">
      <c r="B682200" s="76"/>
      <c r="C682200" s="75"/>
    </row>
    <row r="682201" spans="2:3" x14ac:dyDescent="0.25">
      <c r="B682201" s="76"/>
      <c r="C682201" s="75"/>
    </row>
    <row r="682202" spans="2:3" x14ac:dyDescent="0.25">
      <c r="B682202" s="76"/>
      <c r="C682202" s="75"/>
    </row>
    <row r="682203" spans="2:3" x14ac:dyDescent="0.25">
      <c r="B682203" s="76"/>
      <c r="C682203" s="75"/>
    </row>
    <row r="682204" spans="2:3" x14ac:dyDescent="0.25">
      <c r="B682204" s="76"/>
      <c r="C682204" s="75"/>
    </row>
    <row r="682205" spans="2:3" x14ac:dyDescent="0.25">
      <c r="B682205" s="76"/>
      <c r="C682205" s="75"/>
    </row>
    <row r="682206" spans="2:3" x14ac:dyDescent="0.25">
      <c r="B682206" s="76"/>
      <c r="C682206" s="75"/>
    </row>
    <row r="682207" spans="2:3" x14ac:dyDescent="0.25">
      <c r="B682207" s="76"/>
      <c r="C682207" s="75"/>
    </row>
    <row r="682317" spans="2:3" x14ac:dyDescent="0.25">
      <c r="B682317" s="76"/>
      <c r="C682317" s="75"/>
    </row>
    <row r="682318" spans="2:3" x14ac:dyDescent="0.25">
      <c r="B682318" s="76"/>
      <c r="C682318" s="75"/>
    </row>
    <row r="682319" spans="2:3" x14ac:dyDescent="0.25">
      <c r="B682319" s="76"/>
      <c r="C682319" s="75"/>
    </row>
    <row r="682320" spans="2:3" x14ac:dyDescent="0.25">
      <c r="B682320" s="76"/>
      <c r="C682320" s="75"/>
    </row>
    <row r="682321" spans="2:3" x14ac:dyDescent="0.25">
      <c r="B682321" s="76"/>
      <c r="C682321" s="75"/>
    </row>
    <row r="682322" spans="2:3" x14ac:dyDescent="0.25">
      <c r="B682322" s="76"/>
      <c r="C682322" s="75"/>
    </row>
    <row r="682323" spans="2:3" x14ac:dyDescent="0.25">
      <c r="B682323" s="76"/>
      <c r="C682323" s="75"/>
    </row>
    <row r="682324" spans="2:3" x14ac:dyDescent="0.25">
      <c r="B682324" s="76"/>
      <c r="C682324" s="75"/>
    </row>
    <row r="682325" spans="2:3" x14ac:dyDescent="0.25">
      <c r="B682325" s="76"/>
      <c r="C682325" s="75"/>
    </row>
    <row r="682326" spans="2:3" x14ac:dyDescent="0.25">
      <c r="B682326" s="76"/>
      <c r="C682326" s="75"/>
    </row>
    <row r="682327" spans="2:3" x14ac:dyDescent="0.25">
      <c r="B682327" s="76"/>
      <c r="C682327" s="75"/>
    </row>
    <row r="682328" spans="2:3" x14ac:dyDescent="0.25">
      <c r="B682328" s="76"/>
      <c r="C682328" s="75"/>
    </row>
    <row r="682329" spans="2:3" x14ac:dyDescent="0.25">
      <c r="B682329" s="76"/>
      <c r="C682329" s="75"/>
    </row>
    <row r="682439" spans="2:3" x14ac:dyDescent="0.25">
      <c r="B682439" s="76"/>
      <c r="C682439" s="75"/>
    </row>
    <row r="682440" spans="2:3" x14ac:dyDescent="0.25">
      <c r="B682440" s="76"/>
      <c r="C682440" s="75"/>
    </row>
    <row r="682441" spans="2:3" x14ac:dyDescent="0.25">
      <c r="B682441" s="76"/>
      <c r="C682441" s="75"/>
    </row>
    <row r="682442" spans="2:3" x14ac:dyDescent="0.25">
      <c r="B682442" s="76"/>
      <c r="C682442" s="75"/>
    </row>
    <row r="682443" spans="2:3" x14ac:dyDescent="0.25">
      <c r="B682443" s="76"/>
      <c r="C682443" s="75"/>
    </row>
    <row r="682444" spans="2:3" x14ac:dyDescent="0.25">
      <c r="B682444" s="76"/>
      <c r="C682444" s="75"/>
    </row>
    <row r="682445" spans="2:3" x14ac:dyDescent="0.25">
      <c r="B682445" s="76"/>
      <c r="C682445" s="75"/>
    </row>
    <row r="682446" spans="2:3" x14ac:dyDescent="0.25">
      <c r="B682446" s="76"/>
      <c r="C682446" s="75"/>
    </row>
    <row r="682447" spans="2:3" x14ac:dyDescent="0.25">
      <c r="B682447" s="76"/>
      <c r="C682447" s="75"/>
    </row>
    <row r="682448" spans="2:3" x14ac:dyDescent="0.25">
      <c r="B682448" s="76"/>
      <c r="C682448" s="75"/>
    </row>
    <row r="682449" spans="2:3" x14ac:dyDescent="0.25">
      <c r="B682449" s="76"/>
      <c r="C682449" s="75"/>
    </row>
    <row r="682450" spans="2:3" x14ac:dyDescent="0.25">
      <c r="B682450" s="76"/>
      <c r="C682450" s="75"/>
    </row>
    <row r="682451" spans="2:3" x14ac:dyDescent="0.25">
      <c r="B682451" s="76"/>
      <c r="C682451" s="75"/>
    </row>
    <row r="682561" spans="2:3" x14ac:dyDescent="0.25">
      <c r="B682561" s="76"/>
      <c r="C682561" s="75"/>
    </row>
    <row r="682562" spans="2:3" x14ac:dyDescent="0.25">
      <c r="B682562" s="76"/>
      <c r="C682562" s="75"/>
    </row>
    <row r="682563" spans="2:3" x14ac:dyDescent="0.25">
      <c r="B682563" s="76"/>
      <c r="C682563" s="75"/>
    </row>
    <row r="682564" spans="2:3" x14ac:dyDescent="0.25">
      <c r="B682564" s="76"/>
      <c r="C682564" s="75"/>
    </row>
    <row r="682565" spans="2:3" x14ac:dyDescent="0.25">
      <c r="B682565" s="76"/>
      <c r="C682565" s="75"/>
    </row>
    <row r="682566" spans="2:3" x14ac:dyDescent="0.25">
      <c r="B682566" s="76"/>
      <c r="C682566" s="75"/>
    </row>
    <row r="682567" spans="2:3" x14ac:dyDescent="0.25">
      <c r="B682567" s="76"/>
      <c r="C682567" s="75"/>
    </row>
    <row r="682568" spans="2:3" x14ac:dyDescent="0.25">
      <c r="B682568" s="76"/>
      <c r="C682568" s="75"/>
    </row>
    <row r="682569" spans="2:3" x14ac:dyDescent="0.25">
      <c r="B682569" s="76"/>
      <c r="C682569" s="75"/>
    </row>
    <row r="682570" spans="2:3" x14ac:dyDescent="0.25">
      <c r="B682570" s="76"/>
      <c r="C682570" s="75"/>
    </row>
    <row r="682571" spans="2:3" x14ac:dyDescent="0.25">
      <c r="B682571" s="76"/>
      <c r="C682571" s="75"/>
    </row>
    <row r="682572" spans="2:3" x14ac:dyDescent="0.25">
      <c r="B682572" s="76"/>
      <c r="C682572" s="75"/>
    </row>
    <row r="682573" spans="2:3" x14ac:dyDescent="0.25">
      <c r="B682573" s="76"/>
      <c r="C682573" s="75"/>
    </row>
    <row r="682683" spans="2:3" x14ac:dyDescent="0.25">
      <c r="B682683" s="76"/>
      <c r="C682683" s="75"/>
    </row>
    <row r="682684" spans="2:3" x14ac:dyDescent="0.25">
      <c r="B682684" s="76"/>
      <c r="C682684" s="75"/>
    </row>
    <row r="682685" spans="2:3" x14ac:dyDescent="0.25">
      <c r="B682685" s="76"/>
      <c r="C682685" s="75"/>
    </row>
    <row r="682686" spans="2:3" x14ac:dyDescent="0.25">
      <c r="B682686" s="76"/>
      <c r="C682686" s="75"/>
    </row>
    <row r="682687" spans="2:3" x14ac:dyDescent="0.25">
      <c r="B682687" s="76"/>
      <c r="C682687" s="75"/>
    </row>
    <row r="682688" spans="2:3" x14ac:dyDescent="0.25">
      <c r="B682688" s="76"/>
      <c r="C682688" s="75"/>
    </row>
    <row r="682689" spans="2:3" x14ac:dyDescent="0.25">
      <c r="B682689" s="76"/>
      <c r="C682689" s="75"/>
    </row>
    <row r="682690" spans="2:3" x14ac:dyDescent="0.25">
      <c r="B682690" s="76"/>
      <c r="C682690" s="75"/>
    </row>
    <row r="682691" spans="2:3" x14ac:dyDescent="0.25">
      <c r="B682691" s="76"/>
      <c r="C682691" s="75"/>
    </row>
    <row r="682692" spans="2:3" x14ac:dyDescent="0.25">
      <c r="B682692" s="76"/>
      <c r="C682692" s="75"/>
    </row>
    <row r="682693" spans="2:3" x14ac:dyDescent="0.25">
      <c r="B682693" s="76"/>
      <c r="C682693" s="75"/>
    </row>
    <row r="682694" spans="2:3" x14ac:dyDescent="0.25">
      <c r="B682694" s="76"/>
      <c r="C682694" s="75"/>
    </row>
    <row r="682695" spans="2:3" x14ac:dyDescent="0.25">
      <c r="B682695" s="76"/>
      <c r="C682695" s="75"/>
    </row>
    <row r="682805" spans="2:3" x14ac:dyDescent="0.25">
      <c r="B682805" s="76"/>
      <c r="C682805" s="75"/>
    </row>
    <row r="682806" spans="2:3" x14ac:dyDescent="0.25">
      <c r="B682806" s="76"/>
      <c r="C682806" s="75"/>
    </row>
    <row r="682807" spans="2:3" x14ac:dyDescent="0.25">
      <c r="B682807" s="76"/>
      <c r="C682807" s="75"/>
    </row>
    <row r="682808" spans="2:3" x14ac:dyDescent="0.25">
      <c r="B682808" s="76"/>
      <c r="C682808" s="75"/>
    </row>
    <row r="682809" spans="2:3" x14ac:dyDescent="0.25">
      <c r="B682809" s="76"/>
      <c r="C682809" s="75"/>
    </row>
    <row r="682810" spans="2:3" x14ac:dyDescent="0.25">
      <c r="B682810" s="76"/>
      <c r="C682810" s="75"/>
    </row>
    <row r="682811" spans="2:3" x14ac:dyDescent="0.25">
      <c r="B682811" s="76"/>
      <c r="C682811" s="75"/>
    </row>
    <row r="682812" spans="2:3" x14ac:dyDescent="0.25">
      <c r="B682812" s="76"/>
      <c r="C682812" s="75"/>
    </row>
    <row r="682813" spans="2:3" x14ac:dyDescent="0.25">
      <c r="B682813" s="76"/>
      <c r="C682813" s="75"/>
    </row>
    <row r="682814" spans="2:3" x14ac:dyDescent="0.25">
      <c r="B682814" s="76"/>
      <c r="C682814" s="75"/>
    </row>
    <row r="682815" spans="2:3" x14ac:dyDescent="0.25">
      <c r="B682815" s="76"/>
      <c r="C682815" s="75"/>
    </row>
    <row r="682816" spans="2:3" x14ac:dyDescent="0.25">
      <c r="B682816" s="76"/>
      <c r="C682816" s="75"/>
    </row>
    <row r="682817" spans="2:3" x14ac:dyDescent="0.25">
      <c r="B682817" s="76"/>
      <c r="C682817" s="75"/>
    </row>
    <row r="682927" spans="2:3" x14ac:dyDescent="0.25">
      <c r="B682927" s="76"/>
      <c r="C682927" s="75"/>
    </row>
    <row r="682928" spans="2:3" x14ac:dyDescent="0.25">
      <c r="B682928" s="76"/>
      <c r="C682928" s="75"/>
    </row>
    <row r="682929" spans="2:3" x14ac:dyDescent="0.25">
      <c r="B682929" s="76"/>
      <c r="C682929" s="75"/>
    </row>
    <row r="682930" spans="2:3" x14ac:dyDescent="0.25">
      <c r="B682930" s="76"/>
      <c r="C682930" s="75"/>
    </row>
    <row r="682931" spans="2:3" x14ac:dyDescent="0.25">
      <c r="B682931" s="76"/>
      <c r="C682931" s="75"/>
    </row>
    <row r="682932" spans="2:3" x14ac:dyDescent="0.25">
      <c r="B682932" s="76"/>
      <c r="C682932" s="75"/>
    </row>
    <row r="682933" spans="2:3" x14ac:dyDescent="0.25">
      <c r="B682933" s="76"/>
      <c r="C682933" s="75"/>
    </row>
    <row r="682934" spans="2:3" x14ac:dyDescent="0.25">
      <c r="B682934" s="76"/>
      <c r="C682934" s="75"/>
    </row>
    <row r="682935" spans="2:3" x14ac:dyDescent="0.25">
      <c r="B682935" s="76"/>
      <c r="C682935" s="75"/>
    </row>
    <row r="682936" spans="2:3" x14ac:dyDescent="0.25">
      <c r="B682936" s="76"/>
      <c r="C682936" s="75"/>
    </row>
    <row r="682937" spans="2:3" x14ac:dyDescent="0.25">
      <c r="B682937" s="76"/>
      <c r="C682937" s="75"/>
    </row>
    <row r="682938" spans="2:3" x14ac:dyDescent="0.25">
      <c r="B682938" s="76"/>
      <c r="C682938" s="75"/>
    </row>
    <row r="682939" spans="2:3" x14ac:dyDescent="0.25">
      <c r="B682939" s="76"/>
      <c r="C682939" s="75"/>
    </row>
    <row r="683049" spans="2:3" x14ac:dyDescent="0.25">
      <c r="B683049" s="76"/>
      <c r="C683049" s="75"/>
    </row>
    <row r="683050" spans="2:3" x14ac:dyDescent="0.25">
      <c r="B683050" s="76"/>
      <c r="C683050" s="75"/>
    </row>
    <row r="683051" spans="2:3" x14ac:dyDescent="0.25">
      <c r="B683051" s="76"/>
      <c r="C683051" s="75"/>
    </row>
    <row r="683052" spans="2:3" x14ac:dyDescent="0.25">
      <c r="B683052" s="76"/>
      <c r="C683052" s="75"/>
    </row>
    <row r="683053" spans="2:3" x14ac:dyDescent="0.25">
      <c r="B683053" s="76"/>
      <c r="C683053" s="75"/>
    </row>
    <row r="683054" spans="2:3" x14ac:dyDescent="0.25">
      <c r="B683054" s="76"/>
      <c r="C683054" s="75"/>
    </row>
    <row r="683055" spans="2:3" x14ac:dyDescent="0.25">
      <c r="B683055" s="76"/>
      <c r="C683055" s="75"/>
    </row>
    <row r="683056" spans="2:3" x14ac:dyDescent="0.25">
      <c r="B683056" s="76"/>
      <c r="C683056" s="75"/>
    </row>
    <row r="683057" spans="2:3" x14ac:dyDescent="0.25">
      <c r="B683057" s="76"/>
      <c r="C683057" s="75"/>
    </row>
    <row r="683058" spans="2:3" x14ac:dyDescent="0.25">
      <c r="B683058" s="76"/>
      <c r="C683058" s="75"/>
    </row>
    <row r="683059" spans="2:3" x14ac:dyDescent="0.25">
      <c r="B683059" s="76"/>
      <c r="C683059" s="75"/>
    </row>
    <row r="683060" spans="2:3" x14ac:dyDescent="0.25">
      <c r="B683060" s="76"/>
      <c r="C683060" s="75"/>
    </row>
    <row r="683061" spans="2:3" x14ac:dyDescent="0.25">
      <c r="B683061" s="76"/>
      <c r="C683061" s="75"/>
    </row>
    <row r="683171" spans="2:3" x14ac:dyDescent="0.25">
      <c r="B683171" s="76"/>
      <c r="C683171" s="75"/>
    </row>
    <row r="683172" spans="2:3" x14ac:dyDescent="0.25">
      <c r="B683172" s="76"/>
      <c r="C683172" s="75"/>
    </row>
    <row r="683173" spans="2:3" x14ac:dyDescent="0.25">
      <c r="B683173" s="76"/>
      <c r="C683173" s="75"/>
    </row>
    <row r="683174" spans="2:3" x14ac:dyDescent="0.25">
      <c r="B683174" s="76"/>
      <c r="C683174" s="75"/>
    </row>
    <row r="683175" spans="2:3" x14ac:dyDescent="0.25">
      <c r="B683175" s="76"/>
      <c r="C683175" s="75"/>
    </row>
    <row r="683176" spans="2:3" x14ac:dyDescent="0.25">
      <c r="B683176" s="76"/>
      <c r="C683176" s="75"/>
    </row>
    <row r="683177" spans="2:3" x14ac:dyDescent="0.25">
      <c r="B683177" s="76"/>
      <c r="C683177" s="75"/>
    </row>
    <row r="683178" spans="2:3" x14ac:dyDescent="0.25">
      <c r="B683178" s="76"/>
      <c r="C683178" s="75"/>
    </row>
    <row r="683179" spans="2:3" x14ac:dyDescent="0.25">
      <c r="B683179" s="76"/>
      <c r="C683179" s="75"/>
    </row>
    <row r="683180" spans="2:3" x14ac:dyDescent="0.25">
      <c r="B683180" s="76"/>
      <c r="C683180" s="75"/>
    </row>
    <row r="683181" spans="2:3" x14ac:dyDescent="0.25">
      <c r="B683181" s="76"/>
      <c r="C683181" s="75"/>
    </row>
    <row r="683182" spans="2:3" x14ac:dyDescent="0.25">
      <c r="B683182" s="76"/>
      <c r="C683182" s="75"/>
    </row>
    <row r="683183" spans="2:3" x14ac:dyDescent="0.25">
      <c r="B683183" s="76"/>
      <c r="C683183" s="75"/>
    </row>
    <row r="683293" spans="2:3" x14ac:dyDescent="0.25">
      <c r="B683293" s="76"/>
      <c r="C683293" s="75"/>
    </row>
    <row r="683294" spans="2:3" x14ac:dyDescent="0.25">
      <c r="B683294" s="76"/>
      <c r="C683294" s="75"/>
    </row>
    <row r="683295" spans="2:3" x14ac:dyDescent="0.25">
      <c r="B683295" s="76"/>
      <c r="C683295" s="75"/>
    </row>
    <row r="683296" spans="2:3" x14ac:dyDescent="0.25">
      <c r="B683296" s="76"/>
      <c r="C683296" s="75"/>
    </row>
    <row r="683297" spans="2:3" x14ac:dyDescent="0.25">
      <c r="B683297" s="76"/>
      <c r="C683297" s="75"/>
    </row>
    <row r="683298" spans="2:3" x14ac:dyDescent="0.25">
      <c r="B683298" s="76"/>
      <c r="C683298" s="75"/>
    </row>
    <row r="683299" spans="2:3" x14ac:dyDescent="0.25">
      <c r="B683299" s="76"/>
      <c r="C683299" s="75"/>
    </row>
    <row r="683300" spans="2:3" x14ac:dyDescent="0.25">
      <c r="B683300" s="76"/>
      <c r="C683300" s="75"/>
    </row>
    <row r="683301" spans="2:3" x14ac:dyDescent="0.25">
      <c r="B683301" s="76"/>
      <c r="C683301" s="75"/>
    </row>
    <row r="683302" spans="2:3" x14ac:dyDescent="0.25">
      <c r="B683302" s="76"/>
      <c r="C683302" s="75"/>
    </row>
    <row r="683303" spans="2:3" x14ac:dyDescent="0.25">
      <c r="B683303" s="76"/>
      <c r="C683303" s="75"/>
    </row>
    <row r="683304" spans="2:3" x14ac:dyDescent="0.25">
      <c r="B683304" s="76"/>
      <c r="C683304" s="75"/>
    </row>
    <row r="683305" spans="2:3" x14ac:dyDescent="0.25">
      <c r="B683305" s="76"/>
      <c r="C683305" s="75"/>
    </row>
    <row r="683415" spans="2:3" x14ac:dyDescent="0.25">
      <c r="B683415" s="76"/>
      <c r="C683415" s="75"/>
    </row>
    <row r="683416" spans="2:3" x14ac:dyDescent="0.25">
      <c r="B683416" s="76"/>
      <c r="C683416" s="75"/>
    </row>
    <row r="683417" spans="2:3" x14ac:dyDescent="0.25">
      <c r="B683417" s="76"/>
      <c r="C683417" s="75"/>
    </row>
    <row r="683418" spans="2:3" x14ac:dyDescent="0.25">
      <c r="B683418" s="76"/>
      <c r="C683418" s="75"/>
    </row>
    <row r="683419" spans="2:3" x14ac:dyDescent="0.25">
      <c r="B683419" s="76"/>
      <c r="C683419" s="75"/>
    </row>
    <row r="683420" spans="2:3" x14ac:dyDescent="0.25">
      <c r="B683420" s="76"/>
      <c r="C683420" s="75"/>
    </row>
    <row r="683421" spans="2:3" x14ac:dyDescent="0.25">
      <c r="B683421" s="76"/>
      <c r="C683421" s="75"/>
    </row>
    <row r="683422" spans="2:3" x14ac:dyDescent="0.25">
      <c r="B683422" s="76"/>
      <c r="C683422" s="75"/>
    </row>
    <row r="683423" spans="2:3" x14ac:dyDescent="0.25">
      <c r="B683423" s="76"/>
      <c r="C683423" s="75"/>
    </row>
    <row r="683424" spans="2:3" x14ac:dyDescent="0.25">
      <c r="B683424" s="76"/>
      <c r="C683424" s="75"/>
    </row>
    <row r="683425" spans="2:3" x14ac:dyDescent="0.25">
      <c r="B683425" s="76"/>
      <c r="C683425" s="75"/>
    </row>
    <row r="683426" spans="2:3" x14ac:dyDescent="0.25">
      <c r="B683426" s="76"/>
      <c r="C683426" s="75"/>
    </row>
    <row r="683427" spans="2:3" x14ac:dyDescent="0.25">
      <c r="B683427" s="76"/>
      <c r="C683427" s="75"/>
    </row>
    <row r="683537" spans="2:3" x14ac:dyDescent="0.25">
      <c r="B683537" s="76"/>
      <c r="C683537" s="75"/>
    </row>
    <row r="683538" spans="2:3" x14ac:dyDescent="0.25">
      <c r="B683538" s="76"/>
      <c r="C683538" s="75"/>
    </row>
    <row r="683539" spans="2:3" x14ac:dyDescent="0.25">
      <c r="B683539" s="76"/>
      <c r="C683539" s="75"/>
    </row>
    <row r="683540" spans="2:3" x14ac:dyDescent="0.25">
      <c r="B683540" s="76"/>
      <c r="C683540" s="75"/>
    </row>
    <row r="683541" spans="2:3" x14ac:dyDescent="0.25">
      <c r="B683541" s="76"/>
      <c r="C683541" s="75"/>
    </row>
    <row r="683542" spans="2:3" x14ac:dyDescent="0.25">
      <c r="B683542" s="76"/>
      <c r="C683542" s="75"/>
    </row>
    <row r="683543" spans="2:3" x14ac:dyDescent="0.25">
      <c r="B683543" s="76"/>
      <c r="C683543" s="75"/>
    </row>
    <row r="683544" spans="2:3" x14ac:dyDescent="0.25">
      <c r="B683544" s="76"/>
      <c r="C683544" s="75"/>
    </row>
    <row r="683545" spans="2:3" x14ac:dyDescent="0.25">
      <c r="B683545" s="76"/>
      <c r="C683545" s="75"/>
    </row>
    <row r="683546" spans="2:3" x14ac:dyDescent="0.25">
      <c r="B683546" s="76"/>
      <c r="C683546" s="75"/>
    </row>
    <row r="683547" spans="2:3" x14ac:dyDescent="0.25">
      <c r="B683547" s="76"/>
      <c r="C683547" s="75"/>
    </row>
    <row r="683548" spans="2:3" x14ac:dyDescent="0.25">
      <c r="B683548" s="76"/>
      <c r="C683548" s="75"/>
    </row>
    <row r="683549" spans="2:3" x14ac:dyDescent="0.25">
      <c r="B683549" s="76"/>
      <c r="C683549" s="75"/>
    </row>
    <row r="683659" spans="2:3" x14ac:dyDescent="0.25">
      <c r="B683659" s="76"/>
      <c r="C683659" s="75"/>
    </row>
    <row r="683660" spans="2:3" x14ac:dyDescent="0.25">
      <c r="B683660" s="76"/>
      <c r="C683660" s="75"/>
    </row>
    <row r="683661" spans="2:3" x14ac:dyDescent="0.25">
      <c r="B683661" s="76"/>
      <c r="C683661" s="75"/>
    </row>
    <row r="683662" spans="2:3" x14ac:dyDescent="0.25">
      <c r="B683662" s="76"/>
      <c r="C683662" s="75"/>
    </row>
    <row r="683663" spans="2:3" x14ac:dyDescent="0.25">
      <c r="B683663" s="76"/>
      <c r="C683663" s="75"/>
    </row>
    <row r="683664" spans="2:3" x14ac:dyDescent="0.25">
      <c r="B683664" s="76"/>
      <c r="C683664" s="75"/>
    </row>
    <row r="683665" spans="2:3" x14ac:dyDescent="0.25">
      <c r="B683665" s="76"/>
      <c r="C683665" s="75"/>
    </row>
    <row r="683666" spans="2:3" x14ac:dyDescent="0.25">
      <c r="B683666" s="76"/>
      <c r="C683666" s="75"/>
    </row>
    <row r="683667" spans="2:3" x14ac:dyDescent="0.25">
      <c r="B683667" s="76"/>
      <c r="C683667" s="75"/>
    </row>
    <row r="683668" spans="2:3" x14ac:dyDescent="0.25">
      <c r="B683668" s="76"/>
      <c r="C683668" s="75"/>
    </row>
    <row r="683669" spans="2:3" x14ac:dyDescent="0.25">
      <c r="B683669" s="76"/>
      <c r="C683669" s="75"/>
    </row>
    <row r="683670" spans="2:3" x14ac:dyDescent="0.25">
      <c r="B683670" s="76"/>
      <c r="C683670" s="75"/>
    </row>
    <row r="683671" spans="2:3" x14ac:dyDescent="0.25">
      <c r="B683671" s="76"/>
      <c r="C683671" s="75"/>
    </row>
    <row r="683781" spans="2:3" x14ac:dyDescent="0.25">
      <c r="B683781" s="76"/>
      <c r="C683781" s="75"/>
    </row>
    <row r="683782" spans="2:3" x14ac:dyDescent="0.25">
      <c r="B683782" s="76"/>
      <c r="C683782" s="75"/>
    </row>
    <row r="683783" spans="2:3" x14ac:dyDescent="0.25">
      <c r="B683783" s="76"/>
      <c r="C683783" s="75"/>
    </row>
    <row r="683784" spans="2:3" x14ac:dyDescent="0.25">
      <c r="B683784" s="76"/>
      <c r="C683784" s="75"/>
    </row>
    <row r="683785" spans="2:3" x14ac:dyDescent="0.25">
      <c r="B683785" s="76"/>
      <c r="C683785" s="75"/>
    </row>
    <row r="683786" spans="2:3" x14ac:dyDescent="0.25">
      <c r="B683786" s="76"/>
      <c r="C683786" s="75"/>
    </row>
    <row r="683787" spans="2:3" x14ac:dyDescent="0.25">
      <c r="B683787" s="76"/>
      <c r="C683787" s="75"/>
    </row>
    <row r="683788" spans="2:3" x14ac:dyDescent="0.25">
      <c r="B683788" s="76"/>
      <c r="C683788" s="75"/>
    </row>
    <row r="683789" spans="2:3" x14ac:dyDescent="0.25">
      <c r="B683789" s="76"/>
      <c r="C683789" s="75"/>
    </row>
    <row r="683790" spans="2:3" x14ac:dyDescent="0.25">
      <c r="B683790" s="76"/>
      <c r="C683790" s="75"/>
    </row>
    <row r="683791" spans="2:3" x14ac:dyDescent="0.25">
      <c r="B683791" s="76"/>
      <c r="C683791" s="75"/>
    </row>
    <row r="683792" spans="2:3" x14ac:dyDescent="0.25">
      <c r="B683792" s="76"/>
      <c r="C683792" s="75"/>
    </row>
    <row r="683793" spans="2:3" x14ac:dyDescent="0.25">
      <c r="B683793" s="76"/>
      <c r="C683793" s="75"/>
    </row>
    <row r="683903" spans="2:3" x14ac:dyDescent="0.25">
      <c r="B683903" s="76"/>
      <c r="C683903" s="75"/>
    </row>
    <row r="683904" spans="2:3" x14ac:dyDescent="0.25">
      <c r="B683904" s="76"/>
      <c r="C683904" s="75"/>
    </row>
    <row r="683905" spans="2:3" x14ac:dyDescent="0.25">
      <c r="B683905" s="76"/>
      <c r="C683905" s="75"/>
    </row>
    <row r="683906" spans="2:3" x14ac:dyDescent="0.25">
      <c r="B683906" s="76"/>
      <c r="C683906" s="75"/>
    </row>
    <row r="683907" spans="2:3" x14ac:dyDescent="0.25">
      <c r="B683907" s="76"/>
      <c r="C683907" s="75"/>
    </row>
    <row r="683908" spans="2:3" x14ac:dyDescent="0.25">
      <c r="B683908" s="76"/>
      <c r="C683908" s="75"/>
    </row>
    <row r="683909" spans="2:3" x14ac:dyDescent="0.25">
      <c r="B683909" s="76"/>
      <c r="C683909" s="75"/>
    </row>
    <row r="683910" spans="2:3" x14ac:dyDescent="0.25">
      <c r="B683910" s="76"/>
      <c r="C683910" s="75"/>
    </row>
    <row r="683911" spans="2:3" x14ac:dyDescent="0.25">
      <c r="B683911" s="76"/>
      <c r="C683911" s="75"/>
    </row>
    <row r="683912" spans="2:3" x14ac:dyDescent="0.25">
      <c r="B683912" s="76"/>
      <c r="C683912" s="75"/>
    </row>
    <row r="683913" spans="2:3" x14ac:dyDescent="0.25">
      <c r="B683913" s="76"/>
      <c r="C683913" s="75"/>
    </row>
    <row r="683914" spans="2:3" x14ac:dyDescent="0.25">
      <c r="B683914" s="76"/>
      <c r="C683914" s="75"/>
    </row>
    <row r="683915" spans="2:3" x14ac:dyDescent="0.25">
      <c r="B683915" s="76"/>
      <c r="C683915" s="75"/>
    </row>
    <row r="684025" spans="2:3" x14ac:dyDescent="0.25">
      <c r="B684025" s="76"/>
      <c r="C684025" s="75"/>
    </row>
    <row r="684026" spans="2:3" x14ac:dyDescent="0.25">
      <c r="B684026" s="76"/>
      <c r="C684026" s="75"/>
    </row>
    <row r="684027" spans="2:3" x14ac:dyDescent="0.25">
      <c r="B684027" s="76"/>
      <c r="C684027" s="75"/>
    </row>
    <row r="684028" spans="2:3" x14ac:dyDescent="0.25">
      <c r="B684028" s="76"/>
      <c r="C684028" s="75"/>
    </row>
    <row r="684029" spans="2:3" x14ac:dyDescent="0.25">
      <c r="B684029" s="76"/>
      <c r="C684029" s="75"/>
    </row>
    <row r="684030" spans="2:3" x14ac:dyDescent="0.25">
      <c r="B684030" s="76"/>
      <c r="C684030" s="75"/>
    </row>
    <row r="684031" spans="2:3" x14ac:dyDescent="0.25">
      <c r="B684031" s="76"/>
      <c r="C684031" s="75"/>
    </row>
    <row r="684032" spans="2:3" x14ac:dyDescent="0.25">
      <c r="B684032" s="76"/>
      <c r="C684032" s="75"/>
    </row>
    <row r="684033" spans="2:3" x14ac:dyDescent="0.25">
      <c r="B684033" s="76"/>
      <c r="C684033" s="75"/>
    </row>
    <row r="684034" spans="2:3" x14ac:dyDescent="0.25">
      <c r="B684034" s="76"/>
      <c r="C684034" s="75"/>
    </row>
    <row r="684035" spans="2:3" x14ac:dyDescent="0.25">
      <c r="B684035" s="76"/>
      <c r="C684035" s="75"/>
    </row>
    <row r="684036" spans="2:3" x14ac:dyDescent="0.25">
      <c r="B684036" s="76"/>
      <c r="C684036" s="75"/>
    </row>
    <row r="684037" spans="2:3" x14ac:dyDescent="0.25">
      <c r="B684037" s="76"/>
      <c r="C684037" s="75"/>
    </row>
    <row r="684147" spans="2:3" x14ac:dyDescent="0.25">
      <c r="B684147" s="76"/>
      <c r="C684147" s="75"/>
    </row>
    <row r="684148" spans="2:3" x14ac:dyDescent="0.25">
      <c r="B684148" s="76"/>
      <c r="C684148" s="75"/>
    </row>
    <row r="684149" spans="2:3" x14ac:dyDescent="0.25">
      <c r="B684149" s="76"/>
      <c r="C684149" s="75"/>
    </row>
    <row r="684150" spans="2:3" x14ac:dyDescent="0.25">
      <c r="B684150" s="76"/>
      <c r="C684150" s="75"/>
    </row>
    <row r="684151" spans="2:3" x14ac:dyDescent="0.25">
      <c r="B684151" s="76"/>
      <c r="C684151" s="75"/>
    </row>
    <row r="684152" spans="2:3" x14ac:dyDescent="0.25">
      <c r="B684152" s="76"/>
      <c r="C684152" s="75"/>
    </row>
    <row r="684153" spans="2:3" x14ac:dyDescent="0.25">
      <c r="B684153" s="76"/>
      <c r="C684153" s="75"/>
    </row>
    <row r="684154" spans="2:3" x14ac:dyDescent="0.25">
      <c r="B684154" s="76"/>
      <c r="C684154" s="75"/>
    </row>
    <row r="684155" spans="2:3" x14ac:dyDescent="0.25">
      <c r="B684155" s="76"/>
      <c r="C684155" s="75"/>
    </row>
    <row r="684156" spans="2:3" x14ac:dyDescent="0.25">
      <c r="B684156" s="76"/>
      <c r="C684156" s="75"/>
    </row>
    <row r="684157" spans="2:3" x14ac:dyDescent="0.25">
      <c r="B684157" s="76"/>
      <c r="C684157" s="75"/>
    </row>
    <row r="684158" spans="2:3" x14ac:dyDescent="0.25">
      <c r="B684158" s="76"/>
      <c r="C684158" s="75"/>
    </row>
    <row r="684159" spans="2:3" x14ac:dyDescent="0.25">
      <c r="B684159" s="76"/>
      <c r="C684159" s="75"/>
    </row>
    <row r="684269" spans="2:3" x14ac:dyDescent="0.25">
      <c r="B684269" s="76"/>
      <c r="C684269" s="75"/>
    </row>
    <row r="684270" spans="2:3" x14ac:dyDescent="0.25">
      <c r="B684270" s="76"/>
      <c r="C684270" s="75"/>
    </row>
    <row r="684271" spans="2:3" x14ac:dyDescent="0.25">
      <c r="B684271" s="76"/>
      <c r="C684271" s="75"/>
    </row>
    <row r="684272" spans="2:3" x14ac:dyDescent="0.25">
      <c r="B684272" s="76"/>
      <c r="C684272" s="75"/>
    </row>
    <row r="684273" spans="2:3" x14ac:dyDescent="0.25">
      <c r="B684273" s="76"/>
      <c r="C684273" s="75"/>
    </row>
    <row r="684274" spans="2:3" x14ac:dyDescent="0.25">
      <c r="B684274" s="76"/>
      <c r="C684274" s="75"/>
    </row>
    <row r="684275" spans="2:3" x14ac:dyDescent="0.25">
      <c r="B684275" s="76"/>
      <c r="C684275" s="75"/>
    </row>
    <row r="684276" spans="2:3" x14ac:dyDescent="0.25">
      <c r="B684276" s="76"/>
      <c r="C684276" s="75"/>
    </row>
    <row r="684277" spans="2:3" x14ac:dyDescent="0.25">
      <c r="B684277" s="76"/>
      <c r="C684277" s="75"/>
    </row>
    <row r="684278" spans="2:3" x14ac:dyDescent="0.25">
      <c r="B684278" s="76"/>
      <c r="C684278" s="75"/>
    </row>
    <row r="684279" spans="2:3" x14ac:dyDescent="0.25">
      <c r="B684279" s="76"/>
      <c r="C684279" s="75"/>
    </row>
    <row r="684280" spans="2:3" x14ac:dyDescent="0.25">
      <c r="B684280" s="76"/>
      <c r="C684280" s="75"/>
    </row>
    <row r="684281" spans="2:3" x14ac:dyDescent="0.25">
      <c r="B684281" s="76"/>
      <c r="C684281" s="75"/>
    </row>
    <row r="684391" spans="2:3" x14ac:dyDescent="0.25">
      <c r="B684391" s="76"/>
      <c r="C684391" s="75"/>
    </row>
    <row r="684392" spans="2:3" x14ac:dyDescent="0.25">
      <c r="B684392" s="76"/>
      <c r="C684392" s="75"/>
    </row>
    <row r="684393" spans="2:3" x14ac:dyDescent="0.25">
      <c r="B684393" s="76"/>
      <c r="C684393" s="75"/>
    </row>
    <row r="684394" spans="2:3" x14ac:dyDescent="0.25">
      <c r="B684394" s="76"/>
      <c r="C684394" s="75"/>
    </row>
    <row r="684395" spans="2:3" x14ac:dyDescent="0.25">
      <c r="B684395" s="76"/>
      <c r="C684395" s="75"/>
    </row>
    <row r="684396" spans="2:3" x14ac:dyDescent="0.25">
      <c r="B684396" s="76"/>
      <c r="C684396" s="75"/>
    </row>
    <row r="684397" spans="2:3" x14ac:dyDescent="0.25">
      <c r="B684397" s="76"/>
      <c r="C684397" s="75"/>
    </row>
    <row r="684398" spans="2:3" x14ac:dyDescent="0.25">
      <c r="B684398" s="76"/>
      <c r="C684398" s="75"/>
    </row>
    <row r="684399" spans="2:3" x14ac:dyDescent="0.25">
      <c r="B684399" s="76"/>
      <c r="C684399" s="75"/>
    </row>
    <row r="684400" spans="2:3" x14ac:dyDescent="0.25">
      <c r="B684400" s="76"/>
      <c r="C684400" s="75"/>
    </row>
    <row r="684401" spans="2:3" x14ac:dyDescent="0.25">
      <c r="B684401" s="76"/>
      <c r="C684401" s="75"/>
    </row>
    <row r="684402" spans="2:3" x14ac:dyDescent="0.25">
      <c r="B684402" s="76"/>
      <c r="C684402" s="75"/>
    </row>
    <row r="684403" spans="2:3" x14ac:dyDescent="0.25">
      <c r="B684403" s="76"/>
      <c r="C684403" s="75"/>
    </row>
    <row r="684513" spans="2:3" x14ac:dyDescent="0.25">
      <c r="B684513" s="76"/>
      <c r="C684513" s="75"/>
    </row>
    <row r="684514" spans="2:3" x14ac:dyDescent="0.25">
      <c r="B684514" s="76"/>
      <c r="C684514" s="75"/>
    </row>
    <row r="684515" spans="2:3" x14ac:dyDescent="0.25">
      <c r="B684515" s="76"/>
      <c r="C684515" s="75"/>
    </row>
    <row r="684516" spans="2:3" x14ac:dyDescent="0.25">
      <c r="B684516" s="76"/>
      <c r="C684516" s="75"/>
    </row>
    <row r="684517" spans="2:3" x14ac:dyDescent="0.25">
      <c r="B684517" s="76"/>
      <c r="C684517" s="75"/>
    </row>
    <row r="684518" spans="2:3" x14ac:dyDescent="0.25">
      <c r="B684518" s="76"/>
      <c r="C684518" s="75"/>
    </row>
    <row r="684519" spans="2:3" x14ac:dyDescent="0.25">
      <c r="B684519" s="76"/>
      <c r="C684519" s="75"/>
    </row>
    <row r="684520" spans="2:3" x14ac:dyDescent="0.25">
      <c r="B684520" s="76"/>
      <c r="C684520" s="75"/>
    </row>
    <row r="684521" spans="2:3" x14ac:dyDescent="0.25">
      <c r="B684521" s="76"/>
      <c r="C684521" s="75"/>
    </row>
    <row r="684522" spans="2:3" x14ac:dyDescent="0.25">
      <c r="B684522" s="76"/>
      <c r="C684522" s="75"/>
    </row>
    <row r="684523" spans="2:3" x14ac:dyDescent="0.25">
      <c r="B684523" s="76"/>
      <c r="C684523" s="75"/>
    </row>
    <row r="684524" spans="2:3" x14ac:dyDescent="0.25">
      <c r="B684524" s="76"/>
      <c r="C684524" s="75"/>
    </row>
    <row r="684525" spans="2:3" x14ac:dyDescent="0.25">
      <c r="B684525" s="76"/>
      <c r="C684525" s="75"/>
    </row>
    <row r="684635" spans="2:3" x14ac:dyDescent="0.25">
      <c r="B684635" s="76"/>
      <c r="C684635" s="75"/>
    </row>
    <row r="684636" spans="2:3" x14ac:dyDescent="0.25">
      <c r="B684636" s="76"/>
      <c r="C684636" s="75"/>
    </row>
    <row r="684637" spans="2:3" x14ac:dyDescent="0.25">
      <c r="B684637" s="76"/>
      <c r="C684637" s="75"/>
    </row>
    <row r="684638" spans="2:3" x14ac:dyDescent="0.25">
      <c r="B684638" s="76"/>
      <c r="C684638" s="75"/>
    </row>
    <row r="684639" spans="2:3" x14ac:dyDescent="0.25">
      <c r="B684639" s="76"/>
      <c r="C684639" s="75"/>
    </row>
    <row r="684640" spans="2:3" x14ac:dyDescent="0.25">
      <c r="B684640" s="76"/>
      <c r="C684640" s="75"/>
    </row>
    <row r="684641" spans="2:3" x14ac:dyDescent="0.25">
      <c r="B684641" s="76"/>
      <c r="C684641" s="75"/>
    </row>
    <row r="684642" spans="2:3" x14ac:dyDescent="0.25">
      <c r="B684642" s="76"/>
      <c r="C684642" s="75"/>
    </row>
    <row r="684643" spans="2:3" x14ac:dyDescent="0.25">
      <c r="B684643" s="76"/>
      <c r="C684643" s="75"/>
    </row>
    <row r="684644" spans="2:3" x14ac:dyDescent="0.25">
      <c r="B684644" s="76"/>
      <c r="C684644" s="75"/>
    </row>
    <row r="684645" spans="2:3" x14ac:dyDescent="0.25">
      <c r="B684645" s="76"/>
      <c r="C684645" s="75"/>
    </row>
    <row r="684646" spans="2:3" x14ac:dyDescent="0.25">
      <c r="B684646" s="76"/>
      <c r="C684646" s="75"/>
    </row>
    <row r="684647" spans="2:3" x14ac:dyDescent="0.25">
      <c r="B684647" s="76"/>
      <c r="C684647" s="75"/>
    </row>
    <row r="684757" spans="2:3" x14ac:dyDescent="0.25">
      <c r="B684757" s="76"/>
      <c r="C684757" s="75"/>
    </row>
    <row r="684758" spans="2:3" x14ac:dyDescent="0.25">
      <c r="B684758" s="76"/>
      <c r="C684758" s="75"/>
    </row>
    <row r="684759" spans="2:3" x14ac:dyDescent="0.25">
      <c r="B684759" s="76"/>
      <c r="C684759" s="75"/>
    </row>
    <row r="684760" spans="2:3" x14ac:dyDescent="0.25">
      <c r="B684760" s="76"/>
      <c r="C684760" s="75"/>
    </row>
    <row r="684761" spans="2:3" x14ac:dyDescent="0.25">
      <c r="B684761" s="76"/>
      <c r="C684761" s="75"/>
    </row>
    <row r="684762" spans="2:3" x14ac:dyDescent="0.25">
      <c r="B684762" s="76"/>
      <c r="C684762" s="75"/>
    </row>
    <row r="684763" spans="2:3" x14ac:dyDescent="0.25">
      <c r="B684763" s="76"/>
      <c r="C684763" s="75"/>
    </row>
    <row r="684764" spans="2:3" x14ac:dyDescent="0.25">
      <c r="B684764" s="76"/>
      <c r="C684764" s="75"/>
    </row>
    <row r="684765" spans="2:3" x14ac:dyDescent="0.25">
      <c r="B684765" s="76"/>
      <c r="C684765" s="75"/>
    </row>
    <row r="684766" spans="2:3" x14ac:dyDescent="0.25">
      <c r="B684766" s="76"/>
      <c r="C684766" s="75"/>
    </row>
    <row r="684767" spans="2:3" x14ac:dyDescent="0.25">
      <c r="B684767" s="76"/>
      <c r="C684767" s="75"/>
    </row>
    <row r="684768" spans="2:3" x14ac:dyDescent="0.25">
      <c r="B684768" s="76"/>
      <c r="C684768" s="75"/>
    </row>
    <row r="684769" spans="2:3" x14ac:dyDescent="0.25">
      <c r="B684769" s="76"/>
      <c r="C684769" s="75"/>
    </row>
    <row r="684879" spans="2:3" x14ac:dyDescent="0.25">
      <c r="B684879" s="76"/>
      <c r="C684879" s="75"/>
    </row>
    <row r="684880" spans="2:3" x14ac:dyDescent="0.25">
      <c r="B684880" s="76"/>
      <c r="C684880" s="75"/>
    </row>
    <row r="684881" spans="2:3" x14ac:dyDescent="0.25">
      <c r="B684881" s="76"/>
      <c r="C684881" s="75"/>
    </row>
    <row r="684882" spans="2:3" x14ac:dyDescent="0.25">
      <c r="B684882" s="76"/>
      <c r="C684882" s="75"/>
    </row>
    <row r="684883" spans="2:3" x14ac:dyDescent="0.25">
      <c r="B684883" s="76"/>
      <c r="C684883" s="75"/>
    </row>
    <row r="684884" spans="2:3" x14ac:dyDescent="0.25">
      <c r="B684884" s="76"/>
      <c r="C684884" s="75"/>
    </row>
    <row r="684885" spans="2:3" x14ac:dyDescent="0.25">
      <c r="B684885" s="76"/>
      <c r="C684885" s="75"/>
    </row>
    <row r="684886" spans="2:3" x14ac:dyDescent="0.25">
      <c r="B684886" s="76"/>
      <c r="C684886" s="75"/>
    </row>
    <row r="684887" spans="2:3" x14ac:dyDescent="0.25">
      <c r="B684887" s="76"/>
      <c r="C684887" s="75"/>
    </row>
    <row r="684888" spans="2:3" x14ac:dyDescent="0.25">
      <c r="B684888" s="76"/>
      <c r="C684888" s="75"/>
    </row>
    <row r="684889" spans="2:3" x14ac:dyDescent="0.25">
      <c r="B684889" s="76"/>
      <c r="C684889" s="75"/>
    </row>
    <row r="684890" spans="2:3" x14ac:dyDescent="0.25">
      <c r="B684890" s="76"/>
      <c r="C684890" s="75"/>
    </row>
    <row r="684891" spans="2:3" x14ac:dyDescent="0.25">
      <c r="B684891" s="76"/>
      <c r="C684891" s="75"/>
    </row>
    <row r="685001" spans="2:3" x14ac:dyDescent="0.25">
      <c r="B685001" s="76"/>
      <c r="C685001" s="75"/>
    </row>
    <row r="685002" spans="2:3" x14ac:dyDescent="0.25">
      <c r="B685002" s="76"/>
      <c r="C685002" s="75"/>
    </row>
    <row r="685003" spans="2:3" x14ac:dyDescent="0.25">
      <c r="B685003" s="76"/>
      <c r="C685003" s="75"/>
    </row>
    <row r="685004" spans="2:3" x14ac:dyDescent="0.25">
      <c r="B685004" s="76"/>
      <c r="C685004" s="75"/>
    </row>
    <row r="685005" spans="2:3" x14ac:dyDescent="0.25">
      <c r="B685005" s="76"/>
      <c r="C685005" s="75"/>
    </row>
    <row r="685006" spans="2:3" x14ac:dyDescent="0.25">
      <c r="B685006" s="76"/>
      <c r="C685006" s="75"/>
    </row>
    <row r="685007" spans="2:3" x14ac:dyDescent="0.25">
      <c r="B685007" s="76"/>
      <c r="C685007" s="75"/>
    </row>
    <row r="685008" spans="2:3" x14ac:dyDescent="0.25">
      <c r="B685008" s="76"/>
      <c r="C685008" s="75"/>
    </row>
    <row r="685009" spans="2:3" x14ac:dyDescent="0.25">
      <c r="B685009" s="76"/>
      <c r="C685009" s="75"/>
    </row>
    <row r="685010" spans="2:3" x14ac:dyDescent="0.25">
      <c r="B685010" s="76"/>
      <c r="C685010" s="75"/>
    </row>
    <row r="685011" spans="2:3" x14ac:dyDescent="0.25">
      <c r="B685011" s="76"/>
      <c r="C685011" s="75"/>
    </row>
    <row r="685012" spans="2:3" x14ac:dyDescent="0.25">
      <c r="B685012" s="76"/>
      <c r="C685012" s="75"/>
    </row>
    <row r="685013" spans="2:3" x14ac:dyDescent="0.25">
      <c r="B685013" s="76"/>
      <c r="C685013" s="75"/>
    </row>
    <row r="685123" spans="2:3" x14ac:dyDescent="0.25">
      <c r="B685123" s="76"/>
      <c r="C685123" s="75"/>
    </row>
    <row r="685124" spans="2:3" x14ac:dyDescent="0.25">
      <c r="B685124" s="76"/>
      <c r="C685124" s="75"/>
    </row>
    <row r="685125" spans="2:3" x14ac:dyDescent="0.25">
      <c r="B685125" s="76"/>
      <c r="C685125" s="75"/>
    </row>
    <row r="685126" spans="2:3" x14ac:dyDescent="0.25">
      <c r="B685126" s="76"/>
      <c r="C685126" s="75"/>
    </row>
    <row r="685127" spans="2:3" x14ac:dyDescent="0.25">
      <c r="B685127" s="76"/>
      <c r="C685127" s="75"/>
    </row>
    <row r="685128" spans="2:3" x14ac:dyDescent="0.25">
      <c r="B685128" s="76"/>
      <c r="C685128" s="75"/>
    </row>
    <row r="685129" spans="2:3" x14ac:dyDescent="0.25">
      <c r="B685129" s="76"/>
      <c r="C685129" s="75"/>
    </row>
    <row r="685130" spans="2:3" x14ac:dyDescent="0.25">
      <c r="B685130" s="76"/>
      <c r="C685130" s="75"/>
    </row>
    <row r="685131" spans="2:3" x14ac:dyDescent="0.25">
      <c r="B685131" s="76"/>
      <c r="C685131" s="75"/>
    </row>
    <row r="685132" spans="2:3" x14ac:dyDescent="0.25">
      <c r="B685132" s="76"/>
      <c r="C685132" s="75"/>
    </row>
    <row r="685133" spans="2:3" x14ac:dyDescent="0.25">
      <c r="B685133" s="76"/>
      <c r="C685133" s="75"/>
    </row>
    <row r="685134" spans="2:3" x14ac:dyDescent="0.25">
      <c r="B685134" s="76"/>
      <c r="C685134" s="75"/>
    </row>
    <row r="685135" spans="2:3" x14ac:dyDescent="0.25">
      <c r="B685135" s="76"/>
      <c r="C685135" s="75"/>
    </row>
    <row r="685245" spans="2:3" x14ac:dyDescent="0.25">
      <c r="B685245" s="76"/>
      <c r="C685245" s="75"/>
    </row>
    <row r="685246" spans="2:3" x14ac:dyDescent="0.25">
      <c r="B685246" s="76"/>
      <c r="C685246" s="75"/>
    </row>
    <row r="685247" spans="2:3" x14ac:dyDescent="0.25">
      <c r="B685247" s="76"/>
      <c r="C685247" s="75"/>
    </row>
    <row r="685248" spans="2:3" x14ac:dyDescent="0.25">
      <c r="B685248" s="76"/>
      <c r="C685248" s="75"/>
    </row>
    <row r="685249" spans="2:3" x14ac:dyDescent="0.25">
      <c r="B685249" s="76"/>
      <c r="C685249" s="75"/>
    </row>
    <row r="685250" spans="2:3" x14ac:dyDescent="0.25">
      <c r="B685250" s="76"/>
      <c r="C685250" s="75"/>
    </row>
    <row r="685251" spans="2:3" x14ac:dyDescent="0.25">
      <c r="B685251" s="76"/>
      <c r="C685251" s="75"/>
    </row>
    <row r="685252" spans="2:3" x14ac:dyDescent="0.25">
      <c r="B685252" s="76"/>
      <c r="C685252" s="75"/>
    </row>
    <row r="685253" spans="2:3" x14ac:dyDescent="0.25">
      <c r="B685253" s="76"/>
      <c r="C685253" s="75"/>
    </row>
    <row r="685254" spans="2:3" x14ac:dyDescent="0.25">
      <c r="B685254" s="76"/>
      <c r="C685254" s="75"/>
    </row>
    <row r="685255" spans="2:3" x14ac:dyDescent="0.25">
      <c r="B685255" s="76"/>
      <c r="C685255" s="75"/>
    </row>
    <row r="685256" spans="2:3" x14ac:dyDescent="0.25">
      <c r="B685256" s="76"/>
      <c r="C685256" s="75"/>
    </row>
    <row r="685257" spans="2:3" x14ac:dyDescent="0.25">
      <c r="B685257" s="76"/>
      <c r="C685257" s="75"/>
    </row>
    <row r="685367" spans="2:3" x14ac:dyDescent="0.25">
      <c r="B685367" s="76"/>
      <c r="C685367" s="75"/>
    </row>
    <row r="685368" spans="2:3" x14ac:dyDescent="0.25">
      <c r="B685368" s="76"/>
      <c r="C685368" s="75"/>
    </row>
    <row r="685369" spans="2:3" x14ac:dyDescent="0.25">
      <c r="B685369" s="76"/>
      <c r="C685369" s="75"/>
    </row>
    <row r="685370" spans="2:3" x14ac:dyDescent="0.25">
      <c r="B685370" s="76"/>
      <c r="C685370" s="75"/>
    </row>
    <row r="685371" spans="2:3" x14ac:dyDescent="0.25">
      <c r="B685371" s="76"/>
      <c r="C685371" s="75"/>
    </row>
    <row r="685372" spans="2:3" x14ac:dyDescent="0.25">
      <c r="B685372" s="76"/>
      <c r="C685372" s="75"/>
    </row>
    <row r="685373" spans="2:3" x14ac:dyDescent="0.25">
      <c r="B685373" s="76"/>
      <c r="C685373" s="75"/>
    </row>
    <row r="685374" spans="2:3" x14ac:dyDescent="0.25">
      <c r="B685374" s="76"/>
      <c r="C685374" s="75"/>
    </row>
    <row r="685375" spans="2:3" x14ac:dyDescent="0.25">
      <c r="B685375" s="76"/>
      <c r="C685375" s="75"/>
    </row>
    <row r="685376" spans="2:3" x14ac:dyDescent="0.25">
      <c r="B685376" s="76"/>
      <c r="C685376" s="75"/>
    </row>
    <row r="685377" spans="2:3" x14ac:dyDescent="0.25">
      <c r="B685377" s="76"/>
      <c r="C685377" s="75"/>
    </row>
    <row r="685378" spans="2:3" x14ac:dyDescent="0.25">
      <c r="B685378" s="76"/>
      <c r="C685378" s="75"/>
    </row>
    <row r="685379" spans="2:3" x14ac:dyDescent="0.25">
      <c r="B685379" s="76"/>
      <c r="C685379" s="75"/>
    </row>
    <row r="685489" spans="2:3" x14ac:dyDescent="0.25">
      <c r="B685489" s="76"/>
      <c r="C685489" s="75"/>
    </row>
    <row r="685490" spans="2:3" x14ac:dyDescent="0.25">
      <c r="B685490" s="76"/>
      <c r="C685490" s="75"/>
    </row>
    <row r="685491" spans="2:3" x14ac:dyDescent="0.25">
      <c r="B685491" s="76"/>
      <c r="C685491" s="75"/>
    </row>
    <row r="685492" spans="2:3" x14ac:dyDescent="0.25">
      <c r="B685492" s="76"/>
      <c r="C685492" s="75"/>
    </row>
    <row r="685493" spans="2:3" x14ac:dyDescent="0.25">
      <c r="B685493" s="76"/>
      <c r="C685493" s="75"/>
    </row>
    <row r="685494" spans="2:3" x14ac:dyDescent="0.25">
      <c r="B685494" s="76"/>
      <c r="C685494" s="75"/>
    </row>
    <row r="685495" spans="2:3" x14ac:dyDescent="0.25">
      <c r="B685495" s="76"/>
      <c r="C685495" s="75"/>
    </row>
    <row r="685496" spans="2:3" x14ac:dyDescent="0.25">
      <c r="B685496" s="76"/>
      <c r="C685496" s="75"/>
    </row>
    <row r="685497" spans="2:3" x14ac:dyDescent="0.25">
      <c r="B685497" s="76"/>
      <c r="C685497" s="75"/>
    </row>
    <row r="685498" spans="2:3" x14ac:dyDescent="0.25">
      <c r="B685498" s="76"/>
      <c r="C685498" s="75"/>
    </row>
    <row r="685499" spans="2:3" x14ac:dyDescent="0.25">
      <c r="B685499" s="76"/>
      <c r="C685499" s="75"/>
    </row>
    <row r="685500" spans="2:3" x14ac:dyDescent="0.25">
      <c r="B685500" s="76"/>
      <c r="C685500" s="75"/>
    </row>
    <row r="685501" spans="2:3" x14ac:dyDescent="0.25">
      <c r="B685501" s="76"/>
      <c r="C685501" s="75"/>
    </row>
    <row r="685611" spans="2:3" x14ac:dyDescent="0.25">
      <c r="B685611" s="76"/>
      <c r="C685611" s="75"/>
    </row>
    <row r="685612" spans="2:3" x14ac:dyDescent="0.25">
      <c r="B685612" s="76"/>
      <c r="C685612" s="75"/>
    </row>
    <row r="685613" spans="2:3" x14ac:dyDescent="0.25">
      <c r="B685613" s="76"/>
      <c r="C685613" s="75"/>
    </row>
    <row r="685614" spans="2:3" x14ac:dyDescent="0.25">
      <c r="B685614" s="76"/>
      <c r="C685614" s="75"/>
    </row>
    <row r="685615" spans="2:3" x14ac:dyDescent="0.25">
      <c r="B685615" s="76"/>
      <c r="C685615" s="75"/>
    </row>
    <row r="685616" spans="2:3" x14ac:dyDescent="0.25">
      <c r="B685616" s="76"/>
      <c r="C685616" s="75"/>
    </row>
    <row r="685617" spans="2:3" x14ac:dyDescent="0.25">
      <c r="B685617" s="76"/>
      <c r="C685617" s="75"/>
    </row>
    <row r="685618" spans="2:3" x14ac:dyDescent="0.25">
      <c r="B685618" s="76"/>
      <c r="C685618" s="75"/>
    </row>
    <row r="685619" spans="2:3" x14ac:dyDescent="0.25">
      <c r="B685619" s="76"/>
      <c r="C685619" s="75"/>
    </row>
    <row r="685620" spans="2:3" x14ac:dyDescent="0.25">
      <c r="B685620" s="76"/>
      <c r="C685620" s="75"/>
    </row>
    <row r="685621" spans="2:3" x14ac:dyDescent="0.25">
      <c r="B685621" s="76"/>
      <c r="C685621" s="75"/>
    </row>
    <row r="685622" spans="2:3" x14ac:dyDescent="0.25">
      <c r="B685622" s="76"/>
      <c r="C685622" s="75"/>
    </row>
    <row r="685623" spans="2:3" x14ac:dyDescent="0.25">
      <c r="B685623" s="76"/>
      <c r="C685623" s="75"/>
    </row>
    <row r="685733" spans="2:3" x14ac:dyDescent="0.25">
      <c r="B685733" s="76"/>
      <c r="C685733" s="75"/>
    </row>
    <row r="685734" spans="2:3" x14ac:dyDescent="0.25">
      <c r="B685734" s="76"/>
      <c r="C685734" s="75"/>
    </row>
    <row r="685735" spans="2:3" x14ac:dyDescent="0.25">
      <c r="B685735" s="76"/>
      <c r="C685735" s="75"/>
    </row>
    <row r="685736" spans="2:3" x14ac:dyDescent="0.25">
      <c r="B685736" s="76"/>
      <c r="C685736" s="75"/>
    </row>
    <row r="685737" spans="2:3" x14ac:dyDescent="0.25">
      <c r="B685737" s="76"/>
      <c r="C685737" s="75"/>
    </row>
    <row r="685738" spans="2:3" x14ac:dyDescent="0.25">
      <c r="B685738" s="76"/>
      <c r="C685738" s="75"/>
    </row>
    <row r="685739" spans="2:3" x14ac:dyDescent="0.25">
      <c r="B685739" s="76"/>
      <c r="C685739" s="75"/>
    </row>
    <row r="685740" spans="2:3" x14ac:dyDescent="0.25">
      <c r="B685740" s="76"/>
      <c r="C685740" s="75"/>
    </row>
    <row r="685741" spans="2:3" x14ac:dyDescent="0.25">
      <c r="B685741" s="76"/>
      <c r="C685741" s="75"/>
    </row>
    <row r="685742" spans="2:3" x14ac:dyDescent="0.25">
      <c r="B685742" s="76"/>
      <c r="C685742" s="75"/>
    </row>
    <row r="685743" spans="2:3" x14ac:dyDescent="0.25">
      <c r="B685743" s="76"/>
      <c r="C685743" s="75"/>
    </row>
    <row r="685744" spans="2:3" x14ac:dyDescent="0.25">
      <c r="B685744" s="76"/>
      <c r="C685744" s="75"/>
    </row>
    <row r="685745" spans="2:3" x14ac:dyDescent="0.25">
      <c r="B685745" s="76"/>
      <c r="C685745" s="75"/>
    </row>
    <row r="685855" spans="2:3" x14ac:dyDescent="0.25">
      <c r="B685855" s="76"/>
      <c r="C685855" s="75"/>
    </row>
    <row r="685856" spans="2:3" x14ac:dyDescent="0.25">
      <c r="B685856" s="76"/>
      <c r="C685856" s="75"/>
    </row>
    <row r="685857" spans="2:3" x14ac:dyDescent="0.25">
      <c r="B685857" s="76"/>
      <c r="C685857" s="75"/>
    </row>
    <row r="685858" spans="2:3" x14ac:dyDescent="0.25">
      <c r="B685858" s="76"/>
      <c r="C685858" s="75"/>
    </row>
    <row r="685859" spans="2:3" x14ac:dyDescent="0.25">
      <c r="B685859" s="76"/>
      <c r="C685859" s="75"/>
    </row>
    <row r="685860" spans="2:3" x14ac:dyDescent="0.25">
      <c r="B685860" s="76"/>
      <c r="C685860" s="75"/>
    </row>
    <row r="685861" spans="2:3" x14ac:dyDescent="0.25">
      <c r="B685861" s="76"/>
      <c r="C685861" s="75"/>
    </row>
    <row r="685862" spans="2:3" x14ac:dyDescent="0.25">
      <c r="B685862" s="76"/>
      <c r="C685862" s="75"/>
    </row>
    <row r="685863" spans="2:3" x14ac:dyDescent="0.25">
      <c r="B685863" s="76"/>
      <c r="C685863" s="75"/>
    </row>
    <row r="685864" spans="2:3" x14ac:dyDescent="0.25">
      <c r="B685864" s="76"/>
      <c r="C685864" s="75"/>
    </row>
    <row r="685865" spans="2:3" x14ac:dyDescent="0.25">
      <c r="B685865" s="76"/>
      <c r="C685865" s="75"/>
    </row>
    <row r="685866" spans="2:3" x14ac:dyDescent="0.25">
      <c r="B685866" s="76"/>
      <c r="C685866" s="75"/>
    </row>
    <row r="685867" spans="2:3" x14ac:dyDescent="0.25">
      <c r="B685867" s="76"/>
      <c r="C685867" s="75"/>
    </row>
    <row r="685977" spans="2:3" x14ac:dyDescent="0.25">
      <c r="B685977" s="76"/>
      <c r="C685977" s="75"/>
    </row>
    <row r="685978" spans="2:3" x14ac:dyDescent="0.25">
      <c r="B685978" s="76"/>
      <c r="C685978" s="75"/>
    </row>
    <row r="685979" spans="2:3" x14ac:dyDescent="0.25">
      <c r="B685979" s="76"/>
      <c r="C685979" s="75"/>
    </row>
    <row r="685980" spans="2:3" x14ac:dyDescent="0.25">
      <c r="B685980" s="76"/>
      <c r="C685980" s="75"/>
    </row>
    <row r="685981" spans="2:3" x14ac:dyDescent="0.25">
      <c r="B685981" s="76"/>
      <c r="C685981" s="75"/>
    </row>
    <row r="685982" spans="2:3" x14ac:dyDescent="0.25">
      <c r="B685982" s="76"/>
      <c r="C685982" s="75"/>
    </row>
    <row r="685983" spans="2:3" x14ac:dyDescent="0.25">
      <c r="B685983" s="76"/>
      <c r="C685983" s="75"/>
    </row>
    <row r="685984" spans="2:3" x14ac:dyDescent="0.25">
      <c r="B685984" s="76"/>
      <c r="C685984" s="75"/>
    </row>
    <row r="685985" spans="2:3" x14ac:dyDescent="0.25">
      <c r="B685985" s="76"/>
      <c r="C685985" s="75"/>
    </row>
    <row r="685986" spans="2:3" x14ac:dyDescent="0.25">
      <c r="B685986" s="76"/>
      <c r="C685986" s="75"/>
    </row>
    <row r="685987" spans="2:3" x14ac:dyDescent="0.25">
      <c r="B685987" s="76"/>
      <c r="C685987" s="75"/>
    </row>
    <row r="685988" spans="2:3" x14ac:dyDescent="0.25">
      <c r="B685988" s="76"/>
      <c r="C685988" s="75"/>
    </row>
    <row r="685989" spans="2:3" x14ac:dyDescent="0.25">
      <c r="B685989" s="76"/>
      <c r="C685989" s="75"/>
    </row>
    <row r="686099" spans="2:3" x14ac:dyDescent="0.25">
      <c r="B686099" s="76"/>
      <c r="C686099" s="75"/>
    </row>
    <row r="686100" spans="2:3" x14ac:dyDescent="0.25">
      <c r="B686100" s="76"/>
      <c r="C686100" s="75"/>
    </row>
    <row r="686101" spans="2:3" x14ac:dyDescent="0.25">
      <c r="B686101" s="76"/>
      <c r="C686101" s="75"/>
    </row>
    <row r="686102" spans="2:3" x14ac:dyDescent="0.25">
      <c r="B686102" s="76"/>
      <c r="C686102" s="75"/>
    </row>
    <row r="686103" spans="2:3" x14ac:dyDescent="0.25">
      <c r="B686103" s="76"/>
      <c r="C686103" s="75"/>
    </row>
    <row r="686104" spans="2:3" x14ac:dyDescent="0.25">
      <c r="B686104" s="76"/>
      <c r="C686104" s="75"/>
    </row>
    <row r="686105" spans="2:3" x14ac:dyDescent="0.25">
      <c r="B686105" s="76"/>
      <c r="C686105" s="75"/>
    </row>
    <row r="686106" spans="2:3" x14ac:dyDescent="0.25">
      <c r="B686106" s="76"/>
      <c r="C686106" s="75"/>
    </row>
    <row r="686107" spans="2:3" x14ac:dyDescent="0.25">
      <c r="B686107" s="76"/>
      <c r="C686107" s="75"/>
    </row>
    <row r="686108" spans="2:3" x14ac:dyDescent="0.25">
      <c r="B686108" s="76"/>
      <c r="C686108" s="75"/>
    </row>
    <row r="686109" spans="2:3" x14ac:dyDescent="0.25">
      <c r="B686109" s="76"/>
      <c r="C686109" s="75"/>
    </row>
    <row r="686110" spans="2:3" x14ac:dyDescent="0.25">
      <c r="B686110" s="76"/>
      <c r="C686110" s="75"/>
    </row>
    <row r="686111" spans="2:3" x14ac:dyDescent="0.25">
      <c r="B686111" s="76"/>
      <c r="C686111" s="75"/>
    </row>
    <row r="686221" spans="2:3" x14ac:dyDescent="0.25">
      <c r="B686221" s="76"/>
      <c r="C686221" s="75"/>
    </row>
    <row r="686222" spans="2:3" x14ac:dyDescent="0.25">
      <c r="B686222" s="76"/>
      <c r="C686222" s="75"/>
    </row>
    <row r="686223" spans="2:3" x14ac:dyDescent="0.25">
      <c r="B686223" s="76"/>
      <c r="C686223" s="75"/>
    </row>
    <row r="686224" spans="2:3" x14ac:dyDescent="0.25">
      <c r="B686224" s="76"/>
      <c r="C686224" s="75"/>
    </row>
    <row r="686225" spans="2:3" x14ac:dyDescent="0.25">
      <c r="B686225" s="76"/>
      <c r="C686225" s="75"/>
    </row>
    <row r="686226" spans="2:3" x14ac:dyDescent="0.25">
      <c r="B686226" s="76"/>
      <c r="C686226" s="75"/>
    </row>
    <row r="686227" spans="2:3" x14ac:dyDescent="0.25">
      <c r="B686227" s="76"/>
      <c r="C686227" s="75"/>
    </row>
    <row r="686228" spans="2:3" x14ac:dyDescent="0.25">
      <c r="B686228" s="76"/>
      <c r="C686228" s="75"/>
    </row>
    <row r="686229" spans="2:3" x14ac:dyDescent="0.25">
      <c r="B686229" s="76"/>
      <c r="C686229" s="75"/>
    </row>
    <row r="686230" spans="2:3" x14ac:dyDescent="0.25">
      <c r="B686230" s="76"/>
      <c r="C686230" s="75"/>
    </row>
    <row r="686231" spans="2:3" x14ac:dyDescent="0.25">
      <c r="B686231" s="76"/>
      <c r="C686231" s="75"/>
    </row>
    <row r="686232" spans="2:3" x14ac:dyDescent="0.25">
      <c r="B686232" s="76"/>
      <c r="C686232" s="75"/>
    </row>
    <row r="686233" spans="2:3" x14ac:dyDescent="0.25">
      <c r="B686233" s="76"/>
      <c r="C686233" s="75"/>
    </row>
    <row r="686343" spans="2:3" x14ac:dyDescent="0.25">
      <c r="B686343" s="76"/>
      <c r="C686343" s="75"/>
    </row>
    <row r="686344" spans="2:3" x14ac:dyDescent="0.25">
      <c r="B686344" s="76"/>
      <c r="C686344" s="75"/>
    </row>
    <row r="686345" spans="2:3" x14ac:dyDescent="0.25">
      <c r="B686345" s="76"/>
      <c r="C686345" s="75"/>
    </row>
    <row r="686346" spans="2:3" x14ac:dyDescent="0.25">
      <c r="B686346" s="76"/>
      <c r="C686346" s="75"/>
    </row>
    <row r="686347" spans="2:3" x14ac:dyDescent="0.25">
      <c r="B686347" s="76"/>
      <c r="C686347" s="75"/>
    </row>
    <row r="686348" spans="2:3" x14ac:dyDescent="0.25">
      <c r="B686348" s="76"/>
      <c r="C686348" s="75"/>
    </row>
    <row r="686349" spans="2:3" x14ac:dyDescent="0.25">
      <c r="B686349" s="76"/>
      <c r="C686349" s="75"/>
    </row>
    <row r="686350" spans="2:3" x14ac:dyDescent="0.25">
      <c r="B686350" s="76"/>
      <c r="C686350" s="75"/>
    </row>
    <row r="686351" spans="2:3" x14ac:dyDescent="0.25">
      <c r="B686351" s="76"/>
      <c r="C686351" s="75"/>
    </row>
    <row r="686352" spans="2:3" x14ac:dyDescent="0.25">
      <c r="B686352" s="76"/>
      <c r="C686352" s="75"/>
    </row>
    <row r="686353" spans="2:3" x14ac:dyDescent="0.25">
      <c r="B686353" s="76"/>
      <c r="C686353" s="75"/>
    </row>
    <row r="686354" spans="2:3" x14ac:dyDescent="0.25">
      <c r="B686354" s="76"/>
      <c r="C686354" s="75"/>
    </row>
    <row r="686355" spans="2:3" x14ac:dyDescent="0.25">
      <c r="B686355" s="76"/>
      <c r="C686355" s="75"/>
    </row>
    <row r="686465" spans="2:3" x14ac:dyDescent="0.25">
      <c r="B686465" s="76"/>
      <c r="C686465" s="75"/>
    </row>
    <row r="686466" spans="2:3" x14ac:dyDescent="0.25">
      <c r="B686466" s="76"/>
      <c r="C686466" s="75"/>
    </row>
    <row r="686467" spans="2:3" x14ac:dyDescent="0.25">
      <c r="B686467" s="76"/>
      <c r="C686467" s="75"/>
    </row>
    <row r="686468" spans="2:3" x14ac:dyDescent="0.25">
      <c r="B686468" s="76"/>
      <c r="C686468" s="75"/>
    </row>
    <row r="686469" spans="2:3" x14ac:dyDescent="0.25">
      <c r="B686469" s="76"/>
      <c r="C686469" s="75"/>
    </row>
    <row r="686470" spans="2:3" x14ac:dyDescent="0.25">
      <c r="B686470" s="76"/>
      <c r="C686470" s="75"/>
    </row>
    <row r="686471" spans="2:3" x14ac:dyDescent="0.25">
      <c r="B686471" s="76"/>
      <c r="C686471" s="75"/>
    </row>
    <row r="686472" spans="2:3" x14ac:dyDescent="0.25">
      <c r="B686472" s="76"/>
      <c r="C686472" s="75"/>
    </row>
    <row r="686473" spans="2:3" x14ac:dyDescent="0.25">
      <c r="B686473" s="76"/>
      <c r="C686473" s="75"/>
    </row>
    <row r="686474" spans="2:3" x14ac:dyDescent="0.25">
      <c r="B686474" s="76"/>
      <c r="C686474" s="75"/>
    </row>
    <row r="686475" spans="2:3" x14ac:dyDescent="0.25">
      <c r="B686475" s="76"/>
      <c r="C686475" s="75"/>
    </row>
    <row r="686476" spans="2:3" x14ac:dyDescent="0.25">
      <c r="B686476" s="76"/>
      <c r="C686476" s="75"/>
    </row>
    <row r="686477" spans="2:3" x14ac:dyDescent="0.25">
      <c r="B686477" s="76"/>
      <c r="C686477" s="75"/>
    </row>
    <row r="686587" spans="2:3" x14ac:dyDescent="0.25">
      <c r="B686587" s="76"/>
      <c r="C686587" s="75"/>
    </row>
    <row r="686588" spans="2:3" x14ac:dyDescent="0.25">
      <c r="B686588" s="76"/>
      <c r="C686588" s="75"/>
    </row>
    <row r="686589" spans="2:3" x14ac:dyDescent="0.25">
      <c r="B686589" s="76"/>
      <c r="C686589" s="75"/>
    </row>
    <row r="686590" spans="2:3" x14ac:dyDescent="0.25">
      <c r="B686590" s="76"/>
      <c r="C686590" s="75"/>
    </row>
    <row r="686591" spans="2:3" x14ac:dyDescent="0.25">
      <c r="B686591" s="76"/>
      <c r="C686591" s="75"/>
    </row>
    <row r="686592" spans="2:3" x14ac:dyDescent="0.25">
      <c r="B686592" s="76"/>
      <c r="C686592" s="75"/>
    </row>
    <row r="686593" spans="2:3" x14ac:dyDescent="0.25">
      <c r="B686593" s="76"/>
      <c r="C686593" s="75"/>
    </row>
    <row r="686594" spans="2:3" x14ac:dyDescent="0.25">
      <c r="B686594" s="76"/>
      <c r="C686594" s="75"/>
    </row>
    <row r="686595" spans="2:3" x14ac:dyDescent="0.25">
      <c r="B686595" s="76"/>
      <c r="C686595" s="75"/>
    </row>
    <row r="686596" spans="2:3" x14ac:dyDescent="0.25">
      <c r="B686596" s="76"/>
      <c r="C686596" s="75"/>
    </row>
    <row r="686597" spans="2:3" x14ac:dyDescent="0.25">
      <c r="B686597" s="76"/>
      <c r="C686597" s="75"/>
    </row>
    <row r="686598" spans="2:3" x14ac:dyDescent="0.25">
      <c r="B686598" s="76"/>
      <c r="C686598" s="75"/>
    </row>
    <row r="686599" spans="2:3" x14ac:dyDescent="0.25">
      <c r="B686599" s="76"/>
      <c r="C686599" s="75"/>
    </row>
    <row r="686709" spans="2:3" x14ac:dyDescent="0.25">
      <c r="B686709" s="76"/>
      <c r="C686709" s="75"/>
    </row>
    <row r="686710" spans="2:3" x14ac:dyDescent="0.25">
      <c r="B686710" s="76"/>
      <c r="C686710" s="75"/>
    </row>
    <row r="686711" spans="2:3" x14ac:dyDescent="0.25">
      <c r="B686711" s="76"/>
      <c r="C686711" s="75"/>
    </row>
    <row r="686712" spans="2:3" x14ac:dyDescent="0.25">
      <c r="B686712" s="76"/>
      <c r="C686712" s="75"/>
    </row>
    <row r="686713" spans="2:3" x14ac:dyDescent="0.25">
      <c r="B686713" s="76"/>
      <c r="C686713" s="75"/>
    </row>
    <row r="686714" spans="2:3" x14ac:dyDescent="0.25">
      <c r="B686714" s="76"/>
      <c r="C686714" s="75"/>
    </row>
    <row r="686715" spans="2:3" x14ac:dyDescent="0.25">
      <c r="B686715" s="76"/>
      <c r="C686715" s="75"/>
    </row>
    <row r="686716" spans="2:3" x14ac:dyDescent="0.25">
      <c r="B686716" s="76"/>
      <c r="C686716" s="75"/>
    </row>
    <row r="686717" spans="2:3" x14ac:dyDescent="0.25">
      <c r="B686717" s="76"/>
      <c r="C686717" s="75"/>
    </row>
    <row r="686718" spans="2:3" x14ac:dyDescent="0.25">
      <c r="B686718" s="76"/>
      <c r="C686718" s="75"/>
    </row>
    <row r="686719" spans="2:3" x14ac:dyDescent="0.25">
      <c r="B686719" s="76"/>
      <c r="C686719" s="75"/>
    </row>
    <row r="686720" spans="2:3" x14ac:dyDescent="0.25">
      <c r="B686720" s="76"/>
      <c r="C686720" s="75"/>
    </row>
    <row r="686721" spans="2:3" x14ac:dyDescent="0.25">
      <c r="B686721" s="76"/>
      <c r="C686721" s="75"/>
    </row>
    <row r="686831" spans="2:3" x14ac:dyDescent="0.25">
      <c r="B686831" s="76"/>
      <c r="C686831" s="75"/>
    </row>
    <row r="686832" spans="2:3" x14ac:dyDescent="0.25">
      <c r="B686832" s="76"/>
      <c r="C686832" s="75"/>
    </row>
    <row r="686833" spans="2:3" x14ac:dyDescent="0.25">
      <c r="B686833" s="76"/>
      <c r="C686833" s="75"/>
    </row>
    <row r="686834" spans="2:3" x14ac:dyDescent="0.25">
      <c r="B686834" s="76"/>
      <c r="C686834" s="75"/>
    </row>
    <row r="686835" spans="2:3" x14ac:dyDescent="0.25">
      <c r="B686835" s="76"/>
      <c r="C686835" s="75"/>
    </row>
    <row r="686836" spans="2:3" x14ac:dyDescent="0.25">
      <c r="B686836" s="76"/>
      <c r="C686836" s="75"/>
    </row>
    <row r="686837" spans="2:3" x14ac:dyDescent="0.25">
      <c r="B686837" s="76"/>
      <c r="C686837" s="75"/>
    </row>
    <row r="686838" spans="2:3" x14ac:dyDescent="0.25">
      <c r="B686838" s="76"/>
      <c r="C686838" s="75"/>
    </row>
    <row r="686839" spans="2:3" x14ac:dyDescent="0.25">
      <c r="B686839" s="76"/>
      <c r="C686839" s="75"/>
    </row>
    <row r="686840" spans="2:3" x14ac:dyDescent="0.25">
      <c r="B686840" s="76"/>
      <c r="C686840" s="75"/>
    </row>
    <row r="686841" spans="2:3" x14ac:dyDescent="0.25">
      <c r="B686841" s="76"/>
      <c r="C686841" s="75"/>
    </row>
    <row r="686842" spans="2:3" x14ac:dyDescent="0.25">
      <c r="B686842" s="76"/>
      <c r="C686842" s="75"/>
    </row>
    <row r="686843" spans="2:3" x14ac:dyDescent="0.25">
      <c r="B686843" s="76"/>
      <c r="C686843" s="75"/>
    </row>
    <row r="686953" spans="2:3" x14ac:dyDescent="0.25">
      <c r="B686953" s="76"/>
      <c r="C686953" s="75"/>
    </row>
    <row r="686954" spans="2:3" x14ac:dyDescent="0.25">
      <c r="B686954" s="76"/>
      <c r="C686954" s="75"/>
    </row>
    <row r="686955" spans="2:3" x14ac:dyDescent="0.25">
      <c r="B686955" s="76"/>
      <c r="C686955" s="75"/>
    </row>
    <row r="686956" spans="2:3" x14ac:dyDescent="0.25">
      <c r="B686956" s="76"/>
      <c r="C686956" s="75"/>
    </row>
    <row r="686957" spans="2:3" x14ac:dyDescent="0.25">
      <c r="B686957" s="76"/>
      <c r="C686957" s="75"/>
    </row>
    <row r="686958" spans="2:3" x14ac:dyDescent="0.25">
      <c r="B686958" s="76"/>
      <c r="C686958" s="75"/>
    </row>
    <row r="686959" spans="2:3" x14ac:dyDescent="0.25">
      <c r="B686959" s="76"/>
      <c r="C686959" s="75"/>
    </row>
    <row r="686960" spans="2:3" x14ac:dyDescent="0.25">
      <c r="B686960" s="76"/>
      <c r="C686960" s="75"/>
    </row>
    <row r="686961" spans="2:3" x14ac:dyDescent="0.25">
      <c r="B686961" s="76"/>
      <c r="C686961" s="75"/>
    </row>
    <row r="686962" spans="2:3" x14ac:dyDescent="0.25">
      <c r="B686962" s="76"/>
      <c r="C686962" s="75"/>
    </row>
    <row r="686963" spans="2:3" x14ac:dyDescent="0.25">
      <c r="B686963" s="76"/>
      <c r="C686963" s="75"/>
    </row>
    <row r="686964" spans="2:3" x14ac:dyDescent="0.25">
      <c r="B686964" s="76"/>
      <c r="C686964" s="75"/>
    </row>
    <row r="686965" spans="2:3" x14ac:dyDescent="0.25">
      <c r="B686965" s="76"/>
      <c r="C686965" s="75"/>
    </row>
    <row r="687075" spans="2:3" x14ac:dyDescent="0.25">
      <c r="B687075" s="76"/>
      <c r="C687075" s="75"/>
    </row>
    <row r="687076" spans="2:3" x14ac:dyDescent="0.25">
      <c r="B687076" s="76"/>
      <c r="C687076" s="75"/>
    </row>
    <row r="687077" spans="2:3" x14ac:dyDescent="0.25">
      <c r="B687077" s="76"/>
      <c r="C687077" s="75"/>
    </row>
    <row r="687078" spans="2:3" x14ac:dyDescent="0.25">
      <c r="B687078" s="76"/>
      <c r="C687078" s="75"/>
    </row>
    <row r="687079" spans="2:3" x14ac:dyDescent="0.25">
      <c r="B687079" s="76"/>
      <c r="C687079" s="75"/>
    </row>
    <row r="687080" spans="2:3" x14ac:dyDescent="0.25">
      <c r="B687080" s="76"/>
      <c r="C687080" s="75"/>
    </row>
    <row r="687081" spans="2:3" x14ac:dyDescent="0.25">
      <c r="B687081" s="76"/>
      <c r="C687081" s="75"/>
    </row>
    <row r="687082" spans="2:3" x14ac:dyDescent="0.25">
      <c r="B687082" s="76"/>
      <c r="C687082" s="75"/>
    </row>
    <row r="687083" spans="2:3" x14ac:dyDescent="0.25">
      <c r="B687083" s="76"/>
      <c r="C687083" s="75"/>
    </row>
    <row r="687084" spans="2:3" x14ac:dyDescent="0.25">
      <c r="B687084" s="76"/>
      <c r="C687084" s="75"/>
    </row>
    <row r="687085" spans="2:3" x14ac:dyDescent="0.25">
      <c r="B687085" s="76"/>
      <c r="C687085" s="75"/>
    </row>
    <row r="687086" spans="2:3" x14ac:dyDescent="0.25">
      <c r="B687086" s="76"/>
      <c r="C687086" s="75"/>
    </row>
    <row r="687087" spans="2:3" x14ac:dyDescent="0.25">
      <c r="B687087" s="76"/>
      <c r="C687087" s="75"/>
    </row>
    <row r="687197" spans="2:3" x14ac:dyDescent="0.25">
      <c r="B687197" s="76"/>
      <c r="C687197" s="75"/>
    </row>
    <row r="687198" spans="2:3" x14ac:dyDescent="0.25">
      <c r="B687198" s="76"/>
      <c r="C687198" s="75"/>
    </row>
    <row r="687199" spans="2:3" x14ac:dyDescent="0.25">
      <c r="B687199" s="76"/>
      <c r="C687199" s="75"/>
    </row>
    <row r="687200" spans="2:3" x14ac:dyDescent="0.25">
      <c r="B687200" s="76"/>
      <c r="C687200" s="75"/>
    </row>
    <row r="687201" spans="2:3" x14ac:dyDescent="0.25">
      <c r="B687201" s="76"/>
      <c r="C687201" s="75"/>
    </row>
    <row r="687202" spans="2:3" x14ac:dyDescent="0.25">
      <c r="B687202" s="76"/>
      <c r="C687202" s="75"/>
    </row>
    <row r="687203" spans="2:3" x14ac:dyDescent="0.25">
      <c r="B687203" s="76"/>
      <c r="C687203" s="75"/>
    </row>
    <row r="687204" spans="2:3" x14ac:dyDescent="0.25">
      <c r="B687204" s="76"/>
      <c r="C687204" s="75"/>
    </row>
    <row r="687205" spans="2:3" x14ac:dyDescent="0.25">
      <c r="B687205" s="76"/>
      <c r="C687205" s="75"/>
    </row>
    <row r="687206" spans="2:3" x14ac:dyDescent="0.25">
      <c r="B687206" s="76"/>
      <c r="C687206" s="75"/>
    </row>
    <row r="687207" spans="2:3" x14ac:dyDescent="0.25">
      <c r="B687207" s="76"/>
      <c r="C687207" s="75"/>
    </row>
    <row r="687208" spans="2:3" x14ac:dyDescent="0.25">
      <c r="B687208" s="76"/>
      <c r="C687208" s="75"/>
    </row>
    <row r="687209" spans="2:3" x14ac:dyDescent="0.25">
      <c r="B687209" s="76"/>
      <c r="C687209" s="75"/>
    </row>
    <row r="687319" spans="2:3" x14ac:dyDescent="0.25">
      <c r="B687319" s="76"/>
      <c r="C687319" s="75"/>
    </row>
    <row r="687320" spans="2:3" x14ac:dyDescent="0.25">
      <c r="B687320" s="76"/>
      <c r="C687320" s="75"/>
    </row>
    <row r="687321" spans="2:3" x14ac:dyDescent="0.25">
      <c r="B687321" s="76"/>
      <c r="C687321" s="75"/>
    </row>
    <row r="687322" spans="2:3" x14ac:dyDescent="0.25">
      <c r="B687322" s="76"/>
      <c r="C687322" s="75"/>
    </row>
    <row r="687323" spans="2:3" x14ac:dyDescent="0.25">
      <c r="B687323" s="76"/>
      <c r="C687323" s="75"/>
    </row>
    <row r="687324" spans="2:3" x14ac:dyDescent="0.25">
      <c r="B687324" s="76"/>
      <c r="C687324" s="75"/>
    </row>
    <row r="687325" spans="2:3" x14ac:dyDescent="0.25">
      <c r="B687325" s="76"/>
      <c r="C687325" s="75"/>
    </row>
    <row r="687326" spans="2:3" x14ac:dyDescent="0.25">
      <c r="B687326" s="76"/>
      <c r="C687326" s="75"/>
    </row>
    <row r="687327" spans="2:3" x14ac:dyDescent="0.25">
      <c r="B687327" s="76"/>
      <c r="C687327" s="75"/>
    </row>
    <row r="687328" spans="2:3" x14ac:dyDescent="0.25">
      <c r="B687328" s="76"/>
      <c r="C687328" s="75"/>
    </row>
    <row r="687329" spans="2:3" x14ac:dyDescent="0.25">
      <c r="B687329" s="76"/>
      <c r="C687329" s="75"/>
    </row>
    <row r="687330" spans="2:3" x14ac:dyDescent="0.25">
      <c r="B687330" s="76"/>
      <c r="C687330" s="75"/>
    </row>
    <row r="687331" spans="2:3" x14ac:dyDescent="0.25">
      <c r="B687331" s="76"/>
      <c r="C687331" s="75"/>
    </row>
    <row r="687441" spans="2:3" x14ac:dyDescent="0.25">
      <c r="B687441" s="76"/>
      <c r="C687441" s="75"/>
    </row>
    <row r="687442" spans="2:3" x14ac:dyDescent="0.25">
      <c r="B687442" s="76"/>
      <c r="C687442" s="75"/>
    </row>
    <row r="687443" spans="2:3" x14ac:dyDescent="0.25">
      <c r="B687443" s="76"/>
      <c r="C687443" s="75"/>
    </row>
    <row r="687444" spans="2:3" x14ac:dyDescent="0.25">
      <c r="B687444" s="76"/>
      <c r="C687444" s="75"/>
    </row>
    <row r="687445" spans="2:3" x14ac:dyDescent="0.25">
      <c r="B687445" s="76"/>
      <c r="C687445" s="75"/>
    </row>
    <row r="687446" spans="2:3" x14ac:dyDescent="0.25">
      <c r="B687446" s="76"/>
      <c r="C687446" s="75"/>
    </row>
    <row r="687447" spans="2:3" x14ac:dyDescent="0.25">
      <c r="B687447" s="76"/>
      <c r="C687447" s="75"/>
    </row>
    <row r="687448" spans="2:3" x14ac:dyDescent="0.25">
      <c r="B687448" s="76"/>
      <c r="C687448" s="75"/>
    </row>
    <row r="687449" spans="2:3" x14ac:dyDescent="0.25">
      <c r="B687449" s="76"/>
      <c r="C687449" s="75"/>
    </row>
    <row r="687450" spans="2:3" x14ac:dyDescent="0.25">
      <c r="B687450" s="76"/>
      <c r="C687450" s="75"/>
    </row>
    <row r="687451" spans="2:3" x14ac:dyDescent="0.25">
      <c r="B687451" s="76"/>
      <c r="C687451" s="75"/>
    </row>
    <row r="687452" spans="2:3" x14ac:dyDescent="0.25">
      <c r="B687452" s="76"/>
      <c r="C687452" s="75"/>
    </row>
    <row r="687453" spans="2:3" x14ac:dyDescent="0.25">
      <c r="B687453" s="76"/>
      <c r="C687453" s="75"/>
    </row>
    <row r="687563" spans="2:3" x14ac:dyDescent="0.25">
      <c r="B687563" s="76"/>
      <c r="C687563" s="75"/>
    </row>
    <row r="687564" spans="2:3" x14ac:dyDescent="0.25">
      <c r="B687564" s="76"/>
      <c r="C687564" s="75"/>
    </row>
    <row r="687565" spans="2:3" x14ac:dyDescent="0.25">
      <c r="B687565" s="76"/>
      <c r="C687565" s="75"/>
    </row>
    <row r="687566" spans="2:3" x14ac:dyDescent="0.25">
      <c r="B687566" s="76"/>
      <c r="C687566" s="75"/>
    </row>
    <row r="687567" spans="2:3" x14ac:dyDescent="0.25">
      <c r="B687567" s="76"/>
      <c r="C687567" s="75"/>
    </row>
    <row r="687568" spans="2:3" x14ac:dyDescent="0.25">
      <c r="B687568" s="76"/>
      <c r="C687568" s="75"/>
    </row>
    <row r="687569" spans="2:3" x14ac:dyDescent="0.25">
      <c r="B687569" s="76"/>
      <c r="C687569" s="75"/>
    </row>
    <row r="687570" spans="2:3" x14ac:dyDescent="0.25">
      <c r="B687570" s="76"/>
      <c r="C687570" s="75"/>
    </row>
    <row r="687571" spans="2:3" x14ac:dyDescent="0.25">
      <c r="B687571" s="76"/>
      <c r="C687571" s="75"/>
    </row>
    <row r="687572" spans="2:3" x14ac:dyDescent="0.25">
      <c r="B687572" s="76"/>
      <c r="C687572" s="75"/>
    </row>
    <row r="687573" spans="2:3" x14ac:dyDescent="0.25">
      <c r="B687573" s="76"/>
      <c r="C687573" s="75"/>
    </row>
    <row r="687574" spans="2:3" x14ac:dyDescent="0.25">
      <c r="B687574" s="76"/>
      <c r="C687574" s="75"/>
    </row>
    <row r="687575" spans="2:3" x14ac:dyDescent="0.25">
      <c r="B687575" s="76"/>
      <c r="C687575" s="75"/>
    </row>
    <row r="687685" spans="2:3" x14ac:dyDescent="0.25">
      <c r="B687685" s="76"/>
      <c r="C687685" s="75"/>
    </row>
    <row r="687686" spans="2:3" x14ac:dyDescent="0.25">
      <c r="B687686" s="76"/>
      <c r="C687686" s="75"/>
    </row>
    <row r="687687" spans="2:3" x14ac:dyDescent="0.25">
      <c r="B687687" s="76"/>
      <c r="C687687" s="75"/>
    </row>
    <row r="687688" spans="2:3" x14ac:dyDescent="0.25">
      <c r="B687688" s="76"/>
      <c r="C687688" s="75"/>
    </row>
    <row r="687689" spans="2:3" x14ac:dyDescent="0.25">
      <c r="B687689" s="76"/>
      <c r="C687689" s="75"/>
    </row>
    <row r="687690" spans="2:3" x14ac:dyDescent="0.25">
      <c r="B687690" s="76"/>
      <c r="C687690" s="75"/>
    </row>
    <row r="687691" spans="2:3" x14ac:dyDescent="0.25">
      <c r="B687691" s="76"/>
      <c r="C687691" s="75"/>
    </row>
    <row r="687692" spans="2:3" x14ac:dyDescent="0.25">
      <c r="B687692" s="76"/>
      <c r="C687692" s="75"/>
    </row>
    <row r="687693" spans="2:3" x14ac:dyDescent="0.25">
      <c r="B687693" s="76"/>
      <c r="C687693" s="75"/>
    </row>
    <row r="687694" spans="2:3" x14ac:dyDescent="0.25">
      <c r="B687694" s="76"/>
      <c r="C687694" s="75"/>
    </row>
    <row r="687695" spans="2:3" x14ac:dyDescent="0.25">
      <c r="B687695" s="76"/>
      <c r="C687695" s="75"/>
    </row>
    <row r="687696" spans="2:3" x14ac:dyDescent="0.25">
      <c r="B687696" s="76"/>
      <c r="C687696" s="75"/>
    </row>
    <row r="687697" spans="2:3" x14ac:dyDescent="0.25">
      <c r="B687697" s="76"/>
      <c r="C687697" s="75"/>
    </row>
    <row r="687807" spans="2:3" x14ac:dyDescent="0.25">
      <c r="B687807" s="76"/>
      <c r="C687807" s="75"/>
    </row>
    <row r="687808" spans="2:3" x14ac:dyDescent="0.25">
      <c r="B687808" s="76"/>
      <c r="C687808" s="75"/>
    </row>
    <row r="687809" spans="2:3" x14ac:dyDescent="0.25">
      <c r="B687809" s="76"/>
      <c r="C687809" s="75"/>
    </row>
    <row r="687810" spans="2:3" x14ac:dyDescent="0.25">
      <c r="B687810" s="76"/>
      <c r="C687810" s="75"/>
    </row>
    <row r="687811" spans="2:3" x14ac:dyDescent="0.25">
      <c r="B687811" s="76"/>
      <c r="C687811" s="75"/>
    </row>
    <row r="687812" spans="2:3" x14ac:dyDescent="0.25">
      <c r="B687812" s="76"/>
      <c r="C687812" s="75"/>
    </row>
    <row r="687813" spans="2:3" x14ac:dyDescent="0.25">
      <c r="B687813" s="76"/>
      <c r="C687813" s="75"/>
    </row>
    <row r="687814" spans="2:3" x14ac:dyDescent="0.25">
      <c r="B687814" s="76"/>
      <c r="C687814" s="75"/>
    </row>
    <row r="687815" spans="2:3" x14ac:dyDescent="0.25">
      <c r="B687815" s="76"/>
      <c r="C687815" s="75"/>
    </row>
    <row r="687816" spans="2:3" x14ac:dyDescent="0.25">
      <c r="B687816" s="76"/>
      <c r="C687816" s="75"/>
    </row>
    <row r="687817" spans="2:3" x14ac:dyDescent="0.25">
      <c r="B687817" s="76"/>
      <c r="C687817" s="75"/>
    </row>
    <row r="687818" spans="2:3" x14ac:dyDescent="0.25">
      <c r="B687818" s="76"/>
      <c r="C687818" s="75"/>
    </row>
    <row r="687819" spans="2:3" x14ac:dyDescent="0.25">
      <c r="B687819" s="76"/>
      <c r="C687819" s="75"/>
    </row>
    <row r="687929" spans="2:3" x14ac:dyDescent="0.25">
      <c r="B687929" s="76"/>
      <c r="C687929" s="75"/>
    </row>
    <row r="687930" spans="2:3" x14ac:dyDescent="0.25">
      <c r="B687930" s="76"/>
      <c r="C687930" s="75"/>
    </row>
    <row r="687931" spans="2:3" x14ac:dyDescent="0.25">
      <c r="B687931" s="76"/>
      <c r="C687931" s="75"/>
    </row>
    <row r="687932" spans="2:3" x14ac:dyDescent="0.25">
      <c r="B687932" s="76"/>
      <c r="C687932" s="75"/>
    </row>
    <row r="687933" spans="2:3" x14ac:dyDescent="0.25">
      <c r="B687933" s="76"/>
      <c r="C687933" s="75"/>
    </row>
    <row r="687934" spans="2:3" x14ac:dyDescent="0.25">
      <c r="B687934" s="76"/>
      <c r="C687934" s="75"/>
    </row>
    <row r="687935" spans="2:3" x14ac:dyDescent="0.25">
      <c r="B687935" s="76"/>
      <c r="C687935" s="75"/>
    </row>
    <row r="687936" spans="2:3" x14ac:dyDescent="0.25">
      <c r="B687936" s="76"/>
      <c r="C687936" s="75"/>
    </row>
    <row r="687937" spans="2:3" x14ac:dyDescent="0.25">
      <c r="B687937" s="76"/>
      <c r="C687937" s="75"/>
    </row>
    <row r="687938" spans="2:3" x14ac:dyDescent="0.25">
      <c r="B687938" s="76"/>
      <c r="C687938" s="75"/>
    </row>
    <row r="687939" spans="2:3" x14ac:dyDescent="0.25">
      <c r="B687939" s="76"/>
      <c r="C687939" s="75"/>
    </row>
    <row r="687940" spans="2:3" x14ac:dyDescent="0.25">
      <c r="B687940" s="76"/>
      <c r="C687940" s="75"/>
    </row>
    <row r="687941" spans="2:3" x14ac:dyDescent="0.25">
      <c r="B687941" s="76"/>
      <c r="C687941" s="75"/>
    </row>
    <row r="688051" spans="2:3" x14ac:dyDescent="0.25">
      <c r="B688051" s="76"/>
      <c r="C688051" s="75"/>
    </row>
    <row r="688052" spans="2:3" x14ac:dyDescent="0.25">
      <c r="B688052" s="76"/>
      <c r="C688052" s="75"/>
    </row>
    <row r="688053" spans="2:3" x14ac:dyDescent="0.25">
      <c r="B688053" s="76"/>
      <c r="C688053" s="75"/>
    </row>
    <row r="688054" spans="2:3" x14ac:dyDescent="0.25">
      <c r="B688054" s="76"/>
      <c r="C688054" s="75"/>
    </row>
    <row r="688055" spans="2:3" x14ac:dyDescent="0.25">
      <c r="B688055" s="76"/>
      <c r="C688055" s="75"/>
    </row>
    <row r="688056" spans="2:3" x14ac:dyDescent="0.25">
      <c r="B688056" s="76"/>
      <c r="C688056" s="75"/>
    </row>
    <row r="688057" spans="2:3" x14ac:dyDescent="0.25">
      <c r="B688057" s="76"/>
      <c r="C688057" s="75"/>
    </row>
    <row r="688058" spans="2:3" x14ac:dyDescent="0.25">
      <c r="B688058" s="76"/>
      <c r="C688058" s="75"/>
    </row>
    <row r="688059" spans="2:3" x14ac:dyDescent="0.25">
      <c r="B688059" s="76"/>
      <c r="C688059" s="75"/>
    </row>
    <row r="688060" spans="2:3" x14ac:dyDescent="0.25">
      <c r="B688060" s="76"/>
      <c r="C688060" s="75"/>
    </row>
    <row r="688061" spans="2:3" x14ac:dyDescent="0.25">
      <c r="B688061" s="76"/>
      <c r="C688061" s="75"/>
    </row>
    <row r="688062" spans="2:3" x14ac:dyDescent="0.25">
      <c r="B688062" s="76"/>
      <c r="C688062" s="75"/>
    </row>
    <row r="688063" spans="2:3" x14ac:dyDescent="0.25">
      <c r="B688063" s="76"/>
      <c r="C688063" s="75"/>
    </row>
    <row r="688173" spans="2:3" x14ac:dyDescent="0.25">
      <c r="B688173" s="76"/>
      <c r="C688173" s="75"/>
    </row>
    <row r="688174" spans="2:3" x14ac:dyDescent="0.25">
      <c r="B688174" s="76"/>
      <c r="C688174" s="75"/>
    </row>
    <row r="688175" spans="2:3" x14ac:dyDescent="0.25">
      <c r="B688175" s="76"/>
      <c r="C688175" s="75"/>
    </row>
    <row r="688176" spans="2:3" x14ac:dyDescent="0.25">
      <c r="B688176" s="76"/>
      <c r="C688176" s="75"/>
    </row>
    <row r="688177" spans="2:3" x14ac:dyDescent="0.25">
      <c r="B688177" s="76"/>
      <c r="C688177" s="75"/>
    </row>
    <row r="688178" spans="2:3" x14ac:dyDescent="0.25">
      <c r="B688178" s="76"/>
      <c r="C688178" s="75"/>
    </row>
    <row r="688179" spans="2:3" x14ac:dyDescent="0.25">
      <c r="B688179" s="76"/>
      <c r="C688179" s="75"/>
    </row>
    <row r="688180" spans="2:3" x14ac:dyDescent="0.25">
      <c r="B688180" s="76"/>
      <c r="C688180" s="75"/>
    </row>
    <row r="688181" spans="2:3" x14ac:dyDescent="0.25">
      <c r="B688181" s="76"/>
      <c r="C688181" s="75"/>
    </row>
    <row r="688182" spans="2:3" x14ac:dyDescent="0.25">
      <c r="B688182" s="76"/>
      <c r="C688182" s="75"/>
    </row>
    <row r="688183" spans="2:3" x14ac:dyDescent="0.25">
      <c r="B688183" s="76"/>
      <c r="C688183" s="75"/>
    </row>
    <row r="688184" spans="2:3" x14ac:dyDescent="0.25">
      <c r="B688184" s="76"/>
      <c r="C688184" s="75"/>
    </row>
    <row r="688185" spans="2:3" x14ac:dyDescent="0.25">
      <c r="B688185" s="76"/>
      <c r="C688185" s="75"/>
    </row>
    <row r="688295" spans="2:3" x14ac:dyDescent="0.25">
      <c r="B688295" s="76"/>
      <c r="C688295" s="75"/>
    </row>
    <row r="688296" spans="2:3" x14ac:dyDescent="0.25">
      <c r="B688296" s="76"/>
      <c r="C688296" s="75"/>
    </row>
    <row r="688297" spans="2:3" x14ac:dyDescent="0.25">
      <c r="B688297" s="76"/>
      <c r="C688297" s="75"/>
    </row>
    <row r="688298" spans="2:3" x14ac:dyDescent="0.25">
      <c r="B688298" s="76"/>
      <c r="C688298" s="75"/>
    </row>
    <row r="688299" spans="2:3" x14ac:dyDescent="0.25">
      <c r="B688299" s="76"/>
      <c r="C688299" s="75"/>
    </row>
    <row r="688300" spans="2:3" x14ac:dyDescent="0.25">
      <c r="B688300" s="76"/>
      <c r="C688300" s="75"/>
    </row>
    <row r="688301" spans="2:3" x14ac:dyDescent="0.25">
      <c r="B688301" s="76"/>
      <c r="C688301" s="75"/>
    </row>
    <row r="688302" spans="2:3" x14ac:dyDescent="0.25">
      <c r="B688302" s="76"/>
      <c r="C688302" s="75"/>
    </row>
    <row r="688303" spans="2:3" x14ac:dyDescent="0.25">
      <c r="B688303" s="76"/>
      <c r="C688303" s="75"/>
    </row>
    <row r="688304" spans="2:3" x14ac:dyDescent="0.25">
      <c r="B688304" s="76"/>
      <c r="C688304" s="75"/>
    </row>
    <row r="688305" spans="2:3" x14ac:dyDescent="0.25">
      <c r="B688305" s="76"/>
      <c r="C688305" s="75"/>
    </row>
    <row r="688306" spans="2:3" x14ac:dyDescent="0.25">
      <c r="B688306" s="76"/>
      <c r="C688306" s="75"/>
    </row>
    <row r="688307" spans="2:3" x14ac:dyDescent="0.25">
      <c r="B688307" s="76"/>
      <c r="C688307" s="75"/>
    </row>
    <row r="688417" spans="2:3" x14ac:dyDescent="0.25">
      <c r="B688417" s="76"/>
      <c r="C688417" s="75"/>
    </row>
    <row r="688418" spans="2:3" x14ac:dyDescent="0.25">
      <c r="B688418" s="76"/>
      <c r="C688418" s="75"/>
    </row>
    <row r="688419" spans="2:3" x14ac:dyDescent="0.25">
      <c r="B688419" s="76"/>
      <c r="C688419" s="75"/>
    </row>
    <row r="688420" spans="2:3" x14ac:dyDescent="0.25">
      <c r="B688420" s="76"/>
      <c r="C688420" s="75"/>
    </row>
    <row r="688421" spans="2:3" x14ac:dyDescent="0.25">
      <c r="B688421" s="76"/>
      <c r="C688421" s="75"/>
    </row>
    <row r="688422" spans="2:3" x14ac:dyDescent="0.25">
      <c r="B688422" s="76"/>
      <c r="C688422" s="75"/>
    </row>
    <row r="688423" spans="2:3" x14ac:dyDescent="0.25">
      <c r="B688423" s="76"/>
      <c r="C688423" s="75"/>
    </row>
    <row r="688424" spans="2:3" x14ac:dyDescent="0.25">
      <c r="B688424" s="76"/>
      <c r="C688424" s="75"/>
    </row>
    <row r="688425" spans="2:3" x14ac:dyDescent="0.25">
      <c r="B688425" s="76"/>
      <c r="C688425" s="75"/>
    </row>
    <row r="688426" spans="2:3" x14ac:dyDescent="0.25">
      <c r="B688426" s="76"/>
      <c r="C688426" s="75"/>
    </row>
    <row r="688427" spans="2:3" x14ac:dyDescent="0.25">
      <c r="B688427" s="76"/>
      <c r="C688427" s="75"/>
    </row>
    <row r="688428" spans="2:3" x14ac:dyDescent="0.25">
      <c r="B688428" s="76"/>
      <c r="C688428" s="75"/>
    </row>
    <row r="688429" spans="2:3" x14ac:dyDescent="0.25">
      <c r="B688429" s="76"/>
      <c r="C688429" s="75"/>
    </row>
    <row r="688539" spans="2:3" x14ac:dyDescent="0.25">
      <c r="B688539" s="76"/>
      <c r="C688539" s="75"/>
    </row>
    <row r="688540" spans="2:3" x14ac:dyDescent="0.25">
      <c r="B688540" s="76"/>
      <c r="C688540" s="75"/>
    </row>
    <row r="688541" spans="2:3" x14ac:dyDescent="0.25">
      <c r="B688541" s="76"/>
      <c r="C688541" s="75"/>
    </row>
    <row r="688542" spans="2:3" x14ac:dyDescent="0.25">
      <c r="B688542" s="76"/>
      <c r="C688542" s="75"/>
    </row>
    <row r="688543" spans="2:3" x14ac:dyDescent="0.25">
      <c r="B688543" s="76"/>
      <c r="C688543" s="75"/>
    </row>
    <row r="688544" spans="2:3" x14ac:dyDescent="0.25">
      <c r="B688544" s="76"/>
      <c r="C688544" s="75"/>
    </row>
    <row r="688545" spans="2:3" x14ac:dyDescent="0.25">
      <c r="B688545" s="76"/>
      <c r="C688545" s="75"/>
    </row>
    <row r="688546" spans="2:3" x14ac:dyDescent="0.25">
      <c r="B688546" s="76"/>
      <c r="C688546" s="75"/>
    </row>
    <row r="688547" spans="2:3" x14ac:dyDescent="0.25">
      <c r="B688547" s="76"/>
      <c r="C688547" s="75"/>
    </row>
    <row r="688548" spans="2:3" x14ac:dyDescent="0.25">
      <c r="B688548" s="76"/>
      <c r="C688548" s="75"/>
    </row>
    <row r="688549" spans="2:3" x14ac:dyDescent="0.25">
      <c r="B688549" s="76"/>
      <c r="C688549" s="75"/>
    </row>
    <row r="688550" spans="2:3" x14ac:dyDescent="0.25">
      <c r="B688550" s="76"/>
      <c r="C688550" s="75"/>
    </row>
    <row r="688551" spans="2:3" x14ac:dyDescent="0.25">
      <c r="B688551" s="76"/>
      <c r="C688551" s="75"/>
    </row>
    <row r="688661" spans="2:3" x14ac:dyDescent="0.25">
      <c r="B688661" s="76"/>
      <c r="C688661" s="75"/>
    </row>
    <row r="688662" spans="2:3" x14ac:dyDescent="0.25">
      <c r="B688662" s="76"/>
      <c r="C688662" s="75"/>
    </row>
    <row r="688663" spans="2:3" x14ac:dyDescent="0.25">
      <c r="B688663" s="76"/>
      <c r="C688663" s="75"/>
    </row>
    <row r="688664" spans="2:3" x14ac:dyDescent="0.25">
      <c r="B688664" s="76"/>
      <c r="C688664" s="75"/>
    </row>
    <row r="688665" spans="2:3" x14ac:dyDescent="0.25">
      <c r="B688665" s="76"/>
      <c r="C688665" s="75"/>
    </row>
    <row r="688666" spans="2:3" x14ac:dyDescent="0.25">
      <c r="B688666" s="76"/>
      <c r="C688666" s="75"/>
    </row>
    <row r="688667" spans="2:3" x14ac:dyDescent="0.25">
      <c r="B688667" s="76"/>
      <c r="C688667" s="75"/>
    </row>
    <row r="688668" spans="2:3" x14ac:dyDescent="0.25">
      <c r="B688668" s="76"/>
      <c r="C688668" s="75"/>
    </row>
    <row r="688669" spans="2:3" x14ac:dyDescent="0.25">
      <c r="B688669" s="76"/>
      <c r="C688669" s="75"/>
    </row>
    <row r="688670" spans="2:3" x14ac:dyDescent="0.25">
      <c r="B688670" s="76"/>
      <c r="C688670" s="75"/>
    </row>
    <row r="688671" spans="2:3" x14ac:dyDescent="0.25">
      <c r="B688671" s="76"/>
      <c r="C688671" s="75"/>
    </row>
    <row r="688672" spans="2:3" x14ac:dyDescent="0.25">
      <c r="B688672" s="76"/>
      <c r="C688672" s="75"/>
    </row>
    <row r="688673" spans="2:3" x14ac:dyDescent="0.25">
      <c r="B688673" s="76"/>
      <c r="C688673" s="75"/>
    </row>
    <row r="688783" spans="2:3" x14ac:dyDescent="0.25">
      <c r="B688783" s="76"/>
      <c r="C688783" s="75"/>
    </row>
    <row r="688784" spans="2:3" x14ac:dyDescent="0.25">
      <c r="B688784" s="76"/>
      <c r="C688784" s="75"/>
    </row>
    <row r="688785" spans="2:3" x14ac:dyDescent="0.25">
      <c r="B688785" s="76"/>
      <c r="C688785" s="75"/>
    </row>
    <row r="688786" spans="2:3" x14ac:dyDescent="0.25">
      <c r="B688786" s="76"/>
      <c r="C688786" s="75"/>
    </row>
    <row r="688787" spans="2:3" x14ac:dyDescent="0.25">
      <c r="B688787" s="76"/>
      <c r="C688787" s="75"/>
    </row>
    <row r="688788" spans="2:3" x14ac:dyDescent="0.25">
      <c r="B688788" s="76"/>
      <c r="C688788" s="75"/>
    </row>
    <row r="688789" spans="2:3" x14ac:dyDescent="0.25">
      <c r="B688789" s="76"/>
      <c r="C688789" s="75"/>
    </row>
    <row r="688790" spans="2:3" x14ac:dyDescent="0.25">
      <c r="B688790" s="76"/>
      <c r="C688790" s="75"/>
    </row>
    <row r="688791" spans="2:3" x14ac:dyDescent="0.25">
      <c r="B688791" s="76"/>
      <c r="C688791" s="75"/>
    </row>
    <row r="688792" spans="2:3" x14ac:dyDescent="0.25">
      <c r="B688792" s="76"/>
      <c r="C688792" s="75"/>
    </row>
    <row r="688793" spans="2:3" x14ac:dyDescent="0.25">
      <c r="B688793" s="76"/>
      <c r="C688793" s="75"/>
    </row>
    <row r="688794" spans="2:3" x14ac:dyDescent="0.25">
      <c r="B688794" s="76"/>
      <c r="C688794" s="75"/>
    </row>
    <row r="688795" spans="2:3" x14ac:dyDescent="0.25">
      <c r="B688795" s="76"/>
      <c r="C688795" s="75"/>
    </row>
    <row r="688905" spans="2:3" x14ac:dyDescent="0.25">
      <c r="B688905" s="76"/>
      <c r="C688905" s="75"/>
    </row>
    <row r="688906" spans="2:3" x14ac:dyDescent="0.25">
      <c r="B688906" s="76"/>
      <c r="C688906" s="75"/>
    </row>
    <row r="688907" spans="2:3" x14ac:dyDescent="0.25">
      <c r="B688907" s="76"/>
      <c r="C688907" s="75"/>
    </row>
    <row r="688908" spans="2:3" x14ac:dyDescent="0.25">
      <c r="B688908" s="76"/>
      <c r="C688908" s="75"/>
    </row>
    <row r="688909" spans="2:3" x14ac:dyDescent="0.25">
      <c r="B688909" s="76"/>
      <c r="C688909" s="75"/>
    </row>
    <row r="688910" spans="2:3" x14ac:dyDescent="0.25">
      <c r="B688910" s="76"/>
      <c r="C688910" s="75"/>
    </row>
    <row r="688911" spans="2:3" x14ac:dyDescent="0.25">
      <c r="B688911" s="76"/>
      <c r="C688911" s="75"/>
    </row>
    <row r="688912" spans="2:3" x14ac:dyDescent="0.25">
      <c r="B688912" s="76"/>
      <c r="C688912" s="75"/>
    </row>
    <row r="688913" spans="2:3" x14ac:dyDescent="0.25">
      <c r="B688913" s="76"/>
      <c r="C688913" s="75"/>
    </row>
    <row r="688914" spans="2:3" x14ac:dyDescent="0.25">
      <c r="B688914" s="76"/>
      <c r="C688914" s="75"/>
    </row>
    <row r="688915" spans="2:3" x14ac:dyDescent="0.25">
      <c r="B688915" s="76"/>
      <c r="C688915" s="75"/>
    </row>
    <row r="688916" spans="2:3" x14ac:dyDescent="0.25">
      <c r="B688916" s="76"/>
      <c r="C688916" s="75"/>
    </row>
    <row r="688917" spans="2:3" x14ac:dyDescent="0.25">
      <c r="B688917" s="76"/>
      <c r="C688917" s="75"/>
    </row>
    <row r="689027" spans="2:3" x14ac:dyDescent="0.25">
      <c r="B689027" s="76"/>
      <c r="C689027" s="75"/>
    </row>
    <row r="689028" spans="2:3" x14ac:dyDescent="0.25">
      <c r="B689028" s="76"/>
      <c r="C689028" s="75"/>
    </row>
    <row r="689029" spans="2:3" x14ac:dyDescent="0.25">
      <c r="B689029" s="76"/>
      <c r="C689029" s="75"/>
    </row>
    <row r="689030" spans="2:3" x14ac:dyDescent="0.25">
      <c r="B689030" s="76"/>
      <c r="C689030" s="75"/>
    </row>
    <row r="689031" spans="2:3" x14ac:dyDescent="0.25">
      <c r="B689031" s="76"/>
      <c r="C689031" s="75"/>
    </row>
    <row r="689032" spans="2:3" x14ac:dyDescent="0.25">
      <c r="B689032" s="76"/>
      <c r="C689032" s="75"/>
    </row>
    <row r="689033" spans="2:3" x14ac:dyDescent="0.25">
      <c r="B689033" s="76"/>
      <c r="C689033" s="75"/>
    </row>
    <row r="689034" spans="2:3" x14ac:dyDescent="0.25">
      <c r="B689034" s="76"/>
      <c r="C689034" s="75"/>
    </row>
    <row r="689035" spans="2:3" x14ac:dyDescent="0.25">
      <c r="B689035" s="76"/>
      <c r="C689035" s="75"/>
    </row>
    <row r="689036" spans="2:3" x14ac:dyDescent="0.25">
      <c r="B689036" s="76"/>
      <c r="C689036" s="75"/>
    </row>
    <row r="689037" spans="2:3" x14ac:dyDescent="0.25">
      <c r="B689037" s="76"/>
      <c r="C689037" s="75"/>
    </row>
    <row r="689038" spans="2:3" x14ac:dyDescent="0.25">
      <c r="B689038" s="76"/>
      <c r="C689038" s="75"/>
    </row>
    <row r="689039" spans="2:3" x14ac:dyDescent="0.25">
      <c r="B689039" s="76"/>
      <c r="C689039" s="75"/>
    </row>
    <row r="689149" spans="2:3" x14ac:dyDescent="0.25">
      <c r="B689149" s="76"/>
      <c r="C689149" s="75"/>
    </row>
    <row r="689150" spans="2:3" x14ac:dyDescent="0.25">
      <c r="B689150" s="76"/>
      <c r="C689150" s="75"/>
    </row>
    <row r="689151" spans="2:3" x14ac:dyDescent="0.25">
      <c r="B689151" s="76"/>
      <c r="C689151" s="75"/>
    </row>
    <row r="689152" spans="2:3" x14ac:dyDescent="0.25">
      <c r="B689152" s="76"/>
      <c r="C689152" s="75"/>
    </row>
    <row r="689153" spans="2:3" x14ac:dyDescent="0.25">
      <c r="B689153" s="76"/>
      <c r="C689153" s="75"/>
    </row>
    <row r="689154" spans="2:3" x14ac:dyDescent="0.25">
      <c r="B689154" s="76"/>
      <c r="C689154" s="75"/>
    </row>
    <row r="689155" spans="2:3" x14ac:dyDescent="0.25">
      <c r="B689155" s="76"/>
      <c r="C689155" s="75"/>
    </row>
    <row r="689156" spans="2:3" x14ac:dyDescent="0.25">
      <c r="B689156" s="76"/>
      <c r="C689156" s="75"/>
    </row>
    <row r="689157" spans="2:3" x14ac:dyDescent="0.25">
      <c r="B689157" s="76"/>
      <c r="C689157" s="75"/>
    </row>
    <row r="689158" spans="2:3" x14ac:dyDescent="0.25">
      <c r="B689158" s="76"/>
      <c r="C689158" s="75"/>
    </row>
    <row r="689159" spans="2:3" x14ac:dyDescent="0.25">
      <c r="B689159" s="76"/>
      <c r="C689159" s="75"/>
    </row>
    <row r="689160" spans="2:3" x14ac:dyDescent="0.25">
      <c r="B689160" s="76"/>
      <c r="C689160" s="75"/>
    </row>
    <row r="689161" spans="2:3" x14ac:dyDescent="0.25">
      <c r="B689161" s="76"/>
      <c r="C689161" s="75"/>
    </row>
    <row r="689271" spans="2:3" x14ac:dyDescent="0.25">
      <c r="B689271" s="76"/>
      <c r="C689271" s="75"/>
    </row>
    <row r="689272" spans="2:3" x14ac:dyDescent="0.25">
      <c r="B689272" s="76"/>
      <c r="C689272" s="75"/>
    </row>
    <row r="689273" spans="2:3" x14ac:dyDescent="0.25">
      <c r="B689273" s="76"/>
      <c r="C689273" s="75"/>
    </row>
    <row r="689274" spans="2:3" x14ac:dyDescent="0.25">
      <c r="B689274" s="76"/>
      <c r="C689274" s="75"/>
    </row>
    <row r="689275" spans="2:3" x14ac:dyDescent="0.25">
      <c r="B689275" s="76"/>
      <c r="C689275" s="75"/>
    </row>
    <row r="689276" spans="2:3" x14ac:dyDescent="0.25">
      <c r="B689276" s="76"/>
      <c r="C689276" s="75"/>
    </row>
    <row r="689277" spans="2:3" x14ac:dyDescent="0.25">
      <c r="B689277" s="76"/>
      <c r="C689277" s="75"/>
    </row>
    <row r="689278" spans="2:3" x14ac:dyDescent="0.25">
      <c r="B689278" s="76"/>
      <c r="C689278" s="75"/>
    </row>
    <row r="689279" spans="2:3" x14ac:dyDescent="0.25">
      <c r="B689279" s="76"/>
      <c r="C689279" s="75"/>
    </row>
    <row r="689280" spans="2:3" x14ac:dyDescent="0.25">
      <c r="B689280" s="76"/>
      <c r="C689280" s="75"/>
    </row>
    <row r="689281" spans="2:3" x14ac:dyDescent="0.25">
      <c r="B689281" s="76"/>
      <c r="C689281" s="75"/>
    </row>
    <row r="689282" spans="2:3" x14ac:dyDescent="0.25">
      <c r="B689282" s="76"/>
      <c r="C689282" s="75"/>
    </row>
    <row r="689283" spans="2:3" x14ac:dyDescent="0.25">
      <c r="B689283" s="76"/>
      <c r="C689283" s="75"/>
    </row>
    <row r="689393" spans="2:3" x14ac:dyDescent="0.25">
      <c r="B689393" s="76"/>
      <c r="C689393" s="75"/>
    </row>
    <row r="689394" spans="2:3" x14ac:dyDescent="0.25">
      <c r="B689394" s="76"/>
      <c r="C689394" s="75"/>
    </row>
    <row r="689395" spans="2:3" x14ac:dyDescent="0.25">
      <c r="B689395" s="76"/>
      <c r="C689395" s="75"/>
    </row>
    <row r="689396" spans="2:3" x14ac:dyDescent="0.25">
      <c r="B689396" s="76"/>
      <c r="C689396" s="75"/>
    </row>
    <row r="689397" spans="2:3" x14ac:dyDescent="0.25">
      <c r="B689397" s="76"/>
      <c r="C689397" s="75"/>
    </row>
    <row r="689398" spans="2:3" x14ac:dyDescent="0.25">
      <c r="B689398" s="76"/>
      <c r="C689398" s="75"/>
    </row>
    <row r="689399" spans="2:3" x14ac:dyDescent="0.25">
      <c r="B689399" s="76"/>
      <c r="C689399" s="75"/>
    </row>
    <row r="689400" spans="2:3" x14ac:dyDescent="0.25">
      <c r="B689400" s="76"/>
      <c r="C689400" s="75"/>
    </row>
    <row r="689401" spans="2:3" x14ac:dyDescent="0.25">
      <c r="B689401" s="76"/>
      <c r="C689401" s="75"/>
    </row>
    <row r="689402" spans="2:3" x14ac:dyDescent="0.25">
      <c r="B689402" s="76"/>
      <c r="C689402" s="75"/>
    </row>
    <row r="689403" spans="2:3" x14ac:dyDescent="0.25">
      <c r="B689403" s="76"/>
      <c r="C689403" s="75"/>
    </row>
    <row r="689404" spans="2:3" x14ac:dyDescent="0.25">
      <c r="B689404" s="76"/>
      <c r="C689404" s="75"/>
    </row>
    <row r="689405" spans="2:3" x14ac:dyDescent="0.25">
      <c r="B689405" s="76"/>
      <c r="C689405" s="75"/>
    </row>
    <row r="689515" spans="2:3" x14ac:dyDescent="0.25">
      <c r="B689515" s="76"/>
      <c r="C689515" s="75"/>
    </row>
    <row r="689516" spans="2:3" x14ac:dyDescent="0.25">
      <c r="B689516" s="76"/>
      <c r="C689516" s="75"/>
    </row>
    <row r="689517" spans="2:3" x14ac:dyDescent="0.25">
      <c r="B689517" s="76"/>
      <c r="C689517" s="75"/>
    </row>
    <row r="689518" spans="2:3" x14ac:dyDescent="0.25">
      <c r="B689518" s="76"/>
      <c r="C689518" s="75"/>
    </row>
    <row r="689519" spans="2:3" x14ac:dyDescent="0.25">
      <c r="B689519" s="76"/>
      <c r="C689519" s="75"/>
    </row>
    <row r="689520" spans="2:3" x14ac:dyDescent="0.25">
      <c r="B689520" s="76"/>
      <c r="C689520" s="75"/>
    </row>
    <row r="689521" spans="2:3" x14ac:dyDescent="0.25">
      <c r="B689521" s="76"/>
      <c r="C689521" s="75"/>
    </row>
    <row r="689522" spans="2:3" x14ac:dyDescent="0.25">
      <c r="B689522" s="76"/>
      <c r="C689522" s="75"/>
    </row>
    <row r="689523" spans="2:3" x14ac:dyDescent="0.25">
      <c r="B689523" s="76"/>
      <c r="C689523" s="75"/>
    </row>
    <row r="689524" spans="2:3" x14ac:dyDescent="0.25">
      <c r="B689524" s="76"/>
      <c r="C689524" s="75"/>
    </row>
    <row r="689525" spans="2:3" x14ac:dyDescent="0.25">
      <c r="B689525" s="76"/>
      <c r="C689525" s="75"/>
    </row>
    <row r="689526" spans="2:3" x14ac:dyDescent="0.25">
      <c r="B689526" s="76"/>
      <c r="C689526" s="75"/>
    </row>
    <row r="689527" spans="2:3" x14ac:dyDescent="0.25">
      <c r="B689527" s="76"/>
      <c r="C689527" s="75"/>
    </row>
    <row r="689637" spans="2:3" x14ac:dyDescent="0.25">
      <c r="B689637" s="76"/>
      <c r="C689637" s="75"/>
    </row>
    <row r="689638" spans="2:3" x14ac:dyDescent="0.25">
      <c r="B689638" s="76"/>
      <c r="C689638" s="75"/>
    </row>
    <row r="689639" spans="2:3" x14ac:dyDescent="0.25">
      <c r="B689639" s="76"/>
      <c r="C689639" s="75"/>
    </row>
    <row r="689640" spans="2:3" x14ac:dyDescent="0.25">
      <c r="B689640" s="76"/>
      <c r="C689640" s="75"/>
    </row>
    <row r="689641" spans="2:3" x14ac:dyDescent="0.25">
      <c r="B689641" s="76"/>
      <c r="C689641" s="75"/>
    </row>
    <row r="689642" spans="2:3" x14ac:dyDescent="0.25">
      <c r="B689642" s="76"/>
      <c r="C689642" s="75"/>
    </row>
    <row r="689643" spans="2:3" x14ac:dyDescent="0.25">
      <c r="B689643" s="76"/>
      <c r="C689643" s="75"/>
    </row>
    <row r="689644" spans="2:3" x14ac:dyDescent="0.25">
      <c r="B689644" s="76"/>
      <c r="C689644" s="75"/>
    </row>
    <row r="689645" spans="2:3" x14ac:dyDescent="0.25">
      <c r="B689645" s="76"/>
      <c r="C689645" s="75"/>
    </row>
    <row r="689646" spans="2:3" x14ac:dyDescent="0.25">
      <c r="B689646" s="76"/>
      <c r="C689646" s="75"/>
    </row>
    <row r="689647" spans="2:3" x14ac:dyDescent="0.25">
      <c r="B689647" s="76"/>
      <c r="C689647" s="75"/>
    </row>
    <row r="689648" spans="2:3" x14ac:dyDescent="0.25">
      <c r="B689648" s="76"/>
      <c r="C689648" s="75"/>
    </row>
    <row r="689649" spans="2:3" x14ac:dyDescent="0.25">
      <c r="B689649" s="76"/>
      <c r="C689649" s="75"/>
    </row>
    <row r="689759" spans="2:3" x14ac:dyDescent="0.25">
      <c r="B689759" s="76"/>
      <c r="C689759" s="75"/>
    </row>
    <row r="689760" spans="2:3" x14ac:dyDescent="0.25">
      <c r="B689760" s="76"/>
      <c r="C689760" s="75"/>
    </row>
    <row r="689761" spans="2:3" x14ac:dyDescent="0.25">
      <c r="B689761" s="76"/>
      <c r="C689761" s="75"/>
    </row>
    <row r="689762" spans="2:3" x14ac:dyDescent="0.25">
      <c r="B689762" s="76"/>
      <c r="C689762" s="75"/>
    </row>
    <row r="689763" spans="2:3" x14ac:dyDescent="0.25">
      <c r="B689763" s="76"/>
      <c r="C689763" s="75"/>
    </row>
    <row r="689764" spans="2:3" x14ac:dyDescent="0.25">
      <c r="B689764" s="76"/>
      <c r="C689764" s="75"/>
    </row>
    <row r="689765" spans="2:3" x14ac:dyDescent="0.25">
      <c r="B689765" s="76"/>
      <c r="C689765" s="75"/>
    </row>
    <row r="689766" spans="2:3" x14ac:dyDescent="0.25">
      <c r="B689766" s="76"/>
      <c r="C689766" s="75"/>
    </row>
    <row r="689767" spans="2:3" x14ac:dyDescent="0.25">
      <c r="B689767" s="76"/>
      <c r="C689767" s="75"/>
    </row>
    <row r="689768" spans="2:3" x14ac:dyDescent="0.25">
      <c r="B689768" s="76"/>
      <c r="C689768" s="75"/>
    </row>
    <row r="689769" spans="2:3" x14ac:dyDescent="0.25">
      <c r="B689769" s="76"/>
      <c r="C689769" s="75"/>
    </row>
    <row r="689770" spans="2:3" x14ac:dyDescent="0.25">
      <c r="B689770" s="76"/>
      <c r="C689770" s="75"/>
    </row>
    <row r="689771" spans="2:3" x14ac:dyDescent="0.25">
      <c r="B689771" s="76"/>
      <c r="C689771" s="75"/>
    </row>
    <row r="689881" spans="2:3" x14ac:dyDescent="0.25">
      <c r="B689881" s="76"/>
      <c r="C689881" s="75"/>
    </row>
    <row r="689882" spans="2:3" x14ac:dyDescent="0.25">
      <c r="B689882" s="76"/>
      <c r="C689882" s="75"/>
    </row>
    <row r="689883" spans="2:3" x14ac:dyDescent="0.25">
      <c r="B689883" s="76"/>
      <c r="C689883" s="75"/>
    </row>
    <row r="689884" spans="2:3" x14ac:dyDescent="0.25">
      <c r="B689884" s="76"/>
      <c r="C689884" s="75"/>
    </row>
    <row r="689885" spans="2:3" x14ac:dyDescent="0.25">
      <c r="B689885" s="76"/>
      <c r="C689885" s="75"/>
    </row>
    <row r="689886" spans="2:3" x14ac:dyDescent="0.25">
      <c r="B689886" s="76"/>
      <c r="C689886" s="75"/>
    </row>
    <row r="689887" spans="2:3" x14ac:dyDescent="0.25">
      <c r="B689887" s="76"/>
      <c r="C689887" s="75"/>
    </row>
    <row r="689888" spans="2:3" x14ac:dyDescent="0.25">
      <c r="B689888" s="76"/>
      <c r="C689888" s="75"/>
    </row>
    <row r="689889" spans="2:3" x14ac:dyDescent="0.25">
      <c r="B689889" s="76"/>
      <c r="C689889" s="75"/>
    </row>
    <row r="689890" spans="2:3" x14ac:dyDescent="0.25">
      <c r="B689890" s="76"/>
      <c r="C689890" s="75"/>
    </row>
    <row r="689891" spans="2:3" x14ac:dyDescent="0.25">
      <c r="B689891" s="76"/>
      <c r="C689891" s="75"/>
    </row>
    <row r="689892" spans="2:3" x14ac:dyDescent="0.25">
      <c r="B689892" s="76"/>
      <c r="C689892" s="75"/>
    </row>
    <row r="689893" spans="2:3" x14ac:dyDescent="0.25">
      <c r="B689893" s="76"/>
      <c r="C689893" s="75"/>
    </row>
    <row r="690003" spans="2:3" x14ac:dyDescent="0.25">
      <c r="B690003" s="76"/>
      <c r="C690003" s="75"/>
    </row>
    <row r="690004" spans="2:3" x14ac:dyDescent="0.25">
      <c r="B690004" s="76"/>
      <c r="C690004" s="75"/>
    </row>
    <row r="690005" spans="2:3" x14ac:dyDescent="0.25">
      <c r="B690005" s="76"/>
      <c r="C690005" s="75"/>
    </row>
    <row r="690006" spans="2:3" x14ac:dyDescent="0.25">
      <c r="B690006" s="76"/>
      <c r="C690006" s="75"/>
    </row>
    <row r="690007" spans="2:3" x14ac:dyDescent="0.25">
      <c r="B690007" s="76"/>
      <c r="C690007" s="75"/>
    </row>
    <row r="690008" spans="2:3" x14ac:dyDescent="0.25">
      <c r="B690008" s="76"/>
      <c r="C690008" s="75"/>
    </row>
    <row r="690009" spans="2:3" x14ac:dyDescent="0.25">
      <c r="B690009" s="76"/>
      <c r="C690009" s="75"/>
    </row>
    <row r="690010" spans="2:3" x14ac:dyDescent="0.25">
      <c r="B690010" s="76"/>
      <c r="C690010" s="75"/>
    </row>
    <row r="690011" spans="2:3" x14ac:dyDescent="0.25">
      <c r="B690011" s="76"/>
      <c r="C690011" s="75"/>
    </row>
    <row r="690012" spans="2:3" x14ac:dyDescent="0.25">
      <c r="B690012" s="76"/>
      <c r="C690012" s="75"/>
    </row>
    <row r="690013" spans="2:3" x14ac:dyDescent="0.25">
      <c r="B690013" s="76"/>
      <c r="C690013" s="75"/>
    </row>
    <row r="690014" spans="2:3" x14ac:dyDescent="0.25">
      <c r="B690014" s="76"/>
      <c r="C690014" s="75"/>
    </row>
    <row r="690015" spans="2:3" x14ac:dyDescent="0.25">
      <c r="B690015" s="76"/>
      <c r="C690015" s="75"/>
    </row>
    <row r="690125" spans="2:3" x14ac:dyDescent="0.25">
      <c r="B690125" s="76"/>
      <c r="C690125" s="75"/>
    </row>
    <row r="690126" spans="2:3" x14ac:dyDescent="0.25">
      <c r="B690126" s="76"/>
      <c r="C690126" s="75"/>
    </row>
    <row r="690127" spans="2:3" x14ac:dyDescent="0.25">
      <c r="B690127" s="76"/>
      <c r="C690127" s="75"/>
    </row>
    <row r="690128" spans="2:3" x14ac:dyDescent="0.25">
      <c r="B690128" s="76"/>
      <c r="C690128" s="75"/>
    </row>
    <row r="690129" spans="2:3" x14ac:dyDescent="0.25">
      <c r="B690129" s="76"/>
      <c r="C690129" s="75"/>
    </row>
    <row r="690130" spans="2:3" x14ac:dyDescent="0.25">
      <c r="B690130" s="76"/>
      <c r="C690130" s="75"/>
    </row>
    <row r="690131" spans="2:3" x14ac:dyDescent="0.25">
      <c r="B690131" s="76"/>
      <c r="C690131" s="75"/>
    </row>
    <row r="690132" spans="2:3" x14ac:dyDescent="0.25">
      <c r="B690132" s="76"/>
      <c r="C690132" s="75"/>
    </row>
    <row r="690133" spans="2:3" x14ac:dyDescent="0.25">
      <c r="B690133" s="76"/>
      <c r="C690133" s="75"/>
    </row>
    <row r="690134" spans="2:3" x14ac:dyDescent="0.25">
      <c r="B690134" s="76"/>
      <c r="C690134" s="75"/>
    </row>
    <row r="690135" spans="2:3" x14ac:dyDescent="0.25">
      <c r="B690135" s="76"/>
      <c r="C690135" s="75"/>
    </row>
    <row r="690136" spans="2:3" x14ac:dyDescent="0.25">
      <c r="B690136" s="76"/>
      <c r="C690136" s="75"/>
    </row>
    <row r="690137" spans="2:3" x14ac:dyDescent="0.25">
      <c r="B690137" s="76"/>
      <c r="C690137" s="75"/>
    </row>
    <row r="690247" spans="2:3" x14ac:dyDescent="0.25">
      <c r="B690247" s="76"/>
      <c r="C690247" s="75"/>
    </row>
    <row r="690248" spans="2:3" x14ac:dyDescent="0.25">
      <c r="B690248" s="76"/>
      <c r="C690248" s="75"/>
    </row>
    <row r="690249" spans="2:3" x14ac:dyDescent="0.25">
      <c r="B690249" s="76"/>
      <c r="C690249" s="75"/>
    </row>
    <row r="690250" spans="2:3" x14ac:dyDescent="0.25">
      <c r="B690250" s="76"/>
      <c r="C690250" s="75"/>
    </row>
    <row r="690251" spans="2:3" x14ac:dyDescent="0.25">
      <c r="B690251" s="76"/>
      <c r="C690251" s="75"/>
    </row>
    <row r="690252" spans="2:3" x14ac:dyDescent="0.25">
      <c r="B690252" s="76"/>
      <c r="C690252" s="75"/>
    </row>
    <row r="690253" spans="2:3" x14ac:dyDescent="0.25">
      <c r="B690253" s="76"/>
      <c r="C690253" s="75"/>
    </row>
    <row r="690254" spans="2:3" x14ac:dyDescent="0.25">
      <c r="B690254" s="76"/>
      <c r="C690254" s="75"/>
    </row>
    <row r="690255" spans="2:3" x14ac:dyDescent="0.25">
      <c r="B690255" s="76"/>
      <c r="C690255" s="75"/>
    </row>
    <row r="690256" spans="2:3" x14ac:dyDescent="0.25">
      <c r="B690256" s="76"/>
      <c r="C690256" s="75"/>
    </row>
    <row r="690257" spans="2:3" x14ac:dyDescent="0.25">
      <c r="B690257" s="76"/>
      <c r="C690257" s="75"/>
    </row>
    <row r="690258" spans="2:3" x14ac:dyDescent="0.25">
      <c r="B690258" s="76"/>
      <c r="C690258" s="75"/>
    </row>
    <row r="690259" spans="2:3" x14ac:dyDescent="0.25">
      <c r="B690259" s="76"/>
      <c r="C690259" s="75"/>
    </row>
    <row r="690369" spans="2:3" x14ac:dyDescent="0.25">
      <c r="B690369" s="76"/>
      <c r="C690369" s="75"/>
    </row>
    <row r="690370" spans="2:3" x14ac:dyDescent="0.25">
      <c r="B690370" s="76"/>
      <c r="C690370" s="75"/>
    </row>
    <row r="690371" spans="2:3" x14ac:dyDescent="0.25">
      <c r="B690371" s="76"/>
      <c r="C690371" s="75"/>
    </row>
    <row r="690372" spans="2:3" x14ac:dyDescent="0.25">
      <c r="B690372" s="76"/>
      <c r="C690372" s="75"/>
    </row>
    <row r="690373" spans="2:3" x14ac:dyDescent="0.25">
      <c r="B690373" s="76"/>
      <c r="C690373" s="75"/>
    </row>
    <row r="690374" spans="2:3" x14ac:dyDescent="0.25">
      <c r="B690374" s="76"/>
      <c r="C690374" s="75"/>
    </row>
    <row r="690375" spans="2:3" x14ac:dyDescent="0.25">
      <c r="B690375" s="76"/>
      <c r="C690375" s="75"/>
    </row>
    <row r="690376" spans="2:3" x14ac:dyDescent="0.25">
      <c r="B690376" s="76"/>
      <c r="C690376" s="75"/>
    </row>
    <row r="690377" spans="2:3" x14ac:dyDescent="0.25">
      <c r="B690377" s="76"/>
      <c r="C690377" s="75"/>
    </row>
    <row r="690378" spans="2:3" x14ac:dyDescent="0.25">
      <c r="B690378" s="76"/>
      <c r="C690378" s="75"/>
    </row>
    <row r="690379" spans="2:3" x14ac:dyDescent="0.25">
      <c r="B690379" s="76"/>
      <c r="C690379" s="75"/>
    </row>
    <row r="690380" spans="2:3" x14ac:dyDescent="0.25">
      <c r="B690380" s="76"/>
      <c r="C690380" s="75"/>
    </row>
    <row r="690381" spans="2:3" x14ac:dyDescent="0.25">
      <c r="B690381" s="76"/>
      <c r="C690381" s="75"/>
    </row>
    <row r="690491" spans="2:3" x14ac:dyDescent="0.25">
      <c r="B690491" s="76"/>
      <c r="C690491" s="75"/>
    </row>
    <row r="690492" spans="2:3" x14ac:dyDescent="0.25">
      <c r="B690492" s="76"/>
      <c r="C690492" s="75"/>
    </row>
    <row r="690493" spans="2:3" x14ac:dyDescent="0.25">
      <c r="B690493" s="76"/>
      <c r="C690493" s="75"/>
    </row>
    <row r="690494" spans="2:3" x14ac:dyDescent="0.25">
      <c r="B690494" s="76"/>
      <c r="C690494" s="75"/>
    </row>
    <row r="690495" spans="2:3" x14ac:dyDescent="0.25">
      <c r="B690495" s="76"/>
      <c r="C690495" s="75"/>
    </row>
    <row r="690496" spans="2:3" x14ac:dyDescent="0.25">
      <c r="B690496" s="76"/>
      <c r="C690496" s="75"/>
    </row>
    <row r="690497" spans="2:3" x14ac:dyDescent="0.25">
      <c r="B690497" s="76"/>
      <c r="C690497" s="75"/>
    </row>
    <row r="690498" spans="2:3" x14ac:dyDescent="0.25">
      <c r="B690498" s="76"/>
      <c r="C690498" s="75"/>
    </row>
    <row r="690499" spans="2:3" x14ac:dyDescent="0.25">
      <c r="B690499" s="76"/>
      <c r="C690499" s="75"/>
    </row>
    <row r="690500" spans="2:3" x14ac:dyDescent="0.25">
      <c r="B690500" s="76"/>
      <c r="C690500" s="75"/>
    </row>
    <row r="690501" spans="2:3" x14ac:dyDescent="0.25">
      <c r="B690501" s="76"/>
      <c r="C690501" s="75"/>
    </row>
    <row r="690502" spans="2:3" x14ac:dyDescent="0.25">
      <c r="B690502" s="76"/>
      <c r="C690502" s="75"/>
    </row>
    <row r="690503" spans="2:3" x14ac:dyDescent="0.25">
      <c r="B690503" s="76"/>
      <c r="C690503" s="75"/>
    </row>
    <row r="690613" spans="2:3" x14ac:dyDescent="0.25">
      <c r="B690613" s="76"/>
      <c r="C690613" s="75"/>
    </row>
    <row r="690614" spans="2:3" x14ac:dyDescent="0.25">
      <c r="B690614" s="76"/>
      <c r="C690614" s="75"/>
    </row>
    <row r="690615" spans="2:3" x14ac:dyDescent="0.25">
      <c r="B690615" s="76"/>
      <c r="C690615" s="75"/>
    </row>
    <row r="690616" spans="2:3" x14ac:dyDescent="0.25">
      <c r="B690616" s="76"/>
      <c r="C690616" s="75"/>
    </row>
    <row r="690617" spans="2:3" x14ac:dyDescent="0.25">
      <c r="B690617" s="76"/>
      <c r="C690617" s="75"/>
    </row>
    <row r="690618" spans="2:3" x14ac:dyDescent="0.25">
      <c r="B690618" s="76"/>
      <c r="C690618" s="75"/>
    </row>
    <row r="690619" spans="2:3" x14ac:dyDescent="0.25">
      <c r="B690619" s="76"/>
      <c r="C690619" s="75"/>
    </row>
    <row r="690620" spans="2:3" x14ac:dyDescent="0.25">
      <c r="B690620" s="76"/>
      <c r="C690620" s="75"/>
    </row>
    <row r="690621" spans="2:3" x14ac:dyDescent="0.25">
      <c r="B690621" s="76"/>
      <c r="C690621" s="75"/>
    </row>
    <row r="690622" spans="2:3" x14ac:dyDescent="0.25">
      <c r="B690622" s="76"/>
      <c r="C690622" s="75"/>
    </row>
    <row r="690623" spans="2:3" x14ac:dyDescent="0.25">
      <c r="B690623" s="76"/>
      <c r="C690623" s="75"/>
    </row>
    <row r="690624" spans="2:3" x14ac:dyDescent="0.25">
      <c r="B690624" s="76"/>
      <c r="C690624" s="75"/>
    </row>
    <row r="690625" spans="2:3" x14ac:dyDescent="0.25">
      <c r="B690625" s="76"/>
      <c r="C690625" s="75"/>
    </row>
    <row r="690735" spans="2:3" x14ac:dyDescent="0.25">
      <c r="B690735" s="76"/>
      <c r="C690735" s="75"/>
    </row>
    <row r="690736" spans="2:3" x14ac:dyDescent="0.25">
      <c r="B690736" s="76"/>
      <c r="C690736" s="75"/>
    </row>
    <row r="690737" spans="2:3" x14ac:dyDescent="0.25">
      <c r="B690737" s="76"/>
      <c r="C690737" s="75"/>
    </row>
    <row r="690738" spans="2:3" x14ac:dyDescent="0.25">
      <c r="B690738" s="76"/>
      <c r="C690738" s="75"/>
    </row>
    <row r="690739" spans="2:3" x14ac:dyDescent="0.25">
      <c r="B690739" s="76"/>
      <c r="C690739" s="75"/>
    </row>
    <row r="690740" spans="2:3" x14ac:dyDescent="0.25">
      <c r="B690740" s="76"/>
      <c r="C690740" s="75"/>
    </row>
    <row r="690741" spans="2:3" x14ac:dyDescent="0.25">
      <c r="B690741" s="76"/>
      <c r="C690741" s="75"/>
    </row>
    <row r="690742" spans="2:3" x14ac:dyDescent="0.25">
      <c r="B690742" s="76"/>
      <c r="C690742" s="75"/>
    </row>
    <row r="690743" spans="2:3" x14ac:dyDescent="0.25">
      <c r="B690743" s="76"/>
      <c r="C690743" s="75"/>
    </row>
    <row r="690744" spans="2:3" x14ac:dyDescent="0.25">
      <c r="B690744" s="76"/>
      <c r="C690744" s="75"/>
    </row>
    <row r="690745" spans="2:3" x14ac:dyDescent="0.25">
      <c r="B690745" s="76"/>
      <c r="C690745" s="75"/>
    </row>
    <row r="690746" spans="2:3" x14ac:dyDescent="0.25">
      <c r="B690746" s="76"/>
      <c r="C690746" s="75"/>
    </row>
    <row r="690747" spans="2:3" x14ac:dyDescent="0.25">
      <c r="B690747" s="76"/>
      <c r="C690747" s="75"/>
    </row>
    <row r="690857" spans="2:3" x14ac:dyDescent="0.25">
      <c r="B690857" s="76"/>
      <c r="C690857" s="75"/>
    </row>
    <row r="690858" spans="2:3" x14ac:dyDescent="0.25">
      <c r="B690858" s="76"/>
      <c r="C690858" s="75"/>
    </row>
    <row r="690859" spans="2:3" x14ac:dyDescent="0.25">
      <c r="B690859" s="76"/>
      <c r="C690859" s="75"/>
    </row>
    <row r="690860" spans="2:3" x14ac:dyDescent="0.25">
      <c r="B690860" s="76"/>
      <c r="C690860" s="75"/>
    </row>
    <row r="690861" spans="2:3" x14ac:dyDescent="0.25">
      <c r="B690861" s="76"/>
      <c r="C690861" s="75"/>
    </row>
    <row r="690862" spans="2:3" x14ac:dyDescent="0.25">
      <c r="B690862" s="76"/>
      <c r="C690862" s="75"/>
    </row>
    <row r="690863" spans="2:3" x14ac:dyDescent="0.25">
      <c r="B690863" s="76"/>
      <c r="C690863" s="75"/>
    </row>
    <row r="690864" spans="2:3" x14ac:dyDescent="0.25">
      <c r="B690864" s="76"/>
      <c r="C690864" s="75"/>
    </row>
    <row r="690865" spans="2:3" x14ac:dyDescent="0.25">
      <c r="B690865" s="76"/>
      <c r="C690865" s="75"/>
    </row>
    <row r="690866" spans="2:3" x14ac:dyDescent="0.25">
      <c r="B690866" s="76"/>
      <c r="C690866" s="75"/>
    </row>
    <row r="690867" spans="2:3" x14ac:dyDescent="0.25">
      <c r="B690867" s="76"/>
      <c r="C690867" s="75"/>
    </row>
    <row r="690868" spans="2:3" x14ac:dyDescent="0.25">
      <c r="B690868" s="76"/>
      <c r="C690868" s="75"/>
    </row>
    <row r="690869" spans="2:3" x14ac:dyDescent="0.25">
      <c r="B690869" s="76"/>
      <c r="C690869" s="75"/>
    </row>
    <row r="690979" spans="2:3" x14ac:dyDescent="0.25">
      <c r="B690979" s="76"/>
      <c r="C690979" s="75"/>
    </row>
    <row r="690980" spans="2:3" x14ac:dyDescent="0.25">
      <c r="B690980" s="76"/>
      <c r="C690980" s="75"/>
    </row>
    <row r="690981" spans="2:3" x14ac:dyDescent="0.25">
      <c r="B690981" s="76"/>
      <c r="C690981" s="75"/>
    </row>
    <row r="690982" spans="2:3" x14ac:dyDescent="0.25">
      <c r="B690982" s="76"/>
      <c r="C690982" s="75"/>
    </row>
    <row r="690983" spans="2:3" x14ac:dyDescent="0.25">
      <c r="B690983" s="76"/>
      <c r="C690983" s="75"/>
    </row>
    <row r="690984" spans="2:3" x14ac:dyDescent="0.25">
      <c r="B690984" s="76"/>
      <c r="C690984" s="75"/>
    </row>
    <row r="690985" spans="2:3" x14ac:dyDescent="0.25">
      <c r="B690985" s="76"/>
      <c r="C690985" s="75"/>
    </row>
    <row r="690986" spans="2:3" x14ac:dyDescent="0.25">
      <c r="B690986" s="76"/>
      <c r="C690986" s="75"/>
    </row>
    <row r="690987" spans="2:3" x14ac:dyDescent="0.25">
      <c r="B690987" s="76"/>
      <c r="C690987" s="75"/>
    </row>
    <row r="690988" spans="2:3" x14ac:dyDescent="0.25">
      <c r="B690988" s="76"/>
      <c r="C690988" s="75"/>
    </row>
    <row r="690989" spans="2:3" x14ac:dyDescent="0.25">
      <c r="B690989" s="76"/>
      <c r="C690989" s="75"/>
    </row>
    <row r="690990" spans="2:3" x14ac:dyDescent="0.25">
      <c r="B690990" s="76"/>
      <c r="C690990" s="75"/>
    </row>
    <row r="690991" spans="2:3" x14ac:dyDescent="0.25">
      <c r="B690991" s="76"/>
      <c r="C690991" s="75"/>
    </row>
    <row r="691101" spans="2:3" x14ac:dyDescent="0.25">
      <c r="B691101" s="76"/>
      <c r="C691101" s="75"/>
    </row>
    <row r="691102" spans="2:3" x14ac:dyDescent="0.25">
      <c r="B691102" s="76"/>
      <c r="C691102" s="75"/>
    </row>
    <row r="691103" spans="2:3" x14ac:dyDescent="0.25">
      <c r="B691103" s="76"/>
      <c r="C691103" s="75"/>
    </row>
    <row r="691104" spans="2:3" x14ac:dyDescent="0.25">
      <c r="B691104" s="76"/>
      <c r="C691104" s="75"/>
    </row>
    <row r="691105" spans="2:3" x14ac:dyDescent="0.25">
      <c r="B691105" s="76"/>
      <c r="C691105" s="75"/>
    </row>
    <row r="691106" spans="2:3" x14ac:dyDescent="0.25">
      <c r="B691106" s="76"/>
      <c r="C691106" s="75"/>
    </row>
    <row r="691107" spans="2:3" x14ac:dyDescent="0.25">
      <c r="B691107" s="76"/>
      <c r="C691107" s="75"/>
    </row>
    <row r="691108" spans="2:3" x14ac:dyDescent="0.25">
      <c r="B691108" s="76"/>
      <c r="C691108" s="75"/>
    </row>
    <row r="691109" spans="2:3" x14ac:dyDescent="0.25">
      <c r="B691109" s="76"/>
      <c r="C691109" s="75"/>
    </row>
    <row r="691110" spans="2:3" x14ac:dyDescent="0.25">
      <c r="B691110" s="76"/>
      <c r="C691110" s="75"/>
    </row>
    <row r="691111" spans="2:3" x14ac:dyDescent="0.25">
      <c r="B691111" s="76"/>
      <c r="C691111" s="75"/>
    </row>
    <row r="691112" spans="2:3" x14ac:dyDescent="0.25">
      <c r="B691112" s="76"/>
      <c r="C691112" s="75"/>
    </row>
    <row r="691113" spans="2:3" x14ac:dyDescent="0.25">
      <c r="B691113" s="76"/>
      <c r="C691113" s="75"/>
    </row>
    <row r="691223" spans="2:3" x14ac:dyDescent="0.25">
      <c r="B691223" s="76"/>
      <c r="C691223" s="75"/>
    </row>
    <row r="691224" spans="2:3" x14ac:dyDescent="0.25">
      <c r="B691224" s="76"/>
      <c r="C691224" s="75"/>
    </row>
    <row r="691225" spans="2:3" x14ac:dyDescent="0.25">
      <c r="B691225" s="76"/>
      <c r="C691225" s="75"/>
    </row>
    <row r="691226" spans="2:3" x14ac:dyDescent="0.25">
      <c r="B691226" s="76"/>
      <c r="C691226" s="75"/>
    </row>
    <row r="691227" spans="2:3" x14ac:dyDescent="0.25">
      <c r="B691227" s="76"/>
      <c r="C691227" s="75"/>
    </row>
    <row r="691228" spans="2:3" x14ac:dyDescent="0.25">
      <c r="B691228" s="76"/>
      <c r="C691228" s="75"/>
    </row>
    <row r="691229" spans="2:3" x14ac:dyDescent="0.25">
      <c r="B691229" s="76"/>
      <c r="C691229" s="75"/>
    </row>
    <row r="691230" spans="2:3" x14ac:dyDescent="0.25">
      <c r="B691230" s="76"/>
      <c r="C691230" s="75"/>
    </row>
    <row r="691231" spans="2:3" x14ac:dyDescent="0.25">
      <c r="B691231" s="76"/>
      <c r="C691231" s="75"/>
    </row>
    <row r="691232" spans="2:3" x14ac:dyDescent="0.25">
      <c r="B691232" s="76"/>
      <c r="C691232" s="75"/>
    </row>
    <row r="691233" spans="2:3" x14ac:dyDescent="0.25">
      <c r="B691233" s="76"/>
      <c r="C691233" s="75"/>
    </row>
    <row r="691234" spans="2:3" x14ac:dyDescent="0.25">
      <c r="B691234" s="76"/>
      <c r="C691234" s="75"/>
    </row>
    <row r="691235" spans="2:3" x14ac:dyDescent="0.25">
      <c r="B691235" s="76"/>
      <c r="C691235" s="75"/>
    </row>
    <row r="691345" spans="2:3" x14ac:dyDescent="0.25">
      <c r="B691345" s="76"/>
      <c r="C691345" s="75"/>
    </row>
    <row r="691346" spans="2:3" x14ac:dyDescent="0.25">
      <c r="B691346" s="76"/>
      <c r="C691346" s="75"/>
    </row>
    <row r="691347" spans="2:3" x14ac:dyDescent="0.25">
      <c r="B691347" s="76"/>
      <c r="C691347" s="75"/>
    </row>
    <row r="691348" spans="2:3" x14ac:dyDescent="0.25">
      <c r="B691348" s="76"/>
      <c r="C691348" s="75"/>
    </row>
    <row r="691349" spans="2:3" x14ac:dyDescent="0.25">
      <c r="B691349" s="76"/>
      <c r="C691349" s="75"/>
    </row>
    <row r="691350" spans="2:3" x14ac:dyDescent="0.25">
      <c r="B691350" s="76"/>
      <c r="C691350" s="75"/>
    </row>
    <row r="691351" spans="2:3" x14ac:dyDescent="0.25">
      <c r="B691351" s="76"/>
      <c r="C691351" s="75"/>
    </row>
    <row r="691352" spans="2:3" x14ac:dyDescent="0.25">
      <c r="B691352" s="76"/>
      <c r="C691352" s="75"/>
    </row>
    <row r="691353" spans="2:3" x14ac:dyDescent="0.25">
      <c r="B691353" s="76"/>
      <c r="C691353" s="75"/>
    </row>
    <row r="691354" spans="2:3" x14ac:dyDescent="0.25">
      <c r="B691354" s="76"/>
      <c r="C691354" s="75"/>
    </row>
    <row r="691355" spans="2:3" x14ac:dyDescent="0.25">
      <c r="B691355" s="76"/>
      <c r="C691355" s="75"/>
    </row>
    <row r="691356" spans="2:3" x14ac:dyDescent="0.25">
      <c r="B691356" s="76"/>
      <c r="C691356" s="75"/>
    </row>
    <row r="691357" spans="2:3" x14ac:dyDescent="0.25">
      <c r="B691357" s="76"/>
      <c r="C691357" s="75"/>
    </row>
    <row r="691467" spans="2:3" x14ac:dyDescent="0.25">
      <c r="B691467" s="76"/>
      <c r="C691467" s="75"/>
    </row>
    <row r="691468" spans="2:3" x14ac:dyDescent="0.25">
      <c r="B691468" s="76"/>
      <c r="C691468" s="75"/>
    </row>
    <row r="691469" spans="2:3" x14ac:dyDescent="0.25">
      <c r="B691469" s="76"/>
      <c r="C691469" s="75"/>
    </row>
    <row r="691470" spans="2:3" x14ac:dyDescent="0.25">
      <c r="B691470" s="76"/>
      <c r="C691470" s="75"/>
    </row>
    <row r="691471" spans="2:3" x14ac:dyDescent="0.25">
      <c r="B691471" s="76"/>
      <c r="C691471" s="75"/>
    </row>
    <row r="691472" spans="2:3" x14ac:dyDescent="0.25">
      <c r="B691472" s="76"/>
      <c r="C691472" s="75"/>
    </row>
    <row r="691473" spans="2:3" x14ac:dyDescent="0.25">
      <c r="B691473" s="76"/>
      <c r="C691473" s="75"/>
    </row>
    <row r="691474" spans="2:3" x14ac:dyDescent="0.25">
      <c r="B691474" s="76"/>
      <c r="C691474" s="75"/>
    </row>
    <row r="691475" spans="2:3" x14ac:dyDescent="0.25">
      <c r="B691475" s="76"/>
      <c r="C691475" s="75"/>
    </row>
    <row r="691476" spans="2:3" x14ac:dyDescent="0.25">
      <c r="B691476" s="76"/>
      <c r="C691476" s="75"/>
    </row>
    <row r="691477" spans="2:3" x14ac:dyDescent="0.25">
      <c r="B691477" s="76"/>
      <c r="C691477" s="75"/>
    </row>
    <row r="691478" spans="2:3" x14ac:dyDescent="0.25">
      <c r="B691478" s="76"/>
      <c r="C691478" s="75"/>
    </row>
    <row r="691479" spans="2:3" x14ac:dyDescent="0.25">
      <c r="B691479" s="76"/>
      <c r="C691479" s="75"/>
    </row>
    <row r="691589" spans="2:3" x14ac:dyDescent="0.25">
      <c r="B691589" s="76"/>
      <c r="C691589" s="75"/>
    </row>
    <row r="691590" spans="2:3" x14ac:dyDescent="0.25">
      <c r="B691590" s="76"/>
      <c r="C691590" s="75"/>
    </row>
    <row r="691591" spans="2:3" x14ac:dyDescent="0.25">
      <c r="B691591" s="76"/>
      <c r="C691591" s="75"/>
    </row>
    <row r="691592" spans="2:3" x14ac:dyDescent="0.25">
      <c r="B691592" s="76"/>
      <c r="C691592" s="75"/>
    </row>
    <row r="691593" spans="2:3" x14ac:dyDescent="0.25">
      <c r="B691593" s="76"/>
      <c r="C691593" s="75"/>
    </row>
    <row r="691594" spans="2:3" x14ac:dyDescent="0.25">
      <c r="B691594" s="76"/>
      <c r="C691594" s="75"/>
    </row>
    <row r="691595" spans="2:3" x14ac:dyDescent="0.25">
      <c r="B691595" s="76"/>
      <c r="C691595" s="75"/>
    </row>
    <row r="691596" spans="2:3" x14ac:dyDescent="0.25">
      <c r="B691596" s="76"/>
      <c r="C691596" s="75"/>
    </row>
    <row r="691597" spans="2:3" x14ac:dyDescent="0.25">
      <c r="B691597" s="76"/>
      <c r="C691597" s="75"/>
    </row>
    <row r="691598" spans="2:3" x14ac:dyDescent="0.25">
      <c r="B691598" s="76"/>
      <c r="C691598" s="75"/>
    </row>
    <row r="691599" spans="2:3" x14ac:dyDescent="0.25">
      <c r="B691599" s="76"/>
      <c r="C691599" s="75"/>
    </row>
    <row r="691600" spans="2:3" x14ac:dyDescent="0.25">
      <c r="B691600" s="76"/>
      <c r="C691600" s="75"/>
    </row>
    <row r="691601" spans="2:3" x14ac:dyDescent="0.25">
      <c r="B691601" s="76"/>
      <c r="C691601" s="75"/>
    </row>
    <row r="691711" spans="2:3" x14ac:dyDescent="0.25">
      <c r="B691711" s="76"/>
      <c r="C691711" s="75"/>
    </row>
    <row r="691712" spans="2:3" x14ac:dyDescent="0.25">
      <c r="B691712" s="76"/>
      <c r="C691712" s="75"/>
    </row>
    <row r="691713" spans="2:3" x14ac:dyDescent="0.25">
      <c r="B691713" s="76"/>
      <c r="C691713" s="75"/>
    </row>
    <row r="691714" spans="2:3" x14ac:dyDescent="0.25">
      <c r="B691714" s="76"/>
      <c r="C691714" s="75"/>
    </row>
    <row r="691715" spans="2:3" x14ac:dyDescent="0.25">
      <c r="B691715" s="76"/>
      <c r="C691715" s="75"/>
    </row>
    <row r="691716" spans="2:3" x14ac:dyDescent="0.25">
      <c r="B691716" s="76"/>
      <c r="C691716" s="75"/>
    </row>
    <row r="691717" spans="2:3" x14ac:dyDescent="0.25">
      <c r="B691717" s="76"/>
      <c r="C691717" s="75"/>
    </row>
    <row r="691718" spans="2:3" x14ac:dyDescent="0.25">
      <c r="B691718" s="76"/>
      <c r="C691718" s="75"/>
    </row>
    <row r="691719" spans="2:3" x14ac:dyDescent="0.25">
      <c r="B691719" s="76"/>
      <c r="C691719" s="75"/>
    </row>
    <row r="691720" spans="2:3" x14ac:dyDescent="0.25">
      <c r="B691720" s="76"/>
      <c r="C691720" s="75"/>
    </row>
    <row r="691721" spans="2:3" x14ac:dyDescent="0.25">
      <c r="B691721" s="76"/>
      <c r="C691721" s="75"/>
    </row>
    <row r="691722" spans="2:3" x14ac:dyDescent="0.25">
      <c r="B691722" s="76"/>
      <c r="C691722" s="75"/>
    </row>
    <row r="691723" spans="2:3" x14ac:dyDescent="0.25">
      <c r="B691723" s="76"/>
      <c r="C691723" s="75"/>
    </row>
    <row r="691833" spans="2:3" x14ac:dyDescent="0.25">
      <c r="B691833" s="76"/>
      <c r="C691833" s="75"/>
    </row>
    <row r="691834" spans="2:3" x14ac:dyDescent="0.25">
      <c r="B691834" s="76"/>
      <c r="C691834" s="75"/>
    </row>
    <row r="691835" spans="2:3" x14ac:dyDescent="0.25">
      <c r="B691835" s="76"/>
      <c r="C691835" s="75"/>
    </row>
    <row r="691836" spans="2:3" x14ac:dyDescent="0.25">
      <c r="B691836" s="76"/>
      <c r="C691836" s="75"/>
    </row>
    <row r="691837" spans="2:3" x14ac:dyDescent="0.25">
      <c r="B691837" s="76"/>
      <c r="C691837" s="75"/>
    </row>
    <row r="691838" spans="2:3" x14ac:dyDescent="0.25">
      <c r="B691838" s="76"/>
      <c r="C691838" s="75"/>
    </row>
    <row r="691839" spans="2:3" x14ac:dyDescent="0.25">
      <c r="B691839" s="76"/>
      <c r="C691839" s="75"/>
    </row>
    <row r="691840" spans="2:3" x14ac:dyDescent="0.25">
      <c r="B691840" s="76"/>
      <c r="C691840" s="75"/>
    </row>
    <row r="691841" spans="2:3" x14ac:dyDescent="0.25">
      <c r="B691841" s="76"/>
      <c r="C691841" s="75"/>
    </row>
    <row r="691842" spans="2:3" x14ac:dyDescent="0.25">
      <c r="B691842" s="76"/>
      <c r="C691842" s="75"/>
    </row>
    <row r="691843" spans="2:3" x14ac:dyDescent="0.25">
      <c r="B691843" s="76"/>
      <c r="C691843" s="75"/>
    </row>
    <row r="691844" spans="2:3" x14ac:dyDescent="0.25">
      <c r="B691844" s="76"/>
      <c r="C691844" s="75"/>
    </row>
    <row r="691845" spans="2:3" x14ac:dyDescent="0.25">
      <c r="B691845" s="76"/>
      <c r="C691845" s="75"/>
    </row>
    <row r="691955" spans="2:3" x14ac:dyDescent="0.25">
      <c r="B691955" s="76"/>
      <c r="C691955" s="75"/>
    </row>
    <row r="691956" spans="2:3" x14ac:dyDescent="0.25">
      <c r="B691956" s="76"/>
      <c r="C691956" s="75"/>
    </row>
    <row r="691957" spans="2:3" x14ac:dyDescent="0.25">
      <c r="B691957" s="76"/>
      <c r="C691957" s="75"/>
    </row>
    <row r="691958" spans="2:3" x14ac:dyDescent="0.25">
      <c r="B691958" s="76"/>
      <c r="C691958" s="75"/>
    </row>
    <row r="691959" spans="2:3" x14ac:dyDescent="0.25">
      <c r="B691959" s="76"/>
      <c r="C691959" s="75"/>
    </row>
    <row r="691960" spans="2:3" x14ac:dyDescent="0.25">
      <c r="B691960" s="76"/>
      <c r="C691960" s="75"/>
    </row>
    <row r="691961" spans="2:3" x14ac:dyDescent="0.25">
      <c r="B691961" s="76"/>
      <c r="C691961" s="75"/>
    </row>
    <row r="691962" spans="2:3" x14ac:dyDescent="0.25">
      <c r="B691962" s="76"/>
      <c r="C691962" s="75"/>
    </row>
    <row r="691963" spans="2:3" x14ac:dyDescent="0.25">
      <c r="B691963" s="76"/>
      <c r="C691963" s="75"/>
    </row>
    <row r="691964" spans="2:3" x14ac:dyDescent="0.25">
      <c r="B691964" s="76"/>
      <c r="C691964" s="75"/>
    </row>
    <row r="691965" spans="2:3" x14ac:dyDescent="0.25">
      <c r="B691965" s="76"/>
      <c r="C691965" s="75"/>
    </row>
    <row r="691966" spans="2:3" x14ac:dyDescent="0.25">
      <c r="B691966" s="76"/>
      <c r="C691966" s="75"/>
    </row>
    <row r="691967" spans="2:3" x14ac:dyDescent="0.25">
      <c r="B691967" s="76"/>
      <c r="C691967" s="75"/>
    </row>
    <row r="692077" spans="2:3" x14ac:dyDescent="0.25">
      <c r="B692077" s="76"/>
      <c r="C692077" s="75"/>
    </row>
    <row r="692078" spans="2:3" x14ac:dyDescent="0.25">
      <c r="B692078" s="76"/>
      <c r="C692078" s="75"/>
    </row>
    <row r="692079" spans="2:3" x14ac:dyDescent="0.25">
      <c r="B692079" s="76"/>
      <c r="C692079" s="75"/>
    </row>
    <row r="692080" spans="2:3" x14ac:dyDescent="0.25">
      <c r="B692080" s="76"/>
      <c r="C692080" s="75"/>
    </row>
    <row r="692081" spans="2:3" x14ac:dyDescent="0.25">
      <c r="B692081" s="76"/>
      <c r="C692081" s="75"/>
    </row>
    <row r="692082" spans="2:3" x14ac:dyDescent="0.25">
      <c r="B692082" s="76"/>
      <c r="C692082" s="75"/>
    </row>
    <row r="692083" spans="2:3" x14ac:dyDescent="0.25">
      <c r="B692083" s="76"/>
      <c r="C692083" s="75"/>
    </row>
    <row r="692084" spans="2:3" x14ac:dyDescent="0.25">
      <c r="B692084" s="76"/>
      <c r="C692084" s="75"/>
    </row>
    <row r="692085" spans="2:3" x14ac:dyDescent="0.25">
      <c r="B692085" s="76"/>
      <c r="C692085" s="75"/>
    </row>
    <row r="692086" spans="2:3" x14ac:dyDescent="0.25">
      <c r="B692086" s="76"/>
      <c r="C692086" s="75"/>
    </row>
    <row r="692087" spans="2:3" x14ac:dyDescent="0.25">
      <c r="B692087" s="76"/>
      <c r="C692087" s="75"/>
    </row>
    <row r="692088" spans="2:3" x14ac:dyDescent="0.25">
      <c r="B692088" s="76"/>
      <c r="C692088" s="75"/>
    </row>
    <row r="692089" spans="2:3" x14ac:dyDescent="0.25">
      <c r="B692089" s="76"/>
      <c r="C692089" s="75"/>
    </row>
    <row r="692199" spans="2:3" x14ac:dyDescent="0.25">
      <c r="B692199" s="76"/>
      <c r="C692199" s="75"/>
    </row>
    <row r="692200" spans="2:3" x14ac:dyDescent="0.25">
      <c r="B692200" s="76"/>
      <c r="C692200" s="75"/>
    </row>
    <row r="692201" spans="2:3" x14ac:dyDescent="0.25">
      <c r="B692201" s="76"/>
      <c r="C692201" s="75"/>
    </row>
    <row r="692202" spans="2:3" x14ac:dyDescent="0.25">
      <c r="B692202" s="76"/>
      <c r="C692202" s="75"/>
    </row>
    <row r="692203" spans="2:3" x14ac:dyDescent="0.25">
      <c r="B692203" s="76"/>
      <c r="C692203" s="75"/>
    </row>
    <row r="692204" spans="2:3" x14ac:dyDescent="0.25">
      <c r="B692204" s="76"/>
      <c r="C692204" s="75"/>
    </row>
    <row r="692205" spans="2:3" x14ac:dyDescent="0.25">
      <c r="B692205" s="76"/>
      <c r="C692205" s="75"/>
    </row>
    <row r="692206" spans="2:3" x14ac:dyDescent="0.25">
      <c r="B692206" s="76"/>
      <c r="C692206" s="75"/>
    </row>
    <row r="692207" spans="2:3" x14ac:dyDescent="0.25">
      <c r="B692207" s="76"/>
      <c r="C692207" s="75"/>
    </row>
    <row r="692208" spans="2:3" x14ac:dyDescent="0.25">
      <c r="B692208" s="76"/>
      <c r="C692208" s="75"/>
    </row>
    <row r="692209" spans="2:3" x14ac:dyDescent="0.25">
      <c r="B692209" s="76"/>
      <c r="C692209" s="75"/>
    </row>
    <row r="692210" spans="2:3" x14ac:dyDescent="0.25">
      <c r="B692210" s="76"/>
      <c r="C692210" s="75"/>
    </row>
    <row r="692211" spans="2:3" x14ac:dyDescent="0.25">
      <c r="B692211" s="76"/>
      <c r="C692211" s="75"/>
    </row>
    <row r="692321" spans="2:3" x14ac:dyDescent="0.25">
      <c r="B692321" s="76"/>
      <c r="C692321" s="75"/>
    </row>
    <row r="692322" spans="2:3" x14ac:dyDescent="0.25">
      <c r="B692322" s="76"/>
      <c r="C692322" s="75"/>
    </row>
    <row r="692323" spans="2:3" x14ac:dyDescent="0.25">
      <c r="B692323" s="76"/>
      <c r="C692323" s="75"/>
    </row>
    <row r="692324" spans="2:3" x14ac:dyDescent="0.25">
      <c r="B692324" s="76"/>
      <c r="C692324" s="75"/>
    </row>
    <row r="692325" spans="2:3" x14ac:dyDescent="0.25">
      <c r="B692325" s="76"/>
      <c r="C692325" s="75"/>
    </row>
    <row r="692326" spans="2:3" x14ac:dyDescent="0.25">
      <c r="B692326" s="76"/>
      <c r="C692326" s="75"/>
    </row>
    <row r="692327" spans="2:3" x14ac:dyDescent="0.25">
      <c r="B692327" s="76"/>
      <c r="C692327" s="75"/>
    </row>
    <row r="692328" spans="2:3" x14ac:dyDescent="0.25">
      <c r="B692328" s="76"/>
      <c r="C692328" s="75"/>
    </row>
    <row r="692329" spans="2:3" x14ac:dyDescent="0.25">
      <c r="B692329" s="76"/>
      <c r="C692329" s="75"/>
    </row>
    <row r="692330" spans="2:3" x14ac:dyDescent="0.25">
      <c r="B692330" s="76"/>
      <c r="C692330" s="75"/>
    </row>
    <row r="692331" spans="2:3" x14ac:dyDescent="0.25">
      <c r="B692331" s="76"/>
      <c r="C692331" s="75"/>
    </row>
    <row r="692332" spans="2:3" x14ac:dyDescent="0.25">
      <c r="B692332" s="76"/>
      <c r="C692332" s="75"/>
    </row>
    <row r="692333" spans="2:3" x14ac:dyDescent="0.25">
      <c r="B692333" s="76"/>
      <c r="C692333" s="75"/>
    </row>
    <row r="692443" spans="2:3" x14ac:dyDescent="0.25">
      <c r="B692443" s="76"/>
      <c r="C692443" s="75"/>
    </row>
    <row r="692444" spans="2:3" x14ac:dyDescent="0.25">
      <c r="B692444" s="76"/>
      <c r="C692444" s="75"/>
    </row>
    <row r="692445" spans="2:3" x14ac:dyDescent="0.25">
      <c r="B692445" s="76"/>
      <c r="C692445" s="75"/>
    </row>
    <row r="692446" spans="2:3" x14ac:dyDescent="0.25">
      <c r="B692446" s="76"/>
      <c r="C692446" s="75"/>
    </row>
    <row r="692447" spans="2:3" x14ac:dyDescent="0.25">
      <c r="B692447" s="76"/>
      <c r="C692447" s="75"/>
    </row>
    <row r="692448" spans="2:3" x14ac:dyDescent="0.25">
      <c r="B692448" s="76"/>
      <c r="C692448" s="75"/>
    </row>
    <row r="692449" spans="2:3" x14ac:dyDescent="0.25">
      <c r="B692449" s="76"/>
      <c r="C692449" s="75"/>
    </row>
    <row r="692450" spans="2:3" x14ac:dyDescent="0.25">
      <c r="B692450" s="76"/>
      <c r="C692450" s="75"/>
    </row>
    <row r="692451" spans="2:3" x14ac:dyDescent="0.25">
      <c r="B692451" s="76"/>
      <c r="C692451" s="75"/>
    </row>
    <row r="692452" spans="2:3" x14ac:dyDescent="0.25">
      <c r="B692452" s="76"/>
      <c r="C692452" s="75"/>
    </row>
    <row r="692453" spans="2:3" x14ac:dyDescent="0.25">
      <c r="B692453" s="76"/>
      <c r="C692453" s="75"/>
    </row>
    <row r="692454" spans="2:3" x14ac:dyDescent="0.25">
      <c r="B692454" s="76"/>
      <c r="C692454" s="75"/>
    </row>
    <row r="692455" spans="2:3" x14ac:dyDescent="0.25">
      <c r="B692455" s="76"/>
      <c r="C692455" s="75"/>
    </row>
    <row r="692565" spans="2:3" x14ac:dyDescent="0.25">
      <c r="B692565" s="76"/>
      <c r="C692565" s="75"/>
    </row>
    <row r="692566" spans="2:3" x14ac:dyDescent="0.25">
      <c r="B692566" s="76"/>
      <c r="C692566" s="75"/>
    </row>
    <row r="692567" spans="2:3" x14ac:dyDescent="0.25">
      <c r="B692567" s="76"/>
      <c r="C692567" s="75"/>
    </row>
    <row r="692568" spans="2:3" x14ac:dyDescent="0.25">
      <c r="B692568" s="76"/>
      <c r="C692568" s="75"/>
    </row>
    <row r="692569" spans="2:3" x14ac:dyDescent="0.25">
      <c r="B692569" s="76"/>
      <c r="C692569" s="75"/>
    </row>
    <row r="692570" spans="2:3" x14ac:dyDescent="0.25">
      <c r="B692570" s="76"/>
      <c r="C692570" s="75"/>
    </row>
    <row r="692571" spans="2:3" x14ac:dyDescent="0.25">
      <c r="B692571" s="76"/>
      <c r="C692571" s="75"/>
    </row>
    <row r="692572" spans="2:3" x14ac:dyDescent="0.25">
      <c r="B692572" s="76"/>
      <c r="C692572" s="75"/>
    </row>
    <row r="692573" spans="2:3" x14ac:dyDescent="0.25">
      <c r="B692573" s="76"/>
      <c r="C692573" s="75"/>
    </row>
    <row r="692574" spans="2:3" x14ac:dyDescent="0.25">
      <c r="B692574" s="76"/>
      <c r="C692574" s="75"/>
    </row>
    <row r="692575" spans="2:3" x14ac:dyDescent="0.25">
      <c r="B692575" s="76"/>
      <c r="C692575" s="75"/>
    </row>
    <row r="692576" spans="2:3" x14ac:dyDescent="0.25">
      <c r="B692576" s="76"/>
      <c r="C692576" s="75"/>
    </row>
    <row r="692577" spans="2:3" x14ac:dyDescent="0.25">
      <c r="B692577" s="76"/>
      <c r="C692577" s="75"/>
    </row>
    <row r="692687" spans="2:3" x14ac:dyDescent="0.25">
      <c r="B692687" s="76"/>
      <c r="C692687" s="75"/>
    </row>
    <row r="692688" spans="2:3" x14ac:dyDescent="0.25">
      <c r="B692688" s="76"/>
      <c r="C692688" s="75"/>
    </row>
    <row r="692689" spans="2:3" x14ac:dyDescent="0.25">
      <c r="B692689" s="76"/>
      <c r="C692689" s="75"/>
    </row>
    <row r="692690" spans="2:3" x14ac:dyDescent="0.25">
      <c r="B692690" s="76"/>
      <c r="C692690" s="75"/>
    </row>
    <row r="692691" spans="2:3" x14ac:dyDescent="0.25">
      <c r="B692691" s="76"/>
      <c r="C692691" s="75"/>
    </row>
    <row r="692692" spans="2:3" x14ac:dyDescent="0.25">
      <c r="B692692" s="76"/>
      <c r="C692692" s="75"/>
    </row>
    <row r="692693" spans="2:3" x14ac:dyDescent="0.25">
      <c r="B692693" s="76"/>
      <c r="C692693" s="75"/>
    </row>
    <row r="692694" spans="2:3" x14ac:dyDescent="0.25">
      <c r="B692694" s="76"/>
      <c r="C692694" s="75"/>
    </row>
    <row r="692695" spans="2:3" x14ac:dyDescent="0.25">
      <c r="B692695" s="76"/>
      <c r="C692695" s="75"/>
    </row>
    <row r="692696" spans="2:3" x14ac:dyDescent="0.25">
      <c r="B692696" s="76"/>
      <c r="C692696" s="75"/>
    </row>
    <row r="692697" spans="2:3" x14ac:dyDescent="0.25">
      <c r="B692697" s="76"/>
      <c r="C692697" s="75"/>
    </row>
    <row r="692698" spans="2:3" x14ac:dyDescent="0.25">
      <c r="B692698" s="76"/>
      <c r="C692698" s="75"/>
    </row>
    <row r="692699" spans="2:3" x14ac:dyDescent="0.25">
      <c r="B692699" s="76"/>
      <c r="C692699" s="75"/>
    </row>
    <row r="692809" spans="2:3" x14ac:dyDescent="0.25">
      <c r="B692809" s="76"/>
      <c r="C692809" s="75"/>
    </row>
    <row r="692810" spans="2:3" x14ac:dyDescent="0.25">
      <c r="B692810" s="76"/>
      <c r="C692810" s="75"/>
    </row>
    <row r="692811" spans="2:3" x14ac:dyDescent="0.25">
      <c r="B692811" s="76"/>
      <c r="C692811" s="75"/>
    </row>
    <row r="692812" spans="2:3" x14ac:dyDescent="0.25">
      <c r="B692812" s="76"/>
      <c r="C692812" s="75"/>
    </row>
    <row r="692813" spans="2:3" x14ac:dyDescent="0.25">
      <c r="B692813" s="76"/>
      <c r="C692813" s="75"/>
    </row>
    <row r="692814" spans="2:3" x14ac:dyDescent="0.25">
      <c r="B692814" s="76"/>
      <c r="C692814" s="75"/>
    </row>
    <row r="692815" spans="2:3" x14ac:dyDescent="0.25">
      <c r="B692815" s="76"/>
      <c r="C692815" s="75"/>
    </row>
    <row r="692816" spans="2:3" x14ac:dyDescent="0.25">
      <c r="B692816" s="76"/>
      <c r="C692816" s="75"/>
    </row>
    <row r="692817" spans="2:3" x14ac:dyDescent="0.25">
      <c r="B692817" s="76"/>
      <c r="C692817" s="75"/>
    </row>
    <row r="692818" spans="2:3" x14ac:dyDescent="0.25">
      <c r="B692818" s="76"/>
      <c r="C692818" s="75"/>
    </row>
    <row r="692819" spans="2:3" x14ac:dyDescent="0.25">
      <c r="B692819" s="76"/>
      <c r="C692819" s="75"/>
    </row>
    <row r="692820" spans="2:3" x14ac:dyDescent="0.25">
      <c r="B692820" s="76"/>
      <c r="C692820" s="75"/>
    </row>
    <row r="692821" spans="2:3" x14ac:dyDescent="0.25">
      <c r="B692821" s="76"/>
      <c r="C692821" s="75"/>
    </row>
    <row r="692931" spans="2:3" x14ac:dyDescent="0.25">
      <c r="B692931" s="76"/>
      <c r="C692931" s="75"/>
    </row>
    <row r="692932" spans="2:3" x14ac:dyDescent="0.25">
      <c r="B692932" s="76"/>
      <c r="C692932" s="75"/>
    </row>
    <row r="692933" spans="2:3" x14ac:dyDescent="0.25">
      <c r="B692933" s="76"/>
      <c r="C692933" s="75"/>
    </row>
    <row r="692934" spans="2:3" x14ac:dyDescent="0.25">
      <c r="B692934" s="76"/>
      <c r="C692934" s="75"/>
    </row>
    <row r="692935" spans="2:3" x14ac:dyDescent="0.25">
      <c r="B692935" s="76"/>
      <c r="C692935" s="75"/>
    </row>
    <row r="692936" spans="2:3" x14ac:dyDescent="0.25">
      <c r="B692936" s="76"/>
      <c r="C692936" s="75"/>
    </row>
    <row r="692937" spans="2:3" x14ac:dyDescent="0.25">
      <c r="B692937" s="76"/>
      <c r="C692937" s="75"/>
    </row>
    <row r="692938" spans="2:3" x14ac:dyDescent="0.25">
      <c r="B692938" s="76"/>
      <c r="C692938" s="75"/>
    </row>
    <row r="692939" spans="2:3" x14ac:dyDescent="0.25">
      <c r="B692939" s="76"/>
      <c r="C692939" s="75"/>
    </row>
    <row r="692940" spans="2:3" x14ac:dyDescent="0.25">
      <c r="B692940" s="76"/>
      <c r="C692940" s="75"/>
    </row>
    <row r="692941" spans="2:3" x14ac:dyDescent="0.25">
      <c r="B692941" s="76"/>
      <c r="C692941" s="75"/>
    </row>
    <row r="692942" spans="2:3" x14ac:dyDescent="0.25">
      <c r="B692942" s="76"/>
      <c r="C692942" s="75"/>
    </row>
    <row r="692943" spans="2:3" x14ac:dyDescent="0.25">
      <c r="B692943" s="76"/>
      <c r="C692943" s="75"/>
    </row>
    <row r="693053" spans="2:3" x14ac:dyDescent="0.25">
      <c r="B693053" s="76"/>
      <c r="C693053" s="75"/>
    </row>
    <row r="693054" spans="2:3" x14ac:dyDescent="0.25">
      <c r="B693054" s="76"/>
      <c r="C693054" s="75"/>
    </row>
    <row r="693055" spans="2:3" x14ac:dyDescent="0.25">
      <c r="B693055" s="76"/>
      <c r="C693055" s="75"/>
    </row>
    <row r="693056" spans="2:3" x14ac:dyDescent="0.25">
      <c r="B693056" s="76"/>
      <c r="C693056" s="75"/>
    </row>
    <row r="693057" spans="2:3" x14ac:dyDescent="0.25">
      <c r="B693057" s="76"/>
      <c r="C693057" s="75"/>
    </row>
    <row r="693058" spans="2:3" x14ac:dyDescent="0.25">
      <c r="B693058" s="76"/>
      <c r="C693058" s="75"/>
    </row>
    <row r="693059" spans="2:3" x14ac:dyDescent="0.25">
      <c r="B693059" s="76"/>
      <c r="C693059" s="75"/>
    </row>
    <row r="693060" spans="2:3" x14ac:dyDescent="0.25">
      <c r="B693060" s="76"/>
      <c r="C693060" s="75"/>
    </row>
    <row r="693061" spans="2:3" x14ac:dyDescent="0.25">
      <c r="B693061" s="76"/>
      <c r="C693061" s="75"/>
    </row>
    <row r="693062" spans="2:3" x14ac:dyDescent="0.25">
      <c r="B693062" s="76"/>
      <c r="C693062" s="75"/>
    </row>
    <row r="693063" spans="2:3" x14ac:dyDescent="0.25">
      <c r="B693063" s="76"/>
      <c r="C693063" s="75"/>
    </row>
    <row r="693064" spans="2:3" x14ac:dyDescent="0.25">
      <c r="B693064" s="76"/>
      <c r="C693064" s="75"/>
    </row>
    <row r="693065" spans="2:3" x14ac:dyDescent="0.25">
      <c r="B693065" s="76"/>
      <c r="C693065" s="75"/>
    </row>
    <row r="693175" spans="2:3" x14ac:dyDescent="0.25">
      <c r="B693175" s="76"/>
      <c r="C693175" s="75"/>
    </row>
    <row r="693176" spans="2:3" x14ac:dyDescent="0.25">
      <c r="B693176" s="76"/>
      <c r="C693176" s="75"/>
    </row>
    <row r="693177" spans="2:3" x14ac:dyDescent="0.25">
      <c r="B693177" s="76"/>
      <c r="C693177" s="75"/>
    </row>
    <row r="693178" spans="2:3" x14ac:dyDescent="0.25">
      <c r="B693178" s="76"/>
      <c r="C693178" s="75"/>
    </row>
    <row r="693179" spans="2:3" x14ac:dyDescent="0.25">
      <c r="B693179" s="76"/>
      <c r="C693179" s="75"/>
    </row>
    <row r="693180" spans="2:3" x14ac:dyDescent="0.25">
      <c r="B693180" s="76"/>
      <c r="C693180" s="75"/>
    </row>
    <row r="693181" spans="2:3" x14ac:dyDescent="0.25">
      <c r="B693181" s="76"/>
      <c r="C693181" s="75"/>
    </row>
    <row r="693182" spans="2:3" x14ac:dyDescent="0.25">
      <c r="B693182" s="76"/>
      <c r="C693182" s="75"/>
    </row>
    <row r="693183" spans="2:3" x14ac:dyDescent="0.25">
      <c r="B693183" s="76"/>
      <c r="C693183" s="75"/>
    </row>
    <row r="693184" spans="2:3" x14ac:dyDescent="0.25">
      <c r="B693184" s="76"/>
      <c r="C693184" s="75"/>
    </row>
    <row r="693185" spans="2:3" x14ac:dyDescent="0.25">
      <c r="B693185" s="76"/>
      <c r="C693185" s="75"/>
    </row>
    <row r="693186" spans="2:3" x14ac:dyDescent="0.25">
      <c r="B693186" s="76"/>
      <c r="C693186" s="75"/>
    </row>
    <row r="693187" spans="2:3" x14ac:dyDescent="0.25">
      <c r="B693187" s="76"/>
      <c r="C693187" s="75"/>
    </row>
    <row r="693297" spans="2:3" x14ac:dyDescent="0.25">
      <c r="B693297" s="76"/>
      <c r="C693297" s="75"/>
    </row>
    <row r="693298" spans="2:3" x14ac:dyDescent="0.25">
      <c r="B693298" s="76"/>
      <c r="C693298" s="75"/>
    </row>
    <row r="693299" spans="2:3" x14ac:dyDescent="0.25">
      <c r="B693299" s="76"/>
      <c r="C693299" s="75"/>
    </row>
    <row r="693300" spans="2:3" x14ac:dyDescent="0.25">
      <c r="B693300" s="76"/>
      <c r="C693300" s="75"/>
    </row>
    <row r="693301" spans="2:3" x14ac:dyDescent="0.25">
      <c r="B693301" s="76"/>
      <c r="C693301" s="75"/>
    </row>
    <row r="693302" spans="2:3" x14ac:dyDescent="0.25">
      <c r="B693302" s="76"/>
      <c r="C693302" s="75"/>
    </row>
    <row r="693303" spans="2:3" x14ac:dyDescent="0.25">
      <c r="B693303" s="76"/>
      <c r="C693303" s="75"/>
    </row>
    <row r="693304" spans="2:3" x14ac:dyDescent="0.25">
      <c r="B693304" s="76"/>
      <c r="C693304" s="75"/>
    </row>
    <row r="693305" spans="2:3" x14ac:dyDescent="0.25">
      <c r="B693305" s="76"/>
      <c r="C693305" s="75"/>
    </row>
    <row r="693306" spans="2:3" x14ac:dyDescent="0.25">
      <c r="B693306" s="76"/>
      <c r="C693306" s="75"/>
    </row>
    <row r="693307" spans="2:3" x14ac:dyDescent="0.25">
      <c r="B693307" s="76"/>
      <c r="C693307" s="75"/>
    </row>
    <row r="693308" spans="2:3" x14ac:dyDescent="0.25">
      <c r="B693308" s="76"/>
      <c r="C693308" s="75"/>
    </row>
    <row r="693309" spans="2:3" x14ac:dyDescent="0.25">
      <c r="B693309" s="76"/>
      <c r="C693309" s="75"/>
    </row>
    <row r="693419" spans="2:3" x14ac:dyDescent="0.25">
      <c r="B693419" s="76"/>
      <c r="C693419" s="75"/>
    </row>
    <row r="693420" spans="2:3" x14ac:dyDescent="0.25">
      <c r="B693420" s="76"/>
      <c r="C693420" s="75"/>
    </row>
    <row r="693421" spans="2:3" x14ac:dyDescent="0.25">
      <c r="B693421" s="76"/>
      <c r="C693421" s="75"/>
    </row>
    <row r="693422" spans="2:3" x14ac:dyDescent="0.25">
      <c r="B693422" s="76"/>
      <c r="C693422" s="75"/>
    </row>
    <row r="693423" spans="2:3" x14ac:dyDescent="0.25">
      <c r="B693423" s="76"/>
      <c r="C693423" s="75"/>
    </row>
    <row r="693424" spans="2:3" x14ac:dyDescent="0.25">
      <c r="B693424" s="76"/>
      <c r="C693424" s="75"/>
    </row>
    <row r="693425" spans="2:3" x14ac:dyDescent="0.25">
      <c r="B693425" s="76"/>
      <c r="C693425" s="75"/>
    </row>
    <row r="693426" spans="2:3" x14ac:dyDescent="0.25">
      <c r="B693426" s="76"/>
      <c r="C693426" s="75"/>
    </row>
    <row r="693427" spans="2:3" x14ac:dyDescent="0.25">
      <c r="B693427" s="76"/>
      <c r="C693427" s="75"/>
    </row>
    <row r="693428" spans="2:3" x14ac:dyDescent="0.25">
      <c r="B693428" s="76"/>
      <c r="C693428" s="75"/>
    </row>
    <row r="693429" spans="2:3" x14ac:dyDescent="0.25">
      <c r="B693429" s="76"/>
      <c r="C693429" s="75"/>
    </row>
    <row r="693430" spans="2:3" x14ac:dyDescent="0.25">
      <c r="B693430" s="76"/>
      <c r="C693430" s="75"/>
    </row>
    <row r="693431" spans="2:3" x14ac:dyDescent="0.25">
      <c r="B693431" s="76"/>
      <c r="C693431" s="75"/>
    </row>
    <row r="693541" spans="2:3" x14ac:dyDescent="0.25">
      <c r="B693541" s="76"/>
      <c r="C693541" s="75"/>
    </row>
    <row r="693542" spans="2:3" x14ac:dyDescent="0.25">
      <c r="B693542" s="76"/>
      <c r="C693542" s="75"/>
    </row>
    <row r="693543" spans="2:3" x14ac:dyDescent="0.25">
      <c r="B693543" s="76"/>
      <c r="C693543" s="75"/>
    </row>
    <row r="693544" spans="2:3" x14ac:dyDescent="0.25">
      <c r="B693544" s="76"/>
      <c r="C693544" s="75"/>
    </row>
    <row r="693545" spans="2:3" x14ac:dyDescent="0.25">
      <c r="B693545" s="76"/>
      <c r="C693545" s="75"/>
    </row>
    <row r="693546" spans="2:3" x14ac:dyDescent="0.25">
      <c r="B693546" s="76"/>
      <c r="C693546" s="75"/>
    </row>
    <row r="693547" spans="2:3" x14ac:dyDescent="0.25">
      <c r="B693547" s="76"/>
      <c r="C693547" s="75"/>
    </row>
    <row r="693548" spans="2:3" x14ac:dyDescent="0.25">
      <c r="B693548" s="76"/>
      <c r="C693548" s="75"/>
    </row>
    <row r="693549" spans="2:3" x14ac:dyDescent="0.25">
      <c r="B693549" s="76"/>
      <c r="C693549" s="75"/>
    </row>
    <row r="693550" spans="2:3" x14ac:dyDescent="0.25">
      <c r="B693550" s="76"/>
      <c r="C693550" s="75"/>
    </row>
    <row r="693551" spans="2:3" x14ac:dyDescent="0.25">
      <c r="B693551" s="76"/>
      <c r="C693551" s="75"/>
    </row>
    <row r="693552" spans="2:3" x14ac:dyDescent="0.25">
      <c r="B693552" s="76"/>
      <c r="C693552" s="75"/>
    </row>
    <row r="693553" spans="2:3" x14ac:dyDescent="0.25">
      <c r="B693553" s="76"/>
      <c r="C693553" s="75"/>
    </row>
    <row r="693663" spans="2:3" x14ac:dyDescent="0.25">
      <c r="B693663" s="76"/>
      <c r="C693663" s="75"/>
    </row>
    <row r="693664" spans="2:3" x14ac:dyDescent="0.25">
      <c r="B693664" s="76"/>
      <c r="C693664" s="75"/>
    </row>
    <row r="693665" spans="2:3" x14ac:dyDescent="0.25">
      <c r="B693665" s="76"/>
      <c r="C693665" s="75"/>
    </row>
    <row r="693666" spans="2:3" x14ac:dyDescent="0.25">
      <c r="B693666" s="76"/>
      <c r="C693666" s="75"/>
    </row>
    <row r="693667" spans="2:3" x14ac:dyDescent="0.25">
      <c r="B693667" s="76"/>
      <c r="C693667" s="75"/>
    </row>
    <row r="693668" spans="2:3" x14ac:dyDescent="0.25">
      <c r="B693668" s="76"/>
      <c r="C693668" s="75"/>
    </row>
    <row r="693669" spans="2:3" x14ac:dyDescent="0.25">
      <c r="B693669" s="76"/>
      <c r="C693669" s="75"/>
    </row>
    <row r="693670" spans="2:3" x14ac:dyDescent="0.25">
      <c r="B693670" s="76"/>
      <c r="C693670" s="75"/>
    </row>
    <row r="693671" spans="2:3" x14ac:dyDescent="0.25">
      <c r="B693671" s="76"/>
      <c r="C693671" s="75"/>
    </row>
    <row r="693672" spans="2:3" x14ac:dyDescent="0.25">
      <c r="B693672" s="76"/>
      <c r="C693672" s="75"/>
    </row>
    <row r="693673" spans="2:3" x14ac:dyDescent="0.25">
      <c r="B693673" s="76"/>
      <c r="C693673" s="75"/>
    </row>
    <row r="693674" spans="2:3" x14ac:dyDescent="0.25">
      <c r="B693674" s="76"/>
      <c r="C693674" s="75"/>
    </row>
    <row r="693675" spans="2:3" x14ac:dyDescent="0.25">
      <c r="B693675" s="76"/>
      <c r="C693675" s="75"/>
    </row>
    <row r="693785" spans="2:3" x14ac:dyDescent="0.25">
      <c r="B693785" s="76"/>
      <c r="C693785" s="75"/>
    </row>
    <row r="693786" spans="2:3" x14ac:dyDescent="0.25">
      <c r="B693786" s="76"/>
      <c r="C693786" s="75"/>
    </row>
    <row r="693787" spans="2:3" x14ac:dyDescent="0.25">
      <c r="B693787" s="76"/>
      <c r="C693787" s="75"/>
    </row>
    <row r="693788" spans="2:3" x14ac:dyDescent="0.25">
      <c r="B693788" s="76"/>
      <c r="C693788" s="75"/>
    </row>
    <row r="693789" spans="2:3" x14ac:dyDescent="0.25">
      <c r="B693789" s="76"/>
      <c r="C693789" s="75"/>
    </row>
    <row r="693790" spans="2:3" x14ac:dyDescent="0.25">
      <c r="B693790" s="76"/>
      <c r="C693790" s="75"/>
    </row>
    <row r="693791" spans="2:3" x14ac:dyDescent="0.25">
      <c r="B693791" s="76"/>
      <c r="C693791" s="75"/>
    </row>
    <row r="693792" spans="2:3" x14ac:dyDescent="0.25">
      <c r="B693792" s="76"/>
      <c r="C693792" s="75"/>
    </row>
    <row r="693793" spans="2:3" x14ac:dyDescent="0.25">
      <c r="B693793" s="76"/>
      <c r="C693793" s="75"/>
    </row>
    <row r="693794" spans="2:3" x14ac:dyDescent="0.25">
      <c r="B693794" s="76"/>
      <c r="C693794" s="75"/>
    </row>
    <row r="693795" spans="2:3" x14ac:dyDescent="0.25">
      <c r="B693795" s="76"/>
      <c r="C693795" s="75"/>
    </row>
    <row r="693796" spans="2:3" x14ac:dyDescent="0.25">
      <c r="B693796" s="76"/>
      <c r="C693796" s="75"/>
    </row>
    <row r="693797" spans="2:3" x14ac:dyDescent="0.25">
      <c r="B693797" s="76"/>
      <c r="C693797" s="75"/>
    </row>
    <row r="693907" spans="2:3" x14ac:dyDescent="0.25">
      <c r="B693907" s="76"/>
      <c r="C693907" s="75"/>
    </row>
    <row r="693908" spans="2:3" x14ac:dyDescent="0.25">
      <c r="B693908" s="76"/>
      <c r="C693908" s="75"/>
    </row>
    <row r="693909" spans="2:3" x14ac:dyDescent="0.25">
      <c r="B693909" s="76"/>
      <c r="C693909" s="75"/>
    </row>
    <row r="693910" spans="2:3" x14ac:dyDescent="0.25">
      <c r="B693910" s="76"/>
      <c r="C693910" s="75"/>
    </row>
    <row r="693911" spans="2:3" x14ac:dyDescent="0.25">
      <c r="B693911" s="76"/>
      <c r="C693911" s="75"/>
    </row>
    <row r="693912" spans="2:3" x14ac:dyDescent="0.25">
      <c r="B693912" s="76"/>
      <c r="C693912" s="75"/>
    </row>
    <row r="693913" spans="2:3" x14ac:dyDescent="0.25">
      <c r="B693913" s="76"/>
      <c r="C693913" s="75"/>
    </row>
    <row r="693914" spans="2:3" x14ac:dyDescent="0.25">
      <c r="B693914" s="76"/>
      <c r="C693914" s="75"/>
    </row>
    <row r="693915" spans="2:3" x14ac:dyDescent="0.25">
      <c r="B693915" s="76"/>
      <c r="C693915" s="75"/>
    </row>
    <row r="693916" spans="2:3" x14ac:dyDescent="0.25">
      <c r="B693916" s="76"/>
      <c r="C693916" s="75"/>
    </row>
    <row r="693917" spans="2:3" x14ac:dyDescent="0.25">
      <c r="B693917" s="76"/>
      <c r="C693917" s="75"/>
    </row>
    <row r="693918" spans="2:3" x14ac:dyDescent="0.25">
      <c r="B693918" s="76"/>
      <c r="C693918" s="75"/>
    </row>
    <row r="693919" spans="2:3" x14ac:dyDescent="0.25">
      <c r="B693919" s="76"/>
      <c r="C693919" s="75"/>
    </row>
    <row r="694029" spans="2:3" x14ac:dyDescent="0.25">
      <c r="B694029" s="76"/>
      <c r="C694029" s="75"/>
    </row>
    <row r="694030" spans="2:3" x14ac:dyDescent="0.25">
      <c r="B694030" s="76"/>
      <c r="C694030" s="75"/>
    </row>
    <row r="694031" spans="2:3" x14ac:dyDescent="0.25">
      <c r="B694031" s="76"/>
      <c r="C694031" s="75"/>
    </row>
    <row r="694032" spans="2:3" x14ac:dyDescent="0.25">
      <c r="B694032" s="76"/>
      <c r="C694032" s="75"/>
    </row>
    <row r="694033" spans="2:3" x14ac:dyDescent="0.25">
      <c r="B694033" s="76"/>
      <c r="C694033" s="75"/>
    </row>
    <row r="694034" spans="2:3" x14ac:dyDescent="0.25">
      <c r="B694034" s="76"/>
      <c r="C694034" s="75"/>
    </row>
    <row r="694035" spans="2:3" x14ac:dyDescent="0.25">
      <c r="B694035" s="76"/>
      <c r="C694035" s="75"/>
    </row>
    <row r="694036" spans="2:3" x14ac:dyDescent="0.25">
      <c r="B694036" s="76"/>
      <c r="C694036" s="75"/>
    </row>
    <row r="694037" spans="2:3" x14ac:dyDescent="0.25">
      <c r="B694037" s="76"/>
      <c r="C694037" s="75"/>
    </row>
    <row r="694038" spans="2:3" x14ac:dyDescent="0.25">
      <c r="B694038" s="76"/>
      <c r="C694038" s="75"/>
    </row>
    <row r="694039" spans="2:3" x14ac:dyDescent="0.25">
      <c r="B694039" s="76"/>
      <c r="C694039" s="75"/>
    </row>
    <row r="694040" spans="2:3" x14ac:dyDescent="0.25">
      <c r="B694040" s="76"/>
      <c r="C694040" s="75"/>
    </row>
    <row r="694041" spans="2:3" x14ac:dyDescent="0.25">
      <c r="B694041" s="76"/>
      <c r="C694041" s="75"/>
    </row>
    <row r="694151" spans="2:3" x14ac:dyDescent="0.25">
      <c r="B694151" s="76"/>
      <c r="C694151" s="75"/>
    </row>
    <row r="694152" spans="2:3" x14ac:dyDescent="0.25">
      <c r="B694152" s="76"/>
      <c r="C694152" s="75"/>
    </row>
    <row r="694153" spans="2:3" x14ac:dyDescent="0.25">
      <c r="B694153" s="76"/>
      <c r="C694153" s="75"/>
    </row>
    <row r="694154" spans="2:3" x14ac:dyDescent="0.25">
      <c r="B694154" s="76"/>
      <c r="C694154" s="75"/>
    </row>
    <row r="694155" spans="2:3" x14ac:dyDescent="0.25">
      <c r="B694155" s="76"/>
      <c r="C694155" s="75"/>
    </row>
    <row r="694156" spans="2:3" x14ac:dyDescent="0.25">
      <c r="B694156" s="76"/>
      <c r="C694156" s="75"/>
    </row>
    <row r="694157" spans="2:3" x14ac:dyDescent="0.25">
      <c r="B694157" s="76"/>
      <c r="C694157" s="75"/>
    </row>
    <row r="694158" spans="2:3" x14ac:dyDescent="0.25">
      <c r="B694158" s="76"/>
      <c r="C694158" s="75"/>
    </row>
    <row r="694159" spans="2:3" x14ac:dyDescent="0.25">
      <c r="B694159" s="76"/>
      <c r="C694159" s="75"/>
    </row>
    <row r="694160" spans="2:3" x14ac:dyDescent="0.25">
      <c r="B694160" s="76"/>
      <c r="C694160" s="75"/>
    </row>
    <row r="694161" spans="2:3" x14ac:dyDescent="0.25">
      <c r="B694161" s="76"/>
      <c r="C694161" s="75"/>
    </row>
    <row r="694162" spans="2:3" x14ac:dyDescent="0.25">
      <c r="B694162" s="76"/>
      <c r="C694162" s="75"/>
    </row>
    <row r="694163" spans="2:3" x14ac:dyDescent="0.25">
      <c r="B694163" s="76"/>
      <c r="C694163" s="75"/>
    </row>
    <row r="694273" spans="2:3" x14ac:dyDescent="0.25">
      <c r="B694273" s="76"/>
      <c r="C694273" s="75"/>
    </row>
    <row r="694274" spans="2:3" x14ac:dyDescent="0.25">
      <c r="B694274" s="76"/>
      <c r="C694274" s="75"/>
    </row>
    <row r="694275" spans="2:3" x14ac:dyDescent="0.25">
      <c r="B694275" s="76"/>
      <c r="C694275" s="75"/>
    </row>
    <row r="694276" spans="2:3" x14ac:dyDescent="0.25">
      <c r="B694276" s="76"/>
      <c r="C694276" s="75"/>
    </row>
    <row r="694277" spans="2:3" x14ac:dyDescent="0.25">
      <c r="B694277" s="76"/>
      <c r="C694277" s="75"/>
    </row>
    <row r="694278" spans="2:3" x14ac:dyDescent="0.25">
      <c r="B694278" s="76"/>
      <c r="C694278" s="75"/>
    </row>
    <row r="694279" spans="2:3" x14ac:dyDescent="0.25">
      <c r="B694279" s="76"/>
      <c r="C694279" s="75"/>
    </row>
    <row r="694280" spans="2:3" x14ac:dyDescent="0.25">
      <c r="B694280" s="76"/>
      <c r="C694280" s="75"/>
    </row>
    <row r="694281" spans="2:3" x14ac:dyDescent="0.25">
      <c r="B694281" s="76"/>
      <c r="C694281" s="75"/>
    </row>
    <row r="694282" spans="2:3" x14ac:dyDescent="0.25">
      <c r="B694282" s="76"/>
      <c r="C694282" s="75"/>
    </row>
    <row r="694283" spans="2:3" x14ac:dyDescent="0.25">
      <c r="B694283" s="76"/>
      <c r="C694283" s="75"/>
    </row>
    <row r="694284" spans="2:3" x14ac:dyDescent="0.25">
      <c r="B694284" s="76"/>
      <c r="C694284" s="75"/>
    </row>
    <row r="694285" spans="2:3" x14ac:dyDescent="0.25">
      <c r="B694285" s="76"/>
      <c r="C694285" s="75"/>
    </row>
    <row r="694395" spans="2:3" x14ac:dyDescent="0.25">
      <c r="B694395" s="76"/>
      <c r="C694395" s="75"/>
    </row>
    <row r="694396" spans="2:3" x14ac:dyDescent="0.25">
      <c r="B694396" s="76"/>
      <c r="C694396" s="75"/>
    </row>
    <row r="694397" spans="2:3" x14ac:dyDescent="0.25">
      <c r="B694397" s="76"/>
      <c r="C694397" s="75"/>
    </row>
    <row r="694398" spans="2:3" x14ac:dyDescent="0.25">
      <c r="B694398" s="76"/>
      <c r="C694398" s="75"/>
    </row>
    <row r="694399" spans="2:3" x14ac:dyDescent="0.25">
      <c r="B694399" s="76"/>
      <c r="C694399" s="75"/>
    </row>
    <row r="694400" spans="2:3" x14ac:dyDescent="0.25">
      <c r="B694400" s="76"/>
      <c r="C694400" s="75"/>
    </row>
    <row r="694401" spans="2:3" x14ac:dyDescent="0.25">
      <c r="B694401" s="76"/>
      <c r="C694401" s="75"/>
    </row>
    <row r="694402" spans="2:3" x14ac:dyDescent="0.25">
      <c r="B694402" s="76"/>
      <c r="C694402" s="75"/>
    </row>
    <row r="694403" spans="2:3" x14ac:dyDescent="0.25">
      <c r="B694403" s="76"/>
      <c r="C694403" s="75"/>
    </row>
    <row r="694404" spans="2:3" x14ac:dyDescent="0.25">
      <c r="B694404" s="76"/>
      <c r="C694404" s="75"/>
    </row>
    <row r="694405" spans="2:3" x14ac:dyDescent="0.25">
      <c r="B694405" s="76"/>
      <c r="C694405" s="75"/>
    </row>
    <row r="694406" spans="2:3" x14ac:dyDescent="0.25">
      <c r="B694406" s="76"/>
      <c r="C694406" s="75"/>
    </row>
    <row r="694407" spans="2:3" x14ac:dyDescent="0.25">
      <c r="B694407" s="76"/>
      <c r="C694407" s="75"/>
    </row>
    <row r="694517" spans="2:3" x14ac:dyDescent="0.25">
      <c r="B694517" s="76"/>
      <c r="C694517" s="75"/>
    </row>
    <row r="694518" spans="2:3" x14ac:dyDescent="0.25">
      <c r="B694518" s="76"/>
      <c r="C694518" s="75"/>
    </row>
    <row r="694519" spans="2:3" x14ac:dyDescent="0.25">
      <c r="B694519" s="76"/>
      <c r="C694519" s="75"/>
    </row>
    <row r="694520" spans="2:3" x14ac:dyDescent="0.25">
      <c r="B694520" s="76"/>
      <c r="C694520" s="75"/>
    </row>
    <row r="694521" spans="2:3" x14ac:dyDescent="0.25">
      <c r="B694521" s="76"/>
      <c r="C694521" s="75"/>
    </row>
    <row r="694522" spans="2:3" x14ac:dyDescent="0.25">
      <c r="B694522" s="76"/>
      <c r="C694522" s="75"/>
    </row>
    <row r="694523" spans="2:3" x14ac:dyDescent="0.25">
      <c r="B694523" s="76"/>
      <c r="C694523" s="75"/>
    </row>
    <row r="694524" spans="2:3" x14ac:dyDescent="0.25">
      <c r="B694524" s="76"/>
      <c r="C694524" s="75"/>
    </row>
    <row r="694525" spans="2:3" x14ac:dyDescent="0.25">
      <c r="B694525" s="76"/>
      <c r="C694525" s="75"/>
    </row>
    <row r="694526" spans="2:3" x14ac:dyDescent="0.25">
      <c r="B694526" s="76"/>
      <c r="C694526" s="75"/>
    </row>
    <row r="694527" spans="2:3" x14ac:dyDescent="0.25">
      <c r="B694527" s="76"/>
      <c r="C694527" s="75"/>
    </row>
    <row r="694528" spans="2:3" x14ac:dyDescent="0.25">
      <c r="B694528" s="76"/>
      <c r="C694528" s="75"/>
    </row>
    <row r="694529" spans="2:3" x14ac:dyDescent="0.25">
      <c r="B694529" s="76"/>
      <c r="C694529" s="75"/>
    </row>
    <row r="694639" spans="2:3" x14ac:dyDescent="0.25">
      <c r="B694639" s="76"/>
      <c r="C694639" s="75"/>
    </row>
    <row r="694640" spans="2:3" x14ac:dyDescent="0.25">
      <c r="B694640" s="76"/>
      <c r="C694640" s="75"/>
    </row>
    <row r="694641" spans="2:3" x14ac:dyDescent="0.25">
      <c r="B694641" s="76"/>
      <c r="C694641" s="75"/>
    </row>
    <row r="694642" spans="2:3" x14ac:dyDescent="0.25">
      <c r="B694642" s="76"/>
      <c r="C694642" s="75"/>
    </row>
    <row r="694643" spans="2:3" x14ac:dyDescent="0.25">
      <c r="B694643" s="76"/>
      <c r="C694643" s="75"/>
    </row>
    <row r="694644" spans="2:3" x14ac:dyDescent="0.25">
      <c r="B694644" s="76"/>
      <c r="C694644" s="75"/>
    </row>
    <row r="694645" spans="2:3" x14ac:dyDescent="0.25">
      <c r="B694645" s="76"/>
      <c r="C694645" s="75"/>
    </row>
    <row r="694646" spans="2:3" x14ac:dyDescent="0.25">
      <c r="B694646" s="76"/>
      <c r="C694646" s="75"/>
    </row>
    <row r="694647" spans="2:3" x14ac:dyDescent="0.25">
      <c r="B694647" s="76"/>
      <c r="C694647" s="75"/>
    </row>
    <row r="694648" spans="2:3" x14ac:dyDescent="0.25">
      <c r="B694648" s="76"/>
      <c r="C694648" s="75"/>
    </row>
    <row r="694649" spans="2:3" x14ac:dyDescent="0.25">
      <c r="B694649" s="76"/>
      <c r="C694649" s="75"/>
    </row>
    <row r="694650" spans="2:3" x14ac:dyDescent="0.25">
      <c r="B694650" s="76"/>
      <c r="C694650" s="75"/>
    </row>
    <row r="694651" spans="2:3" x14ac:dyDescent="0.25">
      <c r="B694651" s="76"/>
      <c r="C694651" s="75"/>
    </row>
    <row r="694761" spans="2:3" x14ac:dyDescent="0.25">
      <c r="B694761" s="76"/>
      <c r="C694761" s="75"/>
    </row>
    <row r="694762" spans="2:3" x14ac:dyDescent="0.25">
      <c r="B694762" s="76"/>
      <c r="C694762" s="75"/>
    </row>
    <row r="694763" spans="2:3" x14ac:dyDescent="0.25">
      <c r="B694763" s="76"/>
      <c r="C694763" s="75"/>
    </row>
    <row r="694764" spans="2:3" x14ac:dyDescent="0.25">
      <c r="B694764" s="76"/>
      <c r="C694764" s="75"/>
    </row>
    <row r="694765" spans="2:3" x14ac:dyDescent="0.25">
      <c r="B694765" s="76"/>
      <c r="C694765" s="75"/>
    </row>
    <row r="694766" spans="2:3" x14ac:dyDescent="0.25">
      <c r="B694766" s="76"/>
      <c r="C694766" s="75"/>
    </row>
    <row r="694767" spans="2:3" x14ac:dyDescent="0.25">
      <c r="B694767" s="76"/>
      <c r="C694767" s="75"/>
    </row>
    <row r="694768" spans="2:3" x14ac:dyDescent="0.25">
      <c r="B694768" s="76"/>
      <c r="C694768" s="75"/>
    </row>
    <row r="694769" spans="2:3" x14ac:dyDescent="0.25">
      <c r="B694769" s="76"/>
      <c r="C694769" s="75"/>
    </row>
    <row r="694770" spans="2:3" x14ac:dyDescent="0.25">
      <c r="B694770" s="76"/>
      <c r="C694770" s="75"/>
    </row>
    <row r="694771" spans="2:3" x14ac:dyDescent="0.25">
      <c r="B694771" s="76"/>
      <c r="C694771" s="75"/>
    </row>
    <row r="694772" spans="2:3" x14ac:dyDescent="0.25">
      <c r="B694772" s="76"/>
      <c r="C694772" s="75"/>
    </row>
    <row r="694773" spans="2:3" x14ac:dyDescent="0.25">
      <c r="B694773" s="76"/>
      <c r="C694773" s="75"/>
    </row>
    <row r="694883" spans="2:3" x14ac:dyDescent="0.25">
      <c r="B694883" s="76"/>
      <c r="C694883" s="75"/>
    </row>
    <row r="694884" spans="2:3" x14ac:dyDescent="0.25">
      <c r="B694884" s="76"/>
      <c r="C694884" s="75"/>
    </row>
    <row r="694885" spans="2:3" x14ac:dyDescent="0.25">
      <c r="B694885" s="76"/>
      <c r="C694885" s="75"/>
    </row>
    <row r="694886" spans="2:3" x14ac:dyDescent="0.25">
      <c r="B694886" s="76"/>
      <c r="C694886" s="75"/>
    </row>
    <row r="694887" spans="2:3" x14ac:dyDescent="0.25">
      <c r="B694887" s="76"/>
      <c r="C694887" s="75"/>
    </row>
    <row r="694888" spans="2:3" x14ac:dyDescent="0.25">
      <c r="B694888" s="76"/>
      <c r="C694888" s="75"/>
    </row>
    <row r="694889" spans="2:3" x14ac:dyDescent="0.25">
      <c r="B694889" s="76"/>
      <c r="C694889" s="75"/>
    </row>
    <row r="694890" spans="2:3" x14ac:dyDescent="0.25">
      <c r="B694890" s="76"/>
      <c r="C694890" s="75"/>
    </row>
    <row r="694891" spans="2:3" x14ac:dyDescent="0.25">
      <c r="B694891" s="76"/>
      <c r="C694891" s="75"/>
    </row>
    <row r="694892" spans="2:3" x14ac:dyDescent="0.25">
      <c r="B694892" s="76"/>
      <c r="C694892" s="75"/>
    </row>
    <row r="694893" spans="2:3" x14ac:dyDescent="0.25">
      <c r="B694893" s="76"/>
      <c r="C694893" s="75"/>
    </row>
    <row r="694894" spans="2:3" x14ac:dyDescent="0.25">
      <c r="B694894" s="76"/>
      <c r="C694894" s="75"/>
    </row>
    <row r="694895" spans="2:3" x14ac:dyDescent="0.25">
      <c r="B694895" s="76"/>
      <c r="C694895" s="75"/>
    </row>
    <row r="695005" spans="2:3" x14ac:dyDescent="0.25">
      <c r="B695005" s="76"/>
      <c r="C695005" s="75"/>
    </row>
    <row r="695006" spans="2:3" x14ac:dyDescent="0.25">
      <c r="B695006" s="76"/>
      <c r="C695006" s="75"/>
    </row>
    <row r="695007" spans="2:3" x14ac:dyDescent="0.25">
      <c r="B695007" s="76"/>
      <c r="C695007" s="75"/>
    </row>
    <row r="695008" spans="2:3" x14ac:dyDescent="0.25">
      <c r="B695008" s="76"/>
      <c r="C695008" s="75"/>
    </row>
    <row r="695009" spans="2:3" x14ac:dyDescent="0.25">
      <c r="B695009" s="76"/>
      <c r="C695009" s="75"/>
    </row>
    <row r="695010" spans="2:3" x14ac:dyDescent="0.25">
      <c r="B695010" s="76"/>
      <c r="C695010" s="75"/>
    </row>
    <row r="695011" spans="2:3" x14ac:dyDescent="0.25">
      <c r="B695011" s="76"/>
      <c r="C695011" s="75"/>
    </row>
    <row r="695012" spans="2:3" x14ac:dyDescent="0.25">
      <c r="B695012" s="76"/>
      <c r="C695012" s="75"/>
    </row>
    <row r="695013" spans="2:3" x14ac:dyDescent="0.25">
      <c r="B695013" s="76"/>
      <c r="C695013" s="75"/>
    </row>
    <row r="695014" spans="2:3" x14ac:dyDescent="0.25">
      <c r="B695014" s="76"/>
      <c r="C695014" s="75"/>
    </row>
    <row r="695015" spans="2:3" x14ac:dyDescent="0.25">
      <c r="B695015" s="76"/>
      <c r="C695015" s="75"/>
    </row>
    <row r="695016" spans="2:3" x14ac:dyDescent="0.25">
      <c r="B695016" s="76"/>
      <c r="C695016" s="75"/>
    </row>
    <row r="695017" spans="2:3" x14ac:dyDescent="0.25">
      <c r="B695017" s="76"/>
      <c r="C695017" s="75"/>
    </row>
    <row r="695127" spans="2:3" x14ac:dyDescent="0.25">
      <c r="B695127" s="76"/>
      <c r="C695127" s="75"/>
    </row>
    <row r="695128" spans="2:3" x14ac:dyDescent="0.25">
      <c r="B695128" s="76"/>
      <c r="C695128" s="75"/>
    </row>
    <row r="695129" spans="2:3" x14ac:dyDescent="0.25">
      <c r="B695129" s="76"/>
      <c r="C695129" s="75"/>
    </row>
    <row r="695130" spans="2:3" x14ac:dyDescent="0.25">
      <c r="B695130" s="76"/>
      <c r="C695130" s="75"/>
    </row>
    <row r="695131" spans="2:3" x14ac:dyDescent="0.25">
      <c r="B695131" s="76"/>
      <c r="C695131" s="75"/>
    </row>
    <row r="695132" spans="2:3" x14ac:dyDescent="0.25">
      <c r="B695132" s="76"/>
      <c r="C695132" s="75"/>
    </row>
    <row r="695133" spans="2:3" x14ac:dyDescent="0.25">
      <c r="B695133" s="76"/>
      <c r="C695133" s="75"/>
    </row>
    <row r="695134" spans="2:3" x14ac:dyDescent="0.25">
      <c r="B695134" s="76"/>
      <c r="C695134" s="75"/>
    </row>
    <row r="695135" spans="2:3" x14ac:dyDescent="0.25">
      <c r="B695135" s="76"/>
      <c r="C695135" s="75"/>
    </row>
    <row r="695136" spans="2:3" x14ac:dyDescent="0.25">
      <c r="B695136" s="76"/>
      <c r="C695136" s="75"/>
    </row>
    <row r="695137" spans="2:3" x14ac:dyDescent="0.25">
      <c r="B695137" s="76"/>
      <c r="C695137" s="75"/>
    </row>
    <row r="695138" spans="2:3" x14ac:dyDescent="0.25">
      <c r="B695138" s="76"/>
      <c r="C695138" s="75"/>
    </row>
    <row r="695139" spans="2:3" x14ac:dyDescent="0.25">
      <c r="B695139" s="76"/>
      <c r="C695139" s="75"/>
    </row>
    <row r="695249" spans="2:3" x14ac:dyDescent="0.25">
      <c r="B695249" s="76"/>
      <c r="C695249" s="75"/>
    </row>
    <row r="695250" spans="2:3" x14ac:dyDescent="0.25">
      <c r="B695250" s="76"/>
      <c r="C695250" s="75"/>
    </row>
    <row r="695251" spans="2:3" x14ac:dyDescent="0.25">
      <c r="B695251" s="76"/>
      <c r="C695251" s="75"/>
    </row>
    <row r="695252" spans="2:3" x14ac:dyDescent="0.25">
      <c r="B695252" s="76"/>
      <c r="C695252" s="75"/>
    </row>
    <row r="695253" spans="2:3" x14ac:dyDescent="0.25">
      <c r="B695253" s="76"/>
      <c r="C695253" s="75"/>
    </row>
    <row r="695254" spans="2:3" x14ac:dyDescent="0.25">
      <c r="B695254" s="76"/>
      <c r="C695254" s="75"/>
    </row>
    <row r="695255" spans="2:3" x14ac:dyDescent="0.25">
      <c r="B695255" s="76"/>
      <c r="C695255" s="75"/>
    </row>
    <row r="695256" spans="2:3" x14ac:dyDescent="0.25">
      <c r="B695256" s="76"/>
      <c r="C695256" s="75"/>
    </row>
    <row r="695257" spans="2:3" x14ac:dyDescent="0.25">
      <c r="B695257" s="76"/>
      <c r="C695257" s="75"/>
    </row>
    <row r="695258" spans="2:3" x14ac:dyDescent="0.25">
      <c r="B695258" s="76"/>
      <c r="C695258" s="75"/>
    </row>
    <row r="695259" spans="2:3" x14ac:dyDescent="0.25">
      <c r="B695259" s="76"/>
      <c r="C695259" s="75"/>
    </row>
    <row r="695260" spans="2:3" x14ac:dyDescent="0.25">
      <c r="B695260" s="76"/>
      <c r="C695260" s="75"/>
    </row>
    <row r="695261" spans="2:3" x14ac:dyDescent="0.25">
      <c r="B695261" s="76"/>
      <c r="C695261" s="75"/>
    </row>
    <row r="695371" spans="2:3" x14ac:dyDescent="0.25">
      <c r="B695371" s="76"/>
      <c r="C695371" s="75"/>
    </row>
    <row r="695372" spans="2:3" x14ac:dyDescent="0.25">
      <c r="B695372" s="76"/>
      <c r="C695372" s="75"/>
    </row>
    <row r="695373" spans="2:3" x14ac:dyDescent="0.25">
      <c r="B695373" s="76"/>
      <c r="C695373" s="75"/>
    </row>
    <row r="695374" spans="2:3" x14ac:dyDescent="0.25">
      <c r="B695374" s="76"/>
      <c r="C695374" s="75"/>
    </row>
    <row r="695375" spans="2:3" x14ac:dyDescent="0.25">
      <c r="B695375" s="76"/>
      <c r="C695375" s="75"/>
    </row>
    <row r="695376" spans="2:3" x14ac:dyDescent="0.25">
      <c r="B695376" s="76"/>
      <c r="C695376" s="75"/>
    </row>
    <row r="695377" spans="2:3" x14ac:dyDescent="0.25">
      <c r="B695377" s="76"/>
      <c r="C695377" s="75"/>
    </row>
    <row r="695378" spans="2:3" x14ac:dyDescent="0.25">
      <c r="B695378" s="76"/>
      <c r="C695378" s="75"/>
    </row>
    <row r="695379" spans="2:3" x14ac:dyDescent="0.25">
      <c r="B695379" s="76"/>
      <c r="C695379" s="75"/>
    </row>
    <row r="695380" spans="2:3" x14ac:dyDescent="0.25">
      <c r="B695380" s="76"/>
      <c r="C695380" s="75"/>
    </row>
    <row r="695381" spans="2:3" x14ac:dyDescent="0.25">
      <c r="B695381" s="76"/>
      <c r="C695381" s="75"/>
    </row>
    <row r="695382" spans="2:3" x14ac:dyDescent="0.25">
      <c r="B695382" s="76"/>
      <c r="C695382" s="75"/>
    </row>
    <row r="695383" spans="2:3" x14ac:dyDescent="0.25">
      <c r="B695383" s="76"/>
      <c r="C695383" s="75"/>
    </row>
    <row r="695493" spans="2:3" x14ac:dyDescent="0.25">
      <c r="B695493" s="76"/>
      <c r="C695493" s="75"/>
    </row>
    <row r="695494" spans="2:3" x14ac:dyDescent="0.25">
      <c r="B695494" s="76"/>
      <c r="C695494" s="75"/>
    </row>
    <row r="695495" spans="2:3" x14ac:dyDescent="0.25">
      <c r="B695495" s="76"/>
      <c r="C695495" s="75"/>
    </row>
    <row r="695496" spans="2:3" x14ac:dyDescent="0.25">
      <c r="B695496" s="76"/>
      <c r="C695496" s="75"/>
    </row>
    <row r="695497" spans="2:3" x14ac:dyDescent="0.25">
      <c r="B695497" s="76"/>
      <c r="C695497" s="75"/>
    </row>
    <row r="695498" spans="2:3" x14ac:dyDescent="0.25">
      <c r="B695498" s="76"/>
      <c r="C695498" s="75"/>
    </row>
    <row r="695499" spans="2:3" x14ac:dyDescent="0.25">
      <c r="B695499" s="76"/>
      <c r="C695499" s="75"/>
    </row>
    <row r="695500" spans="2:3" x14ac:dyDescent="0.25">
      <c r="B695500" s="76"/>
      <c r="C695500" s="75"/>
    </row>
    <row r="695501" spans="2:3" x14ac:dyDescent="0.25">
      <c r="B695501" s="76"/>
      <c r="C695501" s="75"/>
    </row>
    <row r="695502" spans="2:3" x14ac:dyDescent="0.25">
      <c r="B695502" s="76"/>
      <c r="C695502" s="75"/>
    </row>
    <row r="695503" spans="2:3" x14ac:dyDescent="0.25">
      <c r="B695503" s="76"/>
      <c r="C695503" s="75"/>
    </row>
    <row r="695504" spans="2:3" x14ac:dyDescent="0.25">
      <c r="B695504" s="76"/>
      <c r="C695504" s="75"/>
    </row>
    <row r="695505" spans="2:3" x14ac:dyDescent="0.25">
      <c r="B695505" s="76"/>
      <c r="C695505" s="75"/>
    </row>
    <row r="695615" spans="2:3" x14ac:dyDescent="0.25">
      <c r="B695615" s="76"/>
      <c r="C695615" s="75"/>
    </row>
    <row r="695616" spans="2:3" x14ac:dyDescent="0.25">
      <c r="B695616" s="76"/>
      <c r="C695616" s="75"/>
    </row>
    <row r="695617" spans="2:3" x14ac:dyDescent="0.25">
      <c r="B695617" s="76"/>
      <c r="C695617" s="75"/>
    </row>
    <row r="695618" spans="2:3" x14ac:dyDescent="0.25">
      <c r="B695618" s="76"/>
      <c r="C695618" s="75"/>
    </row>
    <row r="695619" spans="2:3" x14ac:dyDescent="0.25">
      <c r="B695619" s="76"/>
      <c r="C695619" s="75"/>
    </row>
    <row r="695620" spans="2:3" x14ac:dyDescent="0.25">
      <c r="B695620" s="76"/>
      <c r="C695620" s="75"/>
    </row>
    <row r="695621" spans="2:3" x14ac:dyDescent="0.25">
      <c r="B695621" s="76"/>
      <c r="C695621" s="75"/>
    </row>
    <row r="695622" spans="2:3" x14ac:dyDescent="0.25">
      <c r="B695622" s="76"/>
      <c r="C695622" s="75"/>
    </row>
    <row r="695623" spans="2:3" x14ac:dyDescent="0.25">
      <c r="B695623" s="76"/>
      <c r="C695623" s="75"/>
    </row>
    <row r="695624" spans="2:3" x14ac:dyDescent="0.25">
      <c r="B695624" s="76"/>
      <c r="C695624" s="75"/>
    </row>
    <row r="695625" spans="2:3" x14ac:dyDescent="0.25">
      <c r="B695625" s="76"/>
      <c r="C695625" s="75"/>
    </row>
    <row r="695626" spans="2:3" x14ac:dyDescent="0.25">
      <c r="B695626" s="76"/>
      <c r="C695626" s="75"/>
    </row>
    <row r="695627" spans="2:3" x14ac:dyDescent="0.25">
      <c r="B695627" s="76"/>
      <c r="C695627" s="75"/>
    </row>
    <row r="695737" spans="2:3" x14ac:dyDescent="0.25">
      <c r="B695737" s="76"/>
      <c r="C695737" s="75"/>
    </row>
    <row r="695738" spans="2:3" x14ac:dyDescent="0.25">
      <c r="B695738" s="76"/>
      <c r="C695738" s="75"/>
    </row>
    <row r="695739" spans="2:3" x14ac:dyDescent="0.25">
      <c r="B695739" s="76"/>
      <c r="C695739" s="75"/>
    </row>
    <row r="695740" spans="2:3" x14ac:dyDescent="0.25">
      <c r="B695740" s="76"/>
      <c r="C695740" s="75"/>
    </row>
    <row r="695741" spans="2:3" x14ac:dyDescent="0.25">
      <c r="B695741" s="76"/>
      <c r="C695741" s="75"/>
    </row>
    <row r="695742" spans="2:3" x14ac:dyDescent="0.25">
      <c r="B695742" s="76"/>
      <c r="C695742" s="75"/>
    </row>
    <row r="695743" spans="2:3" x14ac:dyDescent="0.25">
      <c r="B695743" s="76"/>
      <c r="C695743" s="75"/>
    </row>
    <row r="695744" spans="2:3" x14ac:dyDescent="0.25">
      <c r="B695744" s="76"/>
      <c r="C695744" s="75"/>
    </row>
    <row r="695745" spans="2:3" x14ac:dyDescent="0.25">
      <c r="B695745" s="76"/>
      <c r="C695745" s="75"/>
    </row>
    <row r="695746" spans="2:3" x14ac:dyDescent="0.25">
      <c r="B695746" s="76"/>
      <c r="C695746" s="75"/>
    </row>
    <row r="695747" spans="2:3" x14ac:dyDescent="0.25">
      <c r="B695747" s="76"/>
      <c r="C695747" s="75"/>
    </row>
    <row r="695748" spans="2:3" x14ac:dyDescent="0.25">
      <c r="B695748" s="76"/>
      <c r="C695748" s="75"/>
    </row>
    <row r="695749" spans="2:3" x14ac:dyDescent="0.25">
      <c r="B695749" s="76"/>
      <c r="C695749" s="75"/>
    </row>
    <row r="695859" spans="2:3" x14ac:dyDescent="0.25">
      <c r="B695859" s="76"/>
      <c r="C695859" s="75"/>
    </row>
    <row r="695860" spans="2:3" x14ac:dyDescent="0.25">
      <c r="B695860" s="76"/>
      <c r="C695860" s="75"/>
    </row>
    <row r="695861" spans="2:3" x14ac:dyDescent="0.25">
      <c r="B695861" s="76"/>
      <c r="C695861" s="75"/>
    </row>
    <row r="695862" spans="2:3" x14ac:dyDescent="0.25">
      <c r="B695862" s="76"/>
      <c r="C695862" s="75"/>
    </row>
    <row r="695863" spans="2:3" x14ac:dyDescent="0.25">
      <c r="B695863" s="76"/>
      <c r="C695863" s="75"/>
    </row>
    <row r="695864" spans="2:3" x14ac:dyDescent="0.25">
      <c r="B695864" s="76"/>
      <c r="C695864" s="75"/>
    </row>
    <row r="695865" spans="2:3" x14ac:dyDescent="0.25">
      <c r="B695865" s="76"/>
      <c r="C695865" s="75"/>
    </row>
    <row r="695866" spans="2:3" x14ac:dyDescent="0.25">
      <c r="B695866" s="76"/>
      <c r="C695866" s="75"/>
    </row>
    <row r="695867" spans="2:3" x14ac:dyDescent="0.25">
      <c r="B695867" s="76"/>
      <c r="C695867" s="75"/>
    </row>
    <row r="695868" spans="2:3" x14ac:dyDescent="0.25">
      <c r="B695868" s="76"/>
      <c r="C695868" s="75"/>
    </row>
    <row r="695869" spans="2:3" x14ac:dyDescent="0.25">
      <c r="B695869" s="76"/>
      <c r="C695869" s="75"/>
    </row>
    <row r="695870" spans="2:3" x14ac:dyDescent="0.25">
      <c r="B695870" s="76"/>
      <c r="C695870" s="75"/>
    </row>
    <row r="695871" spans="2:3" x14ac:dyDescent="0.25">
      <c r="B695871" s="76"/>
      <c r="C695871" s="75"/>
    </row>
    <row r="695981" spans="2:3" x14ac:dyDescent="0.25">
      <c r="B695981" s="76"/>
      <c r="C695981" s="75"/>
    </row>
    <row r="695982" spans="2:3" x14ac:dyDescent="0.25">
      <c r="B695982" s="76"/>
      <c r="C695982" s="75"/>
    </row>
    <row r="695983" spans="2:3" x14ac:dyDescent="0.25">
      <c r="B695983" s="76"/>
      <c r="C695983" s="75"/>
    </row>
    <row r="695984" spans="2:3" x14ac:dyDescent="0.25">
      <c r="B695984" s="76"/>
      <c r="C695984" s="75"/>
    </row>
    <row r="695985" spans="2:3" x14ac:dyDescent="0.25">
      <c r="B695985" s="76"/>
      <c r="C695985" s="75"/>
    </row>
    <row r="695986" spans="2:3" x14ac:dyDescent="0.25">
      <c r="B695986" s="76"/>
      <c r="C695986" s="75"/>
    </row>
    <row r="695987" spans="2:3" x14ac:dyDescent="0.25">
      <c r="B695987" s="76"/>
      <c r="C695987" s="75"/>
    </row>
    <row r="695988" spans="2:3" x14ac:dyDescent="0.25">
      <c r="B695988" s="76"/>
      <c r="C695988" s="75"/>
    </row>
    <row r="695989" spans="2:3" x14ac:dyDescent="0.25">
      <c r="B695989" s="76"/>
      <c r="C695989" s="75"/>
    </row>
    <row r="695990" spans="2:3" x14ac:dyDescent="0.25">
      <c r="B695990" s="76"/>
      <c r="C695990" s="75"/>
    </row>
    <row r="695991" spans="2:3" x14ac:dyDescent="0.25">
      <c r="B695991" s="76"/>
      <c r="C695991" s="75"/>
    </row>
    <row r="695992" spans="2:3" x14ac:dyDescent="0.25">
      <c r="B695992" s="76"/>
      <c r="C695992" s="75"/>
    </row>
    <row r="695993" spans="2:3" x14ac:dyDescent="0.25">
      <c r="B695993" s="76"/>
      <c r="C695993" s="75"/>
    </row>
    <row r="696103" spans="2:3" x14ac:dyDescent="0.25">
      <c r="B696103" s="76"/>
      <c r="C696103" s="75"/>
    </row>
    <row r="696104" spans="2:3" x14ac:dyDescent="0.25">
      <c r="B696104" s="76"/>
      <c r="C696104" s="75"/>
    </row>
    <row r="696105" spans="2:3" x14ac:dyDescent="0.25">
      <c r="B696105" s="76"/>
      <c r="C696105" s="75"/>
    </row>
    <row r="696106" spans="2:3" x14ac:dyDescent="0.25">
      <c r="B696106" s="76"/>
      <c r="C696106" s="75"/>
    </row>
    <row r="696107" spans="2:3" x14ac:dyDescent="0.25">
      <c r="B696107" s="76"/>
      <c r="C696107" s="75"/>
    </row>
    <row r="696108" spans="2:3" x14ac:dyDescent="0.25">
      <c r="B696108" s="76"/>
      <c r="C696108" s="75"/>
    </row>
    <row r="696109" spans="2:3" x14ac:dyDescent="0.25">
      <c r="B696109" s="76"/>
      <c r="C696109" s="75"/>
    </row>
    <row r="696110" spans="2:3" x14ac:dyDescent="0.25">
      <c r="B696110" s="76"/>
      <c r="C696110" s="75"/>
    </row>
    <row r="696111" spans="2:3" x14ac:dyDescent="0.25">
      <c r="B696111" s="76"/>
      <c r="C696111" s="75"/>
    </row>
    <row r="696112" spans="2:3" x14ac:dyDescent="0.25">
      <c r="B696112" s="76"/>
      <c r="C696112" s="75"/>
    </row>
    <row r="696113" spans="2:3" x14ac:dyDescent="0.25">
      <c r="B696113" s="76"/>
      <c r="C696113" s="75"/>
    </row>
    <row r="696114" spans="2:3" x14ac:dyDescent="0.25">
      <c r="B696114" s="76"/>
      <c r="C696114" s="75"/>
    </row>
    <row r="696115" spans="2:3" x14ac:dyDescent="0.25">
      <c r="B696115" s="76"/>
      <c r="C696115" s="75"/>
    </row>
    <row r="696225" spans="2:3" x14ac:dyDescent="0.25">
      <c r="B696225" s="76"/>
      <c r="C696225" s="75"/>
    </row>
    <row r="696226" spans="2:3" x14ac:dyDescent="0.25">
      <c r="B696226" s="76"/>
      <c r="C696226" s="75"/>
    </row>
    <row r="696227" spans="2:3" x14ac:dyDescent="0.25">
      <c r="B696227" s="76"/>
      <c r="C696227" s="75"/>
    </row>
    <row r="696228" spans="2:3" x14ac:dyDescent="0.25">
      <c r="B696228" s="76"/>
      <c r="C696228" s="75"/>
    </row>
    <row r="696229" spans="2:3" x14ac:dyDescent="0.25">
      <c r="B696229" s="76"/>
      <c r="C696229" s="75"/>
    </row>
    <row r="696230" spans="2:3" x14ac:dyDescent="0.25">
      <c r="B696230" s="76"/>
      <c r="C696230" s="75"/>
    </row>
    <row r="696231" spans="2:3" x14ac:dyDescent="0.25">
      <c r="B696231" s="76"/>
      <c r="C696231" s="75"/>
    </row>
    <row r="696232" spans="2:3" x14ac:dyDescent="0.25">
      <c r="B696232" s="76"/>
      <c r="C696232" s="75"/>
    </row>
    <row r="696233" spans="2:3" x14ac:dyDescent="0.25">
      <c r="B696233" s="76"/>
      <c r="C696233" s="75"/>
    </row>
    <row r="696234" spans="2:3" x14ac:dyDescent="0.25">
      <c r="B696234" s="76"/>
      <c r="C696234" s="75"/>
    </row>
    <row r="696235" spans="2:3" x14ac:dyDescent="0.25">
      <c r="B696235" s="76"/>
      <c r="C696235" s="75"/>
    </row>
    <row r="696236" spans="2:3" x14ac:dyDescent="0.25">
      <c r="B696236" s="76"/>
      <c r="C696236" s="75"/>
    </row>
    <row r="696237" spans="2:3" x14ac:dyDescent="0.25">
      <c r="B696237" s="76"/>
      <c r="C696237" s="75"/>
    </row>
    <row r="696347" spans="2:3" x14ac:dyDescent="0.25">
      <c r="B696347" s="76"/>
      <c r="C696347" s="75"/>
    </row>
    <row r="696348" spans="2:3" x14ac:dyDescent="0.25">
      <c r="B696348" s="76"/>
      <c r="C696348" s="75"/>
    </row>
    <row r="696349" spans="2:3" x14ac:dyDescent="0.25">
      <c r="B696349" s="76"/>
      <c r="C696349" s="75"/>
    </row>
    <row r="696350" spans="2:3" x14ac:dyDescent="0.25">
      <c r="B696350" s="76"/>
      <c r="C696350" s="75"/>
    </row>
    <row r="696351" spans="2:3" x14ac:dyDescent="0.25">
      <c r="B696351" s="76"/>
      <c r="C696351" s="75"/>
    </row>
    <row r="696352" spans="2:3" x14ac:dyDescent="0.25">
      <c r="B696352" s="76"/>
      <c r="C696352" s="75"/>
    </row>
    <row r="696353" spans="2:3" x14ac:dyDescent="0.25">
      <c r="B696353" s="76"/>
      <c r="C696353" s="75"/>
    </row>
    <row r="696354" spans="2:3" x14ac:dyDescent="0.25">
      <c r="B696354" s="76"/>
      <c r="C696354" s="75"/>
    </row>
    <row r="696355" spans="2:3" x14ac:dyDescent="0.25">
      <c r="B696355" s="76"/>
      <c r="C696355" s="75"/>
    </row>
    <row r="696356" spans="2:3" x14ac:dyDescent="0.25">
      <c r="B696356" s="76"/>
      <c r="C696356" s="75"/>
    </row>
    <row r="696357" spans="2:3" x14ac:dyDescent="0.25">
      <c r="B696357" s="76"/>
      <c r="C696357" s="75"/>
    </row>
    <row r="696358" spans="2:3" x14ac:dyDescent="0.25">
      <c r="B696358" s="76"/>
      <c r="C696358" s="75"/>
    </row>
    <row r="696359" spans="2:3" x14ac:dyDescent="0.25">
      <c r="B696359" s="76"/>
      <c r="C696359" s="75"/>
    </row>
    <row r="696469" spans="2:3" x14ac:dyDescent="0.25">
      <c r="B696469" s="76"/>
      <c r="C696469" s="75"/>
    </row>
    <row r="696470" spans="2:3" x14ac:dyDescent="0.25">
      <c r="B696470" s="76"/>
      <c r="C696470" s="75"/>
    </row>
    <row r="696471" spans="2:3" x14ac:dyDescent="0.25">
      <c r="B696471" s="76"/>
      <c r="C696471" s="75"/>
    </row>
    <row r="696472" spans="2:3" x14ac:dyDescent="0.25">
      <c r="B696472" s="76"/>
      <c r="C696472" s="75"/>
    </row>
    <row r="696473" spans="2:3" x14ac:dyDescent="0.25">
      <c r="B696473" s="76"/>
      <c r="C696473" s="75"/>
    </row>
    <row r="696474" spans="2:3" x14ac:dyDescent="0.25">
      <c r="B696474" s="76"/>
      <c r="C696474" s="75"/>
    </row>
    <row r="696475" spans="2:3" x14ac:dyDescent="0.25">
      <c r="B696475" s="76"/>
      <c r="C696475" s="75"/>
    </row>
    <row r="696476" spans="2:3" x14ac:dyDescent="0.25">
      <c r="B696476" s="76"/>
      <c r="C696476" s="75"/>
    </row>
    <row r="696477" spans="2:3" x14ac:dyDescent="0.25">
      <c r="B696477" s="76"/>
      <c r="C696477" s="75"/>
    </row>
    <row r="696478" spans="2:3" x14ac:dyDescent="0.25">
      <c r="B696478" s="76"/>
      <c r="C696478" s="75"/>
    </row>
    <row r="696479" spans="2:3" x14ac:dyDescent="0.25">
      <c r="B696479" s="76"/>
      <c r="C696479" s="75"/>
    </row>
    <row r="696480" spans="2:3" x14ac:dyDescent="0.25">
      <c r="B696480" s="76"/>
      <c r="C696480" s="75"/>
    </row>
    <row r="696481" spans="2:3" x14ac:dyDescent="0.25">
      <c r="B696481" s="76"/>
      <c r="C696481" s="75"/>
    </row>
    <row r="696591" spans="2:3" x14ac:dyDescent="0.25">
      <c r="B696591" s="76"/>
      <c r="C696591" s="75"/>
    </row>
    <row r="696592" spans="2:3" x14ac:dyDescent="0.25">
      <c r="B696592" s="76"/>
      <c r="C696592" s="75"/>
    </row>
    <row r="696593" spans="2:3" x14ac:dyDescent="0.25">
      <c r="B696593" s="76"/>
      <c r="C696593" s="75"/>
    </row>
    <row r="696594" spans="2:3" x14ac:dyDescent="0.25">
      <c r="B696594" s="76"/>
      <c r="C696594" s="75"/>
    </row>
    <row r="696595" spans="2:3" x14ac:dyDescent="0.25">
      <c r="B696595" s="76"/>
      <c r="C696595" s="75"/>
    </row>
    <row r="696596" spans="2:3" x14ac:dyDescent="0.25">
      <c r="B696596" s="76"/>
      <c r="C696596" s="75"/>
    </row>
    <row r="696597" spans="2:3" x14ac:dyDescent="0.25">
      <c r="B696597" s="76"/>
      <c r="C696597" s="75"/>
    </row>
    <row r="696598" spans="2:3" x14ac:dyDescent="0.25">
      <c r="B696598" s="76"/>
      <c r="C696598" s="75"/>
    </row>
    <row r="696599" spans="2:3" x14ac:dyDescent="0.25">
      <c r="B696599" s="76"/>
      <c r="C696599" s="75"/>
    </row>
    <row r="696600" spans="2:3" x14ac:dyDescent="0.25">
      <c r="B696600" s="76"/>
      <c r="C696600" s="75"/>
    </row>
    <row r="696601" spans="2:3" x14ac:dyDescent="0.25">
      <c r="B696601" s="76"/>
      <c r="C696601" s="75"/>
    </row>
    <row r="696602" spans="2:3" x14ac:dyDescent="0.25">
      <c r="B696602" s="76"/>
      <c r="C696602" s="75"/>
    </row>
    <row r="696603" spans="2:3" x14ac:dyDescent="0.25">
      <c r="B696603" s="76"/>
      <c r="C696603" s="75"/>
    </row>
    <row r="696713" spans="2:3" x14ac:dyDescent="0.25">
      <c r="B696713" s="76"/>
      <c r="C696713" s="75"/>
    </row>
    <row r="696714" spans="2:3" x14ac:dyDescent="0.25">
      <c r="B696714" s="76"/>
      <c r="C696714" s="75"/>
    </row>
    <row r="696715" spans="2:3" x14ac:dyDescent="0.25">
      <c r="B696715" s="76"/>
      <c r="C696715" s="75"/>
    </row>
    <row r="696716" spans="2:3" x14ac:dyDescent="0.25">
      <c r="B696716" s="76"/>
      <c r="C696716" s="75"/>
    </row>
    <row r="696717" spans="2:3" x14ac:dyDescent="0.25">
      <c r="B696717" s="76"/>
      <c r="C696717" s="75"/>
    </row>
    <row r="696718" spans="2:3" x14ac:dyDescent="0.25">
      <c r="B696718" s="76"/>
      <c r="C696718" s="75"/>
    </row>
    <row r="696719" spans="2:3" x14ac:dyDescent="0.25">
      <c r="B696719" s="76"/>
      <c r="C696719" s="75"/>
    </row>
    <row r="696720" spans="2:3" x14ac:dyDescent="0.25">
      <c r="B696720" s="76"/>
      <c r="C696720" s="75"/>
    </row>
    <row r="696721" spans="2:3" x14ac:dyDescent="0.25">
      <c r="B696721" s="76"/>
      <c r="C696721" s="75"/>
    </row>
    <row r="696722" spans="2:3" x14ac:dyDescent="0.25">
      <c r="B696722" s="76"/>
      <c r="C696722" s="75"/>
    </row>
    <row r="696723" spans="2:3" x14ac:dyDescent="0.25">
      <c r="B696723" s="76"/>
      <c r="C696723" s="75"/>
    </row>
    <row r="696724" spans="2:3" x14ac:dyDescent="0.25">
      <c r="B696724" s="76"/>
      <c r="C696724" s="75"/>
    </row>
    <row r="696725" spans="2:3" x14ac:dyDescent="0.25">
      <c r="B696725" s="76"/>
      <c r="C696725" s="75"/>
    </row>
    <row r="696835" spans="2:3" x14ac:dyDescent="0.25">
      <c r="B696835" s="76"/>
      <c r="C696835" s="75"/>
    </row>
    <row r="696836" spans="2:3" x14ac:dyDescent="0.25">
      <c r="B696836" s="76"/>
      <c r="C696836" s="75"/>
    </row>
    <row r="696837" spans="2:3" x14ac:dyDescent="0.25">
      <c r="B696837" s="76"/>
      <c r="C696837" s="75"/>
    </row>
    <row r="696838" spans="2:3" x14ac:dyDescent="0.25">
      <c r="B696838" s="76"/>
      <c r="C696838" s="75"/>
    </row>
    <row r="696839" spans="2:3" x14ac:dyDescent="0.25">
      <c r="B696839" s="76"/>
      <c r="C696839" s="75"/>
    </row>
    <row r="696840" spans="2:3" x14ac:dyDescent="0.25">
      <c r="B696840" s="76"/>
      <c r="C696840" s="75"/>
    </row>
    <row r="696841" spans="2:3" x14ac:dyDescent="0.25">
      <c r="B696841" s="76"/>
      <c r="C696841" s="75"/>
    </row>
    <row r="696842" spans="2:3" x14ac:dyDescent="0.25">
      <c r="B696842" s="76"/>
      <c r="C696842" s="75"/>
    </row>
    <row r="696843" spans="2:3" x14ac:dyDescent="0.25">
      <c r="B696843" s="76"/>
      <c r="C696843" s="75"/>
    </row>
    <row r="696844" spans="2:3" x14ac:dyDescent="0.25">
      <c r="B696844" s="76"/>
      <c r="C696844" s="75"/>
    </row>
    <row r="696845" spans="2:3" x14ac:dyDescent="0.25">
      <c r="B696845" s="76"/>
      <c r="C696845" s="75"/>
    </row>
    <row r="696846" spans="2:3" x14ac:dyDescent="0.25">
      <c r="B696846" s="76"/>
      <c r="C696846" s="75"/>
    </row>
    <row r="696847" spans="2:3" x14ac:dyDescent="0.25">
      <c r="B696847" s="76"/>
      <c r="C696847" s="75"/>
    </row>
    <row r="696957" spans="2:3" x14ac:dyDescent="0.25">
      <c r="B696957" s="76"/>
      <c r="C696957" s="75"/>
    </row>
    <row r="696958" spans="2:3" x14ac:dyDescent="0.25">
      <c r="B696958" s="76"/>
      <c r="C696958" s="75"/>
    </row>
    <row r="696959" spans="2:3" x14ac:dyDescent="0.25">
      <c r="B696959" s="76"/>
      <c r="C696959" s="75"/>
    </row>
    <row r="696960" spans="2:3" x14ac:dyDescent="0.25">
      <c r="B696960" s="76"/>
      <c r="C696960" s="75"/>
    </row>
    <row r="696961" spans="2:3" x14ac:dyDescent="0.25">
      <c r="B696961" s="76"/>
      <c r="C696961" s="75"/>
    </row>
    <row r="696962" spans="2:3" x14ac:dyDescent="0.25">
      <c r="B696962" s="76"/>
      <c r="C696962" s="75"/>
    </row>
    <row r="696963" spans="2:3" x14ac:dyDescent="0.25">
      <c r="B696963" s="76"/>
      <c r="C696963" s="75"/>
    </row>
    <row r="696964" spans="2:3" x14ac:dyDescent="0.25">
      <c r="B696964" s="76"/>
      <c r="C696964" s="75"/>
    </row>
    <row r="696965" spans="2:3" x14ac:dyDescent="0.25">
      <c r="B696965" s="76"/>
      <c r="C696965" s="75"/>
    </row>
    <row r="696966" spans="2:3" x14ac:dyDescent="0.25">
      <c r="B696966" s="76"/>
      <c r="C696966" s="75"/>
    </row>
    <row r="696967" spans="2:3" x14ac:dyDescent="0.25">
      <c r="B696967" s="76"/>
      <c r="C696967" s="75"/>
    </row>
    <row r="696968" spans="2:3" x14ac:dyDescent="0.25">
      <c r="B696968" s="76"/>
      <c r="C696968" s="75"/>
    </row>
    <row r="696969" spans="2:3" x14ac:dyDescent="0.25">
      <c r="B696969" s="76"/>
      <c r="C696969" s="75"/>
    </row>
    <row r="697079" spans="2:3" x14ac:dyDescent="0.25">
      <c r="B697079" s="76"/>
      <c r="C697079" s="75"/>
    </row>
    <row r="697080" spans="2:3" x14ac:dyDescent="0.25">
      <c r="B697080" s="76"/>
      <c r="C697080" s="75"/>
    </row>
    <row r="697081" spans="2:3" x14ac:dyDescent="0.25">
      <c r="B697081" s="76"/>
      <c r="C697081" s="75"/>
    </row>
    <row r="697082" spans="2:3" x14ac:dyDescent="0.25">
      <c r="B697082" s="76"/>
      <c r="C697082" s="75"/>
    </row>
    <row r="697083" spans="2:3" x14ac:dyDescent="0.25">
      <c r="B697083" s="76"/>
      <c r="C697083" s="75"/>
    </row>
    <row r="697084" spans="2:3" x14ac:dyDescent="0.25">
      <c r="B697084" s="76"/>
      <c r="C697084" s="75"/>
    </row>
    <row r="697085" spans="2:3" x14ac:dyDescent="0.25">
      <c r="B697085" s="76"/>
      <c r="C697085" s="75"/>
    </row>
    <row r="697086" spans="2:3" x14ac:dyDescent="0.25">
      <c r="B697086" s="76"/>
      <c r="C697086" s="75"/>
    </row>
    <row r="697087" spans="2:3" x14ac:dyDescent="0.25">
      <c r="B697087" s="76"/>
      <c r="C697087" s="75"/>
    </row>
    <row r="697088" spans="2:3" x14ac:dyDescent="0.25">
      <c r="B697088" s="76"/>
      <c r="C697088" s="75"/>
    </row>
    <row r="697089" spans="2:3" x14ac:dyDescent="0.25">
      <c r="B697089" s="76"/>
      <c r="C697089" s="75"/>
    </row>
    <row r="697090" spans="2:3" x14ac:dyDescent="0.25">
      <c r="B697090" s="76"/>
      <c r="C697090" s="75"/>
    </row>
    <row r="697091" spans="2:3" x14ac:dyDescent="0.25">
      <c r="B697091" s="76"/>
      <c r="C697091" s="75"/>
    </row>
    <row r="697201" spans="2:3" x14ac:dyDescent="0.25">
      <c r="B697201" s="76"/>
      <c r="C697201" s="75"/>
    </row>
    <row r="697202" spans="2:3" x14ac:dyDescent="0.25">
      <c r="B697202" s="76"/>
      <c r="C697202" s="75"/>
    </row>
    <row r="697203" spans="2:3" x14ac:dyDescent="0.25">
      <c r="B697203" s="76"/>
      <c r="C697203" s="75"/>
    </row>
    <row r="697204" spans="2:3" x14ac:dyDescent="0.25">
      <c r="B697204" s="76"/>
      <c r="C697204" s="75"/>
    </row>
    <row r="697205" spans="2:3" x14ac:dyDescent="0.25">
      <c r="B697205" s="76"/>
      <c r="C697205" s="75"/>
    </row>
    <row r="697206" spans="2:3" x14ac:dyDescent="0.25">
      <c r="B697206" s="76"/>
      <c r="C697206" s="75"/>
    </row>
    <row r="697207" spans="2:3" x14ac:dyDescent="0.25">
      <c r="B697207" s="76"/>
      <c r="C697207" s="75"/>
    </row>
    <row r="697208" spans="2:3" x14ac:dyDescent="0.25">
      <c r="B697208" s="76"/>
      <c r="C697208" s="75"/>
    </row>
    <row r="697209" spans="2:3" x14ac:dyDescent="0.25">
      <c r="B697209" s="76"/>
      <c r="C697209" s="75"/>
    </row>
    <row r="697210" spans="2:3" x14ac:dyDescent="0.25">
      <c r="B697210" s="76"/>
      <c r="C697210" s="75"/>
    </row>
    <row r="697211" spans="2:3" x14ac:dyDescent="0.25">
      <c r="B697211" s="76"/>
      <c r="C697211" s="75"/>
    </row>
    <row r="697212" spans="2:3" x14ac:dyDescent="0.25">
      <c r="B697212" s="76"/>
      <c r="C697212" s="75"/>
    </row>
    <row r="697213" spans="2:3" x14ac:dyDescent="0.25">
      <c r="B697213" s="76"/>
      <c r="C697213" s="75"/>
    </row>
    <row r="697323" spans="2:3" x14ac:dyDescent="0.25">
      <c r="B697323" s="76"/>
      <c r="C697323" s="75"/>
    </row>
    <row r="697324" spans="2:3" x14ac:dyDescent="0.25">
      <c r="B697324" s="76"/>
      <c r="C697324" s="75"/>
    </row>
    <row r="697325" spans="2:3" x14ac:dyDescent="0.25">
      <c r="B697325" s="76"/>
      <c r="C697325" s="75"/>
    </row>
    <row r="697326" spans="2:3" x14ac:dyDescent="0.25">
      <c r="B697326" s="76"/>
      <c r="C697326" s="75"/>
    </row>
    <row r="697327" spans="2:3" x14ac:dyDescent="0.25">
      <c r="B697327" s="76"/>
      <c r="C697327" s="75"/>
    </row>
    <row r="697328" spans="2:3" x14ac:dyDescent="0.25">
      <c r="B697328" s="76"/>
      <c r="C697328" s="75"/>
    </row>
    <row r="697329" spans="2:3" x14ac:dyDescent="0.25">
      <c r="B697329" s="76"/>
      <c r="C697329" s="75"/>
    </row>
    <row r="697330" spans="2:3" x14ac:dyDescent="0.25">
      <c r="B697330" s="76"/>
      <c r="C697330" s="75"/>
    </row>
    <row r="697331" spans="2:3" x14ac:dyDescent="0.25">
      <c r="B697331" s="76"/>
      <c r="C697331" s="75"/>
    </row>
    <row r="697332" spans="2:3" x14ac:dyDescent="0.25">
      <c r="B697332" s="76"/>
      <c r="C697332" s="75"/>
    </row>
    <row r="697333" spans="2:3" x14ac:dyDescent="0.25">
      <c r="B697333" s="76"/>
      <c r="C697333" s="75"/>
    </row>
    <row r="697334" spans="2:3" x14ac:dyDescent="0.25">
      <c r="B697334" s="76"/>
      <c r="C697334" s="75"/>
    </row>
    <row r="697335" spans="2:3" x14ac:dyDescent="0.25">
      <c r="B697335" s="76"/>
      <c r="C697335" s="75"/>
    </row>
    <row r="697445" spans="2:3" x14ac:dyDescent="0.25">
      <c r="B697445" s="76"/>
      <c r="C697445" s="75"/>
    </row>
    <row r="697446" spans="2:3" x14ac:dyDescent="0.25">
      <c r="B697446" s="76"/>
      <c r="C697446" s="75"/>
    </row>
    <row r="697447" spans="2:3" x14ac:dyDescent="0.25">
      <c r="B697447" s="76"/>
      <c r="C697447" s="75"/>
    </row>
    <row r="697448" spans="2:3" x14ac:dyDescent="0.25">
      <c r="B697448" s="76"/>
      <c r="C697448" s="75"/>
    </row>
    <row r="697449" spans="2:3" x14ac:dyDescent="0.25">
      <c r="B697449" s="76"/>
      <c r="C697449" s="75"/>
    </row>
    <row r="697450" spans="2:3" x14ac:dyDescent="0.25">
      <c r="B697450" s="76"/>
      <c r="C697450" s="75"/>
    </row>
    <row r="697451" spans="2:3" x14ac:dyDescent="0.25">
      <c r="B697451" s="76"/>
      <c r="C697451" s="75"/>
    </row>
    <row r="697452" spans="2:3" x14ac:dyDescent="0.25">
      <c r="B697452" s="76"/>
      <c r="C697452" s="75"/>
    </row>
    <row r="697453" spans="2:3" x14ac:dyDescent="0.25">
      <c r="B697453" s="76"/>
      <c r="C697453" s="75"/>
    </row>
    <row r="697454" spans="2:3" x14ac:dyDescent="0.25">
      <c r="B697454" s="76"/>
      <c r="C697454" s="75"/>
    </row>
    <row r="697455" spans="2:3" x14ac:dyDescent="0.25">
      <c r="B697455" s="76"/>
      <c r="C697455" s="75"/>
    </row>
    <row r="697456" spans="2:3" x14ac:dyDescent="0.25">
      <c r="B697456" s="76"/>
      <c r="C697456" s="75"/>
    </row>
    <row r="697457" spans="2:3" x14ac:dyDescent="0.25">
      <c r="B697457" s="76"/>
      <c r="C697457" s="75"/>
    </row>
    <row r="697567" spans="2:3" x14ac:dyDescent="0.25">
      <c r="B697567" s="76"/>
      <c r="C697567" s="75"/>
    </row>
    <row r="697568" spans="2:3" x14ac:dyDescent="0.25">
      <c r="B697568" s="76"/>
      <c r="C697568" s="75"/>
    </row>
    <row r="697569" spans="2:3" x14ac:dyDescent="0.25">
      <c r="B697569" s="76"/>
      <c r="C697569" s="75"/>
    </row>
    <row r="697570" spans="2:3" x14ac:dyDescent="0.25">
      <c r="B697570" s="76"/>
      <c r="C697570" s="75"/>
    </row>
    <row r="697571" spans="2:3" x14ac:dyDescent="0.25">
      <c r="B697571" s="76"/>
      <c r="C697571" s="75"/>
    </row>
    <row r="697572" spans="2:3" x14ac:dyDescent="0.25">
      <c r="B697572" s="76"/>
      <c r="C697572" s="75"/>
    </row>
    <row r="697573" spans="2:3" x14ac:dyDescent="0.25">
      <c r="B697573" s="76"/>
      <c r="C697573" s="75"/>
    </row>
    <row r="697574" spans="2:3" x14ac:dyDescent="0.25">
      <c r="B697574" s="76"/>
      <c r="C697574" s="75"/>
    </row>
    <row r="697575" spans="2:3" x14ac:dyDescent="0.25">
      <c r="B697575" s="76"/>
      <c r="C697575" s="75"/>
    </row>
    <row r="697576" spans="2:3" x14ac:dyDescent="0.25">
      <c r="B697576" s="76"/>
      <c r="C697576" s="75"/>
    </row>
    <row r="697577" spans="2:3" x14ac:dyDescent="0.25">
      <c r="B697577" s="76"/>
      <c r="C697577" s="75"/>
    </row>
    <row r="697578" spans="2:3" x14ac:dyDescent="0.25">
      <c r="B697578" s="76"/>
      <c r="C697578" s="75"/>
    </row>
    <row r="697579" spans="2:3" x14ac:dyDescent="0.25">
      <c r="B697579" s="76"/>
      <c r="C697579" s="75"/>
    </row>
    <row r="697689" spans="2:3" x14ac:dyDescent="0.25">
      <c r="B697689" s="76"/>
      <c r="C697689" s="75"/>
    </row>
    <row r="697690" spans="2:3" x14ac:dyDescent="0.25">
      <c r="B697690" s="76"/>
      <c r="C697690" s="75"/>
    </row>
    <row r="697691" spans="2:3" x14ac:dyDescent="0.25">
      <c r="B697691" s="76"/>
      <c r="C697691" s="75"/>
    </row>
    <row r="697692" spans="2:3" x14ac:dyDescent="0.25">
      <c r="B697692" s="76"/>
      <c r="C697692" s="75"/>
    </row>
    <row r="697693" spans="2:3" x14ac:dyDescent="0.25">
      <c r="B697693" s="76"/>
      <c r="C697693" s="75"/>
    </row>
    <row r="697694" spans="2:3" x14ac:dyDescent="0.25">
      <c r="B697694" s="76"/>
      <c r="C697694" s="75"/>
    </row>
    <row r="697695" spans="2:3" x14ac:dyDescent="0.25">
      <c r="B697695" s="76"/>
      <c r="C697695" s="75"/>
    </row>
    <row r="697696" spans="2:3" x14ac:dyDescent="0.25">
      <c r="B697696" s="76"/>
      <c r="C697696" s="75"/>
    </row>
    <row r="697697" spans="2:3" x14ac:dyDescent="0.25">
      <c r="B697697" s="76"/>
      <c r="C697697" s="75"/>
    </row>
    <row r="697698" spans="2:3" x14ac:dyDescent="0.25">
      <c r="B697698" s="76"/>
      <c r="C697698" s="75"/>
    </row>
    <row r="697699" spans="2:3" x14ac:dyDescent="0.25">
      <c r="B697699" s="76"/>
      <c r="C697699" s="75"/>
    </row>
    <row r="697700" spans="2:3" x14ac:dyDescent="0.25">
      <c r="B697700" s="76"/>
      <c r="C697700" s="75"/>
    </row>
    <row r="697701" spans="2:3" x14ac:dyDescent="0.25">
      <c r="B697701" s="76"/>
      <c r="C697701" s="75"/>
    </row>
    <row r="697811" spans="2:3" x14ac:dyDescent="0.25">
      <c r="B697811" s="76"/>
      <c r="C697811" s="75"/>
    </row>
    <row r="697812" spans="2:3" x14ac:dyDescent="0.25">
      <c r="B697812" s="76"/>
      <c r="C697812" s="75"/>
    </row>
    <row r="697813" spans="2:3" x14ac:dyDescent="0.25">
      <c r="B697813" s="76"/>
      <c r="C697813" s="75"/>
    </row>
    <row r="697814" spans="2:3" x14ac:dyDescent="0.25">
      <c r="B697814" s="76"/>
      <c r="C697814" s="75"/>
    </row>
    <row r="697815" spans="2:3" x14ac:dyDescent="0.25">
      <c r="B697815" s="76"/>
      <c r="C697815" s="75"/>
    </row>
    <row r="697816" spans="2:3" x14ac:dyDescent="0.25">
      <c r="B697816" s="76"/>
      <c r="C697816" s="75"/>
    </row>
    <row r="697817" spans="2:3" x14ac:dyDescent="0.25">
      <c r="B697817" s="76"/>
      <c r="C697817" s="75"/>
    </row>
    <row r="697818" spans="2:3" x14ac:dyDescent="0.25">
      <c r="B697818" s="76"/>
      <c r="C697818" s="75"/>
    </row>
    <row r="697819" spans="2:3" x14ac:dyDescent="0.25">
      <c r="B697819" s="76"/>
      <c r="C697819" s="75"/>
    </row>
    <row r="697820" spans="2:3" x14ac:dyDescent="0.25">
      <c r="B697820" s="76"/>
      <c r="C697820" s="75"/>
    </row>
    <row r="697821" spans="2:3" x14ac:dyDescent="0.25">
      <c r="B697821" s="76"/>
      <c r="C697821" s="75"/>
    </row>
    <row r="697822" spans="2:3" x14ac:dyDescent="0.25">
      <c r="B697822" s="76"/>
      <c r="C697822" s="75"/>
    </row>
    <row r="697823" spans="2:3" x14ac:dyDescent="0.25">
      <c r="B697823" s="76"/>
      <c r="C697823" s="75"/>
    </row>
    <row r="697933" spans="2:3" x14ac:dyDescent="0.25">
      <c r="B697933" s="76"/>
      <c r="C697933" s="75"/>
    </row>
    <row r="697934" spans="2:3" x14ac:dyDescent="0.25">
      <c r="B697934" s="76"/>
      <c r="C697934" s="75"/>
    </row>
    <row r="697935" spans="2:3" x14ac:dyDescent="0.25">
      <c r="B697935" s="76"/>
      <c r="C697935" s="75"/>
    </row>
    <row r="697936" spans="2:3" x14ac:dyDescent="0.25">
      <c r="B697936" s="76"/>
      <c r="C697936" s="75"/>
    </row>
    <row r="697937" spans="2:3" x14ac:dyDescent="0.25">
      <c r="B697937" s="76"/>
      <c r="C697937" s="75"/>
    </row>
    <row r="697938" spans="2:3" x14ac:dyDescent="0.25">
      <c r="B697938" s="76"/>
      <c r="C697938" s="75"/>
    </row>
    <row r="697939" spans="2:3" x14ac:dyDescent="0.25">
      <c r="B697939" s="76"/>
      <c r="C697939" s="75"/>
    </row>
    <row r="697940" spans="2:3" x14ac:dyDescent="0.25">
      <c r="B697940" s="76"/>
      <c r="C697940" s="75"/>
    </row>
    <row r="697941" spans="2:3" x14ac:dyDescent="0.25">
      <c r="B697941" s="76"/>
      <c r="C697941" s="75"/>
    </row>
    <row r="697942" spans="2:3" x14ac:dyDescent="0.25">
      <c r="B697942" s="76"/>
      <c r="C697942" s="75"/>
    </row>
    <row r="697943" spans="2:3" x14ac:dyDescent="0.25">
      <c r="B697943" s="76"/>
      <c r="C697943" s="75"/>
    </row>
    <row r="697944" spans="2:3" x14ac:dyDescent="0.25">
      <c r="B697944" s="76"/>
      <c r="C697944" s="75"/>
    </row>
    <row r="697945" spans="2:3" x14ac:dyDescent="0.25">
      <c r="B697945" s="76"/>
      <c r="C697945" s="75"/>
    </row>
    <row r="698055" spans="2:3" x14ac:dyDescent="0.25">
      <c r="B698055" s="76"/>
      <c r="C698055" s="75"/>
    </row>
    <row r="698056" spans="2:3" x14ac:dyDescent="0.25">
      <c r="B698056" s="76"/>
      <c r="C698056" s="75"/>
    </row>
    <row r="698057" spans="2:3" x14ac:dyDescent="0.25">
      <c r="B698057" s="76"/>
      <c r="C698057" s="75"/>
    </row>
    <row r="698058" spans="2:3" x14ac:dyDescent="0.25">
      <c r="B698058" s="76"/>
      <c r="C698058" s="75"/>
    </row>
    <row r="698059" spans="2:3" x14ac:dyDescent="0.25">
      <c r="B698059" s="76"/>
      <c r="C698059" s="75"/>
    </row>
    <row r="698060" spans="2:3" x14ac:dyDescent="0.25">
      <c r="B698060" s="76"/>
      <c r="C698060" s="75"/>
    </row>
    <row r="698061" spans="2:3" x14ac:dyDescent="0.25">
      <c r="B698061" s="76"/>
      <c r="C698061" s="75"/>
    </row>
    <row r="698062" spans="2:3" x14ac:dyDescent="0.25">
      <c r="B698062" s="76"/>
      <c r="C698062" s="75"/>
    </row>
    <row r="698063" spans="2:3" x14ac:dyDescent="0.25">
      <c r="B698063" s="76"/>
      <c r="C698063" s="75"/>
    </row>
    <row r="698064" spans="2:3" x14ac:dyDescent="0.25">
      <c r="B698064" s="76"/>
      <c r="C698064" s="75"/>
    </row>
    <row r="698065" spans="2:3" x14ac:dyDescent="0.25">
      <c r="B698065" s="76"/>
      <c r="C698065" s="75"/>
    </row>
    <row r="698066" spans="2:3" x14ac:dyDescent="0.25">
      <c r="B698066" s="76"/>
      <c r="C698066" s="75"/>
    </row>
    <row r="698067" spans="2:3" x14ac:dyDescent="0.25">
      <c r="B698067" s="76"/>
      <c r="C698067" s="75"/>
    </row>
    <row r="698177" spans="2:3" x14ac:dyDescent="0.25">
      <c r="B698177" s="76"/>
      <c r="C698177" s="75"/>
    </row>
    <row r="698178" spans="2:3" x14ac:dyDescent="0.25">
      <c r="B698178" s="76"/>
      <c r="C698178" s="75"/>
    </row>
    <row r="698179" spans="2:3" x14ac:dyDescent="0.25">
      <c r="B698179" s="76"/>
      <c r="C698179" s="75"/>
    </row>
    <row r="698180" spans="2:3" x14ac:dyDescent="0.25">
      <c r="B698180" s="76"/>
      <c r="C698180" s="75"/>
    </row>
    <row r="698181" spans="2:3" x14ac:dyDescent="0.25">
      <c r="B698181" s="76"/>
      <c r="C698181" s="75"/>
    </row>
    <row r="698182" spans="2:3" x14ac:dyDescent="0.25">
      <c r="B698182" s="76"/>
      <c r="C698182" s="75"/>
    </row>
    <row r="698183" spans="2:3" x14ac:dyDescent="0.25">
      <c r="B698183" s="76"/>
      <c r="C698183" s="75"/>
    </row>
    <row r="698184" spans="2:3" x14ac:dyDescent="0.25">
      <c r="B698184" s="76"/>
      <c r="C698184" s="75"/>
    </row>
    <row r="698185" spans="2:3" x14ac:dyDescent="0.25">
      <c r="B698185" s="76"/>
      <c r="C698185" s="75"/>
    </row>
    <row r="698186" spans="2:3" x14ac:dyDescent="0.25">
      <c r="B698186" s="76"/>
      <c r="C698186" s="75"/>
    </row>
    <row r="698187" spans="2:3" x14ac:dyDescent="0.25">
      <c r="B698187" s="76"/>
      <c r="C698187" s="75"/>
    </row>
    <row r="698188" spans="2:3" x14ac:dyDescent="0.25">
      <c r="B698188" s="76"/>
      <c r="C698188" s="75"/>
    </row>
    <row r="698189" spans="2:3" x14ac:dyDescent="0.25">
      <c r="B698189" s="76"/>
      <c r="C698189" s="75"/>
    </row>
    <row r="698299" spans="2:3" x14ac:dyDescent="0.25">
      <c r="B698299" s="76"/>
      <c r="C698299" s="75"/>
    </row>
    <row r="698300" spans="2:3" x14ac:dyDescent="0.25">
      <c r="B698300" s="76"/>
      <c r="C698300" s="75"/>
    </row>
    <row r="698301" spans="2:3" x14ac:dyDescent="0.25">
      <c r="B698301" s="76"/>
      <c r="C698301" s="75"/>
    </row>
    <row r="698302" spans="2:3" x14ac:dyDescent="0.25">
      <c r="B698302" s="76"/>
      <c r="C698302" s="75"/>
    </row>
    <row r="698303" spans="2:3" x14ac:dyDescent="0.25">
      <c r="B698303" s="76"/>
      <c r="C698303" s="75"/>
    </row>
    <row r="698304" spans="2:3" x14ac:dyDescent="0.25">
      <c r="B698304" s="76"/>
      <c r="C698304" s="75"/>
    </row>
    <row r="698305" spans="2:3" x14ac:dyDescent="0.25">
      <c r="B698305" s="76"/>
      <c r="C698305" s="75"/>
    </row>
    <row r="698306" spans="2:3" x14ac:dyDescent="0.25">
      <c r="B698306" s="76"/>
      <c r="C698306" s="75"/>
    </row>
    <row r="698307" spans="2:3" x14ac:dyDescent="0.25">
      <c r="B698307" s="76"/>
      <c r="C698307" s="75"/>
    </row>
    <row r="698308" spans="2:3" x14ac:dyDescent="0.25">
      <c r="B698308" s="76"/>
      <c r="C698308" s="75"/>
    </row>
    <row r="698309" spans="2:3" x14ac:dyDescent="0.25">
      <c r="B698309" s="76"/>
      <c r="C698309" s="75"/>
    </row>
    <row r="698310" spans="2:3" x14ac:dyDescent="0.25">
      <c r="B698310" s="76"/>
      <c r="C698310" s="75"/>
    </row>
    <row r="698311" spans="2:3" x14ac:dyDescent="0.25">
      <c r="B698311" s="76"/>
      <c r="C698311" s="75"/>
    </row>
    <row r="698421" spans="2:3" x14ac:dyDescent="0.25">
      <c r="B698421" s="76"/>
      <c r="C698421" s="75"/>
    </row>
    <row r="698422" spans="2:3" x14ac:dyDescent="0.25">
      <c r="B698422" s="76"/>
      <c r="C698422" s="75"/>
    </row>
    <row r="698423" spans="2:3" x14ac:dyDescent="0.25">
      <c r="B698423" s="76"/>
      <c r="C698423" s="75"/>
    </row>
    <row r="698424" spans="2:3" x14ac:dyDescent="0.25">
      <c r="B698424" s="76"/>
      <c r="C698424" s="75"/>
    </row>
    <row r="698425" spans="2:3" x14ac:dyDescent="0.25">
      <c r="B698425" s="76"/>
      <c r="C698425" s="75"/>
    </row>
    <row r="698426" spans="2:3" x14ac:dyDescent="0.25">
      <c r="B698426" s="76"/>
      <c r="C698426" s="75"/>
    </row>
    <row r="698427" spans="2:3" x14ac:dyDescent="0.25">
      <c r="B698427" s="76"/>
      <c r="C698427" s="75"/>
    </row>
    <row r="698428" spans="2:3" x14ac:dyDescent="0.25">
      <c r="B698428" s="76"/>
      <c r="C698428" s="75"/>
    </row>
    <row r="698429" spans="2:3" x14ac:dyDescent="0.25">
      <c r="B698429" s="76"/>
      <c r="C698429" s="75"/>
    </row>
    <row r="698430" spans="2:3" x14ac:dyDescent="0.25">
      <c r="B698430" s="76"/>
      <c r="C698430" s="75"/>
    </row>
    <row r="698431" spans="2:3" x14ac:dyDescent="0.25">
      <c r="B698431" s="76"/>
      <c r="C698431" s="75"/>
    </row>
    <row r="698432" spans="2:3" x14ac:dyDescent="0.25">
      <c r="B698432" s="76"/>
      <c r="C698432" s="75"/>
    </row>
    <row r="698433" spans="2:3" x14ac:dyDescent="0.25">
      <c r="B698433" s="76"/>
      <c r="C698433" s="75"/>
    </row>
    <row r="698543" spans="2:3" x14ac:dyDescent="0.25">
      <c r="B698543" s="76"/>
      <c r="C698543" s="75"/>
    </row>
    <row r="698544" spans="2:3" x14ac:dyDescent="0.25">
      <c r="B698544" s="76"/>
      <c r="C698544" s="75"/>
    </row>
    <row r="698545" spans="2:3" x14ac:dyDescent="0.25">
      <c r="B698545" s="76"/>
      <c r="C698545" s="75"/>
    </row>
    <row r="698546" spans="2:3" x14ac:dyDescent="0.25">
      <c r="B698546" s="76"/>
      <c r="C698546" s="75"/>
    </row>
    <row r="698547" spans="2:3" x14ac:dyDescent="0.25">
      <c r="B698547" s="76"/>
      <c r="C698547" s="75"/>
    </row>
    <row r="698548" spans="2:3" x14ac:dyDescent="0.25">
      <c r="B698548" s="76"/>
      <c r="C698548" s="75"/>
    </row>
    <row r="698549" spans="2:3" x14ac:dyDescent="0.25">
      <c r="B698549" s="76"/>
      <c r="C698549" s="75"/>
    </row>
    <row r="698550" spans="2:3" x14ac:dyDescent="0.25">
      <c r="B698550" s="76"/>
      <c r="C698550" s="75"/>
    </row>
    <row r="698551" spans="2:3" x14ac:dyDescent="0.25">
      <c r="B698551" s="76"/>
      <c r="C698551" s="75"/>
    </row>
    <row r="698552" spans="2:3" x14ac:dyDescent="0.25">
      <c r="B698552" s="76"/>
      <c r="C698552" s="75"/>
    </row>
    <row r="698553" spans="2:3" x14ac:dyDescent="0.25">
      <c r="B698553" s="76"/>
      <c r="C698553" s="75"/>
    </row>
    <row r="698554" spans="2:3" x14ac:dyDescent="0.25">
      <c r="B698554" s="76"/>
      <c r="C698554" s="75"/>
    </row>
    <row r="698555" spans="2:3" x14ac:dyDescent="0.25">
      <c r="B698555" s="76"/>
      <c r="C698555" s="75"/>
    </row>
    <row r="698665" spans="2:3" x14ac:dyDescent="0.25">
      <c r="B698665" s="76"/>
      <c r="C698665" s="75"/>
    </row>
    <row r="698666" spans="2:3" x14ac:dyDescent="0.25">
      <c r="B698666" s="76"/>
      <c r="C698666" s="75"/>
    </row>
    <row r="698667" spans="2:3" x14ac:dyDescent="0.25">
      <c r="B698667" s="76"/>
      <c r="C698667" s="75"/>
    </row>
    <row r="698668" spans="2:3" x14ac:dyDescent="0.25">
      <c r="B698668" s="76"/>
      <c r="C698668" s="75"/>
    </row>
    <row r="698669" spans="2:3" x14ac:dyDescent="0.25">
      <c r="B698669" s="76"/>
      <c r="C698669" s="75"/>
    </row>
    <row r="698670" spans="2:3" x14ac:dyDescent="0.25">
      <c r="B698670" s="76"/>
      <c r="C698670" s="75"/>
    </row>
    <row r="698671" spans="2:3" x14ac:dyDescent="0.25">
      <c r="B698671" s="76"/>
      <c r="C698671" s="75"/>
    </row>
    <row r="698672" spans="2:3" x14ac:dyDescent="0.25">
      <c r="B698672" s="76"/>
      <c r="C698672" s="75"/>
    </row>
    <row r="698673" spans="2:3" x14ac:dyDescent="0.25">
      <c r="B698673" s="76"/>
      <c r="C698673" s="75"/>
    </row>
    <row r="698674" spans="2:3" x14ac:dyDescent="0.25">
      <c r="B698674" s="76"/>
      <c r="C698674" s="75"/>
    </row>
    <row r="698675" spans="2:3" x14ac:dyDescent="0.25">
      <c r="B698675" s="76"/>
      <c r="C698675" s="75"/>
    </row>
    <row r="698676" spans="2:3" x14ac:dyDescent="0.25">
      <c r="B698676" s="76"/>
      <c r="C698676" s="75"/>
    </row>
    <row r="698677" spans="2:3" x14ac:dyDescent="0.25">
      <c r="B698677" s="76"/>
      <c r="C698677" s="75"/>
    </row>
    <row r="698787" spans="2:3" x14ac:dyDescent="0.25">
      <c r="B698787" s="76"/>
      <c r="C698787" s="75"/>
    </row>
    <row r="698788" spans="2:3" x14ac:dyDescent="0.25">
      <c r="B698788" s="76"/>
      <c r="C698788" s="75"/>
    </row>
    <row r="698789" spans="2:3" x14ac:dyDescent="0.25">
      <c r="B698789" s="76"/>
      <c r="C698789" s="75"/>
    </row>
    <row r="698790" spans="2:3" x14ac:dyDescent="0.25">
      <c r="B698790" s="76"/>
      <c r="C698790" s="75"/>
    </row>
    <row r="698791" spans="2:3" x14ac:dyDescent="0.25">
      <c r="B698791" s="76"/>
      <c r="C698791" s="75"/>
    </row>
    <row r="698792" spans="2:3" x14ac:dyDescent="0.25">
      <c r="B698792" s="76"/>
      <c r="C698792" s="75"/>
    </row>
    <row r="698793" spans="2:3" x14ac:dyDescent="0.25">
      <c r="B698793" s="76"/>
      <c r="C698793" s="75"/>
    </row>
    <row r="698794" spans="2:3" x14ac:dyDescent="0.25">
      <c r="B698794" s="76"/>
      <c r="C698794" s="75"/>
    </row>
    <row r="698795" spans="2:3" x14ac:dyDescent="0.25">
      <c r="B698795" s="76"/>
      <c r="C698795" s="75"/>
    </row>
    <row r="698796" spans="2:3" x14ac:dyDescent="0.25">
      <c r="B698796" s="76"/>
      <c r="C698796" s="75"/>
    </row>
    <row r="698797" spans="2:3" x14ac:dyDescent="0.25">
      <c r="B698797" s="76"/>
      <c r="C698797" s="75"/>
    </row>
    <row r="698798" spans="2:3" x14ac:dyDescent="0.25">
      <c r="B698798" s="76"/>
      <c r="C698798" s="75"/>
    </row>
    <row r="698799" spans="2:3" x14ac:dyDescent="0.25">
      <c r="B698799" s="76"/>
      <c r="C698799" s="75"/>
    </row>
    <row r="698909" spans="2:3" x14ac:dyDescent="0.25">
      <c r="B698909" s="76"/>
      <c r="C698909" s="75"/>
    </row>
    <row r="698910" spans="2:3" x14ac:dyDescent="0.25">
      <c r="B698910" s="76"/>
      <c r="C698910" s="75"/>
    </row>
    <row r="698911" spans="2:3" x14ac:dyDescent="0.25">
      <c r="B698911" s="76"/>
      <c r="C698911" s="75"/>
    </row>
    <row r="698912" spans="2:3" x14ac:dyDescent="0.25">
      <c r="B698912" s="76"/>
      <c r="C698912" s="75"/>
    </row>
    <row r="698913" spans="2:3" x14ac:dyDescent="0.25">
      <c r="B698913" s="76"/>
      <c r="C698913" s="75"/>
    </row>
    <row r="698914" spans="2:3" x14ac:dyDescent="0.25">
      <c r="B698914" s="76"/>
      <c r="C698914" s="75"/>
    </row>
    <row r="698915" spans="2:3" x14ac:dyDescent="0.25">
      <c r="B698915" s="76"/>
      <c r="C698915" s="75"/>
    </row>
    <row r="698916" spans="2:3" x14ac:dyDescent="0.25">
      <c r="B698916" s="76"/>
      <c r="C698916" s="75"/>
    </row>
    <row r="698917" spans="2:3" x14ac:dyDescent="0.25">
      <c r="B698917" s="76"/>
      <c r="C698917" s="75"/>
    </row>
    <row r="698918" spans="2:3" x14ac:dyDescent="0.25">
      <c r="B698918" s="76"/>
      <c r="C698918" s="75"/>
    </row>
    <row r="698919" spans="2:3" x14ac:dyDescent="0.25">
      <c r="B698919" s="76"/>
      <c r="C698919" s="75"/>
    </row>
    <row r="698920" spans="2:3" x14ac:dyDescent="0.25">
      <c r="B698920" s="76"/>
      <c r="C698920" s="75"/>
    </row>
    <row r="698921" spans="2:3" x14ac:dyDescent="0.25">
      <c r="B698921" s="76"/>
      <c r="C698921" s="75"/>
    </row>
    <row r="699031" spans="2:3" x14ac:dyDescent="0.25">
      <c r="B699031" s="76"/>
      <c r="C699031" s="75"/>
    </row>
    <row r="699032" spans="2:3" x14ac:dyDescent="0.25">
      <c r="B699032" s="76"/>
      <c r="C699032" s="75"/>
    </row>
    <row r="699033" spans="2:3" x14ac:dyDescent="0.25">
      <c r="B699033" s="76"/>
      <c r="C699033" s="75"/>
    </row>
    <row r="699034" spans="2:3" x14ac:dyDescent="0.25">
      <c r="B699034" s="76"/>
      <c r="C699034" s="75"/>
    </row>
    <row r="699035" spans="2:3" x14ac:dyDescent="0.25">
      <c r="B699035" s="76"/>
      <c r="C699035" s="75"/>
    </row>
    <row r="699036" spans="2:3" x14ac:dyDescent="0.25">
      <c r="B699036" s="76"/>
      <c r="C699036" s="75"/>
    </row>
    <row r="699037" spans="2:3" x14ac:dyDescent="0.25">
      <c r="B699037" s="76"/>
      <c r="C699037" s="75"/>
    </row>
    <row r="699038" spans="2:3" x14ac:dyDescent="0.25">
      <c r="B699038" s="76"/>
      <c r="C699038" s="75"/>
    </row>
    <row r="699039" spans="2:3" x14ac:dyDescent="0.25">
      <c r="B699039" s="76"/>
      <c r="C699039" s="75"/>
    </row>
    <row r="699040" spans="2:3" x14ac:dyDescent="0.25">
      <c r="B699040" s="76"/>
      <c r="C699040" s="75"/>
    </row>
    <row r="699041" spans="2:3" x14ac:dyDescent="0.25">
      <c r="B699041" s="76"/>
      <c r="C699041" s="75"/>
    </row>
    <row r="699042" spans="2:3" x14ac:dyDescent="0.25">
      <c r="B699042" s="76"/>
      <c r="C699042" s="75"/>
    </row>
    <row r="699043" spans="2:3" x14ac:dyDescent="0.25">
      <c r="B699043" s="76"/>
      <c r="C699043" s="75"/>
    </row>
    <row r="699153" spans="2:3" x14ac:dyDescent="0.25">
      <c r="B699153" s="76"/>
      <c r="C699153" s="75"/>
    </row>
    <row r="699154" spans="2:3" x14ac:dyDescent="0.25">
      <c r="B699154" s="76"/>
      <c r="C699154" s="75"/>
    </row>
    <row r="699155" spans="2:3" x14ac:dyDescent="0.25">
      <c r="B699155" s="76"/>
      <c r="C699155" s="75"/>
    </row>
    <row r="699156" spans="2:3" x14ac:dyDescent="0.25">
      <c r="B699156" s="76"/>
      <c r="C699156" s="75"/>
    </row>
    <row r="699157" spans="2:3" x14ac:dyDescent="0.25">
      <c r="B699157" s="76"/>
      <c r="C699157" s="75"/>
    </row>
    <row r="699158" spans="2:3" x14ac:dyDescent="0.25">
      <c r="B699158" s="76"/>
      <c r="C699158" s="75"/>
    </row>
    <row r="699159" spans="2:3" x14ac:dyDescent="0.25">
      <c r="B699159" s="76"/>
      <c r="C699159" s="75"/>
    </row>
    <row r="699160" spans="2:3" x14ac:dyDescent="0.25">
      <c r="B699160" s="76"/>
      <c r="C699160" s="75"/>
    </row>
    <row r="699161" spans="2:3" x14ac:dyDescent="0.25">
      <c r="B699161" s="76"/>
      <c r="C699161" s="75"/>
    </row>
    <row r="699162" spans="2:3" x14ac:dyDescent="0.25">
      <c r="B699162" s="76"/>
      <c r="C699162" s="75"/>
    </row>
    <row r="699163" spans="2:3" x14ac:dyDescent="0.25">
      <c r="B699163" s="76"/>
      <c r="C699163" s="75"/>
    </row>
    <row r="699164" spans="2:3" x14ac:dyDescent="0.25">
      <c r="B699164" s="76"/>
      <c r="C699164" s="75"/>
    </row>
    <row r="699165" spans="2:3" x14ac:dyDescent="0.25">
      <c r="B699165" s="76"/>
      <c r="C699165" s="75"/>
    </row>
    <row r="699275" spans="2:3" x14ac:dyDescent="0.25">
      <c r="B699275" s="76"/>
      <c r="C699275" s="75"/>
    </row>
    <row r="699276" spans="2:3" x14ac:dyDescent="0.25">
      <c r="B699276" s="76"/>
      <c r="C699276" s="75"/>
    </row>
    <row r="699277" spans="2:3" x14ac:dyDescent="0.25">
      <c r="B699277" s="76"/>
      <c r="C699277" s="75"/>
    </row>
    <row r="699278" spans="2:3" x14ac:dyDescent="0.25">
      <c r="B699278" s="76"/>
      <c r="C699278" s="75"/>
    </row>
    <row r="699279" spans="2:3" x14ac:dyDescent="0.25">
      <c r="B699279" s="76"/>
      <c r="C699279" s="75"/>
    </row>
    <row r="699280" spans="2:3" x14ac:dyDescent="0.25">
      <c r="B699280" s="76"/>
      <c r="C699280" s="75"/>
    </row>
    <row r="699281" spans="2:3" x14ac:dyDescent="0.25">
      <c r="B699281" s="76"/>
      <c r="C699281" s="75"/>
    </row>
    <row r="699282" spans="2:3" x14ac:dyDescent="0.25">
      <c r="B699282" s="76"/>
      <c r="C699282" s="75"/>
    </row>
    <row r="699283" spans="2:3" x14ac:dyDescent="0.25">
      <c r="B699283" s="76"/>
      <c r="C699283" s="75"/>
    </row>
    <row r="699284" spans="2:3" x14ac:dyDescent="0.25">
      <c r="B699284" s="76"/>
      <c r="C699284" s="75"/>
    </row>
    <row r="699285" spans="2:3" x14ac:dyDescent="0.25">
      <c r="B699285" s="76"/>
      <c r="C699285" s="75"/>
    </row>
    <row r="699286" spans="2:3" x14ac:dyDescent="0.25">
      <c r="B699286" s="76"/>
      <c r="C699286" s="75"/>
    </row>
    <row r="699287" spans="2:3" x14ac:dyDescent="0.25">
      <c r="B699287" s="76"/>
      <c r="C699287" s="75"/>
    </row>
    <row r="699397" spans="2:3" x14ac:dyDescent="0.25">
      <c r="B699397" s="76"/>
      <c r="C699397" s="75"/>
    </row>
    <row r="699398" spans="2:3" x14ac:dyDescent="0.25">
      <c r="B699398" s="76"/>
      <c r="C699398" s="75"/>
    </row>
    <row r="699399" spans="2:3" x14ac:dyDescent="0.25">
      <c r="B699399" s="76"/>
      <c r="C699399" s="75"/>
    </row>
    <row r="699400" spans="2:3" x14ac:dyDescent="0.25">
      <c r="B699400" s="76"/>
      <c r="C699400" s="75"/>
    </row>
    <row r="699401" spans="2:3" x14ac:dyDescent="0.25">
      <c r="B699401" s="76"/>
      <c r="C699401" s="75"/>
    </row>
    <row r="699402" spans="2:3" x14ac:dyDescent="0.25">
      <c r="B699402" s="76"/>
      <c r="C699402" s="75"/>
    </row>
    <row r="699403" spans="2:3" x14ac:dyDescent="0.25">
      <c r="B699403" s="76"/>
      <c r="C699403" s="75"/>
    </row>
    <row r="699404" spans="2:3" x14ac:dyDescent="0.25">
      <c r="B699404" s="76"/>
      <c r="C699404" s="75"/>
    </row>
    <row r="699405" spans="2:3" x14ac:dyDescent="0.25">
      <c r="B699405" s="76"/>
      <c r="C699405" s="75"/>
    </row>
    <row r="699406" spans="2:3" x14ac:dyDescent="0.25">
      <c r="B699406" s="76"/>
      <c r="C699406" s="75"/>
    </row>
    <row r="699407" spans="2:3" x14ac:dyDescent="0.25">
      <c r="B699407" s="76"/>
      <c r="C699407" s="75"/>
    </row>
    <row r="699408" spans="2:3" x14ac:dyDescent="0.25">
      <c r="B699408" s="76"/>
      <c r="C699408" s="75"/>
    </row>
    <row r="699409" spans="2:3" x14ac:dyDescent="0.25">
      <c r="B699409" s="76"/>
      <c r="C699409" s="75"/>
    </row>
    <row r="699519" spans="2:3" x14ac:dyDescent="0.25">
      <c r="B699519" s="76"/>
      <c r="C699519" s="75"/>
    </row>
    <row r="699520" spans="2:3" x14ac:dyDescent="0.25">
      <c r="B699520" s="76"/>
      <c r="C699520" s="75"/>
    </row>
    <row r="699521" spans="2:3" x14ac:dyDescent="0.25">
      <c r="B699521" s="76"/>
      <c r="C699521" s="75"/>
    </row>
    <row r="699522" spans="2:3" x14ac:dyDescent="0.25">
      <c r="B699522" s="76"/>
      <c r="C699522" s="75"/>
    </row>
    <row r="699523" spans="2:3" x14ac:dyDescent="0.25">
      <c r="B699523" s="76"/>
      <c r="C699523" s="75"/>
    </row>
    <row r="699524" spans="2:3" x14ac:dyDescent="0.25">
      <c r="B699524" s="76"/>
      <c r="C699524" s="75"/>
    </row>
    <row r="699525" spans="2:3" x14ac:dyDescent="0.25">
      <c r="B699525" s="76"/>
      <c r="C699525" s="75"/>
    </row>
    <row r="699526" spans="2:3" x14ac:dyDescent="0.25">
      <c r="B699526" s="76"/>
      <c r="C699526" s="75"/>
    </row>
    <row r="699527" spans="2:3" x14ac:dyDescent="0.25">
      <c r="B699527" s="76"/>
      <c r="C699527" s="75"/>
    </row>
    <row r="699528" spans="2:3" x14ac:dyDescent="0.25">
      <c r="B699528" s="76"/>
      <c r="C699528" s="75"/>
    </row>
    <row r="699529" spans="2:3" x14ac:dyDescent="0.25">
      <c r="B699529" s="76"/>
      <c r="C699529" s="75"/>
    </row>
    <row r="699530" spans="2:3" x14ac:dyDescent="0.25">
      <c r="B699530" s="76"/>
      <c r="C699530" s="75"/>
    </row>
    <row r="699531" spans="2:3" x14ac:dyDescent="0.25">
      <c r="B699531" s="76"/>
      <c r="C699531" s="75"/>
    </row>
    <row r="699641" spans="2:3" x14ac:dyDescent="0.25">
      <c r="B699641" s="76"/>
      <c r="C699641" s="75"/>
    </row>
    <row r="699642" spans="2:3" x14ac:dyDescent="0.25">
      <c r="B699642" s="76"/>
      <c r="C699642" s="75"/>
    </row>
    <row r="699643" spans="2:3" x14ac:dyDescent="0.25">
      <c r="B699643" s="76"/>
      <c r="C699643" s="75"/>
    </row>
    <row r="699644" spans="2:3" x14ac:dyDescent="0.25">
      <c r="B699644" s="76"/>
      <c r="C699644" s="75"/>
    </row>
    <row r="699645" spans="2:3" x14ac:dyDescent="0.25">
      <c r="B699645" s="76"/>
      <c r="C699645" s="75"/>
    </row>
    <row r="699646" spans="2:3" x14ac:dyDescent="0.25">
      <c r="B699646" s="76"/>
      <c r="C699646" s="75"/>
    </row>
    <row r="699647" spans="2:3" x14ac:dyDescent="0.25">
      <c r="B699647" s="76"/>
      <c r="C699647" s="75"/>
    </row>
    <row r="699648" spans="2:3" x14ac:dyDescent="0.25">
      <c r="B699648" s="76"/>
      <c r="C699648" s="75"/>
    </row>
    <row r="699649" spans="2:3" x14ac:dyDescent="0.25">
      <c r="B699649" s="76"/>
      <c r="C699649" s="75"/>
    </row>
    <row r="699650" spans="2:3" x14ac:dyDescent="0.25">
      <c r="B699650" s="76"/>
      <c r="C699650" s="75"/>
    </row>
    <row r="699651" spans="2:3" x14ac:dyDescent="0.25">
      <c r="B699651" s="76"/>
      <c r="C699651" s="75"/>
    </row>
    <row r="699652" spans="2:3" x14ac:dyDescent="0.25">
      <c r="B699652" s="76"/>
      <c r="C699652" s="75"/>
    </row>
    <row r="699653" spans="2:3" x14ac:dyDescent="0.25">
      <c r="B699653" s="76"/>
      <c r="C699653" s="75"/>
    </row>
    <row r="699763" spans="2:3" x14ac:dyDescent="0.25">
      <c r="B699763" s="76"/>
      <c r="C699763" s="75"/>
    </row>
    <row r="699764" spans="2:3" x14ac:dyDescent="0.25">
      <c r="B699764" s="76"/>
      <c r="C699764" s="75"/>
    </row>
    <row r="699765" spans="2:3" x14ac:dyDescent="0.25">
      <c r="B699765" s="76"/>
      <c r="C699765" s="75"/>
    </row>
    <row r="699766" spans="2:3" x14ac:dyDescent="0.25">
      <c r="B699766" s="76"/>
      <c r="C699766" s="75"/>
    </row>
    <row r="699767" spans="2:3" x14ac:dyDescent="0.25">
      <c r="B699767" s="76"/>
      <c r="C699767" s="75"/>
    </row>
    <row r="699768" spans="2:3" x14ac:dyDescent="0.25">
      <c r="B699768" s="76"/>
      <c r="C699768" s="75"/>
    </row>
    <row r="699769" spans="2:3" x14ac:dyDescent="0.25">
      <c r="B699769" s="76"/>
      <c r="C699769" s="75"/>
    </row>
    <row r="699770" spans="2:3" x14ac:dyDescent="0.25">
      <c r="B699770" s="76"/>
      <c r="C699770" s="75"/>
    </row>
    <row r="699771" spans="2:3" x14ac:dyDescent="0.25">
      <c r="B699771" s="76"/>
      <c r="C699771" s="75"/>
    </row>
    <row r="699772" spans="2:3" x14ac:dyDescent="0.25">
      <c r="B699772" s="76"/>
      <c r="C699772" s="75"/>
    </row>
    <row r="699773" spans="2:3" x14ac:dyDescent="0.25">
      <c r="B699773" s="76"/>
      <c r="C699773" s="75"/>
    </row>
    <row r="699774" spans="2:3" x14ac:dyDescent="0.25">
      <c r="B699774" s="76"/>
      <c r="C699774" s="75"/>
    </row>
    <row r="699775" spans="2:3" x14ac:dyDescent="0.25">
      <c r="B699775" s="76"/>
      <c r="C699775" s="75"/>
    </row>
    <row r="699885" spans="2:3" x14ac:dyDescent="0.25">
      <c r="B699885" s="76"/>
      <c r="C699885" s="75"/>
    </row>
    <row r="699886" spans="2:3" x14ac:dyDescent="0.25">
      <c r="B699886" s="76"/>
      <c r="C699886" s="75"/>
    </row>
    <row r="699887" spans="2:3" x14ac:dyDescent="0.25">
      <c r="B699887" s="76"/>
      <c r="C699887" s="75"/>
    </row>
    <row r="699888" spans="2:3" x14ac:dyDescent="0.25">
      <c r="B699888" s="76"/>
      <c r="C699888" s="75"/>
    </row>
    <row r="699889" spans="2:3" x14ac:dyDescent="0.25">
      <c r="B699889" s="76"/>
      <c r="C699889" s="75"/>
    </row>
    <row r="699890" spans="2:3" x14ac:dyDescent="0.25">
      <c r="B699890" s="76"/>
      <c r="C699890" s="75"/>
    </row>
    <row r="699891" spans="2:3" x14ac:dyDescent="0.25">
      <c r="B699891" s="76"/>
      <c r="C699891" s="75"/>
    </row>
    <row r="699892" spans="2:3" x14ac:dyDescent="0.25">
      <c r="B699892" s="76"/>
      <c r="C699892" s="75"/>
    </row>
    <row r="699893" spans="2:3" x14ac:dyDescent="0.25">
      <c r="B699893" s="76"/>
      <c r="C699893" s="75"/>
    </row>
    <row r="699894" spans="2:3" x14ac:dyDescent="0.25">
      <c r="B699894" s="76"/>
      <c r="C699894" s="75"/>
    </row>
    <row r="699895" spans="2:3" x14ac:dyDescent="0.25">
      <c r="B699895" s="76"/>
      <c r="C699895" s="75"/>
    </row>
    <row r="699896" spans="2:3" x14ac:dyDescent="0.25">
      <c r="B699896" s="76"/>
      <c r="C699896" s="75"/>
    </row>
    <row r="699897" spans="2:3" x14ac:dyDescent="0.25">
      <c r="B699897" s="76"/>
      <c r="C699897" s="75"/>
    </row>
    <row r="700007" spans="2:3" x14ac:dyDescent="0.25">
      <c r="B700007" s="76"/>
      <c r="C700007" s="75"/>
    </row>
    <row r="700008" spans="2:3" x14ac:dyDescent="0.25">
      <c r="B700008" s="76"/>
      <c r="C700008" s="75"/>
    </row>
    <row r="700009" spans="2:3" x14ac:dyDescent="0.25">
      <c r="B700009" s="76"/>
      <c r="C700009" s="75"/>
    </row>
    <row r="700010" spans="2:3" x14ac:dyDescent="0.25">
      <c r="B700010" s="76"/>
      <c r="C700010" s="75"/>
    </row>
    <row r="700011" spans="2:3" x14ac:dyDescent="0.25">
      <c r="B700011" s="76"/>
      <c r="C700011" s="75"/>
    </row>
    <row r="700012" spans="2:3" x14ac:dyDescent="0.25">
      <c r="B700012" s="76"/>
      <c r="C700012" s="75"/>
    </row>
    <row r="700013" spans="2:3" x14ac:dyDescent="0.25">
      <c r="B700013" s="76"/>
      <c r="C700013" s="75"/>
    </row>
    <row r="700014" spans="2:3" x14ac:dyDescent="0.25">
      <c r="B700014" s="76"/>
      <c r="C700014" s="75"/>
    </row>
    <row r="700015" spans="2:3" x14ac:dyDescent="0.25">
      <c r="B700015" s="76"/>
      <c r="C700015" s="75"/>
    </row>
    <row r="700016" spans="2:3" x14ac:dyDescent="0.25">
      <c r="B700016" s="76"/>
      <c r="C700016" s="75"/>
    </row>
    <row r="700017" spans="2:3" x14ac:dyDescent="0.25">
      <c r="B700017" s="76"/>
      <c r="C700017" s="75"/>
    </row>
    <row r="700018" spans="2:3" x14ac:dyDescent="0.25">
      <c r="B700018" s="76"/>
      <c r="C700018" s="75"/>
    </row>
    <row r="700019" spans="2:3" x14ac:dyDescent="0.25">
      <c r="B700019" s="76"/>
      <c r="C700019" s="75"/>
    </row>
    <row r="700129" spans="2:3" x14ac:dyDescent="0.25">
      <c r="B700129" s="76"/>
      <c r="C700129" s="75"/>
    </row>
    <row r="700130" spans="2:3" x14ac:dyDescent="0.25">
      <c r="B700130" s="76"/>
      <c r="C700130" s="75"/>
    </row>
    <row r="700131" spans="2:3" x14ac:dyDescent="0.25">
      <c r="B700131" s="76"/>
      <c r="C700131" s="75"/>
    </row>
    <row r="700132" spans="2:3" x14ac:dyDescent="0.25">
      <c r="B700132" s="76"/>
      <c r="C700132" s="75"/>
    </row>
    <row r="700133" spans="2:3" x14ac:dyDescent="0.25">
      <c r="B700133" s="76"/>
      <c r="C700133" s="75"/>
    </row>
    <row r="700134" spans="2:3" x14ac:dyDescent="0.25">
      <c r="B700134" s="76"/>
      <c r="C700134" s="75"/>
    </row>
    <row r="700135" spans="2:3" x14ac:dyDescent="0.25">
      <c r="B700135" s="76"/>
      <c r="C700135" s="75"/>
    </row>
    <row r="700136" spans="2:3" x14ac:dyDescent="0.25">
      <c r="B700136" s="76"/>
      <c r="C700136" s="75"/>
    </row>
    <row r="700137" spans="2:3" x14ac:dyDescent="0.25">
      <c r="B700137" s="76"/>
      <c r="C700137" s="75"/>
    </row>
    <row r="700138" spans="2:3" x14ac:dyDescent="0.25">
      <c r="B700138" s="76"/>
      <c r="C700138" s="75"/>
    </row>
    <row r="700139" spans="2:3" x14ac:dyDescent="0.25">
      <c r="B700139" s="76"/>
      <c r="C700139" s="75"/>
    </row>
    <row r="700140" spans="2:3" x14ac:dyDescent="0.25">
      <c r="B700140" s="76"/>
      <c r="C700140" s="75"/>
    </row>
    <row r="700141" spans="2:3" x14ac:dyDescent="0.25">
      <c r="B700141" s="76"/>
      <c r="C700141" s="75"/>
    </row>
    <row r="700251" spans="2:3" x14ac:dyDescent="0.25">
      <c r="B700251" s="76"/>
      <c r="C700251" s="75"/>
    </row>
    <row r="700252" spans="2:3" x14ac:dyDescent="0.25">
      <c r="B700252" s="76"/>
      <c r="C700252" s="75"/>
    </row>
    <row r="700253" spans="2:3" x14ac:dyDescent="0.25">
      <c r="B700253" s="76"/>
      <c r="C700253" s="75"/>
    </row>
    <row r="700254" spans="2:3" x14ac:dyDescent="0.25">
      <c r="B700254" s="76"/>
      <c r="C700254" s="75"/>
    </row>
    <row r="700255" spans="2:3" x14ac:dyDescent="0.25">
      <c r="B700255" s="76"/>
      <c r="C700255" s="75"/>
    </row>
    <row r="700256" spans="2:3" x14ac:dyDescent="0.25">
      <c r="B700256" s="76"/>
      <c r="C700256" s="75"/>
    </row>
    <row r="700257" spans="2:3" x14ac:dyDescent="0.25">
      <c r="B700257" s="76"/>
      <c r="C700257" s="75"/>
    </row>
    <row r="700258" spans="2:3" x14ac:dyDescent="0.25">
      <c r="B700258" s="76"/>
      <c r="C700258" s="75"/>
    </row>
    <row r="700259" spans="2:3" x14ac:dyDescent="0.25">
      <c r="B700259" s="76"/>
      <c r="C700259" s="75"/>
    </row>
    <row r="700260" spans="2:3" x14ac:dyDescent="0.25">
      <c r="B700260" s="76"/>
      <c r="C700260" s="75"/>
    </row>
    <row r="700261" spans="2:3" x14ac:dyDescent="0.25">
      <c r="B700261" s="76"/>
      <c r="C700261" s="75"/>
    </row>
    <row r="700262" spans="2:3" x14ac:dyDescent="0.25">
      <c r="B700262" s="76"/>
      <c r="C700262" s="75"/>
    </row>
    <row r="700263" spans="2:3" x14ac:dyDescent="0.25">
      <c r="B700263" s="76"/>
      <c r="C700263" s="75"/>
    </row>
    <row r="700373" spans="2:3" x14ac:dyDescent="0.25">
      <c r="B700373" s="76"/>
      <c r="C700373" s="75"/>
    </row>
    <row r="700374" spans="2:3" x14ac:dyDescent="0.25">
      <c r="B700374" s="76"/>
      <c r="C700374" s="75"/>
    </row>
    <row r="700375" spans="2:3" x14ac:dyDescent="0.25">
      <c r="B700375" s="76"/>
      <c r="C700375" s="75"/>
    </row>
    <row r="700376" spans="2:3" x14ac:dyDescent="0.25">
      <c r="B700376" s="76"/>
      <c r="C700376" s="75"/>
    </row>
    <row r="700377" spans="2:3" x14ac:dyDescent="0.25">
      <c r="B700377" s="76"/>
      <c r="C700377" s="75"/>
    </row>
    <row r="700378" spans="2:3" x14ac:dyDescent="0.25">
      <c r="B700378" s="76"/>
      <c r="C700378" s="75"/>
    </row>
    <row r="700379" spans="2:3" x14ac:dyDescent="0.25">
      <c r="B700379" s="76"/>
      <c r="C700379" s="75"/>
    </row>
    <row r="700380" spans="2:3" x14ac:dyDescent="0.25">
      <c r="B700380" s="76"/>
      <c r="C700380" s="75"/>
    </row>
    <row r="700381" spans="2:3" x14ac:dyDescent="0.25">
      <c r="B700381" s="76"/>
      <c r="C700381" s="75"/>
    </row>
    <row r="700382" spans="2:3" x14ac:dyDescent="0.25">
      <c r="B700382" s="76"/>
      <c r="C700382" s="75"/>
    </row>
    <row r="700383" spans="2:3" x14ac:dyDescent="0.25">
      <c r="B700383" s="76"/>
      <c r="C700383" s="75"/>
    </row>
    <row r="700384" spans="2:3" x14ac:dyDescent="0.25">
      <c r="B700384" s="76"/>
      <c r="C700384" s="75"/>
    </row>
    <row r="700385" spans="2:3" x14ac:dyDescent="0.25">
      <c r="B700385" s="76"/>
      <c r="C700385" s="75"/>
    </row>
    <row r="700495" spans="2:3" x14ac:dyDescent="0.25">
      <c r="B700495" s="76"/>
      <c r="C700495" s="75"/>
    </row>
    <row r="700496" spans="2:3" x14ac:dyDescent="0.25">
      <c r="B700496" s="76"/>
      <c r="C700496" s="75"/>
    </row>
    <row r="700497" spans="2:3" x14ac:dyDescent="0.25">
      <c r="B700497" s="76"/>
      <c r="C700497" s="75"/>
    </row>
    <row r="700498" spans="2:3" x14ac:dyDescent="0.25">
      <c r="B700498" s="76"/>
      <c r="C700498" s="75"/>
    </row>
    <row r="700499" spans="2:3" x14ac:dyDescent="0.25">
      <c r="B700499" s="76"/>
      <c r="C700499" s="75"/>
    </row>
    <row r="700500" spans="2:3" x14ac:dyDescent="0.25">
      <c r="B700500" s="76"/>
      <c r="C700500" s="75"/>
    </row>
    <row r="700501" spans="2:3" x14ac:dyDescent="0.25">
      <c r="B700501" s="76"/>
      <c r="C700501" s="75"/>
    </row>
    <row r="700502" spans="2:3" x14ac:dyDescent="0.25">
      <c r="B700502" s="76"/>
      <c r="C700502" s="75"/>
    </row>
    <row r="700503" spans="2:3" x14ac:dyDescent="0.25">
      <c r="B700503" s="76"/>
      <c r="C700503" s="75"/>
    </row>
    <row r="700504" spans="2:3" x14ac:dyDescent="0.25">
      <c r="B700504" s="76"/>
      <c r="C700504" s="75"/>
    </row>
    <row r="700505" spans="2:3" x14ac:dyDescent="0.25">
      <c r="B700505" s="76"/>
      <c r="C700505" s="75"/>
    </row>
    <row r="700506" spans="2:3" x14ac:dyDescent="0.25">
      <c r="B700506" s="76"/>
      <c r="C700506" s="75"/>
    </row>
    <row r="700507" spans="2:3" x14ac:dyDescent="0.25">
      <c r="B700507" s="76"/>
      <c r="C700507" s="75"/>
    </row>
    <row r="700617" spans="2:3" x14ac:dyDescent="0.25">
      <c r="B700617" s="76"/>
      <c r="C700617" s="75"/>
    </row>
    <row r="700618" spans="2:3" x14ac:dyDescent="0.25">
      <c r="B700618" s="76"/>
      <c r="C700618" s="75"/>
    </row>
    <row r="700619" spans="2:3" x14ac:dyDescent="0.25">
      <c r="B700619" s="76"/>
      <c r="C700619" s="75"/>
    </row>
    <row r="700620" spans="2:3" x14ac:dyDescent="0.25">
      <c r="B700620" s="76"/>
      <c r="C700620" s="75"/>
    </row>
    <row r="700621" spans="2:3" x14ac:dyDescent="0.25">
      <c r="B700621" s="76"/>
      <c r="C700621" s="75"/>
    </row>
    <row r="700622" spans="2:3" x14ac:dyDescent="0.25">
      <c r="B700622" s="76"/>
      <c r="C700622" s="75"/>
    </row>
    <row r="700623" spans="2:3" x14ac:dyDescent="0.25">
      <c r="B700623" s="76"/>
      <c r="C700623" s="75"/>
    </row>
    <row r="700624" spans="2:3" x14ac:dyDescent="0.25">
      <c r="B700624" s="76"/>
      <c r="C700624" s="75"/>
    </row>
    <row r="700625" spans="2:3" x14ac:dyDescent="0.25">
      <c r="B700625" s="76"/>
      <c r="C700625" s="75"/>
    </row>
    <row r="700626" spans="2:3" x14ac:dyDescent="0.25">
      <c r="B700626" s="76"/>
      <c r="C700626" s="75"/>
    </row>
    <row r="700627" spans="2:3" x14ac:dyDescent="0.25">
      <c r="B700627" s="76"/>
      <c r="C700627" s="75"/>
    </row>
    <row r="700628" spans="2:3" x14ac:dyDescent="0.25">
      <c r="B700628" s="76"/>
      <c r="C700628" s="75"/>
    </row>
    <row r="700629" spans="2:3" x14ac:dyDescent="0.25">
      <c r="B700629" s="76"/>
      <c r="C700629" s="75"/>
    </row>
    <row r="700739" spans="2:3" x14ac:dyDescent="0.25">
      <c r="B700739" s="76"/>
      <c r="C700739" s="75"/>
    </row>
    <row r="700740" spans="2:3" x14ac:dyDescent="0.25">
      <c r="B700740" s="76"/>
      <c r="C700740" s="75"/>
    </row>
    <row r="700741" spans="2:3" x14ac:dyDescent="0.25">
      <c r="B700741" s="76"/>
      <c r="C700741" s="75"/>
    </row>
    <row r="700742" spans="2:3" x14ac:dyDescent="0.25">
      <c r="B700742" s="76"/>
      <c r="C700742" s="75"/>
    </row>
    <row r="700743" spans="2:3" x14ac:dyDescent="0.25">
      <c r="B700743" s="76"/>
      <c r="C700743" s="75"/>
    </row>
    <row r="700744" spans="2:3" x14ac:dyDescent="0.25">
      <c r="B700744" s="76"/>
      <c r="C700744" s="75"/>
    </row>
    <row r="700745" spans="2:3" x14ac:dyDescent="0.25">
      <c r="B700745" s="76"/>
      <c r="C700745" s="75"/>
    </row>
    <row r="700746" spans="2:3" x14ac:dyDescent="0.25">
      <c r="B700746" s="76"/>
      <c r="C700746" s="75"/>
    </row>
    <row r="700747" spans="2:3" x14ac:dyDescent="0.25">
      <c r="B700747" s="76"/>
      <c r="C700747" s="75"/>
    </row>
    <row r="700748" spans="2:3" x14ac:dyDescent="0.25">
      <c r="B700748" s="76"/>
      <c r="C700748" s="75"/>
    </row>
    <row r="700749" spans="2:3" x14ac:dyDescent="0.25">
      <c r="B700749" s="76"/>
      <c r="C700749" s="75"/>
    </row>
    <row r="700750" spans="2:3" x14ac:dyDescent="0.25">
      <c r="B700750" s="76"/>
      <c r="C700750" s="75"/>
    </row>
    <row r="700751" spans="2:3" x14ac:dyDescent="0.25">
      <c r="B700751" s="76"/>
      <c r="C700751" s="75"/>
    </row>
    <row r="700861" spans="2:3" x14ac:dyDescent="0.25">
      <c r="B700861" s="76"/>
      <c r="C700861" s="75"/>
    </row>
    <row r="700862" spans="2:3" x14ac:dyDescent="0.25">
      <c r="B700862" s="76"/>
      <c r="C700862" s="75"/>
    </row>
    <row r="700863" spans="2:3" x14ac:dyDescent="0.25">
      <c r="B700863" s="76"/>
      <c r="C700863" s="75"/>
    </row>
    <row r="700864" spans="2:3" x14ac:dyDescent="0.25">
      <c r="B700864" s="76"/>
      <c r="C700864" s="75"/>
    </row>
    <row r="700865" spans="2:3" x14ac:dyDescent="0.25">
      <c r="B700865" s="76"/>
      <c r="C700865" s="75"/>
    </row>
    <row r="700866" spans="2:3" x14ac:dyDescent="0.25">
      <c r="B700866" s="76"/>
      <c r="C700866" s="75"/>
    </row>
    <row r="700867" spans="2:3" x14ac:dyDescent="0.25">
      <c r="B700867" s="76"/>
      <c r="C700867" s="75"/>
    </row>
    <row r="700868" spans="2:3" x14ac:dyDescent="0.25">
      <c r="B700868" s="76"/>
      <c r="C700868" s="75"/>
    </row>
    <row r="700869" spans="2:3" x14ac:dyDescent="0.25">
      <c r="B700869" s="76"/>
      <c r="C700869" s="75"/>
    </row>
    <row r="700870" spans="2:3" x14ac:dyDescent="0.25">
      <c r="B700870" s="76"/>
      <c r="C700870" s="75"/>
    </row>
    <row r="700871" spans="2:3" x14ac:dyDescent="0.25">
      <c r="B700871" s="76"/>
      <c r="C700871" s="75"/>
    </row>
    <row r="700872" spans="2:3" x14ac:dyDescent="0.25">
      <c r="B700872" s="76"/>
      <c r="C700872" s="75"/>
    </row>
    <row r="700873" spans="2:3" x14ac:dyDescent="0.25">
      <c r="B700873" s="76"/>
      <c r="C700873" s="75"/>
    </row>
    <row r="700983" spans="2:3" x14ac:dyDescent="0.25">
      <c r="B700983" s="76"/>
      <c r="C700983" s="75"/>
    </row>
    <row r="700984" spans="2:3" x14ac:dyDescent="0.25">
      <c r="B700984" s="76"/>
      <c r="C700984" s="75"/>
    </row>
    <row r="700985" spans="2:3" x14ac:dyDescent="0.25">
      <c r="B700985" s="76"/>
      <c r="C700985" s="75"/>
    </row>
    <row r="700986" spans="2:3" x14ac:dyDescent="0.25">
      <c r="B700986" s="76"/>
      <c r="C700986" s="75"/>
    </row>
    <row r="700987" spans="2:3" x14ac:dyDescent="0.25">
      <c r="B700987" s="76"/>
      <c r="C700987" s="75"/>
    </row>
    <row r="700988" spans="2:3" x14ac:dyDescent="0.25">
      <c r="B700988" s="76"/>
      <c r="C700988" s="75"/>
    </row>
    <row r="700989" spans="2:3" x14ac:dyDescent="0.25">
      <c r="B700989" s="76"/>
      <c r="C700989" s="75"/>
    </row>
    <row r="700990" spans="2:3" x14ac:dyDescent="0.25">
      <c r="B700990" s="76"/>
      <c r="C700990" s="75"/>
    </row>
    <row r="700991" spans="2:3" x14ac:dyDescent="0.25">
      <c r="B700991" s="76"/>
      <c r="C700991" s="75"/>
    </row>
    <row r="700992" spans="2:3" x14ac:dyDescent="0.25">
      <c r="B700992" s="76"/>
      <c r="C700992" s="75"/>
    </row>
    <row r="700993" spans="2:3" x14ac:dyDescent="0.25">
      <c r="B700993" s="76"/>
      <c r="C700993" s="75"/>
    </row>
    <row r="700994" spans="2:3" x14ac:dyDescent="0.25">
      <c r="B700994" s="76"/>
      <c r="C700994" s="75"/>
    </row>
    <row r="700995" spans="2:3" x14ac:dyDescent="0.25">
      <c r="B700995" s="76"/>
      <c r="C700995" s="75"/>
    </row>
    <row r="701105" spans="2:3" x14ac:dyDescent="0.25">
      <c r="B701105" s="76"/>
      <c r="C701105" s="75"/>
    </row>
    <row r="701106" spans="2:3" x14ac:dyDescent="0.25">
      <c r="B701106" s="76"/>
      <c r="C701106" s="75"/>
    </row>
    <row r="701107" spans="2:3" x14ac:dyDescent="0.25">
      <c r="B701107" s="76"/>
      <c r="C701107" s="75"/>
    </row>
    <row r="701108" spans="2:3" x14ac:dyDescent="0.25">
      <c r="B701108" s="76"/>
      <c r="C701108" s="75"/>
    </row>
    <row r="701109" spans="2:3" x14ac:dyDescent="0.25">
      <c r="B701109" s="76"/>
      <c r="C701109" s="75"/>
    </row>
    <row r="701110" spans="2:3" x14ac:dyDescent="0.25">
      <c r="B701110" s="76"/>
      <c r="C701110" s="75"/>
    </row>
    <row r="701111" spans="2:3" x14ac:dyDescent="0.25">
      <c r="B701111" s="76"/>
      <c r="C701111" s="75"/>
    </row>
    <row r="701112" spans="2:3" x14ac:dyDescent="0.25">
      <c r="B701112" s="76"/>
      <c r="C701112" s="75"/>
    </row>
    <row r="701113" spans="2:3" x14ac:dyDescent="0.25">
      <c r="B701113" s="76"/>
      <c r="C701113" s="75"/>
    </row>
    <row r="701114" spans="2:3" x14ac:dyDescent="0.25">
      <c r="B701114" s="76"/>
      <c r="C701114" s="75"/>
    </row>
    <row r="701115" spans="2:3" x14ac:dyDescent="0.25">
      <c r="B701115" s="76"/>
      <c r="C701115" s="75"/>
    </row>
    <row r="701116" spans="2:3" x14ac:dyDescent="0.25">
      <c r="B701116" s="76"/>
      <c r="C701116" s="75"/>
    </row>
    <row r="701117" spans="2:3" x14ac:dyDescent="0.25">
      <c r="B701117" s="76"/>
      <c r="C701117" s="75"/>
    </row>
    <row r="701227" spans="2:3" x14ac:dyDescent="0.25">
      <c r="B701227" s="76"/>
      <c r="C701227" s="75"/>
    </row>
    <row r="701228" spans="2:3" x14ac:dyDescent="0.25">
      <c r="B701228" s="76"/>
      <c r="C701228" s="75"/>
    </row>
    <row r="701229" spans="2:3" x14ac:dyDescent="0.25">
      <c r="B701229" s="76"/>
      <c r="C701229" s="75"/>
    </row>
    <row r="701230" spans="2:3" x14ac:dyDescent="0.25">
      <c r="B701230" s="76"/>
      <c r="C701230" s="75"/>
    </row>
    <row r="701231" spans="2:3" x14ac:dyDescent="0.25">
      <c r="B701231" s="76"/>
      <c r="C701231" s="75"/>
    </row>
    <row r="701232" spans="2:3" x14ac:dyDescent="0.25">
      <c r="B701232" s="76"/>
      <c r="C701232" s="75"/>
    </row>
    <row r="701233" spans="2:3" x14ac:dyDescent="0.25">
      <c r="B701233" s="76"/>
      <c r="C701233" s="75"/>
    </row>
    <row r="701234" spans="2:3" x14ac:dyDescent="0.25">
      <c r="B701234" s="76"/>
      <c r="C701234" s="75"/>
    </row>
    <row r="701235" spans="2:3" x14ac:dyDescent="0.25">
      <c r="B701235" s="76"/>
      <c r="C701235" s="75"/>
    </row>
    <row r="701236" spans="2:3" x14ac:dyDescent="0.25">
      <c r="B701236" s="76"/>
      <c r="C701236" s="75"/>
    </row>
    <row r="701237" spans="2:3" x14ac:dyDescent="0.25">
      <c r="B701237" s="76"/>
      <c r="C701237" s="75"/>
    </row>
    <row r="701238" spans="2:3" x14ac:dyDescent="0.25">
      <c r="B701238" s="76"/>
      <c r="C701238" s="75"/>
    </row>
    <row r="701239" spans="2:3" x14ac:dyDescent="0.25">
      <c r="B701239" s="76"/>
      <c r="C701239" s="75"/>
    </row>
    <row r="701349" spans="2:3" x14ac:dyDescent="0.25">
      <c r="B701349" s="76"/>
      <c r="C701349" s="75"/>
    </row>
    <row r="701350" spans="2:3" x14ac:dyDescent="0.25">
      <c r="B701350" s="76"/>
      <c r="C701350" s="75"/>
    </row>
    <row r="701351" spans="2:3" x14ac:dyDescent="0.25">
      <c r="B701351" s="76"/>
      <c r="C701351" s="75"/>
    </row>
    <row r="701352" spans="2:3" x14ac:dyDescent="0.25">
      <c r="B701352" s="76"/>
      <c r="C701352" s="75"/>
    </row>
    <row r="701353" spans="2:3" x14ac:dyDescent="0.25">
      <c r="B701353" s="76"/>
      <c r="C701353" s="75"/>
    </row>
    <row r="701354" spans="2:3" x14ac:dyDescent="0.25">
      <c r="B701354" s="76"/>
      <c r="C701354" s="75"/>
    </row>
    <row r="701355" spans="2:3" x14ac:dyDescent="0.25">
      <c r="B701355" s="76"/>
      <c r="C701355" s="75"/>
    </row>
    <row r="701356" spans="2:3" x14ac:dyDescent="0.25">
      <c r="B701356" s="76"/>
      <c r="C701356" s="75"/>
    </row>
    <row r="701357" spans="2:3" x14ac:dyDescent="0.25">
      <c r="B701357" s="76"/>
      <c r="C701357" s="75"/>
    </row>
    <row r="701358" spans="2:3" x14ac:dyDescent="0.25">
      <c r="B701358" s="76"/>
      <c r="C701358" s="75"/>
    </row>
    <row r="701359" spans="2:3" x14ac:dyDescent="0.25">
      <c r="B701359" s="76"/>
      <c r="C701359" s="75"/>
    </row>
    <row r="701360" spans="2:3" x14ac:dyDescent="0.25">
      <c r="B701360" s="76"/>
      <c r="C701360" s="75"/>
    </row>
    <row r="701361" spans="2:3" x14ac:dyDescent="0.25">
      <c r="B701361" s="76"/>
      <c r="C701361" s="75"/>
    </row>
    <row r="701471" spans="2:3" x14ac:dyDescent="0.25">
      <c r="B701471" s="76"/>
      <c r="C701471" s="75"/>
    </row>
    <row r="701472" spans="2:3" x14ac:dyDescent="0.25">
      <c r="B701472" s="76"/>
      <c r="C701472" s="75"/>
    </row>
    <row r="701473" spans="2:3" x14ac:dyDescent="0.25">
      <c r="B701473" s="76"/>
      <c r="C701473" s="75"/>
    </row>
    <row r="701474" spans="2:3" x14ac:dyDescent="0.25">
      <c r="B701474" s="76"/>
      <c r="C701474" s="75"/>
    </row>
    <row r="701475" spans="2:3" x14ac:dyDescent="0.25">
      <c r="B701475" s="76"/>
      <c r="C701475" s="75"/>
    </row>
    <row r="701476" spans="2:3" x14ac:dyDescent="0.25">
      <c r="B701476" s="76"/>
      <c r="C701476" s="75"/>
    </row>
    <row r="701477" spans="2:3" x14ac:dyDescent="0.25">
      <c r="B701477" s="76"/>
      <c r="C701477" s="75"/>
    </row>
    <row r="701478" spans="2:3" x14ac:dyDescent="0.25">
      <c r="B701478" s="76"/>
      <c r="C701478" s="75"/>
    </row>
    <row r="701479" spans="2:3" x14ac:dyDescent="0.25">
      <c r="B701479" s="76"/>
      <c r="C701479" s="75"/>
    </row>
    <row r="701480" spans="2:3" x14ac:dyDescent="0.25">
      <c r="B701480" s="76"/>
      <c r="C701480" s="75"/>
    </row>
    <row r="701481" spans="2:3" x14ac:dyDescent="0.25">
      <c r="B701481" s="76"/>
      <c r="C701481" s="75"/>
    </row>
    <row r="701482" spans="2:3" x14ac:dyDescent="0.25">
      <c r="B701482" s="76"/>
      <c r="C701482" s="75"/>
    </row>
    <row r="701483" spans="2:3" x14ac:dyDescent="0.25">
      <c r="B701483" s="76"/>
      <c r="C701483" s="75"/>
    </row>
    <row r="701593" spans="2:3" x14ac:dyDescent="0.25">
      <c r="B701593" s="76"/>
      <c r="C701593" s="75"/>
    </row>
    <row r="701594" spans="2:3" x14ac:dyDescent="0.25">
      <c r="B701594" s="76"/>
      <c r="C701594" s="75"/>
    </row>
    <row r="701595" spans="2:3" x14ac:dyDescent="0.25">
      <c r="B701595" s="76"/>
      <c r="C701595" s="75"/>
    </row>
    <row r="701596" spans="2:3" x14ac:dyDescent="0.25">
      <c r="B701596" s="76"/>
      <c r="C701596" s="75"/>
    </row>
    <row r="701597" spans="2:3" x14ac:dyDescent="0.25">
      <c r="B701597" s="76"/>
      <c r="C701597" s="75"/>
    </row>
    <row r="701598" spans="2:3" x14ac:dyDescent="0.25">
      <c r="B701598" s="76"/>
      <c r="C701598" s="75"/>
    </row>
    <row r="701599" spans="2:3" x14ac:dyDescent="0.25">
      <c r="B701599" s="76"/>
      <c r="C701599" s="75"/>
    </row>
    <row r="701600" spans="2:3" x14ac:dyDescent="0.25">
      <c r="B701600" s="76"/>
      <c r="C701600" s="75"/>
    </row>
    <row r="701601" spans="2:3" x14ac:dyDescent="0.25">
      <c r="B701601" s="76"/>
      <c r="C701601" s="75"/>
    </row>
    <row r="701602" spans="2:3" x14ac:dyDescent="0.25">
      <c r="B701602" s="76"/>
      <c r="C701602" s="75"/>
    </row>
    <row r="701603" spans="2:3" x14ac:dyDescent="0.25">
      <c r="B701603" s="76"/>
      <c r="C701603" s="75"/>
    </row>
    <row r="701604" spans="2:3" x14ac:dyDescent="0.25">
      <c r="B701604" s="76"/>
      <c r="C701604" s="75"/>
    </row>
    <row r="701605" spans="2:3" x14ac:dyDescent="0.25">
      <c r="B701605" s="76"/>
      <c r="C701605" s="75"/>
    </row>
    <row r="701715" spans="2:3" x14ac:dyDescent="0.25">
      <c r="B701715" s="76"/>
      <c r="C701715" s="75"/>
    </row>
    <row r="701716" spans="2:3" x14ac:dyDescent="0.25">
      <c r="B701716" s="76"/>
      <c r="C701716" s="75"/>
    </row>
    <row r="701717" spans="2:3" x14ac:dyDescent="0.25">
      <c r="B701717" s="76"/>
      <c r="C701717" s="75"/>
    </row>
    <row r="701718" spans="2:3" x14ac:dyDescent="0.25">
      <c r="B701718" s="76"/>
      <c r="C701718" s="75"/>
    </row>
    <row r="701719" spans="2:3" x14ac:dyDescent="0.25">
      <c r="B701719" s="76"/>
      <c r="C701719" s="75"/>
    </row>
    <row r="701720" spans="2:3" x14ac:dyDescent="0.25">
      <c r="B701720" s="76"/>
      <c r="C701720" s="75"/>
    </row>
    <row r="701721" spans="2:3" x14ac:dyDescent="0.25">
      <c r="B701721" s="76"/>
      <c r="C701721" s="75"/>
    </row>
    <row r="701722" spans="2:3" x14ac:dyDescent="0.25">
      <c r="B701722" s="76"/>
      <c r="C701722" s="75"/>
    </row>
    <row r="701723" spans="2:3" x14ac:dyDescent="0.25">
      <c r="B701723" s="76"/>
      <c r="C701723" s="75"/>
    </row>
    <row r="701724" spans="2:3" x14ac:dyDescent="0.25">
      <c r="B701724" s="76"/>
      <c r="C701724" s="75"/>
    </row>
    <row r="701725" spans="2:3" x14ac:dyDescent="0.25">
      <c r="B701725" s="76"/>
      <c r="C701725" s="75"/>
    </row>
    <row r="701726" spans="2:3" x14ac:dyDescent="0.25">
      <c r="B701726" s="76"/>
      <c r="C701726" s="75"/>
    </row>
    <row r="701727" spans="2:3" x14ac:dyDescent="0.25">
      <c r="B701727" s="76"/>
      <c r="C701727" s="75"/>
    </row>
    <row r="701837" spans="2:3" x14ac:dyDescent="0.25">
      <c r="B701837" s="76"/>
      <c r="C701837" s="75"/>
    </row>
    <row r="701838" spans="2:3" x14ac:dyDescent="0.25">
      <c r="B701838" s="76"/>
      <c r="C701838" s="75"/>
    </row>
    <row r="701839" spans="2:3" x14ac:dyDescent="0.25">
      <c r="B701839" s="76"/>
      <c r="C701839" s="75"/>
    </row>
    <row r="701840" spans="2:3" x14ac:dyDescent="0.25">
      <c r="B701840" s="76"/>
      <c r="C701840" s="75"/>
    </row>
    <row r="701841" spans="2:3" x14ac:dyDescent="0.25">
      <c r="B701841" s="76"/>
      <c r="C701841" s="75"/>
    </row>
    <row r="701842" spans="2:3" x14ac:dyDescent="0.25">
      <c r="B701842" s="76"/>
      <c r="C701842" s="75"/>
    </row>
    <row r="701843" spans="2:3" x14ac:dyDescent="0.25">
      <c r="B701843" s="76"/>
      <c r="C701843" s="75"/>
    </row>
    <row r="701844" spans="2:3" x14ac:dyDescent="0.25">
      <c r="B701844" s="76"/>
      <c r="C701844" s="75"/>
    </row>
    <row r="701845" spans="2:3" x14ac:dyDescent="0.25">
      <c r="B701845" s="76"/>
      <c r="C701845" s="75"/>
    </row>
    <row r="701846" spans="2:3" x14ac:dyDescent="0.25">
      <c r="B701846" s="76"/>
      <c r="C701846" s="75"/>
    </row>
    <row r="701847" spans="2:3" x14ac:dyDescent="0.25">
      <c r="B701847" s="76"/>
      <c r="C701847" s="75"/>
    </row>
    <row r="701848" spans="2:3" x14ac:dyDescent="0.25">
      <c r="B701848" s="76"/>
      <c r="C701848" s="75"/>
    </row>
    <row r="701849" spans="2:3" x14ac:dyDescent="0.25">
      <c r="B701849" s="76"/>
      <c r="C701849" s="75"/>
    </row>
    <row r="701959" spans="2:3" x14ac:dyDescent="0.25">
      <c r="B701959" s="76"/>
      <c r="C701959" s="75"/>
    </row>
    <row r="701960" spans="2:3" x14ac:dyDescent="0.25">
      <c r="B701960" s="76"/>
      <c r="C701960" s="75"/>
    </row>
    <row r="701961" spans="2:3" x14ac:dyDescent="0.25">
      <c r="B701961" s="76"/>
      <c r="C701961" s="75"/>
    </row>
    <row r="701962" spans="2:3" x14ac:dyDescent="0.25">
      <c r="B701962" s="76"/>
      <c r="C701962" s="75"/>
    </row>
    <row r="701963" spans="2:3" x14ac:dyDescent="0.25">
      <c r="B701963" s="76"/>
      <c r="C701963" s="75"/>
    </row>
    <row r="701964" spans="2:3" x14ac:dyDescent="0.25">
      <c r="B701964" s="76"/>
      <c r="C701964" s="75"/>
    </row>
    <row r="701965" spans="2:3" x14ac:dyDescent="0.25">
      <c r="B701965" s="76"/>
      <c r="C701965" s="75"/>
    </row>
    <row r="701966" spans="2:3" x14ac:dyDescent="0.25">
      <c r="B701966" s="76"/>
      <c r="C701966" s="75"/>
    </row>
    <row r="701967" spans="2:3" x14ac:dyDescent="0.25">
      <c r="B701967" s="76"/>
      <c r="C701967" s="75"/>
    </row>
    <row r="701968" spans="2:3" x14ac:dyDescent="0.25">
      <c r="B701968" s="76"/>
      <c r="C701968" s="75"/>
    </row>
    <row r="701969" spans="2:3" x14ac:dyDescent="0.25">
      <c r="B701969" s="76"/>
      <c r="C701969" s="75"/>
    </row>
    <row r="701970" spans="2:3" x14ac:dyDescent="0.25">
      <c r="B701970" s="76"/>
      <c r="C701970" s="75"/>
    </row>
    <row r="701971" spans="2:3" x14ac:dyDescent="0.25">
      <c r="B701971" s="76"/>
      <c r="C701971" s="75"/>
    </row>
    <row r="702081" spans="2:3" x14ac:dyDescent="0.25">
      <c r="B702081" s="76"/>
      <c r="C702081" s="75"/>
    </row>
    <row r="702082" spans="2:3" x14ac:dyDescent="0.25">
      <c r="B702082" s="76"/>
      <c r="C702082" s="75"/>
    </row>
    <row r="702083" spans="2:3" x14ac:dyDescent="0.25">
      <c r="B702083" s="76"/>
      <c r="C702083" s="75"/>
    </row>
    <row r="702084" spans="2:3" x14ac:dyDescent="0.25">
      <c r="B702084" s="76"/>
      <c r="C702084" s="75"/>
    </row>
    <row r="702085" spans="2:3" x14ac:dyDescent="0.25">
      <c r="B702085" s="76"/>
      <c r="C702085" s="75"/>
    </row>
    <row r="702086" spans="2:3" x14ac:dyDescent="0.25">
      <c r="B702086" s="76"/>
      <c r="C702086" s="75"/>
    </row>
    <row r="702087" spans="2:3" x14ac:dyDescent="0.25">
      <c r="B702087" s="76"/>
      <c r="C702087" s="75"/>
    </row>
    <row r="702088" spans="2:3" x14ac:dyDescent="0.25">
      <c r="B702088" s="76"/>
      <c r="C702088" s="75"/>
    </row>
    <row r="702089" spans="2:3" x14ac:dyDescent="0.25">
      <c r="B702089" s="76"/>
      <c r="C702089" s="75"/>
    </row>
    <row r="702090" spans="2:3" x14ac:dyDescent="0.25">
      <c r="B702090" s="76"/>
      <c r="C702090" s="75"/>
    </row>
    <row r="702091" spans="2:3" x14ac:dyDescent="0.25">
      <c r="B702091" s="76"/>
      <c r="C702091" s="75"/>
    </row>
    <row r="702092" spans="2:3" x14ac:dyDescent="0.25">
      <c r="B702092" s="76"/>
      <c r="C702092" s="75"/>
    </row>
    <row r="702093" spans="2:3" x14ac:dyDescent="0.25">
      <c r="B702093" s="76"/>
      <c r="C702093" s="75"/>
    </row>
    <row r="702203" spans="2:3" x14ac:dyDescent="0.25">
      <c r="B702203" s="76"/>
      <c r="C702203" s="75"/>
    </row>
    <row r="702204" spans="2:3" x14ac:dyDescent="0.25">
      <c r="B702204" s="76"/>
      <c r="C702204" s="75"/>
    </row>
    <row r="702205" spans="2:3" x14ac:dyDescent="0.25">
      <c r="B702205" s="76"/>
      <c r="C702205" s="75"/>
    </row>
    <row r="702206" spans="2:3" x14ac:dyDescent="0.25">
      <c r="B702206" s="76"/>
      <c r="C702206" s="75"/>
    </row>
    <row r="702207" spans="2:3" x14ac:dyDescent="0.25">
      <c r="B702207" s="76"/>
      <c r="C702207" s="75"/>
    </row>
    <row r="702208" spans="2:3" x14ac:dyDescent="0.25">
      <c r="B702208" s="76"/>
      <c r="C702208" s="75"/>
    </row>
    <row r="702209" spans="2:3" x14ac:dyDescent="0.25">
      <c r="B702209" s="76"/>
      <c r="C702209" s="75"/>
    </row>
    <row r="702210" spans="2:3" x14ac:dyDescent="0.25">
      <c r="B702210" s="76"/>
      <c r="C702210" s="75"/>
    </row>
    <row r="702211" spans="2:3" x14ac:dyDescent="0.25">
      <c r="B702211" s="76"/>
      <c r="C702211" s="75"/>
    </row>
    <row r="702212" spans="2:3" x14ac:dyDescent="0.25">
      <c r="B702212" s="76"/>
      <c r="C702212" s="75"/>
    </row>
    <row r="702213" spans="2:3" x14ac:dyDescent="0.25">
      <c r="B702213" s="76"/>
      <c r="C702213" s="75"/>
    </row>
    <row r="702214" spans="2:3" x14ac:dyDescent="0.25">
      <c r="B702214" s="76"/>
      <c r="C702214" s="75"/>
    </row>
    <row r="702215" spans="2:3" x14ac:dyDescent="0.25">
      <c r="B702215" s="76"/>
      <c r="C702215" s="75"/>
    </row>
    <row r="702325" spans="2:3" x14ac:dyDescent="0.25">
      <c r="B702325" s="76"/>
      <c r="C702325" s="75"/>
    </row>
    <row r="702326" spans="2:3" x14ac:dyDescent="0.25">
      <c r="B702326" s="76"/>
      <c r="C702326" s="75"/>
    </row>
    <row r="702327" spans="2:3" x14ac:dyDescent="0.25">
      <c r="B702327" s="76"/>
      <c r="C702327" s="75"/>
    </row>
    <row r="702328" spans="2:3" x14ac:dyDescent="0.25">
      <c r="B702328" s="76"/>
      <c r="C702328" s="75"/>
    </row>
    <row r="702329" spans="2:3" x14ac:dyDescent="0.25">
      <c r="B702329" s="76"/>
      <c r="C702329" s="75"/>
    </row>
    <row r="702330" spans="2:3" x14ac:dyDescent="0.25">
      <c r="B702330" s="76"/>
      <c r="C702330" s="75"/>
    </row>
    <row r="702331" spans="2:3" x14ac:dyDescent="0.25">
      <c r="B702331" s="76"/>
      <c r="C702331" s="75"/>
    </row>
    <row r="702332" spans="2:3" x14ac:dyDescent="0.25">
      <c r="B702332" s="76"/>
      <c r="C702332" s="75"/>
    </row>
    <row r="702333" spans="2:3" x14ac:dyDescent="0.25">
      <c r="B702333" s="76"/>
      <c r="C702333" s="75"/>
    </row>
    <row r="702334" spans="2:3" x14ac:dyDescent="0.25">
      <c r="B702334" s="76"/>
      <c r="C702334" s="75"/>
    </row>
    <row r="702335" spans="2:3" x14ac:dyDescent="0.25">
      <c r="B702335" s="76"/>
      <c r="C702335" s="75"/>
    </row>
    <row r="702336" spans="2:3" x14ac:dyDescent="0.25">
      <c r="B702336" s="76"/>
      <c r="C702336" s="75"/>
    </row>
    <row r="702337" spans="2:3" x14ac:dyDescent="0.25">
      <c r="B702337" s="76"/>
      <c r="C702337" s="75"/>
    </row>
    <row r="702447" spans="2:3" x14ac:dyDescent="0.25">
      <c r="B702447" s="76"/>
      <c r="C702447" s="75"/>
    </row>
    <row r="702448" spans="2:3" x14ac:dyDescent="0.25">
      <c r="B702448" s="76"/>
      <c r="C702448" s="75"/>
    </row>
    <row r="702449" spans="2:3" x14ac:dyDescent="0.25">
      <c r="B702449" s="76"/>
      <c r="C702449" s="75"/>
    </row>
    <row r="702450" spans="2:3" x14ac:dyDescent="0.25">
      <c r="B702450" s="76"/>
      <c r="C702450" s="75"/>
    </row>
    <row r="702451" spans="2:3" x14ac:dyDescent="0.25">
      <c r="B702451" s="76"/>
      <c r="C702451" s="75"/>
    </row>
    <row r="702452" spans="2:3" x14ac:dyDescent="0.25">
      <c r="B702452" s="76"/>
      <c r="C702452" s="75"/>
    </row>
    <row r="702453" spans="2:3" x14ac:dyDescent="0.25">
      <c r="B702453" s="76"/>
      <c r="C702453" s="75"/>
    </row>
    <row r="702454" spans="2:3" x14ac:dyDescent="0.25">
      <c r="B702454" s="76"/>
      <c r="C702454" s="75"/>
    </row>
    <row r="702455" spans="2:3" x14ac:dyDescent="0.25">
      <c r="B702455" s="76"/>
      <c r="C702455" s="75"/>
    </row>
    <row r="702456" spans="2:3" x14ac:dyDescent="0.25">
      <c r="B702456" s="76"/>
      <c r="C702456" s="75"/>
    </row>
    <row r="702457" spans="2:3" x14ac:dyDescent="0.25">
      <c r="B702457" s="76"/>
      <c r="C702457" s="75"/>
    </row>
    <row r="702458" spans="2:3" x14ac:dyDescent="0.25">
      <c r="B702458" s="76"/>
      <c r="C702458" s="75"/>
    </row>
    <row r="702459" spans="2:3" x14ac:dyDescent="0.25">
      <c r="B702459" s="76"/>
      <c r="C702459" s="75"/>
    </row>
    <row r="702569" spans="2:3" x14ac:dyDescent="0.25">
      <c r="B702569" s="76"/>
      <c r="C702569" s="75"/>
    </row>
    <row r="702570" spans="2:3" x14ac:dyDescent="0.25">
      <c r="B702570" s="76"/>
      <c r="C702570" s="75"/>
    </row>
    <row r="702571" spans="2:3" x14ac:dyDescent="0.25">
      <c r="B702571" s="76"/>
      <c r="C702571" s="75"/>
    </row>
    <row r="702572" spans="2:3" x14ac:dyDescent="0.25">
      <c r="B702572" s="76"/>
      <c r="C702572" s="75"/>
    </row>
    <row r="702573" spans="2:3" x14ac:dyDescent="0.25">
      <c r="B702573" s="76"/>
      <c r="C702573" s="75"/>
    </row>
    <row r="702574" spans="2:3" x14ac:dyDescent="0.25">
      <c r="B702574" s="76"/>
      <c r="C702574" s="75"/>
    </row>
    <row r="702575" spans="2:3" x14ac:dyDescent="0.25">
      <c r="B702575" s="76"/>
      <c r="C702575" s="75"/>
    </row>
    <row r="702576" spans="2:3" x14ac:dyDescent="0.25">
      <c r="B702576" s="76"/>
      <c r="C702576" s="75"/>
    </row>
    <row r="702577" spans="2:3" x14ac:dyDescent="0.25">
      <c r="B702577" s="76"/>
      <c r="C702577" s="75"/>
    </row>
    <row r="702578" spans="2:3" x14ac:dyDescent="0.25">
      <c r="B702578" s="76"/>
      <c r="C702578" s="75"/>
    </row>
    <row r="702579" spans="2:3" x14ac:dyDescent="0.25">
      <c r="B702579" s="76"/>
      <c r="C702579" s="75"/>
    </row>
    <row r="702580" spans="2:3" x14ac:dyDescent="0.25">
      <c r="B702580" s="76"/>
      <c r="C702580" s="75"/>
    </row>
    <row r="702581" spans="2:3" x14ac:dyDescent="0.25">
      <c r="B702581" s="76"/>
      <c r="C702581" s="75"/>
    </row>
    <row r="702691" spans="2:3" x14ac:dyDescent="0.25">
      <c r="B702691" s="76"/>
      <c r="C702691" s="75"/>
    </row>
    <row r="702692" spans="2:3" x14ac:dyDescent="0.25">
      <c r="B702692" s="76"/>
      <c r="C702692" s="75"/>
    </row>
    <row r="702693" spans="2:3" x14ac:dyDescent="0.25">
      <c r="B702693" s="76"/>
      <c r="C702693" s="75"/>
    </row>
    <row r="702694" spans="2:3" x14ac:dyDescent="0.25">
      <c r="B702694" s="76"/>
      <c r="C702694" s="75"/>
    </row>
    <row r="702695" spans="2:3" x14ac:dyDescent="0.25">
      <c r="B702695" s="76"/>
      <c r="C702695" s="75"/>
    </row>
    <row r="702696" spans="2:3" x14ac:dyDescent="0.25">
      <c r="B702696" s="76"/>
      <c r="C702696" s="75"/>
    </row>
    <row r="702697" spans="2:3" x14ac:dyDescent="0.25">
      <c r="B702697" s="76"/>
      <c r="C702697" s="75"/>
    </row>
    <row r="702698" spans="2:3" x14ac:dyDescent="0.25">
      <c r="B702698" s="76"/>
      <c r="C702698" s="75"/>
    </row>
    <row r="702699" spans="2:3" x14ac:dyDescent="0.25">
      <c r="B702699" s="76"/>
      <c r="C702699" s="75"/>
    </row>
    <row r="702700" spans="2:3" x14ac:dyDescent="0.25">
      <c r="B702700" s="76"/>
      <c r="C702700" s="75"/>
    </row>
    <row r="702701" spans="2:3" x14ac:dyDescent="0.25">
      <c r="B702701" s="76"/>
      <c r="C702701" s="75"/>
    </row>
    <row r="702702" spans="2:3" x14ac:dyDescent="0.25">
      <c r="B702702" s="76"/>
      <c r="C702702" s="75"/>
    </row>
    <row r="702703" spans="2:3" x14ac:dyDescent="0.25">
      <c r="B702703" s="76"/>
      <c r="C702703" s="75"/>
    </row>
    <row r="702813" spans="2:3" x14ac:dyDescent="0.25">
      <c r="B702813" s="76"/>
      <c r="C702813" s="75"/>
    </row>
    <row r="702814" spans="2:3" x14ac:dyDescent="0.25">
      <c r="B702814" s="76"/>
      <c r="C702814" s="75"/>
    </row>
    <row r="702815" spans="2:3" x14ac:dyDescent="0.25">
      <c r="B702815" s="76"/>
      <c r="C702815" s="75"/>
    </row>
    <row r="702816" spans="2:3" x14ac:dyDescent="0.25">
      <c r="B702816" s="76"/>
      <c r="C702816" s="75"/>
    </row>
    <row r="702817" spans="2:3" x14ac:dyDescent="0.25">
      <c r="B702817" s="76"/>
      <c r="C702817" s="75"/>
    </row>
    <row r="702818" spans="2:3" x14ac:dyDescent="0.25">
      <c r="B702818" s="76"/>
      <c r="C702818" s="75"/>
    </row>
    <row r="702819" spans="2:3" x14ac:dyDescent="0.25">
      <c r="B702819" s="76"/>
      <c r="C702819" s="75"/>
    </row>
    <row r="702820" spans="2:3" x14ac:dyDescent="0.25">
      <c r="B702820" s="76"/>
      <c r="C702820" s="75"/>
    </row>
    <row r="702821" spans="2:3" x14ac:dyDescent="0.25">
      <c r="B702821" s="76"/>
      <c r="C702821" s="75"/>
    </row>
    <row r="702822" spans="2:3" x14ac:dyDescent="0.25">
      <c r="B702822" s="76"/>
      <c r="C702822" s="75"/>
    </row>
    <row r="702823" spans="2:3" x14ac:dyDescent="0.25">
      <c r="B702823" s="76"/>
      <c r="C702823" s="75"/>
    </row>
    <row r="702824" spans="2:3" x14ac:dyDescent="0.25">
      <c r="B702824" s="76"/>
      <c r="C702824" s="75"/>
    </row>
    <row r="702825" spans="2:3" x14ac:dyDescent="0.25">
      <c r="B702825" s="76"/>
      <c r="C702825" s="75"/>
    </row>
    <row r="702935" spans="2:3" x14ac:dyDescent="0.25">
      <c r="B702935" s="76"/>
      <c r="C702935" s="75"/>
    </row>
    <row r="702936" spans="2:3" x14ac:dyDescent="0.25">
      <c r="B702936" s="76"/>
      <c r="C702936" s="75"/>
    </row>
    <row r="702937" spans="2:3" x14ac:dyDescent="0.25">
      <c r="B702937" s="76"/>
      <c r="C702937" s="75"/>
    </row>
    <row r="702938" spans="2:3" x14ac:dyDescent="0.25">
      <c r="B702938" s="76"/>
      <c r="C702938" s="75"/>
    </row>
    <row r="702939" spans="2:3" x14ac:dyDescent="0.25">
      <c r="B702939" s="76"/>
      <c r="C702939" s="75"/>
    </row>
    <row r="702940" spans="2:3" x14ac:dyDescent="0.25">
      <c r="B702940" s="76"/>
      <c r="C702940" s="75"/>
    </row>
    <row r="702941" spans="2:3" x14ac:dyDescent="0.25">
      <c r="B702941" s="76"/>
      <c r="C702941" s="75"/>
    </row>
    <row r="702942" spans="2:3" x14ac:dyDescent="0.25">
      <c r="B702942" s="76"/>
      <c r="C702942" s="75"/>
    </row>
    <row r="702943" spans="2:3" x14ac:dyDescent="0.25">
      <c r="B702943" s="76"/>
      <c r="C702943" s="75"/>
    </row>
    <row r="702944" spans="2:3" x14ac:dyDescent="0.25">
      <c r="B702944" s="76"/>
      <c r="C702944" s="75"/>
    </row>
    <row r="702945" spans="2:3" x14ac:dyDescent="0.25">
      <c r="B702945" s="76"/>
      <c r="C702945" s="75"/>
    </row>
    <row r="702946" spans="2:3" x14ac:dyDescent="0.25">
      <c r="B702946" s="76"/>
      <c r="C702946" s="75"/>
    </row>
    <row r="702947" spans="2:3" x14ac:dyDescent="0.25">
      <c r="B702947" s="76"/>
      <c r="C702947" s="75"/>
    </row>
    <row r="703057" spans="2:3" x14ac:dyDescent="0.25">
      <c r="B703057" s="76"/>
      <c r="C703057" s="75"/>
    </row>
    <row r="703058" spans="2:3" x14ac:dyDescent="0.25">
      <c r="B703058" s="76"/>
      <c r="C703058" s="75"/>
    </row>
    <row r="703059" spans="2:3" x14ac:dyDescent="0.25">
      <c r="B703059" s="76"/>
      <c r="C703059" s="75"/>
    </row>
    <row r="703060" spans="2:3" x14ac:dyDescent="0.25">
      <c r="B703060" s="76"/>
      <c r="C703060" s="75"/>
    </row>
    <row r="703061" spans="2:3" x14ac:dyDescent="0.25">
      <c r="B703061" s="76"/>
      <c r="C703061" s="75"/>
    </row>
    <row r="703062" spans="2:3" x14ac:dyDescent="0.25">
      <c r="B703062" s="76"/>
      <c r="C703062" s="75"/>
    </row>
    <row r="703063" spans="2:3" x14ac:dyDescent="0.25">
      <c r="B703063" s="76"/>
      <c r="C703063" s="75"/>
    </row>
    <row r="703064" spans="2:3" x14ac:dyDescent="0.25">
      <c r="B703064" s="76"/>
      <c r="C703064" s="75"/>
    </row>
    <row r="703065" spans="2:3" x14ac:dyDescent="0.25">
      <c r="B703065" s="76"/>
      <c r="C703065" s="75"/>
    </row>
    <row r="703066" spans="2:3" x14ac:dyDescent="0.25">
      <c r="B703066" s="76"/>
      <c r="C703066" s="75"/>
    </row>
    <row r="703067" spans="2:3" x14ac:dyDescent="0.25">
      <c r="B703067" s="76"/>
      <c r="C703067" s="75"/>
    </row>
    <row r="703068" spans="2:3" x14ac:dyDescent="0.25">
      <c r="B703068" s="76"/>
      <c r="C703068" s="75"/>
    </row>
    <row r="703069" spans="2:3" x14ac:dyDescent="0.25">
      <c r="B703069" s="76"/>
      <c r="C703069" s="75"/>
    </row>
    <row r="703179" spans="2:3" x14ac:dyDescent="0.25">
      <c r="B703179" s="76"/>
      <c r="C703179" s="75"/>
    </row>
    <row r="703180" spans="2:3" x14ac:dyDescent="0.25">
      <c r="B703180" s="76"/>
      <c r="C703180" s="75"/>
    </row>
    <row r="703181" spans="2:3" x14ac:dyDescent="0.25">
      <c r="B703181" s="76"/>
      <c r="C703181" s="75"/>
    </row>
    <row r="703182" spans="2:3" x14ac:dyDescent="0.25">
      <c r="B703182" s="76"/>
      <c r="C703182" s="75"/>
    </row>
    <row r="703183" spans="2:3" x14ac:dyDescent="0.25">
      <c r="B703183" s="76"/>
      <c r="C703183" s="75"/>
    </row>
    <row r="703184" spans="2:3" x14ac:dyDescent="0.25">
      <c r="B703184" s="76"/>
      <c r="C703184" s="75"/>
    </row>
    <row r="703185" spans="2:3" x14ac:dyDescent="0.25">
      <c r="B703185" s="76"/>
      <c r="C703185" s="75"/>
    </row>
    <row r="703186" spans="2:3" x14ac:dyDescent="0.25">
      <c r="B703186" s="76"/>
      <c r="C703186" s="75"/>
    </row>
    <row r="703187" spans="2:3" x14ac:dyDescent="0.25">
      <c r="B703187" s="76"/>
      <c r="C703187" s="75"/>
    </row>
    <row r="703188" spans="2:3" x14ac:dyDescent="0.25">
      <c r="B703188" s="76"/>
      <c r="C703188" s="75"/>
    </row>
    <row r="703189" spans="2:3" x14ac:dyDescent="0.25">
      <c r="B703189" s="76"/>
      <c r="C703189" s="75"/>
    </row>
    <row r="703190" spans="2:3" x14ac:dyDescent="0.25">
      <c r="B703190" s="76"/>
      <c r="C703190" s="75"/>
    </row>
    <row r="703191" spans="2:3" x14ac:dyDescent="0.25">
      <c r="B703191" s="76"/>
      <c r="C703191" s="75"/>
    </row>
    <row r="703301" spans="2:3" x14ac:dyDescent="0.25">
      <c r="B703301" s="76"/>
      <c r="C703301" s="75"/>
    </row>
    <row r="703302" spans="2:3" x14ac:dyDescent="0.25">
      <c r="B703302" s="76"/>
      <c r="C703302" s="75"/>
    </row>
    <row r="703303" spans="2:3" x14ac:dyDescent="0.25">
      <c r="B703303" s="76"/>
      <c r="C703303" s="75"/>
    </row>
    <row r="703304" spans="2:3" x14ac:dyDescent="0.25">
      <c r="B703304" s="76"/>
      <c r="C703304" s="75"/>
    </row>
    <row r="703305" spans="2:3" x14ac:dyDescent="0.25">
      <c r="B703305" s="76"/>
      <c r="C703305" s="75"/>
    </row>
    <row r="703306" spans="2:3" x14ac:dyDescent="0.25">
      <c r="B703306" s="76"/>
      <c r="C703306" s="75"/>
    </row>
    <row r="703307" spans="2:3" x14ac:dyDescent="0.25">
      <c r="B703307" s="76"/>
      <c r="C703307" s="75"/>
    </row>
    <row r="703308" spans="2:3" x14ac:dyDescent="0.25">
      <c r="B703308" s="76"/>
      <c r="C703308" s="75"/>
    </row>
    <row r="703309" spans="2:3" x14ac:dyDescent="0.25">
      <c r="B703309" s="76"/>
      <c r="C703309" s="75"/>
    </row>
    <row r="703310" spans="2:3" x14ac:dyDescent="0.25">
      <c r="B703310" s="76"/>
      <c r="C703310" s="75"/>
    </row>
    <row r="703311" spans="2:3" x14ac:dyDescent="0.25">
      <c r="B703311" s="76"/>
      <c r="C703311" s="75"/>
    </row>
    <row r="703312" spans="2:3" x14ac:dyDescent="0.25">
      <c r="B703312" s="76"/>
      <c r="C703312" s="75"/>
    </row>
    <row r="703313" spans="2:3" x14ac:dyDescent="0.25">
      <c r="B703313" s="76"/>
      <c r="C703313" s="75"/>
    </row>
    <row r="703423" spans="2:3" x14ac:dyDescent="0.25">
      <c r="B703423" s="76"/>
      <c r="C703423" s="75"/>
    </row>
    <row r="703424" spans="2:3" x14ac:dyDescent="0.25">
      <c r="B703424" s="76"/>
      <c r="C703424" s="75"/>
    </row>
    <row r="703425" spans="2:3" x14ac:dyDescent="0.25">
      <c r="B703425" s="76"/>
      <c r="C703425" s="75"/>
    </row>
    <row r="703426" spans="2:3" x14ac:dyDescent="0.25">
      <c r="B703426" s="76"/>
      <c r="C703426" s="75"/>
    </row>
    <row r="703427" spans="2:3" x14ac:dyDescent="0.25">
      <c r="B703427" s="76"/>
      <c r="C703427" s="75"/>
    </row>
    <row r="703428" spans="2:3" x14ac:dyDescent="0.25">
      <c r="B703428" s="76"/>
      <c r="C703428" s="75"/>
    </row>
    <row r="703429" spans="2:3" x14ac:dyDescent="0.25">
      <c r="B703429" s="76"/>
      <c r="C703429" s="75"/>
    </row>
    <row r="703430" spans="2:3" x14ac:dyDescent="0.25">
      <c r="B703430" s="76"/>
      <c r="C703430" s="75"/>
    </row>
    <row r="703431" spans="2:3" x14ac:dyDescent="0.25">
      <c r="B703431" s="76"/>
      <c r="C703431" s="75"/>
    </row>
    <row r="703432" spans="2:3" x14ac:dyDescent="0.25">
      <c r="B703432" s="76"/>
      <c r="C703432" s="75"/>
    </row>
    <row r="703433" spans="2:3" x14ac:dyDescent="0.25">
      <c r="B703433" s="76"/>
      <c r="C703433" s="75"/>
    </row>
    <row r="703434" spans="2:3" x14ac:dyDescent="0.25">
      <c r="B703434" s="76"/>
      <c r="C703434" s="75"/>
    </row>
    <row r="703435" spans="2:3" x14ac:dyDescent="0.25">
      <c r="B703435" s="76"/>
      <c r="C703435" s="75"/>
    </row>
    <row r="703545" spans="2:3" x14ac:dyDescent="0.25">
      <c r="B703545" s="76"/>
      <c r="C703545" s="75"/>
    </row>
    <row r="703546" spans="2:3" x14ac:dyDescent="0.25">
      <c r="B703546" s="76"/>
      <c r="C703546" s="75"/>
    </row>
    <row r="703547" spans="2:3" x14ac:dyDescent="0.25">
      <c r="B703547" s="76"/>
      <c r="C703547" s="75"/>
    </row>
    <row r="703548" spans="2:3" x14ac:dyDescent="0.25">
      <c r="B703548" s="76"/>
      <c r="C703548" s="75"/>
    </row>
    <row r="703549" spans="2:3" x14ac:dyDescent="0.25">
      <c r="B703549" s="76"/>
      <c r="C703549" s="75"/>
    </row>
    <row r="703550" spans="2:3" x14ac:dyDescent="0.25">
      <c r="B703550" s="76"/>
      <c r="C703550" s="75"/>
    </row>
    <row r="703551" spans="2:3" x14ac:dyDescent="0.25">
      <c r="B703551" s="76"/>
      <c r="C703551" s="75"/>
    </row>
    <row r="703552" spans="2:3" x14ac:dyDescent="0.25">
      <c r="B703552" s="76"/>
      <c r="C703552" s="75"/>
    </row>
    <row r="703553" spans="2:3" x14ac:dyDescent="0.25">
      <c r="B703553" s="76"/>
      <c r="C703553" s="75"/>
    </row>
    <row r="703554" spans="2:3" x14ac:dyDescent="0.25">
      <c r="B703554" s="76"/>
      <c r="C703554" s="75"/>
    </row>
    <row r="703555" spans="2:3" x14ac:dyDescent="0.25">
      <c r="B703555" s="76"/>
      <c r="C703555" s="75"/>
    </row>
    <row r="703556" spans="2:3" x14ac:dyDescent="0.25">
      <c r="B703556" s="76"/>
      <c r="C703556" s="75"/>
    </row>
    <row r="703557" spans="2:3" x14ac:dyDescent="0.25">
      <c r="B703557" s="76"/>
      <c r="C703557" s="75"/>
    </row>
    <row r="703667" spans="2:3" x14ac:dyDescent="0.25">
      <c r="B703667" s="76"/>
      <c r="C703667" s="75"/>
    </row>
    <row r="703668" spans="2:3" x14ac:dyDescent="0.25">
      <c r="B703668" s="76"/>
      <c r="C703668" s="75"/>
    </row>
    <row r="703669" spans="2:3" x14ac:dyDescent="0.25">
      <c r="B703669" s="76"/>
      <c r="C703669" s="75"/>
    </row>
    <row r="703670" spans="2:3" x14ac:dyDescent="0.25">
      <c r="B703670" s="76"/>
      <c r="C703670" s="75"/>
    </row>
    <row r="703671" spans="2:3" x14ac:dyDescent="0.25">
      <c r="B703671" s="76"/>
      <c r="C703671" s="75"/>
    </row>
    <row r="703672" spans="2:3" x14ac:dyDescent="0.25">
      <c r="B703672" s="76"/>
      <c r="C703672" s="75"/>
    </row>
    <row r="703673" spans="2:3" x14ac:dyDescent="0.25">
      <c r="B703673" s="76"/>
      <c r="C703673" s="75"/>
    </row>
    <row r="703674" spans="2:3" x14ac:dyDescent="0.25">
      <c r="B703674" s="76"/>
      <c r="C703674" s="75"/>
    </row>
    <row r="703675" spans="2:3" x14ac:dyDescent="0.25">
      <c r="B703675" s="76"/>
      <c r="C703675" s="75"/>
    </row>
    <row r="703676" spans="2:3" x14ac:dyDescent="0.25">
      <c r="B703676" s="76"/>
      <c r="C703676" s="75"/>
    </row>
    <row r="703677" spans="2:3" x14ac:dyDescent="0.25">
      <c r="B703677" s="76"/>
      <c r="C703677" s="75"/>
    </row>
    <row r="703678" spans="2:3" x14ac:dyDescent="0.25">
      <c r="B703678" s="76"/>
      <c r="C703678" s="75"/>
    </row>
    <row r="703679" spans="2:3" x14ac:dyDescent="0.25">
      <c r="B703679" s="76"/>
      <c r="C703679" s="75"/>
    </row>
    <row r="703789" spans="2:3" x14ac:dyDescent="0.25">
      <c r="B703789" s="76"/>
      <c r="C703789" s="75"/>
    </row>
    <row r="703790" spans="2:3" x14ac:dyDescent="0.25">
      <c r="B703790" s="76"/>
      <c r="C703790" s="75"/>
    </row>
    <row r="703791" spans="2:3" x14ac:dyDescent="0.25">
      <c r="B703791" s="76"/>
      <c r="C703791" s="75"/>
    </row>
    <row r="703792" spans="2:3" x14ac:dyDescent="0.25">
      <c r="B703792" s="76"/>
      <c r="C703792" s="75"/>
    </row>
    <row r="703793" spans="2:3" x14ac:dyDescent="0.25">
      <c r="B703793" s="76"/>
      <c r="C703793" s="75"/>
    </row>
    <row r="703794" spans="2:3" x14ac:dyDescent="0.25">
      <c r="B703794" s="76"/>
      <c r="C703794" s="75"/>
    </row>
    <row r="703795" spans="2:3" x14ac:dyDescent="0.25">
      <c r="B703795" s="76"/>
      <c r="C703795" s="75"/>
    </row>
    <row r="703796" spans="2:3" x14ac:dyDescent="0.25">
      <c r="B703796" s="76"/>
      <c r="C703796" s="75"/>
    </row>
    <row r="703797" spans="2:3" x14ac:dyDescent="0.25">
      <c r="B703797" s="76"/>
      <c r="C703797" s="75"/>
    </row>
    <row r="703798" spans="2:3" x14ac:dyDescent="0.25">
      <c r="B703798" s="76"/>
      <c r="C703798" s="75"/>
    </row>
    <row r="703799" spans="2:3" x14ac:dyDescent="0.25">
      <c r="B703799" s="76"/>
      <c r="C703799" s="75"/>
    </row>
    <row r="703800" spans="2:3" x14ac:dyDescent="0.25">
      <c r="B703800" s="76"/>
      <c r="C703800" s="75"/>
    </row>
    <row r="703801" spans="2:3" x14ac:dyDescent="0.25">
      <c r="B703801" s="76"/>
      <c r="C703801" s="75"/>
    </row>
    <row r="703911" spans="2:3" x14ac:dyDescent="0.25">
      <c r="B703911" s="76"/>
      <c r="C703911" s="75"/>
    </row>
    <row r="703912" spans="2:3" x14ac:dyDescent="0.25">
      <c r="B703912" s="76"/>
      <c r="C703912" s="75"/>
    </row>
    <row r="703913" spans="2:3" x14ac:dyDescent="0.25">
      <c r="B703913" s="76"/>
      <c r="C703913" s="75"/>
    </row>
    <row r="703914" spans="2:3" x14ac:dyDescent="0.25">
      <c r="B703914" s="76"/>
      <c r="C703914" s="75"/>
    </row>
    <row r="703915" spans="2:3" x14ac:dyDescent="0.25">
      <c r="B703915" s="76"/>
      <c r="C703915" s="75"/>
    </row>
    <row r="703916" spans="2:3" x14ac:dyDescent="0.25">
      <c r="B703916" s="76"/>
      <c r="C703916" s="75"/>
    </row>
    <row r="703917" spans="2:3" x14ac:dyDescent="0.25">
      <c r="B703917" s="76"/>
      <c r="C703917" s="75"/>
    </row>
    <row r="703918" spans="2:3" x14ac:dyDescent="0.25">
      <c r="B703918" s="76"/>
      <c r="C703918" s="75"/>
    </row>
    <row r="703919" spans="2:3" x14ac:dyDescent="0.25">
      <c r="B703919" s="76"/>
      <c r="C703919" s="75"/>
    </row>
    <row r="703920" spans="2:3" x14ac:dyDescent="0.25">
      <c r="B703920" s="76"/>
      <c r="C703920" s="75"/>
    </row>
    <row r="703921" spans="2:3" x14ac:dyDescent="0.25">
      <c r="B703921" s="76"/>
      <c r="C703921" s="75"/>
    </row>
    <row r="703922" spans="2:3" x14ac:dyDescent="0.25">
      <c r="B703922" s="76"/>
      <c r="C703922" s="75"/>
    </row>
    <row r="703923" spans="2:3" x14ac:dyDescent="0.25">
      <c r="B703923" s="76"/>
      <c r="C703923" s="75"/>
    </row>
    <row r="704033" spans="2:3" x14ac:dyDescent="0.25">
      <c r="B704033" s="76"/>
      <c r="C704033" s="75"/>
    </row>
    <row r="704034" spans="2:3" x14ac:dyDescent="0.25">
      <c r="B704034" s="76"/>
      <c r="C704034" s="75"/>
    </row>
    <row r="704035" spans="2:3" x14ac:dyDescent="0.25">
      <c r="B704035" s="76"/>
      <c r="C704035" s="75"/>
    </row>
    <row r="704036" spans="2:3" x14ac:dyDescent="0.25">
      <c r="B704036" s="76"/>
      <c r="C704036" s="75"/>
    </row>
    <row r="704037" spans="2:3" x14ac:dyDescent="0.25">
      <c r="B704037" s="76"/>
      <c r="C704037" s="75"/>
    </row>
    <row r="704038" spans="2:3" x14ac:dyDescent="0.25">
      <c r="B704038" s="76"/>
      <c r="C704038" s="75"/>
    </row>
    <row r="704039" spans="2:3" x14ac:dyDescent="0.25">
      <c r="B704039" s="76"/>
      <c r="C704039" s="75"/>
    </row>
    <row r="704040" spans="2:3" x14ac:dyDescent="0.25">
      <c r="B704040" s="76"/>
      <c r="C704040" s="75"/>
    </row>
    <row r="704041" spans="2:3" x14ac:dyDescent="0.25">
      <c r="B704041" s="76"/>
      <c r="C704041" s="75"/>
    </row>
    <row r="704042" spans="2:3" x14ac:dyDescent="0.25">
      <c r="B704042" s="76"/>
      <c r="C704042" s="75"/>
    </row>
    <row r="704043" spans="2:3" x14ac:dyDescent="0.25">
      <c r="B704043" s="76"/>
      <c r="C704043" s="75"/>
    </row>
    <row r="704044" spans="2:3" x14ac:dyDescent="0.25">
      <c r="B704044" s="76"/>
      <c r="C704044" s="75"/>
    </row>
    <row r="704045" spans="2:3" x14ac:dyDescent="0.25">
      <c r="B704045" s="76"/>
      <c r="C704045" s="75"/>
    </row>
    <row r="704155" spans="2:3" x14ac:dyDescent="0.25">
      <c r="B704155" s="76"/>
      <c r="C704155" s="75"/>
    </row>
    <row r="704156" spans="2:3" x14ac:dyDescent="0.25">
      <c r="B704156" s="76"/>
      <c r="C704156" s="75"/>
    </row>
    <row r="704157" spans="2:3" x14ac:dyDescent="0.25">
      <c r="B704157" s="76"/>
      <c r="C704157" s="75"/>
    </row>
    <row r="704158" spans="2:3" x14ac:dyDescent="0.25">
      <c r="B704158" s="76"/>
      <c r="C704158" s="75"/>
    </row>
    <row r="704159" spans="2:3" x14ac:dyDescent="0.25">
      <c r="B704159" s="76"/>
      <c r="C704159" s="75"/>
    </row>
    <row r="704160" spans="2:3" x14ac:dyDescent="0.25">
      <c r="B704160" s="76"/>
      <c r="C704160" s="75"/>
    </row>
    <row r="704161" spans="2:3" x14ac:dyDescent="0.25">
      <c r="B704161" s="76"/>
      <c r="C704161" s="75"/>
    </row>
    <row r="704162" spans="2:3" x14ac:dyDescent="0.25">
      <c r="B704162" s="76"/>
      <c r="C704162" s="75"/>
    </row>
    <row r="704163" spans="2:3" x14ac:dyDescent="0.25">
      <c r="B704163" s="76"/>
      <c r="C704163" s="75"/>
    </row>
    <row r="704164" spans="2:3" x14ac:dyDescent="0.25">
      <c r="B704164" s="76"/>
      <c r="C704164" s="75"/>
    </row>
    <row r="704165" spans="2:3" x14ac:dyDescent="0.25">
      <c r="B704165" s="76"/>
      <c r="C704165" s="75"/>
    </row>
    <row r="704166" spans="2:3" x14ac:dyDescent="0.25">
      <c r="B704166" s="76"/>
      <c r="C704166" s="75"/>
    </row>
    <row r="704167" spans="2:3" x14ac:dyDescent="0.25">
      <c r="B704167" s="76"/>
      <c r="C704167" s="75"/>
    </row>
    <row r="704277" spans="2:3" x14ac:dyDescent="0.25">
      <c r="B704277" s="76"/>
      <c r="C704277" s="75"/>
    </row>
    <row r="704278" spans="2:3" x14ac:dyDescent="0.25">
      <c r="B704278" s="76"/>
      <c r="C704278" s="75"/>
    </row>
    <row r="704279" spans="2:3" x14ac:dyDescent="0.25">
      <c r="B704279" s="76"/>
      <c r="C704279" s="75"/>
    </row>
    <row r="704280" spans="2:3" x14ac:dyDescent="0.25">
      <c r="B704280" s="76"/>
      <c r="C704280" s="75"/>
    </row>
    <row r="704281" spans="2:3" x14ac:dyDescent="0.25">
      <c r="B704281" s="76"/>
      <c r="C704281" s="75"/>
    </row>
    <row r="704282" spans="2:3" x14ac:dyDescent="0.25">
      <c r="B704282" s="76"/>
      <c r="C704282" s="75"/>
    </row>
    <row r="704283" spans="2:3" x14ac:dyDescent="0.25">
      <c r="B704283" s="76"/>
      <c r="C704283" s="75"/>
    </row>
    <row r="704284" spans="2:3" x14ac:dyDescent="0.25">
      <c r="B704284" s="76"/>
      <c r="C704284" s="75"/>
    </row>
    <row r="704285" spans="2:3" x14ac:dyDescent="0.25">
      <c r="B704285" s="76"/>
      <c r="C704285" s="75"/>
    </row>
    <row r="704286" spans="2:3" x14ac:dyDescent="0.25">
      <c r="B704286" s="76"/>
      <c r="C704286" s="75"/>
    </row>
    <row r="704287" spans="2:3" x14ac:dyDescent="0.25">
      <c r="B704287" s="76"/>
      <c r="C704287" s="75"/>
    </row>
    <row r="704288" spans="2:3" x14ac:dyDescent="0.25">
      <c r="B704288" s="76"/>
      <c r="C704288" s="75"/>
    </row>
    <row r="704289" spans="2:3" x14ac:dyDescent="0.25">
      <c r="B704289" s="76"/>
      <c r="C704289" s="75"/>
    </row>
    <row r="704399" spans="2:3" x14ac:dyDescent="0.25">
      <c r="B704399" s="76"/>
      <c r="C704399" s="75"/>
    </row>
    <row r="704400" spans="2:3" x14ac:dyDescent="0.25">
      <c r="B704400" s="76"/>
      <c r="C704400" s="75"/>
    </row>
    <row r="704401" spans="2:3" x14ac:dyDescent="0.25">
      <c r="B704401" s="76"/>
      <c r="C704401" s="75"/>
    </row>
    <row r="704402" spans="2:3" x14ac:dyDescent="0.25">
      <c r="B704402" s="76"/>
      <c r="C704402" s="75"/>
    </row>
    <row r="704403" spans="2:3" x14ac:dyDescent="0.25">
      <c r="B704403" s="76"/>
      <c r="C704403" s="75"/>
    </row>
    <row r="704404" spans="2:3" x14ac:dyDescent="0.25">
      <c r="B704404" s="76"/>
      <c r="C704404" s="75"/>
    </row>
    <row r="704405" spans="2:3" x14ac:dyDescent="0.25">
      <c r="B704405" s="76"/>
      <c r="C704405" s="75"/>
    </row>
    <row r="704406" spans="2:3" x14ac:dyDescent="0.25">
      <c r="B704406" s="76"/>
      <c r="C704406" s="75"/>
    </row>
    <row r="704407" spans="2:3" x14ac:dyDescent="0.25">
      <c r="B704407" s="76"/>
      <c r="C704407" s="75"/>
    </row>
    <row r="704408" spans="2:3" x14ac:dyDescent="0.25">
      <c r="B704408" s="76"/>
      <c r="C704408" s="75"/>
    </row>
    <row r="704409" spans="2:3" x14ac:dyDescent="0.25">
      <c r="B704409" s="76"/>
      <c r="C704409" s="75"/>
    </row>
    <row r="704410" spans="2:3" x14ac:dyDescent="0.25">
      <c r="B704410" s="76"/>
      <c r="C704410" s="75"/>
    </row>
    <row r="704411" spans="2:3" x14ac:dyDescent="0.25">
      <c r="B704411" s="76"/>
      <c r="C704411" s="75"/>
    </row>
    <row r="704521" spans="2:3" x14ac:dyDescent="0.25">
      <c r="B704521" s="76"/>
      <c r="C704521" s="75"/>
    </row>
    <row r="704522" spans="2:3" x14ac:dyDescent="0.25">
      <c r="B704522" s="76"/>
      <c r="C704522" s="75"/>
    </row>
    <row r="704523" spans="2:3" x14ac:dyDescent="0.25">
      <c r="B704523" s="76"/>
      <c r="C704523" s="75"/>
    </row>
    <row r="704524" spans="2:3" x14ac:dyDescent="0.25">
      <c r="B704524" s="76"/>
      <c r="C704524" s="75"/>
    </row>
    <row r="704525" spans="2:3" x14ac:dyDescent="0.25">
      <c r="B704525" s="76"/>
      <c r="C704525" s="75"/>
    </row>
    <row r="704526" spans="2:3" x14ac:dyDescent="0.25">
      <c r="B704526" s="76"/>
      <c r="C704526" s="75"/>
    </row>
    <row r="704527" spans="2:3" x14ac:dyDescent="0.25">
      <c r="B704527" s="76"/>
      <c r="C704527" s="75"/>
    </row>
    <row r="704528" spans="2:3" x14ac:dyDescent="0.25">
      <c r="B704528" s="76"/>
      <c r="C704528" s="75"/>
    </row>
    <row r="704529" spans="2:3" x14ac:dyDescent="0.25">
      <c r="B704529" s="76"/>
      <c r="C704529" s="75"/>
    </row>
    <row r="704530" spans="2:3" x14ac:dyDescent="0.25">
      <c r="B704530" s="76"/>
      <c r="C704530" s="75"/>
    </row>
    <row r="704531" spans="2:3" x14ac:dyDescent="0.25">
      <c r="B704531" s="76"/>
      <c r="C704531" s="75"/>
    </row>
    <row r="704532" spans="2:3" x14ac:dyDescent="0.25">
      <c r="B704532" s="76"/>
      <c r="C704532" s="75"/>
    </row>
    <row r="704533" spans="2:3" x14ac:dyDescent="0.25">
      <c r="B704533" s="76"/>
      <c r="C704533" s="75"/>
    </row>
    <row r="704643" spans="2:3" x14ac:dyDescent="0.25">
      <c r="B704643" s="76"/>
      <c r="C704643" s="75"/>
    </row>
    <row r="704644" spans="2:3" x14ac:dyDescent="0.25">
      <c r="B704644" s="76"/>
      <c r="C704644" s="75"/>
    </row>
    <row r="704645" spans="2:3" x14ac:dyDescent="0.25">
      <c r="B704645" s="76"/>
      <c r="C704645" s="75"/>
    </row>
    <row r="704646" spans="2:3" x14ac:dyDescent="0.25">
      <c r="B704646" s="76"/>
      <c r="C704646" s="75"/>
    </row>
    <row r="704647" spans="2:3" x14ac:dyDescent="0.25">
      <c r="B704647" s="76"/>
      <c r="C704647" s="75"/>
    </row>
    <row r="704648" spans="2:3" x14ac:dyDescent="0.25">
      <c r="B704648" s="76"/>
      <c r="C704648" s="75"/>
    </row>
    <row r="704649" spans="2:3" x14ac:dyDescent="0.25">
      <c r="B704649" s="76"/>
      <c r="C704649" s="75"/>
    </row>
    <row r="704650" spans="2:3" x14ac:dyDescent="0.25">
      <c r="B704650" s="76"/>
      <c r="C704650" s="75"/>
    </row>
    <row r="704651" spans="2:3" x14ac:dyDescent="0.25">
      <c r="B704651" s="76"/>
      <c r="C704651" s="75"/>
    </row>
    <row r="704652" spans="2:3" x14ac:dyDescent="0.25">
      <c r="B704652" s="76"/>
      <c r="C704652" s="75"/>
    </row>
    <row r="704653" spans="2:3" x14ac:dyDescent="0.25">
      <c r="B704653" s="76"/>
      <c r="C704653" s="75"/>
    </row>
    <row r="704654" spans="2:3" x14ac:dyDescent="0.25">
      <c r="B704654" s="76"/>
      <c r="C704654" s="75"/>
    </row>
    <row r="704655" spans="2:3" x14ac:dyDescent="0.25">
      <c r="B704655" s="76"/>
      <c r="C704655" s="75"/>
    </row>
    <row r="704765" spans="2:3" x14ac:dyDescent="0.25">
      <c r="B704765" s="76"/>
      <c r="C704765" s="75"/>
    </row>
    <row r="704766" spans="2:3" x14ac:dyDescent="0.25">
      <c r="B704766" s="76"/>
      <c r="C704766" s="75"/>
    </row>
    <row r="704767" spans="2:3" x14ac:dyDescent="0.25">
      <c r="B704767" s="76"/>
      <c r="C704767" s="75"/>
    </row>
    <row r="704768" spans="2:3" x14ac:dyDescent="0.25">
      <c r="B704768" s="76"/>
      <c r="C704768" s="75"/>
    </row>
    <row r="704769" spans="2:3" x14ac:dyDescent="0.25">
      <c r="B704769" s="76"/>
      <c r="C704769" s="75"/>
    </row>
    <row r="704770" spans="2:3" x14ac:dyDescent="0.25">
      <c r="B704770" s="76"/>
      <c r="C704770" s="75"/>
    </row>
    <row r="704771" spans="2:3" x14ac:dyDescent="0.25">
      <c r="B704771" s="76"/>
      <c r="C704771" s="75"/>
    </row>
    <row r="704772" spans="2:3" x14ac:dyDescent="0.25">
      <c r="B704772" s="76"/>
      <c r="C704772" s="75"/>
    </row>
    <row r="704773" spans="2:3" x14ac:dyDescent="0.25">
      <c r="B704773" s="76"/>
      <c r="C704773" s="75"/>
    </row>
    <row r="704774" spans="2:3" x14ac:dyDescent="0.25">
      <c r="B704774" s="76"/>
      <c r="C704774" s="75"/>
    </row>
    <row r="704775" spans="2:3" x14ac:dyDescent="0.25">
      <c r="B704775" s="76"/>
      <c r="C704775" s="75"/>
    </row>
    <row r="704776" spans="2:3" x14ac:dyDescent="0.25">
      <c r="B704776" s="76"/>
      <c r="C704776" s="75"/>
    </row>
    <row r="704777" spans="2:3" x14ac:dyDescent="0.25">
      <c r="B704777" s="76"/>
      <c r="C704777" s="75"/>
    </row>
    <row r="704887" spans="2:3" x14ac:dyDescent="0.25">
      <c r="B704887" s="76"/>
      <c r="C704887" s="75"/>
    </row>
    <row r="704888" spans="2:3" x14ac:dyDescent="0.25">
      <c r="B704888" s="76"/>
      <c r="C704888" s="75"/>
    </row>
    <row r="704889" spans="2:3" x14ac:dyDescent="0.25">
      <c r="B704889" s="76"/>
      <c r="C704889" s="75"/>
    </row>
    <row r="704890" spans="2:3" x14ac:dyDescent="0.25">
      <c r="B704890" s="76"/>
      <c r="C704890" s="75"/>
    </row>
    <row r="704891" spans="2:3" x14ac:dyDescent="0.25">
      <c r="B704891" s="76"/>
      <c r="C704891" s="75"/>
    </row>
    <row r="704892" spans="2:3" x14ac:dyDescent="0.25">
      <c r="B704892" s="76"/>
      <c r="C704892" s="75"/>
    </row>
    <row r="704893" spans="2:3" x14ac:dyDescent="0.25">
      <c r="B704893" s="76"/>
      <c r="C704893" s="75"/>
    </row>
    <row r="704894" spans="2:3" x14ac:dyDescent="0.25">
      <c r="B704894" s="76"/>
      <c r="C704894" s="75"/>
    </row>
    <row r="704895" spans="2:3" x14ac:dyDescent="0.25">
      <c r="B704895" s="76"/>
      <c r="C704895" s="75"/>
    </row>
    <row r="704896" spans="2:3" x14ac:dyDescent="0.25">
      <c r="B704896" s="76"/>
      <c r="C704896" s="75"/>
    </row>
    <row r="704897" spans="2:3" x14ac:dyDescent="0.25">
      <c r="B704897" s="76"/>
      <c r="C704897" s="75"/>
    </row>
    <row r="704898" spans="2:3" x14ac:dyDescent="0.25">
      <c r="B704898" s="76"/>
      <c r="C704898" s="75"/>
    </row>
    <row r="704899" spans="2:3" x14ac:dyDescent="0.25">
      <c r="B704899" s="76"/>
      <c r="C704899" s="75"/>
    </row>
    <row r="705009" spans="2:3" x14ac:dyDescent="0.25">
      <c r="B705009" s="76"/>
      <c r="C705009" s="75"/>
    </row>
    <row r="705010" spans="2:3" x14ac:dyDescent="0.25">
      <c r="B705010" s="76"/>
      <c r="C705010" s="75"/>
    </row>
    <row r="705011" spans="2:3" x14ac:dyDescent="0.25">
      <c r="B705011" s="76"/>
      <c r="C705011" s="75"/>
    </row>
    <row r="705012" spans="2:3" x14ac:dyDescent="0.25">
      <c r="B705012" s="76"/>
      <c r="C705012" s="75"/>
    </row>
    <row r="705013" spans="2:3" x14ac:dyDescent="0.25">
      <c r="B705013" s="76"/>
      <c r="C705013" s="75"/>
    </row>
    <row r="705014" spans="2:3" x14ac:dyDescent="0.25">
      <c r="B705014" s="76"/>
      <c r="C705014" s="75"/>
    </row>
    <row r="705015" spans="2:3" x14ac:dyDescent="0.25">
      <c r="B705015" s="76"/>
      <c r="C705015" s="75"/>
    </row>
    <row r="705016" spans="2:3" x14ac:dyDescent="0.25">
      <c r="B705016" s="76"/>
      <c r="C705016" s="75"/>
    </row>
    <row r="705017" spans="2:3" x14ac:dyDescent="0.25">
      <c r="B705017" s="76"/>
      <c r="C705017" s="75"/>
    </row>
    <row r="705018" spans="2:3" x14ac:dyDescent="0.25">
      <c r="B705018" s="76"/>
      <c r="C705018" s="75"/>
    </row>
    <row r="705019" spans="2:3" x14ac:dyDescent="0.25">
      <c r="B705019" s="76"/>
      <c r="C705019" s="75"/>
    </row>
    <row r="705020" spans="2:3" x14ac:dyDescent="0.25">
      <c r="B705020" s="76"/>
      <c r="C705020" s="75"/>
    </row>
    <row r="705021" spans="2:3" x14ac:dyDescent="0.25">
      <c r="B705021" s="76"/>
      <c r="C705021" s="75"/>
    </row>
    <row r="705131" spans="2:3" x14ac:dyDescent="0.25">
      <c r="B705131" s="76"/>
      <c r="C705131" s="75"/>
    </row>
    <row r="705132" spans="2:3" x14ac:dyDescent="0.25">
      <c r="B705132" s="76"/>
      <c r="C705132" s="75"/>
    </row>
    <row r="705133" spans="2:3" x14ac:dyDescent="0.25">
      <c r="B705133" s="76"/>
      <c r="C705133" s="75"/>
    </row>
    <row r="705134" spans="2:3" x14ac:dyDescent="0.25">
      <c r="B705134" s="76"/>
      <c r="C705134" s="75"/>
    </row>
    <row r="705135" spans="2:3" x14ac:dyDescent="0.25">
      <c r="B705135" s="76"/>
      <c r="C705135" s="75"/>
    </row>
    <row r="705136" spans="2:3" x14ac:dyDescent="0.25">
      <c r="B705136" s="76"/>
      <c r="C705136" s="75"/>
    </row>
    <row r="705137" spans="2:3" x14ac:dyDescent="0.25">
      <c r="B705137" s="76"/>
      <c r="C705137" s="75"/>
    </row>
    <row r="705138" spans="2:3" x14ac:dyDescent="0.25">
      <c r="B705138" s="76"/>
      <c r="C705138" s="75"/>
    </row>
    <row r="705139" spans="2:3" x14ac:dyDescent="0.25">
      <c r="B705139" s="76"/>
      <c r="C705139" s="75"/>
    </row>
    <row r="705140" spans="2:3" x14ac:dyDescent="0.25">
      <c r="B705140" s="76"/>
      <c r="C705140" s="75"/>
    </row>
    <row r="705141" spans="2:3" x14ac:dyDescent="0.25">
      <c r="B705141" s="76"/>
      <c r="C705141" s="75"/>
    </row>
    <row r="705142" spans="2:3" x14ac:dyDescent="0.25">
      <c r="B705142" s="76"/>
      <c r="C705142" s="75"/>
    </row>
    <row r="705143" spans="2:3" x14ac:dyDescent="0.25">
      <c r="B705143" s="76"/>
      <c r="C705143" s="75"/>
    </row>
    <row r="705253" spans="2:3" x14ac:dyDescent="0.25">
      <c r="B705253" s="76"/>
      <c r="C705253" s="75"/>
    </row>
    <row r="705254" spans="2:3" x14ac:dyDescent="0.25">
      <c r="B705254" s="76"/>
      <c r="C705254" s="75"/>
    </row>
    <row r="705255" spans="2:3" x14ac:dyDescent="0.25">
      <c r="B705255" s="76"/>
      <c r="C705255" s="75"/>
    </row>
    <row r="705256" spans="2:3" x14ac:dyDescent="0.25">
      <c r="B705256" s="76"/>
      <c r="C705256" s="75"/>
    </row>
    <row r="705257" spans="2:3" x14ac:dyDescent="0.25">
      <c r="B705257" s="76"/>
      <c r="C705257" s="75"/>
    </row>
    <row r="705258" spans="2:3" x14ac:dyDescent="0.25">
      <c r="B705258" s="76"/>
      <c r="C705258" s="75"/>
    </row>
    <row r="705259" spans="2:3" x14ac:dyDescent="0.25">
      <c r="B705259" s="76"/>
      <c r="C705259" s="75"/>
    </row>
    <row r="705260" spans="2:3" x14ac:dyDescent="0.25">
      <c r="B705260" s="76"/>
      <c r="C705260" s="75"/>
    </row>
    <row r="705261" spans="2:3" x14ac:dyDescent="0.25">
      <c r="B705261" s="76"/>
      <c r="C705261" s="75"/>
    </row>
    <row r="705262" spans="2:3" x14ac:dyDescent="0.25">
      <c r="B705262" s="76"/>
      <c r="C705262" s="75"/>
    </row>
    <row r="705263" spans="2:3" x14ac:dyDescent="0.25">
      <c r="B705263" s="76"/>
      <c r="C705263" s="75"/>
    </row>
    <row r="705264" spans="2:3" x14ac:dyDescent="0.25">
      <c r="B705264" s="76"/>
      <c r="C705264" s="75"/>
    </row>
    <row r="705265" spans="2:3" x14ac:dyDescent="0.25">
      <c r="B705265" s="76"/>
      <c r="C705265" s="75"/>
    </row>
    <row r="705375" spans="2:3" x14ac:dyDescent="0.25">
      <c r="B705375" s="76"/>
      <c r="C705375" s="75"/>
    </row>
    <row r="705376" spans="2:3" x14ac:dyDescent="0.25">
      <c r="B705376" s="76"/>
      <c r="C705376" s="75"/>
    </row>
    <row r="705377" spans="2:3" x14ac:dyDescent="0.25">
      <c r="B705377" s="76"/>
      <c r="C705377" s="75"/>
    </row>
    <row r="705378" spans="2:3" x14ac:dyDescent="0.25">
      <c r="B705378" s="76"/>
      <c r="C705378" s="75"/>
    </row>
    <row r="705379" spans="2:3" x14ac:dyDescent="0.25">
      <c r="B705379" s="76"/>
      <c r="C705379" s="75"/>
    </row>
    <row r="705380" spans="2:3" x14ac:dyDescent="0.25">
      <c r="B705380" s="76"/>
      <c r="C705380" s="75"/>
    </row>
    <row r="705381" spans="2:3" x14ac:dyDescent="0.25">
      <c r="B705381" s="76"/>
      <c r="C705381" s="75"/>
    </row>
    <row r="705382" spans="2:3" x14ac:dyDescent="0.25">
      <c r="B705382" s="76"/>
      <c r="C705382" s="75"/>
    </row>
    <row r="705383" spans="2:3" x14ac:dyDescent="0.25">
      <c r="B705383" s="76"/>
      <c r="C705383" s="75"/>
    </row>
    <row r="705384" spans="2:3" x14ac:dyDescent="0.25">
      <c r="B705384" s="76"/>
      <c r="C705384" s="75"/>
    </row>
    <row r="705385" spans="2:3" x14ac:dyDescent="0.25">
      <c r="B705385" s="76"/>
      <c r="C705385" s="75"/>
    </row>
    <row r="705386" spans="2:3" x14ac:dyDescent="0.25">
      <c r="B705386" s="76"/>
      <c r="C705386" s="75"/>
    </row>
    <row r="705387" spans="2:3" x14ac:dyDescent="0.25">
      <c r="B705387" s="76"/>
      <c r="C705387" s="75"/>
    </row>
    <row r="705497" spans="2:3" x14ac:dyDescent="0.25">
      <c r="B705497" s="76"/>
      <c r="C705497" s="75"/>
    </row>
    <row r="705498" spans="2:3" x14ac:dyDescent="0.25">
      <c r="B705498" s="76"/>
      <c r="C705498" s="75"/>
    </row>
    <row r="705499" spans="2:3" x14ac:dyDescent="0.25">
      <c r="B705499" s="76"/>
      <c r="C705499" s="75"/>
    </row>
    <row r="705500" spans="2:3" x14ac:dyDescent="0.25">
      <c r="B705500" s="76"/>
      <c r="C705500" s="75"/>
    </row>
    <row r="705501" spans="2:3" x14ac:dyDescent="0.25">
      <c r="B705501" s="76"/>
      <c r="C705501" s="75"/>
    </row>
    <row r="705502" spans="2:3" x14ac:dyDescent="0.25">
      <c r="B705502" s="76"/>
      <c r="C705502" s="75"/>
    </row>
    <row r="705503" spans="2:3" x14ac:dyDescent="0.25">
      <c r="B705503" s="76"/>
      <c r="C705503" s="75"/>
    </row>
    <row r="705504" spans="2:3" x14ac:dyDescent="0.25">
      <c r="B705504" s="76"/>
      <c r="C705504" s="75"/>
    </row>
    <row r="705505" spans="2:3" x14ac:dyDescent="0.25">
      <c r="B705505" s="76"/>
      <c r="C705505" s="75"/>
    </row>
    <row r="705506" spans="2:3" x14ac:dyDescent="0.25">
      <c r="B705506" s="76"/>
      <c r="C705506" s="75"/>
    </row>
    <row r="705507" spans="2:3" x14ac:dyDescent="0.25">
      <c r="B705507" s="76"/>
      <c r="C705507" s="75"/>
    </row>
    <row r="705508" spans="2:3" x14ac:dyDescent="0.25">
      <c r="B705508" s="76"/>
      <c r="C705508" s="75"/>
    </row>
    <row r="705509" spans="2:3" x14ac:dyDescent="0.25">
      <c r="B705509" s="76"/>
      <c r="C705509" s="75"/>
    </row>
    <row r="705619" spans="2:3" x14ac:dyDescent="0.25">
      <c r="B705619" s="76"/>
      <c r="C705619" s="75"/>
    </row>
    <row r="705620" spans="2:3" x14ac:dyDescent="0.25">
      <c r="B705620" s="76"/>
      <c r="C705620" s="75"/>
    </row>
    <row r="705621" spans="2:3" x14ac:dyDescent="0.25">
      <c r="B705621" s="76"/>
      <c r="C705621" s="75"/>
    </row>
    <row r="705622" spans="2:3" x14ac:dyDescent="0.25">
      <c r="B705622" s="76"/>
      <c r="C705622" s="75"/>
    </row>
    <row r="705623" spans="2:3" x14ac:dyDescent="0.25">
      <c r="B705623" s="76"/>
      <c r="C705623" s="75"/>
    </row>
    <row r="705624" spans="2:3" x14ac:dyDescent="0.25">
      <c r="B705624" s="76"/>
      <c r="C705624" s="75"/>
    </row>
    <row r="705625" spans="2:3" x14ac:dyDescent="0.25">
      <c r="B705625" s="76"/>
      <c r="C705625" s="75"/>
    </row>
    <row r="705626" spans="2:3" x14ac:dyDescent="0.25">
      <c r="B705626" s="76"/>
      <c r="C705626" s="75"/>
    </row>
    <row r="705627" spans="2:3" x14ac:dyDescent="0.25">
      <c r="B705627" s="76"/>
      <c r="C705627" s="75"/>
    </row>
    <row r="705628" spans="2:3" x14ac:dyDescent="0.25">
      <c r="B705628" s="76"/>
      <c r="C705628" s="75"/>
    </row>
    <row r="705629" spans="2:3" x14ac:dyDescent="0.25">
      <c r="B705629" s="76"/>
      <c r="C705629" s="75"/>
    </row>
    <row r="705630" spans="2:3" x14ac:dyDescent="0.25">
      <c r="B705630" s="76"/>
      <c r="C705630" s="75"/>
    </row>
    <row r="705631" spans="2:3" x14ac:dyDescent="0.25">
      <c r="B705631" s="76"/>
      <c r="C705631" s="75"/>
    </row>
    <row r="705741" spans="2:3" x14ac:dyDescent="0.25">
      <c r="B705741" s="76"/>
      <c r="C705741" s="75"/>
    </row>
    <row r="705742" spans="2:3" x14ac:dyDescent="0.25">
      <c r="B705742" s="76"/>
      <c r="C705742" s="75"/>
    </row>
    <row r="705743" spans="2:3" x14ac:dyDescent="0.25">
      <c r="B705743" s="76"/>
      <c r="C705743" s="75"/>
    </row>
    <row r="705744" spans="2:3" x14ac:dyDescent="0.25">
      <c r="B705744" s="76"/>
      <c r="C705744" s="75"/>
    </row>
    <row r="705745" spans="2:3" x14ac:dyDescent="0.25">
      <c r="B705745" s="76"/>
      <c r="C705745" s="75"/>
    </row>
    <row r="705746" spans="2:3" x14ac:dyDescent="0.25">
      <c r="B705746" s="76"/>
      <c r="C705746" s="75"/>
    </row>
    <row r="705747" spans="2:3" x14ac:dyDescent="0.25">
      <c r="B705747" s="76"/>
      <c r="C705747" s="75"/>
    </row>
    <row r="705748" spans="2:3" x14ac:dyDescent="0.25">
      <c r="B705748" s="76"/>
      <c r="C705748" s="75"/>
    </row>
    <row r="705749" spans="2:3" x14ac:dyDescent="0.25">
      <c r="B705749" s="76"/>
      <c r="C705749" s="75"/>
    </row>
    <row r="705750" spans="2:3" x14ac:dyDescent="0.25">
      <c r="B705750" s="76"/>
      <c r="C705750" s="75"/>
    </row>
    <row r="705751" spans="2:3" x14ac:dyDescent="0.25">
      <c r="B705751" s="76"/>
      <c r="C705751" s="75"/>
    </row>
    <row r="705752" spans="2:3" x14ac:dyDescent="0.25">
      <c r="B705752" s="76"/>
      <c r="C705752" s="75"/>
    </row>
    <row r="705753" spans="2:3" x14ac:dyDescent="0.25">
      <c r="B705753" s="76"/>
      <c r="C705753" s="75"/>
    </row>
    <row r="705863" spans="2:3" x14ac:dyDescent="0.25">
      <c r="B705863" s="76"/>
      <c r="C705863" s="75"/>
    </row>
    <row r="705864" spans="2:3" x14ac:dyDescent="0.25">
      <c r="B705864" s="76"/>
      <c r="C705864" s="75"/>
    </row>
    <row r="705865" spans="2:3" x14ac:dyDescent="0.25">
      <c r="B705865" s="76"/>
      <c r="C705865" s="75"/>
    </row>
    <row r="705866" spans="2:3" x14ac:dyDescent="0.25">
      <c r="B705866" s="76"/>
      <c r="C705866" s="75"/>
    </row>
    <row r="705867" spans="2:3" x14ac:dyDescent="0.25">
      <c r="B705867" s="76"/>
      <c r="C705867" s="75"/>
    </row>
    <row r="705868" spans="2:3" x14ac:dyDescent="0.25">
      <c r="B705868" s="76"/>
      <c r="C705868" s="75"/>
    </row>
    <row r="705869" spans="2:3" x14ac:dyDescent="0.25">
      <c r="B705869" s="76"/>
      <c r="C705869" s="75"/>
    </row>
    <row r="705870" spans="2:3" x14ac:dyDescent="0.25">
      <c r="B705870" s="76"/>
      <c r="C705870" s="75"/>
    </row>
    <row r="705871" spans="2:3" x14ac:dyDescent="0.25">
      <c r="B705871" s="76"/>
      <c r="C705871" s="75"/>
    </row>
    <row r="705872" spans="2:3" x14ac:dyDescent="0.25">
      <c r="B705872" s="76"/>
      <c r="C705872" s="75"/>
    </row>
    <row r="705873" spans="2:3" x14ac:dyDescent="0.25">
      <c r="B705873" s="76"/>
      <c r="C705873" s="75"/>
    </row>
    <row r="705874" spans="2:3" x14ac:dyDescent="0.25">
      <c r="B705874" s="76"/>
      <c r="C705874" s="75"/>
    </row>
    <row r="705875" spans="2:3" x14ac:dyDescent="0.25">
      <c r="B705875" s="76"/>
      <c r="C705875" s="75"/>
    </row>
    <row r="705985" spans="2:3" x14ac:dyDescent="0.25">
      <c r="B705985" s="76"/>
      <c r="C705985" s="75"/>
    </row>
    <row r="705986" spans="2:3" x14ac:dyDescent="0.25">
      <c r="B705986" s="76"/>
      <c r="C705986" s="75"/>
    </row>
    <row r="705987" spans="2:3" x14ac:dyDescent="0.25">
      <c r="B705987" s="76"/>
      <c r="C705987" s="75"/>
    </row>
    <row r="705988" spans="2:3" x14ac:dyDescent="0.25">
      <c r="B705988" s="76"/>
      <c r="C705988" s="75"/>
    </row>
    <row r="705989" spans="2:3" x14ac:dyDescent="0.25">
      <c r="B705989" s="76"/>
      <c r="C705989" s="75"/>
    </row>
    <row r="705990" spans="2:3" x14ac:dyDescent="0.25">
      <c r="B705990" s="76"/>
      <c r="C705990" s="75"/>
    </row>
    <row r="705991" spans="2:3" x14ac:dyDescent="0.25">
      <c r="B705991" s="76"/>
      <c r="C705991" s="75"/>
    </row>
    <row r="705992" spans="2:3" x14ac:dyDescent="0.25">
      <c r="B705992" s="76"/>
      <c r="C705992" s="75"/>
    </row>
    <row r="705993" spans="2:3" x14ac:dyDescent="0.25">
      <c r="B705993" s="76"/>
      <c r="C705993" s="75"/>
    </row>
    <row r="705994" spans="2:3" x14ac:dyDescent="0.25">
      <c r="B705994" s="76"/>
      <c r="C705994" s="75"/>
    </row>
    <row r="705995" spans="2:3" x14ac:dyDescent="0.25">
      <c r="B705995" s="76"/>
      <c r="C705995" s="75"/>
    </row>
    <row r="705996" spans="2:3" x14ac:dyDescent="0.25">
      <c r="B705996" s="76"/>
      <c r="C705996" s="75"/>
    </row>
    <row r="705997" spans="2:3" x14ac:dyDescent="0.25">
      <c r="B705997" s="76"/>
      <c r="C705997" s="75"/>
    </row>
    <row r="706107" spans="2:3" x14ac:dyDescent="0.25">
      <c r="B706107" s="76"/>
      <c r="C706107" s="75"/>
    </row>
    <row r="706108" spans="2:3" x14ac:dyDescent="0.25">
      <c r="B706108" s="76"/>
      <c r="C706108" s="75"/>
    </row>
    <row r="706109" spans="2:3" x14ac:dyDescent="0.25">
      <c r="B706109" s="76"/>
      <c r="C706109" s="75"/>
    </row>
    <row r="706110" spans="2:3" x14ac:dyDescent="0.25">
      <c r="B706110" s="76"/>
      <c r="C706110" s="75"/>
    </row>
    <row r="706111" spans="2:3" x14ac:dyDescent="0.25">
      <c r="B706111" s="76"/>
      <c r="C706111" s="75"/>
    </row>
    <row r="706112" spans="2:3" x14ac:dyDescent="0.25">
      <c r="B706112" s="76"/>
      <c r="C706112" s="75"/>
    </row>
    <row r="706113" spans="2:3" x14ac:dyDescent="0.25">
      <c r="B706113" s="76"/>
      <c r="C706113" s="75"/>
    </row>
    <row r="706114" spans="2:3" x14ac:dyDescent="0.25">
      <c r="B706114" s="76"/>
      <c r="C706114" s="75"/>
    </row>
    <row r="706115" spans="2:3" x14ac:dyDescent="0.25">
      <c r="B706115" s="76"/>
      <c r="C706115" s="75"/>
    </row>
    <row r="706116" spans="2:3" x14ac:dyDescent="0.25">
      <c r="B706116" s="76"/>
      <c r="C706116" s="75"/>
    </row>
    <row r="706117" spans="2:3" x14ac:dyDescent="0.25">
      <c r="B706117" s="76"/>
      <c r="C706117" s="75"/>
    </row>
    <row r="706118" spans="2:3" x14ac:dyDescent="0.25">
      <c r="B706118" s="76"/>
      <c r="C706118" s="75"/>
    </row>
    <row r="706119" spans="2:3" x14ac:dyDescent="0.25">
      <c r="B706119" s="76"/>
      <c r="C706119" s="75"/>
    </row>
    <row r="706229" spans="2:3" x14ac:dyDescent="0.25">
      <c r="B706229" s="76"/>
      <c r="C706229" s="75"/>
    </row>
    <row r="706230" spans="2:3" x14ac:dyDescent="0.25">
      <c r="B706230" s="76"/>
      <c r="C706230" s="75"/>
    </row>
    <row r="706231" spans="2:3" x14ac:dyDescent="0.25">
      <c r="B706231" s="76"/>
      <c r="C706231" s="75"/>
    </row>
    <row r="706232" spans="2:3" x14ac:dyDescent="0.25">
      <c r="B706232" s="76"/>
      <c r="C706232" s="75"/>
    </row>
    <row r="706233" spans="2:3" x14ac:dyDescent="0.25">
      <c r="B706233" s="76"/>
      <c r="C706233" s="75"/>
    </row>
    <row r="706234" spans="2:3" x14ac:dyDescent="0.25">
      <c r="B706234" s="76"/>
      <c r="C706234" s="75"/>
    </row>
    <row r="706235" spans="2:3" x14ac:dyDescent="0.25">
      <c r="B706235" s="76"/>
      <c r="C706235" s="75"/>
    </row>
    <row r="706236" spans="2:3" x14ac:dyDescent="0.25">
      <c r="B706236" s="76"/>
      <c r="C706236" s="75"/>
    </row>
    <row r="706237" spans="2:3" x14ac:dyDescent="0.25">
      <c r="B706237" s="76"/>
      <c r="C706237" s="75"/>
    </row>
    <row r="706238" spans="2:3" x14ac:dyDescent="0.25">
      <c r="B706238" s="76"/>
      <c r="C706238" s="75"/>
    </row>
    <row r="706239" spans="2:3" x14ac:dyDescent="0.25">
      <c r="B706239" s="76"/>
      <c r="C706239" s="75"/>
    </row>
    <row r="706240" spans="2:3" x14ac:dyDescent="0.25">
      <c r="B706240" s="76"/>
      <c r="C706240" s="75"/>
    </row>
    <row r="706241" spans="2:3" x14ac:dyDescent="0.25">
      <c r="B706241" s="76"/>
      <c r="C706241" s="75"/>
    </row>
    <row r="706351" spans="2:3" x14ac:dyDescent="0.25">
      <c r="B706351" s="76"/>
      <c r="C706351" s="75"/>
    </row>
    <row r="706352" spans="2:3" x14ac:dyDescent="0.25">
      <c r="B706352" s="76"/>
      <c r="C706352" s="75"/>
    </row>
    <row r="706353" spans="2:3" x14ac:dyDescent="0.25">
      <c r="B706353" s="76"/>
      <c r="C706353" s="75"/>
    </row>
    <row r="706354" spans="2:3" x14ac:dyDescent="0.25">
      <c r="B706354" s="76"/>
      <c r="C706354" s="75"/>
    </row>
    <row r="706355" spans="2:3" x14ac:dyDescent="0.25">
      <c r="B706355" s="76"/>
      <c r="C706355" s="75"/>
    </row>
    <row r="706356" spans="2:3" x14ac:dyDescent="0.25">
      <c r="B706356" s="76"/>
      <c r="C706356" s="75"/>
    </row>
    <row r="706357" spans="2:3" x14ac:dyDescent="0.25">
      <c r="B706357" s="76"/>
      <c r="C706357" s="75"/>
    </row>
    <row r="706358" spans="2:3" x14ac:dyDescent="0.25">
      <c r="B706358" s="76"/>
      <c r="C706358" s="75"/>
    </row>
    <row r="706359" spans="2:3" x14ac:dyDescent="0.25">
      <c r="B706359" s="76"/>
      <c r="C706359" s="75"/>
    </row>
    <row r="706360" spans="2:3" x14ac:dyDescent="0.25">
      <c r="B706360" s="76"/>
      <c r="C706360" s="75"/>
    </row>
    <row r="706361" spans="2:3" x14ac:dyDescent="0.25">
      <c r="B706361" s="76"/>
      <c r="C706361" s="75"/>
    </row>
    <row r="706362" spans="2:3" x14ac:dyDescent="0.25">
      <c r="B706362" s="76"/>
      <c r="C706362" s="75"/>
    </row>
    <row r="706363" spans="2:3" x14ac:dyDescent="0.25">
      <c r="B706363" s="76"/>
      <c r="C706363" s="75"/>
    </row>
    <row r="706473" spans="2:3" x14ac:dyDescent="0.25">
      <c r="B706473" s="76"/>
      <c r="C706473" s="75"/>
    </row>
    <row r="706474" spans="2:3" x14ac:dyDescent="0.25">
      <c r="B706474" s="76"/>
      <c r="C706474" s="75"/>
    </row>
    <row r="706475" spans="2:3" x14ac:dyDescent="0.25">
      <c r="B706475" s="76"/>
      <c r="C706475" s="75"/>
    </row>
    <row r="706476" spans="2:3" x14ac:dyDescent="0.25">
      <c r="B706476" s="76"/>
      <c r="C706476" s="75"/>
    </row>
    <row r="706477" spans="2:3" x14ac:dyDescent="0.25">
      <c r="B706477" s="76"/>
      <c r="C706477" s="75"/>
    </row>
    <row r="706478" spans="2:3" x14ac:dyDescent="0.25">
      <c r="B706478" s="76"/>
      <c r="C706478" s="75"/>
    </row>
    <row r="706479" spans="2:3" x14ac:dyDescent="0.25">
      <c r="B706479" s="76"/>
      <c r="C706479" s="75"/>
    </row>
    <row r="706480" spans="2:3" x14ac:dyDescent="0.25">
      <c r="B706480" s="76"/>
      <c r="C706480" s="75"/>
    </row>
    <row r="706481" spans="2:3" x14ac:dyDescent="0.25">
      <c r="B706481" s="76"/>
      <c r="C706481" s="75"/>
    </row>
    <row r="706482" spans="2:3" x14ac:dyDescent="0.25">
      <c r="B706482" s="76"/>
      <c r="C706482" s="75"/>
    </row>
    <row r="706483" spans="2:3" x14ac:dyDescent="0.25">
      <c r="B706483" s="76"/>
      <c r="C706483" s="75"/>
    </row>
    <row r="706484" spans="2:3" x14ac:dyDescent="0.25">
      <c r="B706484" s="76"/>
      <c r="C706484" s="75"/>
    </row>
    <row r="706485" spans="2:3" x14ac:dyDescent="0.25">
      <c r="B706485" s="76"/>
      <c r="C706485" s="75"/>
    </row>
    <row r="706595" spans="2:3" x14ac:dyDescent="0.25">
      <c r="B706595" s="76"/>
      <c r="C706595" s="75"/>
    </row>
    <row r="706596" spans="2:3" x14ac:dyDescent="0.25">
      <c r="B706596" s="76"/>
      <c r="C706596" s="75"/>
    </row>
    <row r="706597" spans="2:3" x14ac:dyDescent="0.25">
      <c r="B706597" s="76"/>
      <c r="C706597" s="75"/>
    </row>
    <row r="706598" spans="2:3" x14ac:dyDescent="0.25">
      <c r="B706598" s="76"/>
      <c r="C706598" s="75"/>
    </row>
    <row r="706599" spans="2:3" x14ac:dyDescent="0.25">
      <c r="B706599" s="76"/>
      <c r="C706599" s="75"/>
    </row>
    <row r="706600" spans="2:3" x14ac:dyDescent="0.25">
      <c r="B706600" s="76"/>
      <c r="C706600" s="75"/>
    </row>
    <row r="706601" spans="2:3" x14ac:dyDescent="0.25">
      <c r="B706601" s="76"/>
      <c r="C706601" s="75"/>
    </row>
    <row r="706602" spans="2:3" x14ac:dyDescent="0.25">
      <c r="B706602" s="76"/>
      <c r="C706602" s="75"/>
    </row>
    <row r="706603" spans="2:3" x14ac:dyDescent="0.25">
      <c r="B706603" s="76"/>
      <c r="C706603" s="75"/>
    </row>
    <row r="706604" spans="2:3" x14ac:dyDescent="0.25">
      <c r="B706604" s="76"/>
      <c r="C706604" s="75"/>
    </row>
    <row r="706605" spans="2:3" x14ac:dyDescent="0.25">
      <c r="B706605" s="76"/>
      <c r="C706605" s="75"/>
    </row>
    <row r="706606" spans="2:3" x14ac:dyDescent="0.25">
      <c r="B706606" s="76"/>
      <c r="C706606" s="75"/>
    </row>
    <row r="706607" spans="2:3" x14ac:dyDescent="0.25">
      <c r="B706607" s="76"/>
      <c r="C706607" s="75"/>
    </row>
    <row r="706717" spans="2:3" x14ac:dyDescent="0.25">
      <c r="B706717" s="76"/>
      <c r="C706717" s="75"/>
    </row>
    <row r="706718" spans="2:3" x14ac:dyDescent="0.25">
      <c r="B706718" s="76"/>
      <c r="C706718" s="75"/>
    </row>
    <row r="706719" spans="2:3" x14ac:dyDescent="0.25">
      <c r="B706719" s="76"/>
      <c r="C706719" s="75"/>
    </row>
    <row r="706720" spans="2:3" x14ac:dyDescent="0.25">
      <c r="B706720" s="76"/>
      <c r="C706720" s="75"/>
    </row>
    <row r="706721" spans="2:3" x14ac:dyDescent="0.25">
      <c r="B706721" s="76"/>
      <c r="C706721" s="75"/>
    </row>
    <row r="706722" spans="2:3" x14ac:dyDescent="0.25">
      <c r="B706722" s="76"/>
      <c r="C706722" s="75"/>
    </row>
    <row r="706723" spans="2:3" x14ac:dyDescent="0.25">
      <c r="B706723" s="76"/>
      <c r="C706723" s="75"/>
    </row>
    <row r="706724" spans="2:3" x14ac:dyDescent="0.25">
      <c r="B706724" s="76"/>
      <c r="C706724" s="75"/>
    </row>
    <row r="706725" spans="2:3" x14ac:dyDescent="0.25">
      <c r="B706725" s="76"/>
      <c r="C706725" s="75"/>
    </row>
    <row r="706726" spans="2:3" x14ac:dyDescent="0.25">
      <c r="B706726" s="76"/>
      <c r="C706726" s="75"/>
    </row>
    <row r="706727" spans="2:3" x14ac:dyDescent="0.25">
      <c r="B706727" s="76"/>
      <c r="C706727" s="75"/>
    </row>
    <row r="706728" spans="2:3" x14ac:dyDescent="0.25">
      <c r="B706728" s="76"/>
      <c r="C706728" s="75"/>
    </row>
    <row r="706729" spans="2:3" x14ac:dyDescent="0.25">
      <c r="B706729" s="76"/>
      <c r="C706729" s="75"/>
    </row>
    <row r="706839" spans="2:3" x14ac:dyDescent="0.25">
      <c r="B706839" s="76"/>
      <c r="C706839" s="75"/>
    </row>
    <row r="706840" spans="2:3" x14ac:dyDescent="0.25">
      <c r="B706840" s="76"/>
      <c r="C706840" s="75"/>
    </row>
    <row r="706841" spans="2:3" x14ac:dyDescent="0.25">
      <c r="B706841" s="76"/>
      <c r="C706841" s="75"/>
    </row>
    <row r="706842" spans="2:3" x14ac:dyDescent="0.25">
      <c r="B706842" s="76"/>
      <c r="C706842" s="75"/>
    </row>
    <row r="706843" spans="2:3" x14ac:dyDescent="0.25">
      <c r="B706843" s="76"/>
      <c r="C706843" s="75"/>
    </row>
    <row r="706844" spans="2:3" x14ac:dyDescent="0.25">
      <c r="B706844" s="76"/>
      <c r="C706844" s="75"/>
    </row>
    <row r="706845" spans="2:3" x14ac:dyDescent="0.25">
      <c r="B706845" s="76"/>
      <c r="C706845" s="75"/>
    </row>
    <row r="706846" spans="2:3" x14ac:dyDescent="0.25">
      <c r="B706846" s="76"/>
      <c r="C706846" s="75"/>
    </row>
    <row r="706847" spans="2:3" x14ac:dyDescent="0.25">
      <c r="B706847" s="76"/>
      <c r="C706847" s="75"/>
    </row>
    <row r="706848" spans="2:3" x14ac:dyDescent="0.25">
      <c r="B706848" s="76"/>
      <c r="C706848" s="75"/>
    </row>
    <row r="706849" spans="2:3" x14ac:dyDescent="0.25">
      <c r="B706849" s="76"/>
      <c r="C706849" s="75"/>
    </row>
    <row r="706850" spans="2:3" x14ac:dyDescent="0.25">
      <c r="B706850" s="76"/>
      <c r="C706850" s="75"/>
    </row>
    <row r="706851" spans="2:3" x14ac:dyDescent="0.25">
      <c r="B706851" s="76"/>
      <c r="C706851" s="75"/>
    </row>
    <row r="706961" spans="2:3" x14ac:dyDescent="0.25">
      <c r="B706961" s="76"/>
      <c r="C706961" s="75"/>
    </row>
    <row r="706962" spans="2:3" x14ac:dyDescent="0.25">
      <c r="B706962" s="76"/>
      <c r="C706962" s="75"/>
    </row>
    <row r="706963" spans="2:3" x14ac:dyDescent="0.25">
      <c r="B706963" s="76"/>
      <c r="C706963" s="75"/>
    </row>
    <row r="706964" spans="2:3" x14ac:dyDescent="0.25">
      <c r="B706964" s="76"/>
      <c r="C706964" s="75"/>
    </row>
    <row r="706965" spans="2:3" x14ac:dyDescent="0.25">
      <c r="B706965" s="76"/>
      <c r="C706965" s="75"/>
    </row>
    <row r="706966" spans="2:3" x14ac:dyDescent="0.25">
      <c r="B706966" s="76"/>
      <c r="C706966" s="75"/>
    </row>
    <row r="706967" spans="2:3" x14ac:dyDescent="0.25">
      <c r="B706967" s="76"/>
      <c r="C706967" s="75"/>
    </row>
    <row r="706968" spans="2:3" x14ac:dyDescent="0.25">
      <c r="B706968" s="76"/>
      <c r="C706968" s="75"/>
    </row>
    <row r="706969" spans="2:3" x14ac:dyDescent="0.25">
      <c r="B706969" s="76"/>
      <c r="C706969" s="75"/>
    </row>
    <row r="706970" spans="2:3" x14ac:dyDescent="0.25">
      <c r="B706970" s="76"/>
      <c r="C706970" s="75"/>
    </row>
    <row r="706971" spans="2:3" x14ac:dyDescent="0.25">
      <c r="B706971" s="76"/>
      <c r="C706971" s="75"/>
    </row>
    <row r="706972" spans="2:3" x14ac:dyDescent="0.25">
      <c r="B706972" s="76"/>
      <c r="C706972" s="75"/>
    </row>
    <row r="706973" spans="2:3" x14ac:dyDescent="0.25">
      <c r="B706973" s="76"/>
      <c r="C706973" s="75"/>
    </row>
    <row r="707083" spans="2:3" x14ac:dyDescent="0.25">
      <c r="B707083" s="76"/>
      <c r="C707083" s="75"/>
    </row>
    <row r="707084" spans="2:3" x14ac:dyDescent="0.25">
      <c r="B707084" s="76"/>
      <c r="C707084" s="75"/>
    </row>
    <row r="707085" spans="2:3" x14ac:dyDescent="0.25">
      <c r="B707085" s="76"/>
      <c r="C707085" s="75"/>
    </row>
    <row r="707086" spans="2:3" x14ac:dyDescent="0.25">
      <c r="B707086" s="76"/>
      <c r="C707086" s="75"/>
    </row>
    <row r="707087" spans="2:3" x14ac:dyDescent="0.25">
      <c r="B707087" s="76"/>
      <c r="C707087" s="75"/>
    </row>
    <row r="707088" spans="2:3" x14ac:dyDescent="0.25">
      <c r="B707088" s="76"/>
      <c r="C707088" s="75"/>
    </row>
    <row r="707089" spans="2:3" x14ac:dyDescent="0.25">
      <c r="B707089" s="76"/>
      <c r="C707089" s="75"/>
    </row>
    <row r="707090" spans="2:3" x14ac:dyDescent="0.25">
      <c r="B707090" s="76"/>
      <c r="C707090" s="75"/>
    </row>
    <row r="707091" spans="2:3" x14ac:dyDescent="0.25">
      <c r="B707091" s="76"/>
      <c r="C707091" s="75"/>
    </row>
    <row r="707092" spans="2:3" x14ac:dyDescent="0.25">
      <c r="B707092" s="76"/>
      <c r="C707092" s="75"/>
    </row>
    <row r="707093" spans="2:3" x14ac:dyDescent="0.25">
      <c r="B707093" s="76"/>
      <c r="C707093" s="75"/>
    </row>
    <row r="707094" spans="2:3" x14ac:dyDescent="0.25">
      <c r="B707094" s="76"/>
      <c r="C707094" s="75"/>
    </row>
    <row r="707095" spans="2:3" x14ac:dyDescent="0.25">
      <c r="B707095" s="76"/>
      <c r="C707095" s="75"/>
    </row>
    <row r="707205" spans="2:3" x14ac:dyDescent="0.25">
      <c r="B707205" s="76"/>
      <c r="C707205" s="75"/>
    </row>
    <row r="707206" spans="2:3" x14ac:dyDescent="0.25">
      <c r="B707206" s="76"/>
      <c r="C707206" s="75"/>
    </row>
    <row r="707207" spans="2:3" x14ac:dyDescent="0.25">
      <c r="B707207" s="76"/>
      <c r="C707207" s="75"/>
    </row>
    <row r="707208" spans="2:3" x14ac:dyDescent="0.25">
      <c r="B707208" s="76"/>
      <c r="C707208" s="75"/>
    </row>
    <row r="707209" spans="2:3" x14ac:dyDescent="0.25">
      <c r="B707209" s="76"/>
      <c r="C707209" s="75"/>
    </row>
    <row r="707210" spans="2:3" x14ac:dyDescent="0.25">
      <c r="B707210" s="76"/>
      <c r="C707210" s="75"/>
    </row>
    <row r="707211" spans="2:3" x14ac:dyDescent="0.25">
      <c r="B707211" s="76"/>
      <c r="C707211" s="75"/>
    </row>
    <row r="707212" spans="2:3" x14ac:dyDescent="0.25">
      <c r="B707212" s="76"/>
      <c r="C707212" s="75"/>
    </row>
    <row r="707213" spans="2:3" x14ac:dyDescent="0.25">
      <c r="B707213" s="76"/>
      <c r="C707213" s="75"/>
    </row>
    <row r="707214" spans="2:3" x14ac:dyDescent="0.25">
      <c r="B707214" s="76"/>
      <c r="C707214" s="75"/>
    </row>
    <row r="707215" spans="2:3" x14ac:dyDescent="0.25">
      <c r="B707215" s="76"/>
      <c r="C707215" s="75"/>
    </row>
    <row r="707216" spans="2:3" x14ac:dyDescent="0.25">
      <c r="B707216" s="76"/>
      <c r="C707216" s="75"/>
    </row>
    <row r="707217" spans="2:3" x14ac:dyDescent="0.25">
      <c r="B707217" s="76"/>
      <c r="C707217" s="75"/>
    </row>
    <row r="707327" spans="2:3" x14ac:dyDescent="0.25">
      <c r="B707327" s="76"/>
      <c r="C707327" s="75"/>
    </row>
    <row r="707328" spans="2:3" x14ac:dyDescent="0.25">
      <c r="B707328" s="76"/>
      <c r="C707328" s="75"/>
    </row>
    <row r="707329" spans="2:3" x14ac:dyDescent="0.25">
      <c r="B707329" s="76"/>
      <c r="C707329" s="75"/>
    </row>
    <row r="707330" spans="2:3" x14ac:dyDescent="0.25">
      <c r="B707330" s="76"/>
      <c r="C707330" s="75"/>
    </row>
    <row r="707331" spans="2:3" x14ac:dyDescent="0.25">
      <c r="B707331" s="76"/>
      <c r="C707331" s="75"/>
    </row>
    <row r="707332" spans="2:3" x14ac:dyDescent="0.25">
      <c r="B707332" s="76"/>
      <c r="C707332" s="75"/>
    </row>
    <row r="707333" spans="2:3" x14ac:dyDescent="0.25">
      <c r="B707333" s="76"/>
      <c r="C707333" s="75"/>
    </row>
    <row r="707334" spans="2:3" x14ac:dyDescent="0.25">
      <c r="B707334" s="76"/>
      <c r="C707334" s="75"/>
    </row>
    <row r="707335" spans="2:3" x14ac:dyDescent="0.25">
      <c r="B707335" s="76"/>
      <c r="C707335" s="75"/>
    </row>
    <row r="707336" spans="2:3" x14ac:dyDescent="0.25">
      <c r="B707336" s="76"/>
      <c r="C707336" s="75"/>
    </row>
    <row r="707337" spans="2:3" x14ac:dyDescent="0.25">
      <c r="B707337" s="76"/>
      <c r="C707337" s="75"/>
    </row>
    <row r="707338" spans="2:3" x14ac:dyDescent="0.25">
      <c r="B707338" s="76"/>
      <c r="C707338" s="75"/>
    </row>
    <row r="707339" spans="2:3" x14ac:dyDescent="0.25">
      <c r="B707339" s="76"/>
      <c r="C707339" s="75"/>
    </row>
    <row r="707449" spans="2:3" x14ac:dyDescent="0.25">
      <c r="B707449" s="76"/>
      <c r="C707449" s="75"/>
    </row>
    <row r="707450" spans="2:3" x14ac:dyDescent="0.25">
      <c r="B707450" s="76"/>
      <c r="C707450" s="75"/>
    </row>
    <row r="707451" spans="2:3" x14ac:dyDescent="0.25">
      <c r="B707451" s="76"/>
      <c r="C707451" s="75"/>
    </row>
    <row r="707452" spans="2:3" x14ac:dyDescent="0.25">
      <c r="B707452" s="76"/>
      <c r="C707452" s="75"/>
    </row>
    <row r="707453" spans="2:3" x14ac:dyDescent="0.25">
      <c r="B707453" s="76"/>
      <c r="C707453" s="75"/>
    </row>
    <row r="707454" spans="2:3" x14ac:dyDescent="0.25">
      <c r="B707454" s="76"/>
      <c r="C707454" s="75"/>
    </row>
    <row r="707455" spans="2:3" x14ac:dyDescent="0.25">
      <c r="B707455" s="76"/>
      <c r="C707455" s="75"/>
    </row>
    <row r="707456" spans="2:3" x14ac:dyDescent="0.25">
      <c r="B707456" s="76"/>
      <c r="C707456" s="75"/>
    </row>
    <row r="707457" spans="2:3" x14ac:dyDescent="0.25">
      <c r="B707457" s="76"/>
      <c r="C707457" s="75"/>
    </row>
    <row r="707458" spans="2:3" x14ac:dyDescent="0.25">
      <c r="B707458" s="76"/>
      <c r="C707458" s="75"/>
    </row>
    <row r="707459" spans="2:3" x14ac:dyDescent="0.25">
      <c r="B707459" s="76"/>
      <c r="C707459" s="75"/>
    </row>
    <row r="707460" spans="2:3" x14ac:dyDescent="0.25">
      <c r="B707460" s="76"/>
      <c r="C707460" s="75"/>
    </row>
    <row r="707461" spans="2:3" x14ac:dyDescent="0.25">
      <c r="B707461" s="76"/>
      <c r="C707461" s="75"/>
    </row>
    <row r="707571" spans="2:3" x14ac:dyDescent="0.25">
      <c r="B707571" s="76"/>
      <c r="C707571" s="75"/>
    </row>
    <row r="707572" spans="2:3" x14ac:dyDescent="0.25">
      <c r="B707572" s="76"/>
      <c r="C707572" s="75"/>
    </row>
    <row r="707573" spans="2:3" x14ac:dyDescent="0.25">
      <c r="B707573" s="76"/>
      <c r="C707573" s="75"/>
    </row>
    <row r="707574" spans="2:3" x14ac:dyDescent="0.25">
      <c r="B707574" s="76"/>
      <c r="C707574" s="75"/>
    </row>
    <row r="707575" spans="2:3" x14ac:dyDescent="0.25">
      <c r="B707575" s="76"/>
      <c r="C707575" s="75"/>
    </row>
    <row r="707576" spans="2:3" x14ac:dyDescent="0.25">
      <c r="B707576" s="76"/>
      <c r="C707576" s="75"/>
    </row>
    <row r="707577" spans="2:3" x14ac:dyDescent="0.25">
      <c r="B707577" s="76"/>
      <c r="C707577" s="75"/>
    </row>
    <row r="707578" spans="2:3" x14ac:dyDescent="0.25">
      <c r="B707578" s="76"/>
      <c r="C707578" s="75"/>
    </row>
    <row r="707579" spans="2:3" x14ac:dyDescent="0.25">
      <c r="B707579" s="76"/>
      <c r="C707579" s="75"/>
    </row>
    <row r="707580" spans="2:3" x14ac:dyDescent="0.25">
      <c r="B707580" s="76"/>
      <c r="C707580" s="75"/>
    </row>
    <row r="707581" spans="2:3" x14ac:dyDescent="0.25">
      <c r="B707581" s="76"/>
      <c r="C707581" s="75"/>
    </row>
    <row r="707582" spans="2:3" x14ac:dyDescent="0.25">
      <c r="B707582" s="76"/>
      <c r="C707582" s="75"/>
    </row>
    <row r="707583" spans="2:3" x14ac:dyDescent="0.25">
      <c r="B707583" s="76"/>
      <c r="C707583" s="75"/>
    </row>
    <row r="707693" spans="2:3" x14ac:dyDescent="0.25">
      <c r="B707693" s="76"/>
      <c r="C707693" s="75"/>
    </row>
    <row r="707694" spans="2:3" x14ac:dyDescent="0.25">
      <c r="B707694" s="76"/>
      <c r="C707694" s="75"/>
    </row>
    <row r="707695" spans="2:3" x14ac:dyDescent="0.25">
      <c r="B707695" s="76"/>
      <c r="C707695" s="75"/>
    </row>
    <row r="707696" spans="2:3" x14ac:dyDescent="0.25">
      <c r="B707696" s="76"/>
      <c r="C707696" s="75"/>
    </row>
    <row r="707697" spans="2:3" x14ac:dyDescent="0.25">
      <c r="B707697" s="76"/>
      <c r="C707697" s="75"/>
    </row>
    <row r="707698" spans="2:3" x14ac:dyDescent="0.25">
      <c r="B707698" s="76"/>
      <c r="C707698" s="75"/>
    </row>
    <row r="707699" spans="2:3" x14ac:dyDescent="0.25">
      <c r="B707699" s="76"/>
      <c r="C707699" s="75"/>
    </row>
    <row r="707700" spans="2:3" x14ac:dyDescent="0.25">
      <c r="B707700" s="76"/>
      <c r="C707700" s="75"/>
    </row>
    <row r="707701" spans="2:3" x14ac:dyDescent="0.25">
      <c r="B707701" s="76"/>
      <c r="C707701" s="75"/>
    </row>
    <row r="707702" spans="2:3" x14ac:dyDescent="0.25">
      <c r="B707702" s="76"/>
      <c r="C707702" s="75"/>
    </row>
    <row r="707703" spans="2:3" x14ac:dyDescent="0.25">
      <c r="B707703" s="76"/>
      <c r="C707703" s="75"/>
    </row>
    <row r="707704" spans="2:3" x14ac:dyDescent="0.25">
      <c r="B707704" s="76"/>
      <c r="C707704" s="75"/>
    </row>
    <row r="707705" spans="2:3" x14ac:dyDescent="0.25">
      <c r="B707705" s="76"/>
      <c r="C707705" s="75"/>
    </row>
    <row r="707815" spans="2:3" x14ac:dyDescent="0.25">
      <c r="B707815" s="76"/>
      <c r="C707815" s="75"/>
    </row>
    <row r="707816" spans="2:3" x14ac:dyDescent="0.25">
      <c r="B707816" s="76"/>
      <c r="C707816" s="75"/>
    </row>
    <row r="707817" spans="2:3" x14ac:dyDescent="0.25">
      <c r="B707817" s="76"/>
      <c r="C707817" s="75"/>
    </row>
    <row r="707818" spans="2:3" x14ac:dyDescent="0.25">
      <c r="B707818" s="76"/>
      <c r="C707818" s="75"/>
    </row>
    <row r="707819" spans="2:3" x14ac:dyDescent="0.25">
      <c r="B707819" s="76"/>
      <c r="C707819" s="75"/>
    </row>
    <row r="707820" spans="2:3" x14ac:dyDescent="0.25">
      <c r="B707820" s="76"/>
      <c r="C707820" s="75"/>
    </row>
    <row r="707821" spans="2:3" x14ac:dyDescent="0.25">
      <c r="B707821" s="76"/>
      <c r="C707821" s="75"/>
    </row>
    <row r="707822" spans="2:3" x14ac:dyDescent="0.25">
      <c r="B707822" s="76"/>
      <c r="C707822" s="75"/>
    </row>
    <row r="707823" spans="2:3" x14ac:dyDescent="0.25">
      <c r="B707823" s="76"/>
      <c r="C707823" s="75"/>
    </row>
    <row r="707824" spans="2:3" x14ac:dyDescent="0.25">
      <c r="B707824" s="76"/>
      <c r="C707824" s="75"/>
    </row>
    <row r="707825" spans="2:3" x14ac:dyDescent="0.25">
      <c r="B707825" s="76"/>
      <c r="C707825" s="75"/>
    </row>
    <row r="707826" spans="2:3" x14ac:dyDescent="0.25">
      <c r="B707826" s="76"/>
      <c r="C707826" s="75"/>
    </row>
    <row r="707827" spans="2:3" x14ac:dyDescent="0.25">
      <c r="B707827" s="76"/>
      <c r="C707827" s="75"/>
    </row>
    <row r="707937" spans="2:3" x14ac:dyDescent="0.25">
      <c r="B707937" s="76"/>
      <c r="C707937" s="75"/>
    </row>
    <row r="707938" spans="2:3" x14ac:dyDescent="0.25">
      <c r="B707938" s="76"/>
      <c r="C707938" s="75"/>
    </row>
    <row r="707939" spans="2:3" x14ac:dyDescent="0.25">
      <c r="B707939" s="76"/>
      <c r="C707939" s="75"/>
    </row>
    <row r="707940" spans="2:3" x14ac:dyDescent="0.25">
      <c r="B707940" s="76"/>
      <c r="C707940" s="75"/>
    </row>
    <row r="707941" spans="2:3" x14ac:dyDescent="0.25">
      <c r="B707941" s="76"/>
      <c r="C707941" s="75"/>
    </row>
    <row r="707942" spans="2:3" x14ac:dyDescent="0.25">
      <c r="B707942" s="76"/>
      <c r="C707942" s="75"/>
    </row>
    <row r="707943" spans="2:3" x14ac:dyDescent="0.25">
      <c r="B707943" s="76"/>
      <c r="C707943" s="75"/>
    </row>
    <row r="707944" spans="2:3" x14ac:dyDescent="0.25">
      <c r="B707944" s="76"/>
      <c r="C707944" s="75"/>
    </row>
    <row r="707945" spans="2:3" x14ac:dyDescent="0.25">
      <c r="B707945" s="76"/>
      <c r="C707945" s="75"/>
    </row>
    <row r="707946" spans="2:3" x14ac:dyDescent="0.25">
      <c r="B707946" s="76"/>
      <c r="C707946" s="75"/>
    </row>
    <row r="707947" spans="2:3" x14ac:dyDescent="0.25">
      <c r="B707947" s="76"/>
      <c r="C707947" s="75"/>
    </row>
    <row r="707948" spans="2:3" x14ac:dyDescent="0.25">
      <c r="B707948" s="76"/>
      <c r="C707948" s="75"/>
    </row>
    <row r="707949" spans="2:3" x14ac:dyDescent="0.25">
      <c r="B707949" s="76"/>
      <c r="C707949" s="75"/>
    </row>
    <row r="708059" spans="2:3" x14ac:dyDescent="0.25">
      <c r="B708059" s="76"/>
      <c r="C708059" s="75"/>
    </row>
    <row r="708060" spans="2:3" x14ac:dyDescent="0.25">
      <c r="B708060" s="76"/>
      <c r="C708060" s="75"/>
    </row>
    <row r="708061" spans="2:3" x14ac:dyDescent="0.25">
      <c r="B708061" s="76"/>
      <c r="C708061" s="75"/>
    </row>
    <row r="708062" spans="2:3" x14ac:dyDescent="0.25">
      <c r="B708062" s="76"/>
      <c r="C708062" s="75"/>
    </row>
    <row r="708063" spans="2:3" x14ac:dyDescent="0.25">
      <c r="B708063" s="76"/>
      <c r="C708063" s="75"/>
    </row>
    <row r="708064" spans="2:3" x14ac:dyDescent="0.25">
      <c r="B708064" s="76"/>
      <c r="C708064" s="75"/>
    </row>
    <row r="708065" spans="2:3" x14ac:dyDescent="0.25">
      <c r="B708065" s="76"/>
      <c r="C708065" s="75"/>
    </row>
    <row r="708066" spans="2:3" x14ac:dyDescent="0.25">
      <c r="B708066" s="76"/>
      <c r="C708066" s="75"/>
    </row>
    <row r="708067" spans="2:3" x14ac:dyDescent="0.25">
      <c r="B708067" s="76"/>
      <c r="C708067" s="75"/>
    </row>
    <row r="708068" spans="2:3" x14ac:dyDescent="0.25">
      <c r="B708068" s="76"/>
      <c r="C708068" s="75"/>
    </row>
    <row r="708069" spans="2:3" x14ac:dyDescent="0.25">
      <c r="B708069" s="76"/>
      <c r="C708069" s="75"/>
    </row>
    <row r="708070" spans="2:3" x14ac:dyDescent="0.25">
      <c r="B708070" s="76"/>
      <c r="C708070" s="75"/>
    </row>
    <row r="708071" spans="2:3" x14ac:dyDescent="0.25">
      <c r="B708071" s="76"/>
      <c r="C708071" s="75"/>
    </row>
    <row r="708181" spans="2:3" x14ac:dyDescent="0.25">
      <c r="B708181" s="76"/>
      <c r="C708181" s="75"/>
    </row>
    <row r="708182" spans="2:3" x14ac:dyDescent="0.25">
      <c r="B708182" s="76"/>
      <c r="C708182" s="75"/>
    </row>
    <row r="708183" spans="2:3" x14ac:dyDescent="0.25">
      <c r="B708183" s="76"/>
      <c r="C708183" s="75"/>
    </row>
    <row r="708184" spans="2:3" x14ac:dyDescent="0.25">
      <c r="B708184" s="76"/>
      <c r="C708184" s="75"/>
    </row>
    <row r="708185" spans="2:3" x14ac:dyDescent="0.25">
      <c r="B708185" s="76"/>
      <c r="C708185" s="75"/>
    </row>
    <row r="708186" spans="2:3" x14ac:dyDescent="0.25">
      <c r="B708186" s="76"/>
      <c r="C708186" s="75"/>
    </row>
    <row r="708187" spans="2:3" x14ac:dyDescent="0.25">
      <c r="B708187" s="76"/>
      <c r="C708187" s="75"/>
    </row>
    <row r="708188" spans="2:3" x14ac:dyDescent="0.25">
      <c r="B708188" s="76"/>
      <c r="C708188" s="75"/>
    </row>
    <row r="708189" spans="2:3" x14ac:dyDescent="0.25">
      <c r="B708189" s="76"/>
      <c r="C708189" s="75"/>
    </row>
    <row r="708190" spans="2:3" x14ac:dyDescent="0.25">
      <c r="B708190" s="76"/>
      <c r="C708190" s="75"/>
    </row>
    <row r="708191" spans="2:3" x14ac:dyDescent="0.25">
      <c r="B708191" s="76"/>
      <c r="C708191" s="75"/>
    </row>
    <row r="708192" spans="2:3" x14ac:dyDescent="0.25">
      <c r="B708192" s="76"/>
      <c r="C708192" s="75"/>
    </row>
    <row r="708193" spans="2:3" x14ac:dyDescent="0.25">
      <c r="B708193" s="76"/>
      <c r="C708193" s="75"/>
    </row>
    <row r="708303" spans="2:3" x14ac:dyDescent="0.25">
      <c r="B708303" s="76"/>
      <c r="C708303" s="75"/>
    </row>
    <row r="708304" spans="2:3" x14ac:dyDescent="0.25">
      <c r="B708304" s="76"/>
      <c r="C708304" s="75"/>
    </row>
    <row r="708305" spans="2:3" x14ac:dyDescent="0.25">
      <c r="B708305" s="76"/>
      <c r="C708305" s="75"/>
    </row>
    <row r="708306" spans="2:3" x14ac:dyDescent="0.25">
      <c r="B708306" s="76"/>
      <c r="C708306" s="75"/>
    </row>
    <row r="708307" spans="2:3" x14ac:dyDescent="0.25">
      <c r="B708307" s="76"/>
      <c r="C708307" s="75"/>
    </row>
    <row r="708308" spans="2:3" x14ac:dyDescent="0.25">
      <c r="B708308" s="76"/>
      <c r="C708308" s="75"/>
    </row>
    <row r="708309" spans="2:3" x14ac:dyDescent="0.25">
      <c r="B708309" s="76"/>
      <c r="C708309" s="75"/>
    </row>
    <row r="708310" spans="2:3" x14ac:dyDescent="0.25">
      <c r="B708310" s="76"/>
      <c r="C708310" s="75"/>
    </row>
    <row r="708311" spans="2:3" x14ac:dyDescent="0.25">
      <c r="B708311" s="76"/>
      <c r="C708311" s="75"/>
    </row>
    <row r="708312" spans="2:3" x14ac:dyDescent="0.25">
      <c r="B708312" s="76"/>
      <c r="C708312" s="75"/>
    </row>
    <row r="708313" spans="2:3" x14ac:dyDescent="0.25">
      <c r="B708313" s="76"/>
      <c r="C708313" s="75"/>
    </row>
    <row r="708314" spans="2:3" x14ac:dyDescent="0.25">
      <c r="B708314" s="76"/>
      <c r="C708314" s="75"/>
    </row>
    <row r="708315" spans="2:3" x14ac:dyDescent="0.25">
      <c r="B708315" s="76"/>
      <c r="C708315" s="75"/>
    </row>
    <row r="708425" spans="2:3" x14ac:dyDescent="0.25">
      <c r="B708425" s="76"/>
      <c r="C708425" s="75"/>
    </row>
    <row r="708426" spans="2:3" x14ac:dyDescent="0.25">
      <c r="B708426" s="76"/>
      <c r="C708426" s="75"/>
    </row>
    <row r="708427" spans="2:3" x14ac:dyDescent="0.25">
      <c r="B708427" s="76"/>
      <c r="C708427" s="75"/>
    </row>
    <row r="708428" spans="2:3" x14ac:dyDescent="0.25">
      <c r="B708428" s="76"/>
      <c r="C708428" s="75"/>
    </row>
    <row r="708429" spans="2:3" x14ac:dyDescent="0.25">
      <c r="B708429" s="76"/>
      <c r="C708429" s="75"/>
    </row>
    <row r="708430" spans="2:3" x14ac:dyDescent="0.25">
      <c r="B708430" s="76"/>
      <c r="C708430" s="75"/>
    </row>
    <row r="708431" spans="2:3" x14ac:dyDescent="0.25">
      <c r="B708431" s="76"/>
      <c r="C708431" s="75"/>
    </row>
    <row r="708432" spans="2:3" x14ac:dyDescent="0.25">
      <c r="B708432" s="76"/>
      <c r="C708432" s="75"/>
    </row>
    <row r="708433" spans="2:3" x14ac:dyDescent="0.25">
      <c r="B708433" s="76"/>
      <c r="C708433" s="75"/>
    </row>
    <row r="708434" spans="2:3" x14ac:dyDescent="0.25">
      <c r="B708434" s="76"/>
      <c r="C708434" s="75"/>
    </row>
    <row r="708435" spans="2:3" x14ac:dyDescent="0.25">
      <c r="B708435" s="76"/>
      <c r="C708435" s="75"/>
    </row>
    <row r="708436" spans="2:3" x14ac:dyDescent="0.25">
      <c r="B708436" s="76"/>
      <c r="C708436" s="75"/>
    </row>
    <row r="708437" spans="2:3" x14ac:dyDescent="0.25">
      <c r="B708437" s="76"/>
      <c r="C708437" s="75"/>
    </row>
    <row r="708547" spans="2:3" x14ac:dyDescent="0.25">
      <c r="B708547" s="76"/>
      <c r="C708547" s="75"/>
    </row>
    <row r="708548" spans="2:3" x14ac:dyDescent="0.25">
      <c r="B708548" s="76"/>
      <c r="C708548" s="75"/>
    </row>
    <row r="708549" spans="2:3" x14ac:dyDescent="0.25">
      <c r="B708549" s="76"/>
      <c r="C708549" s="75"/>
    </row>
    <row r="708550" spans="2:3" x14ac:dyDescent="0.25">
      <c r="B708550" s="76"/>
      <c r="C708550" s="75"/>
    </row>
    <row r="708551" spans="2:3" x14ac:dyDescent="0.25">
      <c r="B708551" s="76"/>
      <c r="C708551" s="75"/>
    </row>
    <row r="708552" spans="2:3" x14ac:dyDescent="0.25">
      <c r="B708552" s="76"/>
      <c r="C708552" s="75"/>
    </row>
    <row r="708553" spans="2:3" x14ac:dyDescent="0.25">
      <c r="B708553" s="76"/>
      <c r="C708553" s="75"/>
    </row>
    <row r="708554" spans="2:3" x14ac:dyDescent="0.25">
      <c r="B708554" s="76"/>
      <c r="C708554" s="75"/>
    </row>
    <row r="708555" spans="2:3" x14ac:dyDescent="0.25">
      <c r="B708555" s="76"/>
      <c r="C708555" s="75"/>
    </row>
    <row r="708556" spans="2:3" x14ac:dyDescent="0.25">
      <c r="B708556" s="76"/>
      <c r="C708556" s="75"/>
    </row>
    <row r="708557" spans="2:3" x14ac:dyDescent="0.25">
      <c r="B708557" s="76"/>
      <c r="C708557" s="75"/>
    </row>
    <row r="708558" spans="2:3" x14ac:dyDescent="0.25">
      <c r="B708558" s="76"/>
      <c r="C708558" s="75"/>
    </row>
    <row r="708559" spans="2:3" x14ac:dyDescent="0.25">
      <c r="B708559" s="76"/>
      <c r="C708559" s="75"/>
    </row>
    <row r="708669" spans="2:3" x14ac:dyDescent="0.25">
      <c r="B708669" s="76"/>
      <c r="C708669" s="75"/>
    </row>
    <row r="708670" spans="2:3" x14ac:dyDescent="0.25">
      <c r="B708670" s="76"/>
      <c r="C708670" s="75"/>
    </row>
    <row r="708671" spans="2:3" x14ac:dyDescent="0.25">
      <c r="B708671" s="76"/>
      <c r="C708671" s="75"/>
    </row>
    <row r="708672" spans="2:3" x14ac:dyDescent="0.25">
      <c r="B708672" s="76"/>
      <c r="C708672" s="75"/>
    </row>
    <row r="708673" spans="2:3" x14ac:dyDescent="0.25">
      <c r="B708673" s="76"/>
      <c r="C708673" s="75"/>
    </row>
    <row r="708674" spans="2:3" x14ac:dyDescent="0.25">
      <c r="B708674" s="76"/>
      <c r="C708674" s="75"/>
    </row>
    <row r="708675" spans="2:3" x14ac:dyDescent="0.25">
      <c r="B708675" s="76"/>
      <c r="C708675" s="75"/>
    </row>
    <row r="708676" spans="2:3" x14ac:dyDescent="0.25">
      <c r="B708676" s="76"/>
      <c r="C708676" s="75"/>
    </row>
    <row r="708677" spans="2:3" x14ac:dyDescent="0.25">
      <c r="B708677" s="76"/>
      <c r="C708677" s="75"/>
    </row>
    <row r="708678" spans="2:3" x14ac:dyDescent="0.25">
      <c r="B708678" s="76"/>
      <c r="C708678" s="75"/>
    </row>
    <row r="708679" spans="2:3" x14ac:dyDescent="0.25">
      <c r="B708679" s="76"/>
      <c r="C708679" s="75"/>
    </row>
    <row r="708680" spans="2:3" x14ac:dyDescent="0.25">
      <c r="B708680" s="76"/>
      <c r="C708680" s="75"/>
    </row>
    <row r="708681" spans="2:3" x14ac:dyDescent="0.25">
      <c r="B708681" s="76"/>
      <c r="C708681" s="75"/>
    </row>
    <row r="708791" spans="2:3" x14ac:dyDescent="0.25">
      <c r="B708791" s="76"/>
      <c r="C708791" s="75"/>
    </row>
    <row r="708792" spans="2:3" x14ac:dyDescent="0.25">
      <c r="B708792" s="76"/>
      <c r="C708792" s="75"/>
    </row>
    <row r="708793" spans="2:3" x14ac:dyDescent="0.25">
      <c r="B708793" s="76"/>
      <c r="C708793" s="75"/>
    </row>
    <row r="708794" spans="2:3" x14ac:dyDescent="0.25">
      <c r="B708794" s="76"/>
      <c r="C708794" s="75"/>
    </row>
    <row r="708795" spans="2:3" x14ac:dyDescent="0.25">
      <c r="B708795" s="76"/>
      <c r="C708795" s="75"/>
    </row>
    <row r="708796" spans="2:3" x14ac:dyDescent="0.25">
      <c r="B708796" s="76"/>
      <c r="C708796" s="75"/>
    </row>
    <row r="708797" spans="2:3" x14ac:dyDescent="0.25">
      <c r="B708797" s="76"/>
      <c r="C708797" s="75"/>
    </row>
    <row r="708798" spans="2:3" x14ac:dyDescent="0.25">
      <c r="B708798" s="76"/>
      <c r="C708798" s="75"/>
    </row>
    <row r="708799" spans="2:3" x14ac:dyDescent="0.25">
      <c r="B708799" s="76"/>
      <c r="C708799" s="75"/>
    </row>
    <row r="708800" spans="2:3" x14ac:dyDescent="0.25">
      <c r="B708800" s="76"/>
      <c r="C708800" s="75"/>
    </row>
    <row r="708801" spans="2:3" x14ac:dyDescent="0.25">
      <c r="B708801" s="76"/>
      <c r="C708801" s="75"/>
    </row>
    <row r="708802" spans="2:3" x14ac:dyDescent="0.25">
      <c r="B708802" s="76"/>
      <c r="C708802" s="75"/>
    </row>
    <row r="708803" spans="2:3" x14ac:dyDescent="0.25">
      <c r="B708803" s="76"/>
      <c r="C708803" s="75"/>
    </row>
    <row r="708913" spans="2:3" x14ac:dyDescent="0.25">
      <c r="B708913" s="76"/>
      <c r="C708913" s="75"/>
    </row>
    <row r="708914" spans="2:3" x14ac:dyDescent="0.25">
      <c r="B708914" s="76"/>
      <c r="C708914" s="75"/>
    </row>
    <row r="708915" spans="2:3" x14ac:dyDescent="0.25">
      <c r="B708915" s="76"/>
      <c r="C708915" s="75"/>
    </row>
    <row r="708916" spans="2:3" x14ac:dyDescent="0.25">
      <c r="B708916" s="76"/>
      <c r="C708916" s="75"/>
    </row>
    <row r="708917" spans="2:3" x14ac:dyDescent="0.25">
      <c r="B708917" s="76"/>
      <c r="C708917" s="75"/>
    </row>
    <row r="708918" spans="2:3" x14ac:dyDescent="0.25">
      <c r="B708918" s="76"/>
      <c r="C708918" s="75"/>
    </row>
    <row r="708919" spans="2:3" x14ac:dyDescent="0.25">
      <c r="B708919" s="76"/>
      <c r="C708919" s="75"/>
    </row>
    <row r="708920" spans="2:3" x14ac:dyDescent="0.25">
      <c r="B708920" s="76"/>
      <c r="C708920" s="75"/>
    </row>
    <row r="708921" spans="2:3" x14ac:dyDescent="0.25">
      <c r="B708921" s="76"/>
      <c r="C708921" s="75"/>
    </row>
    <row r="708922" spans="2:3" x14ac:dyDescent="0.25">
      <c r="B708922" s="76"/>
      <c r="C708922" s="75"/>
    </row>
    <row r="708923" spans="2:3" x14ac:dyDescent="0.25">
      <c r="B708923" s="76"/>
      <c r="C708923" s="75"/>
    </row>
    <row r="708924" spans="2:3" x14ac:dyDescent="0.25">
      <c r="B708924" s="76"/>
      <c r="C708924" s="75"/>
    </row>
    <row r="708925" spans="2:3" x14ac:dyDescent="0.25">
      <c r="B708925" s="76"/>
      <c r="C708925" s="75"/>
    </row>
    <row r="709035" spans="2:3" x14ac:dyDescent="0.25">
      <c r="B709035" s="76"/>
      <c r="C709035" s="75"/>
    </row>
    <row r="709036" spans="2:3" x14ac:dyDescent="0.25">
      <c r="B709036" s="76"/>
      <c r="C709036" s="75"/>
    </row>
    <row r="709037" spans="2:3" x14ac:dyDescent="0.25">
      <c r="B709037" s="76"/>
      <c r="C709037" s="75"/>
    </row>
    <row r="709038" spans="2:3" x14ac:dyDescent="0.25">
      <c r="B709038" s="76"/>
      <c r="C709038" s="75"/>
    </row>
    <row r="709039" spans="2:3" x14ac:dyDescent="0.25">
      <c r="B709039" s="76"/>
      <c r="C709039" s="75"/>
    </row>
    <row r="709040" spans="2:3" x14ac:dyDescent="0.25">
      <c r="B709040" s="76"/>
      <c r="C709040" s="75"/>
    </row>
    <row r="709041" spans="2:3" x14ac:dyDescent="0.25">
      <c r="B709041" s="76"/>
      <c r="C709041" s="75"/>
    </row>
    <row r="709042" spans="2:3" x14ac:dyDescent="0.25">
      <c r="B709042" s="76"/>
      <c r="C709042" s="75"/>
    </row>
    <row r="709043" spans="2:3" x14ac:dyDescent="0.25">
      <c r="B709043" s="76"/>
      <c r="C709043" s="75"/>
    </row>
    <row r="709044" spans="2:3" x14ac:dyDescent="0.25">
      <c r="B709044" s="76"/>
      <c r="C709044" s="75"/>
    </row>
    <row r="709045" spans="2:3" x14ac:dyDescent="0.25">
      <c r="B709045" s="76"/>
      <c r="C709045" s="75"/>
    </row>
    <row r="709046" spans="2:3" x14ac:dyDescent="0.25">
      <c r="B709046" s="76"/>
      <c r="C709046" s="75"/>
    </row>
    <row r="709047" spans="2:3" x14ac:dyDescent="0.25">
      <c r="B709047" s="76"/>
      <c r="C709047" s="75"/>
    </row>
    <row r="709157" spans="2:3" x14ac:dyDescent="0.25">
      <c r="B709157" s="76"/>
      <c r="C709157" s="75"/>
    </row>
    <row r="709158" spans="2:3" x14ac:dyDescent="0.25">
      <c r="B709158" s="76"/>
      <c r="C709158" s="75"/>
    </row>
    <row r="709159" spans="2:3" x14ac:dyDescent="0.25">
      <c r="B709159" s="76"/>
      <c r="C709159" s="75"/>
    </row>
    <row r="709160" spans="2:3" x14ac:dyDescent="0.25">
      <c r="B709160" s="76"/>
      <c r="C709160" s="75"/>
    </row>
    <row r="709161" spans="2:3" x14ac:dyDescent="0.25">
      <c r="B709161" s="76"/>
      <c r="C709161" s="75"/>
    </row>
    <row r="709162" spans="2:3" x14ac:dyDescent="0.25">
      <c r="B709162" s="76"/>
      <c r="C709162" s="75"/>
    </row>
    <row r="709163" spans="2:3" x14ac:dyDescent="0.25">
      <c r="B709163" s="76"/>
      <c r="C709163" s="75"/>
    </row>
    <row r="709164" spans="2:3" x14ac:dyDescent="0.25">
      <c r="B709164" s="76"/>
      <c r="C709164" s="75"/>
    </row>
    <row r="709165" spans="2:3" x14ac:dyDescent="0.25">
      <c r="B709165" s="76"/>
      <c r="C709165" s="75"/>
    </row>
    <row r="709166" spans="2:3" x14ac:dyDescent="0.25">
      <c r="B709166" s="76"/>
      <c r="C709166" s="75"/>
    </row>
    <row r="709167" spans="2:3" x14ac:dyDescent="0.25">
      <c r="B709167" s="76"/>
      <c r="C709167" s="75"/>
    </row>
    <row r="709168" spans="2:3" x14ac:dyDescent="0.25">
      <c r="B709168" s="76"/>
      <c r="C709168" s="75"/>
    </row>
    <row r="709169" spans="2:3" x14ac:dyDescent="0.25">
      <c r="B709169" s="76"/>
      <c r="C709169" s="75"/>
    </row>
    <row r="709279" spans="2:3" x14ac:dyDescent="0.25">
      <c r="B709279" s="76"/>
      <c r="C709279" s="75"/>
    </row>
    <row r="709280" spans="2:3" x14ac:dyDescent="0.25">
      <c r="B709280" s="76"/>
      <c r="C709280" s="75"/>
    </row>
    <row r="709281" spans="2:3" x14ac:dyDescent="0.25">
      <c r="B709281" s="76"/>
      <c r="C709281" s="75"/>
    </row>
    <row r="709282" spans="2:3" x14ac:dyDescent="0.25">
      <c r="B709282" s="76"/>
      <c r="C709282" s="75"/>
    </row>
    <row r="709283" spans="2:3" x14ac:dyDescent="0.25">
      <c r="B709283" s="76"/>
      <c r="C709283" s="75"/>
    </row>
    <row r="709284" spans="2:3" x14ac:dyDescent="0.25">
      <c r="B709284" s="76"/>
      <c r="C709284" s="75"/>
    </row>
    <row r="709285" spans="2:3" x14ac:dyDescent="0.25">
      <c r="B709285" s="76"/>
      <c r="C709285" s="75"/>
    </row>
    <row r="709286" spans="2:3" x14ac:dyDescent="0.25">
      <c r="B709286" s="76"/>
      <c r="C709286" s="75"/>
    </row>
    <row r="709287" spans="2:3" x14ac:dyDescent="0.25">
      <c r="B709287" s="76"/>
      <c r="C709287" s="75"/>
    </row>
    <row r="709288" spans="2:3" x14ac:dyDescent="0.25">
      <c r="B709288" s="76"/>
      <c r="C709288" s="75"/>
    </row>
    <row r="709289" spans="2:3" x14ac:dyDescent="0.25">
      <c r="B709289" s="76"/>
      <c r="C709289" s="75"/>
    </row>
    <row r="709290" spans="2:3" x14ac:dyDescent="0.25">
      <c r="B709290" s="76"/>
      <c r="C709290" s="75"/>
    </row>
    <row r="709291" spans="2:3" x14ac:dyDescent="0.25">
      <c r="B709291" s="76"/>
      <c r="C709291" s="75"/>
    </row>
    <row r="709401" spans="2:3" x14ac:dyDescent="0.25">
      <c r="B709401" s="76"/>
      <c r="C709401" s="75"/>
    </row>
    <row r="709402" spans="2:3" x14ac:dyDescent="0.25">
      <c r="B709402" s="76"/>
      <c r="C709402" s="75"/>
    </row>
    <row r="709403" spans="2:3" x14ac:dyDescent="0.25">
      <c r="B709403" s="76"/>
      <c r="C709403" s="75"/>
    </row>
    <row r="709404" spans="2:3" x14ac:dyDescent="0.25">
      <c r="B709404" s="76"/>
      <c r="C709404" s="75"/>
    </row>
    <row r="709405" spans="2:3" x14ac:dyDescent="0.25">
      <c r="B709405" s="76"/>
      <c r="C709405" s="75"/>
    </row>
    <row r="709406" spans="2:3" x14ac:dyDescent="0.25">
      <c r="B709406" s="76"/>
      <c r="C709406" s="75"/>
    </row>
    <row r="709407" spans="2:3" x14ac:dyDescent="0.25">
      <c r="B709407" s="76"/>
      <c r="C709407" s="75"/>
    </row>
    <row r="709408" spans="2:3" x14ac:dyDescent="0.25">
      <c r="B709408" s="76"/>
      <c r="C709408" s="75"/>
    </row>
    <row r="709409" spans="2:3" x14ac:dyDescent="0.25">
      <c r="B709409" s="76"/>
      <c r="C709409" s="75"/>
    </row>
    <row r="709410" spans="2:3" x14ac:dyDescent="0.25">
      <c r="B709410" s="76"/>
      <c r="C709410" s="75"/>
    </row>
    <row r="709411" spans="2:3" x14ac:dyDescent="0.25">
      <c r="B709411" s="76"/>
      <c r="C709411" s="75"/>
    </row>
    <row r="709412" spans="2:3" x14ac:dyDescent="0.25">
      <c r="B709412" s="76"/>
      <c r="C709412" s="75"/>
    </row>
    <row r="709413" spans="2:3" x14ac:dyDescent="0.25">
      <c r="B709413" s="76"/>
      <c r="C709413" s="75"/>
    </row>
    <row r="709523" spans="2:3" x14ac:dyDescent="0.25">
      <c r="B709523" s="76"/>
      <c r="C709523" s="75"/>
    </row>
    <row r="709524" spans="2:3" x14ac:dyDescent="0.25">
      <c r="B709524" s="76"/>
      <c r="C709524" s="75"/>
    </row>
    <row r="709525" spans="2:3" x14ac:dyDescent="0.25">
      <c r="B709525" s="76"/>
      <c r="C709525" s="75"/>
    </row>
    <row r="709526" spans="2:3" x14ac:dyDescent="0.25">
      <c r="B709526" s="76"/>
      <c r="C709526" s="75"/>
    </row>
    <row r="709527" spans="2:3" x14ac:dyDescent="0.25">
      <c r="B709527" s="76"/>
      <c r="C709527" s="75"/>
    </row>
    <row r="709528" spans="2:3" x14ac:dyDescent="0.25">
      <c r="B709528" s="76"/>
      <c r="C709528" s="75"/>
    </row>
    <row r="709529" spans="2:3" x14ac:dyDescent="0.25">
      <c r="B709529" s="76"/>
      <c r="C709529" s="75"/>
    </row>
    <row r="709530" spans="2:3" x14ac:dyDescent="0.25">
      <c r="B709530" s="76"/>
      <c r="C709530" s="75"/>
    </row>
    <row r="709531" spans="2:3" x14ac:dyDescent="0.25">
      <c r="B709531" s="76"/>
      <c r="C709531" s="75"/>
    </row>
    <row r="709532" spans="2:3" x14ac:dyDescent="0.25">
      <c r="B709532" s="76"/>
      <c r="C709532" s="75"/>
    </row>
    <row r="709533" spans="2:3" x14ac:dyDescent="0.25">
      <c r="B709533" s="76"/>
      <c r="C709533" s="75"/>
    </row>
    <row r="709534" spans="2:3" x14ac:dyDescent="0.25">
      <c r="B709534" s="76"/>
      <c r="C709534" s="75"/>
    </row>
    <row r="709535" spans="2:3" x14ac:dyDescent="0.25">
      <c r="B709535" s="76"/>
      <c r="C709535" s="75"/>
    </row>
    <row r="709645" spans="2:3" x14ac:dyDescent="0.25">
      <c r="B709645" s="76"/>
      <c r="C709645" s="75"/>
    </row>
    <row r="709646" spans="2:3" x14ac:dyDescent="0.25">
      <c r="B709646" s="76"/>
      <c r="C709646" s="75"/>
    </row>
    <row r="709647" spans="2:3" x14ac:dyDescent="0.25">
      <c r="B709647" s="76"/>
      <c r="C709647" s="75"/>
    </row>
    <row r="709648" spans="2:3" x14ac:dyDescent="0.25">
      <c r="B709648" s="76"/>
      <c r="C709648" s="75"/>
    </row>
    <row r="709649" spans="2:3" x14ac:dyDescent="0.25">
      <c r="B709649" s="76"/>
      <c r="C709649" s="75"/>
    </row>
    <row r="709650" spans="2:3" x14ac:dyDescent="0.25">
      <c r="B709650" s="76"/>
      <c r="C709650" s="75"/>
    </row>
    <row r="709651" spans="2:3" x14ac:dyDescent="0.25">
      <c r="B709651" s="76"/>
      <c r="C709651" s="75"/>
    </row>
    <row r="709652" spans="2:3" x14ac:dyDescent="0.25">
      <c r="B709652" s="76"/>
      <c r="C709652" s="75"/>
    </row>
    <row r="709653" spans="2:3" x14ac:dyDescent="0.25">
      <c r="B709653" s="76"/>
      <c r="C709653" s="75"/>
    </row>
    <row r="709654" spans="2:3" x14ac:dyDescent="0.25">
      <c r="B709654" s="76"/>
      <c r="C709654" s="75"/>
    </row>
    <row r="709655" spans="2:3" x14ac:dyDescent="0.25">
      <c r="B709655" s="76"/>
      <c r="C709655" s="75"/>
    </row>
    <row r="709656" spans="2:3" x14ac:dyDescent="0.25">
      <c r="B709656" s="76"/>
      <c r="C709656" s="75"/>
    </row>
    <row r="709657" spans="2:3" x14ac:dyDescent="0.25">
      <c r="B709657" s="76"/>
      <c r="C709657" s="75"/>
    </row>
    <row r="709767" spans="2:3" x14ac:dyDescent="0.25">
      <c r="B709767" s="76"/>
      <c r="C709767" s="75"/>
    </row>
    <row r="709768" spans="2:3" x14ac:dyDescent="0.25">
      <c r="B709768" s="76"/>
      <c r="C709768" s="75"/>
    </row>
    <row r="709769" spans="2:3" x14ac:dyDescent="0.25">
      <c r="B709769" s="76"/>
      <c r="C709769" s="75"/>
    </row>
    <row r="709770" spans="2:3" x14ac:dyDescent="0.25">
      <c r="B709770" s="76"/>
      <c r="C709770" s="75"/>
    </row>
    <row r="709771" spans="2:3" x14ac:dyDescent="0.25">
      <c r="B709771" s="76"/>
      <c r="C709771" s="75"/>
    </row>
    <row r="709772" spans="2:3" x14ac:dyDescent="0.25">
      <c r="B709772" s="76"/>
      <c r="C709772" s="75"/>
    </row>
    <row r="709773" spans="2:3" x14ac:dyDescent="0.25">
      <c r="B709773" s="76"/>
      <c r="C709773" s="75"/>
    </row>
    <row r="709774" spans="2:3" x14ac:dyDescent="0.25">
      <c r="B709774" s="76"/>
      <c r="C709774" s="75"/>
    </row>
    <row r="709775" spans="2:3" x14ac:dyDescent="0.25">
      <c r="B709775" s="76"/>
      <c r="C709775" s="75"/>
    </row>
    <row r="709776" spans="2:3" x14ac:dyDescent="0.25">
      <c r="B709776" s="76"/>
      <c r="C709776" s="75"/>
    </row>
    <row r="709777" spans="2:3" x14ac:dyDescent="0.25">
      <c r="B709777" s="76"/>
      <c r="C709777" s="75"/>
    </row>
    <row r="709778" spans="2:3" x14ac:dyDescent="0.25">
      <c r="B709778" s="76"/>
      <c r="C709778" s="75"/>
    </row>
    <row r="709779" spans="2:3" x14ac:dyDescent="0.25">
      <c r="B709779" s="76"/>
      <c r="C709779" s="75"/>
    </row>
    <row r="709889" spans="2:3" x14ac:dyDescent="0.25">
      <c r="B709889" s="76"/>
      <c r="C709889" s="75"/>
    </row>
    <row r="709890" spans="2:3" x14ac:dyDescent="0.25">
      <c r="B709890" s="76"/>
      <c r="C709890" s="75"/>
    </row>
    <row r="709891" spans="2:3" x14ac:dyDescent="0.25">
      <c r="B709891" s="76"/>
      <c r="C709891" s="75"/>
    </row>
    <row r="709892" spans="2:3" x14ac:dyDescent="0.25">
      <c r="B709892" s="76"/>
      <c r="C709892" s="75"/>
    </row>
    <row r="709893" spans="2:3" x14ac:dyDescent="0.25">
      <c r="B709893" s="76"/>
      <c r="C709893" s="75"/>
    </row>
    <row r="709894" spans="2:3" x14ac:dyDescent="0.25">
      <c r="B709894" s="76"/>
      <c r="C709894" s="75"/>
    </row>
    <row r="709895" spans="2:3" x14ac:dyDescent="0.25">
      <c r="B709895" s="76"/>
      <c r="C709895" s="75"/>
    </row>
    <row r="709896" spans="2:3" x14ac:dyDescent="0.25">
      <c r="B709896" s="76"/>
      <c r="C709896" s="75"/>
    </row>
    <row r="709897" spans="2:3" x14ac:dyDescent="0.25">
      <c r="B709897" s="76"/>
      <c r="C709897" s="75"/>
    </row>
    <row r="709898" spans="2:3" x14ac:dyDescent="0.25">
      <c r="B709898" s="76"/>
      <c r="C709898" s="75"/>
    </row>
    <row r="709899" spans="2:3" x14ac:dyDescent="0.25">
      <c r="B709899" s="76"/>
      <c r="C709899" s="75"/>
    </row>
    <row r="709900" spans="2:3" x14ac:dyDescent="0.25">
      <c r="B709900" s="76"/>
      <c r="C709900" s="75"/>
    </row>
    <row r="709901" spans="2:3" x14ac:dyDescent="0.25">
      <c r="B709901" s="76"/>
      <c r="C709901" s="75"/>
    </row>
    <row r="710011" spans="2:3" x14ac:dyDescent="0.25">
      <c r="B710011" s="76"/>
      <c r="C710011" s="75"/>
    </row>
    <row r="710012" spans="2:3" x14ac:dyDescent="0.25">
      <c r="B710012" s="76"/>
      <c r="C710012" s="75"/>
    </row>
    <row r="710013" spans="2:3" x14ac:dyDescent="0.25">
      <c r="B710013" s="76"/>
      <c r="C710013" s="75"/>
    </row>
    <row r="710014" spans="2:3" x14ac:dyDescent="0.25">
      <c r="B710014" s="76"/>
      <c r="C710014" s="75"/>
    </row>
    <row r="710015" spans="2:3" x14ac:dyDescent="0.25">
      <c r="B710015" s="76"/>
      <c r="C710015" s="75"/>
    </row>
    <row r="710016" spans="2:3" x14ac:dyDescent="0.25">
      <c r="B710016" s="76"/>
      <c r="C710016" s="75"/>
    </row>
    <row r="710017" spans="2:3" x14ac:dyDescent="0.25">
      <c r="B710017" s="76"/>
      <c r="C710017" s="75"/>
    </row>
    <row r="710018" spans="2:3" x14ac:dyDescent="0.25">
      <c r="B710018" s="76"/>
      <c r="C710018" s="75"/>
    </row>
    <row r="710019" spans="2:3" x14ac:dyDescent="0.25">
      <c r="B710019" s="76"/>
      <c r="C710019" s="75"/>
    </row>
    <row r="710020" spans="2:3" x14ac:dyDescent="0.25">
      <c r="B710020" s="76"/>
      <c r="C710020" s="75"/>
    </row>
    <row r="710021" spans="2:3" x14ac:dyDescent="0.25">
      <c r="B710021" s="76"/>
      <c r="C710021" s="75"/>
    </row>
    <row r="710022" spans="2:3" x14ac:dyDescent="0.25">
      <c r="B710022" s="76"/>
      <c r="C710022" s="75"/>
    </row>
    <row r="710023" spans="2:3" x14ac:dyDescent="0.25">
      <c r="B710023" s="76"/>
      <c r="C710023" s="75"/>
    </row>
    <row r="710133" spans="2:3" x14ac:dyDescent="0.25">
      <c r="B710133" s="76"/>
      <c r="C710133" s="75"/>
    </row>
    <row r="710134" spans="2:3" x14ac:dyDescent="0.25">
      <c r="B710134" s="76"/>
      <c r="C710134" s="75"/>
    </row>
    <row r="710135" spans="2:3" x14ac:dyDescent="0.25">
      <c r="B710135" s="76"/>
      <c r="C710135" s="75"/>
    </row>
    <row r="710136" spans="2:3" x14ac:dyDescent="0.25">
      <c r="B710136" s="76"/>
      <c r="C710136" s="75"/>
    </row>
    <row r="710137" spans="2:3" x14ac:dyDescent="0.25">
      <c r="B710137" s="76"/>
      <c r="C710137" s="75"/>
    </row>
    <row r="710138" spans="2:3" x14ac:dyDescent="0.25">
      <c r="B710138" s="76"/>
      <c r="C710138" s="75"/>
    </row>
    <row r="710139" spans="2:3" x14ac:dyDescent="0.25">
      <c r="B710139" s="76"/>
      <c r="C710139" s="75"/>
    </row>
    <row r="710140" spans="2:3" x14ac:dyDescent="0.25">
      <c r="B710140" s="76"/>
      <c r="C710140" s="75"/>
    </row>
    <row r="710141" spans="2:3" x14ac:dyDescent="0.25">
      <c r="B710141" s="76"/>
      <c r="C710141" s="75"/>
    </row>
    <row r="710142" spans="2:3" x14ac:dyDescent="0.25">
      <c r="B710142" s="76"/>
      <c r="C710142" s="75"/>
    </row>
    <row r="710143" spans="2:3" x14ac:dyDescent="0.25">
      <c r="B710143" s="76"/>
      <c r="C710143" s="75"/>
    </row>
    <row r="710144" spans="2:3" x14ac:dyDescent="0.25">
      <c r="B710144" s="76"/>
      <c r="C710144" s="75"/>
    </row>
    <row r="710145" spans="2:3" x14ac:dyDescent="0.25">
      <c r="B710145" s="76"/>
      <c r="C710145" s="75"/>
    </row>
    <row r="710255" spans="2:3" x14ac:dyDescent="0.25">
      <c r="B710255" s="76"/>
      <c r="C710255" s="75"/>
    </row>
    <row r="710256" spans="2:3" x14ac:dyDescent="0.25">
      <c r="B710256" s="76"/>
      <c r="C710256" s="75"/>
    </row>
    <row r="710257" spans="2:3" x14ac:dyDescent="0.25">
      <c r="B710257" s="76"/>
      <c r="C710257" s="75"/>
    </row>
    <row r="710258" spans="2:3" x14ac:dyDescent="0.25">
      <c r="B710258" s="76"/>
      <c r="C710258" s="75"/>
    </row>
    <row r="710259" spans="2:3" x14ac:dyDescent="0.25">
      <c r="B710259" s="76"/>
      <c r="C710259" s="75"/>
    </row>
    <row r="710260" spans="2:3" x14ac:dyDescent="0.25">
      <c r="B710260" s="76"/>
      <c r="C710260" s="75"/>
    </row>
    <row r="710261" spans="2:3" x14ac:dyDescent="0.25">
      <c r="B710261" s="76"/>
      <c r="C710261" s="75"/>
    </row>
    <row r="710262" spans="2:3" x14ac:dyDescent="0.25">
      <c r="B710262" s="76"/>
      <c r="C710262" s="75"/>
    </row>
    <row r="710263" spans="2:3" x14ac:dyDescent="0.25">
      <c r="B710263" s="76"/>
      <c r="C710263" s="75"/>
    </row>
    <row r="710264" spans="2:3" x14ac:dyDescent="0.25">
      <c r="B710264" s="76"/>
      <c r="C710264" s="75"/>
    </row>
    <row r="710265" spans="2:3" x14ac:dyDescent="0.25">
      <c r="B710265" s="76"/>
      <c r="C710265" s="75"/>
    </row>
    <row r="710266" spans="2:3" x14ac:dyDescent="0.25">
      <c r="B710266" s="76"/>
      <c r="C710266" s="75"/>
    </row>
    <row r="710267" spans="2:3" x14ac:dyDescent="0.25">
      <c r="B710267" s="76"/>
      <c r="C710267" s="75"/>
    </row>
    <row r="710377" spans="2:3" x14ac:dyDescent="0.25">
      <c r="B710377" s="76"/>
      <c r="C710377" s="75"/>
    </row>
    <row r="710378" spans="2:3" x14ac:dyDescent="0.25">
      <c r="B710378" s="76"/>
      <c r="C710378" s="75"/>
    </row>
    <row r="710379" spans="2:3" x14ac:dyDescent="0.25">
      <c r="B710379" s="76"/>
      <c r="C710379" s="75"/>
    </row>
    <row r="710380" spans="2:3" x14ac:dyDescent="0.25">
      <c r="B710380" s="76"/>
      <c r="C710380" s="75"/>
    </row>
    <row r="710381" spans="2:3" x14ac:dyDescent="0.25">
      <c r="B710381" s="76"/>
      <c r="C710381" s="75"/>
    </row>
    <row r="710382" spans="2:3" x14ac:dyDescent="0.25">
      <c r="B710382" s="76"/>
      <c r="C710382" s="75"/>
    </row>
    <row r="710383" spans="2:3" x14ac:dyDescent="0.25">
      <c r="B710383" s="76"/>
      <c r="C710383" s="75"/>
    </row>
    <row r="710384" spans="2:3" x14ac:dyDescent="0.25">
      <c r="B710384" s="76"/>
      <c r="C710384" s="75"/>
    </row>
    <row r="710385" spans="2:3" x14ac:dyDescent="0.25">
      <c r="B710385" s="76"/>
      <c r="C710385" s="75"/>
    </row>
    <row r="710386" spans="2:3" x14ac:dyDescent="0.25">
      <c r="B710386" s="76"/>
      <c r="C710386" s="75"/>
    </row>
    <row r="710387" spans="2:3" x14ac:dyDescent="0.25">
      <c r="B710387" s="76"/>
      <c r="C710387" s="75"/>
    </row>
    <row r="710388" spans="2:3" x14ac:dyDescent="0.25">
      <c r="B710388" s="76"/>
      <c r="C710388" s="75"/>
    </row>
    <row r="710389" spans="2:3" x14ac:dyDescent="0.25">
      <c r="B710389" s="76"/>
      <c r="C710389" s="75"/>
    </row>
    <row r="710499" spans="2:3" x14ac:dyDescent="0.25">
      <c r="B710499" s="76"/>
      <c r="C710499" s="75"/>
    </row>
    <row r="710500" spans="2:3" x14ac:dyDescent="0.25">
      <c r="B710500" s="76"/>
      <c r="C710500" s="75"/>
    </row>
    <row r="710501" spans="2:3" x14ac:dyDescent="0.25">
      <c r="B710501" s="76"/>
      <c r="C710501" s="75"/>
    </row>
    <row r="710502" spans="2:3" x14ac:dyDescent="0.25">
      <c r="B710502" s="76"/>
      <c r="C710502" s="75"/>
    </row>
    <row r="710503" spans="2:3" x14ac:dyDescent="0.25">
      <c r="B710503" s="76"/>
      <c r="C710503" s="75"/>
    </row>
    <row r="710504" spans="2:3" x14ac:dyDescent="0.25">
      <c r="B710504" s="76"/>
      <c r="C710504" s="75"/>
    </row>
    <row r="710505" spans="2:3" x14ac:dyDescent="0.25">
      <c r="B710505" s="76"/>
      <c r="C710505" s="75"/>
    </row>
    <row r="710506" spans="2:3" x14ac:dyDescent="0.25">
      <c r="B710506" s="76"/>
      <c r="C710506" s="75"/>
    </row>
    <row r="710507" spans="2:3" x14ac:dyDescent="0.25">
      <c r="B710507" s="76"/>
      <c r="C710507" s="75"/>
    </row>
    <row r="710508" spans="2:3" x14ac:dyDescent="0.25">
      <c r="B710508" s="76"/>
      <c r="C710508" s="75"/>
    </row>
    <row r="710509" spans="2:3" x14ac:dyDescent="0.25">
      <c r="B710509" s="76"/>
      <c r="C710509" s="75"/>
    </row>
    <row r="710510" spans="2:3" x14ac:dyDescent="0.25">
      <c r="B710510" s="76"/>
      <c r="C710510" s="75"/>
    </row>
    <row r="710511" spans="2:3" x14ac:dyDescent="0.25">
      <c r="B710511" s="76"/>
      <c r="C710511" s="75"/>
    </row>
    <row r="710621" spans="2:3" x14ac:dyDescent="0.25">
      <c r="B710621" s="76"/>
      <c r="C710621" s="75"/>
    </row>
    <row r="710622" spans="2:3" x14ac:dyDescent="0.25">
      <c r="B710622" s="76"/>
      <c r="C710622" s="75"/>
    </row>
    <row r="710623" spans="2:3" x14ac:dyDescent="0.25">
      <c r="B710623" s="76"/>
      <c r="C710623" s="75"/>
    </row>
    <row r="710624" spans="2:3" x14ac:dyDescent="0.25">
      <c r="B710624" s="76"/>
      <c r="C710624" s="75"/>
    </row>
    <row r="710625" spans="2:3" x14ac:dyDescent="0.25">
      <c r="B710625" s="76"/>
      <c r="C710625" s="75"/>
    </row>
    <row r="710626" spans="2:3" x14ac:dyDescent="0.25">
      <c r="B710626" s="76"/>
      <c r="C710626" s="75"/>
    </row>
    <row r="710627" spans="2:3" x14ac:dyDescent="0.25">
      <c r="B710627" s="76"/>
      <c r="C710627" s="75"/>
    </row>
    <row r="710628" spans="2:3" x14ac:dyDescent="0.25">
      <c r="B710628" s="76"/>
      <c r="C710628" s="75"/>
    </row>
    <row r="710629" spans="2:3" x14ac:dyDescent="0.25">
      <c r="B710629" s="76"/>
      <c r="C710629" s="75"/>
    </row>
    <row r="710630" spans="2:3" x14ac:dyDescent="0.25">
      <c r="B710630" s="76"/>
      <c r="C710630" s="75"/>
    </row>
    <row r="710631" spans="2:3" x14ac:dyDescent="0.25">
      <c r="B710631" s="76"/>
      <c r="C710631" s="75"/>
    </row>
    <row r="710632" spans="2:3" x14ac:dyDescent="0.25">
      <c r="B710632" s="76"/>
      <c r="C710632" s="75"/>
    </row>
    <row r="710633" spans="2:3" x14ac:dyDescent="0.25">
      <c r="B710633" s="76"/>
      <c r="C710633" s="75"/>
    </row>
    <row r="710743" spans="2:3" x14ac:dyDescent="0.25">
      <c r="B710743" s="76"/>
      <c r="C710743" s="75"/>
    </row>
    <row r="710744" spans="2:3" x14ac:dyDescent="0.25">
      <c r="B710744" s="76"/>
      <c r="C710744" s="75"/>
    </row>
    <row r="710745" spans="2:3" x14ac:dyDescent="0.25">
      <c r="B710745" s="76"/>
      <c r="C710745" s="75"/>
    </row>
    <row r="710746" spans="2:3" x14ac:dyDescent="0.25">
      <c r="B710746" s="76"/>
      <c r="C710746" s="75"/>
    </row>
    <row r="710747" spans="2:3" x14ac:dyDescent="0.25">
      <c r="B710747" s="76"/>
      <c r="C710747" s="75"/>
    </row>
    <row r="710748" spans="2:3" x14ac:dyDescent="0.25">
      <c r="B710748" s="76"/>
      <c r="C710748" s="75"/>
    </row>
    <row r="710749" spans="2:3" x14ac:dyDescent="0.25">
      <c r="B710749" s="76"/>
      <c r="C710749" s="75"/>
    </row>
    <row r="710750" spans="2:3" x14ac:dyDescent="0.25">
      <c r="B710750" s="76"/>
      <c r="C710750" s="75"/>
    </row>
    <row r="710751" spans="2:3" x14ac:dyDescent="0.25">
      <c r="B710751" s="76"/>
      <c r="C710751" s="75"/>
    </row>
    <row r="710752" spans="2:3" x14ac:dyDescent="0.25">
      <c r="B710752" s="76"/>
      <c r="C710752" s="75"/>
    </row>
    <row r="710753" spans="2:3" x14ac:dyDescent="0.25">
      <c r="B710753" s="76"/>
      <c r="C710753" s="75"/>
    </row>
    <row r="710754" spans="2:3" x14ac:dyDescent="0.25">
      <c r="B710754" s="76"/>
      <c r="C710754" s="75"/>
    </row>
    <row r="710755" spans="2:3" x14ac:dyDescent="0.25">
      <c r="B710755" s="76"/>
      <c r="C710755" s="75"/>
    </row>
    <row r="710865" spans="2:3" x14ac:dyDescent="0.25">
      <c r="B710865" s="76"/>
      <c r="C710865" s="75"/>
    </row>
    <row r="710866" spans="2:3" x14ac:dyDescent="0.25">
      <c r="B710866" s="76"/>
      <c r="C710866" s="75"/>
    </row>
    <row r="710867" spans="2:3" x14ac:dyDescent="0.25">
      <c r="B710867" s="76"/>
      <c r="C710867" s="75"/>
    </row>
    <row r="710868" spans="2:3" x14ac:dyDescent="0.25">
      <c r="B710868" s="76"/>
      <c r="C710868" s="75"/>
    </row>
    <row r="710869" spans="2:3" x14ac:dyDescent="0.25">
      <c r="B710869" s="76"/>
      <c r="C710869" s="75"/>
    </row>
    <row r="710870" spans="2:3" x14ac:dyDescent="0.25">
      <c r="B710870" s="76"/>
      <c r="C710870" s="75"/>
    </row>
    <row r="710871" spans="2:3" x14ac:dyDescent="0.25">
      <c r="B710871" s="76"/>
      <c r="C710871" s="75"/>
    </row>
    <row r="710872" spans="2:3" x14ac:dyDescent="0.25">
      <c r="B710872" s="76"/>
      <c r="C710872" s="75"/>
    </row>
    <row r="710873" spans="2:3" x14ac:dyDescent="0.25">
      <c r="B710873" s="76"/>
      <c r="C710873" s="75"/>
    </row>
    <row r="710874" spans="2:3" x14ac:dyDescent="0.25">
      <c r="B710874" s="76"/>
      <c r="C710874" s="75"/>
    </row>
    <row r="710875" spans="2:3" x14ac:dyDescent="0.25">
      <c r="B710875" s="76"/>
      <c r="C710875" s="75"/>
    </row>
    <row r="710876" spans="2:3" x14ac:dyDescent="0.25">
      <c r="B710876" s="76"/>
      <c r="C710876" s="75"/>
    </row>
    <row r="710877" spans="2:3" x14ac:dyDescent="0.25">
      <c r="B710877" s="76"/>
      <c r="C710877" s="75"/>
    </row>
    <row r="710987" spans="2:3" x14ac:dyDescent="0.25">
      <c r="B710987" s="76"/>
      <c r="C710987" s="75"/>
    </row>
    <row r="710988" spans="2:3" x14ac:dyDescent="0.25">
      <c r="B710988" s="76"/>
      <c r="C710988" s="75"/>
    </row>
    <row r="710989" spans="2:3" x14ac:dyDescent="0.25">
      <c r="B710989" s="76"/>
      <c r="C710989" s="75"/>
    </row>
    <row r="710990" spans="2:3" x14ac:dyDescent="0.25">
      <c r="B710990" s="76"/>
      <c r="C710990" s="75"/>
    </row>
    <row r="710991" spans="2:3" x14ac:dyDescent="0.25">
      <c r="B710991" s="76"/>
      <c r="C710991" s="75"/>
    </row>
    <row r="710992" spans="2:3" x14ac:dyDescent="0.25">
      <c r="B710992" s="76"/>
      <c r="C710992" s="75"/>
    </row>
    <row r="710993" spans="2:3" x14ac:dyDescent="0.25">
      <c r="B710993" s="76"/>
      <c r="C710993" s="75"/>
    </row>
    <row r="710994" spans="2:3" x14ac:dyDescent="0.25">
      <c r="B710994" s="76"/>
      <c r="C710994" s="75"/>
    </row>
    <row r="710995" spans="2:3" x14ac:dyDescent="0.25">
      <c r="B710995" s="76"/>
      <c r="C710995" s="75"/>
    </row>
    <row r="710996" spans="2:3" x14ac:dyDescent="0.25">
      <c r="B710996" s="76"/>
      <c r="C710996" s="75"/>
    </row>
    <row r="710997" spans="2:3" x14ac:dyDescent="0.25">
      <c r="B710997" s="76"/>
      <c r="C710997" s="75"/>
    </row>
    <row r="710998" spans="2:3" x14ac:dyDescent="0.25">
      <c r="B710998" s="76"/>
      <c r="C710998" s="75"/>
    </row>
    <row r="710999" spans="2:3" x14ac:dyDescent="0.25">
      <c r="B710999" s="76"/>
      <c r="C710999" s="75"/>
    </row>
    <row r="711109" spans="2:3" x14ac:dyDescent="0.25">
      <c r="B711109" s="76"/>
      <c r="C711109" s="75"/>
    </row>
    <row r="711110" spans="2:3" x14ac:dyDescent="0.25">
      <c r="B711110" s="76"/>
      <c r="C711110" s="75"/>
    </row>
    <row r="711111" spans="2:3" x14ac:dyDescent="0.25">
      <c r="B711111" s="76"/>
      <c r="C711111" s="75"/>
    </row>
    <row r="711112" spans="2:3" x14ac:dyDescent="0.25">
      <c r="B711112" s="76"/>
      <c r="C711112" s="75"/>
    </row>
    <row r="711113" spans="2:3" x14ac:dyDescent="0.25">
      <c r="B711113" s="76"/>
      <c r="C711113" s="75"/>
    </row>
    <row r="711114" spans="2:3" x14ac:dyDescent="0.25">
      <c r="B711114" s="76"/>
      <c r="C711114" s="75"/>
    </row>
    <row r="711115" spans="2:3" x14ac:dyDescent="0.25">
      <c r="B711115" s="76"/>
      <c r="C711115" s="75"/>
    </row>
    <row r="711116" spans="2:3" x14ac:dyDescent="0.25">
      <c r="B711116" s="76"/>
      <c r="C711116" s="75"/>
    </row>
    <row r="711117" spans="2:3" x14ac:dyDescent="0.25">
      <c r="B711117" s="76"/>
      <c r="C711117" s="75"/>
    </row>
    <row r="711118" spans="2:3" x14ac:dyDescent="0.25">
      <c r="B711118" s="76"/>
      <c r="C711118" s="75"/>
    </row>
    <row r="711119" spans="2:3" x14ac:dyDescent="0.25">
      <c r="B711119" s="76"/>
      <c r="C711119" s="75"/>
    </row>
    <row r="711120" spans="2:3" x14ac:dyDescent="0.25">
      <c r="B711120" s="76"/>
      <c r="C711120" s="75"/>
    </row>
    <row r="711121" spans="2:3" x14ac:dyDescent="0.25">
      <c r="B711121" s="76"/>
      <c r="C711121" s="75"/>
    </row>
    <row r="711231" spans="2:3" x14ac:dyDescent="0.25">
      <c r="B711231" s="76"/>
      <c r="C711231" s="75"/>
    </row>
    <row r="711232" spans="2:3" x14ac:dyDescent="0.25">
      <c r="B711232" s="76"/>
      <c r="C711232" s="75"/>
    </row>
    <row r="711233" spans="2:3" x14ac:dyDescent="0.25">
      <c r="B711233" s="76"/>
      <c r="C711233" s="75"/>
    </row>
    <row r="711234" spans="2:3" x14ac:dyDescent="0.25">
      <c r="B711234" s="76"/>
      <c r="C711234" s="75"/>
    </row>
    <row r="711235" spans="2:3" x14ac:dyDescent="0.25">
      <c r="B711235" s="76"/>
      <c r="C711235" s="75"/>
    </row>
    <row r="711236" spans="2:3" x14ac:dyDescent="0.25">
      <c r="B711236" s="76"/>
      <c r="C711236" s="75"/>
    </row>
    <row r="711237" spans="2:3" x14ac:dyDescent="0.25">
      <c r="B711237" s="76"/>
      <c r="C711237" s="75"/>
    </row>
    <row r="711238" spans="2:3" x14ac:dyDescent="0.25">
      <c r="B711238" s="76"/>
      <c r="C711238" s="75"/>
    </row>
    <row r="711239" spans="2:3" x14ac:dyDescent="0.25">
      <c r="B711239" s="76"/>
      <c r="C711239" s="75"/>
    </row>
    <row r="711240" spans="2:3" x14ac:dyDescent="0.25">
      <c r="B711240" s="76"/>
      <c r="C711240" s="75"/>
    </row>
    <row r="711241" spans="2:3" x14ac:dyDescent="0.25">
      <c r="B711241" s="76"/>
      <c r="C711241" s="75"/>
    </row>
    <row r="711242" spans="2:3" x14ac:dyDescent="0.25">
      <c r="B711242" s="76"/>
      <c r="C711242" s="75"/>
    </row>
    <row r="711243" spans="2:3" x14ac:dyDescent="0.25">
      <c r="B711243" s="76"/>
      <c r="C711243" s="75"/>
    </row>
    <row r="711353" spans="2:3" x14ac:dyDescent="0.25">
      <c r="B711353" s="76"/>
      <c r="C711353" s="75"/>
    </row>
    <row r="711354" spans="2:3" x14ac:dyDescent="0.25">
      <c r="B711354" s="76"/>
      <c r="C711354" s="75"/>
    </row>
    <row r="711355" spans="2:3" x14ac:dyDescent="0.25">
      <c r="B711355" s="76"/>
      <c r="C711355" s="75"/>
    </row>
    <row r="711356" spans="2:3" x14ac:dyDescent="0.25">
      <c r="B711356" s="76"/>
      <c r="C711356" s="75"/>
    </row>
    <row r="711357" spans="2:3" x14ac:dyDescent="0.25">
      <c r="B711357" s="76"/>
      <c r="C711357" s="75"/>
    </row>
    <row r="711358" spans="2:3" x14ac:dyDescent="0.25">
      <c r="B711358" s="76"/>
      <c r="C711358" s="75"/>
    </row>
    <row r="711359" spans="2:3" x14ac:dyDescent="0.25">
      <c r="B711359" s="76"/>
      <c r="C711359" s="75"/>
    </row>
    <row r="711360" spans="2:3" x14ac:dyDescent="0.25">
      <c r="B711360" s="76"/>
      <c r="C711360" s="75"/>
    </row>
    <row r="711361" spans="2:3" x14ac:dyDescent="0.25">
      <c r="B711361" s="76"/>
      <c r="C711361" s="75"/>
    </row>
    <row r="711362" spans="2:3" x14ac:dyDescent="0.25">
      <c r="B711362" s="76"/>
      <c r="C711362" s="75"/>
    </row>
    <row r="711363" spans="2:3" x14ac:dyDescent="0.25">
      <c r="B711363" s="76"/>
      <c r="C711363" s="75"/>
    </row>
    <row r="711364" spans="2:3" x14ac:dyDescent="0.25">
      <c r="B711364" s="76"/>
      <c r="C711364" s="75"/>
    </row>
    <row r="711365" spans="2:3" x14ac:dyDescent="0.25">
      <c r="B711365" s="76"/>
      <c r="C711365" s="75"/>
    </row>
    <row r="711475" spans="2:3" x14ac:dyDescent="0.25">
      <c r="B711475" s="76"/>
      <c r="C711475" s="75"/>
    </row>
    <row r="711476" spans="2:3" x14ac:dyDescent="0.25">
      <c r="B711476" s="76"/>
      <c r="C711476" s="75"/>
    </row>
    <row r="711477" spans="2:3" x14ac:dyDescent="0.25">
      <c r="B711477" s="76"/>
      <c r="C711477" s="75"/>
    </row>
    <row r="711478" spans="2:3" x14ac:dyDescent="0.25">
      <c r="B711478" s="76"/>
      <c r="C711478" s="75"/>
    </row>
    <row r="711479" spans="2:3" x14ac:dyDescent="0.25">
      <c r="B711479" s="76"/>
      <c r="C711479" s="75"/>
    </row>
    <row r="711480" spans="2:3" x14ac:dyDescent="0.25">
      <c r="B711480" s="76"/>
      <c r="C711480" s="75"/>
    </row>
    <row r="711481" spans="2:3" x14ac:dyDescent="0.25">
      <c r="B711481" s="76"/>
      <c r="C711481" s="75"/>
    </row>
    <row r="711482" spans="2:3" x14ac:dyDescent="0.25">
      <c r="B711482" s="76"/>
      <c r="C711482" s="75"/>
    </row>
    <row r="711483" spans="2:3" x14ac:dyDescent="0.25">
      <c r="B711483" s="76"/>
      <c r="C711483" s="75"/>
    </row>
    <row r="711484" spans="2:3" x14ac:dyDescent="0.25">
      <c r="B711484" s="76"/>
      <c r="C711484" s="75"/>
    </row>
    <row r="711485" spans="2:3" x14ac:dyDescent="0.25">
      <c r="B711485" s="76"/>
      <c r="C711485" s="75"/>
    </row>
    <row r="711486" spans="2:3" x14ac:dyDescent="0.25">
      <c r="B711486" s="76"/>
      <c r="C711486" s="75"/>
    </row>
    <row r="711487" spans="2:3" x14ac:dyDescent="0.25">
      <c r="B711487" s="76"/>
      <c r="C711487" s="75"/>
    </row>
    <row r="711597" spans="2:3" x14ac:dyDescent="0.25">
      <c r="B711597" s="76"/>
      <c r="C711597" s="75"/>
    </row>
    <row r="711598" spans="2:3" x14ac:dyDescent="0.25">
      <c r="B711598" s="76"/>
      <c r="C711598" s="75"/>
    </row>
    <row r="711599" spans="2:3" x14ac:dyDescent="0.25">
      <c r="B711599" s="76"/>
      <c r="C711599" s="75"/>
    </row>
    <row r="711600" spans="2:3" x14ac:dyDescent="0.25">
      <c r="B711600" s="76"/>
      <c r="C711600" s="75"/>
    </row>
    <row r="711601" spans="2:3" x14ac:dyDescent="0.25">
      <c r="B711601" s="76"/>
      <c r="C711601" s="75"/>
    </row>
    <row r="711602" spans="2:3" x14ac:dyDescent="0.25">
      <c r="B711602" s="76"/>
      <c r="C711602" s="75"/>
    </row>
    <row r="711603" spans="2:3" x14ac:dyDescent="0.25">
      <c r="B711603" s="76"/>
      <c r="C711603" s="75"/>
    </row>
    <row r="711604" spans="2:3" x14ac:dyDescent="0.25">
      <c r="B711604" s="76"/>
      <c r="C711604" s="75"/>
    </row>
    <row r="711605" spans="2:3" x14ac:dyDescent="0.25">
      <c r="B711605" s="76"/>
      <c r="C711605" s="75"/>
    </row>
    <row r="711606" spans="2:3" x14ac:dyDescent="0.25">
      <c r="B711606" s="76"/>
      <c r="C711606" s="75"/>
    </row>
    <row r="711607" spans="2:3" x14ac:dyDescent="0.25">
      <c r="B711607" s="76"/>
      <c r="C711607" s="75"/>
    </row>
    <row r="711608" spans="2:3" x14ac:dyDescent="0.25">
      <c r="B711608" s="76"/>
      <c r="C711608" s="75"/>
    </row>
    <row r="711609" spans="2:3" x14ac:dyDescent="0.25">
      <c r="B711609" s="76"/>
      <c r="C711609" s="75"/>
    </row>
    <row r="711719" spans="2:3" x14ac:dyDescent="0.25">
      <c r="B711719" s="76"/>
      <c r="C711719" s="75"/>
    </row>
    <row r="711720" spans="2:3" x14ac:dyDescent="0.25">
      <c r="B711720" s="76"/>
      <c r="C711720" s="75"/>
    </row>
    <row r="711721" spans="2:3" x14ac:dyDescent="0.25">
      <c r="B711721" s="76"/>
      <c r="C711721" s="75"/>
    </row>
    <row r="711722" spans="2:3" x14ac:dyDescent="0.25">
      <c r="B711722" s="76"/>
      <c r="C711722" s="75"/>
    </row>
    <row r="711723" spans="2:3" x14ac:dyDescent="0.25">
      <c r="B711723" s="76"/>
      <c r="C711723" s="75"/>
    </row>
    <row r="711724" spans="2:3" x14ac:dyDescent="0.25">
      <c r="B711724" s="76"/>
      <c r="C711724" s="75"/>
    </row>
    <row r="711725" spans="2:3" x14ac:dyDescent="0.25">
      <c r="B711725" s="76"/>
      <c r="C711725" s="75"/>
    </row>
    <row r="711726" spans="2:3" x14ac:dyDescent="0.25">
      <c r="B711726" s="76"/>
      <c r="C711726" s="75"/>
    </row>
    <row r="711727" spans="2:3" x14ac:dyDescent="0.25">
      <c r="B711727" s="76"/>
      <c r="C711727" s="75"/>
    </row>
    <row r="711728" spans="2:3" x14ac:dyDescent="0.25">
      <c r="B711728" s="76"/>
      <c r="C711728" s="75"/>
    </row>
    <row r="711729" spans="2:3" x14ac:dyDescent="0.25">
      <c r="B711729" s="76"/>
      <c r="C711729" s="75"/>
    </row>
    <row r="711730" spans="2:3" x14ac:dyDescent="0.25">
      <c r="B711730" s="76"/>
      <c r="C711730" s="75"/>
    </row>
    <row r="711731" spans="2:3" x14ac:dyDescent="0.25">
      <c r="B711731" s="76"/>
      <c r="C711731" s="75"/>
    </row>
    <row r="711841" spans="2:3" x14ac:dyDescent="0.25">
      <c r="B711841" s="76"/>
      <c r="C711841" s="75"/>
    </row>
    <row r="711842" spans="2:3" x14ac:dyDescent="0.25">
      <c r="B711842" s="76"/>
      <c r="C711842" s="75"/>
    </row>
    <row r="711843" spans="2:3" x14ac:dyDescent="0.25">
      <c r="B711843" s="76"/>
      <c r="C711843" s="75"/>
    </row>
    <row r="711844" spans="2:3" x14ac:dyDescent="0.25">
      <c r="B711844" s="76"/>
      <c r="C711844" s="75"/>
    </row>
    <row r="711845" spans="2:3" x14ac:dyDescent="0.25">
      <c r="B711845" s="76"/>
      <c r="C711845" s="75"/>
    </row>
    <row r="711846" spans="2:3" x14ac:dyDescent="0.25">
      <c r="B711846" s="76"/>
      <c r="C711846" s="75"/>
    </row>
    <row r="711847" spans="2:3" x14ac:dyDescent="0.25">
      <c r="B711847" s="76"/>
      <c r="C711847" s="75"/>
    </row>
    <row r="711848" spans="2:3" x14ac:dyDescent="0.25">
      <c r="B711848" s="76"/>
      <c r="C711848" s="75"/>
    </row>
    <row r="711849" spans="2:3" x14ac:dyDescent="0.25">
      <c r="B711849" s="76"/>
      <c r="C711849" s="75"/>
    </row>
    <row r="711850" spans="2:3" x14ac:dyDescent="0.25">
      <c r="B711850" s="76"/>
      <c r="C711850" s="75"/>
    </row>
    <row r="711851" spans="2:3" x14ac:dyDescent="0.25">
      <c r="B711851" s="76"/>
      <c r="C711851" s="75"/>
    </row>
    <row r="711852" spans="2:3" x14ac:dyDescent="0.25">
      <c r="B711852" s="76"/>
      <c r="C711852" s="75"/>
    </row>
    <row r="711853" spans="2:3" x14ac:dyDescent="0.25">
      <c r="B711853" s="76"/>
      <c r="C711853" s="75"/>
    </row>
    <row r="711963" spans="2:3" x14ac:dyDescent="0.25">
      <c r="B711963" s="76"/>
      <c r="C711963" s="75"/>
    </row>
    <row r="711964" spans="2:3" x14ac:dyDescent="0.25">
      <c r="B711964" s="76"/>
      <c r="C711964" s="75"/>
    </row>
    <row r="711965" spans="2:3" x14ac:dyDescent="0.25">
      <c r="B711965" s="76"/>
      <c r="C711965" s="75"/>
    </row>
    <row r="711966" spans="2:3" x14ac:dyDescent="0.25">
      <c r="B711966" s="76"/>
      <c r="C711966" s="75"/>
    </row>
    <row r="711967" spans="2:3" x14ac:dyDescent="0.25">
      <c r="B711967" s="76"/>
      <c r="C711967" s="75"/>
    </row>
    <row r="711968" spans="2:3" x14ac:dyDescent="0.25">
      <c r="B711968" s="76"/>
      <c r="C711968" s="75"/>
    </row>
    <row r="711969" spans="2:3" x14ac:dyDescent="0.25">
      <c r="B711969" s="76"/>
      <c r="C711969" s="75"/>
    </row>
    <row r="711970" spans="2:3" x14ac:dyDescent="0.25">
      <c r="B711970" s="76"/>
      <c r="C711970" s="75"/>
    </row>
    <row r="711971" spans="2:3" x14ac:dyDescent="0.25">
      <c r="B711971" s="76"/>
      <c r="C711971" s="75"/>
    </row>
    <row r="711972" spans="2:3" x14ac:dyDescent="0.25">
      <c r="B711972" s="76"/>
      <c r="C711972" s="75"/>
    </row>
    <row r="711973" spans="2:3" x14ac:dyDescent="0.25">
      <c r="B711973" s="76"/>
      <c r="C711973" s="75"/>
    </row>
    <row r="711974" spans="2:3" x14ac:dyDescent="0.25">
      <c r="B711974" s="76"/>
      <c r="C711974" s="75"/>
    </row>
    <row r="711975" spans="2:3" x14ac:dyDescent="0.25">
      <c r="B711975" s="76"/>
      <c r="C711975" s="75"/>
    </row>
    <row r="712085" spans="2:3" x14ac:dyDescent="0.25">
      <c r="B712085" s="76"/>
      <c r="C712085" s="75"/>
    </row>
    <row r="712086" spans="2:3" x14ac:dyDescent="0.25">
      <c r="B712086" s="76"/>
      <c r="C712086" s="75"/>
    </row>
    <row r="712087" spans="2:3" x14ac:dyDescent="0.25">
      <c r="B712087" s="76"/>
      <c r="C712087" s="75"/>
    </row>
    <row r="712088" spans="2:3" x14ac:dyDescent="0.25">
      <c r="B712088" s="76"/>
      <c r="C712088" s="75"/>
    </row>
    <row r="712089" spans="2:3" x14ac:dyDescent="0.25">
      <c r="B712089" s="76"/>
      <c r="C712089" s="75"/>
    </row>
    <row r="712090" spans="2:3" x14ac:dyDescent="0.25">
      <c r="B712090" s="76"/>
      <c r="C712090" s="75"/>
    </row>
    <row r="712091" spans="2:3" x14ac:dyDescent="0.25">
      <c r="B712091" s="76"/>
      <c r="C712091" s="75"/>
    </row>
    <row r="712092" spans="2:3" x14ac:dyDescent="0.25">
      <c r="B712092" s="76"/>
      <c r="C712092" s="75"/>
    </row>
    <row r="712093" spans="2:3" x14ac:dyDescent="0.25">
      <c r="B712093" s="76"/>
      <c r="C712093" s="75"/>
    </row>
    <row r="712094" spans="2:3" x14ac:dyDescent="0.25">
      <c r="B712094" s="76"/>
      <c r="C712094" s="75"/>
    </row>
    <row r="712095" spans="2:3" x14ac:dyDescent="0.25">
      <c r="B712095" s="76"/>
      <c r="C712095" s="75"/>
    </row>
    <row r="712096" spans="2:3" x14ac:dyDescent="0.25">
      <c r="B712096" s="76"/>
      <c r="C712096" s="75"/>
    </row>
    <row r="712097" spans="2:3" x14ac:dyDescent="0.25">
      <c r="B712097" s="76"/>
      <c r="C712097" s="75"/>
    </row>
    <row r="712207" spans="2:3" x14ac:dyDescent="0.25">
      <c r="B712207" s="76"/>
      <c r="C712207" s="75"/>
    </row>
    <row r="712208" spans="2:3" x14ac:dyDescent="0.25">
      <c r="B712208" s="76"/>
      <c r="C712208" s="75"/>
    </row>
    <row r="712209" spans="2:3" x14ac:dyDescent="0.25">
      <c r="B712209" s="76"/>
      <c r="C712209" s="75"/>
    </row>
    <row r="712210" spans="2:3" x14ac:dyDescent="0.25">
      <c r="B712210" s="76"/>
      <c r="C712210" s="75"/>
    </row>
    <row r="712211" spans="2:3" x14ac:dyDescent="0.25">
      <c r="B712211" s="76"/>
      <c r="C712211" s="75"/>
    </row>
    <row r="712212" spans="2:3" x14ac:dyDescent="0.25">
      <c r="B712212" s="76"/>
      <c r="C712212" s="75"/>
    </row>
    <row r="712213" spans="2:3" x14ac:dyDescent="0.25">
      <c r="B712213" s="76"/>
      <c r="C712213" s="75"/>
    </row>
    <row r="712214" spans="2:3" x14ac:dyDescent="0.25">
      <c r="B712214" s="76"/>
      <c r="C712214" s="75"/>
    </row>
    <row r="712215" spans="2:3" x14ac:dyDescent="0.25">
      <c r="B712215" s="76"/>
      <c r="C712215" s="75"/>
    </row>
    <row r="712216" spans="2:3" x14ac:dyDescent="0.25">
      <c r="B712216" s="76"/>
      <c r="C712216" s="75"/>
    </row>
    <row r="712217" spans="2:3" x14ac:dyDescent="0.25">
      <c r="B712217" s="76"/>
      <c r="C712217" s="75"/>
    </row>
    <row r="712218" spans="2:3" x14ac:dyDescent="0.25">
      <c r="B712218" s="76"/>
      <c r="C712218" s="75"/>
    </row>
    <row r="712219" spans="2:3" x14ac:dyDescent="0.25">
      <c r="B712219" s="76"/>
      <c r="C712219" s="75"/>
    </row>
    <row r="712329" spans="2:3" x14ac:dyDescent="0.25">
      <c r="B712329" s="76"/>
      <c r="C712329" s="75"/>
    </row>
    <row r="712330" spans="2:3" x14ac:dyDescent="0.25">
      <c r="B712330" s="76"/>
      <c r="C712330" s="75"/>
    </row>
    <row r="712331" spans="2:3" x14ac:dyDescent="0.25">
      <c r="B712331" s="76"/>
      <c r="C712331" s="75"/>
    </row>
    <row r="712332" spans="2:3" x14ac:dyDescent="0.25">
      <c r="B712332" s="76"/>
      <c r="C712332" s="75"/>
    </row>
    <row r="712333" spans="2:3" x14ac:dyDescent="0.25">
      <c r="B712333" s="76"/>
      <c r="C712333" s="75"/>
    </row>
    <row r="712334" spans="2:3" x14ac:dyDescent="0.25">
      <c r="B712334" s="76"/>
      <c r="C712334" s="75"/>
    </row>
    <row r="712335" spans="2:3" x14ac:dyDescent="0.25">
      <c r="B712335" s="76"/>
      <c r="C712335" s="75"/>
    </row>
    <row r="712336" spans="2:3" x14ac:dyDescent="0.25">
      <c r="B712336" s="76"/>
      <c r="C712336" s="75"/>
    </row>
    <row r="712337" spans="2:3" x14ac:dyDescent="0.25">
      <c r="B712337" s="76"/>
      <c r="C712337" s="75"/>
    </row>
    <row r="712338" spans="2:3" x14ac:dyDescent="0.25">
      <c r="B712338" s="76"/>
      <c r="C712338" s="75"/>
    </row>
    <row r="712339" spans="2:3" x14ac:dyDescent="0.25">
      <c r="B712339" s="76"/>
      <c r="C712339" s="75"/>
    </row>
    <row r="712340" spans="2:3" x14ac:dyDescent="0.25">
      <c r="B712340" s="76"/>
      <c r="C712340" s="75"/>
    </row>
    <row r="712341" spans="2:3" x14ac:dyDescent="0.25">
      <c r="B712341" s="76"/>
      <c r="C712341" s="75"/>
    </row>
    <row r="712451" spans="2:3" x14ac:dyDescent="0.25">
      <c r="B712451" s="76"/>
      <c r="C712451" s="75"/>
    </row>
    <row r="712452" spans="2:3" x14ac:dyDescent="0.25">
      <c r="B712452" s="76"/>
      <c r="C712452" s="75"/>
    </row>
    <row r="712453" spans="2:3" x14ac:dyDescent="0.25">
      <c r="B712453" s="76"/>
      <c r="C712453" s="75"/>
    </row>
    <row r="712454" spans="2:3" x14ac:dyDescent="0.25">
      <c r="B712454" s="76"/>
      <c r="C712454" s="75"/>
    </row>
    <row r="712455" spans="2:3" x14ac:dyDescent="0.25">
      <c r="B712455" s="76"/>
      <c r="C712455" s="75"/>
    </row>
    <row r="712456" spans="2:3" x14ac:dyDescent="0.25">
      <c r="B712456" s="76"/>
      <c r="C712456" s="75"/>
    </row>
    <row r="712457" spans="2:3" x14ac:dyDescent="0.25">
      <c r="B712457" s="76"/>
      <c r="C712457" s="75"/>
    </row>
    <row r="712458" spans="2:3" x14ac:dyDescent="0.25">
      <c r="B712458" s="76"/>
      <c r="C712458" s="75"/>
    </row>
    <row r="712459" spans="2:3" x14ac:dyDescent="0.25">
      <c r="B712459" s="76"/>
      <c r="C712459" s="75"/>
    </row>
    <row r="712460" spans="2:3" x14ac:dyDescent="0.25">
      <c r="B712460" s="76"/>
      <c r="C712460" s="75"/>
    </row>
    <row r="712461" spans="2:3" x14ac:dyDescent="0.25">
      <c r="B712461" s="76"/>
      <c r="C712461" s="75"/>
    </row>
    <row r="712462" spans="2:3" x14ac:dyDescent="0.25">
      <c r="B712462" s="76"/>
      <c r="C712462" s="75"/>
    </row>
    <row r="712463" spans="2:3" x14ac:dyDescent="0.25">
      <c r="B712463" s="76"/>
      <c r="C712463" s="75"/>
    </row>
    <row r="712573" spans="2:3" x14ac:dyDescent="0.25">
      <c r="B712573" s="76"/>
      <c r="C712573" s="75"/>
    </row>
    <row r="712574" spans="2:3" x14ac:dyDescent="0.25">
      <c r="B712574" s="76"/>
      <c r="C712574" s="75"/>
    </row>
    <row r="712575" spans="2:3" x14ac:dyDescent="0.25">
      <c r="B712575" s="76"/>
      <c r="C712575" s="75"/>
    </row>
    <row r="712576" spans="2:3" x14ac:dyDescent="0.25">
      <c r="B712576" s="76"/>
      <c r="C712576" s="75"/>
    </row>
    <row r="712577" spans="2:3" x14ac:dyDescent="0.25">
      <c r="B712577" s="76"/>
      <c r="C712577" s="75"/>
    </row>
    <row r="712578" spans="2:3" x14ac:dyDescent="0.25">
      <c r="B712578" s="76"/>
      <c r="C712578" s="75"/>
    </row>
    <row r="712579" spans="2:3" x14ac:dyDescent="0.25">
      <c r="B712579" s="76"/>
      <c r="C712579" s="75"/>
    </row>
    <row r="712580" spans="2:3" x14ac:dyDescent="0.25">
      <c r="B712580" s="76"/>
      <c r="C712580" s="75"/>
    </row>
    <row r="712581" spans="2:3" x14ac:dyDescent="0.25">
      <c r="B712581" s="76"/>
      <c r="C712581" s="75"/>
    </row>
    <row r="712582" spans="2:3" x14ac:dyDescent="0.25">
      <c r="B712582" s="76"/>
      <c r="C712582" s="75"/>
    </row>
    <row r="712583" spans="2:3" x14ac:dyDescent="0.25">
      <c r="B712583" s="76"/>
      <c r="C712583" s="75"/>
    </row>
    <row r="712584" spans="2:3" x14ac:dyDescent="0.25">
      <c r="B712584" s="76"/>
      <c r="C712584" s="75"/>
    </row>
    <row r="712585" spans="2:3" x14ac:dyDescent="0.25">
      <c r="B712585" s="76"/>
      <c r="C712585" s="75"/>
    </row>
    <row r="712695" spans="2:3" x14ac:dyDescent="0.25">
      <c r="B712695" s="76"/>
      <c r="C712695" s="75"/>
    </row>
    <row r="712696" spans="2:3" x14ac:dyDescent="0.25">
      <c r="B712696" s="76"/>
      <c r="C712696" s="75"/>
    </row>
    <row r="712697" spans="2:3" x14ac:dyDescent="0.25">
      <c r="B712697" s="76"/>
      <c r="C712697" s="75"/>
    </row>
    <row r="712698" spans="2:3" x14ac:dyDescent="0.25">
      <c r="B712698" s="76"/>
      <c r="C712698" s="75"/>
    </row>
    <row r="712699" spans="2:3" x14ac:dyDescent="0.25">
      <c r="B712699" s="76"/>
      <c r="C712699" s="75"/>
    </row>
    <row r="712700" spans="2:3" x14ac:dyDescent="0.25">
      <c r="B712700" s="76"/>
      <c r="C712700" s="75"/>
    </row>
    <row r="712701" spans="2:3" x14ac:dyDescent="0.25">
      <c r="B712701" s="76"/>
      <c r="C712701" s="75"/>
    </row>
    <row r="712702" spans="2:3" x14ac:dyDescent="0.25">
      <c r="B712702" s="76"/>
      <c r="C712702" s="75"/>
    </row>
    <row r="712703" spans="2:3" x14ac:dyDescent="0.25">
      <c r="B712703" s="76"/>
      <c r="C712703" s="75"/>
    </row>
    <row r="712704" spans="2:3" x14ac:dyDescent="0.25">
      <c r="B712704" s="76"/>
      <c r="C712704" s="75"/>
    </row>
    <row r="712705" spans="2:3" x14ac:dyDescent="0.25">
      <c r="B712705" s="76"/>
      <c r="C712705" s="75"/>
    </row>
    <row r="712706" spans="2:3" x14ac:dyDescent="0.25">
      <c r="B712706" s="76"/>
      <c r="C712706" s="75"/>
    </row>
    <row r="712707" spans="2:3" x14ac:dyDescent="0.25">
      <c r="B712707" s="76"/>
      <c r="C712707" s="75"/>
    </row>
    <row r="712817" spans="2:3" x14ac:dyDescent="0.25">
      <c r="B712817" s="76"/>
      <c r="C712817" s="75"/>
    </row>
    <row r="712818" spans="2:3" x14ac:dyDescent="0.25">
      <c r="B712818" s="76"/>
      <c r="C712818" s="75"/>
    </row>
    <row r="712819" spans="2:3" x14ac:dyDescent="0.25">
      <c r="B712819" s="76"/>
      <c r="C712819" s="75"/>
    </row>
    <row r="712820" spans="2:3" x14ac:dyDescent="0.25">
      <c r="B712820" s="76"/>
      <c r="C712820" s="75"/>
    </row>
    <row r="712821" spans="2:3" x14ac:dyDescent="0.25">
      <c r="B712821" s="76"/>
      <c r="C712821" s="75"/>
    </row>
    <row r="712822" spans="2:3" x14ac:dyDescent="0.25">
      <c r="B712822" s="76"/>
      <c r="C712822" s="75"/>
    </row>
    <row r="712823" spans="2:3" x14ac:dyDescent="0.25">
      <c r="B712823" s="76"/>
      <c r="C712823" s="75"/>
    </row>
    <row r="712824" spans="2:3" x14ac:dyDescent="0.25">
      <c r="B712824" s="76"/>
      <c r="C712824" s="75"/>
    </row>
    <row r="712825" spans="2:3" x14ac:dyDescent="0.25">
      <c r="B712825" s="76"/>
      <c r="C712825" s="75"/>
    </row>
    <row r="712826" spans="2:3" x14ac:dyDescent="0.25">
      <c r="B712826" s="76"/>
      <c r="C712826" s="75"/>
    </row>
    <row r="712827" spans="2:3" x14ac:dyDescent="0.25">
      <c r="B712827" s="76"/>
      <c r="C712827" s="75"/>
    </row>
    <row r="712828" spans="2:3" x14ac:dyDescent="0.25">
      <c r="B712828" s="76"/>
      <c r="C712828" s="75"/>
    </row>
    <row r="712829" spans="2:3" x14ac:dyDescent="0.25">
      <c r="B712829" s="76"/>
      <c r="C712829" s="75"/>
    </row>
    <row r="712939" spans="2:3" x14ac:dyDescent="0.25">
      <c r="B712939" s="76"/>
      <c r="C712939" s="75"/>
    </row>
    <row r="712940" spans="2:3" x14ac:dyDescent="0.25">
      <c r="B712940" s="76"/>
      <c r="C712940" s="75"/>
    </row>
    <row r="712941" spans="2:3" x14ac:dyDescent="0.25">
      <c r="B712941" s="76"/>
      <c r="C712941" s="75"/>
    </row>
    <row r="712942" spans="2:3" x14ac:dyDescent="0.25">
      <c r="B712942" s="76"/>
      <c r="C712942" s="75"/>
    </row>
    <row r="712943" spans="2:3" x14ac:dyDescent="0.25">
      <c r="B712943" s="76"/>
      <c r="C712943" s="75"/>
    </row>
    <row r="712944" spans="2:3" x14ac:dyDescent="0.25">
      <c r="B712944" s="76"/>
      <c r="C712944" s="75"/>
    </row>
    <row r="712945" spans="2:3" x14ac:dyDescent="0.25">
      <c r="B712945" s="76"/>
      <c r="C712945" s="75"/>
    </row>
    <row r="712946" spans="2:3" x14ac:dyDescent="0.25">
      <c r="B712946" s="76"/>
      <c r="C712946" s="75"/>
    </row>
    <row r="712947" spans="2:3" x14ac:dyDescent="0.25">
      <c r="B712947" s="76"/>
      <c r="C712947" s="75"/>
    </row>
    <row r="712948" spans="2:3" x14ac:dyDescent="0.25">
      <c r="B712948" s="76"/>
      <c r="C712948" s="75"/>
    </row>
    <row r="712949" spans="2:3" x14ac:dyDescent="0.25">
      <c r="B712949" s="76"/>
      <c r="C712949" s="75"/>
    </row>
    <row r="712950" spans="2:3" x14ac:dyDescent="0.25">
      <c r="B712950" s="76"/>
      <c r="C712950" s="75"/>
    </row>
    <row r="712951" spans="2:3" x14ac:dyDescent="0.25">
      <c r="B712951" s="76"/>
      <c r="C712951" s="75"/>
    </row>
    <row r="713061" spans="2:3" x14ac:dyDescent="0.25">
      <c r="B713061" s="76"/>
      <c r="C713061" s="75"/>
    </row>
    <row r="713062" spans="2:3" x14ac:dyDescent="0.25">
      <c r="B713062" s="76"/>
      <c r="C713062" s="75"/>
    </row>
    <row r="713063" spans="2:3" x14ac:dyDescent="0.25">
      <c r="B713063" s="76"/>
      <c r="C713063" s="75"/>
    </row>
    <row r="713064" spans="2:3" x14ac:dyDescent="0.25">
      <c r="B713064" s="76"/>
      <c r="C713064" s="75"/>
    </row>
    <row r="713065" spans="2:3" x14ac:dyDescent="0.25">
      <c r="B713065" s="76"/>
      <c r="C713065" s="75"/>
    </row>
    <row r="713066" spans="2:3" x14ac:dyDescent="0.25">
      <c r="B713066" s="76"/>
      <c r="C713066" s="75"/>
    </row>
    <row r="713067" spans="2:3" x14ac:dyDescent="0.25">
      <c r="B713067" s="76"/>
      <c r="C713067" s="75"/>
    </row>
    <row r="713068" spans="2:3" x14ac:dyDescent="0.25">
      <c r="B713068" s="76"/>
      <c r="C713068" s="75"/>
    </row>
    <row r="713069" spans="2:3" x14ac:dyDescent="0.25">
      <c r="B713069" s="76"/>
      <c r="C713069" s="75"/>
    </row>
    <row r="713070" spans="2:3" x14ac:dyDescent="0.25">
      <c r="B713070" s="76"/>
      <c r="C713070" s="75"/>
    </row>
    <row r="713071" spans="2:3" x14ac:dyDescent="0.25">
      <c r="B713071" s="76"/>
      <c r="C713071" s="75"/>
    </row>
    <row r="713072" spans="2:3" x14ac:dyDescent="0.25">
      <c r="B713072" s="76"/>
      <c r="C713072" s="75"/>
    </row>
    <row r="713073" spans="2:3" x14ac:dyDescent="0.25">
      <c r="B713073" s="76"/>
      <c r="C713073" s="75"/>
    </row>
    <row r="713183" spans="2:3" x14ac:dyDescent="0.25">
      <c r="B713183" s="76"/>
      <c r="C713183" s="75"/>
    </row>
    <row r="713184" spans="2:3" x14ac:dyDescent="0.25">
      <c r="B713184" s="76"/>
      <c r="C713184" s="75"/>
    </row>
    <row r="713185" spans="2:3" x14ac:dyDescent="0.25">
      <c r="B713185" s="76"/>
      <c r="C713185" s="75"/>
    </row>
    <row r="713186" spans="2:3" x14ac:dyDescent="0.25">
      <c r="B713186" s="76"/>
      <c r="C713186" s="75"/>
    </row>
    <row r="713187" spans="2:3" x14ac:dyDescent="0.25">
      <c r="B713187" s="76"/>
      <c r="C713187" s="75"/>
    </row>
    <row r="713188" spans="2:3" x14ac:dyDescent="0.25">
      <c r="B713188" s="76"/>
      <c r="C713188" s="75"/>
    </row>
    <row r="713189" spans="2:3" x14ac:dyDescent="0.25">
      <c r="B713189" s="76"/>
      <c r="C713189" s="75"/>
    </row>
    <row r="713190" spans="2:3" x14ac:dyDescent="0.25">
      <c r="B713190" s="76"/>
      <c r="C713190" s="75"/>
    </row>
    <row r="713191" spans="2:3" x14ac:dyDescent="0.25">
      <c r="B713191" s="76"/>
      <c r="C713191" s="75"/>
    </row>
    <row r="713192" spans="2:3" x14ac:dyDescent="0.25">
      <c r="B713192" s="76"/>
      <c r="C713192" s="75"/>
    </row>
    <row r="713193" spans="2:3" x14ac:dyDescent="0.25">
      <c r="B713193" s="76"/>
      <c r="C713193" s="75"/>
    </row>
    <row r="713194" spans="2:3" x14ac:dyDescent="0.25">
      <c r="B713194" s="76"/>
      <c r="C713194" s="75"/>
    </row>
    <row r="713195" spans="2:3" x14ac:dyDescent="0.25">
      <c r="B713195" s="76"/>
      <c r="C713195" s="75"/>
    </row>
    <row r="713305" spans="2:3" x14ac:dyDescent="0.25">
      <c r="B713305" s="76"/>
      <c r="C713305" s="75"/>
    </row>
    <row r="713306" spans="2:3" x14ac:dyDescent="0.25">
      <c r="B713306" s="76"/>
      <c r="C713306" s="75"/>
    </row>
    <row r="713307" spans="2:3" x14ac:dyDescent="0.25">
      <c r="B713307" s="76"/>
      <c r="C713307" s="75"/>
    </row>
    <row r="713308" spans="2:3" x14ac:dyDescent="0.25">
      <c r="B713308" s="76"/>
      <c r="C713308" s="75"/>
    </row>
    <row r="713309" spans="2:3" x14ac:dyDescent="0.25">
      <c r="B713309" s="76"/>
      <c r="C713309" s="75"/>
    </row>
    <row r="713310" spans="2:3" x14ac:dyDescent="0.25">
      <c r="B713310" s="76"/>
      <c r="C713310" s="75"/>
    </row>
    <row r="713311" spans="2:3" x14ac:dyDescent="0.25">
      <c r="B713311" s="76"/>
      <c r="C713311" s="75"/>
    </row>
    <row r="713312" spans="2:3" x14ac:dyDescent="0.25">
      <c r="B713312" s="76"/>
      <c r="C713312" s="75"/>
    </row>
    <row r="713313" spans="2:3" x14ac:dyDescent="0.25">
      <c r="B713313" s="76"/>
      <c r="C713313" s="75"/>
    </row>
    <row r="713314" spans="2:3" x14ac:dyDescent="0.25">
      <c r="B713314" s="76"/>
      <c r="C713314" s="75"/>
    </row>
    <row r="713315" spans="2:3" x14ac:dyDescent="0.25">
      <c r="B713315" s="76"/>
      <c r="C713315" s="75"/>
    </row>
    <row r="713316" spans="2:3" x14ac:dyDescent="0.25">
      <c r="B713316" s="76"/>
      <c r="C713316" s="75"/>
    </row>
    <row r="713317" spans="2:3" x14ac:dyDescent="0.25">
      <c r="B713317" s="76"/>
      <c r="C713317" s="75"/>
    </row>
    <row r="713427" spans="2:3" x14ac:dyDescent="0.25">
      <c r="B713427" s="76"/>
      <c r="C713427" s="75"/>
    </row>
    <row r="713428" spans="2:3" x14ac:dyDescent="0.25">
      <c r="B713428" s="76"/>
      <c r="C713428" s="75"/>
    </row>
    <row r="713429" spans="2:3" x14ac:dyDescent="0.25">
      <c r="B713429" s="76"/>
      <c r="C713429" s="75"/>
    </row>
    <row r="713430" spans="2:3" x14ac:dyDescent="0.25">
      <c r="B713430" s="76"/>
      <c r="C713430" s="75"/>
    </row>
    <row r="713431" spans="2:3" x14ac:dyDescent="0.25">
      <c r="B713431" s="76"/>
      <c r="C713431" s="75"/>
    </row>
    <row r="713432" spans="2:3" x14ac:dyDescent="0.25">
      <c r="B713432" s="76"/>
      <c r="C713432" s="75"/>
    </row>
    <row r="713433" spans="2:3" x14ac:dyDescent="0.25">
      <c r="B713433" s="76"/>
      <c r="C713433" s="75"/>
    </row>
    <row r="713434" spans="2:3" x14ac:dyDescent="0.25">
      <c r="B713434" s="76"/>
      <c r="C713434" s="75"/>
    </row>
    <row r="713435" spans="2:3" x14ac:dyDescent="0.25">
      <c r="B713435" s="76"/>
      <c r="C713435" s="75"/>
    </row>
    <row r="713436" spans="2:3" x14ac:dyDescent="0.25">
      <c r="B713436" s="76"/>
      <c r="C713436" s="75"/>
    </row>
    <row r="713437" spans="2:3" x14ac:dyDescent="0.25">
      <c r="B713437" s="76"/>
      <c r="C713437" s="75"/>
    </row>
    <row r="713438" spans="2:3" x14ac:dyDescent="0.25">
      <c r="B713438" s="76"/>
      <c r="C713438" s="75"/>
    </row>
    <row r="713439" spans="2:3" x14ac:dyDescent="0.25">
      <c r="B713439" s="76"/>
      <c r="C713439" s="75"/>
    </row>
    <row r="713549" spans="2:3" x14ac:dyDescent="0.25">
      <c r="B713549" s="76"/>
      <c r="C713549" s="75"/>
    </row>
    <row r="713550" spans="2:3" x14ac:dyDescent="0.25">
      <c r="B713550" s="76"/>
      <c r="C713550" s="75"/>
    </row>
    <row r="713551" spans="2:3" x14ac:dyDescent="0.25">
      <c r="B713551" s="76"/>
      <c r="C713551" s="75"/>
    </row>
    <row r="713552" spans="2:3" x14ac:dyDescent="0.25">
      <c r="B713552" s="76"/>
      <c r="C713552" s="75"/>
    </row>
    <row r="713553" spans="2:3" x14ac:dyDescent="0.25">
      <c r="B713553" s="76"/>
      <c r="C713553" s="75"/>
    </row>
    <row r="713554" spans="2:3" x14ac:dyDescent="0.25">
      <c r="B713554" s="76"/>
      <c r="C713554" s="75"/>
    </row>
    <row r="713555" spans="2:3" x14ac:dyDescent="0.25">
      <c r="B713555" s="76"/>
      <c r="C713555" s="75"/>
    </row>
    <row r="713556" spans="2:3" x14ac:dyDescent="0.25">
      <c r="B713556" s="76"/>
      <c r="C713556" s="75"/>
    </row>
    <row r="713557" spans="2:3" x14ac:dyDescent="0.25">
      <c r="B713557" s="76"/>
      <c r="C713557" s="75"/>
    </row>
    <row r="713558" spans="2:3" x14ac:dyDescent="0.25">
      <c r="B713558" s="76"/>
      <c r="C713558" s="75"/>
    </row>
    <row r="713559" spans="2:3" x14ac:dyDescent="0.25">
      <c r="B713559" s="76"/>
      <c r="C713559" s="75"/>
    </row>
    <row r="713560" spans="2:3" x14ac:dyDescent="0.25">
      <c r="B713560" s="76"/>
      <c r="C713560" s="75"/>
    </row>
    <row r="713561" spans="2:3" x14ac:dyDescent="0.25">
      <c r="B713561" s="76"/>
      <c r="C713561" s="75"/>
    </row>
    <row r="713671" spans="2:3" x14ac:dyDescent="0.25">
      <c r="B713671" s="76"/>
      <c r="C713671" s="75"/>
    </row>
    <row r="713672" spans="2:3" x14ac:dyDescent="0.25">
      <c r="B713672" s="76"/>
      <c r="C713672" s="75"/>
    </row>
    <row r="713673" spans="2:3" x14ac:dyDescent="0.25">
      <c r="B713673" s="76"/>
      <c r="C713673" s="75"/>
    </row>
    <row r="713674" spans="2:3" x14ac:dyDescent="0.25">
      <c r="B713674" s="76"/>
      <c r="C713674" s="75"/>
    </row>
    <row r="713675" spans="2:3" x14ac:dyDescent="0.25">
      <c r="B713675" s="76"/>
      <c r="C713675" s="75"/>
    </row>
    <row r="713676" spans="2:3" x14ac:dyDescent="0.25">
      <c r="B713676" s="76"/>
      <c r="C713676" s="75"/>
    </row>
    <row r="713677" spans="2:3" x14ac:dyDescent="0.25">
      <c r="B713677" s="76"/>
      <c r="C713677" s="75"/>
    </row>
    <row r="713678" spans="2:3" x14ac:dyDescent="0.25">
      <c r="B713678" s="76"/>
      <c r="C713678" s="75"/>
    </row>
    <row r="713679" spans="2:3" x14ac:dyDescent="0.25">
      <c r="B713679" s="76"/>
      <c r="C713679" s="75"/>
    </row>
    <row r="713680" spans="2:3" x14ac:dyDescent="0.25">
      <c r="B713680" s="76"/>
      <c r="C713680" s="75"/>
    </row>
    <row r="713681" spans="2:3" x14ac:dyDescent="0.25">
      <c r="B713681" s="76"/>
      <c r="C713681" s="75"/>
    </row>
    <row r="713682" spans="2:3" x14ac:dyDescent="0.25">
      <c r="B713682" s="76"/>
      <c r="C713682" s="75"/>
    </row>
    <row r="713683" spans="2:3" x14ac:dyDescent="0.25">
      <c r="B713683" s="76"/>
      <c r="C713683" s="75"/>
    </row>
    <row r="713793" spans="2:3" x14ac:dyDescent="0.25">
      <c r="B713793" s="76"/>
      <c r="C713793" s="75"/>
    </row>
    <row r="713794" spans="2:3" x14ac:dyDescent="0.25">
      <c r="B713794" s="76"/>
      <c r="C713794" s="75"/>
    </row>
    <row r="713795" spans="2:3" x14ac:dyDescent="0.25">
      <c r="B713795" s="76"/>
      <c r="C713795" s="75"/>
    </row>
    <row r="713796" spans="2:3" x14ac:dyDescent="0.25">
      <c r="B713796" s="76"/>
      <c r="C713796" s="75"/>
    </row>
    <row r="713797" spans="2:3" x14ac:dyDescent="0.25">
      <c r="B713797" s="76"/>
      <c r="C713797" s="75"/>
    </row>
    <row r="713798" spans="2:3" x14ac:dyDescent="0.25">
      <c r="B713798" s="76"/>
      <c r="C713798" s="75"/>
    </row>
    <row r="713799" spans="2:3" x14ac:dyDescent="0.25">
      <c r="B713799" s="76"/>
      <c r="C713799" s="75"/>
    </row>
    <row r="713800" spans="2:3" x14ac:dyDescent="0.25">
      <c r="B713800" s="76"/>
      <c r="C713800" s="75"/>
    </row>
    <row r="713801" spans="2:3" x14ac:dyDescent="0.25">
      <c r="B713801" s="76"/>
      <c r="C713801" s="75"/>
    </row>
    <row r="713802" spans="2:3" x14ac:dyDescent="0.25">
      <c r="B713802" s="76"/>
      <c r="C713802" s="75"/>
    </row>
    <row r="713803" spans="2:3" x14ac:dyDescent="0.25">
      <c r="B713803" s="76"/>
      <c r="C713803" s="75"/>
    </row>
    <row r="713804" spans="2:3" x14ac:dyDescent="0.25">
      <c r="B713804" s="76"/>
      <c r="C713804" s="75"/>
    </row>
    <row r="713805" spans="2:3" x14ac:dyDescent="0.25">
      <c r="B713805" s="76"/>
      <c r="C713805" s="75"/>
    </row>
    <row r="713915" spans="2:3" x14ac:dyDescent="0.25">
      <c r="B713915" s="76"/>
      <c r="C713915" s="75"/>
    </row>
    <row r="713916" spans="2:3" x14ac:dyDescent="0.25">
      <c r="B713916" s="76"/>
      <c r="C713916" s="75"/>
    </row>
    <row r="713917" spans="2:3" x14ac:dyDescent="0.25">
      <c r="B713917" s="76"/>
      <c r="C713917" s="75"/>
    </row>
    <row r="713918" spans="2:3" x14ac:dyDescent="0.25">
      <c r="B713918" s="76"/>
      <c r="C713918" s="75"/>
    </row>
    <row r="713919" spans="2:3" x14ac:dyDescent="0.25">
      <c r="B713919" s="76"/>
      <c r="C713919" s="75"/>
    </row>
    <row r="713920" spans="2:3" x14ac:dyDescent="0.25">
      <c r="B713920" s="76"/>
      <c r="C713920" s="75"/>
    </row>
    <row r="713921" spans="2:3" x14ac:dyDescent="0.25">
      <c r="B713921" s="76"/>
      <c r="C713921" s="75"/>
    </row>
    <row r="713922" spans="2:3" x14ac:dyDescent="0.25">
      <c r="B713922" s="76"/>
      <c r="C713922" s="75"/>
    </row>
    <row r="713923" spans="2:3" x14ac:dyDescent="0.25">
      <c r="B713923" s="76"/>
      <c r="C713923" s="75"/>
    </row>
    <row r="713924" spans="2:3" x14ac:dyDescent="0.25">
      <c r="B713924" s="76"/>
      <c r="C713924" s="75"/>
    </row>
    <row r="713925" spans="2:3" x14ac:dyDescent="0.25">
      <c r="B713925" s="76"/>
      <c r="C713925" s="75"/>
    </row>
    <row r="713926" spans="2:3" x14ac:dyDescent="0.25">
      <c r="B713926" s="76"/>
      <c r="C713926" s="75"/>
    </row>
    <row r="713927" spans="2:3" x14ac:dyDescent="0.25">
      <c r="B713927" s="76"/>
      <c r="C713927" s="75"/>
    </row>
    <row r="714037" spans="2:3" x14ac:dyDescent="0.25">
      <c r="B714037" s="76"/>
      <c r="C714037" s="75"/>
    </row>
    <row r="714038" spans="2:3" x14ac:dyDescent="0.25">
      <c r="B714038" s="76"/>
      <c r="C714038" s="75"/>
    </row>
    <row r="714039" spans="2:3" x14ac:dyDescent="0.25">
      <c r="B714039" s="76"/>
      <c r="C714039" s="75"/>
    </row>
    <row r="714040" spans="2:3" x14ac:dyDescent="0.25">
      <c r="B714040" s="76"/>
      <c r="C714040" s="75"/>
    </row>
    <row r="714041" spans="2:3" x14ac:dyDescent="0.25">
      <c r="B714041" s="76"/>
      <c r="C714041" s="75"/>
    </row>
    <row r="714042" spans="2:3" x14ac:dyDescent="0.25">
      <c r="B714042" s="76"/>
      <c r="C714042" s="75"/>
    </row>
    <row r="714043" spans="2:3" x14ac:dyDescent="0.25">
      <c r="B714043" s="76"/>
      <c r="C714043" s="75"/>
    </row>
    <row r="714044" spans="2:3" x14ac:dyDescent="0.25">
      <c r="B714044" s="76"/>
      <c r="C714044" s="75"/>
    </row>
    <row r="714045" spans="2:3" x14ac:dyDescent="0.25">
      <c r="B714045" s="76"/>
      <c r="C714045" s="75"/>
    </row>
    <row r="714046" spans="2:3" x14ac:dyDescent="0.25">
      <c r="B714046" s="76"/>
      <c r="C714046" s="75"/>
    </row>
    <row r="714047" spans="2:3" x14ac:dyDescent="0.25">
      <c r="B714047" s="76"/>
      <c r="C714047" s="75"/>
    </row>
    <row r="714048" spans="2:3" x14ac:dyDescent="0.25">
      <c r="B714048" s="76"/>
      <c r="C714048" s="75"/>
    </row>
    <row r="714049" spans="2:3" x14ac:dyDescent="0.25">
      <c r="B714049" s="76"/>
      <c r="C714049" s="75"/>
    </row>
    <row r="714159" spans="2:3" x14ac:dyDescent="0.25">
      <c r="B714159" s="76"/>
      <c r="C714159" s="75"/>
    </row>
    <row r="714160" spans="2:3" x14ac:dyDescent="0.25">
      <c r="B714160" s="76"/>
      <c r="C714160" s="75"/>
    </row>
    <row r="714161" spans="2:3" x14ac:dyDescent="0.25">
      <c r="B714161" s="76"/>
      <c r="C714161" s="75"/>
    </row>
    <row r="714162" spans="2:3" x14ac:dyDescent="0.25">
      <c r="B714162" s="76"/>
      <c r="C714162" s="75"/>
    </row>
    <row r="714163" spans="2:3" x14ac:dyDescent="0.25">
      <c r="B714163" s="76"/>
      <c r="C714163" s="75"/>
    </row>
    <row r="714164" spans="2:3" x14ac:dyDescent="0.25">
      <c r="B714164" s="76"/>
      <c r="C714164" s="75"/>
    </row>
    <row r="714165" spans="2:3" x14ac:dyDescent="0.25">
      <c r="B714165" s="76"/>
      <c r="C714165" s="75"/>
    </row>
    <row r="714166" spans="2:3" x14ac:dyDescent="0.25">
      <c r="B714166" s="76"/>
      <c r="C714166" s="75"/>
    </row>
    <row r="714167" spans="2:3" x14ac:dyDescent="0.25">
      <c r="B714167" s="76"/>
      <c r="C714167" s="75"/>
    </row>
    <row r="714168" spans="2:3" x14ac:dyDescent="0.25">
      <c r="B714168" s="76"/>
      <c r="C714168" s="75"/>
    </row>
    <row r="714169" spans="2:3" x14ac:dyDescent="0.25">
      <c r="B714169" s="76"/>
      <c r="C714169" s="75"/>
    </row>
    <row r="714170" spans="2:3" x14ac:dyDescent="0.25">
      <c r="B714170" s="76"/>
      <c r="C714170" s="75"/>
    </row>
    <row r="714171" spans="2:3" x14ac:dyDescent="0.25">
      <c r="B714171" s="76"/>
      <c r="C714171" s="75"/>
    </row>
    <row r="714281" spans="2:3" x14ac:dyDescent="0.25">
      <c r="B714281" s="76"/>
      <c r="C714281" s="75"/>
    </row>
    <row r="714282" spans="2:3" x14ac:dyDescent="0.25">
      <c r="B714282" s="76"/>
      <c r="C714282" s="75"/>
    </row>
    <row r="714283" spans="2:3" x14ac:dyDescent="0.25">
      <c r="B714283" s="76"/>
      <c r="C714283" s="75"/>
    </row>
    <row r="714284" spans="2:3" x14ac:dyDescent="0.25">
      <c r="B714284" s="76"/>
      <c r="C714284" s="75"/>
    </row>
    <row r="714285" spans="2:3" x14ac:dyDescent="0.25">
      <c r="B714285" s="76"/>
      <c r="C714285" s="75"/>
    </row>
    <row r="714286" spans="2:3" x14ac:dyDescent="0.25">
      <c r="B714286" s="76"/>
      <c r="C714286" s="75"/>
    </row>
    <row r="714287" spans="2:3" x14ac:dyDescent="0.25">
      <c r="B714287" s="76"/>
      <c r="C714287" s="75"/>
    </row>
    <row r="714288" spans="2:3" x14ac:dyDescent="0.25">
      <c r="B714288" s="76"/>
      <c r="C714288" s="75"/>
    </row>
    <row r="714289" spans="2:3" x14ac:dyDescent="0.25">
      <c r="B714289" s="76"/>
      <c r="C714289" s="75"/>
    </row>
    <row r="714290" spans="2:3" x14ac:dyDescent="0.25">
      <c r="B714290" s="76"/>
      <c r="C714290" s="75"/>
    </row>
    <row r="714291" spans="2:3" x14ac:dyDescent="0.25">
      <c r="B714291" s="76"/>
      <c r="C714291" s="75"/>
    </row>
    <row r="714292" spans="2:3" x14ac:dyDescent="0.25">
      <c r="B714292" s="76"/>
      <c r="C714292" s="75"/>
    </row>
    <row r="714293" spans="2:3" x14ac:dyDescent="0.25">
      <c r="B714293" s="76"/>
      <c r="C714293" s="75"/>
    </row>
    <row r="714403" spans="2:3" x14ac:dyDescent="0.25">
      <c r="B714403" s="76"/>
      <c r="C714403" s="75"/>
    </row>
    <row r="714404" spans="2:3" x14ac:dyDescent="0.25">
      <c r="B714404" s="76"/>
      <c r="C714404" s="75"/>
    </row>
    <row r="714405" spans="2:3" x14ac:dyDescent="0.25">
      <c r="B714405" s="76"/>
      <c r="C714405" s="75"/>
    </row>
    <row r="714406" spans="2:3" x14ac:dyDescent="0.25">
      <c r="B714406" s="76"/>
      <c r="C714406" s="75"/>
    </row>
    <row r="714407" spans="2:3" x14ac:dyDescent="0.25">
      <c r="B714407" s="76"/>
      <c r="C714407" s="75"/>
    </row>
    <row r="714408" spans="2:3" x14ac:dyDescent="0.25">
      <c r="B714408" s="76"/>
      <c r="C714408" s="75"/>
    </row>
    <row r="714409" spans="2:3" x14ac:dyDescent="0.25">
      <c r="B714409" s="76"/>
      <c r="C714409" s="75"/>
    </row>
    <row r="714410" spans="2:3" x14ac:dyDescent="0.25">
      <c r="B714410" s="76"/>
      <c r="C714410" s="75"/>
    </row>
    <row r="714411" spans="2:3" x14ac:dyDescent="0.25">
      <c r="B714411" s="76"/>
      <c r="C714411" s="75"/>
    </row>
    <row r="714412" spans="2:3" x14ac:dyDescent="0.25">
      <c r="B714412" s="76"/>
      <c r="C714412" s="75"/>
    </row>
    <row r="714413" spans="2:3" x14ac:dyDescent="0.25">
      <c r="B714413" s="76"/>
      <c r="C714413" s="75"/>
    </row>
    <row r="714414" spans="2:3" x14ac:dyDescent="0.25">
      <c r="B714414" s="76"/>
      <c r="C714414" s="75"/>
    </row>
    <row r="714415" spans="2:3" x14ac:dyDescent="0.25">
      <c r="B714415" s="76"/>
      <c r="C714415" s="75"/>
    </row>
    <row r="714525" spans="2:3" x14ac:dyDescent="0.25">
      <c r="B714525" s="76"/>
      <c r="C714525" s="75"/>
    </row>
    <row r="714526" spans="2:3" x14ac:dyDescent="0.25">
      <c r="B714526" s="76"/>
      <c r="C714526" s="75"/>
    </row>
    <row r="714527" spans="2:3" x14ac:dyDescent="0.25">
      <c r="B714527" s="76"/>
      <c r="C714527" s="75"/>
    </row>
    <row r="714528" spans="2:3" x14ac:dyDescent="0.25">
      <c r="B714528" s="76"/>
      <c r="C714528" s="75"/>
    </row>
    <row r="714529" spans="2:3" x14ac:dyDescent="0.25">
      <c r="B714529" s="76"/>
      <c r="C714529" s="75"/>
    </row>
    <row r="714530" spans="2:3" x14ac:dyDescent="0.25">
      <c r="B714530" s="76"/>
      <c r="C714530" s="75"/>
    </row>
    <row r="714531" spans="2:3" x14ac:dyDescent="0.25">
      <c r="B714531" s="76"/>
      <c r="C714531" s="75"/>
    </row>
    <row r="714532" spans="2:3" x14ac:dyDescent="0.25">
      <c r="B714532" s="76"/>
      <c r="C714532" s="75"/>
    </row>
    <row r="714533" spans="2:3" x14ac:dyDescent="0.25">
      <c r="B714533" s="76"/>
      <c r="C714533" s="75"/>
    </row>
    <row r="714534" spans="2:3" x14ac:dyDescent="0.25">
      <c r="B714534" s="76"/>
      <c r="C714534" s="75"/>
    </row>
    <row r="714535" spans="2:3" x14ac:dyDescent="0.25">
      <c r="B714535" s="76"/>
      <c r="C714535" s="75"/>
    </row>
    <row r="714536" spans="2:3" x14ac:dyDescent="0.25">
      <c r="B714536" s="76"/>
      <c r="C714536" s="75"/>
    </row>
    <row r="714537" spans="2:3" x14ac:dyDescent="0.25">
      <c r="B714537" s="76"/>
      <c r="C714537" s="75"/>
    </row>
    <row r="714647" spans="2:3" x14ac:dyDescent="0.25">
      <c r="B714647" s="76"/>
      <c r="C714647" s="75"/>
    </row>
    <row r="714648" spans="2:3" x14ac:dyDescent="0.25">
      <c r="B714648" s="76"/>
      <c r="C714648" s="75"/>
    </row>
    <row r="714649" spans="2:3" x14ac:dyDescent="0.25">
      <c r="B714649" s="76"/>
      <c r="C714649" s="75"/>
    </row>
    <row r="714650" spans="2:3" x14ac:dyDescent="0.25">
      <c r="B714650" s="76"/>
      <c r="C714650" s="75"/>
    </row>
    <row r="714651" spans="2:3" x14ac:dyDescent="0.25">
      <c r="B714651" s="76"/>
      <c r="C714651" s="75"/>
    </row>
    <row r="714652" spans="2:3" x14ac:dyDescent="0.25">
      <c r="B714652" s="76"/>
      <c r="C714652" s="75"/>
    </row>
    <row r="714653" spans="2:3" x14ac:dyDescent="0.25">
      <c r="B714653" s="76"/>
      <c r="C714653" s="75"/>
    </row>
    <row r="714654" spans="2:3" x14ac:dyDescent="0.25">
      <c r="B714654" s="76"/>
      <c r="C714654" s="75"/>
    </row>
    <row r="714655" spans="2:3" x14ac:dyDescent="0.25">
      <c r="B714655" s="76"/>
      <c r="C714655" s="75"/>
    </row>
    <row r="714656" spans="2:3" x14ac:dyDescent="0.25">
      <c r="B714656" s="76"/>
      <c r="C714656" s="75"/>
    </row>
    <row r="714657" spans="2:3" x14ac:dyDescent="0.25">
      <c r="B714657" s="76"/>
      <c r="C714657" s="75"/>
    </row>
    <row r="714658" spans="2:3" x14ac:dyDescent="0.25">
      <c r="B714658" s="76"/>
      <c r="C714658" s="75"/>
    </row>
    <row r="714659" spans="2:3" x14ac:dyDescent="0.25">
      <c r="B714659" s="76"/>
      <c r="C714659" s="75"/>
    </row>
    <row r="714769" spans="2:3" x14ac:dyDescent="0.25">
      <c r="B714769" s="76"/>
      <c r="C714769" s="75"/>
    </row>
    <row r="714770" spans="2:3" x14ac:dyDescent="0.25">
      <c r="B714770" s="76"/>
      <c r="C714770" s="75"/>
    </row>
    <row r="714771" spans="2:3" x14ac:dyDescent="0.25">
      <c r="B714771" s="76"/>
      <c r="C714771" s="75"/>
    </row>
    <row r="714772" spans="2:3" x14ac:dyDescent="0.25">
      <c r="B714772" s="76"/>
      <c r="C714772" s="75"/>
    </row>
    <row r="714773" spans="2:3" x14ac:dyDescent="0.25">
      <c r="B714773" s="76"/>
      <c r="C714773" s="75"/>
    </row>
    <row r="714774" spans="2:3" x14ac:dyDescent="0.25">
      <c r="B714774" s="76"/>
      <c r="C714774" s="75"/>
    </row>
    <row r="714775" spans="2:3" x14ac:dyDescent="0.25">
      <c r="B714775" s="76"/>
      <c r="C714775" s="75"/>
    </row>
    <row r="714776" spans="2:3" x14ac:dyDescent="0.25">
      <c r="B714776" s="76"/>
      <c r="C714776" s="75"/>
    </row>
    <row r="714777" spans="2:3" x14ac:dyDescent="0.25">
      <c r="B714777" s="76"/>
      <c r="C714777" s="75"/>
    </row>
    <row r="714778" spans="2:3" x14ac:dyDescent="0.25">
      <c r="B714778" s="76"/>
      <c r="C714778" s="75"/>
    </row>
    <row r="714779" spans="2:3" x14ac:dyDescent="0.25">
      <c r="B714779" s="76"/>
      <c r="C714779" s="75"/>
    </row>
    <row r="714780" spans="2:3" x14ac:dyDescent="0.25">
      <c r="B714780" s="76"/>
      <c r="C714780" s="75"/>
    </row>
    <row r="714781" spans="2:3" x14ac:dyDescent="0.25">
      <c r="B714781" s="76"/>
      <c r="C714781" s="75"/>
    </row>
    <row r="714891" spans="2:3" x14ac:dyDescent="0.25">
      <c r="B714891" s="76"/>
      <c r="C714891" s="75"/>
    </row>
    <row r="714892" spans="2:3" x14ac:dyDescent="0.25">
      <c r="B714892" s="76"/>
      <c r="C714892" s="75"/>
    </row>
    <row r="714893" spans="2:3" x14ac:dyDescent="0.25">
      <c r="B714893" s="76"/>
      <c r="C714893" s="75"/>
    </row>
    <row r="714894" spans="2:3" x14ac:dyDescent="0.25">
      <c r="B714894" s="76"/>
      <c r="C714894" s="75"/>
    </row>
    <row r="714895" spans="2:3" x14ac:dyDescent="0.25">
      <c r="B714895" s="76"/>
      <c r="C714895" s="75"/>
    </row>
    <row r="714896" spans="2:3" x14ac:dyDescent="0.25">
      <c r="B714896" s="76"/>
      <c r="C714896" s="75"/>
    </row>
    <row r="714897" spans="2:3" x14ac:dyDescent="0.25">
      <c r="B714897" s="76"/>
      <c r="C714897" s="75"/>
    </row>
    <row r="714898" spans="2:3" x14ac:dyDescent="0.25">
      <c r="B714898" s="76"/>
      <c r="C714898" s="75"/>
    </row>
    <row r="714899" spans="2:3" x14ac:dyDescent="0.25">
      <c r="B714899" s="76"/>
      <c r="C714899" s="75"/>
    </row>
    <row r="714900" spans="2:3" x14ac:dyDescent="0.25">
      <c r="B714900" s="76"/>
      <c r="C714900" s="75"/>
    </row>
    <row r="714901" spans="2:3" x14ac:dyDescent="0.25">
      <c r="B714901" s="76"/>
      <c r="C714901" s="75"/>
    </row>
    <row r="714902" spans="2:3" x14ac:dyDescent="0.25">
      <c r="B714902" s="76"/>
      <c r="C714902" s="75"/>
    </row>
    <row r="714903" spans="2:3" x14ac:dyDescent="0.25">
      <c r="B714903" s="76"/>
      <c r="C714903" s="75"/>
    </row>
    <row r="715013" spans="2:3" x14ac:dyDescent="0.25">
      <c r="B715013" s="76"/>
      <c r="C715013" s="75"/>
    </row>
    <row r="715014" spans="2:3" x14ac:dyDescent="0.25">
      <c r="B715014" s="76"/>
      <c r="C715014" s="75"/>
    </row>
    <row r="715015" spans="2:3" x14ac:dyDescent="0.25">
      <c r="B715015" s="76"/>
      <c r="C715015" s="75"/>
    </row>
    <row r="715016" spans="2:3" x14ac:dyDescent="0.25">
      <c r="B715016" s="76"/>
      <c r="C715016" s="75"/>
    </row>
    <row r="715017" spans="2:3" x14ac:dyDescent="0.25">
      <c r="B715017" s="76"/>
      <c r="C715017" s="75"/>
    </row>
    <row r="715018" spans="2:3" x14ac:dyDescent="0.25">
      <c r="B715018" s="76"/>
      <c r="C715018" s="75"/>
    </row>
    <row r="715019" spans="2:3" x14ac:dyDescent="0.25">
      <c r="B715019" s="76"/>
      <c r="C715019" s="75"/>
    </row>
    <row r="715020" spans="2:3" x14ac:dyDescent="0.25">
      <c r="B715020" s="76"/>
      <c r="C715020" s="75"/>
    </row>
    <row r="715021" spans="2:3" x14ac:dyDescent="0.25">
      <c r="B715021" s="76"/>
      <c r="C715021" s="75"/>
    </row>
    <row r="715022" spans="2:3" x14ac:dyDescent="0.25">
      <c r="B715022" s="76"/>
      <c r="C715022" s="75"/>
    </row>
    <row r="715023" spans="2:3" x14ac:dyDescent="0.25">
      <c r="B715023" s="76"/>
      <c r="C715023" s="75"/>
    </row>
    <row r="715024" spans="2:3" x14ac:dyDescent="0.25">
      <c r="B715024" s="76"/>
      <c r="C715024" s="75"/>
    </row>
    <row r="715025" spans="2:3" x14ac:dyDescent="0.25">
      <c r="B715025" s="76"/>
      <c r="C715025" s="75"/>
    </row>
    <row r="715135" spans="2:3" x14ac:dyDescent="0.25">
      <c r="B715135" s="76"/>
      <c r="C715135" s="75"/>
    </row>
    <row r="715136" spans="2:3" x14ac:dyDescent="0.25">
      <c r="B715136" s="76"/>
      <c r="C715136" s="75"/>
    </row>
    <row r="715137" spans="2:3" x14ac:dyDescent="0.25">
      <c r="B715137" s="76"/>
      <c r="C715137" s="75"/>
    </row>
    <row r="715138" spans="2:3" x14ac:dyDescent="0.25">
      <c r="B715138" s="76"/>
      <c r="C715138" s="75"/>
    </row>
    <row r="715139" spans="2:3" x14ac:dyDescent="0.25">
      <c r="B715139" s="76"/>
      <c r="C715139" s="75"/>
    </row>
    <row r="715140" spans="2:3" x14ac:dyDescent="0.25">
      <c r="B715140" s="76"/>
      <c r="C715140" s="75"/>
    </row>
    <row r="715141" spans="2:3" x14ac:dyDescent="0.25">
      <c r="B715141" s="76"/>
      <c r="C715141" s="75"/>
    </row>
    <row r="715142" spans="2:3" x14ac:dyDescent="0.25">
      <c r="B715142" s="76"/>
      <c r="C715142" s="75"/>
    </row>
    <row r="715143" spans="2:3" x14ac:dyDescent="0.25">
      <c r="B715143" s="76"/>
      <c r="C715143" s="75"/>
    </row>
    <row r="715144" spans="2:3" x14ac:dyDescent="0.25">
      <c r="B715144" s="76"/>
      <c r="C715144" s="75"/>
    </row>
    <row r="715145" spans="2:3" x14ac:dyDescent="0.25">
      <c r="B715145" s="76"/>
      <c r="C715145" s="75"/>
    </row>
    <row r="715146" spans="2:3" x14ac:dyDescent="0.25">
      <c r="B715146" s="76"/>
      <c r="C715146" s="75"/>
    </row>
    <row r="715147" spans="2:3" x14ac:dyDescent="0.25">
      <c r="B715147" s="76"/>
      <c r="C715147" s="75"/>
    </row>
    <row r="715257" spans="2:3" x14ac:dyDescent="0.25">
      <c r="B715257" s="76"/>
      <c r="C715257" s="75"/>
    </row>
    <row r="715258" spans="2:3" x14ac:dyDescent="0.25">
      <c r="B715258" s="76"/>
      <c r="C715258" s="75"/>
    </row>
    <row r="715259" spans="2:3" x14ac:dyDescent="0.25">
      <c r="B715259" s="76"/>
      <c r="C715259" s="75"/>
    </row>
    <row r="715260" spans="2:3" x14ac:dyDescent="0.25">
      <c r="B715260" s="76"/>
      <c r="C715260" s="75"/>
    </row>
    <row r="715261" spans="2:3" x14ac:dyDescent="0.25">
      <c r="B715261" s="76"/>
      <c r="C715261" s="75"/>
    </row>
    <row r="715262" spans="2:3" x14ac:dyDescent="0.25">
      <c r="B715262" s="76"/>
      <c r="C715262" s="75"/>
    </row>
    <row r="715263" spans="2:3" x14ac:dyDescent="0.25">
      <c r="B715263" s="76"/>
      <c r="C715263" s="75"/>
    </row>
    <row r="715264" spans="2:3" x14ac:dyDescent="0.25">
      <c r="B715264" s="76"/>
      <c r="C715264" s="75"/>
    </row>
    <row r="715265" spans="2:3" x14ac:dyDescent="0.25">
      <c r="B715265" s="76"/>
      <c r="C715265" s="75"/>
    </row>
    <row r="715266" spans="2:3" x14ac:dyDescent="0.25">
      <c r="B715266" s="76"/>
      <c r="C715266" s="75"/>
    </row>
    <row r="715267" spans="2:3" x14ac:dyDescent="0.25">
      <c r="B715267" s="76"/>
      <c r="C715267" s="75"/>
    </row>
    <row r="715268" spans="2:3" x14ac:dyDescent="0.25">
      <c r="B715268" s="76"/>
      <c r="C715268" s="75"/>
    </row>
    <row r="715269" spans="2:3" x14ac:dyDescent="0.25">
      <c r="B715269" s="76"/>
      <c r="C715269" s="75"/>
    </row>
    <row r="715379" spans="2:3" x14ac:dyDescent="0.25">
      <c r="B715379" s="76"/>
      <c r="C715379" s="75"/>
    </row>
    <row r="715380" spans="2:3" x14ac:dyDescent="0.25">
      <c r="B715380" s="76"/>
      <c r="C715380" s="75"/>
    </row>
    <row r="715381" spans="2:3" x14ac:dyDescent="0.25">
      <c r="B715381" s="76"/>
      <c r="C715381" s="75"/>
    </row>
    <row r="715382" spans="2:3" x14ac:dyDescent="0.25">
      <c r="B715382" s="76"/>
      <c r="C715382" s="75"/>
    </row>
    <row r="715383" spans="2:3" x14ac:dyDescent="0.25">
      <c r="B715383" s="76"/>
      <c r="C715383" s="75"/>
    </row>
    <row r="715384" spans="2:3" x14ac:dyDescent="0.25">
      <c r="B715384" s="76"/>
      <c r="C715384" s="75"/>
    </row>
    <row r="715385" spans="2:3" x14ac:dyDescent="0.25">
      <c r="B715385" s="76"/>
      <c r="C715385" s="75"/>
    </row>
    <row r="715386" spans="2:3" x14ac:dyDescent="0.25">
      <c r="B715386" s="76"/>
      <c r="C715386" s="75"/>
    </row>
    <row r="715387" spans="2:3" x14ac:dyDescent="0.25">
      <c r="B715387" s="76"/>
      <c r="C715387" s="75"/>
    </row>
    <row r="715388" spans="2:3" x14ac:dyDescent="0.25">
      <c r="B715388" s="76"/>
      <c r="C715388" s="75"/>
    </row>
    <row r="715389" spans="2:3" x14ac:dyDescent="0.25">
      <c r="B715389" s="76"/>
      <c r="C715389" s="75"/>
    </row>
    <row r="715390" spans="2:3" x14ac:dyDescent="0.25">
      <c r="B715390" s="76"/>
      <c r="C715390" s="75"/>
    </row>
    <row r="715391" spans="2:3" x14ac:dyDescent="0.25">
      <c r="B715391" s="76"/>
      <c r="C715391" s="75"/>
    </row>
    <row r="715501" spans="2:3" x14ac:dyDescent="0.25">
      <c r="B715501" s="76"/>
      <c r="C715501" s="75"/>
    </row>
    <row r="715502" spans="2:3" x14ac:dyDescent="0.25">
      <c r="B715502" s="76"/>
      <c r="C715502" s="75"/>
    </row>
    <row r="715503" spans="2:3" x14ac:dyDescent="0.25">
      <c r="B715503" s="76"/>
      <c r="C715503" s="75"/>
    </row>
    <row r="715504" spans="2:3" x14ac:dyDescent="0.25">
      <c r="B715504" s="76"/>
      <c r="C715504" s="75"/>
    </row>
    <row r="715505" spans="2:3" x14ac:dyDescent="0.25">
      <c r="B715505" s="76"/>
      <c r="C715505" s="75"/>
    </row>
    <row r="715506" spans="2:3" x14ac:dyDescent="0.25">
      <c r="B715506" s="76"/>
      <c r="C715506" s="75"/>
    </row>
    <row r="715507" spans="2:3" x14ac:dyDescent="0.25">
      <c r="B715507" s="76"/>
      <c r="C715507" s="75"/>
    </row>
    <row r="715508" spans="2:3" x14ac:dyDescent="0.25">
      <c r="B715508" s="76"/>
      <c r="C715508" s="75"/>
    </row>
    <row r="715509" spans="2:3" x14ac:dyDescent="0.25">
      <c r="B715509" s="76"/>
      <c r="C715509" s="75"/>
    </row>
    <row r="715510" spans="2:3" x14ac:dyDescent="0.25">
      <c r="B715510" s="76"/>
      <c r="C715510" s="75"/>
    </row>
    <row r="715511" spans="2:3" x14ac:dyDescent="0.25">
      <c r="B715511" s="76"/>
      <c r="C715511" s="75"/>
    </row>
    <row r="715512" spans="2:3" x14ac:dyDescent="0.25">
      <c r="B715512" s="76"/>
      <c r="C715512" s="75"/>
    </row>
    <row r="715513" spans="2:3" x14ac:dyDescent="0.25">
      <c r="B715513" s="76"/>
      <c r="C715513" s="75"/>
    </row>
    <row r="715623" spans="2:3" x14ac:dyDescent="0.25">
      <c r="B715623" s="76"/>
      <c r="C715623" s="75"/>
    </row>
    <row r="715624" spans="2:3" x14ac:dyDescent="0.25">
      <c r="B715624" s="76"/>
      <c r="C715624" s="75"/>
    </row>
    <row r="715625" spans="2:3" x14ac:dyDescent="0.25">
      <c r="B715625" s="76"/>
      <c r="C715625" s="75"/>
    </row>
    <row r="715626" spans="2:3" x14ac:dyDescent="0.25">
      <c r="B715626" s="76"/>
      <c r="C715626" s="75"/>
    </row>
    <row r="715627" spans="2:3" x14ac:dyDescent="0.25">
      <c r="B715627" s="76"/>
      <c r="C715627" s="75"/>
    </row>
    <row r="715628" spans="2:3" x14ac:dyDescent="0.25">
      <c r="B715628" s="76"/>
      <c r="C715628" s="75"/>
    </row>
    <row r="715629" spans="2:3" x14ac:dyDescent="0.25">
      <c r="B715629" s="76"/>
      <c r="C715629" s="75"/>
    </row>
    <row r="715630" spans="2:3" x14ac:dyDescent="0.25">
      <c r="B715630" s="76"/>
      <c r="C715630" s="75"/>
    </row>
    <row r="715631" spans="2:3" x14ac:dyDescent="0.25">
      <c r="B715631" s="76"/>
      <c r="C715631" s="75"/>
    </row>
    <row r="715632" spans="2:3" x14ac:dyDescent="0.25">
      <c r="B715632" s="76"/>
      <c r="C715632" s="75"/>
    </row>
    <row r="715633" spans="2:3" x14ac:dyDescent="0.25">
      <c r="B715633" s="76"/>
      <c r="C715633" s="75"/>
    </row>
    <row r="715634" spans="2:3" x14ac:dyDescent="0.25">
      <c r="B715634" s="76"/>
      <c r="C715634" s="75"/>
    </row>
    <row r="715635" spans="2:3" x14ac:dyDescent="0.25">
      <c r="B715635" s="76"/>
      <c r="C715635" s="75"/>
    </row>
    <row r="715745" spans="2:3" x14ac:dyDescent="0.25">
      <c r="B715745" s="76"/>
      <c r="C715745" s="75"/>
    </row>
    <row r="715746" spans="2:3" x14ac:dyDescent="0.25">
      <c r="B715746" s="76"/>
      <c r="C715746" s="75"/>
    </row>
    <row r="715747" spans="2:3" x14ac:dyDescent="0.25">
      <c r="B715747" s="76"/>
      <c r="C715747" s="75"/>
    </row>
    <row r="715748" spans="2:3" x14ac:dyDescent="0.25">
      <c r="B715748" s="76"/>
      <c r="C715748" s="75"/>
    </row>
    <row r="715749" spans="2:3" x14ac:dyDescent="0.25">
      <c r="B715749" s="76"/>
      <c r="C715749" s="75"/>
    </row>
    <row r="715750" spans="2:3" x14ac:dyDescent="0.25">
      <c r="B715750" s="76"/>
      <c r="C715750" s="75"/>
    </row>
    <row r="715751" spans="2:3" x14ac:dyDescent="0.25">
      <c r="B715751" s="76"/>
      <c r="C715751" s="75"/>
    </row>
    <row r="715752" spans="2:3" x14ac:dyDescent="0.25">
      <c r="B715752" s="76"/>
      <c r="C715752" s="75"/>
    </row>
    <row r="715753" spans="2:3" x14ac:dyDescent="0.25">
      <c r="B715753" s="76"/>
      <c r="C715753" s="75"/>
    </row>
    <row r="715754" spans="2:3" x14ac:dyDescent="0.25">
      <c r="B715754" s="76"/>
      <c r="C715754" s="75"/>
    </row>
    <row r="715755" spans="2:3" x14ac:dyDescent="0.25">
      <c r="B715755" s="76"/>
      <c r="C715755" s="75"/>
    </row>
    <row r="715756" spans="2:3" x14ac:dyDescent="0.25">
      <c r="B715756" s="76"/>
      <c r="C715756" s="75"/>
    </row>
    <row r="715757" spans="2:3" x14ac:dyDescent="0.25">
      <c r="B715757" s="76"/>
      <c r="C715757" s="75"/>
    </row>
    <row r="715867" spans="2:3" x14ac:dyDescent="0.25">
      <c r="B715867" s="76"/>
      <c r="C715867" s="75"/>
    </row>
    <row r="715868" spans="2:3" x14ac:dyDescent="0.25">
      <c r="B715868" s="76"/>
      <c r="C715868" s="75"/>
    </row>
    <row r="715869" spans="2:3" x14ac:dyDescent="0.25">
      <c r="B715869" s="76"/>
      <c r="C715869" s="75"/>
    </row>
    <row r="715870" spans="2:3" x14ac:dyDescent="0.25">
      <c r="B715870" s="76"/>
      <c r="C715870" s="75"/>
    </row>
    <row r="715871" spans="2:3" x14ac:dyDescent="0.25">
      <c r="B715871" s="76"/>
      <c r="C715871" s="75"/>
    </row>
    <row r="715872" spans="2:3" x14ac:dyDescent="0.25">
      <c r="B715872" s="76"/>
      <c r="C715872" s="75"/>
    </row>
    <row r="715873" spans="2:3" x14ac:dyDescent="0.25">
      <c r="B715873" s="76"/>
      <c r="C715873" s="75"/>
    </row>
    <row r="715874" spans="2:3" x14ac:dyDescent="0.25">
      <c r="B715874" s="76"/>
      <c r="C715874" s="75"/>
    </row>
    <row r="715875" spans="2:3" x14ac:dyDescent="0.25">
      <c r="B715875" s="76"/>
      <c r="C715875" s="75"/>
    </row>
    <row r="715876" spans="2:3" x14ac:dyDescent="0.25">
      <c r="B715876" s="76"/>
      <c r="C715876" s="75"/>
    </row>
    <row r="715877" spans="2:3" x14ac:dyDescent="0.25">
      <c r="B715877" s="76"/>
      <c r="C715877" s="75"/>
    </row>
    <row r="715878" spans="2:3" x14ac:dyDescent="0.25">
      <c r="B715878" s="76"/>
      <c r="C715878" s="75"/>
    </row>
    <row r="715879" spans="2:3" x14ac:dyDescent="0.25">
      <c r="B715879" s="76"/>
      <c r="C715879" s="75"/>
    </row>
    <row r="715989" spans="2:3" x14ac:dyDescent="0.25">
      <c r="B715989" s="76"/>
      <c r="C715989" s="75"/>
    </row>
    <row r="715990" spans="2:3" x14ac:dyDescent="0.25">
      <c r="B715990" s="76"/>
      <c r="C715990" s="75"/>
    </row>
    <row r="715991" spans="2:3" x14ac:dyDescent="0.25">
      <c r="B715991" s="76"/>
      <c r="C715991" s="75"/>
    </row>
    <row r="715992" spans="2:3" x14ac:dyDescent="0.25">
      <c r="B715992" s="76"/>
      <c r="C715992" s="75"/>
    </row>
    <row r="715993" spans="2:3" x14ac:dyDescent="0.25">
      <c r="B715993" s="76"/>
      <c r="C715993" s="75"/>
    </row>
    <row r="715994" spans="2:3" x14ac:dyDescent="0.25">
      <c r="B715994" s="76"/>
      <c r="C715994" s="75"/>
    </row>
    <row r="715995" spans="2:3" x14ac:dyDescent="0.25">
      <c r="B715995" s="76"/>
      <c r="C715995" s="75"/>
    </row>
    <row r="715996" spans="2:3" x14ac:dyDescent="0.25">
      <c r="B715996" s="76"/>
      <c r="C715996" s="75"/>
    </row>
    <row r="715997" spans="2:3" x14ac:dyDescent="0.25">
      <c r="B715997" s="76"/>
      <c r="C715997" s="75"/>
    </row>
    <row r="715998" spans="2:3" x14ac:dyDescent="0.25">
      <c r="B715998" s="76"/>
      <c r="C715998" s="75"/>
    </row>
    <row r="715999" spans="2:3" x14ac:dyDescent="0.25">
      <c r="B715999" s="76"/>
      <c r="C715999" s="75"/>
    </row>
    <row r="716000" spans="2:3" x14ac:dyDescent="0.25">
      <c r="B716000" s="76"/>
      <c r="C716000" s="75"/>
    </row>
    <row r="716001" spans="2:3" x14ac:dyDescent="0.25">
      <c r="B716001" s="76"/>
      <c r="C716001" s="75"/>
    </row>
    <row r="716111" spans="2:3" x14ac:dyDescent="0.25">
      <c r="B716111" s="76"/>
      <c r="C716111" s="75"/>
    </row>
    <row r="716112" spans="2:3" x14ac:dyDescent="0.25">
      <c r="B716112" s="76"/>
      <c r="C716112" s="75"/>
    </row>
    <row r="716113" spans="2:3" x14ac:dyDescent="0.25">
      <c r="B716113" s="76"/>
      <c r="C716113" s="75"/>
    </row>
    <row r="716114" spans="2:3" x14ac:dyDescent="0.25">
      <c r="B716114" s="76"/>
      <c r="C716114" s="75"/>
    </row>
    <row r="716115" spans="2:3" x14ac:dyDescent="0.25">
      <c r="B716115" s="76"/>
      <c r="C716115" s="75"/>
    </row>
    <row r="716116" spans="2:3" x14ac:dyDescent="0.25">
      <c r="B716116" s="76"/>
      <c r="C716116" s="75"/>
    </row>
    <row r="716117" spans="2:3" x14ac:dyDescent="0.25">
      <c r="B716117" s="76"/>
      <c r="C716117" s="75"/>
    </row>
    <row r="716118" spans="2:3" x14ac:dyDescent="0.25">
      <c r="B716118" s="76"/>
      <c r="C716118" s="75"/>
    </row>
    <row r="716119" spans="2:3" x14ac:dyDescent="0.25">
      <c r="B716119" s="76"/>
      <c r="C716119" s="75"/>
    </row>
    <row r="716120" spans="2:3" x14ac:dyDescent="0.25">
      <c r="B716120" s="76"/>
      <c r="C716120" s="75"/>
    </row>
    <row r="716121" spans="2:3" x14ac:dyDescent="0.25">
      <c r="B716121" s="76"/>
      <c r="C716121" s="75"/>
    </row>
    <row r="716122" spans="2:3" x14ac:dyDescent="0.25">
      <c r="B716122" s="76"/>
      <c r="C716122" s="75"/>
    </row>
    <row r="716123" spans="2:3" x14ac:dyDescent="0.25">
      <c r="B716123" s="76"/>
      <c r="C716123" s="75"/>
    </row>
    <row r="716233" spans="2:3" x14ac:dyDescent="0.25">
      <c r="B716233" s="76"/>
      <c r="C716233" s="75"/>
    </row>
    <row r="716234" spans="2:3" x14ac:dyDescent="0.25">
      <c r="B716234" s="76"/>
      <c r="C716234" s="75"/>
    </row>
    <row r="716235" spans="2:3" x14ac:dyDescent="0.25">
      <c r="B716235" s="76"/>
      <c r="C716235" s="75"/>
    </row>
    <row r="716236" spans="2:3" x14ac:dyDescent="0.25">
      <c r="B716236" s="76"/>
      <c r="C716236" s="75"/>
    </row>
    <row r="716237" spans="2:3" x14ac:dyDescent="0.25">
      <c r="B716237" s="76"/>
      <c r="C716237" s="75"/>
    </row>
    <row r="716238" spans="2:3" x14ac:dyDescent="0.25">
      <c r="B716238" s="76"/>
      <c r="C716238" s="75"/>
    </row>
    <row r="716239" spans="2:3" x14ac:dyDescent="0.25">
      <c r="B716239" s="76"/>
      <c r="C716239" s="75"/>
    </row>
    <row r="716240" spans="2:3" x14ac:dyDescent="0.25">
      <c r="B716240" s="76"/>
      <c r="C716240" s="75"/>
    </row>
    <row r="716241" spans="2:3" x14ac:dyDescent="0.25">
      <c r="B716241" s="76"/>
      <c r="C716241" s="75"/>
    </row>
    <row r="716242" spans="2:3" x14ac:dyDescent="0.25">
      <c r="B716242" s="76"/>
      <c r="C716242" s="75"/>
    </row>
    <row r="716243" spans="2:3" x14ac:dyDescent="0.25">
      <c r="B716243" s="76"/>
      <c r="C716243" s="75"/>
    </row>
    <row r="716244" spans="2:3" x14ac:dyDescent="0.25">
      <c r="B716244" s="76"/>
      <c r="C716244" s="75"/>
    </row>
    <row r="716245" spans="2:3" x14ac:dyDescent="0.25">
      <c r="B716245" s="76"/>
      <c r="C716245" s="75"/>
    </row>
    <row r="716355" spans="2:3" x14ac:dyDescent="0.25">
      <c r="B716355" s="76"/>
      <c r="C716355" s="75"/>
    </row>
    <row r="716356" spans="2:3" x14ac:dyDescent="0.25">
      <c r="B716356" s="76"/>
      <c r="C716356" s="75"/>
    </row>
    <row r="716357" spans="2:3" x14ac:dyDescent="0.25">
      <c r="B716357" s="76"/>
      <c r="C716357" s="75"/>
    </row>
    <row r="716358" spans="2:3" x14ac:dyDescent="0.25">
      <c r="B716358" s="76"/>
      <c r="C716358" s="75"/>
    </row>
    <row r="716359" spans="2:3" x14ac:dyDescent="0.25">
      <c r="B716359" s="76"/>
      <c r="C716359" s="75"/>
    </row>
    <row r="716360" spans="2:3" x14ac:dyDescent="0.25">
      <c r="B716360" s="76"/>
      <c r="C716360" s="75"/>
    </row>
    <row r="716361" spans="2:3" x14ac:dyDescent="0.25">
      <c r="B716361" s="76"/>
      <c r="C716361" s="75"/>
    </row>
    <row r="716362" spans="2:3" x14ac:dyDescent="0.25">
      <c r="B716362" s="76"/>
      <c r="C716362" s="75"/>
    </row>
    <row r="716363" spans="2:3" x14ac:dyDescent="0.25">
      <c r="B716363" s="76"/>
      <c r="C716363" s="75"/>
    </row>
    <row r="716364" spans="2:3" x14ac:dyDescent="0.25">
      <c r="B716364" s="76"/>
      <c r="C716364" s="75"/>
    </row>
    <row r="716365" spans="2:3" x14ac:dyDescent="0.25">
      <c r="B716365" s="76"/>
      <c r="C716365" s="75"/>
    </row>
    <row r="716366" spans="2:3" x14ac:dyDescent="0.25">
      <c r="B716366" s="76"/>
      <c r="C716366" s="75"/>
    </row>
    <row r="716367" spans="2:3" x14ac:dyDescent="0.25">
      <c r="B716367" s="76"/>
      <c r="C716367" s="75"/>
    </row>
    <row r="716477" spans="2:3" x14ac:dyDescent="0.25">
      <c r="B716477" s="76"/>
      <c r="C716477" s="75"/>
    </row>
    <row r="716478" spans="2:3" x14ac:dyDescent="0.25">
      <c r="B716478" s="76"/>
      <c r="C716478" s="75"/>
    </row>
    <row r="716479" spans="2:3" x14ac:dyDescent="0.25">
      <c r="B716479" s="76"/>
      <c r="C716479" s="75"/>
    </row>
    <row r="716480" spans="2:3" x14ac:dyDescent="0.25">
      <c r="B716480" s="76"/>
      <c r="C716480" s="75"/>
    </row>
    <row r="716481" spans="2:3" x14ac:dyDescent="0.25">
      <c r="B716481" s="76"/>
      <c r="C716481" s="75"/>
    </row>
    <row r="716482" spans="2:3" x14ac:dyDescent="0.25">
      <c r="B716482" s="76"/>
      <c r="C716482" s="75"/>
    </row>
    <row r="716483" spans="2:3" x14ac:dyDescent="0.25">
      <c r="B716483" s="76"/>
      <c r="C716483" s="75"/>
    </row>
    <row r="716484" spans="2:3" x14ac:dyDescent="0.25">
      <c r="B716484" s="76"/>
      <c r="C716484" s="75"/>
    </row>
    <row r="716485" spans="2:3" x14ac:dyDescent="0.25">
      <c r="B716485" s="76"/>
      <c r="C716485" s="75"/>
    </row>
    <row r="716486" spans="2:3" x14ac:dyDescent="0.25">
      <c r="B716486" s="76"/>
      <c r="C716486" s="75"/>
    </row>
    <row r="716487" spans="2:3" x14ac:dyDescent="0.25">
      <c r="B716487" s="76"/>
      <c r="C716487" s="75"/>
    </row>
    <row r="716488" spans="2:3" x14ac:dyDescent="0.25">
      <c r="B716488" s="76"/>
      <c r="C716488" s="75"/>
    </row>
    <row r="716489" spans="2:3" x14ac:dyDescent="0.25">
      <c r="B716489" s="76"/>
      <c r="C716489" s="75"/>
    </row>
    <row r="716599" spans="2:3" x14ac:dyDescent="0.25">
      <c r="B716599" s="76"/>
      <c r="C716599" s="75"/>
    </row>
    <row r="716600" spans="2:3" x14ac:dyDescent="0.25">
      <c r="B716600" s="76"/>
      <c r="C716600" s="75"/>
    </row>
    <row r="716601" spans="2:3" x14ac:dyDescent="0.25">
      <c r="B716601" s="76"/>
      <c r="C716601" s="75"/>
    </row>
    <row r="716602" spans="2:3" x14ac:dyDescent="0.25">
      <c r="B716602" s="76"/>
      <c r="C716602" s="75"/>
    </row>
    <row r="716603" spans="2:3" x14ac:dyDescent="0.25">
      <c r="B716603" s="76"/>
      <c r="C716603" s="75"/>
    </row>
    <row r="716604" spans="2:3" x14ac:dyDescent="0.25">
      <c r="B716604" s="76"/>
      <c r="C716604" s="75"/>
    </row>
    <row r="716605" spans="2:3" x14ac:dyDescent="0.25">
      <c r="B716605" s="76"/>
      <c r="C716605" s="75"/>
    </row>
    <row r="716606" spans="2:3" x14ac:dyDescent="0.25">
      <c r="B716606" s="76"/>
      <c r="C716606" s="75"/>
    </row>
    <row r="716607" spans="2:3" x14ac:dyDescent="0.25">
      <c r="B716607" s="76"/>
      <c r="C716607" s="75"/>
    </row>
    <row r="716608" spans="2:3" x14ac:dyDescent="0.25">
      <c r="B716608" s="76"/>
      <c r="C716608" s="75"/>
    </row>
    <row r="716609" spans="2:3" x14ac:dyDescent="0.25">
      <c r="B716609" s="76"/>
      <c r="C716609" s="75"/>
    </row>
    <row r="716610" spans="2:3" x14ac:dyDescent="0.25">
      <c r="B716610" s="76"/>
      <c r="C716610" s="75"/>
    </row>
    <row r="716611" spans="2:3" x14ac:dyDescent="0.25">
      <c r="B716611" s="76"/>
      <c r="C716611" s="75"/>
    </row>
    <row r="716721" spans="2:3" x14ac:dyDescent="0.25">
      <c r="B716721" s="76"/>
      <c r="C716721" s="75"/>
    </row>
    <row r="716722" spans="2:3" x14ac:dyDescent="0.25">
      <c r="B716722" s="76"/>
      <c r="C716722" s="75"/>
    </row>
    <row r="716723" spans="2:3" x14ac:dyDescent="0.25">
      <c r="B716723" s="76"/>
      <c r="C716723" s="75"/>
    </row>
    <row r="716724" spans="2:3" x14ac:dyDescent="0.25">
      <c r="B716724" s="76"/>
      <c r="C716724" s="75"/>
    </row>
    <row r="716725" spans="2:3" x14ac:dyDescent="0.25">
      <c r="B716725" s="76"/>
      <c r="C716725" s="75"/>
    </row>
    <row r="716726" spans="2:3" x14ac:dyDescent="0.25">
      <c r="B716726" s="76"/>
      <c r="C716726" s="75"/>
    </row>
    <row r="716727" spans="2:3" x14ac:dyDescent="0.25">
      <c r="B716727" s="76"/>
      <c r="C716727" s="75"/>
    </row>
    <row r="716728" spans="2:3" x14ac:dyDescent="0.25">
      <c r="B716728" s="76"/>
      <c r="C716728" s="75"/>
    </row>
    <row r="716729" spans="2:3" x14ac:dyDescent="0.25">
      <c r="B716729" s="76"/>
      <c r="C716729" s="75"/>
    </row>
    <row r="716730" spans="2:3" x14ac:dyDescent="0.25">
      <c r="B716730" s="76"/>
      <c r="C716730" s="75"/>
    </row>
    <row r="716731" spans="2:3" x14ac:dyDescent="0.25">
      <c r="B716731" s="76"/>
      <c r="C716731" s="75"/>
    </row>
    <row r="716732" spans="2:3" x14ac:dyDescent="0.25">
      <c r="B716732" s="76"/>
      <c r="C716732" s="75"/>
    </row>
    <row r="716733" spans="2:3" x14ac:dyDescent="0.25">
      <c r="B716733" s="76"/>
      <c r="C716733" s="75"/>
    </row>
    <row r="716843" spans="2:3" x14ac:dyDescent="0.25">
      <c r="B716843" s="76"/>
      <c r="C716843" s="75"/>
    </row>
    <row r="716844" spans="2:3" x14ac:dyDescent="0.25">
      <c r="B716844" s="76"/>
      <c r="C716844" s="75"/>
    </row>
    <row r="716845" spans="2:3" x14ac:dyDescent="0.25">
      <c r="B716845" s="76"/>
      <c r="C716845" s="75"/>
    </row>
    <row r="716846" spans="2:3" x14ac:dyDescent="0.25">
      <c r="B716846" s="76"/>
      <c r="C716846" s="75"/>
    </row>
    <row r="716847" spans="2:3" x14ac:dyDescent="0.25">
      <c r="B716847" s="76"/>
      <c r="C716847" s="75"/>
    </row>
    <row r="716848" spans="2:3" x14ac:dyDescent="0.25">
      <c r="B716848" s="76"/>
      <c r="C716848" s="75"/>
    </row>
    <row r="716849" spans="2:3" x14ac:dyDescent="0.25">
      <c r="B716849" s="76"/>
      <c r="C716849" s="75"/>
    </row>
    <row r="716850" spans="2:3" x14ac:dyDescent="0.25">
      <c r="B716850" s="76"/>
      <c r="C716850" s="75"/>
    </row>
    <row r="716851" spans="2:3" x14ac:dyDescent="0.25">
      <c r="B716851" s="76"/>
      <c r="C716851" s="75"/>
    </row>
    <row r="716852" spans="2:3" x14ac:dyDescent="0.25">
      <c r="B716852" s="76"/>
      <c r="C716852" s="75"/>
    </row>
    <row r="716853" spans="2:3" x14ac:dyDescent="0.25">
      <c r="B716853" s="76"/>
      <c r="C716853" s="75"/>
    </row>
    <row r="716854" spans="2:3" x14ac:dyDescent="0.25">
      <c r="B716854" s="76"/>
      <c r="C716854" s="75"/>
    </row>
    <row r="716855" spans="2:3" x14ac:dyDescent="0.25">
      <c r="B716855" s="76"/>
      <c r="C716855" s="75"/>
    </row>
    <row r="716965" spans="2:3" x14ac:dyDescent="0.25">
      <c r="B716965" s="76"/>
      <c r="C716965" s="75"/>
    </row>
    <row r="716966" spans="2:3" x14ac:dyDescent="0.25">
      <c r="B716966" s="76"/>
      <c r="C716966" s="75"/>
    </row>
    <row r="716967" spans="2:3" x14ac:dyDescent="0.25">
      <c r="B716967" s="76"/>
      <c r="C716967" s="75"/>
    </row>
    <row r="716968" spans="2:3" x14ac:dyDescent="0.25">
      <c r="B716968" s="76"/>
      <c r="C716968" s="75"/>
    </row>
    <row r="716969" spans="2:3" x14ac:dyDescent="0.25">
      <c r="B716969" s="76"/>
      <c r="C716969" s="75"/>
    </row>
    <row r="716970" spans="2:3" x14ac:dyDescent="0.25">
      <c r="B716970" s="76"/>
      <c r="C716970" s="75"/>
    </row>
    <row r="716971" spans="2:3" x14ac:dyDescent="0.25">
      <c r="B716971" s="76"/>
      <c r="C716971" s="75"/>
    </row>
    <row r="716972" spans="2:3" x14ac:dyDescent="0.25">
      <c r="B716972" s="76"/>
      <c r="C716972" s="75"/>
    </row>
    <row r="716973" spans="2:3" x14ac:dyDescent="0.25">
      <c r="B716973" s="76"/>
      <c r="C716973" s="75"/>
    </row>
    <row r="716974" spans="2:3" x14ac:dyDescent="0.25">
      <c r="B716974" s="76"/>
      <c r="C716974" s="75"/>
    </row>
    <row r="716975" spans="2:3" x14ac:dyDescent="0.25">
      <c r="B716975" s="76"/>
      <c r="C716975" s="75"/>
    </row>
    <row r="716976" spans="2:3" x14ac:dyDescent="0.25">
      <c r="B716976" s="76"/>
      <c r="C716976" s="75"/>
    </row>
    <row r="716977" spans="2:3" x14ac:dyDescent="0.25">
      <c r="B716977" s="76"/>
      <c r="C716977" s="75"/>
    </row>
    <row r="717087" spans="2:3" x14ac:dyDescent="0.25">
      <c r="B717087" s="76"/>
      <c r="C717087" s="75"/>
    </row>
    <row r="717088" spans="2:3" x14ac:dyDescent="0.25">
      <c r="B717088" s="76"/>
      <c r="C717088" s="75"/>
    </row>
    <row r="717089" spans="2:3" x14ac:dyDescent="0.25">
      <c r="B717089" s="76"/>
      <c r="C717089" s="75"/>
    </row>
    <row r="717090" spans="2:3" x14ac:dyDescent="0.25">
      <c r="B717090" s="76"/>
      <c r="C717090" s="75"/>
    </row>
    <row r="717091" spans="2:3" x14ac:dyDescent="0.25">
      <c r="B717091" s="76"/>
      <c r="C717091" s="75"/>
    </row>
    <row r="717092" spans="2:3" x14ac:dyDescent="0.25">
      <c r="B717092" s="76"/>
      <c r="C717092" s="75"/>
    </row>
    <row r="717093" spans="2:3" x14ac:dyDescent="0.25">
      <c r="B717093" s="76"/>
      <c r="C717093" s="75"/>
    </row>
    <row r="717094" spans="2:3" x14ac:dyDescent="0.25">
      <c r="B717094" s="76"/>
      <c r="C717094" s="75"/>
    </row>
    <row r="717095" spans="2:3" x14ac:dyDescent="0.25">
      <c r="B717095" s="76"/>
      <c r="C717095" s="75"/>
    </row>
    <row r="717096" spans="2:3" x14ac:dyDescent="0.25">
      <c r="B717096" s="76"/>
      <c r="C717096" s="75"/>
    </row>
    <row r="717097" spans="2:3" x14ac:dyDescent="0.25">
      <c r="B717097" s="76"/>
      <c r="C717097" s="75"/>
    </row>
    <row r="717098" spans="2:3" x14ac:dyDescent="0.25">
      <c r="B717098" s="76"/>
      <c r="C717098" s="75"/>
    </row>
    <row r="717099" spans="2:3" x14ac:dyDescent="0.25">
      <c r="B717099" s="76"/>
      <c r="C717099" s="75"/>
    </row>
    <row r="717209" spans="2:3" x14ac:dyDescent="0.25">
      <c r="B717209" s="76"/>
      <c r="C717209" s="75"/>
    </row>
    <row r="717210" spans="2:3" x14ac:dyDescent="0.25">
      <c r="B717210" s="76"/>
      <c r="C717210" s="75"/>
    </row>
    <row r="717211" spans="2:3" x14ac:dyDescent="0.25">
      <c r="B717211" s="76"/>
      <c r="C717211" s="75"/>
    </row>
    <row r="717212" spans="2:3" x14ac:dyDescent="0.25">
      <c r="B717212" s="76"/>
      <c r="C717212" s="75"/>
    </row>
    <row r="717213" spans="2:3" x14ac:dyDescent="0.25">
      <c r="B717213" s="76"/>
      <c r="C717213" s="75"/>
    </row>
    <row r="717214" spans="2:3" x14ac:dyDescent="0.25">
      <c r="B717214" s="76"/>
      <c r="C717214" s="75"/>
    </row>
    <row r="717215" spans="2:3" x14ac:dyDescent="0.25">
      <c r="B717215" s="76"/>
      <c r="C717215" s="75"/>
    </row>
    <row r="717216" spans="2:3" x14ac:dyDescent="0.25">
      <c r="B717216" s="76"/>
      <c r="C717216" s="75"/>
    </row>
    <row r="717217" spans="2:3" x14ac:dyDescent="0.25">
      <c r="B717217" s="76"/>
      <c r="C717217" s="75"/>
    </row>
    <row r="717218" spans="2:3" x14ac:dyDescent="0.25">
      <c r="B717218" s="76"/>
      <c r="C717218" s="75"/>
    </row>
    <row r="717219" spans="2:3" x14ac:dyDescent="0.25">
      <c r="B717219" s="76"/>
      <c r="C717219" s="75"/>
    </row>
    <row r="717220" spans="2:3" x14ac:dyDescent="0.25">
      <c r="B717220" s="76"/>
      <c r="C717220" s="75"/>
    </row>
    <row r="717221" spans="2:3" x14ac:dyDescent="0.25">
      <c r="B717221" s="76"/>
      <c r="C717221" s="75"/>
    </row>
    <row r="717331" spans="2:3" x14ac:dyDescent="0.25">
      <c r="B717331" s="76"/>
      <c r="C717331" s="75"/>
    </row>
    <row r="717332" spans="2:3" x14ac:dyDescent="0.25">
      <c r="B717332" s="76"/>
      <c r="C717332" s="75"/>
    </row>
    <row r="717333" spans="2:3" x14ac:dyDescent="0.25">
      <c r="B717333" s="76"/>
      <c r="C717333" s="75"/>
    </row>
    <row r="717334" spans="2:3" x14ac:dyDescent="0.25">
      <c r="B717334" s="76"/>
      <c r="C717334" s="75"/>
    </row>
    <row r="717335" spans="2:3" x14ac:dyDescent="0.25">
      <c r="B717335" s="76"/>
      <c r="C717335" s="75"/>
    </row>
    <row r="717336" spans="2:3" x14ac:dyDescent="0.25">
      <c r="B717336" s="76"/>
      <c r="C717336" s="75"/>
    </row>
    <row r="717337" spans="2:3" x14ac:dyDescent="0.25">
      <c r="B717337" s="76"/>
      <c r="C717337" s="75"/>
    </row>
    <row r="717338" spans="2:3" x14ac:dyDescent="0.25">
      <c r="B717338" s="76"/>
      <c r="C717338" s="75"/>
    </row>
    <row r="717339" spans="2:3" x14ac:dyDescent="0.25">
      <c r="B717339" s="76"/>
      <c r="C717339" s="75"/>
    </row>
    <row r="717340" spans="2:3" x14ac:dyDescent="0.25">
      <c r="B717340" s="76"/>
      <c r="C717340" s="75"/>
    </row>
    <row r="717341" spans="2:3" x14ac:dyDescent="0.25">
      <c r="B717341" s="76"/>
      <c r="C717341" s="75"/>
    </row>
    <row r="717342" spans="2:3" x14ac:dyDescent="0.25">
      <c r="B717342" s="76"/>
      <c r="C717342" s="75"/>
    </row>
    <row r="717343" spans="2:3" x14ac:dyDescent="0.25">
      <c r="B717343" s="76"/>
      <c r="C717343" s="75"/>
    </row>
    <row r="717453" spans="2:3" x14ac:dyDescent="0.25">
      <c r="B717453" s="76"/>
      <c r="C717453" s="75"/>
    </row>
    <row r="717454" spans="2:3" x14ac:dyDescent="0.25">
      <c r="B717454" s="76"/>
      <c r="C717454" s="75"/>
    </row>
    <row r="717455" spans="2:3" x14ac:dyDescent="0.25">
      <c r="B717455" s="76"/>
      <c r="C717455" s="75"/>
    </row>
    <row r="717456" spans="2:3" x14ac:dyDescent="0.25">
      <c r="B717456" s="76"/>
      <c r="C717456" s="75"/>
    </row>
    <row r="717457" spans="2:3" x14ac:dyDescent="0.25">
      <c r="B717457" s="76"/>
      <c r="C717457" s="75"/>
    </row>
    <row r="717458" spans="2:3" x14ac:dyDescent="0.25">
      <c r="B717458" s="76"/>
      <c r="C717458" s="75"/>
    </row>
    <row r="717459" spans="2:3" x14ac:dyDescent="0.25">
      <c r="B717459" s="76"/>
      <c r="C717459" s="75"/>
    </row>
    <row r="717460" spans="2:3" x14ac:dyDescent="0.25">
      <c r="B717460" s="76"/>
      <c r="C717460" s="75"/>
    </row>
    <row r="717461" spans="2:3" x14ac:dyDescent="0.25">
      <c r="B717461" s="76"/>
      <c r="C717461" s="75"/>
    </row>
    <row r="717462" spans="2:3" x14ac:dyDescent="0.25">
      <c r="B717462" s="76"/>
      <c r="C717462" s="75"/>
    </row>
    <row r="717463" spans="2:3" x14ac:dyDescent="0.25">
      <c r="B717463" s="76"/>
      <c r="C717463" s="75"/>
    </row>
    <row r="717464" spans="2:3" x14ac:dyDescent="0.25">
      <c r="B717464" s="76"/>
      <c r="C717464" s="75"/>
    </row>
    <row r="717465" spans="2:3" x14ac:dyDescent="0.25">
      <c r="B717465" s="76"/>
      <c r="C717465" s="75"/>
    </row>
    <row r="717575" spans="2:3" x14ac:dyDescent="0.25">
      <c r="B717575" s="76"/>
      <c r="C717575" s="75"/>
    </row>
    <row r="717576" spans="2:3" x14ac:dyDescent="0.25">
      <c r="B717576" s="76"/>
      <c r="C717576" s="75"/>
    </row>
    <row r="717577" spans="2:3" x14ac:dyDescent="0.25">
      <c r="B717577" s="76"/>
      <c r="C717577" s="75"/>
    </row>
    <row r="717578" spans="2:3" x14ac:dyDescent="0.25">
      <c r="B717578" s="76"/>
      <c r="C717578" s="75"/>
    </row>
    <row r="717579" spans="2:3" x14ac:dyDescent="0.25">
      <c r="B717579" s="76"/>
      <c r="C717579" s="75"/>
    </row>
    <row r="717580" spans="2:3" x14ac:dyDescent="0.25">
      <c r="B717580" s="76"/>
      <c r="C717580" s="75"/>
    </row>
    <row r="717581" spans="2:3" x14ac:dyDescent="0.25">
      <c r="B717581" s="76"/>
      <c r="C717581" s="75"/>
    </row>
    <row r="717582" spans="2:3" x14ac:dyDescent="0.25">
      <c r="B717582" s="76"/>
      <c r="C717582" s="75"/>
    </row>
    <row r="717583" spans="2:3" x14ac:dyDescent="0.25">
      <c r="B717583" s="76"/>
      <c r="C717583" s="75"/>
    </row>
    <row r="717584" spans="2:3" x14ac:dyDescent="0.25">
      <c r="B717584" s="76"/>
      <c r="C717584" s="75"/>
    </row>
    <row r="717585" spans="2:3" x14ac:dyDescent="0.25">
      <c r="B717585" s="76"/>
      <c r="C717585" s="75"/>
    </row>
    <row r="717586" spans="2:3" x14ac:dyDescent="0.25">
      <c r="B717586" s="76"/>
      <c r="C717586" s="75"/>
    </row>
    <row r="717587" spans="2:3" x14ac:dyDescent="0.25">
      <c r="B717587" s="76"/>
      <c r="C717587" s="75"/>
    </row>
    <row r="717697" spans="2:3" x14ac:dyDescent="0.25">
      <c r="B717697" s="76"/>
      <c r="C717697" s="75"/>
    </row>
    <row r="717698" spans="2:3" x14ac:dyDescent="0.25">
      <c r="B717698" s="76"/>
      <c r="C717698" s="75"/>
    </row>
    <row r="717699" spans="2:3" x14ac:dyDescent="0.25">
      <c r="B717699" s="76"/>
      <c r="C717699" s="75"/>
    </row>
    <row r="717700" spans="2:3" x14ac:dyDescent="0.25">
      <c r="B717700" s="76"/>
      <c r="C717700" s="75"/>
    </row>
    <row r="717701" spans="2:3" x14ac:dyDescent="0.25">
      <c r="B717701" s="76"/>
      <c r="C717701" s="75"/>
    </row>
    <row r="717702" spans="2:3" x14ac:dyDescent="0.25">
      <c r="B717702" s="76"/>
      <c r="C717702" s="75"/>
    </row>
    <row r="717703" spans="2:3" x14ac:dyDescent="0.25">
      <c r="B717703" s="76"/>
      <c r="C717703" s="75"/>
    </row>
    <row r="717704" spans="2:3" x14ac:dyDescent="0.25">
      <c r="B717704" s="76"/>
      <c r="C717704" s="75"/>
    </row>
    <row r="717705" spans="2:3" x14ac:dyDescent="0.25">
      <c r="B717705" s="76"/>
      <c r="C717705" s="75"/>
    </row>
    <row r="717706" spans="2:3" x14ac:dyDescent="0.25">
      <c r="B717706" s="76"/>
      <c r="C717706" s="75"/>
    </row>
    <row r="717707" spans="2:3" x14ac:dyDescent="0.25">
      <c r="B717707" s="76"/>
      <c r="C717707" s="75"/>
    </row>
    <row r="717708" spans="2:3" x14ac:dyDescent="0.25">
      <c r="B717708" s="76"/>
      <c r="C717708" s="75"/>
    </row>
    <row r="717709" spans="2:3" x14ac:dyDescent="0.25">
      <c r="B717709" s="76"/>
      <c r="C717709" s="75"/>
    </row>
    <row r="717819" spans="2:3" x14ac:dyDescent="0.25">
      <c r="B717819" s="76"/>
      <c r="C717819" s="75"/>
    </row>
    <row r="717820" spans="2:3" x14ac:dyDescent="0.25">
      <c r="B717820" s="76"/>
      <c r="C717820" s="75"/>
    </row>
    <row r="717821" spans="2:3" x14ac:dyDescent="0.25">
      <c r="B717821" s="76"/>
      <c r="C717821" s="75"/>
    </row>
    <row r="717822" spans="2:3" x14ac:dyDescent="0.25">
      <c r="B717822" s="76"/>
      <c r="C717822" s="75"/>
    </row>
    <row r="717823" spans="2:3" x14ac:dyDescent="0.25">
      <c r="B717823" s="76"/>
      <c r="C717823" s="75"/>
    </row>
    <row r="717824" spans="2:3" x14ac:dyDescent="0.25">
      <c r="B717824" s="76"/>
      <c r="C717824" s="75"/>
    </row>
    <row r="717825" spans="2:3" x14ac:dyDescent="0.25">
      <c r="B717825" s="76"/>
      <c r="C717825" s="75"/>
    </row>
    <row r="717826" spans="2:3" x14ac:dyDescent="0.25">
      <c r="B717826" s="76"/>
      <c r="C717826" s="75"/>
    </row>
    <row r="717827" spans="2:3" x14ac:dyDescent="0.25">
      <c r="B717827" s="76"/>
      <c r="C717827" s="75"/>
    </row>
    <row r="717828" spans="2:3" x14ac:dyDescent="0.25">
      <c r="B717828" s="76"/>
      <c r="C717828" s="75"/>
    </row>
    <row r="717829" spans="2:3" x14ac:dyDescent="0.25">
      <c r="B717829" s="76"/>
      <c r="C717829" s="75"/>
    </row>
    <row r="717830" spans="2:3" x14ac:dyDescent="0.25">
      <c r="B717830" s="76"/>
      <c r="C717830" s="75"/>
    </row>
    <row r="717831" spans="2:3" x14ac:dyDescent="0.25">
      <c r="B717831" s="76"/>
      <c r="C717831" s="75"/>
    </row>
    <row r="717941" spans="2:3" x14ac:dyDescent="0.25">
      <c r="B717941" s="76"/>
      <c r="C717941" s="75"/>
    </row>
    <row r="717942" spans="2:3" x14ac:dyDescent="0.25">
      <c r="B717942" s="76"/>
      <c r="C717942" s="75"/>
    </row>
    <row r="717943" spans="2:3" x14ac:dyDescent="0.25">
      <c r="B717943" s="76"/>
      <c r="C717943" s="75"/>
    </row>
    <row r="717944" spans="2:3" x14ac:dyDescent="0.25">
      <c r="B717944" s="76"/>
      <c r="C717944" s="75"/>
    </row>
    <row r="717945" spans="2:3" x14ac:dyDescent="0.25">
      <c r="B717945" s="76"/>
      <c r="C717945" s="75"/>
    </row>
    <row r="717946" spans="2:3" x14ac:dyDescent="0.25">
      <c r="B717946" s="76"/>
      <c r="C717946" s="75"/>
    </row>
    <row r="717947" spans="2:3" x14ac:dyDescent="0.25">
      <c r="B717947" s="76"/>
      <c r="C717947" s="75"/>
    </row>
    <row r="717948" spans="2:3" x14ac:dyDescent="0.25">
      <c r="B717948" s="76"/>
      <c r="C717948" s="75"/>
    </row>
    <row r="717949" spans="2:3" x14ac:dyDescent="0.25">
      <c r="B717949" s="76"/>
      <c r="C717949" s="75"/>
    </row>
    <row r="717950" spans="2:3" x14ac:dyDescent="0.25">
      <c r="B717950" s="76"/>
      <c r="C717950" s="75"/>
    </row>
    <row r="717951" spans="2:3" x14ac:dyDescent="0.25">
      <c r="B717951" s="76"/>
      <c r="C717951" s="75"/>
    </row>
    <row r="717952" spans="2:3" x14ac:dyDescent="0.25">
      <c r="B717952" s="76"/>
      <c r="C717952" s="75"/>
    </row>
    <row r="717953" spans="2:3" x14ac:dyDescent="0.25">
      <c r="B717953" s="76"/>
      <c r="C717953" s="75"/>
    </row>
    <row r="718063" spans="2:3" x14ac:dyDescent="0.25">
      <c r="B718063" s="76"/>
      <c r="C718063" s="75"/>
    </row>
    <row r="718064" spans="2:3" x14ac:dyDescent="0.25">
      <c r="B718064" s="76"/>
      <c r="C718064" s="75"/>
    </row>
    <row r="718065" spans="2:3" x14ac:dyDescent="0.25">
      <c r="B718065" s="76"/>
      <c r="C718065" s="75"/>
    </row>
    <row r="718066" spans="2:3" x14ac:dyDescent="0.25">
      <c r="B718066" s="76"/>
      <c r="C718066" s="75"/>
    </row>
    <row r="718067" spans="2:3" x14ac:dyDescent="0.25">
      <c r="B718067" s="76"/>
      <c r="C718067" s="75"/>
    </row>
    <row r="718068" spans="2:3" x14ac:dyDescent="0.25">
      <c r="B718068" s="76"/>
      <c r="C718068" s="75"/>
    </row>
    <row r="718069" spans="2:3" x14ac:dyDescent="0.25">
      <c r="B718069" s="76"/>
      <c r="C718069" s="75"/>
    </row>
    <row r="718070" spans="2:3" x14ac:dyDescent="0.25">
      <c r="B718070" s="76"/>
      <c r="C718070" s="75"/>
    </row>
    <row r="718071" spans="2:3" x14ac:dyDescent="0.25">
      <c r="B718071" s="76"/>
      <c r="C718071" s="75"/>
    </row>
    <row r="718072" spans="2:3" x14ac:dyDescent="0.25">
      <c r="B718072" s="76"/>
      <c r="C718072" s="75"/>
    </row>
    <row r="718073" spans="2:3" x14ac:dyDescent="0.25">
      <c r="B718073" s="76"/>
      <c r="C718073" s="75"/>
    </row>
    <row r="718074" spans="2:3" x14ac:dyDescent="0.25">
      <c r="B718074" s="76"/>
      <c r="C718074" s="75"/>
    </row>
    <row r="718075" spans="2:3" x14ac:dyDescent="0.25">
      <c r="B718075" s="76"/>
      <c r="C718075" s="75"/>
    </row>
    <row r="718185" spans="2:3" x14ac:dyDescent="0.25">
      <c r="B718185" s="76"/>
      <c r="C718185" s="75"/>
    </row>
    <row r="718186" spans="2:3" x14ac:dyDescent="0.25">
      <c r="B718186" s="76"/>
      <c r="C718186" s="75"/>
    </row>
    <row r="718187" spans="2:3" x14ac:dyDescent="0.25">
      <c r="B718187" s="76"/>
      <c r="C718187" s="75"/>
    </row>
    <row r="718188" spans="2:3" x14ac:dyDescent="0.25">
      <c r="B718188" s="76"/>
      <c r="C718188" s="75"/>
    </row>
    <row r="718189" spans="2:3" x14ac:dyDescent="0.25">
      <c r="B718189" s="76"/>
      <c r="C718189" s="75"/>
    </row>
    <row r="718190" spans="2:3" x14ac:dyDescent="0.25">
      <c r="B718190" s="76"/>
      <c r="C718190" s="75"/>
    </row>
    <row r="718191" spans="2:3" x14ac:dyDescent="0.25">
      <c r="B718191" s="76"/>
      <c r="C718191" s="75"/>
    </row>
    <row r="718192" spans="2:3" x14ac:dyDescent="0.25">
      <c r="B718192" s="76"/>
      <c r="C718192" s="75"/>
    </row>
    <row r="718193" spans="2:3" x14ac:dyDescent="0.25">
      <c r="B718193" s="76"/>
      <c r="C718193" s="75"/>
    </row>
    <row r="718194" spans="2:3" x14ac:dyDescent="0.25">
      <c r="B718194" s="76"/>
      <c r="C718194" s="75"/>
    </row>
    <row r="718195" spans="2:3" x14ac:dyDescent="0.25">
      <c r="B718195" s="76"/>
      <c r="C718195" s="75"/>
    </row>
    <row r="718196" spans="2:3" x14ac:dyDescent="0.25">
      <c r="B718196" s="76"/>
      <c r="C718196" s="75"/>
    </row>
    <row r="718197" spans="2:3" x14ac:dyDescent="0.25">
      <c r="B718197" s="76"/>
      <c r="C718197" s="75"/>
    </row>
    <row r="718307" spans="2:3" x14ac:dyDescent="0.25">
      <c r="B718307" s="76"/>
      <c r="C718307" s="75"/>
    </row>
    <row r="718308" spans="2:3" x14ac:dyDescent="0.25">
      <c r="B718308" s="76"/>
      <c r="C718308" s="75"/>
    </row>
    <row r="718309" spans="2:3" x14ac:dyDescent="0.25">
      <c r="B718309" s="76"/>
      <c r="C718309" s="75"/>
    </row>
    <row r="718310" spans="2:3" x14ac:dyDescent="0.25">
      <c r="B718310" s="76"/>
      <c r="C718310" s="75"/>
    </row>
    <row r="718311" spans="2:3" x14ac:dyDescent="0.25">
      <c r="B718311" s="76"/>
      <c r="C718311" s="75"/>
    </row>
    <row r="718312" spans="2:3" x14ac:dyDescent="0.25">
      <c r="B718312" s="76"/>
      <c r="C718312" s="75"/>
    </row>
    <row r="718313" spans="2:3" x14ac:dyDescent="0.25">
      <c r="B718313" s="76"/>
      <c r="C718313" s="75"/>
    </row>
    <row r="718314" spans="2:3" x14ac:dyDescent="0.25">
      <c r="B718314" s="76"/>
      <c r="C718314" s="75"/>
    </row>
    <row r="718315" spans="2:3" x14ac:dyDescent="0.25">
      <c r="B718315" s="76"/>
      <c r="C718315" s="75"/>
    </row>
    <row r="718316" spans="2:3" x14ac:dyDescent="0.25">
      <c r="B718316" s="76"/>
      <c r="C718316" s="75"/>
    </row>
    <row r="718317" spans="2:3" x14ac:dyDescent="0.25">
      <c r="B718317" s="76"/>
      <c r="C718317" s="75"/>
    </row>
    <row r="718318" spans="2:3" x14ac:dyDescent="0.25">
      <c r="B718318" s="76"/>
      <c r="C718318" s="75"/>
    </row>
    <row r="718319" spans="2:3" x14ac:dyDescent="0.25">
      <c r="B718319" s="76"/>
      <c r="C718319" s="75"/>
    </row>
    <row r="718429" spans="2:3" x14ac:dyDescent="0.25">
      <c r="B718429" s="76"/>
      <c r="C718429" s="75"/>
    </row>
    <row r="718430" spans="2:3" x14ac:dyDescent="0.25">
      <c r="B718430" s="76"/>
      <c r="C718430" s="75"/>
    </row>
    <row r="718431" spans="2:3" x14ac:dyDescent="0.25">
      <c r="B718431" s="76"/>
      <c r="C718431" s="75"/>
    </row>
    <row r="718432" spans="2:3" x14ac:dyDescent="0.25">
      <c r="B718432" s="76"/>
      <c r="C718432" s="75"/>
    </row>
    <row r="718433" spans="2:3" x14ac:dyDescent="0.25">
      <c r="B718433" s="76"/>
      <c r="C718433" s="75"/>
    </row>
    <row r="718434" spans="2:3" x14ac:dyDescent="0.25">
      <c r="B718434" s="76"/>
      <c r="C718434" s="75"/>
    </row>
    <row r="718435" spans="2:3" x14ac:dyDescent="0.25">
      <c r="B718435" s="76"/>
      <c r="C718435" s="75"/>
    </row>
    <row r="718436" spans="2:3" x14ac:dyDescent="0.25">
      <c r="B718436" s="76"/>
      <c r="C718436" s="75"/>
    </row>
    <row r="718437" spans="2:3" x14ac:dyDescent="0.25">
      <c r="B718437" s="76"/>
      <c r="C718437" s="75"/>
    </row>
    <row r="718438" spans="2:3" x14ac:dyDescent="0.25">
      <c r="B718438" s="76"/>
      <c r="C718438" s="75"/>
    </row>
    <row r="718439" spans="2:3" x14ac:dyDescent="0.25">
      <c r="B718439" s="76"/>
      <c r="C718439" s="75"/>
    </row>
    <row r="718440" spans="2:3" x14ac:dyDescent="0.25">
      <c r="B718440" s="76"/>
      <c r="C718440" s="75"/>
    </row>
    <row r="718441" spans="2:3" x14ac:dyDescent="0.25">
      <c r="B718441" s="76"/>
      <c r="C718441" s="75"/>
    </row>
    <row r="718551" spans="2:3" x14ac:dyDescent="0.25">
      <c r="B718551" s="76"/>
      <c r="C718551" s="75"/>
    </row>
    <row r="718552" spans="2:3" x14ac:dyDescent="0.25">
      <c r="B718552" s="76"/>
      <c r="C718552" s="75"/>
    </row>
    <row r="718553" spans="2:3" x14ac:dyDescent="0.25">
      <c r="B718553" s="76"/>
      <c r="C718553" s="75"/>
    </row>
    <row r="718554" spans="2:3" x14ac:dyDescent="0.25">
      <c r="B718554" s="76"/>
      <c r="C718554" s="75"/>
    </row>
    <row r="718555" spans="2:3" x14ac:dyDescent="0.25">
      <c r="B718555" s="76"/>
      <c r="C718555" s="75"/>
    </row>
    <row r="718556" spans="2:3" x14ac:dyDescent="0.25">
      <c r="B718556" s="76"/>
      <c r="C718556" s="75"/>
    </row>
    <row r="718557" spans="2:3" x14ac:dyDescent="0.25">
      <c r="B718557" s="76"/>
      <c r="C718557" s="75"/>
    </row>
    <row r="718558" spans="2:3" x14ac:dyDescent="0.25">
      <c r="B718558" s="76"/>
      <c r="C718558" s="75"/>
    </row>
    <row r="718559" spans="2:3" x14ac:dyDescent="0.25">
      <c r="B718559" s="76"/>
      <c r="C718559" s="75"/>
    </row>
    <row r="718560" spans="2:3" x14ac:dyDescent="0.25">
      <c r="B718560" s="76"/>
      <c r="C718560" s="75"/>
    </row>
    <row r="718561" spans="2:3" x14ac:dyDescent="0.25">
      <c r="B718561" s="76"/>
      <c r="C718561" s="75"/>
    </row>
    <row r="718562" spans="2:3" x14ac:dyDescent="0.25">
      <c r="B718562" s="76"/>
      <c r="C718562" s="75"/>
    </row>
    <row r="718563" spans="2:3" x14ac:dyDescent="0.25">
      <c r="B718563" s="76"/>
      <c r="C718563" s="75"/>
    </row>
    <row r="718673" spans="2:3" x14ac:dyDescent="0.25">
      <c r="B718673" s="76"/>
      <c r="C718673" s="75"/>
    </row>
    <row r="718674" spans="2:3" x14ac:dyDescent="0.25">
      <c r="B718674" s="76"/>
      <c r="C718674" s="75"/>
    </row>
    <row r="718675" spans="2:3" x14ac:dyDescent="0.25">
      <c r="B718675" s="76"/>
      <c r="C718675" s="75"/>
    </row>
    <row r="718676" spans="2:3" x14ac:dyDescent="0.25">
      <c r="B718676" s="76"/>
      <c r="C718676" s="75"/>
    </row>
    <row r="718677" spans="2:3" x14ac:dyDescent="0.25">
      <c r="B718677" s="76"/>
      <c r="C718677" s="75"/>
    </row>
    <row r="718678" spans="2:3" x14ac:dyDescent="0.25">
      <c r="B718678" s="76"/>
      <c r="C718678" s="75"/>
    </row>
    <row r="718679" spans="2:3" x14ac:dyDescent="0.25">
      <c r="B718679" s="76"/>
      <c r="C718679" s="75"/>
    </row>
    <row r="718680" spans="2:3" x14ac:dyDescent="0.25">
      <c r="B718680" s="76"/>
      <c r="C718680" s="75"/>
    </row>
    <row r="718681" spans="2:3" x14ac:dyDescent="0.25">
      <c r="B718681" s="76"/>
      <c r="C718681" s="75"/>
    </row>
    <row r="718682" spans="2:3" x14ac:dyDescent="0.25">
      <c r="B718682" s="76"/>
      <c r="C718682" s="75"/>
    </row>
    <row r="718683" spans="2:3" x14ac:dyDescent="0.25">
      <c r="B718683" s="76"/>
      <c r="C718683" s="75"/>
    </row>
    <row r="718684" spans="2:3" x14ac:dyDescent="0.25">
      <c r="B718684" s="76"/>
      <c r="C718684" s="75"/>
    </row>
    <row r="718685" spans="2:3" x14ac:dyDescent="0.25">
      <c r="B718685" s="76"/>
      <c r="C718685" s="75"/>
    </row>
    <row r="718795" spans="2:3" x14ac:dyDescent="0.25">
      <c r="B718795" s="76"/>
      <c r="C718795" s="75"/>
    </row>
    <row r="718796" spans="2:3" x14ac:dyDescent="0.25">
      <c r="B718796" s="76"/>
      <c r="C718796" s="75"/>
    </row>
    <row r="718797" spans="2:3" x14ac:dyDescent="0.25">
      <c r="B718797" s="76"/>
      <c r="C718797" s="75"/>
    </row>
    <row r="718798" spans="2:3" x14ac:dyDescent="0.25">
      <c r="B718798" s="76"/>
      <c r="C718798" s="75"/>
    </row>
    <row r="718799" spans="2:3" x14ac:dyDescent="0.25">
      <c r="B718799" s="76"/>
      <c r="C718799" s="75"/>
    </row>
    <row r="718800" spans="2:3" x14ac:dyDescent="0.25">
      <c r="B718800" s="76"/>
      <c r="C718800" s="75"/>
    </row>
    <row r="718801" spans="2:3" x14ac:dyDescent="0.25">
      <c r="B718801" s="76"/>
      <c r="C718801" s="75"/>
    </row>
    <row r="718802" spans="2:3" x14ac:dyDescent="0.25">
      <c r="B718802" s="76"/>
      <c r="C718802" s="75"/>
    </row>
    <row r="718803" spans="2:3" x14ac:dyDescent="0.25">
      <c r="B718803" s="76"/>
      <c r="C718803" s="75"/>
    </row>
    <row r="718804" spans="2:3" x14ac:dyDescent="0.25">
      <c r="B718804" s="76"/>
      <c r="C718804" s="75"/>
    </row>
    <row r="718805" spans="2:3" x14ac:dyDescent="0.25">
      <c r="B718805" s="76"/>
      <c r="C718805" s="75"/>
    </row>
    <row r="718806" spans="2:3" x14ac:dyDescent="0.25">
      <c r="B718806" s="76"/>
      <c r="C718806" s="75"/>
    </row>
    <row r="718807" spans="2:3" x14ac:dyDescent="0.25">
      <c r="B718807" s="76"/>
      <c r="C718807" s="75"/>
    </row>
    <row r="718917" spans="2:3" x14ac:dyDescent="0.25">
      <c r="B718917" s="76"/>
      <c r="C718917" s="75"/>
    </row>
    <row r="718918" spans="2:3" x14ac:dyDescent="0.25">
      <c r="B718918" s="76"/>
      <c r="C718918" s="75"/>
    </row>
    <row r="718919" spans="2:3" x14ac:dyDescent="0.25">
      <c r="B718919" s="76"/>
      <c r="C718919" s="75"/>
    </row>
    <row r="718920" spans="2:3" x14ac:dyDescent="0.25">
      <c r="B718920" s="76"/>
      <c r="C718920" s="75"/>
    </row>
    <row r="718921" spans="2:3" x14ac:dyDescent="0.25">
      <c r="B718921" s="76"/>
      <c r="C718921" s="75"/>
    </row>
    <row r="718922" spans="2:3" x14ac:dyDescent="0.25">
      <c r="B718922" s="76"/>
      <c r="C718922" s="75"/>
    </row>
    <row r="718923" spans="2:3" x14ac:dyDescent="0.25">
      <c r="B718923" s="76"/>
      <c r="C718923" s="75"/>
    </row>
    <row r="718924" spans="2:3" x14ac:dyDescent="0.25">
      <c r="B718924" s="76"/>
      <c r="C718924" s="75"/>
    </row>
    <row r="718925" spans="2:3" x14ac:dyDescent="0.25">
      <c r="B718925" s="76"/>
      <c r="C718925" s="75"/>
    </row>
    <row r="718926" spans="2:3" x14ac:dyDescent="0.25">
      <c r="B718926" s="76"/>
      <c r="C718926" s="75"/>
    </row>
    <row r="718927" spans="2:3" x14ac:dyDescent="0.25">
      <c r="B718927" s="76"/>
      <c r="C718927" s="75"/>
    </row>
    <row r="718928" spans="2:3" x14ac:dyDescent="0.25">
      <c r="B718928" s="76"/>
      <c r="C718928" s="75"/>
    </row>
    <row r="718929" spans="2:3" x14ac:dyDescent="0.25">
      <c r="B718929" s="76"/>
      <c r="C718929" s="75"/>
    </row>
    <row r="719039" spans="2:3" x14ac:dyDescent="0.25">
      <c r="B719039" s="76"/>
      <c r="C719039" s="75"/>
    </row>
    <row r="719040" spans="2:3" x14ac:dyDescent="0.25">
      <c r="B719040" s="76"/>
      <c r="C719040" s="75"/>
    </row>
    <row r="719041" spans="2:3" x14ac:dyDescent="0.25">
      <c r="B719041" s="76"/>
      <c r="C719041" s="75"/>
    </row>
    <row r="719042" spans="2:3" x14ac:dyDescent="0.25">
      <c r="B719042" s="76"/>
      <c r="C719042" s="75"/>
    </row>
    <row r="719043" spans="2:3" x14ac:dyDescent="0.25">
      <c r="B719043" s="76"/>
      <c r="C719043" s="75"/>
    </row>
    <row r="719044" spans="2:3" x14ac:dyDescent="0.25">
      <c r="B719044" s="76"/>
      <c r="C719044" s="75"/>
    </row>
    <row r="719045" spans="2:3" x14ac:dyDescent="0.25">
      <c r="B719045" s="76"/>
      <c r="C719045" s="75"/>
    </row>
    <row r="719046" spans="2:3" x14ac:dyDescent="0.25">
      <c r="B719046" s="76"/>
      <c r="C719046" s="75"/>
    </row>
    <row r="719047" spans="2:3" x14ac:dyDescent="0.25">
      <c r="B719047" s="76"/>
      <c r="C719047" s="75"/>
    </row>
    <row r="719048" spans="2:3" x14ac:dyDescent="0.25">
      <c r="B719048" s="76"/>
      <c r="C719048" s="75"/>
    </row>
    <row r="719049" spans="2:3" x14ac:dyDescent="0.25">
      <c r="B719049" s="76"/>
      <c r="C719049" s="75"/>
    </row>
    <row r="719050" spans="2:3" x14ac:dyDescent="0.25">
      <c r="B719050" s="76"/>
      <c r="C719050" s="75"/>
    </row>
    <row r="719051" spans="2:3" x14ac:dyDescent="0.25">
      <c r="B719051" s="76"/>
      <c r="C719051" s="75"/>
    </row>
    <row r="719161" spans="2:3" x14ac:dyDescent="0.25">
      <c r="B719161" s="76"/>
      <c r="C719161" s="75"/>
    </row>
    <row r="719162" spans="2:3" x14ac:dyDescent="0.25">
      <c r="B719162" s="76"/>
      <c r="C719162" s="75"/>
    </row>
    <row r="719163" spans="2:3" x14ac:dyDescent="0.25">
      <c r="B719163" s="76"/>
      <c r="C719163" s="75"/>
    </row>
    <row r="719164" spans="2:3" x14ac:dyDescent="0.25">
      <c r="B719164" s="76"/>
      <c r="C719164" s="75"/>
    </row>
    <row r="719165" spans="2:3" x14ac:dyDescent="0.25">
      <c r="B719165" s="76"/>
      <c r="C719165" s="75"/>
    </row>
    <row r="719166" spans="2:3" x14ac:dyDescent="0.25">
      <c r="B719166" s="76"/>
      <c r="C719166" s="75"/>
    </row>
    <row r="719167" spans="2:3" x14ac:dyDescent="0.25">
      <c r="B719167" s="76"/>
      <c r="C719167" s="75"/>
    </row>
    <row r="719168" spans="2:3" x14ac:dyDescent="0.25">
      <c r="B719168" s="76"/>
      <c r="C719168" s="75"/>
    </row>
    <row r="719169" spans="2:3" x14ac:dyDescent="0.25">
      <c r="B719169" s="76"/>
      <c r="C719169" s="75"/>
    </row>
    <row r="719170" spans="2:3" x14ac:dyDescent="0.25">
      <c r="B719170" s="76"/>
      <c r="C719170" s="75"/>
    </row>
    <row r="719171" spans="2:3" x14ac:dyDescent="0.25">
      <c r="B719171" s="76"/>
      <c r="C719171" s="75"/>
    </row>
    <row r="719172" spans="2:3" x14ac:dyDescent="0.25">
      <c r="B719172" s="76"/>
      <c r="C719172" s="75"/>
    </row>
    <row r="719173" spans="2:3" x14ac:dyDescent="0.25">
      <c r="B719173" s="76"/>
      <c r="C719173" s="75"/>
    </row>
    <row r="719283" spans="2:3" x14ac:dyDescent="0.25">
      <c r="B719283" s="76"/>
      <c r="C719283" s="75"/>
    </row>
    <row r="719284" spans="2:3" x14ac:dyDescent="0.25">
      <c r="B719284" s="76"/>
      <c r="C719284" s="75"/>
    </row>
    <row r="719285" spans="2:3" x14ac:dyDescent="0.25">
      <c r="B719285" s="76"/>
      <c r="C719285" s="75"/>
    </row>
    <row r="719286" spans="2:3" x14ac:dyDescent="0.25">
      <c r="B719286" s="76"/>
      <c r="C719286" s="75"/>
    </row>
    <row r="719287" spans="2:3" x14ac:dyDescent="0.25">
      <c r="B719287" s="76"/>
      <c r="C719287" s="75"/>
    </row>
    <row r="719288" spans="2:3" x14ac:dyDescent="0.25">
      <c r="B719288" s="76"/>
      <c r="C719288" s="75"/>
    </row>
    <row r="719289" spans="2:3" x14ac:dyDescent="0.25">
      <c r="B719289" s="76"/>
      <c r="C719289" s="75"/>
    </row>
    <row r="719290" spans="2:3" x14ac:dyDescent="0.25">
      <c r="B719290" s="76"/>
      <c r="C719290" s="75"/>
    </row>
    <row r="719291" spans="2:3" x14ac:dyDescent="0.25">
      <c r="B719291" s="76"/>
      <c r="C719291" s="75"/>
    </row>
    <row r="719292" spans="2:3" x14ac:dyDescent="0.25">
      <c r="B719292" s="76"/>
      <c r="C719292" s="75"/>
    </row>
    <row r="719293" spans="2:3" x14ac:dyDescent="0.25">
      <c r="B719293" s="76"/>
      <c r="C719293" s="75"/>
    </row>
    <row r="719294" spans="2:3" x14ac:dyDescent="0.25">
      <c r="B719294" s="76"/>
      <c r="C719294" s="75"/>
    </row>
    <row r="719295" spans="2:3" x14ac:dyDescent="0.25">
      <c r="B719295" s="76"/>
      <c r="C719295" s="75"/>
    </row>
    <row r="719405" spans="2:3" x14ac:dyDescent="0.25">
      <c r="B719405" s="76"/>
      <c r="C719405" s="75"/>
    </row>
    <row r="719406" spans="2:3" x14ac:dyDescent="0.25">
      <c r="B719406" s="76"/>
      <c r="C719406" s="75"/>
    </row>
    <row r="719407" spans="2:3" x14ac:dyDescent="0.25">
      <c r="B719407" s="76"/>
      <c r="C719407" s="75"/>
    </row>
    <row r="719408" spans="2:3" x14ac:dyDescent="0.25">
      <c r="B719408" s="76"/>
      <c r="C719408" s="75"/>
    </row>
    <row r="719409" spans="2:3" x14ac:dyDescent="0.25">
      <c r="B719409" s="76"/>
      <c r="C719409" s="75"/>
    </row>
    <row r="719410" spans="2:3" x14ac:dyDescent="0.25">
      <c r="B719410" s="76"/>
      <c r="C719410" s="75"/>
    </row>
    <row r="719411" spans="2:3" x14ac:dyDescent="0.25">
      <c r="B719411" s="76"/>
      <c r="C719411" s="75"/>
    </row>
    <row r="719412" spans="2:3" x14ac:dyDescent="0.25">
      <c r="B719412" s="76"/>
      <c r="C719412" s="75"/>
    </row>
    <row r="719413" spans="2:3" x14ac:dyDescent="0.25">
      <c r="B719413" s="76"/>
      <c r="C719413" s="75"/>
    </row>
    <row r="719414" spans="2:3" x14ac:dyDescent="0.25">
      <c r="B719414" s="76"/>
      <c r="C719414" s="75"/>
    </row>
    <row r="719415" spans="2:3" x14ac:dyDescent="0.25">
      <c r="B719415" s="76"/>
      <c r="C719415" s="75"/>
    </row>
    <row r="719416" spans="2:3" x14ac:dyDescent="0.25">
      <c r="B719416" s="76"/>
      <c r="C719416" s="75"/>
    </row>
    <row r="719417" spans="2:3" x14ac:dyDescent="0.25">
      <c r="B719417" s="76"/>
      <c r="C719417" s="75"/>
    </row>
    <row r="719527" spans="2:3" x14ac:dyDescent="0.25">
      <c r="B719527" s="76"/>
      <c r="C719527" s="75"/>
    </row>
    <row r="719528" spans="2:3" x14ac:dyDescent="0.25">
      <c r="B719528" s="76"/>
      <c r="C719528" s="75"/>
    </row>
    <row r="719529" spans="2:3" x14ac:dyDescent="0.25">
      <c r="B719529" s="76"/>
      <c r="C719529" s="75"/>
    </row>
    <row r="719530" spans="2:3" x14ac:dyDescent="0.25">
      <c r="B719530" s="76"/>
      <c r="C719530" s="75"/>
    </row>
    <row r="719531" spans="2:3" x14ac:dyDescent="0.25">
      <c r="B719531" s="76"/>
      <c r="C719531" s="75"/>
    </row>
    <row r="719532" spans="2:3" x14ac:dyDescent="0.25">
      <c r="B719532" s="76"/>
      <c r="C719532" s="75"/>
    </row>
    <row r="719533" spans="2:3" x14ac:dyDescent="0.25">
      <c r="B719533" s="76"/>
      <c r="C719533" s="75"/>
    </row>
    <row r="719534" spans="2:3" x14ac:dyDescent="0.25">
      <c r="B719534" s="76"/>
      <c r="C719534" s="75"/>
    </row>
    <row r="719535" spans="2:3" x14ac:dyDescent="0.25">
      <c r="B719535" s="76"/>
      <c r="C719535" s="75"/>
    </row>
    <row r="719536" spans="2:3" x14ac:dyDescent="0.25">
      <c r="B719536" s="76"/>
      <c r="C719536" s="75"/>
    </row>
    <row r="719537" spans="2:3" x14ac:dyDescent="0.25">
      <c r="B719537" s="76"/>
      <c r="C719537" s="75"/>
    </row>
    <row r="719538" spans="2:3" x14ac:dyDescent="0.25">
      <c r="B719538" s="76"/>
      <c r="C719538" s="75"/>
    </row>
    <row r="719539" spans="2:3" x14ac:dyDescent="0.25">
      <c r="B719539" s="76"/>
      <c r="C719539" s="75"/>
    </row>
    <row r="719649" spans="2:3" x14ac:dyDescent="0.25">
      <c r="B719649" s="76"/>
      <c r="C719649" s="75"/>
    </row>
    <row r="719650" spans="2:3" x14ac:dyDescent="0.25">
      <c r="B719650" s="76"/>
      <c r="C719650" s="75"/>
    </row>
    <row r="719651" spans="2:3" x14ac:dyDescent="0.25">
      <c r="B719651" s="76"/>
      <c r="C719651" s="75"/>
    </row>
    <row r="719652" spans="2:3" x14ac:dyDescent="0.25">
      <c r="B719652" s="76"/>
      <c r="C719652" s="75"/>
    </row>
    <row r="719653" spans="2:3" x14ac:dyDescent="0.25">
      <c r="B719653" s="76"/>
      <c r="C719653" s="75"/>
    </row>
    <row r="719654" spans="2:3" x14ac:dyDescent="0.25">
      <c r="B719654" s="76"/>
      <c r="C719654" s="75"/>
    </row>
    <row r="719655" spans="2:3" x14ac:dyDescent="0.25">
      <c r="B719655" s="76"/>
      <c r="C719655" s="75"/>
    </row>
    <row r="719656" spans="2:3" x14ac:dyDescent="0.25">
      <c r="B719656" s="76"/>
      <c r="C719656" s="75"/>
    </row>
    <row r="719657" spans="2:3" x14ac:dyDescent="0.25">
      <c r="B719657" s="76"/>
      <c r="C719657" s="75"/>
    </row>
    <row r="719658" spans="2:3" x14ac:dyDescent="0.25">
      <c r="B719658" s="76"/>
      <c r="C719658" s="75"/>
    </row>
    <row r="719659" spans="2:3" x14ac:dyDescent="0.25">
      <c r="B719659" s="76"/>
      <c r="C719659" s="75"/>
    </row>
    <row r="719660" spans="2:3" x14ac:dyDescent="0.25">
      <c r="B719660" s="76"/>
      <c r="C719660" s="75"/>
    </row>
    <row r="719661" spans="2:3" x14ac:dyDescent="0.25">
      <c r="B719661" s="76"/>
      <c r="C719661" s="75"/>
    </row>
    <row r="719771" spans="2:3" x14ac:dyDescent="0.25">
      <c r="B719771" s="76"/>
      <c r="C719771" s="75"/>
    </row>
    <row r="719772" spans="2:3" x14ac:dyDescent="0.25">
      <c r="B719772" s="76"/>
      <c r="C719772" s="75"/>
    </row>
    <row r="719773" spans="2:3" x14ac:dyDescent="0.25">
      <c r="B719773" s="76"/>
      <c r="C719773" s="75"/>
    </row>
    <row r="719774" spans="2:3" x14ac:dyDescent="0.25">
      <c r="B719774" s="76"/>
      <c r="C719774" s="75"/>
    </row>
    <row r="719775" spans="2:3" x14ac:dyDescent="0.25">
      <c r="B719775" s="76"/>
      <c r="C719775" s="75"/>
    </row>
    <row r="719776" spans="2:3" x14ac:dyDescent="0.25">
      <c r="B719776" s="76"/>
      <c r="C719776" s="75"/>
    </row>
    <row r="719777" spans="2:3" x14ac:dyDescent="0.25">
      <c r="B719777" s="76"/>
      <c r="C719777" s="75"/>
    </row>
    <row r="719778" spans="2:3" x14ac:dyDescent="0.25">
      <c r="B719778" s="76"/>
      <c r="C719778" s="75"/>
    </row>
    <row r="719779" spans="2:3" x14ac:dyDescent="0.25">
      <c r="B719779" s="76"/>
      <c r="C719779" s="75"/>
    </row>
    <row r="719780" spans="2:3" x14ac:dyDescent="0.25">
      <c r="B719780" s="76"/>
      <c r="C719780" s="75"/>
    </row>
    <row r="719781" spans="2:3" x14ac:dyDescent="0.25">
      <c r="B719781" s="76"/>
      <c r="C719781" s="75"/>
    </row>
    <row r="719782" spans="2:3" x14ac:dyDescent="0.25">
      <c r="B719782" s="76"/>
      <c r="C719782" s="75"/>
    </row>
    <row r="719783" spans="2:3" x14ac:dyDescent="0.25">
      <c r="B719783" s="76"/>
      <c r="C719783" s="75"/>
    </row>
    <row r="719893" spans="2:3" x14ac:dyDescent="0.25">
      <c r="B719893" s="76"/>
      <c r="C719893" s="75"/>
    </row>
    <row r="719894" spans="2:3" x14ac:dyDescent="0.25">
      <c r="B719894" s="76"/>
      <c r="C719894" s="75"/>
    </row>
    <row r="719895" spans="2:3" x14ac:dyDescent="0.25">
      <c r="B719895" s="76"/>
      <c r="C719895" s="75"/>
    </row>
    <row r="719896" spans="2:3" x14ac:dyDescent="0.25">
      <c r="B719896" s="76"/>
      <c r="C719896" s="75"/>
    </row>
    <row r="719897" spans="2:3" x14ac:dyDescent="0.25">
      <c r="B719897" s="76"/>
      <c r="C719897" s="75"/>
    </row>
    <row r="719898" spans="2:3" x14ac:dyDescent="0.25">
      <c r="B719898" s="76"/>
      <c r="C719898" s="75"/>
    </row>
    <row r="719899" spans="2:3" x14ac:dyDescent="0.25">
      <c r="B719899" s="76"/>
      <c r="C719899" s="75"/>
    </row>
    <row r="719900" spans="2:3" x14ac:dyDescent="0.25">
      <c r="B719900" s="76"/>
      <c r="C719900" s="75"/>
    </row>
    <row r="719901" spans="2:3" x14ac:dyDescent="0.25">
      <c r="B719901" s="76"/>
      <c r="C719901" s="75"/>
    </row>
    <row r="719902" spans="2:3" x14ac:dyDescent="0.25">
      <c r="B719902" s="76"/>
      <c r="C719902" s="75"/>
    </row>
    <row r="719903" spans="2:3" x14ac:dyDescent="0.25">
      <c r="B719903" s="76"/>
      <c r="C719903" s="75"/>
    </row>
    <row r="719904" spans="2:3" x14ac:dyDescent="0.25">
      <c r="B719904" s="76"/>
      <c r="C719904" s="75"/>
    </row>
    <row r="719905" spans="2:3" x14ac:dyDescent="0.25">
      <c r="B719905" s="76"/>
      <c r="C719905" s="75"/>
    </row>
    <row r="720015" spans="2:3" x14ac:dyDescent="0.25">
      <c r="B720015" s="76"/>
      <c r="C720015" s="75"/>
    </row>
    <row r="720016" spans="2:3" x14ac:dyDescent="0.25">
      <c r="B720016" s="76"/>
      <c r="C720016" s="75"/>
    </row>
    <row r="720017" spans="2:3" x14ac:dyDescent="0.25">
      <c r="B720017" s="76"/>
      <c r="C720017" s="75"/>
    </row>
    <row r="720018" spans="2:3" x14ac:dyDescent="0.25">
      <c r="B720018" s="76"/>
      <c r="C720018" s="75"/>
    </row>
    <row r="720019" spans="2:3" x14ac:dyDescent="0.25">
      <c r="B720019" s="76"/>
      <c r="C720019" s="75"/>
    </row>
    <row r="720020" spans="2:3" x14ac:dyDescent="0.25">
      <c r="B720020" s="76"/>
      <c r="C720020" s="75"/>
    </row>
    <row r="720021" spans="2:3" x14ac:dyDescent="0.25">
      <c r="B720021" s="76"/>
      <c r="C720021" s="75"/>
    </row>
    <row r="720022" spans="2:3" x14ac:dyDescent="0.25">
      <c r="B720022" s="76"/>
      <c r="C720022" s="75"/>
    </row>
    <row r="720023" spans="2:3" x14ac:dyDescent="0.25">
      <c r="B720023" s="76"/>
      <c r="C720023" s="75"/>
    </row>
    <row r="720024" spans="2:3" x14ac:dyDescent="0.25">
      <c r="B720024" s="76"/>
      <c r="C720024" s="75"/>
    </row>
    <row r="720025" spans="2:3" x14ac:dyDescent="0.25">
      <c r="B720025" s="76"/>
      <c r="C720025" s="75"/>
    </row>
    <row r="720026" spans="2:3" x14ac:dyDescent="0.25">
      <c r="B720026" s="76"/>
      <c r="C720026" s="75"/>
    </row>
    <row r="720027" spans="2:3" x14ac:dyDescent="0.25">
      <c r="B720027" s="76"/>
      <c r="C720027" s="75"/>
    </row>
    <row r="720137" spans="2:3" x14ac:dyDescent="0.25">
      <c r="B720137" s="76"/>
      <c r="C720137" s="75"/>
    </row>
    <row r="720138" spans="2:3" x14ac:dyDescent="0.25">
      <c r="B720138" s="76"/>
      <c r="C720138" s="75"/>
    </row>
    <row r="720139" spans="2:3" x14ac:dyDescent="0.25">
      <c r="B720139" s="76"/>
      <c r="C720139" s="75"/>
    </row>
    <row r="720140" spans="2:3" x14ac:dyDescent="0.25">
      <c r="B720140" s="76"/>
      <c r="C720140" s="75"/>
    </row>
    <row r="720141" spans="2:3" x14ac:dyDescent="0.25">
      <c r="B720141" s="76"/>
      <c r="C720141" s="75"/>
    </row>
    <row r="720142" spans="2:3" x14ac:dyDescent="0.25">
      <c r="B720142" s="76"/>
      <c r="C720142" s="75"/>
    </row>
    <row r="720143" spans="2:3" x14ac:dyDescent="0.25">
      <c r="B720143" s="76"/>
      <c r="C720143" s="75"/>
    </row>
    <row r="720144" spans="2:3" x14ac:dyDescent="0.25">
      <c r="B720144" s="76"/>
      <c r="C720144" s="75"/>
    </row>
    <row r="720145" spans="2:3" x14ac:dyDescent="0.25">
      <c r="B720145" s="76"/>
      <c r="C720145" s="75"/>
    </row>
    <row r="720146" spans="2:3" x14ac:dyDescent="0.25">
      <c r="B720146" s="76"/>
      <c r="C720146" s="75"/>
    </row>
    <row r="720147" spans="2:3" x14ac:dyDescent="0.25">
      <c r="B720147" s="76"/>
      <c r="C720147" s="75"/>
    </row>
    <row r="720148" spans="2:3" x14ac:dyDescent="0.25">
      <c r="B720148" s="76"/>
      <c r="C720148" s="75"/>
    </row>
    <row r="720149" spans="2:3" x14ac:dyDescent="0.25">
      <c r="B720149" s="76"/>
      <c r="C720149" s="75"/>
    </row>
    <row r="720259" spans="2:3" x14ac:dyDescent="0.25">
      <c r="B720259" s="76"/>
      <c r="C720259" s="75"/>
    </row>
    <row r="720260" spans="2:3" x14ac:dyDescent="0.25">
      <c r="B720260" s="76"/>
      <c r="C720260" s="75"/>
    </row>
    <row r="720261" spans="2:3" x14ac:dyDescent="0.25">
      <c r="B720261" s="76"/>
      <c r="C720261" s="75"/>
    </row>
    <row r="720262" spans="2:3" x14ac:dyDescent="0.25">
      <c r="B720262" s="76"/>
      <c r="C720262" s="75"/>
    </row>
    <row r="720263" spans="2:3" x14ac:dyDescent="0.25">
      <c r="B720263" s="76"/>
      <c r="C720263" s="75"/>
    </row>
    <row r="720264" spans="2:3" x14ac:dyDescent="0.25">
      <c r="B720264" s="76"/>
      <c r="C720264" s="75"/>
    </row>
    <row r="720265" spans="2:3" x14ac:dyDescent="0.25">
      <c r="B720265" s="76"/>
      <c r="C720265" s="75"/>
    </row>
    <row r="720266" spans="2:3" x14ac:dyDescent="0.25">
      <c r="B720266" s="76"/>
      <c r="C720266" s="75"/>
    </row>
    <row r="720267" spans="2:3" x14ac:dyDescent="0.25">
      <c r="B720267" s="76"/>
      <c r="C720267" s="75"/>
    </row>
    <row r="720268" spans="2:3" x14ac:dyDescent="0.25">
      <c r="B720268" s="76"/>
      <c r="C720268" s="75"/>
    </row>
    <row r="720269" spans="2:3" x14ac:dyDescent="0.25">
      <c r="B720269" s="76"/>
      <c r="C720269" s="75"/>
    </row>
    <row r="720270" spans="2:3" x14ac:dyDescent="0.25">
      <c r="B720270" s="76"/>
      <c r="C720270" s="75"/>
    </row>
    <row r="720271" spans="2:3" x14ac:dyDescent="0.25">
      <c r="B720271" s="76"/>
      <c r="C720271" s="75"/>
    </row>
    <row r="720381" spans="2:3" x14ac:dyDescent="0.25">
      <c r="B720381" s="76"/>
      <c r="C720381" s="75"/>
    </row>
    <row r="720382" spans="2:3" x14ac:dyDescent="0.25">
      <c r="B720382" s="76"/>
      <c r="C720382" s="75"/>
    </row>
    <row r="720383" spans="2:3" x14ac:dyDescent="0.25">
      <c r="B720383" s="76"/>
      <c r="C720383" s="75"/>
    </row>
    <row r="720384" spans="2:3" x14ac:dyDescent="0.25">
      <c r="B720384" s="76"/>
      <c r="C720384" s="75"/>
    </row>
    <row r="720385" spans="2:3" x14ac:dyDescent="0.25">
      <c r="B720385" s="76"/>
      <c r="C720385" s="75"/>
    </row>
    <row r="720386" spans="2:3" x14ac:dyDescent="0.25">
      <c r="B720386" s="76"/>
      <c r="C720386" s="75"/>
    </row>
    <row r="720387" spans="2:3" x14ac:dyDescent="0.25">
      <c r="B720387" s="76"/>
      <c r="C720387" s="75"/>
    </row>
    <row r="720388" spans="2:3" x14ac:dyDescent="0.25">
      <c r="B720388" s="76"/>
      <c r="C720388" s="75"/>
    </row>
    <row r="720389" spans="2:3" x14ac:dyDescent="0.25">
      <c r="B720389" s="76"/>
      <c r="C720389" s="75"/>
    </row>
    <row r="720390" spans="2:3" x14ac:dyDescent="0.25">
      <c r="B720390" s="76"/>
      <c r="C720390" s="75"/>
    </row>
    <row r="720391" spans="2:3" x14ac:dyDescent="0.25">
      <c r="B720391" s="76"/>
      <c r="C720391" s="75"/>
    </row>
    <row r="720392" spans="2:3" x14ac:dyDescent="0.25">
      <c r="B720392" s="76"/>
      <c r="C720392" s="75"/>
    </row>
    <row r="720393" spans="2:3" x14ac:dyDescent="0.25">
      <c r="B720393" s="76"/>
      <c r="C720393" s="75"/>
    </row>
    <row r="720503" spans="2:3" x14ac:dyDescent="0.25">
      <c r="B720503" s="76"/>
      <c r="C720503" s="75"/>
    </row>
    <row r="720504" spans="2:3" x14ac:dyDescent="0.25">
      <c r="B720504" s="76"/>
      <c r="C720504" s="75"/>
    </row>
    <row r="720505" spans="2:3" x14ac:dyDescent="0.25">
      <c r="B720505" s="76"/>
      <c r="C720505" s="75"/>
    </row>
    <row r="720506" spans="2:3" x14ac:dyDescent="0.25">
      <c r="B720506" s="76"/>
      <c r="C720506" s="75"/>
    </row>
    <row r="720507" spans="2:3" x14ac:dyDescent="0.25">
      <c r="B720507" s="76"/>
      <c r="C720507" s="75"/>
    </row>
    <row r="720508" spans="2:3" x14ac:dyDescent="0.25">
      <c r="B720508" s="76"/>
      <c r="C720508" s="75"/>
    </row>
    <row r="720509" spans="2:3" x14ac:dyDescent="0.25">
      <c r="B720509" s="76"/>
      <c r="C720509" s="75"/>
    </row>
    <row r="720510" spans="2:3" x14ac:dyDescent="0.25">
      <c r="B720510" s="76"/>
      <c r="C720510" s="75"/>
    </row>
    <row r="720511" spans="2:3" x14ac:dyDescent="0.25">
      <c r="B720511" s="76"/>
      <c r="C720511" s="75"/>
    </row>
    <row r="720512" spans="2:3" x14ac:dyDescent="0.25">
      <c r="B720512" s="76"/>
      <c r="C720512" s="75"/>
    </row>
    <row r="720513" spans="2:3" x14ac:dyDescent="0.25">
      <c r="B720513" s="76"/>
      <c r="C720513" s="75"/>
    </row>
    <row r="720514" spans="2:3" x14ac:dyDescent="0.25">
      <c r="B720514" s="76"/>
      <c r="C720514" s="75"/>
    </row>
    <row r="720515" spans="2:3" x14ac:dyDescent="0.25">
      <c r="B720515" s="76"/>
      <c r="C720515" s="75"/>
    </row>
    <row r="720625" spans="2:3" x14ac:dyDescent="0.25">
      <c r="B720625" s="76"/>
      <c r="C720625" s="75"/>
    </row>
    <row r="720626" spans="2:3" x14ac:dyDescent="0.25">
      <c r="B720626" s="76"/>
      <c r="C720626" s="75"/>
    </row>
    <row r="720627" spans="2:3" x14ac:dyDescent="0.25">
      <c r="B720627" s="76"/>
      <c r="C720627" s="75"/>
    </row>
    <row r="720628" spans="2:3" x14ac:dyDescent="0.25">
      <c r="B720628" s="76"/>
      <c r="C720628" s="75"/>
    </row>
    <row r="720629" spans="2:3" x14ac:dyDescent="0.25">
      <c r="B720629" s="76"/>
      <c r="C720629" s="75"/>
    </row>
    <row r="720630" spans="2:3" x14ac:dyDescent="0.25">
      <c r="B720630" s="76"/>
      <c r="C720630" s="75"/>
    </row>
    <row r="720631" spans="2:3" x14ac:dyDescent="0.25">
      <c r="B720631" s="76"/>
      <c r="C720631" s="75"/>
    </row>
    <row r="720632" spans="2:3" x14ac:dyDescent="0.25">
      <c r="B720632" s="76"/>
      <c r="C720632" s="75"/>
    </row>
    <row r="720633" spans="2:3" x14ac:dyDescent="0.25">
      <c r="B720633" s="76"/>
      <c r="C720633" s="75"/>
    </row>
    <row r="720634" spans="2:3" x14ac:dyDescent="0.25">
      <c r="B720634" s="76"/>
      <c r="C720634" s="75"/>
    </row>
    <row r="720635" spans="2:3" x14ac:dyDescent="0.25">
      <c r="B720635" s="76"/>
      <c r="C720635" s="75"/>
    </row>
    <row r="720636" spans="2:3" x14ac:dyDescent="0.25">
      <c r="B720636" s="76"/>
      <c r="C720636" s="75"/>
    </row>
    <row r="720637" spans="2:3" x14ac:dyDescent="0.25">
      <c r="B720637" s="76"/>
      <c r="C720637" s="75"/>
    </row>
    <row r="720747" spans="2:3" x14ac:dyDescent="0.25">
      <c r="B720747" s="76"/>
      <c r="C720747" s="75"/>
    </row>
    <row r="720748" spans="2:3" x14ac:dyDescent="0.25">
      <c r="B720748" s="76"/>
      <c r="C720748" s="75"/>
    </row>
    <row r="720749" spans="2:3" x14ac:dyDescent="0.25">
      <c r="B720749" s="76"/>
      <c r="C720749" s="75"/>
    </row>
    <row r="720750" spans="2:3" x14ac:dyDescent="0.25">
      <c r="B720750" s="76"/>
      <c r="C720750" s="75"/>
    </row>
    <row r="720751" spans="2:3" x14ac:dyDescent="0.25">
      <c r="B720751" s="76"/>
      <c r="C720751" s="75"/>
    </row>
    <row r="720752" spans="2:3" x14ac:dyDescent="0.25">
      <c r="B720752" s="76"/>
      <c r="C720752" s="75"/>
    </row>
    <row r="720753" spans="2:3" x14ac:dyDescent="0.25">
      <c r="B720753" s="76"/>
      <c r="C720753" s="75"/>
    </row>
    <row r="720754" spans="2:3" x14ac:dyDescent="0.25">
      <c r="B720754" s="76"/>
      <c r="C720754" s="75"/>
    </row>
    <row r="720755" spans="2:3" x14ac:dyDescent="0.25">
      <c r="B720755" s="76"/>
      <c r="C720755" s="75"/>
    </row>
    <row r="720756" spans="2:3" x14ac:dyDescent="0.25">
      <c r="B720756" s="76"/>
      <c r="C720756" s="75"/>
    </row>
    <row r="720757" spans="2:3" x14ac:dyDescent="0.25">
      <c r="B720757" s="76"/>
      <c r="C720757" s="75"/>
    </row>
    <row r="720758" spans="2:3" x14ac:dyDescent="0.25">
      <c r="B720758" s="76"/>
      <c r="C720758" s="75"/>
    </row>
    <row r="720759" spans="2:3" x14ac:dyDescent="0.25">
      <c r="B720759" s="76"/>
      <c r="C720759" s="75"/>
    </row>
    <row r="720869" spans="2:3" x14ac:dyDescent="0.25">
      <c r="B720869" s="76"/>
      <c r="C720869" s="75"/>
    </row>
    <row r="720870" spans="2:3" x14ac:dyDescent="0.25">
      <c r="B720870" s="76"/>
      <c r="C720870" s="75"/>
    </row>
    <row r="720871" spans="2:3" x14ac:dyDescent="0.25">
      <c r="B720871" s="76"/>
      <c r="C720871" s="75"/>
    </row>
    <row r="720872" spans="2:3" x14ac:dyDescent="0.25">
      <c r="B720872" s="76"/>
      <c r="C720872" s="75"/>
    </row>
    <row r="720873" spans="2:3" x14ac:dyDescent="0.25">
      <c r="B720873" s="76"/>
      <c r="C720873" s="75"/>
    </row>
    <row r="720874" spans="2:3" x14ac:dyDescent="0.25">
      <c r="B720874" s="76"/>
      <c r="C720874" s="75"/>
    </row>
    <row r="720875" spans="2:3" x14ac:dyDescent="0.25">
      <c r="B720875" s="76"/>
      <c r="C720875" s="75"/>
    </row>
    <row r="720876" spans="2:3" x14ac:dyDescent="0.25">
      <c r="B720876" s="76"/>
      <c r="C720876" s="75"/>
    </row>
    <row r="720877" spans="2:3" x14ac:dyDescent="0.25">
      <c r="B720877" s="76"/>
      <c r="C720877" s="75"/>
    </row>
    <row r="720878" spans="2:3" x14ac:dyDescent="0.25">
      <c r="B720878" s="76"/>
      <c r="C720878" s="75"/>
    </row>
    <row r="720879" spans="2:3" x14ac:dyDescent="0.25">
      <c r="B720879" s="76"/>
      <c r="C720879" s="75"/>
    </row>
    <row r="720880" spans="2:3" x14ac:dyDescent="0.25">
      <c r="B720880" s="76"/>
      <c r="C720880" s="75"/>
    </row>
    <row r="720881" spans="2:3" x14ac:dyDescent="0.25">
      <c r="B720881" s="76"/>
      <c r="C720881" s="75"/>
    </row>
    <row r="720991" spans="2:3" x14ac:dyDescent="0.25">
      <c r="B720991" s="76"/>
      <c r="C720991" s="75"/>
    </row>
    <row r="720992" spans="2:3" x14ac:dyDescent="0.25">
      <c r="B720992" s="76"/>
      <c r="C720992" s="75"/>
    </row>
    <row r="720993" spans="2:3" x14ac:dyDescent="0.25">
      <c r="B720993" s="76"/>
      <c r="C720993" s="75"/>
    </row>
    <row r="720994" spans="2:3" x14ac:dyDescent="0.25">
      <c r="B720994" s="76"/>
      <c r="C720994" s="75"/>
    </row>
    <row r="720995" spans="2:3" x14ac:dyDescent="0.25">
      <c r="B720995" s="76"/>
      <c r="C720995" s="75"/>
    </row>
    <row r="720996" spans="2:3" x14ac:dyDescent="0.25">
      <c r="B720996" s="76"/>
      <c r="C720996" s="75"/>
    </row>
    <row r="720997" spans="2:3" x14ac:dyDescent="0.25">
      <c r="B720997" s="76"/>
      <c r="C720997" s="75"/>
    </row>
    <row r="720998" spans="2:3" x14ac:dyDescent="0.25">
      <c r="B720998" s="76"/>
      <c r="C720998" s="75"/>
    </row>
    <row r="720999" spans="2:3" x14ac:dyDescent="0.25">
      <c r="B720999" s="76"/>
      <c r="C720999" s="75"/>
    </row>
    <row r="721000" spans="2:3" x14ac:dyDescent="0.25">
      <c r="B721000" s="76"/>
      <c r="C721000" s="75"/>
    </row>
    <row r="721001" spans="2:3" x14ac:dyDescent="0.25">
      <c r="B721001" s="76"/>
      <c r="C721001" s="75"/>
    </row>
    <row r="721002" spans="2:3" x14ac:dyDescent="0.25">
      <c r="B721002" s="76"/>
      <c r="C721002" s="75"/>
    </row>
    <row r="721003" spans="2:3" x14ac:dyDescent="0.25">
      <c r="B721003" s="76"/>
      <c r="C721003" s="75"/>
    </row>
    <row r="721113" spans="2:3" x14ac:dyDescent="0.25">
      <c r="B721113" s="76"/>
      <c r="C721113" s="75"/>
    </row>
    <row r="721114" spans="2:3" x14ac:dyDescent="0.25">
      <c r="B721114" s="76"/>
      <c r="C721114" s="75"/>
    </row>
    <row r="721115" spans="2:3" x14ac:dyDescent="0.25">
      <c r="B721115" s="76"/>
      <c r="C721115" s="75"/>
    </row>
    <row r="721116" spans="2:3" x14ac:dyDescent="0.25">
      <c r="B721116" s="76"/>
      <c r="C721116" s="75"/>
    </row>
    <row r="721117" spans="2:3" x14ac:dyDescent="0.25">
      <c r="B721117" s="76"/>
      <c r="C721117" s="75"/>
    </row>
    <row r="721118" spans="2:3" x14ac:dyDescent="0.25">
      <c r="B721118" s="76"/>
      <c r="C721118" s="75"/>
    </row>
    <row r="721119" spans="2:3" x14ac:dyDescent="0.25">
      <c r="B721119" s="76"/>
      <c r="C721119" s="75"/>
    </row>
    <row r="721120" spans="2:3" x14ac:dyDescent="0.25">
      <c r="B721120" s="76"/>
      <c r="C721120" s="75"/>
    </row>
    <row r="721121" spans="2:3" x14ac:dyDescent="0.25">
      <c r="B721121" s="76"/>
      <c r="C721121" s="75"/>
    </row>
    <row r="721122" spans="2:3" x14ac:dyDescent="0.25">
      <c r="B721122" s="76"/>
      <c r="C721122" s="75"/>
    </row>
    <row r="721123" spans="2:3" x14ac:dyDescent="0.25">
      <c r="B721123" s="76"/>
      <c r="C721123" s="75"/>
    </row>
    <row r="721124" spans="2:3" x14ac:dyDescent="0.25">
      <c r="B721124" s="76"/>
      <c r="C721124" s="75"/>
    </row>
    <row r="721125" spans="2:3" x14ac:dyDescent="0.25">
      <c r="B721125" s="76"/>
      <c r="C721125" s="75"/>
    </row>
    <row r="721235" spans="2:3" x14ac:dyDescent="0.25">
      <c r="B721235" s="76"/>
      <c r="C721235" s="75"/>
    </row>
    <row r="721236" spans="2:3" x14ac:dyDescent="0.25">
      <c r="B721236" s="76"/>
      <c r="C721236" s="75"/>
    </row>
    <row r="721237" spans="2:3" x14ac:dyDescent="0.25">
      <c r="B721237" s="76"/>
      <c r="C721237" s="75"/>
    </row>
    <row r="721238" spans="2:3" x14ac:dyDescent="0.25">
      <c r="B721238" s="76"/>
      <c r="C721238" s="75"/>
    </row>
    <row r="721239" spans="2:3" x14ac:dyDescent="0.25">
      <c r="B721239" s="76"/>
      <c r="C721239" s="75"/>
    </row>
    <row r="721240" spans="2:3" x14ac:dyDescent="0.25">
      <c r="B721240" s="76"/>
      <c r="C721240" s="75"/>
    </row>
    <row r="721241" spans="2:3" x14ac:dyDescent="0.25">
      <c r="B721241" s="76"/>
      <c r="C721241" s="75"/>
    </row>
    <row r="721242" spans="2:3" x14ac:dyDescent="0.25">
      <c r="B721242" s="76"/>
      <c r="C721242" s="75"/>
    </row>
    <row r="721243" spans="2:3" x14ac:dyDescent="0.25">
      <c r="B721243" s="76"/>
      <c r="C721243" s="75"/>
    </row>
    <row r="721244" spans="2:3" x14ac:dyDescent="0.25">
      <c r="B721244" s="76"/>
      <c r="C721244" s="75"/>
    </row>
    <row r="721245" spans="2:3" x14ac:dyDescent="0.25">
      <c r="B721245" s="76"/>
      <c r="C721245" s="75"/>
    </row>
    <row r="721246" spans="2:3" x14ac:dyDescent="0.25">
      <c r="B721246" s="76"/>
      <c r="C721246" s="75"/>
    </row>
    <row r="721247" spans="2:3" x14ac:dyDescent="0.25">
      <c r="B721247" s="76"/>
      <c r="C721247" s="75"/>
    </row>
    <row r="721357" spans="2:3" x14ac:dyDescent="0.25">
      <c r="B721357" s="76"/>
      <c r="C721357" s="75"/>
    </row>
    <row r="721358" spans="2:3" x14ac:dyDescent="0.25">
      <c r="B721358" s="76"/>
      <c r="C721358" s="75"/>
    </row>
    <row r="721359" spans="2:3" x14ac:dyDescent="0.25">
      <c r="B721359" s="76"/>
      <c r="C721359" s="75"/>
    </row>
    <row r="721360" spans="2:3" x14ac:dyDescent="0.25">
      <c r="B721360" s="76"/>
      <c r="C721360" s="75"/>
    </row>
    <row r="721361" spans="2:3" x14ac:dyDescent="0.25">
      <c r="B721361" s="76"/>
      <c r="C721361" s="75"/>
    </row>
    <row r="721362" spans="2:3" x14ac:dyDescent="0.25">
      <c r="B721362" s="76"/>
      <c r="C721362" s="75"/>
    </row>
    <row r="721363" spans="2:3" x14ac:dyDescent="0.25">
      <c r="B721363" s="76"/>
      <c r="C721363" s="75"/>
    </row>
    <row r="721364" spans="2:3" x14ac:dyDescent="0.25">
      <c r="B721364" s="76"/>
      <c r="C721364" s="75"/>
    </row>
    <row r="721365" spans="2:3" x14ac:dyDescent="0.25">
      <c r="B721365" s="76"/>
      <c r="C721365" s="75"/>
    </row>
    <row r="721366" spans="2:3" x14ac:dyDescent="0.25">
      <c r="B721366" s="76"/>
      <c r="C721366" s="75"/>
    </row>
    <row r="721367" spans="2:3" x14ac:dyDescent="0.25">
      <c r="B721367" s="76"/>
      <c r="C721367" s="75"/>
    </row>
    <row r="721368" spans="2:3" x14ac:dyDescent="0.25">
      <c r="B721368" s="76"/>
      <c r="C721368" s="75"/>
    </row>
    <row r="721369" spans="2:3" x14ac:dyDescent="0.25">
      <c r="B721369" s="76"/>
      <c r="C721369" s="75"/>
    </row>
    <row r="721479" spans="2:3" x14ac:dyDescent="0.25">
      <c r="B721479" s="76"/>
      <c r="C721479" s="75"/>
    </row>
    <row r="721480" spans="2:3" x14ac:dyDescent="0.25">
      <c r="B721480" s="76"/>
      <c r="C721480" s="75"/>
    </row>
    <row r="721481" spans="2:3" x14ac:dyDescent="0.25">
      <c r="B721481" s="76"/>
      <c r="C721481" s="75"/>
    </row>
    <row r="721482" spans="2:3" x14ac:dyDescent="0.25">
      <c r="B721482" s="76"/>
      <c r="C721482" s="75"/>
    </row>
    <row r="721483" spans="2:3" x14ac:dyDescent="0.25">
      <c r="B721483" s="76"/>
      <c r="C721483" s="75"/>
    </row>
    <row r="721484" spans="2:3" x14ac:dyDescent="0.25">
      <c r="B721484" s="76"/>
      <c r="C721484" s="75"/>
    </row>
    <row r="721485" spans="2:3" x14ac:dyDescent="0.25">
      <c r="B721485" s="76"/>
      <c r="C721485" s="75"/>
    </row>
    <row r="721486" spans="2:3" x14ac:dyDescent="0.25">
      <c r="B721486" s="76"/>
      <c r="C721486" s="75"/>
    </row>
    <row r="721487" spans="2:3" x14ac:dyDescent="0.25">
      <c r="B721487" s="76"/>
      <c r="C721487" s="75"/>
    </row>
    <row r="721488" spans="2:3" x14ac:dyDescent="0.25">
      <c r="B721488" s="76"/>
      <c r="C721488" s="75"/>
    </row>
    <row r="721489" spans="2:3" x14ac:dyDescent="0.25">
      <c r="B721489" s="76"/>
      <c r="C721489" s="75"/>
    </row>
    <row r="721490" spans="2:3" x14ac:dyDescent="0.25">
      <c r="B721490" s="76"/>
      <c r="C721490" s="75"/>
    </row>
    <row r="721491" spans="2:3" x14ac:dyDescent="0.25">
      <c r="B721491" s="76"/>
      <c r="C721491" s="75"/>
    </row>
    <row r="721601" spans="2:3" x14ac:dyDescent="0.25">
      <c r="B721601" s="76"/>
      <c r="C721601" s="75"/>
    </row>
    <row r="721602" spans="2:3" x14ac:dyDescent="0.25">
      <c r="B721602" s="76"/>
      <c r="C721602" s="75"/>
    </row>
    <row r="721603" spans="2:3" x14ac:dyDescent="0.25">
      <c r="B721603" s="76"/>
      <c r="C721603" s="75"/>
    </row>
    <row r="721604" spans="2:3" x14ac:dyDescent="0.25">
      <c r="B721604" s="76"/>
      <c r="C721604" s="75"/>
    </row>
    <row r="721605" spans="2:3" x14ac:dyDescent="0.25">
      <c r="B721605" s="76"/>
      <c r="C721605" s="75"/>
    </row>
    <row r="721606" spans="2:3" x14ac:dyDescent="0.25">
      <c r="B721606" s="76"/>
      <c r="C721606" s="75"/>
    </row>
    <row r="721607" spans="2:3" x14ac:dyDescent="0.25">
      <c r="B721607" s="76"/>
      <c r="C721607" s="75"/>
    </row>
    <row r="721608" spans="2:3" x14ac:dyDescent="0.25">
      <c r="B721608" s="76"/>
      <c r="C721608" s="75"/>
    </row>
    <row r="721609" spans="2:3" x14ac:dyDescent="0.25">
      <c r="B721609" s="76"/>
      <c r="C721609" s="75"/>
    </row>
    <row r="721610" spans="2:3" x14ac:dyDescent="0.25">
      <c r="B721610" s="76"/>
      <c r="C721610" s="75"/>
    </row>
    <row r="721611" spans="2:3" x14ac:dyDescent="0.25">
      <c r="B721611" s="76"/>
      <c r="C721611" s="75"/>
    </row>
    <row r="721612" spans="2:3" x14ac:dyDescent="0.25">
      <c r="B721612" s="76"/>
      <c r="C721612" s="75"/>
    </row>
    <row r="721613" spans="2:3" x14ac:dyDescent="0.25">
      <c r="B721613" s="76"/>
      <c r="C721613" s="75"/>
    </row>
    <row r="721723" spans="2:3" x14ac:dyDescent="0.25">
      <c r="B721723" s="76"/>
      <c r="C721723" s="75"/>
    </row>
    <row r="721724" spans="2:3" x14ac:dyDescent="0.25">
      <c r="B721724" s="76"/>
      <c r="C721724" s="75"/>
    </row>
    <row r="721725" spans="2:3" x14ac:dyDescent="0.25">
      <c r="B721725" s="76"/>
      <c r="C721725" s="75"/>
    </row>
    <row r="721726" spans="2:3" x14ac:dyDescent="0.25">
      <c r="B721726" s="76"/>
      <c r="C721726" s="75"/>
    </row>
    <row r="721727" spans="2:3" x14ac:dyDescent="0.25">
      <c r="B721727" s="76"/>
      <c r="C721727" s="75"/>
    </row>
    <row r="721728" spans="2:3" x14ac:dyDescent="0.25">
      <c r="B721728" s="76"/>
      <c r="C721728" s="75"/>
    </row>
    <row r="721729" spans="2:3" x14ac:dyDescent="0.25">
      <c r="B721729" s="76"/>
      <c r="C721729" s="75"/>
    </row>
    <row r="721730" spans="2:3" x14ac:dyDescent="0.25">
      <c r="B721730" s="76"/>
      <c r="C721730" s="75"/>
    </row>
    <row r="721731" spans="2:3" x14ac:dyDescent="0.25">
      <c r="B721731" s="76"/>
      <c r="C721731" s="75"/>
    </row>
    <row r="721732" spans="2:3" x14ac:dyDescent="0.25">
      <c r="B721732" s="76"/>
      <c r="C721732" s="75"/>
    </row>
    <row r="721733" spans="2:3" x14ac:dyDescent="0.25">
      <c r="B721733" s="76"/>
      <c r="C721733" s="75"/>
    </row>
    <row r="721734" spans="2:3" x14ac:dyDescent="0.25">
      <c r="B721734" s="76"/>
      <c r="C721734" s="75"/>
    </row>
    <row r="721735" spans="2:3" x14ac:dyDescent="0.25">
      <c r="B721735" s="76"/>
      <c r="C721735" s="75"/>
    </row>
    <row r="721845" spans="2:3" x14ac:dyDescent="0.25">
      <c r="B721845" s="76"/>
      <c r="C721845" s="75"/>
    </row>
    <row r="721846" spans="2:3" x14ac:dyDescent="0.25">
      <c r="B721846" s="76"/>
      <c r="C721846" s="75"/>
    </row>
    <row r="721847" spans="2:3" x14ac:dyDescent="0.25">
      <c r="B721847" s="76"/>
      <c r="C721847" s="75"/>
    </row>
    <row r="721848" spans="2:3" x14ac:dyDescent="0.25">
      <c r="B721848" s="76"/>
      <c r="C721848" s="75"/>
    </row>
    <row r="721849" spans="2:3" x14ac:dyDescent="0.25">
      <c r="B721849" s="76"/>
      <c r="C721849" s="75"/>
    </row>
    <row r="721850" spans="2:3" x14ac:dyDescent="0.25">
      <c r="B721850" s="76"/>
      <c r="C721850" s="75"/>
    </row>
    <row r="721851" spans="2:3" x14ac:dyDescent="0.25">
      <c r="B721851" s="76"/>
      <c r="C721851" s="75"/>
    </row>
    <row r="721852" spans="2:3" x14ac:dyDescent="0.25">
      <c r="B721852" s="76"/>
      <c r="C721852" s="75"/>
    </row>
    <row r="721853" spans="2:3" x14ac:dyDescent="0.25">
      <c r="B721853" s="76"/>
      <c r="C721853" s="75"/>
    </row>
    <row r="721854" spans="2:3" x14ac:dyDescent="0.25">
      <c r="B721854" s="76"/>
      <c r="C721854" s="75"/>
    </row>
    <row r="721855" spans="2:3" x14ac:dyDescent="0.25">
      <c r="B721855" s="76"/>
      <c r="C721855" s="75"/>
    </row>
    <row r="721856" spans="2:3" x14ac:dyDescent="0.25">
      <c r="B721856" s="76"/>
      <c r="C721856" s="75"/>
    </row>
    <row r="721857" spans="2:3" x14ac:dyDescent="0.25">
      <c r="B721857" s="76"/>
      <c r="C721857" s="75"/>
    </row>
    <row r="721967" spans="2:3" x14ac:dyDescent="0.25">
      <c r="B721967" s="76"/>
      <c r="C721967" s="75"/>
    </row>
    <row r="721968" spans="2:3" x14ac:dyDescent="0.25">
      <c r="B721968" s="76"/>
      <c r="C721968" s="75"/>
    </row>
    <row r="721969" spans="2:3" x14ac:dyDescent="0.25">
      <c r="B721969" s="76"/>
      <c r="C721969" s="75"/>
    </row>
    <row r="721970" spans="2:3" x14ac:dyDescent="0.25">
      <c r="B721970" s="76"/>
      <c r="C721970" s="75"/>
    </row>
    <row r="721971" spans="2:3" x14ac:dyDescent="0.25">
      <c r="B721971" s="76"/>
      <c r="C721971" s="75"/>
    </row>
    <row r="721972" spans="2:3" x14ac:dyDescent="0.25">
      <c r="B721972" s="76"/>
      <c r="C721972" s="75"/>
    </row>
    <row r="721973" spans="2:3" x14ac:dyDescent="0.25">
      <c r="B721973" s="76"/>
      <c r="C721973" s="75"/>
    </row>
    <row r="721974" spans="2:3" x14ac:dyDescent="0.25">
      <c r="B721974" s="76"/>
      <c r="C721974" s="75"/>
    </row>
    <row r="721975" spans="2:3" x14ac:dyDescent="0.25">
      <c r="B721975" s="76"/>
      <c r="C721975" s="75"/>
    </row>
    <row r="721976" spans="2:3" x14ac:dyDescent="0.25">
      <c r="B721976" s="76"/>
      <c r="C721976" s="75"/>
    </row>
    <row r="721977" spans="2:3" x14ac:dyDescent="0.25">
      <c r="B721977" s="76"/>
      <c r="C721977" s="75"/>
    </row>
    <row r="721978" spans="2:3" x14ac:dyDescent="0.25">
      <c r="B721978" s="76"/>
      <c r="C721978" s="75"/>
    </row>
    <row r="721979" spans="2:3" x14ac:dyDescent="0.25">
      <c r="B721979" s="76"/>
      <c r="C721979" s="75"/>
    </row>
    <row r="722089" spans="2:3" x14ac:dyDescent="0.25">
      <c r="B722089" s="76"/>
      <c r="C722089" s="75"/>
    </row>
    <row r="722090" spans="2:3" x14ac:dyDescent="0.25">
      <c r="B722090" s="76"/>
      <c r="C722090" s="75"/>
    </row>
    <row r="722091" spans="2:3" x14ac:dyDescent="0.25">
      <c r="B722091" s="76"/>
      <c r="C722091" s="75"/>
    </row>
    <row r="722092" spans="2:3" x14ac:dyDescent="0.25">
      <c r="B722092" s="76"/>
      <c r="C722092" s="75"/>
    </row>
    <row r="722093" spans="2:3" x14ac:dyDescent="0.25">
      <c r="B722093" s="76"/>
      <c r="C722093" s="75"/>
    </row>
    <row r="722094" spans="2:3" x14ac:dyDescent="0.25">
      <c r="B722094" s="76"/>
      <c r="C722094" s="75"/>
    </row>
    <row r="722095" spans="2:3" x14ac:dyDescent="0.25">
      <c r="B722095" s="76"/>
      <c r="C722095" s="75"/>
    </row>
    <row r="722096" spans="2:3" x14ac:dyDescent="0.25">
      <c r="B722096" s="76"/>
      <c r="C722096" s="75"/>
    </row>
    <row r="722097" spans="2:3" x14ac:dyDescent="0.25">
      <c r="B722097" s="76"/>
      <c r="C722097" s="75"/>
    </row>
    <row r="722098" spans="2:3" x14ac:dyDescent="0.25">
      <c r="B722098" s="76"/>
      <c r="C722098" s="75"/>
    </row>
    <row r="722099" spans="2:3" x14ac:dyDescent="0.25">
      <c r="B722099" s="76"/>
      <c r="C722099" s="75"/>
    </row>
    <row r="722100" spans="2:3" x14ac:dyDescent="0.25">
      <c r="B722100" s="76"/>
      <c r="C722100" s="75"/>
    </row>
    <row r="722101" spans="2:3" x14ac:dyDescent="0.25">
      <c r="B722101" s="76"/>
      <c r="C722101" s="75"/>
    </row>
    <row r="722211" spans="2:3" x14ac:dyDescent="0.25">
      <c r="B722211" s="76"/>
      <c r="C722211" s="75"/>
    </row>
    <row r="722212" spans="2:3" x14ac:dyDescent="0.25">
      <c r="B722212" s="76"/>
      <c r="C722212" s="75"/>
    </row>
    <row r="722213" spans="2:3" x14ac:dyDescent="0.25">
      <c r="B722213" s="76"/>
      <c r="C722213" s="75"/>
    </row>
    <row r="722214" spans="2:3" x14ac:dyDescent="0.25">
      <c r="B722214" s="76"/>
      <c r="C722214" s="75"/>
    </row>
    <row r="722215" spans="2:3" x14ac:dyDescent="0.25">
      <c r="B722215" s="76"/>
      <c r="C722215" s="75"/>
    </row>
    <row r="722216" spans="2:3" x14ac:dyDescent="0.25">
      <c r="B722216" s="76"/>
      <c r="C722216" s="75"/>
    </row>
    <row r="722217" spans="2:3" x14ac:dyDescent="0.25">
      <c r="B722217" s="76"/>
      <c r="C722217" s="75"/>
    </row>
    <row r="722218" spans="2:3" x14ac:dyDescent="0.25">
      <c r="B722218" s="76"/>
      <c r="C722218" s="75"/>
    </row>
    <row r="722219" spans="2:3" x14ac:dyDescent="0.25">
      <c r="B722219" s="76"/>
      <c r="C722219" s="75"/>
    </row>
    <row r="722220" spans="2:3" x14ac:dyDescent="0.25">
      <c r="B722220" s="76"/>
      <c r="C722220" s="75"/>
    </row>
    <row r="722221" spans="2:3" x14ac:dyDescent="0.25">
      <c r="B722221" s="76"/>
      <c r="C722221" s="75"/>
    </row>
    <row r="722222" spans="2:3" x14ac:dyDescent="0.25">
      <c r="B722222" s="76"/>
      <c r="C722222" s="75"/>
    </row>
    <row r="722223" spans="2:3" x14ac:dyDescent="0.25">
      <c r="B722223" s="76"/>
      <c r="C722223" s="75"/>
    </row>
    <row r="722333" spans="2:3" x14ac:dyDescent="0.25">
      <c r="B722333" s="76"/>
      <c r="C722333" s="75"/>
    </row>
    <row r="722334" spans="2:3" x14ac:dyDescent="0.25">
      <c r="B722334" s="76"/>
      <c r="C722334" s="75"/>
    </row>
    <row r="722335" spans="2:3" x14ac:dyDescent="0.25">
      <c r="B722335" s="76"/>
      <c r="C722335" s="75"/>
    </row>
    <row r="722336" spans="2:3" x14ac:dyDescent="0.25">
      <c r="B722336" s="76"/>
      <c r="C722336" s="75"/>
    </row>
    <row r="722337" spans="2:3" x14ac:dyDescent="0.25">
      <c r="B722337" s="76"/>
      <c r="C722337" s="75"/>
    </row>
    <row r="722338" spans="2:3" x14ac:dyDescent="0.25">
      <c r="B722338" s="76"/>
      <c r="C722338" s="75"/>
    </row>
    <row r="722339" spans="2:3" x14ac:dyDescent="0.25">
      <c r="B722339" s="76"/>
      <c r="C722339" s="75"/>
    </row>
    <row r="722340" spans="2:3" x14ac:dyDescent="0.25">
      <c r="B722340" s="76"/>
      <c r="C722340" s="75"/>
    </row>
    <row r="722341" spans="2:3" x14ac:dyDescent="0.25">
      <c r="B722341" s="76"/>
      <c r="C722341" s="75"/>
    </row>
    <row r="722342" spans="2:3" x14ac:dyDescent="0.25">
      <c r="B722342" s="76"/>
      <c r="C722342" s="75"/>
    </row>
    <row r="722343" spans="2:3" x14ac:dyDescent="0.25">
      <c r="B722343" s="76"/>
      <c r="C722343" s="75"/>
    </row>
    <row r="722344" spans="2:3" x14ac:dyDescent="0.25">
      <c r="B722344" s="76"/>
      <c r="C722344" s="75"/>
    </row>
    <row r="722345" spans="2:3" x14ac:dyDescent="0.25">
      <c r="B722345" s="76"/>
      <c r="C722345" s="75"/>
    </row>
    <row r="722455" spans="2:3" x14ac:dyDescent="0.25">
      <c r="B722455" s="76"/>
      <c r="C722455" s="75"/>
    </row>
    <row r="722456" spans="2:3" x14ac:dyDescent="0.25">
      <c r="B722456" s="76"/>
      <c r="C722456" s="75"/>
    </row>
    <row r="722457" spans="2:3" x14ac:dyDescent="0.25">
      <c r="B722457" s="76"/>
      <c r="C722457" s="75"/>
    </row>
    <row r="722458" spans="2:3" x14ac:dyDescent="0.25">
      <c r="B722458" s="76"/>
      <c r="C722458" s="75"/>
    </row>
    <row r="722459" spans="2:3" x14ac:dyDescent="0.25">
      <c r="B722459" s="76"/>
      <c r="C722459" s="75"/>
    </row>
    <row r="722460" spans="2:3" x14ac:dyDescent="0.25">
      <c r="B722460" s="76"/>
      <c r="C722460" s="75"/>
    </row>
    <row r="722461" spans="2:3" x14ac:dyDescent="0.25">
      <c r="B722461" s="76"/>
      <c r="C722461" s="75"/>
    </row>
    <row r="722462" spans="2:3" x14ac:dyDescent="0.25">
      <c r="B722462" s="76"/>
      <c r="C722462" s="75"/>
    </row>
    <row r="722463" spans="2:3" x14ac:dyDescent="0.25">
      <c r="B722463" s="76"/>
      <c r="C722463" s="75"/>
    </row>
    <row r="722464" spans="2:3" x14ac:dyDescent="0.25">
      <c r="B722464" s="76"/>
      <c r="C722464" s="75"/>
    </row>
    <row r="722465" spans="2:3" x14ac:dyDescent="0.25">
      <c r="B722465" s="76"/>
      <c r="C722465" s="75"/>
    </row>
    <row r="722466" spans="2:3" x14ac:dyDescent="0.25">
      <c r="B722466" s="76"/>
      <c r="C722466" s="75"/>
    </row>
    <row r="722467" spans="2:3" x14ac:dyDescent="0.25">
      <c r="B722467" s="76"/>
      <c r="C722467" s="75"/>
    </row>
    <row r="722577" spans="2:3" x14ac:dyDescent="0.25">
      <c r="B722577" s="76"/>
      <c r="C722577" s="75"/>
    </row>
    <row r="722578" spans="2:3" x14ac:dyDescent="0.25">
      <c r="B722578" s="76"/>
      <c r="C722578" s="75"/>
    </row>
    <row r="722579" spans="2:3" x14ac:dyDescent="0.25">
      <c r="B722579" s="76"/>
      <c r="C722579" s="75"/>
    </row>
    <row r="722580" spans="2:3" x14ac:dyDescent="0.25">
      <c r="B722580" s="76"/>
      <c r="C722580" s="75"/>
    </row>
    <row r="722581" spans="2:3" x14ac:dyDescent="0.25">
      <c r="B722581" s="76"/>
      <c r="C722581" s="75"/>
    </row>
    <row r="722582" spans="2:3" x14ac:dyDescent="0.25">
      <c r="B722582" s="76"/>
      <c r="C722582" s="75"/>
    </row>
    <row r="722583" spans="2:3" x14ac:dyDescent="0.25">
      <c r="B722583" s="76"/>
      <c r="C722583" s="75"/>
    </row>
    <row r="722584" spans="2:3" x14ac:dyDescent="0.25">
      <c r="B722584" s="76"/>
      <c r="C722584" s="75"/>
    </row>
    <row r="722585" spans="2:3" x14ac:dyDescent="0.25">
      <c r="B722585" s="76"/>
      <c r="C722585" s="75"/>
    </row>
    <row r="722586" spans="2:3" x14ac:dyDescent="0.25">
      <c r="B722586" s="76"/>
      <c r="C722586" s="75"/>
    </row>
    <row r="722587" spans="2:3" x14ac:dyDescent="0.25">
      <c r="B722587" s="76"/>
      <c r="C722587" s="75"/>
    </row>
    <row r="722588" spans="2:3" x14ac:dyDescent="0.25">
      <c r="B722588" s="76"/>
      <c r="C722588" s="75"/>
    </row>
    <row r="722589" spans="2:3" x14ac:dyDescent="0.25">
      <c r="B722589" s="76"/>
      <c r="C722589" s="75"/>
    </row>
    <row r="722699" spans="2:3" x14ac:dyDescent="0.25">
      <c r="B722699" s="76"/>
      <c r="C722699" s="75"/>
    </row>
    <row r="722700" spans="2:3" x14ac:dyDescent="0.25">
      <c r="B722700" s="76"/>
      <c r="C722700" s="75"/>
    </row>
    <row r="722701" spans="2:3" x14ac:dyDescent="0.25">
      <c r="B722701" s="76"/>
      <c r="C722701" s="75"/>
    </row>
    <row r="722702" spans="2:3" x14ac:dyDescent="0.25">
      <c r="B722702" s="76"/>
      <c r="C722702" s="75"/>
    </row>
    <row r="722703" spans="2:3" x14ac:dyDescent="0.25">
      <c r="B722703" s="76"/>
      <c r="C722703" s="75"/>
    </row>
    <row r="722704" spans="2:3" x14ac:dyDescent="0.25">
      <c r="B722704" s="76"/>
      <c r="C722704" s="75"/>
    </row>
    <row r="722705" spans="2:3" x14ac:dyDescent="0.25">
      <c r="B722705" s="76"/>
      <c r="C722705" s="75"/>
    </row>
    <row r="722706" spans="2:3" x14ac:dyDescent="0.25">
      <c r="B722706" s="76"/>
      <c r="C722706" s="75"/>
    </row>
    <row r="722707" spans="2:3" x14ac:dyDescent="0.25">
      <c r="B722707" s="76"/>
      <c r="C722707" s="75"/>
    </row>
    <row r="722708" spans="2:3" x14ac:dyDescent="0.25">
      <c r="B722708" s="76"/>
      <c r="C722708" s="75"/>
    </row>
    <row r="722709" spans="2:3" x14ac:dyDescent="0.25">
      <c r="B722709" s="76"/>
      <c r="C722709" s="75"/>
    </row>
    <row r="722710" spans="2:3" x14ac:dyDescent="0.25">
      <c r="B722710" s="76"/>
      <c r="C722710" s="75"/>
    </row>
    <row r="722711" spans="2:3" x14ac:dyDescent="0.25">
      <c r="B722711" s="76"/>
      <c r="C722711" s="75"/>
    </row>
    <row r="722821" spans="2:3" x14ac:dyDescent="0.25">
      <c r="B722821" s="76"/>
      <c r="C722821" s="75"/>
    </row>
    <row r="722822" spans="2:3" x14ac:dyDescent="0.25">
      <c r="B722822" s="76"/>
      <c r="C722822" s="75"/>
    </row>
    <row r="722823" spans="2:3" x14ac:dyDescent="0.25">
      <c r="B722823" s="76"/>
      <c r="C722823" s="75"/>
    </row>
    <row r="722824" spans="2:3" x14ac:dyDescent="0.25">
      <c r="B722824" s="76"/>
      <c r="C722824" s="75"/>
    </row>
    <row r="722825" spans="2:3" x14ac:dyDescent="0.25">
      <c r="B722825" s="76"/>
      <c r="C722825" s="75"/>
    </row>
    <row r="722826" spans="2:3" x14ac:dyDescent="0.25">
      <c r="B722826" s="76"/>
      <c r="C722826" s="75"/>
    </row>
    <row r="722827" spans="2:3" x14ac:dyDescent="0.25">
      <c r="B722827" s="76"/>
      <c r="C722827" s="75"/>
    </row>
    <row r="722828" spans="2:3" x14ac:dyDescent="0.25">
      <c r="B722828" s="76"/>
      <c r="C722828" s="75"/>
    </row>
    <row r="722829" spans="2:3" x14ac:dyDescent="0.25">
      <c r="B722829" s="76"/>
      <c r="C722829" s="75"/>
    </row>
    <row r="722830" spans="2:3" x14ac:dyDescent="0.25">
      <c r="B722830" s="76"/>
      <c r="C722830" s="75"/>
    </row>
    <row r="722831" spans="2:3" x14ac:dyDescent="0.25">
      <c r="B722831" s="76"/>
      <c r="C722831" s="75"/>
    </row>
    <row r="722832" spans="2:3" x14ac:dyDescent="0.25">
      <c r="B722832" s="76"/>
      <c r="C722832" s="75"/>
    </row>
    <row r="722833" spans="2:3" x14ac:dyDescent="0.25">
      <c r="B722833" s="76"/>
      <c r="C722833" s="75"/>
    </row>
    <row r="722943" spans="2:3" x14ac:dyDescent="0.25">
      <c r="B722943" s="76"/>
      <c r="C722943" s="75"/>
    </row>
    <row r="722944" spans="2:3" x14ac:dyDescent="0.25">
      <c r="B722944" s="76"/>
      <c r="C722944" s="75"/>
    </row>
    <row r="722945" spans="2:3" x14ac:dyDescent="0.25">
      <c r="B722945" s="76"/>
      <c r="C722945" s="75"/>
    </row>
    <row r="722946" spans="2:3" x14ac:dyDescent="0.25">
      <c r="B722946" s="76"/>
      <c r="C722946" s="75"/>
    </row>
    <row r="722947" spans="2:3" x14ac:dyDescent="0.25">
      <c r="B722947" s="76"/>
      <c r="C722947" s="75"/>
    </row>
    <row r="722948" spans="2:3" x14ac:dyDescent="0.25">
      <c r="B722948" s="76"/>
      <c r="C722948" s="75"/>
    </row>
    <row r="722949" spans="2:3" x14ac:dyDescent="0.25">
      <c r="B722949" s="76"/>
      <c r="C722949" s="75"/>
    </row>
    <row r="722950" spans="2:3" x14ac:dyDescent="0.25">
      <c r="B722950" s="76"/>
      <c r="C722950" s="75"/>
    </row>
    <row r="722951" spans="2:3" x14ac:dyDescent="0.25">
      <c r="B722951" s="76"/>
      <c r="C722951" s="75"/>
    </row>
    <row r="722952" spans="2:3" x14ac:dyDescent="0.25">
      <c r="B722952" s="76"/>
      <c r="C722952" s="75"/>
    </row>
    <row r="722953" spans="2:3" x14ac:dyDescent="0.25">
      <c r="B722953" s="76"/>
      <c r="C722953" s="75"/>
    </row>
    <row r="722954" spans="2:3" x14ac:dyDescent="0.25">
      <c r="B722954" s="76"/>
      <c r="C722954" s="75"/>
    </row>
    <row r="722955" spans="2:3" x14ac:dyDescent="0.25">
      <c r="B722955" s="76"/>
      <c r="C722955" s="75"/>
    </row>
    <row r="723065" spans="2:3" x14ac:dyDescent="0.25">
      <c r="B723065" s="76"/>
      <c r="C723065" s="75"/>
    </row>
    <row r="723066" spans="2:3" x14ac:dyDescent="0.25">
      <c r="B723066" s="76"/>
      <c r="C723066" s="75"/>
    </row>
    <row r="723067" spans="2:3" x14ac:dyDescent="0.25">
      <c r="B723067" s="76"/>
      <c r="C723067" s="75"/>
    </row>
    <row r="723068" spans="2:3" x14ac:dyDescent="0.25">
      <c r="B723068" s="76"/>
      <c r="C723068" s="75"/>
    </row>
    <row r="723069" spans="2:3" x14ac:dyDescent="0.25">
      <c r="B723069" s="76"/>
      <c r="C723069" s="75"/>
    </row>
    <row r="723070" spans="2:3" x14ac:dyDescent="0.25">
      <c r="B723070" s="76"/>
      <c r="C723070" s="75"/>
    </row>
    <row r="723071" spans="2:3" x14ac:dyDescent="0.25">
      <c r="B723071" s="76"/>
      <c r="C723071" s="75"/>
    </row>
    <row r="723072" spans="2:3" x14ac:dyDescent="0.25">
      <c r="B723072" s="76"/>
      <c r="C723072" s="75"/>
    </row>
    <row r="723073" spans="2:3" x14ac:dyDescent="0.25">
      <c r="B723073" s="76"/>
      <c r="C723073" s="75"/>
    </row>
    <row r="723074" spans="2:3" x14ac:dyDescent="0.25">
      <c r="B723074" s="76"/>
      <c r="C723074" s="75"/>
    </row>
    <row r="723075" spans="2:3" x14ac:dyDescent="0.25">
      <c r="B723075" s="76"/>
      <c r="C723075" s="75"/>
    </row>
    <row r="723076" spans="2:3" x14ac:dyDescent="0.25">
      <c r="B723076" s="76"/>
      <c r="C723076" s="75"/>
    </row>
    <row r="723077" spans="2:3" x14ac:dyDescent="0.25">
      <c r="B723077" s="76"/>
      <c r="C723077" s="75"/>
    </row>
    <row r="723187" spans="2:3" x14ac:dyDescent="0.25">
      <c r="B723187" s="76"/>
      <c r="C723187" s="75"/>
    </row>
    <row r="723188" spans="2:3" x14ac:dyDescent="0.25">
      <c r="B723188" s="76"/>
      <c r="C723188" s="75"/>
    </row>
    <row r="723189" spans="2:3" x14ac:dyDescent="0.25">
      <c r="B723189" s="76"/>
      <c r="C723189" s="75"/>
    </row>
    <row r="723190" spans="2:3" x14ac:dyDescent="0.25">
      <c r="B723190" s="76"/>
      <c r="C723190" s="75"/>
    </row>
    <row r="723191" spans="2:3" x14ac:dyDescent="0.25">
      <c r="B723191" s="76"/>
      <c r="C723191" s="75"/>
    </row>
    <row r="723192" spans="2:3" x14ac:dyDescent="0.25">
      <c r="B723192" s="76"/>
      <c r="C723192" s="75"/>
    </row>
    <row r="723193" spans="2:3" x14ac:dyDescent="0.25">
      <c r="B723193" s="76"/>
      <c r="C723193" s="75"/>
    </row>
    <row r="723194" spans="2:3" x14ac:dyDescent="0.25">
      <c r="B723194" s="76"/>
      <c r="C723194" s="75"/>
    </row>
    <row r="723195" spans="2:3" x14ac:dyDescent="0.25">
      <c r="B723195" s="76"/>
      <c r="C723195" s="75"/>
    </row>
    <row r="723196" spans="2:3" x14ac:dyDescent="0.25">
      <c r="B723196" s="76"/>
      <c r="C723196" s="75"/>
    </row>
    <row r="723197" spans="2:3" x14ac:dyDescent="0.25">
      <c r="B723197" s="76"/>
      <c r="C723197" s="75"/>
    </row>
    <row r="723198" spans="2:3" x14ac:dyDescent="0.25">
      <c r="B723198" s="76"/>
      <c r="C723198" s="75"/>
    </row>
    <row r="723199" spans="2:3" x14ac:dyDescent="0.25">
      <c r="B723199" s="76"/>
      <c r="C723199" s="75"/>
    </row>
    <row r="723309" spans="2:3" x14ac:dyDescent="0.25">
      <c r="B723309" s="76"/>
      <c r="C723309" s="75"/>
    </row>
    <row r="723310" spans="2:3" x14ac:dyDescent="0.25">
      <c r="B723310" s="76"/>
      <c r="C723310" s="75"/>
    </row>
    <row r="723311" spans="2:3" x14ac:dyDescent="0.25">
      <c r="B723311" s="76"/>
      <c r="C723311" s="75"/>
    </row>
    <row r="723312" spans="2:3" x14ac:dyDescent="0.25">
      <c r="B723312" s="76"/>
      <c r="C723312" s="75"/>
    </row>
    <row r="723313" spans="2:3" x14ac:dyDescent="0.25">
      <c r="B723313" s="76"/>
      <c r="C723313" s="75"/>
    </row>
    <row r="723314" spans="2:3" x14ac:dyDescent="0.25">
      <c r="B723314" s="76"/>
      <c r="C723314" s="75"/>
    </row>
    <row r="723315" spans="2:3" x14ac:dyDescent="0.25">
      <c r="B723315" s="76"/>
      <c r="C723315" s="75"/>
    </row>
    <row r="723316" spans="2:3" x14ac:dyDescent="0.25">
      <c r="B723316" s="76"/>
      <c r="C723316" s="75"/>
    </row>
    <row r="723317" spans="2:3" x14ac:dyDescent="0.25">
      <c r="B723317" s="76"/>
      <c r="C723317" s="75"/>
    </row>
    <row r="723318" spans="2:3" x14ac:dyDescent="0.25">
      <c r="B723318" s="76"/>
      <c r="C723318" s="75"/>
    </row>
    <row r="723319" spans="2:3" x14ac:dyDescent="0.25">
      <c r="B723319" s="76"/>
      <c r="C723319" s="75"/>
    </row>
    <row r="723320" spans="2:3" x14ac:dyDescent="0.25">
      <c r="B723320" s="76"/>
      <c r="C723320" s="75"/>
    </row>
    <row r="723321" spans="2:3" x14ac:dyDescent="0.25">
      <c r="B723321" s="76"/>
      <c r="C723321" s="75"/>
    </row>
    <row r="723431" spans="2:3" x14ac:dyDescent="0.25">
      <c r="B723431" s="76"/>
      <c r="C723431" s="75"/>
    </row>
    <row r="723432" spans="2:3" x14ac:dyDescent="0.25">
      <c r="B723432" s="76"/>
      <c r="C723432" s="75"/>
    </row>
    <row r="723433" spans="2:3" x14ac:dyDescent="0.25">
      <c r="B723433" s="76"/>
      <c r="C723433" s="75"/>
    </row>
    <row r="723434" spans="2:3" x14ac:dyDescent="0.25">
      <c r="B723434" s="76"/>
      <c r="C723434" s="75"/>
    </row>
    <row r="723435" spans="2:3" x14ac:dyDescent="0.25">
      <c r="B723435" s="76"/>
      <c r="C723435" s="75"/>
    </row>
    <row r="723436" spans="2:3" x14ac:dyDescent="0.25">
      <c r="B723436" s="76"/>
      <c r="C723436" s="75"/>
    </row>
    <row r="723437" spans="2:3" x14ac:dyDescent="0.25">
      <c r="B723437" s="76"/>
      <c r="C723437" s="75"/>
    </row>
    <row r="723438" spans="2:3" x14ac:dyDescent="0.25">
      <c r="B723438" s="76"/>
      <c r="C723438" s="75"/>
    </row>
    <row r="723439" spans="2:3" x14ac:dyDescent="0.25">
      <c r="B723439" s="76"/>
      <c r="C723439" s="75"/>
    </row>
    <row r="723440" spans="2:3" x14ac:dyDescent="0.25">
      <c r="B723440" s="76"/>
      <c r="C723440" s="75"/>
    </row>
    <row r="723441" spans="2:3" x14ac:dyDescent="0.25">
      <c r="B723441" s="76"/>
      <c r="C723441" s="75"/>
    </row>
    <row r="723442" spans="2:3" x14ac:dyDescent="0.25">
      <c r="B723442" s="76"/>
      <c r="C723442" s="75"/>
    </row>
    <row r="723443" spans="2:3" x14ac:dyDescent="0.25">
      <c r="B723443" s="76"/>
      <c r="C723443" s="75"/>
    </row>
    <row r="723553" spans="2:3" x14ac:dyDescent="0.25">
      <c r="B723553" s="76"/>
      <c r="C723553" s="75"/>
    </row>
    <row r="723554" spans="2:3" x14ac:dyDescent="0.25">
      <c r="B723554" s="76"/>
      <c r="C723554" s="75"/>
    </row>
    <row r="723555" spans="2:3" x14ac:dyDescent="0.25">
      <c r="B723555" s="76"/>
      <c r="C723555" s="75"/>
    </row>
    <row r="723556" spans="2:3" x14ac:dyDescent="0.25">
      <c r="B723556" s="76"/>
      <c r="C723556" s="75"/>
    </row>
    <row r="723557" spans="2:3" x14ac:dyDescent="0.25">
      <c r="B723557" s="76"/>
      <c r="C723557" s="75"/>
    </row>
    <row r="723558" spans="2:3" x14ac:dyDescent="0.25">
      <c r="B723558" s="76"/>
      <c r="C723558" s="75"/>
    </row>
    <row r="723559" spans="2:3" x14ac:dyDescent="0.25">
      <c r="B723559" s="76"/>
      <c r="C723559" s="75"/>
    </row>
    <row r="723560" spans="2:3" x14ac:dyDescent="0.25">
      <c r="B723560" s="76"/>
      <c r="C723560" s="75"/>
    </row>
    <row r="723561" spans="2:3" x14ac:dyDescent="0.25">
      <c r="B723561" s="76"/>
      <c r="C723561" s="75"/>
    </row>
    <row r="723562" spans="2:3" x14ac:dyDescent="0.25">
      <c r="B723562" s="76"/>
      <c r="C723562" s="75"/>
    </row>
    <row r="723563" spans="2:3" x14ac:dyDescent="0.25">
      <c r="B723563" s="76"/>
      <c r="C723563" s="75"/>
    </row>
    <row r="723564" spans="2:3" x14ac:dyDescent="0.25">
      <c r="B723564" s="76"/>
      <c r="C723564" s="75"/>
    </row>
    <row r="723565" spans="2:3" x14ac:dyDescent="0.25">
      <c r="B723565" s="76"/>
      <c r="C723565" s="75"/>
    </row>
    <row r="723675" spans="2:3" x14ac:dyDescent="0.25">
      <c r="B723675" s="76"/>
      <c r="C723675" s="75"/>
    </row>
    <row r="723676" spans="2:3" x14ac:dyDescent="0.25">
      <c r="B723676" s="76"/>
      <c r="C723676" s="75"/>
    </row>
    <row r="723677" spans="2:3" x14ac:dyDescent="0.25">
      <c r="B723677" s="76"/>
      <c r="C723677" s="75"/>
    </row>
    <row r="723678" spans="2:3" x14ac:dyDescent="0.25">
      <c r="B723678" s="76"/>
      <c r="C723678" s="75"/>
    </row>
    <row r="723679" spans="2:3" x14ac:dyDescent="0.25">
      <c r="B723679" s="76"/>
      <c r="C723679" s="75"/>
    </row>
    <row r="723680" spans="2:3" x14ac:dyDescent="0.25">
      <c r="B723680" s="76"/>
      <c r="C723680" s="75"/>
    </row>
    <row r="723681" spans="2:3" x14ac:dyDescent="0.25">
      <c r="B723681" s="76"/>
      <c r="C723681" s="75"/>
    </row>
    <row r="723682" spans="2:3" x14ac:dyDescent="0.25">
      <c r="B723682" s="76"/>
      <c r="C723682" s="75"/>
    </row>
    <row r="723683" spans="2:3" x14ac:dyDescent="0.25">
      <c r="B723683" s="76"/>
      <c r="C723683" s="75"/>
    </row>
    <row r="723684" spans="2:3" x14ac:dyDescent="0.25">
      <c r="B723684" s="76"/>
      <c r="C723684" s="75"/>
    </row>
    <row r="723685" spans="2:3" x14ac:dyDescent="0.25">
      <c r="B723685" s="76"/>
      <c r="C723685" s="75"/>
    </row>
    <row r="723686" spans="2:3" x14ac:dyDescent="0.25">
      <c r="B723686" s="76"/>
      <c r="C723686" s="75"/>
    </row>
    <row r="723687" spans="2:3" x14ac:dyDescent="0.25">
      <c r="B723687" s="76"/>
      <c r="C723687" s="75"/>
    </row>
    <row r="723797" spans="2:3" x14ac:dyDescent="0.25">
      <c r="B723797" s="76"/>
      <c r="C723797" s="75"/>
    </row>
    <row r="723798" spans="2:3" x14ac:dyDescent="0.25">
      <c r="B723798" s="76"/>
      <c r="C723798" s="75"/>
    </row>
    <row r="723799" spans="2:3" x14ac:dyDescent="0.25">
      <c r="B723799" s="76"/>
      <c r="C723799" s="75"/>
    </row>
    <row r="723800" spans="2:3" x14ac:dyDescent="0.25">
      <c r="B723800" s="76"/>
      <c r="C723800" s="75"/>
    </row>
    <row r="723801" spans="2:3" x14ac:dyDescent="0.25">
      <c r="B723801" s="76"/>
      <c r="C723801" s="75"/>
    </row>
    <row r="723802" spans="2:3" x14ac:dyDescent="0.25">
      <c r="B723802" s="76"/>
      <c r="C723802" s="75"/>
    </row>
    <row r="723803" spans="2:3" x14ac:dyDescent="0.25">
      <c r="B723803" s="76"/>
      <c r="C723803" s="75"/>
    </row>
    <row r="723804" spans="2:3" x14ac:dyDescent="0.25">
      <c r="B723804" s="76"/>
      <c r="C723804" s="75"/>
    </row>
    <row r="723805" spans="2:3" x14ac:dyDescent="0.25">
      <c r="B723805" s="76"/>
      <c r="C723805" s="75"/>
    </row>
    <row r="723806" spans="2:3" x14ac:dyDescent="0.25">
      <c r="B723806" s="76"/>
      <c r="C723806" s="75"/>
    </row>
    <row r="723807" spans="2:3" x14ac:dyDescent="0.25">
      <c r="B723807" s="76"/>
      <c r="C723807" s="75"/>
    </row>
    <row r="723808" spans="2:3" x14ac:dyDescent="0.25">
      <c r="B723808" s="76"/>
      <c r="C723808" s="75"/>
    </row>
    <row r="723809" spans="2:3" x14ac:dyDescent="0.25">
      <c r="B723809" s="76"/>
      <c r="C723809" s="75"/>
    </row>
    <row r="723919" spans="2:3" x14ac:dyDescent="0.25">
      <c r="B723919" s="76"/>
      <c r="C723919" s="75"/>
    </row>
    <row r="723920" spans="2:3" x14ac:dyDescent="0.25">
      <c r="B723920" s="76"/>
      <c r="C723920" s="75"/>
    </row>
    <row r="723921" spans="2:3" x14ac:dyDescent="0.25">
      <c r="B723921" s="76"/>
      <c r="C723921" s="75"/>
    </row>
    <row r="723922" spans="2:3" x14ac:dyDescent="0.25">
      <c r="B723922" s="76"/>
      <c r="C723922" s="75"/>
    </row>
    <row r="723923" spans="2:3" x14ac:dyDescent="0.25">
      <c r="B723923" s="76"/>
      <c r="C723923" s="75"/>
    </row>
    <row r="723924" spans="2:3" x14ac:dyDescent="0.25">
      <c r="B723924" s="76"/>
      <c r="C723924" s="75"/>
    </row>
    <row r="723925" spans="2:3" x14ac:dyDescent="0.25">
      <c r="B723925" s="76"/>
      <c r="C723925" s="75"/>
    </row>
    <row r="723926" spans="2:3" x14ac:dyDescent="0.25">
      <c r="B723926" s="76"/>
      <c r="C723926" s="75"/>
    </row>
    <row r="723927" spans="2:3" x14ac:dyDescent="0.25">
      <c r="B723927" s="76"/>
      <c r="C723927" s="75"/>
    </row>
    <row r="723928" spans="2:3" x14ac:dyDescent="0.25">
      <c r="B723928" s="76"/>
      <c r="C723928" s="75"/>
    </row>
    <row r="723929" spans="2:3" x14ac:dyDescent="0.25">
      <c r="B723929" s="76"/>
      <c r="C723929" s="75"/>
    </row>
    <row r="723930" spans="2:3" x14ac:dyDescent="0.25">
      <c r="B723930" s="76"/>
      <c r="C723930" s="75"/>
    </row>
    <row r="723931" spans="2:3" x14ac:dyDescent="0.25">
      <c r="B723931" s="76"/>
      <c r="C723931" s="75"/>
    </row>
    <row r="724041" spans="2:3" x14ac:dyDescent="0.25">
      <c r="B724041" s="76"/>
      <c r="C724041" s="75"/>
    </row>
    <row r="724042" spans="2:3" x14ac:dyDescent="0.25">
      <c r="B724042" s="76"/>
      <c r="C724042" s="75"/>
    </row>
    <row r="724043" spans="2:3" x14ac:dyDescent="0.25">
      <c r="B724043" s="76"/>
      <c r="C724043" s="75"/>
    </row>
    <row r="724044" spans="2:3" x14ac:dyDescent="0.25">
      <c r="B724044" s="76"/>
      <c r="C724044" s="75"/>
    </row>
    <row r="724045" spans="2:3" x14ac:dyDescent="0.25">
      <c r="B724045" s="76"/>
      <c r="C724045" s="75"/>
    </row>
    <row r="724046" spans="2:3" x14ac:dyDescent="0.25">
      <c r="B724046" s="76"/>
      <c r="C724046" s="75"/>
    </row>
    <row r="724047" spans="2:3" x14ac:dyDescent="0.25">
      <c r="B724047" s="76"/>
      <c r="C724047" s="75"/>
    </row>
    <row r="724048" spans="2:3" x14ac:dyDescent="0.25">
      <c r="B724048" s="76"/>
      <c r="C724048" s="75"/>
    </row>
    <row r="724049" spans="2:3" x14ac:dyDescent="0.25">
      <c r="B724049" s="76"/>
      <c r="C724049" s="75"/>
    </row>
    <row r="724050" spans="2:3" x14ac:dyDescent="0.25">
      <c r="B724050" s="76"/>
      <c r="C724050" s="75"/>
    </row>
    <row r="724051" spans="2:3" x14ac:dyDescent="0.25">
      <c r="B724051" s="76"/>
      <c r="C724051" s="75"/>
    </row>
    <row r="724052" spans="2:3" x14ac:dyDescent="0.25">
      <c r="B724052" s="76"/>
      <c r="C724052" s="75"/>
    </row>
    <row r="724053" spans="2:3" x14ac:dyDescent="0.25">
      <c r="B724053" s="76"/>
      <c r="C724053" s="75"/>
    </row>
    <row r="724163" spans="2:3" x14ac:dyDescent="0.25">
      <c r="B724163" s="76"/>
      <c r="C724163" s="75"/>
    </row>
    <row r="724164" spans="2:3" x14ac:dyDescent="0.25">
      <c r="B724164" s="76"/>
      <c r="C724164" s="75"/>
    </row>
    <row r="724165" spans="2:3" x14ac:dyDescent="0.25">
      <c r="B724165" s="76"/>
      <c r="C724165" s="75"/>
    </row>
    <row r="724166" spans="2:3" x14ac:dyDescent="0.25">
      <c r="B724166" s="76"/>
      <c r="C724166" s="75"/>
    </row>
    <row r="724167" spans="2:3" x14ac:dyDescent="0.25">
      <c r="B724167" s="76"/>
      <c r="C724167" s="75"/>
    </row>
    <row r="724168" spans="2:3" x14ac:dyDescent="0.25">
      <c r="B724168" s="76"/>
      <c r="C724168" s="75"/>
    </row>
    <row r="724169" spans="2:3" x14ac:dyDescent="0.25">
      <c r="B724169" s="76"/>
      <c r="C724169" s="75"/>
    </row>
    <row r="724170" spans="2:3" x14ac:dyDescent="0.25">
      <c r="B724170" s="76"/>
      <c r="C724170" s="75"/>
    </row>
    <row r="724171" spans="2:3" x14ac:dyDescent="0.25">
      <c r="B724171" s="76"/>
      <c r="C724171" s="75"/>
    </row>
    <row r="724172" spans="2:3" x14ac:dyDescent="0.25">
      <c r="B724172" s="76"/>
      <c r="C724172" s="75"/>
    </row>
    <row r="724173" spans="2:3" x14ac:dyDescent="0.25">
      <c r="B724173" s="76"/>
      <c r="C724173" s="75"/>
    </row>
    <row r="724174" spans="2:3" x14ac:dyDescent="0.25">
      <c r="B724174" s="76"/>
      <c r="C724174" s="75"/>
    </row>
    <row r="724175" spans="2:3" x14ac:dyDescent="0.25">
      <c r="B724175" s="76"/>
      <c r="C724175" s="75"/>
    </row>
    <row r="724285" spans="2:3" x14ac:dyDescent="0.25">
      <c r="B724285" s="76"/>
      <c r="C724285" s="75"/>
    </row>
    <row r="724286" spans="2:3" x14ac:dyDescent="0.25">
      <c r="B724286" s="76"/>
      <c r="C724286" s="75"/>
    </row>
    <row r="724287" spans="2:3" x14ac:dyDescent="0.25">
      <c r="B724287" s="76"/>
      <c r="C724287" s="75"/>
    </row>
    <row r="724288" spans="2:3" x14ac:dyDescent="0.25">
      <c r="B724288" s="76"/>
      <c r="C724288" s="75"/>
    </row>
    <row r="724289" spans="2:3" x14ac:dyDescent="0.25">
      <c r="B724289" s="76"/>
      <c r="C724289" s="75"/>
    </row>
    <row r="724290" spans="2:3" x14ac:dyDescent="0.25">
      <c r="B724290" s="76"/>
      <c r="C724290" s="75"/>
    </row>
    <row r="724291" spans="2:3" x14ac:dyDescent="0.25">
      <c r="B724291" s="76"/>
      <c r="C724291" s="75"/>
    </row>
    <row r="724292" spans="2:3" x14ac:dyDescent="0.25">
      <c r="B724292" s="76"/>
      <c r="C724292" s="75"/>
    </row>
    <row r="724293" spans="2:3" x14ac:dyDescent="0.25">
      <c r="B724293" s="76"/>
      <c r="C724293" s="75"/>
    </row>
    <row r="724294" spans="2:3" x14ac:dyDescent="0.25">
      <c r="B724294" s="76"/>
      <c r="C724294" s="75"/>
    </row>
    <row r="724295" spans="2:3" x14ac:dyDescent="0.25">
      <c r="B724295" s="76"/>
      <c r="C724295" s="75"/>
    </row>
    <row r="724296" spans="2:3" x14ac:dyDescent="0.25">
      <c r="B724296" s="76"/>
      <c r="C724296" s="75"/>
    </row>
    <row r="724297" spans="2:3" x14ac:dyDescent="0.25">
      <c r="B724297" s="76"/>
      <c r="C724297" s="75"/>
    </row>
    <row r="724407" spans="2:3" x14ac:dyDescent="0.25">
      <c r="B724407" s="76"/>
      <c r="C724407" s="75"/>
    </row>
    <row r="724408" spans="2:3" x14ac:dyDescent="0.25">
      <c r="B724408" s="76"/>
      <c r="C724408" s="75"/>
    </row>
    <row r="724409" spans="2:3" x14ac:dyDescent="0.25">
      <c r="B724409" s="76"/>
      <c r="C724409" s="75"/>
    </row>
    <row r="724410" spans="2:3" x14ac:dyDescent="0.25">
      <c r="B724410" s="76"/>
      <c r="C724410" s="75"/>
    </row>
    <row r="724411" spans="2:3" x14ac:dyDescent="0.25">
      <c r="B724411" s="76"/>
      <c r="C724411" s="75"/>
    </row>
    <row r="724412" spans="2:3" x14ac:dyDescent="0.25">
      <c r="B724412" s="76"/>
      <c r="C724412" s="75"/>
    </row>
    <row r="724413" spans="2:3" x14ac:dyDescent="0.25">
      <c r="B724413" s="76"/>
      <c r="C724413" s="75"/>
    </row>
    <row r="724414" spans="2:3" x14ac:dyDescent="0.25">
      <c r="B724414" s="76"/>
      <c r="C724414" s="75"/>
    </row>
    <row r="724415" spans="2:3" x14ac:dyDescent="0.25">
      <c r="B724415" s="76"/>
      <c r="C724415" s="75"/>
    </row>
    <row r="724416" spans="2:3" x14ac:dyDescent="0.25">
      <c r="B724416" s="76"/>
      <c r="C724416" s="75"/>
    </row>
    <row r="724417" spans="2:3" x14ac:dyDescent="0.25">
      <c r="B724417" s="76"/>
      <c r="C724417" s="75"/>
    </row>
    <row r="724418" spans="2:3" x14ac:dyDescent="0.25">
      <c r="B724418" s="76"/>
      <c r="C724418" s="75"/>
    </row>
    <row r="724419" spans="2:3" x14ac:dyDescent="0.25">
      <c r="B724419" s="76"/>
      <c r="C724419" s="75"/>
    </row>
    <row r="724529" spans="2:3" x14ac:dyDescent="0.25">
      <c r="B724529" s="76"/>
      <c r="C724529" s="75"/>
    </row>
    <row r="724530" spans="2:3" x14ac:dyDescent="0.25">
      <c r="B724530" s="76"/>
      <c r="C724530" s="75"/>
    </row>
    <row r="724531" spans="2:3" x14ac:dyDescent="0.25">
      <c r="B724531" s="76"/>
      <c r="C724531" s="75"/>
    </row>
    <row r="724532" spans="2:3" x14ac:dyDescent="0.25">
      <c r="B724532" s="76"/>
      <c r="C724532" s="75"/>
    </row>
    <row r="724533" spans="2:3" x14ac:dyDescent="0.25">
      <c r="B724533" s="76"/>
      <c r="C724533" s="75"/>
    </row>
    <row r="724534" spans="2:3" x14ac:dyDescent="0.25">
      <c r="B724534" s="76"/>
      <c r="C724534" s="75"/>
    </row>
    <row r="724535" spans="2:3" x14ac:dyDescent="0.25">
      <c r="B724535" s="76"/>
      <c r="C724535" s="75"/>
    </row>
    <row r="724536" spans="2:3" x14ac:dyDescent="0.25">
      <c r="B724536" s="76"/>
      <c r="C724536" s="75"/>
    </row>
    <row r="724537" spans="2:3" x14ac:dyDescent="0.25">
      <c r="B724537" s="76"/>
      <c r="C724537" s="75"/>
    </row>
    <row r="724538" spans="2:3" x14ac:dyDescent="0.25">
      <c r="B724538" s="76"/>
      <c r="C724538" s="75"/>
    </row>
    <row r="724539" spans="2:3" x14ac:dyDescent="0.25">
      <c r="B724539" s="76"/>
      <c r="C724539" s="75"/>
    </row>
    <row r="724540" spans="2:3" x14ac:dyDescent="0.25">
      <c r="B724540" s="76"/>
      <c r="C724540" s="75"/>
    </row>
    <row r="724541" spans="2:3" x14ac:dyDescent="0.25">
      <c r="B724541" s="76"/>
      <c r="C724541" s="75"/>
    </row>
    <row r="724651" spans="2:3" x14ac:dyDescent="0.25">
      <c r="B724651" s="76"/>
      <c r="C724651" s="75"/>
    </row>
    <row r="724652" spans="2:3" x14ac:dyDescent="0.25">
      <c r="B724652" s="76"/>
      <c r="C724652" s="75"/>
    </row>
    <row r="724653" spans="2:3" x14ac:dyDescent="0.25">
      <c r="B724653" s="76"/>
      <c r="C724653" s="75"/>
    </row>
    <row r="724654" spans="2:3" x14ac:dyDescent="0.25">
      <c r="B724654" s="76"/>
      <c r="C724654" s="75"/>
    </row>
    <row r="724655" spans="2:3" x14ac:dyDescent="0.25">
      <c r="B724655" s="76"/>
      <c r="C724655" s="75"/>
    </row>
    <row r="724656" spans="2:3" x14ac:dyDescent="0.25">
      <c r="B724656" s="76"/>
      <c r="C724656" s="75"/>
    </row>
    <row r="724657" spans="2:3" x14ac:dyDescent="0.25">
      <c r="B724657" s="76"/>
      <c r="C724657" s="75"/>
    </row>
    <row r="724658" spans="2:3" x14ac:dyDescent="0.25">
      <c r="B724658" s="76"/>
      <c r="C724658" s="75"/>
    </row>
    <row r="724659" spans="2:3" x14ac:dyDescent="0.25">
      <c r="B724659" s="76"/>
      <c r="C724659" s="75"/>
    </row>
    <row r="724660" spans="2:3" x14ac:dyDescent="0.25">
      <c r="B724660" s="76"/>
      <c r="C724660" s="75"/>
    </row>
    <row r="724661" spans="2:3" x14ac:dyDescent="0.25">
      <c r="B724661" s="76"/>
      <c r="C724661" s="75"/>
    </row>
    <row r="724662" spans="2:3" x14ac:dyDescent="0.25">
      <c r="B724662" s="76"/>
      <c r="C724662" s="75"/>
    </row>
    <row r="724663" spans="2:3" x14ac:dyDescent="0.25">
      <c r="B724663" s="76"/>
      <c r="C724663" s="75"/>
    </row>
    <row r="724773" spans="2:3" x14ac:dyDescent="0.25">
      <c r="B724773" s="76"/>
      <c r="C724773" s="75"/>
    </row>
    <row r="724774" spans="2:3" x14ac:dyDescent="0.25">
      <c r="B724774" s="76"/>
      <c r="C724774" s="75"/>
    </row>
    <row r="724775" spans="2:3" x14ac:dyDescent="0.25">
      <c r="B724775" s="76"/>
      <c r="C724775" s="75"/>
    </row>
    <row r="724776" spans="2:3" x14ac:dyDescent="0.25">
      <c r="B724776" s="76"/>
      <c r="C724776" s="75"/>
    </row>
    <row r="724777" spans="2:3" x14ac:dyDescent="0.25">
      <c r="B724777" s="76"/>
      <c r="C724777" s="75"/>
    </row>
    <row r="724778" spans="2:3" x14ac:dyDescent="0.25">
      <c r="B724778" s="76"/>
      <c r="C724778" s="75"/>
    </row>
    <row r="724779" spans="2:3" x14ac:dyDescent="0.25">
      <c r="B724779" s="76"/>
      <c r="C724779" s="75"/>
    </row>
    <row r="724780" spans="2:3" x14ac:dyDescent="0.25">
      <c r="B724780" s="76"/>
      <c r="C724780" s="75"/>
    </row>
    <row r="724781" spans="2:3" x14ac:dyDescent="0.25">
      <c r="B724781" s="76"/>
      <c r="C724781" s="75"/>
    </row>
    <row r="724782" spans="2:3" x14ac:dyDescent="0.25">
      <c r="B724782" s="76"/>
      <c r="C724782" s="75"/>
    </row>
    <row r="724783" spans="2:3" x14ac:dyDescent="0.25">
      <c r="B724783" s="76"/>
      <c r="C724783" s="75"/>
    </row>
    <row r="724784" spans="2:3" x14ac:dyDescent="0.25">
      <c r="B724784" s="76"/>
      <c r="C724784" s="75"/>
    </row>
    <row r="724785" spans="2:3" x14ac:dyDescent="0.25">
      <c r="B724785" s="76"/>
      <c r="C724785" s="75"/>
    </row>
    <row r="724895" spans="2:3" x14ac:dyDescent="0.25">
      <c r="B724895" s="76"/>
      <c r="C724895" s="75"/>
    </row>
    <row r="724896" spans="2:3" x14ac:dyDescent="0.25">
      <c r="B724896" s="76"/>
      <c r="C724896" s="75"/>
    </row>
    <row r="724897" spans="2:3" x14ac:dyDescent="0.25">
      <c r="B724897" s="76"/>
      <c r="C724897" s="75"/>
    </row>
    <row r="724898" spans="2:3" x14ac:dyDescent="0.25">
      <c r="B724898" s="76"/>
      <c r="C724898" s="75"/>
    </row>
    <row r="724899" spans="2:3" x14ac:dyDescent="0.25">
      <c r="B724899" s="76"/>
      <c r="C724899" s="75"/>
    </row>
    <row r="724900" spans="2:3" x14ac:dyDescent="0.25">
      <c r="B724900" s="76"/>
      <c r="C724900" s="75"/>
    </row>
    <row r="724901" spans="2:3" x14ac:dyDescent="0.25">
      <c r="B724901" s="76"/>
      <c r="C724901" s="75"/>
    </row>
    <row r="724902" spans="2:3" x14ac:dyDescent="0.25">
      <c r="B724902" s="76"/>
      <c r="C724902" s="75"/>
    </row>
    <row r="724903" spans="2:3" x14ac:dyDescent="0.25">
      <c r="B724903" s="76"/>
      <c r="C724903" s="75"/>
    </row>
    <row r="724904" spans="2:3" x14ac:dyDescent="0.25">
      <c r="B724904" s="76"/>
      <c r="C724904" s="75"/>
    </row>
    <row r="724905" spans="2:3" x14ac:dyDescent="0.25">
      <c r="B724905" s="76"/>
      <c r="C724905" s="75"/>
    </row>
    <row r="724906" spans="2:3" x14ac:dyDescent="0.25">
      <c r="B724906" s="76"/>
      <c r="C724906" s="75"/>
    </row>
    <row r="724907" spans="2:3" x14ac:dyDescent="0.25">
      <c r="B724907" s="76"/>
      <c r="C724907" s="75"/>
    </row>
    <row r="725017" spans="2:3" x14ac:dyDescent="0.25">
      <c r="B725017" s="76"/>
      <c r="C725017" s="75"/>
    </row>
    <row r="725018" spans="2:3" x14ac:dyDescent="0.25">
      <c r="B725018" s="76"/>
      <c r="C725018" s="75"/>
    </row>
    <row r="725019" spans="2:3" x14ac:dyDescent="0.25">
      <c r="B725019" s="76"/>
      <c r="C725019" s="75"/>
    </row>
    <row r="725020" spans="2:3" x14ac:dyDescent="0.25">
      <c r="B725020" s="76"/>
      <c r="C725020" s="75"/>
    </row>
    <row r="725021" spans="2:3" x14ac:dyDescent="0.25">
      <c r="B725021" s="76"/>
      <c r="C725021" s="75"/>
    </row>
    <row r="725022" spans="2:3" x14ac:dyDescent="0.25">
      <c r="B725022" s="76"/>
      <c r="C725022" s="75"/>
    </row>
    <row r="725023" spans="2:3" x14ac:dyDescent="0.25">
      <c r="B725023" s="76"/>
      <c r="C725023" s="75"/>
    </row>
    <row r="725024" spans="2:3" x14ac:dyDescent="0.25">
      <c r="B725024" s="76"/>
      <c r="C725024" s="75"/>
    </row>
    <row r="725025" spans="2:3" x14ac:dyDescent="0.25">
      <c r="B725025" s="76"/>
      <c r="C725025" s="75"/>
    </row>
    <row r="725026" spans="2:3" x14ac:dyDescent="0.25">
      <c r="B725026" s="76"/>
      <c r="C725026" s="75"/>
    </row>
    <row r="725027" spans="2:3" x14ac:dyDescent="0.25">
      <c r="B725027" s="76"/>
      <c r="C725027" s="75"/>
    </row>
    <row r="725028" spans="2:3" x14ac:dyDescent="0.25">
      <c r="B725028" s="76"/>
      <c r="C725028" s="75"/>
    </row>
    <row r="725029" spans="2:3" x14ac:dyDescent="0.25">
      <c r="B725029" s="76"/>
      <c r="C725029" s="75"/>
    </row>
    <row r="725139" spans="2:3" x14ac:dyDescent="0.25">
      <c r="B725139" s="76"/>
      <c r="C725139" s="75"/>
    </row>
    <row r="725140" spans="2:3" x14ac:dyDescent="0.25">
      <c r="B725140" s="76"/>
      <c r="C725140" s="75"/>
    </row>
    <row r="725141" spans="2:3" x14ac:dyDescent="0.25">
      <c r="B725141" s="76"/>
      <c r="C725141" s="75"/>
    </row>
    <row r="725142" spans="2:3" x14ac:dyDescent="0.25">
      <c r="B725142" s="76"/>
      <c r="C725142" s="75"/>
    </row>
    <row r="725143" spans="2:3" x14ac:dyDescent="0.25">
      <c r="B725143" s="76"/>
      <c r="C725143" s="75"/>
    </row>
    <row r="725144" spans="2:3" x14ac:dyDescent="0.25">
      <c r="B725144" s="76"/>
      <c r="C725144" s="75"/>
    </row>
    <row r="725145" spans="2:3" x14ac:dyDescent="0.25">
      <c r="B725145" s="76"/>
      <c r="C725145" s="75"/>
    </row>
    <row r="725146" spans="2:3" x14ac:dyDescent="0.25">
      <c r="B725146" s="76"/>
      <c r="C725146" s="75"/>
    </row>
    <row r="725147" spans="2:3" x14ac:dyDescent="0.25">
      <c r="B725147" s="76"/>
      <c r="C725147" s="75"/>
    </row>
    <row r="725148" spans="2:3" x14ac:dyDescent="0.25">
      <c r="B725148" s="76"/>
      <c r="C725148" s="75"/>
    </row>
    <row r="725149" spans="2:3" x14ac:dyDescent="0.25">
      <c r="B725149" s="76"/>
      <c r="C725149" s="75"/>
    </row>
    <row r="725150" spans="2:3" x14ac:dyDescent="0.25">
      <c r="B725150" s="76"/>
      <c r="C725150" s="75"/>
    </row>
    <row r="725151" spans="2:3" x14ac:dyDescent="0.25">
      <c r="B725151" s="76"/>
      <c r="C725151" s="75"/>
    </row>
    <row r="725261" spans="2:3" x14ac:dyDescent="0.25">
      <c r="B725261" s="76"/>
      <c r="C725261" s="75"/>
    </row>
    <row r="725262" spans="2:3" x14ac:dyDescent="0.25">
      <c r="B725262" s="76"/>
      <c r="C725262" s="75"/>
    </row>
    <row r="725263" spans="2:3" x14ac:dyDescent="0.25">
      <c r="B725263" s="76"/>
      <c r="C725263" s="75"/>
    </row>
    <row r="725264" spans="2:3" x14ac:dyDescent="0.25">
      <c r="B725264" s="76"/>
      <c r="C725264" s="75"/>
    </row>
    <row r="725265" spans="2:3" x14ac:dyDescent="0.25">
      <c r="B725265" s="76"/>
      <c r="C725265" s="75"/>
    </row>
    <row r="725266" spans="2:3" x14ac:dyDescent="0.25">
      <c r="B725266" s="76"/>
      <c r="C725266" s="75"/>
    </row>
    <row r="725267" spans="2:3" x14ac:dyDescent="0.25">
      <c r="B725267" s="76"/>
      <c r="C725267" s="75"/>
    </row>
    <row r="725268" spans="2:3" x14ac:dyDescent="0.25">
      <c r="B725268" s="76"/>
      <c r="C725268" s="75"/>
    </row>
    <row r="725269" spans="2:3" x14ac:dyDescent="0.25">
      <c r="B725269" s="76"/>
      <c r="C725269" s="75"/>
    </row>
    <row r="725270" spans="2:3" x14ac:dyDescent="0.25">
      <c r="B725270" s="76"/>
      <c r="C725270" s="75"/>
    </row>
    <row r="725271" spans="2:3" x14ac:dyDescent="0.25">
      <c r="B725271" s="76"/>
      <c r="C725271" s="75"/>
    </row>
    <row r="725272" spans="2:3" x14ac:dyDescent="0.25">
      <c r="B725272" s="76"/>
      <c r="C725272" s="75"/>
    </row>
    <row r="725273" spans="2:3" x14ac:dyDescent="0.25">
      <c r="B725273" s="76"/>
      <c r="C725273" s="75"/>
    </row>
    <row r="725383" spans="2:3" x14ac:dyDescent="0.25">
      <c r="B725383" s="76"/>
      <c r="C725383" s="75"/>
    </row>
    <row r="725384" spans="2:3" x14ac:dyDescent="0.25">
      <c r="B725384" s="76"/>
      <c r="C725384" s="75"/>
    </row>
    <row r="725385" spans="2:3" x14ac:dyDescent="0.25">
      <c r="B725385" s="76"/>
      <c r="C725385" s="75"/>
    </row>
    <row r="725386" spans="2:3" x14ac:dyDescent="0.25">
      <c r="B725386" s="76"/>
      <c r="C725386" s="75"/>
    </row>
    <row r="725387" spans="2:3" x14ac:dyDescent="0.25">
      <c r="B725387" s="76"/>
      <c r="C725387" s="75"/>
    </row>
    <row r="725388" spans="2:3" x14ac:dyDescent="0.25">
      <c r="B725388" s="76"/>
      <c r="C725388" s="75"/>
    </row>
    <row r="725389" spans="2:3" x14ac:dyDescent="0.25">
      <c r="B725389" s="76"/>
      <c r="C725389" s="75"/>
    </row>
    <row r="725390" spans="2:3" x14ac:dyDescent="0.25">
      <c r="B725390" s="76"/>
      <c r="C725390" s="75"/>
    </row>
    <row r="725391" spans="2:3" x14ac:dyDescent="0.25">
      <c r="B725391" s="76"/>
      <c r="C725391" s="75"/>
    </row>
    <row r="725392" spans="2:3" x14ac:dyDescent="0.25">
      <c r="B725392" s="76"/>
      <c r="C725392" s="75"/>
    </row>
    <row r="725393" spans="2:3" x14ac:dyDescent="0.25">
      <c r="B725393" s="76"/>
      <c r="C725393" s="75"/>
    </row>
    <row r="725394" spans="2:3" x14ac:dyDescent="0.25">
      <c r="B725394" s="76"/>
      <c r="C725394" s="75"/>
    </row>
    <row r="725395" spans="2:3" x14ac:dyDescent="0.25">
      <c r="B725395" s="76"/>
      <c r="C725395" s="75"/>
    </row>
    <row r="725505" spans="2:3" x14ac:dyDescent="0.25">
      <c r="B725505" s="76"/>
      <c r="C725505" s="75"/>
    </row>
    <row r="725506" spans="2:3" x14ac:dyDescent="0.25">
      <c r="B725506" s="76"/>
      <c r="C725506" s="75"/>
    </row>
    <row r="725507" spans="2:3" x14ac:dyDescent="0.25">
      <c r="B725507" s="76"/>
      <c r="C725507" s="75"/>
    </row>
    <row r="725508" spans="2:3" x14ac:dyDescent="0.25">
      <c r="B725508" s="76"/>
      <c r="C725508" s="75"/>
    </row>
    <row r="725509" spans="2:3" x14ac:dyDescent="0.25">
      <c r="B725509" s="76"/>
      <c r="C725509" s="75"/>
    </row>
    <row r="725510" spans="2:3" x14ac:dyDescent="0.25">
      <c r="B725510" s="76"/>
      <c r="C725510" s="75"/>
    </row>
    <row r="725511" spans="2:3" x14ac:dyDescent="0.25">
      <c r="B725511" s="76"/>
      <c r="C725511" s="75"/>
    </row>
    <row r="725512" spans="2:3" x14ac:dyDescent="0.25">
      <c r="B725512" s="76"/>
      <c r="C725512" s="75"/>
    </row>
    <row r="725513" spans="2:3" x14ac:dyDescent="0.25">
      <c r="B725513" s="76"/>
      <c r="C725513" s="75"/>
    </row>
    <row r="725514" spans="2:3" x14ac:dyDescent="0.25">
      <c r="B725514" s="76"/>
      <c r="C725514" s="75"/>
    </row>
    <row r="725515" spans="2:3" x14ac:dyDescent="0.25">
      <c r="B725515" s="76"/>
      <c r="C725515" s="75"/>
    </row>
    <row r="725516" spans="2:3" x14ac:dyDescent="0.25">
      <c r="B725516" s="76"/>
      <c r="C725516" s="75"/>
    </row>
    <row r="725517" spans="2:3" x14ac:dyDescent="0.25">
      <c r="B725517" s="76"/>
      <c r="C725517" s="75"/>
    </row>
    <row r="725627" spans="2:3" x14ac:dyDescent="0.25">
      <c r="B725627" s="76"/>
      <c r="C725627" s="75"/>
    </row>
    <row r="725628" spans="2:3" x14ac:dyDescent="0.25">
      <c r="B725628" s="76"/>
      <c r="C725628" s="75"/>
    </row>
    <row r="725629" spans="2:3" x14ac:dyDescent="0.25">
      <c r="B725629" s="76"/>
      <c r="C725629" s="75"/>
    </row>
    <row r="725630" spans="2:3" x14ac:dyDescent="0.25">
      <c r="B725630" s="76"/>
      <c r="C725630" s="75"/>
    </row>
    <row r="725631" spans="2:3" x14ac:dyDescent="0.25">
      <c r="B725631" s="76"/>
      <c r="C725631" s="75"/>
    </row>
    <row r="725632" spans="2:3" x14ac:dyDescent="0.25">
      <c r="B725632" s="76"/>
      <c r="C725632" s="75"/>
    </row>
    <row r="725633" spans="2:3" x14ac:dyDescent="0.25">
      <c r="B725633" s="76"/>
      <c r="C725633" s="75"/>
    </row>
    <row r="725634" spans="2:3" x14ac:dyDescent="0.25">
      <c r="B725634" s="76"/>
      <c r="C725634" s="75"/>
    </row>
    <row r="725635" spans="2:3" x14ac:dyDescent="0.25">
      <c r="B725635" s="76"/>
      <c r="C725635" s="75"/>
    </row>
    <row r="725636" spans="2:3" x14ac:dyDescent="0.25">
      <c r="B725636" s="76"/>
      <c r="C725636" s="75"/>
    </row>
    <row r="725637" spans="2:3" x14ac:dyDescent="0.25">
      <c r="B725637" s="76"/>
      <c r="C725637" s="75"/>
    </row>
    <row r="725638" spans="2:3" x14ac:dyDescent="0.25">
      <c r="B725638" s="76"/>
      <c r="C725638" s="75"/>
    </row>
    <row r="725639" spans="2:3" x14ac:dyDescent="0.25">
      <c r="B725639" s="76"/>
      <c r="C725639" s="75"/>
    </row>
    <row r="725749" spans="2:3" x14ac:dyDescent="0.25">
      <c r="B725749" s="76"/>
      <c r="C725749" s="75"/>
    </row>
    <row r="725750" spans="2:3" x14ac:dyDescent="0.25">
      <c r="B725750" s="76"/>
      <c r="C725750" s="75"/>
    </row>
    <row r="725751" spans="2:3" x14ac:dyDescent="0.25">
      <c r="B725751" s="76"/>
      <c r="C725751" s="75"/>
    </row>
    <row r="725752" spans="2:3" x14ac:dyDescent="0.25">
      <c r="B725752" s="76"/>
      <c r="C725752" s="75"/>
    </row>
    <row r="725753" spans="2:3" x14ac:dyDescent="0.25">
      <c r="B725753" s="76"/>
      <c r="C725753" s="75"/>
    </row>
    <row r="725754" spans="2:3" x14ac:dyDescent="0.25">
      <c r="B725754" s="76"/>
      <c r="C725754" s="75"/>
    </row>
    <row r="725755" spans="2:3" x14ac:dyDescent="0.25">
      <c r="B725755" s="76"/>
      <c r="C725755" s="75"/>
    </row>
    <row r="725756" spans="2:3" x14ac:dyDescent="0.25">
      <c r="B725756" s="76"/>
      <c r="C725756" s="75"/>
    </row>
    <row r="725757" spans="2:3" x14ac:dyDescent="0.25">
      <c r="B725757" s="76"/>
      <c r="C725757" s="75"/>
    </row>
    <row r="725758" spans="2:3" x14ac:dyDescent="0.25">
      <c r="B725758" s="76"/>
      <c r="C725758" s="75"/>
    </row>
    <row r="725759" spans="2:3" x14ac:dyDescent="0.25">
      <c r="B725759" s="76"/>
      <c r="C725759" s="75"/>
    </row>
    <row r="725760" spans="2:3" x14ac:dyDescent="0.25">
      <c r="B725760" s="76"/>
      <c r="C725760" s="75"/>
    </row>
    <row r="725761" spans="2:3" x14ac:dyDescent="0.25">
      <c r="B725761" s="76"/>
      <c r="C725761" s="75"/>
    </row>
    <row r="725871" spans="2:3" x14ac:dyDescent="0.25">
      <c r="B725871" s="76"/>
      <c r="C725871" s="75"/>
    </row>
    <row r="725872" spans="2:3" x14ac:dyDescent="0.25">
      <c r="B725872" s="76"/>
      <c r="C725872" s="75"/>
    </row>
    <row r="725873" spans="2:3" x14ac:dyDescent="0.25">
      <c r="B725873" s="76"/>
      <c r="C725873" s="75"/>
    </row>
    <row r="725874" spans="2:3" x14ac:dyDescent="0.25">
      <c r="B725874" s="76"/>
      <c r="C725874" s="75"/>
    </row>
    <row r="725875" spans="2:3" x14ac:dyDescent="0.25">
      <c r="B725875" s="76"/>
      <c r="C725875" s="75"/>
    </row>
    <row r="725876" spans="2:3" x14ac:dyDescent="0.25">
      <c r="B725876" s="76"/>
      <c r="C725876" s="75"/>
    </row>
    <row r="725877" spans="2:3" x14ac:dyDescent="0.25">
      <c r="B725877" s="76"/>
      <c r="C725877" s="75"/>
    </row>
    <row r="725878" spans="2:3" x14ac:dyDescent="0.25">
      <c r="B725878" s="76"/>
      <c r="C725878" s="75"/>
    </row>
    <row r="725879" spans="2:3" x14ac:dyDescent="0.25">
      <c r="B725879" s="76"/>
      <c r="C725879" s="75"/>
    </row>
    <row r="725880" spans="2:3" x14ac:dyDescent="0.25">
      <c r="B725880" s="76"/>
      <c r="C725880" s="75"/>
    </row>
    <row r="725881" spans="2:3" x14ac:dyDescent="0.25">
      <c r="B725881" s="76"/>
      <c r="C725881" s="75"/>
    </row>
    <row r="725882" spans="2:3" x14ac:dyDescent="0.25">
      <c r="B725882" s="76"/>
      <c r="C725882" s="75"/>
    </row>
    <row r="725883" spans="2:3" x14ac:dyDescent="0.25">
      <c r="B725883" s="76"/>
      <c r="C725883" s="75"/>
    </row>
    <row r="725993" spans="2:3" x14ac:dyDescent="0.25">
      <c r="B725993" s="76"/>
      <c r="C725993" s="75"/>
    </row>
    <row r="725994" spans="2:3" x14ac:dyDescent="0.25">
      <c r="B725994" s="76"/>
      <c r="C725994" s="75"/>
    </row>
    <row r="725995" spans="2:3" x14ac:dyDescent="0.25">
      <c r="B725995" s="76"/>
      <c r="C725995" s="75"/>
    </row>
    <row r="725996" spans="2:3" x14ac:dyDescent="0.25">
      <c r="B725996" s="76"/>
      <c r="C725996" s="75"/>
    </row>
    <row r="725997" spans="2:3" x14ac:dyDescent="0.25">
      <c r="B725997" s="76"/>
      <c r="C725997" s="75"/>
    </row>
    <row r="725998" spans="2:3" x14ac:dyDescent="0.25">
      <c r="B725998" s="76"/>
      <c r="C725998" s="75"/>
    </row>
    <row r="725999" spans="2:3" x14ac:dyDescent="0.25">
      <c r="B725999" s="76"/>
      <c r="C725999" s="75"/>
    </row>
    <row r="726000" spans="2:3" x14ac:dyDescent="0.25">
      <c r="B726000" s="76"/>
      <c r="C726000" s="75"/>
    </row>
    <row r="726001" spans="2:3" x14ac:dyDescent="0.25">
      <c r="B726001" s="76"/>
      <c r="C726001" s="75"/>
    </row>
    <row r="726002" spans="2:3" x14ac:dyDescent="0.25">
      <c r="B726002" s="76"/>
      <c r="C726002" s="75"/>
    </row>
    <row r="726003" spans="2:3" x14ac:dyDescent="0.25">
      <c r="B726003" s="76"/>
      <c r="C726003" s="75"/>
    </row>
    <row r="726004" spans="2:3" x14ac:dyDescent="0.25">
      <c r="B726004" s="76"/>
      <c r="C726004" s="75"/>
    </row>
    <row r="726005" spans="2:3" x14ac:dyDescent="0.25">
      <c r="B726005" s="76"/>
      <c r="C726005" s="75"/>
    </row>
    <row r="726115" spans="2:3" x14ac:dyDescent="0.25">
      <c r="B726115" s="76"/>
      <c r="C726115" s="75"/>
    </row>
    <row r="726116" spans="2:3" x14ac:dyDescent="0.25">
      <c r="B726116" s="76"/>
      <c r="C726116" s="75"/>
    </row>
    <row r="726117" spans="2:3" x14ac:dyDescent="0.25">
      <c r="B726117" s="76"/>
      <c r="C726117" s="75"/>
    </row>
    <row r="726118" spans="2:3" x14ac:dyDescent="0.25">
      <c r="B726118" s="76"/>
      <c r="C726118" s="75"/>
    </row>
    <row r="726119" spans="2:3" x14ac:dyDescent="0.25">
      <c r="B726119" s="76"/>
      <c r="C726119" s="75"/>
    </row>
    <row r="726120" spans="2:3" x14ac:dyDescent="0.25">
      <c r="B726120" s="76"/>
      <c r="C726120" s="75"/>
    </row>
    <row r="726121" spans="2:3" x14ac:dyDescent="0.25">
      <c r="B726121" s="76"/>
      <c r="C726121" s="75"/>
    </row>
    <row r="726122" spans="2:3" x14ac:dyDescent="0.25">
      <c r="B726122" s="76"/>
      <c r="C726122" s="75"/>
    </row>
    <row r="726123" spans="2:3" x14ac:dyDescent="0.25">
      <c r="B726123" s="76"/>
      <c r="C726123" s="75"/>
    </row>
    <row r="726124" spans="2:3" x14ac:dyDescent="0.25">
      <c r="B726124" s="76"/>
      <c r="C726124" s="75"/>
    </row>
    <row r="726125" spans="2:3" x14ac:dyDescent="0.25">
      <c r="B726125" s="76"/>
      <c r="C726125" s="75"/>
    </row>
    <row r="726126" spans="2:3" x14ac:dyDescent="0.25">
      <c r="B726126" s="76"/>
      <c r="C726126" s="75"/>
    </row>
    <row r="726127" spans="2:3" x14ac:dyDescent="0.25">
      <c r="B726127" s="76"/>
      <c r="C726127" s="75"/>
    </row>
    <row r="726237" spans="2:3" x14ac:dyDescent="0.25">
      <c r="B726237" s="76"/>
      <c r="C726237" s="75"/>
    </row>
    <row r="726238" spans="2:3" x14ac:dyDescent="0.25">
      <c r="B726238" s="76"/>
      <c r="C726238" s="75"/>
    </row>
    <row r="726239" spans="2:3" x14ac:dyDescent="0.25">
      <c r="B726239" s="76"/>
      <c r="C726239" s="75"/>
    </row>
    <row r="726240" spans="2:3" x14ac:dyDescent="0.25">
      <c r="B726240" s="76"/>
      <c r="C726240" s="75"/>
    </row>
    <row r="726241" spans="2:3" x14ac:dyDescent="0.25">
      <c r="B726241" s="76"/>
      <c r="C726241" s="75"/>
    </row>
    <row r="726242" spans="2:3" x14ac:dyDescent="0.25">
      <c r="B726242" s="76"/>
      <c r="C726242" s="75"/>
    </row>
    <row r="726243" spans="2:3" x14ac:dyDescent="0.25">
      <c r="B726243" s="76"/>
      <c r="C726243" s="75"/>
    </row>
    <row r="726244" spans="2:3" x14ac:dyDescent="0.25">
      <c r="B726244" s="76"/>
      <c r="C726244" s="75"/>
    </row>
    <row r="726245" spans="2:3" x14ac:dyDescent="0.25">
      <c r="B726245" s="76"/>
      <c r="C726245" s="75"/>
    </row>
    <row r="726246" spans="2:3" x14ac:dyDescent="0.25">
      <c r="B726246" s="76"/>
      <c r="C726246" s="75"/>
    </row>
    <row r="726247" spans="2:3" x14ac:dyDescent="0.25">
      <c r="B726247" s="76"/>
      <c r="C726247" s="75"/>
    </row>
    <row r="726248" spans="2:3" x14ac:dyDescent="0.25">
      <c r="B726248" s="76"/>
      <c r="C726248" s="75"/>
    </row>
    <row r="726249" spans="2:3" x14ac:dyDescent="0.25">
      <c r="B726249" s="76"/>
      <c r="C726249" s="75"/>
    </row>
    <row r="726359" spans="2:3" x14ac:dyDescent="0.25">
      <c r="B726359" s="76"/>
      <c r="C726359" s="75"/>
    </row>
    <row r="726360" spans="2:3" x14ac:dyDescent="0.25">
      <c r="B726360" s="76"/>
      <c r="C726360" s="75"/>
    </row>
    <row r="726361" spans="2:3" x14ac:dyDescent="0.25">
      <c r="B726361" s="76"/>
      <c r="C726361" s="75"/>
    </row>
    <row r="726362" spans="2:3" x14ac:dyDescent="0.25">
      <c r="B726362" s="76"/>
      <c r="C726362" s="75"/>
    </row>
    <row r="726363" spans="2:3" x14ac:dyDescent="0.25">
      <c r="B726363" s="76"/>
      <c r="C726363" s="75"/>
    </row>
    <row r="726364" spans="2:3" x14ac:dyDescent="0.25">
      <c r="B726364" s="76"/>
      <c r="C726364" s="75"/>
    </row>
    <row r="726365" spans="2:3" x14ac:dyDescent="0.25">
      <c r="B726365" s="76"/>
      <c r="C726365" s="75"/>
    </row>
    <row r="726366" spans="2:3" x14ac:dyDescent="0.25">
      <c r="B726366" s="76"/>
      <c r="C726366" s="75"/>
    </row>
    <row r="726367" spans="2:3" x14ac:dyDescent="0.25">
      <c r="B726367" s="76"/>
      <c r="C726367" s="75"/>
    </row>
    <row r="726368" spans="2:3" x14ac:dyDescent="0.25">
      <c r="B726368" s="76"/>
      <c r="C726368" s="75"/>
    </row>
    <row r="726369" spans="2:3" x14ac:dyDescent="0.25">
      <c r="B726369" s="76"/>
      <c r="C726369" s="75"/>
    </row>
    <row r="726370" spans="2:3" x14ac:dyDescent="0.25">
      <c r="B726370" s="76"/>
      <c r="C726370" s="75"/>
    </row>
    <row r="726371" spans="2:3" x14ac:dyDescent="0.25">
      <c r="B726371" s="76"/>
      <c r="C726371" s="75"/>
    </row>
    <row r="726481" spans="2:3" x14ac:dyDescent="0.25">
      <c r="B726481" s="76"/>
      <c r="C726481" s="75"/>
    </row>
    <row r="726482" spans="2:3" x14ac:dyDescent="0.25">
      <c r="B726482" s="76"/>
      <c r="C726482" s="75"/>
    </row>
    <row r="726483" spans="2:3" x14ac:dyDescent="0.25">
      <c r="B726483" s="76"/>
      <c r="C726483" s="75"/>
    </row>
    <row r="726484" spans="2:3" x14ac:dyDescent="0.25">
      <c r="B726484" s="76"/>
      <c r="C726484" s="75"/>
    </row>
    <row r="726485" spans="2:3" x14ac:dyDescent="0.25">
      <c r="B726485" s="76"/>
      <c r="C726485" s="75"/>
    </row>
    <row r="726486" spans="2:3" x14ac:dyDescent="0.25">
      <c r="B726486" s="76"/>
      <c r="C726486" s="75"/>
    </row>
    <row r="726487" spans="2:3" x14ac:dyDescent="0.25">
      <c r="B726487" s="76"/>
      <c r="C726487" s="75"/>
    </row>
    <row r="726488" spans="2:3" x14ac:dyDescent="0.25">
      <c r="B726488" s="76"/>
      <c r="C726488" s="75"/>
    </row>
    <row r="726489" spans="2:3" x14ac:dyDescent="0.25">
      <c r="B726489" s="76"/>
      <c r="C726489" s="75"/>
    </row>
    <row r="726490" spans="2:3" x14ac:dyDescent="0.25">
      <c r="B726490" s="76"/>
      <c r="C726490" s="75"/>
    </row>
    <row r="726491" spans="2:3" x14ac:dyDescent="0.25">
      <c r="B726491" s="76"/>
      <c r="C726491" s="75"/>
    </row>
    <row r="726492" spans="2:3" x14ac:dyDescent="0.25">
      <c r="B726492" s="76"/>
      <c r="C726492" s="75"/>
    </row>
    <row r="726493" spans="2:3" x14ac:dyDescent="0.25">
      <c r="B726493" s="76"/>
      <c r="C726493" s="75"/>
    </row>
    <row r="726603" spans="2:3" x14ac:dyDescent="0.25">
      <c r="B726603" s="76"/>
      <c r="C726603" s="75"/>
    </row>
    <row r="726604" spans="2:3" x14ac:dyDescent="0.25">
      <c r="B726604" s="76"/>
      <c r="C726604" s="75"/>
    </row>
    <row r="726605" spans="2:3" x14ac:dyDescent="0.25">
      <c r="B726605" s="76"/>
      <c r="C726605" s="75"/>
    </row>
    <row r="726606" spans="2:3" x14ac:dyDescent="0.25">
      <c r="B726606" s="76"/>
      <c r="C726606" s="75"/>
    </row>
    <row r="726607" spans="2:3" x14ac:dyDescent="0.25">
      <c r="B726607" s="76"/>
      <c r="C726607" s="75"/>
    </row>
    <row r="726608" spans="2:3" x14ac:dyDescent="0.25">
      <c r="B726608" s="76"/>
      <c r="C726608" s="75"/>
    </row>
    <row r="726609" spans="2:3" x14ac:dyDescent="0.25">
      <c r="B726609" s="76"/>
      <c r="C726609" s="75"/>
    </row>
    <row r="726610" spans="2:3" x14ac:dyDescent="0.25">
      <c r="B726610" s="76"/>
      <c r="C726610" s="75"/>
    </row>
    <row r="726611" spans="2:3" x14ac:dyDescent="0.25">
      <c r="B726611" s="76"/>
      <c r="C726611" s="75"/>
    </row>
    <row r="726612" spans="2:3" x14ac:dyDescent="0.25">
      <c r="B726612" s="76"/>
      <c r="C726612" s="75"/>
    </row>
    <row r="726613" spans="2:3" x14ac:dyDescent="0.25">
      <c r="B726613" s="76"/>
      <c r="C726613" s="75"/>
    </row>
    <row r="726614" spans="2:3" x14ac:dyDescent="0.25">
      <c r="B726614" s="76"/>
      <c r="C726614" s="75"/>
    </row>
    <row r="726615" spans="2:3" x14ac:dyDescent="0.25">
      <c r="B726615" s="76"/>
      <c r="C726615" s="75"/>
    </row>
    <row r="726725" spans="2:3" x14ac:dyDescent="0.25">
      <c r="B726725" s="76"/>
      <c r="C726725" s="75"/>
    </row>
    <row r="726726" spans="2:3" x14ac:dyDescent="0.25">
      <c r="B726726" s="76"/>
      <c r="C726726" s="75"/>
    </row>
    <row r="726727" spans="2:3" x14ac:dyDescent="0.25">
      <c r="B726727" s="76"/>
      <c r="C726727" s="75"/>
    </row>
    <row r="726728" spans="2:3" x14ac:dyDescent="0.25">
      <c r="B726728" s="76"/>
      <c r="C726728" s="75"/>
    </row>
    <row r="726729" spans="2:3" x14ac:dyDescent="0.25">
      <c r="B726729" s="76"/>
      <c r="C726729" s="75"/>
    </row>
    <row r="726730" spans="2:3" x14ac:dyDescent="0.25">
      <c r="B726730" s="76"/>
      <c r="C726730" s="75"/>
    </row>
    <row r="726731" spans="2:3" x14ac:dyDescent="0.25">
      <c r="B726731" s="76"/>
      <c r="C726731" s="75"/>
    </row>
    <row r="726732" spans="2:3" x14ac:dyDescent="0.25">
      <c r="B726732" s="76"/>
      <c r="C726732" s="75"/>
    </row>
    <row r="726733" spans="2:3" x14ac:dyDescent="0.25">
      <c r="B726733" s="76"/>
      <c r="C726733" s="75"/>
    </row>
    <row r="726734" spans="2:3" x14ac:dyDescent="0.25">
      <c r="B726734" s="76"/>
      <c r="C726734" s="75"/>
    </row>
    <row r="726735" spans="2:3" x14ac:dyDescent="0.25">
      <c r="B726735" s="76"/>
      <c r="C726735" s="75"/>
    </row>
    <row r="726736" spans="2:3" x14ac:dyDescent="0.25">
      <c r="B726736" s="76"/>
      <c r="C726736" s="75"/>
    </row>
    <row r="726737" spans="2:3" x14ac:dyDescent="0.25">
      <c r="B726737" s="76"/>
      <c r="C726737" s="75"/>
    </row>
    <row r="726847" spans="2:3" x14ac:dyDescent="0.25">
      <c r="B726847" s="76"/>
      <c r="C726847" s="75"/>
    </row>
    <row r="726848" spans="2:3" x14ac:dyDescent="0.25">
      <c r="B726848" s="76"/>
      <c r="C726848" s="75"/>
    </row>
    <row r="726849" spans="2:3" x14ac:dyDescent="0.25">
      <c r="B726849" s="76"/>
      <c r="C726849" s="75"/>
    </row>
    <row r="726850" spans="2:3" x14ac:dyDescent="0.25">
      <c r="B726850" s="76"/>
      <c r="C726850" s="75"/>
    </row>
    <row r="726851" spans="2:3" x14ac:dyDescent="0.25">
      <c r="B726851" s="76"/>
      <c r="C726851" s="75"/>
    </row>
    <row r="726852" spans="2:3" x14ac:dyDescent="0.25">
      <c r="B726852" s="76"/>
      <c r="C726852" s="75"/>
    </row>
    <row r="726853" spans="2:3" x14ac:dyDescent="0.25">
      <c r="B726853" s="76"/>
      <c r="C726853" s="75"/>
    </row>
    <row r="726854" spans="2:3" x14ac:dyDescent="0.25">
      <c r="B726854" s="76"/>
      <c r="C726854" s="75"/>
    </row>
    <row r="726855" spans="2:3" x14ac:dyDescent="0.25">
      <c r="B726855" s="76"/>
      <c r="C726855" s="75"/>
    </row>
    <row r="726856" spans="2:3" x14ac:dyDescent="0.25">
      <c r="B726856" s="76"/>
      <c r="C726856" s="75"/>
    </row>
    <row r="726857" spans="2:3" x14ac:dyDescent="0.25">
      <c r="B726857" s="76"/>
      <c r="C726857" s="75"/>
    </row>
    <row r="726858" spans="2:3" x14ac:dyDescent="0.25">
      <c r="B726858" s="76"/>
      <c r="C726858" s="75"/>
    </row>
    <row r="726859" spans="2:3" x14ac:dyDescent="0.25">
      <c r="B726859" s="76"/>
      <c r="C726859" s="75"/>
    </row>
    <row r="726969" spans="2:3" x14ac:dyDescent="0.25">
      <c r="B726969" s="76"/>
      <c r="C726969" s="75"/>
    </row>
    <row r="726970" spans="2:3" x14ac:dyDescent="0.25">
      <c r="B726970" s="76"/>
      <c r="C726970" s="75"/>
    </row>
    <row r="726971" spans="2:3" x14ac:dyDescent="0.25">
      <c r="B726971" s="76"/>
      <c r="C726971" s="75"/>
    </row>
    <row r="726972" spans="2:3" x14ac:dyDescent="0.25">
      <c r="B726972" s="76"/>
      <c r="C726972" s="75"/>
    </row>
    <row r="726973" spans="2:3" x14ac:dyDescent="0.25">
      <c r="B726973" s="76"/>
      <c r="C726973" s="75"/>
    </row>
    <row r="726974" spans="2:3" x14ac:dyDescent="0.25">
      <c r="B726974" s="76"/>
      <c r="C726974" s="75"/>
    </row>
    <row r="726975" spans="2:3" x14ac:dyDescent="0.25">
      <c r="B726975" s="76"/>
      <c r="C726975" s="75"/>
    </row>
    <row r="726976" spans="2:3" x14ac:dyDescent="0.25">
      <c r="B726976" s="76"/>
      <c r="C726976" s="75"/>
    </row>
    <row r="726977" spans="2:3" x14ac:dyDescent="0.25">
      <c r="B726977" s="76"/>
      <c r="C726977" s="75"/>
    </row>
    <row r="726978" spans="2:3" x14ac:dyDescent="0.25">
      <c r="B726978" s="76"/>
      <c r="C726978" s="75"/>
    </row>
    <row r="726979" spans="2:3" x14ac:dyDescent="0.25">
      <c r="B726979" s="76"/>
      <c r="C726979" s="75"/>
    </row>
    <row r="726980" spans="2:3" x14ac:dyDescent="0.25">
      <c r="B726980" s="76"/>
      <c r="C726980" s="75"/>
    </row>
    <row r="726981" spans="2:3" x14ac:dyDescent="0.25">
      <c r="B726981" s="76"/>
      <c r="C726981" s="75"/>
    </row>
    <row r="727091" spans="2:3" x14ac:dyDescent="0.25">
      <c r="B727091" s="76"/>
      <c r="C727091" s="75"/>
    </row>
    <row r="727092" spans="2:3" x14ac:dyDescent="0.25">
      <c r="B727092" s="76"/>
      <c r="C727092" s="75"/>
    </row>
    <row r="727093" spans="2:3" x14ac:dyDescent="0.25">
      <c r="B727093" s="76"/>
      <c r="C727093" s="75"/>
    </row>
    <row r="727094" spans="2:3" x14ac:dyDescent="0.25">
      <c r="B727094" s="76"/>
      <c r="C727094" s="75"/>
    </row>
    <row r="727095" spans="2:3" x14ac:dyDescent="0.25">
      <c r="B727095" s="76"/>
      <c r="C727095" s="75"/>
    </row>
    <row r="727096" spans="2:3" x14ac:dyDescent="0.25">
      <c r="B727096" s="76"/>
      <c r="C727096" s="75"/>
    </row>
    <row r="727097" spans="2:3" x14ac:dyDescent="0.25">
      <c r="B727097" s="76"/>
      <c r="C727097" s="75"/>
    </row>
    <row r="727098" spans="2:3" x14ac:dyDescent="0.25">
      <c r="B727098" s="76"/>
      <c r="C727098" s="75"/>
    </row>
    <row r="727099" spans="2:3" x14ac:dyDescent="0.25">
      <c r="B727099" s="76"/>
      <c r="C727099" s="75"/>
    </row>
    <row r="727100" spans="2:3" x14ac:dyDescent="0.25">
      <c r="B727100" s="76"/>
      <c r="C727100" s="75"/>
    </row>
    <row r="727101" spans="2:3" x14ac:dyDescent="0.25">
      <c r="B727101" s="76"/>
      <c r="C727101" s="75"/>
    </row>
    <row r="727102" spans="2:3" x14ac:dyDescent="0.25">
      <c r="B727102" s="76"/>
      <c r="C727102" s="75"/>
    </row>
    <row r="727103" spans="2:3" x14ac:dyDescent="0.25">
      <c r="B727103" s="76"/>
      <c r="C727103" s="75"/>
    </row>
    <row r="727213" spans="2:3" x14ac:dyDescent="0.25">
      <c r="B727213" s="76"/>
      <c r="C727213" s="75"/>
    </row>
    <row r="727214" spans="2:3" x14ac:dyDescent="0.25">
      <c r="B727214" s="76"/>
      <c r="C727214" s="75"/>
    </row>
    <row r="727215" spans="2:3" x14ac:dyDescent="0.25">
      <c r="B727215" s="76"/>
      <c r="C727215" s="75"/>
    </row>
    <row r="727216" spans="2:3" x14ac:dyDescent="0.25">
      <c r="B727216" s="76"/>
      <c r="C727216" s="75"/>
    </row>
    <row r="727217" spans="2:3" x14ac:dyDescent="0.25">
      <c r="B727217" s="76"/>
      <c r="C727217" s="75"/>
    </row>
    <row r="727218" spans="2:3" x14ac:dyDescent="0.25">
      <c r="B727218" s="76"/>
      <c r="C727218" s="75"/>
    </row>
    <row r="727219" spans="2:3" x14ac:dyDescent="0.25">
      <c r="B727219" s="76"/>
      <c r="C727219" s="75"/>
    </row>
    <row r="727220" spans="2:3" x14ac:dyDescent="0.25">
      <c r="B727220" s="76"/>
      <c r="C727220" s="75"/>
    </row>
    <row r="727221" spans="2:3" x14ac:dyDescent="0.25">
      <c r="B727221" s="76"/>
      <c r="C727221" s="75"/>
    </row>
    <row r="727222" spans="2:3" x14ac:dyDescent="0.25">
      <c r="B727222" s="76"/>
      <c r="C727222" s="75"/>
    </row>
    <row r="727223" spans="2:3" x14ac:dyDescent="0.25">
      <c r="B727223" s="76"/>
      <c r="C727223" s="75"/>
    </row>
    <row r="727224" spans="2:3" x14ac:dyDescent="0.25">
      <c r="B727224" s="76"/>
      <c r="C727224" s="75"/>
    </row>
    <row r="727225" spans="2:3" x14ac:dyDescent="0.25">
      <c r="B727225" s="76"/>
      <c r="C727225" s="75"/>
    </row>
    <row r="727335" spans="2:3" x14ac:dyDescent="0.25">
      <c r="B727335" s="76"/>
      <c r="C727335" s="75"/>
    </row>
    <row r="727336" spans="2:3" x14ac:dyDescent="0.25">
      <c r="B727336" s="76"/>
      <c r="C727336" s="75"/>
    </row>
    <row r="727337" spans="2:3" x14ac:dyDescent="0.25">
      <c r="B727337" s="76"/>
      <c r="C727337" s="75"/>
    </row>
    <row r="727338" spans="2:3" x14ac:dyDescent="0.25">
      <c r="B727338" s="76"/>
      <c r="C727338" s="75"/>
    </row>
    <row r="727339" spans="2:3" x14ac:dyDescent="0.25">
      <c r="B727339" s="76"/>
      <c r="C727339" s="75"/>
    </row>
    <row r="727340" spans="2:3" x14ac:dyDescent="0.25">
      <c r="B727340" s="76"/>
      <c r="C727340" s="75"/>
    </row>
    <row r="727341" spans="2:3" x14ac:dyDescent="0.25">
      <c r="B727341" s="76"/>
      <c r="C727341" s="75"/>
    </row>
    <row r="727342" spans="2:3" x14ac:dyDescent="0.25">
      <c r="B727342" s="76"/>
      <c r="C727342" s="75"/>
    </row>
    <row r="727343" spans="2:3" x14ac:dyDescent="0.25">
      <c r="B727343" s="76"/>
      <c r="C727343" s="75"/>
    </row>
    <row r="727344" spans="2:3" x14ac:dyDescent="0.25">
      <c r="B727344" s="76"/>
      <c r="C727344" s="75"/>
    </row>
    <row r="727345" spans="2:3" x14ac:dyDescent="0.25">
      <c r="B727345" s="76"/>
      <c r="C727345" s="75"/>
    </row>
    <row r="727346" spans="2:3" x14ac:dyDescent="0.25">
      <c r="B727346" s="76"/>
      <c r="C727346" s="75"/>
    </row>
    <row r="727347" spans="2:3" x14ac:dyDescent="0.25">
      <c r="B727347" s="76"/>
      <c r="C727347" s="75"/>
    </row>
    <row r="727457" spans="2:3" x14ac:dyDescent="0.25">
      <c r="B727457" s="76"/>
      <c r="C727457" s="75"/>
    </row>
    <row r="727458" spans="2:3" x14ac:dyDescent="0.25">
      <c r="B727458" s="76"/>
      <c r="C727458" s="75"/>
    </row>
    <row r="727459" spans="2:3" x14ac:dyDescent="0.25">
      <c r="B727459" s="76"/>
      <c r="C727459" s="75"/>
    </row>
    <row r="727460" spans="2:3" x14ac:dyDescent="0.25">
      <c r="B727460" s="76"/>
      <c r="C727460" s="75"/>
    </row>
    <row r="727461" spans="2:3" x14ac:dyDescent="0.25">
      <c r="B727461" s="76"/>
      <c r="C727461" s="75"/>
    </row>
    <row r="727462" spans="2:3" x14ac:dyDescent="0.25">
      <c r="B727462" s="76"/>
      <c r="C727462" s="75"/>
    </row>
    <row r="727463" spans="2:3" x14ac:dyDescent="0.25">
      <c r="B727463" s="76"/>
      <c r="C727463" s="75"/>
    </row>
    <row r="727464" spans="2:3" x14ac:dyDescent="0.25">
      <c r="B727464" s="76"/>
      <c r="C727464" s="75"/>
    </row>
    <row r="727465" spans="2:3" x14ac:dyDescent="0.25">
      <c r="B727465" s="76"/>
      <c r="C727465" s="75"/>
    </row>
    <row r="727466" spans="2:3" x14ac:dyDescent="0.25">
      <c r="B727466" s="76"/>
      <c r="C727466" s="75"/>
    </row>
    <row r="727467" spans="2:3" x14ac:dyDescent="0.25">
      <c r="B727467" s="76"/>
      <c r="C727467" s="75"/>
    </row>
    <row r="727468" spans="2:3" x14ac:dyDescent="0.25">
      <c r="B727468" s="76"/>
      <c r="C727468" s="75"/>
    </row>
    <row r="727469" spans="2:3" x14ac:dyDescent="0.25">
      <c r="B727469" s="76"/>
      <c r="C727469" s="75"/>
    </row>
    <row r="727579" spans="2:3" x14ac:dyDescent="0.25">
      <c r="B727579" s="76"/>
      <c r="C727579" s="75"/>
    </row>
    <row r="727580" spans="2:3" x14ac:dyDescent="0.25">
      <c r="B727580" s="76"/>
      <c r="C727580" s="75"/>
    </row>
    <row r="727581" spans="2:3" x14ac:dyDescent="0.25">
      <c r="B727581" s="76"/>
      <c r="C727581" s="75"/>
    </row>
    <row r="727582" spans="2:3" x14ac:dyDescent="0.25">
      <c r="B727582" s="76"/>
      <c r="C727582" s="75"/>
    </row>
    <row r="727583" spans="2:3" x14ac:dyDescent="0.25">
      <c r="B727583" s="76"/>
      <c r="C727583" s="75"/>
    </row>
    <row r="727584" spans="2:3" x14ac:dyDescent="0.25">
      <c r="B727584" s="76"/>
      <c r="C727584" s="75"/>
    </row>
    <row r="727585" spans="2:3" x14ac:dyDescent="0.25">
      <c r="B727585" s="76"/>
      <c r="C727585" s="75"/>
    </row>
    <row r="727586" spans="2:3" x14ac:dyDescent="0.25">
      <c r="B727586" s="76"/>
      <c r="C727586" s="75"/>
    </row>
    <row r="727587" spans="2:3" x14ac:dyDescent="0.25">
      <c r="B727587" s="76"/>
      <c r="C727587" s="75"/>
    </row>
    <row r="727588" spans="2:3" x14ac:dyDescent="0.25">
      <c r="B727588" s="76"/>
      <c r="C727588" s="75"/>
    </row>
    <row r="727589" spans="2:3" x14ac:dyDescent="0.25">
      <c r="B727589" s="76"/>
      <c r="C727589" s="75"/>
    </row>
    <row r="727590" spans="2:3" x14ac:dyDescent="0.25">
      <c r="B727590" s="76"/>
      <c r="C727590" s="75"/>
    </row>
    <row r="727591" spans="2:3" x14ac:dyDescent="0.25">
      <c r="B727591" s="76"/>
      <c r="C727591" s="75"/>
    </row>
    <row r="727701" spans="2:3" x14ac:dyDescent="0.25">
      <c r="B727701" s="76"/>
      <c r="C727701" s="75"/>
    </row>
    <row r="727702" spans="2:3" x14ac:dyDescent="0.25">
      <c r="B727702" s="76"/>
      <c r="C727702" s="75"/>
    </row>
    <row r="727703" spans="2:3" x14ac:dyDescent="0.25">
      <c r="B727703" s="76"/>
      <c r="C727703" s="75"/>
    </row>
    <row r="727704" spans="2:3" x14ac:dyDescent="0.25">
      <c r="B727704" s="76"/>
      <c r="C727704" s="75"/>
    </row>
    <row r="727705" spans="2:3" x14ac:dyDescent="0.25">
      <c r="B727705" s="76"/>
      <c r="C727705" s="75"/>
    </row>
    <row r="727706" spans="2:3" x14ac:dyDescent="0.25">
      <c r="B727706" s="76"/>
      <c r="C727706" s="75"/>
    </row>
    <row r="727707" spans="2:3" x14ac:dyDescent="0.25">
      <c r="B727707" s="76"/>
      <c r="C727707" s="75"/>
    </row>
    <row r="727708" spans="2:3" x14ac:dyDescent="0.25">
      <c r="B727708" s="76"/>
      <c r="C727708" s="75"/>
    </row>
    <row r="727709" spans="2:3" x14ac:dyDescent="0.25">
      <c r="B727709" s="76"/>
      <c r="C727709" s="75"/>
    </row>
    <row r="727710" spans="2:3" x14ac:dyDescent="0.25">
      <c r="B727710" s="76"/>
      <c r="C727710" s="75"/>
    </row>
    <row r="727711" spans="2:3" x14ac:dyDescent="0.25">
      <c r="B727711" s="76"/>
      <c r="C727711" s="75"/>
    </row>
    <row r="727712" spans="2:3" x14ac:dyDescent="0.25">
      <c r="B727712" s="76"/>
      <c r="C727712" s="75"/>
    </row>
    <row r="727713" spans="2:3" x14ac:dyDescent="0.25">
      <c r="B727713" s="76"/>
      <c r="C727713" s="75"/>
    </row>
    <row r="727823" spans="2:3" x14ac:dyDescent="0.25">
      <c r="B727823" s="76"/>
      <c r="C727823" s="75"/>
    </row>
    <row r="727824" spans="2:3" x14ac:dyDescent="0.25">
      <c r="B727824" s="76"/>
      <c r="C727824" s="75"/>
    </row>
    <row r="727825" spans="2:3" x14ac:dyDescent="0.25">
      <c r="B727825" s="76"/>
      <c r="C727825" s="75"/>
    </row>
    <row r="727826" spans="2:3" x14ac:dyDescent="0.25">
      <c r="B727826" s="76"/>
      <c r="C727826" s="75"/>
    </row>
    <row r="727827" spans="2:3" x14ac:dyDescent="0.25">
      <c r="B727827" s="76"/>
      <c r="C727827" s="75"/>
    </row>
    <row r="727828" spans="2:3" x14ac:dyDescent="0.25">
      <c r="B727828" s="76"/>
      <c r="C727828" s="75"/>
    </row>
    <row r="727829" spans="2:3" x14ac:dyDescent="0.25">
      <c r="B727829" s="76"/>
      <c r="C727829" s="75"/>
    </row>
    <row r="727830" spans="2:3" x14ac:dyDescent="0.25">
      <c r="B727830" s="76"/>
      <c r="C727830" s="75"/>
    </row>
    <row r="727831" spans="2:3" x14ac:dyDescent="0.25">
      <c r="B727831" s="76"/>
      <c r="C727831" s="75"/>
    </row>
    <row r="727832" spans="2:3" x14ac:dyDescent="0.25">
      <c r="B727832" s="76"/>
      <c r="C727832" s="75"/>
    </row>
    <row r="727833" spans="2:3" x14ac:dyDescent="0.25">
      <c r="B727833" s="76"/>
      <c r="C727833" s="75"/>
    </row>
    <row r="727834" spans="2:3" x14ac:dyDescent="0.25">
      <c r="B727834" s="76"/>
      <c r="C727834" s="75"/>
    </row>
    <row r="727835" spans="2:3" x14ac:dyDescent="0.25">
      <c r="B727835" s="76"/>
      <c r="C727835" s="75"/>
    </row>
    <row r="727945" spans="2:3" x14ac:dyDescent="0.25">
      <c r="B727945" s="76"/>
      <c r="C727945" s="75"/>
    </row>
    <row r="727946" spans="2:3" x14ac:dyDescent="0.25">
      <c r="B727946" s="76"/>
      <c r="C727946" s="75"/>
    </row>
    <row r="727947" spans="2:3" x14ac:dyDescent="0.25">
      <c r="B727947" s="76"/>
      <c r="C727947" s="75"/>
    </row>
    <row r="727948" spans="2:3" x14ac:dyDescent="0.25">
      <c r="B727948" s="76"/>
      <c r="C727948" s="75"/>
    </row>
    <row r="727949" spans="2:3" x14ac:dyDescent="0.25">
      <c r="B727949" s="76"/>
      <c r="C727949" s="75"/>
    </row>
    <row r="727950" spans="2:3" x14ac:dyDescent="0.25">
      <c r="B727950" s="76"/>
      <c r="C727950" s="75"/>
    </row>
    <row r="727951" spans="2:3" x14ac:dyDescent="0.25">
      <c r="B727951" s="76"/>
      <c r="C727951" s="75"/>
    </row>
    <row r="727952" spans="2:3" x14ac:dyDescent="0.25">
      <c r="B727952" s="76"/>
      <c r="C727952" s="75"/>
    </row>
    <row r="727953" spans="2:3" x14ac:dyDescent="0.25">
      <c r="B727953" s="76"/>
      <c r="C727953" s="75"/>
    </row>
    <row r="727954" spans="2:3" x14ac:dyDescent="0.25">
      <c r="B727954" s="76"/>
      <c r="C727954" s="75"/>
    </row>
    <row r="727955" spans="2:3" x14ac:dyDescent="0.25">
      <c r="B727955" s="76"/>
      <c r="C727955" s="75"/>
    </row>
    <row r="727956" spans="2:3" x14ac:dyDescent="0.25">
      <c r="B727956" s="76"/>
      <c r="C727956" s="75"/>
    </row>
    <row r="727957" spans="2:3" x14ac:dyDescent="0.25">
      <c r="B727957" s="76"/>
      <c r="C727957" s="75"/>
    </row>
    <row r="728067" spans="2:3" x14ac:dyDescent="0.25">
      <c r="B728067" s="76"/>
      <c r="C728067" s="75"/>
    </row>
    <row r="728068" spans="2:3" x14ac:dyDescent="0.25">
      <c r="B728068" s="76"/>
      <c r="C728068" s="75"/>
    </row>
    <row r="728069" spans="2:3" x14ac:dyDescent="0.25">
      <c r="B728069" s="76"/>
      <c r="C728069" s="75"/>
    </row>
    <row r="728070" spans="2:3" x14ac:dyDescent="0.25">
      <c r="B728070" s="76"/>
      <c r="C728070" s="75"/>
    </row>
    <row r="728071" spans="2:3" x14ac:dyDescent="0.25">
      <c r="B728071" s="76"/>
      <c r="C728071" s="75"/>
    </row>
    <row r="728072" spans="2:3" x14ac:dyDescent="0.25">
      <c r="B728072" s="76"/>
      <c r="C728072" s="75"/>
    </row>
    <row r="728073" spans="2:3" x14ac:dyDescent="0.25">
      <c r="B728073" s="76"/>
      <c r="C728073" s="75"/>
    </row>
    <row r="728074" spans="2:3" x14ac:dyDescent="0.25">
      <c r="B728074" s="76"/>
      <c r="C728074" s="75"/>
    </row>
    <row r="728075" spans="2:3" x14ac:dyDescent="0.25">
      <c r="B728075" s="76"/>
      <c r="C728075" s="75"/>
    </row>
    <row r="728076" spans="2:3" x14ac:dyDescent="0.25">
      <c r="B728076" s="76"/>
      <c r="C728076" s="75"/>
    </row>
    <row r="728077" spans="2:3" x14ac:dyDescent="0.25">
      <c r="B728077" s="76"/>
      <c r="C728077" s="75"/>
    </row>
    <row r="728078" spans="2:3" x14ac:dyDescent="0.25">
      <c r="B728078" s="76"/>
      <c r="C728078" s="75"/>
    </row>
    <row r="728079" spans="2:3" x14ac:dyDescent="0.25">
      <c r="B728079" s="76"/>
      <c r="C728079" s="75"/>
    </row>
    <row r="728189" spans="2:3" x14ac:dyDescent="0.25">
      <c r="B728189" s="76"/>
      <c r="C728189" s="75"/>
    </row>
    <row r="728190" spans="2:3" x14ac:dyDescent="0.25">
      <c r="B728190" s="76"/>
      <c r="C728190" s="75"/>
    </row>
    <row r="728191" spans="2:3" x14ac:dyDescent="0.25">
      <c r="B728191" s="76"/>
      <c r="C728191" s="75"/>
    </row>
    <row r="728192" spans="2:3" x14ac:dyDescent="0.25">
      <c r="B728192" s="76"/>
      <c r="C728192" s="75"/>
    </row>
    <row r="728193" spans="2:3" x14ac:dyDescent="0.25">
      <c r="B728193" s="76"/>
      <c r="C728193" s="75"/>
    </row>
    <row r="728194" spans="2:3" x14ac:dyDescent="0.25">
      <c r="B728194" s="76"/>
      <c r="C728194" s="75"/>
    </row>
    <row r="728195" spans="2:3" x14ac:dyDescent="0.25">
      <c r="B728195" s="76"/>
      <c r="C728195" s="75"/>
    </row>
    <row r="728196" spans="2:3" x14ac:dyDescent="0.25">
      <c r="B728196" s="76"/>
      <c r="C728196" s="75"/>
    </row>
    <row r="728197" spans="2:3" x14ac:dyDescent="0.25">
      <c r="B728197" s="76"/>
      <c r="C728197" s="75"/>
    </row>
    <row r="728198" spans="2:3" x14ac:dyDescent="0.25">
      <c r="B728198" s="76"/>
      <c r="C728198" s="75"/>
    </row>
    <row r="728199" spans="2:3" x14ac:dyDescent="0.25">
      <c r="B728199" s="76"/>
      <c r="C728199" s="75"/>
    </row>
    <row r="728200" spans="2:3" x14ac:dyDescent="0.25">
      <c r="B728200" s="76"/>
      <c r="C728200" s="75"/>
    </row>
    <row r="728201" spans="2:3" x14ac:dyDescent="0.25">
      <c r="B728201" s="76"/>
      <c r="C728201" s="75"/>
    </row>
    <row r="728311" spans="2:3" x14ac:dyDescent="0.25">
      <c r="B728311" s="76"/>
      <c r="C728311" s="75"/>
    </row>
    <row r="728312" spans="2:3" x14ac:dyDescent="0.25">
      <c r="B728312" s="76"/>
      <c r="C728312" s="75"/>
    </row>
    <row r="728313" spans="2:3" x14ac:dyDescent="0.25">
      <c r="B728313" s="76"/>
      <c r="C728313" s="75"/>
    </row>
    <row r="728314" spans="2:3" x14ac:dyDescent="0.25">
      <c r="B728314" s="76"/>
      <c r="C728314" s="75"/>
    </row>
    <row r="728315" spans="2:3" x14ac:dyDescent="0.25">
      <c r="B728315" s="76"/>
      <c r="C728315" s="75"/>
    </row>
    <row r="728316" spans="2:3" x14ac:dyDescent="0.25">
      <c r="B728316" s="76"/>
      <c r="C728316" s="75"/>
    </row>
    <row r="728317" spans="2:3" x14ac:dyDescent="0.25">
      <c r="B728317" s="76"/>
      <c r="C728317" s="75"/>
    </row>
    <row r="728318" spans="2:3" x14ac:dyDescent="0.25">
      <c r="B728318" s="76"/>
      <c r="C728318" s="75"/>
    </row>
    <row r="728319" spans="2:3" x14ac:dyDescent="0.25">
      <c r="B728319" s="76"/>
      <c r="C728319" s="75"/>
    </row>
    <row r="728320" spans="2:3" x14ac:dyDescent="0.25">
      <c r="B728320" s="76"/>
      <c r="C728320" s="75"/>
    </row>
    <row r="728321" spans="2:3" x14ac:dyDescent="0.25">
      <c r="B728321" s="76"/>
      <c r="C728321" s="75"/>
    </row>
    <row r="728322" spans="2:3" x14ac:dyDescent="0.25">
      <c r="B728322" s="76"/>
      <c r="C728322" s="75"/>
    </row>
    <row r="728323" spans="2:3" x14ac:dyDescent="0.25">
      <c r="B728323" s="76"/>
      <c r="C728323" s="75"/>
    </row>
    <row r="728433" spans="2:3" x14ac:dyDescent="0.25">
      <c r="B728433" s="76"/>
      <c r="C728433" s="75"/>
    </row>
    <row r="728434" spans="2:3" x14ac:dyDescent="0.25">
      <c r="B728434" s="76"/>
      <c r="C728434" s="75"/>
    </row>
    <row r="728435" spans="2:3" x14ac:dyDescent="0.25">
      <c r="B728435" s="76"/>
      <c r="C728435" s="75"/>
    </row>
    <row r="728436" spans="2:3" x14ac:dyDescent="0.25">
      <c r="B728436" s="76"/>
      <c r="C728436" s="75"/>
    </row>
    <row r="728437" spans="2:3" x14ac:dyDescent="0.25">
      <c r="B728437" s="76"/>
      <c r="C728437" s="75"/>
    </row>
    <row r="728438" spans="2:3" x14ac:dyDescent="0.25">
      <c r="B728438" s="76"/>
      <c r="C728438" s="75"/>
    </row>
    <row r="728439" spans="2:3" x14ac:dyDescent="0.25">
      <c r="B728439" s="76"/>
      <c r="C728439" s="75"/>
    </row>
    <row r="728440" spans="2:3" x14ac:dyDescent="0.25">
      <c r="B728440" s="76"/>
      <c r="C728440" s="75"/>
    </row>
    <row r="728441" spans="2:3" x14ac:dyDescent="0.25">
      <c r="B728441" s="76"/>
      <c r="C728441" s="75"/>
    </row>
    <row r="728442" spans="2:3" x14ac:dyDescent="0.25">
      <c r="B728442" s="76"/>
      <c r="C728442" s="75"/>
    </row>
    <row r="728443" spans="2:3" x14ac:dyDescent="0.25">
      <c r="B728443" s="76"/>
      <c r="C728443" s="75"/>
    </row>
    <row r="728444" spans="2:3" x14ac:dyDescent="0.25">
      <c r="B728444" s="76"/>
      <c r="C728444" s="75"/>
    </row>
    <row r="728445" spans="2:3" x14ac:dyDescent="0.25">
      <c r="B728445" s="76"/>
      <c r="C728445" s="75"/>
    </row>
    <row r="728555" spans="2:3" x14ac:dyDescent="0.25">
      <c r="B728555" s="76"/>
      <c r="C728555" s="75"/>
    </row>
    <row r="728556" spans="2:3" x14ac:dyDescent="0.25">
      <c r="B728556" s="76"/>
      <c r="C728556" s="75"/>
    </row>
    <row r="728557" spans="2:3" x14ac:dyDescent="0.25">
      <c r="B728557" s="76"/>
      <c r="C728557" s="75"/>
    </row>
    <row r="728558" spans="2:3" x14ac:dyDescent="0.25">
      <c r="B728558" s="76"/>
      <c r="C728558" s="75"/>
    </row>
    <row r="728559" spans="2:3" x14ac:dyDescent="0.25">
      <c r="B728559" s="76"/>
      <c r="C728559" s="75"/>
    </row>
    <row r="728560" spans="2:3" x14ac:dyDescent="0.25">
      <c r="B728560" s="76"/>
      <c r="C728560" s="75"/>
    </row>
    <row r="728561" spans="2:3" x14ac:dyDescent="0.25">
      <c r="B728561" s="76"/>
      <c r="C728561" s="75"/>
    </row>
    <row r="728562" spans="2:3" x14ac:dyDescent="0.25">
      <c r="B728562" s="76"/>
      <c r="C728562" s="75"/>
    </row>
    <row r="728563" spans="2:3" x14ac:dyDescent="0.25">
      <c r="B728563" s="76"/>
      <c r="C728563" s="75"/>
    </row>
    <row r="728564" spans="2:3" x14ac:dyDescent="0.25">
      <c r="B728564" s="76"/>
      <c r="C728564" s="75"/>
    </row>
    <row r="728565" spans="2:3" x14ac:dyDescent="0.25">
      <c r="B728565" s="76"/>
      <c r="C728565" s="75"/>
    </row>
    <row r="728566" spans="2:3" x14ac:dyDescent="0.25">
      <c r="B728566" s="76"/>
      <c r="C728566" s="75"/>
    </row>
    <row r="728567" spans="2:3" x14ac:dyDescent="0.25">
      <c r="B728567" s="76"/>
      <c r="C728567" s="75"/>
    </row>
    <row r="728677" spans="2:3" x14ac:dyDescent="0.25">
      <c r="B728677" s="76"/>
      <c r="C728677" s="75"/>
    </row>
    <row r="728678" spans="2:3" x14ac:dyDescent="0.25">
      <c r="B728678" s="76"/>
      <c r="C728678" s="75"/>
    </row>
    <row r="728679" spans="2:3" x14ac:dyDescent="0.25">
      <c r="B728679" s="76"/>
      <c r="C728679" s="75"/>
    </row>
    <row r="728680" spans="2:3" x14ac:dyDescent="0.25">
      <c r="B728680" s="76"/>
      <c r="C728680" s="75"/>
    </row>
    <row r="728681" spans="2:3" x14ac:dyDescent="0.25">
      <c r="B728681" s="76"/>
      <c r="C728681" s="75"/>
    </row>
    <row r="728682" spans="2:3" x14ac:dyDescent="0.25">
      <c r="B728682" s="76"/>
      <c r="C728682" s="75"/>
    </row>
    <row r="728683" spans="2:3" x14ac:dyDescent="0.25">
      <c r="B728683" s="76"/>
      <c r="C728683" s="75"/>
    </row>
    <row r="728684" spans="2:3" x14ac:dyDescent="0.25">
      <c r="B728684" s="76"/>
      <c r="C728684" s="75"/>
    </row>
    <row r="728685" spans="2:3" x14ac:dyDescent="0.25">
      <c r="B728685" s="76"/>
      <c r="C728685" s="75"/>
    </row>
    <row r="728686" spans="2:3" x14ac:dyDescent="0.25">
      <c r="B728686" s="76"/>
      <c r="C728686" s="75"/>
    </row>
    <row r="728687" spans="2:3" x14ac:dyDescent="0.25">
      <c r="B728687" s="76"/>
      <c r="C728687" s="75"/>
    </row>
    <row r="728688" spans="2:3" x14ac:dyDescent="0.25">
      <c r="B728688" s="76"/>
      <c r="C728688" s="75"/>
    </row>
    <row r="728689" spans="2:3" x14ac:dyDescent="0.25">
      <c r="B728689" s="76"/>
      <c r="C728689" s="75"/>
    </row>
    <row r="728799" spans="2:3" x14ac:dyDescent="0.25">
      <c r="B728799" s="76"/>
      <c r="C728799" s="75"/>
    </row>
    <row r="728800" spans="2:3" x14ac:dyDescent="0.25">
      <c r="B728800" s="76"/>
      <c r="C728800" s="75"/>
    </row>
    <row r="728801" spans="2:3" x14ac:dyDescent="0.25">
      <c r="B728801" s="76"/>
      <c r="C728801" s="75"/>
    </row>
    <row r="728802" spans="2:3" x14ac:dyDescent="0.25">
      <c r="B728802" s="76"/>
      <c r="C728802" s="75"/>
    </row>
    <row r="728803" spans="2:3" x14ac:dyDescent="0.25">
      <c r="B728803" s="76"/>
      <c r="C728803" s="75"/>
    </row>
    <row r="728804" spans="2:3" x14ac:dyDescent="0.25">
      <c r="B728804" s="76"/>
      <c r="C728804" s="75"/>
    </row>
    <row r="728805" spans="2:3" x14ac:dyDescent="0.25">
      <c r="B728805" s="76"/>
      <c r="C728805" s="75"/>
    </row>
    <row r="728806" spans="2:3" x14ac:dyDescent="0.25">
      <c r="B728806" s="76"/>
      <c r="C728806" s="75"/>
    </row>
    <row r="728807" spans="2:3" x14ac:dyDescent="0.25">
      <c r="B728807" s="76"/>
      <c r="C728807" s="75"/>
    </row>
    <row r="728808" spans="2:3" x14ac:dyDescent="0.25">
      <c r="B728808" s="76"/>
      <c r="C728808" s="75"/>
    </row>
    <row r="728809" spans="2:3" x14ac:dyDescent="0.25">
      <c r="B728809" s="76"/>
      <c r="C728809" s="75"/>
    </row>
    <row r="728810" spans="2:3" x14ac:dyDescent="0.25">
      <c r="B728810" s="76"/>
      <c r="C728810" s="75"/>
    </row>
    <row r="728811" spans="2:3" x14ac:dyDescent="0.25">
      <c r="B728811" s="76"/>
      <c r="C728811" s="75"/>
    </row>
    <row r="728921" spans="2:3" x14ac:dyDescent="0.25">
      <c r="B728921" s="76"/>
      <c r="C728921" s="75"/>
    </row>
    <row r="728922" spans="2:3" x14ac:dyDescent="0.25">
      <c r="B728922" s="76"/>
      <c r="C728922" s="75"/>
    </row>
    <row r="728923" spans="2:3" x14ac:dyDescent="0.25">
      <c r="B728923" s="76"/>
      <c r="C728923" s="75"/>
    </row>
    <row r="728924" spans="2:3" x14ac:dyDescent="0.25">
      <c r="B728924" s="76"/>
      <c r="C728924" s="75"/>
    </row>
    <row r="728925" spans="2:3" x14ac:dyDescent="0.25">
      <c r="B728925" s="76"/>
      <c r="C728925" s="75"/>
    </row>
    <row r="728926" spans="2:3" x14ac:dyDescent="0.25">
      <c r="B728926" s="76"/>
      <c r="C728926" s="75"/>
    </row>
    <row r="728927" spans="2:3" x14ac:dyDescent="0.25">
      <c r="B728927" s="76"/>
      <c r="C728927" s="75"/>
    </row>
    <row r="728928" spans="2:3" x14ac:dyDescent="0.25">
      <c r="B728928" s="76"/>
      <c r="C728928" s="75"/>
    </row>
    <row r="728929" spans="2:3" x14ac:dyDescent="0.25">
      <c r="B728929" s="76"/>
      <c r="C728929" s="75"/>
    </row>
    <row r="728930" spans="2:3" x14ac:dyDescent="0.25">
      <c r="B728930" s="76"/>
      <c r="C728930" s="75"/>
    </row>
    <row r="728931" spans="2:3" x14ac:dyDescent="0.25">
      <c r="B728931" s="76"/>
      <c r="C728931" s="75"/>
    </row>
    <row r="728932" spans="2:3" x14ac:dyDescent="0.25">
      <c r="B728932" s="76"/>
      <c r="C728932" s="75"/>
    </row>
    <row r="728933" spans="2:3" x14ac:dyDescent="0.25">
      <c r="B728933" s="76"/>
      <c r="C728933" s="75"/>
    </row>
    <row r="729043" spans="2:3" x14ac:dyDescent="0.25">
      <c r="B729043" s="76"/>
      <c r="C729043" s="75"/>
    </row>
    <row r="729044" spans="2:3" x14ac:dyDescent="0.25">
      <c r="B729044" s="76"/>
      <c r="C729044" s="75"/>
    </row>
    <row r="729045" spans="2:3" x14ac:dyDescent="0.25">
      <c r="B729045" s="76"/>
      <c r="C729045" s="75"/>
    </row>
    <row r="729046" spans="2:3" x14ac:dyDescent="0.25">
      <c r="B729046" s="76"/>
      <c r="C729046" s="75"/>
    </row>
    <row r="729047" spans="2:3" x14ac:dyDescent="0.25">
      <c r="B729047" s="76"/>
      <c r="C729047" s="75"/>
    </row>
    <row r="729048" spans="2:3" x14ac:dyDescent="0.25">
      <c r="B729048" s="76"/>
      <c r="C729048" s="75"/>
    </row>
    <row r="729049" spans="2:3" x14ac:dyDescent="0.25">
      <c r="B729049" s="76"/>
      <c r="C729049" s="75"/>
    </row>
    <row r="729050" spans="2:3" x14ac:dyDescent="0.25">
      <c r="B729050" s="76"/>
      <c r="C729050" s="75"/>
    </row>
    <row r="729051" spans="2:3" x14ac:dyDescent="0.25">
      <c r="B729051" s="76"/>
      <c r="C729051" s="75"/>
    </row>
    <row r="729052" spans="2:3" x14ac:dyDescent="0.25">
      <c r="B729052" s="76"/>
      <c r="C729052" s="75"/>
    </row>
    <row r="729053" spans="2:3" x14ac:dyDescent="0.25">
      <c r="B729053" s="76"/>
      <c r="C729053" s="75"/>
    </row>
    <row r="729054" spans="2:3" x14ac:dyDescent="0.25">
      <c r="B729054" s="76"/>
      <c r="C729054" s="75"/>
    </row>
    <row r="729055" spans="2:3" x14ac:dyDescent="0.25">
      <c r="B729055" s="76"/>
      <c r="C729055" s="75"/>
    </row>
    <row r="729165" spans="2:3" x14ac:dyDescent="0.25">
      <c r="B729165" s="76"/>
      <c r="C729165" s="75"/>
    </row>
    <row r="729166" spans="2:3" x14ac:dyDescent="0.25">
      <c r="B729166" s="76"/>
      <c r="C729166" s="75"/>
    </row>
    <row r="729167" spans="2:3" x14ac:dyDescent="0.25">
      <c r="B729167" s="76"/>
      <c r="C729167" s="75"/>
    </row>
    <row r="729168" spans="2:3" x14ac:dyDescent="0.25">
      <c r="B729168" s="76"/>
      <c r="C729168" s="75"/>
    </row>
    <row r="729169" spans="2:3" x14ac:dyDescent="0.25">
      <c r="B729169" s="76"/>
      <c r="C729169" s="75"/>
    </row>
    <row r="729170" spans="2:3" x14ac:dyDescent="0.25">
      <c r="B729170" s="76"/>
      <c r="C729170" s="75"/>
    </row>
    <row r="729171" spans="2:3" x14ac:dyDescent="0.25">
      <c r="B729171" s="76"/>
      <c r="C729171" s="75"/>
    </row>
    <row r="729172" spans="2:3" x14ac:dyDescent="0.25">
      <c r="B729172" s="76"/>
      <c r="C729172" s="75"/>
    </row>
    <row r="729173" spans="2:3" x14ac:dyDescent="0.25">
      <c r="B729173" s="76"/>
      <c r="C729173" s="75"/>
    </row>
    <row r="729174" spans="2:3" x14ac:dyDescent="0.25">
      <c r="B729174" s="76"/>
      <c r="C729174" s="75"/>
    </row>
    <row r="729175" spans="2:3" x14ac:dyDescent="0.25">
      <c r="B729175" s="76"/>
      <c r="C729175" s="75"/>
    </row>
    <row r="729176" spans="2:3" x14ac:dyDescent="0.25">
      <c r="B729176" s="76"/>
      <c r="C729176" s="75"/>
    </row>
    <row r="729177" spans="2:3" x14ac:dyDescent="0.25">
      <c r="B729177" s="76"/>
      <c r="C729177" s="75"/>
    </row>
    <row r="729287" spans="2:3" x14ac:dyDescent="0.25">
      <c r="B729287" s="76"/>
      <c r="C729287" s="75"/>
    </row>
    <row r="729288" spans="2:3" x14ac:dyDescent="0.25">
      <c r="B729288" s="76"/>
      <c r="C729288" s="75"/>
    </row>
    <row r="729289" spans="2:3" x14ac:dyDescent="0.25">
      <c r="B729289" s="76"/>
      <c r="C729289" s="75"/>
    </row>
    <row r="729290" spans="2:3" x14ac:dyDescent="0.25">
      <c r="B729290" s="76"/>
      <c r="C729290" s="75"/>
    </row>
    <row r="729291" spans="2:3" x14ac:dyDescent="0.25">
      <c r="B729291" s="76"/>
      <c r="C729291" s="75"/>
    </row>
    <row r="729292" spans="2:3" x14ac:dyDescent="0.25">
      <c r="B729292" s="76"/>
      <c r="C729292" s="75"/>
    </row>
    <row r="729293" spans="2:3" x14ac:dyDescent="0.25">
      <c r="B729293" s="76"/>
      <c r="C729293" s="75"/>
    </row>
    <row r="729294" spans="2:3" x14ac:dyDescent="0.25">
      <c r="B729294" s="76"/>
      <c r="C729294" s="75"/>
    </row>
    <row r="729295" spans="2:3" x14ac:dyDescent="0.25">
      <c r="B729295" s="76"/>
      <c r="C729295" s="75"/>
    </row>
    <row r="729296" spans="2:3" x14ac:dyDescent="0.25">
      <c r="B729296" s="76"/>
      <c r="C729296" s="75"/>
    </row>
    <row r="729297" spans="2:3" x14ac:dyDescent="0.25">
      <c r="B729297" s="76"/>
      <c r="C729297" s="75"/>
    </row>
    <row r="729298" spans="2:3" x14ac:dyDescent="0.25">
      <c r="B729298" s="76"/>
      <c r="C729298" s="75"/>
    </row>
    <row r="729299" spans="2:3" x14ac:dyDescent="0.25">
      <c r="B729299" s="76"/>
      <c r="C729299" s="75"/>
    </row>
    <row r="729409" spans="2:3" x14ac:dyDescent="0.25">
      <c r="B729409" s="76"/>
      <c r="C729409" s="75"/>
    </row>
    <row r="729410" spans="2:3" x14ac:dyDescent="0.25">
      <c r="B729410" s="76"/>
      <c r="C729410" s="75"/>
    </row>
    <row r="729411" spans="2:3" x14ac:dyDescent="0.25">
      <c r="B729411" s="76"/>
      <c r="C729411" s="75"/>
    </row>
    <row r="729412" spans="2:3" x14ac:dyDescent="0.25">
      <c r="B729412" s="76"/>
      <c r="C729412" s="75"/>
    </row>
    <row r="729413" spans="2:3" x14ac:dyDescent="0.25">
      <c r="B729413" s="76"/>
      <c r="C729413" s="75"/>
    </row>
    <row r="729414" spans="2:3" x14ac:dyDescent="0.25">
      <c r="B729414" s="76"/>
      <c r="C729414" s="75"/>
    </row>
    <row r="729415" spans="2:3" x14ac:dyDescent="0.25">
      <c r="B729415" s="76"/>
      <c r="C729415" s="75"/>
    </row>
    <row r="729416" spans="2:3" x14ac:dyDescent="0.25">
      <c r="B729416" s="76"/>
      <c r="C729416" s="75"/>
    </row>
    <row r="729417" spans="2:3" x14ac:dyDescent="0.25">
      <c r="B729417" s="76"/>
      <c r="C729417" s="75"/>
    </row>
    <row r="729418" spans="2:3" x14ac:dyDescent="0.25">
      <c r="B729418" s="76"/>
      <c r="C729418" s="75"/>
    </row>
    <row r="729419" spans="2:3" x14ac:dyDescent="0.25">
      <c r="B729419" s="76"/>
      <c r="C729419" s="75"/>
    </row>
    <row r="729420" spans="2:3" x14ac:dyDescent="0.25">
      <c r="B729420" s="76"/>
      <c r="C729420" s="75"/>
    </row>
    <row r="729421" spans="2:3" x14ac:dyDescent="0.25">
      <c r="B729421" s="76"/>
      <c r="C729421" s="75"/>
    </row>
    <row r="729531" spans="2:3" x14ac:dyDescent="0.25">
      <c r="B729531" s="76"/>
      <c r="C729531" s="75"/>
    </row>
    <row r="729532" spans="2:3" x14ac:dyDescent="0.25">
      <c r="B729532" s="76"/>
      <c r="C729532" s="75"/>
    </row>
    <row r="729533" spans="2:3" x14ac:dyDescent="0.25">
      <c r="B729533" s="76"/>
      <c r="C729533" s="75"/>
    </row>
    <row r="729534" spans="2:3" x14ac:dyDescent="0.25">
      <c r="B729534" s="76"/>
      <c r="C729534" s="75"/>
    </row>
    <row r="729535" spans="2:3" x14ac:dyDescent="0.25">
      <c r="B729535" s="76"/>
      <c r="C729535" s="75"/>
    </row>
    <row r="729536" spans="2:3" x14ac:dyDescent="0.25">
      <c r="B729536" s="76"/>
      <c r="C729536" s="75"/>
    </row>
    <row r="729537" spans="2:3" x14ac:dyDescent="0.25">
      <c r="B729537" s="76"/>
      <c r="C729537" s="75"/>
    </row>
    <row r="729538" spans="2:3" x14ac:dyDescent="0.25">
      <c r="B729538" s="76"/>
      <c r="C729538" s="75"/>
    </row>
    <row r="729539" spans="2:3" x14ac:dyDescent="0.25">
      <c r="B729539" s="76"/>
      <c r="C729539" s="75"/>
    </row>
    <row r="729540" spans="2:3" x14ac:dyDescent="0.25">
      <c r="B729540" s="76"/>
      <c r="C729540" s="75"/>
    </row>
    <row r="729541" spans="2:3" x14ac:dyDescent="0.25">
      <c r="B729541" s="76"/>
      <c r="C729541" s="75"/>
    </row>
    <row r="729542" spans="2:3" x14ac:dyDescent="0.25">
      <c r="B729542" s="76"/>
      <c r="C729542" s="75"/>
    </row>
    <row r="729543" spans="2:3" x14ac:dyDescent="0.25">
      <c r="B729543" s="76"/>
      <c r="C729543" s="75"/>
    </row>
    <row r="729653" spans="2:3" x14ac:dyDescent="0.25">
      <c r="B729653" s="76"/>
      <c r="C729653" s="75"/>
    </row>
    <row r="729654" spans="2:3" x14ac:dyDescent="0.25">
      <c r="B729654" s="76"/>
      <c r="C729654" s="75"/>
    </row>
    <row r="729655" spans="2:3" x14ac:dyDescent="0.25">
      <c r="B729655" s="76"/>
      <c r="C729655" s="75"/>
    </row>
    <row r="729656" spans="2:3" x14ac:dyDescent="0.25">
      <c r="B729656" s="76"/>
      <c r="C729656" s="75"/>
    </row>
    <row r="729657" spans="2:3" x14ac:dyDescent="0.25">
      <c r="B729657" s="76"/>
      <c r="C729657" s="75"/>
    </row>
    <row r="729658" spans="2:3" x14ac:dyDescent="0.25">
      <c r="B729658" s="76"/>
      <c r="C729658" s="75"/>
    </row>
    <row r="729659" spans="2:3" x14ac:dyDescent="0.25">
      <c r="B729659" s="76"/>
      <c r="C729659" s="75"/>
    </row>
    <row r="729660" spans="2:3" x14ac:dyDescent="0.25">
      <c r="B729660" s="76"/>
      <c r="C729660" s="75"/>
    </row>
    <row r="729661" spans="2:3" x14ac:dyDescent="0.25">
      <c r="B729661" s="76"/>
      <c r="C729661" s="75"/>
    </row>
    <row r="729662" spans="2:3" x14ac:dyDescent="0.25">
      <c r="B729662" s="76"/>
      <c r="C729662" s="75"/>
    </row>
    <row r="729663" spans="2:3" x14ac:dyDescent="0.25">
      <c r="B729663" s="76"/>
      <c r="C729663" s="75"/>
    </row>
    <row r="729664" spans="2:3" x14ac:dyDescent="0.25">
      <c r="B729664" s="76"/>
      <c r="C729664" s="75"/>
    </row>
    <row r="729665" spans="2:3" x14ac:dyDescent="0.25">
      <c r="B729665" s="76"/>
      <c r="C729665" s="75"/>
    </row>
    <row r="729775" spans="2:3" x14ac:dyDescent="0.25">
      <c r="B729775" s="76"/>
      <c r="C729775" s="75"/>
    </row>
    <row r="729776" spans="2:3" x14ac:dyDescent="0.25">
      <c r="B729776" s="76"/>
      <c r="C729776" s="75"/>
    </row>
    <row r="729777" spans="2:3" x14ac:dyDescent="0.25">
      <c r="B729777" s="76"/>
      <c r="C729777" s="75"/>
    </row>
    <row r="729778" spans="2:3" x14ac:dyDescent="0.25">
      <c r="B729778" s="76"/>
      <c r="C729778" s="75"/>
    </row>
    <row r="729779" spans="2:3" x14ac:dyDescent="0.25">
      <c r="B729779" s="76"/>
      <c r="C729779" s="75"/>
    </row>
    <row r="729780" spans="2:3" x14ac:dyDescent="0.25">
      <c r="B729780" s="76"/>
      <c r="C729780" s="75"/>
    </row>
    <row r="729781" spans="2:3" x14ac:dyDescent="0.25">
      <c r="B729781" s="76"/>
      <c r="C729781" s="75"/>
    </row>
    <row r="729782" spans="2:3" x14ac:dyDescent="0.25">
      <c r="B729782" s="76"/>
      <c r="C729782" s="75"/>
    </row>
    <row r="729783" spans="2:3" x14ac:dyDescent="0.25">
      <c r="B729783" s="76"/>
      <c r="C729783" s="75"/>
    </row>
    <row r="729784" spans="2:3" x14ac:dyDescent="0.25">
      <c r="B729784" s="76"/>
      <c r="C729784" s="75"/>
    </row>
    <row r="729785" spans="2:3" x14ac:dyDescent="0.25">
      <c r="B729785" s="76"/>
      <c r="C729785" s="75"/>
    </row>
    <row r="729786" spans="2:3" x14ac:dyDescent="0.25">
      <c r="B729786" s="76"/>
      <c r="C729786" s="75"/>
    </row>
    <row r="729787" spans="2:3" x14ac:dyDescent="0.25">
      <c r="B729787" s="76"/>
      <c r="C729787" s="75"/>
    </row>
    <row r="729897" spans="2:3" x14ac:dyDescent="0.25">
      <c r="B729897" s="76"/>
      <c r="C729897" s="75"/>
    </row>
    <row r="729898" spans="2:3" x14ac:dyDescent="0.25">
      <c r="B729898" s="76"/>
      <c r="C729898" s="75"/>
    </row>
    <row r="729899" spans="2:3" x14ac:dyDescent="0.25">
      <c r="B729899" s="76"/>
      <c r="C729899" s="75"/>
    </row>
    <row r="729900" spans="2:3" x14ac:dyDescent="0.25">
      <c r="B729900" s="76"/>
      <c r="C729900" s="75"/>
    </row>
    <row r="729901" spans="2:3" x14ac:dyDescent="0.25">
      <c r="B729901" s="76"/>
      <c r="C729901" s="75"/>
    </row>
    <row r="729902" spans="2:3" x14ac:dyDescent="0.25">
      <c r="B729902" s="76"/>
      <c r="C729902" s="75"/>
    </row>
    <row r="729903" spans="2:3" x14ac:dyDescent="0.25">
      <c r="B729903" s="76"/>
      <c r="C729903" s="75"/>
    </row>
    <row r="729904" spans="2:3" x14ac:dyDescent="0.25">
      <c r="B729904" s="76"/>
      <c r="C729904" s="75"/>
    </row>
    <row r="729905" spans="2:3" x14ac:dyDescent="0.25">
      <c r="B729905" s="76"/>
      <c r="C729905" s="75"/>
    </row>
    <row r="729906" spans="2:3" x14ac:dyDescent="0.25">
      <c r="B729906" s="76"/>
      <c r="C729906" s="75"/>
    </row>
    <row r="729907" spans="2:3" x14ac:dyDescent="0.25">
      <c r="B729907" s="76"/>
      <c r="C729907" s="75"/>
    </row>
    <row r="729908" spans="2:3" x14ac:dyDescent="0.25">
      <c r="B729908" s="76"/>
      <c r="C729908" s="75"/>
    </row>
    <row r="729909" spans="2:3" x14ac:dyDescent="0.25">
      <c r="B729909" s="76"/>
      <c r="C729909" s="75"/>
    </row>
    <row r="730019" spans="2:3" x14ac:dyDescent="0.25">
      <c r="B730019" s="76"/>
      <c r="C730019" s="75"/>
    </row>
    <row r="730020" spans="2:3" x14ac:dyDescent="0.25">
      <c r="B730020" s="76"/>
      <c r="C730020" s="75"/>
    </row>
    <row r="730021" spans="2:3" x14ac:dyDescent="0.25">
      <c r="B730021" s="76"/>
      <c r="C730021" s="75"/>
    </row>
    <row r="730022" spans="2:3" x14ac:dyDescent="0.25">
      <c r="B730022" s="76"/>
      <c r="C730022" s="75"/>
    </row>
    <row r="730023" spans="2:3" x14ac:dyDescent="0.25">
      <c r="B730023" s="76"/>
      <c r="C730023" s="75"/>
    </row>
    <row r="730024" spans="2:3" x14ac:dyDescent="0.25">
      <c r="B730024" s="76"/>
      <c r="C730024" s="75"/>
    </row>
    <row r="730025" spans="2:3" x14ac:dyDescent="0.25">
      <c r="B730025" s="76"/>
      <c r="C730025" s="75"/>
    </row>
    <row r="730026" spans="2:3" x14ac:dyDescent="0.25">
      <c r="B730026" s="76"/>
      <c r="C730026" s="75"/>
    </row>
    <row r="730027" spans="2:3" x14ac:dyDescent="0.25">
      <c r="B730027" s="76"/>
      <c r="C730027" s="75"/>
    </row>
    <row r="730028" spans="2:3" x14ac:dyDescent="0.25">
      <c r="B730028" s="76"/>
      <c r="C730028" s="75"/>
    </row>
    <row r="730029" spans="2:3" x14ac:dyDescent="0.25">
      <c r="B730029" s="76"/>
      <c r="C730029" s="75"/>
    </row>
    <row r="730030" spans="2:3" x14ac:dyDescent="0.25">
      <c r="B730030" s="76"/>
      <c r="C730030" s="75"/>
    </row>
    <row r="730031" spans="2:3" x14ac:dyDescent="0.25">
      <c r="B730031" s="76"/>
      <c r="C730031" s="75"/>
    </row>
    <row r="730141" spans="2:3" x14ac:dyDescent="0.25">
      <c r="B730141" s="76"/>
      <c r="C730141" s="75"/>
    </row>
    <row r="730142" spans="2:3" x14ac:dyDescent="0.25">
      <c r="B730142" s="76"/>
      <c r="C730142" s="75"/>
    </row>
    <row r="730143" spans="2:3" x14ac:dyDescent="0.25">
      <c r="B730143" s="76"/>
      <c r="C730143" s="75"/>
    </row>
    <row r="730144" spans="2:3" x14ac:dyDescent="0.25">
      <c r="B730144" s="76"/>
      <c r="C730144" s="75"/>
    </row>
    <row r="730145" spans="2:3" x14ac:dyDescent="0.25">
      <c r="B730145" s="76"/>
      <c r="C730145" s="75"/>
    </row>
    <row r="730146" spans="2:3" x14ac:dyDescent="0.25">
      <c r="B730146" s="76"/>
      <c r="C730146" s="75"/>
    </row>
    <row r="730147" spans="2:3" x14ac:dyDescent="0.25">
      <c r="B730147" s="76"/>
      <c r="C730147" s="75"/>
    </row>
    <row r="730148" spans="2:3" x14ac:dyDescent="0.25">
      <c r="B730148" s="76"/>
      <c r="C730148" s="75"/>
    </row>
    <row r="730149" spans="2:3" x14ac:dyDescent="0.25">
      <c r="B730149" s="76"/>
      <c r="C730149" s="75"/>
    </row>
    <row r="730150" spans="2:3" x14ac:dyDescent="0.25">
      <c r="B730150" s="76"/>
      <c r="C730150" s="75"/>
    </row>
    <row r="730151" spans="2:3" x14ac:dyDescent="0.25">
      <c r="B730151" s="76"/>
      <c r="C730151" s="75"/>
    </row>
    <row r="730152" spans="2:3" x14ac:dyDescent="0.25">
      <c r="B730152" s="76"/>
      <c r="C730152" s="75"/>
    </row>
    <row r="730153" spans="2:3" x14ac:dyDescent="0.25">
      <c r="B730153" s="76"/>
      <c r="C730153" s="75"/>
    </row>
    <row r="730263" spans="2:3" x14ac:dyDescent="0.25">
      <c r="B730263" s="76"/>
      <c r="C730263" s="75"/>
    </row>
    <row r="730264" spans="2:3" x14ac:dyDescent="0.25">
      <c r="B730264" s="76"/>
      <c r="C730264" s="75"/>
    </row>
    <row r="730265" spans="2:3" x14ac:dyDescent="0.25">
      <c r="B730265" s="76"/>
      <c r="C730265" s="75"/>
    </row>
    <row r="730266" spans="2:3" x14ac:dyDescent="0.25">
      <c r="B730266" s="76"/>
      <c r="C730266" s="75"/>
    </row>
    <row r="730267" spans="2:3" x14ac:dyDescent="0.25">
      <c r="B730267" s="76"/>
      <c r="C730267" s="75"/>
    </row>
    <row r="730268" spans="2:3" x14ac:dyDescent="0.25">
      <c r="B730268" s="76"/>
      <c r="C730268" s="75"/>
    </row>
    <row r="730269" spans="2:3" x14ac:dyDescent="0.25">
      <c r="B730269" s="76"/>
      <c r="C730269" s="75"/>
    </row>
    <row r="730270" spans="2:3" x14ac:dyDescent="0.25">
      <c r="B730270" s="76"/>
      <c r="C730270" s="75"/>
    </row>
    <row r="730271" spans="2:3" x14ac:dyDescent="0.25">
      <c r="B730271" s="76"/>
      <c r="C730271" s="75"/>
    </row>
    <row r="730272" spans="2:3" x14ac:dyDescent="0.25">
      <c r="B730272" s="76"/>
      <c r="C730272" s="75"/>
    </row>
    <row r="730273" spans="2:3" x14ac:dyDescent="0.25">
      <c r="B730273" s="76"/>
      <c r="C730273" s="75"/>
    </row>
    <row r="730274" spans="2:3" x14ac:dyDescent="0.25">
      <c r="B730274" s="76"/>
      <c r="C730274" s="75"/>
    </row>
    <row r="730275" spans="2:3" x14ac:dyDescent="0.25">
      <c r="B730275" s="76"/>
      <c r="C730275" s="75"/>
    </row>
    <row r="730385" spans="2:3" x14ac:dyDescent="0.25">
      <c r="B730385" s="76"/>
      <c r="C730385" s="75"/>
    </row>
    <row r="730386" spans="2:3" x14ac:dyDescent="0.25">
      <c r="B730386" s="76"/>
      <c r="C730386" s="75"/>
    </row>
    <row r="730387" spans="2:3" x14ac:dyDescent="0.25">
      <c r="B730387" s="76"/>
      <c r="C730387" s="75"/>
    </row>
    <row r="730388" spans="2:3" x14ac:dyDescent="0.25">
      <c r="B730388" s="76"/>
      <c r="C730388" s="75"/>
    </row>
    <row r="730389" spans="2:3" x14ac:dyDescent="0.25">
      <c r="B730389" s="76"/>
      <c r="C730389" s="75"/>
    </row>
    <row r="730390" spans="2:3" x14ac:dyDescent="0.25">
      <c r="B730390" s="76"/>
      <c r="C730390" s="75"/>
    </row>
    <row r="730391" spans="2:3" x14ac:dyDescent="0.25">
      <c r="B730391" s="76"/>
      <c r="C730391" s="75"/>
    </row>
    <row r="730392" spans="2:3" x14ac:dyDescent="0.25">
      <c r="B730392" s="76"/>
      <c r="C730392" s="75"/>
    </row>
    <row r="730393" spans="2:3" x14ac:dyDescent="0.25">
      <c r="B730393" s="76"/>
      <c r="C730393" s="75"/>
    </row>
    <row r="730394" spans="2:3" x14ac:dyDescent="0.25">
      <c r="B730394" s="76"/>
      <c r="C730394" s="75"/>
    </row>
    <row r="730395" spans="2:3" x14ac:dyDescent="0.25">
      <c r="B730395" s="76"/>
      <c r="C730395" s="75"/>
    </row>
    <row r="730396" spans="2:3" x14ac:dyDescent="0.25">
      <c r="B730396" s="76"/>
      <c r="C730396" s="75"/>
    </row>
    <row r="730397" spans="2:3" x14ac:dyDescent="0.25">
      <c r="B730397" s="76"/>
      <c r="C730397" s="75"/>
    </row>
    <row r="730507" spans="2:3" x14ac:dyDescent="0.25">
      <c r="B730507" s="76"/>
      <c r="C730507" s="75"/>
    </row>
    <row r="730508" spans="2:3" x14ac:dyDescent="0.25">
      <c r="B730508" s="76"/>
      <c r="C730508" s="75"/>
    </row>
    <row r="730509" spans="2:3" x14ac:dyDescent="0.25">
      <c r="B730509" s="76"/>
      <c r="C730509" s="75"/>
    </row>
    <row r="730510" spans="2:3" x14ac:dyDescent="0.25">
      <c r="B730510" s="76"/>
      <c r="C730510" s="75"/>
    </row>
    <row r="730511" spans="2:3" x14ac:dyDescent="0.25">
      <c r="B730511" s="76"/>
      <c r="C730511" s="75"/>
    </row>
    <row r="730512" spans="2:3" x14ac:dyDescent="0.25">
      <c r="B730512" s="76"/>
      <c r="C730512" s="75"/>
    </row>
    <row r="730513" spans="2:3" x14ac:dyDescent="0.25">
      <c r="B730513" s="76"/>
      <c r="C730513" s="75"/>
    </row>
    <row r="730514" spans="2:3" x14ac:dyDescent="0.25">
      <c r="B730514" s="76"/>
      <c r="C730514" s="75"/>
    </row>
    <row r="730515" spans="2:3" x14ac:dyDescent="0.25">
      <c r="B730515" s="76"/>
      <c r="C730515" s="75"/>
    </row>
    <row r="730516" spans="2:3" x14ac:dyDescent="0.25">
      <c r="B730516" s="76"/>
      <c r="C730516" s="75"/>
    </row>
    <row r="730517" spans="2:3" x14ac:dyDescent="0.25">
      <c r="B730517" s="76"/>
      <c r="C730517" s="75"/>
    </row>
    <row r="730518" spans="2:3" x14ac:dyDescent="0.25">
      <c r="B730518" s="76"/>
      <c r="C730518" s="75"/>
    </row>
    <row r="730519" spans="2:3" x14ac:dyDescent="0.25">
      <c r="B730519" s="76"/>
      <c r="C730519" s="75"/>
    </row>
    <row r="730629" spans="2:3" x14ac:dyDescent="0.25">
      <c r="B730629" s="76"/>
      <c r="C730629" s="75"/>
    </row>
    <row r="730630" spans="2:3" x14ac:dyDescent="0.25">
      <c r="B730630" s="76"/>
      <c r="C730630" s="75"/>
    </row>
    <row r="730631" spans="2:3" x14ac:dyDescent="0.25">
      <c r="B730631" s="76"/>
      <c r="C730631" s="75"/>
    </row>
    <row r="730632" spans="2:3" x14ac:dyDescent="0.25">
      <c r="B730632" s="76"/>
      <c r="C730632" s="75"/>
    </row>
    <row r="730633" spans="2:3" x14ac:dyDescent="0.25">
      <c r="B730633" s="76"/>
      <c r="C730633" s="75"/>
    </row>
    <row r="730634" spans="2:3" x14ac:dyDescent="0.25">
      <c r="B730634" s="76"/>
      <c r="C730634" s="75"/>
    </row>
    <row r="730635" spans="2:3" x14ac:dyDescent="0.25">
      <c r="B730635" s="76"/>
      <c r="C730635" s="75"/>
    </row>
    <row r="730636" spans="2:3" x14ac:dyDescent="0.25">
      <c r="B730636" s="76"/>
      <c r="C730636" s="75"/>
    </row>
    <row r="730637" spans="2:3" x14ac:dyDescent="0.25">
      <c r="B730637" s="76"/>
      <c r="C730637" s="75"/>
    </row>
    <row r="730638" spans="2:3" x14ac:dyDescent="0.25">
      <c r="B730638" s="76"/>
      <c r="C730638" s="75"/>
    </row>
    <row r="730639" spans="2:3" x14ac:dyDescent="0.25">
      <c r="B730639" s="76"/>
      <c r="C730639" s="75"/>
    </row>
    <row r="730640" spans="2:3" x14ac:dyDescent="0.25">
      <c r="B730640" s="76"/>
      <c r="C730640" s="75"/>
    </row>
    <row r="730641" spans="2:3" x14ac:dyDescent="0.25">
      <c r="B730641" s="76"/>
      <c r="C730641" s="75"/>
    </row>
    <row r="730751" spans="2:3" x14ac:dyDescent="0.25">
      <c r="B730751" s="76"/>
      <c r="C730751" s="75"/>
    </row>
    <row r="730752" spans="2:3" x14ac:dyDescent="0.25">
      <c r="B730752" s="76"/>
      <c r="C730752" s="75"/>
    </row>
    <row r="730753" spans="2:3" x14ac:dyDescent="0.25">
      <c r="B730753" s="76"/>
      <c r="C730753" s="75"/>
    </row>
    <row r="730754" spans="2:3" x14ac:dyDescent="0.25">
      <c r="B730754" s="76"/>
      <c r="C730754" s="75"/>
    </row>
    <row r="730755" spans="2:3" x14ac:dyDescent="0.25">
      <c r="B730755" s="76"/>
      <c r="C730755" s="75"/>
    </row>
    <row r="730756" spans="2:3" x14ac:dyDescent="0.25">
      <c r="B730756" s="76"/>
      <c r="C730756" s="75"/>
    </row>
    <row r="730757" spans="2:3" x14ac:dyDescent="0.25">
      <c r="B730757" s="76"/>
      <c r="C730757" s="75"/>
    </row>
    <row r="730758" spans="2:3" x14ac:dyDescent="0.25">
      <c r="B730758" s="76"/>
      <c r="C730758" s="75"/>
    </row>
    <row r="730759" spans="2:3" x14ac:dyDescent="0.25">
      <c r="B730759" s="76"/>
      <c r="C730759" s="75"/>
    </row>
    <row r="730760" spans="2:3" x14ac:dyDescent="0.25">
      <c r="B730760" s="76"/>
      <c r="C730760" s="75"/>
    </row>
    <row r="730761" spans="2:3" x14ac:dyDescent="0.25">
      <c r="B730761" s="76"/>
      <c r="C730761" s="75"/>
    </row>
    <row r="730762" spans="2:3" x14ac:dyDescent="0.25">
      <c r="B730762" s="76"/>
      <c r="C730762" s="75"/>
    </row>
    <row r="730763" spans="2:3" x14ac:dyDescent="0.25">
      <c r="B730763" s="76"/>
      <c r="C730763" s="75"/>
    </row>
    <row r="730873" spans="2:3" x14ac:dyDescent="0.25">
      <c r="B730873" s="76"/>
      <c r="C730873" s="75"/>
    </row>
    <row r="730874" spans="2:3" x14ac:dyDescent="0.25">
      <c r="B730874" s="76"/>
      <c r="C730874" s="75"/>
    </row>
    <row r="730875" spans="2:3" x14ac:dyDescent="0.25">
      <c r="B730875" s="76"/>
      <c r="C730875" s="75"/>
    </row>
    <row r="730876" spans="2:3" x14ac:dyDescent="0.25">
      <c r="B730876" s="76"/>
      <c r="C730876" s="75"/>
    </row>
    <row r="730877" spans="2:3" x14ac:dyDescent="0.25">
      <c r="B730877" s="76"/>
      <c r="C730877" s="75"/>
    </row>
    <row r="730878" spans="2:3" x14ac:dyDescent="0.25">
      <c r="B730878" s="76"/>
      <c r="C730878" s="75"/>
    </row>
    <row r="730879" spans="2:3" x14ac:dyDescent="0.25">
      <c r="B730879" s="76"/>
      <c r="C730879" s="75"/>
    </row>
    <row r="730880" spans="2:3" x14ac:dyDescent="0.25">
      <c r="B730880" s="76"/>
      <c r="C730880" s="75"/>
    </row>
    <row r="730881" spans="2:3" x14ac:dyDescent="0.25">
      <c r="B730881" s="76"/>
      <c r="C730881" s="75"/>
    </row>
    <row r="730882" spans="2:3" x14ac:dyDescent="0.25">
      <c r="B730882" s="76"/>
      <c r="C730882" s="75"/>
    </row>
    <row r="730883" spans="2:3" x14ac:dyDescent="0.25">
      <c r="B730883" s="76"/>
      <c r="C730883" s="75"/>
    </row>
    <row r="730884" spans="2:3" x14ac:dyDescent="0.25">
      <c r="B730884" s="76"/>
      <c r="C730884" s="75"/>
    </row>
    <row r="730885" spans="2:3" x14ac:dyDescent="0.25">
      <c r="B730885" s="76"/>
      <c r="C730885" s="75"/>
    </row>
    <row r="730995" spans="2:3" x14ac:dyDescent="0.25">
      <c r="B730995" s="76"/>
      <c r="C730995" s="75"/>
    </row>
    <row r="730996" spans="2:3" x14ac:dyDescent="0.25">
      <c r="B730996" s="76"/>
      <c r="C730996" s="75"/>
    </row>
    <row r="730997" spans="2:3" x14ac:dyDescent="0.25">
      <c r="B730997" s="76"/>
      <c r="C730997" s="75"/>
    </row>
    <row r="730998" spans="2:3" x14ac:dyDescent="0.25">
      <c r="B730998" s="76"/>
      <c r="C730998" s="75"/>
    </row>
    <row r="730999" spans="2:3" x14ac:dyDescent="0.25">
      <c r="B730999" s="76"/>
      <c r="C730999" s="75"/>
    </row>
    <row r="731000" spans="2:3" x14ac:dyDescent="0.25">
      <c r="B731000" s="76"/>
      <c r="C731000" s="75"/>
    </row>
    <row r="731001" spans="2:3" x14ac:dyDescent="0.25">
      <c r="B731001" s="76"/>
      <c r="C731001" s="75"/>
    </row>
    <row r="731002" spans="2:3" x14ac:dyDescent="0.25">
      <c r="B731002" s="76"/>
      <c r="C731002" s="75"/>
    </row>
    <row r="731003" spans="2:3" x14ac:dyDescent="0.25">
      <c r="B731003" s="76"/>
      <c r="C731003" s="75"/>
    </row>
    <row r="731004" spans="2:3" x14ac:dyDescent="0.25">
      <c r="B731004" s="76"/>
      <c r="C731004" s="75"/>
    </row>
    <row r="731005" spans="2:3" x14ac:dyDescent="0.25">
      <c r="B731005" s="76"/>
      <c r="C731005" s="75"/>
    </row>
    <row r="731006" spans="2:3" x14ac:dyDescent="0.25">
      <c r="B731006" s="76"/>
      <c r="C731006" s="75"/>
    </row>
    <row r="731007" spans="2:3" x14ac:dyDescent="0.25">
      <c r="B731007" s="76"/>
      <c r="C731007" s="75"/>
    </row>
    <row r="731117" spans="2:3" x14ac:dyDescent="0.25">
      <c r="B731117" s="76"/>
      <c r="C731117" s="75"/>
    </row>
    <row r="731118" spans="2:3" x14ac:dyDescent="0.25">
      <c r="B731118" s="76"/>
      <c r="C731118" s="75"/>
    </row>
    <row r="731119" spans="2:3" x14ac:dyDescent="0.25">
      <c r="B731119" s="76"/>
      <c r="C731119" s="75"/>
    </row>
    <row r="731120" spans="2:3" x14ac:dyDescent="0.25">
      <c r="B731120" s="76"/>
      <c r="C731120" s="75"/>
    </row>
    <row r="731121" spans="2:3" x14ac:dyDescent="0.25">
      <c r="B731121" s="76"/>
      <c r="C731121" s="75"/>
    </row>
    <row r="731122" spans="2:3" x14ac:dyDescent="0.25">
      <c r="B731122" s="76"/>
      <c r="C731122" s="75"/>
    </row>
    <row r="731123" spans="2:3" x14ac:dyDescent="0.25">
      <c r="B731123" s="76"/>
      <c r="C731123" s="75"/>
    </row>
    <row r="731124" spans="2:3" x14ac:dyDescent="0.25">
      <c r="B731124" s="76"/>
      <c r="C731124" s="75"/>
    </row>
    <row r="731125" spans="2:3" x14ac:dyDescent="0.25">
      <c r="B731125" s="76"/>
      <c r="C731125" s="75"/>
    </row>
    <row r="731126" spans="2:3" x14ac:dyDescent="0.25">
      <c r="B731126" s="76"/>
      <c r="C731126" s="75"/>
    </row>
    <row r="731127" spans="2:3" x14ac:dyDescent="0.25">
      <c r="B731127" s="76"/>
      <c r="C731127" s="75"/>
    </row>
    <row r="731128" spans="2:3" x14ac:dyDescent="0.25">
      <c r="B731128" s="76"/>
      <c r="C731128" s="75"/>
    </row>
    <row r="731129" spans="2:3" x14ac:dyDescent="0.25">
      <c r="B731129" s="76"/>
      <c r="C731129" s="75"/>
    </row>
    <row r="731239" spans="2:3" x14ac:dyDescent="0.25">
      <c r="B731239" s="76"/>
      <c r="C731239" s="75"/>
    </row>
    <row r="731240" spans="2:3" x14ac:dyDescent="0.25">
      <c r="B731240" s="76"/>
      <c r="C731240" s="75"/>
    </row>
    <row r="731241" spans="2:3" x14ac:dyDescent="0.25">
      <c r="B731241" s="76"/>
      <c r="C731241" s="75"/>
    </row>
    <row r="731242" spans="2:3" x14ac:dyDescent="0.25">
      <c r="B731242" s="76"/>
      <c r="C731242" s="75"/>
    </row>
    <row r="731243" spans="2:3" x14ac:dyDescent="0.25">
      <c r="B731243" s="76"/>
      <c r="C731243" s="75"/>
    </row>
    <row r="731244" spans="2:3" x14ac:dyDescent="0.25">
      <c r="B731244" s="76"/>
      <c r="C731244" s="75"/>
    </row>
    <row r="731245" spans="2:3" x14ac:dyDescent="0.25">
      <c r="B731245" s="76"/>
      <c r="C731245" s="75"/>
    </row>
    <row r="731246" spans="2:3" x14ac:dyDescent="0.25">
      <c r="B731246" s="76"/>
      <c r="C731246" s="75"/>
    </row>
    <row r="731247" spans="2:3" x14ac:dyDescent="0.25">
      <c r="B731247" s="76"/>
      <c r="C731247" s="75"/>
    </row>
    <row r="731248" spans="2:3" x14ac:dyDescent="0.25">
      <c r="B731248" s="76"/>
      <c r="C731248" s="75"/>
    </row>
    <row r="731249" spans="2:3" x14ac:dyDescent="0.25">
      <c r="B731249" s="76"/>
      <c r="C731249" s="75"/>
    </row>
    <row r="731250" spans="2:3" x14ac:dyDescent="0.25">
      <c r="B731250" s="76"/>
      <c r="C731250" s="75"/>
    </row>
    <row r="731251" spans="2:3" x14ac:dyDescent="0.25">
      <c r="B731251" s="76"/>
      <c r="C731251" s="75"/>
    </row>
    <row r="731361" spans="2:3" x14ac:dyDescent="0.25">
      <c r="B731361" s="76"/>
      <c r="C731361" s="75"/>
    </row>
    <row r="731362" spans="2:3" x14ac:dyDescent="0.25">
      <c r="B731362" s="76"/>
      <c r="C731362" s="75"/>
    </row>
    <row r="731363" spans="2:3" x14ac:dyDescent="0.25">
      <c r="B731363" s="76"/>
      <c r="C731363" s="75"/>
    </row>
    <row r="731364" spans="2:3" x14ac:dyDescent="0.25">
      <c r="B731364" s="76"/>
      <c r="C731364" s="75"/>
    </row>
    <row r="731365" spans="2:3" x14ac:dyDescent="0.25">
      <c r="B731365" s="76"/>
      <c r="C731365" s="75"/>
    </row>
    <row r="731366" spans="2:3" x14ac:dyDescent="0.25">
      <c r="B731366" s="76"/>
      <c r="C731366" s="75"/>
    </row>
    <row r="731367" spans="2:3" x14ac:dyDescent="0.25">
      <c r="B731367" s="76"/>
      <c r="C731367" s="75"/>
    </row>
    <row r="731368" spans="2:3" x14ac:dyDescent="0.25">
      <c r="B731368" s="76"/>
      <c r="C731368" s="75"/>
    </row>
    <row r="731369" spans="2:3" x14ac:dyDescent="0.25">
      <c r="B731369" s="76"/>
      <c r="C731369" s="75"/>
    </row>
    <row r="731370" spans="2:3" x14ac:dyDescent="0.25">
      <c r="B731370" s="76"/>
      <c r="C731370" s="75"/>
    </row>
    <row r="731371" spans="2:3" x14ac:dyDescent="0.25">
      <c r="B731371" s="76"/>
      <c r="C731371" s="75"/>
    </row>
    <row r="731372" spans="2:3" x14ac:dyDescent="0.25">
      <c r="B731372" s="76"/>
      <c r="C731372" s="75"/>
    </row>
    <row r="731373" spans="2:3" x14ac:dyDescent="0.25">
      <c r="B731373" s="76"/>
      <c r="C731373" s="75"/>
    </row>
    <row r="731483" spans="2:3" x14ac:dyDescent="0.25">
      <c r="B731483" s="76"/>
      <c r="C731483" s="75"/>
    </row>
    <row r="731484" spans="2:3" x14ac:dyDescent="0.25">
      <c r="B731484" s="76"/>
      <c r="C731484" s="75"/>
    </row>
    <row r="731485" spans="2:3" x14ac:dyDescent="0.25">
      <c r="B731485" s="76"/>
      <c r="C731485" s="75"/>
    </row>
    <row r="731486" spans="2:3" x14ac:dyDescent="0.25">
      <c r="B731486" s="76"/>
      <c r="C731486" s="75"/>
    </row>
    <row r="731487" spans="2:3" x14ac:dyDescent="0.25">
      <c r="B731487" s="76"/>
      <c r="C731487" s="75"/>
    </row>
    <row r="731488" spans="2:3" x14ac:dyDescent="0.25">
      <c r="B731488" s="76"/>
      <c r="C731488" s="75"/>
    </row>
    <row r="731489" spans="2:3" x14ac:dyDescent="0.25">
      <c r="B731489" s="76"/>
      <c r="C731489" s="75"/>
    </row>
    <row r="731490" spans="2:3" x14ac:dyDescent="0.25">
      <c r="B731490" s="76"/>
      <c r="C731490" s="75"/>
    </row>
    <row r="731491" spans="2:3" x14ac:dyDescent="0.25">
      <c r="B731491" s="76"/>
      <c r="C731491" s="75"/>
    </row>
    <row r="731492" spans="2:3" x14ac:dyDescent="0.25">
      <c r="B731492" s="76"/>
      <c r="C731492" s="75"/>
    </row>
    <row r="731493" spans="2:3" x14ac:dyDescent="0.25">
      <c r="B731493" s="76"/>
      <c r="C731493" s="75"/>
    </row>
    <row r="731494" spans="2:3" x14ac:dyDescent="0.25">
      <c r="B731494" s="76"/>
      <c r="C731494" s="75"/>
    </row>
    <row r="731495" spans="2:3" x14ac:dyDescent="0.25">
      <c r="B731495" s="76"/>
      <c r="C731495" s="75"/>
    </row>
    <row r="731605" spans="2:3" x14ac:dyDescent="0.25">
      <c r="B731605" s="76"/>
      <c r="C731605" s="75"/>
    </row>
    <row r="731606" spans="2:3" x14ac:dyDescent="0.25">
      <c r="B731606" s="76"/>
      <c r="C731606" s="75"/>
    </row>
    <row r="731607" spans="2:3" x14ac:dyDescent="0.25">
      <c r="B731607" s="76"/>
      <c r="C731607" s="75"/>
    </row>
    <row r="731608" spans="2:3" x14ac:dyDescent="0.25">
      <c r="B731608" s="76"/>
      <c r="C731608" s="75"/>
    </row>
    <row r="731609" spans="2:3" x14ac:dyDescent="0.25">
      <c r="B731609" s="76"/>
      <c r="C731609" s="75"/>
    </row>
    <row r="731610" spans="2:3" x14ac:dyDescent="0.25">
      <c r="B731610" s="76"/>
      <c r="C731610" s="75"/>
    </row>
    <row r="731611" spans="2:3" x14ac:dyDescent="0.25">
      <c r="B731611" s="76"/>
      <c r="C731611" s="75"/>
    </row>
    <row r="731612" spans="2:3" x14ac:dyDescent="0.25">
      <c r="B731612" s="76"/>
      <c r="C731612" s="75"/>
    </row>
    <row r="731613" spans="2:3" x14ac:dyDescent="0.25">
      <c r="B731613" s="76"/>
      <c r="C731613" s="75"/>
    </row>
    <row r="731614" spans="2:3" x14ac:dyDescent="0.25">
      <c r="B731614" s="76"/>
      <c r="C731614" s="75"/>
    </row>
    <row r="731615" spans="2:3" x14ac:dyDescent="0.25">
      <c r="B731615" s="76"/>
      <c r="C731615" s="75"/>
    </row>
    <row r="731616" spans="2:3" x14ac:dyDescent="0.25">
      <c r="B731616" s="76"/>
      <c r="C731616" s="75"/>
    </row>
    <row r="731617" spans="2:3" x14ac:dyDescent="0.25">
      <c r="B731617" s="76"/>
      <c r="C731617" s="75"/>
    </row>
    <row r="731727" spans="2:3" x14ac:dyDescent="0.25">
      <c r="B731727" s="76"/>
      <c r="C731727" s="75"/>
    </row>
    <row r="731728" spans="2:3" x14ac:dyDescent="0.25">
      <c r="B731728" s="76"/>
      <c r="C731728" s="75"/>
    </row>
    <row r="731729" spans="2:3" x14ac:dyDescent="0.25">
      <c r="B731729" s="76"/>
      <c r="C731729" s="75"/>
    </row>
    <row r="731730" spans="2:3" x14ac:dyDescent="0.25">
      <c r="B731730" s="76"/>
      <c r="C731730" s="75"/>
    </row>
    <row r="731731" spans="2:3" x14ac:dyDescent="0.25">
      <c r="B731731" s="76"/>
      <c r="C731731" s="75"/>
    </row>
    <row r="731732" spans="2:3" x14ac:dyDescent="0.25">
      <c r="B731732" s="76"/>
      <c r="C731732" s="75"/>
    </row>
    <row r="731733" spans="2:3" x14ac:dyDescent="0.25">
      <c r="B731733" s="76"/>
      <c r="C731733" s="75"/>
    </row>
    <row r="731734" spans="2:3" x14ac:dyDescent="0.25">
      <c r="B731734" s="76"/>
      <c r="C731734" s="75"/>
    </row>
    <row r="731735" spans="2:3" x14ac:dyDescent="0.25">
      <c r="B731735" s="76"/>
      <c r="C731735" s="75"/>
    </row>
    <row r="731736" spans="2:3" x14ac:dyDescent="0.25">
      <c r="B731736" s="76"/>
      <c r="C731736" s="75"/>
    </row>
    <row r="731737" spans="2:3" x14ac:dyDescent="0.25">
      <c r="B731737" s="76"/>
      <c r="C731737" s="75"/>
    </row>
    <row r="731738" spans="2:3" x14ac:dyDescent="0.25">
      <c r="B731738" s="76"/>
      <c r="C731738" s="75"/>
    </row>
    <row r="731739" spans="2:3" x14ac:dyDescent="0.25">
      <c r="B731739" s="76"/>
      <c r="C731739" s="75"/>
    </row>
    <row r="731849" spans="2:3" x14ac:dyDescent="0.25">
      <c r="B731849" s="76"/>
      <c r="C731849" s="75"/>
    </row>
    <row r="731850" spans="2:3" x14ac:dyDescent="0.25">
      <c r="B731850" s="76"/>
      <c r="C731850" s="75"/>
    </row>
    <row r="731851" spans="2:3" x14ac:dyDescent="0.25">
      <c r="B731851" s="76"/>
      <c r="C731851" s="75"/>
    </row>
    <row r="731852" spans="2:3" x14ac:dyDescent="0.25">
      <c r="B731852" s="76"/>
      <c r="C731852" s="75"/>
    </row>
    <row r="731853" spans="2:3" x14ac:dyDescent="0.25">
      <c r="B731853" s="76"/>
      <c r="C731853" s="75"/>
    </row>
    <row r="731854" spans="2:3" x14ac:dyDescent="0.25">
      <c r="B731854" s="76"/>
      <c r="C731854" s="75"/>
    </row>
    <row r="731855" spans="2:3" x14ac:dyDescent="0.25">
      <c r="B731855" s="76"/>
      <c r="C731855" s="75"/>
    </row>
    <row r="731856" spans="2:3" x14ac:dyDescent="0.25">
      <c r="B731856" s="76"/>
      <c r="C731856" s="75"/>
    </row>
    <row r="731857" spans="2:3" x14ac:dyDescent="0.25">
      <c r="B731857" s="76"/>
      <c r="C731857" s="75"/>
    </row>
    <row r="731858" spans="2:3" x14ac:dyDescent="0.25">
      <c r="B731858" s="76"/>
      <c r="C731858" s="75"/>
    </row>
    <row r="731859" spans="2:3" x14ac:dyDescent="0.25">
      <c r="B731859" s="76"/>
      <c r="C731859" s="75"/>
    </row>
    <row r="731860" spans="2:3" x14ac:dyDescent="0.25">
      <c r="B731860" s="76"/>
      <c r="C731860" s="75"/>
    </row>
    <row r="731861" spans="2:3" x14ac:dyDescent="0.25">
      <c r="B731861" s="76"/>
      <c r="C731861" s="75"/>
    </row>
    <row r="731971" spans="2:3" x14ac:dyDescent="0.25">
      <c r="B731971" s="76"/>
      <c r="C731971" s="75"/>
    </row>
    <row r="731972" spans="2:3" x14ac:dyDescent="0.25">
      <c r="B731972" s="76"/>
      <c r="C731972" s="75"/>
    </row>
    <row r="731973" spans="2:3" x14ac:dyDescent="0.25">
      <c r="B731973" s="76"/>
      <c r="C731973" s="75"/>
    </row>
    <row r="731974" spans="2:3" x14ac:dyDescent="0.25">
      <c r="B731974" s="76"/>
      <c r="C731974" s="75"/>
    </row>
    <row r="731975" spans="2:3" x14ac:dyDescent="0.25">
      <c r="B731975" s="76"/>
      <c r="C731975" s="75"/>
    </row>
    <row r="731976" spans="2:3" x14ac:dyDescent="0.25">
      <c r="B731976" s="76"/>
      <c r="C731976" s="75"/>
    </row>
    <row r="731977" spans="2:3" x14ac:dyDescent="0.25">
      <c r="B731977" s="76"/>
      <c r="C731977" s="75"/>
    </row>
    <row r="731978" spans="2:3" x14ac:dyDescent="0.25">
      <c r="B731978" s="76"/>
      <c r="C731978" s="75"/>
    </row>
    <row r="731979" spans="2:3" x14ac:dyDescent="0.25">
      <c r="B731979" s="76"/>
      <c r="C731979" s="75"/>
    </row>
    <row r="731980" spans="2:3" x14ac:dyDescent="0.25">
      <c r="B731980" s="76"/>
      <c r="C731980" s="75"/>
    </row>
    <row r="731981" spans="2:3" x14ac:dyDescent="0.25">
      <c r="B731981" s="76"/>
      <c r="C731981" s="75"/>
    </row>
    <row r="731982" spans="2:3" x14ac:dyDescent="0.25">
      <c r="B731982" s="76"/>
      <c r="C731982" s="75"/>
    </row>
    <row r="731983" spans="2:3" x14ac:dyDescent="0.25">
      <c r="B731983" s="76"/>
      <c r="C731983" s="75"/>
    </row>
    <row r="732093" spans="2:3" x14ac:dyDescent="0.25">
      <c r="B732093" s="76"/>
      <c r="C732093" s="75"/>
    </row>
    <row r="732094" spans="2:3" x14ac:dyDescent="0.25">
      <c r="B732094" s="76"/>
      <c r="C732094" s="75"/>
    </row>
    <row r="732095" spans="2:3" x14ac:dyDescent="0.25">
      <c r="B732095" s="76"/>
      <c r="C732095" s="75"/>
    </row>
    <row r="732096" spans="2:3" x14ac:dyDescent="0.25">
      <c r="B732096" s="76"/>
      <c r="C732096" s="75"/>
    </row>
    <row r="732097" spans="2:3" x14ac:dyDescent="0.25">
      <c r="B732097" s="76"/>
      <c r="C732097" s="75"/>
    </row>
    <row r="732098" spans="2:3" x14ac:dyDescent="0.25">
      <c r="B732098" s="76"/>
      <c r="C732098" s="75"/>
    </row>
    <row r="732099" spans="2:3" x14ac:dyDescent="0.25">
      <c r="B732099" s="76"/>
      <c r="C732099" s="75"/>
    </row>
    <row r="732100" spans="2:3" x14ac:dyDescent="0.25">
      <c r="B732100" s="76"/>
      <c r="C732100" s="75"/>
    </row>
    <row r="732101" spans="2:3" x14ac:dyDescent="0.25">
      <c r="B732101" s="76"/>
      <c r="C732101" s="75"/>
    </row>
    <row r="732102" spans="2:3" x14ac:dyDescent="0.25">
      <c r="B732102" s="76"/>
      <c r="C732102" s="75"/>
    </row>
    <row r="732103" spans="2:3" x14ac:dyDescent="0.25">
      <c r="B732103" s="76"/>
      <c r="C732103" s="75"/>
    </row>
    <row r="732104" spans="2:3" x14ac:dyDescent="0.25">
      <c r="B732104" s="76"/>
      <c r="C732104" s="75"/>
    </row>
    <row r="732105" spans="2:3" x14ac:dyDescent="0.25">
      <c r="B732105" s="76"/>
      <c r="C732105" s="75"/>
    </row>
    <row r="732215" spans="2:3" x14ac:dyDescent="0.25">
      <c r="B732215" s="76"/>
      <c r="C732215" s="75"/>
    </row>
    <row r="732216" spans="2:3" x14ac:dyDescent="0.25">
      <c r="B732216" s="76"/>
      <c r="C732216" s="75"/>
    </row>
    <row r="732217" spans="2:3" x14ac:dyDescent="0.25">
      <c r="B732217" s="76"/>
      <c r="C732217" s="75"/>
    </row>
    <row r="732218" spans="2:3" x14ac:dyDescent="0.25">
      <c r="B732218" s="76"/>
      <c r="C732218" s="75"/>
    </row>
    <row r="732219" spans="2:3" x14ac:dyDescent="0.25">
      <c r="B732219" s="76"/>
      <c r="C732219" s="75"/>
    </row>
    <row r="732220" spans="2:3" x14ac:dyDescent="0.25">
      <c r="B732220" s="76"/>
      <c r="C732220" s="75"/>
    </row>
    <row r="732221" spans="2:3" x14ac:dyDescent="0.25">
      <c r="B732221" s="76"/>
      <c r="C732221" s="75"/>
    </row>
    <row r="732222" spans="2:3" x14ac:dyDescent="0.25">
      <c r="B732222" s="76"/>
      <c r="C732222" s="75"/>
    </row>
    <row r="732223" spans="2:3" x14ac:dyDescent="0.25">
      <c r="B732223" s="76"/>
      <c r="C732223" s="75"/>
    </row>
    <row r="732224" spans="2:3" x14ac:dyDescent="0.25">
      <c r="B732224" s="76"/>
      <c r="C732224" s="75"/>
    </row>
    <row r="732225" spans="2:3" x14ac:dyDescent="0.25">
      <c r="B732225" s="76"/>
      <c r="C732225" s="75"/>
    </row>
    <row r="732226" spans="2:3" x14ac:dyDescent="0.25">
      <c r="B732226" s="76"/>
      <c r="C732226" s="75"/>
    </row>
    <row r="732227" spans="2:3" x14ac:dyDescent="0.25">
      <c r="B732227" s="76"/>
      <c r="C732227" s="75"/>
    </row>
    <row r="732337" spans="2:3" x14ac:dyDescent="0.25">
      <c r="B732337" s="76"/>
      <c r="C732337" s="75"/>
    </row>
    <row r="732338" spans="2:3" x14ac:dyDescent="0.25">
      <c r="B732338" s="76"/>
      <c r="C732338" s="75"/>
    </row>
    <row r="732339" spans="2:3" x14ac:dyDescent="0.25">
      <c r="B732339" s="76"/>
      <c r="C732339" s="75"/>
    </row>
    <row r="732340" spans="2:3" x14ac:dyDescent="0.25">
      <c r="B732340" s="76"/>
      <c r="C732340" s="75"/>
    </row>
    <row r="732341" spans="2:3" x14ac:dyDescent="0.25">
      <c r="B732341" s="76"/>
      <c r="C732341" s="75"/>
    </row>
    <row r="732342" spans="2:3" x14ac:dyDescent="0.25">
      <c r="B732342" s="76"/>
      <c r="C732342" s="75"/>
    </row>
    <row r="732343" spans="2:3" x14ac:dyDescent="0.25">
      <c r="B732343" s="76"/>
      <c r="C732343" s="75"/>
    </row>
    <row r="732344" spans="2:3" x14ac:dyDescent="0.25">
      <c r="B732344" s="76"/>
      <c r="C732344" s="75"/>
    </row>
    <row r="732345" spans="2:3" x14ac:dyDescent="0.25">
      <c r="B732345" s="76"/>
      <c r="C732345" s="75"/>
    </row>
    <row r="732346" spans="2:3" x14ac:dyDescent="0.25">
      <c r="B732346" s="76"/>
      <c r="C732346" s="75"/>
    </row>
    <row r="732347" spans="2:3" x14ac:dyDescent="0.25">
      <c r="B732347" s="76"/>
      <c r="C732347" s="75"/>
    </row>
    <row r="732348" spans="2:3" x14ac:dyDescent="0.25">
      <c r="B732348" s="76"/>
      <c r="C732348" s="75"/>
    </row>
    <row r="732349" spans="2:3" x14ac:dyDescent="0.25">
      <c r="B732349" s="76"/>
      <c r="C732349" s="75"/>
    </row>
    <row r="732459" spans="2:3" x14ac:dyDescent="0.25">
      <c r="B732459" s="76"/>
      <c r="C732459" s="75"/>
    </row>
    <row r="732460" spans="2:3" x14ac:dyDescent="0.25">
      <c r="B732460" s="76"/>
      <c r="C732460" s="75"/>
    </row>
    <row r="732461" spans="2:3" x14ac:dyDescent="0.25">
      <c r="B732461" s="76"/>
      <c r="C732461" s="75"/>
    </row>
    <row r="732462" spans="2:3" x14ac:dyDescent="0.25">
      <c r="B732462" s="76"/>
      <c r="C732462" s="75"/>
    </row>
    <row r="732463" spans="2:3" x14ac:dyDescent="0.25">
      <c r="B732463" s="76"/>
      <c r="C732463" s="75"/>
    </row>
    <row r="732464" spans="2:3" x14ac:dyDescent="0.25">
      <c r="B732464" s="76"/>
      <c r="C732464" s="75"/>
    </row>
    <row r="732465" spans="2:3" x14ac:dyDescent="0.25">
      <c r="B732465" s="76"/>
      <c r="C732465" s="75"/>
    </row>
    <row r="732466" spans="2:3" x14ac:dyDescent="0.25">
      <c r="B732466" s="76"/>
      <c r="C732466" s="75"/>
    </row>
    <row r="732467" spans="2:3" x14ac:dyDescent="0.25">
      <c r="B732467" s="76"/>
      <c r="C732467" s="75"/>
    </row>
    <row r="732468" spans="2:3" x14ac:dyDescent="0.25">
      <c r="B732468" s="76"/>
      <c r="C732468" s="75"/>
    </row>
    <row r="732469" spans="2:3" x14ac:dyDescent="0.25">
      <c r="B732469" s="76"/>
      <c r="C732469" s="75"/>
    </row>
    <row r="732470" spans="2:3" x14ac:dyDescent="0.25">
      <c r="B732470" s="76"/>
      <c r="C732470" s="75"/>
    </row>
    <row r="732471" spans="2:3" x14ac:dyDescent="0.25">
      <c r="B732471" s="76"/>
      <c r="C732471" s="75"/>
    </row>
    <row r="732581" spans="2:3" x14ac:dyDescent="0.25">
      <c r="B732581" s="76"/>
      <c r="C732581" s="75"/>
    </row>
    <row r="732582" spans="2:3" x14ac:dyDescent="0.25">
      <c r="B732582" s="76"/>
      <c r="C732582" s="75"/>
    </row>
    <row r="732583" spans="2:3" x14ac:dyDescent="0.25">
      <c r="B732583" s="76"/>
      <c r="C732583" s="75"/>
    </row>
    <row r="732584" spans="2:3" x14ac:dyDescent="0.25">
      <c r="B732584" s="76"/>
      <c r="C732584" s="75"/>
    </row>
    <row r="732585" spans="2:3" x14ac:dyDescent="0.25">
      <c r="B732585" s="76"/>
      <c r="C732585" s="75"/>
    </row>
    <row r="732586" spans="2:3" x14ac:dyDescent="0.25">
      <c r="B732586" s="76"/>
      <c r="C732586" s="75"/>
    </row>
    <row r="732587" spans="2:3" x14ac:dyDescent="0.25">
      <c r="B732587" s="76"/>
      <c r="C732587" s="75"/>
    </row>
    <row r="732588" spans="2:3" x14ac:dyDescent="0.25">
      <c r="B732588" s="76"/>
      <c r="C732588" s="75"/>
    </row>
    <row r="732589" spans="2:3" x14ac:dyDescent="0.25">
      <c r="B732589" s="76"/>
      <c r="C732589" s="75"/>
    </row>
    <row r="732590" spans="2:3" x14ac:dyDescent="0.25">
      <c r="B732590" s="76"/>
      <c r="C732590" s="75"/>
    </row>
    <row r="732591" spans="2:3" x14ac:dyDescent="0.25">
      <c r="B732591" s="76"/>
      <c r="C732591" s="75"/>
    </row>
    <row r="732592" spans="2:3" x14ac:dyDescent="0.25">
      <c r="B732592" s="76"/>
      <c r="C732592" s="75"/>
    </row>
    <row r="732593" spans="2:3" x14ac:dyDescent="0.25">
      <c r="B732593" s="76"/>
      <c r="C732593" s="75"/>
    </row>
    <row r="732703" spans="2:3" x14ac:dyDescent="0.25">
      <c r="B732703" s="76"/>
      <c r="C732703" s="75"/>
    </row>
    <row r="732704" spans="2:3" x14ac:dyDescent="0.25">
      <c r="B732704" s="76"/>
      <c r="C732704" s="75"/>
    </row>
    <row r="732705" spans="2:3" x14ac:dyDescent="0.25">
      <c r="B732705" s="76"/>
      <c r="C732705" s="75"/>
    </row>
    <row r="732706" spans="2:3" x14ac:dyDescent="0.25">
      <c r="B732706" s="76"/>
      <c r="C732706" s="75"/>
    </row>
    <row r="732707" spans="2:3" x14ac:dyDescent="0.25">
      <c r="B732707" s="76"/>
      <c r="C732707" s="75"/>
    </row>
    <row r="732708" spans="2:3" x14ac:dyDescent="0.25">
      <c r="B732708" s="76"/>
      <c r="C732708" s="75"/>
    </row>
    <row r="732709" spans="2:3" x14ac:dyDescent="0.25">
      <c r="B732709" s="76"/>
      <c r="C732709" s="75"/>
    </row>
    <row r="732710" spans="2:3" x14ac:dyDescent="0.25">
      <c r="B732710" s="76"/>
      <c r="C732710" s="75"/>
    </row>
    <row r="732711" spans="2:3" x14ac:dyDescent="0.25">
      <c r="B732711" s="76"/>
      <c r="C732711" s="75"/>
    </row>
    <row r="732712" spans="2:3" x14ac:dyDescent="0.25">
      <c r="B732712" s="76"/>
      <c r="C732712" s="75"/>
    </row>
    <row r="732713" spans="2:3" x14ac:dyDescent="0.25">
      <c r="B732713" s="76"/>
      <c r="C732713" s="75"/>
    </row>
    <row r="732714" spans="2:3" x14ac:dyDescent="0.25">
      <c r="B732714" s="76"/>
      <c r="C732714" s="75"/>
    </row>
    <row r="732715" spans="2:3" x14ac:dyDescent="0.25">
      <c r="B732715" s="76"/>
      <c r="C732715" s="75"/>
    </row>
    <row r="732825" spans="2:3" x14ac:dyDescent="0.25">
      <c r="B732825" s="76"/>
      <c r="C732825" s="75"/>
    </row>
    <row r="732826" spans="2:3" x14ac:dyDescent="0.25">
      <c r="B732826" s="76"/>
      <c r="C732826" s="75"/>
    </row>
    <row r="732827" spans="2:3" x14ac:dyDescent="0.25">
      <c r="B732827" s="76"/>
      <c r="C732827" s="75"/>
    </row>
    <row r="732828" spans="2:3" x14ac:dyDescent="0.25">
      <c r="B732828" s="76"/>
      <c r="C732828" s="75"/>
    </row>
    <row r="732829" spans="2:3" x14ac:dyDescent="0.25">
      <c r="B732829" s="76"/>
      <c r="C732829" s="75"/>
    </row>
    <row r="732830" spans="2:3" x14ac:dyDescent="0.25">
      <c r="B732830" s="76"/>
      <c r="C732830" s="75"/>
    </row>
    <row r="732831" spans="2:3" x14ac:dyDescent="0.25">
      <c r="B732831" s="76"/>
      <c r="C732831" s="75"/>
    </row>
    <row r="732832" spans="2:3" x14ac:dyDescent="0.25">
      <c r="B732832" s="76"/>
      <c r="C732832" s="75"/>
    </row>
    <row r="732833" spans="2:3" x14ac:dyDescent="0.25">
      <c r="B732833" s="76"/>
      <c r="C732833" s="75"/>
    </row>
    <row r="732834" spans="2:3" x14ac:dyDescent="0.25">
      <c r="B732834" s="76"/>
      <c r="C732834" s="75"/>
    </row>
    <row r="732835" spans="2:3" x14ac:dyDescent="0.25">
      <c r="B732835" s="76"/>
      <c r="C732835" s="75"/>
    </row>
    <row r="732836" spans="2:3" x14ac:dyDescent="0.25">
      <c r="B732836" s="76"/>
      <c r="C732836" s="75"/>
    </row>
    <row r="732837" spans="2:3" x14ac:dyDescent="0.25">
      <c r="B732837" s="76"/>
      <c r="C732837" s="75"/>
    </row>
    <row r="732947" spans="2:3" x14ac:dyDescent="0.25">
      <c r="B732947" s="76"/>
      <c r="C732947" s="75"/>
    </row>
    <row r="732948" spans="2:3" x14ac:dyDescent="0.25">
      <c r="B732948" s="76"/>
      <c r="C732948" s="75"/>
    </row>
    <row r="732949" spans="2:3" x14ac:dyDescent="0.25">
      <c r="B732949" s="76"/>
      <c r="C732949" s="75"/>
    </row>
    <row r="732950" spans="2:3" x14ac:dyDescent="0.25">
      <c r="B732950" s="76"/>
      <c r="C732950" s="75"/>
    </row>
    <row r="732951" spans="2:3" x14ac:dyDescent="0.25">
      <c r="B732951" s="76"/>
      <c r="C732951" s="75"/>
    </row>
    <row r="732952" spans="2:3" x14ac:dyDescent="0.25">
      <c r="B732952" s="76"/>
      <c r="C732952" s="75"/>
    </row>
    <row r="732953" spans="2:3" x14ac:dyDescent="0.25">
      <c r="B732953" s="76"/>
      <c r="C732953" s="75"/>
    </row>
    <row r="732954" spans="2:3" x14ac:dyDescent="0.25">
      <c r="B732954" s="76"/>
      <c r="C732954" s="75"/>
    </row>
    <row r="732955" spans="2:3" x14ac:dyDescent="0.25">
      <c r="B732955" s="76"/>
      <c r="C732955" s="75"/>
    </row>
    <row r="732956" spans="2:3" x14ac:dyDescent="0.25">
      <c r="B732956" s="76"/>
      <c r="C732956" s="75"/>
    </row>
    <row r="732957" spans="2:3" x14ac:dyDescent="0.25">
      <c r="B732957" s="76"/>
      <c r="C732957" s="75"/>
    </row>
    <row r="732958" spans="2:3" x14ac:dyDescent="0.25">
      <c r="B732958" s="76"/>
      <c r="C732958" s="75"/>
    </row>
    <row r="732959" spans="2:3" x14ac:dyDescent="0.25">
      <c r="B732959" s="76"/>
      <c r="C732959" s="75"/>
    </row>
    <row r="733069" spans="2:3" x14ac:dyDescent="0.25">
      <c r="B733069" s="76"/>
      <c r="C733069" s="75"/>
    </row>
    <row r="733070" spans="2:3" x14ac:dyDescent="0.25">
      <c r="B733070" s="76"/>
      <c r="C733070" s="75"/>
    </row>
    <row r="733071" spans="2:3" x14ac:dyDescent="0.25">
      <c r="B733071" s="76"/>
      <c r="C733071" s="75"/>
    </row>
    <row r="733072" spans="2:3" x14ac:dyDescent="0.25">
      <c r="B733072" s="76"/>
      <c r="C733072" s="75"/>
    </row>
    <row r="733073" spans="2:3" x14ac:dyDescent="0.25">
      <c r="B733073" s="76"/>
      <c r="C733073" s="75"/>
    </row>
    <row r="733074" spans="2:3" x14ac:dyDescent="0.25">
      <c r="B733074" s="76"/>
      <c r="C733074" s="75"/>
    </row>
    <row r="733075" spans="2:3" x14ac:dyDescent="0.25">
      <c r="B733075" s="76"/>
      <c r="C733075" s="75"/>
    </row>
    <row r="733076" spans="2:3" x14ac:dyDescent="0.25">
      <c r="B733076" s="76"/>
      <c r="C733076" s="75"/>
    </row>
    <row r="733077" spans="2:3" x14ac:dyDescent="0.25">
      <c r="B733077" s="76"/>
      <c r="C733077" s="75"/>
    </row>
    <row r="733078" spans="2:3" x14ac:dyDescent="0.25">
      <c r="B733078" s="76"/>
      <c r="C733078" s="75"/>
    </row>
    <row r="733079" spans="2:3" x14ac:dyDescent="0.25">
      <c r="B733079" s="76"/>
      <c r="C733079" s="75"/>
    </row>
    <row r="733080" spans="2:3" x14ac:dyDescent="0.25">
      <c r="B733080" s="76"/>
      <c r="C733080" s="75"/>
    </row>
    <row r="733081" spans="2:3" x14ac:dyDescent="0.25">
      <c r="B733081" s="76"/>
      <c r="C733081" s="75"/>
    </row>
    <row r="733191" spans="2:3" x14ac:dyDescent="0.25">
      <c r="B733191" s="76"/>
      <c r="C733191" s="75"/>
    </row>
    <row r="733192" spans="2:3" x14ac:dyDescent="0.25">
      <c r="B733192" s="76"/>
      <c r="C733192" s="75"/>
    </row>
    <row r="733193" spans="2:3" x14ac:dyDescent="0.25">
      <c r="B733193" s="76"/>
      <c r="C733193" s="75"/>
    </row>
    <row r="733194" spans="2:3" x14ac:dyDescent="0.25">
      <c r="B733194" s="76"/>
      <c r="C733194" s="75"/>
    </row>
    <row r="733195" spans="2:3" x14ac:dyDescent="0.25">
      <c r="B733195" s="76"/>
      <c r="C733195" s="75"/>
    </row>
    <row r="733196" spans="2:3" x14ac:dyDescent="0.25">
      <c r="B733196" s="76"/>
      <c r="C733196" s="75"/>
    </row>
    <row r="733197" spans="2:3" x14ac:dyDescent="0.25">
      <c r="B733197" s="76"/>
      <c r="C733197" s="75"/>
    </row>
    <row r="733198" spans="2:3" x14ac:dyDescent="0.25">
      <c r="B733198" s="76"/>
      <c r="C733198" s="75"/>
    </row>
    <row r="733199" spans="2:3" x14ac:dyDescent="0.25">
      <c r="B733199" s="76"/>
      <c r="C733199" s="75"/>
    </row>
    <row r="733200" spans="2:3" x14ac:dyDescent="0.25">
      <c r="B733200" s="76"/>
      <c r="C733200" s="75"/>
    </row>
    <row r="733201" spans="2:3" x14ac:dyDescent="0.25">
      <c r="B733201" s="76"/>
      <c r="C733201" s="75"/>
    </row>
    <row r="733202" spans="2:3" x14ac:dyDescent="0.25">
      <c r="B733202" s="76"/>
      <c r="C733202" s="75"/>
    </row>
    <row r="733203" spans="2:3" x14ac:dyDescent="0.25">
      <c r="B733203" s="76"/>
      <c r="C733203" s="75"/>
    </row>
    <row r="733313" spans="2:3" x14ac:dyDescent="0.25">
      <c r="B733313" s="76"/>
      <c r="C733313" s="75"/>
    </row>
    <row r="733314" spans="2:3" x14ac:dyDescent="0.25">
      <c r="B733314" s="76"/>
      <c r="C733314" s="75"/>
    </row>
    <row r="733315" spans="2:3" x14ac:dyDescent="0.25">
      <c r="B733315" s="76"/>
      <c r="C733315" s="75"/>
    </row>
    <row r="733316" spans="2:3" x14ac:dyDescent="0.25">
      <c r="B733316" s="76"/>
      <c r="C733316" s="75"/>
    </row>
    <row r="733317" spans="2:3" x14ac:dyDescent="0.25">
      <c r="B733317" s="76"/>
      <c r="C733317" s="75"/>
    </row>
    <row r="733318" spans="2:3" x14ac:dyDescent="0.25">
      <c r="B733318" s="76"/>
      <c r="C733318" s="75"/>
    </row>
    <row r="733319" spans="2:3" x14ac:dyDescent="0.25">
      <c r="B733319" s="76"/>
      <c r="C733319" s="75"/>
    </row>
    <row r="733320" spans="2:3" x14ac:dyDescent="0.25">
      <c r="B733320" s="76"/>
      <c r="C733320" s="75"/>
    </row>
    <row r="733321" spans="2:3" x14ac:dyDescent="0.25">
      <c r="B733321" s="76"/>
      <c r="C733321" s="75"/>
    </row>
    <row r="733322" spans="2:3" x14ac:dyDescent="0.25">
      <c r="B733322" s="76"/>
      <c r="C733322" s="75"/>
    </row>
    <row r="733323" spans="2:3" x14ac:dyDescent="0.25">
      <c r="B733323" s="76"/>
      <c r="C733323" s="75"/>
    </row>
    <row r="733324" spans="2:3" x14ac:dyDescent="0.25">
      <c r="B733324" s="76"/>
      <c r="C733324" s="75"/>
    </row>
    <row r="733325" spans="2:3" x14ac:dyDescent="0.25">
      <c r="B733325" s="76"/>
      <c r="C733325" s="75"/>
    </row>
    <row r="733435" spans="2:3" x14ac:dyDescent="0.25">
      <c r="B733435" s="76"/>
      <c r="C733435" s="75"/>
    </row>
    <row r="733436" spans="2:3" x14ac:dyDescent="0.25">
      <c r="B733436" s="76"/>
      <c r="C733436" s="75"/>
    </row>
    <row r="733437" spans="2:3" x14ac:dyDescent="0.25">
      <c r="B733437" s="76"/>
      <c r="C733437" s="75"/>
    </row>
    <row r="733438" spans="2:3" x14ac:dyDescent="0.25">
      <c r="B733438" s="76"/>
      <c r="C733438" s="75"/>
    </row>
    <row r="733439" spans="2:3" x14ac:dyDescent="0.25">
      <c r="B733439" s="76"/>
      <c r="C733439" s="75"/>
    </row>
    <row r="733440" spans="2:3" x14ac:dyDescent="0.25">
      <c r="B733440" s="76"/>
      <c r="C733440" s="75"/>
    </row>
    <row r="733441" spans="2:3" x14ac:dyDescent="0.25">
      <c r="B733441" s="76"/>
      <c r="C733441" s="75"/>
    </row>
    <row r="733442" spans="2:3" x14ac:dyDescent="0.25">
      <c r="B733442" s="76"/>
      <c r="C733442" s="75"/>
    </row>
    <row r="733443" spans="2:3" x14ac:dyDescent="0.25">
      <c r="B733443" s="76"/>
      <c r="C733443" s="75"/>
    </row>
    <row r="733444" spans="2:3" x14ac:dyDescent="0.25">
      <c r="B733444" s="76"/>
      <c r="C733444" s="75"/>
    </row>
    <row r="733445" spans="2:3" x14ac:dyDescent="0.25">
      <c r="B733445" s="76"/>
      <c r="C733445" s="75"/>
    </row>
    <row r="733446" spans="2:3" x14ac:dyDescent="0.25">
      <c r="B733446" s="76"/>
      <c r="C733446" s="75"/>
    </row>
    <row r="733447" spans="2:3" x14ac:dyDescent="0.25">
      <c r="B733447" s="76"/>
      <c r="C733447" s="75"/>
    </row>
    <row r="733557" spans="2:3" x14ac:dyDescent="0.25">
      <c r="B733557" s="76"/>
      <c r="C733557" s="75"/>
    </row>
    <row r="733558" spans="2:3" x14ac:dyDescent="0.25">
      <c r="B733558" s="76"/>
      <c r="C733558" s="75"/>
    </row>
    <row r="733559" spans="2:3" x14ac:dyDescent="0.25">
      <c r="B733559" s="76"/>
      <c r="C733559" s="75"/>
    </row>
    <row r="733560" spans="2:3" x14ac:dyDescent="0.25">
      <c r="B733560" s="76"/>
      <c r="C733560" s="75"/>
    </row>
    <row r="733561" spans="2:3" x14ac:dyDescent="0.25">
      <c r="B733561" s="76"/>
      <c r="C733561" s="75"/>
    </row>
    <row r="733562" spans="2:3" x14ac:dyDescent="0.25">
      <c r="B733562" s="76"/>
      <c r="C733562" s="75"/>
    </row>
    <row r="733563" spans="2:3" x14ac:dyDescent="0.25">
      <c r="B733563" s="76"/>
      <c r="C733563" s="75"/>
    </row>
    <row r="733564" spans="2:3" x14ac:dyDescent="0.25">
      <c r="B733564" s="76"/>
      <c r="C733564" s="75"/>
    </row>
    <row r="733565" spans="2:3" x14ac:dyDescent="0.25">
      <c r="B733565" s="76"/>
      <c r="C733565" s="75"/>
    </row>
    <row r="733566" spans="2:3" x14ac:dyDescent="0.25">
      <c r="B733566" s="76"/>
      <c r="C733566" s="75"/>
    </row>
    <row r="733567" spans="2:3" x14ac:dyDescent="0.25">
      <c r="B733567" s="76"/>
      <c r="C733567" s="75"/>
    </row>
    <row r="733568" spans="2:3" x14ac:dyDescent="0.25">
      <c r="B733568" s="76"/>
      <c r="C733568" s="75"/>
    </row>
    <row r="733569" spans="2:3" x14ac:dyDescent="0.25">
      <c r="B733569" s="76"/>
      <c r="C733569" s="75"/>
    </row>
    <row r="733679" spans="2:3" x14ac:dyDescent="0.25">
      <c r="B733679" s="76"/>
      <c r="C733679" s="75"/>
    </row>
    <row r="733680" spans="2:3" x14ac:dyDescent="0.25">
      <c r="B733680" s="76"/>
      <c r="C733680" s="75"/>
    </row>
    <row r="733681" spans="2:3" x14ac:dyDescent="0.25">
      <c r="B733681" s="76"/>
      <c r="C733681" s="75"/>
    </row>
    <row r="733682" spans="2:3" x14ac:dyDescent="0.25">
      <c r="B733682" s="76"/>
      <c r="C733682" s="75"/>
    </row>
    <row r="733683" spans="2:3" x14ac:dyDescent="0.25">
      <c r="B733683" s="76"/>
      <c r="C733683" s="75"/>
    </row>
    <row r="733684" spans="2:3" x14ac:dyDescent="0.25">
      <c r="B733684" s="76"/>
      <c r="C733684" s="75"/>
    </row>
    <row r="733685" spans="2:3" x14ac:dyDescent="0.25">
      <c r="B733685" s="76"/>
      <c r="C733685" s="75"/>
    </row>
    <row r="733686" spans="2:3" x14ac:dyDescent="0.25">
      <c r="B733686" s="76"/>
      <c r="C733686" s="75"/>
    </row>
    <row r="733687" spans="2:3" x14ac:dyDescent="0.25">
      <c r="B733687" s="76"/>
      <c r="C733687" s="75"/>
    </row>
    <row r="733688" spans="2:3" x14ac:dyDescent="0.25">
      <c r="B733688" s="76"/>
      <c r="C733688" s="75"/>
    </row>
    <row r="733689" spans="2:3" x14ac:dyDescent="0.25">
      <c r="B733689" s="76"/>
      <c r="C733689" s="75"/>
    </row>
    <row r="733690" spans="2:3" x14ac:dyDescent="0.25">
      <c r="B733690" s="76"/>
      <c r="C733690" s="75"/>
    </row>
    <row r="733691" spans="2:3" x14ac:dyDescent="0.25">
      <c r="B733691" s="76"/>
      <c r="C733691" s="75"/>
    </row>
    <row r="733801" spans="2:3" x14ac:dyDescent="0.25">
      <c r="B733801" s="76"/>
      <c r="C733801" s="75"/>
    </row>
    <row r="733802" spans="2:3" x14ac:dyDescent="0.25">
      <c r="B733802" s="76"/>
      <c r="C733802" s="75"/>
    </row>
    <row r="733803" spans="2:3" x14ac:dyDescent="0.25">
      <c r="B733803" s="76"/>
      <c r="C733803" s="75"/>
    </row>
    <row r="733804" spans="2:3" x14ac:dyDescent="0.25">
      <c r="B733804" s="76"/>
      <c r="C733804" s="75"/>
    </row>
    <row r="733805" spans="2:3" x14ac:dyDescent="0.25">
      <c r="B733805" s="76"/>
      <c r="C733805" s="75"/>
    </row>
    <row r="733806" spans="2:3" x14ac:dyDescent="0.25">
      <c r="B733806" s="76"/>
      <c r="C733806" s="75"/>
    </row>
    <row r="733807" spans="2:3" x14ac:dyDescent="0.25">
      <c r="B733807" s="76"/>
      <c r="C733807" s="75"/>
    </row>
    <row r="733808" spans="2:3" x14ac:dyDescent="0.25">
      <c r="B733808" s="76"/>
      <c r="C733808" s="75"/>
    </row>
    <row r="733809" spans="2:3" x14ac:dyDescent="0.25">
      <c r="B733809" s="76"/>
      <c r="C733809" s="75"/>
    </row>
    <row r="733810" spans="2:3" x14ac:dyDescent="0.25">
      <c r="B733810" s="76"/>
      <c r="C733810" s="75"/>
    </row>
    <row r="733811" spans="2:3" x14ac:dyDescent="0.25">
      <c r="B733811" s="76"/>
      <c r="C733811" s="75"/>
    </row>
    <row r="733812" spans="2:3" x14ac:dyDescent="0.25">
      <c r="B733812" s="76"/>
      <c r="C733812" s="75"/>
    </row>
    <row r="733813" spans="2:3" x14ac:dyDescent="0.25">
      <c r="B733813" s="76"/>
      <c r="C733813" s="75"/>
    </row>
    <row r="733923" spans="2:3" x14ac:dyDescent="0.25">
      <c r="B733923" s="76"/>
      <c r="C733923" s="75"/>
    </row>
    <row r="733924" spans="2:3" x14ac:dyDescent="0.25">
      <c r="B733924" s="76"/>
      <c r="C733924" s="75"/>
    </row>
    <row r="733925" spans="2:3" x14ac:dyDescent="0.25">
      <c r="B733925" s="76"/>
      <c r="C733925" s="75"/>
    </row>
    <row r="733926" spans="2:3" x14ac:dyDescent="0.25">
      <c r="B733926" s="76"/>
      <c r="C733926" s="75"/>
    </row>
    <row r="733927" spans="2:3" x14ac:dyDescent="0.25">
      <c r="B733927" s="76"/>
      <c r="C733927" s="75"/>
    </row>
    <row r="733928" spans="2:3" x14ac:dyDescent="0.25">
      <c r="B733928" s="76"/>
      <c r="C733928" s="75"/>
    </row>
    <row r="733929" spans="2:3" x14ac:dyDescent="0.25">
      <c r="B733929" s="76"/>
      <c r="C733929" s="75"/>
    </row>
    <row r="733930" spans="2:3" x14ac:dyDescent="0.25">
      <c r="B733930" s="76"/>
      <c r="C733930" s="75"/>
    </row>
    <row r="733931" spans="2:3" x14ac:dyDescent="0.25">
      <c r="B733931" s="76"/>
      <c r="C733931" s="75"/>
    </row>
    <row r="733932" spans="2:3" x14ac:dyDescent="0.25">
      <c r="B733932" s="76"/>
      <c r="C733932" s="75"/>
    </row>
    <row r="733933" spans="2:3" x14ac:dyDescent="0.25">
      <c r="B733933" s="76"/>
      <c r="C733933" s="75"/>
    </row>
    <row r="733934" spans="2:3" x14ac:dyDescent="0.25">
      <c r="B733934" s="76"/>
      <c r="C733934" s="75"/>
    </row>
    <row r="733935" spans="2:3" x14ac:dyDescent="0.25">
      <c r="B733935" s="76"/>
      <c r="C733935" s="75"/>
    </row>
    <row r="734045" spans="2:3" x14ac:dyDescent="0.25">
      <c r="B734045" s="76"/>
      <c r="C734045" s="75"/>
    </row>
    <row r="734046" spans="2:3" x14ac:dyDescent="0.25">
      <c r="B734046" s="76"/>
      <c r="C734046" s="75"/>
    </row>
    <row r="734047" spans="2:3" x14ac:dyDescent="0.25">
      <c r="B734047" s="76"/>
      <c r="C734047" s="75"/>
    </row>
    <row r="734048" spans="2:3" x14ac:dyDescent="0.25">
      <c r="B734048" s="76"/>
      <c r="C734048" s="75"/>
    </row>
    <row r="734049" spans="2:3" x14ac:dyDescent="0.25">
      <c r="B734049" s="76"/>
      <c r="C734049" s="75"/>
    </row>
    <row r="734050" spans="2:3" x14ac:dyDescent="0.25">
      <c r="B734050" s="76"/>
      <c r="C734050" s="75"/>
    </row>
    <row r="734051" spans="2:3" x14ac:dyDescent="0.25">
      <c r="B734051" s="76"/>
      <c r="C734051" s="75"/>
    </row>
    <row r="734052" spans="2:3" x14ac:dyDescent="0.25">
      <c r="B734052" s="76"/>
      <c r="C734052" s="75"/>
    </row>
    <row r="734053" spans="2:3" x14ac:dyDescent="0.25">
      <c r="B734053" s="76"/>
      <c r="C734053" s="75"/>
    </row>
    <row r="734054" spans="2:3" x14ac:dyDescent="0.25">
      <c r="B734054" s="76"/>
      <c r="C734054" s="75"/>
    </row>
    <row r="734055" spans="2:3" x14ac:dyDescent="0.25">
      <c r="B734055" s="76"/>
      <c r="C734055" s="75"/>
    </row>
    <row r="734056" spans="2:3" x14ac:dyDescent="0.25">
      <c r="B734056" s="76"/>
      <c r="C734056" s="75"/>
    </row>
    <row r="734057" spans="2:3" x14ac:dyDescent="0.25">
      <c r="B734057" s="76"/>
      <c r="C734057" s="75"/>
    </row>
    <row r="734167" spans="2:3" x14ac:dyDescent="0.25">
      <c r="B734167" s="76"/>
      <c r="C734167" s="75"/>
    </row>
    <row r="734168" spans="2:3" x14ac:dyDescent="0.25">
      <c r="B734168" s="76"/>
      <c r="C734168" s="75"/>
    </row>
    <row r="734169" spans="2:3" x14ac:dyDescent="0.25">
      <c r="B734169" s="76"/>
      <c r="C734169" s="75"/>
    </row>
    <row r="734170" spans="2:3" x14ac:dyDescent="0.25">
      <c r="B734170" s="76"/>
      <c r="C734170" s="75"/>
    </row>
    <row r="734171" spans="2:3" x14ac:dyDescent="0.25">
      <c r="B734171" s="76"/>
      <c r="C734171" s="75"/>
    </row>
    <row r="734172" spans="2:3" x14ac:dyDescent="0.25">
      <c r="B734172" s="76"/>
      <c r="C734172" s="75"/>
    </row>
    <row r="734173" spans="2:3" x14ac:dyDescent="0.25">
      <c r="B734173" s="76"/>
      <c r="C734173" s="75"/>
    </row>
    <row r="734174" spans="2:3" x14ac:dyDescent="0.25">
      <c r="B734174" s="76"/>
      <c r="C734174" s="75"/>
    </row>
    <row r="734175" spans="2:3" x14ac:dyDescent="0.25">
      <c r="B734175" s="76"/>
      <c r="C734175" s="75"/>
    </row>
    <row r="734176" spans="2:3" x14ac:dyDescent="0.25">
      <c r="B734176" s="76"/>
      <c r="C734176" s="75"/>
    </row>
    <row r="734177" spans="2:3" x14ac:dyDescent="0.25">
      <c r="B734177" s="76"/>
      <c r="C734177" s="75"/>
    </row>
    <row r="734178" spans="2:3" x14ac:dyDescent="0.25">
      <c r="B734178" s="76"/>
      <c r="C734178" s="75"/>
    </row>
    <row r="734179" spans="2:3" x14ac:dyDescent="0.25">
      <c r="B734179" s="76"/>
      <c r="C734179" s="75"/>
    </row>
    <row r="734289" spans="2:3" x14ac:dyDescent="0.25">
      <c r="B734289" s="76"/>
      <c r="C734289" s="75"/>
    </row>
    <row r="734290" spans="2:3" x14ac:dyDescent="0.25">
      <c r="B734290" s="76"/>
      <c r="C734290" s="75"/>
    </row>
    <row r="734291" spans="2:3" x14ac:dyDescent="0.25">
      <c r="B734291" s="76"/>
      <c r="C734291" s="75"/>
    </row>
    <row r="734292" spans="2:3" x14ac:dyDescent="0.25">
      <c r="B734292" s="76"/>
      <c r="C734292" s="75"/>
    </row>
    <row r="734293" spans="2:3" x14ac:dyDescent="0.25">
      <c r="B734293" s="76"/>
      <c r="C734293" s="75"/>
    </row>
    <row r="734294" spans="2:3" x14ac:dyDescent="0.25">
      <c r="B734294" s="76"/>
      <c r="C734294" s="75"/>
    </row>
    <row r="734295" spans="2:3" x14ac:dyDescent="0.25">
      <c r="B734295" s="76"/>
      <c r="C734295" s="75"/>
    </row>
    <row r="734296" spans="2:3" x14ac:dyDescent="0.25">
      <c r="B734296" s="76"/>
      <c r="C734296" s="75"/>
    </row>
    <row r="734297" spans="2:3" x14ac:dyDescent="0.25">
      <c r="B734297" s="76"/>
      <c r="C734297" s="75"/>
    </row>
    <row r="734298" spans="2:3" x14ac:dyDescent="0.25">
      <c r="B734298" s="76"/>
      <c r="C734298" s="75"/>
    </row>
    <row r="734299" spans="2:3" x14ac:dyDescent="0.25">
      <c r="B734299" s="76"/>
      <c r="C734299" s="75"/>
    </row>
    <row r="734300" spans="2:3" x14ac:dyDescent="0.25">
      <c r="B734300" s="76"/>
      <c r="C734300" s="75"/>
    </row>
    <row r="734301" spans="2:3" x14ac:dyDescent="0.25">
      <c r="B734301" s="76"/>
      <c r="C734301" s="75"/>
    </row>
    <row r="734411" spans="2:3" x14ac:dyDescent="0.25">
      <c r="B734411" s="76"/>
      <c r="C734411" s="75"/>
    </row>
    <row r="734412" spans="2:3" x14ac:dyDescent="0.25">
      <c r="B734412" s="76"/>
      <c r="C734412" s="75"/>
    </row>
    <row r="734413" spans="2:3" x14ac:dyDescent="0.25">
      <c r="B734413" s="76"/>
      <c r="C734413" s="75"/>
    </row>
    <row r="734414" spans="2:3" x14ac:dyDescent="0.25">
      <c r="B734414" s="76"/>
      <c r="C734414" s="75"/>
    </row>
    <row r="734415" spans="2:3" x14ac:dyDescent="0.25">
      <c r="B734415" s="76"/>
      <c r="C734415" s="75"/>
    </row>
    <row r="734416" spans="2:3" x14ac:dyDescent="0.25">
      <c r="B734416" s="76"/>
      <c r="C734416" s="75"/>
    </row>
    <row r="734417" spans="2:3" x14ac:dyDescent="0.25">
      <c r="B734417" s="76"/>
      <c r="C734417" s="75"/>
    </row>
    <row r="734418" spans="2:3" x14ac:dyDescent="0.25">
      <c r="B734418" s="76"/>
      <c r="C734418" s="75"/>
    </row>
    <row r="734419" spans="2:3" x14ac:dyDescent="0.25">
      <c r="B734419" s="76"/>
      <c r="C734419" s="75"/>
    </row>
    <row r="734420" spans="2:3" x14ac:dyDescent="0.25">
      <c r="B734420" s="76"/>
      <c r="C734420" s="75"/>
    </row>
    <row r="734421" spans="2:3" x14ac:dyDescent="0.25">
      <c r="B734421" s="76"/>
      <c r="C734421" s="75"/>
    </row>
    <row r="734422" spans="2:3" x14ac:dyDescent="0.25">
      <c r="B734422" s="76"/>
      <c r="C734422" s="75"/>
    </row>
    <row r="734423" spans="2:3" x14ac:dyDescent="0.25">
      <c r="B734423" s="76"/>
      <c r="C734423" s="75"/>
    </row>
    <row r="734533" spans="2:3" x14ac:dyDescent="0.25">
      <c r="B734533" s="76"/>
      <c r="C734533" s="75"/>
    </row>
    <row r="734534" spans="2:3" x14ac:dyDescent="0.25">
      <c r="B734534" s="76"/>
      <c r="C734534" s="75"/>
    </row>
    <row r="734535" spans="2:3" x14ac:dyDescent="0.25">
      <c r="B734535" s="76"/>
      <c r="C734535" s="75"/>
    </row>
    <row r="734536" spans="2:3" x14ac:dyDescent="0.25">
      <c r="B734536" s="76"/>
      <c r="C734536" s="75"/>
    </row>
    <row r="734537" spans="2:3" x14ac:dyDescent="0.25">
      <c r="B734537" s="76"/>
      <c r="C734537" s="75"/>
    </row>
    <row r="734538" spans="2:3" x14ac:dyDescent="0.25">
      <c r="B734538" s="76"/>
      <c r="C734538" s="75"/>
    </row>
    <row r="734539" spans="2:3" x14ac:dyDescent="0.25">
      <c r="B734539" s="76"/>
      <c r="C734539" s="75"/>
    </row>
    <row r="734540" spans="2:3" x14ac:dyDescent="0.25">
      <c r="B734540" s="76"/>
      <c r="C734540" s="75"/>
    </row>
    <row r="734541" spans="2:3" x14ac:dyDescent="0.25">
      <c r="B734541" s="76"/>
      <c r="C734541" s="75"/>
    </row>
    <row r="734542" spans="2:3" x14ac:dyDescent="0.25">
      <c r="B734542" s="76"/>
      <c r="C734542" s="75"/>
    </row>
    <row r="734543" spans="2:3" x14ac:dyDescent="0.25">
      <c r="B734543" s="76"/>
      <c r="C734543" s="75"/>
    </row>
    <row r="734544" spans="2:3" x14ac:dyDescent="0.25">
      <c r="B734544" s="76"/>
      <c r="C734544" s="75"/>
    </row>
    <row r="734545" spans="2:3" x14ac:dyDescent="0.25">
      <c r="B734545" s="76"/>
      <c r="C734545" s="75"/>
    </row>
    <row r="734655" spans="2:3" x14ac:dyDescent="0.25">
      <c r="B734655" s="76"/>
      <c r="C734655" s="75"/>
    </row>
    <row r="734656" spans="2:3" x14ac:dyDescent="0.25">
      <c r="B734656" s="76"/>
      <c r="C734656" s="75"/>
    </row>
    <row r="734657" spans="2:3" x14ac:dyDescent="0.25">
      <c r="B734657" s="76"/>
      <c r="C734657" s="75"/>
    </row>
    <row r="734658" spans="2:3" x14ac:dyDescent="0.25">
      <c r="B734658" s="76"/>
      <c r="C734658" s="75"/>
    </row>
    <row r="734659" spans="2:3" x14ac:dyDescent="0.25">
      <c r="B734659" s="76"/>
      <c r="C734659" s="75"/>
    </row>
    <row r="734660" spans="2:3" x14ac:dyDescent="0.25">
      <c r="B734660" s="76"/>
      <c r="C734660" s="75"/>
    </row>
    <row r="734661" spans="2:3" x14ac:dyDescent="0.25">
      <c r="B734661" s="76"/>
      <c r="C734661" s="75"/>
    </row>
    <row r="734662" spans="2:3" x14ac:dyDescent="0.25">
      <c r="B734662" s="76"/>
      <c r="C734662" s="75"/>
    </row>
    <row r="734663" spans="2:3" x14ac:dyDescent="0.25">
      <c r="B734663" s="76"/>
      <c r="C734663" s="75"/>
    </row>
    <row r="734664" spans="2:3" x14ac:dyDescent="0.25">
      <c r="B734664" s="76"/>
      <c r="C734664" s="75"/>
    </row>
    <row r="734665" spans="2:3" x14ac:dyDescent="0.25">
      <c r="B734665" s="76"/>
      <c r="C734665" s="75"/>
    </row>
    <row r="734666" spans="2:3" x14ac:dyDescent="0.25">
      <c r="B734666" s="76"/>
      <c r="C734666" s="75"/>
    </row>
    <row r="734667" spans="2:3" x14ac:dyDescent="0.25">
      <c r="B734667" s="76"/>
      <c r="C734667" s="75"/>
    </row>
    <row r="734777" spans="2:3" x14ac:dyDescent="0.25">
      <c r="B734777" s="76"/>
      <c r="C734777" s="75"/>
    </row>
    <row r="734778" spans="2:3" x14ac:dyDescent="0.25">
      <c r="B734778" s="76"/>
      <c r="C734778" s="75"/>
    </row>
    <row r="734779" spans="2:3" x14ac:dyDescent="0.25">
      <c r="B734779" s="76"/>
      <c r="C734779" s="75"/>
    </row>
    <row r="734780" spans="2:3" x14ac:dyDescent="0.25">
      <c r="B734780" s="76"/>
      <c r="C734780" s="75"/>
    </row>
    <row r="734781" spans="2:3" x14ac:dyDescent="0.25">
      <c r="B734781" s="76"/>
      <c r="C734781" s="75"/>
    </row>
    <row r="734782" spans="2:3" x14ac:dyDescent="0.25">
      <c r="B734782" s="76"/>
      <c r="C734782" s="75"/>
    </row>
    <row r="734783" spans="2:3" x14ac:dyDescent="0.25">
      <c r="B734783" s="76"/>
      <c r="C734783" s="75"/>
    </row>
    <row r="734784" spans="2:3" x14ac:dyDescent="0.25">
      <c r="B734784" s="76"/>
      <c r="C734784" s="75"/>
    </row>
    <row r="734785" spans="2:3" x14ac:dyDescent="0.25">
      <c r="B734785" s="76"/>
      <c r="C734785" s="75"/>
    </row>
    <row r="734786" spans="2:3" x14ac:dyDescent="0.25">
      <c r="B734786" s="76"/>
      <c r="C734786" s="75"/>
    </row>
    <row r="734787" spans="2:3" x14ac:dyDescent="0.25">
      <c r="B734787" s="76"/>
      <c r="C734787" s="75"/>
    </row>
    <row r="734788" spans="2:3" x14ac:dyDescent="0.25">
      <c r="B734788" s="76"/>
      <c r="C734788" s="75"/>
    </row>
    <row r="734789" spans="2:3" x14ac:dyDescent="0.25">
      <c r="B734789" s="76"/>
      <c r="C734789" s="75"/>
    </row>
    <row r="734899" spans="2:3" x14ac:dyDescent="0.25">
      <c r="B734899" s="76"/>
      <c r="C734899" s="75"/>
    </row>
    <row r="734900" spans="2:3" x14ac:dyDescent="0.25">
      <c r="B734900" s="76"/>
      <c r="C734900" s="75"/>
    </row>
    <row r="734901" spans="2:3" x14ac:dyDescent="0.25">
      <c r="B734901" s="76"/>
      <c r="C734901" s="75"/>
    </row>
    <row r="734902" spans="2:3" x14ac:dyDescent="0.25">
      <c r="B734902" s="76"/>
      <c r="C734902" s="75"/>
    </row>
    <row r="734903" spans="2:3" x14ac:dyDescent="0.25">
      <c r="B734903" s="76"/>
      <c r="C734903" s="75"/>
    </row>
    <row r="734904" spans="2:3" x14ac:dyDescent="0.25">
      <c r="B734904" s="76"/>
      <c r="C734904" s="75"/>
    </row>
    <row r="734905" spans="2:3" x14ac:dyDescent="0.25">
      <c r="B734905" s="76"/>
      <c r="C734905" s="75"/>
    </row>
    <row r="734906" spans="2:3" x14ac:dyDescent="0.25">
      <c r="B734906" s="76"/>
      <c r="C734906" s="75"/>
    </row>
    <row r="734907" spans="2:3" x14ac:dyDescent="0.25">
      <c r="B734907" s="76"/>
      <c r="C734907" s="75"/>
    </row>
    <row r="734908" spans="2:3" x14ac:dyDescent="0.25">
      <c r="B734908" s="76"/>
      <c r="C734908" s="75"/>
    </row>
    <row r="734909" spans="2:3" x14ac:dyDescent="0.25">
      <c r="B734909" s="76"/>
      <c r="C734909" s="75"/>
    </row>
    <row r="734910" spans="2:3" x14ac:dyDescent="0.25">
      <c r="B734910" s="76"/>
      <c r="C734910" s="75"/>
    </row>
    <row r="734911" spans="2:3" x14ac:dyDescent="0.25">
      <c r="B734911" s="76"/>
      <c r="C734911" s="75"/>
    </row>
    <row r="735021" spans="2:3" x14ac:dyDescent="0.25">
      <c r="B735021" s="76"/>
      <c r="C735021" s="75"/>
    </row>
    <row r="735022" spans="2:3" x14ac:dyDescent="0.25">
      <c r="B735022" s="76"/>
      <c r="C735022" s="75"/>
    </row>
    <row r="735023" spans="2:3" x14ac:dyDescent="0.25">
      <c r="B735023" s="76"/>
      <c r="C735023" s="75"/>
    </row>
    <row r="735024" spans="2:3" x14ac:dyDescent="0.25">
      <c r="B735024" s="76"/>
      <c r="C735024" s="75"/>
    </row>
    <row r="735025" spans="2:3" x14ac:dyDescent="0.25">
      <c r="B735025" s="76"/>
      <c r="C735025" s="75"/>
    </row>
    <row r="735026" spans="2:3" x14ac:dyDescent="0.25">
      <c r="B735026" s="76"/>
      <c r="C735026" s="75"/>
    </row>
    <row r="735027" spans="2:3" x14ac:dyDescent="0.25">
      <c r="B735027" s="76"/>
      <c r="C735027" s="75"/>
    </row>
    <row r="735028" spans="2:3" x14ac:dyDescent="0.25">
      <c r="B735028" s="76"/>
      <c r="C735028" s="75"/>
    </row>
    <row r="735029" spans="2:3" x14ac:dyDescent="0.25">
      <c r="B735029" s="76"/>
      <c r="C735029" s="75"/>
    </row>
    <row r="735030" spans="2:3" x14ac:dyDescent="0.25">
      <c r="B735030" s="76"/>
      <c r="C735030" s="75"/>
    </row>
    <row r="735031" spans="2:3" x14ac:dyDescent="0.25">
      <c r="B735031" s="76"/>
      <c r="C735031" s="75"/>
    </row>
    <row r="735032" spans="2:3" x14ac:dyDescent="0.25">
      <c r="B735032" s="76"/>
      <c r="C735032" s="75"/>
    </row>
    <row r="735033" spans="2:3" x14ac:dyDescent="0.25">
      <c r="B735033" s="76"/>
      <c r="C735033" s="75"/>
    </row>
    <row r="735143" spans="2:3" x14ac:dyDescent="0.25">
      <c r="B735143" s="76"/>
      <c r="C735143" s="75"/>
    </row>
    <row r="735144" spans="2:3" x14ac:dyDescent="0.25">
      <c r="B735144" s="76"/>
      <c r="C735144" s="75"/>
    </row>
    <row r="735145" spans="2:3" x14ac:dyDescent="0.25">
      <c r="B735145" s="76"/>
      <c r="C735145" s="75"/>
    </row>
    <row r="735146" spans="2:3" x14ac:dyDescent="0.25">
      <c r="B735146" s="76"/>
      <c r="C735146" s="75"/>
    </row>
    <row r="735147" spans="2:3" x14ac:dyDescent="0.25">
      <c r="B735147" s="76"/>
      <c r="C735147" s="75"/>
    </row>
    <row r="735148" spans="2:3" x14ac:dyDescent="0.25">
      <c r="B735148" s="76"/>
      <c r="C735148" s="75"/>
    </row>
    <row r="735149" spans="2:3" x14ac:dyDescent="0.25">
      <c r="B735149" s="76"/>
      <c r="C735149" s="75"/>
    </row>
    <row r="735150" spans="2:3" x14ac:dyDescent="0.25">
      <c r="B735150" s="76"/>
      <c r="C735150" s="75"/>
    </row>
    <row r="735151" spans="2:3" x14ac:dyDescent="0.25">
      <c r="B735151" s="76"/>
      <c r="C735151" s="75"/>
    </row>
    <row r="735152" spans="2:3" x14ac:dyDescent="0.25">
      <c r="B735152" s="76"/>
      <c r="C735152" s="75"/>
    </row>
    <row r="735153" spans="2:3" x14ac:dyDescent="0.25">
      <c r="B735153" s="76"/>
      <c r="C735153" s="75"/>
    </row>
    <row r="735154" spans="2:3" x14ac:dyDescent="0.25">
      <c r="B735154" s="76"/>
      <c r="C735154" s="75"/>
    </row>
    <row r="735155" spans="2:3" x14ac:dyDescent="0.25">
      <c r="B735155" s="76"/>
      <c r="C735155" s="75"/>
    </row>
    <row r="735265" spans="2:3" x14ac:dyDescent="0.25">
      <c r="B735265" s="76"/>
      <c r="C735265" s="75"/>
    </row>
    <row r="735266" spans="2:3" x14ac:dyDescent="0.25">
      <c r="B735266" s="76"/>
      <c r="C735266" s="75"/>
    </row>
    <row r="735267" spans="2:3" x14ac:dyDescent="0.25">
      <c r="B735267" s="76"/>
      <c r="C735267" s="75"/>
    </row>
    <row r="735268" spans="2:3" x14ac:dyDescent="0.25">
      <c r="B735268" s="76"/>
      <c r="C735268" s="75"/>
    </row>
    <row r="735269" spans="2:3" x14ac:dyDescent="0.25">
      <c r="B735269" s="76"/>
      <c r="C735269" s="75"/>
    </row>
    <row r="735270" spans="2:3" x14ac:dyDescent="0.25">
      <c r="B735270" s="76"/>
      <c r="C735270" s="75"/>
    </row>
    <row r="735271" spans="2:3" x14ac:dyDescent="0.25">
      <c r="B735271" s="76"/>
      <c r="C735271" s="75"/>
    </row>
    <row r="735272" spans="2:3" x14ac:dyDescent="0.25">
      <c r="B735272" s="76"/>
      <c r="C735272" s="75"/>
    </row>
    <row r="735273" spans="2:3" x14ac:dyDescent="0.25">
      <c r="B735273" s="76"/>
      <c r="C735273" s="75"/>
    </row>
    <row r="735274" spans="2:3" x14ac:dyDescent="0.25">
      <c r="B735274" s="76"/>
      <c r="C735274" s="75"/>
    </row>
    <row r="735275" spans="2:3" x14ac:dyDescent="0.25">
      <c r="B735275" s="76"/>
      <c r="C735275" s="75"/>
    </row>
    <row r="735276" spans="2:3" x14ac:dyDescent="0.25">
      <c r="B735276" s="76"/>
      <c r="C735276" s="75"/>
    </row>
    <row r="735277" spans="2:3" x14ac:dyDescent="0.25">
      <c r="B735277" s="76"/>
      <c r="C735277" s="75"/>
    </row>
    <row r="735387" spans="2:3" x14ac:dyDescent="0.25">
      <c r="B735387" s="76"/>
      <c r="C735387" s="75"/>
    </row>
    <row r="735388" spans="2:3" x14ac:dyDescent="0.25">
      <c r="B735388" s="76"/>
      <c r="C735388" s="75"/>
    </row>
    <row r="735389" spans="2:3" x14ac:dyDescent="0.25">
      <c r="B735389" s="76"/>
      <c r="C735389" s="75"/>
    </row>
    <row r="735390" spans="2:3" x14ac:dyDescent="0.25">
      <c r="B735390" s="76"/>
      <c r="C735390" s="75"/>
    </row>
    <row r="735391" spans="2:3" x14ac:dyDescent="0.25">
      <c r="B735391" s="76"/>
      <c r="C735391" s="75"/>
    </row>
    <row r="735392" spans="2:3" x14ac:dyDescent="0.25">
      <c r="B735392" s="76"/>
      <c r="C735392" s="75"/>
    </row>
    <row r="735393" spans="2:3" x14ac:dyDescent="0.25">
      <c r="B735393" s="76"/>
      <c r="C735393" s="75"/>
    </row>
    <row r="735394" spans="2:3" x14ac:dyDescent="0.25">
      <c r="B735394" s="76"/>
      <c r="C735394" s="75"/>
    </row>
    <row r="735395" spans="2:3" x14ac:dyDescent="0.25">
      <c r="B735395" s="76"/>
      <c r="C735395" s="75"/>
    </row>
    <row r="735396" spans="2:3" x14ac:dyDescent="0.25">
      <c r="B735396" s="76"/>
      <c r="C735396" s="75"/>
    </row>
    <row r="735397" spans="2:3" x14ac:dyDescent="0.25">
      <c r="B735397" s="76"/>
      <c r="C735397" s="75"/>
    </row>
    <row r="735398" spans="2:3" x14ac:dyDescent="0.25">
      <c r="B735398" s="76"/>
      <c r="C735398" s="75"/>
    </row>
    <row r="735399" spans="2:3" x14ac:dyDescent="0.25">
      <c r="B735399" s="76"/>
      <c r="C735399" s="75"/>
    </row>
    <row r="735509" spans="2:3" x14ac:dyDescent="0.25">
      <c r="B735509" s="76"/>
      <c r="C735509" s="75"/>
    </row>
    <row r="735510" spans="2:3" x14ac:dyDescent="0.25">
      <c r="B735510" s="76"/>
      <c r="C735510" s="75"/>
    </row>
    <row r="735511" spans="2:3" x14ac:dyDescent="0.25">
      <c r="B735511" s="76"/>
      <c r="C735511" s="75"/>
    </row>
    <row r="735512" spans="2:3" x14ac:dyDescent="0.25">
      <c r="B735512" s="76"/>
      <c r="C735512" s="75"/>
    </row>
    <row r="735513" spans="2:3" x14ac:dyDescent="0.25">
      <c r="B735513" s="76"/>
      <c r="C735513" s="75"/>
    </row>
    <row r="735514" spans="2:3" x14ac:dyDescent="0.25">
      <c r="B735514" s="76"/>
      <c r="C735514" s="75"/>
    </row>
    <row r="735515" spans="2:3" x14ac:dyDescent="0.25">
      <c r="B735515" s="76"/>
      <c r="C735515" s="75"/>
    </row>
    <row r="735516" spans="2:3" x14ac:dyDescent="0.25">
      <c r="B735516" s="76"/>
      <c r="C735516" s="75"/>
    </row>
    <row r="735517" spans="2:3" x14ac:dyDescent="0.25">
      <c r="B735517" s="76"/>
      <c r="C735517" s="75"/>
    </row>
    <row r="735518" spans="2:3" x14ac:dyDescent="0.25">
      <c r="B735518" s="76"/>
      <c r="C735518" s="75"/>
    </row>
    <row r="735519" spans="2:3" x14ac:dyDescent="0.25">
      <c r="B735519" s="76"/>
      <c r="C735519" s="75"/>
    </row>
    <row r="735520" spans="2:3" x14ac:dyDescent="0.25">
      <c r="B735520" s="76"/>
      <c r="C735520" s="75"/>
    </row>
    <row r="735521" spans="2:3" x14ac:dyDescent="0.25">
      <c r="B735521" s="76"/>
      <c r="C735521" s="75"/>
    </row>
    <row r="735631" spans="2:3" x14ac:dyDescent="0.25">
      <c r="B735631" s="76"/>
      <c r="C735631" s="75"/>
    </row>
    <row r="735632" spans="2:3" x14ac:dyDescent="0.25">
      <c r="B735632" s="76"/>
      <c r="C735632" s="75"/>
    </row>
    <row r="735633" spans="2:3" x14ac:dyDescent="0.25">
      <c r="B735633" s="76"/>
      <c r="C735633" s="75"/>
    </row>
    <row r="735634" spans="2:3" x14ac:dyDescent="0.25">
      <c r="B735634" s="76"/>
      <c r="C735634" s="75"/>
    </row>
    <row r="735635" spans="2:3" x14ac:dyDescent="0.25">
      <c r="B735635" s="76"/>
      <c r="C735635" s="75"/>
    </row>
    <row r="735636" spans="2:3" x14ac:dyDescent="0.25">
      <c r="B735636" s="76"/>
      <c r="C735636" s="75"/>
    </row>
    <row r="735637" spans="2:3" x14ac:dyDescent="0.25">
      <c r="B735637" s="76"/>
      <c r="C735637" s="75"/>
    </row>
    <row r="735638" spans="2:3" x14ac:dyDescent="0.25">
      <c r="B735638" s="76"/>
      <c r="C735638" s="75"/>
    </row>
    <row r="735639" spans="2:3" x14ac:dyDescent="0.25">
      <c r="B735639" s="76"/>
      <c r="C735639" s="75"/>
    </row>
    <row r="735640" spans="2:3" x14ac:dyDescent="0.25">
      <c r="B735640" s="76"/>
      <c r="C735640" s="75"/>
    </row>
    <row r="735641" spans="2:3" x14ac:dyDescent="0.25">
      <c r="B735641" s="76"/>
      <c r="C735641" s="75"/>
    </row>
    <row r="735642" spans="2:3" x14ac:dyDescent="0.25">
      <c r="B735642" s="76"/>
      <c r="C735642" s="75"/>
    </row>
    <row r="735643" spans="2:3" x14ac:dyDescent="0.25">
      <c r="B735643" s="76"/>
      <c r="C735643" s="75"/>
    </row>
    <row r="735753" spans="2:3" x14ac:dyDescent="0.25">
      <c r="B735753" s="76"/>
      <c r="C735753" s="75"/>
    </row>
    <row r="735754" spans="2:3" x14ac:dyDescent="0.25">
      <c r="B735754" s="76"/>
      <c r="C735754" s="75"/>
    </row>
    <row r="735755" spans="2:3" x14ac:dyDescent="0.25">
      <c r="B735755" s="76"/>
      <c r="C735755" s="75"/>
    </row>
    <row r="735756" spans="2:3" x14ac:dyDescent="0.25">
      <c r="B735756" s="76"/>
      <c r="C735756" s="75"/>
    </row>
    <row r="735757" spans="2:3" x14ac:dyDescent="0.25">
      <c r="B735757" s="76"/>
      <c r="C735757" s="75"/>
    </row>
    <row r="735758" spans="2:3" x14ac:dyDescent="0.25">
      <c r="B735758" s="76"/>
      <c r="C735758" s="75"/>
    </row>
    <row r="735759" spans="2:3" x14ac:dyDescent="0.25">
      <c r="B735759" s="76"/>
      <c r="C735759" s="75"/>
    </row>
    <row r="735760" spans="2:3" x14ac:dyDescent="0.25">
      <c r="B735760" s="76"/>
      <c r="C735760" s="75"/>
    </row>
    <row r="735761" spans="2:3" x14ac:dyDescent="0.25">
      <c r="B735761" s="76"/>
      <c r="C735761" s="75"/>
    </row>
    <row r="735762" spans="2:3" x14ac:dyDescent="0.25">
      <c r="B735762" s="76"/>
      <c r="C735762" s="75"/>
    </row>
    <row r="735763" spans="2:3" x14ac:dyDescent="0.25">
      <c r="B735763" s="76"/>
      <c r="C735763" s="75"/>
    </row>
    <row r="735764" spans="2:3" x14ac:dyDescent="0.25">
      <c r="B735764" s="76"/>
      <c r="C735764" s="75"/>
    </row>
    <row r="735765" spans="2:3" x14ac:dyDescent="0.25">
      <c r="B735765" s="76"/>
      <c r="C735765" s="75"/>
    </row>
    <row r="735875" spans="2:3" x14ac:dyDescent="0.25">
      <c r="B735875" s="76"/>
      <c r="C735875" s="75"/>
    </row>
    <row r="735876" spans="2:3" x14ac:dyDescent="0.25">
      <c r="B735876" s="76"/>
      <c r="C735876" s="75"/>
    </row>
    <row r="735877" spans="2:3" x14ac:dyDescent="0.25">
      <c r="B735877" s="76"/>
      <c r="C735877" s="75"/>
    </row>
    <row r="735878" spans="2:3" x14ac:dyDescent="0.25">
      <c r="B735878" s="76"/>
      <c r="C735878" s="75"/>
    </row>
    <row r="735879" spans="2:3" x14ac:dyDescent="0.25">
      <c r="B735879" s="76"/>
      <c r="C735879" s="75"/>
    </row>
    <row r="735880" spans="2:3" x14ac:dyDescent="0.25">
      <c r="B735880" s="76"/>
      <c r="C735880" s="75"/>
    </row>
    <row r="735881" spans="2:3" x14ac:dyDescent="0.25">
      <c r="B735881" s="76"/>
      <c r="C735881" s="75"/>
    </row>
    <row r="735882" spans="2:3" x14ac:dyDescent="0.25">
      <c r="B735882" s="76"/>
      <c r="C735882" s="75"/>
    </row>
    <row r="735883" spans="2:3" x14ac:dyDescent="0.25">
      <c r="B735883" s="76"/>
      <c r="C735883" s="75"/>
    </row>
    <row r="735884" spans="2:3" x14ac:dyDescent="0.25">
      <c r="B735884" s="76"/>
      <c r="C735884" s="75"/>
    </row>
    <row r="735885" spans="2:3" x14ac:dyDescent="0.25">
      <c r="B735885" s="76"/>
      <c r="C735885" s="75"/>
    </row>
    <row r="735886" spans="2:3" x14ac:dyDescent="0.25">
      <c r="B735886" s="76"/>
      <c r="C735886" s="75"/>
    </row>
    <row r="735887" spans="2:3" x14ac:dyDescent="0.25">
      <c r="B735887" s="76"/>
      <c r="C735887" s="75"/>
    </row>
    <row r="735997" spans="2:3" x14ac:dyDescent="0.25">
      <c r="B735997" s="76"/>
      <c r="C735997" s="75"/>
    </row>
    <row r="735998" spans="2:3" x14ac:dyDescent="0.25">
      <c r="B735998" s="76"/>
      <c r="C735998" s="75"/>
    </row>
    <row r="735999" spans="2:3" x14ac:dyDescent="0.25">
      <c r="B735999" s="76"/>
      <c r="C735999" s="75"/>
    </row>
    <row r="736000" spans="2:3" x14ac:dyDescent="0.25">
      <c r="B736000" s="76"/>
      <c r="C736000" s="75"/>
    </row>
    <row r="736001" spans="2:3" x14ac:dyDescent="0.25">
      <c r="B736001" s="76"/>
      <c r="C736001" s="75"/>
    </row>
    <row r="736002" spans="2:3" x14ac:dyDescent="0.25">
      <c r="B736002" s="76"/>
      <c r="C736002" s="75"/>
    </row>
    <row r="736003" spans="2:3" x14ac:dyDescent="0.25">
      <c r="B736003" s="76"/>
      <c r="C736003" s="75"/>
    </row>
    <row r="736004" spans="2:3" x14ac:dyDescent="0.25">
      <c r="B736004" s="76"/>
      <c r="C736004" s="75"/>
    </row>
    <row r="736005" spans="2:3" x14ac:dyDescent="0.25">
      <c r="B736005" s="76"/>
      <c r="C736005" s="75"/>
    </row>
    <row r="736006" spans="2:3" x14ac:dyDescent="0.25">
      <c r="B736006" s="76"/>
      <c r="C736006" s="75"/>
    </row>
    <row r="736007" spans="2:3" x14ac:dyDescent="0.25">
      <c r="B736007" s="76"/>
      <c r="C736007" s="75"/>
    </row>
    <row r="736008" spans="2:3" x14ac:dyDescent="0.25">
      <c r="B736008" s="76"/>
      <c r="C736008" s="75"/>
    </row>
    <row r="736009" spans="2:3" x14ac:dyDescent="0.25">
      <c r="B736009" s="76"/>
      <c r="C736009" s="75"/>
    </row>
    <row r="736119" spans="2:3" x14ac:dyDescent="0.25">
      <c r="B736119" s="76"/>
      <c r="C736119" s="75"/>
    </row>
    <row r="736120" spans="2:3" x14ac:dyDescent="0.25">
      <c r="B736120" s="76"/>
      <c r="C736120" s="75"/>
    </row>
    <row r="736121" spans="2:3" x14ac:dyDescent="0.25">
      <c r="B736121" s="76"/>
      <c r="C736121" s="75"/>
    </row>
    <row r="736122" spans="2:3" x14ac:dyDescent="0.25">
      <c r="B736122" s="76"/>
      <c r="C736122" s="75"/>
    </row>
    <row r="736123" spans="2:3" x14ac:dyDescent="0.25">
      <c r="B736123" s="76"/>
      <c r="C736123" s="75"/>
    </row>
    <row r="736124" spans="2:3" x14ac:dyDescent="0.25">
      <c r="B736124" s="76"/>
      <c r="C736124" s="75"/>
    </row>
    <row r="736125" spans="2:3" x14ac:dyDescent="0.25">
      <c r="B736125" s="76"/>
      <c r="C736125" s="75"/>
    </row>
    <row r="736126" spans="2:3" x14ac:dyDescent="0.25">
      <c r="B736126" s="76"/>
      <c r="C736126" s="75"/>
    </row>
    <row r="736127" spans="2:3" x14ac:dyDescent="0.25">
      <c r="B736127" s="76"/>
      <c r="C736127" s="75"/>
    </row>
    <row r="736128" spans="2:3" x14ac:dyDescent="0.25">
      <c r="B736128" s="76"/>
      <c r="C736128" s="75"/>
    </row>
    <row r="736129" spans="2:3" x14ac:dyDescent="0.25">
      <c r="B736129" s="76"/>
      <c r="C736129" s="75"/>
    </row>
    <row r="736130" spans="2:3" x14ac:dyDescent="0.25">
      <c r="B736130" s="76"/>
      <c r="C736130" s="75"/>
    </row>
    <row r="736131" spans="2:3" x14ac:dyDescent="0.25">
      <c r="B736131" s="76"/>
      <c r="C736131" s="75"/>
    </row>
    <row r="736241" spans="2:3" x14ac:dyDescent="0.25">
      <c r="B736241" s="76"/>
      <c r="C736241" s="75"/>
    </row>
    <row r="736242" spans="2:3" x14ac:dyDescent="0.25">
      <c r="B736242" s="76"/>
      <c r="C736242" s="75"/>
    </row>
    <row r="736243" spans="2:3" x14ac:dyDescent="0.25">
      <c r="B736243" s="76"/>
      <c r="C736243" s="75"/>
    </row>
    <row r="736244" spans="2:3" x14ac:dyDescent="0.25">
      <c r="B736244" s="76"/>
      <c r="C736244" s="75"/>
    </row>
    <row r="736245" spans="2:3" x14ac:dyDescent="0.25">
      <c r="B736245" s="76"/>
      <c r="C736245" s="75"/>
    </row>
    <row r="736246" spans="2:3" x14ac:dyDescent="0.25">
      <c r="B736246" s="76"/>
      <c r="C736246" s="75"/>
    </row>
    <row r="736247" spans="2:3" x14ac:dyDescent="0.25">
      <c r="B736247" s="76"/>
      <c r="C736247" s="75"/>
    </row>
    <row r="736248" spans="2:3" x14ac:dyDescent="0.25">
      <c r="B736248" s="76"/>
      <c r="C736248" s="75"/>
    </row>
    <row r="736249" spans="2:3" x14ac:dyDescent="0.25">
      <c r="B736249" s="76"/>
      <c r="C736249" s="75"/>
    </row>
    <row r="736250" spans="2:3" x14ac:dyDescent="0.25">
      <c r="B736250" s="76"/>
      <c r="C736250" s="75"/>
    </row>
    <row r="736251" spans="2:3" x14ac:dyDescent="0.25">
      <c r="B736251" s="76"/>
      <c r="C736251" s="75"/>
    </row>
    <row r="736252" spans="2:3" x14ac:dyDescent="0.25">
      <c r="B736252" s="76"/>
      <c r="C736252" s="75"/>
    </row>
    <row r="736253" spans="2:3" x14ac:dyDescent="0.25">
      <c r="B736253" s="76"/>
      <c r="C736253" s="75"/>
    </row>
    <row r="736363" spans="2:3" x14ac:dyDescent="0.25">
      <c r="B736363" s="76"/>
      <c r="C736363" s="75"/>
    </row>
    <row r="736364" spans="2:3" x14ac:dyDescent="0.25">
      <c r="B736364" s="76"/>
      <c r="C736364" s="75"/>
    </row>
    <row r="736365" spans="2:3" x14ac:dyDescent="0.25">
      <c r="B736365" s="76"/>
      <c r="C736365" s="75"/>
    </row>
    <row r="736366" spans="2:3" x14ac:dyDescent="0.25">
      <c r="B736366" s="76"/>
      <c r="C736366" s="75"/>
    </row>
    <row r="736367" spans="2:3" x14ac:dyDescent="0.25">
      <c r="B736367" s="76"/>
      <c r="C736367" s="75"/>
    </row>
    <row r="736368" spans="2:3" x14ac:dyDescent="0.25">
      <c r="B736368" s="76"/>
      <c r="C736368" s="75"/>
    </row>
    <row r="736369" spans="2:3" x14ac:dyDescent="0.25">
      <c r="B736369" s="76"/>
      <c r="C736369" s="75"/>
    </row>
    <row r="736370" spans="2:3" x14ac:dyDescent="0.25">
      <c r="B736370" s="76"/>
      <c r="C736370" s="75"/>
    </row>
    <row r="736371" spans="2:3" x14ac:dyDescent="0.25">
      <c r="B736371" s="76"/>
      <c r="C736371" s="75"/>
    </row>
    <row r="736372" spans="2:3" x14ac:dyDescent="0.25">
      <c r="B736372" s="76"/>
      <c r="C736372" s="75"/>
    </row>
    <row r="736373" spans="2:3" x14ac:dyDescent="0.25">
      <c r="B736373" s="76"/>
      <c r="C736373" s="75"/>
    </row>
    <row r="736374" spans="2:3" x14ac:dyDescent="0.25">
      <c r="B736374" s="76"/>
      <c r="C736374" s="75"/>
    </row>
    <row r="736375" spans="2:3" x14ac:dyDescent="0.25">
      <c r="B736375" s="76"/>
      <c r="C736375" s="75"/>
    </row>
    <row r="736485" spans="2:3" x14ac:dyDescent="0.25">
      <c r="B736485" s="76"/>
      <c r="C736485" s="75"/>
    </row>
    <row r="736486" spans="2:3" x14ac:dyDescent="0.25">
      <c r="B736486" s="76"/>
      <c r="C736486" s="75"/>
    </row>
    <row r="736487" spans="2:3" x14ac:dyDescent="0.25">
      <c r="B736487" s="76"/>
      <c r="C736487" s="75"/>
    </row>
    <row r="736488" spans="2:3" x14ac:dyDescent="0.25">
      <c r="B736488" s="76"/>
      <c r="C736488" s="75"/>
    </row>
    <row r="736489" spans="2:3" x14ac:dyDescent="0.25">
      <c r="B736489" s="76"/>
      <c r="C736489" s="75"/>
    </row>
    <row r="736490" spans="2:3" x14ac:dyDescent="0.25">
      <c r="B736490" s="76"/>
      <c r="C736490" s="75"/>
    </row>
    <row r="736491" spans="2:3" x14ac:dyDescent="0.25">
      <c r="B736491" s="76"/>
      <c r="C736491" s="75"/>
    </row>
    <row r="736492" spans="2:3" x14ac:dyDescent="0.25">
      <c r="B736492" s="76"/>
      <c r="C736492" s="75"/>
    </row>
    <row r="736493" spans="2:3" x14ac:dyDescent="0.25">
      <c r="B736493" s="76"/>
      <c r="C736493" s="75"/>
    </row>
    <row r="736494" spans="2:3" x14ac:dyDescent="0.25">
      <c r="B736494" s="76"/>
      <c r="C736494" s="75"/>
    </row>
    <row r="736495" spans="2:3" x14ac:dyDescent="0.25">
      <c r="B736495" s="76"/>
      <c r="C736495" s="75"/>
    </row>
    <row r="736496" spans="2:3" x14ac:dyDescent="0.25">
      <c r="B736496" s="76"/>
      <c r="C736496" s="75"/>
    </row>
    <row r="736497" spans="2:3" x14ac:dyDescent="0.25">
      <c r="B736497" s="76"/>
      <c r="C736497" s="75"/>
    </row>
    <row r="736607" spans="2:3" x14ac:dyDescent="0.25">
      <c r="B736607" s="76"/>
      <c r="C736607" s="75"/>
    </row>
    <row r="736608" spans="2:3" x14ac:dyDescent="0.25">
      <c r="B736608" s="76"/>
      <c r="C736608" s="75"/>
    </row>
    <row r="736609" spans="2:3" x14ac:dyDescent="0.25">
      <c r="B736609" s="76"/>
      <c r="C736609" s="75"/>
    </row>
    <row r="736610" spans="2:3" x14ac:dyDescent="0.25">
      <c r="B736610" s="76"/>
      <c r="C736610" s="75"/>
    </row>
    <row r="736611" spans="2:3" x14ac:dyDescent="0.25">
      <c r="B736611" s="76"/>
      <c r="C736611" s="75"/>
    </row>
    <row r="736612" spans="2:3" x14ac:dyDescent="0.25">
      <c r="B736612" s="76"/>
      <c r="C736612" s="75"/>
    </row>
    <row r="736613" spans="2:3" x14ac:dyDescent="0.25">
      <c r="B736613" s="76"/>
      <c r="C736613" s="75"/>
    </row>
    <row r="736614" spans="2:3" x14ac:dyDescent="0.25">
      <c r="B736614" s="76"/>
      <c r="C736614" s="75"/>
    </row>
    <row r="736615" spans="2:3" x14ac:dyDescent="0.25">
      <c r="B736615" s="76"/>
      <c r="C736615" s="75"/>
    </row>
    <row r="736616" spans="2:3" x14ac:dyDescent="0.25">
      <c r="B736616" s="76"/>
      <c r="C736616" s="75"/>
    </row>
    <row r="736617" spans="2:3" x14ac:dyDescent="0.25">
      <c r="B736617" s="76"/>
      <c r="C736617" s="75"/>
    </row>
    <row r="736618" spans="2:3" x14ac:dyDescent="0.25">
      <c r="B736618" s="76"/>
      <c r="C736618" s="75"/>
    </row>
    <row r="736619" spans="2:3" x14ac:dyDescent="0.25">
      <c r="B736619" s="76"/>
      <c r="C736619" s="75"/>
    </row>
    <row r="736729" spans="2:3" x14ac:dyDescent="0.25">
      <c r="B736729" s="76"/>
      <c r="C736729" s="75"/>
    </row>
    <row r="736730" spans="2:3" x14ac:dyDescent="0.25">
      <c r="B736730" s="76"/>
      <c r="C736730" s="75"/>
    </row>
    <row r="736731" spans="2:3" x14ac:dyDescent="0.25">
      <c r="B736731" s="76"/>
      <c r="C736731" s="75"/>
    </row>
    <row r="736732" spans="2:3" x14ac:dyDescent="0.25">
      <c r="B736732" s="76"/>
      <c r="C736732" s="75"/>
    </row>
    <row r="736733" spans="2:3" x14ac:dyDescent="0.25">
      <c r="B736733" s="76"/>
      <c r="C736733" s="75"/>
    </row>
    <row r="736734" spans="2:3" x14ac:dyDescent="0.25">
      <c r="B736734" s="76"/>
      <c r="C736734" s="75"/>
    </row>
    <row r="736735" spans="2:3" x14ac:dyDescent="0.25">
      <c r="B736735" s="76"/>
      <c r="C736735" s="75"/>
    </row>
    <row r="736736" spans="2:3" x14ac:dyDescent="0.25">
      <c r="B736736" s="76"/>
      <c r="C736736" s="75"/>
    </row>
    <row r="736737" spans="2:3" x14ac:dyDescent="0.25">
      <c r="B736737" s="76"/>
      <c r="C736737" s="75"/>
    </row>
    <row r="736738" spans="2:3" x14ac:dyDescent="0.25">
      <c r="B736738" s="76"/>
      <c r="C736738" s="75"/>
    </row>
    <row r="736739" spans="2:3" x14ac:dyDescent="0.25">
      <c r="B736739" s="76"/>
      <c r="C736739" s="75"/>
    </row>
    <row r="736740" spans="2:3" x14ac:dyDescent="0.25">
      <c r="B736740" s="76"/>
      <c r="C736740" s="75"/>
    </row>
    <row r="736741" spans="2:3" x14ac:dyDescent="0.25">
      <c r="B736741" s="76"/>
      <c r="C736741" s="75"/>
    </row>
    <row r="736851" spans="2:3" x14ac:dyDescent="0.25">
      <c r="B736851" s="76"/>
      <c r="C736851" s="75"/>
    </row>
    <row r="736852" spans="2:3" x14ac:dyDescent="0.25">
      <c r="B736852" s="76"/>
      <c r="C736852" s="75"/>
    </row>
    <row r="736853" spans="2:3" x14ac:dyDescent="0.25">
      <c r="B736853" s="76"/>
      <c r="C736853" s="75"/>
    </row>
    <row r="736854" spans="2:3" x14ac:dyDescent="0.25">
      <c r="B736854" s="76"/>
      <c r="C736854" s="75"/>
    </row>
    <row r="736855" spans="2:3" x14ac:dyDescent="0.25">
      <c r="B736855" s="76"/>
      <c r="C736855" s="75"/>
    </row>
    <row r="736856" spans="2:3" x14ac:dyDescent="0.25">
      <c r="B736856" s="76"/>
      <c r="C736856" s="75"/>
    </row>
    <row r="736857" spans="2:3" x14ac:dyDescent="0.25">
      <c r="B736857" s="76"/>
      <c r="C736857" s="75"/>
    </row>
    <row r="736858" spans="2:3" x14ac:dyDescent="0.25">
      <c r="B736858" s="76"/>
      <c r="C736858" s="75"/>
    </row>
    <row r="736859" spans="2:3" x14ac:dyDescent="0.25">
      <c r="B736859" s="76"/>
      <c r="C736859" s="75"/>
    </row>
    <row r="736860" spans="2:3" x14ac:dyDescent="0.25">
      <c r="B736860" s="76"/>
      <c r="C736860" s="75"/>
    </row>
    <row r="736861" spans="2:3" x14ac:dyDescent="0.25">
      <c r="B736861" s="76"/>
      <c r="C736861" s="75"/>
    </row>
    <row r="736862" spans="2:3" x14ac:dyDescent="0.25">
      <c r="B736862" s="76"/>
      <c r="C736862" s="75"/>
    </row>
    <row r="736863" spans="2:3" x14ac:dyDescent="0.25">
      <c r="B736863" s="76"/>
      <c r="C736863" s="75"/>
    </row>
    <row r="736973" spans="2:3" x14ac:dyDescent="0.25">
      <c r="B736973" s="76"/>
      <c r="C736973" s="75"/>
    </row>
    <row r="736974" spans="2:3" x14ac:dyDescent="0.25">
      <c r="B736974" s="76"/>
      <c r="C736974" s="75"/>
    </row>
    <row r="736975" spans="2:3" x14ac:dyDescent="0.25">
      <c r="B736975" s="76"/>
      <c r="C736975" s="75"/>
    </row>
    <row r="736976" spans="2:3" x14ac:dyDescent="0.25">
      <c r="B736976" s="76"/>
      <c r="C736976" s="75"/>
    </row>
    <row r="736977" spans="2:3" x14ac:dyDescent="0.25">
      <c r="B736977" s="76"/>
      <c r="C736977" s="75"/>
    </row>
    <row r="736978" spans="2:3" x14ac:dyDescent="0.25">
      <c r="B736978" s="76"/>
      <c r="C736978" s="75"/>
    </row>
    <row r="736979" spans="2:3" x14ac:dyDescent="0.25">
      <c r="B736979" s="76"/>
      <c r="C736979" s="75"/>
    </row>
    <row r="736980" spans="2:3" x14ac:dyDescent="0.25">
      <c r="B736980" s="76"/>
      <c r="C736980" s="75"/>
    </row>
    <row r="736981" spans="2:3" x14ac:dyDescent="0.25">
      <c r="B736981" s="76"/>
      <c r="C736981" s="75"/>
    </row>
    <row r="736982" spans="2:3" x14ac:dyDescent="0.25">
      <c r="B736982" s="76"/>
      <c r="C736982" s="75"/>
    </row>
    <row r="736983" spans="2:3" x14ac:dyDescent="0.25">
      <c r="B736983" s="76"/>
      <c r="C736983" s="75"/>
    </row>
    <row r="736984" spans="2:3" x14ac:dyDescent="0.25">
      <c r="B736984" s="76"/>
      <c r="C736984" s="75"/>
    </row>
    <row r="736985" spans="2:3" x14ac:dyDescent="0.25">
      <c r="B736985" s="76"/>
      <c r="C736985" s="75"/>
    </row>
    <row r="737095" spans="2:3" x14ac:dyDescent="0.25">
      <c r="B737095" s="76"/>
      <c r="C737095" s="75"/>
    </row>
    <row r="737096" spans="2:3" x14ac:dyDescent="0.25">
      <c r="B737096" s="76"/>
      <c r="C737096" s="75"/>
    </row>
    <row r="737097" spans="2:3" x14ac:dyDescent="0.25">
      <c r="B737097" s="76"/>
      <c r="C737097" s="75"/>
    </row>
    <row r="737098" spans="2:3" x14ac:dyDescent="0.25">
      <c r="B737098" s="76"/>
      <c r="C737098" s="75"/>
    </row>
    <row r="737099" spans="2:3" x14ac:dyDescent="0.25">
      <c r="B737099" s="76"/>
      <c r="C737099" s="75"/>
    </row>
    <row r="737100" spans="2:3" x14ac:dyDescent="0.25">
      <c r="B737100" s="76"/>
      <c r="C737100" s="75"/>
    </row>
    <row r="737101" spans="2:3" x14ac:dyDescent="0.25">
      <c r="B737101" s="76"/>
      <c r="C737101" s="75"/>
    </row>
    <row r="737102" spans="2:3" x14ac:dyDescent="0.25">
      <c r="B737102" s="76"/>
      <c r="C737102" s="75"/>
    </row>
    <row r="737103" spans="2:3" x14ac:dyDescent="0.25">
      <c r="B737103" s="76"/>
      <c r="C737103" s="75"/>
    </row>
    <row r="737104" spans="2:3" x14ac:dyDescent="0.25">
      <c r="B737104" s="76"/>
      <c r="C737104" s="75"/>
    </row>
    <row r="737105" spans="2:3" x14ac:dyDescent="0.25">
      <c r="B737105" s="76"/>
      <c r="C737105" s="75"/>
    </row>
    <row r="737106" spans="2:3" x14ac:dyDescent="0.25">
      <c r="B737106" s="76"/>
      <c r="C737106" s="75"/>
    </row>
    <row r="737107" spans="2:3" x14ac:dyDescent="0.25">
      <c r="B737107" s="76"/>
      <c r="C737107" s="75"/>
    </row>
    <row r="737217" spans="2:3" x14ac:dyDescent="0.25">
      <c r="B737217" s="76"/>
      <c r="C737217" s="75"/>
    </row>
    <row r="737218" spans="2:3" x14ac:dyDescent="0.25">
      <c r="B737218" s="76"/>
      <c r="C737218" s="75"/>
    </row>
    <row r="737219" spans="2:3" x14ac:dyDescent="0.25">
      <c r="B737219" s="76"/>
      <c r="C737219" s="75"/>
    </row>
    <row r="737220" spans="2:3" x14ac:dyDescent="0.25">
      <c r="B737220" s="76"/>
      <c r="C737220" s="75"/>
    </row>
    <row r="737221" spans="2:3" x14ac:dyDescent="0.25">
      <c r="B737221" s="76"/>
      <c r="C737221" s="75"/>
    </row>
    <row r="737222" spans="2:3" x14ac:dyDescent="0.25">
      <c r="B737222" s="76"/>
      <c r="C737222" s="75"/>
    </row>
    <row r="737223" spans="2:3" x14ac:dyDescent="0.25">
      <c r="B737223" s="76"/>
      <c r="C737223" s="75"/>
    </row>
    <row r="737224" spans="2:3" x14ac:dyDescent="0.25">
      <c r="B737224" s="76"/>
      <c r="C737224" s="75"/>
    </row>
    <row r="737225" spans="2:3" x14ac:dyDescent="0.25">
      <c r="B737225" s="76"/>
      <c r="C737225" s="75"/>
    </row>
    <row r="737226" spans="2:3" x14ac:dyDescent="0.25">
      <c r="B737226" s="76"/>
      <c r="C737226" s="75"/>
    </row>
    <row r="737227" spans="2:3" x14ac:dyDescent="0.25">
      <c r="B737227" s="76"/>
      <c r="C737227" s="75"/>
    </row>
    <row r="737228" spans="2:3" x14ac:dyDescent="0.25">
      <c r="B737228" s="76"/>
      <c r="C737228" s="75"/>
    </row>
    <row r="737229" spans="2:3" x14ac:dyDescent="0.25">
      <c r="B737229" s="76"/>
      <c r="C737229" s="75"/>
    </row>
    <row r="737339" spans="2:3" x14ac:dyDescent="0.25">
      <c r="B737339" s="76"/>
      <c r="C737339" s="75"/>
    </row>
    <row r="737340" spans="2:3" x14ac:dyDescent="0.25">
      <c r="B737340" s="76"/>
      <c r="C737340" s="75"/>
    </row>
    <row r="737341" spans="2:3" x14ac:dyDescent="0.25">
      <c r="B737341" s="76"/>
      <c r="C737341" s="75"/>
    </row>
    <row r="737342" spans="2:3" x14ac:dyDescent="0.25">
      <c r="B737342" s="76"/>
      <c r="C737342" s="75"/>
    </row>
    <row r="737343" spans="2:3" x14ac:dyDescent="0.25">
      <c r="B737343" s="76"/>
      <c r="C737343" s="75"/>
    </row>
    <row r="737344" spans="2:3" x14ac:dyDescent="0.25">
      <c r="B737344" s="76"/>
      <c r="C737344" s="75"/>
    </row>
    <row r="737345" spans="2:3" x14ac:dyDescent="0.25">
      <c r="B737345" s="76"/>
      <c r="C737345" s="75"/>
    </row>
    <row r="737346" spans="2:3" x14ac:dyDescent="0.25">
      <c r="B737346" s="76"/>
      <c r="C737346" s="75"/>
    </row>
    <row r="737347" spans="2:3" x14ac:dyDescent="0.25">
      <c r="B737347" s="76"/>
      <c r="C737347" s="75"/>
    </row>
    <row r="737348" spans="2:3" x14ac:dyDescent="0.25">
      <c r="B737348" s="76"/>
      <c r="C737348" s="75"/>
    </row>
    <row r="737349" spans="2:3" x14ac:dyDescent="0.25">
      <c r="B737349" s="76"/>
      <c r="C737349" s="75"/>
    </row>
    <row r="737350" spans="2:3" x14ac:dyDescent="0.25">
      <c r="B737350" s="76"/>
      <c r="C737350" s="75"/>
    </row>
    <row r="737351" spans="2:3" x14ac:dyDescent="0.25">
      <c r="B737351" s="76"/>
      <c r="C737351" s="75"/>
    </row>
    <row r="737461" spans="2:3" x14ac:dyDescent="0.25">
      <c r="B737461" s="76"/>
      <c r="C737461" s="75"/>
    </row>
    <row r="737462" spans="2:3" x14ac:dyDescent="0.25">
      <c r="B737462" s="76"/>
      <c r="C737462" s="75"/>
    </row>
    <row r="737463" spans="2:3" x14ac:dyDescent="0.25">
      <c r="B737463" s="76"/>
      <c r="C737463" s="75"/>
    </row>
    <row r="737464" spans="2:3" x14ac:dyDescent="0.25">
      <c r="B737464" s="76"/>
      <c r="C737464" s="75"/>
    </row>
    <row r="737465" spans="2:3" x14ac:dyDescent="0.25">
      <c r="B737465" s="76"/>
      <c r="C737465" s="75"/>
    </row>
    <row r="737466" spans="2:3" x14ac:dyDescent="0.25">
      <c r="B737466" s="76"/>
      <c r="C737466" s="75"/>
    </row>
    <row r="737467" spans="2:3" x14ac:dyDescent="0.25">
      <c r="B737467" s="76"/>
      <c r="C737467" s="75"/>
    </row>
    <row r="737468" spans="2:3" x14ac:dyDescent="0.25">
      <c r="B737468" s="76"/>
      <c r="C737468" s="75"/>
    </row>
    <row r="737469" spans="2:3" x14ac:dyDescent="0.25">
      <c r="B737469" s="76"/>
      <c r="C737469" s="75"/>
    </row>
    <row r="737470" spans="2:3" x14ac:dyDescent="0.25">
      <c r="B737470" s="76"/>
      <c r="C737470" s="75"/>
    </row>
    <row r="737471" spans="2:3" x14ac:dyDescent="0.25">
      <c r="B737471" s="76"/>
      <c r="C737471" s="75"/>
    </row>
    <row r="737472" spans="2:3" x14ac:dyDescent="0.25">
      <c r="B737472" s="76"/>
      <c r="C737472" s="75"/>
    </row>
    <row r="737473" spans="2:3" x14ac:dyDescent="0.25">
      <c r="B737473" s="76"/>
      <c r="C737473" s="75"/>
    </row>
    <row r="737583" spans="2:3" x14ac:dyDescent="0.25">
      <c r="B737583" s="76"/>
      <c r="C737583" s="75"/>
    </row>
    <row r="737584" spans="2:3" x14ac:dyDescent="0.25">
      <c r="B737584" s="76"/>
      <c r="C737584" s="75"/>
    </row>
    <row r="737585" spans="2:3" x14ac:dyDescent="0.25">
      <c r="B737585" s="76"/>
      <c r="C737585" s="75"/>
    </row>
    <row r="737586" spans="2:3" x14ac:dyDescent="0.25">
      <c r="B737586" s="76"/>
      <c r="C737586" s="75"/>
    </row>
    <row r="737587" spans="2:3" x14ac:dyDescent="0.25">
      <c r="B737587" s="76"/>
      <c r="C737587" s="75"/>
    </row>
    <row r="737588" spans="2:3" x14ac:dyDescent="0.25">
      <c r="B737588" s="76"/>
      <c r="C737588" s="75"/>
    </row>
    <row r="737589" spans="2:3" x14ac:dyDescent="0.25">
      <c r="B737589" s="76"/>
      <c r="C737589" s="75"/>
    </row>
    <row r="737590" spans="2:3" x14ac:dyDescent="0.25">
      <c r="B737590" s="76"/>
      <c r="C737590" s="75"/>
    </row>
    <row r="737591" spans="2:3" x14ac:dyDescent="0.25">
      <c r="B737591" s="76"/>
      <c r="C737591" s="75"/>
    </row>
    <row r="737592" spans="2:3" x14ac:dyDescent="0.25">
      <c r="B737592" s="76"/>
      <c r="C737592" s="75"/>
    </row>
    <row r="737593" spans="2:3" x14ac:dyDescent="0.25">
      <c r="B737593" s="76"/>
      <c r="C737593" s="75"/>
    </row>
    <row r="737594" spans="2:3" x14ac:dyDescent="0.25">
      <c r="B737594" s="76"/>
      <c r="C737594" s="75"/>
    </row>
    <row r="737595" spans="2:3" x14ac:dyDescent="0.25">
      <c r="B737595" s="76"/>
      <c r="C737595" s="75"/>
    </row>
    <row r="737705" spans="2:3" x14ac:dyDescent="0.25">
      <c r="B737705" s="76"/>
      <c r="C737705" s="75"/>
    </row>
    <row r="737706" spans="2:3" x14ac:dyDescent="0.25">
      <c r="B737706" s="76"/>
      <c r="C737706" s="75"/>
    </row>
    <row r="737707" spans="2:3" x14ac:dyDescent="0.25">
      <c r="B737707" s="76"/>
      <c r="C737707" s="75"/>
    </row>
    <row r="737708" spans="2:3" x14ac:dyDescent="0.25">
      <c r="B737708" s="76"/>
      <c r="C737708" s="75"/>
    </row>
    <row r="737709" spans="2:3" x14ac:dyDescent="0.25">
      <c r="B737709" s="76"/>
      <c r="C737709" s="75"/>
    </row>
    <row r="737710" spans="2:3" x14ac:dyDescent="0.25">
      <c r="B737710" s="76"/>
      <c r="C737710" s="75"/>
    </row>
    <row r="737711" spans="2:3" x14ac:dyDescent="0.25">
      <c r="B737711" s="76"/>
      <c r="C737711" s="75"/>
    </row>
    <row r="737712" spans="2:3" x14ac:dyDescent="0.25">
      <c r="B737712" s="76"/>
      <c r="C737712" s="75"/>
    </row>
    <row r="737713" spans="2:3" x14ac:dyDescent="0.25">
      <c r="B737713" s="76"/>
      <c r="C737713" s="75"/>
    </row>
    <row r="737714" spans="2:3" x14ac:dyDescent="0.25">
      <c r="B737714" s="76"/>
      <c r="C737714" s="75"/>
    </row>
    <row r="737715" spans="2:3" x14ac:dyDescent="0.25">
      <c r="B737715" s="76"/>
      <c r="C737715" s="75"/>
    </row>
    <row r="737716" spans="2:3" x14ac:dyDescent="0.25">
      <c r="B737716" s="76"/>
      <c r="C737716" s="75"/>
    </row>
    <row r="737717" spans="2:3" x14ac:dyDescent="0.25">
      <c r="B737717" s="76"/>
      <c r="C737717" s="75"/>
    </row>
    <row r="737827" spans="2:3" x14ac:dyDescent="0.25">
      <c r="B737827" s="76"/>
      <c r="C737827" s="75"/>
    </row>
    <row r="737828" spans="2:3" x14ac:dyDescent="0.25">
      <c r="B737828" s="76"/>
      <c r="C737828" s="75"/>
    </row>
    <row r="737829" spans="2:3" x14ac:dyDescent="0.25">
      <c r="B737829" s="76"/>
      <c r="C737829" s="75"/>
    </row>
    <row r="737830" spans="2:3" x14ac:dyDescent="0.25">
      <c r="B737830" s="76"/>
      <c r="C737830" s="75"/>
    </row>
    <row r="737831" spans="2:3" x14ac:dyDescent="0.25">
      <c r="B737831" s="76"/>
      <c r="C737831" s="75"/>
    </row>
    <row r="737832" spans="2:3" x14ac:dyDescent="0.25">
      <c r="B737832" s="76"/>
      <c r="C737832" s="75"/>
    </row>
    <row r="737833" spans="2:3" x14ac:dyDescent="0.25">
      <c r="B737833" s="76"/>
      <c r="C737833" s="75"/>
    </row>
    <row r="737834" spans="2:3" x14ac:dyDescent="0.25">
      <c r="B737834" s="76"/>
      <c r="C737834" s="75"/>
    </row>
    <row r="737835" spans="2:3" x14ac:dyDescent="0.25">
      <c r="B737835" s="76"/>
      <c r="C737835" s="75"/>
    </row>
    <row r="737836" spans="2:3" x14ac:dyDescent="0.25">
      <c r="B737836" s="76"/>
      <c r="C737836" s="75"/>
    </row>
    <row r="737837" spans="2:3" x14ac:dyDescent="0.25">
      <c r="B737837" s="76"/>
      <c r="C737837" s="75"/>
    </row>
    <row r="737838" spans="2:3" x14ac:dyDescent="0.25">
      <c r="B737838" s="76"/>
      <c r="C737838" s="75"/>
    </row>
    <row r="737839" spans="2:3" x14ac:dyDescent="0.25">
      <c r="B737839" s="76"/>
      <c r="C737839" s="75"/>
    </row>
    <row r="737949" spans="2:3" x14ac:dyDescent="0.25">
      <c r="B737949" s="76"/>
      <c r="C737949" s="75"/>
    </row>
    <row r="737950" spans="2:3" x14ac:dyDescent="0.25">
      <c r="B737950" s="76"/>
      <c r="C737950" s="75"/>
    </row>
    <row r="737951" spans="2:3" x14ac:dyDescent="0.25">
      <c r="B737951" s="76"/>
      <c r="C737951" s="75"/>
    </row>
    <row r="737952" spans="2:3" x14ac:dyDescent="0.25">
      <c r="B737952" s="76"/>
      <c r="C737952" s="75"/>
    </row>
    <row r="737953" spans="2:3" x14ac:dyDescent="0.25">
      <c r="B737953" s="76"/>
      <c r="C737953" s="75"/>
    </row>
    <row r="737954" spans="2:3" x14ac:dyDescent="0.25">
      <c r="B737954" s="76"/>
      <c r="C737954" s="75"/>
    </row>
    <row r="737955" spans="2:3" x14ac:dyDescent="0.25">
      <c r="B737955" s="76"/>
      <c r="C737955" s="75"/>
    </row>
    <row r="737956" spans="2:3" x14ac:dyDescent="0.25">
      <c r="B737956" s="76"/>
      <c r="C737956" s="75"/>
    </row>
    <row r="737957" spans="2:3" x14ac:dyDescent="0.25">
      <c r="B737957" s="76"/>
      <c r="C737957" s="75"/>
    </row>
    <row r="737958" spans="2:3" x14ac:dyDescent="0.25">
      <c r="B737958" s="76"/>
      <c r="C737958" s="75"/>
    </row>
    <row r="737959" spans="2:3" x14ac:dyDescent="0.25">
      <c r="B737959" s="76"/>
      <c r="C737959" s="75"/>
    </row>
    <row r="737960" spans="2:3" x14ac:dyDescent="0.25">
      <c r="B737960" s="76"/>
      <c r="C737960" s="75"/>
    </row>
    <row r="737961" spans="2:3" x14ac:dyDescent="0.25">
      <c r="B737961" s="76"/>
      <c r="C737961" s="75"/>
    </row>
    <row r="738071" spans="2:3" x14ac:dyDescent="0.25">
      <c r="B738071" s="76"/>
      <c r="C738071" s="75"/>
    </row>
    <row r="738072" spans="2:3" x14ac:dyDescent="0.25">
      <c r="B738072" s="76"/>
      <c r="C738072" s="75"/>
    </row>
    <row r="738073" spans="2:3" x14ac:dyDescent="0.25">
      <c r="B738073" s="76"/>
      <c r="C738073" s="75"/>
    </row>
    <row r="738074" spans="2:3" x14ac:dyDescent="0.25">
      <c r="B738074" s="76"/>
      <c r="C738074" s="75"/>
    </row>
    <row r="738075" spans="2:3" x14ac:dyDescent="0.25">
      <c r="B738075" s="76"/>
      <c r="C738075" s="75"/>
    </row>
    <row r="738076" spans="2:3" x14ac:dyDescent="0.25">
      <c r="B738076" s="76"/>
      <c r="C738076" s="75"/>
    </row>
    <row r="738077" spans="2:3" x14ac:dyDescent="0.25">
      <c r="B738077" s="76"/>
      <c r="C738077" s="75"/>
    </row>
    <row r="738078" spans="2:3" x14ac:dyDescent="0.25">
      <c r="B738078" s="76"/>
      <c r="C738078" s="75"/>
    </row>
    <row r="738079" spans="2:3" x14ac:dyDescent="0.25">
      <c r="B738079" s="76"/>
      <c r="C738079" s="75"/>
    </row>
    <row r="738080" spans="2:3" x14ac:dyDescent="0.25">
      <c r="B738080" s="76"/>
      <c r="C738080" s="75"/>
    </row>
    <row r="738081" spans="2:3" x14ac:dyDescent="0.25">
      <c r="B738081" s="76"/>
      <c r="C738081" s="75"/>
    </row>
    <row r="738082" spans="2:3" x14ac:dyDescent="0.25">
      <c r="B738082" s="76"/>
      <c r="C738082" s="75"/>
    </row>
    <row r="738083" spans="2:3" x14ac:dyDescent="0.25">
      <c r="B738083" s="76"/>
      <c r="C738083" s="75"/>
    </row>
    <row r="738193" spans="2:3" x14ac:dyDescent="0.25">
      <c r="B738193" s="76"/>
      <c r="C738193" s="75"/>
    </row>
    <row r="738194" spans="2:3" x14ac:dyDescent="0.25">
      <c r="B738194" s="76"/>
      <c r="C738194" s="75"/>
    </row>
    <row r="738195" spans="2:3" x14ac:dyDescent="0.25">
      <c r="B738195" s="76"/>
      <c r="C738195" s="75"/>
    </row>
    <row r="738196" spans="2:3" x14ac:dyDescent="0.25">
      <c r="B738196" s="76"/>
      <c r="C738196" s="75"/>
    </row>
    <row r="738197" spans="2:3" x14ac:dyDescent="0.25">
      <c r="B738197" s="76"/>
      <c r="C738197" s="75"/>
    </row>
    <row r="738198" spans="2:3" x14ac:dyDescent="0.25">
      <c r="B738198" s="76"/>
      <c r="C738198" s="75"/>
    </row>
    <row r="738199" spans="2:3" x14ac:dyDescent="0.25">
      <c r="B738199" s="76"/>
      <c r="C738199" s="75"/>
    </row>
    <row r="738200" spans="2:3" x14ac:dyDescent="0.25">
      <c r="B738200" s="76"/>
      <c r="C738200" s="75"/>
    </row>
    <row r="738201" spans="2:3" x14ac:dyDescent="0.25">
      <c r="B738201" s="76"/>
      <c r="C738201" s="75"/>
    </row>
    <row r="738202" spans="2:3" x14ac:dyDescent="0.25">
      <c r="B738202" s="76"/>
      <c r="C738202" s="75"/>
    </row>
    <row r="738203" spans="2:3" x14ac:dyDescent="0.25">
      <c r="B738203" s="76"/>
      <c r="C738203" s="75"/>
    </row>
    <row r="738204" spans="2:3" x14ac:dyDescent="0.25">
      <c r="B738204" s="76"/>
      <c r="C738204" s="75"/>
    </row>
    <row r="738205" spans="2:3" x14ac:dyDescent="0.25">
      <c r="B738205" s="76"/>
      <c r="C738205" s="75"/>
    </row>
    <row r="738315" spans="2:3" x14ac:dyDescent="0.25">
      <c r="B738315" s="76"/>
      <c r="C738315" s="75"/>
    </row>
    <row r="738316" spans="2:3" x14ac:dyDescent="0.25">
      <c r="B738316" s="76"/>
      <c r="C738316" s="75"/>
    </row>
    <row r="738317" spans="2:3" x14ac:dyDescent="0.25">
      <c r="B738317" s="76"/>
      <c r="C738317" s="75"/>
    </row>
    <row r="738318" spans="2:3" x14ac:dyDescent="0.25">
      <c r="B738318" s="76"/>
      <c r="C738318" s="75"/>
    </row>
    <row r="738319" spans="2:3" x14ac:dyDescent="0.25">
      <c r="B738319" s="76"/>
      <c r="C738319" s="75"/>
    </row>
    <row r="738320" spans="2:3" x14ac:dyDescent="0.25">
      <c r="B738320" s="76"/>
      <c r="C738320" s="75"/>
    </row>
    <row r="738321" spans="2:3" x14ac:dyDescent="0.25">
      <c r="B738321" s="76"/>
      <c r="C738321" s="75"/>
    </row>
    <row r="738322" spans="2:3" x14ac:dyDescent="0.25">
      <c r="B738322" s="76"/>
      <c r="C738322" s="75"/>
    </row>
    <row r="738323" spans="2:3" x14ac:dyDescent="0.25">
      <c r="B738323" s="76"/>
      <c r="C738323" s="75"/>
    </row>
    <row r="738324" spans="2:3" x14ac:dyDescent="0.25">
      <c r="B738324" s="76"/>
      <c r="C738324" s="75"/>
    </row>
    <row r="738325" spans="2:3" x14ac:dyDescent="0.25">
      <c r="B738325" s="76"/>
      <c r="C738325" s="75"/>
    </row>
    <row r="738326" spans="2:3" x14ac:dyDescent="0.25">
      <c r="B738326" s="76"/>
      <c r="C738326" s="75"/>
    </row>
    <row r="738327" spans="2:3" x14ac:dyDescent="0.25">
      <c r="B738327" s="76"/>
      <c r="C738327" s="75"/>
    </row>
    <row r="738437" spans="2:3" x14ac:dyDescent="0.25">
      <c r="B738437" s="76"/>
      <c r="C738437" s="75"/>
    </row>
    <row r="738438" spans="2:3" x14ac:dyDescent="0.25">
      <c r="B738438" s="76"/>
      <c r="C738438" s="75"/>
    </row>
    <row r="738439" spans="2:3" x14ac:dyDescent="0.25">
      <c r="B738439" s="76"/>
      <c r="C738439" s="75"/>
    </row>
    <row r="738440" spans="2:3" x14ac:dyDescent="0.25">
      <c r="B738440" s="76"/>
      <c r="C738440" s="75"/>
    </row>
    <row r="738441" spans="2:3" x14ac:dyDescent="0.25">
      <c r="B738441" s="76"/>
      <c r="C738441" s="75"/>
    </row>
    <row r="738442" spans="2:3" x14ac:dyDescent="0.25">
      <c r="B738442" s="76"/>
      <c r="C738442" s="75"/>
    </row>
    <row r="738443" spans="2:3" x14ac:dyDescent="0.25">
      <c r="B738443" s="76"/>
      <c r="C738443" s="75"/>
    </row>
    <row r="738444" spans="2:3" x14ac:dyDescent="0.25">
      <c r="B738444" s="76"/>
      <c r="C738444" s="75"/>
    </row>
    <row r="738445" spans="2:3" x14ac:dyDescent="0.25">
      <c r="B738445" s="76"/>
      <c r="C738445" s="75"/>
    </row>
    <row r="738446" spans="2:3" x14ac:dyDescent="0.25">
      <c r="B738446" s="76"/>
      <c r="C738446" s="75"/>
    </row>
    <row r="738447" spans="2:3" x14ac:dyDescent="0.25">
      <c r="B738447" s="76"/>
      <c r="C738447" s="75"/>
    </row>
    <row r="738448" spans="2:3" x14ac:dyDescent="0.25">
      <c r="B738448" s="76"/>
      <c r="C738448" s="75"/>
    </row>
    <row r="738449" spans="2:3" x14ac:dyDescent="0.25">
      <c r="B738449" s="76"/>
      <c r="C738449" s="75"/>
    </row>
    <row r="738559" spans="2:3" x14ac:dyDescent="0.25">
      <c r="B738559" s="76"/>
      <c r="C738559" s="75"/>
    </row>
    <row r="738560" spans="2:3" x14ac:dyDescent="0.25">
      <c r="B738560" s="76"/>
      <c r="C738560" s="75"/>
    </row>
    <row r="738561" spans="2:3" x14ac:dyDescent="0.25">
      <c r="B738561" s="76"/>
      <c r="C738561" s="75"/>
    </row>
    <row r="738562" spans="2:3" x14ac:dyDescent="0.25">
      <c r="B738562" s="76"/>
      <c r="C738562" s="75"/>
    </row>
    <row r="738563" spans="2:3" x14ac:dyDescent="0.25">
      <c r="B738563" s="76"/>
      <c r="C738563" s="75"/>
    </row>
    <row r="738564" spans="2:3" x14ac:dyDescent="0.25">
      <c r="B738564" s="76"/>
      <c r="C738564" s="75"/>
    </row>
    <row r="738565" spans="2:3" x14ac:dyDescent="0.25">
      <c r="B738565" s="76"/>
      <c r="C738565" s="75"/>
    </row>
    <row r="738566" spans="2:3" x14ac:dyDescent="0.25">
      <c r="B738566" s="76"/>
      <c r="C738566" s="75"/>
    </row>
    <row r="738567" spans="2:3" x14ac:dyDescent="0.25">
      <c r="B738567" s="76"/>
      <c r="C738567" s="75"/>
    </row>
    <row r="738568" spans="2:3" x14ac:dyDescent="0.25">
      <c r="B738568" s="76"/>
      <c r="C738568" s="75"/>
    </row>
    <row r="738569" spans="2:3" x14ac:dyDescent="0.25">
      <c r="B738569" s="76"/>
      <c r="C738569" s="75"/>
    </row>
    <row r="738570" spans="2:3" x14ac:dyDescent="0.25">
      <c r="B738570" s="76"/>
      <c r="C738570" s="75"/>
    </row>
    <row r="738571" spans="2:3" x14ac:dyDescent="0.25">
      <c r="B738571" s="76"/>
      <c r="C738571" s="75"/>
    </row>
    <row r="738681" spans="2:3" x14ac:dyDescent="0.25">
      <c r="B738681" s="76"/>
      <c r="C738681" s="75"/>
    </row>
    <row r="738682" spans="2:3" x14ac:dyDescent="0.25">
      <c r="B738682" s="76"/>
      <c r="C738682" s="75"/>
    </row>
    <row r="738683" spans="2:3" x14ac:dyDescent="0.25">
      <c r="B738683" s="76"/>
      <c r="C738683" s="75"/>
    </row>
    <row r="738684" spans="2:3" x14ac:dyDescent="0.25">
      <c r="B738684" s="76"/>
      <c r="C738684" s="75"/>
    </row>
    <row r="738685" spans="2:3" x14ac:dyDescent="0.25">
      <c r="B738685" s="76"/>
      <c r="C738685" s="75"/>
    </row>
    <row r="738686" spans="2:3" x14ac:dyDescent="0.25">
      <c r="B738686" s="76"/>
      <c r="C738686" s="75"/>
    </row>
    <row r="738687" spans="2:3" x14ac:dyDescent="0.25">
      <c r="B738687" s="76"/>
      <c r="C738687" s="75"/>
    </row>
    <row r="738688" spans="2:3" x14ac:dyDescent="0.25">
      <c r="B738688" s="76"/>
      <c r="C738688" s="75"/>
    </row>
    <row r="738689" spans="2:3" x14ac:dyDescent="0.25">
      <c r="B738689" s="76"/>
      <c r="C738689" s="75"/>
    </row>
    <row r="738690" spans="2:3" x14ac:dyDescent="0.25">
      <c r="B738690" s="76"/>
      <c r="C738690" s="75"/>
    </row>
    <row r="738691" spans="2:3" x14ac:dyDescent="0.25">
      <c r="B738691" s="76"/>
      <c r="C738691" s="75"/>
    </row>
    <row r="738692" spans="2:3" x14ac:dyDescent="0.25">
      <c r="B738692" s="76"/>
      <c r="C738692" s="75"/>
    </row>
    <row r="738693" spans="2:3" x14ac:dyDescent="0.25">
      <c r="B738693" s="76"/>
      <c r="C738693" s="75"/>
    </row>
    <row r="738803" spans="2:3" x14ac:dyDescent="0.25">
      <c r="B738803" s="76"/>
      <c r="C738803" s="75"/>
    </row>
    <row r="738804" spans="2:3" x14ac:dyDescent="0.25">
      <c r="B738804" s="76"/>
      <c r="C738804" s="75"/>
    </row>
    <row r="738805" spans="2:3" x14ac:dyDescent="0.25">
      <c r="B738805" s="76"/>
      <c r="C738805" s="75"/>
    </row>
    <row r="738806" spans="2:3" x14ac:dyDescent="0.25">
      <c r="B738806" s="76"/>
      <c r="C738806" s="75"/>
    </row>
    <row r="738807" spans="2:3" x14ac:dyDescent="0.25">
      <c r="B738807" s="76"/>
      <c r="C738807" s="75"/>
    </row>
    <row r="738808" spans="2:3" x14ac:dyDescent="0.25">
      <c r="B738808" s="76"/>
      <c r="C738808" s="75"/>
    </row>
    <row r="738809" spans="2:3" x14ac:dyDescent="0.25">
      <c r="B738809" s="76"/>
      <c r="C738809" s="75"/>
    </row>
    <row r="738810" spans="2:3" x14ac:dyDescent="0.25">
      <c r="B738810" s="76"/>
      <c r="C738810" s="75"/>
    </row>
    <row r="738811" spans="2:3" x14ac:dyDescent="0.25">
      <c r="B738811" s="76"/>
      <c r="C738811" s="75"/>
    </row>
    <row r="738812" spans="2:3" x14ac:dyDescent="0.25">
      <c r="B738812" s="76"/>
      <c r="C738812" s="75"/>
    </row>
    <row r="738813" spans="2:3" x14ac:dyDescent="0.25">
      <c r="B738813" s="76"/>
      <c r="C738813" s="75"/>
    </row>
    <row r="738814" spans="2:3" x14ac:dyDescent="0.25">
      <c r="B738814" s="76"/>
      <c r="C738814" s="75"/>
    </row>
    <row r="738815" spans="2:3" x14ac:dyDescent="0.25">
      <c r="B738815" s="76"/>
      <c r="C738815" s="75"/>
    </row>
    <row r="738925" spans="2:3" x14ac:dyDescent="0.25">
      <c r="B738925" s="76"/>
      <c r="C738925" s="75"/>
    </row>
    <row r="738926" spans="2:3" x14ac:dyDescent="0.25">
      <c r="B738926" s="76"/>
      <c r="C738926" s="75"/>
    </row>
    <row r="738927" spans="2:3" x14ac:dyDescent="0.25">
      <c r="B738927" s="76"/>
      <c r="C738927" s="75"/>
    </row>
    <row r="738928" spans="2:3" x14ac:dyDescent="0.25">
      <c r="B738928" s="76"/>
      <c r="C738928" s="75"/>
    </row>
    <row r="738929" spans="2:3" x14ac:dyDescent="0.25">
      <c r="B738929" s="76"/>
      <c r="C738929" s="75"/>
    </row>
    <row r="738930" spans="2:3" x14ac:dyDescent="0.25">
      <c r="B738930" s="76"/>
      <c r="C738930" s="75"/>
    </row>
    <row r="738931" spans="2:3" x14ac:dyDescent="0.25">
      <c r="B738931" s="76"/>
      <c r="C738931" s="75"/>
    </row>
    <row r="738932" spans="2:3" x14ac:dyDescent="0.25">
      <c r="B738932" s="76"/>
      <c r="C738932" s="75"/>
    </row>
    <row r="738933" spans="2:3" x14ac:dyDescent="0.25">
      <c r="B738933" s="76"/>
      <c r="C738933" s="75"/>
    </row>
    <row r="738934" spans="2:3" x14ac:dyDescent="0.25">
      <c r="B738934" s="76"/>
      <c r="C738934" s="75"/>
    </row>
    <row r="738935" spans="2:3" x14ac:dyDescent="0.25">
      <c r="B738935" s="76"/>
      <c r="C738935" s="75"/>
    </row>
    <row r="738936" spans="2:3" x14ac:dyDescent="0.25">
      <c r="B738936" s="76"/>
      <c r="C738936" s="75"/>
    </row>
    <row r="738937" spans="2:3" x14ac:dyDescent="0.25">
      <c r="B738937" s="76"/>
      <c r="C738937" s="75"/>
    </row>
    <row r="739047" spans="2:3" x14ac:dyDescent="0.25">
      <c r="B739047" s="76"/>
      <c r="C739047" s="75"/>
    </row>
    <row r="739048" spans="2:3" x14ac:dyDescent="0.25">
      <c r="B739048" s="76"/>
      <c r="C739048" s="75"/>
    </row>
    <row r="739049" spans="2:3" x14ac:dyDescent="0.25">
      <c r="B739049" s="76"/>
      <c r="C739049" s="75"/>
    </row>
    <row r="739050" spans="2:3" x14ac:dyDescent="0.25">
      <c r="B739050" s="76"/>
      <c r="C739050" s="75"/>
    </row>
    <row r="739051" spans="2:3" x14ac:dyDescent="0.25">
      <c r="B739051" s="76"/>
      <c r="C739051" s="75"/>
    </row>
    <row r="739052" spans="2:3" x14ac:dyDescent="0.25">
      <c r="B739052" s="76"/>
      <c r="C739052" s="75"/>
    </row>
    <row r="739053" spans="2:3" x14ac:dyDescent="0.25">
      <c r="B739053" s="76"/>
      <c r="C739053" s="75"/>
    </row>
    <row r="739054" spans="2:3" x14ac:dyDescent="0.25">
      <c r="B739054" s="76"/>
      <c r="C739054" s="75"/>
    </row>
    <row r="739055" spans="2:3" x14ac:dyDescent="0.25">
      <c r="B739055" s="76"/>
      <c r="C739055" s="75"/>
    </row>
    <row r="739056" spans="2:3" x14ac:dyDescent="0.25">
      <c r="B739056" s="76"/>
      <c r="C739056" s="75"/>
    </row>
    <row r="739057" spans="2:3" x14ac:dyDescent="0.25">
      <c r="B739057" s="76"/>
      <c r="C739057" s="75"/>
    </row>
    <row r="739058" spans="2:3" x14ac:dyDescent="0.25">
      <c r="B739058" s="76"/>
      <c r="C739058" s="75"/>
    </row>
    <row r="739059" spans="2:3" x14ac:dyDescent="0.25">
      <c r="B739059" s="76"/>
      <c r="C739059" s="75"/>
    </row>
    <row r="739169" spans="2:3" x14ac:dyDescent="0.25">
      <c r="B739169" s="76"/>
      <c r="C739169" s="75"/>
    </row>
    <row r="739170" spans="2:3" x14ac:dyDescent="0.25">
      <c r="B739170" s="76"/>
      <c r="C739170" s="75"/>
    </row>
    <row r="739171" spans="2:3" x14ac:dyDescent="0.25">
      <c r="B739171" s="76"/>
      <c r="C739171" s="75"/>
    </row>
    <row r="739172" spans="2:3" x14ac:dyDescent="0.25">
      <c r="B739172" s="76"/>
      <c r="C739172" s="75"/>
    </row>
    <row r="739173" spans="2:3" x14ac:dyDescent="0.25">
      <c r="B739173" s="76"/>
      <c r="C739173" s="75"/>
    </row>
    <row r="739174" spans="2:3" x14ac:dyDescent="0.25">
      <c r="B739174" s="76"/>
      <c r="C739174" s="75"/>
    </row>
    <row r="739175" spans="2:3" x14ac:dyDescent="0.25">
      <c r="B739175" s="76"/>
      <c r="C739175" s="75"/>
    </row>
    <row r="739176" spans="2:3" x14ac:dyDescent="0.25">
      <c r="B739176" s="76"/>
      <c r="C739176" s="75"/>
    </row>
    <row r="739177" spans="2:3" x14ac:dyDescent="0.25">
      <c r="B739177" s="76"/>
      <c r="C739177" s="75"/>
    </row>
    <row r="739178" spans="2:3" x14ac:dyDescent="0.25">
      <c r="B739178" s="76"/>
      <c r="C739178" s="75"/>
    </row>
    <row r="739179" spans="2:3" x14ac:dyDescent="0.25">
      <c r="B739179" s="76"/>
      <c r="C739179" s="75"/>
    </row>
    <row r="739180" spans="2:3" x14ac:dyDescent="0.25">
      <c r="B739180" s="76"/>
      <c r="C739180" s="75"/>
    </row>
    <row r="739181" spans="2:3" x14ac:dyDescent="0.25">
      <c r="B739181" s="76"/>
      <c r="C739181" s="75"/>
    </row>
    <row r="739291" spans="2:3" x14ac:dyDescent="0.25">
      <c r="B739291" s="76"/>
      <c r="C739291" s="75"/>
    </row>
    <row r="739292" spans="2:3" x14ac:dyDescent="0.25">
      <c r="B739292" s="76"/>
      <c r="C739292" s="75"/>
    </row>
    <row r="739293" spans="2:3" x14ac:dyDescent="0.25">
      <c r="B739293" s="76"/>
      <c r="C739293" s="75"/>
    </row>
    <row r="739294" spans="2:3" x14ac:dyDescent="0.25">
      <c r="B739294" s="76"/>
      <c r="C739294" s="75"/>
    </row>
    <row r="739295" spans="2:3" x14ac:dyDescent="0.25">
      <c r="B739295" s="76"/>
      <c r="C739295" s="75"/>
    </row>
    <row r="739296" spans="2:3" x14ac:dyDescent="0.25">
      <c r="B739296" s="76"/>
      <c r="C739296" s="75"/>
    </row>
    <row r="739297" spans="2:3" x14ac:dyDescent="0.25">
      <c r="B739297" s="76"/>
      <c r="C739297" s="75"/>
    </row>
    <row r="739298" spans="2:3" x14ac:dyDescent="0.25">
      <c r="B739298" s="76"/>
      <c r="C739298" s="75"/>
    </row>
    <row r="739299" spans="2:3" x14ac:dyDescent="0.25">
      <c r="B739299" s="76"/>
      <c r="C739299" s="75"/>
    </row>
    <row r="739300" spans="2:3" x14ac:dyDescent="0.25">
      <c r="B739300" s="76"/>
      <c r="C739300" s="75"/>
    </row>
    <row r="739301" spans="2:3" x14ac:dyDescent="0.25">
      <c r="B739301" s="76"/>
      <c r="C739301" s="75"/>
    </row>
    <row r="739302" spans="2:3" x14ac:dyDescent="0.25">
      <c r="B739302" s="76"/>
      <c r="C739302" s="75"/>
    </row>
    <row r="739303" spans="2:3" x14ac:dyDescent="0.25">
      <c r="B739303" s="76"/>
      <c r="C739303" s="75"/>
    </row>
    <row r="739413" spans="2:3" x14ac:dyDescent="0.25">
      <c r="B739413" s="76"/>
      <c r="C739413" s="75"/>
    </row>
    <row r="739414" spans="2:3" x14ac:dyDescent="0.25">
      <c r="B739414" s="76"/>
      <c r="C739414" s="75"/>
    </row>
    <row r="739415" spans="2:3" x14ac:dyDescent="0.25">
      <c r="B739415" s="76"/>
      <c r="C739415" s="75"/>
    </row>
    <row r="739416" spans="2:3" x14ac:dyDescent="0.25">
      <c r="B739416" s="76"/>
      <c r="C739416" s="75"/>
    </row>
    <row r="739417" spans="2:3" x14ac:dyDescent="0.25">
      <c r="B739417" s="76"/>
      <c r="C739417" s="75"/>
    </row>
    <row r="739418" spans="2:3" x14ac:dyDescent="0.25">
      <c r="B739418" s="76"/>
      <c r="C739418" s="75"/>
    </row>
    <row r="739419" spans="2:3" x14ac:dyDescent="0.25">
      <c r="B739419" s="76"/>
      <c r="C739419" s="75"/>
    </row>
    <row r="739420" spans="2:3" x14ac:dyDescent="0.25">
      <c r="B739420" s="76"/>
      <c r="C739420" s="75"/>
    </row>
    <row r="739421" spans="2:3" x14ac:dyDescent="0.25">
      <c r="B739421" s="76"/>
      <c r="C739421" s="75"/>
    </row>
    <row r="739422" spans="2:3" x14ac:dyDescent="0.25">
      <c r="B739422" s="76"/>
      <c r="C739422" s="75"/>
    </row>
    <row r="739423" spans="2:3" x14ac:dyDescent="0.25">
      <c r="B739423" s="76"/>
      <c r="C739423" s="75"/>
    </row>
    <row r="739424" spans="2:3" x14ac:dyDescent="0.25">
      <c r="B739424" s="76"/>
      <c r="C739424" s="75"/>
    </row>
    <row r="739425" spans="2:3" x14ac:dyDescent="0.25">
      <c r="B739425" s="76"/>
      <c r="C739425" s="75"/>
    </row>
    <row r="739535" spans="2:3" x14ac:dyDescent="0.25">
      <c r="B739535" s="76"/>
      <c r="C739535" s="75"/>
    </row>
    <row r="739536" spans="2:3" x14ac:dyDescent="0.25">
      <c r="B739536" s="76"/>
      <c r="C739536" s="75"/>
    </row>
    <row r="739537" spans="2:3" x14ac:dyDescent="0.25">
      <c r="B739537" s="76"/>
      <c r="C739537" s="75"/>
    </row>
    <row r="739538" spans="2:3" x14ac:dyDescent="0.25">
      <c r="B739538" s="76"/>
      <c r="C739538" s="75"/>
    </row>
    <row r="739539" spans="2:3" x14ac:dyDescent="0.25">
      <c r="B739539" s="76"/>
      <c r="C739539" s="75"/>
    </row>
    <row r="739540" spans="2:3" x14ac:dyDescent="0.25">
      <c r="B739540" s="76"/>
      <c r="C739540" s="75"/>
    </row>
    <row r="739541" spans="2:3" x14ac:dyDescent="0.25">
      <c r="B739541" s="76"/>
      <c r="C739541" s="75"/>
    </row>
    <row r="739542" spans="2:3" x14ac:dyDescent="0.25">
      <c r="B739542" s="76"/>
      <c r="C739542" s="75"/>
    </row>
    <row r="739543" spans="2:3" x14ac:dyDescent="0.25">
      <c r="B739543" s="76"/>
      <c r="C739543" s="75"/>
    </row>
    <row r="739544" spans="2:3" x14ac:dyDescent="0.25">
      <c r="B739544" s="76"/>
      <c r="C739544" s="75"/>
    </row>
    <row r="739545" spans="2:3" x14ac:dyDescent="0.25">
      <c r="B739545" s="76"/>
      <c r="C739545" s="75"/>
    </row>
    <row r="739546" spans="2:3" x14ac:dyDescent="0.25">
      <c r="B739546" s="76"/>
      <c r="C739546" s="75"/>
    </row>
    <row r="739547" spans="2:3" x14ac:dyDescent="0.25">
      <c r="B739547" s="76"/>
      <c r="C739547" s="75"/>
    </row>
    <row r="739657" spans="2:3" x14ac:dyDescent="0.25">
      <c r="B739657" s="76"/>
      <c r="C739657" s="75"/>
    </row>
    <row r="739658" spans="2:3" x14ac:dyDescent="0.25">
      <c r="B739658" s="76"/>
      <c r="C739658" s="75"/>
    </row>
    <row r="739659" spans="2:3" x14ac:dyDescent="0.25">
      <c r="B739659" s="76"/>
      <c r="C739659" s="75"/>
    </row>
    <row r="739660" spans="2:3" x14ac:dyDescent="0.25">
      <c r="B739660" s="76"/>
      <c r="C739660" s="75"/>
    </row>
    <row r="739661" spans="2:3" x14ac:dyDescent="0.25">
      <c r="B739661" s="76"/>
      <c r="C739661" s="75"/>
    </row>
    <row r="739662" spans="2:3" x14ac:dyDescent="0.25">
      <c r="B739662" s="76"/>
      <c r="C739662" s="75"/>
    </row>
    <row r="739663" spans="2:3" x14ac:dyDescent="0.25">
      <c r="B739663" s="76"/>
      <c r="C739663" s="75"/>
    </row>
    <row r="739664" spans="2:3" x14ac:dyDescent="0.25">
      <c r="B739664" s="76"/>
      <c r="C739664" s="75"/>
    </row>
    <row r="739665" spans="2:3" x14ac:dyDescent="0.25">
      <c r="B739665" s="76"/>
      <c r="C739665" s="75"/>
    </row>
    <row r="739666" spans="2:3" x14ac:dyDescent="0.25">
      <c r="B739666" s="76"/>
      <c r="C739666" s="75"/>
    </row>
    <row r="739667" spans="2:3" x14ac:dyDescent="0.25">
      <c r="B739667" s="76"/>
      <c r="C739667" s="75"/>
    </row>
    <row r="739668" spans="2:3" x14ac:dyDescent="0.25">
      <c r="B739668" s="76"/>
      <c r="C739668" s="75"/>
    </row>
    <row r="739669" spans="2:3" x14ac:dyDescent="0.25">
      <c r="B739669" s="76"/>
      <c r="C739669" s="75"/>
    </row>
    <row r="739779" spans="2:3" x14ac:dyDescent="0.25">
      <c r="B739779" s="76"/>
      <c r="C739779" s="75"/>
    </row>
    <row r="739780" spans="2:3" x14ac:dyDescent="0.25">
      <c r="B739780" s="76"/>
      <c r="C739780" s="75"/>
    </row>
    <row r="739781" spans="2:3" x14ac:dyDescent="0.25">
      <c r="B739781" s="76"/>
      <c r="C739781" s="75"/>
    </row>
    <row r="739782" spans="2:3" x14ac:dyDescent="0.25">
      <c r="B739782" s="76"/>
      <c r="C739782" s="75"/>
    </row>
    <row r="739783" spans="2:3" x14ac:dyDescent="0.25">
      <c r="B739783" s="76"/>
      <c r="C739783" s="75"/>
    </row>
    <row r="739784" spans="2:3" x14ac:dyDescent="0.25">
      <c r="B739784" s="76"/>
      <c r="C739784" s="75"/>
    </row>
    <row r="739785" spans="2:3" x14ac:dyDescent="0.25">
      <c r="B739785" s="76"/>
      <c r="C739785" s="75"/>
    </row>
    <row r="739786" spans="2:3" x14ac:dyDescent="0.25">
      <c r="B739786" s="76"/>
      <c r="C739786" s="75"/>
    </row>
    <row r="739787" spans="2:3" x14ac:dyDescent="0.25">
      <c r="B739787" s="76"/>
      <c r="C739787" s="75"/>
    </row>
    <row r="739788" spans="2:3" x14ac:dyDescent="0.25">
      <c r="B739788" s="76"/>
      <c r="C739788" s="75"/>
    </row>
    <row r="739789" spans="2:3" x14ac:dyDescent="0.25">
      <c r="B739789" s="76"/>
      <c r="C739789" s="75"/>
    </row>
    <row r="739790" spans="2:3" x14ac:dyDescent="0.25">
      <c r="B739790" s="76"/>
      <c r="C739790" s="75"/>
    </row>
    <row r="739791" spans="2:3" x14ac:dyDescent="0.25">
      <c r="B739791" s="76"/>
      <c r="C739791" s="75"/>
    </row>
    <row r="739901" spans="2:3" x14ac:dyDescent="0.25">
      <c r="B739901" s="76"/>
      <c r="C739901" s="75"/>
    </row>
    <row r="739902" spans="2:3" x14ac:dyDescent="0.25">
      <c r="B739902" s="76"/>
      <c r="C739902" s="75"/>
    </row>
    <row r="739903" spans="2:3" x14ac:dyDescent="0.25">
      <c r="B739903" s="76"/>
      <c r="C739903" s="75"/>
    </row>
    <row r="739904" spans="2:3" x14ac:dyDescent="0.25">
      <c r="B739904" s="76"/>
      <c r="C739904" s="75"/>
    </row>
    <row r="739905" spans="2:3" x14ac:dyDescent="0.25">
      <c r="B739905" s="76"/>
      <c r="C739905" s="75"/>
    </row>
    <row r="739906" spans="2:3" x14ac:dyDescent="0.25">
      <c r="B739906" s="76"/>
      <c r="C739906" s="75"/>
    </row>
    <row r="739907" spans="2:3" x14ac:dyDescent="0.25">
      <c r="B739907" s="76"/>
      <c r="C739907" s="75"/>
    </row>
    <row r="739908" spans="2:3" x14ac:dyDescent="0.25">
      <c r="B739908" s="76"/>
      <c r="C739908" s="75"/>
    </row>
    <row r="739909" spans="2:3" x14ac:dyDescent="0.25">
      <c r="B739909" s="76"/>
      <c r="C739909" s="75"/>
    </row>
    <row r="739910" spans="2:3" x14ac:dyDescent="0.25">
      <c r="B739910" s="76"/>
      <c r="C739910" s="75"/>
    </row>
    <row r="739911" spans="2:3" x14ac:dyDescent="0.25">
      <c r="B739911" s="76"/>
      <c r="C739911" s="75"/>
    </row>
    <row r="739912" spans="2:3" x14ac:dyDescent="0.25">
      <c r="B739912" s="76"/>
      <c r="C739912" s="75"/>
    </row>
    <row r="739913" spans="2:3" x14ac:dyDescent="0.25">
      <c r="B739913" s="76"/>
      <c r="C739913" s="75"/>
    </row>
    <row r="740023" spans="2:3" x14ac:dyDescent="0.25">
      <c r="B740023" s="76"/>
      <c r="C740023" s="75"/>
    </row>
    <row r="740024" spans="2:3" x14ac:dyDescent="0.25">
      <c r="B740024" s="76"/>
      <c r="C740024" s="75"/>
    </row>
    <row r="740025" spans="2:3" x14ac:dyDescent="0.25">
      <c r="B740025" s="76"/>
      <c r="C740025" s="75"/>
    </row>
    <row r="740026" spans="2:3" x14ac:dyDescent="0.25">
      <c r="B740026" s="76"/>
      <c r="C740026" s="75"/>
    </row>
    <row r="740027" spans="2:3" x14ac:dyDescent="0.25">
      <c r="B740027" s="76"/>
      <c r="C740027" s="75"/>
    </row>
    <row r="740028" spans="2:3" x14ac:dyDescent="0.25">
      <c r="B740028" s="76"/>
      <c r="C740028" s="75"/>
    </row>
    <row r="740029" spans="2:3" x14ac:dyDescent="0.25">
      <c r="B740029" s="76"/>
      <c r="C740029" s="75"/>
    </row>
    <row r="740030" spans="2:3" x14ac:dyDescent="0.25">
      <c r="B740030" s="76"/>
      <c r="C740030" s="75"/>
    </row>
    <row r="740031" spans="2:3" x14ac:dyDescent="0.25">
      <c r="B740031" s="76"/>
      <c r="C740031" s="75"/>
    </row>
    <row r="740032" spans="2:3" x14ac:dyDescent="0.25">
      <c r="B740032" s="76"/>
      <c r="C740032" s="75"/>
    </row>
    <row r="740033" spans="2:3" x14ac:dyDescent="0.25">
      <c r="B740033" s="76"/>
      <c r="C740033" s="75"/>
    </row>
    <row r="740034" spans="2:3" x14ac:dyDescent="0.25">
      <c r="B740034" s="76"/>
      <c r="C740034" s="75"/>
    </row>
    <row r="740035" spans="2:3" x14ac:dyDescent="0.25">
      <c r="B740035" s="76"/>
      <c r="C740035" s="75"/>
    </row>
    <row r="740145" spans="2:3" x14ac:dyDescent="0.25">
      <c r="B740145" s="76"/>
      <c r="C740145" s="75"/>
    </row>
    <row r="740146" spans="2:3" x14ac:dyDescent="0.25">
      <c r="B740146" s="76"/>
      <c r="C740146" s="75"/>
    </row>
    <row r="740147" spans="2:3" x14ac:dyDescent="0.25">
      <c r="B740147" s="76"/>
      <c r="C740147" s="75"/>
    </row>
    <row r="740148" spans="2:3" x14ac:dyDescent="0.25">
      <c r="B740148" s="76"/>
      <c r="C740148" s="75"/>
    </row>
    <row r="740149" spans="2:3" x14ac:dyDescent="0.25">
      <c r="B740149" s="76"/>
      <c r="C740149" s="75"/>
    </row>
    <row r="740150" spans="2:3" x14ac:dyDescent="0.25">
      <c r="B740150" s="76"/>
      <c r="C740150" s="75"/>
    </row>
    <row r="740151" spans="2:3" x14ac:dyDescent="0.25">
      <c r="B740151" s="76"/>
      <c r="C740151" s="75"/>
    </row>
    <row r="740152" spans="2:3" x14ac:dyDescent="0.25">
      <c r="B740152" s="76"/>
      <c r="C740152" s="75"/>
    </row>
    <row r="740153" spans="2:3" x14ac:dyDescent="0.25">
      <c r="B740153" s="76"/>
      <c r="C740153" s="75"/>
    </row>
    <row r="740154" spans="2:3" x14ac:dyDescent="0.25">
      <c r="B740154" s="76"/>
      <c r="C740154" s="75"/>
    </row>
    <row r="740155" spans="2:3" x14ac:dyDescent="0.25">
      <c r="B740155" s="76"/>
      <c r="C740155" s="75"/>
    </row>
    <row r="740156" spans="2:3" x14ac:dyDescent="0.25">
      <c r="B740156" s="76"/>
      <c r="C740156" s="75"/>
    </row>
    <row r="740157" spans="2:3" x14ac:dyDescent="0.25">
      <c r="B740157" s="76"/>
      <c r="C740157" s="75"/>
    </row>
    <row r="740267" spans="2:3" x14ac:dyDescent="0.25">
      <c r="B740267" s="76"/>
      <c r="C740267" s="75"/>
    </row>
    <row r="740268" spans="2:3" x14ac:dyDescent="0.25">
      <c r="B740268" s="76"/>
      <c r="C740268" s="75"/>
    </row>
    <row r="740269" spans="2:3" x14ac:dyDescent="0.25">
      <c r="B740269" s="76"/>
      <c r="C740269" s="75"/>
    </row>
    <row r="740270" spans="2:3" x14ac:dyDescent="0.25">
      <c r="B740270" s="76"/>
      <c r="C740270" s="75"/>
    </row>
    <row r="740271" spans="2:3" x14ac:dyDescent="0.25">
      <c r="B740271" s="76"/>
      <c r="C740271" s="75"/>
    </row>
    <row r="740272" spans="2:3" x14ac:dyDescent="0.25">
      <c r="B740272" s="76"/>
      <c r="C740272" s="75"/>
    </row>
    <row r="740273" spans="2:3" x14ac:dyDescent="0.25">
      <c r="B740273" s="76"/>
      <c r="C740273" s="75"/>
    </row>
    <row r="740274" spans="2:3" x14ac:dyDescent="0.25">
      <c r="B740274" s="76"/>
      <c r="C740274" s="75"/>
    </row>
    <row r="740275" spans="2:3" x14ac:dyDescent="0.25">
      <c r="B740275" s="76"/>
      <c r="C740275" s="75"/>
    </row>
    <row r="740276" spans="2:3" x14ac:dyDescent="0.25">
      <c r="B740276" s="76"/>
      <c r="C740276" s="75"/>
    </row>
    <row r="740277" spans="2:3" x14ac:dyDescent="0.25">
      <c r="B740277" s="76"/>
      <c r="C740277" s="75"/>
    </row>
    <row r="740278" spans="2:3" x14ac:dyDescent="0.25">
      <c r="B740278" s="76"/>
      <c r="C740278" s="75"/>
    </row>
    <row r="740279" spans="2:3" x14ac:dyDescent="0.25">
      <c r="B740279" s="76"/>
      <c r="C740279" s="75"/>
    </row>
    <row r="740389" spans="2:3" x14ac:dyDescent="0.25">
      <c r="B740389" s="76"/>
      <c r="C740389" s="75"/>
    </row>
    <row r="740390" spans="2:3" x14ac:dyDescent="0.25">
      <c r="B740390" s="76"/>
      <c r="C740390" s="75"/>
    </row>
    <row r="740391" spans="2:3" x14ac:dyDescent="0.25">
      <c r="B740391" s="76"/>
      <c r="C740391" s="75"/>
    </row>
    <row r="740392" spans="2:3" x14ac:dyDescent="0.25">
      <c r="B740392" s="76"/>
      <c r="C740392" s="75"/>
    </row>
    <row r="740393" spans="2:3" x14ac:dyDescent="0.25">
      <c r="B740393" s="76"/>
      <c r="C740393" s="75"/>
    </row>
    <row r="740394" spans="2:3" x14ac:dyDescent="0.25">
      <c r="B740394" s="76"/>
      <c r="C740394" s="75"/>
    </row>
    <row r="740395" spans="2:3" x14ac:dyDescent="0.25">
      <c r="B740395" s="76"/>
      <c r="C740395" s="75"/>
    </row>
    <row r="740396" spans="2:3" x14ac:dyDescent="0.25">
      <c r="B740396" s="76"/>
      <c r="C740396" s="75"/>
    </row>
    <row r="740397" spans="2:3" x14ac:dyDescent="0.25">
      <c r="B740397" s="76"/>
      <c r="C740397" s="75"/>
    </row>
    <row r="740398" spans="2:3" x14ac:dyDescent="0.25">
      <c r="B740398" s="76"/>
      <c r="C740398" s="75"/>
    </row>
    <row r="740399" spans="2:3" x14ac:dyDescent="0.25">
      <c r="B740399" s="76"/>
      <c r="C740399" s="75"/>
    </row>
    <row r="740400" spans="2:3" x14ac:dyDescent="0.25">
      <c r="B740400" s="76"/>
      <c r="C740400" s="75"/>
    </row>
    <row r="740401" spans="2:3" x14ac:dyDescent="0.25">
      <c r="B740401" s="76"/>
      <c r="C740401" s="75"/>
    </row>
    <row r="740511" spans="2:3" x14ac:dyDescent="0.25">
      <c r="B740511" s="76"/>
      <c r="C740511" s="75"/>
    </row>
    <row r="740512" spans="2:3" x14ac:dyDescent="0.25">
      <c r="B740512" s="76"/>
      <c r="C740512" s="75"/>
    </row>
    <row r="740513" spans="2:3" x14ac:dyDescent="0.25">
      <c r="B740513" s="76"/>
      <c r="C740513" s="75"/>
    </row>
    <row r="740514" spans="2:3" x14ac:dyDescent="0.25">
      <c r="B740514" s="76"/>
      <c r="C740514" s="75"/>
    </row>
    <row r="740515" spans="2:3" x14ac:dyDescent="0.25">
      <c r="B740515" s="76"/>
      <c r="C740515" s="75"/>
    </row>
    <row r="740516" spans="2:3" x14ac:dyDescent="0.25">
      <c r="B740516" s="76"/>
      <c r="C740516" s="75"/>
    </row>
    <row r="740517" spans="2:3" x14ac:dyDescent="0.25">
      <c r="B740517" s="76"/>
      <c r="C740517" s="75"/>
    </row>
    <row r="740518" spans="2:3" x14ac:dyDescent="0.25">
      <c r="B740518" s="76"/>
      <c r="C740518" s="75"/>
    </row>
    <row r="740519" spans="2:3" x14ac:dyDescent="0.25">
      <c r="B740519" s="76"/>
      <c r="C740519" s="75"/>
    </row>
    <row r="740520" spans="2:3" x14ac:dyDescent="0.25">
      <c r="B740520" s="76"/>
      <c r="C740520" s="75"/>
    </row>
    <row r="740521" spans="2:3" x14ac:dyDescent="0.25">
      <c r="B740521" s="76"/>
      <c r="C740521" s="75"/>
    </row>
    <row r="740522" spans="2:3" x14ac:dyDescent="0.25">
      <c r="B740522" s="76"/>
      <c r="C740522" s="75"/>
    </row>
    <row r="740523" spans="2:3" x14ac:dyDescent="0.25">
      <c r="B740523" s="76"/>
      <c r="C740523" s="75"/>
    </row>
    <row r="740633" spans="2:3" x14ac:dyDescent="0.25">
      <c r="B740633" s="76"/>
      <c r="C740633" s="75"/>
    </row>
    <row r="740634" spans="2:3" x14ac:dyDescent="0.25">
      <c r="B740634" s="76"/>
      <c r="C740634" s="75"/>
    </row>
    <row r="740635" spans="2:3" x14ac:dyDescent="0.25">
      <c r="B740635" s="76"/>
      <c r="C740635" s="75"/>
    </row>
    <row r="740636" spans="2:3" x14ac:dyDescent="0.25">
      <c r="B740636" s="76"/>
      <c r="C740636" s="75"/>
    </row>
    <row r="740637" spans="2:3" x14ac:dyDescent="0.25">
      <c r="B740637" s="76"/>
      <c r="C740637" s="75"/>
    </row>
    <row r="740638" spans="2:3" x14ac:dyDescent="0.25">
      <c r="B740638" s="76"/>
      <c r="C740638" s="75"/>
    </row>
    <row r="740639" spans="2:3" x14ac:dyDescent="0.25">
      <c r="B740639" s="76"/>
      <c r="C740639" s="75"/>
    </row>
    <row r="740640" spans="2:3" x14ac:dyDescent="0.25">
      <c r="B740640" s="76"/>
      <c r="C740640" s="75"/>
    </row>
    <row r="740641" spans="2:3" x14ac:dyDescent="0.25">
      <c r="B740641" s="76"/>
      <c r="C740641" s="75"/>
    </row>
    <row r="740642" spans="2:3" x14ac:dyDescent="0.25">
      <c r="B740642" s="76"/>
      <c r="C740642" s="75"/>
    </row>
    <row r="740643" spans="2:3" x14ac:dyDescent="0.25">
      <c r="B740643" s="76"/>
      <c r="C740643" s="75"/>
    </row>
    <row r="740644" spans="2:3" x14ac:dyDescent="0.25">
      <c r="B740644" s="76"/>
      <c r="C740644" s="75"/>
    </row>
    <row r="740645" spans="2:3" x14ac:dyDescent="0.25">
      <c r="B740645" s="76"/>
      <c r="C740645" s="75"/>
    </row>
    <row r="740755" spans="2:3" x14ac:dyDescent="0.25">
      <c r="B740755" s="76"/>
      <c r="C740755" s="75"/>
    </row>
    <row r="740756" spans="2:3" x14ac:dyDescent="0.25">
      <c r="B740756" s="76"/>
      <c r="C740756" s="75"/>
    </row>
    <row r="740757" spans="2:3" x14ac:dyDescent="0.25">
      <c r="B740757" s="76"/>
      <c r="C740757" s="75"/>
    </row>
    <row r="740758" spans="2:3" x14ac:dyDescent="0.25">
      <c r="B740758" s="76"/>
      <c r="C740758" s="75"/>
    </row>
    <row r="740759" spans="2:3" x14ac:dyDescent="0.25">
      <c r="B740759" s="76"/>
      <c r="C740759" s="75"/>
    </row>
    <row r="740760" spans="2:3" x14ac:dyDescent="0.25">
      <c r="B740760" s="76"/>
      <c r="C740760" s="75"/>
    </row>
    <row r="740761" spans="2:3" x14ac:dyDescent="0.25">
      <c r="B740761" s="76"/>
      <c r="C740761" s="75"/>
    </row>
    <row r="740762" spans="2:3" x14ac:dyDescent="0.25">
      <c r="B740762" s="76"/>
      <c r="C740762" s="75"/>
    </row>
    <row r="740763" spans="2:3" x14ac:dyDescent="0.25">
      <c r="B740763" s="76"/>
      <c r="C740763" s="75"/>
    </row>
    <row r="740764" spans="2:3" x14ac:dyDescent="0.25">
      <c r="B740764" s="76"/>
      <c r="C740764" s="75"/>
    </row>
    <row r="740765" spans="2:3" x14ac:dyDescent="0.25">
      <c r="B740765" s="76"/>
      <c r="C740765" s="75"/>
    </row>
    <row r="740766" spans="2:3" x14ac:dyDescent="0.25">
      <c r="B740766" s="76"/>
      <c r="C740766" s="75"/>
    </row>
    <row r="740767" spans="2:3" x14ac:dyDescent="0.25">
      <c r="B740767" s="76"/>
      <c r="C740767" s="75"/>
    </row>
    <row r="740877" spans="2:3" x14ac:dyDescent="0.25">
      <c r="B740877" s="76"/>
      <c r="C740877" s="75"/>
    </row>
    <row r="740878" spans="2:3" x14ac:dyDescent="0.25">
      <c r="B740878" s="76"/>
      <c r="C740878" s="75"/>
    </row>
    <row r="740879" spans="2:3" x14ac:dyDescent="0.25">
      <c r="B740879" s="76"/>
      <c r="C740879" s="75"/>
    </row>
    <row r="740880" spans="2:3" x14ac:dyDescent="0.25">
      <c r="B740880" s="76"/>
      <c r="C740880" s="75"/>
    </row>
    <row r="740881" spans="2:3" x14ac:dyDescent="0.25">
      <c r="B740881" s="76"/>
      <c r="C740881" s="75"/>
    </row>
    <row r="740882" spans="2:3" x14ac:dyDescent="0.25">
      <c r="B740882" s="76"/>
      <c r="C740882" s="75"/>
    </row>
    <row r="740883" spans="2:3" x14ac:dyDescent="0.25">
      <c r="B740883" s="76"/>
      <c r="C740883" s="75"/>
    </row>
    <row r="740884" spans="2:3" x14ac:dyDescent="0.25">
      <c r="B740884" s="76"/>
      <c r="C740884" s="75"/>
    </row>
    <row r="740885" spans="2:3" x14ac:dyDescent="0.25">
      <c r="B740885" s="76"/>
      <c r="C740885" s="75"/>
    </row>
    <row r="740886" spans="2:3" x14ac:dyDescent="0.25">
      <c r="B740886" s="76"/>
      <c r="C740886" s="75"/>
    </row>
    <row r="740887" spans="2:3" x14ac:dyDescent="0.25">
      <c r="B740887" s="76"/>
      <c r="C740887" s="75"/>
    </row>
    <row r="740888" spans="2:3" x14ac:dyDescent="0.25">
      <c r="B740888" s="76"/>
      <c r="C740888" s="75"/>
    </row>
    <row r="740889" spans="2:3" x14ac:dyDescent="0.25">
      <c r="B740889" s="76"/>
      <c r="C740889" s="75"/>
    </row>
    <row r="740999" spans="2:3" x14ac:dyDescent="0.25">
      <c r="B740999" s="76"/>
      <c r="C740999" s="75"/>
    </row>
    <row r="741000" spans="2:3" x14ac:dyDescent="0.25">
      <c r="B741000" s="76"/>
      <c r="C741000" s="75"/>
    </row>
    <row r="741001" spans="2:3" x14ac:dyDescent="0.25">
      <c r="B741001" s="76"/>
      <c r="C741001" s="75"/>
    </row>
    <row r="741002" spans="2:3" x14ac:dyDescent="0.25">
      <c r="B741002" s="76"/>
      <c r="C741002" s="75"/>
    </row>
    <row r="741003" spans="2:3" x14ac:dyDescent="0.25">
      <c r="B741003" s="76"/>
      <c r="C741003" s="75"/>
    </row>
    <row r="741004" spans="2:3" x14ac:dyDescent="0.25">
      <c r="B741004" s="76"/>
      <c r="C741004" s="75"/>
    </row>
    <row r="741005" spans="2:3" x14ac:dyDescent="0.25">
      <c r="B741005" s="76"/>
      <c r="C741005" s="75"/>
    </row>
    <row r="741006" spans="2:3" x14ac:dyDescent="0.25">
      <c r="B741006" s="76"/>
      <c r="C741006" s="75"/>
    </row>
    <row r="741007" spans="2:3" x14ac:dyDescent="0.25">
      <c r="B741007" s="76"/>
      <c r="C741007" s="75"/>
    </row>
    <row r="741008" spans="2:3" x14ac:dyDescent="0.25">
      <c r="B741008" s="76"/>
      <c r="C741008" s="75"/>
    </row>
    <row r="741009" spans="2:3" x14ac:dyDescent="0.25">
      <c r="B741009" s="76"/>
      <c r="C741009" s="75"/>
    </row>
    <row r="741010" spans="2:3" x14ac:dyDescent="0.25">
      <c r="B741010" s="76"/>
      <c r="C741010" s="75"/>
    </row>
    <row r="741011" spans="2:3" x14ac:dyDescent="0.25">
      <c r="B741011" s="76"/>
      <c r="C741011" s="75"/>
    </row>
    <row r="741121" spans="2:3" x14ac:dyDescent="0.25">
      <c r="B741121" s="76"/>
      <c r="C741121" s="75"/>
    </row>
    <row r="741122" spans="2:3" x14ac:dyDescent="0.25">
      <c r="B741122" s="76"/>
      <c r="C741122" s="75"/>
    </row>
    <row r="741123" spans="2:3" x14ac:dyDescent="0.25">
      <c r="B741123" s="76"/>
      <c r="C741123" s="75"/>
    </row>
    <row r="741124" spans="2:3" x14ac:dyDescent="0.25">
      <c r="B741124" s="76"/>
      <c r="C741124" s="75"/>
    </row>
    <row r="741125" spans="2:3" x14ac:dyDescent="0.25">
      <c r="B741125" s="76"/>
      <c r="C741125" s="75"/>
    </row>
    <row r="741126" spans="2:3" x14ac:dyDescent="0.25">
      <c r="B741126" s="76"/>
      <c r="C741126" s="75"/>
    </row>
    <row r="741127" spans="2:3" x14ac:dyDescent="0.25">
      <c r="B741127" s="76"/>
      <c r="C741127" s="75"/>
    </row>
    <row r="741128" spans="2:3" x14ac:dyDescent="0.25">
      <c r="B741128" s="76"/>
      <c r="C741128" s="75"/>
    </row>
    <row r="741129" spans="2:3" x14ac:dyDescent="0.25">
      <c r="B741129" s="76"/>
      <c r="C741129" s="75"/>
    </row>
    <row r="741130" spans="2:3" x14ac:dyDescent="0.25">
      <c r="B741130" s="76"/>
      <c r="C741130" s="75"/>
    </row>
    <row r="741131" spans="2:3" x14ac:dyDescent="0.25">
      <c r="B741131" s="76"/>
      <c r="C741131" s="75"/>
    </row>
    <row r="741132" spans="2:3" x14ac:dyDescent="0.25">
      <c r="B741132" s="76"/>
      <c r="C741132" s="75"/>
    </row>
    <row r="741133" spans="2:3" x14ac:dyDescent="0.25">
      <c r="B741133" s="76"/>
      <c r="C741133" s="75"/>
    </row>
    <row r="741243" spans="2:3" x14ac:dyDescent="0.25">
      <c r="B741243" s="76"/>
      <c r="C741243" s="75"/>
    </row>
    <row r="741244" spans="2:3" x14ac:dyDescent="0.25">
      <c r="B741244" s="76"/>
      <c r="C741244" s="75"/>
    </row>
    <row r="741245" spans="2:3" x14ac:dyDescent="0.25">
      <c r="B741245" s="76"/>
      <c r="C741245" s="75"/>
    </row>
    <row r="741246" spans="2:3" x14ac:dyDescent="0.25">
      <c r="B741246" s="76"/>
      <c r="C741246" s="75"/>
    </row>
    <row r="741247" spans="2:3" x14ac:dyDescent="0.25">
      <c r="B741247" s="76"/>
      <c r="C741247" s="75"/>
    </row>
    <row r="741248" spans="2:3" x14ac:dyDescent="0.25">
      <c r="B741248" s="76"/>
      <c r="C741248" s="75"/>
    </row>
    <row r="741249" spans="2:3" x14ac:dyDescent="0.25">
      <c r="B741249" s="76"/>
      <c r="C741249" s="75"/>
    </row>
    <row r="741250" spans="2:3" x14ac:dyDescent="0.25">
      <c r="B741250" s="76"/>
      <c r="C741250" s="75"/>
    </row>
    <row r="741251" spans="2:3" x14ac:dyDescent="0.25">
      <c r="B741251" s="76"/>
      <c r="C741251" s="75"/>
    </row>
    <row r="741252" spans="2:3" x14ac:dyDescent="0.25">
      <c r="B741252" s="76"/>
      <c r="C741252" s="75"/>
    </row>
    <row r="741253" spans="2:3" x14ac:dyDescent="0.25">
      <c r="B741253" s="76"/>
      <c r="C741253" s="75"/>
    </row>
    <row r="741254" spans="2:3" x14ac:dyDescent="0.25">
      <c r="B741254" s="76"/>
      <c r="C741254" s="75"/>
    </row>
    <row r="741255" spans="2:3" x14ac:dyDescent="0.25">
      <c r="B741255" s="76"/>
      <c r="C741255" s="75"/>
    </row>
    <row r="741365" spans="2:3" x14ac:dyDescent="0.25">
      <c r="B741365" s="76"/>
      <c r="C741365" s="75"/>
    </row>
    <row r="741366" spans="2:3" x14ac:dyDescent="0.25">
      <c r="B741366" s="76"/>
      <c r="C741366" s="75"/>
    </row>
    <row r="741367" spans="2:3" x14ac:dyDescent="0.25">
      <c r="B741367" s="76"/>
      <c r="C741367" s="75"/>
    </row>
    <row r="741368" spans="2:3" x14ac:dyDescent="0.25">
      <c r="B741368" s="76"/>
      <c r="C741368" s="75"/>
    </row>
    <row r="741369" spans="2:3" x14ac:dyDescent="0.25">
      <c r="B741369" s="76"/>
      <c r="C741369" s="75"/>
    </row>
    <row r="741370" spans="2:3" x14ac:dyDescent="0.25">
      <c r="B741370" s="76"/>
      <c r="C741370" s="75"/>
    </row>
    <row r="741371" spans="2:3" x14ac:dyDescent="0.25">
      <c r="B741371" s="76"/>
      <c r="C741371" s="75"/>
    </row>
    <row r="741372" spans="2:3" x14ac:dyDescent="0.25">
      <c r="B741372" s="76"/>
      <c r="C741372" s="75"/>
    </row>
    <row r="741373" spans="2:3" x14ac:dyDescent="0.25">
      <c r="B741373" s="76"/>
      <c r="C741373" s="75"/>
    </row>
    <row r="741374" spans="2:3" x14ac:dyDescent="0.25">
      <c r="B741374" s="76"/>
      <c r="C741374" s="75"/>
    </row>
    <row r="741375" spans="2:3" x14ac:dyDescent="0.25">
      <c r="B741375" s="76"/>
      <c r="C741375" s="75"/>
    </row>
    <row r="741376" spans="2:3" x14ac:dyDescent="0.25">
      <c r="B741376" s="76"/>
      <c r="C741376" s="75"/>
    </row>
    <row r="741377" spans="2:3" x14ac:dyDescent="0.25">
      <c r="B741377" s="76"/>
      <c r="C741377" s="75"/>
    </row>
    <row r="741487" spans="2:3" x14ac:dyDescent="0.25">
      <c r="B741487" s="76"/>
      <c r="C741487" s="75"/>
    </row>
    <row r="741488" spans="2:3" x14ac:dyDescent="0.25">
      <c r="B741488" s="76"/>
      <c r="C741488" s="75"/>
    </row>
    <row r="741489" spans="2:3" x14ac:dyDescent="0.25">
      <c r="B741489" s="76"/>
      <c r="C741489" s="75"/>
    </row>
    <row r="741490" spans="2:3" x14ac:dyDescent="0.25">
      <c r="B741490" s="76"/>
      <c r="C741490" s="75"/>
    </row>
    <row r="741491" spans="2:3" x14ac:dyDescent="0.25">
      <c r="B741491" s="76"/>
      <c r="C741491" s="75"/>
    </row>
    <row r="741492" spans="2:3" x14ac:dyDescent="0.25">
      <c r="B741492" s="76"/>
      <c r="C741492" s="75"/>
    </row>
    <row r="741493" spans="2:3" x14ac:dyDescent="0.25">
      <c r="B741493" s="76"/>
      <c r="C741493" s="75"/>
    </row>
    <row r="741494" spans="2:3" x14ac:dyDescent="0.25">
      <c r="B741494" s="76"/>
      <c r="C741494" s="75"/>
    </row>
    <row r="741495" spans="2:3" x14ac:dyDescent="0.25">
      <c r="B741495" s="76"/>
      <c r="C741495" s="75"/>
    </row>
    <row r="741496" spans="2:3" x14ac:dyDescent="0.25">
      <c r="B741496" s="76"/>
      <c r="C741496" s="75"/>
    </row>
    <row r="741497" spans="2:3" x14ac:dyDescent="0.25">
      <c r="B741497" s="76"/>
      <c r="C741497" s="75"/>
    </row>
    <row r="741498" spans="2:3" x14ac:dyDescent="0.25">
      <c r="B741498" s="76"/>
      <c r="C741498" s="75"/>
    </row>
    <row r="741499" spans="2:3" x14ac:dyDescent="0.25">
      <c r="B741499" s="76"/>
      <c r="C741499" s="75"/>
    </row>
    <row r="741609" spans="2:3" x14ac:dyDescent="0.25">
      <c r="B741609" s="76"/>
      <c r="C741609" s="75"/>
    </row>
    <row r="741610" spans="2:3" x14ac:dyDescent="0.25">
      <c r="B741610" s="76"/>
      <c r="C741610" s="75"/>
    </row>
    <row r="741611" spans="2:3" x14ac:dyDescent="0.25">
      <c r="B741611" s="76"/>
      <c r="C741611" s="75"/>
    </row>
    <row r="741612" spans="2:3" x14ac:dyDescent="0.25">
      <c r="B741612" s="76"/>
      <c r="C741612" s="75"/>
    </row>
    <row r="741613" spans="2:3" x14ac:dyDescent="0.25">
      <c r="B741613" s="76"/>
      <c r="C741613" s="75"/>
    </row>
    <row r="741614" spans="2:3" x14ac:dyDescent="0.25">
      <c r="B741614" s="76"/>
      <c r="C741614" s="75"/>
    </row>
    <row r="741615" spans="2:3" x14ac:dyDescent="0.25">
      <c r="B741615" s="76"/>
      <c r="C741615" s="75"/>
    </row>
    <row r="741616" spans="2:3" x14ac:dyDescent="0.25">
      <c r="B741616" s="76"/>
      <c r="C741616" s="75"/>
    </row>
    <row r="741617" spans="2:3" x14ac:dyDescent="0.25">
      <c r="B741617" s="76"/>
      <c r="C741617" s="75"/>
    </row>
    <row r="741618" spans="2:3" x14ac:dyDescent="0.25">
      <c r="B741618" s="76"/>
      <c r="C741618" s="75"/>
    </row>
    <row r="741619" spans="2:3" x14ac:dyDescent="0.25">
      <c r="B741619" s="76"/>
      <c r="C741619" s="75"/>
    </row>
    <row r="741620" spans="2:3" x14ac:dyDescent="0.25">
      <c r="B741620" s="76"/>
      <c r="C741620" s="75"/>
    </row>
    <row r="741621" spans="2:3" x14ac:dyDescent="0.25">
      <c r="B741621" s="76"/>
      <c r="C741621" s="75"/>
    </row>
    <row r="741731" spans="2:3" x14ac:dyDescent="0.25">
      <c r="B741731" s="76"/>
      <c r="C741731" s="75"/>
    </row>
    <row r="741732" spans="2:3" x14ac:dyDescent="0.25">
      <c r="B741732" s="76"/>
      <c r="C741732" s="75"/>
    </row>
    <row r="741733" spans="2:3" x14ac:dyDescent="0.25">
      <c r="B741733" s="76"/>
      <c r="C741733" s="75"/>
    </row>
    <row r="741734" spans="2:3" x14ac:dyDescent="0.25">
      <c r="B741734" s="76"/>
      <c r="C741734" s="75"/>
    </row>
    <row r="741735" spans="2:3" x14ac:dyDescent="0.25">
      <c r="B741735" s="76"/>
      <c r="C741735" s="75"/>
    </row>
    <row r="741736" spans="2:3" x14ac:dyDescent="0.25">
      <c r="B741736" s="76"/>
      <c r="C741736" s="75"/>
    </row>
    <row r="741737" spans="2:3" x14ac:dyDescent="0.25">
      <c r="B741737" s="76"/>
      <c r="C741737" s="75"/>
    </row>
    <row r="741738" spans="2:3" x14ac:dyDescent="0.25">
      <c r="B741738" s="76"/>
      <c r="C741738" s="75"/>
    </row>
    <row r="741739" spans="2:3" x14ac:dyDescent="0.25">
      <c r="B741739" s="76"/>
      <c r="C741739" s="75"/>
    </row>
    <row r="741740" spans="2:3" x14ac:dyDescent="0.25">
      <c r="B741740" s="76"/>
      <c r="C741740" s="75"/>
    </row>
    <row r="741741" spans="2:3" x14ac:dyDescent="0.25">
      <c r="B741741" s="76"/>
      <c r="C741741" s="75"/>
    </row>
    <row r="741742" spans="2:3" x14ac:dyDescent="0.25">
      <c r="B741742" s="76"/>
      <c r="C741742" s="75"/>
    </row>
    <row r="741743" spans="2:3" x14ac:dyDescent="0.25">
      <c r="B741743" s="76"/>
      <c r="C741743" s="75"/>
    </row>
    <row r="741853" spans="2:3" x14ac:dyDescent="0.25">
      <c r="B741853" s="76"/>
      <c r="C741853" s="75"/>
    </row>
    <row r="741854" spans="2:3" x14ac:dyDescent="0.25">
      <c r="B741854" s="76"/>
      <c r="C741854" s="75"/>
    </row>
    <row r="741855" spans="2:3" x14ac:dyDescent="0.25">
      <c r="B741855" s="76"/>
      <c r="C741855" s="75"/>
    </row>
    <row r="741856" spans="2:3" x14ac:dyDescent="0.25">
      <c r="B741856" s="76"/>
      <c r="C741856" s="75"/>
    </row>
    <row r="741857" spans="2:3" x14ac:dyDescent="0.25">
      <c r="B741857" s="76"/>
      <c r="C741857" s="75"/>
    </row>
    <row r="741858" spans="2:3" x14ac:dyDescent="0.25">
      <c r="B741858" s="76"/>
      <c r="C741858" s="75"/>
    </row>
    <row r="741859" spans="2:3" x14ac:dyDescent="0.25">
      <c r="B741859" s="76"/>
      <c r="C741859" s="75"/>
    </row>
    <row r="741860" spans="2:3" x14ac:dyDescent="0.25">
      <c r="B741860" s="76"/>
      <c r="C741860" s="75"/>
    </row>
    <row r="741861" spans="2:3" x14ac:dyDescent="0.25">
      <c r="B741861" s="76"/>
      <c r="C741861" s="75"/>
    </row>
    <row r="741862" spans="2:3" x14ac:dyDescent="0.25">
      <c r="B741862" s="76"/>
      <c r="C741862" s="75"/>
    </row>
    <row r="741863" spans="2:3" x14ac:dyDescent="0.25">
      <c r="B741863" s="76"/>
      <c r="C741863" s="75"/>
    </row>
    <row r="741864" spans="2:3" x14ac:dyDescent="0.25">
      <c r="B741864" s="76"/>
      <c r="C741864" s="75"/>
    </row>
    <row r="741865" spans="2:3" x14ac:dyDescent="0.25">
      <c r="B741865" s="76"/>
      <c r="C741865" s="75"/>
    </row>
    <row r="741975" spans="2:3" x14ac:dyDescent="0.25">
      <c r="B741975" s="76"/>
      <c r="C741975" s="75"/>
    </row>
    <row r="741976" spans="2:3" x14ac:dyDescent="0.25">
      <c r="B741976" s="76"/>
      <c r="C741976" s="75"/>
    </row>
    <row r="741977" spans="2:3" x14ac:dyDescent="0.25">
      <c r="B741977" s="76"/>
      <c r="C741977" s="75"/>
    </row>
    <row r="741978" spans="2:3" x14ac:dyDescent="0.25">
      <c r="B741978" s="76"/>
      <c r="C741978" s="75"/>
    </row>
    <row r="741979" spans="2:3" x14ac:dyDescent="0.25">
      <c r="B741979" s="76"/>
      <c r="C741979" s="75"/>
    </row>
    <row r="741980" spans="2:3" x14ac:dyDescent="0.25">
      <c r="B741980" s="76"/>
      <c r="C741980" s="75"/>
    </row>
    <row r="741981" spans="2:3" x14ac:dyDescent="0.25">
      <c r="B741981" s="76"/>
      <c r="C741981" s="75"/>
    </row>
    <row r="741982" spans="2:3" x14ac:dyDescent="0.25">
      <c r="B741982" s="76"/>
      <c r="C741982" s="75"/>
    </row>
    <row r="741983" spans="2:3" x14ac:dyDescent="0.25">
      <c r="B741983" s="76"/>
      <c r="C741983" s="75"/>
    </row>
    <row r="741984" spans="2:3" x14ac:dyDescent="0.25">
      <c r="B741984" s="76"/>
      <c r="C741984" s="75"/>
    </row>
    <row r="741985" spans="2:3" x14ac:dyDescent="0.25">
      <c r="B741985" s="76"/>
      <c r="C741985" s="75"/>
    </row>
    <row r="741986" spans="2:3" x14ac:dyDescent="0.25">
      <c r="B741986" s="76"/>
      <c r="C741986" s="75"/>
    </row>
    <row r="741987" spans="2:3" x14ac:dyDescent="0.25">
      <c r="B741987" s="76"/>
      <c r="C741987" s="75"/>
    </row>
    <row r="742097" spans="2:3" x14ac:dyDescent="0.25">
      <c r="B742097" s="76"/>
      <c r="C742097" s="75"/>
    </row>
    <row r="742098" spans="2:3" x14ac:dyDescent="0.25">
      <c r="B742098" s="76"/>
      <c r="C742098" s="75"/>
    </row>
    <row r="742099" spans="2:3" x14ac:dyDescent="0.25">
      <c r="B742099" s="76"/>
      <c r="C742099" s="75"/>
    </row>
    <row r="742100" spans="2:3" x14ac:dyDescent="0.25">
      <c r="B742100" s="76"/>
      <c r="C742100" s="75"/>
    </row>
    <row r="742101" spans="2:3" x14ac:dyDescent="0.25">
      <c r="B742101" s="76"/>
      <c r="C742101" s="75"/>
    </row>
    <row r="742102" spans="2:3" x14ac:dyDescent="0.25">
      <c r="B742102" s="76"/>
      <c r="C742102" s="75"/>
    </row>
    <row r="742103" spans="2:3" x14ac:dyDescent="0.25">
      <c r="B742103" s="76"/>
      <c r="C742103" s="75"/>
    </row>
    <row r="742104" spans="2:3" x14ac:dyDescent="0.25">
      <c r="B742104" s="76"/>
      <c r="C742104" s="75"/>
    </row>
    <row r="742105" spans="2:3" x14ac:dyDescent="0.25">
      <c r="B742105" s="76"/>
      <c r="C742105" s="75"/>
    </row>
    <row r="742106" spans="2:3" x14ac:dyDescent="0.25">
      <c r="B742106" s="76"/>
      <c r="C742106" s="75"/>
    </row>
    <row r="742107" spans="2:3" x14ac:dyDescent="0.25">
      <c r="B742107" s="76"/>
      <c r="C742107" s="75"/>
    </row>
    <row r="742108" spans="2:3" x14ac:dyDescent="0.25">
      <c r="B742108" s="76"/>
      <c r="C742108" s="75"/>
    </row>
    <row r="742109" spans="2:3" x14ac:dyDescent="0.25">
      <c r="B742109" s="76"/>
      <c r="C742109" s="75"/>
    </row>
    <row r="742219" spans="2:3" x14ac:dyDescent="0.25">
      <c r="B742219" s="76"/>
      <c r="C742219" s="75"/>
    </row>
    <row r="742220" spans="2:3" x14ac:dyDescent="0.25">
      <c r="B742220" s="76"/>
      <c r="C742220" s="75"/>
    </row>
    <row r="742221" spans="2:3" x14ac:dyDescent="0.25">
      <c r="B742221" s="76"/>
      <c r="C742221" s="75"/>
    </row>
    <row r="742222" spans="2:3" x14ac:dyDescent="0.25">
      <c r="B742222" s="76"/>
      <c r="C742222" s="75"/>
    </row>
    <row r="742223" spans="2:3" x14ac:dyDescent="0.25">
      <c r="B742223" s="76"/>
      <c r="C742223" s="75"/>
    </row>
    <row r="742224" spans="2:3" x14ac:dyDescent="0.25">
      <c r="B742224" s="76"/>
      <c r="C742224" s="75"/>
    </row>
    <row r="742225" spans="2:3" x14ac:dyDescent="0.25">
      <c r="B742225" s="76"/>
      <c r="C742225" s="75"/>
    </row>
    <row r="742226" spans="2:3" x14ac:dyDescent="0.25">
      <c r="B742226" s="76"/>
      <c r="C742226" s="75"/>
    </row>
    <row r="742227" spans="2:3" x14ac:dyDescent="0.25">
      <c r="B742227" s="76"/>
      <c r="C742227" s="75"/>
    </row>
    <row r="742228" spans="2:3" x14ac:dyDescent="0.25">
      <c r="B742228" s="76"/>
      <c r="C742228" s="75"/>
    </row>
    <row r="742229" spans="2:3" x14ac:dyDescent="0.25">
      <c r="B742229" s="76"/>
      <c r="C742229" s="75"/>
    </row>
    <row r="742230" spans="2:3" x14ac:dyDescent="0.25">
      <c r="B742230" s="76"/>
      <c r="C742230" s="75"/>
    </row>
    <row r="742231" spans="2:3" x14ac:dyDescent="0.25">
      <c r="B742231" s="76"/>
      <c r="C742231" s="75"/>
    </row>
    <row r="742341" spans="2:3" x14ac:dyDescent="0.25">
      <c r="B742341" s="76"/>
      <c r="C742341" s="75"/>
    </row>
    <row r="742342" spans="2:3" x14ac:dyDescent="0.25">
      <c r="B742342" s="76"/>
      <c r="C742342" s="75"/>
    </row>
    <row r="742343" spans="2:3" x14ac:dyDescent="0.25">
      <c r="B742343" s="76"/>
      <c r="C742343" s="75"/>
    </row>
    <row r="742344" spans="2:3" x14ac:dyDescent="0.25">
      <c r="B742344" s="76"/>
      <c r="C742344" s="75"/>
    </row>
    <row r="742345" spans="2:3" x14ac:dyDescent="0.25">
      <c r="B742345" s="76"/>
      <c r="C742345" s="75"/>
    </row>
    <row r="742346" spans="2:3" x14ac:dyDescent="0.25">
      <c r="B742346" s="76"/>
      <c r="C742346" s="75"/>
    </row>
    <row r="742347" spans="2:3" x14ac:dyDescent="0.25">
      <c r="B742347" s="76"/>
      <c r="C742347" s="75"/>
    </row>
    <row r="742348" spans="2:3" x14ac:dyDescent="0.25">
      <c r="B742348" s="76"/>
      <c r="C742348" s="75"/>
    </row>
    <row r="742349" spans="2:3" x14ac:dyDescent="0.25">
      <c r="B742349" s="76"/>
      <c r="C742349" s="75"/>
    </row>
    <row r="742350" spans="2:3" x14ac:dyDescent="0.25">
      <c r="B742350" s="76"/>
      <c r="C742350" s="75"/>
    </row>
    <row r="742351" spans="2:3" x14ac:dyDescent="0.25">
      <c r="B742351" s="76"/>
      <c r="C742351" s="75"/>
    </row>
    <row r="742352" spans="2:3" x14ac:dyDescent="0.25">
      <c r="B742352" s="76"/>
      <c r="C742352" s="75"/>
    </row>
    <row r="742353" spans="2:3" x14ac:dyDescent="0.25">
      <c r="B742353" s="76"/>
      <c r="C742353" s="75"/>
    </row>
    <row r="742463" spans="2:3" x14ac:dyDescent="0.25">
      <c r="B742463" s="76"/>
      <c r="C742463" s="75"/>
    </row>
    <row r="742464" spans="2:3" x14ac:dyDescent="0.25">
      <c r="B742464" s="76"/>
      <c r="C742464" s="75"/>
    </row>
    <row r="742465" spans="2:3" x14ac:dyDescent="0.25">
      <c r="B742465" s="76"/>
      <c r="C742465" s="75"/>
    </row>
    <row r="742466" spans="2:3" x14ac:dyDescent="0.25">
      <c r="B742466" s="76"/>
      <c r="C742466" s="75"/>
    </row>
    <row r="742467" spans="2:3" x14ac:dyDescent="0.25">
      <c r="B742467" s="76"/>
      <c r="C742467" s="75"/>
    </row>
    <row r="742468" spans="2:3" x14ac:dyDescent="0.25">
      <c r="B742468" s="76"/>
      <c r="C742468" s="75"/>
    </row>
    <row r="742469" spans="2:3" x14ac:dyDescent="0.25">
      <c r="B742469" s="76"/>
      <c r="C742469" s="75"/>
    </row>
    <row r="742470" spans="2:3" x14ac:dyDescent="0.25">
      <c r="B742470" s="76"/>
      <c r="C742470" s="75"/>
    </row>
    <row r="742471" spans="2:3" x14ac:dyDescent="0.25">
      <c r="B742471" s="76"/>
      <c r="C742471" s="75"/>
    </row>
    <row r="742472" spans="2:3" x14ac:dyDescent="0.25">
      <c r="B742472" s="76"/>
      <c r="C742472" s="75"/>
    </row>
    <row r="742473" spans="2:3" x14ac:dyDescent="0.25">
      <c r="B742473" s="76"/>
      <c r="C742473" s="75"/>
    </row>
    <row r="742474" spans="2:3" x14ac:dyDescent="0.25">
      <c r="B742474" s="76"/>
      <c r="C742474" s="75"/>
    </row>
    <row r="742475" spans="2:3" x14ac:dyDescent="0.25">
      <c r="B742475" s="76"/>
      <c r="C742475" s="75"/>
    </row>
    <row r="742585" spans="2:3" x14ac:dyDescent="0.25">
      <c r="B742585" s="76"/>
      <c r="C742585" s="75"/>
    </row>
    <row r="742586" spans="2:3" x14ac:dyDescent="0.25">
      <c r="B742586" s="76"/>
      <c r="C742586" s="75"/>
    </row>
    <row r="742587" spans="2:3" x14ac:dyDescent="0.25">
      <c r="B742587" s="76"/>
      <c r="C742587" s="75"/>
    </row>
    <row r="742588" spans="2:3" x14ac:dyDescent="0.25">
      <c r="B742588" s="76"/>
      <c r="C742588" s="75"/>
    </row>
    <row r="742589" spans="2:3" x14ac:dyDescent="0.25">
      <c r="B742589" s="76"/>
      <c r="C742589" s="75"/>
    </row>
    <row r="742590" spans="2:3" x14ac:dyDescent="0.25">
      <c r="B742590" s="76"/>
      <c r="C742590" s="75"/>
    </row>
    <row r="742591" spans="2:3" x14ac:dyDescent="0.25">
      <c r="B742591" s="76"/>
      <c r="C742591" s="75"/>
    </row>
    <row r="742592" spans="2:3" x14ac:dyDescent="0.25">
      <c r="B742592" s="76"/>
      <c r="C742592" s="75"/>
    </row>
    <row r="742593" spans="2:3" x14ac:dyDescent="0.25">
      <c r="B742593" s="76"/>
      <c r="C742593" s="75"/>
    </row>
    <row r="742594" spans="2:3" x14ac:dyDescent="0.25">
      <c r="B742594" s="76"/>
      <c r="C742594" s="75"/>
    </row>
    <row r="742595" spans="2:3" x14ac:dyDescent="0.25">
      <c r="B742595" s="76"/>
      <c r="C742595" s="75"/>
    </row>
    <row r="742596" spans="2:3" x14ac:dyDescent="0.25">
      <c r="B742596" s="76"/>
      <c r="C742596" s="75"/>
    </row>
    <row r="742597" spans="2:3" x14ac:dyDescent="0.25">
      <c r="B742597" s="76"/>
      <c r="C742597" s="75"/>
    </row>
    <row r="742707" spans="2:3" x14ac:dyDescent="0.25">
      <c r="B742707" s="76"/>
      <c r="C742707" s="75"/>
    </row>
    <row r="742708" spans="2:3" x14ac:dyDescent="0.25">
      <c r="B742708" s="76"/>
      <c r="C742708" s="75"/>
    </row>
    <row r="742709" spans="2:3" x14ac:dyDescent="0.25">
      <c r="B742709" s="76"/>
      <c r="C742709" s="75"/>
    </row>
    <row r="742710" spans="2:3" x14ac:dyDescent="0.25">
      <c r="B742710" s="76"/>
      <c r="C742710" s="75"/>
    </row>
    <row r="742711" spans="2:3" x14ac:dyDescent="0.25">
      <c r="B742711" s="76"/>
      <c r="C742711" s="75"/>
    </row>
    <row r="742712" spans="2:3" x14ac:dyDescent="0.25">
      <c r="B742712" s="76"/>
      <c r="C742712" s="75"/>
    </row>
    <row r="742713" spans="2:3" x14ac:dyDescent="0.25">
      <c r="B742713" s="76"/>
      <c r="C742713" s="75"/>
    </row>
    <row r="742714" spans="2:3" x14ac:dyDescent="0.25">
      <c r="B742714" s="76"/>
      <c r="C742714" s="75"/>
    </row>
    <row r="742715" spans="2:3" x14ac:dyDescent="0.25">
      <c r="B742715" s="76"/>
      <c r="C742715" s="75"/>
    </row>
    <row r="742716" spans="2:3" x14ac:dyDescent="0.25">
      <c r="B742716" s="76"/>
      <c r="C742716" s="75"/>
    </row>
    <row r="742717" spans="2:3" x14ac:dyDescent="0.25">
      <c r="B742717" s="76"/>
      <c r="C742717" s="75"/>
    </row>
    <row r="742718" spans="2:3" x14ac:dyDescent="0.25">
      <c r="B742718" s="76"/>
      <c r="C742718" s="75"/>
    </row>
    <row r="742719" spans="2:3" x14ac:dyDescent="0.25">
      <c r="B742719" s="76"/>
      <c r="C742719" s="75"/>
    </row>
    <row r="742829" spans="2:3" x14ac:dyDescent="0.25">
      <c r="B742829" s="76"/>
      <c r="C742829" s="75"/>
    </row>
    <row r="742830" spans="2:3" x14ac:dyDescent="0.25">
      <c r="B742830" s="76"/>
      <c r="C742830" s="75"/>
    </row>
    <row r="742831" spans="2:3" x14ac:dyDescent="0.25">
      <c r="B742831" s="76"/>
      <c r="C742831" s="75"/>
    </row>
    <row r="742832" spans="2:3" x14ac:dyDescent="0.25">
      <c r="B742832" s="76"/>
      <c r="C742832" s="75"/>
    </row>
    <row r="742833" spans="2:3" x14ac:dyDescent="0.25">
      <c r="B742833" s="76"/>
      <c r="C742833" s="75"/>
    </row>
    <row r="742834" spans="2:3" x14ac:dyDescent="0.25">
      <c r="B742834" s="76"/>
      <c r="C742834" s="75"/>
    </row>
    <row r="742835" spans="2:3" x14ac:dyDescent="0.25">
      <c r="B742835" s="76"/>
      <c r="C742835" s="75"/>
    </row>
    <row r="742836" spans="2:3" x14ac:dyDescent="0.25">
      <c r="B742836" s="76"/>
      <c r="C742836" s="75"/>
    </row>
    <row r="742837" spans="2:3" x14ac:dyDescent="0.25">
      <c r="B742837" s="76"/>
      <c r="C742837" s="75"/>
    </row>
    <row r="742838" spans="2:3" x14ac:dyDescent="0.25">
      <c r="B742838" s="76"/>
      <c r="C742838" s="75"/>
    </row>
    <row r="742839" spans="2:3" x14ac:dyDescent="0.25">
      <c r="B742839" s="76"/>
      <c r="C742839" s="75"/>
    </row>
    <row r="742840" spans="2:3" x14ac:dyDescent="0.25">
      <c r="B742840" s="76"/>
      <c r="C742840" s="75"/>
    </row>
    <row r="742841" spans="2:3" x14ac:dyDescent="0.25">
      <c r="B742841" s="76"/>
      <c r="C742841" s="75"/>
    </row>
    <row r="742951" spans="2:3" x14ac:dyDescent="0.25">
      <c r="B742951" s="76"/>
      <c r="C742951" s="75"/>
    </row>
    <row r="742952" spans="2:3" x14ac:dyDescent="0.25">
      <c r="B742952" s="76"/>
      <c r="C742952" s="75"/>
    </row>
    <row r="742953" spans="2:3" x14ac:dyDescent="0.25">
      <c r="B742953" s="76"/>
      <c r="C742953" s="75"/>
    </row>
    <row r="742954" spans="2:3" x14ac:dyDescent="0.25">
      <c r="B742954" s="76"/>
      <c r="C742954" s="75"/>
    </row>
    <row r="742955" spans="2:3" x14ac:dyDescent="0.25">
      <c r="B742955" s="76"/>
      <c r="C742955" s="75"/>
    </row>
    <row r="742956" spans="2:3" x14ac:dyDescent="0.25">
      <c r="B742956" s="76"/>
      <c r="C742956" s="75"/>
    </row>
    <row r="742957" spans="2:3" x14ac:dyDescent="0.25">
      <c r="B742957" s="76"/>
      <c r="C742957" s="75"/>
    </row>
    <row r="742958" spans="2:3" x14ac:dyDescent="0.25">
      <c r="B742958" s="76"/>
      <c r="C742958" s="75"/>
    </row>
    <row r="742959" spans="2:3" x14ac:dyDescent="0.25">
      <c r="B742959" s="76"/>
      <c r="C742959" s="75"/>
    </row>
    <row r="742960" spans="2:3" x14ac:dyDescent="0.25">
      <c r="B742960" s="76"/>
      <c r="C742960" s="75"/>
    </row>
    <row r="742961" spans="2:3" x14ac:dyDescent="0.25">
      <c r="B742961" s="76"/>
      <c r="C742961" s="75"/>
    </row>
    <row r="742962" spans="2:3" x14ac:dyDescent="0.25">
      <c r="B742962" s="76"/>
      <c r="C742962" s="75"/>
    </row>
    <row r="742963" spans="2:3" x14ac:dyDescent="0.25">
      <c r="B742963" s="76"/>
      <c r="C742963" s="75"/>
    </row>
    <row r="743073" spans="2:3" x14ac:dyDescent="0.25">
      <c r="B743073" s="76"/>
      <c r="C743073" s="75"/>
    </row>
    <row r="743074" spans="2:3" x14ac:dyDescent="0.25">
      <c r="B743074" s="76"/>
      <c r="C743074" s="75"/>
    </row>
    <row r="743075" spans="2:3" x14ac:dyDescent="0.25">
      <c r="B743075" s="76"/>
      <c r="C743075" s="75"/>
    </row>
    <row r="743076" spans="2:3" x14ac:dyDescent="0.25">
      <c r="B743076" s="76"/>
      <c r="C743076" s="75"/>
    </row>
    <row r="743077" spans="2:3" x14ac:dyDescent="0.25">
      <c r="B743077" s="76"/>
      <c r="C743077" s="75"/>
    </row>
    <row r="743078" spans="2:3" x14ac:dyDescent="0.25">
      <c r="B743078" s="76"/>
      <c r="C743078" s="75"/>
    </row>
    <row r="743079" spans="2:3" x14ac:dyDescent="0.25">
      <c r="B743079" s="76"/>
      <c r="C743079" s="75"/>
    </row>
    <row r="743080" spans="2:3" x14ac:dyDescent="0.25">
      <c r="B743080" s="76"/>
      <c r="C743080" s="75"/>
    </row>
    <row r="743081" spans="2:3" x14ac:dyDescent="0.25">
      <c r="B743081" s="76"/>
      <c r="C743081" s="75"/>
    </row>
    <row r="743082" spans="2:3" x14ac:dyDescent="0.25">
      <c r="B743082" s="76"/>
      <c r="C743082" s="75"/>
    </row>
    <row r="743083" spans="2:3" x14ac:dyDescent="0.25">
      <c r="B743083" s="76"/>
      <c r="C743083" s="75"/>
    </row>
    <row r="743084" spans="2:3" x14ac:dyDescent="0.25">
      <c r="B743084" s="76"/>
      <c r="C743084" s="75"/>
    </row>
    <row r="743085" spans="2:3" x14ac:dyDescent="0.25">
      <c r="B743085" s="76"/>
      <c r="C743085" s="75"/>
    </row>
    <row r="743195" spans="2:3" x14ac:dyDescent="0.25">
      <c r="B743195" s="76"/>
      <c r="C743195" s="75"/>
    </row>
    <row r="743196" spans="2:3" x14ac:dyDescent="0.25">
      <c r="B743196" s="76"/>
      <c r="C743196" s="75"/>
    </row>
    <row r="743197" spans="2:3" x14ac:dyDescent="0.25">
      <c r="B743197" s="76"/>
      <c r="C743197" s="75"/>
    </row>
    <row r="743198" spans="2:3" x14ac:dyDescent="0.25">
      <c r="B743198" s="76"/>
      <c r="C743198" s="75"/>
    </row>
    <row r="743199" spans="2:3" x14ac:dyDescent="0.25">
      <c r="B743199" s="76"/>
      <c r="C743199" s="75"/>
    </row>
    <row r="743200" spans="2:3" x14ac:dyDescent="0.25">
      <c r="B743200" s="76"/>
      <c r="C743200" s="75"/>
    </row>
    <row r="743201" spans="2:3" x14ac:dyDescent="0.25">
      <c r="B743201" s="76"/>
      <c r="C743201" s="75"/>
    </row>
    <row r="743202" spans="2:3" x14ac:dyDescent="0.25">
      <c r="B743202" s="76"/>
      <c r="C743202" s="75"/>
    </row>
    <row r="743203" spans="2:3" x14ac:dyDescent="0.25">
      <c r="B743203" s="76"/>
      <c r="C743203" s="75"/>
    </row>
    <row r="743204" spans="2:3" x14ac:dyDescent="0.25">
      <c r="B743204" s="76"/>
      <c r="C743204" s="75"/>
    </row>
    <row r="743205" spans="2:3" x14ac:dyDescent="0.25">
      <c r="B743205" s="76"/>
      <c r="C743205" s="75"/>
    </row>
    <row r="743206" spans="2:3" x14ac:dyDescent="0.25">
      <c r="B743206" s="76"/>
      <c r="C743206" s="75"/>
    </row>
    <row r="743207" spans="2:3" x14ac:dyDescent="0.25">
      <c r="B743207" s="76"/>
      <c r="C743207" s="75"/>
    </row>
    <row r="743317" spans="2:3" x14ac:dyDescent="0.25">
      <c r="B743317" s="76"/>
      <c r="C743317" s="75"/>
    </row>
    <row r="743318" spans="2:3" x14ac:dyDescent="0.25">
      <c r="B743318" s="76"/>
      <c r="C743318" s="75"/>
    </row>
    <row r="743319" spans="2:3" x14ac:dyDescent="0.25">
      <c r="B743319" s="76"/>
      <c r="C743319" s="75"/>
    </row>
    <row r="743320" spans="2:3" x14ac:dyDescent="0.25">
      <c r="B743320" s="76"/>
      <c r="C743320" s="75"/>
    </row>
    <row r="743321" spans="2:3" x14ac:dyDescent="0.25">
      <c r="B743321" s="76"/>
      <c r="C743321" s="75"/>
    </row>
    <row r="743322" spans="2:3" x14ac:dyDescent="0.25">
      <c r="B743322" s="76"/>
      <c r="C743322" s="75"/>
    </row>
    <row r="743323" spans="2:3" x14ac:dyDescent="0.25">
      <c r="B743323" s="76"/>
      <c r="C743323" s="75"/>
    </row>
    <row r="743324" spans="2:3" x14ac:dyDescent="0.25">
      <c r="B743324" s="76"/>
      <c r="C743324" s="75"/>
    </row>
    <row r="743325" spans="2:3" x14ac:dyDescent="0.25">
      <c r="B743325" s="76"/>
      <c r="C743325" s="75"/>
    </row>
    <row r="743326" spans="2:3" x14ac:dyDescent="0.25">
      <c r="B743326" s="76"/>
      <c r="C743326" s="75"/>
    </row>
    <row r="743327" spans="2:3" x14ac:dyDescent="0.25">
      <c r="B743327" s="76"/>
      <c r="C743327" s="75"/>
    </row>
    <row r="743328" spans="2:3" x14ac:dyDescent="0.25">
      <c r="B743328" s="76"/>
      <c r="C743328" s="75"/>
    </row>
    <row r="743329" spans="2:3" x14ac:dyDescent="0.25">
      <c r="B743329" s="76"/>
      <c r="C743329" s="75"/>
    </row>
    <row r="743439" spans="2:3" x14ac:dyDescent="0.25">
      <c r="B743439" s="76"/>
      <c r="C743439" s="75"/>
    </row>
    <row r="743440" spans="2:3" x14ac:dyDescent="0.25">
      <c r="B743440" s="76"/>
      <c r="C743440" s="75"/>
    </row>
    <row r="743441" spans="2:3" x14ac:dyDescent="0.25">
      <c r="B743441" s="76"/>
      <c r="C743441" s="75"/>
    </row>
    <row r="743442" spans="2:3" x14ac:dyDescent="0.25">
      <c r="B743442" s="76"/>
      <c r="C743442" s="75"/>
    </row>
    <row r="743443" spans="2:3" x14ac:dyDescent="0.25">
      <c r="B743443" s="76"/>
      <c r="C743443" s="75"/>
    </row>
    <row r="743444" spans="2:3" x14ac:dyDescent="0.25">
      <c r="B743444" s="76"/>
      <c r="C743444" s="75"/>
    </row>
    <row r="743445" spans="2:3" x14ac:dyDescent="0.25">
      <c r="B743445" s="76"/>
      <c r="C743445" s="75"/>
    </row>
    <row r="743446" spans="2:3" x14ac:dyDescent="0.25">
      <c r="B743446" s="76"/>
      <c r="C743446" s="75"/>
    </row>
    <row r="743447" spans="2:3" x14ac:dyDescent="0.25">
      <c r="B743447" s="76"/>
      <c r="C743447" s="75"/>
    </row>
    <row r="743448" spans="2:3" x14ac:dyDescent="0.25">
      <c r="B743448" s="76"/>
      <c r="C743448" s="75"/>
    </row>
    <row r="743449" spans="2:3" x14ac:dyDescent="0.25">
      <c r="B743449" s="76"/>
      <c r="C743449" s="75"/>
    </row>
    <row r="743450" spans="2:3" x14ac:dyDescent="0.25">
      <c r="B743450" s="76"/>
      <c r="C743450" s="75"/>
    </row>
    <row r="743451" spans="2:3" x14ac:dyDescent="0.25">
      <c r="B743451" s="76"/>
      <c r="C743451" s="75"/>
    </row>
    <row r="743561" spans="2:3" x14ac:dyDescent="0.25">
      <c r="B743561" s="76"/>
      <c r="C743561" s="75"/>
    </row>
    <row r="743562" spans="2:3" x14ac:dyDescent="0.25">
      <c r="B743562" s="76"/>
      <c r="C743562" s="75"/>
    </row>
    <row r="743563" spans="2:3" x14ac:dyDescent="0.25">
      <c r="B743563" s="76"/>
      <c r="C743563" s="75"/>
    </row>
    <row r="743564" spans="2:3" x14ac:dyDescent="0.25">
      <c r="B743564" s="76"/>
      <c r="C743564" s="75"/>
    </row>
    <row r="743565" spans="2:3" x14ac:dyDescent="0.25">
      <c r="B743565" s="76"/>
      <c r="C743565" s="75"/>
    </row>
    <row r="743566" spans="2:3" x14ac:dyDescent="0.25">
      <c r="B743566" s="76"/>
      <c r="C743566" s="75"/>
    </row>
    <row r="743567" spans="2:3" x14ac:dyDescent="0.25">
      <c r="B743567" s="76"/>
      <c r="C743567" s="75"/>
    </row>
    <row r="743568" spans="2:3" x14ac:dyDescent="0.25">
      <c r="B743568" s="76"/>
      <c r="C743568" s="75"/>
    </row>
    <row r="743569" spans="2:3" x14ac:dyDescent="0.25">
      <c r="B743569" s="76"/>
      <c r="C743569" s="75"/>
    </row>
    <row r="743570" spans="2:3" x14ac:dyDescent="0.25">
      <c r="B743570" s="76"/>
      <c r="C743570" s="75"/>
    </row>
    <row r="743571" spans="2:3" x14ac:dyDescent="0.25">
      <c r="B743571" s="76"/>
      <c r="C743571" s="75"/>
    </row>
    <row r="743572" spans="2:3" x14ac:dyDescent="0.25">
      <c r="B743572" s="76"/>
      <c r="C743572" s="75"/>
    </row>
    <row r="743573" spans="2:3" x14ac:dyDescent="0.25">
      <c r="B743573" s="76"/>
      <c r="C743573" s="75"/>
    </row>
    <row r="743683" spans="2:3" x14ac:dyDescent="0.25">
      <c r="B743683" s="76"/>
      <c r="C743683" s="75"/>
    </row>
    <row r="743684" spans="2:3" x14ac:dyDescent="0.25">
      <c r="B743684" s="76"/>
      <c r="C743684" s="75"/>
    </row>
    <row r="743685" spans="2:3" x14ac:dyDescent="0.25">
      <c r="B743685" s="76"/>
      <c r="C743685" s="75"/>
    </row>
    <row r="743686" spans="2:3" x14ac:dyDescent="0.25">
      <c r="B743686" s="76"/>
      <c r="C743686" s="75"/>
    </row>
    <row r="743687" spans="2:3" x14ac:dyDescent="0.25">
      <c r="B743687" s="76"/>
      <c r="C743687" s="75"/>
    </row>
    <row r="743688" spans="2:3" x14ac:dyDescent="0.25">
      <c r="B743688" s="76"/>
      <c r="C743688" s="75"/>
    </row>
    <row r="743689" spans="2:3" x14ac:dyDescent="0.25">
      <c r="B743689" s="76"/>
      <c r="C743689" s="75"/>
    </row>
    <row r="743690" spans="2:3" x14ac:dyDescent="0.25">
      <c r="B743690" s="76"/>
      <c r="C743690" s="75"/>
    </row>
    <row r="743691" spans="2:3" x14ac:dyDescent="0.25">
      <c r="B743691" s="76"/>
      <c r="C743691" s="75"/>
    </row>
    <row r="743692" spans="2:3" x14ac:dyDescent="0.25">
      <c r="B743692" s="76"/>
      <c r="C743692" s="75"/>
    </row>
    <row r="743693" spans="2:3" x14ac:dyDescent="0.25">
      <c r="B743693" s="76"/>
      <c r="C743693" s="75"/>
    </row>
    <row r="743694" spans="2:3" x14ac:dyDescent="0.25">
      <c r="B743694" s="76"/>
      <c r="C743694" s="75"/>
    </row>
    <row r="743695" spans="2:3" x14ac:dyDescent="0.25">
      <c r="B743695" s="76"/>
      <c r="C743695" s="75"/>
    </row>
    <row r="743805" spans="2:3" x14ac:dyDescent="0.25">
      <c r="B743805" s="76"/>
      <c r="C743805" s="75"/>
    </row>
    <row r="743806" spans="2:3" x14ac:dyDescent="0.25">
      <c r="B743806" s="76"/>
      <c r="C743806" s="75"/>
    </row>
    <row r="743807" spans="2:3" x14ac:dyDescent="0.25">
      <c r="B743807" s="76"/>
      <c r="C743807" s="75"/>
    </row>
    <row r="743808" spans="2:3" x14ac:dyDescent="0.25">
      <c r="B743808" s="76"/>
      <c r="C743808" s="75"/>
    </row>
    <row r="743809" spans="2:3" x14ac:dyDescent="0.25">
      <c r="B743809" s="76"/>
      <c r="C743809" s="75"/>
    </row>
    <row r="743810" spans="2:3" x14ac:dyDescent="0.25">
      <c r="B743810" s="76"/>
      <c r="C743810" s="75"/>
    </row>
    <row r="743811" spans="2:3" x14ac:dyDescent="0.25">
      <c r="B743811" s="76"/>
      <c r="C743811" s="75"/>
    </row>
    <row r="743812" spans="2:3" x14ac:dyDescent="0.25">
      <c r="B743812" s="76"/>
      <c r="C743812" s="75"/>
    </row>
    <row r="743813" spans="2:3" x14ac:dyDescent="0.25">
      <c r="B743813" s="76"/>
      <c r="C743813" s="75"/>
    </row>
    <row r="743814" spans="2:3" x14ac:dyDescent="0.25">
      <c r="B743814" s="76"/>
      <c r="C743814" s="75"/>
    </row>
    <row r="743815" spans="2:3" x14ac:dyDescent="0.25">
      <c r="B743815" s="76"/>
      <c r="C743815" s="75"/>
    </row>
    <row r="743816" spans="2:3" x14ac:dyDescent="0.25">
      <c r="B743816" s="76"/>
      <c r="C743816" s="75"/>
    </row>
    <row r="743817" spans="2:3" x14ac:dyDescent="0.25">
      <c r="B743817" s="76"/>
      <c r="C743817" s="75"/>
    </row>
    <row r="743927" spans="2:3" x14ac:dyDescent="0.25">
      <c r="B743927" s="76"/>
      <c r="C743927" s="75"/>
    </row>
    <row r="743928" spans="2:3" x14ac:dyDescent="0.25">
      <c r="B743928" s="76"/>
      <c r="C743928" s="75"/>
    </row>
    <row r="743929" spans="2:3" x14ac:dyDescent="0.25">
      <c r="B743929" s="76"/>
      <c r="C743929" s="75"/>
    </row>
    <row r="743930" spans="2:3" x14ac:dyDescent="0.25">
      <c r="B743930" s="76"/>
      <c r="C743930" s="75"/>
    </row>
    <row r="743931" spans="2:3" x14ac:dyDescent="0.25">
      <c r="B743931" s="76"/>
      <c r="C743931" s="75"/>
    </row>
    <row r="743932" spans="2:3" x14ac:dyDescent="0.25">
      <c r="B743932" s="76"/>
      <c r="C743932" s="75"/>
    </row>
    <row r="743933" spans="2:3" x14ac:dyDescent="0.25">
      <c r="B743933" s="76"/>
      <c r="C743933" s="75"/>
    </row>
    <row r="743934" spans="2:3" x14ac:dyDescent="0.25">
      <c r="B743934" s="76"/>
      <c r="C743934" s="75"/>
    </row>
    <row r="743935" spans="2:3" x14ac:dyDescent="0.25">
      <c r="B743935" s="76"/>
      <c r="C743935" s="75"/>
    </row>
    <row r="743936" spans="2:3" x14ac:dyDescent="0.25">
      <c r="B743936" s="76"/>
      <c r="C743936" s="75"/>
    </row>
    <row r="743937" spans="2:3" x14ac:dyDescent="0.25">
      <c r="B743937" s="76"/>
      <c r="C743937" s="75"/>
    </row>
    <row r="743938" spans="2:3" x14ac:dyDescent="0.25">
      <c r="B743938" s="76"/>
      <c r="C743938" s="75"/>
    </row>
    <row r="743939" spans="2:3" x14ac:dyDescent="0.25">
      <c r="B743939" s="76"/>
      <c r="C743939" s="75"/>
    </row>
    <row r="744049" spans="2:3" x14ac:dyDescent="0.25">
      <c r="B744049" s="76"/>
      <c r="C744049" s="75"/>
    </row>
    <row r="744050" spans="2:3" x14ac:dyDescent="0.25">
      <c r="B744050" s="76"/>
      <c r="C744050" s="75"/>
    </row>
    <row r="744051" spans="2:3" x14ac:dyDescent="0.25">
      <c r="B744051" s="76"/>
      <c r="C744051" s="75"/>
    </row>
    <row r="744052" spans="2:3" x14ac:dyDescent="0.25">
      <c r="B744052" s="76"/>
      <c r="C744052" s="75"/>
    </row>
    <row r="744053" spans="2:3" x14ac:dyDescent="0.25">
      <c r="B744053" s="76"/>
      <c r="C744053" s="75"/>
    </row>
    <row r="744054" spans="2:3" x14ac:dyDescent="0.25">
      <c r="B744054" s="76"/>
      <c r="C744054" s="75"/>
    </row>
    <row r="744055" spans="2:3" x14ac:dyDescent="0.25">
      <c r="B744055" s="76"/>
      <c r="C744055" s="75"/>
    </row>
    <row r="744056" spans="2:3" x14ac:dyDescent="0.25">
      <c r="B744056" s="76"/>
      <c r="C744056" s="75"/>
    </row>
    <row r="744057" spans="2:3" x14ac:dyDescent="0.25">
      <c r="B744057" s="76"/>
      <c r="C744057" s="75"/>
    </row>
    <row r="744058" spans="2:3" x14ac:dyDescent="0.25">
      <c r="B744058" s="76"/>
      <c r="C744058" s="75"/>
    </row>
    <row r="744059" spans="2:3" x14ac:dyDescent="0.25">
      <c r="B744059" s="76"/>
      <c r="C744059" s="75"/>
    </row>
    <row r="744060" spans="2:3" x14ac:dyDescent="0.25">
      <c r="B744060" s="76"/>
      <c r="C744060" s="75"/>
    </row>
    <row r="744061" spans="2:3" x14ac:dyDescent="0.25">
      <c r="B744061" s="76"/>
      <c r="C744061" s="75"/>
    </row>
    <row r="744171" spans="2:3" x14ac:dyDescent="0.25">
      <c r="B744171" s="76"/>
      <c r="C744171" s="75"/>
    </row>
    <row r="744172" spans="2:3" x14ac:dyDescent="0.25">
      <c r="B744172" s="76"/>
      <c r="C744172" s="75"/>
    </row>
    <row r="744173" spans="2:3" x14ac:dyDescent="0.25">
      <c r="B744173" s="76"/>
      <c r="C744173" s="75"/>
    </row>
    <row r="744174" spans="2:3" x14ac:dyDescent="0.25">
      <c r="B744174" s="76"/>
      <c r="C744174" s="75"/>
    </row>
    <row r="744175" spans="2:3" x14ac:dyDescent="0.25">
      <c r="B744175" s="76"/>
      <c r="C744175" s="75"/>
    </row>
    <row r="744176" spans="2:3" x14ac:dyDescent="0.25">
      <c r="B744176" s="76"/>
      <c r="C744176" s="75"/>
    </row>
    <row r="744177" spans="2:3" x14ac:dyDescent="0.25">
      <c r="B744177" s="76"/>
      <c r="C744177" s="75"/>
    </row>
    <row r="744178" spans="2:3" x14ac:dyDescent="0.25">
      <c r="B744178" s="76"/>
      <c r="C744178" s="75"/>
    </row>
    <row r="744179" spans="2:3" x14ac:dyDescent="0.25">
      <c r="B744179" s="76"/>
      <c r="C744179" s="75"/>
    </row>
    <row r="744180" spans="2:3" x14ac:dyDescent="0.25">
      <c r="B744180" s="76"/>
      <c r="C744180" s="75"/>
    </row>
    <row r="744181" spans="2:3" x14ac:dyDescent="0.25">
      <c r="B744181" s="76"/>
      <c r="C744181" s="75"/>
    </row>
    <row r="744182" spans="2:3" x14ac:dyDescent="0.25">
      <c r="B744182" s="76"/>
      <c r="C744182" s="75"/>
    </row>
    <row r="744183" spans="2:3" x14ac:dyDescent="0.25">
      <c r="B744183" s="76"/>
      <c r="C744183" s="75"/>
    </row>
    <row r="744293" spans="2:3" x14ac:dyDescent="0.25">
      <c r="B744293" s="76"/>
      <c r="C744293" s="75"/>
    </row>
    <row r="744294" spans="2:3" x14ac:dyDescent="0.25">
      <c r="B744294" s="76"/>
      <c r="C744294" s="75"/>
    </row>
    <row r="744295" spans="2:3" x14ac:dyDescent="0.25">
      <c r="B744295" s="76"/>
      <c r="C744295" s="75"/>
    </row>
    <row r="744296" spans="2:3" x14ac:dyDescent="0.25">
      <c r="B744296" s="76"/>
      <c r="C744296" s="75"/>
    </row>
    <row r="744297" spans="2:3" x14ac:dyDescent="0.25">
      <c r="B744297" s="76"/>
      <c r="C744297" s="75"/>
    </row>
    <row r="744298" spans="2:3" x14ac:dyDescent="0.25">
      <c r="B744298" s="76"/>
      <c r="C744298" s="75"/>
    </row>
    <row r="744299" spans="2:3" x14ac:dyDescent="0.25">
      <c r="B744299" s="76"/>
      <c r="C744299" s="75"/>
    </row>
    <row r="744300" spans="2:3" x14ac:dyDescent="0.25">
      <c r="B744300" s="76"/>
      <c r="C744300" s="75"/>
    </row>
    <row r="744301" spans="2:3" x14ac:dyDescent="0.25">
      <c r="B744301" s="76"/>
      <c r="C744301" s="75"/>
    </row>
    <row r="744302" spans="2:3" x14ac:dyDescent="0.25">
      <c r="B744302" s="76"/>
      <c r="C744302" s="75"/>
    </row>
    <row r="744303" spans="2:3" x14ac:dyDescent="0.25">
      <c r="B744303" s="76"/>
      <c r="C744303" s="75"/>
    </row>
    <row r="744304" spans="2:3" x14ac:dyDescent="0.25">
      <c r="B744304" s="76"/>
      <c r="C744304" s="75"/>
    </row>
    <row r="744305" spans="2:3" x14ac:dyDescent="0.25">
      <c r="B744305" s="76"/>
      <c r="C744305" s="75"/>
    </row>
    <row r="744415" spans="2:3" x14ac:dyDescent="0.25">
      <c r="B744415" s="76"/>
      <c r="C744415" s="75"/>
    </row>
    <row r="744416" spans="2:3" x14ac:dyDescent="0.25">
      <c r="B744416" s="76"/>
      <c r="C744416" s="75"/>
    </row>
    <row r="744417" spans="2:3" x14ac:dyDescent="0.25">
      <c r="B744417" s="76"/>
      <c r="C744417" s="75"/>
    </row>
    <row r="744418" spans="2:3" x14ac:dyDescent="0.25">
      <c r="B744418" s="76"/>
      <c r="C744418" s="75"/>
    </row>
    <row r="744419" spans="2:3" x14ac:dyDescent="0.25">
      <c r="B744419" s="76"/>
      <c r="C744419" s="75"/>
    </row>
    <row r="744420" spans="2:3" x14ac:dyDescent="0.25">
      <c r="B744420" s="76"/>
      <c r="C744420" s="75"/>
    </row>
    <row r="744421" spans="2:3" x14ac:dyDescent="0.25">
      <c r="B744421" s="76"/>
      <c r="C744421" s="75"/>
    </row>
    <row r="744422" spans="2:3" x14ac:dyDescent="0.25">
      <c r="B744422" s="76"/>
      <c r="C744422" s="75"/>
    </row>
    <row r="744423" spans="2:3" x14ac:dyDescent="0.25">
      <c r="B744423" s="76"/>
      <c r="C744423" s="75"/>
    </row>
    <row r="744424" spans="2:3" x14ac:dyDescent="0.25">
      <c r="B744424" s="76"/>
      <c r="C744424" s="75"/>
    </row>
    <row r="744425" spans="2:3" x14ac:dyDescent="0.25">
      <c r="B744425" s="76"/>
      <c r="C744425" s="75"/>
    </row>
    <row r="744426" spans="2:3" x14ac:dyDescent="0.25">
      <c r="B744426" s="76"/>
      <c r="C744426" s="75"/>
    </row>
    <row r="744427" spans="2:3" x14ac:dyDescent="0.25">
      <c r="B744427" s="76"/>
      <c r="C744427" s="75"/>
    </row>
    <row r="744537" spans="2:3" x14ac:dyDescent="0.25">
      <c r="B744537" s="76"/>
      <c r="C744537" s="75"/>
    </row>
    <row r="744538" spans="2:3" x14ac:dyDescent="0.25">
      <c r="B744538" s="76"/>
      <c r="C744538" s="75"/>
    </row>
    <row r="744539" spans="2:3" x14ac:dyDescent="0.25">
      <c r="B744539" s="76"/>
      <c r="C744539" s="75"/>
    </row>
    <row r="744540" spans="2:3" x14ac:dyDescent="0.25">
      <c r="B744540" s="76"/>
      <c r="C744540" s="75"/>
    </row>
    <row r="744541" spans="2:3" x14ac:dyDescent="0.25">
      <c r="B744541" s="76"/>
      <c r="C744541" s="75"/>
    </row>
    <row r="744542" spans="2:3" x14ac:dyDescent="0.25">
      <c r="B744542" s="76"/>
      <c r="C744542" s="75"/>
    </row>
    <row r="744543" spans="2:3" x14ac:dyDescent="0.25">
      <c r="B744543" s="76"/>
      <c r="C744543" s="75"/>
    </row>
    <row r="744544" spans="2:3" x14ac:dyDescent="0.25">
      <c r="B744544" s="76"/>
      <c r="C744544" s="75"/>
    </row>
    <row r="744545" spans="2:3" x14ac:dyDescent="0.25">
      <c r="B744545" s="76"/>
      <c r="C744545" s="75"/>
    </row>
    <row r="744546" spans="2:3" x14ac:dyDescent="0.25">
      <c r="B744546" s="76"/>
      <c r="C744546" s="75"/>
    </row>
    <row r="744547" spans="2:3" x14ac:dyDescent="0.25">
      <c r="B744547" s="76"/>
      <c r="C744547" s="75"/>
    </row>
    <row r="744548" spans="2:3" x14ac:dyDescent="0.25">
      <c r="B744548" s="76"/>
      <c r="C744548" s="75"/>
    </row>
    <row r="744549" spans="2:3" x14ac:dyDescent="0.25">
      <c r="B744549" s="76"/>
      <c r="C744549" s="75"/>
    </row>
    <row r="744659" spans="2:3" x14ac:dyDescent="0.25">
      <c r="B744659" s="76"/>
      <c r="C744659" s="75"/>
    </row>
    <row r="744660" spans="2:3" x14ac:dyDescent="0.25">
      <c r="B744660" s="76"/>
      <c r="C744660" s="75"/>
    </row>
    <row r="744661" spans="2:3" x14ac:dyDescent="0.25">
      <c r="B744661" s="76"/>
      <c r="C744661" s="75"/>
    </row>
    <row r="744662" spans="2:3" x14ac:dyDescent="0.25">
      <c r="B744662" s="76"/>
      <c r="C744662" s="75"/>
    </row>
    <row r="744663" spans="2:3" x14ac:dyDescent="0.25">
      <c r="B744663" s="76"/>
      <c r="C744663" s="75"/>
    </row>
    <row r="744664" spans="2:3" x14ac:dyDescent="0.25">
      <c r="B744664" s="76"/>
      <c r="C744664" s="75"/>
    </row>
    <row r="744665" spans="2:3" x14ac:dyDescent="0.25">
      <c r="B744665" s="76"/>
      <c r="C744665" s="75"/>
    </row>
    <row r="744666" spans="2:3" x14ac:dyDescent="0.25">
      <c r="B744666" s="76"/>
      <c r="C744666" s="75"/>
    </row>
    <row r="744667" spans="2:3" x14ac:dyDescent="0.25">
      <c r="B744667" s="76"/>
      <c r="C744667" s="75"/>
    </row>
    <row r="744668" spans="2:3" x14ac:dyDescent="0.25">
      <c r="B744668" s="76"/>
      <c r="C744668" s="75"/>
    </row>
    <row r="744669" spans="2:3" x14ac:dyDescent="0.25">
      <c r="B744669" s="76"/>
      <c r="C744669" s="75"/>
    </row>
    <row r="744670" spans="2:3" x14ac:dyDescent="0.25">
      <c r="B744670" s="76"/>
      <c r="C744670" s="75"/>
    </row>
    <row r="744671" spans="2:3" x14ac:dyDescent="0.25">
      <c r="B744671" s="76"/>
      <c r="C744671" s="75"/>
    </row>
    <row r="744781" spans="2:3" x14ac:dyDescent="0.25">
      <c r="B744781" s="76"/>
      <c r="C744781" s="75"/>
    </row>
    <row r="744782" spans="2:3" x14ac:dyDescent="0.25">
      <c r="B744782" s="76"/>
      <c r="C744782" s="75"/>
    </row>
    <row r="744783" spans="2:3" x14ac:dyDescent="0.25">
      <c r="B744783" s="76"/>
      <c r="C744783" s="75"/>
    </row>
    <row r="744784" spans="2:3" x14ac:dyDescent="0.25">
      <c r="B744784" s="76"/>
      <c r="C744784" s="75"/>
    </row>
    <row r="744785" spans="2:3" x14ac:dyDescent="0.25">
      <c r="B744785" s="76"/>
      <c r="C744785" s="75"/>
    </row>
    <row r="744786" spans="2:3" x14ac:dyDescent="0.25">
      <c r="B744786" s="76"/>
      <c r="C744786" s="75"/>
    </row>
    <row r="744787" spans="2:3" x14ac:dyDescent="0.25">
      <c r="B744787" s="76"/>
      <c r="C744787" s="75"/>
    </row>
    <row r="744788" spans="2:3" x14ac:dyDescent="0.25">
      <c r="B744788" s="76"/>
      <c r="C744788" s="75"/>
    </row>
    <row r="744789" spans="2:3" x14ac:dyDescent="0.25">
      <c r="B744789" s="76"/>
      <c r="C744789" s="75"/>
    </row>
    <row r="744790" spans="2:3" x14ac:dyDescent="0.25">
      <c r="B744790" s="76"/>
      <c r="C744790" s="75"/>
    </row>
    <row r="744791" spans="2:3" x14ac:dyDescent="0.25">
      <c r="B744791" s="76"/>
      <c r="C744791" s="75"/>
    </row>
    <row r="744792" spans="2:3" x14ac:dyDescent="0.25">
      <c r="B744792" s="76"/>
      <c r="C744792" s="75"/>
    </row>
    <row r="744793" spans="2:3" x14ac:dyDescent="0.25">
      <c r="B744793" s="76"/>
      <c r="C744793" s="75"/>
    </row>
    <row r="744903" spans="2:3" x14ac:dyDescent="0.25">
      <c r="B744903" s="76"/>
      <c r="C744903" s="75"/>
    </row>
    <row r="744904" spans="2:3" x14ac:dyDescent="0.25">
      <c r="B744904" s="76"/>
      <c r="C744904" s="75"/>
    </row>
    <row r="744905" spans="2:3" x14ac:dyDescent="0.25">
      <c r="B744905" s="76"/>
      <c r="C744905" s="75"/>
    </row>
    <row r="744906" spans="2:3" x14ac:dyDescent="0.25">
      <c r="B744906" s="76"/>
      <c r="C744906" s="75"/>
    </row>
    <row r="744907" spans="2:3" x14ac:dyDescent="0.25">
      <c r="B744907" s="76"/>
      <c r="C744907" s="75"/>
    </row>
    <row r="744908" spans="2:3" x14ac:dyDescent="0.25">
      <c r="B744908" s="76"/>
      <c r="C744908" s="75"/>
    </row>
    <row r="744909" spans="2:3" x14ac:dyDescent="0.25">
      <c r="B744909" s="76"/>
      <c r="C744909" s="75"/>
    </row>
    <row r="744910" spans="2:3" x14ac:dyDescent="0.25">
      <c r="B744910" s="76"/>
      <c r="C744910" s="75"/>
    </row>
    <row r="744911" spans="2:3" x14ac:dyDescent="0.25">
      <c r="B744911" s="76"/>
      <c r="C744911" s="75"/>
    </row>
    <row r="744912" spans="2:3" x14ac:dyDescent="0.25">
      <c r="B744912" s="76"/>
      <c r="C744912" s="75"/>
    </row>
    <row r="744913" spans="2:3" x14ac:dyDescent="0.25">
      <c r="B744913" s="76"/>
      <c r="C744913" s="75"/>
    </row>
    <row r="744914" spans="2:3" x14ac:dyDescent="0.25">
      <c r="B744914" s="76"/>
      <c r="C744914" s="75"/>
    </row>
    <row r="744915" spans="2:3" x14ac:dyDescent="0.25">
      <c r="B744915" s="76"/>
      <c r="C744915" s="75"/>
    </row>
    <row r="745025" spans="2:3" x14ac:dyDescent="0.25">
      <c r="B745025" s="76"/>
      <c r="C745025" s="75"/>
    </row>
    <row r="745026" spans="2:3" x14ac:dyDescent="0.25">
      <c r="B745026" s="76"/>
      <c r="C745026" s="75"/>
    </row>
    <row r="745027" spans="2:3" x14ac:dyDescent="0.25">
      <c r="B745027" s="76"/>
      <c r="C745027" s="75"/>
    </row>
    <row r="745028" spans="2:3" x14ac:dyDescent="0.25">
      <c r="B745028" s="76"/>
      <c r="C745028" s="75"/>
    </row>
    <row r="745029" spans="2:3" x14ac:dyDescent="0.25">
      <c r="B745029" s="76"/>
      <c r="C745029" s="75"/>
    </row>
    <row r="745030" spans="2:3" x14ac:dyDescent="0.25">
      <c r="B745030" s="76"/>
      <c r="C745030" s="75"/>
    </row>
    <row r="745031" spans="2:3" x14ac:dyDescent="0.25">
      <c r="B745031" s="76"/>
      <c r="C745031" s="75"/>
    </row>
    <row r="745032" spans="2:3" x14ac:dyDescent="0.25">
      <c r="B745032" s="76"/>
      <c r="C745032" s="75"/>
    </row>
    <row r="745033" spans="2:3" x14ac:dyDescent="0.25">
      <c r="B745033" s="76"/>
      <c r="C745033" s="75"/>
    </row>
    <row r="745034" spans="2:3" x14ac:dyDescent="0.25">
      <c r="B745034" s="76"/>
      <c r="C745034" s="75"/>
    </row>
    <row r="745035" spans="2:3" x14ac:dyDescent="0.25">
      <c r="B745035" s="76"/>
      <c r="C745035" s="75"/>
    </row>
    <row r="745036" spans="2:3" x14ac:dyDescent="0.25">
      <c r="B745036" s="76"/>
      <c r="C745036" s="75"/>
    </row>
    <row r="745037" spans="2:3" x14ac:dyDescent="0.25">
      <c r="B745037" s="76"/>
      <c r="C745037" s="75"/>
    </row>
    <row r="745147" spans="2:3" x14ac:dyDescent="0.25">
      <c r="B745147" s="76"/>
      <c r="C745147" s="75"/>
    </row>
    <row r="745148" spans="2:3" x14ac:dyDescent="0.25">
      <c r="B745148" s="76"/>
      <c r="C745148" s="75"/>
    </row>
    <row r="745149" spans="2:3" x14ac:dyDescent="0.25">
      <c r="B745149" s="76"/>
      <c r="C745149" s="75"/>
    </row>
    <row r="745150" spans="2:3" x14ac:dyDescent="0.25">
      <c r="B745150" s="76"/>
      <c r="C745150" s="75"/>
    </row>
    <row r="745151" spans="2:3" x14ac:dyDescent="0.25">
      <c r="B745151" s="76"/>
      <c r="C745151" s="75"/>
    </row>
    <row r="745152" spans="2:3" x14ac:dyDescent="0.25">
      <c r="B745152" s="76"/>
      <c r="C745152" s="75"/>
    </row>
    <row r="745153" spans="2:3" x14ac:dyDescent="0.25">
      <c r="B745153" s="76"/>
      <c r="C745153" s="75"/>
    </row>
    <row r="745154" spans="2:3" x14ac:dyDescent="0.25">
      <c r="B745154" s="76"/>
      <c r="C745154" s="75"/>
    </row>
    <row r="745155" spans="2:3" x14ac:dyDescent="0.25">
      <c r="B745155" s="76"/>
      <c r="C745155" s="75"/>
    </row>
    <row r="745156" spans="2:3" x14ac:dyDescent="0.25">
      <c r="B745156" s="76"/>
      <c r="C745156" s="75"/>
    </row>
    <row r="745157" spans="2:3" x14ac:dyDescent="0.25">
      <c r="B745157" s="76"/>
      <c r="C745157" s="75"/>
    </row>
    <row r="745158" spans="2:3" x14ac:dyDescent="0.25">
      <c r="B745158" s="76"/>
      <c r="C745158" s="75"/>
    </row>
    <row r="745159" spans="2:3" x14ac:dyDescent="0.25">
      <c r="B745159" s="76"/>
      <c r="C745159" s="75"/>
    </row>
    <row r="745269" spans="2:3" x14ac:dyDescent="0.25">
      <c r="B745269" s="76"/>
      <c r="C745269" s="75"/>
    </row>
    <row r="745270" spans="2:3" x14ac:dyDescent="0.25">
      <c r="B745270" s="76"/>
      <c r="C745270" s="75"/>
    </row>
    <row r="745271" spans="2:3" x14ac:dyDescent="0.25">
      <c r="B745271" s="76"/>
      <c r="C745271" s="75"/>
    </row>
    <row r="745272" spans="2:3" x14ac:dyDescent="0.25">
      <c r="B745272" s="76"/>
      <c r="C745272" s="75"/>
    </row>
    <row r="745273" spans="2:3" x14ac:dyDescent="0.25">
      <c r="B745273" s="76"/>
      <c r="C745273" s="75"/>
    </row>
    <row r="745274" spans="2:3" x14ac:dyDescent="0.25">
      <c r="B745274" s="76"/>
      <c r="C745274" s="75"/>
    </row>
    <row r="745275" spans="2:3" x14ac:dyDescent="0.25">
      <c r="B745275" s="76"/>
      <c r="C745275" s="75"/>
    </row>
    <row r="745276" spans="2:3" x14ac:dyDescent="0.25">
      <c r="B745276" s="76"/>
      <c r="C745276" s="75"/>
    </row>
    <row r="745277" spans="2:3" x14ac:dyDescent="0.25">
      <c r="B745277" s="76"/>
      <c r="C745277" s="75"/>
    </row>
    <row r="745278" spans="2:3" x14ac:dyDescent="0.25">
      <c r="B745278" s="76"/>
      <c r="C745278" s="75"/>
    </row>
    <row r="745279" spans="2:3" x14ac:dyDescent="0.25">
      <c r="B745279" s="76"/>
      <c r="C745279" s="75"/>
    </row>
    <row r="745280" spans="2:3" x14ac:dyDescent="0.25">
      <c r="B745280" s="76"/>
      <c r="C745280" s="75"/>
    </row>
    <row r="745281" spans="2:3" x14ac:dyDescent="0.25">
      <c r="B745281" s="76"/>
      <c r="C745281" s="75"/>
    </row>
    <row r="745391" spans="2:3" x14ac:dyDescent="0.25">
      <c r="B745391" s="76"/>
      <c r="C745391" s="75"/>
    </row>
    <row r="745392" spans="2:3" x14ac:dyDescent="0.25">
      <c r="B745392" s="76"/>
      <c r="C745392" s="75"/>
    </row>
    <row r="745393" spans="2:3" x14ac:dyDescent="0.25">
      <c r="B745393" s="76"/>
      <c r="C745393" s="75"/>
    </row>
    <row r="745394" spans="2:3" x14ac:dyDescent="0.25">
      <c r="B745394" s="76"/>
      <c r="C745394" s="75"/>
    </row>
    <row r="745395" spans="2:3" x14ac:dyDescent="0.25">
      <c r="B745395" s="76"/>
      <c r="C745395" s="75"/>
    </row>
    <row r="745396" spans="2:3" x14ac:dyDescent="0.25">
      <c r="B745396" s="76"/>
      <c r="C745396" s="75"/>
    </row>
    <row r="745397" spans="2:3" x14ac:dyDescent="0.25">
      <c r="B745397" s="76"/>
      <c r="C745397" s="75"/>
    </row>
    <row r="745398" spans="2:3" x14ac:dyDescent="0.25">
      <c r="B745398" s="76"/>
      <c r="C745398" s="75"/>
    </row>
    <row r="745399" spans="2:3" x14ac:dyDescent="0.25">
      <c r="B745399" s="76"/>
      <c r="C745399" s="75"/>
    </row>
    <row r="745400" spans="2:3" x14ac:dyDescent="0.25">
      <c r="B745400" s="76"/>
      <c r="C745400" s="75"/>
    </row>
    <row r="745401" spans="2:3" x14ac:dyDescent="0.25">
      <c r="B745401" s="76"/>
      <c r="C745401" s="75"/>
    </row>
    <row r="745402" spans="2:3" x14ac:dyDescent="0.25">
      <c r="B745402" s="76"/>
      <c r="C745402" s="75"/>
    </row>
    <row r="745403" spans="2:3" x14ac:dyDescent="0.25">
      <c r="B745403" s="76"/>
      <c r="C745403" s="75"/>
    </row>
    <row r="745513" spans="2:3" x14ac:dyDescent="0.25">
      <c r="B745513" s="76"/>
      <c r="C745513" s="75"/>
    </row>
    <row r="745514" spans="2:3" x14ac:dyDescent="0.25">
      <c r="B745514" s="76"/>
      <c r="C745514" s="75"/>
    </row>
    <row r="745515" spans="2:3" x14ac:dyDescent="0.25">
      <c r="B745515" s="76"/>
      <c r="C745515" s="75"/>
    </row>
    <row r="745516" spans="2:3" x14ac:dyDescent="0.25">
      <c r="B745516" s="76"/>
      <c r="C745516" s="75"/>
    </row>
    <row r="745517" spans="2:3" x14ac:dyDescent="0.25">
      <c r="B745517" s="76"/>
      <c r="C745517" s="75"/>
    </row>
    <row r="745518" spans="2:3" x14ac:dyDescent="0.25">
      <c r="B745518" s="76"/>
      <c r="C745518" s="75"/>
    </row>
    <row r="745519" spans="2:3" x14ac:dyDescent="0.25">
      <c r="B745519" s="76"/>
      <c r="C745519" s="75"/>
    </row>
    <row r="745520" spans="2:3" x14ac:dyDescent="0.25">
      <c r="B745520" s="76"/>
      <c r="C745520" s="75"/>
    </row>
    <row r="745521" spans="2:3" x14ac:dyDescent="0.25">
      <c r="B745521" s="76"/>
      <c r="C745521" s="75"/>
    </row>
    <row r="745522" spans="2:3" x14ac:dyDescent="0.25">
      <c r="B745522" s="76"/>
      <c r="C745522" s="75"/>
    </row>
    <row r="745523" spans="2:3" x14ac:dyDescent="0.25">
      <c r="B745523" s="76"/>
      <c r="C745523" s="75"/>
    </row>
    <row r="745524" spans="2:3" x14ac:dyDescent="0.25">
      <c r="B745524" s="76"/>
      <c r="C745524" s="75"/>
    </row>
    <row r="745525" spans="2:3" x14ac:dyDescent="0.25">
      <c r="B745525" s="76"/>
      <c r="C745525" s="75"/>
    </row>
    <row r="745635" spans="2:3" x14ac:dyDescent="0.25">
      <c r="B745635" s="76"/>
      <c r="C745635" s="75"/>
    </row>
    <row r="745636" spans="2:3" x14ac:dyDescent="0.25">
      <c r="B745636" s="76"/>
      <c r="C745636" s="75"/>
    </row>
    <row r="745637" spans="2:3" x14ac:dyDescent="0.25">
      <c r="B745637" s="76"/>
      <c r="C745637" s="75"/>
    </row>
    <row r="745638" spans="2:3" x14ac:dyDescent="0.25">
      <c r="B745638" s="76"/>
      <c r="C745638" s="75"/>
    </row>
    <row r="745639" spans="2:3" x14ac:dyDescent="0.25">
      <c r="B745639" s="76"/>
      <c r="C745639" s="75"/>
    </row>
    <row r="745640" spans="2:3" x14ac:dyDescent="0.25">
      <c r="B745640" s="76"/>
      <c r="C745640" s="75"/>
    </row>
    <row r="745641" spans="2:3" x14ac:dyDescent="0.25">
      <c r="B745641" s="76"/>
      <c r="C745641" s="75"/>
    </row>
    <row r="745642" spans="2:3" x14ac:dyDescent="0.25">
      <c r="B745642" s="76"/>
      <c r="C745642" s="75"/>
    </row>
    <row r="745643" spans="2:3" x14ac:dyDescent="0.25">
      <c r="B745643" s="76"/>
      <c r="C745643" s="75"/>
    </row>
    <row r="745644" spans="2:3" x14ac:dyDescent="0.25">
      <c r="B745644" s="76"/>
      <c r="C745644" s="75"/>
    </row>
    <row r="745645" spans="2:3" x14ac:dyDescent="0.25">
      <c r="B745645" s="76"/>
      <c r="C745645" s="75"/>
    </row>
    <row r="745646" spans="2:3" x14ac:dyDescent="0.25">
      <c r="B745646" s="76"/>
      <c r="C745646" s="75"/>
    </row>
    <row r="745647" spans="2:3" x14ac:dyDescent="0.25">
      <c r="B745647" s="76"/>
      <c r="C745647" s="75"/>
    </row>
    <row r="745757" spans="2:3" x14ac:dyDescent="0.25">
      <c r="B745757" s="76"/>
      <c r="C745757" s="75"/>
    </row>
    <row r="745758" spans="2:3" x14ac:dyDescent="0.25">
      <c r="B745758" s="76"/>
      <c r="C745758" s="75"/>
    </row>
    <row r="745759" spans="2:3" x14ac:dyDescent="0.25">
      <c r="B745759" s="76"/>
      <c r="C745759" s="75"/>
    </row>
    <row r="745760" spans="2:3" x14ac:dyDescent="0.25">
      <c r="B745760" s="76"/>
      <c r="C745760" s="75"/>
    </row>
    <row r="745761" spans="2:3" x14ac:dyDescent="0.25">
      <c r="B745761" s="76"/>
      <c r="C745761" s="75"/>
    </row>
    <row r="745762" spans="2:3" x14ac:dyDescent="0.25">
      <c r="B745762" s="76"/>
      <c r="C745762" s="75"/>
    </row>
    <row r="745763" spans="2:3" x14ac:dyDescent="0.25">
      <c r="B745763" s="76"/>
      <c r="C745763" s="75"/>
    </row>
    <row r="745764" spans="2:3" x14ac:dyDescent="0.25">
      <c r="B745764" s="76"/>
      <c r="C745764" s="75"/>
    </row>
    <row r="745765" spans="2:3" x14ac:dyDescent="0.25">
      <c r="B745765" s="76"/>
      <c r="C745765" s="75"/>
    </row>
    <row r="745766" spans="2:3" x14ac:dyDescent="0.25">
      <c r="B745766" s="76"/>
      <c r="C745766" s="75"/>
    </row>
    <row r="745767" spans="2:3" x14ac:dyDescent="0.25">
      <c r="B745767" s="76"/>
      <c r="C745767" s="75"/>
    </row>
    <row r="745768" spans="2:3" x14ac:dyDescent="0.25">
      <c r="B745768" s="76"/>
      <c r="C745768" s="75"/>
    </row>
    <row r="745769" spans="2:3" x14ac:dyDescent="0.25">
      <c r="B745769" s="76"/>
      <c r="C745769" s="75"/>
    </row>
    <row r="745879" spans="2:3" x14ac:dyDescent="0.25">
      <c r="B745879" s="76"/>
      <c r="C745879" s="75"/>
    </row>
    <row r="745880" spans="2:3" x14ac:dyDescent="0.25">
      <c r="B745880" s="76"/>
      <c r="C745880" s="75"/>
    </row>
    <row r="745881" spans="2:3" x14ac:dyDescent="0.25">
      <c r="B745881" s="76"/>
      <c r="C745881" s="75"/>
    </row>
    <row r="745882" spans="2:3" x14ac:dyDescent="0.25">
      <c r="B745882" s="76"/>
      <c r="C745882" s="75"/>
    </row>
    <row r="745883" spans="2:3" x14ac:dyDescent="0.25">
      <c r="B745883" s="76"/>
      <c r="C745883" s="75"/>
    </row>
    <row r="745884" spans="2:3" x14ac:dyDescent="0.25">
      <c r="B745884" s="76"/>
      <c r="C745884" s="75"/>
    </row>
    <row r="745885" spans="2:3" x14ac:dyDescent="0.25">
      <c r="B745885" s="76"/>
      <c r="C745885" s="75"/>
    </row>
    <row r="745886" spans="2:3" x14ac:dyDescent="0.25">
      <c r="B745886" s="76"/>
      <c r="C745886" s="75"/>
    </row>
    <row r="745887" spans="2:3" x14ac:dyDescent="0.25">
      <c r="B745887" s="76"/>
      <c r="C745887" s="75"/>
    </row>
    <row r="745888" spans="2:3" x14ac:dyDescent="0.25">
      <c r="B745888" s="76"/>
      <c r="C745888" s="75"/>
    </row>
    <row r="745889" spans="2:3" x14ac:dyDescent="0.25">
      <c r="B745889" s="76"/>
      <c r="C745889" s="75"/>
    </row>
    <row r="745890" spans="2:3" x14ac:dyDescent="0.25">
      <c r="B745890" s="76"/>
      <c r="C745890" s="75"/>
    </row>
    <row r="745891" spans="2:3" x14ac:dyDescent="0.25">
      <c r="B745891" s="76"/>
      <c r="C745891" s="75"/>
    </row>
    <row r="746001" spans="2:3" x14ac:dyDescent="0.25">
      <c r="B746001" s="76"/>
      <c r="C746001" s="75"/>
    </row>
    <row r="746002" spans="2:3" x14ac:dyDescent="0.25">
      <c r="B746002" s="76"/>
      <c r="C746002" s="75"/>
    </row>
    <row r="746003" spans="2:3" x14ac:dyDescent="0.25">
      <c r="B746003" s="76"/>
      <c r="C746003" s="75"/>
    </row>
    <row r="746004" spans="2:3" x14ac:dyDescent="0.25">
      <c r="B746004" s="76"/>
      <c r="C746004" s="75"/>
    </row>
    <row r="746005" spans="2:3" x14ac:dyDescent="0.25">
      <c r="B746005" s="76"/>
      <c r="C746005" s="75"/>
    </row>
    <row r="746006" spans="2:3" x14ac:dyDescent="0.25">
      <c r="B746006" s="76"/>
      <c r="C746006" s="75"/>
    </row>
    <row r="746007" spans="2:3" x14ac:dyDescent="0.25">
      <c r="B746007" s="76"/>
      <c r="C746007" s="75"/>
    </row>
    <row r="746008" spans="2:3" x14ac:dyDescent="0.25">
      <c r="B746008" s="76"/>
      <c r="C746008" s="75"/>
    </row>
    <row r="746009" spans="2:3" x14ac:dyDescent="0.25">
      <c r="B746009" s="76"/>
      <c r="C746009" s="75"/>
    </row>
    <row r="746010" spans="2:3" x14ac:dyDescent="0.25">
      <c r="B746010" s="76"/>
      <c r="C746010" s="75"/>
    </row>
    <row r="746011" spans="2:3" x14ac:dyDescent="0.25">
      <c r="B746011" s="76"/>
      <c r="C746011" s="75"/>
    </row>
    <row r="746012" spans="2:3" x14ac:dyDescent="0.25">
      <c r="B746012" s="76"/>
      <c r="C746012" s="75"/>
    </row>
    <row r="746013" spans="2:3" x14ac:dyDescent="0.25">
      <c r="B746013" s="76"/>
      <c r="C746013" s="75"/>
    </row>
    <row r="746123" spans="2:3" x14ac:dyDescent="0.25">
      <c r="B746123" s="76"/>
      <c r="C746123" s="75"/>
    </row>
    <row r="746124" spans="2:3" x14ac:dyDescent="0.25">
      <c r="B746124" s="76"/>
      <c r="C746124" s="75"/>
    </row>
    <row r="746125" spans="2:3" x14ac:dyDescent="0.25">
      <c r="B746125" s="76"/>
      <c r="C746125" s="75"/>
    </row>
    <row r="746126" spans="2:3" x14ac:dyDescent="0.25">
      <c r="B746126" s="76"/>
      <c r="C746126" s="75"/>
    </row>
    <row r="746127" spans="2:3" x14ac:dyDescent="0.25">
      <c r="B746127" s="76"/>
      <c r="C746127" s="75"/>
    </row>
    <row r="746128" spans="2:3" x14ac:dyDescent="0.25">
      <c r="B746128" s="76"/>
      <c r="C746128" s="75"/>
    </row>
    <row r="746129" spans="2:3" x14ac:dyDescent="0.25">
      <c r="B746129" s="76"/>
      <c r="C746129" s="75"/>
    </row>
    <row r="746130" spans="2:3" x14ac:dyDescent="0.25">
      <c r="B746130" s="76"/>
      <c r="C746130" s="75"/>
    </row>
    <row r="746131" spans="2:3" x14ac:dyDescent="0.25">
      <c r="B746131" s="76"/>
      <c r="C746131" s="75"/>
    </row>
    <row r="746132" spans="2:3" x14ac:dyDescent="0.25">
      <c r="B746132" s="76"/>
      <c r="C746132" s="75"/>
    </row>
    <row r="746133" spans="2:3" x14ac:dyDescent="0.25">
      <c r="B746133" s="76"/>
      <c r="C746133" s="75"/>
    </row>
    <row r="746134" spans="2:3" x14ac:dyDescent="0.25">
      <c r="B746134" s="76"/>
      <c r="C746134" s="75"/>
    </row>
    <row r="746135" spans="2:3" x14ac:dyDescent="0.25">
      <c r="B746135" s="76"/>
      <c r="C746135" s="75"/>
    </row>
    <row r="746245" spans="2:3" x14ac:dyDescent="0.25">
      <c r="B746245" s="76"/>
      <c r="C746245" s="75"/>
    </row>
    <row r="746246" spans="2:3" x14ac:dyDescent="0.25">
      <c r="B746246" s="76"/>
      <c r="C746246" s="75"/>
    </row>
    <row r="746247" spans="2:3" x14ac:dyDescent="0.25">
      <c r="B746247" s="76"/>
      <c r="C746247" s="75"/>
    </row>
    <row r="746248" spans="2:3" x14ac:dyDescent="0.25">
      <c r="B746248" s="76"/>
      <c r="C746248" s="75"/>
    </row>
    <row r="746249" spans="2:3" x14ac:dyDescent="0.25">
      <c r="B746249" s="76"/>
      <c r="C746249" s="75"/>
    </row>
    <row r="746250" spans="2:3" x14ac:dyDescent="0.25">
      <c r="B746250" s="76"/>
      <c r="C746250" s="75"/>
    </row>
    <row r="746251" spans="2:3" x14ac:dyDescent="0.25">
      <c r="B746251" s="76"/>
      <c r="C746251" s="75"/>
    </row>
    <row r="746252" spans="2:3" x14ac:dyDescent="0.25">
      <c r="B746252" s="76"/>
      <c r="C746252" s="75"/>
    </row>
    <row r="746253" spans="2:3" x14ac:dyDescent="0.25">
      <c r="B746253" s="76"/>
      <c r="C746253" s="75"/>
    </row>
    <row r="746254" spans="2:3" x14ac:dyDescent="0.25">
      <c r="B746254" s="76"/>
      <c r="C746254" s="75"/>
    </row>
    <row r="746255" spans="2:3" x14ac:dyDescent="0.25">
      <c r="B746255" s="76"/>
      <c r="C746255" s="75"/>
    </row>
    <row r="746256" spans="2:3" x14ac:dyDescent="0.25">
      <c r="B746256" s="76"/>
      <c r="C746256" s="75"/>
    </row>
    <row r="746257" spans="2:3" x14ac:dyDescent="0.25">
      <c r="B746257" s="76"/>
      <c r="C746257" s="75"/>
    </row>
    <row r="746367" spans="2:3" x14ac:dyDescent="0.25">
      <c r="B746367" s="76"/>
      <c r="C746367" s="75"/>
    </row>
    <row r="746368" spans="2:3" x14ac:dyDescent="0.25">
      <c r="B746368" s="76"/>
      <c r="C746368" s="75"/>
    </row>
    <row r="746369" spans="2:3" x14ac:dyDescent="0.25">
      <c r="B746369" s="76"/>
      <c r="C746369" s="75"/>
    </row>
    <row r="746370" spans="2:3" x14ac:dyDescent="0.25">
      <c r="B746370" s="76"/>
      <c r="C746370" s="75"/>
    </row>
    <row r="746371" spans="2:3" x14ac:dyDescent="0.25">
      <c r="B746371" s="76"/>
      <c r="C746371" s="75"/>
    </row>
    <row r="746372" spans="2:3" x14ac:dyDescent="0.25">
      <c r="B746372" s="76"/>
      <c r="C746372" s="75"/>
    </row>
    <row r="746373" spans="2:3" x14ac:dyDescent="0.25">
      <c r="B746373" s="76"/>
      <c r="C746373" s="75"/>
    </row>
    <row r="746374" spans="2:3" x14ac:dyDescent="0.25">
      <c r="B746374" s="76"/>
      <c r="C746374" s="75"/>
    </row>
    <row r="746375" spans="2:3" x14ac:dyDescent="0.25">
      <c r="B746375" s="76"/>
      <c r="C746375" s="75"/>
    </row>
    <row r="746376" spans="2:3" x14ac:dyDescent="0.25">
      <c r="B746376" s="76"/>
      <c r="C746376" s="75"/>
    </row>
    <row r="746377" spans="2:3" x14ac:dyDescent="0.25">
      <c r="B746377" s="76"/>
      <c r="C746377" s="75"/>
    </row>
    <row r="746378" spans="2:3" x14ac:dyDescent="0.25">
      <c r="B746378" s="76"/>
      <c r="C746378" s="75"/>
    </row>
    <row r="746379" spans="2:3" x14ac:dyDescent="0.25">
      <c r="B746379" s="76"/>
      <c r="C746379" s="75"/>
    </row>
    <row r="746489" spans="2:3" x14ac:dyDescent="0.25">
      <c r="B746489" s="76"/>
      <c r="C746489" s="75"/>
    </row>
    <row r="746490" spans="2:3" x14ac:dyDescent="0.25">
      <c r="B746490" s="76"/>
      <c r="C746490" s="75"/>
    </row>
    <row r="746491" spans="2:3" x14ac:dyDescent="0.25">
      <c r="B746491" s="76"/>
      <c r="C746491" s="75"/>
    </row>
    <row r="746492" spans="2:3" x14ac:dyDescent="0.25">
      <c r="B746492" s="76"/>
      <c r="C746492" s="75"/>
    </row>
    <row r="746493" spans="2:3" x14ac:dyDescent="0.25">
      <c r="B746493" s="76"/>
      <c r="C746493" s="75"/>
    </row>
    <row r="746494" spans="2:3" x14ac:dyDescent="0.25">
      <c r="B746494" s="76"/>
      <c r="C746494" s="75"/>
    </row>
    <row r="746495" spans="2:3" x14ac:dyDescent="0.25">
      <c r="B746495" s="76"/>
      <c r="C746495" s="75"/>
    </row>
    <row r="746496" spans="2:3" x14ac:dyDescent="0.25">
      <c r="B746496" s="76"/>
      <c r="C746496" s="75"/>
    </row>
    <row r="746497" spans="2:3" x14ac:dyDescent="0.25">
      <c r="B746497" s="76"/>
      <c r="C746497" s="75"/>
    </row>
    <row r="746498" spans="2:3" x14ac:dyDescent="0.25">
      <c r="B746498" s="76"/>
      <c r="C746498" s="75"/>
    </row>
    <row r="746499" spans="2:3" x14ac:dyDescent="0.25">
      <c r="B746499" s="76"/>
      <c r="C746499" s="75"/>
    </row>
    <row r="746500" spans="2:3" x14ac:dyDescent="0.25">
      <c r="B746500" s="76"/>
      <c r="C746500" s="75"/>
    </row>
    <row r="746501" spans="2:3" x14ac:dyDescent="0.25">
      <c r="B746501" s="76"/>
      <c r="C746501" s="75"/>
    </row>
    <row r="746611" spans="2:3" x14ac:dyDescent="0.25">
      <c r="B746611" s="76"/>
      <c r="C746611" s="75"/>
    </row>
    <row r="746612" spans="2:3" x14ac:dyDescent="0.25">
      <c r="B746612" s="76"/>
      <c r="C746612" s="75"/>
    </row>
    <row r="746613" spans="2:3" x14ac:dyDescent="0.25">
      <c r="B746613" s="76"/>
      <c r="C746613" s="75"/>
    </row>
    <row r="746614" spans="2:3" x14ac:dyDescent="0.25">
      <c r="B746614" s="76"/>
      <c r="C746614" s="75"/>
    </row>
    <row r="746615" spans="2:3" x14ac:dyDescent="0.25">
      <c r="B746615" s="76"/>
      <c r="C746615" s="75"/>
    </row>
    <row r="746616" spans="2:3" x14ac:dyDescent="0.25">
      <c r="B746616" s="76"/>
      <c r="C746616" s="75"/>
    </row>
    <row r="746617" spans="2:3" x14ac:dyDescent="0.25">
      <c r="B746617" s="76"/>
      <c r="C746617" s="75"/>
    </row>
    <row r="746618" spans="2:3" x14ac:dyDescent="0.25">
      <c r="B746618" s="76"/>
      <c r="C746618" s="75"/>
    </row>
    <row r="746619" spans="2:3" x14ac:dyDescent="0.25">
      <c r="B746619" s="76"/>
      <c r="C746619" s="75"/>
    </row>
    <row r="746620" spans="2:3" x14ac:dyDescent="0.25">
      <c r="B746620" s="76"/>
      <c r="C746620" s="75"/>
    </row>
    <row r="746621" spans="2:3" x14ac:dyDescent="0.25">
      <c r="B746621" s="76"/>
      <c r="C746621" s="75"/>
    </row>
    <row r="746622" spans="2:3" x14ac:dyDescent="0.25">
      <c r="B746622" s="76"/>
      <c r="C746622" s="75"/>
    </row>
    <row r="746623" spans="2:3" x14ac:dyDescent="0.25">
      <c r="B746623" s="76"/>
      <c r="C746623" s="75"/>
    </row>
    <row r="746733" spans="2:3" x14ac:dyDescent="0.25">
      <c r="B746733" s="76"/>
      <c r="C746733" s="75"/>
    </row>
    <row r="746734" spans="2:3" x14ac:dyDescent="0.25">
      <c r="B746734" s="76"/>
      <c r="C746734" s="75"/>
    </row>
    <row r="746735" spans="2:3" x14ac:dyDescent="0.25">
      <c r="B746735" s="76"/>
      <c r="C746735" s="75"/>
    </row>
    <row r="746736" spans="2:3" x14ac:dyDescent="0.25">
      <c r="B746736" s="76"/>
      <c r="C746736" s="75"/>
    </row>
    <row r="746737" spans="2:3" x14ac:dyDescent="0.25">
      <c r="B746737" s="76"/>
      <c r="C746737" s="75"/>
    </row>
    <row r="746738" spans="2:3" x14ac:dyDescent="0.25">
      <c r="B746738" s="76"/>
      <c r="C746738" s="75"/>
    </row>
    <row r="746739" spans="2:3" x14ac:dyDescent="0.25">
      <c r="B746739" s="76"/>
      <c r="C746739" s="75"/>
    </row>
    <row r="746740" spans="2:3" x14ac:dyDescent="0.25">
      <c r="B746740" s="76"/>
      <c r="C746740" s="75"/>
    </row>
    <row r="746741" spans="2:3" x14ac:dyDescent="0.25">
      <c r="B746741" s="76"/>
      <c r="C746741" s="75"/>
    </row>
    <row r="746742" spans="2:3" x14ac:dyDescent="0.25">
      <c r="B746742" s="76"/>
      <c r="C746742" s="75"/>
    </row>
    <row r="746743" spans="2:3" x14ac:dyDescent="0.25">
      <c r="B746743" s="76"/>
      <c r="C746743" s="75"/>
    </row>
    <row r="746744" spans="2:3" x14ac:dyDescent="0.25">
      <c r="B746744" s="76"/>
      <c r="C746744" s="75"/>
    </row>
    <row r="746745" spans="2:3" x14ac:dyDescent="0.25">
      <c r="B746745" s="76"/>
      <c r="C746745" s="75"/>
    </row>
    <row r="746855" spans="2:3" x14ac:dyDescent="0.25">
      <c r="B746855" s="76"/>
      <c r="C746855" s="75"/>
    </row>
    <row r="746856" spans="2:3" x14ac:dyDescent="0.25">
      <c r="B746856" s="76"/>
      <c r="C746856" s="75"/>
    </row>
    <row r="746857" spans="2:3" x14ac:dyDescent="0.25">
      <c r="B746857" s="76"/>
      <c r="C746857" s="75"/>
    </row>
    <row r="746858" spans="2:3" x14ac:dyDescent="0.25">
      <c r="B746858" s="76"/>
      <c r="C746858" s="75"/>
    </row>
    <row r="746859" spans="2:3" x14ac:dyDescent="0.25">
      <c r="B746859" s="76"/>
      <c r="C746859" s="75"/>
    </row>
    <row r="746860" spans="2:3" x14ac:dyDescent="0.25">
      <c r="B746860" s="76"/>
      <c r="C746860" s="75"/>
    </row>
    <row r="746861" spans="2:3" x14ac:dyDescent="0.25">
      <c r="B746861" s="76"/>
      <c r="C746861" s="75"/>
    </row>
    <row r="746862" spans="2:3" x14ac:dyDescent="0.25">
      <c r="B746862" s="76"/>
      <c r="C746862" s="75"/>
    </row>
    <row r="746863" spans="2:3" x14ac:dyDescent="0.25">
      <c r="B746863" s="76"/>
      <c r="C746863" s="75"/>
    </row>
    <row r="746864" spans="2:3" x14ac:dyDescent="0.25">
      <c r="B746864" s="76"/>
      <c r="C746864" s="75"/>
    </row>
    <row r="746865" spans="2:3" x14ac:dyDescent="0.25">
      <c r="B746865" s="76"/>
      <c r="C746865" s="75"/>
    </row>
    <row r="746866" spans="2:3" x14ac:dyDescent="0.25">
      <c r="B746866" s="76"/>
      <c r="C746866" s="75"/>
    </row>
    <row r="746867" spans="2:3" x14ac:dyDescent="0.25">
      <c r="B746867" s="76"/>
      <c r="C746867" s="75"/>
    </row>
    <row r="746977" spans="2:3" x14ac:dyDescent="0.25">
      <c r="B746977" s="76"/>
      <c r="C746977" s="75"/>
    </row>
    <row r="746978" spans="2:3" x14ac:dyDescent="0.25">
      <c r="B746978" s="76"/>
      <c r="C746978" s="75"/>
    </row>
    <row r="746979" spans="2:3" x14ac:dyDescent="0.25">
      <c r="B746979" s="76"/>
      <c r="C746979" s="75"/>
    </row>
    <row r="746980" spans="2:3" x14ac:dyDescent="0.25">
      <c r="B746980" s="76"/>
      <c r="C746980" s="75"/>
    </row>
    <row r="746981" spans="2:3" x14ac:dyDescent="0.25">
      <c r="B746981" s="76"/>
      <c r="C746981" s="75"/>
    </row>
    <row r="746982" spans="2:3" x14ac:dyDescent="0.25">
      <c r="B746982" s="76"/>
      <c r="C746982" s="75"/>
    </row>
    <row r="746983" spans="2:3" x14ac:dyDescent="0.25">
      <c r="B746983" s="76"/>
      <c r="C746983" s="75"/>
    </row>
    <row r="746984" spans="2:3" x14ac:dyDescent="0.25">
      <c r="B746984" s="76"/>
      <c r="C746984" s="75"/>
    </row>
    <row r="746985" spans="2:3" x14ac:dyDescent="0.25">
      <c r="B746985" s="76"/>
      <c r="C746985" s="75"/>
    </row>
    <row r="746986" spans="2:3" x14ac:dyDescent="0.25">
      <c r="B746986" s="76"/>
      <c r="C746986" s="75"/>
    </row>
    <row r="746987" spans="2:3" x14ac:dyDescent="0.25">
      <c r="B746987" s="76"/>
      <c r="C746987" s="75"/>
    </row>
    <row r="746988" spans="2:3" x14ac:dyDescent="0.25">
      <c r="B746988" s="76"/>
      <c r="C746988" s="75"/>
    </row>
    <row r="746989" spans="2:3" x14ac:dyDescent="0.25">
      <c r="B746989" s="76"/>
      <c r="C746989" s="75"/>
    </row>
    <row r="747099" spans="2:3" x14ac:dyDescent="0.25">
      <c r="B747099" s="76"/>
      <c r="C747099" s="75"/>
    </row>
    <row r="747100" spans="2:3" x14ac:dyDescent="0.25">
      <c r="B747100" s="76"/>
      <c r="C747100" s="75"/>
    </row>
    <row r="747101" spans="2:3" x14ac:dyDescent="0.25">
      <c r="B747101" s="76"/>
      <c r="C747101" s="75"/>
    </row>
    <row r="747102" spans="2:3" x14ac:dyDescent="0.25">
      <c r="B747102" s="76"/>
      <c r="C747102" s="75"/>
    </row>
    <row r="747103" spans="2:3" x14ac:dyDescent="0.25">
      <c r="B747103" s="76"/>
      <c r="C747103" s="75"/>
    </row>
    <row r="747104" spans="2:3" x14ac:dyDescent="0.25">
      <c r="B747104" s="76"/>
      <c r="C747104" s="75"/>
    </row>
    <row r="747105" spans="2:3" x14ac:dyDescent="0.25">
      <c r="B747105" s="76"/>
      <c r="C747105" s="75"/>
    </row>
    <row r="747106" spans="2:3" x14ac:dyDescent="0.25">
      <c r="B747106" s="76"/>
      <c r="C747106" s="75"/>
    </row>
    <row r="747107" spans="2:3" x14ac:dyDescent="0.25">
      <c r="B747107" s="76"/>
      <c r="C747107" s="75"/>
    </row>
    <row r="747108" spans="2:3" x14ac:dyDescent="0.25">
      <c r="B747108" s="76"/>
      <c r="C747108" s="75"/>
    </row>
    <row r="747109" spans="2:3" x14ac:dyDescent="0.25">
      <c r="B747109" s="76"/>
      <c r="C747109" s="75"/>
    </row>
    <row r="747110" spans="2:3" x14ac:dyDescent="0.25">
      <c r="B747110" s="76"/>
      <c r="C747110" s="75"/>
    </row>
    <row r="747111" spans="2:3" x14ac:dyDescent="0.25">
      <c r="B747111" s="76"/>
      <c r="C747111" s="75"/>
    </row>
    <row r="747221" spans="2:3" x14ac:dyDescent="0.25">
      <c r="B747221" s="76"/>
      <c r="C747221" s="75"/>
    </row>
    <row r="747222" spans="2:3" x14ac:dyDescent="0.25">
      <c r="B747222" s="76"/>
      <c r="C747222" s="75"/>
    </row>
    <row r="747223" spans="2:3" x14ac:dyDescent="0.25">
      <c r="B747223" s="76"/>
      <c r="C747223" s="75"/>
    </row>
    <row r="747224" spans="2:3" x14ac:dyDescent="0.25">
      <c r="B747224" s="76"/>
      <c r="C747224" s="75"/>
    </row>
    <row r="747225" spans="2:3" x14ac:dyDescent="0.25">
      <c r="B747225" s="76"/>
      <c r="C747225" s="75"/>
    </row>
    <row r="747226" spans="2:3" x14ac:dyDescent="0.25">
      <c r="B747226" s="76"/>
      <c r="C747226" s="75"/>
    </row>
    <row r="747227" spans="2:3" x14ac:dyDescent="0.25">
      <c r="B747227" s="76"/>
      <c r="C747227" s="75"/>
    </row>
    <row r="747228" spans="2:3" x14ac:dyDescent="0.25">
      <c r="B747228" s="76"/>
      <c r="C747228" s="75"/>
    </row>
    <row r="747229" spans="2:3" x14ac:dyDescent="0.25">
      <c r="B747229" s="76"/>
      <c r="C747229" s="75"/>
    </row>
    <row r="747230" spans="2:3" x14ac:dyDescent="0.25">
      <c r="B747230" s="76"/>
      <c r="C747230" s="75"/>
    </row>
    <row r="747231" spans="2:3" x14ac:dyDescent="0.25">
      <c r="B747231" s="76"/>
      <c r="C747231" s="75"/>
    </row>
    <row r="747232" spans="2:3" x14ac:dyDescent="0.25">
      <c r="B747232" s="76"/>
      <c r="C747232" s="75"/>
    </row>
    <row r="747233" spans="2:3" x14ac:dyDescent="0.25">
      <c r="B747233" s="76"/>
      <c r="C747233" s="75"/>
    </row>
    <row r="747343" spans="2:3" x14ac:dyDescent="0.25">
      <c r="B747343" s="76"/>
      <c r="C747343" s="75"/>
    </row>
    <row r="747344" spans="2:3" x14ac:dyDescent="0.25">
      <c r="B747344" s="76"/>
      <c r="C747344" s="75"/>
    </row>
    <row r="747345" spans="2:3" x14ac:dyDescent="0.25">
      <c r="B747345" s="76"/>
      <c r="C747345" s="75"/>
    </row>
    <row r="747346" spans="2:3" x14ac:dyDescent="0.25">
      <c r="B747346" s="76"/>
      <c r="C747346" s="75"/>
    </row>
    <row r="747347" spans="2:3" x14ac:dyDescent="0.25">
      <c r="B747347" s="76"/>
      <c r="C747347" s="75"/>
    </row>
    <row r="747348" spans="2:3" x14ac:dyDescent="0.25">
      <c r="B747348" s="76"/>
      <c r="C747348" s="75"/>
    </row>
    <row r="747349" spans="2:3" x14ac:dyDescent="0.25">
      <c r="B747349" s="76"/>
      <c r="C747349" s="75"/>
    </row>
    <row r="747350" spans="2:3" x14ac:dyDescent="0.25">
      <c r="B747350" s="76"/>
      <c r="C747350" s="75"/>
    </row>
    <row r="747351" spans="2:3" x14ac:dyDescent="0.25">
      <c r="B747351" s="76"/>
      <c r="C747351" s="75"/>
    </row>
    <row r="747352" spans="2:3" x14ac:dyDescent="0.25">
      <c r="B747352" s="76"/>
      <c r="C747352" s="75"/>
    </row>
    <row r="747353" spans="2:3" x14ac:dyDescent="0.25">
      <c r="B747353" s="76"/>
      <c r="C747353" s="75"/>
    </row>
    <row r="747354" spans="2:3" x14ac:dyDescent="0.25">
      <c r="B747354" s="76"/>
      <c r="C747354" s="75"/>
    </row>
    <row r="747355" spans="2:3" x14ac:dyDescent="0.25">
      <c r="B747355" s="76"/>
      <c r="C747355" s="75"/>
    </row>
    <row r="747465" spans="2:3" x14ac:dyDescent="0.25">
      <c r="B747465" s="76"/>
      <c r="C747465" s="75"/>
    </row>
    <row r="747466" spans="2:3" x14ac:dyDescent="0.25">
      <c r="B747466" s="76"/>
      <c r="C747466" s="75"/>
    </row>
    <row r="747467" spans="2:3" x14ac:dyDescent="0.25">
      <c r="B747467" s="76"/>
      <c r="C747467" s="75"/>
    </row>
    <row r="747468" spans="2:3" x14ac:dyDescent="0.25">
      <c r="B747468" s="76"/>
      <c r="C747468" s="75"/>
    </row>
    <row r="747469" spans="2:3" x14ac:dyDescent="0.25">
      <c r="B747469" s="76"/>
      <c r="C747469" s="75"/>
    </row>
    <row r="747470" spans="2:3" x14ac:dyDescent="0.25">
      <c r="B747470" s="76"/>
      <c r="C747470" s="75"/>
    </row>
    <row r="747471" spans="2:3" x14ac:dyDescent="0.25">
      <c r="B747471" s="76"/>
      <c r="C747471" s="75"/>
    </row>
    <row r="747472" spans="2:3" x14ac:dyDescent="0.25">
      <c r="B747472" s="76"/>
      <c r="C747472" s="75"/>
    </row>
    <row r="747473" spans="2:3" x14ac:dyDescent="0.25">
      <c r="B747473" s="76"/>
      <c r="C747473" s="75"/>
    </row>
    <row r="747474" spans="2:3" x14ac:dyDescent="0.25">
      <c r="B747474" s="76"/>
      <c r="C747474" s="75"/>
    </row>
    <row r="747475" spans="2:3" x14ac:dyDescent="0.25">
      <c r="B747475" s="76"/>
      <c r="C747475" s="75"/>
    </row>
    <row r="747476" spans="2:3" x14ac:dyDescent="0.25">
      <c r="B747476" s="76"/>
      <c r="C747476" s="75"/>
    </row>
    <row r="747477" spans="2:3" x14ac:dyDescent="0.25">
      <c r="B747477" s="76"/>
      <c r="C747477" s="75"/>
    </row>
    <row r="747587" spans="2:3" x14ac:dyDescent="0.25">
      <c r="B747587" s="76"/>
      <c r="C747587" s="75"/>
    </row>
    <row r="747588" spans="2:3" x14ac:dyDescent="0.25">
      <c r="B747588" s="76"/>
      <c r="C747588" s="75"/>
    </row>
    <row r="747589" spans="2:3" x14ac:dyDescent="0.25">
      <c r="B747589" s="76"/>
      <c r="C747589" s="75"/>
    </row>
    <row r="747590" spans="2:3" x14ac:dyDescent="0.25">
      <c r="B747590" s="76"/>
      <c r="C747590" s="75"/>
    </row>
    <row r="747591" spans="2:3" x14ac:dyDescent="0.25">
      <c r="B747591" s="76"/>
      <c r="C747591" s="75"/>
    </row>
    <row r="747592" spans="2:3" x14ac:dyDescent="0.25">
      <c r="B747592" s="76"/>
      <c r="C747592" s="75"/>
    </row>
    <row r="747593" spans="2:3" x14ac:dyDescent="0.25">
      <c r="B747593" s="76"/>
      <c r="C747593" s="75"/>
    </row>
    <row r="747594" spans="2:3" x14ac:dyDescent="0.25">
      <c r="B747594" s="76"/>
      <c r="C747594" s="75"/>
    </row>
    <row r="747595" spans="2:3" x14ac:dyDescent="0.25">
      <c r="B747595" s="76"/>
      <c r="C747595" s="75"/>
    </row>
    <row r="747596" spans="2:3" x14ac:dyDescent="0.25">
      <c r="B747596" s="76"/>
      <c r="C747596" s="75"/>
    </row>
    <row r="747597" spans="2:3" x14ac:dyDescent="0.25">
      <c r="B747597" s="76"/>
      <c r="C747597" s="75"/>
    </row>
    <row r="747598" spans="2:3" x14ac:dyDescent="0.25">
      <c r="B747598" s="76"/>
      <c r="C747598" s="75"/>
    </row>
    <row r="747599" spans="2:3" x14ac:dyDescent="0.25">
      <c r="B747599" s="76"/>
      <c r="C747599" s="75"/>
    </row>
    <row r="747709" spans="2:3" x14ac:dyDescent="0.25">
      <c r="B747709" s="76"/>
      <c r="C747709" s="75"/>
    </row>
    <row r="747710" spans="2:3" x14ac:dyDescent="0.25">
      <c r="B747710" s="76"/>
      <c r="C747710" s="75"/>
    </row>
    <row r="747711" spans="2:3" x14ac:dyDescent="0.25">
      <c r="B747711" s="76"/>
      <c r="C747711" s="75"/>
    </row>
    <row r="747712" spans="2:3" x14ac:dyDescent="0.25">
      <c r="B747712" s="76"/>
      <c r="C747712" s="75"/>
    </row>
    <row r="747713" spans="2:3" x14ac:dyDescent="0.25">
      <c r="B747713" s="76"/>
      <c r="C747713" s="75"/>
    </row>
    <row r="747714" spans="2:3" x14ac:dyDescent="0.25">
      <c r="B747714" s="76"/>
      <c r="C747714" s="75"/>
    </row>
    <row r="747715" spans="2:3" x14ac:dyDescent="0.25">
      <c r="B747715" s="76"/>
      <c r="C747715" s="75"/>
    </row>
    <row r="747716" spans="2:3" x14ac:dyDescent="0.25">
      <c r="B747716" s="76"/>
      <c r="C747716" s="75"/>
    </row>
    <row r="747717" spans="2:3" x14ac:dyDescent="0.25">
      <c r="B747717" s="76"/>
      <c r="C747717" s="75"/>
    </row>
    <row r="747718" spans="2:3" x14ac:dyDescent="0.25">
      <c r="B747718" s="76"/>
      <c r="C747718" s="75"/>
    </row>
    <row r="747719" spans="2:3" x14ac:dyDescent="0.25">
      <c r="B747719" s="76"/>
      <c r="C747719" s="75"/>
    </row>
    <row r="747720" spans="2:3" x14ac:dyDescent="0.25">
      <c r="B747720" s="76"/>
      <c r="C747720" s="75"/>
    </row>
    <row r="747721" spans="2:3" x14ac:dyDescent="0.25">
      <c r="B747721" s="76"/>
      <c r="C747721" s="75"/>
    </row>
    <row r="747831" spans="2:3" x14ac:dyDescent="0.25">
      <c r="B747831" s="76"/>
      <c r="C747831" s="75"/>
    </row>
    <row r="747832" spans="2:3" x14ac:dyDescent="0.25">
      <c r="B747832" s="76"/>
      <c r="C747832" s="75"/>
    </row>
    <row r="747833" spans="2:3" x14ac:dyDescent="0.25">
      <c r="B747833" s="76"/>
      <c r="C747833" s="75"/>
    </row>
    <row r="747834" spans="2:3" x14ac:dyDescent="0.25">
      <c r="B747834" s="76"/>
      <c r="C747834" s="75"/>
    </row>
    <row r="747835" spans="2:3" x14ac:dyDescent="0.25">
      <c r="B747835" s="76"/>
      <c r="C747835" s="75"/>
    </row>
    <row r="747836" spans="2:3" x14ac:dyDescent="0.25">
      <c r="B747836" s="76"/>
      <c r="C747836" s="75"/>
    </row>
    <row r="747837" spans="2:3" x14ac:dyDescent="0.25">
      <c r="B747837" s="76"/>
      <c r="C747837" s="75"/>
    </row>
    <row r="747838" spans="2:3" x14ac:dyDescent="0.25">
      <c r="B747838" s="76"/>
      <c r="C747838" s="75"/>
    </row>
    <row r="747839" spans="2:3" x14ac:dyDescent="0.25">
      <c r="B747839" s="76"/>
      <c r="C747839" s="75"/>
    </row>
    <row r="747840" spans="2:3" x14ac:dyDescent="0.25">
      <c r="B747840" s="76"/>
      <c r="C747840" s="75"/>
    </row>
    <row r="747841" spans="2:3" x14ac:dyDescent="0.25">
      <c r="B747841" s="76"/>
      <c r="C747841" s="75"/>
    </row>
    <row r="747842" spans="2:3" x14ac:dyDescent="0.25">
      <c r="B747842" s="76"/>
      <c r="C747842" s="75"/>
    </row>
    <row r="747843" spans="2:3" x14ac:dyDescent="0.25">
      <c r="B747843" s="76"/>
      <c r="C747843" s="75"/>
    </row>
    <row r="747953" spans="2:3" x14ac:dyDescent="0.25">
      <c r="B747953" s="76"/>
      <c r="C747953" s="75"/>
    </row>
    <row r="747954" spans="2:3" x14ac:dyDescent="0.25">
      <c r="B747954" s="76"/>
      <c r="C747954" s="75"/>
    </row>
    <row r="747955" spans="2:3" x14ac:dyDescent="0.25">
      <c r="B747955" s="76"/>
      <c r="C747955" s="75"/>
    </row>
    <row r="747956" spans="2:3" x14ac:dyDescent="0.25">
      <c r="B747956" s="76"/>
      <c r="C747956" s="75"/>
    </row>
    <row r="747957" spans="2:3" x14ac:dyDescent="0.25">
      <c r="B747957" s="76"/>
      <c r="C747957" s="75"/>
    </row>
    <row r="747958" spans="2:3" x14ac:dyDescent="0.25">
      <c r="B747958" s="76"/>
      <c r="C747958" s="75"/>
    </row>
    <row r="747959" spans="2:3" x14ac:dyDescent="0.25">
      <c r="B747959" s="76"/>
      <c r="C747959" s="75"/>
    </row>
    <row r="747960" spans="2:3" x14ac:dyDescent="0.25">
      <c r="B747960" s="76"/>
      <c r="C747960" s="75"/>
    </row>
    <row r="747961" spans="2:3" x14ac:dyDescent="0.25">
      <c r="B747961" s="76"/>
      <c r="C747961" s="75"/>
    </row>
    <row r="747962" spans="2:3" x14ac:dyDescent="0.25">
      <c r="B747962" s="76"/>
      <c r="C747962" s="75"/>
    </row>
    <row r="747963" spans="2:3" x14ac:dyDescent="0.25">
      <c r="B747963" s="76"/>
      <c r="C747963" s="75"/>
    </row>
    <row r="747964" spans="2:3" x14ac:dyDescent="0.25">
      <c r="B747964" s="76"/>
      <c r="C747964" s="75"/>
    </row>
    <row r="747965" spans="2:3" x14ac:dyDescent="0.25">
      <c r="B747965" s="76"/>
      <c r="C747965" s="75"/>
    </row>
    <row r="748075" spans="2:3" x14ac:dyDescent="0.25">
      <c r="B748075" s="76"/>
      <c r="C748075" s="75"/>
    </row>
    <row r="748076" spans="2:3" x14ac:dyDescent="0.25">
      <c r="B748076" s="76"/>
      <c r="C748076" s="75"/>
    </row>
    <row r="748077" spans="2:3" x14ac:dyDescent="0.25">
      <c r="B748077" s="76"/>
      <c r="C748077" s="75"/>
    </row>
    <row r="748078" spans="2:3" x14ac:dyDescent="0.25">
      <c r="B748078" s="76"/>
      <c r="C748078" s="75"/>
    </row>
    <row r="748079" spans="2:3" x14ac:dyDescent="0.25">
      <c r="B748079" s="76"/>
      <c r="C748079" s="75"/>
    </row>
    <row r="748080" spans="2:3" x14ac:dyDescent="0.25">
      <c r="B748080" s="76"/>
      <c r="C748080" s="75"/>
    </row>
    <row r="748081" spans="2:3" x14ac:dyDescent="0.25">
      <c r="B748081" s="76"/>
      <c r="C748081" s="75"/>
    </row>
    <row r="748082" spans="2:3" x14ac:dyDescent="0.25">
      <c r="B748082" s="76"/>
      <c r="C748082" s="75"/>
    </row>
    <row r="748083" spans="2:3" x14ac:dyDescent="0.25">
      <c r="B748083" s="76"/>
      <c r="C748083" s="75"/>
    </row>
    <row r="748084" spans="2:3" x14ac:dyDescent="0.25">
      <c r="B748084" s="76"/>
      <c r="C748084" s="75"/>
    </row>
    <row r="748085" spans="2:3" x14ac:dyDescent="0.25">
      <c r="B748085" s="76"/>
      <c r="C748085" s="75"/>
    </row>
    <row r="748086" spans="2:3" x14ac:dyDescent="0.25">
      <c r="B748086" s="76"/>
      <c r="C748086" s="75"/>
    </row>
    <row r="748087" spans="2:3" x14ac:dyDescent="0.25">
      <c r="B748087" s="76"/>
      <c r="C748087" s="75"/>
    </row>
    <row r="748197" spans="2:3" x14ac:dyDescent="0.25">
      <c r="B748197" s="76"/>
      <c r="C748197" s="75"/>
    </row>
    <row r="748198" spans="2:3" x14ac:dyDescent="0.25">
      <c r="B748198" s="76"/>
      <c r="C748198" s="75"/>
    </row>
    <row r="748199" spans="2:3" x14ac:dyDescent="0.25">
      <c r="B748199" s="76"/>
      <c r="C748199" s="75"/>
    </row>
    <row r="748200" spans="2:3" x14ac:dyDescent="0.25">
      <c r="B748200" s="76"/>
      <c r="C748200" s="75"/>
    </row>
    <row r="748201" spans="2:3" x14ac:dyDescent="0.25">
      <c r="B748201" s="76"/>
      <c r="C748201" s="75"/>
    </row>
    <row r="748202" spans="2:3" x14ac:dyDescent="0.25">
      <c r="B748202" s="76"/>
      <c r="C748202" s="75"/>
    </row>
    <row r="748203" spans="2:3" x14ac:dyDescent="0.25">
      <c r="B748203" s="76"/>
      <c r="C748203" s="75"/>
    </row>
    <row r="748204" spans="2:3" x14ac:dyDescent="0.25">
      <c r="B748204" s="76"/>
      <c r="C748204" s="75"/>
    </row>
    <row r="748205" spans="2:3" x14ac:dyDescent="0.25">
      <c r="B748205" s="76"/>
      <c r="C748205" s="75"/>
    </row>
    <row r="748206" spans="2:3" x14ac:dyDescent="0.25">
      <c r="B748206" s="76"/>
      <c r="C748206" s="75"/>
    </row>
    <row r="748207" spans="2:3" x14ac:dyDescent="0.25">
      <c r="B748207" s="76"/>
      <c r="C748207" s="75"/>
    </row>
    <row r="748208" spans="2:3" x14ac:dyDescent="0.25">
      <c r="B748208" s="76"/>
      <c r="C748208" s="75"/>
    </row>
    <row r="748209" spans="2:3" x14ac:dyDescent="0.25">
      <c r="B748209" s="76"/>
      <c r="C748209" s="75"/>
    </row>
    <row r="748319" spans="2:3" x14ac:dyDescent="0.25">
      <c r="B748319" s="76"/>
      <c r="C748319" s="75"/>
    </row>
    <row r="748320" spans="2:3" x14ac:dyDescent="0.25">
      <c r="B748320" s="76"/>
      <c r="C748320" s="75"/>
    </row>
    <row r="748321" spans="2:3" x14ac:dyDescent="0.25">
      <c r="B748321" s="76"/>
      <c r="C748321" s="75"/>
    </row>
    <row r="748322" spans="2:3" x14ac:dyDescent="0.25">
      <c r="B748322" s="76"/>
      <c r="C748322" s="75"/>
    </row>
    <row r="748323" spans="2:3" x14ac:dyDescent="0.25">
      <c r="B748323" s="76"/>
      <c r="C748323" s="75"/>
    </row>
    <row r="748324" spans="2:3" x14ac:dyDescent="0.25">
      <c r="B748324" s="76"/>
      <c r="C748324" s="75"/>
    </row>
    <row r="748325" spans="2:3" x14ac:dyDescent="0.25">
      <c r="B748325" s="76"/>
      <c r="C748325" s="75"/>
    </row>
    <row r="748326" spans="2:3" x14ac:dyDescent="0.25">
      <c r="B748326" s="76"/>
      <c r="C748326" s="75"/>
    </row>
    <row r="748327" spans="2:3" x14ac:dyDescent="0.25">
      <c r="B748327" s="76"/>
      <c r="C748327" s="75"/>
    </row>
    <row r="748328" spans="2:3" x14ac:dyDescent="0.25">
      <c r="B748328" s="76"/>
      <c r="C748328" s="75"/>
    </row>
    <row r="748329" spans="2:3" x14ac:dyDescent="0.25">
      <c r="B748329" s="76"/>
      <c r="C748329" s="75"/>
    </row>
    <row r="748330" spans="2:3" x14ac:dyDescent="0.25">
      <c r="B748330" s="76"/>
      <c r="C748330" s="75"/>
    </row>
    <row r="748331" spans="2:3" x14ac:dyDescent="0.25">
      <c r="B748331" s="76"/>
      <c r="C748331" s="75"/>
    </row>
    <row r="748441" spans="2:3" x14ac:dyDescent="0.25">
      <c r="B748441" s="76"/>
      <c r="C748441" s="75"/>
    </row>
    <row r="748442" spans="2:3" x14ac:dyDescent="0.25">
      <c r="B748442" s="76"/>
      <c r="C748442" s="75"/>
    </row>
    <row r="748443" spans="2:3" x14ac:dyDescent="0.25">
      <c r="B748443" s="76"/>
      <c r="C748443" s="75"/>
    </row>
    <row r="748444" spans="2:3" x14ac:dyDescent="0.25">
      <c r="B748444" s="76"/>
      <c r="C748444" s="75"/>
    </row>
    <row r="748445" spans="2:3" x14ac:dyDescent="0.25">
      <c r="B748445" s="76"/>
      <c r="C748445" s="75"/>
    </row>
    <row r="748446" spans="2:3" x14ac:dyDescent="0.25">
      <c r="B748446" s="76"/>
      <c r="C748446" s="75"/>
    </row>
    <row r="748447" spans="2:3" x14ac:dyDescent="0.25">
      <c r="B748447" s="76"/>
      <c r="C748447" s="75"/>
    </row>
    <row r="748448" spans="2:3" x14ac:dyDescent="0.25">
      <c r="B748448" s="76"/>
      <c r="C748448" s="75"/>
    </row>
    <row r="748449" spans="2:3" x14ac:dyDescent="0.25">
      <c r="B748449" s="76"/>
      <c r="C748449" s="75"/>
    </row>
    <row r="748450" spans="2:3" x14ac:dyDescent="0.25">
      <c r="B748450" s="76"/>
      <c r="C748450" s="75"/>
    </row>
    <row r="748451" spans="2:3" x14ac:dyDescent="0.25">
      <c r="B748451" s="76"/>
      <c r="C748451" s="75"/>
    </row>
    <row r="748452" spans="2:3" x14ac:dyDescent="0.25">
      <c r="B748452" s="76"/>
      <c r="C748452" s="75"/>
    </row>
    <row r="748453" spans="2:3" x14ac:dyDescent="0.25">
      <c r="B748453" s="76"/>
      <c r="C748453" s="75"/>
    </row>
    <row r="748563" spans="2:3" x14ac:dyDescent="0.25">
      <c r="B748563" s="76"/>
      <c r="C748563" s="75"/>
    </row>
    <row r="748564" spans="2:3" x14ac:dyDescent="0.25">
      <c r="B748564" s="76"/>
      <c r="C748564" s="75"/>
    </row>
    <row r="748565" spans="2:3" x14ac:dyDescent="0.25">
      <c r="B748565" s="76"/>
      <c r="C748565" s="75"/>
    </row>
    <row r="748566" spans="2:3" x14ac:dyDescent="0.25">
      <c r="B748566" s="76"/>
      <c r="C748566" s="75"/>
    </row>
    <row r="748567" spans="2:3" x14ac:dyDescent="0.25">
      <c r="B748567" s="76"/>
      <c r="C748567" s="75"/>
    </row>
    <row r="748568" spans="2:3" x14ac:dyDescent="0.25">
      <c r="B748568" s="76"/>
      <c r="C748568" s="75"/>
    </row>
    <row r="748569" spans="2:3" x14ac:dyDescent="0.25">
      <c r="B748569" s="76"/>
      <c r="C748569" s="75"/>
    </row>
    <row r="748570" spans="2:3" x14ac:dyDescent="0.25">
      <c r="B748570" s="76"/>
      <c r="C748570" s="75"/>
    </row>
    <row r="748571" spans="2:3" x14ac:dyDescent="0.25">
      <c r="B748571" s="76"/>
      <c r="C748571" s="75"/>
    </row>
    <row r="748572" spans="2:3" x14ac:dyDescent="0.25">
      <c r="B748572" s="76"/>
      <c r="C748572" s="75"/>
    </row>
    <row r="748573" spans="2:3" x14ac:dyDescent="0.25">
      <c r="B748573" s="76"/>
      <c r="C748573" s="75"/>
    </row>
    <row r="748574" spans="2:3" x14ac:dyDescent="0.25">
      <c r="B748574" s="76"/>
      <c r="C748574" s="75"/>
    </row>
    <row r="748575" spans="2:3" x14ac:dyDescent="0.25">
      <c r="B748575" s="76"/>
      <c r="C748575" s="75"/>
    </row>
    <row r="748685" spans="2:3" x14ac:dyDescent="0.25">
      <c r="B748685" s="76"/>
      <c r="C748685" s="75"/>
    </row>
    <row r="748686" spans="2:3" x14ac:dyDescent="0.25">
      <c r="B748686" s="76"/>
      <c r="C748686" s="75"/>
    </row>
    <row r="748687" spans="2:3" x14ac:dyDescent="0.25">
      <c r="B748687" s="76"/>
      <c r="C748687" s="75"/>
    </row>
    <row r="748688" spans="2:3" x14ac:dyDescent="0.25">
      <c r="B748688" s="76"/>
      <c r="C748688" s="75"/>
    </row>
    <row r="748689" spans="2:3" x14ac:dyDescent="0.25">
      <c r="B748689" s="76"/>
      <c r="C748689" s="75"/>
    </row>
    <row r="748690" spans="2:3" x14ac:dyDescent="0.25">
      <c r="B748690" s="76"/>
      <c r="C748690" s="75"/>
    </row>
    <row r="748691" spans="2:3" x14ac:dyDescent="0.25">
      <c r="B748691" s="76"/>
      <c r="C748691" s="75"/>
    </row>
    <row r="748692" spans="2:3" x14ac:dyDescent="0.25">
      <c r="B748692" s="76"/>
      <c r="C748692" s="75"/>
    </row>
    <row r="748693" spans="2:3" x14ac:dyDescent="0.25">
      <c r="B748693" s="76"/>
      <c r="C748693" s="75"/>
    </row>
    <row r="748694" spans="2:3" x14ac:dyDescent="0.25">
      <c r="B748694" s="76"/>
      <c r="C748694" s="75"/>
    </row>
    <row r="748695" spans="2:3" x14ac:dyDescent="0.25">
      <c r="B748695" s="76"/>
      <c r="C748695" s="75"/>
    </row>
    <row r="748696" spans="2:3" x14ac:dyDescent="0.25">
      <c r="B748696" s="76"/>
      <c r="C748696" s="75"/>
    </row>
    <row r="748697" spans="2:3" x14ac:dyDescent="0.25">
      <c r="B748697" s="76"/>
      <c r="C748697" s="75"/>
    </row>
    <row r="748807" spans="2:3" x14ac:dyDescent="0.25">
      <c r="B748807" s="76"/>
      <c r="C748807" s="75"/>
    </row>
    <row r="748808" spans="2:3" x14ac:dyDescent="0.25">
      <c r="B748808" s="76"/>
      <c r="C748808" s="75"/>
    </row>
    <row r="748809" spans="2:3" x14ac:dyDescent="0.25">
      <c r="B748809" s="76"/>
      <c r="C748809" s="75"/>
    </row>
    <row r="748810" spans="2:3" x14ac:dyDescent="0.25">
      <c r="B748810" s="76"/>
      <c r="C748810" s="75"/>
    </row>
    <row r="748811" spans="2:3" x14ac:dyDescent="0.25">
      <c r="B748811" s="76"/>
      <c r="C748811" s="75"/>
    </row>
    <row r="748812" spans="2:3" x14ac:dyDescent="0.25">
      <c r="B748812" s="76"/>
      <c r="C748812" s="75"/>
    </row>
    <row r="748813" spans="2:3" x14ac:dyDescent="0.25">
      <c r="B748813" s="76"/>
      <c r="C748813" s="75"/>
    </row>
    <row r="748814" spans="2:3" x14ac:dyDescent="0.25">
      <c r="B748814" s="76"/>
      <c r="C748814" s="75"/>
    </row>
    <row r="748815" spans="2:3" x14ac:dyDescent="0.25">
      <c r="B748815" s="76"/>
      <c r="C748815" s="75"/>
    </row>
    <row r="748816" spans="2:3" x14ac:dyDescent="0.25">
      <c r="B748816" s="76"/>
      <c r="C748816" s="75"/>
    </row>
    <row r="748817" spans="2:3" x14ac:dyDescent="0.25">
      <c r="B748817" s="76"/>
      <c r="C748817" s="75"/>
    </row>
    <row r="748818" spans="2:3" x14ac:dyDescent="0.25">
      <c r="B748818" s="76"/>
      <c r="C748818" s="75"/>
    </row>
    <row r="748819" spans="2:3" x14ac:dyDescent="0.25">
      <c r="B748819" s="76"/>
      <c r="C748819" s="75"/>
    </row>
    <row r="748929" spans="2:3" x14ac:dyDescent="0.25">
      <c r="B748929" s="76"/>
      <c r="C748929" s="75"/>
    </row>
    <row r="748930" spans="2:3" x14ac:dyDescent="0.25">
      <c r="B748930" s="76"/>
      <c r="C748930" s="75"/>
    </row>
    <row r="748931" spans="2:3" x14ac:dyDescent="0.25">
      <c r="B748931" s="76"/>
      <c r="C748931" s="75"/>
    </row>
    <row r="748932" spans="2:3" x14ac:dyDescent="0.25">
      <c r="B748932" s="76"/>
      <c r="C748932" s="75"/>
    </row>
    <row r="748933" spans="2:3" x14ac:dyDescent="0.25">
      <c r="B748933" s="76"/>
      <c r="C748933" s="75"/>
    </row>
    <row r="748934" spans="2:3" x14ac:dyDescent="0.25">
      <c r="B748934" s="76"/>
      <c r="C748934" s="75"/>
    </row>
    <row r="748935" spans="2:3" x14ac:dyDescent="0.25">
      <c r="B748935" s="76"/>
      <c r="C748935" s="75"/>
    </row>
    <row r="748936" spans="2:3" x14ac:dyDescent="0.25">
      <c r="B748936" s="76"/>
      <c r="C748936" s="75"/>
    </row>
    <row r="748937" spans="2:3" x14ac:dyDescent="0.25">
      <c r="B748937" s="76"/>
      <c r="C748937" s="75"/>
    </row>
    <row r="748938" spans="2:3" x14ac:dyDescent="0.25">
      <c r="B748938" s="76"/>
      <c r="C748938" s="75"/>
    </row>
    <row r="748939" spans="2:3" x14ac:dyDescent="0.25">
      <c r="B748939" s="76"/>
      <c r="C748939" s="75"/>
    </row>
    <row r="748940" spans="2:3" x14ac:dyDescent="0.25">
      <c r="B748940" s="76"/>
      <c r="C748940" s="75"/>
    </row>
    <row r="748941" spans="2:3" x14ac:dyDescent="0.25">
      <c r="B748941" s="76"/>
      <c r="C748941" s="75"/>
    </row>
    <row r="749051" spans="2:3" x14ac:dyDescent="0.25">
      <c r="B749051" s="76"/>
      <c r="C749051" s="75"/>
    </row>
    <row r="749052" spans="2:3" x14ac:dyDescent="0.25">
      <c r="B749052" s="76"/>
      <c r="C749052" s="75"/>
    </row>
    <row r="749053" spans="2:3" x14ac:dyDescent="0.25">
      <c r="B749053" s="76"/>
      <c r="C749053" s="75"/>
    </row>
    <row r="749054" spans="2:3" x14ac:dyDescent="0.25">
      <c r="B749054" s="76"/>
      <c r="C749054" s="75"/>
    </row>
    <row r="749055" spans="2:3" x14ac:dyDescent="0.25">
      <c r="B749055" s="76"/>
      <c r="C749055" s="75"/>
    </row>
    <row r="749056" spans="2:3" x14ac:dyDescent="0.25">
      <c r="B749056" s="76"/>
      <c r="C749056" s="75"/>
    </row>
    <row r="749057" spans="2:3" x14ac:dyDescent="0.25">
      <c r="B749057" s="76"/>
      <c r="C749057" s="75"/>
    </row>
    <row r="749058" spans="2:3" x14ac:dyDescent="0.25">
      <c r="B749058" s="76"/>
      <c r="C749058" s="75"/>
    </row>
    <row r="749059" spans="2:3" x14ac:dyDescent="0.25">
      <c r="B749059" s="76"/>
      <c r="C749059" s="75"/>
    </row>
    <row r="749060" spans="2:3" x14ac:dyDescent="0.25">
      <c r="B749060" s="76"/>
      <c r="C749060" s="75"/>
    </row>
    <row r="749061" spans="2:3" x14ac:dyDescent="0.25">
      <c r="B749061" s="76"/>
      <c r="C749061" s="75"/>
    </row>
    <row r="749062" spans="2:3" x14ac:dyDescent="0.25">
      <c r="B749062" s="76"/>
      <c r="C749062" s="75"/>
    </row>
    <row r="749063" spans="2:3" x14ac:dyDescent="0.25">
      <c r="B749063" s="76"/>
      <c r="C749063" s="75"/>
    </row>
    <row r="749173" spans="2:3" x14ac:dyDescent="0.25">
      <c r="B749173" s="76"/>
      <c r="C749173" s="75"/>
    </row>
    <row r="749174" spans="2:3" x14ac:dyDescent="0.25">
      <c r="B749174" s="76"/>
      <c r="C749174" s="75"/>
    </row>
    <row r="749175" spans="2:3" x14ac:dyDescent="0.25">
      <c r="B749175" s="76"/>
      <c r="C749175" s="75"/>
    </row>
    <row r="749176" spans="2:3" x14ac:dyDescent="0.25">
      <c r="B749176" s="76"/>
      <c r="C749176" s="75"/>
    </row>
    <row r="749177" spans="2:3" x14ac:dyDescent="0.25">
      <c r="B749177" s="76"/>
      <c r="C749177" s="75"/>
    </row>
    <row r="749178" spans="2:3" x14ac:dyDescent="0.25">
      <c r="B749178" s="76"/>
      <c r="C749178" s="75"/>
    </row>
    <row r="749179" spans="2:3" x14ac:dyDescent="0.25">
      <c r="B749179" s="76"/>
      <c r="C749179" s="75"/>
    </row>
    <row r="749180" spans="2:3" x14ac:dyDescent="0.25">
      <c r="B749180" s="76"/>
      <c r="C749180" s="75"/>
    </row>
    <row r="749181" spans="2:3" x14ac:dyDescent="0.25">
      <c r="B749181" s="76"/>
      <c r="C749181" s="75"/>
    </row>
    <row r="749182" spans="2:3" x14ac:dyDescent="0.25">
      <c r="B749182" s="76"/>
      <c r="C749182" s="75"/>
    </row>
    <row r="749183" spans="2:3" x14ac:dyDescent="0.25">
      <c r="B749183" s="76"/>
      <c r="C749183" s="75"/>
    </row>
    <row r="749184" spans="2:3" x14ac:dyDescent="0.25">
      <c r="B749184" s="76"/>
      <c r="C749184" s="75"/>
    </row>
    <row r="749185" spans="2:3" x14ac:dyDescent="0.25">
      <c r="B749185" s="76"/>
      <c r="C749185" s="75"/>
    </row>
    <row r="749295" spans="2:3" x14ac:dyDescent="0.25">
      <c r="B749295" s="76"/>
      <c r="C749295" s="75"/>
    </row>
    <row r="749296" spans="2:3" x14ac:dyDescent="0.25">
      <c r="B749296" s="76"/>
      <c r="C749296" s="75"/>
    </row>
    <row r="749297" spans="2:3" x14ac:dyDescent="0.25">
      <c r="B749297" s="76"/>
      <c r="C749297" s="75"/>
    </row>
    <row r="749298" spans="2:3" x14ac:dyDescent="0.25">
      <c r="B749298" s="76"/>
      <c r="C749298" s="75"/>
    </row>
    <row r="749299" spans="2:3" x14ac:dyDescent="0.25">
      <c r="B749299" s="76"/>
      <c r="C749299" s="75"/>
    </row>
    <row r="749300" spans="2:3" x14ac:dyDescent="0.25">
      <c r="B749300" s="76"/>
      <c r="C749300" s="75"/>
    </row>
    <row r="749301" spans="2:3" x14ac:dyDescent="0.25">
      <c r="B749301" s="76"/>
      <c r="C749301" s="75"/>
    </row>
    <row r="749302" spans="2:3" x14ac:dyDescent="0.25">
      <c r="B749302" s="76"/>
      <c r="C749302" s="75"/>
    </row>
    <row r="749303" spans="2:3" x14ac:dyDescent="0.25">
      <c r="B749303" s="76"/>
      <c r="C749303" s="75"/>
    </row>
    <row r="749304" spans="2:3" x14ac:dyDescent="0.25">
      <c r="B749304" s="76"/>
      <c r="C749304" s="75"/>
    </row>
    <row r="749305" spans="2:3" x14ac:dyDescent="0.25">
      <c r="B749305" s="76"/>
      <c r="C749305" s="75"/>
    </row>
    <row r="749306" spans="2:3" x14ac:dyDescent="0.25">
      <c r="B749306" s="76"/>
      <c r="C749306" s="75"/>
    </row>
    <row r="749307" spans="2:3" x14ac:dyDescent="0.25">
      <c r="B749307" s="76"/>
      <c r="C749307" s="75"/>
    </row>
    <row r="749417" spans="2:3" x14ac:dyDescent="0.25">
      <c r="B749417" s="76"/>
      <c r="C749417" s="75"/>
    </row>
    <row r="749418" spans="2:3" x14ac:dyDescent="0.25">
      <c r="B749418" s="76"/>
      <c r="C749418" s="75"/>
    </row>
    <row r="749419" spans="2:3" x14ac:dyDescent="0.25">
      <c r="B749419" s="76"/>
      <c r="C749419" s="75"/>
    </row>
    <row r="749420" spans="2:3" x14ac:dyDescent="0.25">
      <c r="B749420" s="76"/>
      <c r="C749420" s="75"/>
    </row>
    <row r="749421" spans="2:3" x14ac:dyDescent="0.25">
      <c r="B749421" s="76"/>
      <c r="C749421" s="75"/>
    </row>
    <row r="749422" spans="2:3" x14ac:dyDescent="0.25">
      <c r="B749422" s="76"/>
      <c r="C749422" s="75"/>
    </row>
    <row r="749423" spans="2:3" x14ac:dyDescent="0.25">
      <c r="B749423" s="76"/>
      <c r="C749423" s="75"/>
    </row>
    <row r="749424" spans="2:3" x14ac:dyDescent="0.25">
      <c r="B749424" s="76"/>
      <c r="C749424" s="75"/>
    </row>
    <row r="749425" spans="2:3" x14ac:dyDescent="0.25">
      <c r="B749425" s="76"/>
      <c r="C749425" s="75"/>
    </row>
    <row r="749426" spans="2:3" x14ac:dyDescent="0.25">
      <c r="B749426" s="76"/>
      <c r="C749426" s="75"/>
    </row>
    <row r="749427" spans="2:3" x14ac:dyDescent="0.25">
      <c r="B749427" s="76"/>
      <c r="C749427" s="75"/>
    </row>
    <row r="749428" spans="2:3" x14ac:dyDescent="0.25">
      <c r="B749428" s="76"/>
      <c r="C749428" s="75"/>
    </row>
    <row r="749429" spans="2:3" x14ac:dyDescent="0.25">
      <c r="B749429" s="76"/>
      <c r="C749429" s="75"/>
    </row>
    <row r="749539" spans="2:3" x14ac:dyDescent="0.25">
      <c r="B749539" s="76"/>
      <c r="C749539" s="75"/>
    </row>
    <row r="749540" spans="2:3" x14ac:dyDescent="0.25">
      <c r="B749540" s="76"/>
      <c r="C749540" s="75"/>
    </row>
    <row r="749541" spans="2:3" x14ac:dyDescent="0.25">
      <c r="B749541" s="76"/>
      <c r="C749541" s="75"/>
    </row>
    <row r="749542" spans="2:3" x14ac:dyDescent="0.25">
      <c r="B749542" s="76"/>
      <c r="C749542" s="75"/>
    </row>
    <row r="749543" spans="2:3" x14ac:dyDescent="0.25">
      <c r="B749543" s="76"/>
      <c r="C749543" s="75"/>
    </row>
    <row r="749544" spans="2:3" x14ac:dyDescent="0.25">
      <c r="B749544" s="76"/>
      <c r="C749544" s="75"/>
    </row>
    <row r="749545" spans="2:3" x14ac:dyDescent="0.25">
      <c r="B749545" s="76"/>
      <c r="C749545" s="75"/>
    </row>
    <row r="749546" spans="2:3" x14ac:dyDescent="0.25">
      <c r="B749546" s="76"/>
      <c r="C749546" s="75"/>
    </row>
    <row r="749547" spans="2:3" x14ac:dyDescent="0.25">
      <c r="B749547" s="76"/>
      <c r="C749547" s="75"/>
    </row>
    <row r="749548" spans="2:3" x14ac:dyDescent="0.25">
      <c r="B749548" s="76"/>
      <c r="C749548" s="75"/>
    </row>
    <row r="749549" spans="2:3" x14ac:dyDescent="0.25">
      <c r="B749549" s="76"/>
      <c r="C749549" s="75"/>
    </row>
    <row r="749550" spans="2:3" x14ac:dyDescent="0.25">
      <c r="B749550" s="76"/>
      <c r="C749550" s="75"/>
    </row>
    <row r="749551" spans="2:3" x14ac:dyDescent="0.25">
      <c r="B749551" s="76"/>
      <c r="C749551" s="75"/>
    </row>
    <row r="749661" spans="2:3" x14ac:dyDescent="0.25">
      <c r="B749661" s="76"/>
      <c r="C749661" s="75"/>
    </row>
    <row r="749662" spans="2:3" x14ac:dyDescent="0.25">
      <c r="B749662" s="76"/>
      <c r="C749662" s="75"/>
    </row>
    <row r="749663" spans="2:3" x14ac:dyDescent="0.25">
      <c r="B749663" s="76"/>
      <c r="C749663" s="75"/>
    </row>
    <row r="749664" spans="2:3" x14ac:dyDescent="0.25">
      <c r="B749664" s="76"/>
      <c r="C749664" s="75"/>
    </row>
    <row r="749665" spans="2:3" x14ac:dyDescent="0.25">
      <c r="B749665" s="76"/>
      <c r="C749665" s="75"/>
    </row>
    <row r="749666" spans="2:3" x14ac:dyDescent="0.25">
      <c r="B749666" s="76"/>
      <c r="C749666" s="75"/>
    </row>
    <row r="749667" spans="2:3" x14ac:dyDescent="0.25">
      <c r="B749667" s="76"/>
      <c r="C749667" s="75"/>
    </row>
    <row r="749668" spans="2:3" x14ac:dyDescent="0.25">
      <c r="B749668" s="76"/>
      <c r="C749668" s="75"/>
    </row>
    <row r="749669" spans="2:3" x14ac:dyDescent="0.25">
      <c r="B749669" s="76"/>
      <c r="C749669" s="75"/>
    </row>
    <row r="749670" spans="2:3" x14ac:dyDescent="0.25">
      <c r="B749670" s="76"/>
      <c r="C749670" s="75"/>
    </row>
    <row r="749671" spans="2:3" x14ac:dyDescent="0.25">
      <c r="B749671" s="76"/>
      <c r="C749671" s="75"/>
    </row>
    <row r="749672" spans="2:3" x14ac:dyDescent="0.25">
      <c r="B749672" s="76"/>
      <c r="C749672" s="75"/>
    </row>
    <row r="749673" spans="2:3" x14ac:dyDescent="0.25">
      <c r="B749673" s="76"/>
      <c r="C749673" s="75"/>
    </row>
    <row r="749783" spans="2:3" x14ac:dyDescent="0.25">
      <c r="B749783" s="76"/>
      <c r="C749783" s="75"/>
    </row>
    <row r="749784" spans="2:3" x14ac:dyDescent="0.25">
      <c r="B749784" s="76"/>
      <c r="C749784" s="75"/>
    </row>
    <row r="749785" spans="2:3" x14ac:dyDescent="0.25">
      <c r="B749785" s="76"/>
      <c r="C749785" s="75"/>
    </row>
    <row r="749786" spans="2:3" x14ac:dyDescent="0.25">
      <c r="B749786" s="76"/>
      <c r="C749786" s="75"/>
    </row>
    <row r="749787" spans="2:3" x14ac:dyDescent="0.25">
      <c r="B749787" s="76"/>
      <c r="C749787" s="75"/>
    </row>
    <row r="749788" spans="2:3" x14ac:dyDescent="0.25">
      <c r="B749788" s="76"/>
      <c r="C749788" s="75"/>
    </row>
    <row r="749789" spans="2:3" x14ac:dyDescent="0.25">
      <c r="B749789" s="76"/>
      <c r="C749789" s="75"/>
    </row>
    <row r="749790" spans="2:3" x14ac:dyDescent="0.25">
      <c r="B749790" s="76"/>
      <c r="C749790" s="75"/>
    </row>
    <row r="749791" spans="2:3" x14ac:dyDescent="0.25">
      <c r="B749791" s="76"/>
      <c r="C749791" s="75"/>
    </row>
    <row r="749792" spans="2:3" x14ac:dyDescent="0.25">
      <c r="B749792" s="76"/>
      <c r="C749792" s="75"/>
    </row>
    <row r="749793" spans="2:3" x14ac:dyDescent="0.25">
      <c r="B749793" s="76"/>
      <c r="C749793" s="75"/>
    </row>
    <row r="749794" spans="2:3" x14ac:dyDescent="0.25">
      <c r="B749794" s="76"/>
      <c r="C749794" s="75"/>
    </row>
    <row r="749795" spans="2:3" x14ac:dyDescent="0.25">
      <c r="B749795" s="76"/>
      <c r="C749795" s="75"/>
    </row>
    <row r="749905" spans="2:3" x14ac:dyDescent="0.25">
      <c r="B749905" s="76"/>
      <c r="C749905" s="75"/>
    </row>
    <row r="749906" spans="2:3" x14ac:dyDescent="0.25">
      <c r="B749906" s="76"/>
      <c r="C749906" s="75"/>
    </row>
    <row r="749907" spans="2:3" x14ac:dyDescent="0.25">
      <c r="B749907" s="76"/>
      <c r="C749907" s="75"/>
    </row>
    <row r="749908" spans="2:3" x14ac:dyDescent="0.25">
      <c r="B749908" s="76"/>
      <c r="C749908" s="75"/>
    </row>
    <row r="749909" spans="2:3" x14ac:dyDescent="0.25">
      <c r="B749909" s="76"/>
      <c r="C749909" s="75"/>
    </row>
    <row r="749910" spans="2:3" x14ac:dyDescent="0.25">
      <c r="B749910" s="76"/>
      <c r="C749910" s="75"/>
    </row>
    <row r="749911" spans="2:3" x14ac:dyDescent="0.25">
      <c r="B749911" s="76"/>
      <c r="C749911" s="75"/>
    </row>
    <row r="749912" spans="2:3" x14ac:dyDescent="0.25">
      <c r="B749912" s="76"/>
      <c r="C749912" s="75"/>
    </row>
    <row r="749913" spans="2:3" x14ac:dyDescent="0.25">
      <c r="B749913" s="76"/>
      <c r="C749913" s="75"/>
    </row>
    <row r="749914" spans="2:3" x14ac:dyDescent="0.25">
      <c r="B749914" s="76"/>
      <c r="C749914" s="75"/>
    </row>
    <row r="749915" spans="2:3" x14ac:dyDescent="0.25">
      <c r="B749915" s="76"/>
      <c r="C749915" s="75"/>
    </row>
    <row r="749916" spans="2:3" x14ac:dyDescent="0.25">
      <c r="B749916" s="76"/>
      <c r="C749916" s="75"/>
    </row>
    <row r="749917" spans="2:3" x14ac:dyDescent="0.25">
      <c r="B749917" s="76"/>
      <c r="C749917" s="75"/>
    </row>
    <row r="750027" spans="2:3" x14ac:dyDescent="0.25">
      <c r="B750027" s="76"/>
      <c r="C750027" s="75"/>
    </row>
    <row r="750028" spans="2:3" x14ac:dyDescent="0.25">
      <c r="B750028" s="76"/>
      <c r="C750028" s="75"/>
    </row>
    <row r="750029" spans="2:3" x14ac:dyDescent="0.25">
      <c r="B750029" s="76"/>
      <c r="C750029" s="75"/>
    </row>
    <row r="750030" spans="2:3" x14ac:dyDescent="0.25">
      <c r="B750030" s="76"/>
      <c r="C750030" s="75"/>
    </row>
    <row r="750031" spans="2:3" x14ac:dyDescent="0.25">
      <c r="B750031" s="76"/>
      <c r="C750031" s="75"/>
    </row>
    <row r="750032" spans="2:3" x14ac:dyDescent="0.25">
      <c r="B750032" s="76"/>
      <c r="C750032" s="75"/>
    </row>
    <row r="750033" spans="2:3" x14ac:dyDescent="0.25">
      <c r="B750033" s="76"/>
      <c r="C750033" s="75"/>
    </row>
    <row r="750034" spans="2:3" x14ac:dyDescent="0.25">
      <c r="B750034" s="76"/>
      <c r="C750034" s="75"/>
    </row>
    <row r="750035" spans="2:3" x14ac:dyDescent="0.25">
      <c r="B750035" s="76"/>
      <c r="C750035" s="75"/>
    </row>
    <row r="750036" spans="2:3" x14ac:dyDescent="0.25">
      <c r="B750036" s="76"/>
      <c r="C750036" s="75"/>
    </row>
    <row r="750037" spans="2:3" x14ac:dyDescent="0.25">
      <c r="B750037" s="76"/>
      <c r="C750037" s="75"/>
    </row>
    <row r="750038" spans="2:3" x14ac:dyDescent="0.25">
      <c r="B750038" s="76"/>
      <c r="C750038" s="75"/>
    </row>
    <row r="750039" spans="2:3" x14ac:dyDescent="0.25">
      <c r="B750039" s="76"/>
      <c r="C750039" s="75"/>
    </row>
    <row r="750149" spans="2:3" x14ac:dyDescent="0.25">
      <c r="B750149" s="76"/>
      <c r="C750149" s="75"/>
    </row>
    <row r="750150" spans="2:3" x14ac:dyDescent="0.25">
      <c r="B750150" s="76"/>
      <c r="C750150" s="75"/>
    </row>
    <row r="750151" spans="2:3" x14ac:dyDescent="0.25">
      <c r="B750151" s="76"/>
      <c r="C750151" s="75"/>
    </row>
    <row r="750152" spans="2:3" x14ac:dyDescent="0.25">
      <c r="B750152" s="76"/>
      <c r="C750152" s="75"/>
    </row>
    <row r="750153" spans="2:3" x14ac:dyDescent="0.25">
      <c r="B750153" s="76"/>
      <c r="C750153" s="75"/>
    </row>
    <row r="750154" spans="2:3" x14ac:dyDescent="0.25">
      <c r="B750154" s="76"/>
      <c r="C750154" s="75"/>
    </row>
    <row r="750155" spans="2:3" x14ac:dyDescent="0.25">
      <c r="B750155" s="76"/>
      <c r="C750155" s="75"/>
    </row>
    <row r="750156" spans="2:3" x14ac:dyDescent="0.25">
      <c r="B750156" s="76"/>
      <c r="C750156" s="75"/>
    </row>
    <row r="750157" spans="2:3" x14ac:dyDescent="0.25">
      <c r="B750157" s="76"/>
      <c r="C750157" s="75"/>
    </row>
    <row r="750158" spans="2:3" x14ac:dyDescent="0.25">
      <c r="B750158" s="76"/>
      <c r="C750158" s="75"/>
    </row>
    <row r="750159" spans="2:3" x14ac:dyDescent="0.25">
      <c r="B750159" s="76"/>
      <c r="C750159" s="75"/>
    </row>
    <row r="750160" spans="2:3" x14ac:dyDescent="0.25">
      <c r="B750160" s="76"/>
      <c r="C750160" s="75"/>
    </row>
    <row r="750161" spans="2:3" x14ac:dyDescent="0.25">
      <c r="B750161" s="76"/>
      <c r="C750161" s="75"/>
    </row>
    <row r="750271" spans="2:3" x14ac:dyDescent="0.25">
      <c r="B750271" s="76"/>
      <c r="C750271" s="75"/>
    </row>
    <row r="750272" spans="2:3" x14ac:dyDescent="0.25">
      <c r="B750272" s="76"/>
      <c r="C750272" s="75"/>
    </row>
    <row r="750273" spans="2:3" x14ac:dyDescent="0.25">
      <c r="B750273" s="76"/>
      <c r="C750273" s="75"/>
    </row>
    <row r="750274" spans="2:3" x14ac:dyDescent="0.25">
      <c r="B750274" s="76"/>
      <c r="C750274" s="75"/>
    </row>
    <row r="750275" spans="2:3" x14ac:dyDescent="0.25">
      <c r="B750275" s="76"/>
      <c r="C750275" s="75"/>
    </row>
    <row r="750276" spans="2:3" x14ac:dyDescent="0.25">
      <c r="B750276" s="76"/>
      <c r="C750276" s="75"/>
    </row>
    <row r="750277" spans="2:3" x14ac:dyDescent="0.25">
      <c r="B750277" s="76"/>
      <c r="C750277" s="75"/>
    </row>
    <row r="750278" spans="2:3" x14ac:dyDescent="0.25">
      <c r="B750278" s="76"/>
      <c r="C750278" s="75"/>
    </row>
    <row r="750279" spans="2:3" x14ac:dyDescent="0.25">
      <c r="B750279" s="76"/>
      <c r="C750279" s="75"/>
    </row>
    <row r="750280" spans="2:3" x14ac:dyDescent="0.25">
      <c r="B750280" s="76"/>
      <c r="C750280" s="75"/>
    </row>
    <row r="750281" spans="2:3" x14ac:dyDescent="0.25">
      <c r="B750281" s="76"/>
      <c r="C750281" s="75"/>
    </row>
    <row r="750282" spans="2:3" x14ac:dyDescent="0.25">
      <c r="B750282" s="76"/>
      <c r="C750282" s="75"/>
    </row>
    <row r="750283" spans="2:3" x14ac:dyDescent="0.25">
      <c r="B750283" s="76"/>
      <c r="C750283" s="75"/>
    </row>
    <row r="750393" spans="2:3" x14ac:dyDescent="0.25">
      <c r="B750393" s="76"/>
      <c r="C750393" s="75"/>
    </row>
    <row r="750394" spans="2:3" x14ac:dyDescent="0.25">
      <c r="B750394" s="76"/>
      <c r="C750394" s="75"/>
    </row>
    <row r="750395" spans="2:3" x14ac:dyDescent="0.25">
      <c r="B750395" s="76"/>
      <c r="C750395" s="75"/>
    </row>
    <row r="750396" spans="2:3" x14ac:dyDescent="0.25">
      <c r="B750396" s="76"/>
      <c r="C750396" s="75"/>
    </row>
    <row r="750397" spans="2:3" x14ac:dyDescent="0.25">
      <c r="B750397" s="76"/>
      <c r="C750397" s="75"/>
    </row>
    <row r="750398" spans="2:3" x14ac:dyDescent="0.25">
      <c r="B750398" s="76"/>
      <c r="C750398" s="75"/>
    </row>
    <row r="750399" spans="2:3" x14ac:dyDescent="0.25">
      <c r="B750399" s="76"/>
      <c r="C750399" s="75"/>
    </row>
    <row r="750400" spans="2:3" x14ac:dyDescent="0.25">
      <c r="B750400" s="76"/>
      <c r="C750400" s="75"/>
    </row>
    <row r="750401" spans="2:3" x14ac:dyDescent="0.25">
      <c r="B750401" s="76"/>
      <c r="C750401" s="75"/>
    </row>
    <row r="750402" spans="2:3" x14ac:dyDescent="0.25">
      <c r="B750402" s="76"/>
      <c r="C750402" s="75"/>
    </row>
    <row r="750403" spans="2:3" x14ac:dyDescent="0.25">
      <c r="B750403" s="76"/>
      <c r="C750403" s="75"/>
    </row>
    <row r="750404" spans="2:3" x14ac:dyDescent="0.25">
      <c r="B750404" s="76"/>
      <c r="C750404" s="75"/>
    </row>
    <row r="750405" spans="2:3" x14ac:dyDescent="0.25">
      <c r="B750405" s="76"/>
      <c r="C750405" s="75"/>
    </row>
    <row r="750515" spans="2:3" x14ac:dyDescent="0.25">
      <c r="B750515" s="76"/>
      <c r="C750515" s="75"/>
    </row>
    <row r="750516" spans="2:3" x14ac:dyDescent="0.25">
      <c r="B750516" s="76"/>
      <c r="C750516" s="75"/>
    </row>
    <row r="750517" spans="2:3" x14ac:dyDescent="0.25">
      <c r="B750517" s="76"/>
      <c r="C750517" s="75"/>
    </row>
    <row r="750518" spans="2:3" x14ac:dyDescent="0.25">
      <c r="B750518" s="76"/>
      <c r="C750518" s="75"/>
    </row>
    <row r="750519" spans="2:3" x14ac:dyDescent="0.25">
      <c r="B750519" s="76"/>
      <c r="C750519" s="75"/>
    </row>
    <row r="750520" spans="2:3" x14ac:dyDescent="0.25">
      <c r="B750520" s="76"/>
      <c r="C750520" s="75"/>
    </row>
    <row r="750521" spans="2:3" x14ac:dyDescent="0.25">
      <c r="B750521" s="76"/>
      <c r="C750521" s="75"/>
    </row>
    <row r="750522" spans="2:3" x14ac:dyDescent="0.25">
      <c r="B750522" s="76"/>
      <c r="C750522" s="75"/>
    </row>
    <row r="750523" spans="2:3" x14ac:dyDescent="0.25">
      <c r="B750523" s="76"/>
      <c r="C750523" s="75"/>
    </row>
    <row r="750524" spans="2:3" x14ac:dyDescent="0.25">
      <c r="B750524" s="76"/>
      <c r="C750524" s="75"/>
    </row>
    <row r="750525" spans="2:3" x14ac:dyDescent="0.25">
      <c r="B750525" s="76"/>
      <c r="C750525" s="75"/>
    </row>
    <row r="750526" spans="2:3" x14ac:dyDescent="0.25">
      <c r="B750526" s="76"/>
      <c r="C750526" s="75"/>
    </row>
    <row r="750527" spans="2:3" x14ac:dyDescent="0.25">
      <c r="B750527" s="76"/>
      <c r="C750527" s="75"/>
    </row>
    <row r="750637" spans="2:3" x14ac:dyDescent="0.25">
      <c r="B750637" s="76"/>
      <c r="C750637" s="75"/>
    </row>
    <row r="750638" spans="2:3" x14ac:dyDescent="0.25">
      <c r="B750638" s="76"/>
      <c r="C750638" s="75"/>
    </row>
    <row r="750639" spans="2:3" x14ac:dyDescent="0.25">
      <c r="B750639" s="76"/>
      <c r="C750639" s="75"/>
    </row>
    <row r="750640" spans="2:3" x14ac:dyDescent="0.25">
      <c r="B750640" s="76"/>
      <c r="C750640" s="75"/>
    </row>
    <row r="750641" spans="2:3" x14ac:dyDescent="0.25">
      <c r="B750641" s="76"/>
      <c r="C750641" s="75"/>
    </row>
    <row r="750642" spans="2:3" x14ac:dyDescent="0.25">
      <c r="B750642" s="76"/>
      <c r="C750642" s="75"/>
    </row>
    <row r="750643" spans="2:3" x14ac:dyDescent="0.25">
      <c r="B750643" s="76"/>
      <c r="C750643" s="75"/>
    </row>
    <row r="750644" spans="2:3" x14ac:dyDescent="0.25">
      <c r="B750644" s="76"/>
      <c r="C750644" s="75"/>
    </row>
    <row r="750645" spans="2:3" x14ac:dyDescent="0.25">
      <c r="B750645" s="76"/>
      <c r="C750645" s="75"/>
    </row>
    <row r="750646" spans="2:3" x14ac:dyDescent="0.25">
      <c r="B750646" s="76"/>
      <c r="C750646" s="75"/>
    </row>
    <row r="750647" spans="2:3" x14ac:dyDescent="0.25">
      <c r="B750647" s="76"/>
      <c r="C750647" s="75"/>
    </row>
    <row r="750648" spans="2:3" x14ac:dyDescent="0.25">
      <c r="B750648" s="76"/>
      <c r="C750648" s="75"/>
    </row>
    <row r="750649" spans="2:3" x14ac:dyDescent="0.25">
      <c r="B750649" s="76"/>
      <c r="C750649" s="75"/>
    </row>
    <row r="750759" spans="2:3" x14ac:dyDescent="0.25">
      <c r="B750759" s="76"/>
      <c r="C750759" s="75"/>
    </row>
    <row r="750760" spans="2:3" x14ac:dyDescent="0.25">
      <c r="B750760" s="76"/>
      <c r="C750760" s="75"/>
    </row>
    <row r="750761" spans="2:3" x14ac:dyDescent="0.25">
      <c r="B750761" s="76"/>
      <c r="C750761" s="75"/>
    </row>
    <row r="750762" spans="2:3" x14ac:dyDescent="0.25">
      <c r="B750762" s="76"/>
      <c r="C750762" s="75"/>
    </row>
    <row r="750763" spans="2:3" x14ac:dyDescent="0.25">
      <c r="B750763" s="76"/>
      <c r="C750763" s="75"/>
    </row>
    <row r="750764" spans="2:3" x14ac:dyDescent="0.25">
      <c r="B750764" s="76"/>
      <c r="C750764" s="75"/>
    </row>
    <row r="750765" spans="2:3" x14ac:dyDescent="0.25">
      <c r="B750765" s="76"/>
      <c r="C750765" s="75"/>
    </row>
    <row r="750766" spans="2:3" x14ac:dyDescent="0.25">
      <c r="B750766" s="76"/>
      <c r="C750766" s="75"/>
    </row>
    <row r="750767" spans="2:3" x14ac:dyDescent="0.25">
      <c r="B750767" s="76"/>
      <c r="C750767" s="75"/>
    </row>
    <row r="750768" spans="2:3" x14ac:dyDescent="0.25">
      <c r="B750768" s="76"/>
      <c r="C750768" s="75"/>
    </row>
    <row r="750769" spans="2:3" x14ac:dyDescent="0.25">
      <c r="B750769" s="76"/>
      <c r="C750769" s="75"/>
    </row>
    <row r="750770" spans="2:3" x14ac:dyDescent="0.25">
      <c r="B750770" s="76"/>
      <c r="C750770" s="75"/>
    </row>
    <row r="750771" spans="2:3" x14ac:dyDescent="0.25">
      <c r="B750771" s="76"/>
      <c r="C750771" s="75"/>
    </row>
    <row r="750881" spans="2:3" x14ac:dyDescent="0.25">
      <c r="B750881" s="76"/>
      <c r="C750881" s="75"/>
    </row>
    <row r="750882" spans="2:3" x14ac:dyDescent="0.25">
      <c r="B750882" s="76"/>
      <c r="C750882" s="75"/>
    </row>
    <row r="750883" spans="2:3" x14ac:dyDescent="0.25">
      <c r="B750883" s="76"/>
      <c r="C750883" s="75"/>
    </row>
    <row r="750884" spans="2:3" x14ac:dyDescent="0.25">
      <c r="B750884" s="76"/>
      <c r="C750884" s="75"/>
    </row>
    <row r="750885" spans="2:3" x14ac:dyDescent="0.25">
      <c r="B750885" s="76"/>
      <c r="C750885" s="75"/>
    </row>
    <row r="750886" spans="2:3" x14ac:dyDescent="0.25">
      <c r="B750886" s="76"/>
      <c r="C750886" s="75"/>
    </row>
    <row r="750887" spans="2:3" x14ac:dyDescent="0.25">
      <c r="B750887" s="76"/>
      <c r="C750887" s="75"/>
    </row>
    <row r="750888" spans="2:3" x14ac:dyDescent="0.25">
      <c r="B750888" s="76"/>
      <c r="C750888" s="75"/>
    </row>
    <row r="750889" spans="2:3" x14ac:dyDescent="0.25">
      <c r="B750889" s="76"/>
      <c r="C750889" s="75"/>
    </row>
    <row r="750890" spans="2:3" x14ac:dyDescent="0.25">
      <c r="B750890" s="76"/>
      <c r="C750890" s="75"/>
    </row>
    <row r="750891" spans="2:3" x14ac:dyDescent="0.25">
      <c r="B750891" s="76"/>
      <c r="C750891" s="75"/>
    </row>
    <row r="750892" spans="2:3" x14ac:dyDescent="0.25">
      <c r="B750892" s="76"/>
      <c r="C750892" s="75"/>
    </row>
    <row r="750893" spans="2:3" x14ac:dyDescent="0.25">
      <c r="B750893" s="76"/>
      <c r="C750893" s="75"/>
    </row>
    <row r="751003" spans="2:3" x14ac:dyDescent="0.25">
      <c r="B751003" s="76"/>
      <c r="C751003" s="75"/>
    </row>
    <row r="751004" spans="2:3" x14ac:dyDescent="0.25">
      <c r="B751004" s="76"/>
      <c r="C751004" s="75"/>
    </row>
    <row r="751005" spans="2:3" x14ac:dyDescent="0.25">
      <c r="B751005" s="76"/>
      <c r="C751005" s="75"/>
    </row>
    <row r="751006" spans="2:3" x14ac:dyDescent="0.25">
      <c r="B751006" s="76"/>
      <c r="C751006" s="75"/>
    </row>
    <row r="751007" spans="2:3" x14ac:dyDescent="0.25">
      <c r="B751007" s="76"/>
      <c r="C751007" s="75"/>
    </row>
    <row r="751008" spans="2:3" x14ac:dyDescent="0.25">
      <c r="B751008" s="76"/>
      <c r="C751008" s="75"/>
    </row>
    <row r="751009" spans="2:3" x14ac:dyDescent="0.25">
      <c r="B751009" s="76"/>
      <c r="C751009" s="75"/>
    </row>
    <row r="751010" spans="2:3" x14ac:dyDescent="0.25">
      <c r="B751010" s="76"/>
      <c r="C751010" s="75"/>
    </row>
    <row r="751011" spans="2:3" x14ac:dyDescent="0.25">
      <c r="B751011" s="76"/>
      <c r="C751011" s="75"/>
    </row>
    <row r="751012" spans="2:3" x14ac:dyDescent="0.25">
      <c r="B751012" s="76"/>
      <c r="C751012" s="75"/>
    </row>
    <row r="751013" spans="2:3" x14ac:dyDescent="0.25">
      <c r="B751013" s="76"/>
      <c r="C751013" s="75"/>
    </row>
    <row r="751014" spans="2:3" x14ac:dyDescent="0.25">
      <c r="B751014" s="76"/>
      <c r="C751014" s="75"/>
    </row>
    <row r="751015" spans="2:3" x14ac:dyDescent="0.25">
      <c r="B751015" s="76"/>
      <c r="C751015" s="75"/>
    </row>
    <row r="751125" spans="2:3" x14ac:dyDescent="0.25">
      <c r="B751125" s="76"/>
      <c r="C751125" s="75"/>
    </row>
    <row r="751126" spans="2:3" x14ac:dyDescent="0.25">
      <c r="B751126" s="76"/>
      <c r="C751126" s="75"/>
    </row>
    <row r="751127" spans="2:3" x14ac:dyDescent="0.25">
      <c r="B751127" s="76"/>
      <c r="C751127" s="75"/>
    </row>
    <row r="751128" spans="2:3" x14ac:dyDescent="0.25">
      <c r="B751128" s="76"/>
      <c r="C751128" s="75"/>
    </row>
    <row r="751129" spans="2:3" x14ac:dyDescent="0.25">
      <c r="B751129" s="76"/>
      <c r="C751129" s="75"/>
    </row>
    <row r="751130" spans="2:3" x14ac:dyDescent="0.25">
      <c r="B751130" s="76"/>
      <c r="C751130" s="75"/>
    </row>
    <row r="751131" spans="2:3" x14ac:dyDescent="0.25">
      <c r="B751131" s="76"/>
      <c r="C751131" s="75"/>
    </row>
    <row r="751132" spans="2:3" x14ac:dyDescent="0.25">
      <c r="B751132" s="76"/>
      <c r="C751132" s="75"/>
    </row>
    <row r="751133" spans="2:3" x14ac:dyDescent="0.25">
      <c r="B751133" s="76"/>
      <c r="C751133" s="75"/>
    </row>
    <row r="751134" spans="2:3" x14ac:dyDescent="0.25">
      <c r="B751134" s="76"/>
      <c r="C751134" s="75"/>
    </row>
    <row r="751135" spans="2:3" x14ac:dyDescent="0.25">
      <c r="B751135" s="76"/>
      <c r="C751135" s="75"/>
    </row>
    <row r="751136" spans="2:3" x14ac:dyDescent="0.25">
      <c r="B751136" s="76"/>
      <c r="C751136" s="75"/>
    </row>
    <row r="751137" spans="2:3" x14ac:dyDescent="0.25">
      <c r="B751137" s="76"/>
      <c r="C751137" s="75"/>
    </row>
    <row r="751247" spans="2:3" x14ac:dyDescent="0.25">
      <c r="B751247" s="76"/>
      <c r="C751247" s="75"/>
    </row>
    <row r="751248" spans="2:3" x14ac:dyDescent="0.25">
      <c r="B751248" s="76"/>
      <c r="C751248" s="75"/>
    </row>
    <row r="751249" spans="2:3" x14ac:dyDescent="0.25">
      <c r="B751249" s="76"/>
      <c r="C751249" s="75"/>
    </row>
    <row r="751250" spans="2:3" x14ac:dyDescent="0.25">
      <c r="B751250" s="76"/>
      <c r="C751250" s="75"/>
    </row>
    <row r="751251" spans="2:3" x14ac:dyDescent="0.25">
      <c r="B751251" s="76"/>
      <c r="C751251" s="75"/>
    </row>
    <row r="751252" spans="2:3" x14ac:dyDescent="0.25">
      <c r="B751252" s="76"/>
      <c r="C751252" s="75"/>
    </row>
    <row r="751253" spans="2:3" x14ac:dyDescent="0.25">
      <c r="B751253" s="76"/>
      <c r="C751253" s="75"/>
    </row>
    <row r="751254" spans="2:3" x14ac:dyDescent="0.25">
      <c r="B751254" s="76"/>
      <c r="C751254" s="75"/>
    </row>
    <row r="751255" spans="2:3" x14ac:dyDescent="0.25">
      <c r="B751255" s="76"/>
      <c r="C751255" s="75"/>
    </row>
    <row r="751256" spans="2:3" x14ac:dyDescent="0.25">
      <c r="B751256" s="76"/>
      <c r="C751256" s="75"/>
    </row>
    <row r="751257" spans="2:3" x14ac:dyDescent="0.25">
      <c r="B751257" s="76"/>
      <c r="C751257" s="75"/>
    </row>
    <row r="751258" spans="2:3" x14ac:dyDescent="0.25">
      <c r="B751258" s="76"/>
      <c r="C751258" s="75"/>
    </row>
    <row r="751259" spans="2:3" x14ac:dyDescent="0.25">
      <c r="B751259" s="76"/>
      <c r="C751259" s="75"/>
    </row>
    <row r="751369" spans="2:3" x14ac:dyDescent="0.25">
      <c r="B751369" s="76"/>
      <c r="C751369" s="75"/>
    </row>
    <row r="751370" spans="2:3" x14ac:dyDescent="0.25">
      <c r="B751370" s="76"/>
      <c r="C751370" s="75"/>
    </row>
    <row r="751371" spans="2:3" x14ac:dyDescent="0.25">
      <c r="B751371" s="76"/>
      <c r="C751371" s="75"/>
    </row>
    <row r="751372" spans="2:3" x14ac:dyDescent="0.25">
      <c r="B751372" s="76"/>
      <c r="C751372" s="75"/>
    </row>
    <row r="751373" spans="2:3" x14ac:dyDescent="0.25">
      <c r="B751373" s="76"/>
      <c r="C751373" s="75"/>
    </row>
    <row r="751374" spans="2:3" x14ac:dyDescent="0.25">
      <c r="B751374" s="76"/>
      <c r="C751374" s="75"/>
    </row>
    <row r="751375" spans="2:3" x14ac:dyDescent="0.25">
      <c r="B751375" s="76"/>
      <c r="C751375" s="75"/>
    </row>
    <row r="751376" spans="2:3" x14ac:dyDescent="0.25">
      <c r="B751376" s="76"/>
      <c r="C751376" s="75"/>
    </row>
    <row r="751377" spans="2:3" x14ac:dyDescent="0.25">
      <c r="B751377" s="76"/>
      <c r="C751377" s="75"/>
    </row>
    <row r="751378" spans="2:3" x14ac:dyDescent="0.25">
      <c r="B751378" s="76"/>
      <c r="C751378" s="75"/>
    </row>
    <row r="751379" spans="2:3" x14ac:dyDescent="0.25">
      <c r="B751379" s="76"/>
      <c r="C751379" s="75"/>
    </row>
    <row r="751380" spans="2:3" x14ac:dyDescent="0.25">
      <c r="B751380" s="76"/>
      <c r="C751380" s="75"/>
    </row>
    <row r="751381" spans="2:3" x14ac:dyDescent="0.25">
      <c r="B751381" s="76"/>
      <c r="C751381" s="75"/>
    </row>
    <row r="751491" spans="2:3" x14ac:dyDescent="0.25">
      <c r="B751491" s="76"/>
      <c r="C751491" s="75"/>
    </row>
    <row r="751492" spans="2:3" x14ac:dyDescent="0.25">
      <c r="B751492" s="76"/>
      <c r="C751492" s="75"/>
    </row>
    <row r="751493" spans="2:3" x14ac:dyDescent="0.25">
      <c r="B751493" s="76"/>
      <c r="C751493" s="75"/>
    </row>
    <row r="751494" spans="2:3" x14ac:dyDescent="0.25">
      <c r="B751494" s="76"/>
      <c r="C751494" s="75"/>
    </row>
    <row r="751495" spans="2:3" x14ac:dyDescent="0.25">
      <c r="B751495" s="76"/>
      <c r="C751495" s="75"/>
    </row>
    <row r="751496" spans="2:3" x14ac:dyDescent="0.25">
      <c r="B751496" s="76"/>
      <c r="C751496" s="75"/>
    </row>
    <row r="751497" spans="2:3" x14ac:dyDescent="0.25">
      <c r="B751497" s="76"/>
      <c r="C751497" s="75"/>
    </row>
    <row r="751498" spans="2:3" x14ac:dyDescent="0.25">
      <c r="B751498" s="76"/>
      <c r="C751498" s="75"/>
    </row>
    <row r="751499" spans="2:3" x14ac:dyDescent="0.25">
      <c r="B751499" s="76"/>
      <c r="C751499" s="75"/>
    </row>
    <row r="751500" spans="2:3" x14ac:dyDescent="0.25">
      <c r="B751500" s="76"/>
      <c r="C751500" s="75"/>
    </row>
    <row r="751501" spans="2:3" x14ac:dyDescent="0.25">
      <c r="B751501" s="76"/>
      <c r="C751501" s="75"/>
    </row>
    <row r="751502" spans="2:3" x14ac:dyDescent="0.25">
      <c r="B751502" s="76"/>
      <c r="C751502" s="75"/>
    </row>
    <row r="751503" spans="2:3" x14ac:dyDescent="0.25">
      <c r="B751503" s="76"/>
      <c r="C751503" s="75"/>
    </row>
    <row r="751613" spans="2:3" x14ac:dyDescent="0.25">
      <c r="B751613" s="76"/>
      <c r="C751613" s="75"/>
    </row>
    <row r="751614" spans="2:3" x14ac:dyDescent="0.25">
      <c r="B751614" s="76"/>
      <c r="C751614" s="75"/>
    </row>
    <row r="751615" spans="2:3" x14ac:dyDescent="0.25">
      <c r="B751615" s="76"/>
      <c r="C751615" s="75"/>
    </row>
    <row r="751616" spans="2:3" x14ac:dyDescent="0.25">
      <c r="B751616" s="76"/>
      <c r="C751616" s="75"/>
    </row>
    <row r="751617" spans="2:3" x14ac:dyDescent="0.25">
      <c r="B751617" s="76"/>
      <c r="C751617" s="75"/>
    </row>
    <row r="751618" spans="2:3" x14ac:dyDescent="0.25">
      <c r="B751618" s="76"/>
      <c r="C751618" s="75"/>
    </row>
    <row r="751619" spans="2:3" x14ac:dyDescent="0.25">
      <c r="B751619" s="76"/>
      <c r="C751619" s="75"/>
    </row>
    <row r="751620" spans="2:3" x14ac:dyDescent="0.25">
      <c r="B751620" s="76"/>
      <c r="C751620" s="75"/>
    </row>
    <row r="751621" spans="2:3" x14ac:dyDescent="0.25">
      <c r="B751621" s="76"/>
      <c r="C751621" s="75"/>
    </row>
    <row r="751622" spans="2:3" x14ac:dyDescent="0.25">
      <c r="B751622" s="76"/>
      <c r="C751622" s="75"/>
    </row>
    <row r="751623" spans="2:3" x14ac:dyDescent="0.25">
      <c r="B751623" s="76"/>
      <c r="C751623" s="75"/>
    </row>
    <row r="751624" spans="2:3" x14ac:dyDescent="0.25">
      <c r="B751624" s="76"/>
      <c r="C751624" s="75"/>
    </row>
    <row r="751625" spans="2:3" x14ac:dyDescent="0.25">
      <c r="B751625" s="76"/>
      <c r="C751625" s="75"/>
    </row>
    <row r="751735" spans="2:3" x14ac:dyDescent="0.25">
      <c r="B751735" s="76"/>
      <c r="C751735" s="75"/>
    </row>
    <row r="751736" spans="2:3" x14ac:dyDescent="0.25">
      <c r="B751736" s="76"/>
      <c r="C751736" s="75"/>
    </row>
    <row r="751737" spans="2:3" x14ac:dyDescent="0.25">
      <c r="B751737" s="76"/>
      <c r="C751737" s="75"/>
    </row>
    <row r="751738" spans="2:3" x14ac:dyDescent="0.25">
      <c r="B751738" s="76"/>
      <c r="C751738" s="75"/>
    </row>
    <row r="751739" spans="2:3" x14ac:dyDescent="0.25">
      <c r="B751739" s="76"/>
      <c r="C751739" s="75"/>
    </row>
    <row r="751740" spans="2:3" x14ac:dyDescent="0.25">
      <c r="B751740" s="76"/>
      <c r="C751740" s="75"/>
    </row>
    <row r="751741" spans="2:3" x14ac:dyDescent="0.25">
      <c r="B751741" s="76"/>
      <c r="C751741" s="75"/>
    </row>
    <row r="751742" spans="2:3" x14ac:dyDescent="0.25">
      <c r="B751742" s="76"/>
      <c r="C751742" s="75"/>
    </row>
    <row r="751743" spans="2:3" x14ac:dyDescent="0.25">
      <c r="B751743" s="76"/>
      <c r="C751743" s="75"/>
    </row>
    <row r="751744" spans="2:3" x14ac:dyDescent="0.25">
      <c r="B751744" s="76"/>
      <c r="C751744" s="75"/>
    </row>
    <row r="751745" spans="2:3" x14ac:dyDescent="0.25">
      <c r="B751745" s="76"/>
      <c r="C751745" s="75"/>
    </row>
    <row r="751746" spans="2:3" x14ac:dyDescent="0.25">
      <c r="B751746" s="76"/>
      <c r="C751746" s="75"/>
    </row>
    <row r="751747" spans="2:3" x14ac:dyDescent="0.25">
      <c r="B751747" s="76"/>
      <c r="C751747" s="75"/>
    </row>
    <row r="751857" spans="2:3" x14ac:dyDescent="0.25">
      <c r="B751857" s="76"/>
      <c r="C751857" s="75"/>
    </row>
    <row r="751858" spans="2:3" x14ac:dyDescent="0.25">
      <c r="B751858" s="76"/>
      <c r="C751858" s="75"/>
    </row>
    <row r="751859" spans="2:3" x14ac:dyDescent="0.25">
      <c r="B751859" s="76"/>
      <c r="C751859" s="75"/>
    </row>
    <row r="751860" spans="2:3" x14ac:dyDescent="0.25">
      <c r="B751860" s="76"/>
      <c r="C751860" s="75"/>
    </row>
    <row r="751861" spans="2:3" x14ac:dyDescent="0.25">
      <c r="B751861" s="76"/>
      <c r="C751861" s="75"/>
    </row>
    <row r="751862" spans="2:3" x14ac:dyDescent="0.25">
      <c r="B751862" s="76"/>
      <c r="C751862" s="75"/>
    </row>
    <row r="751863" spans="2:3" x14ac:dyDescent="0.25">
      <c r="B751863" s="76"/>
      <c r="C751863" s="75"/>
    </row>
    <row r="751864" spans="2:3" x14ac:dyDescent="0.25">
      <c r="B751864" s="76"/>
      <c r="C751864" s="75"/>
    </row>
    <row r="751865" spans="2:3" x14ac:dyDescent="0.25">
      <c r="B751865" s="76"/>
      <c r="C751865" s="75"/>
    </row>
    <row r="751866" spans="2:3" x14ac:dyDescent="0.25">
      <c r="B751866" s="76"/>
      <c r="C751866" s="75"/>
    </row>
    <row r="751867" spans="2:3" x14ac:dyDescent="0.25">
      <c r="B751867" s="76"/>
      <c r="C751867" s="75"/>
    </row>
    <row r="751868" spans="2:3" x14ac:dyDescent="0.25">
      <c r="B751868" s="76"/>
      <c r="C751868" s="75"/>
    </row>
    <row r="751869" spans="2:3" x14ac:dyDescent="0.25">
      <c r="B751869" s="76"/>
      <c r="C751869" s="75"/>
    </row>
    <row r="751979" spans="2:3" x14ac:dyDescent="0.25">
      <c r="B751979" s="76"/>
      <c r="C751979" s="75"/>
    </row>
    <row r="751980" spans="2:3" x14ac:dyDescent="0.25">
      <c r="B751980" s="76"/>
      <c r="C751980" s="75"/>
    </row>
    <row r="751981" spans="2:3" x14ac:dyDescent="0.25">
      <c r="B751981" s="76"/>
      <c r="C751981" s="75"/>
    </row>
    <row r="751982" spans="2:3" x14ac:dyDescent="0.25">
      <c r="B751982" s="76"/>
      <c r="C751982" s="75"/>
    </row>
    <row r="751983" spans="2:3" x14ac:dyDescent="0.25">
      <c r="B751983" s="76"/>
      <c r="C751983" s="75"/>
    </row>
    <row r="751984" spans="2:3" x14ac:dyDescent="0.25">
      <c r="B751984" s="76"/>
      <c r="C751984" s="75"/>
    </row>
    <row r="751985" spans="2:3" x14ac:dyDescent="0.25">
      <c r="B751985" s="76"/>
      <c r="C751985" s="75"/>
    </row>
    <row r="751986" spans="2:3" x14ac:dyDescent="0.25">
      <c r="B751986" s="76"/>
      <c r="C751986" s="75"/>
    </row>
    <row r="751987" spans="2:3" x14ac:dyDescent="0.25">
      <c r="B751987" s="76"/>
      <c r="C751987" s="75"/>
    </row>
    <row r="751988" spans="2:3" x14ac:dyDescent="0.25">
      <c r="B751988" s="76"/>
      <c r="C751988" s="75"/>
    </row>
    <row r="751989" spans="2:3" x14ac:dyDescent="0.25">
      <c r="B751989" s="76"/>
      <c r="C751989" s="75"/>
    </row>
    <row r="751990" spans="2:3" x14ac:dyDescent="0.25">
      <c r="B751990" s="76"/>
      <c r="C751990" s="75"/>
    </row>
    <row r="751991" spans="2:3" x14ac:dyDescent="0.25">
      <c r="B751991" s="76"/>
      <c r="C751991" s="75"/>
    </row>
    <row r="752101" spans="2:3" x14ac:dyDescent="0.25">
      <c r="B752101" s="76"/>
      <c r="C752101" s="75"/>
    </row>
    <row r="752102" spans="2:3" x14ac:dyDescent="0.25">
      <c r="B752102" s="76"/>
      <c r="C752102" s="75"/>
    </row>
    <row r="752103" spans="2:3" x14ac:dyDescent="0.25">
      <c r="B752103" s="76"/>
      <c r="C752103" s="75"/>
    </row>
    <row r="752104" spans="2:3" x14ac:dyDescent="0.25">
      <c r="B752104" s="76"/>
      <c r="C752104" s="75"/>
    </row>
    <row r="752105" spans="2:3" x14ac:dyDescent="0.25">
      <c r="B752105" s="76"/>
      <c r="C752105" s="75"/>
    </row>
    <row r="752106" spans="2:3" x14ac:dyDescent="0.25">
      <c r="B752106" s="76"/>
      <c r="C752106" s="75"/>
    </row>
    <row r="752107" spans="2:3" x14ac:dyDescent="0.25">
      <c r="B752107" s="76"/>
      <c r="C752107" s="75"/>
    </row>
    <row r="752108" spans="2:3" x14ac:dyDescent="0.25">
      <c r="B752108" s="76"/>
      <c r="C752108" s="75"/>
    </row>
    <row r="752109" spans="2:3" x14ac:dyDescent="0.25">
      <c r="B752109" s="76"/>
      <c r="C752109" s="75"/>
    </row>
    <row r="752110" spans="2:3" x14ac:dyDescent="0.25">
      <c r="B752110" s="76"/>
      <c r="C752110" s="75"/>
    </row>
    <row r="752111" spans="2:3" x14ac:dyDescent="0.25">
      <c r="B752111" s="76"/>
      <c r="C752111" s="75"/>
    </row>
    <row r="752112" spans="2:3" x14ac:dyDescent="0.25">
      <c r="B752112" s="76"/>
      <c r="C752112" s="75"/>
    </row>
    <row r="752113" spans="2:3" x14ac:dyDescent="0.25">
      <c r="B752113" s="76"/>
      <c r="C752113" s="75"/>
    </row>
    <row r="752223" spans="2:3" x14ac:dyDescent="0.25">
      <c r="B752223" s="76"/>
      <c r="C752223" s="75"/>
    </row>
    <row r="752224" spans="2:3" x14ac:dyDescent="0.25">
      <c r="B752224" s="76"/>
      <c r="C752224" s="75"/>
    </row>
    <row r="752225" spans="2:3" x14ac:dyDescent="0.25">
      <c r="B752225" s="76"/>
      <c r="C752225" s="75"/>
    </row>
    <row r="752226" spans="2:3" x14ac:dyDescent="0.25">
      <c r="B752226" s="76"/>
      <c r="C752226" s="75"/>
    </row>
    <row r="752227" spans="2:3" x14ac:dyDescent="0.25">
      <c r="B752227" s="76"/>
      <c r="C752227" s="75"/>
    </row>
    <row r="752228" spans="2:3" x14ac:dyDescent="0.25">
      <c r="B752228" s="76"/>
      <c r="C752228" s="75"/>
    </row>
    <row r="752229" spans="2:3" x14ac:dyDescent="0.25">
      <c r="B752229" s="76"/>
      <c r="C752229" s="75"/>
    </row>
    <row r="752230" spans="2:3" x14ac:dyDescent="0.25">
      <c r="B752230" s="76"/>
      <c r="C752230" s="75"/>
    </row>
    <row r="752231" spans="2:3" x14ac:dyDescent="0.25">
      <c r="B752231" s="76"/>
      <c r="C752231" s="75"/>
    </row>
    <row r="752232" spans="2:3" x14ac:dyDescent="0.25">
      <c r="B752232" s="76"/>
      <c r="C752232" s="75"/>
    </row>
    <row r="752233" spans="2:3" x14ac:dyDescent="0.25">
      <c r="B752233" s="76"/>
      <c r="C752233" s="75"/>
    </row>
    <row r="752234" spans="2:3" x14ac:dyDescent="0.25">
      <c r="B752234" s="76"/>
      <c r="C752234" s="75"/>
    </row>
    <row r="752235" spans="2:3" x14ac:dyDescent="0.25">
      <c r="B752235" s="76"/>
      <c r="C752235" s="75"/>
    </row>
    <row r="752345" spans="2:3" x14ac:dyDescent="0.25">
      <c r="B752345" s="76"/>
      <c r="C752345" s="75"/>
    </row>
    <row r="752346" spans="2:3" x14ac:dyDescent="0.25">
      <c r="B752346" s="76"/>
      <c r="C752346" s="75"/>
    </row>
    <row r="752347" spans="2:3" x14ac:dyDescent="0.25">
      <c r="B752347" s="76"/>
      <c r="C752347" s="75"/>
    </row>
    <row r="752348" spans="2:3" x14ac:dyDescent="0.25">
      <c r="B752348" s="76"/>
      <c r="C752348" s="75"/>
    </row>
    <row r="752349" spans="2:3" x14ac:dyDescent="0.25">
      <c r="B752349" s="76"/>
      <c r="C752349" s="75"/>
    </row>
    <row r="752350" spans="2:3" x14ac:dyDescent="0.25">
      <c r="B752350" s="76"/>
      <c r="C752350" s="75"/>
    </row>
    <row r="752351" spans="2:3" x14ac:dyDescent="0.25">
      <c r="B752351" s="76"/>
      <c r="C752351" s="75"/>
    </row>
    <row r="752352" spans="2:3" x14ac:dyDescent="0.25">
      <c r="B752352" s="76"/>
      <c r="C752352" s="75"/>
    </row>
    <row r="752353" spans="2:3" x14ac:dyDescent="0.25">
      <c r="B752353" s="76"/>
      <c r="C752353" s="75"/>
    </row>
    <row r="752354" spans="2:3" x14ac:dyDescent="0.25">
      <c r="B752354" s="76"/>
      <c r="C752354" s="75"/>
    </row>
    <row r="752355" spans="2:3" x14ac:dyDescent="0.25">
      <c r="B752355" s="76"/>
      <c r="C752355" s="75"/>
    </row>
    <row r="752356" spans="2:3" x14ac:dyDescent="0.25">
      <c r="B752356" s="76"/>
      <c r="C752356" s="75"/>
    </row>
    <row r="752357" spans="2:3" x14ac:dyDescent="0.25">
      <c r="B752357" s="76"/>
      <c r="C752357" s="75"/>
    </row>
    <row r="752467" spans="2:3" x14ac:dyDescent="0.25">
      <c r="B752467" s="76"/>
      <c r="C752467" s="75"/>
    </row>
    <row r="752468" spans="2:3" x14ac:dyDescent="0.25">
      <c r="B752468" s="76"/>
      <c r="C752468" s="75"/>
    </row>
    <row r="752469" spans="2:3" x14ac:dyDescent="0.25">
      <c r="B752469" s="76"/>
      <c r="C752469" s="75"/>
    </row>
    <row r="752470" spans="2:3" x14ac:dyDescent="0.25">
      <c r="B752470" s="76"/>
      <c r="C752470" s="75"/>
    </row>
    <row r="752471" spans="2:3" x14ac:dyDescent="0.25">
      <c r="B752471" s="76"/>
      <c r="C752471" s="75"/>
    </row>
    <row r="752472" spans="2:3" x14ac:dyDescent="0.25">
      <c r="B752472" s="76"/>
      <c r="C752472" s="75"/>
    </row>
    <row r="752473" spans="2:3" x14ac:dyDescent="0.25">
      <c r="B752473" s="76"/>
      <c r="C752473" s="75"/>
    </row>
    <row r="752474" spans="2:3" x14ac:dyDescent="0.25">
      <c r="B752474" s="76"/>
      <c r="C752474" s="75"/>
    </row>
    <row r="752475" spans="2:3" x14ac:dyDescent="0.25">
      <c r="B752475" s="76"/>
      <c r="C752475" s="75"/>
    </row>
    <row r="752476" spans="2:3" x14ac:dyDescent="0.25">
      <c r="B752476" s="76"/>
      <c r="C752476" s="75"/>
    </row>
    <row r="752477" spans="2:3" x14ac:dyDescent="0.25">
      <c r="B752477" s="76"/>
      <c r="C752477" s="75"/>
    </row>
    <row r="752478" spans="2:3" x14ac:dyDescent="0.25">
      <c r="B752478" s="76"/>
      <c r="C752478" s="75"/>
    </row>
    <row r="752479" spans="2:3" x14ac:dyDescent="0.25">
      <c r="B752479" s="76"/>
      <c r="C752479" s="75"/>
    </row>
    <row r="752589" spans="2:3" x14ac:dyDescent="0.25">
      <c r="B752589" s="76"/>
      <c r="C752589" s="75"/>
    </row>
    <row r="752590" spans="2:3" x14ac:dyDescent="0.25">
      <c r="B752590" s="76"/>
      <c r="C752590" s="75"/>
    </row>
    <row r="752591" spans="2:3" x14ac:dyDescent="0.25">
      <c r="B752591" s="76"/>
      <c r="C752591" s="75"/>
    </row>
    <row r="752592" spans="2:3" x14ac:dyDescent="0.25">
      <c r="B752592" s="76"/>
      <c r="C752592" s="75"/>
    </row>
    <row r="752593" spans="2:3" x14ac:dyDescent="0.25">
      <c r="B752593" s="76"/>
      <c r="C752593" s="75"/>
    </row>
    <row r="752594" spans="2:3" x14ac:dyDescent="0.25">
      <c r="B752594" s="76"/>
      <c r="C752594" s="75"/>
    </row>
    <row r="752595" spans="2:3" x14ac:dyDescent="0.25">
      <c r="B752595" s="76"/>
      <c r="C752595" s="75"/>
    </row>
    <row r="752596" spans="2:3" x14ac:dyDescent="0.25">
      <c r="B752596" s="76"/>
      <c r="C752596" s="75"/>
    </row>
    <row r="752597" spans="2:3" x14ac:dyDescent="0.25">
      <c r="B752597" s="76"/>
      <c r="C752597" s="75"/>
    </row>
    <row r="752598" spans="2:3" x14ac:dyDescent="0.25">
      <c r="B752598" s="76"/>
      <c r="C752598" s="75"/>
    </row>
    <row r="752599" spans="2:3" x14ac:dyDescent="0.25">
      <c r="B752599" s="76"/>
      <c r="C752599" s="75"/>
    </row>
    <row r="752600" spans="2:3" x14ac:dyDescent="0.25">
      <c r="B752600" s="76"/>
      <c r="C752600" s="75"/>
    </row>
    <row r="752601" spans="2:3" x14ac:dyDescent="0.25">
      <c r="B752601" s="76"/>
      <c r="C752601" s="75"/>
    </row>
    <row r="752711" spans="2:3" x14ac:dyDescent="0.25">
      <c r="B752711" s="76"/>
      <c r="C752711" s="75"/>
    </row>
    <row r="752712" spans="2:3" x14ac:dyDescent="0.25">
      <c r="B752712" s="76"/>
      <c r="C752712" s="75"/>
    </row>
    <row r="752713" spans="2:3" x14ac:dyDescent="0.25">
      <c r="B752713" s="76"/>
      <c r="C752713" s="75"/>
    </row>
    <row r="752714" spans="2:3" x14ac:dyDescent="0.25">
      <c r="B752714" s="76"/>
      <c r="C752714" s="75"/>
    </row>
    <row r="752715" spans="2:3" x14ac:dyDescent="0.25">
      <c r="B752715" s="76"/>
      <c r="C752715" s="75"/>
    </row>
    <row r="752716" spans="2:3" x14ac:dyDescent="0.25">
      <c r="B752716" s="76"/>
      <c r="C752716" s="75"/>
    </row>
    <row r="752717" spans="2:3" x14ac:dyDescent="0.25">
      <c r="B752717" s="76"/>
      <c r="C752717" s="75"/>
    </row>
    <row r="752718" spans="2:3" x14ac:dyDescent="0.25">
      <c r="B752718" s="76"/>
      <c r="C752718" s="75"/>
    </row>
    <row r="752719" spans="2:3" x14ac:dyDescent="0.25">
      <c r="B752719" s="76"/>
      <c r="C752719" s="75"/>
    </row>
    <row r="752720" spans="2:3" x14ac:dyDescent="0.25">
      <c r="B752720" s="76"/>
      <c r="C752720" s="75"/>
    </row>
    <row r="752721" spans="2:3" x14ac:dyDescent="0.25">
      <c r="B752721" s="76"/>
      <c r="C752721" s="75"/>
    </row>
    <row r="752722" spans="2:3" x14ac:dyDescent="0.25">
      <c r="B752722" s="76"/>
      <c r="C752722" s="75"/>
    </row>
    <row r="752723" spans="2:3" x14ac:dyDescent="0.25">
      <c r="B752723" s="76"/>
      <c r="C752723" s="75"/>
    </row>
    <row r="752833" spans="2:3" x14ac:dyDescent="0.25">
      <c r="B752833" s="76"/>
      <c r="C752833" s="75"/>
    </row>
    <row r="752834" spans="2:3" x14ac:dyDescent="0.25">
      <c r="B752834" s="76"/>
      <c r="C752834" s="75"/>
    </row>
    <row r="752835" spans="2:3" x14ac:dyDescent="0.25">
      <c r="B752835" s="76"/>
      <c r="C752835" s="75"/>
    </row>
    <row r="752836" spans="2:3" x14ac:dyDescent="0.25">
      <c r="B752836" s="76"/>
      <c r="C752836" s="75"/>
    </row>
    <row r="752837" spans="2:3" x14ac:dyDescent="0.25">
      <c r="B752837" s="76"/>
      <c r="C752837" s="75"/>
    </row>
    <row r="752838" spans="2:3" x14ac:dyDescent="0.25">
      <c r="B752838" s="76"/>
      <c r="C752838" s="75"/>
    </row>
    <row r="752839" spans="2:3" x14ac:dyDescent="0.25">
      <c r="B752839" s="76"/>
      <c r="C752839" s="75"/>
    </row>
    <row r="752840" spans="2:3" x14ac:dyDescent="0.25">
      <c r="B752840" s="76"/>
      <c r="C752840" s="75"/>
    </row>
    <row r="752841" spans="2:3" x14ac:dyDescent="0.25">
      <c r="B752841" s="76"/>
      <c r="C752841" s="75"/>
    </row>
    <row r="752842" spans="2:3" x14ac:dyDescent="0.25">
      <c r="B752842" s="76"/>
      <c r="C752842" s="75"/>
    </row>
    <row r="752843" spans="2:3" x14ac:dyDescent="0.25">
      <c r="B752843" s="76"/>
      <c r="C752843" s="75"/>
    </row>
    <row r="752844" spans="2:3" x14ac:dyDescent="0.25">
      <c r="B752844" s="76"/>
      <c r="C752844" s="75"/>
    </row>
    <row r="752845" spans="2:3" x14ac:dyDescent="0.25">
      <c r="B752845" s="76"/>
      <c r="C752845" s="75"/>
    </row>
    <row r="752955" spans="2:3" x14ac:dyDescent="0.25">
      <c r="B752955" s="76"/>
      <c r="C752955" s="75"/>
    </row>
    <row r="752956" spans="2:3" x14ac:dyDescent="0.25">
      <c r="B752956" s="76"/>
      <c r="C752956" s="75"/>
    </row>
    <row r="752957" spans="2:3" x14ac:dyDescent="0.25">
      <c r="B752957" s="76"/>
      <c r="C752957" s="75"/>
    </row>
    <row r="752958" spans="2:3" x14ac:dyDescent="0.25">
      <c r="B752958" s="76"/>
      <c r="C752958" s="75"/>
    </row>
    <row r="752959" spans="2:3" x14ac:dyDescent="0.25">
      <c r="B752959" s="76"/>
      <c r="C752959" s="75"/>
    </row>
    <row r="752960" spans="2:3" x14ac:dyDescent="0.25">
      <c r="B752960" s="76"/>
      <c r="C752960" s="75"/>
    </row>
    <row r="752961" spans="2:3" x14ac:dyDescent="0.25">
      <c r="B752961" s="76"/>
      <c r="C752961" s="75"/>
    </row>
    <row r="752962" spans="2:3" x14ac:dyDescent="0.25">
      <c r="B752962" s="76"/>
      <c r="C752962" s="75"/>
    </row>
    <row r="752963" spans="2:3" x14ac:dyDescent="0.25">
      <c r="B752963" s="76"/>
      <c r="C752963" s="75"/>
    </row>
    <row r="752964" spans="2:3" x14ac:dyDescent="0.25">
      <c r="B752964" s="76"/>
      <c r="C752964" s="75"/>
    </row>
    <row r="752965" spans="2:3" x14ac:dyDescent="0.25">
      <c r="B752965" s="76"/>
      <c r="C752965" s="75"/>
    </row>
    <row r="752966" spans="2:3" x14ac:dyDescent="0.25">
      <c r="B752966" s="76"/>
      <c r="C752966" s="75"/>
    </row>
    <row r="752967" spans="2:3" x14ac:dyDescent="0.25">
      <c r="B752967" s="76"/>
      <c r="C752967" s="75"/>
    </row>
    <row r="753077" spans="2:3" x14ac:dyDescent="0.25">
      <c r="B753077" s="76"/>
      <c r="C753077" s="75"/>
    </row>
    <row r="753078" spans="2:3" x14ac:dyDescent="0.25">
      <c r="B753078" s="76"/>
      <c r="C753078" s="75"/>
    </row>
    <row r="753079" spans="2:3" x14ac:dyDescent="0.25">
      <c r="B753079" s="76"/>
      <c r="C753079" s="75"/>
    </row>
    <row r="753080" spans="2:3" x14ac:dyDescent="0.25">
      <c r="B753080" s="76"/>
      <c r="C753080" s="75"/>
    </row>
    <row r="753081" spans="2:3" x14ac:dyDescent="0.25">
      <c r="B753081" s="76"/>
      <c r="C753081" s="75"/>
    </row>
    <row r="753082" spans="2:3" x14ac:dyDescent="0.25">
      <c r="B753082" s="76"/>
      <c r="C753082" s="75"/>
    </row>
    <row r="753083" spans="2:3" x14ac:dyDescent="0.25">
      <c r="B753083" s="76"/>
      <c r="C753083" s="75"/>
    </row>
    <row r="753084" spans="2:3" x14ac:dyDescent="0.25">
      <c r="B753084" s="76"/>
      <c r="C753084" s="75"/>
    </row>
    <row r="753085" spans="2:3" x14ac:dyDescent="0.25">
      <c r="B753085" s="76"/>
      <c r="C753085" s="75"/>
    </row>
    <row r="753086" spans="2:3" x14ac:dyDescent="0.25">
      <c r="B753086" s="76"/>
      <c r="C753086" s="75"/>
    </row>
    <row r="753087" spans="2:3" x14ac:dyDescent="0.25">
      <c r="B753087" s="76"/>
      <c r="C753087" s="75"/>
    </row>
    <row r="753088" spans="2:3" x14ac:dyDescent="0.25">
      <c r="B753088" s="76"/>
      <c r="C753088" s="75"/>
    </row>
    <row r="753089" spans="2:3" x14ac:dyDescent="0.25">
      <c r="B753089" s="76"/>
      <c r="C753089" s="75"/>
    </row>
    <row r="753199" spans="2:3" x14ac:dyDescent="0.25">
      <c r="B753199" s="76"/>
      <c r="C753199" s="75"/>
    </row>
    <row r="753200" spans="2:3" x14ac:dyDescent="0.25">
      <c r="B753200" s="76"/>
      <c r="C753200" s="75"/>
    </row>
    <row r="753201" spans="2:3" x14ac:dyDescent="0.25">
      <c r="B753201" s="76"/>
      <c r="C753201" s="75"/>
    </row>
    <row r="753202" spans="2:3" x14ac:dyDescent="0.25">
      <c r="B753202" s="76"/>
      <c r="C753202" s="75"/>
    </row>
    <row r="753203" spans="2:3" x14ac:dyDescent="0.25">
      <c r="B753203" s="76"/>
      <c r="C753203" s="75"/>
    </row>
    <row r="753204" spans="2:3" x14ac:dyDescent="0.25">
      <c r="B753204" s="76"/>
      <c r="C753204" s="75"/>
    </row>
    <row r="753205" spans="2:3" x14ac:dyDescent="0.25">
      <c r="B753205" s="76"/>
      <c r="C753205" s="75"/>
    </row>
    <row r="753206" spans="2:3" x14ac:dyDescent="0.25">
      <c r="B753206" s="76"/>
      <c r="C753206" s="75"/>
    </row>
    <row r="753207" spans="2:3" x14ac:dyDescent="0.25">
      <c r="B753207" s="76"/>
      <c r="C753207" s="75"/>
    </row>
    <row r="753208" spans="2:3" x14ac:dyDescent="0.25">
      <c r="B753208" s="76"/>
      <c r="C753208" s="75"/>
    </row>
    <row r="753209" spans="2:3" x14ac:dyDescent="0.25">
      <c r="B753209" s="76"/>
      <c r="C753209" s="75"/>
    </row>
    <row r="753210" spans="2:3" x14ac:dyDescent="0.25">
      <c r="B753210" s="76"/>
      <c r="C753210" s="75"/>
    </row>
    <row r="753211" spans="2:3" x14ac:dyDescent="0.25">
      <c r="B753211" s="76"/>
      <c r="C753211" s="75"/>
    </row>
    <row r="753321" spans="2:3" x14ac:dyDescent="0.25">
      <c r="B753321" s="76"/>
      <c r="C753321" s="75"/>
    </row>
    <row r="753322" spans="2:3" x14ac:dyDescent="0.25">
      <c r="B753322" s="76"/>
      <c r="C753322" s="75"/>
    </row>
    <row r="753323" spans="2:3" x14ac:dyDescent="0.25">
      <c r="B753323" s="76"/>
      <c r="C753323" s="75"/>
    </row>
    <row r="753324" spans="2:3" x14ac:dyDescent="0.25">
      <c r="B753324" s="76"/>
      <c r="C753324" s="75"/>
    </row>
    <row r="753325" spans="2:3" x14ac:dyDescent="0.25">
      <c r="B753325" s="76"/>
      <c r="C753325" s="75"/>
    </row>
    <row r="753326" spans="2:3" x14ac:dyDescent="0.25">
      <c r="B753326" s="76"/>
      <c r="C753326" s="75"/>
    </row>
    <row r="753327" spans="2:3" x14ac:dyDescent="0.25">
      <c r="B753327" s="76"/>
      <c r="C753327" s="75"/>
    </row>
    <row r="753328" spans="2:3" x14ac:dyDescent="0.25">
      <c r="B753328" s="76"/>
      <c r="C753328" s="75"/>
    </row>
    <row r="753329" spans="2:3" x14ac:dyDescent="0.25">
      <c r="B753329" s="76"/>
      <c r="C753329" s="75"/>
    </row>
    <row r="753330" spans="2:3" x14ac:dyDescent="0.25">
      <c r="B753330" s="76"/>
      <c r="C753330" s="75"/>
    </row>
    <row r="753331" spans="2:3" x14ac:dyDescent="0.25">
      <c r="B753331" s="76"/>
      <c r="C753331" s="75"/>
    </row>
    <row r="753332" spans="2:3" x14ac:dyDescent="0.25">
      <c r="B753332" s="76"/>
      <c r="C753332" s="75"/>
    </row>
    <row r="753333" spans="2:3" x14ac:dyDescent="0.25">
      <c r="B753333" s="76"/>
      <c r="C753333" s="75"/>
    </row>
    <row r="753443" spans="2:3" x14ac:dyDescent="0.25">
      <c r="B753443" s="76"/>
      <c r="C753443" s="75"/>
    </row>
    <row r="753444" spans="2:3" x14ac:dyDescent="0.25">
      <c r="B753444" s="76"/>
      <c r="C753444" s="75"/>
    </row>
    <row r="753445" spans="2:3" x14ac:dyDescent="0.25">
      <c r="B753445" s="76"/>
      <c r="C753445" s="75"/>
    </row>
    <row r="753446" spans="2:3" x14ac:dyDescent="0.25">
      <c r="B753446" s="76"/>
      <c r="C753446" s="75"/>
    </row>
    <row r="753447" spans="2:3" x14ac:dyDescent="0.25">
      <c r="B753447" s="76"/>
      <c r="C753447" s="75"/>
    </row>
    <row r="753448" spans="2:3" x14ac:dyDescent="0.25">
      <c r="B753448" s="76"/>
      <c r="C753448" s="75"/>
    </row>
    <row r="753449" spans="2:3" x14ac:dyDescent="0.25">
      <c r="B753449" s="76"/>
      <c r="C753449" s="75"/>
    </row>
    <row r="753450" spans="2:3" x14ac:dyDescent="0.25">
      <c r="B753450" s="76"/>
      <c r="C753450" s="75"/>
    </row>
    <row r="753451" spans="2:3" x14ac:dyDescent="0.25">
      <c r="B753451" s="76"/>
      <c r="C753451" s="75"/>
    </row>
    <row r="753452" spans="2:3" x14ac:dyDescent="0.25">
      <c r="B753452" s="76"/>
      <c r="C753452" s="75"/>
    </row>
    <row r="753453" spans="2:3" x14ac:dyDescent="0.25">
      <c r="B753453" s="76"/>
      <c r="C753453" s="75"/>
    </row>
    <row r="753454" spans="2:3" x14ac:dyDescent="0.25">
      <c r="B753454" s="76"/>
      <c r="C753454" s="75"/>
    </row>
    <row r="753455" spans="2:3" x14ac:dyDescent="0.25">
      <c r="B753455" s="76"/>
      <c r="C753455" s="75"/>
    </row>
    <row r="753565" spans="2:3" x14ac:dyDescent="0.25">
      <c r="B753565" s="76"/>
      <c r="C753565" s="75"/>
    </row>
    <row r="753566" spans="2:3" x14ac:dyDescent="0.25">
      <c r="B753566" s="76"/>
      <c r="C753566" s="75"/>
    </row>
    <row r="753567" spans="2:3" x14ac:dyDescent="0.25">
      <c r="B753567" s="76"/>
      <c r="C753567" s="75"/>
    </row>
    <row r="753568" spans="2:3" x14ac:dyDescent="0.25">
      <c r="B753568" s="76"/>
      <c r="C753568" s="75"/>
    </row>
    <row r="753569" spans="2:3" x14ac:dyDescent="0.25">
      <c r="B753569" s="76"/>
      <c r="C753569" s="75"/>
    </row>
    <row r="753570" spans="2:3" x14ac:dyDescent="0.25">
      <c r="B753570" s="76"/>
      <c r="C753570" s="75"/>
    </row>
    <row r="753571" spans="2:3" x14ac:dyDescent="0.25">
      <c r="B753571" s="76"/>
      <c r="C753571" s="75"/>
    </row>
    <row r="753572" spans="2:3" x14ac:dyDescent="0.25">
      <c r="B753572" s="76"/>
      <c r="C753572" s="75"/>
    </row>
    <row r="753573" spans="2:3" x14ac:dyDescent="0.25">
      <c r="B753573" s="76"/>
      <c r="C753573" s="75"/>
    </row>
    <row r="753574" spans="2:3" x14ac:dyDescent="0.25">
      <c r="B753574" s="76"/>
      <c r="C753574" s="75"/>
    </row>
    <row r="753575" spans="2:3" x14ac:dyDescent="0.25">
      <c r="B753575" s="76"/>
      <c r="C753575" s="75"/>
    </row>
    <row r="753576" spans="2:3" x14ac:dyDescent="0.25">
      <c r="B753576" s="76"/>
      <c r="C753576" s="75"/>
    </row>
    <row r="753577" spans="2:3" x14ac:dyDescent="0.25">
      <c r="B753577" s="76"/>
      <c r="C753577" s="75"/>
    </row>
    <row r="753687" spans="2:3" x14ac:dyDescent="0.25">
      <c r="B753687" s="76"/>
      <c r="C753687" s="75"/>
    </row>
    <row r="753688" spans="2:3" x14ac:dyDescent="0.25">
      <c r="B753688" s="76"/>
      <c r="C753688" s="75"/>
    </row>
    <row r="753689" spans="2:3" x14ac:dyDescent="0.25">
      <c r="B753689" s="76"/>
      <c r="C753689" s="75"/>
    </row>
    <row r="753690" spans="2:3" x14ac:dyDescent="0.25">
      <c r="B753690" s="76"/>
      <c r="C753690" s="75"/>
    </row>
    <row r="753691" spans="2:3" x14ac:dyDescent="0.25">
      <c r="B753691" s="76"/>
      <c r="C753691" s="75"/>
    </row>
    <row r="753692" spans="2:3" x14ac:dyDescent="0.25">
      <c r="B753692" s="76"/>
      <c r="C753692" s="75"/>
    </row>
    <row r="753693" spans="2:3" x14ac:dyDescent="0.25">
      <c r="B753693" s="76"/>
      <c r="C753693" s="75"/>
    </row>
    <row r="753694" spans="2:3" x14ac:dyDescent="0.25">
      <c r="B753694" s="76"/>
      <c r="C753694" s="75"/>
    </row>
    <row r="753695" spans="2:3" x14ac:dyDescent="0.25">
      <c r="B753695" s="76"/>
      <c r="C753695" s="75"/>
    </row>
    <row r="753696" spans="2:3" x14ac:dyDescent="0.25">
      <c r="B753696" s="76"/>
      <c r="C753696" s="75"/>
    </row>
    <row r="753697" spans="2:3" x14ac:dyDescent="0.25">
      <c r="B753697" s="76"/>
      <c r="C753697" s="75"/>
    </row>
    <row r="753698" spans="2:3" x14ac:dyDescent="0.25">
      <c r="B753698" s="76"/>
      <c r="C753698" s="75"/>
    </row>
    <row r="753699" spans="2:3" x14ac:dyDescent="0.25">
      <c r="B753699" s="76"/>
      <c r="C753699" s="75"/>
    </row>
    <row r="753809" spans="2:3" x14ac:dyDescent="0.25">
      <c r="B753809" s="76"/>
      <c r="C753809" s="75"/>
    </row>
    <row r="753810" spans="2:3" x14ac:dyDescent="0.25">
      <c r="B753810" s="76"/>
      <c r="C753810" s="75"/>
    </row>
    <row r="753811" spans="2:3" x14ac:dyDescent="0.25">
      <c r="B753811" s="76"/>
      <c r="C753811" s="75"/>
    </row>
    <row r="753812" spans="2:3" x14ac:dyDescent="0.25">
      <c r="B753812" s="76"/>
      <c r="C753812" s="75"/>
    </row>
    <row r="753813" spans="2:3" x14ac:dyDescent="0.25">
      <c r="B753813" s="76"/>
      <c r="C753813" s="75"/>
    </row>
    <row r="753814" spans="2:3" x14ac:dyDescent="0.25">
      <c r="B753814" s="76"/>
      <c r="C753814" s="75"/>
    </row>
    <row r="753815" spans="2:3" x14ac:dyDescent="0.25">
      <c r="B753815" s="76"/>
      <c r="C753815" s="75"/>
    </row>
    <row r="753816" spans="2:3" x14ac:dyDescent="0.25">
      <c r="B753816" s="76"/>
      <c r="C753816" s="75"/>
    </row>
    <row r="753817" spans="2:3" x14ac:dyDescent="0.25">
      <c r="B753817" s="76"/>
      <c r="C753817" s="75"/>
    </row>
    <row r="753818" spans="2:3" x14ac:dyDescent="0.25">
      <c r="B753818" s="76"/>
      <c r="C753818" s="75"/>
    </row>
    <row r="753819" spans="2:3" x14ac:dyDescent="0.25">
      <c r="B753819" s="76"/>
      <c r="C753819" s="75"/>
    </row>
    <row r="753820" spans="2:3" x14ac:dyDescent="0.25">
      <c r="B753820" s="76"/>
      <c r="C753820" s="75"/>
    </row>
    <row r="753821" spans="2:3" x14ac:dyDescent="0.25">
      <c r="B753821" s="76"/>
      <c r="C753821" s="75"/>
    </row>
    <row r="753931" spans="2:3" x14ac:dyDescent="0.25">
      <c r="B753931" s="76"/>
      <c r="C753931" s="75"/>
    </row>
    <row r="753932" spans="2:3" x14ac:dyDescent="0.25">
      <c r="B753932" s="76"/>
      <c r="C753932" s="75"/>
    </row>
    <row r="753933" spans="2:3" x14ac:dyDescent="0.25">
      <c r="B753933" s="76"/>
      <c r="C753933" s="75"/>
    </row>
    <row r="753934" spans="2:3" x14ac:dyDescent="0.25">
      <c r="B753934" s="76"/>
      <c r="C753934" s="75"/>
    </row>
    <row r="753935" spans="2:3" x14ac:dyDescent="0.25">
      <c r="B753935" s="76"/>
      <c r="C753935" s="75"/>
    </row>
    <row r="753936" spans="2:3" x14ac:dyDescent="0.25">
      <c r="B753936" s="76"/>
      <c r="C753936" s="75"/>
    </row>
    <row r="753937" spans="2:3" x14ac:dyDescent="0.25">
      <c r="B753937" s="76"/>
      <c r="C753937" s="75"/>
    </row>
    <row r="753938" spans="2:3" x14ac:dyDescent="0.25">
      <c r="B753938" s="76"/>
      <c r="C753938" s="75"/>
    </row>
    <row r="753939" spans="2:3" x14ac:dyDescent="0.25">
      <c r="B753939" s="76"/>
      <c r="C753939" s="75"/>
    </row>
    <row r="753940" spans="2:3" x14ac:dyDescent="0.25">
      <c r="B753940" s="76"/>
      <c r="C753940" s="75"/>
    </row>
    <row r="753941" spans="2:3" x14ac:dyDescent="0.25">
      <c r="B753941" s="76"/>
      <c r="C753941" s="75"/>
    </row>
    <row r="753942" spans="2:3" x14ac:dyDescent="0.25">
      <c r="B753942" s="76"/>
      <c r="C753942" s="75"/>
    </row>
    <row r="753943" spans="2:3" x14ac:dyDescent="0.25">
      <c r="B753943" s="76"/>
      <c r="C753943" s="75"/>
    </row>
    <row r="754053" spans="2:3" x14ac:dyDescent="0.25">
      <c r="B754053" s="76"/>
      <c r="C754053" s="75"/>
    </row>
    <row r="754054" spans="2:3" x14ac:dyDescent="0.25">
      <c r="B754054" s="76"/>
      <c r="C754054" s="75"/>
    </row>
    <row r="754055" spans="2:3" x14ac:dyDescent="0.25">
      <c r="B754055" s="76"/>
      <c r="C754055" s="75"/>
    </row>
    <row r="754056" spans="2:3" x14ac:dyDescent="0.25">
      <c r="B754056" s="76"/>
      <c r="C754056" s="75"/>
    </row>
    <row r="754057" spans="2:3" x14ac:dyDescent="0.25">
      <c r="B754057" s="76"/>
      <c r="C754057" s="75"/>
    </row>
    <row r="754058" spans="2:3" x14ac:dyDescent="0.25">
      <c r="B754058" s="76"/>
      <c r="C754058" s="75"/>
    </row>
    <row r="754059" spans="2:3" x14ac:dyDescent="0.25">
      <c r="B754059" s="76"/>
      <c r="C754059" s="75"/>
    </row>
    <row r="754060" spans="2:3" x14ac:dyDescent="0.25">
      <c r="B754060" s="76"/>
      <c r="C754060" s="75"/>
    </row>
    <row r="754061" spans="2:3" x14ac:dyDescent="0.25">
      <c r="B754061" s="76"/>
      <c r="C754061" s="75"/>
    </row>
    <row r="754062" spans="2:3" x14ac:dyDescent="0.25">
      <c r="B754062" s="76"/>
      <c r="C754062" s="75"/>
    </row>
    <row r="754063" spans="2:3" x14ac:dyDescent="0.25">
      <c r="B754063" s="76"/>
      <c r="C754063" s="75"/>
    </row>
    <row r="754064" spans="2:3" x14ac:dyDescent="0.25">
      <c r="B754064" s="76"/>
      <c r="C754064" s="75"/>
    </row>
    <row r="754065" spans="2:3" x14ac:dyDescent="0.25">
      <c r="B754065" s="76"/>
      <c r="C754065" s="75"/>
    </row>
    <row r="754175" spans="2:3" x14ac:dyDescent="0.25">
      <c r="B754175" s="76"/>
      <c r="C754175" s="75"/>
    </row>
    <row r="754176" spans="2:3" x14ac:dyDescent="0.25">
      <c r="B754176" s="76"/>
      <c r="C754176" s="75"/>
    </row>
    <row r="754177" spans="2:3" x14ac:dyDescent="0.25">
      <c r="B754177" s="76"/>
      <c r="C754177" s="75"/>
    </row>
    <row r="754178" spans="2:3" x14ac:dyDescent="0.25">
      <c r="B754178" s="76"/>
      <c r="C754178" s="75"/>
    </row>
    <row r="754179" spans="2:3" x14ac:dyDescent="0.25">
      <c r="B754179" s="76"/>
      <c r="C754179" s="75"/>
    </row>
    <row r="754180" spans="2:3" x14ac:dyDescent="0.25">
      <c r="B754180" s="76"/>
      <c r="C754180" s="75"/>
    </row>
    <row r="754181" spans="2:3" x14ac:dyDescent="0.25">
      <c r="B754181" s="76"/>
      <c r="C754181" s="75"/>
    </row>
    <row r="754182" spans="2:3" x14ac:dyDescent="0.25">
      <c r="B754182" s="76"/>
      <c r="C754182" s="75"/>
    </row>
    <row r="754183" spans="2:3" x14ac:dyDescent="0.25">
      <c r="B754183" s="76"/>
      <c r="C754183" s="75"/>
    </row>
    <row r="754184" spans="2:3" x14ac:dyDescent="0.25">
      <c r="B754184" s="76"/>
      <c r="C754184" s="75"/>
    </row>
    <row r="754185" spans="2:3" x14ac:dyDescent="0.25">
      <c r="B754185" s="76"/>
      <c r="C754185" s="75"/>
    </row>
    <row r="754186" spans="2:3" x14ac:dyDescent="0.25">
      <c r="B754186" s="76"/>
      <c r="C754186" s="75"/>
    </row>
    <row r="754187" spans="2:3" x14ac:dyDescent="0.25">
      <c r="B754187" s="76"/>
      <c r="C754187" s="75"/>
    </row>
    <row r="754297" spans="2:3" x14ac:dyDescent="0.25">
      <c r="B754297" s="76"/>
      <c r="C754297" s="75"/>
    </row>
    <row r="754298" spans="2:3" x14ac:dyDescent="0.25">
      <c r="B754298" s="76"/>
      <c r="C754298" s="75"/>
    </row>
    <row r="754299" spans="2:3" x14ac:dyDescent="0.25">
      <c r="B754299" s="76"/>
      <c r="C754299" s="75"/>
    </row>
    <row r="754300" spans="2:3" x14ac:dyDescent="0.25">
      <c r="B754300" s="76"/>
      <c r="C754300" s="75"/>
    </row>
    <row r="754301" spans="2:3" x14ac:dyDescent="0.25">
      <c r="B754301" s="76"/>
      <c r="C754301" s="75"/>
    </row>
    <row r="754302" spans="2:3" x14ac:dyDescent="0.25">
      <c r="B754302" s="76"/>
      <c r="C754302" s="75"/>
    </row>
    <row r="754303" spans="2:3" x14ac:dyDescent="0.25">
      <c r="B754303" s="76"/>
      <c r="C754303" s="75"/>
    </row>
    <row r="754304" spans="2:3" x14ac:dyDescent="0.25">
      <c r="B754304" s="76"/>
      <c r="C754304" s="75"/>
    </row>
    <row r="754305" spans="2:3" x14ac:dyDescent="0.25">
      <c r="B754305" s="76"/>
      <c r="C754305" s="75"/>
    </row>
    <row r="754306" spans="2:3" x14ac:dyDescent="0.25">
      <c r="B754306" s="76"/>
      <c r="C754306" s="75"/>
    </row>
    <row r="754307" spans="2:3" x14ac:dyDescent="0.25">
      <c r="B754307" s="76"/>
      <c r="C754307" s="75"/>
    </row>
    <row r="754308" spans="2:3" x14ac:dyDescent="0.25">
      <c r="B754308" s="76"/>
      <c r="C754308" s="75"/>
    </row>
    <row r="754309" spans="2:3" x14ac:dyDescent="0.25">
      <c r="B754309" s="76"/>
      <c r="C754309" s="75"/>
    </row>
    <row r="754419" spans="2:3" x14ac:dyDescent="0.25">
      <c r="B754419" s="76"/>
      <c r="C754419" s="75"/>
    </row>
    <row r="754420" spans="2:3" x14ac:dyDescent="0.25">
      <c r="B754420" s="76"/>
      <c r="C754420" s="75"/>
    </row>
    <row r="754421" spans="2:3" x14ac:dyDescent="0.25">
      <c r="B754421" s="76"/>
      <c r="C754421" s="75"/>
    </row>
    <row r="754422" spans="2:3" x14ac:dyDescent="0.25">
      <c r="B754422" s="76"/>
      <c r="C754422" s="75"/>
    </row>
    <row r="754423" spans="2:3" x14ac:dyDescent="0.25">
      <c r="B754423" s="76"/>
      <c r="C754423" s="75"/>
    </row>
    <row r="754424" spans="2:3" x14ac:dyDescent="0.25">
      <c r="B754424" s="76"/>
      <c r="C754424" s="75"/>
    </row>
    <row r="754425" spans="2:3" x14ac:dyDescent="0.25">
      <c r="B754425" s="76"/>
      <c r="C754425" s="75"/>
    </row>
    <row r="754426" spans="2:3" x14ac:dyDescent="0.25">
      <c r="B754426" s="76"/>
      <c r="C754426" s="75"/>
    </row>
    <row r="754427" spans="2:3" x14ac:dyDescent="0.25">
      <c r="B754427" s="76"/>
      <c r="C754427" s="75"/>
    </row>
    <row r="754428" spans="2:3" x14ac:dyDescent="0.25">
      <c r="B754428" s="76"/>
      <c r="C754428" s="75"/>
    </row>
    <row r="754429" spans="2:3" x14ac:dyDescent="0.25">
      <c r="B754429" s="76"/>
      <c r="C754429" s="75"/>
    </row>
    <row r="754430" spans="2:3" x14ac:dyDescent="0.25">
      <c r="B754430" s="76"/>
      <c r="C754430" s="75"/>
    </row>
    <row r="754431" spans="2:3" x14ac:dyDescent="0.25">
      <c r="B754431" s="76"/>
      <c r="C754431" s="75"/>
    </row>
    <row r="754541" spans="2:3" x14ac:dyDescent="0.25">
      <c r="B754541" s="76"/>
      <c r="C754541" s="75"/>
    </row>
    <row r="754542" spans="2:3" x14ac:dyDescent="0.25">
      <c r="B754542" s="76"/>
      <c r="C754542" s="75"/>
    </row>
    <row r="754543" spans="2:3" x14ac:dyDescent="0.25">
      <c r="B754543" s="76"/>
      <c r="C754543" s="75"/>
    </row>
    <row r="754544" spans="2:3" x14ac:dyDescent="0.25">
      <c r="B754544" s="76"/>
      <c r="C754544" s="75"/>
    </row>
    <row r="754545" spans="2:3" x14ac:dyDescent="0.25">
      <c r="B754545" s="76"/>
      <c r="C754545" s="75"/>
    </row>
    <row r="754546" spans="2:3" x14ac:dyDescent="0.25">
      <c r="B754546" s="76"/>
      <c r="C754546" s="75"/>
    </row>
    <row r="754547" spans="2:3" x14ac:dyDescent="0.25">
      <c r="B754547" s="76"/>
      <c r="C754547" s="75"/>
    </row>
    <row r="754548" spans="2:3" x14ac:dyDescent="0.25">
      <c r="B754548" s="76"/>
      <c r="C754548" s="75"/>
    </row>
    <row r="754549" spans="2:3" x14ac:dyDescent="0.25">
      <c r="B754549" s="76"/>
      <c r="C754549" s="75"/>
    </row>
    <row r="754550" spans="2:3" x14ac:dyDescent="0.25">
      <c r="B754550" s="76"/>
      <c r="C754550" s="75"/>
    </row>
    <row r="754551" spans="2:3" x14ac:dyDescent="0.25">
      <c r="B754551" s="76"/>
      <c r="C754551" s="75"/>
    </row>
    <row r="754552" spans="2:3" x14ac:dyDescent="0.25">
      <c r="B754552" s="76"/>
      <c r="C754552" s="75"/>
    </row>
    <row r="754553" spans="2:3" x14ac:dyDescent="0.25">
      <c r="B754553" s="76"/>
      <c r="C754553" s="75"/>
    </row>
    <row r="754663" spans="2:3" x14ac:dyDescent="0.25">
      <c r="B754663" s="76"/>
      <c r="C754663" s="75"/>
    </row>
    <row r="754664" spans="2:3" x14ac:dyDescent="0.25">
      <c r="B754664" s="76"/>
      <c r="C754664" s="75"/>
    </row>
    <row r="754665" spans="2:3" x14ac:dyDescent="0.25">
      <c r="B754665" s="76"/>
      <c r="C754665" s="75"/>
    </row>
    <row r="754666" spans="2:3" x14ac:dyDescent="0.25">
      <c r="B754666" s="76"/>
      <c r="C754666" s="75"/>
    </row>
    <row r="754667" spans="2:3" x14ac:dyDescent="0.25">
      <c r="B754667" s="76"/>
      <c r="C754667" s="75"/>
    </row>
    <row r="754668" spans="2:3" x14ac:dyDescent="0.25">
      <c r="B754668" s="76"/>
      <c r="C754668" s="75"/>
    </row>
    <row r="754669" spans="2:3" x14ac:dyDescent="0.25">
      <c r="B754669" s="76"/>
      <c r="C754669" s="75"/>
    </row>
    <row r="754670" spans="2:3" x14ac:dyDescent="0.25">
      <c r="B754670" s="76"/>
      <c r="C754670" s="75"/>
    </row>
    <row r="754671" spans="2:3" x14ac:dyDescent="0.25">
      <c r="B754671" s="76"/>
      <c r="C754671" s="75"/>
    </row>
    <row r="754672" spans="2:3" x14ac:dyDescent="0.25">
      <c r="B754672" s="76"/>
      <c r="C754672" s="75"/>
    </row>
    <row r="754673" spans="2:3" x14ac:dyDescent="0.25">
      <c r="B754673" s="76"/>
      <c r="C754673" s="75"/>
    </row>
    <row r="754674" spans="2:3" x14ac:dyDescent="0.25">
      <c r="B754674" s="76"/>
      <c r="C754674" s="75"/>
    </row>
    <row r="754675" spans="2:3" x14ac:dyDescent="0.25">
      <c r="B754675" s="76"/>
      <c r="C754675" s="75"/>
    </row>
    <row r="754785" spans="2:3" x14ac:dyDescent="0.25">
      <c r="B754785" s="76"/>
      <c r="C754785" s="75"/>
    </row>
    <row r="754786" spans="2:3" x14ac:dyDescent="0.25">
      <c r="B754786" s="76"/>
      <c r="C754786" s="75"/>
    </row>
    <row r="754787" spans="2:3" x14ac:dyDescent="0.25">
      <c r="B754787" s="76"/>
      <c r="C754787" s="75"/>
    </row>
    <row r="754788" spans="2:3" x14ac:dyDescent="0.25">
      <c r="B754788" s="76"/>
      <c r="C754788" s="75"/>
    </row>
    <row r="754789" spans="2:3" x14ac:dyDescent="0.25">
      <c r="B754789" s="76"/>
      <c r="C754789" s="75"/>
    </row>
    <row r="754790" spans="2:3" x14ac:dyDescent="0.25">
      <c r="B754790" s="76"/>
      <c r="C754790" s="75"/>
    </row>
    <row r="754791" spans="2:3" x14ac:dyDescent="0.25">
      <c r="B754791" s="76"/>
      <c r="C754791" s="75"/>
    </row>
    <row r="754792" spans="2:3" x14ac:dyDescent="0.25">
      <c r="B754792" s="76"/>
      <c r="C754792" s="75"/>
    </row>
    <row r="754793" spans="2:3" x14ac:dyDescent="0.25">
      <c r="B754793" s="76"/>
      <c r="C754793" s="75"/>
    </row>
    <row r="754794" spans="2:3" x14ac:dyDescent="0.25">
      <c r="B754794" s="76"/>
      <c r="C754794" s="75"/>
    </row>
    <row r="754795" spans="2:3" x14ac:dyDescent="0.25">
      <c r="B754795" s="76"/>
      <c r="C754795" s="75"/>
    </row>
    <row r="754796" spans="2:3" x14ac:dyDescent="0.25">
      <c r="B754796" s="76"/>
      <c r="C754796" s="75"/>
    </row>
    <row r="754797" spans="2:3" x14ac:dyDescent="0.25">
      <c r="B754797" s="76"/>
      <c r="C754797" s="75"/>
    </row>
    <row r="754907" spans="2:3" x14ac:dyDescent="0.25">
      <c r="B754907" s="76"/>
      <c r="C754907" s="75"/>
    </row>
    <row r="754908" spans="2:3" x14ac:dyDescent="0.25">
      <c r="B754908" s="76"/>
      <c r="C754908" s="75"/>
    </row>
    <row r="754909" spans="2:3" x14ac:dyDescent="0.25">
      <c r="B754909" s="76"/>
      <c r="C754909" s="75"/>
    </row>
    <row r="754910" spans="2:3" x14ac:dyDescent="0.25">
      <c r="B754910" s="76"/>
      <c r="C754910" s="75"/>
    </row>
    <row r="754911" spans="2:3" x14ac:dyDescent="0.25">
      <c r="B754911" s="76"/>
      <c r="C754911" s="75"/>
    </row>
    <row r="754912" spans="2:3" x14ac:dyDescent="0.25">
      <c r="B754912" s="76"/>
      <c r="C754912" s="75"/>
    </row>
    <row r="754913" spans="2:3" x14ac:dyDescent="0.25">
      <c r="B754913" s="76"/>
      <c r="C754913" s="75"/>
    </row>
    <row r="754914" spans="2:3" x14ac:dyDescent="0.25">
      <c r="B754914" s="76"/>
      <c r="C754914" s="75"/>
    </row>
    <row r="754915" spans="2:3" x14ac:dyDescent="0.25">
      <c r="B754915" s="76"/>
      <c r="C754915" s="75"/>
    </row>
    <row r="754916" spans="2:3" x14ac:dyDescent="0.25">
      <c r="B754916" s="76"/>
      <c r="C754916" s="75"/>
    </row>
    <row r="754917" spans="2:3" x14ac:dyDescent="0.25">
      <c r="B754917" s="76"/>
      <c r="C754917" s="75"/>
    </row>
    <row r="754918" spans="2:3" x14ac:dyDescent="0.25">
      <c r="B754918" s="76"/>
      <c r="C754918" s="75"/>
    </row>
    <row r="754919" spans="2:3" x14ac:dyDescent="0.25">
      <c r="B754919" s="76"/>
      <c r="C754919" s="75"/>
    </row>
    <row r="755029" spans="2:3" x14ac:dyDescent="0.25">
      <c r="B755029" s="76"/>
      <c r="C755029" s="75"/>
    </row>
    <row r="755030" spans="2:3" x14ac:dyDescent="0.25">
      <c r="B755030" s="76"/>
      <c r="C755030" s="75"/>
    </row>
    <row r="755031" spans="2:3" x14ac:dyDescent="0.25">
      <c r="B755031" s="76"/>
      <c r="C755031" s="75"/>
    </row>
    <row r="755032" spans="2:3" x14ac:dyDescent="0.25">
      <c r="B755032" s="76"/>
      <c r="C755032" s="75"/>
    </row>
    <row r="755033" spans="2:3" x14ac:dyDescent="0.25">
      <c r="B755033" s="76"/>
      <c r="C755033" s="75"/>
    </row>
    <row r="755034" spans="2:3" x14ac:dyDescent="0.25">
      <c r="B755034" s="76"/>
      <c r="C755034" s="75"/>
    </row>
    <row r="755035" spans="2:3" x14ac:dyDescent="0.25">
      <c r="B755035" s="76"/>
      <c r="C755035" s="75"/>
    </row>
    <row r="755036" spans="2:3" x14ac:dyDescent="0.25">
      <c r="B755036" s="76"/>
      <c r="C755036" s="75"/>
    </row>
    <row r="755037" spans="2:3" x14ac:dyDescent="0.25">
      <c r="B755037" s="76"/>
      <c r="C755037" s="75"/>
    </row>
    <row r="755038" spans="2:3" x14ac:dyDescent="0.25">
      <c r="B755038" s="76"/>
      <c r="C755038" s="75"/>
    </row>
    <row r="755039" spans="2:3" x14ac:dyDescent="0.25">
      <c r="B755039" s="76"/>
      <c r="C755039" s="75"/>
    </row>
    <row r="755040" spans="2:3" x14ac:dyDescent="0.25">
      <c r="B755040" s="76"/>
      <c r="C755040" s="75"/>
    </row>
    <row r="755041" spans="2:3" x14ac:dyDescent="0.25">
      <c r="B755041" s="76"/>
      <c r="C755041" s="75"/>
    </row>
    <row r="755151" spans="2:3" x14ac:dyDescent="0.25">
      <c r="B755151" s="76"/>
      <c r="C755151" s="75"/>
    </row>
    <row r="755152" spans="2:3" x14ac:dyDescent="0.25">
      <c r="B755152" s="76"/>
      <c r="C755152" s="75"/>
    </row>
    <row r="755153" spans="2:3" x14ac:dyDescent="0.25">
      <c r="B755153" s="76"/>
      <c r="C755153" s="75"/>
    </row>
    <row r="755154" spans="2:3" x14ac:dyDescent="0.25">
      <c r="B755154" s="76"/>
      <c r="C755154" s="75"/>
    </row>
    <row r="755155" spans="2:3" x14ac:dyDescent="0.25">
      <c r="B755155" s="76"/>
      <c r="C755155" s="75"/>
    </row>
    <row r="755156" spans="2:3" x14ac:dyDescent="0.25">
      <c r="B755156" s="76"/>
      <c r="C755156" s="75"/>
    </row>
    <row r="755157" spans="2:3" x14ac:dyDescent="0.25">
      <c r="B755157" s="76"/>
      <c r="C755157" s="75"/>
    </row>
    <row r="755158" spans="2:3" x14ac:dyDescent="0.25">
      <c r="B755158" s="76"/>
      <c r="C755158" s="75"/>
    </row>
    <row r="755159" spans="2:3" x14ac:dyDescent="0.25">
      <c r="B755159" s="76"/>
      <c r="C755159" s="75"/>
    </row>
    <row r="755160" spans="2:3" x14ac:dyDescent="0.25">
      <c r="B755160" s="76"/>
      <c r="C755160" s="75"/>
    </row>
    <row r="755161" spans="2:3" x14ac:dyDescent="0.25">
      <c r="B755161" s="76"/>
      <c r="C755161" s="75"/>
    </row>
    <row r="755162" spans="2:3" x14ac:dyDescent="0.25">
      <c r="B755162" s="76"/>
      <c r="C755162" s="75"/>
    </row>
    <row r="755163" spans="2:3" x14ac:dyDescent="0.25">
      <c r="B755163" s="76"/>
      <c r="C755163" s="75"/>
    </row>
    <row r="755273" spans="2:3" x14ac:dyDescent="0.25">
      <c r="B755273" s="76"/>
      <c r="C755273" s="75"/>
    </row>
    <row r="755274" spans="2:3" x14ac:dyDescent="0.25">
      <c r="B755274" s="76"/>
      <c r="C755274" s="75"/>
    </row>
    <row r="755275" spans="2:3" x14ac:dyDescent="0.25">
      <c r="B755275" s="76"/>
      <c r="C755275" s="75"/>
    </row>
    <row r="755276" spans="2:3" x14ac:dyDescent="0.25">
      <c r="B755276" s="76"/>
      <c r="C755276" s="75"/>
    </row>
    <row r="755277" spans="2:3" x14ac:dyDescent="0.25">
      <c r="B755277" s="76"/>
      <c r="C755277" s="75"/>
    </row>
    <row r="755278" spans="2:3" x14ac:dyDescent="0.25">
      <c r="B755278" s="76"/>
      <c r="C755278" s="75"/>
    </row>
    <row r="755279" spans="2:3" x14ac:dyDescent="0.25">
      <c r="B755279" s="76"/>
      <c r="C755279" s="75"/>
    </row>
    <row r="755280" spans="2:3" x14ac:dyDescent="0.25">
      <c r="B755280" s="76"/>
      <c r="C755280" s="75"/>
    </row>
    <row r="755281" spans="2:3" x14ac:dyDescent="0.25">
      <c r="B755281" s="76"/>
      <c r="C755281" s="75"/>
    </row>
    <row r="755282" spans="2:3" x14ac:dyDescent="0.25">
      <c r="B755282" s="76"/>
      <c r="C755282" s="75"/>
    </row>
    <row r="755283" spans="2:3" x14ac:dyDescent="0.25">
      <c r="B755283" s="76"/>
      <c r="C755283" s="75"/>
    </row>
    <row r="755284" spans="2:3" x14ac:dyDescent="0.25">
      <c r="B755284" s="76"/>
      <c r="C755284" s="75"/>
    </row>
    <row r="755285" spans="2:3" x14ac:dyDescent="0.25">
      <c r="B755285" s="76"/>
      <c r="C755285" s="75"/>
    </row>
    <row r="755395" spans="2:3" x14ac:dyDescent="0.25">
      <c r="B755395" s="76"/>
      <c r="C755395" s="75"/>
    </row>
    <row r="755396" spans="2:3" x14ac:dyDescent="0.25">
      <c r="B755396" s="76"/>
      <c r="C755396" s="75"/>
    </row>
    <row r="755397" spans="2:3" x14ac:dyDescent="0.25">
      <c r="B755397" s="76"/>
      <c r="C755397" s="75"/>
    </row>
    <row r="755398" spans="2:3" x14ac:dyDescent="0.25">
      <c r="B755398" s="76"/>
      <c r="C755398" s="75"/>
    </row>
    <row r="755399" spans="2:3" x14ac:dyDescent="0.25">
      <c r="B755399" s="76"/>
      <c r="C755399" s="75"/>
    </row>
    <row r="755400" spans="2:3" x14ac:dyDescent="0.25">
      <c r="B755400" s="76"/>
      <c r="C755400" s="75"/>
    </row>
    <row r="755401" spans="2:3" x14ac:dyDescent="0.25">
      <c r="B755401" s="76"/>
      <c r="C755401" s="75"/>
    </row>
    <row r="755402" spans="2:3" x14ac:dyDescent="0.25">
      <c r="B755402" s="76"/>
      <c r="C755402" s="75"/>
    </row>
    <row r="755403" spans="2:3" x14ac:dyDescent="0.25">
      <c r="B755403" s="76"/>
      <c r="C755403" s="75"/>
    </row>
    <row r="755404" spans="2:3" x14ac:dyDescent="0.25">
      <c r="B755404" s="76"/>
      <c r="C755404" s="75"/>
    </row>
    <row r="755405" spans="2:3" x14ac:dyDescent="0.25">
      <c r="B755405" s="76"/>
      <c r="C755405" s="75"/>
    </row>
    <row r="755406" spans="2:3" x14ac:dyDescent="0.25">
      <c r="B755406" s="76"/>
      <c r="C755406" s="75"/>
    </row>
    <row r="755407" spans="2:3" x14ac:dyDescent="0.25">
      <c r="B755407" s="76"/>
      <c r="C755407" s="75"/>
    </row>
    <row r="755517" spans="2:3" x14ac:dyDescent="0.25">
      <c r="B755517" s="76"/>
      <c r="C755517" s="75"/>
    </row>
    <row r="755518" spans="2:3" x14ac:dyDescent="0.25">
      <c r="B755518" s="76"/>
      <c r="C755518" s="75"/>
    </row>
    <row r="755519" spans="2:3" x14ac:dyDescent="0.25">
      <c r="B755519" s="76"/>
      <c r="C755519" s="75"/>
    </row>
    <row r="755520" spans="2:3" x14ac:dyDescent="0.25">
      <c r="B755520" s="76"/>
      <c r="C755520" s="75"/>
    </row>
    <row r="755521" spans="2:3" x14ac:dyDescent="0.25">
      <c r="B755521" s="76"/>
      <c r="C755521" s="75"/>
    </row>
    <row r="755522" spans="2:3" x14ac:dyDescent="0.25">
      <c r="B755522" s="76"/>
      <c r="C755522" s="75"/>
    </row>
    <row r="755523" spans="2:3" x14ac:dyDescent="0.25">
      <c r="B755523" s="76"/>
      <c r="C755523" s="75"/>
    </row>
    <row r="755524" spans="2:3" x14ac:dyDescent="0.25">
      <c r="B755524" s="76"/>
      <c r="C755524" s="75"/>
    </row>
    <row r="755525" spans="2:3" x14ac:dyDescent="0.25">
      <c r="B755525" s="76"/>
      <c r="C755525" s="75"/>
    </row>
    <row r="755526" spans="2:3" x14ac:dyDescent="0.25">
      <c r="B755526" s="76"/>
      <c r="C755526" s="75"/>
    </row>
    <row r="755527" spans="2:3" x14ac:dyDescent="0.25">
      <c r="B755527" s="76"/>
      <c r="C755527" s="75"/>
    </row>
    <row r="755528" spans="2:3" x14ac:dyDescent="0.25">
      <c r="B755528" s="76"/>
      <c r="C755528" s="75"/>
    </row>
    <row r="755529" spans="2:3" x14ac:dyDescent="0.25">
      <c r="B755529" s="76"/>
      <c r="C755529" s="75"/>
    </row>
    <row r="755639" spans="2:3" x14ac:dyDescent="0.25">
      <c r="B755639" s="76"/>
      <c r="C755639" s="75"/>
    </row>
    <row r="755640" spans="2:3" x14ac:dyDescent="0.25">
      <c r="B755640" s="76"/>
      <c r="C755640" s="75"/>
    </row>
    <row r="755641" spans="2:3" x14ac:dyDescent="0.25">
      <c r="B755641" s="76"/>
      <c r="C755641" s="75"/>
    </row>
    <row r="755642" spans="2:3" x14ac:dyDescent="0.25">
      <c r="B755642" s="76"/>
      <c r="C755642" s="75"/>
    </row>
    <row r="755643" spans="2:3" x14ac:dyDescent="0.25">
      <c r="B755643" s="76"/>
      <c r="C755643" s="75"/>
    </row>
    <row r="755644" spans="2:3" x14ac:dyDescent="0.25">
      <c r="B755644" s="76"/>
      <c r="C755644" s="75"/>
    </row>
    <row r="755645" spans="2:3" x14ac:dyDescent="0.25">
      <c r="B755645" s="76"/>
      <c r="C755645" s="75"/>
    </row>
    <row r="755646" spans="2:3" x14ac:dyDescent="0.25">
      <c r="B755646" s="76"/>
      <c r="C755646" s="75"/>
    </row>
    <row r="755647" spans="2:3" x14ac:dyDescent="0.25">
      <c r="B755647" s="76"/>
      <c r="C755647" s="75"/>
    </row>
    <row r="755648" spans="2:3" x14ac:dyDescent="0.25">
      <c r="B755648" s="76"/>
      <c r="C755648" s="75"/>
    </row>
    <row r="755649" spans="2:3" x14ac:dyDescent="0.25">
      <c r="B755649" s="76"/>
      <c r="C755649" s="75"/>
    </row>
    <row r="755650" spans="2:3" x14ac:dyDescent="0.25">
      <c r="B755650" s="76"/>
      <c r="C755650" s="75"/>
    </row>
    <row r="755651" spans="2:3" x14ac:dyDescent="0.25">
      <c r="B755651" s="76"/>
      <c r="C755651" s="75"/>
    </row>
    <row r="755761" spans="2:3" x14ac:dyDescent="0.25">
      <c r="B755761" s="76"/>
      <c r="C755761" s="75"/>
    </row>
    <row r="755762" spans="2:3" x14ac:dyDescent="0.25">
      <c r="B755762" s="76"/>
      <c r="C755762" s="75"/>
    </row>
    <row r="755763" spans="2:3" x14ac:dyDescent="0.25">
      <c r="B755763" s="76"/>
      <c r="C755763" s="75"/>
    </row>
    <row r="755764" spans="2:3" x14ac:dyDescent="0.25">
      <c r="B755764" s="76"/>
      <c r="C755764" s="75"/>
    </row>
    <row r="755765" spans="2:3" x14ac:dyDescent="0.25">
      <c r="B755765" s="76"/>
      <c r="C755765" s="75"/>
    </row>
    <row r="755766" spans="2:3" x14ac:dyDescent="0.25">
      <c r="B755766" s="76"/>
      <c r="C755766" s="75"/>
    </row>
    <row r="755767" spans="2:3" x14ac:dyDescent="0.25">
      <c r="B755767" s="76"/>
      <c r="C755767" s="75"/>
    </row>
    <row r="755768" spans="2:3" x14ac:dyDescent="0.25">
      <c r="B755768" s="76"/>
      <c r="C755768" s="75"/>
    </row>
    <row r="755769" spans="2:3" x14ac:dyDescent="0.25">
      <c r="B755769" s="76"/>
      <c r="C755769" s="75"/>
    </row>
    <row r="755770" spans="2:3" x14ac:dyDescent="0.25">
      <c r="B755770" s="76"/>
      <c r="C755770" s="75"/>
    </row>
    <row r="755771" spans="2:3" x14ac:dyDescent="0.25">
      <c r="B755771" s="76"/>
      <c r="C755771" s="75"/>
    </row>
    <row r="755772" spans="2:3" x14ac:dyDescent="0.25">
      <c r="B755772" s="76"/>
      <c r="C755772" s="75"/>
    </row>
    <row r="755773" spans="2:3" x14ac:dyDescent="0.25">
      <c r="B755773" s="76"/>
      <c r="C755773" s="75"/>
    </row>
    <row r="755883" spans="2:3" x14ac:dyDescent="0.25">
      <c r="B755883" s="76"/>
      <c r="C755883" s="75"/>
    </row>
    <row r="755884" spans="2:3" x14ac:dyDescent="0.25">
      <c r="B755884" s="76"/>
      <c r="C755884" s="75"/>
    </row>
    <row r="755885" spans="2:3" x14ac:dyDescent="0.25">
      <c r="B755885" s="76"/>
      <c r="C755885" s="75"/>
    </row>
    <row r="755886" spans="2:3" x14ac:dyDescent="0.25">
      <c r="B755886" s="76"/>
      <c r="C755886" s="75"/>
    </row>
    <row r="755887" spans="2:3" x14ac:dyDescent="0.25">
      <c r="B755887" s="76"/>
      <c r="C755887" s="75"/>
    </row>
    <row r="755888" spans="2:3" x14ac:dyDescent="0.25">
      <c r="B755888" s="76"/>
      <c r="C755888" s="75"/>
    </row>
    <row r="755889" spans="2:3" x14ac:dyDescent="0.25">
      <c r="B755889" s="76"/>
      <c r="C755889" s="75"/>
    </row>
    <row r="755890" spans="2:3" x14ac:dyDescent="0.25">
      <c r="B755890" s="76"/>
      <c r="C755890" s="75"/>
    </row>
    <row r="755891" spans="2:3" x14ac:dyDescent="0.25">
      <c r="B755891" s="76"/>
      <c r="C755891" s="75"/>
    </row>
    <row r="755892" spans="2:3" x14ac:dyDescent="0.25">
      <c r="B755892" s="76"/>
      <c r="C755892" s="75"/>
    </row>
    <row r="755893" spans="2:3" x14ac:dyDescent="0.25">
      <c r="B755893" s="76"/>
      <c r="C755893" s="75"/>
    </row>
    <row r="755894" spans="2:3" x14ac:dyDescent="0.25">
      <c r="B755894" s="76"/>
      <c r="C755894" s="75"/>
    </row>
    <row r="755895" spans="2:3" x14ac:dyDescent="0.25">
      <c r="B755895" s="76"/>
      <c r="C755895" s="75"/>
    </row>
    <row r="756005" spans="2:3" x14ac:dyDescent="0.25">
      <c r="B756005" s="76"/>
      <c r="C756005" s="75"/>
    </row>
    <row r="756006" spans="2:3" x14ac:dyDescent="0.25">
      <c r="B756006" s="76"/>
      <c r="C756006" s="75"/>
    </row>
    <row r="756007" spans="2:3" x14ac:dyDescent="0.25">
      <c r="B756007" s="76"/>
      <c r="C756007" s="75"/>
    </row>
    <row r="756008" spans="2:3" x14ac:dyDescent="0.25">
      <c r="B756008" s="76"/>
      <c r="C756008" s="75"/>
    </row>
    <row r="756009" spans="2:3" x14ac:dyDescent="0.25">
      <c r="B756009" s="76"/>
      <c r="C756009" s="75"/>
    </row>
    <row r="756010" spans="2:3" x14ac:dyDescent="0.25">
      <c r="B756010" s="76"/>
      <c r="C756010" s="75"/>
    </row>
    <row r="756011" spans="2:3" x14ac:dyDescent="0.25">
      <c r="B756011" s="76"/>
      <c r="C756011" s="75"/>
    </row>
    <row r="756012" spans="2:3" x14ac:dyDescent="0.25">
      <c r="B756012" s="76"/>
      <c r="C756012" s="75"/>
    </row>
    <row r="756013" spans="2:3" x14ac:dyDescent="0.25">
      <c r="B756013" s="76"/>
      <c r="C756013" s="75"/>
    </row>
    <row r="756014" spans="2:3" x14ac:dyDescent="0.25">
      <c r="B756014" s="76"/>
      <c r="C756014" s="75"/>
    </row>
    <row r="756015" spans="2:3" x14ac:dyDescent="0.25">
      <c r="B756015" s="76"/>
      <c r="C756015" s="75"/>
    </row>
    <row r="756016" spans="2:3" x14ac:dyDescent="0.25">
      <c r="B756016" s="76"/>
      <c r="C756016" s="75"/>
    </row>
    <row r="756017" spans="2:3" x14ac:dyDescent="0.25">
      <c r="B756017" s="76"/>
      <c r="C756017" s="75"/>
    </row>
    <row r="756127" spans="2:3" x14ac:dyDescent="0.25">
      <c r="B756127" s="76"/>
      <c r="C756127" s="75"/>
    </row>
    <row r="756128" spans="2:3" x14ac:dyDescent="0.25">
      <c r="B756128" s="76"/>
      <c r="C756128" s="75"/>
    </row>
    <row r="756129" spans="2:3" x14ac:dyDescent="0.25">
      <c r="B756129" s="76"/>
      <c r="C756129" s="75"/>
    </row>
    <row r="756130" spans="2:3" x14ac:dyDescent="0.25">
      <c r="B756130" s="76"/>
      <c r="C756130" s="75"/>
    </row>
    <row r="756131" spans="2:3" x14ac:dyDescent="0.25">
      <c r="B756131" s="76"/>
      <c r="C756131" s="75"/>
    </row>
    <row r="756132" spans="2:3" x14ac:dyDescent="0.25">
      <c r="B756132" s="76"/>
      <c r="C756132" s="75"/>
    </row>
    <row r="756133" spans="2:3" x14ac:dyDescent="0.25">
      <c r="B756133" s="76"/>
      <c r="C756133" s="75"/>
    </row>
    <row r="756134" spans="2:3" x14ac:dyDescent="0.25">
      <c r="B756134" s="76"/>
      <c r="C756134" s="75"/>
    </row>
    <row r="756135" spans="2:3" x14ac:dyDescent="0.25">
      <c r="B756135" s="76"/>
      <c r="C756135" s="75"/>
    </row>
    <row r="756136" spans="2:3" x14ac:dyDescent="0.25">
      <c r="B756136" s="76"/>
      <c r="C756136" s="75"/>
    </row>
    <row r="756137" spans="2:3" x14ac:dyDescent="0.25">
      <c r="B756137" s="76"/>
      <c r="C756137" s="75"/>
    </row>
    <row r="756138" spans="2:3" x14ac:dyDescent="0.25">
      <c r="B756138" s="76"/>
      <c r="C756138" s="75"/>
    </row>
    <row r="756139" spans="2:3" x14ac:dyDescent="0.25">
      <c r="B756139" s="76"/>
      <c r="C756139" s="75"/>
    </row>
    <row r="756249" spans="2:3" x14ac:dyDescent="0.25">
      <c r="B756249" s="76"/>
      <c r="C756249" s="75"/>
    </row>
    <row r="756250" spans="2:3" x14ac:dyDescent="0.25">
      <c r="B756250" s="76"/>
      <c r="C756250" s="75"/>
    </row>
    <row r="756251" spans="2:3" x14ac:dyDescent="0.25">
      <c r="B756251" s="76"/>
      <c r="C756251" s="75"/>
    </row>
    <row r="756252" spans="2:3" x14ac:dyDescent="0.25">
      <c r="B756252" s="76"/>
      <c r="C756252" s="75"/>
    </row>
    <row r="756253" spans="2:3" x14ac:dyDescent="0.25">
      <c r="B756253" s="76"/>
      <c r="C756253" s="75"/>
    </row>
    <row r="756254" spans="2:3" x14ac:dyDescent="0.25">
      <c r="B756254" s="76"/>
      <c r="C756254" s="75"/>
    </row>
    <row r="756255" spans="2:3" x14ac:dyDescent="0.25">
      <c r="B756255" s="76"/>
      <c r="C756255" s="75"/>
    </row>
    <row r="756256" spans="2:3" x14ac:dyDescent="0.25">
      <c r="B756256" s="76"/>
      <c r="C756256" s="75"/>
    </row>
    <row r="756257" spans="2:3" x14ac:dyDescent="0.25">
      <c r="B756257" s="76"/>
      <c r="C756257" s="75"/>
    </row>
    <row r="756258" spans="2:3" x14ac:dyDescent="0.25">
      <c r="B756258" s="76"/>
      <c r="C756258" s="75"/>
    </row>
    <row r="756259" spans="2:3" x14ac:dyDescent="0.25">
      <c r="B756259" s="76"/>
      <c r="C756259" s="75"/>
    </row>
    <row r="756260" spans="2:3" x14ac:dyDescent="0.25">
      <c r="B756260" s="76"/>
      <c r="C756260" s="75"/>
    </row>
    <row r="756261" spans="2:3" x14ac:dyDescent="0.25">
      <c r="B756261" s="76"/>
      <c r="C756261" s="75"/>
    </row>
    <row r="756371" spans="2:3" x14ac:dyDescent="0.25">
      <c r="B756371" s="76"/>
      <c r="C756371" s="75"/>
    </row>
    <row r="756372" spans="2:3" x14ac:dyDescent="0.25">
      <c r="B756372" s="76"/>
      <c r="C756372" s="75"/>
    </row>
    <row r="756373" spans="2:3" x14ac:dyDescent="0.25">
      <c r="B756373" s="76"/>
      <c r="C756373" s="75"/>
    </row>
    <row r="756374" spans="2:3" x14ac:dyDescent="0.25">
      <c r="B756374" s="76"/>
      <c r="C756374" s="75"/>
    </row>
    <row r="756375" spans="2:3" x14ac:dyDescent="0.25">
      <c r="B756375" s="76"/>
      <c r="C756375" s="75"/>
    </row>
    <row r="756376" spans="2:3" x14ac:dyDescent="0.25">
      <c r="B756376" s="76"/>
      <c r="C756376" s="75"/>
    </row>
    <row r="756377" spans="2:3" x14ac:dyDescent="0.25">
      <c r="B756377" s="76"/>
      <c r="C756377" s="75"/>
    </row>
    <row r="756378" spans="2:3" x14ac:dyDescent="0.25">
      <c r="B756378" s="76"/>
      <c r="C756378" s="75"/>
    </row>
    <row r="756379" spans="2:3" x14ac:dyDescent="0.25">
      <c r="B756379" s="76"/>
      <c r="C756379" s="75"/>
    </row>
    <row r="756380" spans="2:3" x14ac:dyDescent="0.25">
      <c r="B756380" s="76"/>
      <c r="C756380" s="75"/>
    </row>
    <row r="756381" spans="2:3" x14ac:dyDescent="0.25">
      <c r="B756381" s="76"/>
      <c r="C756381" s="75"/>
    </row>
    <row r="756382" spans="2:3" x14ac:dyDescent="0.25">
      <c r="B756382" s="76"/>
      <c r="C756382" s="75"/>
    </row>
    <row r="756383" spans="2:3" x14ac:dyDescent="0.25">
      <c r="B756383" s="76"/>
      <c r="C756383" s="75"/>
    </row>
    <row r="756493" spans="2:3" x14ac:dyDescent="0.25">
      <c r="B756493" s="76"/>
      <c r="C756493" s="75"/>
    </row>
    <row r="756494" spans="2:3" x14ac:dyDescent="0.25">
      <c r="B756494" s="76"/>
      <c r="C756494" s="75"/>
    </row>
    <row r="756495" spans="2:3" x14ac:dyDescent="0.25">
      <c r="B756495" s="76"/>
      <c r="C756495" s="75"/>
    </row>
    <row r="756496" spans="2:3" x14ac:dyDescent="0.25">
      <c r="B756496" s="76"/>
      <c r="C756496" s="75"/>
    </row>
    <row r="756497" spans="2:3" x14ac:dyDescent="0.25">
      <c r="B756497" s="76"/>
      <c r="C756497" s="75"/>
    </row>
    <row r="756498" spans="2:3" x14ac:dyDescent="0.25">
      <c r="B756498" s="76"/>
      <c r="C756498" s="75"/>
    </row>
    <row r="756499" spans="2:3" x14ac:dyDescent="0.25">
      <c r="B756499" s="76"/>
      <c r="C756499" s="75"/>
    </row>
    <row r="756500" spans="2:3" x14ac:dyDescent="0.25">
      <c r="B756500" s="76"/>
      <c r="C756500" s="75"/>
    </row>
    <row r="756501" spans="2:3" x14ac:dyDescent="0.25">
      <c r="B756501" s="76"/>
      <c r="C756501" s="75"/>
    </row>
    <row r="756502" spans="2:3" x14ac:dyDescent="0.25">
      <c r="B756502" s="76"/>
      <c r="C756502" s="75"/>
    </row>
    <row r="756503" spans="2:3" x14ac:dyDescent="0.25">
      <c r="B756503" s="76"/>
      <c r="C756503" s="75"/>
    </row>
    <row r="756504" spans="2:3" x14ac:dyDescent="0.25">
      <c r="B756504" s="76"/>
      <c r="C756504" s="75"/>
    </row>
    <row r="756505" spans="2:3" x14ac:dyDescent="0.25">
      <c r="B756505" s="76"/>
      <c r="C756505" s="75"/>
    </row>
    <row r="756615" spans="2:3" x14ac:dyDescent="0.25">
      <c r="B756615" s="76"/>
      <c r="C756615" s="75"/>
    </row>
    <row r="756616" spans="2:3" x14ac:dyDescent="0.25">
      <c r="B756616" s="76"/>
      <c r="C756616" s="75"/>
    </row>
    <row r="756617" spans="2:3" x14ac:dyDescent="0.25">
      <c r="B756617" s="76"/>
      <c r="C756617" s="75"/>
    </row>
    <row r="756618" spans="2:3" x14ac:dyDescent="0.25">
      <c r="B756618" s="76"/>
      <c r="C756618" s="75"/>
    </row>
    <row r="756619" spans="2:3" x14ac:dyDescent="0.25">
      <c r="B756619" s="76"/>
      <c r="C756619" s="75"/>
    </row>
    <row r="756620" spans="2:3" x14ac:dyDescent="0.25">
      <c r="B756620" s="76"/>
      <c r="C756620" s="75"/>
    </row>
    <row r="756621" spans="2:3" x14ac:dyDescent="0.25">
      <c r="B756621" s="76"/>
      <c r="C756621" s="75"/>
    </row>
    <row r="756622" spans="2:3" x14ac:dyDescent="0.25">
      <c r="B756622" s="76"/>
      <c r="C756622" s="75"/>
    </row>
    <row r="756623" spans="2:3" x14ac:dyDescent="0.25">
      <c r="B756623" s="76"/>
      <c r="C756623" s="75"/>
    </row>
    <row r="756624" spans="2:3" x14ac:dyDescent="0.25">
      <c r="B756624" s="76"/>
      <c r="C756624" s="75"/>
    </row>
    <row r="756625" spans="2:3" x14ac:dyDescent="0.25">
      <c r="B756625" s="76"/>
      <c r="C756625" s="75"/>
    </row>
    <row r="756626" spans="2:3" x14ac:dyDescent="0.25">
      <c r="B756626" s="76"/>
      <c r="C756626" s="75"/>
    </row>
    <row r="756627" spans="2:3" x14ac:dyDescent="0.25">
      <c r="B756627" s="76"/>
      <c r="C756627" s="75"/>
    </row>
    <row r="756737" spans="2:3" x14ac:dyDescent="0.25">
      <c r="B756737" s="76"/>
      <c r="C756737" s="75"/>
    </row>
    <row r="756738" spans="2:3" x14ac:dyDescent="0.25">
      <c r="B756738" s="76"/>
      <c r="C756738" s="75"/>
    </row>
    <row r="756739" spans="2:3" x14ac:dyDescent="0.25">
      <c r="B756739" s="76"/>
      <c r="C756739" s="75"/>
    </row>
    <row r="756740" spans="2:3" x14ac:dyDescent="0.25">
      <c r="B756740" s="76"/>
      <c r="C756740" s="75"/>
    </row>
    <row r="756741" spans="2:3" x14ac:dyDescent="0.25">
      <c r="B756741" s="76"/>
      <c r="C756741" s="75"/>
    </row>
    <row r="756742" spans="2:3" x14ac:dyDescent="0.25">
      <c r="B756742" s="76"/>
      <c r="C756742" s="75"/>
    </row>
    <row r="756743" spans="2:3" x14ac:dyDescent="0.25">
      <c r="B756743" s="76"/>
      <c r="C756743" s="75"/>
    </row>
    <row r="756744" spans="2:3" x14ac:dyDescent="0.25">
      <c r="B756744" s="76"/>
      <c r="C756744" s="75"/>
    </row>
    <row r="756745" spans="2:3" x14ac:dyDescent="0.25">
      <c r="B756745" s="76"/>
      <c r="C756745" s="75"/>
    </row>
    <row r="756746" spans="2:3" x14ac:dyDescent="0.25">
      <c r="B756746" s="76"/>
      <c r="C756746" s="75"/>
    </row>
    <row r="756747" spans="2:3" x14ac:dyDescent="0.25">
      <c r="B756747" s="76"/>
      <c r="C756747" s="75"/>
    </row>
    <row r="756748" spans="2:3" x14ac:dyDescent="0.25">
      <c r="B756748" s="76"/>
      <c r="C756748" s="75"/>
    </row>
    <row r="756749" spans="2:3" x14ac:dyDescent="0.25">
      <c r="B756749" s="76"/>
      <c r="C756749" s="75"/>
    </row>
    <row r="756859" spans="2:3" x14ac:dyDescent="0.25">
      <c r="B756859" s="76"/>
      <c r="C756859" s="75"/>
    </row>
    <row r="756860" spans="2:3" x14ac:dyDescent="0.25">
      <c r="B756860" s="76"/>
      <c r="C756860" s="75"/>
    </row>
    <row r="756861" spans="2:3" x14ac:dyDescent="0.25">
      <c r="B756861" s="76"/>
      <c r="C756861" s="75"/>
    </row>
    <row r="756862" spans="2:3" x14ac:dyDescent="0.25">
      <c r="B756862" s="76"/>
      <c r="C756862" s="75"/>
    </row>
    <row r="756863" spans="2:3" x14ac:dyDescent="0.25">
      <c r="B756863" s="76"/>
      <c r="C756863" s="75"/>
    </row>
    <row r="756864" spans="2:3" x14ac:dyDescent="0.25">
      <c r="B756864" s="76"/>
      <c r="C756864" s="75"/>
    </row>
    <row r="756865" spans="2:3" x14ac:dyDescent="0.25">
      <c r="B756865" s="76"/>
      <c r="C756865" s="75"/>
    </row>
    <row r="756866" spans="2:3" x14ac:dyDescent="0.25">
      <c r="B756866" s="76"/>
      <c r="C756866" s="75"/>
    </row>
    <row r="756867" spans="2:3" x14ac:dyDescent="0.25">
      <c r="B756867" s="76"/>
      <c r="C756867" s="75"/>
    </row>
    <row r="756868" spans="2:3" x14ac:dyDescent="0.25">
      <c r="B756868" s="76"/>
      <c r="C756868" s="75"/>
    </row>
    <row r="756869" spans="2:3" x14ac:dyDescent="0.25">
      <c r="B756869" s="76"/>
      <c r="C756869" s="75"/>
    </row>
    <row r="756870" spans="2:3" x14ac:dyDescent="0.25">
      <c r="B756870" s="76"/>
      <c r="C756870" s="75"/>
    </row>
    <row r="756871" spans="2:3" x14ac:dyDescent="0.25">
      <c r="B756871" s="76"/>
      <c r="C756871" s="75"/>
    </row>
    <row r="756981" spans="2:3" x14ac:dyDescent="0.25">
      <c r="B756981" s="76"/>
      <c r="C756981" s="75"/>
    </row>
    <row r="756982" spans="2:3" x14ac:dyDescent="0.25">
      <c r="B756982" s="76"/>
      <c r="C756982" s="75"/>
    </row>
    <row r="756983" spans="2:3" x14ac:dyDescent="0.25">
      <c r="B756983" s="76"/>
      <c r="C756983" s="75"/>
    </row>
    <row r="756984" spans="2:3" x14ac:dyDescent="0.25">
      <c r="B756984" s="76"/>
      <c r="C756984" s="75"/>
    </row>
    <row r="756985" spans="2:3" x14ac:dyDescent="0.25">
      <c r="B756985" s="76"/>
      <c r="C756985" s="75"/>
    </row>
    <row r="756986" spans="2:3" x14ac:dyDescent="0.25">
      <c r="B756986" s="76"/>
      <c r="C756986" s="75"/>
    </row>
    <row r="756987" spans="2:3" x14ac:dyDescent="0.25">
      <c r="B756987" s="76"/>
      <c r="C756987" s="75"/>
    </row>
    <row r="756988" spans="2:3" x14ac:dyDescent="0.25">
      <c r="B756988" s="76"/>
      <c r="C756988" s="75"/>
    </row>
    <row r="756989" spans="2:3" x14ac:dyDescent="0.25">
      <c r="B756989" s="76"/>
      <c r="C756989" s="75"/>
    </row>
    <row r="756990" spans="2:3" x14ac:dyDescent="0.25">
      <c r="B756990" s="76"/>
      <c r="C756990" s="75"/>
    </row>
    <row r="756991" spans="2:3" x14ac:dyDescent="0.25">
      <c r="B756991" s="76"/>
      <c r="C756991" s="75"/>
    </row>
    <row r="756992" spans="2:3" x14ac:dyDescent="0.25">
      <c r="B756992" s="76"/>
      <c r="C756992" s="75"/>
    </row>
    <row r="756993" spans="2:3" x14ac:dyDescent="0.25">
      <c r="B756993" s="76"/>
      <c r="C756993" s="75"/>
    </row>
    <row r="757103" spans="2:3" x14ac:dyDescent="0.25">
      <c r="B757103" s="76"/>
      <c r="C757103" s="75"/>
    </row>
    <row r="757104" spans="2:3" x14ac:dyDescent="0.25">
      <c r="B757104" s="76"/>
      <c r="C757104" s="75"/>
    </row>
    <row r="757105" spans="2:3" x14ac:dyDescent="0.25">
      <c r="B757105" s="76"/>
      <c r="C757105" s="75"/>
    </row>
    <row r="757106" spans="2:3" x14ac:dyDescent="0.25">
      <c r="B757106" s="76"/>
      <c r="C757106" s="75"/>
    </row>
    <row r="757107" spans="2:3" x14ac:dyDescent="0.25">
      <c r="B757107" s="76"/>
      <c r="C757107" s="75"/>
    </row>
    <row r="757108" spans="2:3" x14ac:dyDescent="0.25">
      <c r="B757108" s="76"/>
      <c r="C757108" s="75"/>
    </row>
    <row r="757109" spans="2:3" x14ac:dyDescent="0.25">
      <c r="B757109" s="76"/>
      <c r="C757109" s="75"/>
    </row>
    <row r="757110" spans="2:3" x14ac:dyDescent="0.25">
      <c r="B757110" s="76"/>
      <c r="C757110" s="75"/>
    </row>
    <row r="757111" spans="2:3" x14ac:dyDescent="0.25">
      <c r="B757111" s="76"/>
      <c r="C757111" s="75"/>
    </row>
    <row r="757112" spans="2:3" x14ac:dyDescent="0.25">
      <c r="B757112" s="76"/>
      <c r="C757112" s="75"/>
    </row>
    <row r="757113" spans="2:3" x14ac:dyDescent="0.25">
      <c r="B757113" s="76"/>
      <c r="C757113" s="75"/>
    </row>
    <row r="757114" spans="2:3" x14ac:dyDescent="0.25">
      <c r="B757114" s="76"/>
      <c r="C757114" s="75"/>
    </row>
    <row r="757115" spans="2:3" x14ac:dyDescent="0.25">
      <c r="B757115" s="76"/>
      <c r="C757115" s="75"/>
    </row>
    <row r="757225" spans="2:3" x14ac:dyDescent="0.25">
      <c r="B757225" s="76"/>
      <c r="C757225" s="75"/>
    </row>
    <row r="757226" spans="2:3" x14ac:dyDescent="0.25">
      <c r="B757226" s="76"/>
      <c r="C757226" s="75"/>
    </row>
    <row r="757227" spans="2:3" x14ac:dyDescent="0.25">
      <c r="B757227" s="76"/>
      <c r="C757227" s="75"/>
    </row>
    <row r="757228" spans="2:3" x14ac:dyDescent="0.25">
      <c r="B757228" s="76"/>
      <c r="C757228" s="75"/>
    </row>
    <row r="757229" spans="2:3" x14ac:dyDescent="0.25">
      <c r="B757229" s="76"/>
      <c r="C757229" s="75"/>
    </row>
    <row r="757230" spans="2:3" x14ac:dyDescent="0.25">
      <c r="B757230" s="76"/>
      <c r="C757230" s="75"/>
    </row>
    <row r="757231" spans="2:3" x14ac:dyDescent="0.25">
      <c r="B757231" s="76"/>
      <c r="C757231" s="75"/>
    </row>
    <row r="757232" spans="2:3" x14ac:dyDescent="0.25">
      <c r="B757232" s="76"/>
      <c r="C757232" s="75"/>
    </row>
    <row r="757233" spans="2:3" x14ac:dyDescent="0.25">
      <c r="B757233" s="76"/>
      <c r="C757233" s="75"/>
    </row>
    <row r="757234" spans="2:3" x14ac:dyDescent="0.25">
      <c r="B757234" s="76"/>
      <c r="C757234" s="75"/>
    </row>
    <row r="757235" spans="2:3" x14ac:dyDescent="0.25">
      <c r="B757235" s="76"/>
      <c r="C757235" s="75"/>
    </row>
    <row r="757236" spans="2:3" x14ac:dyDescent="0.25">
      <c r="B757236" s="76"/>
      <c r="C757236" s="75"/>
    </row>
    <row r="757237" spans="2:3" x14ac:dyDescent="0.25">
      <c r="B757237" s="76"/>
      <c r="C757237" s="75"/>
    </row>
    <row r="757347" spans="2:3" x14ac:dyDescent="0.25">
      <c r="B757347" s="76"/>
      <c r="C757347" s="75"/>
    </row>
    <row r="757348" spans="2:3" x14ac:dyDescent="0.25">
      <c r="B757348" s="76"/>
      <c r="C757348" s="75"/>
    </row>
    <row r="757349" spans="2:3" x14ac:dyDescent="0.25">
      <c r="B757349" s="76"/>
      <c r="C757349" s="75"/>
    </row>
    <row r="757350" spans="2:3" x14ac:dyDescent="0.25">
      <c r="B757350" s="76"/>
      <c r="C757350" s="75"/>
    </row>
    <row r="757351" spans="2:3" x14ac:dyDescent="0.25">
      <c r="B757351" s="76"/>
      <c r="C757351" s="75"/>
    </row>
    <row r="757352" spans="2:3" x14ac:dyDescent="0.25">
      <c r="B757352" s="76"/>
      <c r="C757352" s="75"/>
    </row>
    <row r="757353" spans="2:3" x14ac:dyDescent="0.25">
      <c r="B757353" s="76"/>
      <c r="C757353" s="75"/>
    </row>
    <row r="757354" spans="2:3" x14ac:dyDescent="0.25">
      <c r="B757354" s="76"/>
      <c r="C757354" s="75"/>
    </row>
    <row r="757355" spans="2:3" x14ac:dyDescent="0.25">
      <c r="B757355" s="76"/>
      <c r="C757355" s="75"/>
    </row>
    <row r="757356" spans="2:3" x14ac:dyDescent="0.25">
      <c r="B757356" s="76"/>
      <c r="C757356" s="75"/>
    </row>
    <row r="757357" spans="2:3" x14ac:dyDescent="0.25">
      <c r="B757357" s="76"/>
      <c r="C757357" s="75"/>
    </row>
    <row r="757358" spans="2:3" x14ac:dyDescent="0.25">
      <c r="B757358" s="76"/>
      <c r="C757358" s="75"/>
    </row>
    <row r="757359" spans="2:3" x14ac:dyDescent="0.25">
      <c r="B757359" s="76"/>
      <c r="C757359" s="75"/>
    </row>
    <row r="757469" spans="2:3" x14ac:dyDescent="0.25">
      <c r="B757469" s="76"/>
      <c r="C757469" s="75"/>
    </row>
    <row r="757470" spans="2:3" x14ac:dyDescent="0.25">
      <c r="B757470" s="76"/>
      <c r="C757470" s="75"/>
    </row>
    <row r="757471" spans="2:3" x14ac:dyDescent="0.25">
      <c r="B757471" s="76"/>
      <c r="C757471" s="75"/>
    </row>
    <row r="757472" spans="2:3" x14ac:dyDescent="0.25">
      <c r="B757472" s="76"/>
      <c r="C757472" s="75"/>
    </row>
    <row r="757473" spans="2:3" x14ac:dyDescent="0.25">
      <c r="B757473" s="76"/>
      <c r="C757473" s="75"/>
    </row>
    <row r="757474" spans="2:3" x14ac:dyDescent="0.25">
      <c r="B757474" s="76"/>
      <c r="C757474" s="75"/>
    </row>
    <row r="757475" spans="2:3" x14ac:dyDescent="0.25">
      <c r="B757475" s="76"/>
      <c r="C757475" s="75"/>
    </row>
    <row r="757476" spans="2:3" x14ac:dyDescent="0.25">
      <c r="B757476" s="76"/>
      <c r="C757476" s="75"/>
    </row>
    <row r="757477" spans="2:3" x14ac:dyDescent="0.25">
      <c r="B757477" s="76"/>
      <c r="C757477" s="75"/>
    </row>
    <row r="757478" spans="2:3" x14ac:dyDescent="0.25">
      <c r="B757478" s="76"/>
      <c r="C757478" s="75"/>
    </row>
    <row r="757479" spans="2:3" x14ac:dyDescent="0.25">
      <c r="B757479" s="76"/>
      <c r="C757479" s="75"/>
    </row>
    <row r="757480" spans="2:3" x14ac:dyDescent="0.25">
      <c r="B757480" s="76"/>
      <c r="C757480" s="75"/>
    </row>
    <row r="757481" spans="2:3" x14ac:dyDescent="0.25">
      <c r="B757481" s="76"/>
      <c r="C757481" s="75"/>
    </row>
    <row r="757591" spans="2:3" x14ac:dyDescent="0.25">
      <c r="B757591" s="76"/>
      <c r="C757591" s="75"/>
    </row>
    <row r="757592" spans="2:3" x14ac:dyDescent="0.25">
      <c r="B757592" s="76"/>
      <c r="C757592" s="75"/>
    </row>
    <row r="757593" spans="2:3" x14ac:dyDescent="0.25">
      <c r="B757593" s="76"/>
      <c r="C757593" s="75"/>
    </row>
    <row r="757594" spans="2:3" x14ac:dyDescent="0.25">
      <c r="B757594" s="76"/>
      <c r="C757594" s="75"/>
    </row>
    <row r="757595" spans="2:3" x14ac:dyDescent="0.25">
      <c r="B757595" s="76"/>
      <c r="C757595" s="75"/>
    </row>
    <row r="757596" spans="2:3" x14ac:dyDescent="0.25">
      <c r="B757596" s="76"/>
      <c r="C757596" s="75"/>
    </row>
    <row r="757597" spans="2:3" x14ac:dyDescent="0.25">
      <c r="B757597" s="76"/>
      <c r="C757597" s="75"/>
    </row>
    <row r="757598" spans="2:3" x14ac:dyDescent="0.25">
      <c r="B757598" s="76"/>
      <c r="C757598" s="75"/>
    </row>
    <row r="757599" spans="2:3" x14ac:dyDescent="0.25">
      <c r="B757599" s="76"/>
      <c r="C757599" s="75"/>
    </row>
    <row r="757600" spans="2:3" x14ac:dyDescent="0.25">
      <c r="B757600" s="76"/>
      <c r="C757600" s="75"/>
    </row>
    <row r="757601" spans="2:3" x14ac:dyDescent="0.25">
      <c r="B757601" s="76"/>
      <c r="C757601" s="75"/>
    </row>
    <row r="757602" spans="2:3" x14ac:dyDescent="0.25">
      <c r="B757602" s="76"/>
      <c r="C757602" s="75"/>
    </row>
    <row r="757603" spans="2:3" x14ac:dyDescent="0.25">
      <c r="B757603" s="76"/>
      <c r="C757603" s="75"/>
    </row>
    <row r="757713" spans="2:3" x14ac:dyDescent="0.25">
      <c r="B757713" s="76"/>
      <c r="C757713" s="75"/>
    </row>
    <row r="757714" spans="2:3" x14ac:dyDescent="0.25">
      <c r="B757714" s="76"/>
      <c r="C757714" s="75"/>
    </row>
    <row r="757715" spans="2:3" x14ac:dyDescent="0.25">
      <c r="B757715" s="76"/>
      <c r="C757715" s="75"/>
    </row>
    <row r="757716" spans="2:3" x14ac:dyDescent="0.25">
      <c r="B757716" s="76"/>
      <c r="C757716" s="75"/>
    </row>
    <row r="757717" spans="2:3" x14ac:dyDescent="0.25">
      <c r="B757717" s="76"/>
      <c r="C757717" s="75"/>
    </row>
    <row r="757718" spans="2:3" x14ac:dyDescent="0.25">
      <c r="B757718" s="76"/>
      <c r="C757718" s="75"/>
    </row>
    <row r="757719" spans="2:3" x14ac:dyDescent="0.25">
      <c r="B757719" s="76"/>
      <c r="C757719" s="75"/>
    </row>
    <row r="757720" spans="2:3" x14ac:dyDescent="0.25">
      <c r="B757720" s="76"/>
      <c r="C757720" s="75"/>
    </row>
    <row r="757721" spans="2:3" x14ac:dyDescent="0.25">
      <c r="B757721" s="76"/>
      <c r="C757721" s="75"/>
    </row>
    <row r="757722" spans="2:3" x14ac:dyDescent="0.25">
      <c r="B757722" s="76"/>
      <c r="C757722" s="75"/>
    </row>
    <row r="757723" spans="2:3" x14ac:dyDescent="0.25">
      <c r="B757723" s="76"/>
      <c r="C757723" s="75"/>
    </row>
    <row r="757724" spans="2:3" x14ac:dyDescent="0.25">
      <c r="B757724" s="76"/>
      <c r="C757724" s="75"/>
    </row>
    <row r="757725" spans="2:3" x14ac:dyDescent="0.25">
      <c r="B757725" s="76"/>
      <c r="C757725" s="75"/>
    </row>
    <row r="757835" spans="2:3" x14ac:dyDescent="0.25">
      <c r="B757835" s="76"/>
      <c r="C757835" s="75"/>
    </row>
    <row r="757836" spans="2:3" x14ac:dyDescent="0.25">
      <c r="B757836" s="76"/>
      <c r="C757836" s="75"/>
    </row>
    <row r="757837" spans="2:3" x14ac:dyDescent="0.25">
      <c r="B757837" s="76"/>
      <c r="C757837" s="75"/>
    </row>
    <row r="757838" spans="2:3" x14ac:dyDescent="0.25">
      <c r="B757838" s="76"/>
      <c r="C757838" s="75"/>
    </row>
    <row r="757839" spans="2:3" x14ac:dyDescent="0.25">
      <c r="B757839" s="76"/>
      <c r="C757839" s="75"/>
    </row>
    <row r="757840" spans="2:3" x14ac:dyDescent="0.25">
      <c r="B757840" s="76"/>
      <c r="C757840" s="75"/>
    </row>
    <row r="757841" spans="2:3" x14ac:dyDescent="0.25">
      <c r="B757841" s="76"/>
      <c r="C757841" s="75"/>
    </row>
    <row r="757842" spans="2:3" x14ac:dyDescent="0.25">
      <c r="B757842" s="76"/>
      <c r="C757842" s="75"/>
    </row>
    <row r="757843" spans="2:3" x14ac:dyDescent="0.25">
      <c r="B757843" s="76"/>
      <c r="C757843" s="75"/>
    </row>
    <row r="757844" spans="2:3" x14ac:dyDescent="0.25">
      <c r="B757844" s="76"/>
      <c r="C757844" s="75"/>
    </row>
    <row r="757845" spans="2:3" x14ac:dyDescent="0.25">
      <c r="B757845" s="76"/>
      <c r="C757845" s="75"/>
    </row>
    <row r="757846" spans="2:3" x14ac:dyDescent="0.25">
      <c r="B757846" s="76"/>
      <c r="C757846" s="75"/>
    </row>
    <row r="757847" spans="2:3" x14ac:dyDescent="0.25">
      <c r="B757847" s="76"/>
      <c r="C757847" s="75"/>
    </row>
    <row r="757957" spans="2:3" x14ac:dyDescent="0.25">
      <c r="B757957" s="76"/>
      <c r="C757957" s="75"/>
    </row>
    <row r="757958" spans="2:3" x14ac:dyDescent="0.25">
      <c r="B757958" s="76"/>
      <c r="C757958" s="75"/>
    </row>
    <row r="757959" spans="2:3" x14ac:dyDescent="0.25">
      <c r="B757959" s="76"/>
      <c r="C757959" s="75"/>
    </row>
    <row r="757960" spans="2:3" x14ac:dyDescent="0.25">
      <c r="B757960" s="76"/>
      <c r="C757960" s="75"/>
    </row>
    <row r="757961" spans="2:3" x14ac:dyDescent="0.25">
      <c r="B757961" s="76"/>
      <c r="C757961" s="75"/>
    </row>
    <row r="757962" spans="2:3" x14ac:dyDescent="0.25">
      <c r="B757962" s="76"/>
      <c r="C757962" s="75"/>
    </row>
    <row r="757963" spans="2:3" x14ac:dyDescent="0.25">
      <c r="B757963" s="76"/>
      <c r="C757963" s="75"/>
    </row>
    <row r="757964" spans="2:3" x14ac:dyDescent="0.25">
      <c r="B757964" s="76"/>
      <c r="C757964" s="75"/>
    </row>
    <row r="757965" spans="2:3" x14ac:dyDescent="0.25">
      <c r="B757965" s="76"/>
      <c r="C757965" s="75"/>
    </row>
    <row r="757966" spans="2:3" x14ac:dyDescent="0.25">
      <c r="B757966" s="76"/>
      <c r="C757966" s="75"/>
    </row>
    <row r="757967" spans="2:3" x14ac:dyDescent="0.25">
      <c r="B757967" s="76"/>
      <c r="C757967" s="75"/>
    </row>
    <row r="757968" spans="2:3" x14ac:dyDescent="0.25">
      <c r="B757968" s="76"/>
      <c r="C757968" s="75"/>
    </row>
    <row r="757969" spans="2:3" x14ac:dyDescent="0.25">
      <c r="B757969" s="76"/>
      <c r="C757969" s="75"/>
    </row>
    <row r="758079" spans="2:3" x14ac:dyDescent="0.25">
      <c r="B758079" s="76"/>
      <c r="C758079" s="75"/>
    </row>
    <row r="758080" spans="2:3" x14ac:dyDescent="0.25">
      <c r="B758080" s="76"/>
      <c r="C758080" s="75"/>
    </row>
    <row r="758081" spans="2:3" x14ac:dyDescent="0.25">
      <c r="B758081" s="76"/>
      <c r="C758081" s="75"/>
    </row>
    <row r="758082" spans="2:3" x14ac:dyDescent="0.25">
      <c r="B758082" s="76"/>
      <c r="C758082" s="75"/>
    </row>
    <row r="758083" spans="2:3" x14ac:dyDescent="0.25">
      <c r="B758083" s="76"/>
      <c r="C758083" s="75"/>
    </row>
    <row r="758084" spans="2:3" x14ac:dyDescent="0.25">
      <c r="B758084" s="76"/>
      <c r="C758084" s="75"/>
    </row>
    <row r="758085" spans="2:3" x14ac:dyDescent="0.25">
      <c r="B758085" s="76"/>
      <c r="C758085" s="75"/>
    </row>
    <row r="758086" spans="2:3" x14ac:dyDescent="0.25">
      <c r="B758086" s="76"/>
      <c r="C758086" s="75"/>
    </row>
    <row r="758087" spans="2:3" x14ac:dyDescent="0.25">
      <c r="B758087" s="76"/>
      <c r="C758087" s="75"/>
    </row>
    <row r="758088" spans="2:3" x14ac:dyDescent="0.25">
      <c r="B758088" s="76"/>
      <c r="C758088" s="75"/>
    </row>
    <row r="758089" spans="2:3" x14ac:dyDescent="0.25">
      <c r="B758089" s="76"/>
      <c r="C758089" s="75"/>
    </row>
    <row r="758090" spans="2:3" x14ac:dyDescent="0.25">
      <c r="B758090" s="76"/>
      <c r="C758090" s="75"/>
    </row>
    <row r="758091" spans="2:3" x14ac:dyDescent="0.25">
      <c r="B758091" s="76"/>
      <c r="C758091" s="75"/>
    </row>
    <row r="758201" spans="2:3" x14ac:dyDescent="0.25">
      <c r="B758201" s="76"/>
      <c r="C758201" s="75"/>
    </row>
    <row r="758202" spans="2:3" x14ac:dyDescent="0.25">
      <c r="B758202" s="76"/>
      <c r="C758202" s="75"/>
    </row>
    <row r="758203" spans="2:3" x14ac:dyDescent="0.25">
      <c r="B758203" s="76"/>
      <c r="C758203" s="75"/>
    </row>
    <row r="758204" spans="2:3" x14ac:dyDescent="0.25">
      <c r="B758204" s="76"/>
      <c r="C758204" s="75"/>
    </row>
    <row r="758205" spans="2:3" x14ac:dyDescent="0.25">
      <c r="B758205" s="76"/>
      <c r="C758205" s="75"/>
    </row>
    <row r="758206" spans="2:3" x14ac:dyDescent="0.25">
      <c r="B758206" s="76"/>
      <c r="C758206" s="75"/>
    </row>
    <row r="758207" spans="2:3" x14ac:dyDescent="0.25">
      <c r="B758207" s="76"/>
      <c r="C758207" s="75"/>
    </row>
    <row r="758208" spans="2:3" x14ac:dyDescent="0.25">
      <c r="B758208" s="76"/>
      <c r="C758208" s="75"/>
    </row>
    <row r="758209" spans="2:3" x14ac:dyDescent="0.25">
      <c r="B758209" s="76"/>
      <c r="C758209" s="75"/>
    </row>
    <row r="758210" spans="2:3" x14ac:dyDescent="0.25">
      <c r="B758210" s="76"/>
      <c r="C758210" s="75"/>
    </row>
    <row r="758211" spans="2:3" x14ac:dyDescent="0.25">
      <c r="B758211" s="76"/>
      <c r="C758211" s="75"/>
    </row>
    <row r="758212" spans="2:3" x14ac:dyDescent="0.25">
      <c r="B758212" s="76"/>
      <c r="C758212" s="75"/>
    </row>
    <row r="758213" spans="2:3" x14ac:dyDescent="0.25">
      <c r="B758213" s="76"/>
      <c r="C758213" s="75"/>
    </row>
    <row r="758323" spans="2:3" x14ac:dyDescent="0.25">
      <c r="B758323" s="76"/>
      <c r="C758323" s="75"/>
    </row>
    <row r="758324" spans="2:3" x14ac:dyDescent="0.25">
      <c r="B758324" s="76"/>
      <c r="C758324" s="75"/>
    </row>
    <row r="758325" spans="2:3" x14ac:dyDescent="0.25">
      <c r="B758325" s="76"/>
      <c r="C758325" s="75"/>
    </row>
    <row r="758326" spans="2:3" x14ac:dyDescent="0.25">
      <c r="B758326" s="76"/>
      <c r="C758326" s="75"/>
    </row>
    <row r="758327" spans="2:3" x14ac:dyDescent="0.25">
      <c r="B758327" s="76"/>
      <c r="C758327" s="75"/>
    </row>
    <row r="758328" spans="2:3" x14ac:dyDescent="0.25">
      <c r="B758328" s="76"/>
      <c r="C758328" s="75"/>
    </row>
    <row r="758329" spans="2:3" x14ac:dyDescent="0.25">
      <c r="B758329" s="76"/>
      <c r="C758329" s="75"/>
    </row>
    <row r="758330" spans="2:3" x14ac:dyDescent="0.25">
      <c r="B758330" s="76"/>
      <c r="C758330" s="75"/>
    </row>
    <row r="758331" spans="2:3" x14ac:dyDescent="0.25">
      <c r="B758331" s="76"/>
      <c r="C758331" s="75"/>
    </row>
    <row r="758332" spans="2:3" x14ac:dyDescent="0.25">
      <c r="B758332" s="76"/>
      <c r="C758332" s="75"/>
    </row>
    <row r="758333" spans="2:3" x14ac:dyDescent="0.25">
      <c r="B758333" s="76"/>
      <c r="C758333" s="75"/>
    </row>
    <row r="758334" spans="2:3" x14ac:dyDescent="0.25">
      <c r="B758334" s="76"/>
      <c r="C758334" s="75"/>
    </row>
    <row r="758335" spans="2:3" x14ac:dyDescent="0.25">
      <c r="B758335" s="76"/>
      <c r="C758335" s="75"/>
    </row>
    <row r="758445" spans="2:3" x14ac:dyDescent="0.25">
      <c r="B758445" s="76"/>
      <c r="C758445" s="75"/>
    </row>
    <row r="758446" spans="2:3" x14ac:dyDescent="0.25">
      <c r="B758446" s="76"/>
      <c r="C758446" s="75"/>
    </row>
    <row r="758447" spans="2:3" x14ac:dyDescent="0.25">
      <c r="B758447" s="76"/>
      <c r="C758447" s="75"/>
    </row>
    <row r="758448" spans="2:3" x14ac:dyDescent="0.25">
      <c r="B758448" s="76"/>
      <c r="C758448" s="75"/>
    </row>
    <row r="758449" spans="2:3" x14ac:dyDescent="0.25">
      <c r="B758449" s="76"/>
      <c r="C758449" s="75"/>
    </row>
    <row r="758450" spans="2:3" x14ac:dyDescent="0.25">
      <c r="B758450" s="76"/>
      <c r="C758450" s="75"/>
    </row>
    <row r="758451" spans="2:3" x14ac:dyDescent="0.25">
      <c r="B758451" s="76"/>
      <c r="C758451" s="75"/>
    </row>
    <row r="758452" spans="2:3" x14ac:dyDescent="0.25">
      <c r="B758452" s="76"/>
      <c r="C758452" s="75"/>
    </row>
    <row r="758453" spans="2:3" x14ac:dyDescent="0.25">
      <c r="B758453" s="76"/>
      <c r="C758453" s="75"/>
    </row>
    <row r="758454" spans="2:3" x14ac:dyDescent="0.25">
      <c r="B758454" s="76"/>
      <c r="C758454" s="75"/>
    </row>
    <row r="758455" spans="2:3" x14ac:dyDescent="0.25">
      <c r="B758455" s="76"/>
      <c r="C758455" s="75"/>
    </row>
    <row r="758456" spans="2:3" x14ac:dyDescent="0.25">
      <c r="B758456" s="76"/>
      <c r="C758456" s="75"/>
    </row>
    <row r="758457" spans="2:3" x14ac:dyDescent="0.25">
      <c r="B758457" s="76"/>
      <c r="C758457" s="75"/>
    </row>
    <row r="758567" spans="2:3" x14ac:dyDescent="0.25">
      <c r="B758567" s="76"/>
      <c r="C758567" s="75"/>
    </row>
    <row r="758568" spans="2:3" x14ac:dyDescent="0.25">
      <c r="B758568" s="76"/>
      <c r="C758568" s="75"/>
    </row>
    <row r="758569" spans="2:3" x14ac:dyDescent="0.25">
      <c r="B758569" s="76"/>
      <c r="C758569" s="75"/>
    </row>
    <row r="758570" spans="2:3" x14ac:dyDescent="0.25">
      <c r="B758570" s="76"/>
      <c r="C758570" s="75"/>
    </row>
    <row r="758571" spans="2:3" x14ac:dyDescent="0.25">
      <c r="B758571" s="76"/>
      <c r="C758571" s="75"/>
    </row>
    <row r="758572" spans="2:3" x14ac:dyDescent="0.25">
      <c r="B758572" s="76"/>
      <c r="C758572" s="75"/>
    </row>
    <row r="758573" spans="2:3" x14ac:dyDescent="0.25">
      <c r="B758573" s="76"/>
      <c r="C758573" s="75"/>
    </row>
    <row r="758574" spans="2:3" x14ac:dyDescent="0.25">
      <c r="B758574" s="76"/>
      <c r="C758574" s="75"/>
    </row>
    <row r="758575" spans="2:3" x14ac:dyDescent="0.25">
      <c r="B758575" s="76"/>
      <c r="C758575" s="75"/>
    </row>
    <row r="758576" spans="2:3" x14ac:dyDescent="0.25">
      <c r="B758576" s="76"/>
      <c r="C758576" s="75"/>
    </row>
    <row r="758577" spans="2:3" x14ac:dyDescent="0.25">
      <c r="B758577" s="76"/>
      <c r="C758577" s="75"/>
    </row>
    <row r="758578" spans="2:3" x14ac:dyDescent="0.25">
      <c r="B758578" s="76"/>
      <c r="C758578" s="75"/>
    </row>
    <row r="758579" spans="2:3" x14ac:dyDescent="0.25">
      <c r="B758579" s="76"/>
      <c r="C758579" s="75"/>
    </row>
    <row r="758689" spans="2:3" x14ac:dyDescent="0.25">
      <c r="B758689" s="76"/>
      <c r="C758689" s="75"/>
    </row>
    <row r="758690" spans="2:3" x14ac:dyDescent="0.25">
      <c r="B758690" s="76"/>
      <c r="C758690" s="75"/>
    </row>
    <row r="758691" spans="2:3" x14ac:dyDescent="0.25">
      <c r="B758691" s="76"/>
      <c r="C758691" s="75"/>
    </row>
    <row r="758692" spans="2:3" x14ac:dyDescent="0.25">
      <c r="B758692" s="76"/>
      <c r="C758692" s="75"/>
    </row>
    <row r="758693" spans="2:3" x14ac:dyDescent="0.25">
      <c r="B758693" s="76"/>
      <c r="C758693" s="75"/>
    </row>
    <row r="758694" spans="2:3" x14ac:dyDescent="0.25">
      <c r="B758694" s="76"/>
      <c r="C758694" s="75"/>
    </row>
    <row r="758695" spans="2:3" x14ac:dyDescent="0.25">
      <c r="B758695" s="76"/>
      <c r="C758695" s="75"/>
    </row>
    <row r="758696" spans="2:3" x14ac:dyDescent="0.25">
      <c r="B758696" s="76"/>
      <c r="C758696" s="75"/>
    </row>
    <row r="758697" spans="2:3" x14ac:dyDescent="0.25">
      <c r="B758697" s="76"/>
      <c r="C758697" s="75"/>
    </row>
    <row r="758698" spans="2:3" x14ac:dyDescent="0.25">
      <c r="B758698" s="76"/>
      <c r="C758698" s="75"/>
    </row>
    <row r="758699" spans="2:3" x14ac:dyDescent="0.25">
      <c r="B758699" s="76"/>
      <c r="C758699" s="75"/>
    </row>
    <row r="758700" spans="2:3" x14ac:dyDescent="0.25">
      <c r="B758700" s="76"/>
      <c r="C758700" s="75"/>
    </row>
    <row r="758701" spans="2:3" x14ac:dyDescent="0.25">
      <c r="B758701" s="76"/>
      <c r="C758701" s="75"/>
    </row>
    <row r="758811" spans="2:3" x14ac:dyDescent="0.25">
      <c r="B758811" s="76"/>
      <c r="C758811" s="75"/>
    </row>
    <row r="758812" spans="2:3" x14ac:dyDescent="0.25">
      <c r="B758812" s="76"/>
      <c r="C758812" s="75"/>
    </row>
    <row r="758813" spans="2:3" x14ac:dyDescent="0.25">
      <c r="B758813" s="76"/>
      <c r="C758813" s="75"/>
    </row>
    <row r="758814" spans="2:3" x14ac:dyDescent="0.25">
      <c r="B758814" s="76"/>
      <c r="C758814" s="75"/>
    </row>
    <row r="758815" spans="2:3" x14ac:dyDescent="0.25">
      <c r="B758815" s="76"/>
      <c r="C758815" s="75"/>
    </row>
    <row r="758816" spans="2:3" x14ac:dyDescent="0.25">
      <c r="B758816" s="76"/>
      <c r="C758816" s="75"/>
    </row>
    <row r="758817" spans="2:3" x14ac:dyDescent="0.25">
      <c r="B758817" s="76"/>
      <c r="C758817" s="75"/>
    </row>
    <row r="758818" spans="2:3" x14ac:dyDescent="0.25">
      <c r="B758818" s="76"/>
      <c r="C758818" s="75"/>
    </row>
    <row r="758819" spans="2:3" x14ac:dyDescent="0.25">
      <c r="B758819" s="76"/>
      <c r="C758819" s="75"/>
    </row>
    <row r="758820" spans="2:3" x14ac:dyDescent="0.25">
      <c r="B758820" s="76"/>
      <c r="C758820" s="75"/>
    </row>
    <row r="758821" spans="2:3" x14ac:dyDescent="0.25">
      <c r="B758821" s="76"/>
      <c r="C758821" s="75"/>
    </row>
    <row r="758822" spans="2:3" x14ac:dyDescent="0.25">
      <c r="B758822" s="76"/>
      <c r="C758822" s="75"/>
    </row>
    <row r="758823" spans="2:3" x14ac:dyDescent="0.25">
      <c r="B758823" s="76"/>
      <c r="C758823" s="75"/>
    </row>
    <row r="758933" spans="2:3" x14ac:dyDescent="0.25">
      <c r="B758933" s="76"/>
      <c r="C758933" s="75"/>
    </row>
    <row r="758934" spans="2:3" x14ac:dyDescent="0.25">
      <c r="B758934" s="76"/>
      <c r="C758934" s="75"/>
    </row>
    <row r="758935" spans="2:3" x14ac:dyDescent="0.25">
      <c r="B758935" s="76"/>
      <c r="C758935" s="75"/>
    </row>
    <row r="758936" spans="2:3" x14ac:dyDescent="0.25">
      <c r="B758936" s="76"/>
      <c r="C758936" s="75"/>
    </row>
    <row r="758937" spans="2:3" x14ac:dyDescent="0.25">
      <c r="B758937" s="76"/>
      <c r="C758937" s="75"/>
    </row>
    <row r="758938" spans="2:3" x14ac:dyDescent="0.25">
      <c r="B758938" s="76"/>
      <c r="C758938" s="75"/>
    </row>
    <row r="758939" spans="2:3" x14ac:dyDescent="0.25">
      <c r="B758939" s="76"/>
      <c r="C758939" s="75"/>
    </row>
    <row r="758940" spans="2:3" x14ac:dyDescent="0.25">
      <c r="B758940" s="76"/>
      <c r="C758940" s="75"/>
    </row>
    <row r="758941" spans="2:3" x14ac:dyDescent="0.25">
      <c r="B758941" s="76"/>
      <c r="C758941" s="75"/>
    </row>
    <row r="758942" spans="2:3" x14ac:dyDescent="0.25">
      <c r="B758942" s="76"/>
      <c r="C758942" s="75"/>
    </row>
    <row r="758943" spans="2:3" x14ac:dyDescent="0.25">
      <c r="B758943" s="76"/>
      <c r="C758943" s="75"/>
    </row>
    <row r="758944" spans="2:3" x14ac:dyDescent="0.25">
      <c r="B758944" s="76"/>
      <c r="C758944" s="75"/>
    </row>
    <row r="758945" spans="2:3" x14ac:dyDescent="0.25">
      <c r="B758945" s="76"/>
      <c r="C758945" s="75"/>
    </row>
    <row r="759055" spans="2:3" x14ac:dyDescent="0.25">
      <c r="B759055" s="76"/>
      <c r="C759055" s="75"/>
    </row>
    <row r="759056" spans="2:3" x14ac:dyDescent="0.25">
      <c r="B759056" s="76"/>
      <c r="C759056" s="75"/>
    </row>
    <row r="759057" spans="2:3" x14ac:dyDescent="0.25">
      <c r="B759057" s="76"/>
      <c r="C759057" s="75"/>
    </row>
    <row r="759058" spans="2:3" x14ac:dyDescent="0.25">
      <c r="B759058" s="76"/>
      <c r="C759058" s="75"/>
    </row>
    <row r="759059" spans="2:3" x14ac:dyDescent="0.25">
      <c r="B759059" s="76"/>
      <c r="C759059" s="75"/>
    </row>
    <row r="759060" spans="2:3" x14ac:dyDescent="0.25">
      <c r="B759060" s="76"/>
      <c r="C759060" s="75"/>
    </row>
    <row r="759061" spans="2:3" x14ac:dyDescent="0.25">
      <c r="B759061" s="76"/>
      <c r="C759061" s="75"/>
    </row>
    <row r="759062" spans="2:3" x14ac:dyDescent="0.25">
      <c r="B759062" s="76"/>
      <c r="C759062" s="75"/>
    </row>
    <row r="759063" spans="2:3" x14ac:dyDescent="0.25">
      <c r="B759063" s="76"/>
      <c r="C759063" s="75"/>
    </row>
    <row r="759064" spans="2:3" x14ac:dyDescent="0.25">
      <c r="B759064" s="76"/>
      <c r="C759064" s="75"/>
    </row>
    <row r="759065" spans="2:3" x14ac:dyDescent="0.25">
      <c r="B759065" s="76"/>
      <c r="C759065" s="75"/>
    </row>
    <row r="759066" spans="2:3" x14ac:dyDescent="0.25">
      <c r="B759066" s="76"/>
      <c r="C759066" s="75"/>
    </row>
    <row r="759067" spans="2:3" x14ac:dyDescent="0.25">
      <c r="B759067" s="76"/>
      <c r="C759067" s="75"/>
    </row>
    <row r="759177" spans="2:3" x14ac:dyDescent="0.25">
      <c r="B759177" s="76"/>
      <c r="C759177" s="75"/>
    </row>
    <row r="759178" spans="2:3" x14ac:dyDescent="0.25">
      <c r="B759178" s="76"/>
      <c r="C759178" s="75"/>
    </row>
    <row r="759179" spans="2:3" x14ac:dyDescent="0.25">
      <c r="B759179" s="76"/>
      <c r="C759179" s="75"/>
    </row>
    <row r="759180" spans="2:3" x14ac:dyDescent="0.25">
      <c r="B759180" s="76"/>
      <c r="C759180" s="75"/>
    </row>
    <row r="759181" spans="2:3" x14ac:dyDescent="0.25">
      <c r="B759181" s="76"/>
      <c r="C759181" s="75"/>
    </row>
    <row r="759182" spans="2:3" x14ac:dyDescent="0.25">
      <c r="B759182" s="76"/>
      <c r="C759182" s="75"/>
    </row>
    <row r="759183" spans="2:3" x14ac:dyDescent="0.25">
      <c r="B759183" s="76"/>
      <c r="C759183" s="75"/>
    </row>
    <row r="759184" spans="2:3" x14ac:dyDescent="0.25">
      <c r="B759184" s="76"/>
      <c r="C759184" s="75"/>
    </row>
    <row r="759185" spans="2:3" x14ac:dyDescent="0.25">
      <c r="B759185" s="76"/>
      <c r="C759185" s="75"/>
    </row>
    <row r="759186" spans="2:3" x14ac:dyDescent="0.25">
      <c r="B759186" s="76"/>
      <c r="C759186" s="75"/>
    </row>
    <row r="759187" spans="2:3" x14ac:dyDescent="0.25">
      <c r="B759187" s="76"/>
      <c r="C759187" s="75"/>
    </row>
    <row r="759188" spans="2:3" x14ac:dyDescent="0.25">
      <c r="B759188" s="76"/>
      <c r="C759188" s="75"/>
    </row>
    <row r="759189" spans="2:3" x14ac:dyDescent="0.25">
      <c r="B759189" s="76"/>
      <c r="C759189" s="75"/>
    </row>
    <row r="759299" spans="2:3" x14ac:dyDescent="0.25">
      <c r="B759299" s="76"/>
      <c r="C759299" s="75"/>
    </row>
    <row r="759300" spans="2:3" x14ac:dyDescent="0.25">
      <c r="B759300" s="76"/>
      <c r="C759300" s="75"/>
    </row>
    <row r="759301" spans="2:3" x14ac:dyDescent="0.25">
      <c r="B759301" s="76"/>
      <c r="C759301" s="75"/>
    </row>
    <row r="759302" spans="2:3" x14ac:dyDescent="0.25">
      <c r="B759302" s="76"/>
      <c r="C759302" s="75"/>
    </row>
    <row r="759303" spans="2:3" x14ac:dyDescent="0.25">
      <c r="B759303" s="76"/>
      <c r="C759303" s="75"/>
    </row>
    <row r="759304" spans="2:3" x14ac:dyDescent="0.25">
      <c r="B759304" s="76"/>
      <c r="C759304" s="75"/>
    </row>
    <row r="759305" spans="2:3" x14ac:dyDescent="0.25">
      <c r="B759305" s="76"/>
      <c r="C759305" s="75"/>
    </row>
    <row r="759306" spans="2:3" x14ac:dyDescent="0.25">
      <c r="B759306" s="76"/>
      <c r="C759306" s="75"/>
    </row>
    <row r="759307" spans="2:3" x14ac:dyDescent="0.25">
      <c r="B759307" s="76"/>
      <c r="C759307" s="75"/>
    </row>
    <row r="759308" spans="2:3" x14ac:dyDescent="0.25">
      <c r="B759308" s="76"/>
      <c r="C759308" s="75"/>
    </row>
    <row r="759309" spans="2:3" x14ac:dyDescent="0.25">
      <c r="B759309" s="76"/>
      <c r="C759309" s="75"/>
    </row>
    <row r="759310" spans="2:3" x14ac:dyDescent="0.25">
      <c r="B759310" s="76"/>
      <c r="C759310" s="75"/>
    </row>
    <row r="759311" spans="2:3" x14ac:dyDescent="0.25">
      <c r="B759311" s="76"/>
      <c r="C759311" s="75"/>
    </row>
    <row r="759421" spans="2:3" x14ac:dyDescent="0.25">
      <c r="B759421" s="76"/>
      <c r="C759421" s="75"/>
    </row>
    <row r="759422" spans="2:3" x14ac:dyDescent="0.25">
      <c r="B759422" s="76"/>
      <c r="C759422" s="75"/>
    </row>
    <row r="759423" spans="2:3" x14ac:dyDescent="0.25">
      <c r="B759423" s="76"/>
      <c r="C759423" s="75"/>
    </row>
    <row r="759424" spans="2:3" x14ac:dyDescent="0.25">
      <c r="B759424" s="76"/>
      <c r="C759424" s="75"/>
    </row>
    <row r="759425" spans="2:3" x14ac:dyDescent="0.25">
      <c r="B759425" s="76"/>
      <c r="C759425" s="75"/>
    </row>
    <row r="759426" spans="2:3" x14ac:dyDescent="0.25">
      <c r="B759426" s="76"/>
      <c r="C759426" s="75"/>
    </row>
    <row r="759427" spans="2:3" x14ac:dyDescent="0.25">
      <c r="B759427" s="76"/>
      <c r="C759427" s="75"/>
    </row>
    <row r="759428" spans="2:3" x14ac:dyDescent="0.25">
      <c r="B759428" s="76"/>
      <c r="C759428" s="75"/>
    </row>
    <row r="759429" spans="2:3" x14ac:dyDescent="0.25">
      <c r="B759429" s="76"/>
      <c r="C759429" s="75"/>
    </row>
    <row r="759430" spans="2:3" x14ac:dyDescent="0.25">
      <c r="B759430" s="76"/>
      <c r="C759430" s="75"/>
    </row>
    <row r="759431" spans="2:3" x14ac:dyDescent="0.25">
      <c r="B759431" s="76"/>
      <c r="C759431" s="75"/>
    </row>
    <row r="759432" spans="2:3" x14ac:dyDescent="0.25">
      <c r="B759432" s="76"/>
      <c r="C759432" s="75"/>
    </row>
    <row r="759433" spans="2:3" x14ac:dyDescent="0.25">
      <c r="B759433" s="76"/>
      <c r="C759433" s="75"/>
    </row>
    <row r="759543" spans="2:3" x14ac:dyDescent="0.25">
      <c r="B759543" s="76"/>
      <c r="C759543" s="75"/>
    </row>
    <row r="759544" spans="2:3" x14ac:dyDescent="0.25">
      <c r="B759544" s="76"/>
      <c r="C759544" s="75"/>
    </row>
    <row r="759545" spans="2:3" x14ac:dyDescent="0.25">
      <c r="B759545" s="76"/>
      <c r="C759545" s="75"/>
    </row>
    <row r="759546" spans="2:3" x14ac:dyDescent="0.25">
      <c r="B759546" s="76"/>
      <c r="C759546" s="75"/>
    </row>
    <row r="759547" spans="2:3" x14ac:dyDescent="0.25">
      <c r="B759547" s="76"/>
      <c r="C759547" s="75"/>
    </row>
    <row r="759548" spans="2:3" x14ac:dyDescent="0.25">
      <c r="B759548" s="76"/>
      <c r="C759548" s="75"/>
    </row>
    <row r="759549" spans="2:3" x14ac:dyDescent="0.25">
      <c r="B759549" s="76"/>
      <c r="C759549" s="75"/>
    </row>
    <row r="759550" spans="2:3" x14ac:dyDescent="0.25">
      <c r="B759550" s="76"/>
      <c r="C759550" s="75"/>
    </row>
    <row r="759551" spans="2:3" x14ac:dyDescent="0.25">
      <c r="B759551" s="76"/>
      <c r="C759551" s="75"/>
    </row>
    <row r="759552" spans="2:3" x14ac:dyDescent="0.25">
      <c r="B759552" s="76"/>
      <c r="C759552" s="75"/>
    </row>
    <row r="759553" spans="2:3" x14ac:dyDescent="0.25">
      <c r="B759553" s="76"/>
      <c r="C759553" s="75"/>
    </row>
    <row r="759554" spans="2:3" x14ac:dyDescent="0.25">
      <c r="B759554" s="76"/>
      <c r="C759554" s="75"/>
    </row>
    <row r="759555" spans="2:3" x14ac:dyDescent="0.25">
      <c r="B759555" s="76"/>
      <c r="C759555" s="75"/>
    </row>
    <row r="759665" spans="2:3" x14ac:dyDescent="0.25">
      <c r="B759665" s="76"/>
      <c r="C759665" s="75"/>
    </row>
    <row r="759666" spans="2:3" x14ac:dyDescent="0.25">
      <c r="B759666" s="76"/>
      <c r="C759666" s="75"/>
    </row>
    <row r="759667" spans="2:3" x14ac:dyDescent="0.25">
      <c r="B759667" s="76"/>
      <c r="C759667" s="75"/>
    </row>
    <row r="759668" spans="2:3" x14ac:dyDescent="0.25">
      <c r="B759668" s="76"/>
      <c r="C759668" s="75"/>
    </row>
    <row r="759669" spans="2:3" x14ac:dyDescent="0.25">
      <c r="B759669" s="76"/>
      <c r="C759669" s="75"/>
    </row>
    <row r="759670" spans="2:3" x14ac:dyDescent="0.25">
      <c r="B759670" s="76"/>
      <c r="C759670" s="75"/>
    </row>
    <row r="759671" spans="2:3" x14ac:dyDescent="0.25">
      <c r="B759671" s="76"/>
      <c r="C759671" s="75"/>
    </row>
    <row r="759672" spans="2:3" x14ac:dyDescent="0.25">
      <c r="B759672" s="76"/>
      <c r="C759672" s="75"/>
    </row>
    <row r="759673" spans="2:3" x14ac:dyDescent="0.25">
      <c r="B759673" s="76"/>
      <c r="C759673" s="75"/>
    </row>
    <row r="759674" spans="2:3" x14ac:dyDescent="0.25">
      <c r="B759674" s="76"/>
      <c r="C759674" s="75"/>
    </row>
    <row r="759675" spans="2:3" x14ac:dyDescent="0.25">
      <c r="B759675" s="76"/>
      <c r="C759675" s="75"/>
    </row>
    <row r="759676" spans="2:3" x14ac:dyDescent="0.25">
      <c r="B759676" s="76"/>
      <c r="C759676" s="75"/>
    </row>
    <row r="759677" spans="2:3" x14ac:dyDescent="0.25">
      <c r="B759677" s="76"/>
      <c r="C759677" s="75"/>
    </row>
    <row r="759787" spans="2:3" x14ac:dyDescent="0.25">
      <c r="B759787" s="76"/>
      <c r="C759787" s="75"/>
    </row>
    <row r="759788" spans="2:3" x14ac:dyDescent="0.25">
      <c r="B759788" s="76"/>
      <c r="C759788" s="75"/>
    </row>
    <row r="759789" spans="2:3" x14ac:dyDescent="0.25">
      <c r="B759789" s="76"/>
      <c r="C759789" s="75"/>
    </row>
    <row r="759790" spans="2:3" x14ac:dyDescent="0.25">
      <c r="B759790" s="76"/>
      <c r="C759790" s="75"/>
    </row>
    <row r="759791" spans="2:3" x14ac:dyDescent="0.25">
      <c r="B759791" s="76"/>
      <c r="C759791" s="75"/>
    </row>
    <row r="759792" spans="2:3" x14ac:dyDescent="0.25">
      <c r="B759792" s="76"/>
      <c r="C759792" s="75"/>
    </row>
    <row r="759793" spans="2:3" x14ac:dyDescent="0.25">
      <c r="B759793" s="76"/>
      <c r="C759793" s="75"/>
    </row>
    <row r="759794" spans="2:3" x14ac:dyDescent="0.25">
      <c r="B759794" s="76"/>
      <c r="C759794" s="75"/>
    </row>
    <row r="759795" spans="2:3" x14ac:dyDescent="0.25">
      <c r="B759795" s="76"/>
      <c r="C759795" s="75"/>
    </row>
    <row r="759796" spans="2:3" x14ac:dyDescent="0.25">
      <c r="B759796" s="76"/>
      <c r="C759796" s="75"/>
    </row>
    <row r="759797" spans="2:3" x14ac:dyDescent="0.25">
      <c r="B759797" s="76"/>
      <c r="C759797" s="75"/>
    </row>
    <row r="759798" spans="2:3" x14ac:dyDescent="0.25">
      <c r="B759798" s="76"/>
      <c r="C759798" s="75"/>
    </row>
    <row r="759799" spans="2:3" x14ac:dyDescent="0.25">
      <c r="B759799" s="76"/>
      <c r="C759799" s="75"/>
    </row>
    <row r="759909" spans="2:3" x14ac:dyDescent="0.25">
      <c r="B759909" s="76"/>
      <c r="C759909" s="75"/>
    </row>
    <row r="759910" spans="2:3" x14ac:dyDescent="0.25">
      <c r="B759910" s="76"/>
      <c r="C759910" s="75"/>
    </row>
    <row r="759911" spans="2:3" x14ac:dyDescent="0.25">
      <c r="B759911" s="76"/>
      <c r="C759911" s="75"/>
    </row>
    <row r="759912" spans="2:3" x14ac:dyDescent="0.25">
      <c r="B759912" s="76"/>
      <c r="C759912" s="75"/>
    </row>
    <row r="759913" spans="2:3" x14ac:dyDescent="0.25">
      <c r="B759913" s="76"/>
      <c r="C759913" s="75"/>
    </row>
    <row r="759914" spans="2:3" x14ac:dyDescent="0.25">
      <c r="B759914" s="76"/>
      <c r="C759914" s="75"/>
    </row>
    <row r="759915" spans="2:3" x14ac:dyDescent="0.25">
      <c r="B759915" s="76"/>
      <c r="C759915" s="75"/>
    </row>
    <row r="759916" spans="2:3" x14ac:dyDescent="0.25">
      <c r="B759916" s="76"/>
      <c r="C759916" s="75"/>
    </row>
    <row r="759917" spans="2:3" x14ac:dyDescent="0.25">
      <c r="B759917" s="76"/>
      <c r="C759917" s="75"/>
    </row>
    <row r="759918" spans="2:3" x14ac:dyDescent="0.25">
      <c r="B759918" s="76"/>
      <c r="C759918" s="75"/>
    </row>
    <row r="759919" spans="2:3" x14ac:dyDescent="0.25">
      <c r="B759919" s="76"/>
      <c r="C759919" s="75"/>
    </row>
    <row r="759920" spans="2:3" x14ac:dyDescent="0.25">
      <c r="B759920" s="76"/>
      <c r="C759920" s="75"/>
    </row>
    <row r="759921" spans="2:3" x14ac:dyDescent="0.25">
      <c r="B759921" s="76"/>
      <c r="C759921" s="75"/>
    </row>
    <row r="760031" spans="2:3" x14ac:dyDescent="0.25">
      <c r="B760031" s="76"/>
      <c r="C760031" s="75"/>
    </row>
    <row r="760032" spans="2:3" x14ac:dyDescent="0.25">
      <c r="B760032" s="76"/>
      <c r="C760032" s="75"/>
    </row>
    <row r="760033" spans="2:3" x14ac:dyDescent="0.25">
      <c r="B760033" s="76"/>
      <c r="C760033" s="75"/>
    </row>
    <row r="760034" spans="2:3" x14ac:dyDescent="0.25">
      <c r="B760034" s="76"/>
      <c r="C760034" s="75"/>
    </row>
    <row r="760035" spans="2:3" x14ac:dyDescent="0.25">
      <c r="B760035" s="76"/>
      <c r="C760035" s="75"/>
    </row>
    <row r="760036" spans="2:3" x14ac:dyDescent="0.25">
      <c r="B760036" s="76"/>
      <c r="C760036" s="75"/>
    </row>
    <row r="760037" spans="2:3" x14ac:dyDescent="0.25">
      <c r="B760037" s="76"/>
      <c r="C760037" s="75"/>
    </row>
    <row r="760038" spans="2:3" x14ac:dyDescent="0.25">
      <c r="B760038" s="76"/>
      <c r="C760038" s="75"/>
    </row>
    <row r="760039" spans="2:3" x14ac:dyDescent="0.25">
      <c r="B760039" s="76"/>
      <c r="C760039" s="75"/>
    </row>
    <row r="760040" spans="2:3" x14ac:dyDescent="0.25">
      <c r="B760040" s="76"/>
      <c r="C760040" s="75"/>
    </row>
    <row r="760041" spans="2:3" x14ac:dyDescent="0.25">
      <c r="B760041" s="76"/>
      <c r="C760041" s="75"/>
    </row>
    <row r="760042" spans="2:3" x14ac:dyDescent="0.25">
      <c r="B760042" s="76"/>
      <c r="C760042" s="75"/>
    </row>
    <row r="760043" spans="2:3" x14ac:dyDescent="0.25">
      <c r="B760043" s="76"/>
      <c r="C760043" s="75"/>
    </row>
    <row r="760153" spans="2:3" x14ac:dyDescent="0.25">
      <c r="B760153" s="76"/>
      <c r="C760153" s="75"/>
    </row>
    <row r="760154" spans="2:3" x14ac:dyDescent="0.25">
      <c r="B760154" s="76"/>
      <c r="C760154" s="75"/>
    </row>
    <row r="760155" spans="2:3" x14ac:dyDescent="0.25">
      <c r="B760155" s="76"/>
      <c r="C760155" s="75"/>
    </row>
    <row r="760156" spans="2:3" x14ac:dyDescent="0.25">
      <c r="B760156" s="76"/>
      <c r="C760156" s="75"/>
    </row>
    <row r="760157" spans="2:3" x14ac:dyDescent="0.25">
      <c r="B760157" s="76"/>
      <c r="C760157" s="75"/>
    </row>
    <row r="760158" spans="2:3" x14ac:dyDescent="0.25">
      <c r="B760158" s="76"/>
      <c r="C760158" s="75"/>
    </row>
    <row r="760159" spans="2:3" x14ac:dyDescent="0.25">
      <c r="B760159" s="76"/>
      <c r="C760159" s="75"/>
    </row>
    <row r="760160" spans="2:3" x14ac:dyDescent="0.25">
      <c r="B760160" s="76"/>
      <c r="C760160" s="75"/>
    </row>
    <row r="760161" spans="2:3" x14ac:dyDescent="0.25">
      <c r="B760161" s="76"/>
      <c r="C760161" s="75"/>
    </row>
    <row r="760162" spans="2:3" x14ac:dyDescent="0.25">
      <c r="B760162" s="76"/>
      <c r="C760162" s="75"/>
    </row>
    <row r="760163" spans="2:3" x14ac:dyDescent="0.25">
      <c r="B760163" s="76"/>
      <c r="C760163" s="75"/>
    </row>
    <row r="760164" spans="2:3" x14ac:dyDescent="0.25">
      <c r="B760164" s="76"/>
      <c r="C760164" s="75"/>
    </row>
    <row r="760165" spans="2:3" x14ac:dyDescent="0.25">
      <c r="B760165" s="76"/>
      <c r="C760165" s="75"/>
    </row>
    <row r="760275" spans="2:3" x14ac:dyDescent="0.25">
      <c r="B760275" s="76"/>
      <c r="C760275" s="75"/>
    </row>
    <row r="760276" spans="2:3" x14ac:dyDescent="0.25">
      <c r="B760276" s="76"/>
      <c r="C760276" s="75"/>
    </row>
    <row r="760277" spans="2:3" x14ac:dyDescent="0.25">
      <c r="B760277" s="76"/>
      <c r="C760277" s="75"/>
    </row>
    <row r="760278" spans="2:3" x14ac:dyDescent="0.25">
      <c r="B760278" s="76"/>
      <c r="C760278" s="75"/>
    </row>
    <row r="760279" spans="2:3" x14ac:dyDescent="0.25">
      <c r="B760279" s="76"/>
      <c r="C760279" s="75"/>
    </row>
    <row r="760280" spans="2:3" x14ac:dyDescent="0.25">
      <c r="B760280" s="76"/>
      <c r="C760280" s="75"/>
    </row>
    <row r="760281" spans="2:3" x14ac:dyDescent="0.25">
      <c r="B760281" s="76"/>
      <c r="C760281" s="75"/>
    </row>
    <row r="760282" spans="2:3" x14ac:dyDescent="0.25">
      <c r="B760282" s="76"/>
      <c r="C760282" s="75"/>
    </row>
    <row r="760283" spans="2:3" x14ac:dyDescent="0.25">
      <c r="B760283" s="76"/>
      <c r="C760283" s="75"/>
    </row>
    <row r="760284" spans="2:3" x14ac:dyDescent="0.25">
      <c r="B760284" s="76"/>
      <c r="C760284" s="75"/>
    </row>
    <row r="760285" spans="2:3" x14ac:dyDescent="0.25">
      <c r="B760285" s="76"/>
      <c r="C760285" s="75"/>
    </row>
    <row r="760286" spans="2:3" x14ac:dyDescent="0.25">
      <c r="B760286" s="76"/>
      <c r="C760286" s="75"/>
    </row>
    <row r="760287" spans="2:3" x14ac:dyDescent="0.25">
      <c r="B760287" s="76"/>
      <c r="C760287" s="75"/>
    </row>
    <row r="760397" spans="2:3" x14ac:dyDescent="0.25">
      <c r="B760397" s="76"/>
      <c r="C760397" s="75"/>
    </row>
    <row r="760398" spans="2:3" x14ac:dyDescent="0.25">
      <c r="B760398" s="76"/>
      <c r="C760398" s="75"/>
    </row>
    <row r="760399" spans="2:3" x14ac:dyDescent="0.25">
      <c r="B760399" s="76"/>
      <c r="C760399" s="75"/>
    </row>
    <row r="760400" spans="2:3" x14ac:dyDescent="0.25">
      <c r="B760400" s="76"/>
      <c r="C760400" s="75"/>
    </row>
    <row r="760401" spans="2:3" x14ac:dyDescent="0.25">
      <c r="B760401" s="76"/>
      <c r="C760401" s="75"/>
    </row>
    <row r="760402" spans="2:3" x14ac:dyDescent="0.25">
      <c r="B760402" s="76"/>
      <c r="C760402" s="75"/>
    </row>
    <row r="760403" spans="2:3" x14ac:dyDescent="0.25">
      <c r="B760403" s="76"/>
      <c r="C760403" s="75"/>
    </row>
    <row r="760404" spans="2:3" x14ac:dyDescent="0.25">
      <c r="B760404" s="76"/>
      <c r="C760404" s="75"/>
    </row>
    <row r="760405" spans="2:3" x14ac:dyDescent="0.25">
      <c r="B760405" s="76"/>
      <c r="C760405" s="75"/>
    </row>
    <row r="760406" spans="2:3" x14ac:dyDescent="0.25">
      <c r="B760406" s="76"/>
      <c r="C760406" s="75"/>
    </row>
    <row r="760407" spans="2:3" x14ac:dyDescent="0.25">
      <c r="B760407" s="76"/>
      <c r="C760407" s="75"/>
    </row>
    <row r="760408" spans="2:3" x14ac:dyDescent="0.25">
      <c r="B760408" s="76"/>
      <c r="C760408" s="75"/>
    </row>
    <row r="760409" spans="2:3" x14ac:dyDescent="0.25">
      <c r="B760409" s="76"/>
      <c r="C760409" s="75"/>
    </row>
    <row r="760519" spans="2:3" x14ac:dyDescent="0.25">
      <c r="B760519" s="76"/>
      <c r="C760519" s="75"/>
    </row>
    <row r="760520" spans="2:3" x14ac:dyDescent="0.25">
      <c r="B760520" s="76"/>
      <c r="C760520" s="75"/>
    </row>
    <row r="760521" spans="2:3" x14ac:dyDescent="0.25">
      <c r="B760521" s="76"/>
      <c r="C760521" s="75"/>
    </row>
    <row r="760522" spans="2:3" x14ac:dyDescent="0.25">
      <c r="B760522" s="76"/>
      <c r="C760522" s="75"/>
    </row>
    <row r="760523" spans="2:3" x14ac:dyDescent="0.25">
      <c r="B760523" s="76"/>
      <c r="C760523" s="75"/>
    </row>
    <row r="760524" spans="2:3" x14ac:dyDescent="0.25">
      <c r="B760524" s="76"/>
      <c r="C760524" s="75"/>
    </row>
    <row r="760525" spans="2:3" x14ac:dyDescent="0.25">
      <c r="B760525" s="76"/>
      <c r="C760525" s="75"/>
    </row>
    <row r="760526" spans="2:3" x14ac:dyDescent="0.25">
      <c r="B760526" s="76"/>
      <c r="C760526" s="75"/>
    </row>
    <row r="760527" spans="2:3" x14ac:dyDescent="0.25">
      <c r="B760527" s="76"/>
      <c r="C760527" s="75"/>
    </row>
    <row r="760528" spans="2:3" x14ac:dyDescent="0.25">
      <c r="B760528" s="76"/>
      <c r="C760528" s="75"/>
    </row>
    <row r="760529" spans="2:3" x14ac:dyDescent="0.25">
      <c r="B760529" s="76"/>
      <c r="C760529" s="75"/>
    </row>
    <row r="760530" spans="2:3" x14ac:dyDescent="0.25">
      <c r="B760530" s="76"/>
      <c r="C760530" s="75"/>
    </row>
    <row r="760531" spans="2:3" x14ac:dyDescent="0.25">
      <c r="B760531" s="76"/>
      <c r="C760531" s="75"/>
    </row>
    <row r="760641" spans="2:3" x14ac:dyDescent="0.25">
      <c r="B760641" s="76"/>
      <c r="C760641" s="75"/>
    </row>
    <row r="760642" spans="2:3" x14ac:dyDescent="0.25">
      <c r="B760642" s="76"/>
      <c r="C760642" s="75"/>
    </row>
    <row r="760643" spans="2:3" x14ac:dyDescent="0.25">
      <c r="B760643" s="76"/>
      <c r="C760643" s="75"/>
    </row>
    <row r="760644" spans="2:3" x14ac:dyDescent="0.25">
      <c r="B760644" s="76"/>
      <c r="C760644" s="75"/>
    </row>
    <row r="760645" spans="2:3" x14ac:dyDescent="0.25">
      <c r="B760645" s="76"/>
      <c r="C760645" s="75"/>
    </row>
    <row r="760646" spans="2:3" x14ac:dyDescent="0.25">
      <c r="B760646" s="76"/>
      <c r="C760646" s="75"/>
    </row>
    <row r="760647" spans="2:3" x14ac:dyDescent="0.25">
      <c r="B760647" s="76"/>
      <c r="C760647" s="75"/>
    </row>
    <row r="760648" spans="2:3" x14ac:dyDescent="0.25">
      <c r="B760648" s="76"/>
      <c r="C760648" s="75"/>
    </row>
    <row r="760649" spans="2:3" x14ac:dyDescent="0.25">
      <c r="B760649" s="76"/>
      <c r="C760649" s="75"/>
    </row>
    <row r="760650" spans="2:3" x14ac:dyDescent="0.25">
      <c r="B760650" s="76"/>
      <c r="C760650" s="75"/>
    </row>
    <row r="760651" spans="2:3" x14ac:dyDescent="0.25">
      <c r="B760651" s="76"/>
      <c r="C760651" s="75"/>
    </row>
    <row r="760652" spans="2:3" x14ac:dyDescent="0.25">
      <c r="B760652" s="76"/>
      <c r="C760652" s="75"/>
    </row>
    <row r="760653" spans="2:3" x14ac:dyDescent="0.25">
      <c r="B760653" s="76"/>
      <c r="C760653" s="75"/>
    </row>
    <row r="760763" spans="2:3" x14ac:dyDescent="0.25">
      <c r="B760763" s="76"/>
      <c r="C760763" s="75"/>
    </row>
    <row r="760764" spans="2:3" x14ac:dyDescent="0.25">
      <c r="B760764" s="76"/>
      <c r="C760764" s="75"/>
    </row>
    <row r="760765" spans="2:3" x14ac:dyDescent="0.25">
      <c r="B760765" s="76"/>
      <c r="C760765" s="75"/>
    </row>
    <row r="760766" spans="2:3" x14ac:dyDescent="0.25">
      <c r="B760766" s="76"/>
      <c r="C760766" s="75"/>
    </row>
    <row r="760767" spans="2:3" x14ac:dyDescent="0.25">
      <c r="B760767" s="76"/>
      <c r="C760767" s="75"/>
    </row>
    <row r="760768" spans="2:3" x14ac:dyDescent="0.25">
      <c r="B760768" s="76"/>
      <c r="C760768" s="75"/>
    </row>
    <row r="760769" spans="2:3" x14ac:dyDescent="0.25">
      <c r="B760769" s="76"/>
      <c r="C760769" s="75"/>
    </row>
    <row r="760770" spans="2:3" x14ac:dyDescent="0.25">
      <c r="B760770" s="76"/>
      <c r="C760770" s="75"/>
    </row>
    <row r="760771" spans="2:3" x14ac:dyDescent="0.25">
      <c r="B760771" s="76"/>
      <c r="C760771" s="75"/>
    </row>
    <row r="760772" spans="2:3" x14ac:dyDescent="0.25">
      <c r="B760772" s="76"/>
      <c r="C760772" s="75"/>
    </row>
    <row r="760773" spans="2:3" x14ac:dyDescent="0.25">
      <c r="B760773" s="76"/>
      <c r="C760773" s="75"/>
    </row>
    <row r="760774" spans="2:3" x14ac:dyDescent="0.25">
      <c r="B760774" s="76"/>
      <c r="C760774" s="75"/>
    </row>
    <row r="760775" spans="2:3" x14ac:dyDescent="0.25">
      <c r="B760775" s="76"/>
      <c r="C760775" s="75"/>
    </row>
    <row r="760885" spans="2:3" x14ac:dyDescent="0.25">
      <c r="B760885" s="76"/>
      <c r="C760885" s="75"/>
    </row>
    <row r="760886" spans="2:3" x14ac:dyDescent="0.25">
      <c r="B760886" s="76"/>
      <c r="C760886" s="75"/>
    </row>
    <row r="760887" spans="2:3" x14ac:dyDescent="0.25">
      <c r="B760887" s="76"/>
      <c r="C760887" s="75"/>
    </row>
    <row r="760888" spans="2:3" x14ac:dyDescent="0.25">
      <c r="B760888" s="76"/>
      <c r="C760888" s="75"/>
    </row>
    <row r="760889" spans="2:3" x14ac:dyDescent="0.25">
      <c r="B760889" s="76"/>
      <c r="C760889" s="75"/>
    </row>
    <row r="760890" spans="2:3" x14ac:dyDescent="0.25">
      <c r="B760890" s="76"/>
      <c r="C760890" s="75"/>
    </row>
    <row r="760891" spans="2:3" x14ac:dyDescent="0.25">
      <c r="B760891" s="76"/>
      <c r="C760891" s="75"/>
    </row>
    <row r="760892" spans="2:3" x14ac:dyDescent="0.25">
      <c r="B760892" s="76"/>
      <c r="C760892" s="75"/>
    </row>
    <row r="760893" spans="2:3" x14ac:dyDescent="0.25">
      <c r="B760893" s="76"/>
      <c r="C760893" s="75"/>
    </row>
    <row r="760894" spans="2:3" x14ac:dyDescent="0.25">
      <c r="B760894" s="76"/>
      <c r="C760894" s="75"/>
    </row>
    <row r="760895" spans="2:3" x14ac:dyDescent="0.25">
      <c r="B760895" s="76"/>
      <c r="C760895" s="75"/>
    </row>
    <row r="760896" spans="2:3" x14ac:dyDescent="0.25">
      <c r="B760896" s="76"/>
      <c r="C760896" s="75"/>
    </row>
    <row r="760897" spans="2:3" x14ac:dyDescent="0.25">
      <c r="B760897" s="76"/>
      <c r="C760897" s="75"/>
    </row>
    <row r="761007" spans="2:3" x14ac:dyDescent="0.25">
      <c r="B761007" s="76"/>
      <c r="C761007" s="75"/>
    </row>
    <row r="761008" spans="2:3" x14ac:dyDescent="0.25">
      <c r="B761008" s="76"/>
      <c r="C761008" s="75"/>
    </row>
    <row r="761009" spans="2:3" x14ac:dyDescent="0.25">
      <c r="B761009" s="76"/>
      <c r="C761009" s="75"/>
    </row>
    <row r="761010" spans="2:3" x14ac:dyDescent="0.25">
      <c r="B761010" s="76"/>
      <c r="C761010" s="75"/>
    </row>
    <row r="761011" spans="2:3" x14ac:dyDescent="0.25">
      <c r="B761011" s="76"/>
      <c r="C761011" s="75"/>
    </row>
    <row r="761012" spans="2:3" x14ac:dyDescent="0.25">
      <c r="B761012" s="76"/>
      <c r="C761012" s="75"/>
    </row>
    <row r="761013" spans="2:3" x14ac:dyDescent="0.25">
      <c r="B761013" s="76"/>
      <c r="C761013" s="75"/>
    </row>
    <row r="761014" spans="2:3" x14ac:dyDescent="0.25">
      <c r="B761014" s="76"/>
      <c r="C761014" s="75"/>
    </row>
    <row r="761015" spans="2:3" x14ac:dyDescent="0.25">
      <c r="B761015" s="76"/>
      <c r="C761015" s="75"/>
    </row>
    <row r="761016" spans="2:3" x14ac:dyDescent="0.25">
      <c r="B761016" s="76"/>
      <c r="C761016" s="75"/>
    </row>
    <row r="761017" spans="2:3" x14ac:dyDescent="0.25">
      <c r="B761017" s="76"/>
      <c r="C761017" s="75"/>
    </row>
    <row r="761018" spans="2:3" x14ac:dyDescent="0.25">
      <c r="B761018" s="76"/>
      <c r="C761018" s="75"/>
    </row>
    <row r="761019" spans="2:3" x14ac:dyDescent="0.25">
      <c r="B761019" s="76"/>
      <c r="C761019" s="75"/>
    </row>
    <row r="761129" spans="2:3" x14ac:dyDescent="0.25">
      <c r="B761129" s="76"/>
      <c r="C761129" s="75"/>
    </row>
    <row r="761130" spans="2:3" x14ac:dyDescent="0.25">
      <c r="B761130" s="76"/>
      <c r="C761130" s="75"/>
    </row>
    <row r="761131" spans="2:3" x14ac:dyDescent="0.25">
      <c r="B761131" s="76"/>
      <c r="C761131" s="75"/>
    </row>
    <row r="761132" spans="2:3" x14ac:dyDescent="0.25">
      <c r="B761132" s="76"/>
      <c r="C761132" s="75"/>
    </row>
    <row r="761133" spans="2:3" x14ac:dyDescent="0.25">
      <c r="B761133" s="76"/>
      <c r="C761133" s="75"/>
    </row>
    <row r="761134" spans="2:3" x14ac:dyDescent="0.25">
      <c r="B761134" s="76"/>
      <c r="C761134" s="75"/>
    </row>
    <row r="761135" spans="2:3" x14ac:dyDescent="0.25">
      <c r="B761135" s="76"/>
      <c r="C761135" s="75"/>
    </row>
    <row r="761136" spans="2:3" x14ac:dyDescent="0.25">
      <c r="B761136" s="76"/>
      <c r="C761136" s="75"/>
    </row>
    <row r="761137" spans="2:3" x14ac:dyDescent="0.25">
      <c r="B761137" s="76"/>
      <c r="C761137" s="75"/>
    </row>
    <row r="761138" spans="2:3" x14ac:dyDescent="0.25">
      <c r="B761138" s="76"/>
      <c r="C761138" s="75"/>
    </row>
    <row r="761139" spans="2:3" x14ac:dyDescent="0.25">
      <c r="B761139" s="76"/>
      <c r="C761139" s="75"/>
    </row>
    <row r="761140" spans="2:3" x14ac:dyDescent="0.25">
      <c r="B761140" s="76"/>
      <c r="C761140" s="75"/>
    </row>
    <row r="761141" spans="2:3" x14ac:dyDescent="0.25">
      <c r="B761141" s="76"/>
      <c r="C761141" s="75"/>
    </row>
    <row r="761251" spans="2:3" x14ac:dyDescent="0.25">
      <c r="B761251" s="76"/>
      <c r="C761251" s="75"/>
    </row>
    <row r="761252" spans="2:3" x14ac:dyDescent="0.25">
      <c r="B761252" s="76"/>
      <c r="C761252" s="75"/>
    </row>
    <row r="761253" spans="2:3" x14ac:dyDescent="0.25">
      <c r="B761253" s="76"/>
      <c r="C761253" s="75"/>
    </row>
    <row r="761254" spans="2:3" x14ac:dyDescent="0.25">
      <c r="B761254" s="76"/>
      <c r="C761254" s="75"/>
    </row>
    <row r="761255" spans="2:3" x14ac:dyDescent="0.25">
      <c r="B761255" s="76"/>
      <c r="C761255" s="75"/>
    </row>
    <row r="761256" spans="2:3" x14ac:dyDescent="0.25">
      <c r="B761256" s="76"/>
      <c r="C761256" s="75"/>
    </row>
    <row r="761257" spans="2:3" x14ac:dyDescent="0.25">
      <c r="B761257" s="76"/>
      <c r="C761257" s="75"/>
    </row>
    <row r="761258" spans="2:3" x14ac:dyDescent="0.25">
      <c r="B761258" s="76"/>
      <c r="C761258" s="75"/>
    </row>
    <row r="761259" spans="2:3" x14ac:dyDescent="0.25">
      <c r="B761259" s="76"/>
      <c r="C761259" s="75"/>
    </row>
    <row r="761260" spans="2:3" x14ac:dyDescent="0.25">
      <c r="B761260" s="76"/>
      <c r="C761260" s="75"/>
    </row>
    <row r="761261" spans="2:3" x14ac:dyDescent="0.25">
      <c r="B761261" s="76"/>
      <c r="C761261" s="75"/>
    </row>
    <row r="761262" spans="2:3" x14ac:dyDescent="0.25">
      <c r="B761262" s="76"/>
      <c r="C761262" s="75"/>
    </row>
    <row r="761263" spans="2:3" x14ac:dyDescent="0.25">
      <c r="B761263" s="76"/>
      <c r="C761263" s="75"/>
    </row>
    <row r="761373" spans="2:3" x14ac:dyDescent="0.25">
      <c r="B761373" s="76"/>
      <c r="C761373" s="75"/>
    </row>
    <row r="761374" spans="2:3" x14ac:dyDescent="0.25">
      <c r="B761374" s="76"/>
      <c r="C761374" s="75"/>
    </row>
    <row r="761375" spans="2:3" x14ac:dyDescent="0.25">
      <c r="B761375" s="76"/>
      <c r="C761375" s="75"/>
    </row>
    <row r="761376" spans="2:3" x14ac:dyDescent="0.25">
      <c r="B761376" s="76"/>
      <c r="C761376" s="75"/>
    </row>
    <row r="761377" spans="2:3" x14ac:dyDescent="0.25">
      <c r="B761377" s="76"/>
      <c r="C761377" s="75"/>
    </row>
    <row r="761378" spans="2:3" x14ac:dyDescent="0.25">
      <c r="B761378" s="76"/>
      <c r="C761378" s="75"/>
    </row>
    <row r="761379" spans="2:3" x14ac:dyDescent="0.25">
      <c r="B761379" s="76"/>
      <c r="C761379" s="75"/>
    </row>
    <row r="761380" spans="2:3" x14ac:dyDescent="0.25">
      <c r="B761380" s="76"/>
      <c r="C761380" s="75"/>
    </row>
    <row r="761381" spans="2:3" x14ac:dyDescent="0.25">
      <c r="B761381" s="76"/>
      <c r="C761381" s="75"/>
    </row>
    <row r="761382" spans="2:3" x14ac:dyDescent="0.25">
      <c r="B761382" s="76"/>
      <c r="C761382" s="75"/>
    </row>
    <row r="761383" spans="2:3" x14ac:dyDescent="0.25">
      <c r="B761383" s="76"/>
      <c r="C761383" s="75"/>
    </row>
    <row r="761384" spans="2:3" x14ac:dyDescent="0.25">
      <c r="B761384" s="76"/>
      <c r="C761384" s="75"/>
    </row>
    <row r="761385" spans="2:3" x14ac:dyDescent="0.25">
      <c r="B761385" s="76"/>
      <c r="C761385" s="75"/>
    </row>
    <row r="761495" spans="2:3" x14ac:dyDescent="0.25">
      <c r="B761495" s="76"/>
      <c r="C761495" s="75"/>
    </row>
    <row r="761496" spans="2:3" x14ac:dyDescent="0.25">
      <c r="B761496" s="76"/>
      <c r="C761496" s="75"/>
    </row>
    <row r="761497" spans="2:3" x14ac:dyDescent="0.25">
      <c r="B761497" s="76"/>
      <c r="C761497" s="75"/>
    </row>
    <row r="761498" spans="2:3" x14ac:dyDescent="0.25">
      <c r="B761498" s="76"/>
      <c r="C761498" s="75"/>
    </row>
    <row r="761499" spans="2:3" x14ac:dyDescent="0.25">
      <c r="B761499" s="76"/>
      <c r="C761499" s="75"/>
    </row>
    <row r="761500" spans="2:3" x14ac:dyDescent="0.25">
      <c r="B761500" s="76"/>
      <c r="C761500" s="75"/>
    </row>
    <row r="761501" spans="2:3" x14ac:dyDescent="0.25">
      <c r="B761501" s="76"/>
      <c r="C761501" s="75"/>
    </row>
    <row r="761502" spans="2:3" x14ac:dyDescent="0.25">
      <c r="B761502" s="76"/>
      <c r="C761502" s="75"/>
    </row>
    <row r="761503" spans="2:3" x14ac:dyDescent="0.25">
      <c r="B761503" s="76"/>
      <c r="C761503" s="75"/>
    </row>
    <row r="761504" spans="2:3" x14ac:dyDescent="0.25">
      <c r="B761504" s="76"/>
      <c r="C761504" s="75"/>
    </row>
    <row r="761505" spans="2:3" x14ac:dyDescent="0.25">
      <c r="B761505" s="76"/>
      <c r="C761505" s="75"/>
    </row>
    <row r="761506" spans="2:3" x14ac:dyDescent="0.25">
      <c r="B761506" s="76"/>
      <c r="C761506" s="75"/>
    </row>
    <row r="761507" spans="2:3" x14ac:dyDescent="0.25">
      <c r="B761507" s="76"/>
      <c r="C761507" s="75"/>
    </row>
    <row r="761617" spans="2:3" x14ac:dyDescent="0.25">
      <c r="B761617" s="76"/>
      <c r="C761617" s="75"/>
    </row>
    <row r="761618" spans="2:3" x14ac:dyDescent="0.25">
      <c r="B761618" s="76"/>
      <c r="C761618" s="75"/>
    </row>
    <row r="761619" spans="2:3" x14ac:dyDescent="0.25">
      <c r="B761619" s="76"/>
      <c r="C761619" s="75"/>
    </row>
    <row r="761620" spans="2:3" x14ac:dyDescent="0.25">
      <c r="B761620" s="76"/>
      <c r="C761620" s="75"/>
    </row>
    <row r="761621" spans="2:3" x14ac:dyDescent="0.25">
      <c r="B761621" s="76"/>
      <c r="C761621" s="75"/>
    </row>
    <row r="761622" spans="2:3" x14ac:dyDescent="0.25">
      <c r="B761622" s="76"/>
      <c r="C761622" s="75"/>
    </row>
    <row r="761623" spans="2:3" x14ac:dyDescent="0.25">
      <c r="B761623" s="76"/>
      <c r="C761623" s="75"/>
    </row>
    <row r="761624" spans="2:3" x14ac:dyDescent="0.25">
      <c r="B761624" s="76"/>
      <c r="C761624" s="75"/>
    </row>
    <row r="761625" spans="2:3" x14ac:dyDescent="0.25">
      <c r="B761625" s="76"/>
      <c r="C761625" s="75"/>
    </row>
    <row r="761626" spans="2:3" x14ac:dyDescent="0.25">
      <c r="B761626" s="76"/>
      <c r="C761626" s="75"/>
    </row>
    <row r="761627" spans="2:3" x14ac:dyDescent="0.25">
      <c r="B761627" s="76"/>
      <c r="C761627" s="75"/>
    </row>
    <row r="761628" spans="2:3" x14ac:dyDescent="0.25">
      <c r="B761628" s="76"/>
      <c r="C761628" s="75"/>
    </row>
    <row r="761629" spans="2:3" x14ac:dyDescent="0.25">
      <c r="B761629" s="76"/>
      <c r="C761629" s="75"/>
    </row>
    <row r="761739" spans="2:3" x14ac:dyDescent="0.25">
      <c r="B761739" s="76"/>
      <c r="C761739" s="75"/>
    </row>
    <row r="761740" spans="2:3" x14ac:dyDescent="0.25">
      <c r="B761740" s="76"/>
      <c r="C761740" s="75"/>
    </row>
    <row r="761741" spans="2:3" x14ac:dyDescent="0.25">
      <c r="B761741" s="76"/>
      <c r="C761741" s="75"/>
    </row>
    <row r="761742" spans="2:3" x14ac:dyDescent="0.25">
      <c r="B761742" s="76"/>
      <c r="C761742" s="75"/>
    </row>
    <row r="761743" spans="2:3" x14ac:dyDescent="0.25">
      <c r="B761743" s="76"/>
      <c r="C761743" s="75"/>
    </row>
    <row r="761744" spans="2:3" x14ac:dyDescent="0.25">
      <c r="B761744" s="76"/>
      <c r="C761744" s="75"/>
    </row>
    <row r="761745" spans="2:3" x14ac:dyDescent="0.25">
      <c r="B761745" s="76"/>
      <c r="C761745" s="75"/>
    </row>
    <row r="761746" spans="2:3" x14ac:dyDescent="0.25">
      <c r="B761746" s="76"/>
      <c r="C761746" s="75"/>
    </row>
    <row r="761747" spans="2:3" x14ac:dyDescent="0.25">
      <c r="B761747" s="76"/>
      <c r="C761747" s="75"/>
    </row>
    <row r="761748" spans="2:3" x14ac:dyDescent="0.25">
      <c r="B761748" s="76"/>
      <c r="C761748" s="75"/>
    </row>
    <row r="761749" spans="2:3" x14ac:dyDescent="0.25">
      <c r="B761749" s="76"/>
      <c r="C761749" s="75"/>
    </row>
    <row r="761750" spans="2:3" x14ac:dyDescent="0.25">
      <c r="B761750" s="76"/>
      <c r="C761750" s="75"/>
    </row>
    <row r="761751" spans="2:3" x14ac:dyDescent="0.25">
      <c r="B761751" s="76"/>
      <c r="C761751" s="75"/>
    </row>
    <row r="761861" spans="2:3" x14ac:dyDescent="0.25">
      <c r="B761861" s="76"/>
      <c r="C761861" s="75"/>
    </row>
    <row r="761862" spans="2:3" x14ac:dyDescent="0.25">
      <c r="B761862" s="76"/>
      <c r="C761862" s="75"/>
    </row>
    <row r="761863" spans="2:3" x14ac:dyDescent="0.25">
      <c r="B761863" s="76"/>
      <c r="C761863" s="75"/>
    </row>
    <row r="761864" spans="2:3" x14ac:dyDescent="0.25">
      <c r="B761864" s="76"/>
      <c r="C761864" s="75"/>
    </row>
    <row r="761865" spans="2:3" x14ac:dyDescent="0.25">
      <c r="B761865" s="76"/>
      <c r="C761865" s="75"/>
    </row>
    <row r="761866" spans="2:3" x14ac:dyDescent="0.25">
      <c r="B761866" s="76"/>
      <c r="C761866" s="75"/>
    </row>
    <row r="761867" spans="2:3" x14ac:dyDescent="0.25">
      <c r="B761867" s="76"/>
      <c r="C761867" s="75"/>
    </row>
    <row r="761868" spans="2:3" x14ac:dyDescent="0.25">
      <c r="B761868" s="76"/>
      <c r="C761868" s="75"/>
    </row>
    <row r="761869" spans="2:3" x14ac:dyDescent="0.25">
      <c r="B761869" s="76"/>
      <c r="C761869" s="75"/>
    </row>
    <row r="761870" spans="2:3" x14ac:dyDescent="0.25">
      <c r="B761870" s="76"/>
      <c r="C761870" s="75"/>
    </row>
    <row r="761871" spans="2:3" x14ac:dyDescent="0.25">
      <c r="B761871" s="76"/>
      <c r="C761871" s="75"/>
    </row>
    <row r="761872" spans="2:3" x14ac:dyDescent="0.25">
      <c r="B761872" s="76"/>
      <c r="C761872" s="75"/>
    </row>
    <row r="761873" spans="2:3" x14ac:dyDescent="0.25">
      <c r="B761873" s="76"/>
      <c r="C761873" s="75"/>
    </row>
    <row r="761983" spans="2:3" x14ac:dyDescent="0.25">
      <c r="B761983" s="76"/>
      <c r="C761983" s="75"/>
    </row>
    <row r="761984" spans="2:3" x14ac:dyDescent="0.25">
      <c r="B761984" s="76"/>
      <c r="C761984" s="75"/>
    </row>
    <row r="761985" spans="2:3" x14ac:dyDescent="0.25">
      <c r="B761985" s="76"/>
      <c r="C761985" s="75"/>
    </row>
    <row r="761986" spans="2:3" x14ac:dyDescent="0.25">
      <c r="B761986" s="76"/>
      <c r="C761986" s="75"/>
    </row>
    <row r="761987" spans="2:3" x14ac:dyDescent="0.25">
      <c r="B761987" s="76"/>
      <c r="C761987" s="75"/>
    </row>
    <row r="761988" spans="2:3" x14ac:dyDescent="0.25">
      <c r="B761988" s="76"/>
      <c r="C761988" s="75"/>
    </row>
    <row r="761989" spans="2:3" x14ac:dyDescent="0.25">
      <c r="B761989" s="76"/>
      <c r="C761989" s="75"/>
    </row>
    <row r="761990" spans="2:3" x14ac:dyDescent="0.25">
      <c r="B761990" s="76"/>
      <c r="C761990" s="75"/>
    </row>
    <row r="761991" spans="2:3" x14ac:dyDescent="0.25">
      <c r="B761991" s="76"/>
      <c r="C761991" s="75"/>
    </row>
    <row r="761992" spans="2:3" x14ac:dyDescent="0.25">
      <c r="B761992" s="76"/>
      <c r="C761992" s="75"/>
    </row>
    <row r="761993" spans="2:3" x14ac:dyDescent="0.25">
      <c r="B761993" s="76"/>
      <c r="C761993" s="75"/>
    </row>
    <row r="761994" spans="2:3" x14ac:dyDescent="0.25">
      <c r="B761994" s="76"/>
      <c r="C761994" s="75"/>
    </row>
    <row r="761995" spans="2:3" x14ac:dyDescent="0.25">
      <c r="B761995" s="76"/>
      <c r="C761995" s="75"/>
    </row>
    <row r="762105" spans="2:3" x14ac:dyDescent="0.25">
      <c r="B762105" s="76"/>
      <c r="C762105" s="75"/>
    </row>
    <row r="762106" spans="2:3" x14ac:dyDescent="0.25">
      <c r="B762106" s="76"/>
      <c r="C762106" s="75"/>
    </row>
    <row r="762107" spans="2:3" x14ac:dyDescent="0.25">
      <c r="B762107" s="76"/>
      <c r="C762107" s="75"/>
    </row>
    <row r="762108" spans="2:3" x14ac:dyDescent="0.25">
      <c r="B762108" s="76"/>
      <c r="C762108" s="75"/>
    </row>
    <row r="762109" spans="2:3" x14ac:dyDescent="0.25">
      <c r="B762109" s="76"/>
      <c r="C762109" s="75"/>
    </row>
    <row r="762110" spans="2:3" x14ac:dyDescent="0.25">
      <c r="B762110" s="76"/>
      <c r="C762110" s="75"/>
    </row>
    <row r="762111" spans="2:3" x14ac:dyDescent="0.25">
      <c r="B762111" s="76"/>
      <c r="C762111" s="75"/>
    </row>
    <row r="762112" spans="2:3" x14ac:dyDescent="0.25">
      <c r="B762112" s="76"/>
      <c r="C762112" s="75"/>
    </row>
    <row r="762113" spans="2:3" x14ac:dyDescent="0.25">
      <c r="B762113" s="76"/>
      <c r="C762113" s="75"/>
    </row>
    <row r="762114" spans="2:3" x14ac:dyDescent="0.25">
      <c r="B762114" s="76"/>
      <c r="C762114" s="75"/>
    </row>
    <row r="762115" spans="2:3" x14ac:dyDescent="0.25">
      <c r="B762115" s="76"/>
      <c r="C762115" s="75"/>
    </row>
    <row r="762116" spans="2:3" x14ac:dyDescent="0.25">
      <c r="B762116" s="76"/>
      <c r="C762116" s="75"/>
    </row>
    <row r="762117" spans="2:3" x14ac:dyDescent="0.25">
      <c r="B762117" s="76"/>
      <c r="C762117" s="75"/>
    </row>
    <row r="762227" spans="2:3" x14ac:dyDescent="0.25">
      <c r="B762227" s="76"/>
      <c r="C762227" s="75"/>
    </row>
    <row r="762228" spans="2:3" x14ac:dyDescent="0.25">
      <c r="B762228" s="76"/>
      <c r="C762228" s="75"/>
    </row>
    <row r="762229" spans="2:3" x14ac:dyDescent="0.25">
      <c r="B762229" s="76"/>
      <c r="C762229" s="75"/>
    </row>
    <row r="762230" spans="2:3" x14ac:dyDescent="0.25">
      <c r="B762230" s="76"/>
      <c r="C762230" s="75"/>
    </row>
    <row r="762231" spans="2:3" x14ac:dyDescent="0.25">
      <c r="B762231" s="76"/>
      <c r="C762231" s="75"/>
    </row>
    <row r="762232" spans="2:3" x14ac:dyDescent="0.25">
      <c r="B762232" s="76"/>
      <c r="C762232" s="75"/>
    </row>
    <row r="762233" spans="2:3" x14ac:dyDescent="0.25">
      <c r="B762233" s="76"/>
      <c r="C762233" s="75"/>
    </row>
    <row r="762234" spans="2:3" x14ac:dyDescent="0.25">
      <c r="B762234" s="76"/>
      <c r="C762234" s="75"/>
    </row>
    <row r="762235" spans="2:3" x14ac:dyDescent="0.25">
      <c r="B762235" s="76"/>
      <c r="C762235" s="75"/>
    </row>
    <row r="762236" spans="2:3" x14ac:dyDescent="0.25">
      <c r="B762236" s="76"/>
      <c r="C762236" s="75"/>
    </row>
    <row r="762237" spans="2:3" x14ac:dyDescent="0.25">
      <c r="B762237" s="76"/>
      <c r="C762237" s="75"/>
    </row>
    <row r="762238" spans="2:3" x14ac:dyDescent="0.25">
      <c r="B762238" s="76"/>
      <c r="C762238" s="75"/>
    </row>
    <row r="762239" spans="2:3" x14ac:dyDescent="0.25">
      <c r="B762239" s="76"/>
      <c r="C762239" s="75"/>
    </row>
    <row r="762349" spans="2:3" x14ac:dyDescent="0.25">
      <c r="B762349" s="76"/>
      <c r="C762349" s="75"/>
    </row>
    <row r="762350" spans="2:3" x14ac:dyDescent="0.25">
      <c r="B762350" s="76"/>
      <c r="C762350" s="75"/>
    </row>
    <row r="762351" spans="2:3" x14ac:dyDescent="0.25">
      <c r="B762351" s="76"/>
      <c r="C762351" s="75"/>
    </row>
    <row r="762352" spans="2:3" x14ac:dyDescent="0.25">
      <c r="B762352" s="76"/>
      <c r="C762352" s="75"/>
    </row>
    <row r="762353" spans="2:3" x14ac:dyDescent="0.25">
      <c r="B762353" s="76"/>
      <c r="C762353" s="75"/>
    </row>
    <row r="762354" spans="2:3" x14ac:dyDescent="0.25">
      <c r="B762354" s="76"/>
      <c r="C762354" s="75"/>
    </row>
    <row r="762355" spans="2:3" x14ac:dyDescent="0.25">
      <c r="B762355" s="76"/>
      <c r="C762355" s="75"/>
    </row>
    <row r="762356" spans="2:3" x14ac:dyDescent="0.25">
      <c r="B762356" s="76"/>
      <c r="C762356" s="75"/>
    </row>
    <row r="762357" spans="2:3" x14ac:dyDescent="0.25">
      <c r="B762357" s="76"/>
      <c r="C762357" s="75"/>
    </row>
    <row r="762358" spans="2:3" x14ac:dyDescent="0.25">
      <c r="B762358" s="76"/>
      <c r="C762358" s="75"/>
    </row>
    <row r="762359" spans="2:3" x14ac:dyDescent="0.25">
      <c r="B762359" s="76"/>
      <c r="C762359" s="75"/>
    </row>
    <row r="762360" spans="2:3" x14ac:dyDescent="0.25">
      <c r="B762360" s="76"/>
      <c r="C762360" s="75"/>
    </row>
    <row r="762361" spans="2:3" x14ac:dyDescent="0.25">
      <c r="B762361" s="76"/>
      <c r="C762361" s="75"/>
    </row>
    <row r="762471" spans="2:3" x14ac:dyDescent="0.25">
      <c r="B762471" s="76"/>
      <c r="C762471" s="75"/>
    </row>
    <row r="762472" spans="2:3" x14ac:dyDescent="0.25">
      <c r="B762472" s="76"/>
      <c r="C762472" s="75"/>
    </row>
    <row r="762473" spans="2:3" x14ac:dyDescent="0.25">
      <c r="B762473" s="76"/>
      <c r="C762473" s="75"/>
    </row>
    <row r="762474" spans="2:3" x14ac:dyDescent="0.25">
      <c r="B762474" s="76"/>
      <c r="C762474" s="75"/>
    </row>
    <row r="762475" spans="2:3" x14ac:dyDescent="0.25">
      <c r="B762475" s="76"/>
      <c r="C762475" s="75"/>
    </row>
    <row r="762476" spans="2:3" x14ac:dyDescent="0.25">
      <c r="B762476" s="76"/>
      <c r="C762476" s="75"/>
    </row>
    <row r="762477" spans="2:3" x14ac:dyDescent="0.25">
      <c r="B762477" s="76"/>
      <c r="C762477" s="75"/>
    </row>
    <row r="762478" spans="2:3" x14ac:dyDescent="0.25">
      <c r="B762478" s="76"/>
      <c r="C762478" s="75"/>
    </row>
    <row r="762479" spans="2:3" x14ac:dyDescent="0.25">
      <c r="B762479" s="76"/>
      <c r="C762479" s="75"/>
    </row>
    <row r="762480" spans="2:3" x14ac:dyDescent="0.25">
      <c r="B762480" s="76"/>
      <c r="C762480" s="75"/>
    </row>
    <row r="762481" spans="2:3" x14ac:dyDescent="0.25">
      <c r="B762481" s="76"/>
      <c r="C762481" s="75"/>
    </row>
    <row r="762482" spans="2:3" x14ac:dyDescent="0.25">
      <c r="B762482" s="76"/>
      <c r="C762482" s="75"/>
    </row>
    <row r="762483" spans="2:3" x14ac:dyDescent="0.25">
      <c r="B762483" s="76"/>
      <c r="C762483" s="75"/>
    </row>
    <row r="762593" spans="2:3" x14ac:dyDescent="0.25">
      <c r="B762593" s="76"/>
      <c r="C762593" s="75"/>
    </row>
    <row r="762594" spans="2:3" x14ac:dyDescent="0.25">
      <c r="B762594" s="76"/>
      <c r="C762594" s="75"/>
    </row>
    <row r="762595" spans="2:3" x14ac:dyDescent="0.25">
      <c r="B762595" s="76"/>
      <c r="C762595" s="75"/>
    </row>
    <row r="762596" spans="2:3" x14ac:dyDescent="0.25">
      <c r="B762596" s="76"/>
      <c r="C762596" s="75"/>
    </row>
    <row r="762597" spans="2:3" x14ac:dyDescent="0.25">
      <c r="B762597" s="76"/>
      <c r="C762597" s="75"/>
    </row>
    <row r="762598" spans="2:3" x14ac:dyDescent="0.25">
      <c r="B762598" s="76"/>
      <c r="C762598" s="75"/>
    </row>
    <row r="762599" spans="2:3" x14ac:dyDescent="0.25">
      <c r="B762599" s="76"/>
      <c r="C762599" s="75"/>
    </row>
    <row r="762600" spans="2:3" x14ac:dyDescent="0.25">
      <c r="B762600" s="76"/>
      <c r="C762600" s="75"/>
    </row>
    <row r="762601" spans="2:3" x14ac:dyDescent="0.25">
      <c r="B762601" s="76"/>
      <c r="C762601" s="75"/>
    </row>
    <row r="762602" spans="2:3" x14ac:dyDescent="0.25">
      <c r="B762602" s="76"/>
      <c r="C762602" s="75"/>
    </row>
    <row r="762603" spans="2:3" x14ac:dyDescent="0.25">
      <c r="B762603" s="76"/>
      <c r="C762603" s="75"/>
    </row>
    <row r="762604" spans="2:3" x14ac:dyDescent="0.25">
      <c r="B762604" s="76"/>
      <c r="C762604" s="75"/>
    </row>
    <row r="762605" spans="2:3" x14ac:dyDescent="0.25">
      <c r="B762605" s="76"/>
      <c r="C762605" s="75"/>
    </row>
    <row r="762715" spans="2:3" x14ac:dyDescent="0.25">
      <c r="B762715" s="76"/>
      <c r="C762715" s="75"/>
    </row>
    <row r="762716" spans="2:3" x14ac:dyDescent="0.25">
      <c r="B762716" s="76"/>
      <c r="C762716" s="75"/>
    </row>
    <row r="762717" spans="2:3" x14ac:dyDescent="0.25">
      <c r="B762717" s="76"/>
      <c r="C762717" s="75"/>
    </row>
    <row r="762718" spans="2:3" x14ac:dyDescent="0.25">
      <c r="B762718" s="76"/>
      <c r="C762718" s="75"/>
    </row>
    <row r="762719" spans="2:3" x14ac:dyDescent="0.25">
      <c r="B762719" s="76"/>
      <c r="C762719" s="75"/>
    </row>
    <row r="762720" spans="2:3" x14ac:dyDescent="0.25">
      <c r="B762720" s="76"/>
      <c r="C762720" s="75"/>
    </row>
    <row r="762721" spans="2:3" x14ac:dyDescent="0.25">
      <c r="B762721" s="76"/>
      <c r="C762721" s="75"/>
    </row>
    <row r="762722" spans="2:3" x14ac:dyDescent="0.25">
      <c r="B762722" s="76"/>
      <c r="C762722" s="75"/>
    </row>
    <row r="762723" spans="2:3" x14ac:dyDescent="0.25">
      <c r="B762723" s="76"/>
      <c r="C762723" s="75"/>
    </row>
    <row r="762724" spans="2:3" x14ac:dyDescent="0.25">
      <c r="B762724" s="76"/>
      <c r="C762724" s="75"/>
    </row>
    <row r="762725" spans="2:3" x14ac:dyDescent="0.25">
      <c r="B762725" s="76"/>
      <c r="C762725" s="75"/>
    </row>
    <row r="762726" spans="2:3" x14ac:dyDescent="0.25">
      <c r="B762726" s="76"/>
      <c r="C762726" s="75"/>
    </row>
    <row r="762727" spans="2:3" x14ac:dyDescent="0.25">
      <c r="B762727" s="76"/>
      <c r="C762727" s="75"/>
    </row>
    <row r="762837" spans="2:3" x14ac:dyDescent="0.25">
      <c r="B762837" s="76"/>
      <c r="C762837" s="75"/>
    </row>
    <row r="762838" spans="2:3" x14ac:dyDescent="0.25">
      <c r="B762838" s="76"/>
      <c r="C762838" s="75"/>
    </row>
    <row r="762839" spans="2:3" x14ac:dyDescent="0.25">
      <c r="B762839" s="76"/>
      <c r="C762839" s="75"/>
    </row>
    <row r="762840" spans="2:3" x14ac:dyDescent="0.25">
      <c r="B762840" s="76"/>
      <c r="C762840" s="75"/>
    </row>
    <row r="762841" spans="2:3" x14ac:dyDescent="0.25">
      <c r="B762841" s="76"/>
      <c r="C762841" s="75"/>
    </row>
    <row r="762842" spans="2:3" x14ac:dyDescent="0.25">
      <c r="B762842" s="76"/>
      <c r="C762842" s="75"/>
    </row>
    <row r="762843" spans="2:3" x14ac:dyDescent="0.25">
      <c r="B762843" s="76"/>
      <c r="C762843" s="75"/>
    </row>
    <row r="762844" spans="2:3" x14ac:dyDescent="0.25">
      <c r="B762844" s="76"/>
      <c r="C762844" s="75"/>
    </row>
    <row r="762845" spans="2:3" x14ac:dyDescent="0.25">
      <c r="B762845" s="76"/>
      <c r="C762845" s="75"/>
    </row>
    <row r="762846" spans="2:3" x14ac:dyDescent="0.25">
      <c r="B762846" s="76"/>
      <c r="C762846" s="75"/>
    </row>
    <row r="762847" spans="2:3" x14ac:dyDescent="0.25">
      <c r="B762847" s="76"/>
      <c r="C762847" s="75"/>
    </row>
    <row r="762848" spans="2:3" x14ac:dyDescent="0.25">
      <c r="B762848" s="76"/>
      <c r="C762848" s="75"/>
    </row>
    <row r="762849" spans="2:3" x14ac:dyDescent="0.25">
      <c r="B762849" s="76"/>
      <c r="C762849" s="75"/>
    </row>
    <row r="762959" spans="2:3" x14ac:dyDescent="0.25">
      <c r="B762959" s="76"/>
      <c r="C762959" s="75"/>
    </row>
    <row r="762960" spans="2:3" x14ac:dyDescent="0.25">
      <c r="B762960" s="76"/>
      <c r="C762960" s="75"/>
    </row>
    <row r="762961" spans="2:3" x14ac:dyDescent="0.25">
      <c r="B762961" s="76"/>
      <c r="C762961" s="75"/>
    </row>
    <row r="762962" spans="2:3" x14ac:dyDescent="0.25">
      <c r="B762962" s="76"/>
      <c r="C762962" s="75"/>
    </row>
    <row r="762963" spans="2:3" x14ac:dyDescent="0.25">
      <c r="B762963" s="76"/>
      <c r="C762963" s="75"/>
    </row>
    <row r="762964" spans="2:3" x14ac:dyDescent="0.25">
      <c r="B762964" s="76"/>
      <c r="C762964" s="75"/>
    </row>
    <row r="762965" spans="2:3" x14ac:dyDescent="0.25">
      <c r="B762965" s="76"/>
      <c r="C762965" s="75"/>
    </row>
    <row r="762966" spans="2:3" x14ac:dyDescent="0.25">
      <c r="B762966" s="76"/>
      <c r="C762966" s="75"/>
    </row>
    <row r="762967" spans="2:3" x14ac:dyDescent="0.25">
      <c r="B762967" s="76"/>
      <c r="C762967" s="75"/>
    </row>
    <row r="762968" spans="2:3" x14ac:dyDescent="0.25">
      <c r="B762968" s="76"/>
      <c r="C762968" s="75"/>
    </row>
    <row r="762969" spans="2:3" x14ac:dyDescent="0.25">
      <c r="B762969" s="76"/>
      <c r="C762969" s="75"/>
    </row>
    <row r="762970" spans="2:3" x14ac:dyDescent="0.25">
      <c r="B762970" s="76"/>
      <c r="C762970" s="75"/>
    </row>
    <row r="762971" spans="2:3" x14ac:dyDescent="0.25">
      <c r="B762971" s="76"/>
      <c r="C762971" s="75"/>
    </row>
    <row r="763081" spans="2:3" x14ac:dyDescent="0.25">
      <c r="B763081" s="76"/>
      <c r="C763081" s="75"/>
    </row>
    <row r="763082" spans="2:3" x14ac:dyDescent="0.25">
      <c r="B763082" s="76"/>
      <c r="C763082" s="75"/>
    </row>
    <row r="763083" spans="2:3" x14ac:dyDescent="0.25">
      <c r="B763083" s="76"/>
      <c r="C763083" s="75"/>
    </row>
    <row r="763084" spans="2:3" x14ac:dyDescent="0.25">
      <c r="B763084" s="76"/>
      <c r="C763084" s="75"/>
    </row>
    <row r="763085" spans="2:3" x14ac:dyDescent="0.25">
      <c r="B763085" s="76"/>
      <c r="C763085" s="75"/>
    </row>
    <row r="763086" spans="2:3" x14ac:dyDescent="0.25">
      <c r="B763086" s="76"/>
      <c r="C763086" s="75"/>
    </row>
    <row r="763087" spans="2:3" x14ac:dyDescent="0.25">
      <c r="B763087" s="76"/>
      <c r="C763087" s="75"/>
    </row>
    <row r="763088" spans="2:3" x14ac:dyDescent="0.25">
      <c r="B763088" s="76"/>
      <c r="C763088" s="75"/>
    </row>
    <row r="763089" spans="2:3" x14ac:dyDescent="0.25">
      <c r="B763089" s="76"/>
      <c r="C763089" s="75"/>
    </row>
    <row r="763090" spans="2:3" x14ac:dyDescent="0.25">
      <c r="B763090" s="76"/>
      <c r="C763090" s="75"/>
    </row>
    <row r="763091" spans="2:3" x14ac:dyDescent="0.25">
      <c r="B763091" s="76"/>
      <c r="C763091" s="75"/>
    </row>
    <row r="763092" spans="2:3" x14ac:dyDescent="0.25">
      <c r="B763092" s="76"/>
      <c r="C763092" s="75"/>
    </row>
    <row r="763093" spans="2:3" x14ac:dyDescent="0.25">
      <c r="B763093" s="76"/>
      <c r="C763093" s="75"/>
    </row>
    <row r="763203" spans="2:3" x14ac:dyDescent="0.25">
      <c r="B763203" s="76"/>
      <c r="C763203" s="75"/>
    </row>
    <row r="763204" spans="2:3" x14ac:dyDescent="0.25">
      <c r="B763204" s="76"/>
      <c r="C763204" s="75"/>
    </row>
    <row r="763205" spans="2:3" x14ac:dyDescent="0.25">
      <c r="B763205" s="76"/>
      <c r="C763205" s="75"/>
    </row>
    <row r="763206" spans="2:3" x14ac:dyDescent="0.25">
      <c r="B763206" s="76"/>
      <c r="C763206" s="75"/>
    </row>
    <row r="763207" spans="2:3" x14ac:dyDescent="0.25">
      <c r="B763207" s="76"/>
      <c r="C763207" s="75"/>
    </row>
    <row r="763208" spans="2:3" x14ac:dyDescent="0.25">
      <c r="B763208" s="76"/>
      <c r="C763208" s="75"/>
    </row>
    <row r="763209" spans="2:3" x14ac:dyDescent="0.25">
      <c r="B763209" s="76"/>
      <c r="C763209" s="75"/>
    </row>
    <row r="763210" spans="2:3" x14ac:dyDescent="0.25">
      <c r="B763210" s="76"/>
      <c r="C763210" s="75"/>
    </row>
    <row r="763211" spans="2:3" x14ac:dyDescent="0.25">
      <c r="B763211" s="76"/>
      <c r="C763211" s="75"/>
    </row>
    <row r="763212" spans="2:3" x14ac:dyDescent="0.25">
      <c r="B763212" s="76"/>
      <c r="C763212" s="75"/>
    </row>
    <row r="763213" spans="2:3" x14ac:dyDescent="0.25">
      <c r="B763213" s="76"/>
      <c r="C763213" s="75"/>
    </row>
    <row r="763214" spans="2:3" x14ac:dyDescent="0.25">
      <c r="B763214" s="76"/>
      <c r="C763214" s="75"/>
    </row>
    <row r="763215" spans="2:3" x14ac:dyDescent="0.25">
      <c r="B763215" s="76"/>
      <c r="C763215" s="75"/>
    </row>
    <row r="763325" spans="2:3" x14ac:dyDescent="0.25">
      <c r="B763325" s="76"/>
      <c r="C763325" s="75"/>
    </row>
    <row r="763326" spans="2:3" x14ac:dyDescent="0.25">
      <c r="B763326" s="76"/>
      <c r="C763326" s="75"/>
    </row>
    <row r="763327" spans="2:3" x14ac:dyDescent="0.25">
      <c r="B763327" s="76"/>
      <c r="C763327" s="75"/>
    </row>
    <row r="763328" spans="2:3" x14ac:dyDescent="0.25">
      <c r="B763328" s="76"/>
      <c r="C763328" s="75"/>
    </row>
    <row r="763329" spans="2:3" x14ac:dyDescent="0.25">
      <c r="B763329" s="76"/>
      <c r="C763329" s="75"/>
    </row>
    <row r="763330" spans="2:3" x14ac:dyDescent="0.25">
      <c r="B763330" s="76"/>
      <c r="C763330" s="75"/>
    </row>
    <row r="763331" spans="2:3" x14ac:dyDescent="0.25">
      <c r="B763331" s="76"/>
      <c r="C763331" s="75"/>
    </row>
    <row r="763332" spans="2:3" x14ac:dyDescent="0.25">
      <c r="B763332" s="76"/>
      <c r="C763332" s="75"/>
    </row>
    <row r="763333" spans="2:3" x14ac:dyDescent="0.25">
      <c r="B763333" s="76"/>
      <c r="C763333" s="75"/>
    </row>
    <row r="763334" spans="2:3" x14ac:dyDescent="0.25">
      <c r="B763334" s="76"/>
      <c r="C763334" s="75"/>
    </row>
    <row r="763335" spans="2:3" x14ac:dyDescent="0.25">
      <c r="B763335" s="76"/>
      <c r="C763335" s="75"/>
    </row>
    <row r="763336" spans="2:3" x14ac:dyDescent="0.25">
      <c r="B763336" s="76"/>
      <c r="C763336" s="75"/>
    </row>
    <row r="763337" spans="2:3" x14ac:dyDescent="0.25">
      <c r="B763337" s="76"/>
      <c r="C763337" s="75"/>
    </row>
    <row r="763447" spans="2:3" x14ac:dyDescent="0.25">
      <c r="B763447" s="76"/>
      <c r="C763447" s="75"/>
    </row>
    <row r="763448" spans="2:3" x14ac:dyDescent="0.25">
      <c r="B763448" s="76"/>
      <c r="C763448" s="75"/>
    </row>
    <row r="763449" spans="2:3" x14ac:dyDescent="0.25">
      <c r="B763449" s="76"/>
      <c r="C763449" s="75"/>
    </row>
    <row r="763450" spans="2:3" x14ac:dyDescent="0.25">
      <c r="B763450" s="76"/>
      <c r="C763450" s="75"/>
    </row>
    <row r="763451" spans="2:3" x14ac:dyDescent="0.25">
      <c r="B763451" s="76"/>
      <c r="C763451" s="75"/>
    </row>
    <row r="763452" spans="2:3" x14ac:dyDescent="0.25">
      <c r="B763452" s="76"/>
      <c r="C763452" s="75"/>
    </row>
    <row r="763453" spans="2:3" x14ac:dyDescent="0.25">
      <c r="B763453" s="76"/>
      <c r="C763453" s="75"/>
    </row>
    <row r="763454" spans="2:3" x14ac:dyDescent="0.25">
      <c r="B763454" s="76"/>
      <c r="C763454" s="75"/>
    </row>
    <row r="763455" spans="2:3" x14ac:dyDescent="0.25">
      <c r="B763455" s="76"/>
      <c r="C763455" s="75"/>
    </row>
    <row r="763456" spans="2:3" x14ac:dyDescent="0.25">
      <c r="B763456" s="76"/>
      <c r="C763456" s="75"/>
    </row>
    <row r="763457" spans="2:3" x14ac:dyDescent="0.25">
      <c r="B763457" s="76"/>
      <c r="C763457" s="75"/>
    </row>
    <row r="763458" spans="2:3" x14ac:dyDescent="0.25">
      <c r="B763458" s="76"/>
      <c r="C763458" s="75"/>
    </row>
    <row r="763459" spans="2:3" x14ac:dyDescent="0.25">
      <c r="B763459" s="76"/>
      <c r="C763459" s="75"/>
    </row>
    <row r="763569" spans="2:3" x14ac:dyDescent="0.25">
      <c r="B763569" s="76"/>
      <c r="C763569" s="75"/>
    </row>
    <row r="763570" spans="2:3" x14ac:dyDescent="0.25">
      <c r="B763570" s="76"/>
      <c r="C763570" s="75"/>
    </row>
    <row r="763571" spans="2:3" x14ac:dyDescent="0.25">
      <c r="B763571" s="76"/>
      <c r="C763571" s="75"/>
    </row>
    <row r="763572" spans="2:3" x14ac:dyDescent="0.25">
      <c r="B763572" s="76"/>
      <c r="C763572" s="75"/>
    </row>
    <row r="763573" spans="2:3" x14ac:dyDescent="0.25">
      <c r="B763573" s="76"/>
      <c r="C763573" s="75"/>
    </row>
    <row r="763574" spans="2:3" x14ac:dyDescent="0.25">
      <c r="B763574" s="76"/>
      <c r="C763574" s="75"/>
    </row>
    <row r="763575" spans="2:3" x14ac:dyDescent="0.25">
      <c r="B763575" s="76"/>
      <c r="C763575" s="75"/>
    </row>
    <row r="763576" spans="2:3" x14ac:dyDescent="0.25">
      <c r="B763576" s="76"/>
      <c r="C763576" s="75"/>
    </row>
    <row r="763577" spans="2:3" x14ac:dyDescent="0.25">
      <c r="B763577" s="76"/>
      <c r="C763577" s="75"/>
    </row>
    <row r="763578" spans="2:3" x14ac:dyDescent="0.25">
      <c r="B763578" s="76"/>
      <c r="C763578" s="75"/>
    </row>
    <row r="763579" spans="2:3" x14ac:dyDescent="0.25">
      <c r="B763579" s="76"/>
      <c r="C763579" s="75"/>
    </row>
    <row r="763580" spans="2:3" x14ac:dyDescent="0.25">
      <c r="B763580" s="76"/>
      <c r="C763580" s="75"/>
    </row>
    <row r="763581" spans="2:3" x14ac:dyDescent="0.25">
      <c r="B763581" s="76"/>
      <c r="C763581" s="75"/>
    </row>
    <row r="763691" spans="2:3" x14ac:dyDescent="0.25">
      <c r="B763691" s="76"/>
      <c r="C763691" s="75"/>
    </row>
    <row r="763692" spans="2:3" x14ac:dyDescent="0.25">
      <c r="B763692" s="76"/>
      <c r="C763692" s="75"/>
    </row>
    <row r="763693" spans="2:3" x14ac:dyDescent="0.25">
      <c r="B763693" s="76"/>
      <c r="C763693" s="75"/>
    </row>
    <row r="763694" spans="2:3" x14ac:dyDescent="0.25">
      <c r="B763694" s="76"/>
      <c r="C763694" s="75"/>
    </row>
    <row r="763695" spans="2:3" x14ac:dyDescent="0.25">
      <c r="B763695" s="76"/>
      <c r="C763695" s="75"/>
    </row>
    <row r="763696" spans="2:3" x14ac:dyDescent="0.25">
      <c r="B763696" s="76"/>
      <c r="C763696" s="75"/>
    </row>
    <row r="763697" spans="2:3" x14ac:dyDescent="0.25">
      <c r="B763697" s="76"/>
      <c r="C763697" s="75"/>
    </row>
    <row r="763698" spans="2:3" x14ac:dyDescent="0.25">
      <c r="B763698" s="76"/>
      <c r="C763698" s="75"/>
    </row>
    <row r="763699" spans="2:3" x14ac:dyDescent="0.25">
      <c r="B763699" s="76"/>
      <c r="C763699" s="75"/>
    </row>
    <row r="763700" spans="2:3" x14ac:dyDescent="0.25">
      <c r="B763700" s="76"/>
      <c r="C763700" s="75"/>
    </row>
    <row r="763701" spans="2:3" x14ac:dyDescent="0.25">
      <c r="B763701" s="76"/>
      <c r="C763701" s="75"/>
    </row>
    <row r="763702" spans="2:3" x14ac:dyDescent="0.25">
      <c r="B763702" s="76"/>
      <c r="C763702" s="75"/>
    </row>
    <row r="763703" spans="2:3" x14ac:dyDescent="0.25">
      <c r="B763703" s="76"/>
      <c r="C763703" s="75"/>
    </row>
    <row r="763813" spans="2:3" x14ac:dyDescent="0.25">
      <c r="B763813" s="76"/>
      <c r="C763813" s="75"/>
    </row>
    <row r="763814" spans="2:3" x14ac:dyDescent="0.25">
      <c r="B763814" s="76"/>
      <c r="C763814" s="75"/>
    </row>
    <row r="763815" spans="2:3" x14ac:dyDescent="0.25">
      <c r="B763815" s="76"/>
      <c r="C763815" s="75"/>
    </row>
    <row r="763816" spans="2:3" x14ac:dyDescent="0.25">
      <c r="B763816" s="76"/>
      <c r="C763816" s="75"/>
    </row>
    <row r="763817" spans="2:3" x14ac:dyDescent="0.25">
      <c r="B763817" s="76"/>
      <c r="C763817" s="75"/>
    </row>
    <row r="763818" spans="2:3" x14ac:dyDescent="0.25">
      <c r="B763818" s="76"/>
      <c r="C763818" s="75"/>
    </row>
    <row r="763819" spans="2:3" x14ac:dyDescent="0.25">
      <c r="B763819" s="76"/>
      <c r="C763819" s="75"/>
    </row>
    <row r="763820" spans="2:3" x14ac:dyDescent="0.25">
      <c r="B763820" s="76"/>
      <c r="C763820" s="75"/>
    </row>
    <row r="763821" spans="2:3" x14ac:dyDescent="0.25">
      <c r="B763821" s="76"/>
      <c r="C763821" s="75"/>
    </row>
    <row r="763822" spans="2:3" x14ac:dyDescent="0.25">
      <c r="B763822" s="76"/>
      <c r="C763822" s="75"/>
    </row>
    <row r="763823" spans="2:3" x14ac:dyDescent="0.25">
      <c r="B763823" s="76"/>
      <c r="C763823" s="75"/>
    </row>
    <row r="763824" spans="2:3" x14ac:dyDescent="0.25">
      <c r="B763824" s="76"/>
      <c r="C763824" s="75"/>
    </row>
    <row r="763825" spans="2:3" x14ac:dyDescent="0.25">
      <c r="B763825" s="76"/>
      <c r="C763825" s="75"/>
    </row>
    <row r="763935" spans="2:3" x14ac:dyDescent="0.25">
      <c r="B763935" s="76"/>
      <c r="C763935" s="75"/>
    </row>
    <row r="763936" spans="2:3" x14ac:dyDescent="0.25">
      <c r="B763936" s="76"/>
      <c r="C763936" s="75"/>
    </row>
    <row r="763937" spans="2:3" x14ac:dyDescent="0.25">
      <c r="B763937" s="76"/>
      <c r="C763937" s="75"/>
    </row>
    <row r="763938" spans="2:3" x14ac:dyDescent="0.25">
      <c r="B763938" s="76"/>
      <c r="C763938" s="75"/>
    </row>
    <row r="763939" spans="2:3" x14ac:dyDescent="0.25">
      <c r="B763939" s="76"/>
      <c r="C763939" s="75"/>
    </row>
    <row r="763940" spans="2:3" x14ac:dyDescent="0.25">
      <c r="B763940" s="76"/>
      <c r="C763940" s="75"/>
    </row>
    <row r="763941" spans="2:3" x14ac:dyDescent="0.25">
      <c r="B763941" s="76"/>
      <c r="C763941" s="75"/>
    </row>
    <row r="763942" spans="2:3" x14ac:dyDescent="0.25">
      <c r="B763942" s="76"/>
      <c r="C763942" s="75"/>
    </row>
    <row r="763943" spans="2:3" x14ac:dyDescent="0.25">
      <c r="B763943" s="76"/>
      <c r="C763943" s="75"/>
    </row>
    <row r="763944" spans="2:3" x14ac:dyDescent="0.25">
      <c r="B763944" s="76"/>
      <c r="C763944" s="75"/>
    </row>
    <row r="763945" spans="2:3" x14ac:dyDescent="0.25">
      <c r="B763945" s="76"/>
      <c r="C763945" s="75"/>
    </row>
    <row r="763946" spans="2:3" x14ac:dyDescent="0.25">
      <c r="B763946" s="76"/>
      <c r="C763946" s="75"/>
    </row>
    <row r="763947" spans="2:3" x14ac:dyDescent="0.25">
      <c r="B763947" s="76"/>
      <c r="C763947" s="75"/>
    </row>
    <row r="764057" spans="2:3" x14ac:dyDescent="0.25">
      <c r="B764057" s="76"/>
      <c r="C764057" s="75"/>
    </row>
    <row r="764058" spans="2:3" x14ac:dyDescent="0.25">
      <c r="B764058" s="76"/>
      <c r="C764058" s="75"/>
    </row>
    <row r="764059" spans="2:3" x14ac:dyDescent="0.25">
      <c r="B764059" s="76"/>
      <c r="C764059" s="75"/>
    </row>
    <row r="764060" spans="2:3" x14ac:dyDescent="0.25">
      <c r="B764060" s="76"/>
      <c r="C764060" s="75"/>
    </row>
    <row r="764061" spans="2:3" x14ac:dyDescent="0.25">
      <c r="B764061" s="76"/>
      <c r="C764061" s="75"/>
    </row>
    <row r="764062" spans="2:3" x14ac:dyDescent="0.25">
      <c r="B764062" s="76"/>
      <c r="C764062" s="75"/>
    </row>
    <row r="764063" spans="2:3" x14ac:dyDescent="0.25">
      <c r="B764063" s="76"/>
      <c r="C764063" s="75"/>
    </row>
    <row r="764064" spans="2:3" x14ac:dyDescent="0.25">
      <c r="B764064" s="76"/>
      <c r="C764064" s="75"/>
    </row>
    <row r="764065" spans="2:3" x14ac:dyDescent="0.25">
      <c r="B764065" s="76"/>
      <c r="C764065" s="75"/>
    </row>
    <row r="764066" spans="2:3" x14ac:dyDescent="0.25">
      <c r="B764066" s="76"/>
      <c r="C764066" s="75"/>
    </row>
    <row r="764067" spans="2:3" x14ac:dyDescent="0.25">
      <c r="B764067" s="76"/>
      <c r="C764067" s="75"/>
    </row>
    <row r="764068" spans="2:3" x14ac:dyDescent="0.25">
      <c r="B764068" s="76"/>
      <c r="C764068" s="75"/>
    </row>
    <row r="764069" spans="2:3" x14ac:dyDescent="0.25">
      <c r="B764069" s="76"/>
      <c r="C764069" s="75"/>
    </row>
    <row r="764179" spans="2:3" x14ac:dyDescent="0.25">
      <c r="B764179" s="76"/>
      <c r="C764179" s="75"/>
    </row>
    <row r="764180" spans="2:3" x14ac:dyDescent="0.25">
      <c r="B764180" s="76"/>
      <c r="C764180" s="75"/>
    </row>
    <row r="764181" spans="2:3" x14ac:dyDescent="0.25">
      <c r="B764181" s="76"/>
      <c r="C764181" s="75"/>
    </row>
    <row r="764182" spans="2:3" x14ac:dyDescent="0.25">
      <c r="B764182" s="76"/>
      <c r="C764182" s="75"/>
    </row>
    <row r="764183" spans="2:3" x14ac:dyDescent="0.25">
      <c r="B764183" s="76"/>
      <c r="C764183" s="75"/>
    </row>
    <row r="764184" spans="2:3" x14ac:dyDescent="0.25">
      <c r="B764184" s="76"/>
      <c r="C764184" s="75"/>
    </row>
    <row r="764185" spans="2:3" x14ac:dyDescent="0.25">
      <c r="B764185" s="76"/>
      <c r="C764185" s="75"/>
    </row>
    <row r="764186" spans="2:3" x14ac:dyDescent="0.25">
      <c r="B764186" s="76"/>
      <c r="C764186" s="75"/>
    </row>
    <row r="764187" spans="2:3" x14ac:dyDescent="0.25">
      <c r="B764187" s="76"/>
      <c r="C764187" s="75"/>
    </row>
    <row r="764188" spans="2:3" x14ac:dyDescent="0.25">
      <c r="B764188" s="76"/>
      <c r="C764188" s="75"/>
    </row>
    <row r="764189" spans="2:3" x14ac:dyDescent="0.25">
      <c r="B764189" s="76"/>
      <c r="C764189" s="75"/>
    </row>
    <row r="764190" spans="2:3" x14ac:dyDescent="0.25">
      <c r="B764190" s="76"/>
      <c r="C764190" s="75"/>
    </row>
    <row r="764191" spans="2:3" x14ac:dyDescent="0.25">
      <c r="B764191" s="76"/>
      <c r="C764191" s="75"/>
    </row>
    <row r="764301" spans="2:3" x14ac:dyDescent="0.25">
      <c r="B764301" s="76"/>
      <c r="C764301" s="75"/>
    </row>
    <row r="764302" spans="2:3" x14ac:dyDescent="0.25">
      <c r="B764302" s="76"/>
      <c r="C764302" s="75"/>
    </row>
    <row r="764303" spans="2:3" x14ac:dyDescent="0.25">
      <c r="B764303" s="76"/>
      <c r="C764303" s="75"/>
    </row>
    <row r="764304" spans="2:3" x14ac:dyDescent="0.25">
      <c r="B764304" s="76"/>
      <c r="C764304" s="75"/>
    </row>
    <row r="764305" spans="2:3" x14ac:dyDescent="0.25">
      <c r="B764305" s="76"/>
      <c r="C764305" s="75"/>
    </row>
    <row r="764306" spans="2:3" x14ac:dyDescent="0.25">
      <c r="B764306" s="76"/>
      <c r="C764306" s="75"/>
    </row>
    <row r="764307" spans="2:3" x14ac:dyDescent="0.25">
      <c r="B764307" s="76"/>
      <c r="C764307" s="75"/>
    </row>
    <row r="764308" spans="2:3" x14ac:dyDescent="0.25">
      <c r="B764308" s="76"/>
      <c r="C764308" s="75"/>
    </row>
    <row r="764309" spans="2:3" x14ac:dyDescent="0.25">
      <c r="B764309" s="76"/>
      <c r="C764309" s="75"/>
    </row>
    <row r="764310" spans="2:3" x14ac:dyDescent="0.25">
      <c r="B764310" s="76"/>
      <c r="C764310" s="75"/>
    </row>
    <row r="764311" spans="2:3" x14ac:dyDescent="0.25">
      <c r="B764311" s="76"/>
      <c r="C764311" s="75"/>
    </row>
    <row r="764312" spans="2:3" x14ac:dyDescent="0.25">
      <c r="B764312" s="76"/>
      <c r="C764312" s="75"/>
    </row>
    <row r="764313" spans="2:3" x14ac:dyDescent="0.25">
      <c r="B764313" s="76"/>
      <c r="C764313" s="75"/>
    </row>
    <row r="764423" spans="2:3" x14ac:dyDescent="0.25">
      <c r="B764423" s="76"/>
      <c r="C764423" s="75"/>
    </row>
    <row r="764424" spans="2:3" x14ac:dyDescent="0.25">
      <c r="B764424" s="76"/>
      <c r="C764424" s="75"/>
    </row>
    <row r="764425" spans="2:3" x14ac:dyDescent="0.25">
      <c r="B764425" s="76"/>
      <c r="C764425" s="75"/>
    </row>
    <row r="764426" spans="2:3" x14ac:dyDescent="0.25">
      <c r="B764426" s="76"/>
      <c r="C764426" s="75"/>
    </row>
    <row r="764427" spans="2:3" x14ac:dyDescent="0.25">
      <c r="B764427" s="76"/>
      <c r="C764427" s="75"/>
    </row>
    <row r="764428" spans="2:3" x14ac:dyDescent="0.25">
      <c r="B764428" s="76"/>
      <c r="C764428" s="75"/>
    </row>
    <row r="764429" spans="2:3" x14ac:dyDescent="0.25">
      <c r="B764429" s="76"/>
      <c r="C764429" s="75"/>
    </row>
    <row r="764430" spans="2:3" x14ac:dyDescent="0.25">
      <c r="B764430" s="76"/>
      <c r="C764430" s="75"/>
    </row>
    <row r="764431" spans="2:3" x14ac:dyDescent="0.25">
      <c r="B764431" s="76"/>
      <c r="C764431" s="75"/>
    </row>
    <row r="764432" spans="2:3" x14ac:dyDescent="0.25">
      <c r="B764432" s="76"/>
      <c r="C764432" s="75"/>
    </row>
    <row r="764433" spans="2:3" x14ac:dyDescent="0.25">
      <c r="B764433" s="76"/>
      <c r="C764433" s="75"/>
    </row>
    <row r="764434" spans="2:3" x14ac:dyDescent="0.25">
      <c r="B764434" s="76"/>
      <c r="C764434" s="75"/>
    </row>
    <row r="764435" spans="2:3" x14ac:dyDescent="0.25">
      <c r="B764435" s="76"/>
      <c r="C764435" s="75"/>
    </row>
    <row r="764545" spans="2:3" x14ac:dyDescent="0.25">
      <c r="B764545" s="76"/>
      <c r="C764545" s="75"/>
    </row>
    <row r="764546" spans="2:3" x14ac:dyDescent="0.25">
      <c r="B764546" s="76"/>
      <c r="C764546" s="75"/>
    </row>
    <row r="764547" spans="2:3" x14ac:dyDescent="0.25">
      <c r="B764547" s="76"/>
      <c r="C764547" s="75"/>
    </row>
    <row r="764548" spans="2:3" x14ac:dyDescent="0.25">
      <c r="B764548" s="76"/>
      <c r="C764548" s="75"/>
    </row>
    <row r="764549" spans="2:3" x14ac:dyDescent="0.25">
      <c r="B764549" s="76"/>
      <c r="C764549" s="75"/>
    </row>
    <row r="764550" spans="2:3" x14ac:dyDescent="0.25">
      <c r="B764550" s="76"/>
      <c r="C764550" s="75"/>
    </row>
    <row r="764551" spans="2:3" x14ac:dyDescent="0.25">
      <c r="B764551" s="76"/>
      <c r="C764551" s="75"/>
    </row>
    <row r="764552" spans="2:3" x14ac:dyDescent="0.25">
      <c r="B764552" s="76"/>
      <c r="C764552" s="75"/>
    </row>
    <row r="764553" spans="2:3" x14ac:dyDescent="0.25">
      <c r="B764553" s="76"/>
      <c r="C764553" s="75"/>
    </row>
    <row r="764554" spans="2:3" x14ac:dyDescent="0.25">
      <c r="B764554" s="76"/>
      <c r="C764554" s="75"/>
    </row>
    <row r="764555" spans="2:3" x14ac:dyDescent="0.25">
      <c r="B764555" s="76"/>
      <c r="C764555" s="75"/>
    </row>
    <row r="764556" spans="2:3" x14ac:dyDescent="0.25">
      <c r="B764556" s="76"/>
      <c r="C764556" s="75"/>
    </row>
    <row r="764557" spans="2:3" x14ac:dyDescent="0.25">
      <c r="B764557" s="76"/>
      <c r="C764557" s="75"/>
    </row>
    <row r="764667" spans="2:3" x14ac:dyDescent="0.25">
      <c r="B764667" s="76"/>
      <c r="C764667" s="75"/>
    </row>
    <row r="764668" spans="2:3" x14ac:dyDescent="0.25">
      <c r="B764668" s="76"/>
      <c r="C764668" s="75"/>
    </row>
    <row r="764669" spans="2:3" x14ac:dyDescent="0.25">
      <c r="B764669" s="76"/>
      <c r="C764669" s="75"/>
    </row>
    <row r="764670" spans="2:3" x14ac:dyDescent="0.25">
      <c r="B764670" s="76"/>
      <c r="C764670" s="75"/>
    </row>
    <row r="764671" spans="2:3" x14ac:dyDescent="0.25">
      <c r="B764671" s="76"/>
      <c r="C764671" s="75"/>
    </row>
    <row r="764672" spans="2:3" x14ac:dyDescent="0.25">
      <c r="B764672" s="76"/>
      <c r="C764672" s="75"/>
    </row>
    <row r="764673" spans="2:3" x14ac:dyDescent="0.25">
      <c r="B764673" s="76"/>
      <c r="C764673" s="75"/>
    </row>
    <row r="764674" spans="2:3" x14ac:dyDescent="0.25">
      <c r="B764674" s="76"/>
      <c r="C764674" s="75"/>
    </row>
    <row r="764675" spans="2:3" x14ac:dyDescent="0.25">
      <c r="B764675" s="76"/>
      <c r="C764675" s="75"/>
    </row>
    <row r="764676" spans="2:3" x14ac:dyDescent="0.25">
      <c r="B764676" s="76"/>
      <c r="C764676" s="75"/>
    </row>
    <row r="764677" spans="2:3" x14ac:dyDescent="0.25">
      <c r="B764677" s="76"/>
      <c r="C764677" s="75"/>
    </row>
    <row r="764678" spans="2:3" x14ac:dyDescent="0.25">
      <c r="B764678" s="76"/>
      <c r="C764678" s="75"/>
    </row>
    <row r="764679" spans="2:3" x14ac:dyDescent="0.25">
      <c r="B764679" s="76"/>
      <c r="C764679" s="75"/>
    </row>
    <row r="764789" spans="2:3" x14ac:dyDescent="0.25">
      <c r="B764789" s="76"/>
      <c r="C764789" s="75"/>
    </row>
    <row r="764790" spans="2:3" x14ac:dyDescent="0.25">
      <c r="B764790" s="76"/>
      <c r="C764790" s="75"/>
    </row>
    <row r="764791" spans="2:3" x14ac:dyDescent="0.25">
      <c r="B764791" s="76"/>
      <c r="C764791" s="75"/>
    </row>
    <row r="764792" spans="2:3" x14ac:dyDescent="0.25">
      <c r="B764792" s="76"/>
      <c r="C764792" s="75"/>
    </row>
    <row r="764793" spans="2:3" x14ac:dyDescent="0.25">
      <c r="B764793" s="76"/>
      <c r="C764793" s="75"/>
    </row>
    <row r="764794" spans="2:3" x14ac:dyDescent="0.25">
      <c r="B764794" s="76"/>
      <c r="C764794" s="75"/>
    </row>
    <row r="764795" spans="2:3" x14ac:dyDescent="0.25">
      <c r="B764795" s="76"/>
      <c r="C764795" s="75"/>
    </row>
    <row r="764796" spans="2:3" x14ac:dyDescent="0.25">
      <c r="B764796" s="76"/>
      <c r="C764796" s="75"/>
    </row>
    <row r="764797" spans="2:3" x14ac:dyDescent="0.25">
      <c r="B764797" s="76"/>
      <c r="C764797" s="75"/>
    </row>
    <row r="764798" spans="2:3" x14ac:dyDescent="0.25">
      <c r="B764798" s="76"/>
      <c r="C764798" s="75"/>
    </row>
    <row r="764799" spans="2:3" x14ac:dyDescent="0.25">
      <c r="B764799" s="76"/>
      <c r="C764799" s="75"/>
    </row>
    <row r="764800" spans="2:3" x14ac:dyDescent="0.25">
      <c r="B764800" s="76"/>
      <c r="C764800" s="75"/>
    </row>
    <row r="764801" spans="2:3" x14ac:dyDescent="0.25">
      <c r="B764801" s="76"/>
      <c r="C764801" s="75"/>
    </row>
    <row r="764911" spans="2:3" x14ac:dyDescent="0.25">
      <c r="B764911" s="76"/>
      <c r="C764911" s="75"/>
    </row>
    <row r="764912" spans="2:3" x14ac:dyDescent="0.25">
      <c r="B764912" s="76"/>
      <c r="C764912" s="75"/>
    </row>
    <row r="764913" spans="2:3" x14ac:dyDescent="0.25">
      <c r="B764913" s="76"/>
      <c r="C764913" s="75"/>
    </row>
    <row r="764914" spans="2:3" x14ac:dyDescent="0.25">
      <c r="B764914" s="76"/>
      <c r="C764914" s="75"/>
    </row>
    <row r="764915" spans="2:3" x14ac:dyDescent="0.25">
      <c r="B764915" s="76"/>
      <c r="C764915" s="75"/>
    </row>
    <row r="764916" spans="2:3" x14ac:dyDescent="0.25">
      <c r="B764916" s="76"/>
      <c r="C764916" s="75"/>
    </row>
    <row r="764917" spans="2:3" x14ac:dyDescent="0.25">
      <c r="B764917" s="76"/>
      <c r="C764917" s="75"/>
    </row>
    <row r="764918" spans="2:3" x14ac:dyDescent="0.25">
      <c r="B764918" s="76"/>
      <c r="C764918" s="75"/>
    </row>
    <row r="764919" spans="2:3" x14ac:dyDescent="0.25">
      <c r="B764919" s="76"/>
      <c r="C764919" s="75"/>
    </row>
    <row r="764920" spans="2:3" x14ac:dyDescent="0.25">
      <c r="B764920" s="76"/>
      <c r="C764920" s="75"/>
    </row>
    <row r="764921" spans="2:3" x14ac:dyDescent="0.25">
      <c r="B764921" s="76"/>
      <c r="C764921" s="75"/>
    </row>
    <row r="764922" spans="2:3" x14ac:dyDescent="0.25">
      <c r="B764922" s="76"/>
      <c r="C764922" s="75"/>
    </row>
    <row r="764923" spans="2:3" x14ac:dyDescent="0.25">
      <c r="B764923" s="76"/>
      <c r="C764923" s="75"/>
    </row>
    <row r="765033" spans="2:3" x14ac:dyDescent="0.25">
      <c r="B765033" s="76"/>
      <c r="C765033" s="75"/>
    </row>
    <row r="765034" spans="2:3" x14ac:dyDescent="0.25">
      <c r="B765034" s="76"/>
      <c r="C765034" s="75"/>
    </row>
    <row r="765035" spans="2:3" x14ac:dyDescent="0.25">
      <c r="B765035" s="76"/>
      <c r="C765035" s="75"/>
    </row>
    <row r="765036" spans="2:3" x14ac:dyDescent="0.25">
      <c r="B765036" s="76"/>
      <c r="C765036" s="75"/>
    </row>
    <row r="765037" spans="2:3" x14ac:dyDescent="0.25">
      <c r="B765037" s="76"/>
      <c r="C765037" s="75"/>
    </row>
    <row r="765038" spans="2:3" x14ac:dyDescent="0.25">
      <c r="B765038" s="76"/>
      <c r="C765038" s="75"/>
    </row>
    <row r="765039" spans="2:3" x14ac:dyDescent="0.25">
      <c r="B765039" s="76"/>
      <c r="C765039" s="75"/>
    </row>
    <row r="765040" spans="2:3" x14ac:dyDescent="0.25">
      <c r="B765040" s="76"/>
      <c r="C765040" s="75"/>
    </row>
    <row r="765041" spans="2:3" x14ac:dyDescent="0.25">
      <c r="B765041" s="76"/>
      <c r="C765041" s="75"/>
    </row>
    <row r="765042" spans="2:3" x14ac:dyDescent="0.25">
      <c r="B765042" s="76"/>
      <c r="C765042" s="75"/>
    </row>
    <row r="765043" spans="2:3" x14ac:dyDescent="0.25">
      <c r="B765043" s="76"/>
      <c r="C765043" s="75"/>
    </row>
    <row r="765044" spans="2:3" x14ac:dyDescent="0.25">
      <c r="B765044" s="76"/>
      <c r="C765044" s="75"/>
    </row>
    <row r="765045" spans="2:3" x14ac:dyDescent="0.25">
      <c r="B765045" s="76"/>
      <c r="C765045" s="75"/>
    </row>
    <row r="765155" spans="2:3" x14ac:dyDescent="0.25">
      <c r="B765155" s="76"/>
      <c r="C765155" s="75"/>
    </row>
    <row r="765156" spans="2:3" x14ac:dyDescent="0.25">
      <c r="B765156" s="76"/>
      <c r="C765156" s="75"/>
    </row>
    <row r="765157" spans="2:3" x14ac:dyDescent="0.25">
      <c r="B765157" s="76"/>
      <c r="C765157" s="75"/>
    </row>
    <row r="765158" spans="2:3" x14ac:dyDescent="0.25">
      <c r="B765158" s="76"/>
      <c r="C765158" s="75"/>
    </row>
    <row r="765159" spans="2:3" x14ac:dyDescent="0.25">
      <c r="B765159" s="76"/>
      <c r="C765159" s="75"/>
    </row>
    <row r="765160" spans="2:3" x14ac:dyDescent="0.25">
      <c r="B765160" s="76"/>
      <c r="C765160" s="75"/>
    </row>
    <row r="765161" spans="2:3" x14ac:dyDescent="0.25">
      <c r="B765161" s="76"/>
      <c r="C765161" s="75"/>
    </row>
    <row r="765162" spans="2:3" x14ac:dyDescent="0.25">
      <c r="B765162" s="76"/>
      <c r="C765162" s="75"/>
    </row>
    <row r="765163" spans="2:3" x14ac:dyDescent="0.25">
      <c r="B765163" s="76"/>
      <c r="C765163" s="75"/>
    </row>
    <row r="765164" spans="2:3" x14ac:dyDescent="0.25">
      <c r="B765164" s="76"/>
      <c r="C765164" s="75"/>
    </row>
    <row r="765165" spans="2:3" x14ac:dyDescent="0.25">
      <c r="B765165" s="76"/>
      <c r="C765165" s="75"/>
    </row>
    <row r="765166" spans="2:3" x14ac:dyDescent="0.25">
      <c r="B765166" s="76"/>
      <c r="C765166" s="75"/>
    </row>
    <row r="765167" spans="2:3" x14ac:dyDescent="0.25">
      <c r="B765167" s="76"/>
      <c r="C765167" s="75"/>
    </row>
    <row r="765277" spans="2:3" x14ac:dyDescent="0.25">
      <c r="B765277" s="76"/>
      <c r="C765277" s="75"/>
    </row>
    <row r="765278" spans="2:3" x14ac:dyDescent="0.25">
      <c r="B765278" s="76"/>
      <c r="C765278" s="75"/>
    </row>
    <row r="765279" spans="2:3" x14ac:dyDescent="0.25">
      <c r="B765279" s="76"/>
      <c r="C765279" s="75"/>
    </row>
    <row r="765280" spans="2:3" x14ac:dyDescent="0.25">
      <c r="B765280" s="76"/>
      <c r="C765280" s="75"/>
    </row>
    <row r="765281" spans="2:3" x14ac:dyDescent="0.25">
      <c r="B765281" s="76"/>
      <c r="C765281" s="75"/>
    </row>
    <row r="765282" spans="2:3" x14ac:dyDescent="0.25">
      <c r="B765282" s="76"/>
      <c r="C765282" s="75"/>
    </row>
    <row r="765283" spans="2:3" x14ac:dyDescent="0.25">
      <c r="B765283" s="76"/>
      <c r="C765283" s="75"/>
    </row>
    <row r="765284" spans="2:3" x14ac:dyDescent="0.25">
      <c r="B765284" s="76"/>
      <c r="C765284" s="75"/>
    </row>
    <row r="765285" spans="2:3" x14ac:dyDescent="0.25">
      <c r="B765285" s="76"/>
      <c r="C765285" s="75"/>
    </row>
    <row r="765286" spans="2:3" x14ac:dyDescent="0.25">
      <c r="B765286" s="76"/>
      <c r="C765286" s="75"/>
    </row>
    <row r="765287" spans="2:3" x14ac:dyDescent="0.25">
      <c r="B765287" s="76"/>
      <c r="C765287" s="75"/>
    </row>
    <row r="765288" spans="2:3" x14ac:dyDescent="0.25">
      <c r="B765288" s="76"/>
      <c r="C765288" s="75"/>
    </row>
    <row r="765289" spans="2:3" x14ac:dyDescent="0.25">
      <c r="B765289" s="76"/>
      <c r="C765289" s="75"/>
    </row>
    <row r="765399" spans="2:3" x14ac:dyDescent="0.25">
      <c r="B765399" s="76"/>
      <c r="C765399" s="75"/>
    </row>
    <row r="765400" spans="2:3" x14ac:dyDescent="0.25">
      <c r="B765400" s="76"/>
      <c r="C765400" s="75"/>
    </row>
    <row r="765401" spans="2:3" x14ac:dyDescent="0.25">
      <c r="B765401" s="76"/>
      <c r="C765401" s="75"/>
    </row>
    <row r="765402" spans="2:3" x14ac:dyDescent="0.25">
      <c r="B765402" s="76"/>
      <c r="C765402" s="75"/>
    </row>
    <row r="765403" spans="2:3" x14ac:dyDescent="0.25">
      <c r="B765403" s="76"/>
      <c r="C765403" s="75"/>
    </row>
    <row r="765404" spans="2:3" x14ac:dyDescent="0.25">
      <c r="B765404" s="76"/>
      <c r="C765404" s="75"/>
    </row>
    <row r="765405" spans="2:3" x14ac:dyDescent="0.25">
      <c r="B765405" s="76"/>
      <c r="C765405" s="75"/>
    </row>
    <row r="765406" spans="2:3" x14ac:dyDescent="0.25">
      <c r="B765406" s="76"/>
      <c r="C765406" s="75"/>
    </row>
    <row r="765407" spans="2:3" x14ac:dyDescent="0.25">
      <c r="B765407" s="76"/>
      <c r="C765407" s="75"/>
    </row>
    <row r="765408" spans="2:3" x14ac:dyDescent="0.25">
      <c r="B765408" s="76"/>
      <c r="C765408" s="75"/>
    </row>
    <row r="765409" spans="2:3" x14ac:dyDescent="0.25">
      <c r="B765409" s="76"/>
      <c r="C765409" s="75"/>
    </row>
    <row r="765410" spans="2:3" x14ac:dyDescent="0.25">
      <c r="B765410" s="76"/>
      <c r="C765410" s="75"/>
    </row>
    <row r="765411" spans="2:3" x14ac:dyDescent="0.25">
      <c r="B765411" s="76"/>
      <c r="C765411" s="75"/>
    </row>
    <row r="765521" spans="2:3" x14ac:dyDescent="0.25">
      <c r="B765521" s="76"/>
      <c r="C765521" s="75"/>
    </row>
    <row r="765522" spans="2:3" x14ac:dyDescent="0.25">
      <c r="B765522" s="76"/>
      <c r="C765522" s="75"/>
    </row>
    <row r="765523" spans="2:3" x14ac:dyDescent="0.25">
      <c r="B765523" s="76"/>
      <c r="C765523" s="75"/>
    </row>
    <row r="765524" spans="2:3" x14ac:dyDescent="0.25">
      <c r="B765524" s="76"/>
      <c r="C765524" s="75"/>
    </row>
    <row r="765525" spans="2:3" x14ac:dyDescent="0.25">
      <c r="B765525" s="76"/>
      <c r="C765525" s="75"/>
    </row>
    <row r="765526" spans="2:3" x14ac:dyDescent="0.25">
      <c r="B765526" s="76"/>
      <c r="C765526" s="75"/>
    </row>
    <row r="765527" spans="2:3" x14ac:dyDescent="0.25">
      <c r="B765527" s="76"/>
      <c r="C765527" s="75"/>
    </row>
    <row r="765528" spans="2:3" x14ac:dyDescent="0.25">
      <c r="B765528" s="76"/>
      <c r="C765528" s="75"/>
    </row>
    <row r="765529" spans="2:3" x14ac:dyDescent="0.25">
      <c r="B765529" s="76"/>
      <c r="C765529" s="75"/>
    </row>
    <row r="765530" spans="2:3" x14ac:dyDescent="0.25">
      <c r="B765530" s="76"/>
      <c r="C765530" s="75"/>
    </row>
    <row r="765531" spans="2:3" x14ac:dyDescent="0.25">
      <c r="B765531" s="76"/>
      <c r="C765531" s="75"/>
    </row>
    <row r="765532" spans="2:3" x14ac:dyDescent="0.25">
      <c r="B765532" s="76"/>
      <c r="C765532" s="75"/>
    </row>
    <row r="765533" spans="2:3" x14ac:dyDescent="0.25">
      <c r="B765533" s="76"/>
      <c r="C765533" s="75"/>
    </row>
    <row r="765643" spans="2:3" x14ac:dyDescent="0.25">
      <c r="B765643" s="76"/>
      <c r="C765643" s="75"/>
    </row>
    <row r="765644" spans="2:3" x14ac:dyDescent="0.25">
      <c r="B765644" s="76"/>
      <c r="C765644" s="75"/>
    </row>
    <row r="765645" spans="2:3" x14ac:dyDescent="0.25">
      <c r="B765645" s="76"/>
      <c r="C765645" s="75"/>
    </row>
    <row r="765646" spans="2:3" x14ac:dyDescent="0.25">
      <c r="B765646" s="76"/>
      <c r="C765646" s="75"/>
    </row>
    <row r="765647" spans="2:3" x14ac:dyDescent="0.25">
      <c r="B765647" s="76"/>
      <c r="C765647" s="75"/>
    </row>
    <row r="765648" spans="2:3" x14ac:dyDescent="0.25">
      <c r="B765648" s="76"/>
      <c r="C765648" s="75"/>
    </row>
    <row r="765649" spans="2:3" x14ac:dyDescent="0.25">
      <c r="B765649" s="76"/>
      <c r="C765649" s="75"/>
    </row>
    <row r="765650" spans="2:3" x14ac:dyDescent="0.25">
      <c r="B765650" s="76"/>
      <c r="C765650" s="75"/>
    </row>
    <row r="765651" spans="2:3" x14ac:dyDescent="0.25">
      <c r="B765651" s="76"/>
      <c r="C765651" s="75"/>
    </row>
    <row r="765652" spans="2:3" x14ac:dyDescent="0.25">
      <c r="B765652" s="76"/>
      <c r="C765652" s="75"/>
    </row>
    <row r="765653" spans="2:3" x14ac:dyDescent="0.25">
      <c r="B765653" s="76"/>
      <c r="C765653" s="75"/>
    </row>
    <row r="765654" spans="2:3" x14ac:dyDescent="0.25">
      <c r="B765654" s="76"/>
      <c r="C765654" s="75"/>
    </row>
    <row r="765655" spans="2:3" x14ac:dyDescent="0.25">
      <c r="B765655" s="76"/>
      <c r="C765655" s="75"/>
    </row>
    <row r="765765" spans="2:3" x14ac:dyDescent="0.25">
      <c r="B765765" s="76"/>
      <c r="C765765" s="75"/>
    </row>
    <row r="765766" spans="2:3" x14ac:dyDescent="0.25">
      <c r="B765766" s="76"/>
      <c r="C765766" s="75"/>
    </row>
    <row r="765767" spans="2:3" x14ac:dyDescent="0.25">
      <c r="B765767" s="76"/>
      <c r="C765767" s="75"/>
    </row>
    <row r="765768" spans="2:3" x14ac:dyDescent="0.25">
      <c r="B765768" s="76"/>
      <c r="C765768" s="75"/>
    </row>
    <row r="765769" spans="2:3" x14ac:dyDescent="0.25">
      <c r="B765769" s="76"/>
      <c r="C765769" s="75"/>
    </row>
    <row r="765770" spans="2:3" x14ac:dyDescent="0.25">
      <c r="B765770" s="76"/>
      <c r="C765770" s="75"/>
    </row>
    <row r="765771" spans="2:3" x14ac:dyDescent="0.25">
      <c r="B765771" s="76"/>
      <c r="C765771" s="75"/>
    </row>
    <row r="765772" spans="2:3" x14ac:dyDescent="0.25">
      <c r="B765772" s="76"/>
      <c r="C765772" s="75"/>
    </row>
    <row r="765773" spans="2:3" x14ac:dyDescent="0.25">
      <c r="B765773" s="76"/>
      <c r="C765773" s="75"/>
    </row>
    <row r="765774" spans="2:3" x14ac:dyDescent="0.25">
      <c r="B765774" s="76"/>
      <c r="C765774" s="75"/>
    </row>
    <row r="765775" spans="2:3" x14ac:dyDescent="0.25">
      <c r="B765775" s="76"/>
      <c r="C765775" s="75"/>
    </row>
    <row r="765776" spans="2:3" x14ac:dyDescent="0.25">
      <c r="B765776" s="76"/>
      <c r="C765776" s="75"/>
    </row>
    <row r="765777" spans="2:3" x14ac:dyDescent="0.25">
      <c r="B765777" s="76"/>
      <c r="C765777" s="75"/>
    </row>
    <row r="765887" spans="2:3" x14ac:dyDescent="0.25">
      <c r="B765887" s="76"/>
      <c r="C765887" s="75"/>
    </row>
    <row r="765888" spans="2:3" x14ac:dyDescent="0.25">
      <c r="B765888" s="76"/>
      <c r="C765888" s="75"/>
    </row>
    <row r="765889" spans="2:3" x14ac:dyDescent="0.25">
      <c r="B765889" s="76"/>
      <c r="C765889" s="75"/>
    </row>
    <row r="765890" spans="2:3" x14ac:dyDescent="0.25">
      <c r="B765890" s="76"/>
      <c r="C765890" s="75"/>
    </row>
    <row r="765891" spans="2:3" x14ac:dyDescent="0.25">
      <c r="B765891" s="76"/>
      <c r="C765891" s="75"/>
    </row>
    <row r="765892" spans="2:3" x14ac:dyDescent="0.25">
      <c r="B765892" s="76"/>
      <c r="C765892" s="75"/>
    </row>
    <row r="765893" spans="2:3" x14ac:dyDescent="0.25">
      <c r="B765893" s="76"/>
      <c r="C765893" s="75"/>
    </row>
    <row r="765894" spans="2:3" x14ac:dyDescent="0.25">
      <c r="B765894" s="76"/>
      <c r="C765894" s="75"/>
    </row>
    <row r="765895" spans="2:3" x14ac:dyDescent="0.25">
      <c r="B765895" s="76"/>
      <c r="C765895" s="75"/>
    </row>
    <row r="765896" spans="2:3" x14ac:dyDescent="0.25">
      <c r="B765896" s="76"/>
      <c r="C765896" s="75"/>
    </row>
    <row r="765897" spans="2:3" x14ac:dyDescent="0.25">
      <c r="B765897" s="76"/>
      <c r="C765897" s="75"/>
    </row>
    <row r="765898" spans="2:3" x14ac:dyDescent="0.25">
      <c r="B765898" s="76"/>
      <c r="C765898" s="75"/>
    </row>
    <row r="765899" spans="2:3" x14ac:dyDescent="0.25">
      <c r="B765899" s="76"/>
      <c r="C765899" s="75"/>
    </row>
    <row r="766009" spans="2:3" x14ac:dyDescent="0.25">
      <c r="B766009" s="76"/>
      <c r="C766009" s="75"/>
    </row>
    <row r="766010" spans="2:3" x14ac:dyDescent="0.25">
      <c r="B766010" s="76"/>
      <c r="C766010" s="75"/>
    </row>
    <row r="766011" spans="2:3" x14ac:dyDescent="0.25">
      <c r="B766011" s="76"/>
      <c r="C766011" s="75"/>
    </row>
    <row r="766012" spans="2:3" x14ac:dyDescent="0.25">
      <c r="B766012" s="76"/>
      <c r="C766012" s="75"/>
    </row>
    <row r="766013" spans="2:3" x14ac:dyDescent="0.25">
      <c r="B766013" s="76"/>
      <c r="C766013" s="75"/>
    </row>
    <row r="766014" spans="2:3" x14ac:dyDescent="0.25">
      <c r="B766014" s="76"/>
      <c r="C766014" s="75"/>
    </row>
    <row r="766015" spans="2:3" x14ac:dyDescent="0.25">
      <c r="B766015" s="76"/>
      <c r="C766015" s="75"/>
    </row>
    <row r="766016" spans="2:3" x14ac:dyDescent="0.25">
      <c r="B766016" s="76"/>
      <c r="C766016" s="75"/>
    </row>
    <row r="766017" spans="2:3" x14ac:dyDescent="0.25">
      <c r="B766017" s="76"/>
      <c r="C766017" s="75"/>
    </row>
    <row r="766018" spans="2:3" x14ac:dyDescent="0.25">
      <c r="B766018" s="76"/>
      <c r="C766018" s="75"/>
    </row>
    <row r="766019" spans="2:3" x14ac:dyDescent="0.25">
      <c r="B766019" s="76"/>
      <c r="C766019" s="75"/>
    </row>
    <row r="766020" spans="2:3" x14ac:dyDescent="0.25">
      <c r="B766020" s="76"/>
      <c r="C766020" s="75"/>
    </row>
    <row r="766021" spans="2:3" x14ac:dyDescent="0.25">
      <c r="B766021" s="76"/>
      <c r="C766021" s="75"/>
    </row>
    <row r="766131" spans="2:3" x14ac:dyDescent="0.25">
      <c r="B766131" s="76"/>
      <c r="C766131" s="75"/>
    </row>
    <row r="766132" spans="2:3" x14ac:dyDescent="0.25">
      <c r="B766132" s="76"/>
      <c r="C766132" s="75"/>
    </row>
    <row r="766133" spans="2:3" x14ac:dyDescent="0.25">
      <c r="B766133" s="76"/>
      <c r="C766133" s="75"/>
    </row>
    <row r="766134" spans="2:3" x14ac:dyDescent="0.25">
      <c r="B766134" s="76"/>
      <c r="C766134" s="75"/>
    </row>
    <row r="766135" spans="2:3" x14ac:dyDescent="0.25">
      <c r="B766135" s="76"/>
      <c r="C766135" s="75"/>
    </row>
    <row r="766136" spans="2:3" x14ac:dyDescent="0.25">
      <c r="B766136" s="76"/>
      <c r="C766136" s="75"/>
    </row>
    <row r="766137" spans="2:3" x14ac:dyDescent="0.25">
      <c r="B766137" s="76"/>
      <c r="C766137" s="75"/>
    </row>
    <row r="766138" spans="2:3" x14ac:dyDescent="0.25">
      <c r="B766138" s="76"/>
      <c r="C766138" s="75"/>
    </row>
    <row r="766139" spans="2:3" x14ac:dyDescent="0.25">
      <c r="B766139" s="76"/>
      <c r="C766139" s="75"/>
    </row>
    <row r="766140" spans="2:3" x14ac:dyDescent="0.25">
      <c r="B766140" s="76"/>
      <c r="C766140" s="75"/>
    </row>
    <row r="766141" spans="2:3" x14ac:dyDescent="0.25">
      <c r="B766141" s="76"/>
      <c r="C766141" s="75"/>
    </row>
    <row r="766142" spans="2:3" x14ac:dyDescent="0.25">
      <c r="B766142" s="76"/>
      <c r="C766142" s="75"/>
    </row>
    <row r="766143" spans="2:3" x14ac:dyDescent="0.25">
      <c r="B766143" s="76"/>
      <c r="C766143" s="75"/>
    </row>
    <row r="766253" spans="2:3" x14ac:dyDescent="0.25">
      <c r="B766253" s="76"/>
      <c r="C766253" s="75"/>
    </row>
    <row r="766254" spans="2:3" x14ac:dyDescent="0.25">
      <c r="B766254" s="76"/>
      <c r="C766254" s="75"/>
    </row>
    <row r="766255" spans="2:3" x14ac:dyDescent="0.25">
      <c r="B766255" s="76"/>
      <c r="C766255" s="75"/>
    </row>
    <row r="766256" spans="2:3" x14ac:dyDescent="0.25">
      <c r="B766256" s="76"/>
      <c r="C766256" s="75"/>
    </row>
    <row r="766257" spans="2:3" x14ac:dyDescent="0.25">
      <c r="B766257" s="76"/>
      <c r="C766257" s="75"/>
    </row>
    <row r="766258" spans="2:3" x14ac:dyDescent="0.25">
      <c r="B766258" s="76"/>
      <c r="C766258" s="75"/>
    </row>
    <row r="766259" spans="2:3" x14ac:dyDescent="0.25">
      <c r="B766259" s="76"/>
      <c r="C766259" s="75"/>
    </row>
    <row r="766260" spans="2:3" x14ac:dyDescent="0.25">
      <c r="B766260" s="76"/>
      <c r="C766260" s="75"/>
    </row>
    <row r="766261" spans="2:3" x14ac:dyDescent="0.25">
      <c r="B766261" s="76"/>
      <c r="C766261" s="75"/>
    </row>
    <row r="766262" spans="2:3" x14ac:dyDescent="0.25">
      <c r="B766262" s="76"/>
      <c r="C766262" s="75"/>
    </row>
    <row r="766263" spans="2:3" x14ac:dyDescent="0.25">
      <c r="B766263" s="76"/>
      <c r="C766263" s="75"/>
    </row>
    <row r="766264" spans="2:3" x14ac:dyDescent="0.25">
      <c r="B766264" s="76"/>
      <c r="C766264" s="75"/>
    </row>
    <row r="766265" spans="2:3" x14ac:dyDescent="0.25">
      <c r="B766265" s="76"/>
      <c r="C766265" s="75"/>
    </row>
    <row r="766375" spans="2:3" x14ac:dyDescent="0.25">
      <c r="B766375" s="76"/>
      <c r="C766375" s="75"/>
    </row>
    <row r="766376" spans="2:3" x14ac:dyDescent="0.25">
      <c r="B766376" s="76"/>
      <c r="C766376" s="75"/>
    </row>
    <row r="766377" spans="2:3" x14ac:dyDescent="0.25">
      <c r="B766377" s="76"/>
      <c r="C766377" s="75"/>
    </row>
    <row r="766378" spans="2:3" x14ac:dyDescent="0.25">
      <c r="B766378" s="76"/>
      <c r="C766378" s="75"/>
    </row>
    <row r="766379" spans="2:3" x14ac:dyDescent="0.25">
      <c r="B766379" s="76"/>
      <c r="C766379" s="75"/>
    </row>
    <row r="766380" spans="2:3" x14ac:dyDescent="0.25">
      <c r="B766380" s="76"/>
      <c r="C766380" s="75"/>
    </row>
    <row r="766381" spans="2:3" x14ac:dyDescent="0.25">
      <c r="B766381" s="76"/>
      <c r="C766381" s="75"/>
    </row>
    <row r="766382" spans="2:3" x14ac:dyDescent="0.25">
      <c r="B766382" s="76"/>
      <c r="C766382" s="75"/>
    </row>
    <row r="766383" spans="2:3" x14ac:dyDescent="0.25">
      <c r="B766383" s="76"/>
      <c r="C766383" s="75"/>
    </row>
    <row r="766384" spans="2:3" x14ac:dyDescent="0.25">
      <c r="B766384" s="76"/>
      <c r="C766384" s="75"/>
    </row>
    <row r="766385" spans="2:3" x14ac:dyDescent="0.25">
      <c r="B766385" s="76"/>
      <c r="C766385" s="75"/>
    </row>
    <row r="766386" spans="2:3" x14ac:dyDescent="0.25">
      <c r="B766386" s="76"/>
      <c r="C766386" s="75"/>
    </row>
    <row r="766387" spans="2:3" x14ac:dyDescent="0.25">
      <c r="B766387" s="76"/>
      <c r="C766387" s="75"/>
    </row>
    <row r="766497" spans="2:3" x14ac:dyDescent="0.25">
      <c r="B766497" s="76"/>
      <c r="C766497" s="75"/>
    </row>
    <row r="766498" spans="2:3" x14ac:dyDescent="0.25">
      <c r="B766498" s="76"/>
      <c r="C766498" s="75"/>
    </row>
    <row r="766499" spans="2:3" x14ac:dyDescent="0.25">
      <c r="B766499" s="76"/>
      <c r="C766499" s="75"/>
    </row>
    <row r="766500" spans="2:3" x14ac:dyDescent="0.25">
      <c r="B766500" s="76"/>
      <c r="C766500" s="75"/>
    </row>
    <row r="766501" spans="2:3" x14ac:dyDescent="0.25">
      <c r="B766501" s="76"/>
      <c r="C766501" s="75"/>
    </row>
    <row r="766502" spans="2:3" x14ac:dyDescent="0.25">
      <c r="B766502" s="76"/>
      <c r="C766502" s="75"/>
    </row>
    <row r="766503" spans="2:3" x14ac:dyDescent="0.25">
      <c r="B766503" s="76"/>
      <c r="C766503" s="75"/>
    </row>
    <row r="766504" spans="2:3" x14ac:dyDescent="0.25">
      <c r="B766504" s="76"/>
      <c r="C766504" s="75"/>
    </row>
    <row r="766505" spans="2:3" x14ac:dyDescent="0.25">
      <c r="B766505" s="76"/>
      <c r="C766505" s="75"/>
    </row>
    <row r="766506" spans="2:3" x14ac:dyDescent="0.25">
      <c r="B766506" s="76"/>
      <c r="C766506" s="75"/>
    </row>
    <row r="766507" spans="2:3" x14ac:dyDescent="0.25">
      <c r="B766507" s="76"/>
      <c r="C766507" s="75"/>
    </row>
    <row r="766508" spans="2:3" x14ac:dyDescent="0.25">
      <c r="B766508" s="76"/>
      <c r="C766508" s="75"/>
    </row>
    <row r="766509" spans="2:3" x14ac:dyDescent="0.25">
      <c r="B766509" s="76"/>
      <c r="C766509" s="75"/>
    </row>
    <row r="766619" spans="2:3" x14ac:dyDescent="0.25">
      <c r="B766619" s="76"/>
      <c r="C766619" s="75"/>
    </row>
    <row r="766620" spans="2:3" x14ac:dyDescent="0.25">
      <c r="B766620" s="76"/>
      <c r="C766620" s="75"/>
    </row>
    <row r="766621" spans="2:3" x14ac:dyDescent="0.25">
      <c r="B766621" s="76"/>
      <c r="C766621" s="75"/>
    </row>
    <row r="766622" spans="2:3" x14ac:dyDescent="0.25">
      <c r="B766622" s="76"/>
      <c r="C766622" s="75"/>
    </row>
    <row r="766623" spans="2:3" x14ac:dyDescent="0.25">
      <c r="B766623" s="76"/>
      <c r="C766623" s="75"/>
    </row>
    <row r="766624" spans="2:3" x14ac:dyDescent="0.25">
      <c r="B766624" s="76"/>
      <c r="C766624" s="75"/>
    </row>
    <row r="766625" spans="2:3" x14ac:dyDescent="0.25">
      <c r="B766625" s="76"/>
      <c r="C766625" s="75"/>
    </row>
    <row r="766626" spans="2:3" x14ac:dyDescent="0.25">
      <c r="B766626" s="76"/>
      <c r="C766626" s="75"/>
    </row>
    <row r="766627" spans="2:3" x14ac:dyDescent="0.25">
      <c r="B766627" s="76"/>
      <c r="C766627" s="75"/>
    </row>
    <row r="766628" spans="2:3" x14ac:dyDescent="0.25">
      <c r="B766628" s="76"/>
      <c r="C766628" s="75"/>
    </row>
    <row r="766629" spans="2:3" x14ac:dyDescent="0.25">
      <c r="B766629" s="76"/>
      <c r="C766629" s="75"/>
    </row>
    <row r="766630" spans="2:3" x14ac:dyDescent="0.25">
      <c r="B766630" s="76"/>
      <c r="C766630" s="75"/>
    </row>
    <row r="766631" spans="2:3" x14ac:dyDescent="0.25">
      <c r="B766631" s="76"/>
      <c r="C766631" s="75"/>
    </row>
    <row r="766741" spans="2:3" x14ac:dyDescent="0.25">
      <c r="B766741" s="76"/>
      <c r="C766741" s="75"/>
    </row>
    <row r="766742" spans="2:3" x14ac:dyDescent="0.25">
      <c r="B766742" s="76"/>
      <c r="C766742" s="75"/>
    </row>
    <row r="766743" spans="2:3" x14ac:dyDescent="0.25">
      <c r="B766743" s="76"/>
      <c r="C766743" s="75"/>
    </row>
    <row r="766744" spans="2:3" x14ac:dyDescent="0.25">
      <c r="B766744" s="76"/>
      <c r="C766744" s="75"/>
    </row>
    <row r="766745" spans="2:3" x14ac:dyDescent="0.25">
      <c r="B766745" s="76"/>
      <c r="C766745" s="75"/>
    </row>
    <row r="766746" spans="2:3" x14ac:dyDescent="0.25">
      <c r="B766746" s="76"/>
      <c r="C766746" s="75"/>
    </row>
    <row r="766747" spans="2:3" x14ac:dyDescent="0.25">
      <c r="B766747" s="76"/>
      <c r="C766747" s="75"/>
    </row>
    <row r="766748" spans="2:3" x14ac:dyDescent="0.25">
      <c r="B766748" s="76"/>
      <c r="C766748" s="75"/>
    </row>
    <row r="766749" spans="2:3" x14ac:dyDescent="0.25">
      <c r="B766749" s="76"/>
      <c r="C766749" s="75"/>
    </row>
    <row r="766750" spans="2:3" x14ac:dyDescent="0.25">
      <c r="B766750" s="76"/>
      <c r="C766750" s="75"/>
    </row>
    <row r="766751" spans="2:3" x14ac:dyDescent="0.25">
      <c r="B766751" s="76"/>
      <c r="C766751" s="75"/>
    </row>
    <row r="766752" spans="2:3" x14ac:dyDescent="0.25">
      <c r="B766752" s="76"/>
      <c r="C766752" s="75"/>
    </row>
    <row r="766753" spans="2:3" x14ac:dyDescent="0.25">
      <c r="B766753" s="76"/>
      <c r="C766753" s="75"/>
    </row>
    <row r="766863" spans="2:3" x14ac:dyDescent="0.25">
      <c r="B766863" s="76"/>
      <c r="C766863" s="75"/>
    </row>
    <row r="766864" spans="2:3" x14ac:dyDescent="0.25">
      <c r="B766864" s="76"/>
      <c r="C766864" s="75"/>
    </row>
    <row r="766865" spans="2:3" x14ac:dyDescent="0.25">
      <c r="B766865" s="76"/>
      <c r="C766865" s="75"/>
    </row>
    <row r="766866" spans="2:3" x14ac:dyDescent="0.25">
      <c r="B766866" s="76"/>
      <c r="C766866" s="75"/>
    </row>
    <row r="766867" spans="2:3" x14ac:dyDescent="0.25">
      <c r="B766867" s="76"/>
      <c r="C766867" s="75"/>
    </row>
    <row r="766868" spans="2:3" x14ac:dyDescent="0.25">
      <c r="B766868" s="76"/>
      <c r="C766868" s="75"/>
    </row>
    <row r="766869" spans="2:3" x14ac:dyDescent="0.25">
      <c r="B766869" s="76"/>
      <c r="C766869" s="75"/>
    </row>
    <row r="766870" spans="2:3" x14ac:dyDescent="0.25">
      <c r="B766870" s="76"/>
      <c r="C766870" s="75"/>
    </row>
    <row r="766871" spans="2:3" x14ac:dyDescent="0.25">
      <c r="B766871" s="76"/>
      <c r="C766871" s="75"/>
    </row>
    <row r="766872" spans="2:3" x14ac:dyDescent="0.25">
      <c r="B766872" s="76"/>
      <c r="C766872" s="75"/>
    </row>
    <row r="766873" spans="2:3" x14ac:dyDescent="0.25">
      <c r="B766873" s="76"/>
      <c r="C766873" s="75"/>
    </row>
    <row r="766874" spans="2:3" x14ac:dyDescent="0.25">
      <c r="B766874" s="76"/>
      <c r="C766874" s="75"/>
    </row>
    <row r="766875" spans="2:3" x14ac:dyDescent="0.25">
      <c r="B766875" s="76"/>
      <c r="C766875" s="75"/>
    </row>
    <row r="766985" spans="2:3" x14ac:dyDescent="0.25">
      <c r="B766985" s="76"/>
      <c r="C766985" s="75"/>
    </row>
    <row r="766986" spans="2:3" x14ac:dyDescent="0.25">
      <c r="B766986" s="76"/>
      <c r="C766986" s="75"/>
    </row>
    <row r="766987" spans="2:3" x14ac:dyDescent="0.25">
      <c r="B766987" s="76"/>
      <c r="C766987" s="75"/>
    </row>
    <row r="766988" spans="2:3" x14ac:dyDescent="0.25">
      <c r="B766988" s="76"/>
      <c r="C766988" s="75"/>
    </row>
    <row r="766989" spans="2:3" x14ac:dyDescent="0.25">
      <c r="B766989" s="76"/>
      <c r="C766989" s="75"/>
    </row>
    <row r="766990" spans="2:3" x14ac:dyDescent="0.25">
      <c r="B766990" s="76"/>
      <c r="C766990" s="75"/>
    </row>
    <row r="766991" spans="2:3" x14ac:dyDescent="0.25">
      <c r="B766991" s="76"/>
      <c r="C766991" s="75"/>
    </row>
    <row r="766992" spans="2:3" x14ac:dyDescent="0.25">
      <c r="B766992" s="76"/>
      <c r="C766992" s="75"/>
    </row>
    <row r="766993" spans="2:3" x14ac:dyDescent="0.25">
      <c r="B766993" s="76"/>
      <c r="C766993" s="75"/>
    </row>
    <row r="766994" spans="2:3" x14ac:dyDescent="0.25">
      <c r="B766994" s="76"/>
      <c r="C766994" s="75"/>
    </row>
    <row r="766995" spans="2:3" x14ac:dyDescent="0.25">
      <c r="B766995" s="76"/>
      <c r="C766995" s="75"/>
    </row>
    <row r="766996" spans="2:3" x14ac:dyDescent="0.25">
      <c r="B766996" s="76"/>
      <c r="C766996" s="75"/>
    </row>
    <row r="766997" spans="2:3" x14ac:dyDescent="0.25">
      <c r="B766997" s="76"/>
      <c r="C766997" s="75"/>
    </row>
    <row r="767107" spans="2:3" x14ac:dyDescent="0.25">
      <c r="B767107" s="76"/>
      <c r="C767107" s="75"/>
    </row>
    <row r="767108" spans="2:3" x14ac:dyDescent="0.25">
      <c r="B767108" s="76"/>
      <c r="C767108" s="75"/>
    </row>
    <row r="767109" spans="2:3" x14ac:dyDescent="0.25">
      <c r="B767109" s="76"/>
      <c r="C767109" s="75"/>
    </row>
    <row r="767110" spans="2:3" x14ac:dyDescent="0.25">
      <c r="B767110" s="76"/>
      <c r="C767110" s="75"/>
    </row>
    <row r="767111" spans="2:3" x14ac:dyDescent="0.25">
      <c r="B767111" s="76"/>
      <c r="C767111" s="75"/>
    </row>
    <row r="767112" spans="2:3" x14ac:dyDescent="0.25">
      <c r="B767112" s="76"/>
      <c r="C767112" s="75"/>
    </row>
    <row r="767113" spans="2:3" x14ac:dyDescent="0.25">
      <c r="B767113" s="76"/>
      <c r="C767113" s="75"/>
    </row>
    <row r="767114" spans="2:3" x14ac:dyDescent="0.25">
      <c r="B767114" s="76"/>
      <c r="C767114" s="75"/>
    </row>
    <row r="767115" spans="2:3" x14ac:dyDescent="0.25">
      <c r="B767115" s="76"/>
      <c r="C767115" s="75"/>
    </row>
    <row r="767116" spans="2:3" x14ac:dyDescent="0.25">
      <c r="B767116" s="76"/>
      <c r="C767116" s="75"/>
    </row>
    <row r="767117" spans="2:3" x14ac:dyDescent="0.25">
      <c r="B767117" s="76"/>
      <c r="C767117" s="75"/>
    </row>
    <row r="767118" spans="2:3" x14ac:dyDescent="0.25">
      <c r="B767118" s="76"/>
      <c r="C767118" s="75"/>
    </row>
    <row r="767119" spans="2:3" x14ac:dyDescent="0.25">
      <c r="B767119" s="76"/>
      <c r="C767119" s="75"/>
    </row>
    <row r="767229" spans="2:3" x14ac:dyDescent="0.25">
      <c r="B767229" s="76"/>
      <c r="C767229" s="75"/>
    </row>
    <row r="767230" spans="2:3" x14ac:dyDescent="0.25">
      <c r="B767230" s="76"/>
      <c r="C767230" s="75"/>
    </row>
    <row r="767231" spans="2:3" x14ac:dyDescent="0.25">
      <c r="B767231" s="76"/>
      <c r="C767231" s="75"/>
    </row>
    <row r="767232" spans="2:3" x14ac:dyDescent="0.25">
      <c r="B767232" s="76"/>
      <c r="C767232" s="75"/>
    </row>
    <row r="767233" spans="2:3" x14ac:dyDescent="0.25">
      <c r="B767233" s="76"/>
      <c r="C767233" s="75"/>
    </row>
    <row r="767234" spans="2:3" x14ac:dyDescent="0.25">
      <c r="B767234" s="76"/>
      <c r="C767234" s="75"/>
    </row>
    <row r="767235" spans="2:3" x14ac:dyDescent="0.25">
      <c r="B767235" s="76"/>
      <c r="C767235" s="75"/>
    </row>
    <row r="767236" spans="2:3" x14ac:dyDescent="0.25">
      <c r="B767236" s="76"/>
      <c r="C767236" s="75"/>
    </row>
    <row r="767237" spans="2:3" x14ac:dyDescent="0.25">
      <c r="B767237" s="76"/>
      <c r="C767237" s="75"/>
    </row>
    <row r="767238" spans="2:3" x14ac:dyDescent="0.25">
      <c r="B767238" s="76"/>
      <c r="C767238" s="75"/>
    </row>
    <row r="767239" spans="2:3" x14ac:dyDescent="0.25">
      <c r="B767239" s="76"/>
      <c r="C767239" s="75"/>
    </row>
    <row r="767240" spans="2:3" x14ac:dyDescent="0.25">
      <c r="B767240" s="76"/>
      <c r="C767240" s="75"/>
    </row>
    <row r="767241" spans="2:3" x14ac:dyDescent="0.25">
      <c r="B767241" s="76"/>
      <c r="C767241" s="75"/>
    </row>
    <row r="767351" spans="2:3" x14ac:dyDescent="0.25">
      <c r="B767351" s="76"/>
      <c r="C767351" s="75"/>
    </row>
    <row r="767352" spans="2:3" x14ac:dyDescent="0.25">
      <c r="B767352" s="76"/>
      <c r="C767352" s="75"/>
    </row>
    <row r="767353" spans="2:3" x14ac:dyDescent="0.25">
      <c r="B767353" s="76"/>
      <c r="C767353" s="75"/>
    </row>
    <row r="767354" spans="2:3" x14ac:dyDescent="0.25">
      <c r="B767354" s="76"/>
      <c r="C767354" s="75"/>
    </row>
    <row r="767355" spans="2:3" x14ac:dyDescent="0.25">
      <c r="B767355" s="76"/>
      <c r="C767355" s="75"/>
    </row>
    <row r="767356" spans="2:3" x14ac:dyDescent="0.25">
      <c r="B767356" s="76"/>
      <c r="C767356" s="75"/>
    </row>
    <row r="767357" spans="2:3" x14ac:dyDescent="0.25">
      <c r="B767357" s="76"/>
      <c r="C767357" s="75"/>
    </row>
    <row r="767358" spans="2:3" x14ac:dyDescent="0.25">
      <c r="B767358" s="76"/>
      <c r="C767358" s="75"/>
    </row>
    <row r="767359" spans="2:3" x14ac:dyDescent="0.25">
      <c r="B767359" s="76"/>
      <c r="C767359" s="75"/>
    </row>
    <row r="767360" spans="2:3" x14ac:dyDescent="0.25">
      <c r="B767360" s="76"/>
      <c r="C767360" s="75"/>
    </row>
    <row r="767361" spans="2:3" x14ac:dyDescent="0.25">
      <c r="B767361" s="76"/>
      <c r="C767361" s="75"/>
    </row>
    <row r="767362" spans="2:3" x14ac:dyDescent="0.25">
      <c r="B767362" s="76"/>
      <c r="C767362" s="75"/>
    </row>
    <row r="767363" spans="2:3" x14ac:dyDescent="0.25">
      <c r="B767363" s="76"/>
      <c r="C767363" s="75"/>
    </row>
    <row r="767473" spans="2:3" x14ac:dyDescent="0.25">
      <c r="B767473" s="76"/>
      <c r="C767473" s="75"/>
    </row>
    <row r="767474" spans="2:3" x14ac:dyDescent="0.25">
      <c r="B767474" s="76"/>
      <c r="C767474" s="75"/>
    </row>
    <row r="767475" spans="2:3" x14ac:dyDescent="0.25">
      <c r="B767475" s="76"/>
      <c r="C767475" s="75"/>
    </row>
    <row r="767476" spans="2:3" x14ac:dyDescent="0.25">
      <c r="B767476" s="76"/>
      <c r="C767476" s="75"/>
    </row>
    <row r="767477" spans="2:3" x14ac:dyDescent="0.25">
      <c r="B767477" s="76"/>
      <c r="C767477" s="75"/>
    </row>
    <row r="767478" spans="2:3" x14ac:dyDescent="0.25">
      <c r="B767478" s="76"/>
      <c r="C767478" s="75"/>
    </row>
    <row r="767479" spans="2:3" x14ac:dyDescent="0.25">
      <c r="B767479" s="76"/>
      <c r="C767479" s="75"/>
    </row>
    <row r="767480" spans="2:3" x14ac:dyDescent="0.25">
      <c r="B767480" s="76"/>
      <c r="C767480" s="75"/>
    </row>
    <row r="767481" spans="2:3" x14ac:dyDescent="0.25">
      <c r="B767481" s="76"/>
      <c r="C767481" s="75"/>
    </row>
    <row r="767482" spans="2:3" x14ac:dyDescent="0.25">
      <c r="B767482" s="76"/>
      <c r="C767482" s="75"/>
    </row>
    <row r="767483" spans="2:3" x14ac:dyDescent="0.25">
      <c r="B767483" s="76"/>
      <c r="C767483" s="75"/>
    </row>
    <row r="767484" spans="2:3" x14ac:dyDescent="0.25">
      <c r="B767484" s="76"/>
      <c r="C767484" s="75"/>
    </row>
    <row r="767485" spans="2:3" x14ac:dyDescent="0.25">
      <c r="B767485" s="76"/>
      <c r="C767485" s="75"/>
    </row>
    <row r="767595" spans="2:3" x14ac:dyDescent="0.25">
      <c r="B767595" s="76"/>
      <c r="C767595" s="75"/>
    </row>
    <row r="767596" spans="2:3" x14ac:dyDescent="0.25">
      <c r="B767596" s="76"/>
      <c r="C767596" s="75"/>
    </row>
    <row r="767597" spans="2:3" x14ac:dyDescent="0.25">
      <c r="B767597" s="76"/>
      <c r="C767597" s="75"/>
    </row>
    <row r="767598" spans="2:3" x14ac:dyDescent="0.25">
      <c r="B767598" s="76"/>
      <c r="C767598" s="75"/>
    </row>
    <row r="767599" spans="2:3" x14ac:dyDescent="0.25">
      <c r="B767599" s="76"/>
      <c r="C767599" s="75"/>
    </row>
    <row r="767600" spans="2:3" x14ac:dyDescent="0.25">
      <c r="B767600" s="76"/>
      <c r="C767600" s="75"/>
    </row>
    <row r="767601" spans="2:3" x14ac:dyDescent="0.25">
      <c r="B767601" s="76"/>
      <c r="C767601" s="75"/>
    </row>
    <row r="767602" spans="2:3" x14ac:dyDescent="0.25">
      <c r="B767602" s="76"/>
      <c r="C767602" s="75"/>
    </row>
    <row r="767603" spans="2:3" x14ac:dyDescent="0.25">
      <c r="B767603" s="76"/>
      <c r="C767603" s="75"/>
    </row>
    <row r="767604" spans="2:3" x14ac:dyDescent="0.25">
      <c r="B767604" s="76"/>
      <c r="C767604" s="75"/>
    </row>
    <row r="767605" spans="2:3" x14ac:dyDescent="0.25">
      <c r="B767605" s="76"/>
      <c r="C767605" s="75"/>
    </row>
    <row r="767606" spans="2:3" x14ac:dyDescent="0.25">
      <c r="B767606" s="76"/>
      <c r="C767606" s="75"/>
    </row>
    <row r="767607" spans="2:3" x14ac:dyDescent="0.25">
      <c r="B767607" s="76"/>
      <c r="C767607" s="75"/>
    </row>
    <row r="767717" spans="2:3" x14ac:dyDescent="0.25">
      <c r="B767717" s="76"/>
      <c r="C767717" s="75"/>
    </row>
    <row r="767718" spans="2:3" x14ac:dyDescent="0.25">
      <c r="B767718" s="76"/>
      <c r="C767718" s="75"/>
    </row>
    <row r="767719" spans="2:3" x14ac:dyDescent="0.25">
      <c r="B767719" s="76"/>
      <c r="C767719" s="75"/>
    </row>
    <row r="767720" spans="2:3" x14ac:dyDescent="0.25">
      <c r="B767720" s="76"/>
      <c r="C767720" s="75"/>
    </row>
    <row r="767721" spans="2:3" x14ac:dyDescent="0.25">
      <c r="B767721" s="76"/>
      <c r="C767721" s="75"/>
    </row>
    <row r="767722" spans="2:3" x14ac:dyDescent="0.25">
      <c r="B767722" s="76"/>
      <c r="C767722" s="75"/>
    </row>
    <row r="767723" spans="2:3" x14ac:dyDescent="0.25">
      <c r="B767723" s="76"/>
      <c r="C767723" s="75"/>
    </row>
    <row r="767724" spans="2:3" x14ac:dyDescent="0.25">
      <c r="B767724" s="76"/>
      <c r="C767724" s="75"/>
    </row>
    <row r="767725" spans="2:3" x14ac:dyDescent="0.25">
      <c r="B767725" s="76"/>
      <c r="C767725" s="75"/>
    </row>
    <row r="767726" spans="2:3" x14ac:dyDescent="0.25">
      <c r="B767726" s="76"/>
      <c r="C767726" s="75"/>
    </row>
    <row r="767727" spans="2:3" x14ac:dyDescent="0.25">
      <c r="B767727" s="76"/>
      <c r="C767727" s="75"/>
    </row>
    <row r="767728" spans="2:3" x14ac:dyDescent="0.25">
      <c r="B767728" s="76"/>
      <c r="C767728" s="75"/>
    </row>
    <row r="767729" spans="2:3" x14ac:dyDescent="0.25">
      <c r="B767729" s="76"/>
      <c r="C767729" s="75"/>
    </row>
    <row r="767839" spans="2:3" x14ac:dyDescent="0.25">
      <c r="B767839" s="76"/>
      <c r="C767839" s="75"/>
    </row>
    <row r="767840" spans="2:3" x14ac:dyDescent="0.25">
      <c r="B767840" s="76"/>
      <c r="C767840" s="75"/>
    </row>
    <row r="767841" spans="2:3" x14ac:dyDescent="0.25">
      <c r="B767841" s="76"/>
      <c r="C767841" s="75"/>
    </row>
    <row r="767842" spans="2:3" x14ac:dyDescent="0.25">
      <c r="B767842" s="76"/>
      <c r="C767842" s="75"/>
    </row>
    <row r="767843" spans="2:3" x14ac:dyDescent="0.25">
      <c r="B767843" s="76"/>
      <c r="C767843" s="75"/>
    </row>
    <row r="767844" spans="2:3" x14ac:dyDescent="0.25">
      <c r="B767844" s="76"/>
      <c r="C767844" s="75"/>
    </row>
    <row r="767845" spans="2:3" x14ac:dyDescent="0.25">
      <c r="B767845" s="76"/>
      <c r="C767845" s="75"/>
    </row>
    <row r="767846" spans="2:3" x14ac:dyDescent="0.25">
      <c r="B767846" s="76"/>
      <c r="C767846" s="75"/>
    </row>
    <row r="767847" spans="2:3" x14ac:dyDescent="0.25">
      <c r="B767847" s="76"/>
      <c r="C767847" s="75"/>
    </row>
    <row r="767848" spans="2:3" x14ac:dyDescent="0.25">
      <c r="B767848" s="76"/>
      <c r="C767848" s="75"/>
    </row>
    <row r="767849" spans="2:3" x14ac:dyDescent="0.25">
      <c r="B767849" s="76"/>
      <c r="C767849" s="75"/>
    </row>
    <row r="767850" spans="2:3" x14ac:dyDescent="0.25">
      <c r="B767850" s="76"/>
      <c r="C767850" s="75"/>
    </row>
    <row r="767851" spans="2:3" x14ac:dyDescent="0.25">
      <c r="B767851" s="76"/>
      <c r="C767851" s="75"/>
    </row>
    <row r="767961" spans="2:3" x14ac:dyDescent="0.25">
      <c r="B767961" s="76"/>
      <c r="C767961" s="75"/>
    </row>
    <row r="767962" spans="2:3" x14ac:dyDescent="0.25">
      <c r="B767962" s="76"/>
      <c r="C767962" s="75"/>
    </row>
    <row r="767963" spans="2:3" x14ac:dyDescent="0.25">
      <c r="B767963" s="76"/>
      <c r="C767963" s="75"/>
    </row>
    <row r="767964" spans="2:3" x14ac:dyDescent="0.25">
      <c r="B767964" s="76"/>
      <c r="C767964" s="75"/>
    </row>
    <row r="767965" spans="2:3" x14ac:dyDescent="0.25">
      <c r="B767965" s="76"/>
      <c r="C767965" s="75"/>
    </row>
    <row r="767966" spans="2:3" x14ac:dyDescent="0.25">
      <c r="B767966" s="76"/>
      <c r="C767966" s="75"/>
    </row>
    <row r="767967" spans="2:3" x14ac:dyDescent="0.25">
      <c r="B767967" s="76"/>
      <c r="C767967" s="75"/>
    </row>
    <row r="767968" spans="2:3" x14ac:dyDescent="0.25">
      <c r="B767968" s="76"/>
      <c r="C767968" s="75"/>
    </row>
    <row r="767969" spans="2:3" x14ac:dyDescent="0.25">
      <c r="B767969" s="76"/>
      <c r="C767969" s="75"/>
    </row>
    <row r="767970" spans="2:3" x14ac:dyDescent="0.25">
      <c r="B767970" s="76"/>
      <c r="C767970" s="75"/>
    </row>
    <row r="767971" spans="2:3" x14ac:dyDescent="0.25">
      <c r="B767971" s="76"/>
      <c r="C767971" s="75"/>
    </row>
    <row r="767972" spans="2:3" x14ac:dyDescent="0.25">
      <c r="B767972" s="76"/>
      <c r="C767972" s="75"/>
    </row>
    <row r="767973" spans="2:3" x14ac:dyDescent="0.25">
      <c r="B767973" s="76"/>
      <c r="C767973" s="75"/>
    </row>
    <row r="768083" spans="2:3" x14ac:dyDescent="0.25">
      <c r="B768083" s="76"/>
      <c r="C768083" s="75"/>
    </row>
    <row r="768084" spans="2:3" x14ac:dyDescent="0.25">
      <c r="B768084" s="76"/>
      <c r="C768084" s="75"/>
    </row>
    <row r="768085" spans="2:3" x14ac:dyDescent="0.25">
      <c r="B768085" s="76"/>
      <c r="C768085" s="75"/>
    </row>
    <row r="768086" spans="2:3" x14ac:dyDescent="0.25">
      <c r="B768086" s="76"/>
      <c r="C768086" s="75"/>
    </row>
    <row r="768087" spans="2:3" x14ac:dyDescent="0.25">
      <c r="B768087" s="76"/>
      <c r="C768087" s="75"/>
    </row>
    <row r="768088" spans="2:3" x14ac:dyDescent="0.25">
      <c r="B768088" s="76"/>
      <c r="C768088" s="75"/>
    </row>
    <row r="768089" spans="2:3" x14ac:dyDescent="0.25">
      <c r="B768089" s="76"/>
      <c r="C768089" s="75"/>
    </row>
    <row r="768090" spans="2:3" x14ac:dyDescent="0.25">
      <c r="B768090" s="76"/>
      <c r="C768090" s="75"/>
    </row>
    <row r="768091" spans="2:3" x14ac:dyDescent="0.25">
      <c r="B768091" s="76"/>
      <c r="C768091" s="75"/>
    </row>
    <row r="768092" spans="2:3" x14ac:dyDescent="0.25">
      <c r="B768092" s="76"/>
      <c r="C768092" s="75"/>
    </row>
    <row r="768093" spans="2:3" x14ac:dyDescent="0.25">
      <c r="B768093" s="76"/>
      <c r="C768093" s="75"/>
    </row>
    <row r="768094" spans="2:3" x14ac:dyDescent="0.25">
      <c r="B768094" s="76"/>
      <c r="C768094" s="75"/>
    </row>
    <row r="768095" spans="2:3" x14ac:dyDescent="0.25">
      <c r="B768095" s="76"/>
      <c r="C768095" s="75"/>
    </row>
    <row r="768205" spans="2:3" x14ac:dyDescent="0.25">
      <c r="B768205" s="76"/>
      <c r="C768205" s="75"/>
    </row>
    <row r="768206" spans="2:3" x14ac:dyDescent="0.25">
      <c r="B768206" s="76"/>
      <c r="C768206" s="75"/>
    </row>
    <row r="768207" spans="2:3" x14ac:dyDescent="0.25">
      <c r="B768207" s="76"/>
      <c r="C768207" s="75"/>
    </row>
    <row r="768208" spans="2:3" x14ac:dyDescent="0.25">
      <c r="B768208" s="76"/>
      <c r="C768208" s="75"/>
    </row>
    <row r="768209" spans="2:3" x14ac:dyDescent="0.25">
      <c r="B768209" s="76"/>
      <c r="C768209" s="75"/>
    </row>
    <row r="768210" spans="2:3" x14ac:dyDescent="0.25">
      <c r="B768210" s="76"/>
      <c r="C768210" s="75"/>
    </row>
    <row r="768211" spans="2:3" x14ac:dyDescent="0.25">
      <c r="B768211" s="76"/>
      <c r="C768211" s="75"/>
    </row>
    <row r="768212" spans="2:3" x14ac:dyDescent="0.25">
      <c r="B768212" s="76"/>
      <c r="C768212" s="75"/>
    </row>
    <row r="768213" spans="2:3" x14ac:dyDescent="0.25">
      <c r="B768213" s="76"/>
      <c r="C768213" s="75"/>
    </row>
    <row r="768214" spans="2:3" x14ac:dyDescent="0.25">
      <c r="B768214" s="76"/>
      <c r="C768214" s="75"/>
    </row>
    <row r="768215" spans="2:3" x14ac:dyDescent="0.25">
      <c r="B768215" s="76"/>
      <c r="C768215" s="75"/>
    </row>
    <row r="768216" spans="2:3" x14ac:dyDescent="0.25">
      <c r="B768216" s="76"/>
      <c r="C768216" s="75"/>
    </row>
    <row r="768217" spans="2:3" x14ac:dyDescent="0.25">
      <c r="B768217" s="76"/>
      <c r="C768217" s="75"/>
    </row>
    <row r="768327" spans="2:3" x14ac:dyDescent="0.25">
      <c r="B768327" s="76"/>
      <c r="C768327" s="75"/>
    </row>
    <row r="768328" spans="2:3" x14ac:dyDescent="0.25">
      <c r="B768328" s="76"/>
      <c r="C768328" s="75"/>
    </row>
    <row r="768329" spans="2:3" x14ac:dyDescent="0.25">
      <c r="B768329" s="76"/>
      <c r="C768329" s="75"/>
    </row>
    <row r="768330" spans="2:3" x14ac:dyDescent="0.25">
      <c r="B768330" s="76"/>
      <c r="C768330" s="75"/>
    </row>
    <row r="768331" spans="2:3" x14ac:dyDescent="0.25">
      <c r="B768331" s="76"/>
      <c r="C768331" s="75"/>
    </row>
    <row r="768332" spans="2:3" x14ac:dyDescent="0.25">
      <c r="B768332" s="76"/>
      <c r="C768332" s="75"/>
    </row>
    <row r="768333" spans="2:3" x14ac:dyDescent="0.25">
      <c r="B768333" s="76"/>
      <c r="C768333" s="75"/>
    </row>
    <row r="768334" spans="2:3" x14ac:dyDescent="0.25">
      <c r="B768334" s="76"/>
      <c r="C768334" s="75"/>
    </row>
    <row r="768335" spans="2:3" x14ac:dyDescent="0.25">
      <c r="B768335" s="76"/>
      <c r="C768335" s="75"/>
    </row>
    <row r="768336" spans="2:3" x14ac:dyDescent="0.25">
      <c r="B768336" s="76"/>
      <c r="C768336" s="75"/>
    </row>
    <row r="768337" spans="2:3" x14ac:dyDescent="0.25">
      <c r="B768337" s="76"/>
      <c r="C768337" s="75"/>
    </row>
    <row r="768338" spans="2:3" x14ac:dyDescent="0.25">
      <c r="B768338" s="76"/>
      <c r="C768338" s="75"/>
    </row>
    <row r="768339" spans="2:3" x14ac:dyDescent="0.25">
      <c r="B768339" s="76"/>
      <c r="C768339" s="75"/>
    </row>
    <row r="768449" spans="2:3" x14ac:dyDescent="0.25">
      <c r="B768449" s="76"/>
      <c r="C768449" s="75"/>
    </row>
    <row r="768450" spans="2:3" x14ac:dyDescent="0.25">
      <c r="B768450" s="76"/>
      <c r="C768450" s="75"/>
    </row>
    <row r="768451" spans="2:3" x14ac:dyDescent="0.25">
      <c r="B768451" s="76"/>
      <c r="C768451" s="75"/>
    </row>
    <row r="768452" spans="2:3" x14ac:dyDescent="0.25">
      <c r="B768452" s="76"/>
      <c r="C768452" s="75"/>
    </row>
    <row r="768453" spans="2:3" x14ac:dyDescent="0.25">
      <c r="B768453" s="76"/>
      <c r="C768453" s="75"/>
    </row>
    <row r="768454" spans="2:3" x14ac:dyDescent="0.25">
      <c r="B768454" s="76"/>
      <c r="C768454" s="75"/>
    </row>
    <row r="768455" spans="2:3" x14ac:dyDescent="0.25">
      <c r="B768455" s="76"/>
      <c r="C768455" s="75"/>
    </row>
    <row r="768456" spans="2:3" x14ac:dyDescent="0.25">
      <c r="B768456" s="76"/>
      <c r="C768456" s="75"/>
    </row>
    <row r="768457" spans="2:3" x14ac:dyDescent="0.25">
      <c r="B768457" s="76"/>
      <c r="C768457" s="75"/>
    </row>
    <row r="768458" spans="2:3" x14ac:dyDescent="0.25">
      <c r="B768458" s="76"/>
      <c r="C768458" s="75"/>
    </row>
    <row r="768459" spans="2:3" x14ac:dyDescent="0.25">
      <c r="B768459" s="76"/>
      <c r="C768459" s="75"/>
    </row>
    <row r="768460" spans="2:3" x14ac:dyDescent="0.25">
      <c r="B768460" s="76"/>
      <c r="C768460" s="75"/>
    </row>
    <row r="768461" spans="2:3" x14ac:dyDescent="0.25">
      <c r="B768461" s="76"/>
      <c r="C768461" s="75"/>
    </row>
    <row r="768571" spans="2:3" x14ac:dyDescent="0.25">
      <c r="B768571" s="76"/>
      <c r="C768571" s="75"/>
    </row>
    <row r="768572" spans="2:3" x14ac:dyDescent="0.25">
      <c r="B768572" s="76"/>
      <c r="C768572" s="75"/>
    </row>
    <row r="768573" spans="2:3" x14ac:dyDescent="0.25">
      <c r="B768573" s="76"/>
      <c r="C768573" s="75"/>
    </row>
    <row r="768574" spans="2:3" x14ac:dyDescent="0.25">
      <c r="B768574" s="76"/>
      <c r="C768574" s="75"/>
    </row>
    <row r="768575" spans="2:3" x14ac:dyDescent="0.25">
      <c r="B768575" s="76"/>
      <c r="C768575" s="75"/>
    </row>
    <row r="768576" spans="2:3" x14ac:dyDescent="0.25">
      <c r="B768576" s="76"/>
      <c r="C768576" s="75"/>
    </row>
    <row r="768577" spans="2:3" x14ac:dyDescent="0.25">
      <c r="B768577" s="76"/>
      <c r="C768577" s="75"/>
    </row>
    <row r="768578" spans="2:3" x14ac:dyDescent="0.25">
      <c r="B768578" s="76"/>
      <c r="C768578" s="75"/>
    </row>
    <row r="768579" spans="2:3" x14ac:dyDescent="0.25">
      <c r="B768579" s="76"/>
      <c r="C768579" s="75"/>
    </row>
    <row r="768580" spans="2:3" x14ac:dyDescent="0.25">
      <c r="B768580" s="76"/>
      <c r="C768580" s="75"/>
    </row>
    <row r="768581" spans="2:3" x14ac:dyDescent="0.25">
      <c r="B768581" s="76"/>
      <c r="C768581" s="75"/>
    </row>
    <row r="768582" spans="2:3" x14ac:dyDescent="0.25">
      <c r="B768582" s="76"/>
      <c r="C768582" s="75"/>
    </row>
    <row r="768583" spans="2:3" x14ac:dyDescent="0.25">
      <c r="B768583" s="76"/>
      <c r="C768583" s="75"/>
    </row>
    <row r="768693" spans="2:3" x14ac:dyDescent="0.25">
      <c r="B768693" s="76"/>
      <c r="C768693" s="75"/>
    </row>
    <row r="768694" spans="2:3" x14ac:dyDescent="0.25">
      <c r="B768694" s="76"/>
      <c r="C768694" s="75"/>
    </row>
    <row r="768695" spans="2:3" x14ac:dyDescent="0.25">
      <c r="B768695" s="76"/>
      <c r="C768695" s="75"/>
    </row>
    <row r="768696" spans="2:3" x14ac:dyDescent="0.25">
      <c r="B768696" s="76"/>
      <c r="C768696" s="75"/>
    </row>
    <row r="768697" spans="2:3" x14ac:dyDescent="0.25">
      <c r="B768697" s="76"/>
      <c r="C768697" s="75"/>
    </row>
    <row r="768698" spans="2:3" x14ac:dyDescent="0.25">
      <c r="B768698" s="76"/>
      <c r="C768698" s="75"/>
    </row>
    <row r="768699" spans="2:3" x14ac:dyDescent="0.25">
      <c r="B768699" s="76"/>
      <c r="C768699" s="75"/>
    </row>
    <row r="768700" spans="2:3" x14ac:dyDescent="0.25">
      <c r="B768700" s="76"/>
      <c r="C768700" s="75"/>
    </row>
    <row r="768701" spans="2:3" x14ac:dyDescent="0.25">
      <c r="B768701" s="76"/>
      <c r="C768701" s="75"/>
    </row>
    <row r="768702" spans="2:3" x14ac:dyDescent="0.25">
      <c r="B768702" s="76"/>
      <c r="C768702" s="75"/>
    </row>
    <row r="768703" spans="2:3" x14ac:dyDescent="0.25">
      <c r="B768703" s="76"/>
      <c r="C768703" s="75"/>
    </row>
    <row r="768704" spans="2:3" x14ac:dyDescent="0.25">
      <c r="B768704" s="76"/>
      <c r="C768704" s="75"/>
    </row>
    <row r="768705" spans="2:3" x14ac:dyDescent="0.25">
      <c r="B768705" s="76"/>
      <c r="C768705" s="75"/>
    </row>
    <row r="768815" spans="2:3" x14ac:dyDescent="0.25">
      <c r="B768815" s="76"/>
      <c r="C768815" s="75"/>
    </row>
    <row r="768816" spans="2:3" x14ac:dyDescent="0.25">
      <c r="B768816" s="76"/>
      <c r="C768816" s="75"/>
    </row>
    <row r="768817" spans="2:3" x14ac:dyDescent="0.25">
      <c r="B768817" s="76"/>
      <c r="C768817" s="75"/>
    </row>
    <row r="768818" spans="2:3" x14ac:dyDescent="0.25">
      <c r="B768818" s="76"/>
      <c r="C768818" s="75"/>
    </row>
    <row r="768819" spans="2:3" x14ac:dyDescent="0.25">
      <c r="B768819" s="76"/>
      <c r="C768819" s="75"/>
    </row>
    <row r="768820" spans="2:3" x14ac:dyDescent="0.25">
      <c r="B768820" s="76"/>
      <c r="C768820" s="75"/>
    </row>
    <row r="768821" spans="2:3" x14ac:dyDescent="0.25">
      <c r="B768821" s="76"/>
      <c r="C768821" s="75"/>
    </row>
    <row r="768822" spans="2:3" x14ac:dyDescent="0.25">
      <c r="B768822" s="76"/>
      <c r="C768822" s="75"/>
    </row>
    <row r="768823" spans="2:3" x14ac:dyDescent="0.25">
      <c r="B768823" s="76"/>
      <c r="C768823" s="75"/>
    </row>
    <row r="768824" spans="2:3" x14ac:dyDescent="0.25">
      <c r="B768824" s="76"/>
      <c r="C768824" s="75"/>
    </row>
    <row r="768825" spans="2:3" x14ac:dyDescent="0.25">
      <c r="B768825" s="76"/>
      <c r="C768825" s="75"/>
    </row>
    <row r="768826" spans="2:3" x14ac:dyDescent="0.25">
      <c r="B768826" s="76"/>
      <c r="C768826" s="75"/>
    </row>
    <row r="768827" spans="2:3" x14ac:dyDescent="0.25">
      <c r="B768827" s="76"/>
      <c r="C768827" s="75"/>
    </row>
    <row r="768937" spans="2:3" x14ac:dyDescent="0.25">
      <c r="B768937" s="76"/>
      <c r="C768937" s="75"/>
    </row>
    <row r="768938" spans="2:3" x14ac:dyDescent="0.25">
      <c r="B768938" s="76"/>
      <c r="C768938" s="75"/>
    </row>
    <row r="768939" spans="2:3" x14ac:dyDescent="0.25">
      <c r="B768939" s="76"/>
      <c r="C768939" s="75"/>
    </row>
    <row r="768940" spans="2:3" x14ac:dyDescent="0.25">
      <c r="B768940" s="76"/>
      <c r="C768940" s="75"/>
    </row>
    <row r="768941" spans="2:3" x14ac:dyDescent="0.25">
      <c r="B768941" s="76"/>
      <c r="C768941" s="75"/>
    </row>
    <row r="768942" spans="2:3" x14ac:dyDescent="0.25">
      <c r="B768942" s="76"/>
      <c r="C768942" s="75"/>
    </row>
    <row r="768943" spans="2:3" x14ac:dyDescent="0.25">
      <c r="B768943" s="76"/>
      <c r="C768943" s="75"/>
    </row>
    <row r="768944" spans="2:3" x14ac:dyDescent="0.25">
      <c r="B768944" s="76"/>
      <c r="C768944" s="75"/>
    </row>
    <row r="768945" spans="2:3" x14ac:dyDescent="0.25">
      <c r="B768945" s="76"/>
      <c r="C768945" s="75"/>
    </row>
    <row r="768946" spans="2:3" x14ac:dyDescent="0.25">
      <c r="B768946" s="76"/>
      <c r="C768946" s="75"/>
    </row>
    <row r="768947" spans="2:3" x14ac:dyDescent="0.25">
      <c r="B768947" s="76"/>
      <c r="C768947" s="75"/>
    </row>
    <row r="768948" spans="2:3" x14ac:dyDescent="0.25">
      <c r="B768948" s="76"/>
      <c r="C768948" s="75"/>
    </row>
    <row r="768949" spans="2:3" x14ac:dyDescent="0.25">
      <c r="B768949" s="76"/>
      <c r="C768949" s="75"/>
    </row>
    <row r="769059" spans="2:3" x14ac:dyDescent="0.25">
      <c r="B769059" s="76"/>
      <c r="C769059" s="75"/>
    </row>
    <row r="769060" spans="2:3" x14ac:dyDescent="0.25">
      <c r="B769060" s="76"/>
      <c r="C769060" s="75"/>
    </row>
    <row r="769061" spans="2:3" x14ac:dyDescent="0.25">
      <c r="B769061" s="76"/>
      <c r="C769061" s="75"/>
    </row>
    <row r="769062" spans="2:3" x14ac:dyDescent="0.25">
      <c r="B769062" s="76"/>
      <c r="C769062" s="75"/>
    </row>
    <row r="769063" spans="2:3" x14ac:dyDescent="0.25">
      <c r="B769063" s="76"/>
      <c r="C769063" s="75"/>
    </row>
    <row r="769064" spans="2:3" x14ac:dyDescent="0.25">
      <c r="B769064" s="76"/>
      <c r="C769064" s="75"/>
    </row>
    <row r="769065" spans="2:3" x14ac:dyDescent="0.25">
      <c r="B769065" s="76"/>
      <c r="C769065" s="75"/>
    </row>
    <row r="769066" spans="2:3" x14ac:dyDescent="0.25">
      <c r="B769066" s="76"/>
      <c r="C769066" s="75"/>
    </row>
    <row r="769067" spans="2:3" x14ac:dyDescent="0.25">
      <c r="B769067" s="76"/>
      <c r="C769067" s="75"/>
    </row>
    <row r="769068" spans="2:3" x14ac:dyDescent="0.25">
      <c r="B769068" s="76"/>
      <c r="C769068" s="75"/>
    </row>
    <row r="769069" spans="2:3" x14ac:dyDescent="0.25">
      <c r="B769069" s="76"/>
      <c r="C769069" s="75"/>
    </row>
    <row r="769070" spans="2:3" x14ac:dyDescent="0.25">
      <c r="B769070" s="76"/>
      <c r="C769070" s="75"/>
    </row>
    <row r="769071" spans="2:3" x14ac:dyDescent="0.25">
      <c r="B769071" s="76"/>
      <c r="C769071" s="75"/>
    </row>
    <row r="769181" spans="2:3" x14ac:dyDescent="0.25">
      <c r="B769181" s="76"/>
      <c r="C769181" s="75"/>
    </row>
    <row r="769182" spans="2:3" x14ac:dyDescent="0.25">
      <c r="B769182" s="76"/>
      <c r="C769182" s="75"/>
    </row>
    <row r="769183" spans="2:3" x14ac:dyDescent="0.25">
      <c r="B769183" s="76"/>
      <c r="C769183" s="75"/>
    </row>
    <row r="769184" spans="2:3" x14ac:dyDescent="0.25">
      <c r="B769184" s="76"/>
      <c r="C769184" s="75"/>
    </row>
    <row r="769185" spans="2:3" x14ac:dyDescent="0.25">
      <c r="B769185" s="76"/>
      <c r="C769185" s="75"/>
    </row>
    <row r="769186" spans="2:3" x14ac:dyDescent="0.25">
      <c r="B769186" s="76"/>
      <c r="C769186" s="75"/>
    </row>
    <row r="769187" spans="2:3" x14ac:dyDescent="0.25">
      <c r="B769187" s="76"/>
      <c r="C769187" s="75"/>
    </row>
    <row r="769188" spans="2:3" x14ac:dyDescent="0.25">
      <c r="B769188" s="76"/>
      <c r="C769188" s="75"/>
    </row>
    <row r="769189" spans="2:3" x14ac:dyDescent="0.25">
      <c r="B769189" s="76"/>
      <c r="C769189" s="75"/>
    </row>
    <row r="769190" spans="2:3" x14ac:dyDescent="0.25">
      <c r="B769190" s="76"/>
      <c r="C769190" s="75"/>
    </row>
    <row r="769191" spans="2:3" x14ac:dyDescent="0.25">
      <c r="B769191" s="76"/>
      <c r="C769191" s="75"/>
    </row>
    <row r="769192" spans="2:3" x14ac:dyDescent="0.25">
      <c r="B769192" s="76"/>
      <c r="C769192" s="75"/>
    </row>
    <row r="769193" spans="2:3" x14ac:dyDescent="0.25">
      <c r="B769193" s="76"/>
      <c r="C769193" s="75"/>
    </row>
    <row r="769303" spans="2:3" x14ac:dyDescent="0.25">
      <c r="B769303" s="76"/>
      <c r="C769303" s="75"/>
    </row>
    <row r="769304" spans="2:3" x14ac:dyDescent="0.25">
      <c r="B769304" s="76"/>
      <c r="C769304" s="75"/>
    </row>
    <row r="769305" spans="2:3" x14ac:dyDescent="0.25">
      <c r="B769305" s="76"/>
      <c r="C769305" s="75"/>
    </row>
    <row r="769306" spans="2:3" x14ac:dyDescent="0.25">
      <c r="B769306" s="76"/>
      <c r="C769306" s="75"/>
    </row>
    <row r="769307" spans="2:3" x14ac:dyDescent="0.25">
      <c r="B769307" s="76"/>
      <c r="C769307" s="75"/>
    </row>
    <row r="769308" spans="2:3" x14ac:dyDescent="0.25">
      <c r="B769308" s="76"/>
      <c r="C769308" s="75"/>
    </row>
    <row r="769309" spans="2:3" x14ac:dyDescent="0.25">
      <c r="B769309" s="76"/>
      <c r="C769309" s="75"/>
    </row>
    <row r="769310" spans="2:3" x14ac:dyDescent="0.25">
      <c r="B769310" s="76"/>
      <c r="C769310" s="75"/>
    </row>
    <row r="769311" spans="2:3" x14ac:dyDescent="0.25">
      <c r="B769311" s="76"/>
      <c r="C769311" s="75"/>
    </row>
    <row r="769312" spans="2:3" x14ac:dyDescent="0.25">
      <c r="B769312" s="76"/>
      <c r="C769312" s="75"/>
    </row>
    <row r="769313" spans="2:3" x14ac:dyDescent="0.25">
      <c r="B769313" s="76"/>
      <c r="C769313" s="75"/>
    </row>
    <row r="769314" spans="2:3" x14ac:dyDescent="0.25">
      <c r="B769314" s="76"/>
      <c r="C769314" s="75"/>
    </row>
    <row r="769315" spans="2:3" x14ac:dyDescent="0.25">
      <c r="B769315" s="76"/>
      <c r="C769315" s="75"/>
    </row>
    <row r="769425" spans="2:3" x14ac:dyDescent="0.25">
      <c r="B769425" s="76"/>
      <c r="C769425" s="75"/>
    </row>
    <row r="769426" spans="2:3" x14ac:dyDescent="0.25">
      <c r="B769426" s="76"/>
      <c r="C769426" s="75"/>
    </row>
    <row r="769427" spans="2:3" x14ac:dyDescent="0.25">
      <c r="B769427" s="76"/>
      <c r="C769427" s="75"/>
    </row>
    <row r="769428" spans="2:3" x14ac:dyDescent="0.25">
      <c r="B769428" s="76"/>
      <c r="C769428" s="75"/>
    </row>
    <row r="769429" spans="2:3" x14ac:dyDescent="0.25">
      <c r="B769429" s="76"/>
      <c r="C769429" s="75"/>
    </row>
    <row r="769430" spans="2:3" x14ac:dyDescent="0.25">
      <c r="B769430" s="76"/>
      <c r="C769430" s="75"/>
    </row>
    <row r="769431" spans="2:3" x14ac:dyDescent="0.25">
      <c r="B769431" s="76"/>
      <c r="C769431" s="75"/>
    </row>
    <row r="769432" spans="2:3" x14ac:dyDescent="0.25">
      <c r="B769432" s="76"/>
      <c r="C769432" s="75"/>
    </row>
    <row r="769433" spans="2:3" x14ac:dyDescent="0.25">
      <c r="B769433" s="76"/>
      <c r="C769433" s="75"/>
    </row>
    <row r="769434" spans="2:3" x14ac:dyDescent="0.25">
      <c r="B769434" s="76"/>
      <c r="C769434" s="75"/>
    </row>
    <row r="769435" spans="2:3" x14ac:dyDescent="0.25">
      <c r="B769435" s="76"/>
      <c r="C769435" s="75"/>
    </row>
    <row r="769436" spans="2:3" x14ac:dyDescent="0.25">
      <c r="B769436" s="76"/>
      <c r="C769436" s="75"/>
    </row>
    <row r="769437" spans="2:3" x14ac:dyDescent="0.25">
      <c r="B769437" s="76"/>
      <c r="C769437" s="75"/>
    </row>
    <row r="769547" spans="2:3" x14ac:dyDescent="0.25">
      <c r="B769547" s="76"/>
      <c r="C769547" s="75"/>
    </row>
    <row r="769548" spans="2:3" x14ac:dyDescent="0.25">
      <c r="B769548" s="76"/>
      <c r="C769548" s="75"/>
    </row>
    <row r="769549" spans="2:3" x14ac:dyDescent="0.25">
      <c r="B769549" s="76"/>
      <c r="C769549" s="75"/>
    </row>
    <row r="769550" spans="2:3" x14ac:dyDescent="0.25">
      <c r="B769550" s="76"/>
      <c r="C769550" s="75"/>
    </row>
    <row r="769551" spans="2:3" x14ac:dyDescent="0.25">
      <c r="B769551" s="76"/>
      <c r="C769551" s="75"/>
    </row>
    <row r="769552" spans="2:3" x14ac:dyDescent="0.25">
      <c r="B769552" s="76"/>
      <c r="C769552" s="75"/>
    </row>
    <row r="769553" spans="2:3" x14ac:dyDescent="0.25">
      <c r="B769553" s="76"/>
      <c r="C769553" s="75"/>
    </row>
    <row r="769554" spans="2:3" x14ac:dyDescent="0.25">
      <c r="B769554" s="76"/>
      <c r="C769554" s="75"/>
    </row>
    <row r="769555" spans="2:3" x14ac:dyDescent="0.25">
      <c r="B769555" s="76"/>
      <c r="C769555" s="75"/>
    </row>
    <row r="769556" spans="2:3" x14ac:dyDescent="0.25">
      <c r="B769556" s="76"/>
      <c r="C769556" s="75"/>
    </row>
    <row r="769557" spans="2:3" x14ac:dyDescent="0.25">
      <c r="B769557" s="76"/>
      <c r="C769557" s="75"/>
    </row>
    <row r="769558" spans="2:3" x14ac:dyDescent="0.25">
      <c r="B769558" s="76"/>
      <c r="C769558" s="75"/>
    </row>
    <row r="769559" spans="2:3" x14ac:dyDescent="0.25">
      <c r="B769559" s="76"/>
      <c r="C769559" s="75"/>
    </row>
    <row r="769669" spans="2:3" x14ac:dyDescent="0.25">
      <c r="B769669" s="76"/>
      <c r="C769669" s="75"/>
    </row>
    <row r="769670" spans="2:3" x14ac:dyDescent="0.25">
      <c r="B769670" s="76"/>
      <c r="C769670" s="75"/>
    </row>
    <row r="769671" spans="2:3" x14ac:dyDescent="0.25">
      <c r="B769671" s="76"/>
      <c r="C769671" s="75"/>
    </row>
    <row r="769672" spans="2:3" x14ac:dyDescent="0.25">
      <c r="B769672" s="76"/>
      <c r="C769672" s="75"/>
    </row>
    <row r="769673" spans="2:3" x14ac:dyDescent="0.25">
      <c r="B769673" s="76"/>
      <c r="C769673" s="75"/>
    </row>
    <row r="769674" spans="2:3" x14ac:dyDescent="0.25">
      <c r="B769674" s="76"/>
      <c r="C769674" s="75"/>
    </row>
    <row r="769675" spans="2:3" x14ac:dyDescent="0.25">
      <c r="B769675" s="76"/>
      <c r="C769675" s="75"/>
    </row>
    <row r="769676" spans="2:3" x14ac:dyDescent="0.25">
      <c r="B769676" s="76"/>
      <c r="C769676" s="75"/>
    </row>
    <row r="769677" spans="2:3" x14ac:dyDescent="0.25">
      <c r="B769677" s="76"/>
      <c r="C769677" s="75"/>
    </row>
    <row r="769678" spans="2:3" x14ac:dyDescent="0.25">
      <c r="B769678" s="76"/>
      <c r="C769678" s="75"/>
    </row>
    <row r="769679" spans="2:3" x14ac:dyDescent="0.25">
      <c r="B769679" s="76"/>
      <c r="C769679" s="75"/>
    </row>
    <row r="769680" spans="2:3" x14ac:dyDescent="0.25">
      <c r="B769680" s="76"/>
      <c r="C769680" s="75"/>
    </row>
    <row r="769681" spans="2:3" x14ac:dyDescent="0.25">
      <c r="B769681" s="76"/>
      <c r="C769681" s="75"/>
    </row>
    <row r="769791" spans="2:3" x14ac:dyDescent="0.25">
      <c r="B769791" s="76"/>
      <c r="C769791" s="75"/>
    </row>
    <row r="769792" spans="2:3" x14ac:dyDescent="0.25">
      <c r="B769792" s="76"/>
      <c r="C769792" s="75"/>
    </row>
    <row r="769793" spans="2:3" x14ac:dyDescent="0.25">
      <c r="B769793" s="76"/>
      <c r="C769793" s="75"/>
    </row>
    <row r="769794" spans="2:3" x14ac:dyDescent="0.25">
      <c r="B769794" s="76"/>
      <c r="C769794" s="75"/>
    </row>
    <row r="769795" spans="2:3" x14ac:dyDescent="0.25">
      <c r="B769795" s="76"/>
      <c r="C769795" s="75"/>
    </row>
    <row r="769796" spans="2:3" x14ac:dyDescent="0.25">
      <c r="B769796" s="76"/>
      <c r="C769796" s="75"/>
    </row>
    <row r="769797" spans="2:3" x14ac:dyDescent="0.25">
      <c r="B769797" s="76"/>
      <c r="C769797" s="75"/>
    </row>
    <row r="769798" spans="2:3" x14ac:dyDescent="0.25">
      <c r="B769798" s="76"/>
      <c r="C769798" s="75"/>
    </row>
    <row r="769799" spans="2:3" x14ac:dyDescent="0.25">
      <c r="B769799" s="76"/>
      <c r="C769799" s="75"/>
    </row>
    <row r="769800" spans="2:3" x14ac:dyDescent="0.25">
      <c r="B769800" s="76"/>
      <c r="C769800" s="75"/>
    </row>
    <row r="769801" spans="2:3" x14ac:dyDescent="0.25">
      <c r="B769801" s="76"/>
      <c r="C769801" s="75"/>
    </row>
    <row r="769802" spans="2:3" x14ac:dyDescent="0.25">
      <c r="B769802" s="76"/>
      <c r="C769802" s="75"/>
    </row>
    <row r="769803" spans="2:3" x14ac:dyDescent="0.25">
      <c r="B769803" s="76"/>
      <c r="C769803" s="75"/>
    </row>
    <row r="769913" spans="2:3" x14ac:dyDescent="0.25">
      <c r="B769913" s="76"/>
      <c r="C769913" s="75"/>
    </row>
    <row r="769914" spans="2:3" x14ac:dyDescent="0.25">
      <c r="B769914" s="76"/>
      <c r="C769914" s="75"/>
    </row>
    <row r="769915" spans="2:3" x14ac:dyDescent="0.25">
      <c r="B769915" s="76"/>
      <c r="C769915" s="75"/>
    </row>
    <row r="769916" spans="2:3" x14ac:dyDescent="0.25">
      <c r="B769916" s="76"/>
      <c r="C769916" s="75"/>
    </row>
    <row r="769917" spans="2:3" x14ac:dyDescent="0.25">
      <c r="B769917" s="76"/>
      <c r="C769917" s="75"/>
    </row>
    <row r="769918" spans="2:3" x14ac:dyDescent="0.25">
      <c r="B769918" s="76"/>
      <c r="C769918" s="75"/>
    </row>
    <row r="769919" spans="2:3" x14ac:dyDescent="0.25">
      <c r="B769919" s="76"/>
      <c r="C769919" s="75"/>
    </row>
    <row r="769920" spans="2:3" x14ac:dyDescent="0.25">
      <c r="B769920" s="76"/>
      <c r="C769920" s="75"/>
    </row>
    <row r="769921" spans="2:3" x14ac:dyDescent="0.25">
      <c r="B769921" s="76"/>
      <c r="C769921" s="75"/>
    </row>
    <row r="769922" spans="2:3" x14ac:dyDescent="0.25">
      <c r="B769922" s="76"/>
      <c r="C769922" s="75"/>
    </row>
    <row r="769923" spans="2:3" x14ac:dyDescent="0.25">
      <c r="B769923" s="76"/>
      <c r="C769923" s="75"/>
    </row>
    <row r="769924" spans="2:3" x14ac:dyDescent="0.25">
      <c r="B769924" s="76"/>
      <c r="C769924" s="75"/>
    </row>
    <row r="769925" spans="2:3" x14ac:dyDescent="0.25">
      <c r="B769925" s="76"/>
      <c r="C769925" s="75"/>
    </row>
    <row r="770035" spans="2:3" x14ac:dyDescent="0.25">
      <c r="B770035" s="76"/>
      <c r="C770035" s="75"/>
    </row>
    <row r="770036" spans="2:3" x14ac:dyDescent="0.25">
      <c r="B770036" s="76"/>
      <c r="C770036" s="75"/>
    </row>
    <row r="770037" spans="2:3" x14ac:dyDescent="0.25">
      <c r="B770037" s="76"/>
      <c r="C770037" s="75"/>
    </row>
    <row r="770038" spans="2:3" x14ac:dyDescent="0.25">
      <c r="B770038" s="76"/>
      <c r="C770038" s="75"/>
    </row>
    <row r="770039" spans="2:3" x14ac:dyDescent="0.25">
      <c r="B770039" s="76"/>
      <c r="C770039" s="75"/>
    </row>
    <row r="770040" spans="2:3" x14ac:dyDescent="0.25">
      <c r="B770040" s="76"/>
      <c r="C770040" s="75"/>
    </row>
    <row r="770041" spans="2:3" x14ac:dyDescent="0.25">
      <c r="B770041" s="76"/>
      <c r="C770041" s="75"/>
    </row>
    <row r="770042" spans="2:3" x14ac:dyDescent="0.25">
      <c r="B770042" s="76"/>
      <c r="C770042" s="75"/>
    </row>
    <row r="770043" spans="2:3" x14ac:dyDescent="0.25">
      <c r="B770043" s="76"/>
      <c r="C770043" s="75"/>
    </row>
    <row r="770044" spans="2:3" x14ac:dyDescent="0.25">
      <c r="B770044" s="76"/>
      <c r="C770044" s="75"/>
    </row>
    <row r="770045" spans="2:3" x14ac:dyDescent="0.25">
      <c r="B770045" s="76"/>
      <c r="C770045" s="75"/>
    </row>
    <row r="770046" spans="2:3" x14ac:dyDescent="0.25">
      <c r="B770046" s="76"/>
      <c r="C770046" s="75"/>
    </row>
    <row r="770047" spans="2:3" x14ac:dyDescent="0.25">
      <c r="B770047" s="76"/>
      <c r="C770047" s="75"/>
    </row>
    <row r="770157" spans="2:3" x14ac:dyDescent="0.25">
      <c r="B770157" s="76"/>
      <c r="C770157" s="75"/>
    </row>
    <row r="770158" spans="2:3" x14ac:dyDescent="0.25">
      <c r="B770158" s="76"/>
      <c r="C770158" s="75"/>
    </row>
    <row r="770159" spans="2:3" x14ac:dyDescent="0.25">
      <c r="B770159" s="76"/>
      <c r="C770159" s="75"/>
    </row>
    <row r="770160" spans="2:3" x14ac:dyDescent="0.25">
      <c r="B770160" s="76"/>
      <c r="C770160" s="75"/>
    </row>
    <row r="770161" spans="2:3" x14ac:dyDescent="0.25">
      <c r="B770161" s="76"/>
      <c r="C770161" s="75"/>
    </row>
    <row r="770162" spans="2:3" x14ac:dyDescent="0.25">
      <c r="B770162" s="76"/>
      <c r="C770162" s="75"/>
    </row>
    <row r="770163" spans="2:3" x14ac:dyDescent="0.25">
      <c r="B770163" s="76"/>
      <c r="C770163" s="75"/>
    </row>
    <row r="770164" spans="2:3" x14ac:dyDescent="0.25">
      <c r="B770164" s="76"/>
      <c r="C770164" s="75"/>
    </row>
    <row r="770165" spans="2:3" x14ac:dyDescent="0.25">
      <c r="B770165" s="76"/>
      <c r="C770165" s="75"/>
    </row>
    <row r="770166" spans="2:3" x14ac:dyDescent="0.25">
      <c r="B770166" s="76"/>
      <c r="C770166" s="75"/>
    </row>
    <row r="770167" spans="2:3" x14ac:dyDescent="0.25">
      <c r="B770167" s="76"/>
      <c r="C770167" s="75"/>
    </row>
    <row r="770168" spans="2:3" x14ac:dyDescent="0.25">
      <c r="B770168" s="76"/>
      <c r="C770168" s="75"/>
    </row>
    <row r="770169" spans="2:3" x14ac:dyDescent="0.25">
      <c r="B770169" s="76"/>
      <c r="C770169" s="75"/>
    </row>
    <row r="770279" spans="2:3" x14ac:dyDescent="0.25">
      <c r="B770279" s="76"/>
      <c r="C770279" s="75"/>
    </row>
    <row r="770280" spans="2:3" x14ac:dyDescent="0.25">
      <c r="B770280" s="76"/>
      <c r="C770280" s="75"/>
    </row>
    <row r="770281" spans="2:3" x14ac:dyDescent="0.25">
      <c r="B770281" s="76"/>
      <c r="C770281" s="75"/>
    </row>
    <row r="770282" spans="2:3" x14ac:dyDescent="0.25">
      <c r="B770282" s="76"/>
      <c r="C770282" s="75"/>
    </row>
    <row r="770283" spans="2:3" x14ac:dyDescent="0.25">
      <c r="B770283" s="76"/>
      <c r="C770283" s="75"/>
    </row>
    <row r="770284" spans="2:3" x14ac:dyDescent="0.25">
      <c r="B770284" s="76"/>
      <c r="C770284" s="75"/>
    </row>
    <row r="770285" spans="2:3" x14ac:dyDescent="0.25">
      <c r="B770285" s="76"/>
      <c r="C770285" s="75"/>
    </row>
    <row r="770286" spans="2:3" x14ac:dyDescent="0.25">
      <c r="B770286" s="76"/>
      <c r="C770286" s="75"/>
    </row>
    <row r="770287" spans="2:3" x14ac:dyDescent="0.25">
      <c r="B770287" s="76"/>
      <c r="C770287" s="75"/>
    </row>
    <row r="770288" spans="2:3" x14ac:dyDescent="0.25">
      <c r="B770288" s="76"/>
      <c r="C770288" s="75"/>
    </row>
    <row r="770289" spans="2:3" x14ac:dyDescent="0.25">
      <c r="B770289" s="76"/>
      <c r="C770289" s="75"/>
    </row>
    <row r="770290" spans="2:3" x14ac:dyDescent="0.25">
      <c r="B770290" s="76"/>
      <c r="C770290" s="75"/>
    </row>
    <row r="770291" spans="2:3" x14ac:dyDescent="0.25">
      <c r="B770291" s="76"/>
      <c r="C770291" s="75"/>
    </row>
    <row r="770401" spans="2:3" x14ac:dyDescent="0.25">
      <c r="B770401" s="76"/>
      <c r="C770401" s="75"/>
    </row>
    <row r="770402" spans="2:3" x14ac:dyDescent="0.25">
      <c r="B770402" s="76"/>
      <c r="C770402" s="75"/>
    </row>
    <row r="770403" spans="2:3" x14ac:dyDescent="0.25">
      <c r="B770403" s="76"/>
      <c r="C770403" s="75"/>
    </row>
    <row r="770404" spans="2:3" x14ac:dyDescent="0.25">
      <c r="B770404" s="76"/>
      <c r="C770404" s="75"/>
    </row>
    <row r="770405" spans="2:3" x14ac:dyDescent="0.25">
      <c r="B770405" s="76"/>
      <c r="C770405" s="75"/>
    </row>
    <row r="770406" spans="2:3" x14ac:dyDescent="0.25">
      <c r="B770406" s="76"/>
      <c r="C770406" s="75"/>
    </row>
    <row r="770407" spans="2:3" x14ac:dyDescent="0.25">
      <c r="B770407" s="76"/>
      <c r="C770407" s="75"/>
    </row>
    <row r="770408" spans="2:3" x14ac:dyDescent="0.25">
      <c r="B770408" s="76"/>
      <c r="C770408" s="75"/>
    </row>
    <row r="770409" spans="2:3" x14ac:dyDescent="0.25">
      <c r="B770409" s="76"/>
      <c r="C770409" s="75"/>
    </row>
    <row r="770410" spans="2:3" x14ac:dyDescent="0.25">
      <c r="B770410" s="76"/>
      <c r="C770410" s="75"/>
    </row>
    <row r="770411" spans="2:3" x14ac:dyDescent="0.25">
      <c r="B770411" s="76"/>
      <c r="C770411" s="75"/>
    </row>
    <row r="770412" spans="2:3" x14ac:dyDescent="0.25">
      <c r="B770412" s="76"/>
      <c r="C770412" s="75"/>
    </row>
    <row r="770413" spans="2:3" x14ac:dyDescent="0.25">
      <c r="B770413" s="76"/>
      <c r="C770413" s="75"/>
    </row>
    <row r="770523" spans="2:3" x14ac:dyDescent="0.25">
      <c r="B770523" s="76"/>
      <c r="C770523" s="75"/>
    </row>
    <row r="770524" spans="2:3" x14ac:dyDescent="0.25">
      <c r="B770524" s="76"/>
      <c r="C770524" s="75"/>
    </row>
    <row r="770525" spans="2:3" x14ac:dyDescent="0.25">
      <c r="B770525" s="76"/>
      <c r="C770525" s="75"/>
    </row>
    <row r="770526" spans="2:3" x14ac:dyDescent="0.25">
      <c r="B770526" s="76"/>
      <c r="C770526" s="75"/>
    </row>
    <row r="770527" spans="2:3" x14ac:dyDescent="0.25">
      <c r="B770527" s="76"/>
      <c r="C770527" s="75"/>
    </row>
    <row r="770528" spans="2:3" x14ac:dyDescent="0.25">
      <c r="B770528" s="76"/>
      <c r="C770528" s="75"/>
    </row>
    <row r="770529" spans="2:3" x14ac:dyDescent="0.25">
      <c r="B770529" s="76"/>
      <c r="C770529" s="75"/>
    </row>
    <row r="770530" spans="2:3" x14ac:dyDescent="0.25">
      <c r="B770530" s="76"/>
      <c r="C770530" s="75"/>
    </row>
    <row r="770531" spans="2:3" x14ac:dyDescent="0.25">
      <c r="B770531" s="76"/>
      <c r="C770531" s="75"/>
    </row>
    <row r="770532" spans="2:3" x14ac:dyDescent="0.25">
      <c r="B770532" s="76"/>
      <c r="C770532" s="75"/>
    </row>
    <row r="770533" spans="2:3" x14ac:dyDescent="0.25">
      <c r="B770533" s="76"/>
      <c r="C770533" s="75"/>
    </row>
    <row r="770534" spans="2:3" x14ac:dyDescent="0.25">
      <c r="B770534" s="76"/>
      <c r="C770534" s="75"/>
    </row>
    <row r="770535" spans="2:3" x14ac:dyDescent="0.25">
      <c r="B770535" s="76"/>
      <c r="C770535" s="75"/>
    </row>
    <row r="770645" spans="2:3" x14ac:dyDescent="0.25">
      <c r="B770645" s="76"/>
      <c r="C770645" s="75"/>
    </row>
    <row r="770646" spans="2:3" x14ac:dyDescent="0.25">
      <c r="B770646" s="76"/>
      <c r="C770646" s="75"/>
    </row>
    <row r="770647" spans="2:3" x14ac:dyDescent="0.25">
      <c r="B770647" s="76"/>
      <c r="C770647" s="75"/>
    </row>
    <row r="770648" spans="2:3" x14ac:dyDescent="0.25">
      <c r="B770648" s="76"/>
      <c r="C770648" s="75"/>
    </row>
    <row r="770649" spans="2:3" x14ac:dyDescent="0.25">
      <c r="B770649" s="76"/>
      <c r="C770649" s="75"/>
    </row>
    <row r="770650" spans="2:3" x14ac:dyDescent="0.25">
      <c r="B770650" s="76"/>
      <c r="C770650" s="75"/>
    </row>
    <row r="770651" spans="2:3" x14ac:dyDescent="0.25">
      <c r="B770651" s="76"/>
      <c r="C770651" s="75"/>
    </row>
    <row r="770652" spans="2:3" x14ac:dyDescent="0.25">
      <c r="B770652" s="76"/>
      <c r="C770652" s="75"/>
    </row>
    <row r="770653" spans="2:3" x14ac:dyDescent="0.25">
      <c r="B770653" s="76"/>
      <c r="C770653" s="75"/>
    </row>
    <row r="770654" spans="2:3" x14ac:dyDescent="0.25">
      <c r="B770654" s="76"/>
      <c r="C770654" s="75"/>
    </row>
    <row r="770655" spans="2:3" x14ac:dyDescent="0.25">
      <c r="B770655" s="76"/>
      <c r="C770655" s="75"/>
    </row>
    <row r="770656" spans="2:3" x14ac:dyDescent="0.25">
      <c r="B770656" s="76"/>
      <c r="C770656" s="75"/>
    </row>
    <row r="770657" spans="2:3" x14ac:dyDescent="0.25">
      <c r="B770657" s="76"/>
      <c r="C770657" s="75"/>
    </row>
    <row r="770767" spans="2:3" x14ac:dyDescent="0.25">
      <c r="B770767" s="76"/>
      <c r="C770767" s="75"/>
    </row>
    <row r="770768" spans="2:3" x14ac:dyDescent="0.25">
      <c r="B770768" s="76"/>
      <c r="C770768" s="75"/>
    </row>
    <row r="770769" spans="2:3" x14ac:dyDescent="0.25">
      <c r="B770769" s="76"/>
      <c r="C770769" s="75"/>
    </row>
    <row r="770770" spans="2:3" x14ac:dyDescent="0.25">
      <c r="B770770" s="76"/>
      <c r="C770770" s="75"/>
    </row>
    <row r="770771" spans="2:3" x14ac:dyDescent="0.25">
      <c r="B770771" s="76"/>
      <c r="C770771" s="75"/>
    </row>
    <row r="770772" spans="2:3" x14ac:dyDescent="0.25">
      <c r="B770772" s="76"/>
      <c r="C770772" s="75"/>
    </row>
    <row r="770773" spans="2:3" x14ac:dyDescent="0.25">
      <c r="B770773" s="76"/>
      <c r="C770773" s="75"/>
    </row>
    <row r="770774" spans="2:3" x14ac:dyDescent="0.25">
      <c r="B770774" s="76"/>
      <c r="C770774" s="75"/>
    </row>
    <row r="770775" spans="2:3" x14ac:dyDescent="0.25">
      <c r="B770775" s="76"/>
      <c r="C770775" s="75"/>
    </row>
    <row r="770776" spans="2:3" x14ac:dyDescent="0.25">
      <c r="B770776" s="76"/>
      <c r="C770776" s="75"/>
    </row>
    <row r="770777" spans="2:3" x14ac:dyDescent="0.25">
      <c r="B770777" s="76"/>
      <c r="C770777" s="75"/>
    </row>
    <row r="770778" spans="2:3" x14ac:dyDescent="0.25">
      <c r="B770778" s="76"/>
      <c r="C770778" s="75"/>
    </row>
    <row r="770779" spans="2:3" x14ac:dyDescent="0.25">
      <c r="B770779" s="76"/>
      <c r="C770779" s="75"/>
    </row>
    <row r="770889" spans="2:3" x14ac:dyDescent="0.25">
      <c r="B770889" s="76"/>
      <c r="C770889" s="75"/>
    </row>
    <row r="770890" spans="2:3" x14ac:dyDescent="0.25">
      <c r="B770890" s="76"/>
      <c r="C770890" s="75"/>
    </row>
    <row r="770891" spans="2:3" x14ac:dyDescent="0.25">
      <c r="B770891" s="76"/>
      <c r="C770891" s="75"/>
    </row>
    <row r="770892" spans="2:3" x14ac:dyDescent="0.25">
      <c r="B770892" s="76"/>
      <c r="C770892" s="75"/>
    </row>
    <row r="770893" spans="2:3" x14ac:dyDescent="0.25">
      <c r="B770893" s="76"/>
      <c r="C770893" s="75"/>
    </row>
    <row r="770894" spans="2:3" x14ac:dyDescent="0.25">
      <c r="B770894" s="76"/>
      <c r="C770894" s="75"/>
    </row>
    <row r="770895" spans="2:3" x14ac:dyDescent="0.25">
      <c r="B770895" s="76"/>
      <c r="C770895" s="75"/>
    </row>
    <row r="770896" spans="2:3" x14ac:dyDescent="0.25">
      <c r="B770896" s="76"/>
      <c r="C770896" s="75"/>
    </row>
    <row r="770897" spans="2:3" x14ac:dyDescent="0.25">
      <c r="B770897" s="76"/>
      <c r="C770897" s="75"/>
    </row>
    <row r="770898" spans="2:3" x14ac:dyDescent="0.25">
      <c r="B770898" s="76"/>
      <c r="C770898" s="75"/>
    </row>
    <row r="770899" spans="2:3" x14ac:dyDescent="0.25">
      <c r="B770899" s="76"/>
      <c r="C770899" s="75"/>
    </row>
    <row r="770900" spans="2:3" x14ac:dyDescent="0.25">
      <c r="B770900" s="76"/>
      <c r="C770900" s="75"/>
    </row>
    <row r="770901" spans="2:3" x14ac:dyDescent="0.25">
      <c r="B770901" s="76"/>
      <c r="C770901" s="75"/>
    </row>
    <row r="771011" spans="2:3" x14ac:dyDescent="0.25">
      <c r="B771011" s="76"/>
      <c r="C771011" s="75"/>
    </row>
    <row r="771012" spans="2:3" x14ac:dyDescent="0.25">
      <c r="B771012" s="76"/>
      <c r="C771012" s="75"/>
    </row>
    <row r="771013" spans="2:3" x14ac:dyDescent="0.25">
      <c r="B771013" s="76"/>
      <c r="C771013" s="75"/>
    </row>
    <row r="771014" spans="2:3" x14ac:dyDescent="0.25">
      <c r="B771014" s="76"/>
      <c r="C771014" s="75"/>
    </row>
    <row r="771015" spans="2:3" x14ac:dyDescent="0.25">
      <c r="B771015" s="76"/>
      <c r="C771015" s="75"/>
    </row>
    <row r="771016" spans="2:3" x14ac:dyDescent="0.25">
      <c r="B771016" s="76"/>
      <c r="C771016" s="75"/>
    </row>
    <row r="771017" spans="2:3" x14ac:dyDescent="0.25">
      <c r="B771017" s="76"/>
      <c r="C771017" s="75"/>
    </row>
    <row r="771018" spans="2:3" x14ac:dyDescent="0.25">
      <c r="B771018" s="76"/>
      <c r="C771018" s="75"/>
    </row>
    <row r="771019" spans="2:3" x14ac:dyDescent="0.25">
      <c r="B771019" s="76"/>
      <c r="C771019" s="75"/>
    </row>
    <row r="771020" spans="2:3" x14ac:dyDescent="0.25">
      <c r="B771020" s="76"/>
      <c r="C771020" s="75"/>
    </row>
    <row r="771021" spans="2:3" x14ac:dyDescent="0.25">
      <c r="B771021" s="76"/>
      <c r="C771021" s="75"/>
    </row>
    <row r="771022" spans="2:3" x14ac:dyDescent="0.25">
      <c r="B771022" s="76"/>
      <c r="C771022" s="75"/>
    </row>
    <row r="771023" spans="2:3" x14ac:dyDescent="0.25">
      <c r="B771023" s="76"/>
      <c r="C771023" s="75"/>
    </row>
    <row r="771133" spans="2:3" x14ac:dyDescent="0.25">
      <c r="B771133" s="76"/>
      <c r="C771133" s="75"/>
    </row>
    <row r="771134" spans="2:3" x14ac:dyDescent="0.25">
      <c r="B771134" s="76"/>
      <c r="C771134" s="75"/>
    </row>
    <row r="771135" spans="2:3" x14ac:dyDescent="0.25">
      <c r="B771135" s="76"/>
      <c r="C771135" s="75"/>
    </row>
    <row r="771136" spans="2:3" x14ac:dyDescent="0.25">
      <c r="B771136" s="76"/>
      <c r="C771136" s="75"/>
    </row>
    <row r="771137" spans="2:3" x14ac:dyDescent="0.25">
      <c r="B771137" s="76"/>
      <c r="C771137" s="75"/>
    </row>
    <row r="771138" spans="2:3" x14ac:dyDescent="0.25">
      <c r="B771138" s="76"/>
      <c r="C771138" s="75"/>
    </row>
    <row r="771139" spans="2:3" x14ac:dyDescent="0.25">
      <c r="B771139" s="76"/>
      <c r="C771139" s="75"/>
    </row>
    <row r="771140" spans="2:3" x14ac:dyDescent="0.25">
      <c r="B771140" s="76"/>
      <c r="C771140" s="75"/>
    </row>
    <row r="771141" spans="2:3" x14ac:dyDescent="0.25">
      <c r="B771141" s="76"/>
      <c r="C771141" s="75"/>
    </row>
    <row r="771142" spans="2:3" x14ac:dyDescent="0.25">
      <c r="B771142" s="76"/>
      <c r="C771142" s="75"/>
    </row>
    <row r="771143" spans="2:3" x14ac:dyDescent="0.25">
      <c r="B771143" s="76"/>
      <c r="C771143" s="75"/>
    </row>
    <row r="771144" spans="2:3" x14ac:dyDescent="0.25">
      <c r="B771144" s="76"/>
      <c r="C771144" s="75"/>
    </row>
    <row r="771145" spans="2:3" x14ac:dyDescent="0.25">
      <c r="B771145" s="76"/>
      <c r="C771145" s="75"/>
    </row>
    <row r="771255" spans="2:3" x14ac:dyDescent="0.25">
      <c r="B771255" s="76"/>
      <c r="C771255" s="75"/>
    </row>
    <row r="771256" spans="2:3" x14ac:dyDescent="0.25">
      <c r="B771256" s="76"/>
      <c r="C771256" s="75"/>
    </row>
    <row r="771257" spans="2:3" x14ac:dyDescent="0.25">
      <c r="B771257" s="76"/>
      <c r="C771257" s="75"/>
    </row>
    <row r="771258" spans="2:3" x14ac:dyDescent="0.25">
      <c r="B771258" s="76"/>
      <c r="C771258" s="75"/>
    </row>
    <row r="771259" spans="2:3" x14ac:dyDescent="0.25">
      <c r="B771259" s="76"/>
      <c r="C771259" s="75"/>
    </row>
    <row r="771260" spans="2:3" x14ac:dyDescent="0.25">
      <c r="B771260" s="76"/>
      <c r="C771260" s="75"/>
    </row>
    <row r="771261" spans="2:3" x14ac:dyDescent="0.25">
      <c r="B771261" s="76"/>
      <c r="C771261" s="75"/>
    </row>
    <row r="771262" spans="2:3" x14ac:dyDescent="0.25">
      <c r="B771262" s="76"/>
      <c r="C771262" s="75"/>
    </row>
    <row r="771263" spans="2:3" x14ac:dyDescent="0.25">
      <c r="B771263" s="76"/>
      <c r="C771263" s="75"/>
    </row>
    <row r="771264" spans="2:3" x14ac:dyDescent="0.25">
      <c r="B771264" s="76"/>
      <c r="C771264" s="75"/>
    </row>
    <row r="771265" spans="2:3" x14ac:dyDescent="0.25">
      <c r="B771265" s="76"/>
      <c r="C771265" s="75"/>
    </row>
    <row r="771266" spans="2:3" x14ac:dyDescent="0.25">
      <c r="B771266" s="76"/>
      <c r="C771266" s="75"/>
    </row>
    <row r="771267" spans="2:3" x14ac:dyDescent="0.25">
      <c r="B771267" s="76"/>
      <c r="C771267" s="75"/>
    </row>
    <row r="771377" spans="2:3" x14ac:dyDescent="0.25">
      <c r="B771377" s="76"/>
      <c r="C771377" s="75"/>
    </row>
    <row r="771378" spans="2:3" x14ac:dyDescent="0.25">
      <c r="B771378" s="76"/>
      <c r="C771378" s="75"/>
    </row>
    <row r="771379" spans="2:3" x14ac:dyDescent="0.25">
      <c r="B771379" s="76"/>
      <c r="C771379" s="75"/>
    </row>
    <row r="771380" spans="2:3" x14ac:dyDescent="0.25">
      <c r="B771380" s="76"/>
      <c r="C771380" s="75"/>
    </row>
    <row r="771381" spans="2:3" x14ac:dyDescent="0.25">
      <c r="B771381" s="76"/>
      <c r="C771381" s="75"/>
    </row>
    <row r="771382" spans="2:3" x14ac:dyDescent="0.25">
      <c r="B771382" s="76"/>
      <c r="C771382" s="75"/>
    </row>
    <row r="771383" spans="2:3" x14ac:dyDescent="0.25">
      <c r="B771383" s="76"/>
      <c r="C771383" s="75"/>
    </row>
    <row r="771384" spans="2:3" x14ac:dyDescent="0.25">
      <c r="B771384" s="76"/>
      <c r="C771384" s="75"/>
    </row>
    <row r="771385" spans="2:3" x14ac:dyDescent="0.25">
      <c r="B771385" s="76"/>
      <c r="C771385" s="75"/>
    </row>
    <row r="771386" spans="2:3" x14ac:dyDescent="0.25">
      <c r="B771386" s="76"/>
      <c r="C771386" s="75"/>
    </row>
    <row r="771387" spans="2:3" x14ac:dyDescent="0.25">
      <c r="B771387" s="76"/>
      <c r="C771387" s="75"/>
    </row>
    <row r="771388" spans="2:3" x14ac:dyDescent="0.25">
      <c r="B771388" s="76"/>
      <c r="C771388" s="75"/>
    </row>
    <row r="771389" spans="2:3" x14ac:dyDescent="0.25">
      <c r="B771389" s="76"/>
      <c r="C771389" s="75"/>
    </row>
    <row r="771499" spans="2:3" x14ac:dyDescent="0.25">
      <c r="B771499" s="76"/>
      <c r="C771499" s="75"/>
    </row>
    <row r="771500" spans="2:3" x14ac:dyDescent="0.25">
      <c r="B771500" s="76"/>
      <c r="C771500" s="75"/>
    </row>
    <row r="771501" spans="2:3" x14ac:dyDescent="0.25">
      <c r="B771501" s="76"/>
      <c r="C771501" s="75"/>
    </row>
    <row r="771502" spans="2:3" x14ac:dyDescent="0.25">
      <c r="B771502" s="76"/>
      <c r="C771502" s="75"/>
    </row>
    <row r="771503" spans="2:3" x14ac:dyDescent="0.25">
      <c r="B771503" s="76"/>
      <c r="C771503" s="75"/>
    </row>
    <row r="771504" spans="2:3" x14ac:dyDescent="0.25">
      <c r="B771504" s="76"/>
      <c r="C771504" s="75"/>
    </row>
    <row r="771505" spans="2:3" x14ac:dyDescent="0.25">
      <c r="B771505" s="76"/>
      <c r="C771505" s="75"/>
    </row>
    <row r="771506" spans="2:3" x14ac:dyDescent="0.25">
      <c r="B771506" s="76"/>
      <c r="C771506" s="75"/>
    </row>
    <row r="771507" spans="2:3" x14ac:dyDescent="0.25">
      <c r="B771507" s="76"/>
      <c r="C771507" s="75"/>
    </row>
    <row r="771508" spans="2:3" x14ac:dyDescent="0.25">
      <c r="B771508" s="76"/>
      <c r="C771508" s="75"/>
    </row>
    <row r="771509" spans="2:3" x14ac:dyDescent="0.25">
      <c r="B771509" s="76"/>
      <c r="C771509" s="75"/>
    </row>
    <row r="771510" spans="2:3" x14ac:dyDescent="0.25">
      <c r="B771510" s="76"/>
      <c r="C771510" s="75"/>
    </row>
    <row r="771511" spans="2:3" x14ac:dyDescent="0.25">
      <c r="B771511" s="76"/>
      <c r="C771511" s="75"/>
    </row>
    <row r="771621" spans="2:3" x14ac:dyDescent="0.25">
      <c r="B771621" s="76"/>
      <c r="C771621" s="75"/>
    </row>
    <row r="771622" spans="2:3" x14ac:dyDescent="0.25">
      <c r="B771622" s="76"/>
      <c r="C771622" s="75"/>
    </row>
    <row r="771623" spans="2:3" x14ac:dyDescent="0.25">
      <c r="B771623" s="76"/>
      <c r="C771623" s="75"/>
    </row>
    <row r="771624" spans="2:3" x14ac:dyDescent="0.25">
      <c r="B771624" s="76"/>
      <c r="C771624" s="75"/>
    </row>
    <row r="771625" spans="2:3" x14ac:dyDescent="0.25">
      <c r="B771625" s="76"/>
      <c r="C771625" s="75"/>
    </row>
    <row r="771626" spans="2:3" x14ac:dyDescent="0.25">
      <c r="B771626" s="76"/>
      <c r="C771626" s="75"/>
    </row>
    <row r="771627" spans="2:3" x14ac:dyDescent="0.25">
      <c r="B771627" s="76"/>
      <c r="C771627" s="75"/>
    </row>
    <row r="771628" spans="2:3" x14ac:dyDescent="0.25">
      <c r="B771628" s="76"/>
      <c r="C771628" s="75"/>
    </row>
    <row r="771629" spans="2:3" x14ac:dyDescent="0.25">
      <c r="B771629" s="76"/>
      <c r="C771629" s="75"/>
    </row>
    <row r="771630" spans="2:3" x14ac:dyDescent="0.25">
      <c r="B771630" s="76"/>
      <c r="C771630" s="75"/>
    </row>
    <row r="771631" spans="2:3" x14ac:dyDescent="0.25">
      <c r="B771631" s="76"/>
      <c r="C771631" s="75"/>
    </row>
    <row r="771632" spans="2:3" x14ac:dyDescent="0.25">
      <c r="B771632" s="76"/>
      <c r="C771632" s="75"/>
    </row>
    <row r="771633" spans="2:3" x14ac:dyDescent="0.25">
      <c r="B771633" s="76"/>
      <c r="C771633" s="75"/>
    </row>
    <row r="771743" spans="2:3" x14ac:dyDescent="0.25">
      <c r="B771743" s="76"/>
      <c r="C771743" s="75"/>
    </row>
    <row r="771744" spans="2:3" x14ac:dyDescent="0.25">
      <c r="B771744" s="76"/>
      <c r="C771744" s="75"/>
    </row>
    <row r="771745" spans="2:3" x14ac:dyDescent="0.25">
      <c r="B771745" s="76"/>
      <c r="C771745" s="75"/>
    </row>
    <row r="771746" spans="2:3" x14ac:dyDescent="0.25">
      <c r="B771746" s="76"/>
      <c r="C771746" s="75"/>
    </row>
    <row r="771747" spans="2:3" x14ac:dyDescent="0.25">
      <c r="B771747" s="76"/>
      <c r="C771747" s="75"/>
    </row>
    <row r="771748" spans="2:3" x14ac:dyDescent="0.25">
      <c r="B771748" s="76"/>
      <c r="C771748" s="75"/>
    </row>
    <row r="771749" spans="2:3" x14ac:dyDescent="0.25">
      <c r="B771749" s="76"/>
      <c r="C771749" s="75"/>
    </row>
    <row r="771750" spans="2:3" x14ac:dyDescent="0.25">
      <c r="B771750" s="76"/>
      <c r="C771750" s="75"/>
    </row>
    <row r="771751" spans="2:3" x14ac:dyDescent="0.25">
      <c r="B771751" s="76"/>
      <c r="C771751" s="75"/>
    </row>
    <row r="771752" spans="2:3" x14ac:dyDescent="0.25">
      <c r="B771752" s="76"/>
      <c r="C771752" s="75"/>
    </row>
    <row r="771753" spans="2:3" x14ac:dyDescent="0.25">
      <c r="B771753" s="76"/>
      <c r="C771753" s="75"/>
    </row>
    <row r="771754" spans="2:3" x14ac:dyDescent="0.25">
      <c r="B771754" s="76"/>
      <c r="C771754" s="75"/>
    </row>
    <row r="771755" spans="2:3" x14ac:dyDescent="0.25">
      <c r="B771755" s="76"/>
      <c r="C771755" s="75"/>
    </row>
    <row r="771865" spans="2:3" x14ac:dyDescent="0.25">
      <c r="B771865" s="76"/>
      <c r="C771865" s="75"/>
    </row>
    <row r="771866" spans="2:3" x14ac:dyDescent="0.25">
      <c r="B771866" s="76"/>
      <c r="C771866" s="75"/>
    </row>
    <row r="771867" spans="2:3" x14ac:dyDescent="0.25">
      <c r="B771867" s="76"/>
      <c r="C771867" s="75"/>
    </row>
    <row r="771868" spans="2:3" x14ac:dyDescent="0.25">
      <c r="B771868" s="76"/>
      <c r="C771868" s="75"/>
    </row>
    <row r="771869" spans="2:3" x14ac:dyDescent="0.25">
      <c r="B771869" s="76"/>
      <c r="C771869" s="75"/>
    </row>
    <row r="771870" spans="2:3" x14ac:dyDescent="0.25">
      <c r="B771870" s="76"/>
      <c r="C771870" s="75"/>
    </row>
    <row r="771871" spans="2:3" x14ac:dyDescent="0.25">
      <c r="B771871" s="76"/>
      <c r="C771871" s="75"/>
    </row>
    <row r="771872" spans="2:3" x14ac:dyDescent="0.25">
      <c r="B771872" s="76"/>
      <c r="C771872" s="75"/>
    </row>
    <row r="771873" spans="2:3" x14ac:dyDescent="0.25">
      <c r="B771873" s="76"/>
      <c r="C771873" s="75"/>
    </row>
    <row r="771874" spans="2:3" x14ac:dyDescent="0.25">
      <c r="B771874" s="76"/>
      <c r="C771874" s="75"/>
    </row>
    <row r="771875" spans="2:3" x14ac:dyDescent="0.25">
      <c r="B771875" s="76"/>
      <c r="C771875" s="75"/>
    </row>
    <row r="771876" spans="2:3" x14ac:dyDescent="0.25">
      <c r="B771876" s="76"/>
      <c r="C771876" s="75"/>
    </row>
    <row r="771877" spans="2:3" x14ac:dyDescent="0.25">
      <c r="B771877" s="76"/>
      <c r="C771877" s="75"/>
    </row>
    <row r="771987" spans="2:3" x14ac:dyDescent="0.25">
      <c r="B771987" s="76"/>
      <c r="C771987" s="75"/>
    </row>
    <row r="771988" spans="2:3" x14ac:dyDescent="0.25">
      <c r="B771988" s="76"/>
      <c r="C771988" s="75"/>
    </row>
    <row r="771989" spans="2:3" x14ac:dyDescent="0.25">
      <c r="B771989" s="76"/>
      <c r="C771989" s="75"/>
    </row>
    <row r="771990" spans="2:3" x14ac:dyDescent="0.25">
      <c r="B771990" s="76"/>
      <c r="C771990" s="75"/>
    </row>
    <row r="771991" spans="2:3" x14ac:dyDescent="0.25">
      <c r="B771991" s="76"/>
      <c r="C771991" s="75"/>
    </row>
    <row r="771992" spans="2:3" x14ac:dyDescent="0.25">
      <c r="B771992" s="76"/>
      <c r="C771992" s="75"/>
    </row>
    <row r="771993" spans="2:3" x14ac:dyDescent="0.25">
      <c r="B771993" s="76"/>
      <c r="C771993" s="75"/>
    </row>
    <row r="771994" spans="2:3" x14ac:dyDescent="0.25">
      <c r="B771994" s="76"/>
      <c r="C771994" s="75"/>
    </row>
    <row r="771995" spans="2:3" x14ac:dyDescent="0.25">
      <c r="B771995" s="76"/>
      <c r="C771995" s="75"/>
    </row>
    <row r="771996" spans="2:3" x14ac:dyDescent="0.25">
      <c r="B771996" s="76"/>
      <c r="C771996" s="75"/>
    </row>
    <row r="771997" spans="2:3" x14ac:dyDescent="0.25">
      <c r="B771997" s="76"/>
      <c r="C771997" s="75"/>
    </row>
    <row r="771998" spans="2:3" x14ac:dyDescent="0.25">
      <c r="B771998" s="76"/>
      <c r="C771998" s="75"/>
    </row>
    <row r="771999" spans="2:3" x14ac:dyDescent="0.25">
      <c r="B771999" s="76"/>
      <c r="C771999" s="75"/>
    </row>
    <row r="772109" spans="2:3" x14ac:dyDescent="0.25">
      <c r="B772109" s="76"/>
      <c r="C772109" s="75"/>
    </row>
    <row r="772110" spans="2:3" x14ac:dyDescent="0.25">
      <c r="B772110" s="76"/>
      <c r="C772110" s="75"/>
    </row>
    <row r="772111" spans="2:3" x14ac:dyDescent="0.25">
      <c r="B772111" s="76"/>
      <c r="C772111" s="75"/>
    </row>
    <row r="772112" spans="2:3" x14ac:dyDescent="0.25">
      <c r="B772112" s="76"/>
      <c r="C772112" s="75"/>
    </row>
    <row r="772113" spans="2:3" x14ac:dyDescent="0.25">
      <c r="B772113" s="76"/>
      <c r="C772113" s="75"/>
    </row>
    <row r="772114" spans="2:3" x14ac:dyDescent="0.25">
      <c r="B772114" s="76"/>
      <c r="C772114" s="75"/>
    </row>
    <row r="772115" spans="2:3" x14ac:dyDescent="0.25">
      <c r="B772115" s="76"/>
      <c r="C772115" s="75"/>
    </row>
    <row r="772116" spans="2:3" x14ac:dyDescent="0.25">
      <c r="B772116" s="76"/>
      <c r="C772116" s="75"/>
    </row>
    <row r="772117" spans="2:3" x14ac:dyDescent="0.25">
      <c r="B772117" s="76"/>
      <c r="C772117" s="75"/>
    </row>
    <row r="772118" spans="2:3" x14ac:dyDescent="0.25">
      <c r="B772118" s="76"/>
      <c r="C772118" s="75"/>
    </row>
    <row r="772119" spans="2:3" x14ac:dyDescent="0.25">
      <c r="B772119" s="76"/>
      <c r="C772119" s="75"/>
    </row>
    <row r="772120" spans="2:3" x14ac:dyDescent="0.25">
      <c r="B772120" s="76"/>
      <c r="C772120" s="75"/>
    </row>
    <row r="772121" spans="2:3" x14ac:dyDescent="0.25">
      <c r="B772121" s="76"/>
      <c r="C772121" s="75"/>
    </row>
    <row r="772231" spans="2:3" x14ac:dyDescent="0.25">
      <c r="B772231" s="76"/>
      <c r="C772231" s="75"/>
    </row>
    <row r="772232" spans="2:3" x14ac:dyDescent="0.25">
      <c r="B772232" s="76"/>
      <c r="C772232" s="75"/>
    </row>
    <row r="772233" spans="2:3" x14ac:dyDescent="0.25">
      <c r="B772233" s="76"/>
      <c r="C772233" s="75"/>
    </row>
    <row r="772234" spans="2:3" x14ac:dyDescent="0.25">
      <c r="B772234" s="76"/>
      <c r="C772234" s="75"/>
    </row>
    <row r="772235" spans="2:3" x14ac:dyDescent="0.25">
      <c r="B772235" s="76"/>
      <c r="C772235" s="75"/>
    </row>
    <row r="772236" spans="2:3" x14ac:dyDescent="0.25">
      <c r="B772236" s="76"/>
      <c r="C772236" s="75"/>
    </row>
    <row r="772237" spans="2:3" x14ac:dyDescent="0.25">
      <c r="B772237" s="76"/>
      <c r="C772237" s="75"/>
    </row>
    <row r="772238" spans="2:3" x14ac:dyDescent="0.25">
      <c r="B772238" s="76"/>
      <c r="C772238" s="75"/>
    </row>
    <row r="772239" spans="2:3" x14ac:dyDescent="0.25">
      <c r="B772239" s="76"/>
      <c r="C772239" s="75"/>
    </row>
    <row r="772240" spans="2:3" x14ac:dyDescent="0.25">
      <c r="B772240" s="76"/>
      <c r="C772240" s="75"/>
    </row>
    <row r="772241" spans="2:3" x14ac:dyDescent="0.25">
      <c r="B772241" s="76"/>
      <c r="C772241" s="75"/>
    </row>
    <row r="772242" spans="2:3" x14ac:dyDescent="0.25">
      <c r="B772242" s="76"/>
      <c r="C772242" s="75"/>
    </row>
    <row r="772243" spans="2:3" x14ac:dyDescent="0.25">
      <c r="B772243" s="76"/>
      <c r="C772243" s="75"/>
    </row>
    <row r="772353" spans="2:3" x14ac:dyDescent="0.25">
      <c r="B772353" s="76"/>
      <c r="C772353" s="75"/>
    </row>
    <row r="772354" spans="2:3" x14ac:dyDescent="0.25">
      <c r="B772354" s="76"/>
      <c r="C772354" s="75"/>
    </row>
    <row r="772355" spans="2:3" x14ac:dyDescent="0.25">
      <c r="B772355" s="76"/>
      <c r="C772355" s="75"/>
    </row>
    <row r="772356" spans="2:3" x14ac:dyDescent="0.25">
      <c r="B772356" s="76"/>
      <c r="C772356" s="75"/>
    </row>
    <row r="772357" spans="2:3" x14ac:dyDescent="0.25">
      <c r="B772357" s="76"/>
      <c r="C772357" s="75"/>
    </row>
    <row r="772358" spans="2:3" x14ac:dyDescent="0.25">
      <c r="B772358" s="76"/>
      <c r="C772358" s="75"/>
    </row>
    <row r="772359" spans="2:3" x14ac:dyDescent="0.25">
      <c r="B772359" s="76"/>
      <c r="C772359" s="75"/>
    </row>
    <row r="772360" spans="2:3" x14ac:dyDescent="0.25">
      <c r="B772360" s="76"/>
      <c r="C772360" s="75"/>
    </row>
    <row r="772361" spans="2:3" x14ac:dyDescent="0.25">
      <c r="B772361" s="76"/>
      <c r="C772361" s="75"/>
    </row>
    <row r="772362" spans="2:3" x14ac:dyDescent="0.25">
      <c r="B772362" s="76"/>
      <c r="C772362" s="75"/>
    </row>
    <row r="772363" spans="2:3" x14ac:dyDescent="0.25">
      <c r="B772363" s="76"/>
      <c r="C772363" s="75"/>
    </row>
    <row r="772364" spans="2:3" x14ac:dyDescent="0.25">
      <c r="B772364" s="76"/>
      <c r="C772364" s="75"/>
    </row>
    <row r="772365" spans="2:3" x14ac:dyDescent="0.25">
      <c r="B772365" s="76"/>
      <c r="C772365" s="75"/>
    </row>
    <row r="772475" spans="2:3" x14ac:dyDescent="0.25">
      <c r="B772475" s="76"/>
      <c r="C772475" s="75"/>
    </row>
    <row r="772476" spans="2:3" x14ac:dyDescent="0.25">
      <c r="B772476" s="76"/>
      <c r="C772476" s="75"/>
    </row>
    <row r="772477" spans="2:3" x14ac:dyDescent="0.25">
      <c r="B772477" s="76"/>
      <c r="C772477" s="75"/>
    </row>
    <row r="772478" spans="2:3" x14ac:dyDescent="0.25">
      <c r="B772478" s="76"/>
      <c r="C772478" s="75"/>
    </row>
    <row r="772479" spans="2:3" x14ac:dyDescent="0.25">
      <c r="B772479" s="76"/>
      <c r="C772479" s="75"/>
    </row>
    <row r="772480" spans="2:3" x14ac:dyDescent="0.25">
      <c r="B772480" s="76"/>
      <c r="C772480" s="75"/>
    </row>
    <row r="772481" spans="2:3" x14ac:dyDescent="0.25">
      <c r="B772481" s="76"/>
      <c r="C772481" s="75"/>
    </row>
    <row r="772482" spans="2:3" x14ac:dyDescent="0.25">
      <c r="B772482" s="76"/>
      <c r="C772482" s="75"/>
    </row>
    <row r="772483" spans="2:3" x14ac:dyDescent="0.25">
      <c r="B772483" s="76"/>
      <c r="C772483" s="75"/>
    </row>
    <row r="772484" spans="2:3" x14ac:dyDescent="0.25">
      <c r="B772484" s="76"/>
      <c r="C772484" s="75"/>
    </row>
    <row r="772485" spans="2:3" x14ac:dyDescent="0.25">
      <c r="B772485" s="76"/>
      <c r="C772485" s="75"/>
    </row>
    <row r="772486" spans="2:3" x14ac:dyDescent="0.25">
      <c r="B772486" s="76"/>
      <c r="C772486" s="75"/>
    </row>
    <row r="772487" spans="2:3" x14ac:dyDescent="0.25">
      <c r="B772487" s="76"/>
      <c r="C772487" s="75"/>
    </row>
    <row r="772597" spans="2:3" x14ac:dyDescent="0.25">
      <c r="B772597" s="76"/>
      <c r="C772597" s="75"/>
    </row>
    <row r="772598" spans="2:3" x14ac:dyDescent="0.25">
      <c r="B772598" s="76"/>
      <c r="C772598" s="75"/>
    </row>
    <row r="772599" spans="2:3" x14ac:dyDescent="0.25">
      <c r="B772599" s="76"/>
      <c r="C772599" s="75"/>
    </row>
    <row r="772600" spans="2:3" x14ac:dyDescent="0.25">
      <c r="B772600" s="76"/>
      <c r="C772600" s="75"/>
    </row>
    <row r="772601" spans="2:3" x14ac:dyDescent="0.25">
      <c r="B772601" s="76"/>
      <c r="C772601" s="75"/>
    </row>
    <row r="772602" spans="2:3" x14ac:dyDescent="0.25">
      <c r="B772602" s="76"/>
      <c r="C772602" s="75"/>
    </row>
    <row r="772603" spans="2:3" x14ac:dyDescent="0.25">
      <c r="B772603" s="76"/>
      <c r="C772603" s="75"/>
    </row>
    <row r="772604" spans="2:3" x14ac:dyDescent="0.25">
      <c r="B772604" s="76"/>
      <c r="C772604" s="75"/>
    </row>
    <row r="772605" spans="2:3" x14ac:dyDescent="0.25">
      <c r="B772605" s="76"/>
      <c r="C772605" s="75"/>
    </row>
    <row r="772606" spans="2:3" x14ac:dyDescent="0.25">
      <c r="B772606" s="76"/>
      <c r="C772606" s="75"/>
    </row>
    <row r="772607" spans="2:3" x14ac:dyDescent="0.25">
      <c r="B772607" s="76"/>
      <c r="C772607" s="75"/>
    </row>
    <row r="772608" spans="2:3" x14ac:dyDescent="0.25">
      <c r="B772608" s="76"/>
      <c r="C772608" s="75"/>
    </row>
    <row r="772609" spans="2:3" x14ac:dyDescent="0.25">
      <c r="B772609" s="76"/>
      <c r="C772609" s="75"/>
    </row>
    <row r="772719" spans="2:3" x14ac:dyDescent="0.25">
      <c r="B772719" s="76"/>
      <c r="C772719" s="75"/>
    </row>
    <row r="772720" spans="2:3" x14ac:dyDescent="0.25">
      <c r="B772720" s="76"/>
      <c r="C772720" s="75"/>
    </row>
    <row r="772721" spans="2:3" x14ac:dyDescent="0.25">
      <c r="B772721" s="76"/>
      <c r="C772721" s="75"/>
    </row>
    <row r="772722" spans="2:3" x14ac:dyDescent="0.25">
      <c r="B772722" s="76"/>
      <c r="C772722" s="75"/>
    </row>
    <row r="772723" spans="2:3" x14ac:dyDescent="0.25">
      <c r="B772723" s="76"/>
      <c r="C772723" s="75"/>
    </row>
    <row r="772724" spans="2:3" x14ac:dyDescent="0.25">
      <c r="B772724" s="76"/>
      <c r="C772724" s="75"/>
    </row>
    <row r="772725" spans="2:3" x14ac:dyDescent="0.25">
      <c r="B772725" s="76"/>
      <c r="C772725" s="75"/>
    </row>
    <row r="772726" spans="2:3" x14ac:dyDescent="0.25">
      <c r="B772726" s="76"/>
      <c r="C772726" s="75"/>
    </row>
    <row r="772727" spans="2:3" x14ac:dyDescent="0.25">
      <c r="B772727" s="76"/>
      <c r="C772727" s="75"/>
    </row>
    <row r="772728" spans="2:3" x14ac:dyDescent="0.25">
      <c r="B772728" s="76"/>
      <c r="C772728" s="75"/>
    </row>
    <row r="772729" spans="2:3" x14ac:dyDescent="0.25">
      <c r="B772729" s="76"/>
      <c r="C772729" s="75"/>
    </row>
    <row r="772730" spans="2:3" x14ac:dyDescent="0.25">
      <c r="B772730" s="76"/>
      <c r="C772730" s="75"/>
    </row>
    <row r="772731" spans="2:3" x14ac:dyDescent="0.25">
      <c r="B772731" s="76"/>
      <c r="C772731" s="75"/>
    </row>
    <row r="772841" spans="2:3" x14ac:dyDescent="0.25">
      <c r="B772841" s="76"/>
      <c r="C772841" s="75"/>
    </row>
    <row r="772842" spans="2:3" x14ac:dyDescent="0.25">
      <c r="B772842" s="76"/>
      <c r="C772842" s="75"/>
    </row>
    <row r="772843" spans="2:3" x14ac:dyDescent="0.25">
      <c r="B772843" s="76"/>
      <c r="C772843" s="75"/>
    </row>
    <row r="772844" spans="2:3" x14ac:dyDescent="0.25">
      <c r="B772844" s="76"/>
      <c r="C772844" s="75"/>
    </row>
    <row r="772845" spans="2:3" x14ac:dyDescent="0.25">
      <c r="B772845" s="76"/>
      <c r="C772845" s="75"/>
    </row>
    <row r="772846" spans="2:3" x14ac:dyDescent="0.25">
      <c r="B772846" s="76"/>
      <c r="C772846" s="75"/>
    </row>
    <row r="772847" spans="2:3" x14ac:dyDescent="0.25">
      <c r="B772847" s="76"/>
      <c r="C772847" s="75"/>
    </row>
    <row r="772848" spans="2:3" x14ac:dyDescent="0.25">
      <c r="B772848" s="76"/>
      <c r="C772848" s="75"/>
    </row>
    <row r="772849" spans="2:3" x14ac:dyDescent="0.25">
      <c r="B772849" s="76"/>
      <c r="C772849" s="75"/>
    </row>
    <row r="772850" spans="2:3" x14ac:dyDescent="0.25">
      <c r="B772850" s="76"/>
      <c r="C772850" s="75"/>
    </row>
    <row r="772851" spans="2:3" x14ac:dyDescent="0.25">
      <c r="B772851" s="76"/>
      <c r="C772851" s="75"/>
    </row>
    <row r="772852" spans="2:3" x14ac:dyDescent="0.25">
      <c r="B772852" s="76"/>
      <c r="C772852" s="75"/>
    </row>
    <row r="772853" spans="2:3" x14ac:dyDescent="0.25">
      <c r="B772853" s="76"/>
      <c r="C772853" s="75"/>
    </row>
    <row r="772963" spans="2:3" x14ac:dyDescent="0.25">
      <c r="B772963" s="76"/>
      <c r="C772963" s="75"/>
    </row>
    <row r="772964" spans="2:3" x14ac:dyDescent="0.25">
      <c r="B772964" s="76"/>
      <c r="C772964" s="75"/>
    </row>
    <row r="772965" spans="2:3" x14ac:dyDescent="0.25">
      <c r="B772965" s="76"/>
      <c r="C772965" s="75"/>
    </row>
    <row r="772966" spans="2:3" x14ac:dyDescent="0.25">
      <c r="B772966" s="76"/>
      <c r="C772966" s="75"/>
    </row>
    <row r="772967" spans="2:3" x14ac:dyDescent="0.25">
      <c r="B772967" s="76"/>
      <c r="C772967" s="75"/>
    </row>
    <row r="772968" spans="2:3" x14ac:dyDescent="0.25">
      <c r="B772968" s="76"/>
      <c r="C772968" s="75"/>
    </row>
    <row r="772969" spans="2:3" x14ac:dyDescent="0.25">
      <c r="B772969" s="76"/>
      <c r="C772969" s="75"/>
    </row>
    <row r="772970" spans="2:3" x14ac:dyDescent="0.25">
      <c r="B772970" s="76"/>
      <c r="C772970" s="75"/>
    </row>
    <row r="772971" spans="2:3" x14ac:dyDescent="0.25">
      <c r="B772971" s="76"/>
      <c r="C772971" s="75"/>
    </row>
    <row r="772972" spans="2:3" x14ac:dyDescent="0.25">
      <c r="B772972" s="76"/>
      <c r="C772972" s="75"/>
    </row>
    <row r="772973" spans="2:3" x14ac:dyDescent="0.25">
      <c r="B772973" s="76"/>
      <c r="C772973" s="75"/>
    </row>
    <row r="772974" spans="2:3" x14ac:dyDescent="0.25">
      <c r="B772974" s="76"/>
      <c r="C772974" s="75"/>
    </row>
    <row r="772975" spans="2:3" x14ac:dyDescent="0.25">
      <c r="B772975" s="76"/>
      <c r="C772975" s="75"/>
    </row>
    <row r="773085" spans="2:3" x14ac:dyDescent="0.25">
      <c r="B773085" s="76"/>
      <c r="C773085" s="75"/>
    </row>
    <row r="773086" spans="2:3" x14ac:dyDescent="0.25">
      <c r="B773086" s="76"/>
      <c r="C773086" s="75"/>
    </row>
    <row r="773087" spans="2:3" x14ac:dyDescent="0.25">
      <c r="B773087" s="76"/>
      <c r="C773087" s="75"/>
    </row>
    <row r="773088" spans="2:3" x14ac:dyDescent="0.25">
      <c r="B773088" s="76"/>
      <c r="C773088" s="75"/>
    </row>
    <row r="773089" spans="2:3" x14ac:dyDescent="0.25">
      <c r="B773089" s="76"/>
      <c r="C773089" s="75"/>
    </row>
    <row r="773090" spans="2:3" x14ac:dyDescent="0.25">
      <c r="B773090" s="76"/>
      <c r="C773090" s="75"/>
    </row>
    <row r="773091" spans="2:3" x14ac:dyDescent="0.25">
      <c r="B773091" s="76"/>
      <c r="C773091" s="75"/>
    </row>
    <row r="773092" spans="2:3" x14ac:dyDescent="0.25">
      <c r="B773092" s="76"/>
      <c r="C773092" s="75"/>
    </row>
    <row r="773093" spans="2:3" x14ac:dyDescent="0.25">
      <c r="B773093" s="76"/>
      <c r="C773093" s="75"/>
    </row>
    <row r="773094" spans="2:3" x14ac:dyDescent="0.25">
      <c r="B773094" s="76"/>
      <c r="C773094" s="75"/>
    </row>
    <row r="773095" spans="2:3" x14ac:dyDescent="0.25">
      <c r="B773095" s="76"/>
      <c r="C773095" s="75"/>
    </row>
    <row r="773096" spans="2:3" x14ac:dyDescent="0.25">
      <c r="B773096" s="76"/>
      <c r="C773096" s="75"/>
    </row>
    <row r="773097" spans="2:3" x14ac:dyDescent="0.25">
      <c r="B773097" s="76"/>
      <c r="C773097" s="75"/>
    </row>
    <row r="773207" spans="2:3" x14ac:dyDescent="0.25">
      <c r="B773207" s="76"/>
      <c r="C773207" s="75"/>
    </row>
    <row r="773208" spans="2:3" x14ac:dyDescent="0.25">
      <c r="B773208" s="76"/>
      <c r="C773208" s="75"/>
    </row>
    <row r="773209" spans="2:3" x14ac:dyDescent="0.25">
      <c r="B773209" s="76"/>
      <c r="C773209" s="75"/>
    </row>
    <row r="773210" spans="2:3" x14ac:dyDescent="0.25">
      <c r="B773210" s="76"/>
      <c r="C773210" s="75"/>
    </row>
    <row r="773211" spans="2:3" x14ac:dyDescent="0.25">
      <c r="B773211" s="76"/>
      <c r="C773211" s="75"/>
    </row>
    <row r="773212" spans="2:3" x14ac:dyDescent="0.25">
      <c r="B773212" s="76"/>
      <c r="C773212" s="75"/>
    </row>
    <row r="773213" spans="2:3" x14ac:dyDescent="0.25">
      <c r="B773213" s="76"/>
      <c r="C773213" s="75"/>
    </row>
    <row r="773214" spans="2:3" x14ac:dyDescent="0.25">
      <c r="B773214" s="76"/>
      <c r="C773214" s="75"/>
    </row>
    <row r="773215" spans="2:3" x14ac:dyDescent="0.25">
      <c r="B773215" s="76"/>
      <c r="C773215" s="75"/>
    </row>
    <row r="773216" spans="2:3" x14ac:dyDescent="0.25">
      <c r="B773216" s="76"/>
      <c r="C773216" s="75"/>
    </row>
    <row r="773217" spans="2:3" x14ac:dyDescent="0.25">
      <c r="B773217" s="76"/>
      <c r="C773217" s="75"/>
    </row>
    <row r="773218" spans="2:3" x14ac:dyDescent="0.25">
      <c r="B773218" s="76"/>
      <c r="C773218" s="75"/>
    </row>
    <row r="773219" spans="2:3" x14ac:dyDescent="0.25">
      <c r="B773219" s="76"/>
      <c r="C773219" s="75"/>
    </row>
    <row r="773329" spans="2:3" x14ac:dyDescent="0.25">
      <c r="B773329" s="76"/>
      <c r="C773329" s="75"/>
    </row>
    <row r="773330" spans="2:3" x14ac:dyDescent="0.25">
      <c r="B773330" s="76"/>
      <c r="C773330" s="75"/>
    </row>
    <row r="773331" spans="2:3" x14ac:dyDescent="0.25">
      <c r="B773331" s="76"/>
      <c r="C773331" s="75"/>
    </row>
    <row r="773332" spans="2:3" x14ac:dyDescent="0.25">
      <c r="B773332" s="76"/>
      <c r="C773332" s="75"/>
    </row>
    <row r="773333" spans="2:3" x14ac:dyDescent="0.25">
      <c r="B773333" s="76"/>
      <c r="C773333" s="75"/>
    </row>
    <row r="773334" spans="2:3" x14ac:dyDescent="0.25">
      <c r="B773334" s="76"/>
      <c r="C773334" s="75"/>
    </row>
    <row r="773335" spans="2:3" x14ac:dyDescent="0.25">
      <c r="B773335" s="76"/>
      <c r="C773335" s="75"/>
    </row>
    <row r="773336" spans="2:3" x14ac:dyDescent="0.25">
      <c r="B773336" s="76"/>
      <c r="C773336" s="75"/>
    </row>
    <row r="773337" spans="2:3" x14ac:dyDescent="0.25">
      <c r="B773337" s="76"/>
      <c r="C773337" s="75"/>
    </row>
    <row r="773338" spans="2:3" x14ac:dyDescent="0.25">
      <c r="B773338" s="76"/>
      <c r="C773338" s="75"/>
    </row>
    <row r="773339" spans="2:3" x14ac:dyDescent="0.25">
      <c r="B773339" s="76"/>
      <c r="C773339" s="75"/>
    </row>
    <row r="773340" spans="2:3" x14ac:dyDescent="0.25">
      <c r="B773340" s="76"/>
      <c r="C773340" s="75"/>
    </row>
    <row r="773341" spans="2:3" x14ac:dyDescent="0.25">
      <c r="B773341" s="76"/>
      <c r="C773341" s="75"/>
    </row>
    <row r="773451" spans="2:3" x14ac:dyDescent="0.25">
      <c r="B773451" s="76"/>
      <c r="C773451" s="75"/>
    </row>
    <row r="773452" spans="2:3" x14ac:dyDescent="0.25">
      <c r="B773452" s="76"/>
      <c r="C773452" s="75"/>
    </row>
    <row r="773453" spans="2:3" x14ac:dyDescent="0.25">
      <c r="B773453" s="76"/>
      <c r="C773453" s="75"/>
    </row>
    <row r="773454" spans="2:3" x14ac:dyDescent="0.25">
      <c r="B773454" s="76"/>
      <c r="C773454" s="75"/>
    </row>
    <row r="773455" spans="2:3" x14ac:dyDescent="0.25">
      <c r="B773455" s="76"/>
      <c r="C773455" s="75"/>
    </row>
    <row r="773456" spans="2:3" x14ac:dyDescent="0.25">
      <c r="B773456" s="76"/>
      <c r="C773456" s="75"/>
    </row>
    <row r="773457" spans="2:3" x14ac:dyDescent="0.25">
      <c r="B773457" s="76"/>
      <c r="C773457" s="75"/>
    </row>
    <row r="773458" spans="2:3" x14ac:dyDescent="0.25">
      <c r="B773458" s="76"/>
      <c r="C773458" s="75"/>
    </row>
    <row r="773459" spans="2:3" x14ac:dyDescent="0.25">
      <c r="B773459" s="76"/>
      <c r="C773459" s="75"/>
    </row>
    <row r="773460" spans="2:3" x14ac:dyDescent="0.25">
      <c r="B773460" s="76"/>
      <c r="C773460" s="75"/>
    </row>
    <row r="773461" spans="2:3" x14ac:dyDescent="0.25">
      <c r="B773461" s="76"/>
      <c r="C773461" s="75"/>
    </row>
    <row r="773462" spans="2:3" x14ac:dyDescent="0.25">
      <c r="B773462" s="76"/>
      <c r="C773462" s="75"/>
    </row>
    <row r="773463" spans="2:3" x14ac:dyDescent="0.25">
      <c r="B773463" s="76"/>
      <c r="C773463" s="75"/>
    </row>
    <row r="773573" spans="2:3" x14ac:dyDescent="0.25">
      <c r="B773573" s="76"/>
      <c r="C773573" s="75"/>
    </row>
    <row r="773574" spans="2:3" x14ac:dyDescent="0.25">
      <c r="B773574" s="76"/>
      <c r="C773574" s="75"/>
    </row>
    <row r="773575" spans="2:3" x14ac:dyDescent="0.25">
      <c r="B773575" s="76"/>
      <c r="C773575" s="75"/>
    </row>
    <row r="773576" spans="2:3" x14ac:dyDescent="0.25">
      <c r="B773576" s="76"/>
      <c r="C773576" s="75"/>
    </row>
    <row r="773577" spans="2:3" x14ac:dyDescent="0.25">
      <c r="B773577" s="76"/>
      <c r="C773577" s="75"/>
    </row>
    <row r="773578" spans="2:3" x14ac:dyDescent="0.25">
      <c r="B773578" s="76"/>
      <c r="C773578" s="75"/>
    </row>
    <row r="773579" spans="2:3" x14ac:dyDescent="0.25">
      <c r="B773579" s="76"/>
      <c r="C773579" s="75"/>
    </row>
    <row r="773580" spans="2:3" x14ac:dyDescent="0.25">
      <c r="B773580" s="76"/>
      <c r="C773580" s="75"/>
    </row>
    <row r="773581" spans="2:3" x14ac:dyDescent="0.25">
      <c r="B773581" s="76"/>
      <c r="C773581" s="75"/>
    </row>
    <row r="773582" spans="2:3" x14ac:dyDescent="0.25">
      <c r="B773582" s="76"/>
      <c r="C773582" s="75"/>
    </row>
    <row r="773583" spans="2:3" x14ac:dyDescent="0.25">
      <c r="B773583" s="76"/>
      <c r="C773583" s="75"/>
    </row>
    <row r="773584" spans="2:3" x14ac:dyDescent="0.25">
      <c r="B773584" s="76"/>
      <c r="C773584" s="75"/>
    </row>
    <row r="773585" spans="2:3" x14ac:dyDescent="0.25">
      <c r="B773585" s="76"/>
      <c r="C773585" s="75"/>
    </row>
    <row r="773695" spans="2:3" x14ac:dyDescent="0.25">
      <c r="B773695" s="76"/>
      <c r="C773695" s="75"/>
    </row>
    <row r="773696" spans="2:3" x14ac:dyDescent="0.25">
      <c r="B773696" s="76"/>
      <c r="C773696" s="75"/>
    </row>
    <row r="773697" spans="2:3" x14ac:dyDescent="0.25">
      <c r="B773697" s="76"/>
      <c r="C773697" s="75"/>
    </row>
    <row r="773698" spans="2:3" x14ac:dyDescent="0.25">
      <c r="B773698" s="76"/>
      <c r="C773698" s="75"/>
    </row>
    <row r="773699" spans="2:3" x14ac:dyDescent="0.25">
      <c r="B773699" s="76"/>
      <c r="C773699" s="75"/>
    </row>
    <row r="773700" spans="2:3" x14ac:dyDescent="0.25">
      <c r="B773700" s="76"/>
      <c r="C773700" s="75"/>
    </row>
    <row r="773701" spans="2:3" x14ac:dyDescent="0.25">
      <c r="B773701" s="76"/>
      <c r="C773701" s="75"/>
    </row>
    <row r="773702" spans="2:3" x14ac:dyDescent="0.25">
      <c r="B773702" s="76"/>
      <c r="C773702" s="75"/>
    </row>
    <row r="773703" spans="2:3" x14ac:dyDescent="0.25">
      <c r="B773703" s="76"/>
      <c r="C773703" s="75"/>
    </row>
    <row r="773704" spans="2:3" x14ac:dyDescent="0.25">
      <c r="B773704" s="76"/>
      <c r="C773704" s="75"/>
    </row>
    <row r="773705" spans="2:3" x14ac:dyDescent="0.25">
      <c r="B773705" s="76"/>
      <c r="C773705" s="75"/>
    </row>
    <row r="773706" spans="2:3" x14ac:dyDescent="0.25">
      <c r="B773706" s="76"/>
      <c r="C773706" s="75"/>
    </row>
    <row r="773707" spans="2:3" x14ac:dyDescent="0.25">
      <c r="B773707" s="76"/>
      <c r="C773707" s="75"/>
    </row>
    <row r="773817" spans="2:3" x14ac:dyDescent="0.25">
      <c r="B773817" s="76"/>
      <c r="C773817" s="75"/>
    </row>
    <row r="773818" spans="2:3" x14ac:dyDescent="0.25">
      <c r="B773818" s="76"/>
      <c r="C773818" s="75"/>
    </row>
    <row r="773819" spans="2:3" x14ac:dyDescent="0.25">
      <c r="B773819" s="76"/>
      <c r="C773819" s="75"/>
    </row>
    <row r="773820" spans="2:3" x14ac:dyDescent="0.25">
      <c r="B773820" s="76"/>
      <c r="C773820" s="75"/>
    </row>
    <row r="773821" spans="2:3" x14ac:dyDescent="0.25">
      <c r="B773821" s="76"/>
      <c r="C773821" s="75"/>
    </row>
    <row r="773822" spans="2:3" x14ac:dyDescent="0.25">
      <c r="B773822" s="76"/>
      <c r="C773822" s="75"/>
    </row>
    <row r="773823" spans="2:3" x14ac:dyDescent="0.25">
      <c r="B773823" s="76"/>
      <c r="C773823" s="75"/>
    </row>
    <row r="773824" spans="2:3" x14ac:dyDescent="0.25">
      <c r="B773824" s="76"/>
      <c r="C773824" s="75"/>
    </row>
    <row r="773825" spans="2:3" x14ac:dyDescent="0.25">
      <c r="B773825" s="76"/>
      <c r="C773825" s="75"/>
    </row>
    <row r="773826" spans="2:3" x14ac:dyDescent="0.25">
      <c r="B773826" s="76"/>
      <c r="C773826" s="75"/>
    </row>
    <row r="773827" spans="2:3" x14ac:dyDescent="0.25">
      <c r="B773827" s="76"/>
      <c r="C773827" s="75"/>
    </row>
    <row r="773828" spans="2:3" x14ac:dyDescent="0.25">
      <c r="B773828" s="76"/>
      <c r="C773828" s="75"/>
    </row>
    <row r="773829" spans="2:3" x14ac:dyDescent="0.25">
      <c r="B773829" s="76"/>
      <c r="C773829" s="75"/>
    </row>
    <row r="773939" spans="2:3" x14ac:dyDescent="0.25">
      <c r="B773939" s="76"/>
      <c r="C773939" s="75"/>
    </row>
    <row r="773940" spans="2:3" x14ac:dyDescent="0.25">
      <c r="B773940" s="76"/>
      <c r="C773940" s="75"/>
    </row>
    <row r="773941" spans="2:3" x14ac:dyDescent="0.25">
      <c r="B773941" s="76"/>
      <c r="C773941" s="75"/>
    </row>
    <row r="773942" spans="2:3" x14ac:dyDescent="0.25">
      <c r="B773942" s="76"/>
      <c r="C773942" s="75"/>
    </row>
    <row r="773943" spans="2:3" x14ac:dyDescent="0.25">
      <c r="B773943" s="76"/>
      <c r="C773943" s="75"/>
    </row>
    <row r="773944" spans="2:3" x14ac:dyDescent="0.25">
      <c r="B773944" s="76"/>
      <c r="C773944" s="75"/>
    </row>
    <row r="773945" spans="2:3" x14ac:dyDescent="0.25">
      <c r="B773945" s="76"/>
      <c r="C773945" s="75"/>
    </row>
    <row r="773946" spans="2:3" x14ac:dyDescent="0.25">
      <c r="B773946" s="76"/>
      <c r="C773946" s="75"/>
    </row>
    <row r="773947" spans="2:3" x14ac:dyDescent="0.25">
      <c r="B773947" s="76"/>
      <c r="C773947" s="75"/>
    </row>
    <row r="773948" spans="2:3" x14ac:dyDescent="0.25">
      <c r="B773948" s="76"/>
      <c r="C773948" s="75"/>
    </row>
    <row r="773949" spans="2:3" x14ac:dyDescent="0.25">
      <c r="B773949" s="76"/>
      <c r="C773949" s="75"/>
    </row>
    <row r="773950" spans="2:3" x14ac:dyDescent="0.25">
      <c r="B773950" s="76"/>
      <c r="C773950" s="75"/>
    </row>
    <row r="773951" spans="2:3" x14ac:dyDescent="0.25">
      <c r="B773951" s="76"/>
      <c r="C773951" s="75"/>
    </row>
    <row r="774061" spans="2:3" x14ac:dyDescent="0.25">
      <c r="B774061" s="76"/>
      <c r="C774061" s="75"/>
    </row>
    <row r="774062" spans="2:3" x14ac:dyDescent="0.25">
      <c r="B774062" s="76"/>
      <c r="C774062" s="75"/>
    </row>
    <row r="774063" spans="2:3" x14ac:dyDescent="0.25">
      <c r="B774063" s="76"/>
      <c r="C774063" s="75"/>
    </row>
    <row r="774064" spans="2:3" x14ac:dyDescent="0.25">
      <c r="B774064" s="76"/>
      <c r="C774064" s="75"/>
    </row>
    <row r="774065" spans="2:3" x14ac:dyDescent="0.25">
      <c r="B774065" s="76"/>
      <c r="C774065" s="75"/>
    </row>
    <row r="774066" spans="2:3" x14ac:dyDescent="0.25">
      <c r="B774066" s="76"/>
      <c r="C774066" s="75"/>
    </row>
    <row r="774067" spans="2:3" x14ac:dyDescent="0.25">
      <c r="B774067" s="76"/>
      <c r="C774067" s="75"/>
    </row>
    <row r="774068" spans="2:3" x14ac:dyDescent="0.25">
      <c r="B774068" s="76"/>
      <c r="C774068" s="75"/>
    </row>
    <row r="774069" spans="2:3" x14ac:dyDescent="0.25">
      <c r="B774069" s="76"/>
      <c r="C774069" s="75"/>
    </row>
    <row r="774070" spans="2:3" x14ac:dyDescent="0.25">
      <c r="B774070" s="76"/>
      <c r="C774070" s="75"/>
    </row>
    <row r="774071" spans="2:3" x14ac:dyDescent="0.25">
      <c r="B774071" s="76"/>
      <c r="C774071" s="75"/>
    </row>
    <row r="774072" spans="2:3" x14ac:dyDescent="0.25">
      <c r="B774072" s="76"/>
      <c r="C774072" s="75"/>
    </row>
    <row r="774073" spans="2:3" x14ac:dyDescent="0.25">
      <c r="B774073" s="76"/>
      <c r="C774073" s="75"/>
    </row>
    <row r="774183" spans="2:3" x14ac:dyDescent="0.25">
      <c r="B774183" s="76"/>
      <c r="C774183" s="75"/>
    </row>
    <row r="774184" spans="2:3" x14ac:dyDescent="0.25">
      <c r="B774184" s="76"/>
      <c r="C774184" s="75"/>
    </row>
    <row r="774185" spans="2:3" x14ac:dyDescent="0.25">
      <c r="B774185" s="76"/>
      <c r="C774185" s="75"/>
    </row>
    <row r="774186" spans="2:3" x14ac:dyDescent="0.25">
      <c r="B774186" s="76"/>
      <c r="C774186" s="75"/>
    </row>
    <row r="774187" spans="2:3" x14ac:dyDescent="0.25">
      <c r="B774187" s="76"/>
      <c r="C774187" s="75"/>
    </row>
    <row r="774188" spans="2:3" x14ac:dyDescent="0.25">
      <c r="B774188" s="76"/>
      <c r="C774188" s="75"/>
    </row>
    <row r="774189" spans="2:3" x14ac:dyDescent="0.25">
      <c r="B774189" s="76"/>
      <c r="C774189" s="75"/>
    </row>
    <row r="774190" spans="2:3" x14ac:dyDescent="0.25">
      <c r="B774190" s="76"/>
      <c r="C774190" s="75"/>
    </row>
    <row r="774191" spans="2:3" x14ac:dyDescent="0.25">
      <c r="B774191" s="76"/>
      <c r="C774191" s="75"/>
    </row>
    <row r="774192" spans="2:3" x14ac:dyDescent="0.25">
      <c r="B774192" s="76"/>
      <c r="C774192" s="75"/>
    </row>
    <row r="774193" spans="2:3" x14ac:dyDescent="0.25">
      <c r="B774193" s="76"/>
      <c r="C774193" s="75"/>
    </row>
    <row r="774194" spans="2:3" x14ac:dyDescent="0.25">
      <c r="B774194" s="76"/>
      <c r="C774194" s="75"/>
    </row>
    <row r="774195" spans="2:3" x14ac:dyDescent="0.25">
      <c r="B774195" s="76"/>
      <c r="C774195" s="75"/>
    </row>
    <row r="774305" spans="2:3" x14ac:dyDescent="0.25">
      <c r="B774305" s="76"/>
      <c r="C774305" s="75"/>
    </row>
    <row r="774306" spans="2:3" x14ac:dyDescent="0.25">
      <c r="B774306" s="76"/>
      <c r="C774306" s="75"/>
    </row>
    <row r="774307" spans="2:3" x14ac:dyDescent="0.25">
      <c r="B774307" s="76"/>
      <c r="C774307" s="75"/>
    </row>
    <row r="774308" spans="2:3" x14ac:dyDescent="0.25">
      <c r="B774308" s="76"/>
      <c r="C774308" s="75"/>
    </row>
    <row r="774309" spans="2:3" x14ac:dyDescent="0.25">
      <c r="B774309" s="76"/>
      <c r="C774309" s="75"/>
    </row>
    <row r="774310" spans="2:3" x14ac:dyDescent="0.25">
      <c r="B774310" s="76"/>
      <c r="C774310" s="75"/>
    </row>
    <row r="774311" spans="2:3" x14ac:dyDescent="0.25">
      <c r="B774311" s="76"/>
      <c r="C774311" s="75"/>
    </row>
    <row r="774312" spans="2:3" x14ac:dyDescent="0.25">
      <c r="B774312" s="76"/>
      <c r="C774312" s="75"/>
    </row>
    <row r="774313" spans="2:3" x14ac:dyDescent="0.25">
      <c r="B774313" s="76"/>
      <c r="C774313" s="75"/>
    </row>
    <row r="774314" spans="2:3" x14ac:dyDescent="0.25">
      <c r="B774314" s="76"/>
      <c r="C774314" s="75"/>
    </row>
    <row r="774315" spans="2:3" x14ac:dyDescent="0.25">
      <c r="B774315" s="76"/>
      <c r="C774315" s="75"/>
    </row>
    <row r="774316" spans="2:3" x14ac:dyDescent="0.25">
      <c r="B774316" s="76"/>
      <c r="C774316" s="75"/>
    </row>
    <row r="774317" spans="2:3" x14ac:dyDescent="0.25">
      <c r="B774317" s="76"/>
      <c r="C774317" s="75"/>
    </row>
    <row r="774427" spans="2:3" x14ac:dyDescent="0.25">
      <c r="B774427" s="76"/>
      <c r="C774427" s="75"/>
    </row>
    <row r="774428" spans="2:3" x14ac:dyDescent="0.25">
      <c r="B774428" s="76"/>
      <c r="C774428" s="75"/>
    </row>
    <row r="774429" spans="2:3" x14ac:dyDescent="0.25">
      <c r="B774429" s="76"/>
      <c r="C774429" s="75"/>
    </row>
    <row r="774430" spans="2:3" x14ac:dyDescent="0.25">
      <c r="B774430" s="76"/>
      <c r="C774430" s="75"/>
    </row>
    <row r="774431" spans="2:3" x14ac:dyDescent="0.25">
      <c r="B774431" s="76"/>
      <c r="C774431" s="75"/>
    </row>
    <row r="774432" spans="2:3" x14ac:dyDescent="0.25">
      <c r="B774432" s="76"/>
      <c r="C774432" s="75"/>
    </row>
    <row r="774433" spans="2:3" x14ac:dyDescent="0.25">
      <c r="B774433" s="76"/>
      <c r="C774433" s="75"/>
    </row>
    <row r="774434" spans="2:3" x14ac:dyDescent="0.25">
      <c r="B774434" s="76"/>
      <c r="C774434" s="75"/>
    </row>
    <row r="774435" spans="2:3" x14ac:dyDescent="0.25">
      <c r="B774435" s="76"/>
      <c r="C774435" s="75"/>
    </row>
    <row r="774436" spans="2:3" x14ac:dyDescent="0.25">
      <c r="B774436" s="76"/>
      <c r="C774436" s="75"/>
    </row>
    <row r="774437" spans="2:3" x14ac:dyDescent="0.25">
      <c r="B774437" s="76"/>
      <c r="C774437" s="75"/>
    </row>
    <row r="774438" spans="2:3" x14ac:dyDescent="0.25">
      <c r="B774438" s="76"/>
      <c r="C774438" s="75"/>
    </row>
    <row r="774439" spans="2:3" x14ac:dyDescent="0.25">
      <c r="B774439" s="76"/>
      <c r="C774439" s="75"/>
    </row>
    <row r="774549" spans="2:3" x14ac:dyDescent="0.25">
      <c r="B774549" s="76"/>
      <c r="C774549" s="75"/>
    </row>
    <row r="774550" spans="2:3" x14ac:dyDescent="0.25">
      <c r="B774550" s="76"/>
      <c r="C774550" s="75"/>
    </row>
    <row r="774551" spans="2:3" x14ac:dyDescent="0.25">
      <c r="B774551" s="76"/>
      <c r="C774551" s="75"/>
    </row>
    <row r="774552" spans="2:3" x14ac:dyDescent="0.25">
      <c r="B774552" s="76"/>
      <c r="C774552" s="75"/>
    </row>
    <row r="774553" spans="2:3" x14ac:dyDescent="0.25">
      <c r="B774553" s="76"/>
      <c r="C774553" s="75"/>
    </row>
    <row r="774554" spans="2:3" x14ac:dyDescent="0.25">
      <c r="B774554" s="76"/>
      <c r="C774554" s="75"/>
    </row>
    <row r="774555" spans="2:3" x14ac:dyDescent="0.25">
      <c r="B774555" s="76"/>
      <c r="C774555" s="75"/>
    </row>
    <row r="774556" spans="2:3" x14ac:dyDescent="0.25">
      <c r="B774556" s="76"/>
      <c r="C774556" s="75"/>
    </row>
    <row r="774557" spans="2:3" x14ac:dyDescent="0.25">
      <c r="B774557" s="76"/>
      <c r="C774557" s="75"/>
    </row>
    <row r="774558" spans="2:3" x14ac:dyDescent="0.25">
      <c r="B774558" s="76"/>
      <c r="C774558" s="75"/>
    </row>
    <row r="774559" spans="2:3" x14ac:dyDescent="0.25">
      <c r="B774559" s="76"/>
      <c r="C774559" s="75"/>
    </row>
    <row r="774560" spans="2:3" x14ac:dyDescent="0.25">
      <c r="B774560" s="76"/>
      <c r="C774560" s="75"/>
    </row>
    <row r="774561" spans="2:3" x14ac:dyDescent="0.25">
      <c r="B774561" s="76"/>
      <c r="C774561" s="75"/>
    </row>
    <row r="774671" spans="2:3" x14ac:dyDescent="0.25">
      <c r="B774671" s="76"/>
      <c r="C774671" s="75"/>
    </row>
    <row r="774672" spans="2:3" x14ac:dyDescent="0.25">
      <c r="B774672" s="76"/>
      <c r="C774672" s="75"/>
    </row>
    <row r="774673" spans="2:3" x14ac:dyDescent="0.25">
      <c r="B774673" s="76"/>
      <c r="C774673" s="75"/>
    </row>
    <row r="774674" spans="2:3" x14ac:dyDescent="0.25">
      <c r="B774674" s="76"/>
      <c r="C774674" s="75"/>
    </row>
    <row r="774675" spans="2:3" x14ac:dyDescent="0.25">
      <c r="B774675" s="76"/>
      <c r="C774675" s="75"/>
    </row>
    <row r="774676" spans="2:3" x14ac:dyDescent="0.25">
      <c r="B774676" s="76"/>
      <c r="C774676" s="75"/>
    </row>
    <row r="774677" spans="2:3" x14ac:dyDescent="0.25">
      <c r="B774677" s="76"/>
      <c r="C774677" s="75"/>
    </row>
    <row r="774678" spans="2:3" x14ac:dyDescent="0.25">
      <c r="B774678" s="76"/>
      <c r="C774678" s="75"/>
    </row>
    <row r="774679" spans="2:3" x14ac:dyDescent="0.25">
      <c r="B774679" s="76"/>
      <c r="C774679" s="75"/>
    </row>
    <row r="774680" spans="2:3" x14ac:dyDescent="0.25">
      <c r="B774680" s="76"/>
      <c r="C774680" s="75"/>
    </row>
    <row r="774681" spans="2:3" x14ac:dyDescent="0.25">
      <c r="B774681" s="76"/>
      <c r="C774681" s="75"/>
    </row>
    <row r="774682" spans="2:3" x14ac:dyDescent="0.25">
      <c r="B774682" s="76"/>
      <c r="C774682" s="75"/>
    </row>
    <row r="774683" spans="2:3" x14ac:dyDescent="0.25">
      <c r="B774683" s="76"/>
      <c r="C774683" s="75"/>
    </row>
    <row r="774793" spans="2:3" x14ac:dyDescent="0.25">
      <c r="B774793" s="76"/>
      <c r="C774793" s="75"/>
    </row>
    <row r="774794" spans="2:3" x14ac:dyDescent="0.25">
      <c r="B774794" s="76"/>
      <c r="C774794" s="75"/>
    </row>
    <row r="774795" spans="2:3" x14ac:dyDescent="0.25">
      <c r="B774795" s="76"/>
      <c r="C774795" s="75"/>
    </row>
    <row r="774796" spans="2:3" x14ac:dyDescent="0.25">
      <c r="B774796" s="76"/>
      <c r="C774796" s="75"/>
    </row>
    <row r="774797" spans="2:3" x14ac:dyDescent="0.25">
      <c r="B774797" s="76"/>
      <c r="C774797" s="75"/>
    </row>
    <row r="774798" spans="2:3" x14ac:dyDescent="0.25">
      <c r="B774798" s="76"/>
      <c r="C774798" s="75"/>
    </row>
    <row r="774799" spans="2:3" x14ac:dyDescent="0.25">
      <c r="B774799" s="76"/>
      <c r="C774799" s="75"/>
    </row>
    <row r="774800" spans="2:3" x14ac:dyDescent="0.25">
      <c r="B774800" s="76"/>
      <c r="C774800" s="75"/>
    </row>
    <row r="774801" spans="2:3" x14ac:dyDescent="0.25">
      <c r="B774801" s="76"/>
      <c r="C774801" s="75"/>
    </row>
    <row r="774802" spans="2:3" x14ac:dyDescent="0.25">
      <c r="B774802" s="76"/>
      <c r="C774802" s="75"/>
    </row>
    <row r="774803" spans="2:3" x14ac:dyDescent="0.25">
      <c r="B774803" s="76"/>
      <c r="C774803" s="75"/>
    </row>
    <row r="774804" spans="2:3" x14ac:dyDescent="0.25">
      <c r="B774804" s="76"/>
      <c r="C774804" s="75"/>
    </row>
    <row r="774805" spans="2:3" x14ac:dyDescent="0.25">
      <c r="B774805" s="76"/>
      <c r="C774805" s="75"/>
    </row>
    <row r="774915" spans="2:3" x14ac:dyDescent="0.25">
      <c r="B774915" s="76"/>
      <c r="C774915" s="75"/>
    </row>
    <row r="774916" spans="2:3" x14ac:dyDescent="0.25">
      <c r="B774916" s="76"/>
      <c r="C774916" s="75"/>
    </row>
    <row r="774917" spans="2:3" x14ac:dyDescent="0.25">
      <c r="B774917" s="76"/>
      <c r="C774917" s="75"/>
    </row>
    <row r="774918" spans="2:3" x14ac:dyDescent="0.25">
      <c r="B774918" s="76"/>
      <c r="C774918" s="75"/>
    </row>
    <row r="774919" spans="2:3" x14ac:dyDescent="0.25">
      <c r="B774919" s="76"/>
      <c r="C774919" s="75"/>
    </row>
    <row r="774920" spans="2:3" x14ac:dyDescent="0.25">
      <c r="B774920" s="76"/>
      <c r="C774920" s="75"/>
    </row>
    <row r="774921" spans="2:3" x14ac:dyDescent="0.25">
      <c r="B774921" s="76"/>
      <c r="C774921" s="75"/>
    </row>
    <row r="774922" spans="2:3" x14ac:dyDescent="0.25">
      <c r="B774922" s="76"/>
      <c r="C774922" s="75"/>
    </row>
    <row r="774923" spans="2:3" x14ac:dyDescent="0.25">
      <c r="B774923" s="76"/>
      <c r="C774923" s="75"/>
    </row>
    <row r="774924" spans="2:3" x14ac:dyDescent="0.25">
      <c r="B774924" s="76"/>
      <c r="C774924" s="75"/>
    </row>
    <row r="774925" spans="2:3" x14ac:dyDescent="0.25">
      <c r="B774925" s="76"/>
      <c r="C774925" s="75"/>
    </row>
    <row r="774926" spans="2:3" x14ac:dyDescent="0.25">
      <c r="B774926" s="76"/>
      <c r="C774926" s="75"/>
    </row>
    <row r="774927" spans="2:3" x14ac:dyDescent="0.25">
      <c r="B774927" s="76"/>
      <c r="C774927" s="75"/>
    </row>
    <row r="775037" spans="2:3" x14ac:dyDescent="0.25">
      <c r="B775037" s="76"/>
      <c r="C775037" s="75"/>
    </row>
    <row r="775038" spans="2:3" x14ac:dyDescent="0.25">
      <c r="B775038" s="76"/>
      <c r="C775038" s="75"/>
    </row>
    <row r="775039" spans="2:3" x14ac:dyDescent="0.25">
      <c r="B775039" s="76"/>
      <c r="C775039" s="75"/>
    </row>
    <row r="775040" spans="2:3" x14ac:dyDescent="0.25">
      <c r="B775040" s="76"/>
      <c r="C775040" s="75"/>
    </row>
    <row r="775041" spans="2:3" x14ac:dyDescent="0.25">
      <c r="B775041" s="76"/>
      <c r="C775041" s="75"/>
    </row>
    <row r="775042" spans="2:3" x14ac:dyDescent="0.25">
      <c r="B775042" s="76"/>
      <c r="C775042" s="75"/>
    </row>
    <row r="775043" spans="2:3" x14ac:dyDescent="0.25">
      <c r="B775043" s="76"/>
      <c r="C775043" s="75"/>
    </row>
    <row r="775044" spans="2:3" x14ac:dyDescent="0.25">
      <c r="B775044" s="76"/>
      <c r="C775044" s="75"/>
    </row>
    <row r="775045" spans="2:3" x14ac:dyDescent="0.25">
      <c r="B775045" s="76"/>
      <c r="C775045" s="75"/>
    </row>
    <row r="775046" spans="2:3" x14ac:dyDescent="0.25">
      <c r="B775046" s="76"/>
      <c r="C775046" s="75"/>
    </row>
    <row r="775047" spans="2:3" x14ac:dyDescent="0.25">
      <c r="B775047" s="76"/>
      <c r="C775047" s="75"/>
    </row>
    <row r="775048" spans="2:3" x14ac:dyDescent="0.25">
      <c r="B775048" s="76"/>
      <c r="C775048" s="75"/>
    </row>
    <row r="775049" spans="2:3" x14ac:dyDescent="0.25">
      <c r="B775049" s="76"/>
      <c r="C775049" s="75"/>
    </row>
    <row r="775159" spans="2:3" x14ac:dyDescent="0.25">
      <c r="B775159" s="76"/>
      <c r="C775159" s="75"/>
    </row>
    <row r="775160" spans="2:3" x14ac:dyDescent="0.25">
      <c r="B775160" s="76"/>
      <c r="C775160" s="75"/>
    </row>
    <row r="775161" spans="2:3" x14ac:dyDescent="0.25">
      <c r="B775161" s="76"/>
      <c r="C775161" s="75"/>
    </row>
    <row r="775162" spans="2:3" x14ac:dyDescent="0.25">
      <c r="B775162" s="76"/>
      <c r="C775162" s="75"/>
    </row>
    <row r="775163" spans="2:3" x14ac:dyDescent="0.25">
      <c r="B775163" s="76"/>
      <c r="C775163" s="75"/>
    </row>
    <row r="775164" spans="2:3" x14ac:dyDescent="0.25">
      <c r="B775164" s="76"/>
      <c r="C775164" s="75"/>
    </row>
    <row r="775165" spans="2:3" x14ac:dyDescent="0.25">
      <c r="B775165" s="76"/>
      <c r="C775165" s="75"/>
    </row>
    <row r="775166" spans="2:3" x14ac:dyDescent="0.25">
      <c r="B775166" s="76"/>
      <c r="C775166" s="75"/>
    </row>
    <row r="775167" spans="2:3" x14ac:dyDescent="0.25">
      <c r="B775167" s="76"/>
      <c r="C775167" s="75"/>
    </row>
    <row r="775168" spans="2:3" x14ac:dyDescent="0.25">
      <c r="B775168" s="76"/>
      <c r="C775168" s="75"/>
    </row>
    <row r="775169" spans="2:3" x14ac:dyDescent="0.25">
      <c r="B775169" s="76"/>
      <c r="C775169" s="75"/>
    </row>
    <row r="775170" spans="2:3" x14ac:dyDescent="0.25">
      <c r="B775170" s="76"/>
      <c r="C775170" s="75"/>
    </row>
    <row r="775171" spans="2:3" x14ac:dyDescent="0.25">
      <c r="B775171" s="76"/>
      <c r="C775171" s="75"/>
    </row>
    <row r="775281" spans="2:3" x14ac:dyDescent="0.25">
      <c r="B775281" s="76"/>
      <c r="C775281" s="75"/>
    </row>
    <row r="775282" spans="2:3" x14ac:dyDescent="0.25">
      <c r="B775282" s="76"/>
      <c r="C775282" s="75"/>
    </row>
    <row r="775283" spans="2:3" x14ac:dyDescent="0.25">
      <c r="B775283" s="76"/>
      <c r="C775283" s="75"/>
    </row>
    <row r="775284" spans="2:3" x14ac:dyDescent="0.25">
      <c r="B775284" s="76"/>
      <c r="C775284" s="75"/>
    </row>
    <row r="775285" spans="2:3" x14ac:dyDescent="0.25">
      <c r="B775285" s="76"/>
      <c r="C775285" s="75"/>
    </row>
    <row r="775286" spans="2:3" x14ac:dyDescent="0.25">
      <c r="B775286" s="76"/>
      <c r="C775286" s="75"/>
    </row>
    <row r="775287" spans="2:3" x14ac:dyDescent="0.25">
      <c r="B775287" s="76"/>
      <c r="C775287" s="75"/>
    </row>
    <row r="775288" spans="2:3" x14ac:dyDescent="0.25">
      <c r="B775288" s="76"/>
      <c r="C775288" s="75"/>
    </row>
    <row r="775289" spans="2:3" x14ac:dyDescent="0.25">
      <c r="B775289" s="76"/>
      <c r="C775289" s="75"/>
    </row>
    <row r="775290" spans="2:3" x14ac:dyDescent="0.25">
      <c r="B775290" s="76"/>
      <c r="C775290" s="75"/>
    </row>
    <row r="775291" spans="2:3" x14ac:dyDescent="0.25">
      <c r="B775291" s="76"/>
      <c r="C775291" s="75"/>
    </row>
    <row r="775292" spans="2:3" x14ac:dyDescent="0.25">
      <c r="B775292" s="76"/>
      <c r="C775292" s="75"/>
    </row>
    <row r="775293" spans="2:3" x14ac:dyDescent="0.25">
      <c r="B775293" s="76"/>
      <c r="C775293" s="75"/>
    </row>
    <row r="775403" spans="2:3" x14ac:dyDescent="0.25">
      <c r="B775403" s="76"/>
      <c r="C775403" s="75"/>
    </row>
    <row r="775404" spans="2:3" x14ac:dyDescent="0.25">
      <c r="B775404" s="76"/>
      <c r="C775404" s="75"/>
    </row>
    <row r="775405" spans="2:3" x14ac:dyDescent="0.25">
      <c r="B775405" s="76"/>
      <c r="C775405" s="75"/>
    </row>
    <row r="775406" spans="2:3" x14ac:dyDescent="0.25">
      <c r="B775406" s="76"/>
      <c r="C775406" s="75"/>
    </row>
    <row r="775407" spans="2:3" x14ac:dyDescent="0.25">
      <c r="B775407" s="76"/>
      <c r="C775407" s="75"/>
    </row>
    <row r="775408" spans="2:3" x14ac:dyDescent="0.25">
      <c r="B775408" s="76"/>
      <c r="C775408" s="75"/>
    </row>
    <row r="775409" spans="2:3" x14ac:dyDescent="0.25">
      <c r="B775409" s="76"/>
      <c r="C775409" s="75"/>
    </row>
    <row r="775410" spans="2:3" x14ac:dyDescent="0.25">
      <c r="B775410" s="76"/>
      <c r="C775410" s="75"/>
    </row>
    <row r="775411" spans="2:3" x14ac:dyDescent="0.25">
      <c r="B775411" s="76"/>
      <c r="C775411" s="75"/>
    </row>
    <row r="775412" spans="2:3" x14ac:dyDescent="0.25">
      <c r="B775412" s="76"/>
      <c r="C775412" s="75"/>
    </row>
    <row r="775413" spans="2:3" x14ac:dyDescent="0.25">
      <c r="B775413" s="76"/>
      <c r="C775413" s="75"/>
    </row>
    <row r="775414" spans="2:3" x14ac:dyDescent="0.25">
      <c r="B775414" s="76"/>
      <c r="C775414" s="75"/>
    </row>
    <row r="775415" spans="2:3" x14ac:dyDescent="0.25">
      <c r="B775415" s="76"/>
      <c r="C775415" s="75"/>
    </row>
    <row r="775525" spans="2:3" x14ac:dyDescent="0.25">
      <c r="B775525" s="76"/>
      <c r="C775525" s="75"/>
    </row>
    <row r="775526" spans="2:3" x14ac:dyDescent="0.25">
      <c r="B775526" s="76"/>
      <c r="C775526" s="75"/>
    </row>
    <row r="775527" spans="2:3" x14ac:dyDescent="0.25">
      <c r="B775527" s="76"/>
      <c r="C775527" s="75"/>
    </row>
    <row r="775528" spans="2:3" x14ac:dyDescent="0.25">
      <c r="B775528" s="76"/>
      <c r="C775528" s="75"/>
    </row>
    <row r="775529" spans="2:3" x14ac:dyDescent="0.25">
      <c r="B775529" s="76"/>
      <c r="C775529" s="75"/>
    </row>
    <row r="775530" spans="2:3" x14ac:dyDescent="0.25">
      <c r="B775530" s="76"/>
      <c r="C775530" s="75"/>
    </row>
    <row r="775531" spans="2:3" x14ac:dyDescent="0.25">
      <c r="B775531" s="76"/>
      <c r="C775531" s="75"/>
    </row>
    <row r="775532" spans="2:3" x14ac:dyDescent="0.25">
      <c r="B775532" s="76"/>
      <c r="C775532" s="75"/>
    </row>
    <row r="775533" spans="2:3" x14ac:dyDescent="0.25">
      <c r="B775533" s="76"/>
      <c r="C775533" s="75"/>
    </row>
    <row r="775534" spans="2:3" x14ac:dyDescent="0.25">
      <c r="B775534" s="76"/>
      <c r="C775534" s="75"/>
    </row>
    <row r="775535" spans="2:3" x14ac:dyDescent="0.25">
      <c r="B775535" s="76"/>
      <c r="C775535" s="75"/>
    </row>
    <row r="775536" spans="2:3" x14ac:dyDescent="0.25">
      <c r="B775536" s="76"/>
      <c r="C775536" s="75"/>
    </row>
    <row r="775537" spans="2:3" x14ac:dyDescent="0.25">
      <c r="B775537" s="76"/>
      <c r="C775537" s="75"/>
    </row>
    <row r="775647" spans="2:3" x14ac:dyDescent="0.25">
      <c r="B775647" s="76"/>
      <c r="C775647" s="75"/>
    </row>
    <row r="775648" spans="2:3" x14ac:dyDescent="0.25">
      <c r="B775648" s="76"/>
      <c r="C775648" s="75"/>
    </row>
    <row r="775649" spans="2:3" x14ac:dyDescent="0.25">
      <c r="B775649" s="76"/>
      <c r="C775649" s="75"/>
    </row>
    <row r="775650" spans="2:3" x14ac:dyDescent="0.25">
      <c r="B775650" s="76"/>
      <c r="C775650" s="75"/>
    </row>
    <row r="775651" spans="2:3" x14ac:dyDescent="0.25">
      <c r="B775651" s="76"/>
      <c r="C775651" s="75"/>
    </row>
    <row r="775652" spans="2:3" x14ac:dyDescent="0.25">
      <c r="B775652" s="76"/>
      <c r="C775652" s="75"/>
    </row>
    <row r="775653" spans="2:3" x14ac:dyDescent="0.25">
      <c r="B775653" s="76"/>
      <c r="C775653" s="75"/>
    </row>
    <row r="775654" spans="2:3" x14ac:dyDescent="0.25">
      <c r="B775654" s="76"/>
      <c r="C775654" s="75"/>
    </row>
    <row r="775655" spans="2:3" x14ac:dyDescent="0.25">
      <c r="B775655" s="76"/>
      <c r="C775655" s="75"/>
    </row>
    <row r="775656" spans="2:3" x14ac:dyDescent="0.25">
      <c r="B775656" s="76"/>
      <c r="C775656" s="75"/>
    </row>
    <row r="775657" spans="2:3" x14ac:dyDescent="0.25">
      <c r="B775657" s="76"/>
      <c r="C775657" s="75"/>
    </row>
    <row r="775658" spans="2:3" x14ac:dyDescent="0.25">
      <c r="B775658" s="76"/>
      <c r="C775658" s="75"/>
    </row>
    <row r="775659" spans="2:3" x14ac:dyDescent="0.25">
      <c r="B775659" s="76"/>
      <c r="C775659" s="75"/>
    </row>
    <row r="775769" spans="2:3" x14ac:dyDescent="0.25">
      <c r="B775769" s="76"/>
      <c r="C775769" s="75"/>
    </row>
    <row r="775770" spans="2:3" x14ac:dyDescent="0.25">
      <c r="B775770" s="76"/>
      <c r="C775770" s="75"/>
    </row>
    <row r="775771" spans="2:3" x14ac:dyDescent="0.25">
      <c r="B775771" s="76"/>
      <c r="C775771" s="75"/>
    </row>
    <row r="775772" spans="2:3" x14ac:dyDescent="0.25">
      <c r="B775772" s="76"/>
      <c r="C775772" s="75"/>
    </row>
    <row r="775773" spans="2:3" x14ac:dyDescent="0.25">
      <c r="B775773" s="76"/>
      <c r="C775773" s="75"/>
    </row>
    <row r="775774" spans="2:3" x14ac:dyDescent="0.25">
      <c r="B775774" s="76"/>
      <c r="C775774" s="75"/>
    </row>
    <row r="775775" spans="2:3" x14ac:dyDescent="0.25">
      <c r="B775775" s="76"/>
      <c r="C775775" s="75"/>
    </row>
    <row r="775776" spans="2:3" x14ac:dyDescent="0.25">
      <c r="B775776" s="76"/>
      <c r="C775776" s="75"/>
    </row>
    <row r="775777" spans="2:3" x14ac:dyDescent="0.25">
      <c r="B775777" s="76"/>
      <c r="C775777" s="75"/>
    </row>
    <row r="775778" spans="2:3" x14ac:dyDescent="0.25">
      <c r="B775778" s="76"/>
      <c r="C775778" s="75"/>
    </row>
    <row r="775779" spans="2:3" x14ac:dyDescent="0.25">
      <c r="B775779" s="76"/>
      <c r="C775779" s="75"/>
    </row>
    <row r="775780" spans="2:3" x14ac:dyDescent="0.25">
      <c r="B775780" s="76"/>
      <c r="C775780" s="75"/>
    </row>
    <row r="775781" spans="2:3" x14ac:dyDescent="0.25">
      <c r="B775781" s="76"/>
      <c r="C775781" s="75"/>
    </row>
    <row r="775891" spans="2:3" x14ac:dyDescent="0.25">
      <c r="B775891" s="76"/>
      <c r="C775891" s="75"/>
    </row>
    <row r="775892" spans="2:3" x14ac:dyDescent="0.25">
      <c r="B775892" s="76"/>
      <c r="C775892" s="75"/>
    </row>
    <row r="775893" spans="2:3" x14ac:dyDescent="0.25">
      <c r="B775893" s="76"/>
      <c r="C775893" s="75"/>
    </row>
    <row r="775894" spans="2:3" x14ac:dyDescent="0.25">
      <c r="B775894" s="76"/>
      <c r="C775894" s="75"/>
    </row>
    <row r="775895" spans="2:3" x14ac:dyDescent="0.25">
      <c r="B775895" s="76"/>
      <c r="C775895" s="75"/>
    </row>
    <row r="775896" spans="2:3" x14ac:dyDescent="0.25">
      <c r="B775896" s="76"/>
      <c r="C775896" s="75"/>
    </row>
    <row r="775897" spans="2:3" x14ac:dyDescent="0.25">
      <c r="B775897" s="76"/>
      <c r="C775897" s="75"/>
    </row>
    <row r="775898" spans="2:3" x14ac:dyDescent="0.25">
      <c r="B775898" s="76"/>
      <c r="C775898" s="75"/>
    </row>
    <row r="775899" spans="2:3" x14ac:dyDescent="0.25">
      <c r="B775899" s="76"/>
      <c r="C775899" s="75"/>
    </row>
    <row r="775900" spans="2:3" x14ac:dyDescent="0.25">
      <c r="B775900" s="76"/>
      <c r="C775900" s="75"/>
    </row>
    <row r="775901" spans="2:3" x14ac:dyDescent="0.25">
      <c r="B775901" s="76"/>
      <c r="C775901" s="75"/>
    </row>
    <row r="775902" spans="2:3" x14ac:dyDescent="0.25">
      <c r="B775902" s="76"/>
      <c r="C775902" s="75"/>
    </row>
    <row r="775903" spans="2:3" x14ac:dyDescent="0.25">
      <c r="B775903" s="76"/>
      <c r="C775903" s="75"/>
    </row>
    <row r="776013" spans="2:3" x14ac:dyDescent="0.25">
      <c r="B776013" s="76"/>
      <c r="C776013" s="75"/>
    </row>
    <row r="776014" spans="2:3" x14ac:dyDescent="0.25">
      <c r="B776014" s="76"/>
      <c r="C776014" s="75"/>
    </row>
    <row r="776015" spans="2:3" x14ac:dyDescent="0.25">
      <c r="B776015" s="76"/>
      <c r="C776015" s="75"/>
    </row>
    <row r="776016" spans="2:3" x14ac:dyDescent="0.25">
      <c r="B776016" s="76"/>
      <c r="C776016" s="75"/>
    </row>
    <row r="776017" spans="2:3" x14ac:dyDescent="0.25">
      <c r="B776017" s="76"/>
      <c r="C776017" s="75"/>
    </row>
    <row r="776018" spans="2:3" x14ac:dyDescent="0.25">
      <c r="B776018" s="76"/>
      <c r="C776018" s="75"/>
    </row>
    <row r="776019" spans="2:3" x14ac:dyDescent="0.25">
      <c r="B776019" s="76"/>
      <c r="C776019" s="75"/>
    </row>
    <row r="776020" spans="2:3" x14ac:dyDescent="0.25">
      <c r="B776020" s="76"/>
      <c r="C776020" s="75"/>
    </row>
    <row r="776021" spans="2:3" x14ac:dyDescent="0.25">
      <c r="B776021" s="76"/>
      <c r="C776021" s="75"/>
    </row>
    <row r="776022" spans="2:3" x14ac:dyDescent="0.25">
      <c r="B776022" s="76"/>
      <c r="C776022" s="75"/>
    </row>
    <row r="776023" spans="2:3" x14ac:dyDescent="0.25">
      <c r="B776023" s="76"/>
      <c r="C776023" s="75"/>
    </row>
    <row r="776024" spans="2:3" x14ac:dyDescent="0.25">
      <c r="B776024" s="76"/>
      <c r="C776024" s="75"/>
    </row>
    <row r="776025" spans="2:3" x14ac:dyDescent="0.25">
      <c r="B776025" s="76"/>
      <c r="C776025" s="75"/>
    </row>
    <row r="776135" spans="2:3" x14ac:dyDescent="0.25">
      <c r="B776135" s="76"/>
      <c r="C776135" s="75"/>
    </row>
    <row r="776136" spans="2:3" x14ac:dyDescent="0.25">
      <c r="B776136" s="76"/>
      <c r="C776136" s="75"/>
    </row>
    <row r="776137" spans="2:3" x14ac:dyDescent="0.25">
      <c r="B776137" s="76"/>
      <c r="C776137" s="75"/>
    </row>
    <row r="776138" spans="2:3" x14ac:dyDescent="0.25">
      <c r="B776138" s="76"/>
      <c r="C776138" s="75"/>
    </row>
    <row r="776139" spans="2:3" x14ac:dyDescent="0.25">
      <c r="B776139" s="76"/>
      <c r="C776139" s="75"/>
    </row>
    <row r="776140" spans="2:3" x14ac:dyDescent="0.25">
      <c r="B776140" s="76"/>
      <c r="C776140" s="75"/>
    </row>
    <row r="776141" spans="2:3" x14ac:dyDescent="0.25">
      <c r="B776141" s="76"/>
      <c r="C776141" s="75"/>
    </row>
    <row r="776142" spans="2:3" x14ac:dyDescent="0.25">
      <c r="B776142" s="76"/>
      <c r="C776142" s="75"/>
    </row>
    <row r="776143" spans="2:3" x14ac:dyDescent="0.25">
      <c r="B776143" s="76"/>
      <c r="C776143" s="75"/>
    </row>
    <row r="776144" spans="2:3" x14ac:dyDescent="0.25">
      <c r="B776144" s="76"/>
      <c r="C776144" s="75"/>
    </row>
    <row r="776145" spans="2:3" x14ac:dyDescent="0.25">
      <c r="B776145" s="76"/>
      <c r="C776145" s="75"/>
    </row>
    <row r="776146" spans="2:3" x14ac:dyDescent="0.25">
      <c r="B776146" s="76"/>
      <c r="C776146" s="75"/>
    </row>
    <row r="776147" spans="2:3" x14ac:dyDescent="0.25">
      <c r="B776147" s="76"/>
      <c r="C776147" s="75"/>
    </row>
    <row r="776257" spans="2:3" x14ac:dyDescent="0.25">
      <c r="B776257" s="76"/>
      <c r="C776257" s="75"/>
    </row>
    <row r="776258" spans="2:3" x14ac:dyDescent="0.25">
      <c r="B776258" s="76"/>
      <c r="C776258" s="75"/>
    </row>
    <row r="776259" spans="2:3" x14ac:dyDescent="0.25">
      <c r="B776259" s="76"/>
      <c r="C776259" s="75"/>
    </row>
    <row r="776260" spans="2:3" x14ac:dyDescent="0.25">
      <c r="B776260" s="76"/>
      <c r="C776260" s="75"/>
    </row>
    <row r="776261" spans="2:3" x14ac:dyDescent="0.25">
      <c r="B776261" s="76"/>
      <c r="C776261" s="75"/>
    </row>
    <row r="776262" spans="2:3" x14ac:dyDescent="0.25">
      <c r="B776262" s="76"/>
      <c r="C776262" s="75"/>
    </row>
    <row r="776263" spans="2:3" x14ac:dyDescent="0.25">
      <c r="B776263" s="76"/>
      <c r="C776263" s="75"/>
    </row>
    <row r="776264" spans="2:3" x14ac:dyDescent="0.25">
      <c r="B776264" s="76"/>
      <c r="C776264" s="75"/>
    </row>
    <row r="776265" spans="2:3" x14ac:dyDescent="0.25">
      <c r="B776265" s="76"/>
      <c r="C776265" s="75"/>
    </row>
    <row r="776266" spans="2:3" x14ac:dyDescent="0.25">
      <c r="B776266" s="76"/>
      <c r="C776266" s="75"/>
    </row>
    <row r="776267" spans="2:3" x14ac:dyDescent="0.25">
      <c r="B776267" s="76"/>
      <c r="C776267" s="75"/>
    </row>
    <row r="776268" spans="2:3" x14ac:dyDescent="0.25">
      <c r="B776268" s="76"/>
      <c r="C776268" s="75"/>
    </row>
    <row r="776269" spans="2:3" x14ac:dyDescent="0.25">
      <c r="B776269" s="76"/>
      <c r="C776269" s="75"/>
    </row>
    <row r="776379" spans="2:3" x14ac:dyDescent="0.25">
      <c r="B776379" s="76"/>
      <c r="C776379" s="75"/>
    </row>
    <row r="776380" spans="2:3" x14ac:dyDescent="0.25">
      <c r="B776380" s="76"/>
      <c r="C776380" s="75"/>
    </row>
    <row r="776381" spans="2:3" x14ac:dyDescent="0.25">
      <c r="B776381" s="76"/>
      <c r="C776381" s="75"/>
    </row>
    <row r="776382" spans="2:3" x14ac:dyDescent="0.25">
      <c r="B776382" s="76"/>
      <c r="C776382" s="75"/>
    </row>
    <row r="776383" spans="2:3" x14ac:dyDescent="0.25">
      <c r="B776383" s="76"/>
      <c r="C776383" s="75"/>
    </row>
    <row r="776384" spans="2:3" x14ac:dyDescent="0.25">
      <c r="B776384" s="76"/>
      <c r="C776384" s="75"/>
    </row>
    <row r="776385" spans="2:3" x14ac:dyDescent="0.25">
      <c r="B776385" s="76"/>
      <c r="C776385" s="75"/>
    </row>
    <row r="776386" spans="2:3" x14ac:dyDescent="0.25">
      <c r="B776386" s="76"/>
      <c r="C776386" s="75"/>
    </row>
    <row r="776387" spans="2:3" x14ac:dyDescent="0.25">
      <c r="B776387" s="76"/>
      <c r="C776387" s="75"/>
    </row>
    <row r="776388" spans="2:3" x14ac:dyDescent="0.25">
      <c r="B776388" s="76"/>
      <c r="C776388" s="75"/>
    </row>
    <row r="776389" spans="2:3" x14ac:dyDescent="0.25">
      <c r="B776389" s="76"/>
      <c r="C776389" s="75"/>
    </row>
    <row r="776390" spans="2:3" x14ac:dyDescent="0.25">
      <c r="B776390" s="76"/>
      <c r="C776390" s="75"/>
    </row>
    <row r="776391" spans="2:3" x14ac:dyDescent="0.25">
      <c r="B776391" s="76"/>
      <c r="C776391" s="75"/>
    </row>
    <row r="776501" spans="2:3" x14ac:dyDescent="0.25">
      <c r="B776501" s="76"/>
      <c r="C776501" s="75"/>
    </row>
    <row r="776502" spans="2:3" x14ac:dyDescent="0.25">
      <c r="B776502" s="76"/>
      <c r="C776502" s="75"/>
    </row>
    <row r="776503" spans="2:3" x14ac:dyDescent="0.25">
      <c r="B776503" s="76"/>
      <c r="C776503" s="75"/>
    </row>
    <row r="776504" spans="2:3" x14ac:dyDescent="0.25">
      <c r="B776504" s="76"/>
      <c r="C776504" s="75"/>
    </row>
    <row r="776505" spans="2:3" x14ac:dyDescent="0.25">
      <c r="B776505" s="76"/>
      <c r="C776505" s="75"/>
    </row>
    <row r="776506" spans="2:3" x14ac:dyDescent="0.25">
      <c r="B776506" s="76"/>
      <c r="C776506" s="75"/>
    </row>
    <row r="776507" spans="2:3" x14ac:dyDescent="0.25">
      <c r="B776507" s="76"/>
      <c r="C776507" s="75"/>
    </row>
    <row r="776508" spans="2:3" x14ac:dyDescent="0.25">
      <c r="B776508" s="76"/>
      <c r="C776508" s="75"/>
    </row>
    <row r="776509" spans="2:3" x14ac:dyDescent="0.25">
      <c r="B776509" s="76"/>
      <c r="C776509" s="75"/>
    </row>
    <row r="776510" spans="2:3" x14ac:dyDescent="0.25">
      <c r="B776510" s="76"/>
      <c r="C776510" s="75"/>
    </row>
    <row r="776511" spans="2:3" x14ac:dyDescent="0.25">
      <c r="B776511" s="76"/>
      <c r="C776511" s="75"/>
    </row>
    <row r="776512" spans="2:3" x14ac:dyDescent="0.25">
      <c r="B776512" s="76"/>
      <c r="C776512" s="75"/>
    </row>
    <row r="776513" spans="2:3" x14ac:dyDescent="0.25">
      <c r="B776513" s="76"/>
      <c r="C776513" s="75"/>
    </row>
    <row r="776623" spans="2:3" x14ac:dyDescent="0.25">
      <c r="B776623" s="76"/>
      <c r="C776623" s="75"/>
    </row>
    <row r="776624" spans="2:3" x14ac:dyDescent="0.25">
      <c r="B776624" s="76"/>
      <c r="C776624" s="75"/>
    </row>
    <row r="776625" spans="2:3" x14ac:dyDescent="0.25">
      <c r="B776625" s="76"/>
      <c r="C776625" s="75"/>
    </row>
    <row r="776626" spans="2:3" x14ac:dyDescent="0.25">
      <c r="B776626" s="76"/>
      <c r="C776626" s="75"/>
    </row>
    <row r="776627" spans="2:3" x14ac:dyDescent="0.25">
      <c r="B776627" s="76"/>
      <c r="C776627" s="75"/>
    </row>
    <row r="776628" spans="2:3" x14ac:dyDescent="0.25">
      <c r="B776628" s="76"/>
      <c r="C776628" s="75"/>
    </row>
    <row r="776629" spans="2:3" x14ac:dyDescent="0.25">
      <c r="B776629" s="76"/>
      <c r="C776629" s="75"/>
    </row>
    <row r="776630" spans="2:3" x14ac:dyDescent="0.25">
      <c r="B776630" s="76"/>
      <c r="C776630" s="75"/>
    </row>
    <row r="776631" spans="2:3" x14ac:dyDescent="0.25">
      <c r="B776631" s="76"/>
      <c r="C776631" s="75"/>
    </row>
    <row r="776632" spans="2:3" x14ac:dyDescent="0.25">
      <c r="B776632" s="76"/>
      <c r="C776632" s="75"/>
    </row>
    <row r="776633" spans="2:3" x14ac:dyDescent="0.25">
      <c r="B776633" s="76"/>
      <c r="C776633" s="75"/>
    </row>
    <row r="776634" spans="2:3" x14ac:dyDescent="0.25">
      <c r="B776634" s="76"/>
      <c r="C776634" s="75"/>
    </row>
    <row r="776635" spans="2:3" x14ac:dyDescent="0.25">
      <c r="B776635" s="76"/>
      <c r="C776635" s="75"/>
    </row>
    <row r="776745" spans="2:3" x14ac:dyDescent="0.25">
      <c r="B776745" s="76"/>
      <c r="C776745" s="75"/>
    </row>
    <row r="776746" spans="2:3" x14ac:dyDescent="0.25">
      <c r="B776746" s="76"/>
      <c r="C776746" s="75"/>
    </row>
    <row r="776747" spans="2:3" x14ac:dyDescent="0.25">
      <c r="B776747" s="76"/>
      <c r="C776747" s="75"/>
    </row>
    <row r="776748" spans="2:3" x14ac:dyDescent="0.25">
      <c r="B776748" s="76"/>
      <c r="C776748" s="75"/>
    </row>
    <row r="776749" spans="2:3" x14ac:dyDescent="0.25">
      <c r="B776749" s="76"/>
      <c r="C776749" s="75"/>
    </row>
    <row r="776750" spans="2:3" x14ac:dyDescent="0.25">
      <c r="B776750" s="76"/>
      <c r="C776750" s="75"/>
    </row>
    <row r="776751" spans="2:3" x14ac:dyDescent="0.25">
      <c r="B776751" s="76"/>
      <c r="C776751" s="75"/>
    </row>
    <row r="776752" spans="2:3" x14ac:dyDescent="0.25">
      <c r="B776752" s="76"/>
      <c r="C776752" s="75"/>
    </row>
    <row r="776753" spans="2:3" x14ac:dyDescent="0.25">
      <c r="B776753" s="76"/>
      <c r="C776753" s="75"/>
    </row>
    <row r="776754" spans="2:3" x14ac:dyDescent="0.25">
      <c r="B776754" s="76"/>
      <c r="C776754" s="75"/>
    </row>
    <row r="776755" spans="2:3" x14ac:dyDescent="0.25">
      <c r="B776755" s="76"/>
      <c r="C776755" s="75"/>
    </row>
    <row r="776756" spans="2:3" x14ac:dyDescent="0.25">
      <c r="B776756" s="76"/>
      <c r="C776756" s="75"/>
    </row>
    <row r="776757" spans="2:3" x14ac:dyDescent="0.25">
      <c r="B776757" s="76"/>
      <c r="C776757" s="75"/>
    </row>
    <row r="776867" spans="2:3" x14ac:dyDescent="0.25">
      <c r="B776867" s="76"/>
      <c r="C776867" s="75"/>
    </row>
    <row r="776868" spans="2:3" x14ac:dyDescent="0.25">
      <c r="B776868" s="76"/>
      <c r="C776868" s="75"/>
    </row>
    <row r="776869" spans="2:3" x14ac:dyDescent="0.25">
      <c r="B776869" s="76"/>
      <c r="C776869" s="75"/>
    </row>
    <row r="776870" spans="2:3" x14ac:dyDescent="0.25">
      <c r="B776870" s="76"/>
      <c r="C776870" s="75"/>
    </row>
    <row r="776871" spans="2:3" x14ac:dyDescent="0.25">
      <c r="B776871" s="76"/>
      <c r="C776871" s="75"/>
    </row>
    <row r="776872" spans="2:3" x14ac:dyDescent="0.25">
      <c r="B776872" s="76"/>
      <c r="C776872" s="75"/>
    </row>
    <row r="776873" spans="2:3" x14ac:dyDescent="0.25">
      <c r="B776873" s="76"/>
      <c r="C776873" s="75"/>
    </row>
    <row r="776874" spans="2:3" x14ac:dyDescent="0.25">
      <c r="B776874" s="76"/>
      <c r="C776874" s="75"/>
    </row>
    <row r="776875" spans="2:3" x14ac:dyDescent="0.25">
      <c r="B776875" s="76"/>
      <c r="C776875" s="75"/>
    </row>
    <row r="776876" spans="2:3" x14ac:dyDescent="0.25">
      <c r="B776876" s="76"/>
      <c r="C776876" s="75"/>
    </row>
    <row r="776877" spans="2:3" x14ac:dyDescent="0.25">
      <c r="B776877" s="76"/>
      <c r="C776877" s="75"/>
    </row>
    <row r="776878" spans="2:3" x14ac:dyDescent="0.25">
      <c r="B776878" s="76"/>
      <c r="C776878" s="75"/>
    </row>
    <row r="776879" spans="2:3" x14ac:dyDescent="0.25">
      <c r="B776879" s="76"/>
      <c r="C776879" s="75"/>
    </row>
    <row r="776989" spans="2:3" x14ac:dyDescent="0.25">
      <c r="B776989" s="76"/>
      <c r="C776989" s="75"/>
    </row>
    <row r="776990" spans="2:3" x14ac:dyDescent="0.25">
      <c r="B776990" s="76"/>
      <c r="C776990" s="75"/>
    </row>
    <row r="776991" spans="2:3" x14ac:dyDescent="0.25">
      <c r="B776991" s="76"/>
      <c r="C776991" s="75"/>
    </row>
    <row r="776992" spans="2:3" x14ac:dyDescent="0.25">
      <c r="B776992" s="76"/>
      <c r="C776992" s="75"/>
    </row>
    <row r="776993" spans="2:3" x14ac:dyDescent="0.25">
      <c r="B776993" s="76"/>
      <c r="C776993" s="75"/>
    </row>
    <row r="776994" spans="2:3" x14ac:dyDescent="0.25">
      <c r="B776994" s="76"/>
      <c r="C776994" s="75"/>
    </row>
    <row r="776995" spans="2:3" x14ac:dyDescent="0.25">
      <c r="B776995" s="76"/>
      <c r="C776995" s="75"/>
    </row>
    <row r="776996" spans="2:3" x14ac:dyDescent="0.25">
      <c r="B776996" s="76"/>
      <c r="C776996" s="75"/>
    </row>
    <row r="776997" spans="2:3" x14ac:dyDescent="0.25">
      <c r="B776997" s="76"/>
      <c r="C776997" s="75"/>
    </row>
    <row r="776998" spans="2:3" x14ac:dyDescent="0.25">
      <c r="B776998" s="76"/>
      <c r="C776998" s="75"/>
    </row>
    <row r="776999" spans="2:3" x14ac:dyDescent="0.25">
      <c r="B776999" s="76"/>
      <c r="C776999" s="75"/>
    </row>
    <row r="777000" spans="2:3" x14ac:dyDescent="0.25">
      <c r="B777000" s="76"/>
      <c r="C777000" s="75"/>
    </row>
    <row r="777001" spans="2:3" x14ac:dyDescent="0.25">
      <c r="B777001" s="76"/>
      <c r="C777001" s="75"/>
    </row>
    <row r="777111" spans="2:3" x14ac:dyDescent="0.25">
      <c r="B777111" s="76"/>
      <c r="C777111" s="75"/>
    </row>
    <row r="777112" spans="2:3" x14ac:dyDescent="0.25">
      <c r="B777112" s="76"/>
      <c r="C777112" s="75"/>
    </row>
    <row r="777113" spans="2:3" x14ac:dyDescent="0.25">
      <c r="B777113" s="76"/>
      <c r="C777113" s="75"/>
    </row>
    <row r="777114" spans="2:3" x14ac:dyDescent="0.25">
      <c r="B777114" s="76"/>
      <c r="C777114" s="75"/>
    </row>
    <row r="777115" spans="2:3" x14ac:dyDescent="0.25">
      <c r="B777115" s="76"/>
      <c r="C777115" s="75"/>
    </row>
    <row r="777116" spans="2:3" x14ac:dyDescent="0.25">
      <c r="B777116" s="76"/>
      <c r="C777116" s="75"/>
    </row>
    <row r="777117" spans="2:3" x14ac:dyDescent="0.25">
      <c r="B777117" s="76"/>
      <c r="C777117" s="75"/>
    </row>
    <row r="777118" spans="2:3" x14ac:dyDescent="0.25">
      <c r="B777118" s="76"/>
      <c r="C777118" s="75"/>
    </row>
    <row r="777119" spans="2:3" x14ac:dyDescent="0.25">
      <c r="B777119" s="76"/>
      <c r="C777119" s="75"/>
    </row>
    <row r="777120" spans="2:3" x14ac:dyDescent="0.25">
      <c r="B777120" s="76"/>
      <c r="C777120" s="75"/>
    </row>
    <row r="777121" spans="2:3" x14ac:dyDescent="0.25">
      <c r="B777121" s="76"/>
      <c r="C777121" s="75"/>
    </row>
    <row r="777122" spans="2:3" x14ac:dyDescent="0.25">
      <c r="B777122" s="76"/>
      <c r="C777122" s="75"/>
    </row>
    <row r="777123" spans="2:3" x14ac:dyDescent="0.25">
      <c r="B777123" s="76"/>
      <c r="C777123" s="75"/>
    </row>
    <row r="777233" spans="2:3" x14ac:dyDescent="0.25">
      <c r="B777233" s="76"/>
      <c r="C777233" s="75"/>
    </row>
    <row r="777234" spans="2:3" x14ac:dyDescent="0.25">
      <c r="B777234" s="76"/>
      <c r="C777234" s="75"/>
    </row>
    <row r="777235" spans="2:3" x14ac:dyDescent="0.25">
      <c r="B777235" s="76"/>
      <c r="C777235" s="75"/>
    </row>
    <row r="777236" spans="2:3" x14ac:dyDescent="0.25">
      <c r="B777236" s="76"/>
      <c r="C777236" s="75"/>
    </row>
    <row r="777237" spans="2:3" x14ac:dyDescent="0.25">
      <c r="B777237" s="76"/>
      <c r="C777237" s="75"/>
    </row>
    <row r="777238" spans="2:3" x14ac:dyDescent="0.25">
      <c r="B777238" s="76"/>
      <c r="C777238" s="75"/>
    </row>
    <row r="777239" spans="2:3" x14ac:dyDescent="0.25">
      <c r="B777239" s="76"/>
      <c r="C777239" s="75"/>
    </row>
    <row r="777240" spans="2:3" x14ac:dyDescent="0.25">
      <c r="B777240" s="76"/>
      <c r="C777240" s="75"/>
    </row>
    <row r="777241" spans="2:3" x14ac:dyDescent="0.25">
      <c r="B777241" s="76"/>
      <c r="C777241" s="75"/>
    </row>
    <row r="777242" spans="2:3" x14ac:dyDescent="0.25">
      <c r="B777242" s="76"/>
      <c r="C777242" s="75"/>
    </row>
    <row r="777243" spans="2:3" x14ac:dyDescent="0.25">
      <c r="B777243" s="76"/>
      <c r="C777243" s="75"/>
    </row>
    <row r="777244" spans="2:3" x14ac:dyDescent="0.25">
      <c r="B777244" s="76"/>
      <c r="C777244" s="75"/>
    </row>
    <row r="777245" spans="2:3" x14ac:dyDescent="0.25">
      <c r="B777245" s="76"/>
      <c r="C777245" s="75"/>
    </row>
    <row r="777355" spans="2:3" x14ac:dyDescent="0.25">
      <c r="B777355" s="76"/>
      <c r="C777355" s="75"/>
    </row>
    <row r="777356" spans="2:3" x14ac:dyDescent="0.25">
      <c r="B777356" s="76"/>
      <c r="C777356" s="75"/>
    </row>
    <row r="777357" spans="2:3" x14ac:dyDescent="0.25">
      <c r="B777357" s="76"/>
      <c r="C777357" s="75"/>
    </row>
    <row r="777358" spans="2:3" x14ac:dyDescent="0.25">
      <c r="B777358" s="76"/>
      <c r="C777358" s="75"/>
    </row>
    <row r="777359" spans="2:3" x14ac:dyDescent="0.25">
      <c r="B777359" s="76"/>
      <c r="C777359" s="75"/>
    </row>
    <row r="777360" spans="2:3" x14ac:dyDescent="0.25">
      <c r="B777360" s="76"/>
      <c r="C777360" s="75"/>
    </row>
    <row r="777361" spans="2:3" x14ac:dyDescent="0.25">
      <c r="B777361" s="76"/>
      <c r="C777361" s="75"/>
    </row>
    <row r="777362" spans="2:3" x14ac:dyDescent="0.25">
      <c r="B777362" s="76"/>
      <c r="C777362" s="75"/>
    </row>
    <row r="777363" spans="2:3" x14ac:dyDescent="0.25">
      <c r="B777363" s="76"/>
      <c r="C777363" s="75"/>
    </row>
    <row r="777364" spans="2:3" x14ac:dyDescent="0.25">
      <c r="B777364" s="76"/>
      <c r="C777364" s="75"/>
    </row>
    <row r="777365" spans="2:3" x14ac:dyDescent="0.25">
      <c r="B777365" s="76"/>
      <c r="C777365" s="75"/>
    </row>
    <row r="777366" spans="2:3" x14ac:dyDescent="0.25">
      <c r="B777366" s="76"/>
      <c r="C777366" s="75"/>
    </row>
    <row r="777367" spans="2:3" x14ac:dyDescent="0.25">
      <c r="B777367" s="76"/>
      <c r="C777367" s="75"/>
    </row>
    <row r="777477" spans="2:3" x14ac:dyDescent="0.25">
      <c r="B777477" s="76"/>
      <c r="C777477" s="75"/>
    </row>
    <row r="777478" spans="2:3" x14ac:dyDescent="0.25">
      <c r="B777478" s="76"/>
      <c r="C777478" s="75"/>
    </row>
    <row r="777479" spans="2:3" x14ac:dyDescent="0.25">
      <c r="B777479" s="76"/>
      <c r="C777479" s="75"/>
    </row>
    <row r="777480" spans="2:3" x14ac:dyDescent="0.25">
      <c r="B777480" s="76"/>
      <c r="C777480" s="75"/>
    </row>
    <row r="777481" spans="2:3" x14ac:dyDescent="0.25">
      <c r="B777481" s="76"/>
      <c r="C777481" s="75"/>
    </row>
    <row r="777482" spans="2:3" x14ac:dyDescent="0.25">
      <c r="B777482" s="76"/>
      <c r="C777482" s="75"/>
    </row>
    <row r="777483" spans="2:3" x14ac:dyDescent="0.25">
      <c r="B777483" s="76"/>
      <c r="C777483" s="75"/>
    </row>
    <row r="777484" spans="2:3" x14ac:dyDescent="0.25">
      <c r="B777484" s="76"/>
      <c r="C777484" s="75"/>
    </row>
    <row r="777485" spans="2:3" x14ac:dyDescent="0.25">
      <c r="B777485" s="76"/>
      <c r="C777485" s="75"/>
    </row>
    <row r="777486" spans="2:3" x14ac:dyDescent="0.25">
      <c r="B777486" s="76"/>
      <c r="C777486" s="75"/>
    </row>
    <row r="777487" spans="2:3" x14ac:dyDescent="0.25">
      <c r="B777487" s="76"/>
      <c r="C777487" s="75"/>
    </row>
    <row r="777488" spans="2:3" x14ac:dyDescent="0.25">
      <c r="B777488" s="76"/>
      <c r="C777488" s="75"/>
    </row>
    <row r="777489" spans="2:3" x14ac:dyDescent="0.25">
      <c r="B777489" s="76"/>
      <c r="C777489" s="75"/>
    </row>
    <row r="777599" spans="2:3" x14ac:dyDescent="0.25">
      <c r="B777599" s="76"/>
      <c r="C777599" s="75"/>
    </row>
    <row r="777600" spans="2:3" x14ac:dyDescent="0.25">
      <c r="B777600" s="76"/>
      <c r="C777600" s="75"/>
    </row>
    <row r="777601" spans="2:3" x14ac:dyDescent="0.25">
      <c r="B777601" s="76"/>
      <c r="C777601" s="75"/>
    </row>
    <row r="777602" spans="2:3" x14ac:dyDescent="0.25">
      <c r="B777602" s="76"/>
      <c r="C777602" s="75"/>
    </row>
    <row r="777603" spans="2:3" x14ac:dyDescent="0.25">
      <c r="B777603" s="76"/>
      <c r="C777603" s="75"/>
    </row>
    <row r="777604" spans="2:3" x14ac:dyDescent="0.25">
      <c r="B777604" s="76"/>
      <c r="C777604" s="75"/>
    </row>
    <row r="777605" spans="2:3" x14ac:dyDescent="0.25">
      <c r="B777605" s="76"/>
      <c r="C777605" s="75"/>
    </row>
    <row r="777606" spans="2:3" x14ac:dyDescent="0.25">
      <c r="B777606" s="76"/>
      <c r="C777606" s="75"/>
    </row>
    <row r="777607" spans="2:3" x14ac:dyDescent="0.25">
      <c r="B777607" s="76"/>
      <c r="C777607" s="75"/>
    </row>
    <row r="777608" spans="2:3" x14ac:dyDescent="0.25">
      <c r="B777608" s="76"/>
      <c r="C777608" s="75"/>
    </row>
    <row r="777609" spans="2:3" x14ac:dyDescent="0.25">
      <c r="B777609" s="76"/>
      <c r="C777609" s="75"/>
    </row>
    <row r="777610" spans="2:3" x14ac:dyDescent="0.25">
      <c r="B777610" s="76"/>
      <c r="C777610" s="75"/>
    </row>
    <row r="777611" spans="2:3" x14ac:dyDescent="0.25">
      <c r="B777611" s="76"/>
      <c r="C777611" s="75"/>
    </row>
    <row r="777721" spans="2:3" x14ac:dyDescent="0.25">
      <c r="B777721" s="76"/>
      <c r="C777721" s="75"/>
    </row>
    <row r="777722" spans="2:3" x14ac:dyDescent="0.25">
      <c r="B777722" s="76"/>
      <c r="C777722" s="75"/>
    </row>
    <row r="777723" spans="2:3" x14ac:dyDescent="0.25">
      <c r="B777723" s="76"/>
      <c r="C777723" s="75"/>
    </row>
    <row r="777724" spans="2:3" x14ac:dyDescent="0.25">
      <c r="B777724" s="76"/>
      <c r="C777724" s="75"/>
    </row>
    <row r="777725" spans="2:3" x14ac:dyDescent="0.25">
      <c r="B777725" s="76"/>
      <c r="C777725" s="75"/>
    </row>
    <row r="777726" spans="2:3" x14ac:dyDescent="0.25">
      <c r="B777726" s="76"/>
      <c r="C777726" s="75"/>
    </row>
    <row r="777727" spans="2:3" x14ac:dyDescent="0.25">
      <c r="B777727" s="76"/>
      <c r="C777727" s="75"/>
    </row>
    <row r="777728" spans="2:3" x14ac:dyDescent="0.25">
      <c r="B777728" s="76"/>
      <c r="C777728" s="75"/>
    </row>
    <row r="777729" spans="2:3" x14ac:dyDescent="0.25">
      <c r="B777729" s="76"/>
      <c r="C777729" s="75"/>
    </row>
    <row r="777730" spans="2:3" x14ac:dyDescent="0.25">
      <c r="B777730" s="76"/>
      <c r="C777730" s="75"/>
    </row>
    <row r="777731" spans="2:3" x14ac:dyDescent="0.25">
      <c r="B777731" s="76"/>
      <c r="C777731" s="75"/>
    </row>
    <row r="777732" spans="2:3" x14ac:dyDescent="0.25">
      <c r="B777732" s="76"/>
      <c r="C777732" s="75"/>
    </row>
    <row r="777733" spans="2:3" x14ac:dyDescent="0.25">
      <c r="B777733" s="76"/>
      <c r="C777733" s="75"/>
    </row>
    <row r="777843" spans="2:3" x14ac:dyDescent="0.25">
      <c r="B777843" s="76"/>
      <c r="C777843" s="75"/>
    </row>
    <row r="777844" spans="2:3" x14ac:dyDescent="0.25">
      <c r="B777844" s="76"/>
      <c r="C777844" s="75"/>
    </row>
    <row r="777845" spans="2:3" x14ac:dyDescent="0.25">
      <c r="B777845" s="76"/>
      <c r="C777845" s="75"/>
    </row>
    <row r="777846" spans="2:3" x14ac:dyDescent="0.25">
      <c r="B777846" s="76"/>
      <c r="C777846" s="75"/>
    </row>
    <row r="777847" spans="2:3" x14ac:dyDescent="0.25">
      <c r="B777847" s="76"/>
      <c r="C777847" s="75"/>
    </row>
    <row r="777848" spans="2:3" x14ac:dyDescent="0.25">
      <c r="B777848" s="76"/>
      <c r="C777848" s="75"/>
    </row>
    <row r="777849" spans="2:3" x14ac:dyDescent="0.25">
      <c r="B777849" s="76"/>
      <c r="C777849" s="75"/>
    </row>
    <row r="777850" spans="2:3" x14ac:dyDescent="0.25">
      <c r="B777850" s="76"/>
      <c r="C777850" s="75"/>
    </row>
    <row r="777851" spans="2:3" x14ac:dyDescent="0.25">
      <c r="B777851" s="76"/>
      <c r="C777851" s="75"/>
    </row>
    <row r="777852" spans="2:3" x14ac:dyDescent="0.25">
      <c r="B777852" s="76"/>
      <c r="C777852" s="75"/>
    </row>
    <row r="777853" spans="2:3" x14ac:dyDescent="0.25">
      <c r="B777853" s="76"/>
      <c r="C777853" s="75"/>
    </row>
    <row r="777854" spans="2:3" x14ac:dyDescent="0.25">
      <c r="B777854" s="76"/>
      <c r="C777854" s="75"/>
    </row>
    <row r="777855" spans="2:3" x14ac:dyDescent="0.25">
      <c r="B777855" s="76"/>
      <c r="C777855" s="75"/>
    </row>
    <row r="777965" spans="2:3" x14ac:dyDescent="0.25">
      <c r="B777965" s="76"/>
      <c r="C777965" s="75"/>
    </row>
    <row r="777966" spans="2:3" x14ac:dyDescent="0.25">
      <c r="B777966" s="76"/>
      <c r="C777966" s="75"/>
    </row>
    <row r="777967" spans="2:3" x14ac:dyDescent="0.25">
      <c r="B777967" s="76"/>
      <c r="C777967" s="75"/>
    </row>
    <row r="777968" spans="2:3" x14ac:dyDescent="0.25">
      <c r="B777968" s="76"/>
      <c r="C777968" s="75"/>
    </row>
    <row r="777969" spans="2:3" x14ac:dyDescent="0.25">
      <c r="B777969" s="76"/>
      <c r="C777969" s="75"/>
    </row>
    <row r="777970" spans="2:3" x14ac:dyDescent="0.25">
      <c r="B777970" s="76"/>
      <c r="C777970" s="75"/>
    </row>
    <row r="777971" spans="2:3" x14ac:dyDescent="0.25">
      <c r="B777971" s="76"/>
      <c r="C777971" s="75"/>
    </row>
    <row r="777972" spans="2:3" x14ac:dyDescent="0.25">
      <c r="B777972" s="76"/>
      <c r="C777972" s="75"/>
    </row>
    <row r="777973" spans="2:3" x14ac:dyDescent="0.25">
      <c r="B777973" s="76"/>
      <c r="C777973" s="75"/>
    </row>
    <row r="777974" spans="2:3" x14ac:dyDescent="0.25">
      <c r="B777974" s="76"/>
      <c r="C777974" s="75"/>
    </row>
    <row r="777975" spans="2:3" x14ac:dyDescent="0.25">
      <c r="B777975" s="76"/>
      <c r="C777975" s="75"/>
    </row>
    <row r="777976" spans="2:3" x14ac:dyDescent="0.25">
      <c r="B777976" s="76"/>
      <c r="C777976" s="75"/>
    </row>
    <row r="777977" spans="2:3" x14ac:dyDescent="0.25">
      <c r="B777977" s="76"/>
      <c r="C777977" s="75"/>
    </row>
    <row r="778087" spans="2:3" x14ac:dyDescent="0.25">
      <c r="B778087" s="76"/>
      <c r="C778087" s="75"/>
    </row>
    <row r="778088" spans="2:3" x14ac:dyDescent="0.25">
      <c r="B778088" s="76"/>
      <c r="C778088" s="75"/>
    </row>
    <row r="778089" spans="2:3" x14ac:dyDescent="0.25">
      <c r="B778089" s="76"/>
      <c r="C778089" s="75"/>
    </row>
    <row r="778090" spans="2:3" x14ac:dyDescent="0.25">
      <c r="B778090" s="76"/>
      <c r="C778090" s="75"/>
    </row>
    <row r="778091" spans="2:3" x14ac:dyDescent="0.25">
      <c r="B778091" s="76"/>
      <c r="C778091" s="75"/>
    </row>
    <row r="778092" spans="2:3" x14ac:dyDescent="0.25">
      <c r="B778092" s="76"/>
      <c r="C778092" s="75"/>
    </row>
    <row r="778093" spans="2:3" x14ac:dyDescent="0.25">
      <c r="B778093" s="76"/>
      <c r="C778093" s="75"/>
    </row>
    <row r="778094" spans="2:3" x14ac:dyDescent="0.25">
      <c r="B778094" s="76"/>
      <c r="C778094" s="75"/>
    </row>
    <row r="778095" spans="2:3" x14ac:dyDescent="0.25">
      <c r="B778095" s="76"/>
      <c r="C778095" s="75"/>
    </row>
    <row r="778096" spans="2:3" x14ac:dyDescent="0.25">
      <c r="B778096" s="76"/>
      <c r="C778096" s="75"/>
    </row>
    <row r="778097" spans="2:3" x14ac:dyDescent="0.25">
      <c r="B778097" s="76"/>
      <c r="C778097" s="75"/>
    </row>
    <row r="778098" spans="2:3" x14ac:dyDescent="0.25">
      <c r="B778098" s="76"/>
      <c r="C778098" s="75"/>
    </row>
    <row r="778099" spans="2:3" x14ac:dyDescent="0.25">
      <c r="B778099" s="76"/>
      <c r="C778099" s="75"/>
    </row>
    <row r="778209" spans="2:3" x14ac:dyDescent="0.25">
      <c r="B778209" s="76"/>
      <c r="C778209" s="75"/>
    </row>
    <row r="778210" spans="2:3" x14ac:dyDescent="0.25">
      <c r="B778210" s="76"/>
      <c r="C778210" s="75"/>
    </row>
    <row r="778211" spans="2:3" x14ac:dyDescent="0.25">
      <c r="B778211" s="76"/>
      <c r="C778211" s="75"/>
    </row>
    <row r="778212" spans="2:3" x14ac:dyDescent="0.25">
      <c r="B778212" s="76"/>
      <c r="C778212" s="75"/>
    </row>
    <row r="778213" spans="2:3" x14ac:dyDescent="0.25">
      <c r="B778213" s="76"/>
      <c r="C778213" s="75"/>
    </row>
    <row r="778214" spans="2:3" x14ac:dyDescent="0.25">
      <c r="B778214" s="76"/>
      <c r="C778214" s="75"/>
    </row>
    <row r="778215" spans="2:3" x14ac:dyDescent="0.25">
      <c r="B778215" s="76"/>
      <c r="C778215" s="75"/>
    </row>
    <row r="778216" spans="2:3" x14ac:dyDescent="0.25">
      <c r="B778216" s="76"/>
      <c r="C778216" s="75"/>
    </row>
    <row r="778217" spans="2:3" x14ac:dyDescent="0.25">
      <c r="B778217" s="76"/>
      <c r="C778217" s="75"/>
    </row>
    <row r="778218" spans="2:3" x14ac:dyDescent="0.25">
      <c r="B778218" s="76"/>
      <c r="C778218" s="75"/>
    </row>
    <row r="778219" spans="2:3" x14ac:dyDescent="0.25">
      <c r="B778219" s="76"/>
      <c r="C778219" s="75"/>
    </row>
    <row r="778220" spans="2:3" x14ac:dyDescent="0.25">
      <c r="B778220" s="76"/>
      <c r="C778220" s="75"/>
    </row>
    <row r="778221" spans="2:3" x14ac:dyDescent="0.25">
      <c r="B778221" s="76"/>
      <c r="C778221" s="75"/>
    </row>
    <row r="778331" spans="2:3" x14ac:dyDescent="0.25">
      <c r="B778331" s="76"/>
      <c r="C778331" s="75"/>
    </row>
    <row r="778332" spans="2:3" x14ac:dyDescent="0.25">
      <c r="B778332" s="76"/>
      <c r="C778332" s="75"/>
    </row>
    <row r="778333" spans="2:3" x14ac:dyDescent="0.25">
      <c r="B778333" s="76"/>
      <c r="C778333" s="75"/>
    </row>
    <row r="778334" spans="2:3" x14ac:dyDescent="0.25">
      <c r="B778334" s="76"/>
      <c r="C778334" s="75"/>
    </row>
    <row r="778335" spans="2:3" x14ac:dyDescent="0.25">
      <c r="B778335" s="76"/>
      <c r="C778335" s="75"/>
    </row>
    <row r="778336" spans="2:3" x14ac:dyDescent="0.25">
      <c r="B778336" s="76"/>
      <c r="C778336" s="75"/>
    </row>
    <row r="778337" spans="2:3" x14ac:dyDescent="0.25">
      <c r="B778337" s="76"/>
      <c r="C778337" s="75"/>
    </row>
    <row r="778338" spans="2:3" x14ac:dyDescent="0.25">
      <c r="B778338" s="76"/>
      <c r="C778338" s="75"/>
    </row>
    <row r="778339" spans="2:3" x14ac:dyDescent="0.25">
      <c r="B778339" s="76"/>
      <c r="C778339" s="75"/>
    </row>
    <row r="778340" spans="2:3" x14ac:dyDescent="0.25">
      <c r="B778340" s="76"/>
      <c r="C778340" s="75"/>
    </row>
    <row r="778341" spans="2:3" x14ac:dyDescent="0.25">
      <c r="B778341" s="76"/>
      <c r="C778341" s="75"/>
    </row>
    <row r="778342" spans="2:3" x14ac:dyDescent="0.25">
      <c r="B778342" s="76"/>
      <c r="C778342" s="75"/>
    </row>
    <row r="778343" spans="2:3" x14ac:dyDescent="0.25">
      <c r="B778343" s="76"/>
      <c r="C778343" s="75"/>
    </row>
    <row r="778453" spans="2:3" x14ac:dyDescent="0.25">
      <c r="B778453" s="76"/>
      <c r="C778453" s="75"/>
    </row>
    <row r="778454" spans="2:3" x14ac:dyDescent="0.25">
      <c r="B778454" s="76"/>
      <c r="C778454" s="75"/>
    </row>
    <row r="778455" spans="2:3" x14ac:dyDescent="0.25">
      <c r="B778455" s="76"/>
      <c r="C778455" s="75"/>
    </row>
    <row r="778456" spans="2:3" x14ac:dyDescent="0.25">
      <c r="B778456" s="76"/>
      <c r="C778456" s="75"/>
    </row>
    <row r="778457" spans="2:3" x14ac:dyDescent="0.25">
      <c r="B778457" s="76"/>
      <c r="C778457" s="75"/>
    </row>
    <row r="778458" spans="2:3" x14ac:dyDescent="0.25">
      <c r="B778458" s="76"/>
      <c r="C778458" s="75"/>
    </row>
    <row r="778459" spans="2:3" x14ac:dyDescent="0.25">
      <c r="B778459" s="76"/>
      <c r="C778459" s="75"/>
    </row>
    <row r="778460" spans="2:3" x14ac:dyDescent="0.25">
      <c r="B778460" s="76"/>
      <c r="C778460" s="75"/>
    </row>
    <row r="778461" spans="2:3" x14ac:dyDescent="0.25">
      <c r="B778461" s="76"/>
      <c r="C778461" s="75"/>
    </row>
    <row r="778462" spans="2:3" x14ac:dyDescent="0.25">
      <c r="B778462" s="76"/>
      <c r="C778462" s="75"/>
    </row>
    <row r="778463" spans="2:3" x14ac:dyDescent="0.25">
      <c r="B778463" s="76"/>
      <c r="C778463" s="75"/>
    </row>
    <row r="778464" spans="2:3" x14ac:dyDescent="0.25">
      <c r="B778464" s="76"/>
      <c r="C778464" s="75"/>
    </row>
    <row r="778465" spans="2:3" x14ac:dyDescent="0.25">
      <c r="B778465" s="76"/>
      <c r="C778465" s="75"/>
    </row>
    <row r="778575" spans="2:3" x14ac:dyDescent="0.25">
      <c r="B778575" s="76"/>
      <c r="C778575" s="75"/>
    </row>
    <row r="778576" spans="2:3" x14ac:dyDescent="0.25">
      <c r="B778576" s="76"/>
      <c r="C778576" s="75"/>
    </row>
    <row r="778577" spans="2:3" x14ac:dyDescent="0.25">
      <c r="B778577" s="76"/>
      <c r="C778577" s="75"/>
    </row>
    <row r="778578" spans="2:3" x14ac:dyDescent="0.25">
      <c r="B778578" s="76"/>
      <c r="C778578" s="75"/>
    </row>
    <row r="778579" spans="2:3" x14ac:dyDescent="0.25">
      <c r="B778579" s="76"/>
      <c r="C778579" s="75"/>
    </row>
    <row r="778580" spans="2:3" x14ac:dyDescent="0.25">
      <c r="B778580" s="76"/>
      <c r="C778580" s="75"/>
    </row>
    <row r="778581" spans="2:3" x14ac:dyDescent="0.25">
      <c r="B778581" s="76"/>
      <c r="C778581" s="75"/>
    </row>
    <row r="778582" spans="2:3" x14ac:dyDescent="0.25">
      <c r="B778582" s="76"/>
      <c r="C778582" s="75"/>
    </row>
    <row r="778583" spans="2:3" x14ac:dyDescent="0.25">
      <c r="B778583" s="76"/>
      <c r="C778583" s="75"/>
    </row>
    <row r="778584" spans="2:3" x14ac:dyDescent="0.25">
      <c r="B778584" s="76"/>
      <c r="C778584" s="75"/>
    </row>
    <row r="778585" spans="2:3" x14ac:dyDescent="0.25">
      <c r="B778585" s="76"/>
      <c r="C778585" s="75"/>
    </row>
    <row r="778586" spans="2:3" x14ac:dyDescent="0.25">
      <c r="B778586" s="76"/>
      <c r="C778586" s="75"/>
    </row>
    <row r="778587" spans="2:3" x14ac:dyDescent="0.25">
      <c r="B778587" s="76"/>
      <c r="C778587" s="75"/>
    </row>
    <row r="778697" spans="2:3" x14ac:dyDescent="0.25">
      <c r="B778697" s="76"/>
      <c r="C778697" s="75"/>
    </row>
    <row r="778698" spans="2:3" x14ac:dyDescent="0.25">
      <c r="B778698" s="76"/>
      <c r="C778698" s="75"/>
    </row>
    <row r="778699" spans="2:3" x14ac:dyDescent="0.25">
      <c r="B778699" s="76"/>
      <c r="C778699" s="75"/>
    </row>
    <row r="778700" spans="2:3" x14ac:dyDescent="0.25">
      <c r="B778700" s="76"/>
      <c r="C778700" s="75"/>
    </row>
    <row r="778701" spans="2:3" x14ac:dyDescent="0.25">
      <c r="B778701" s="76"/>
      <c r="C778701" s="75"/>
    </row>
    <row r="778702" spans="2:3" x14ac:dyDescent="0.25">
      <c r="B778702" s="76"/>
      <c r="C778702" s="75"/>
    </row>
    <row r="778703" spans="2:3" x14ac:dyDescent="0.25">
      <c r="B778703" s="76"/>
      <c r="C778703" s="75"/>
    </row>
    <row r="778704" spans="2:3" x14ac:dyDescent="0.25">
      <c r="B778704" s="76"/>
      <c r="C778704" s="75"/>
    </row>
    <row r="778705" spans="2:3" x14ac:dyDescent="0.25">
      <c r="B778705" s="76"/>
      <c r="C778705" s="75"/>
    </row>
    <row r="778706" spans="2:3" x14ac:dyDescent="0.25">
      <c r="B778706" s="76"/>
      <c r="C778706" s="75"/>
    </row>
    <row r="778707" spans="2:3" x14ac:dyDescent="0.25">
      <c r="B778707" s="76"/>
      <c r="C778707" s="75"/>
    </row>
    <row r="778708" spans="2:3" x14ac:dyDescent="0.25">
      <c r="B778708" s="76"/>
      <c r="C778708" s="75"/>
    </row>
    <row r="778709" spans="2:3" x14ac:dyDescent="0.25">
      <c r="B778709" s="76"/>
      <c r="C778709" s="75"/>
    </row>
    <row r="778819" spans="2:3" x14ac:dyDescent="0.25">
      <c r="B778819" s="76"/>
      <c r="C778819" s="75"/>
    </row>
    <row r="778820" spans="2:3" x14ac:dyDescent="0.25">
      <c r="B778820" s="76"/>
      <c r="C778820" s="75"/>
    </row>
    <row r="778821" spans="2:3" x14ac:dyDescent="0.25">
      <c r="B778821" s="76"/>
      <c r="C778821" s="75"/>
    </row>
    <row r="778822" spans="2:3" x14ac:dyDescent="0.25">
      <c r="B778822" s="76"/>
      <c r="C778822" s="75"/>
    </row>
    <row r="778823" spans="2:3" x14ac:dyDescent="0.25">
      <c r="B778823" s="76"/>
      <c r="C778823" s="75"/>
    </row>
    <row r="778824" spans="2:3" x14ac:dyDescent="0.25">
      <c r="B778824" s="76"/>
      <c r="C778824" s="75"/>
    </row>
    <row r="778825" spans="2:3" x14ac:dyDescent="0.25">
      <c r="B778825" s="76"/>
      <c r="C778825" s="75"/>
    </row>
    <row r="778826" spans="2:3" x14ac:dyDescent="0.25">
      <c r="B778826" s="76"/>
      <c r="C778826" s="75"/>
    </row>
    <row r="778827" spans="2:3" x14ac:dyDescent="0.25">
      <c r="B778827" s="76"/>
      <c r="C778827" s="75"/>
    </row>
    <row r="778828" spans="2:3" x14ac:dyDescent="0.25">
      <c r="B778828" s="76"/>
      <c r="C778828" s="75"/>
    </row>
    <row r="778829" spans="2:3" x14ac:dyDescent="0.25">
      <c r="B778829" s="76"/>
      <c r="C778829" s="75"/>
    </row>
    <row r="778830" spans="2:3" x14ac:dyDescent="0.25">
      <c r="B778830" s="76"/>
      <c r="C778830" s="75"/>
    </row>
    <row r="778831" spans="2:3" x14ac:dyDescent="0.25">
      <c r="B778831" s="76"/>
      <c r="C778831" s="75"/>
    </row>
    <row r="778941" spans="2:3" x14ac:dyDescent="0.25">
      <c r="B778941" s="76"/>
      <c r="C778941" s="75"/>
    </row>
    <row r="778942" spans="2:3" x14ac:dyDescent="0.25">
      <c r="B778942" s="76"/>
      <c r="C778942" s="75"/>
    </row>
    <row r="778943" spans="2:3" x14ac:dyDescent="0.25">
      <c r="B778943" s="76"/>
      <c r="C778943" s="75"/>
    </row>
    <row r="778944" spans="2:3" x14ac:dyDescent="0.25">
      <c r="B778944" s="76"/>
      <c r="C778944" s="75"/>
    </row>
    <row r="778945" spans="2:3" x14ac:dyDescent="0.25">
      <c r="B778945" s="76"/>
      <c r="C778945" s="75"/>
    </row>
    <row r="778946" spans="2:3" x14ac:dyDescent="0.25">
      <c r="B778946" s="76"/>
      <c r="C778946" s="75"/>
    </row>
    <row r="778947" spans="2:3" x14ac:dyDescent="0.25">
      <c r="B778947" s="76"/>
      <c r="C778947" s="75"/>
    </row>
    <row r="778948" spans="2:3" x14ac:dyDescent="0.25">
      <c r="B778948" s="76"/>
      <c r="C778948" s="75"/>
    </row>
    <row r="778949" spans="2:3" x14ac:dyDescent="0.25">
      <c r="B778949" s="76"/>
      <c r="C778949" s="75"/>
    </row>
    <row r="778950" spans="2:3" x14ac:dyDescent="0.25">
      <c r="B778950" s="76"/>
      <c r="C778950" s="75"/>
    </row>
    <row r="778951" spans="2:3" x14ac:dyDescent="0.25">
      <c r="B778951" s="76"/>
      <c r="C778951" s="75"/>
    </row>
    <row r="778952" spans="2:3" x14ac:dyDescent="0.25">
      <c r="B778952" s="76"/>
      <c r="C778952" s="75"/>
    </row>
    <row r="778953" spans="2:3" x14ac:dyDescent="0.25">
      <c r="B778953" s="76"/>
      <c r="C778953" s="75"/>
    </row>
    <row r="779063" spans="2:3" x14ac:dyDescent="0.25">
      <c r="B779063" s="76"/>
      <c r="C779063" s="75"/>
    </row>
    <row r="779064" spans="2:3" x14ac:dyDescent="0.25">
      <c r="B779064" s="76"/>
      <c r="C779064" s="75"/>
    </row>
    <row r="779065" spans="2:3" x14ac:dyDescent="0.25">
      <c r="B779065" s="76"/>
      <c r="C779065" s="75"/>
    </row>
    <row r="779066" spans="2:3" x14ac:dyDescent="0.25">
      <c r="B779066" s="76"/>
      <c r="C779066" s="75"/>
    </row>
    <row r="779067" spans="2:3" x14ac:dyDescent="0.25">
      <c r="B779067" s="76"/>
      <c r="C779067" s="75"/>
    </row>
    <row r="779068" spans="2:3" x14ac:dyDescent="0.25">
      <c r="B779068" s="76"/>
      <c r="C779068" s="75"/>
    </row>
    <row r="779069" spans="2:3" x14ac:dyDescent="0.25">
      <c r="B779069" s="76"/>
      <c r="C779069" s="75"/>
    </row>
    <row r="779070" spans="2:3" x14ac:dyDescent="0.25">
      <c r="B779070" s="76"/>
      <c r="C779070" s="75"/>
    </row>
    <row r="779071" spans="2:3" x14ac:dyDescent="0.25">
      <c r="B779071" s="76"/>
      <c r="C779071" s="75"/>
    </row>
    <row r="779072" spans="2:3" x14ac:dyDescent="0.25">
      <c r="B779072" s="76"/>
      <c r="C779072" s="75"/>
    </row>
    <row r="779073" spans="2:3" x14ac:dyDescent="0.25">
      <c r="B779073" s="76"/>
      <c r="C779073" s="75"/>
    </row>
    <row r="779074" spans="2:3" x14ac:dyDescent="0.25">
      <c r="B779074" s="76"/>
      <c r="C779074" s="75"/>
    </row>
    <row r="779075" spans="2:3" x14ac:dyDescent="0.25">
      <c r="B779075" s="76"/>
      <c r="C779075" s="75"/>
    </row>
    <row r="779185" spans="2:3" x14ac:dyDescent="0.25">
      <c r="B779185" s="76"/>
      <c r="C779185" s="75"/>
    </row>
    <row r="779186" spans="2:3" x14ac:dyDescent="0.25">
      <c r="B779186" s="76"/>
      <c r="C779186" s="75"/>
    </row>
    <row r="779187" spans="2:3" x14ac:dyDescent="0.25">
      <c r="B779187" s="76"/>
      <c r="C779187" s="75"/>
    </row>
    <row r="779188" spans="2:3" x14ac:dyDescent="0.25">
      <c r="B779188" s="76"/>
      <c r="C779188" s="75"/>
    </row>
    <row r="779189" spans="2:3" x14ac:dyDescent="0.25">
      <c r="B779189" s="76"/>
      <c r="C779189" s="75"/>
    </row>
    <row r="779190" spans="2:3" x14ac:dyDescent="0.25">
      <c r="B779190" s="76"/>
      <c r="C779190" s="75"/>
    </row>
    <row r="779191" spans="2:3" x14ac:dyDescent="0.25">
      <c r="B779191" s="76"/>
      <c r="C779191" s="75"/>
    </row>
    <row r="779192" spans="2:3" x14ac:dyDescent="0.25">
      <c r="B779192" s="76"/>
      <c r="C779192" s="75"/>
    </row>
    <row r="779193" spans="2:3" x14ac:dyDescent="0.25">
      <c r="B779193" s="76"/>
      <c r="C779193" s="75"/>
    </row>
    <row r="779194" spans="2:3" x14ac:dyDescent="0.25">
      <c r="B779194" s="76"/>
      <c r="C779194" s="75"/>
    </row>
    <row r="779195" spans="2:3" x14ac:dyDescent="0.25">
      <c r="B779195" s="76"/>
      <c r="C779195" s="75"/>
    </row>
    <row r="779196" spans="2:3" x14ac:dyDescent="0.25">
      <c r="B779196" s="76"/>
      <c r="C779196" s="75"/>
    </row>
    <row r="779197" spans="2:3" x14ac:dyDescent="0.25">
      <c r="B779197" s="76"/>
      <c r="C779197" s="75"/>
    </row>
    <row r="779307" spans="2:3" x14ac:dyDescent="0.25">
      <c r="B779307" s="76"/>
      <c r="C779307" s="75"/>
    </row>
    <row r="779308" spans="2:3" x14ac:dyDescent="0.25">
      <c r="B779308" s="76"/>
      <c r="C779308" s="75"/>
    </row>
    <row r="779309" spans="2:3" x14ac:dyDescent="0.25">
      <c r="B779309" s="76"/>
      <c r="C779309" s="75"/>
    </row>
    <row r="779310" spans="2:3" x14ac:dyDescent="0.25">
      <c r="B779310" s="76"/>
      <c r="C779310" s="75"/>
    </row>
    <row r="779311" spans="2:3" x14ac:dyDescent="0.25">
      <c r="B779311" s="76"/>
      <c r="C779311" s="75"/>
    </row>
    <row r="779312" spans="2:3" x14ac:dyDescent="0.25">
      <c r="B779312" s="76"/>
      <c r="C779312" s="75"/>
    </row>
    <row r="779313" spans="2:3" x14ac:dyDescent="0.25">
      <c r="B779313" s="76"/>
      <c r="C779313" s="75"/>
    </row>
    <row r="779314" spans="2:3" x14ac:dyDescent="0.25">
      <c r="B779314" s="76"/>
      <c r="C779314" s="75"/>
    </row>
    <row r="779315" spans="2:3" x14ac:dyDescent="0.25">
      <c r="B779315" s="76"/>
      <c r="C779315" s="75"/>
    </row>
    <row r="779316" spans="2:3" x14ac:dyDescent="0.25">
      <c r="B779316" s="76"/>
      <c r="C779316" s="75"/>
    </row>
    <row r="779317" spans="2:3" x14ac:dyDescent="0.25">
      <c r="B779317" s="76"/>
      <c r="C779317" s="75"/>
    </row>
    <row r="779318" spans="2:3" x14ac:dyDescent="0.25">
      <c r="B779318" s="76"/>
      <c r="C779318" s="75"/>
    </row>
    <row r="779319" spans="2:3" x14ac:dyDescent="0.25">
      <c r="B779319" s="76"/>
      <c r="C779319" s="75"/>
    </row>
    <row r="779429" spans="2:3" x14ac:dyDescent="0.25">
      <c r="B779429" s="76"/>
      <c r="C779429" s="75"/>
    </row>
    <row r="779430" spans="2:3" x14ac:dyDescent="0.25">
      <c r="B779430" s="76"/>
      <c r="C779430" s="75"/>
    </row>
    <row r="779431" spans="2:3" x14ac:dyDescent="0.25">
      <c r="B779431" s="76"/>
      <c r="C779431" s="75"/>
    </row>
    <row r="779432" spans="2:3" x14ac:dyDescent="0.25">
      <c r="B779432" s="76"/>
      <c r="C779432" s="75"/>
    </row>
    <row r="779433" spans="2:3" x14ac:dyDescent="0.25">
      <c r="B779433" s="76"/>
      <c r="C779433" s="75"/>
    </row>
    <row r="779434" spans="2:3" x14ac:dyDescent="0.25">
      <c r="B779434" s="76"/>
      <c r="C779434" s="75"/>
    </row>
    <row r="779435" spans="2:3" x14ac:dyDescent="0.25">
      <c r="B779435" s="76"/>
      <c r="C779435" s="75"/>
    </row>
    <row r="779436" spans="2:3" x14ac:dyDescent="0.25">
      <c r="B779436" s="76"/>
      <c r="C779436" s="75"/>
    </row>
    <row r="779437" spans="2:3" x14ac:dyDescent="0.25">
      <c r="B779437" s="76"/>
      <c r="C779437" s="75"/>
    </row>
    <row r="779438" spans="2:3" x14ac:dyDescent="0.25">
      <c r="B779438" s="76"/>
      <c r="C779438" s="75"/>
    </row>
    <row r="779439" spans="2:3" x14ac:dyDescent="0.25">
      <c r="B779439" s="76"/>
      <c r="C779439" s="75"/>
    </row>
    <row r="779440" spans="2:3" x14ac:dyDescent="0.25">
      <c r="B779440" s="76"/>
      <c r="C779440" s="75"/>
    </row>
    <row r="779441" spans="2:3" x14ac:dyDescent="0.25">
      <c r="B779441" s="76"/>
      <c r="C779441" s="75"/>
    </row>
    <row r="779551" spans="2:3" x14ac:dyDescent="0.25">
      <c r="B779551" s="76"/>
      <c r="C779551" s="75"/>
    </row>
    <row r="779552" spans="2:3" x14ac:dyDescent="0.25">
      <c r="B779552" s="76"/>
      <c r="C779552" s="75"/>
    </row>
    <row r="779553" spans="2:3" x14ac:dyDescent="0.25">
      <c r="B779553" s="76"/>
      <c r="C779553" s="75"/>
    </row>
    <row r="779554" spans="2:3" x14ac:dyDescent="0.25">
      <c r="B779554" s="76"/>
      <c r="C779554" s="75"/>
    </row>
    <row r="779555" spans="2:3" x14ac:dyDescent="0.25">
      <c r="B779555" s="76"/>
      <c r="C779555" s="75"/>
    </row>
    <row r="779556" spans="2:3" x14ac:dyDescent="0.25">
      <c r="B779556" s="76"/>
      <c r="C779556" s="75"/>
    </row>
    <row r="779557" spans="2:3" x14ac:dyDescent="0.25">
      <c r="B779557" s="76"/>
      <c r="C779557" s="75"/>
    </row>
    <row r="779558" spans="2:3" x14ac:dyDescent="0.25">
      <c r="B779558" s="76"/>
      <c r="C779558" s="75"/>
    </row>
    <row r="779559" spans="2:3" x14ac:dyDescent="0.25">
      <c r="B779559" s="76"/>
      <c r="C779559" s="75"/>
    </row>
    <row r="779560" spans="2:3" x14ac:dyDescent="0.25">
      <c r="B779560" s="76"/>
      <c r="C779560" s="75"/>
    </row>
    <row r="779561" spans="2:3" x14ac:dyDescent="0.25">
      <c r="B779561" s="76"/>
      <c r="C779561" s="75"/>
    </row>
    <row r="779562" spans="2:3" x14ac:dyDescent="0.25">
      <c r="B779562" s="76"/>
      <c r="C779562" s="75"/>
    </row>
    <row r="779563" spans="2:3" x14ac:dyDescent="0.25">
      <c r="B779563" s="76"/>
      <c r="C779563" s="75"/>
    </row>
    <row r="779673" spans="2:3" x14ac:dyDescent="0.25">
      <c r="B779673" s="76"/>
      <c r="C779673" s="75"/>
    </row>
    <row r="779674" spans="2:3" x14ac:dyDescent="0.25">
      <c r="B779674" s="76"/>
      <c r="C779674" s="75"/>
    </row>
    <row r="779675" spans="2:3" x14ac:dyDescent="0.25">
      <c r="B779675" s="76"/>
      <c r="C779675" s="75"/>
    </row>
    <row r="779676" spans="2:3" x14ac:dyDescent="0.25">
      <c r="B779676" s="76"/>
      <c r="C779676" s="75"/>
    </row>
    <row r="779677" spans="2:3" x14ac:dyDescent="0.25">
      <c r="B779677" s="76"/>
      <c r="C779677" s="75"/>
    </row>
    <row r="779678" spans="2:3" x14ac:dyDescent="0.25">
      <c r="B779678" s="76"/>
      <c r="C779678" s="75"/>
    </row>
    <row r="779679" spans="2:3" x14ac:dyDescent="0.25">
      <c r="B779679" s="76"/>
      <c r="C779679" s="75"/>
    </row>
    <row r="779680" spans="2:3" x14ac:dyDescent="0.25">
      <c r="B779680" s="76"/>
      <c r="C779680" s="75"/>
    </row>
    <row r="779681" spans="2:3" x14ac:dyDescent="0.25">
      <c r="B779681" s="76"/>
      <c r="C779681" s="75"/>
    </row>
    <row r="779682" spans="2:3" x14ac:dyDescent="0.25">
      <c r="B779682" s="76"/>
      <c r="C779682" s="75"/>
    </row>
    <row r="779683" spans="2:3" x14ac:dyDescent="0.25">
      <c r="B779683" s="76"/>
      <c r="C779683" s="75"/>
    </row>
    <row r="779684" spans="2:3" x14ac:dyDescent="0.25">
      <c r="B779684" s="76"/>
      <c r="C779684" s="75"/>
    </row>
    <row r="779685" spans="2:3" x14ac:dyDescent="0.25">
      <c r="B779685" s="76"/>
      <c r="C779685" s="75"/>
    </row>
    <row r="779795" spans="2:3" x14ac:dyDescent="0.25">
      <c r="B779795" s="76"/>
      <c r="C779795" s="75"/>
    </row>
    <row r="779796" spans="2:3" x14ac:dyDescent="0.25">
      <c r="B779796" s="76"/>
      <c r="C779796" s="75"/>
    </row>
    <row r="779797" spans="2:3" x14ac:dyDescent="0.25">
      <c r="B779797" s="76"/>
      <c r="C779797" s="75"/>
    </row>
    <row r="779798" spans="2:3" x14ac:dyDescent="0.25">
      <c r="B779798" s="76"/>
      <c r="C779798" s="75"/>
    </row>
    <row r="779799" spans="2:3" x14ac:dyDescent="0.25">
      <c r="B779799" s="76"/>
      <c r="C779799" s="75"/>
    </row>
    <row r="779800" spans="2:3" x14ac:dyDescent="0.25">
      <c r="B779800" s="76"/>
      <c r="C779800" s="75"/>
    </row>
    <row r="779801" spans="2:3" x14ac:dyDescent="0.25">
      <c r="B779801" s="76"/>
      <c r="C779801" s="75"/>
    </row>
    <row r="779802" spans="2:3" x14ac:dyDescent="0.25">
      <c r="B779802" s="76"/>
      <c r="C779802" s="75"/>
    </row>
    <row r="779803" spans="2:3" x14ac:dyDescent="0.25">
      <c r="B779803" s="76"/>
      <c r="C779803" s="75"/>
    </row>
    <row r="779804" spans="2:3" x14ac:dyDescent="0.25">
      <c r="B779804" s="76"/>
      <c r="C779804" s="75"/>
    </row>
    <row r="779805" spans="2:3" x14ac:dyDescent="0.25">
      <c r="B779805" s="76"/>
      <c r="C779805" s="75"/>
    </row>
    <row r="779806" spans="2:3" x14ac:dyDescent="0.25">
      <c r="B779806" s="76"/>
      <c r="C779806" s="75"/>
    </row>
    <row r="779807" spans="2:3" x14ac:dyDescent="0.25">
      <c r="B779807" s="76"/>
      <c r="C779807" s="75"/>
    </row>
    <row r="779917" spans="2:3" x14ac:dyDescent="0.25">
      <c r="B779917" s="76"/>
      <c r="C779917" s="75"/>
    </row>
    <row r="779918" spans="2:3" x14ac:dyDescent="0.25">
      <c r="B779918" s="76"/>
      <c r="C779918" s="75"/>
    </row>
    <row r="779919" spans="2:3" x14ac:dyDescent="0.25">
      <c r="B779919" s="76"/>
      <c r="C779919" s="75"/>
    </row>
    <row r="779920" spans="2:3" x14ac:dyDescent="0.25">
      <c r="B779920" s="76"/>
      <c r="C779920" s="75"/>
    </row>
    <row r="779921" spans="2:3" x14ac:dyDescent="0.25">
      <c r="B779921" s="76"/>
      <c r="C779921" s="75"/>
    </row>
    <row r="779922" spans="2:3" x14ac:dyDescent="0.25">
      <c r="B779922" s="76"/>
      <c r="C779922" s="75"/>
    </row>
    <row r="779923" spans="2:3" x14ac:dyDescent="0.25">
      <c r="B779923" s="76"/>
      <c r="C779923" s="75"/>
    </row>
    <row r="779924" spans="2:3" x14ac:dyDescent="0.25">
      <c r="B779924" s="76"/>
      <c r="C779924" s="75"/>
    </row>
    <row r="779925" spans="2:3" x14ac:dyDescent="0.25">
      <c r="B779925" s="76"/>
      <c r="C779925" s="75"/>
    </row>
    <row r="779926" spans="2:3" x14ac:dyDescent="0.25">
      <c r="B779926" s="76"/>
      <c r="C779926" s="75"/>
    </row>
    <row r="779927" spans="2:3" x14ac:dyDescent="0.25">
      <c r="B779927" s="76"/>
      <c r="C779927" s="75"/>
    </row>
    <row r="779928" spans="2:3" x14ac:dyDescent="0.25">
      <c r="B779928" s="76"/>
      <c r="C779928" s="75"/>
    </row>
    <row r="779929" spans="2:3" x14ac:dyDescent="0.25">
      <c r="B779929" s="76"/>
      <c r="C779929" s="75"/>
    </row>
    <row r="780039" spans="2:3" x14ac:dyDescent="0.25">
      <c r="B780039" s="76"/>
      <c r="C780039" s="75"/>
    </row>
    <row r="780040" spans="2:3" x14ac:dyDescent="0.25">
      <c r="B780040" s="76"/>
      <c r="C780040" s="75"/>
    </row>
    <row r="780041" spans="2:3" x14ac:dyDescent="0.25">
      <c r="B780041" s="76"/>
      <c r="C780041" s="75"/>
    </row>
    <row r="780042" spans="2:3" x14ac:dyDescent="0.25">
      <c r="B780042" s="76"/>
      <c r="C780042" s="75"/>
    </row>
    <row r="780043" spans="2:3" x14ac:dyDescent="0.25">
      <c r="B780043" s="76"/>
      <c r="C780043" s="75"/>
    </row>
    <row r="780044" spans="2:3" x14ac:dyDescent="0.25">
      <c r="B780044" s="76"/>
      <c r="C780044" s="75"/>
    </row>
    <row r="780045" spans="2:3" x14ac:dyDescent="0.25">
      <c r="B780045" s="76"/>
      <c r="C780045" s="75"/>
    </row>
    <row r="780046" spans="2:3" x14ac:dyDescent="0.25">
      <c r="B780046" s="76"/>
      <c r="C780046" s="75"/>
    </row>
    <row r="780047" spans="2:3" x14ac:dyDescent="0.25">
      <c r="B780047" s="76"/>
      <c r="C780047" s="75"/>
    </row>
    <row r="780048" spans="2:3" x14ac:dyDescent="0.25">
      <c r="B780048" s="76"/>
      <c r="C780048" s="75"/>
    </row>
    <row r="780049" spans="2:3" x14ac:dyDescent="0.25">
      <c r="B780049" s="76"/>
      <c r="C780049" s="75"/>
    </row>
    <row r="780050" spans="2:3" x14ac:dyDescent="0.25">
      <c r="B780050" s="76"/>
      <c r="C780050" s="75"/>
    </row>
    <row r="780051" spans="2:3" x14ac:dyDescent="0.25">
      <c r="B780051" s="76"/>
      <c r="C780051" s="75"/>
    </row>
    <row r="780161" spans="2:3" x14ac:dyDescent="0.25">
      <c r="B780161" s="76"/>
      <c r="C780161" s="75"/>
    </row>
    <row r="780162" spans="2:3" x14ac:dyDescent="0.25">
      <c r="B780162" s="76"/>
      <c r="C780162" s="75"/>
    </row>
    <row r="780163" spans="2:3" x14ac:dyDescent="0.25">
      <c r="B780163" s="76"/>
      <c r="C780163" s="75"/>
    </row>
    <row r="780164" spans="2:3" x14ac:dyDescent="0.25">
      <c r="B780164" s="76"/>
      <c r="C780164" s="75"/>
    </row>
    <row r="780165" spans="2:3" x14ac:dyDescent="0.25">
      <c r="B780165" s="76"/>
      <c r="C780165" s="75"/>
    </row>
    <row r="780166" spans="2:3" x14ac:dyDescent="0.25">
      <c r="B780166" s="76"/>
      <c r="C780166" s="75"/>
    </row>
    <row r="780167" spans="2:3" x14ac:dyDescent="0.25">
      <c r="B780167" s="76"/>
      <c r="C780167" s="75"/>
    </row>
    <row r="780168" spans="2:3" x14ac:dyDescent="0.25">
      <c r="B780168" s="76"/>
      <c r="C780168" s="75"/>
    </row>
    <row r="780169" spans="2:3" x14ac:dyDescent="0.25">
      <c r="B780169" s="76"/>
      <c r="C780169" s="75"/>
    </row>
    <row r="780170" spans="2:3" x14ac:dyDescent="0.25">
      <c r="B780170" s="76"/>
      <c r="C780170" s="75"/>
    </row>
    <row r="780171" spans="2:3" x14ac:dyDescent="0.25">
      <c r="B780171" s="76"/>
      <c r="C780171" s="75"/>
    </row>
    <row r="780172" spans="2:3" x14ac:dyDescent="0.25">
      <c r="B780172" s="76"/>
      <c r="C780172" s="75"/>
    </row>
    <row r="780173" spans="2:3" x14ac:dyDescent="0.25">
      <c r="B780173" s="76"/>
      <c r="C780173" s="75"/>
    </row>
    <row r="780283" spans="2:3" x14ac:dyDescent="0.25">
      <c r="B780283" s="76"/>
      <c r="C780283" s="75"/>
    </row>
    <row r="780284" spans="2:3" x14ac:dyDescent="0.25">
      <c r="B780284" s="76"/>
      <c r="C780284" s="75"/>
    </row>
    <row r="780285" spans="2:3" x14ac:dyDescent="0.25">
      <c r="B780285" s="76"/>
      <c r="C780285" s="75"/>
    </row>
    <row r="780286" spans="2:3" x14ac:dyDescent="0.25">
      <c r="B780286" s="76"/>
      <c r="C780286" s="75"/>
    </row>
    <row r="780287" spans="2:3" x14ac:dyDescent="0.25">
      <c r="B780287" s="76"/>
      <c r="C780287" s="75"/>
    </row>
    <row r="780288" spans="2:3" x14ac:dyDescent="0.25">
      <c r="B780288" s="76"/>
      <c r="C780288" s="75"/>
    </row>
    <row r="780289" spans="2:3" x14ac:dyDescent="0.25">
      <c r="B780289" s="76"/>
      <c r="C780289" s="75"/>
    </row>
    <row r="780290" spans="2:3" x14ac:dyDescent="0.25">
      <c r="B780290" s="76"/>
      <c r="C780290" s="75"/>
    </row>
    <row r="780291" spans="2:3" x14ac:dyDescent="0.25">
      <c r="B780291" s="76"/>
      <c r="C780291" s="75"/>
    </row>
    <row r="780292" spans="2:3" x14ac:dyDescent="0.25">
      <c r="B780292" s="76"/>
      <c r="C780292" s="75"/>
    </row>
    <row r="780293" spans="2:3" x14ac:dyDescent="0.25">
      <c r="B780293" s="76"/>
      <c r="C780293" s="75"/>
    </row>
    <row r="780294" spans="2:3" x14ac:dyDescent="0.25">
      <c r="B780294" s="76"/>
      <c r="C780294" s="75"/>
    </row>
    <row r="780295" spans="2:3" x14ac:dyDescent="0.25">
      <c r="B780295" s="76"/>
      <c r="C780295" s="75"/>
    </row>
    <row r="780405" spans="2:3" x14ac:dyDescent="0.25">
      <c r="B780405" s="76"/>
      <c r="C780405" s="75"/>
    </row>
    <row r="780406" spans="2:3" x14ac:dyDescent="0.25">
      <c r="B780406" s="76"/>
      <c r="C780406" s="75"/>
    </row>
    <row r="780407" spans="2:3" x14ac:dyDescent="0.25">
      <c r="B780407" s="76"/>
      <c r="C780407" s="75"/>
    </row>
    <row r="780408" spans="2:3" x14ac:dyDescent="0.25">
      <c r="B780408" s="76"/>
      <c r="C780408" s="75"/>
    </row>
    <row r="780409" spans="2:3" x14ac:dyDescent="0.25">
      <c r="B780409" s="76"/>
      <c r="C780409" s="75"/>
    </row>
    <row r="780410" spans="2:3" x14ac:dyDescent="0.25">
      <c r="B780410" s="76"/>
      <c r="C780410" s="75"/>
    </row>
    <row r="780411" spans="2:3" x14ac:dyDescent="0.25">
      <c r="B780411" s="76"/>
      <c r="C780411" s="75"/>
    </row>
    <row r="780412" spans="2:3" x14ac:dyDescent="0.25">
      <c r="B780412" s="76"/>
      <c r="C780412" s="75"/>
    </row>
    <row r="780413" spans="2:3" x14ac:dyDescent="0.25">
      <c r="B780413" s="76"/>
      <c r="C780413" s="75"/>
    </row>
    <row r="780414" spans="2:3" x14ac:dyDescent="0.25">
      <c r="B780414" s="76"/>
      <c r="C780414" s="75"/>
    </row>
    <row r="780415" spans="2:3" x14ac:dyDescent="0.25">
      <c r="B780415" s="76"/>
      <c r="C780415" s="75"/>
    </row>
    <row r="780416" spans="2:3" x14ac:dyDescent="0.25">
      <c r="B780416" s="76"/>
      <c r="C780416" s="75"/>
    </row>
    <row r="780417" spans="2:3" x14ac:dyDescent="0.25">
      <c r="B780417" s="76"/>
      <c r="C780417" s="75"/>
    </row>
    <row r="780527" spans="2:3" x14ac:dyDescent="0.25">
      <c r="B780527" s="76"/>
      <c r="C780527" s="75"/>
    </row>
    <row r="780528" spans="2:3" x14ac:dyDescent="0.25">
      <c r="B780528" s="76"/>
      <c r="C780528" s="75"/>
    </row>
    <row r="780529" spans="2:3" x14ac:dyDescent="0.25">
      <c r="B780529" s="76"/>
      <c r="C780529" s="75"/>
    </row>
    <row r="780530" spans="2:3" x14ac:dyDescent="0.25">
      <c r="B780530" s="76"/>
      <c r="C780530" s="75"/>
    </row>
    <row r="780531" spans="2:3" x14ac:dyDescent="0.25">
      <c r="B780531" s="76"/>
      <c r="C780531" s="75"/>
    </row>
    <row r="780532" spans="2:3" x14ac:dyDescent="0.25">
      <c r="B780532" s="76"/>
      <c r="C780532" s="75"/>
    </row>
    <row r="780533" spans="2:3" x14ac:dyDescent="0.25">
      <c r="B780533" s="76"/>
      <c r="C780533" s="75"/>
    </row>
    <row r="780534" spans="2:3" x14ac:dyDescent="0.25">
      <c r="B780534" s="76"/>
      <c r="C780534" s="75"/>
    </row>
    <row r="780535" spans="2:3" x14ac:dyDescent="0.25">
      <c r="B780535" s="76"/>
      <c r="C780535" s="75"/>
    </row>
    <row r="780536" spans="2:3" x14ac:dyDescent="0.25">
      <c r="B780536" s="76"/>
      <c r="C780536" s="75"/>
    </row>
    <row r="780537" spans="2:3" x14ac:dyDescent="0.25">
      <c r="B780537" s="76"/>
      <c r="C780537" s="75"/>
    </row>
    <row r="780538" spans="2:3" x14ac:dyDescent="0.25">
      <c r="B780538" s="76"/>
      <c r="C780538" s="75"/>
    </row>
    <row r="780539" spans="2:3" x14ac:dyDescent="0.25">
      <c r="B780539" s="76"/>
      <c r="C780539" s="75"/>
    </row>
    <row r="780649" spans="2:3" x14ac:dyDescent="0.25">
      <c r="B780649" s="76"/>
      <c r="C780649" s="75"/>
    </row>
    <row r="780650" spans="2:3" x14ac:dyDescent="0.25">
      <c r="B780650" s="76"/>
      <c r="C780650" s="75"/>
    </row>
    <row r="780651" spans="2:3" x14ac:dyDescent="0.25">
      <c r="B780651" s="76"/>
      <c r="C780651" s="75"/>
    </row>
    <row r="780652" spans="2:3" x14ac:dyDescent="0.25">
      <c r="B780652" s="76"/>
      <c r="C780652" s="75"/>
    </row>
    <row r="780653" spans="2:3" x14ac:dyDescent="0.25">
      <c r="B780653" s="76"/>
      <c r="C780653" s="75"/>
    </row>
    <row r="780654" spans="2:3" x14ac:dyDescent="0.25">
      <c r="B780654" s="76"/>
      <c r="C780654" s="75"/>
    </row>
    <row r="780655" spans="2:3" x14ac:dyDescent="0.25">
      <c r="B780655" s="76"/>
      <c r="C780655" s="75"/>
    </row>
    <row r="780656" spans="2:3" x14ac:dyDescent="0.25">
      <c r="B780656" s="76"/>
      <c r="C780656" s="75"/>
    </row>
    <row r="780657" spans="2:3" x14ac:dyDescent="0.25">
      <c r="B780657" s="76"/>
      <c r="C780657" s="75"/>
    </row>
    <row r="780658" spans="2:3" x14ac:dyDescent="0.25">
      <c r="B780658" s="76"/>
      <c r="C780658" s="75"/>
    </row>
    <row r="780659" spans="2:3" x14ac:dyDescent="0.25">
      <c r="B780659" s="76"/>
      <c r="C780659" s="75"/>
    </row>
    <row r="780660" spans="2:3" x14ac:dyDescent="0.25">
      <c r="B780660" s="76"/>
      <c r="C780660" s="75"/>
    </row>
    <row r="780661" spans="2:3" x14ac:dyDescent="0.25">
      <c r="B780661" s="76"/>
      <c r="C780661" s="75"/>
    </row>
    <row r="780771" spans="2:3" x14ac:dyDescent="0.25">
      <c r="B780771" s="76"/>
      <c r="C780771" s="75"/>
    </row>
    <row r="780772" spans="2:3" x14ac:dyDescent="0.25">
      <c r="B780772" s="76"/>
      <c r="C780772" s="75"/>
    </row>
    <row r="780773" spans="2:3" x14ac:dyDescent="0.25">
      <c r="B780773" s="76"/>
      <c r="C780773" s="75"/>
    </row>
    <row r="780774" spans="2:3" x14ac:dyDescent="0.25">
      <c r="B780774" s="76"/>
      <c r="C780774" s="75"/>
    </row>
    <row r="780775" spans="2:3" x14ac:dyDescent="0.25">
      <c r="B780775" s="76"/>
      <c r="C780775" s="75"/>
    </row>
    <row r="780776" spans="2:3" x14ac:dyDescent="0.25">
      <c r="B780776" s="76"/>
      <c r="C780776" s="75"/>
    </row>
    <row r="780777" spans="2:3" x14ac:dyDescent="0.25">
      <c r="B780777" s="76"/>
      <c r="C780777" s="75"/>
    </row>
    <row r="780778" spans="2:3" x14ac:dyDescent="0.25">
      <c r="B780778" s="76"/>
      <c r="C780778" s="75"/>
    </row>
    <row r="780779" spans="2:3" x14ac:dyDescent="0.25">
      <c r="B780779" s="76"/>
      <c r="C780779" s="75"/>
    </row>
    <row r="780780" spans="2:3" x14ac:dyDescent="0.25">
      <c r="B780780" s="76"/>
      <c r="C780780" s="75"/>
    </row>
    <row r="780781" spans="2:3" x14ac:dyDescent="0.25">
      <c r="B780781" s="76"/>
      <c r="C780781" s="75"/>
    </row>
    <row r="780782" spans="2:3" x14ac:dyDescent="0.25">
      <c r="B780782" s="76"/>
      <c r="C780782" s="75"/>
    </row>
    <row r="780783" spans="2:3" x14ac:dyDescent="0.25">
      <c r="B780783" s="76"/>
      <c r="C780783" s="75"/>
    </row>
    <row r="780893" spans="2:3" x14ac:dyDescent="0.25">
      <c r="B780893" s="76"/>
      <c r="C780893" s="75"/>
    </row>
    <row r="780894" spans="2:3" x14ac:dyDescent="0.25">
      <c r="B780894" s="76"/>
      <c r="C780894" s="75"/>
    </row>
    <row r="780895" spans="2:3" x14ac:dyDescent="0.25">
      <c r="B780895" s="76"/>
      <c r="C780895" s="75"/>
    </row>
    <row r="780896" spans="2:3" x14ac:dyDescent="0.25">
      <c r="B780896" s="76"/>
      <c r="C780896" s="75"/>
    </row>
    <row r="780897" spans="2:3" x14ac:dyDescent="0.25">
      <c r="B780897" s="76"/>
      <c r="C780897" s="75"/>
    </row>
    <row r="780898" spans="2:3" x14ac:dyDescent="0.25">
      <c r="B780898" s="76"/>
      <c r="C780898" s="75"/>
    </row>
    <row r="780899" spans="2:3" x14ac:dyDescent="0.25">
      <c r="B780899" s="76"/>
      <c r="C780899" s="75"/>
    </row>
    <row r="780900" spans="2:3" x14ac:dyDescent="0.25">
      <c r="B780900" s="76"/>
      <c r="C780900" s="75"/>
    </row>
    <row r="780901" spans="2:3" x14ac:dyDescent="0.25">
      <c r="B780901" s="76"/>
      <c r="C780901" s="75"/>
    </row>
    <row r="780902" spans="2:3" x14ac:dyDescent="0.25">
      <c r="B780902" s="76"/>
      <c r="C780902" s="75"/>
    </row>
    <row r="780903" spans="2:3" x14ac:dyDescent="0.25">
      <c r="B780903" s="76"/>
      <c r="C780903" s="75"/>
    </row>
    <row r="780904" spans="2:3" x14ac:dyDescent="0.25">
      <c r="B780904" s="76"/>
      <c r="C780904" s="75"/>
    </row>
    <row r="780905" spans="2:3" x14ac:dyDescent="0.25">
      <c r="B780905" s="76"/>
      <c r="C780905" s="75"/>
    </row>
    <row r="781015" spans="2:3" x14ac:dyDescent="0.25">
      <c r="B781015" s="76"/>
      <c r="C781015" s="75"/>
    </row>
    <row r="781016" spans="2:3" x14ac:dyDescent="0.25">
      <c r="B781016" s="76"/>
      <c r="C781016" s="75"/>
    </row>
    <row r="781017" spans="2:3" x14ac:dyDescent="0.25">
      <c r="B781017" s="76"/>
      <c r="C781017" s="75"/>
    </row>
    <row r="781018" spans="2:3" x14ac:dyDescent="0.25">
      <c r="B781018" s="76"/>
      <c r="C781018" s="75"/>
    </row>
    <row r="781019" spans="2:3" x14ac:dyDescent="0.25">
      <c r="B781019" s="76"/>
      <c r="C781019" s="75"/>
    </row>
    <row r="781020" spans="2:3" x14ac:dyDescent="0.25">
      <c r="B781020" s="76"/>
      <c r="C781020" s="75"/>
    </row>
    <row r="781021" spans="2:3" x14ac:dyDescent="0.25">
      <c r="B781021" s="76"/>
      <c r="C781021" s="75"/>
    </row>
    <row r="781022" spans="2:3" x14ac:dyDescent="0.25">
      <c r="B781022" s="76"/>
      <c r="C781022" s="75"/>
    </row>
    <row r="781023" spans="2:3" x14ac:dyDescent="0.25">
      <c r="B781023" s="76"/>
      <c r="C781023" s="75"/>
    </row>
    <row r="781024" spans="2:3" x14ac:dyDescent="0.25">
      <c r="B781024" s="76"/>
      <c r="C781024" s="75"/>
    </row>
    <row r="781025" spans="2:3" x14ac:dyDescent="0.25">
      <c r="B781025" s="76"/>
      <c r="C781025" s="75"/>
    </row>
    <row r="781026" spans="2:3" x14ac:dyDescent="0.25">
      <c r="B781026" s="76"/>
      <c r="C781026" s="75"/>
    </row>
    <row r="781027" spans="2:3" x14ac:dyDescent="0.25">
      <c r="B781027" s="76"/>
      <c r="C781027" s="75"/>
    </row>
    <row r="781137" spans="2:3" x14ac:dyDescent="0.25">
      <c r="B781137" s="76"/>
      <c r="C781137" s="75"/>
    </row>
    <row r="781138" spans="2:3" x14ac:dyDescent="0.25">
      <c r="B781138" s="76"/>
      <c r="C781138" s="75"/>
    </row>
    <row r="781139" spans="2:3" x14ac:dyDescent="0.25">
      <c r="B781139" s="76"/>
      <c r="C781139" s="75"/>
    </row>
    <row r="781140" spans="2:3" x14ac:dyDescent="0.25">
      <c r="B781140" s="76"/>
      <c r="C781140" s="75"/>
    </row>
    <row r="781141" spans="2:3" x14ac:dyDescent="0.25">
      <c r="B781141" s="76"/>
      <c r="C781141" s="75"/>
    </row>
    <row r="781142" spans="2:3" x14ac:dyDescent="0.25">
      <c r="B781142" s="76"/>
      <c r="C781142" s="75"/>
    </row>
    <row r="781143" spans="2:3" x14ac:dyDescent="0.25">
      <c r="B781143" s="76"/>
      <c r="C781143" s="75"/>
    </row>
    <row r="781144" spans="2:3" x14ac:dyDescent="0.25">
      <c r="B781144" s="76"/>
      <c r="C781144" s="75"/>
    </row>
    <row r="781145" spans="2:3" x14ac:dyDescent="0.25">
      <c r="B781145" s="76"/>
      <c r="C781145" s="75"/>
    </row>
    <row r="781146" spans="2:3" x14ac:dyDescent="0.25">
      <c r="B781146" s="76"/>
      <c r="C781146" s="75"/>
    </row>
    <row r="781147" spans="2:3" x14ac:dyDescent="0.25">
      <c r="B781147" s="76"/>
      <c r="C781147" s="75"/>
    </row>
    <row r="781148" spans="2:3" x14ac:dyDescent="0.25">
      <c r="B781148" s="76"/>
      <c r="C781148" s="75"/>
    </row>
    <row r="781149" spans="2:3" x14ac:dyDescent="0.25">
      <c r="B781149" s="76"/>
      <c r="C781149" s="75"/>
    </row>
    <row r="781259" spans="2:3" x14ac:dyDescent="0.25">
      <c r="B781259" s="76"/>
      <c r="C781259" s="75"/>
    </row>
    <row r="781260" spans="2:3" x14ac:dyDescent="0.25">
      <c r="B781260" s="76"/>
      <c r="C781260" s="75"/>
    </row>
    <row r="781261" spans="2:3" x14ac:dyDescent="0.25">
      <c r="B781261" s="76"/>
      <c r="C781261" s="75"/>
    </row>
    <row r="781262" spans="2:3" x14ac:dyDescent="0.25">
      <c r="B781262" s="76"/>
      <c r="C781262" s="75"/>
    </row>
    <row r="781263" spans="2:3" x14ac:dyDescent="0.25">
      <c r="B781263" s="76"/>
      <c r="C781263" s="75"/>
    </row>
    <row r="781264" spans="2:3" x14ac:dyDescent="0.25">
      <c r="B781264" s="76"/>
      <c r="C781264" s="75"/>
    </row>
    <row r="781265" spans="2:3" x14ac:dyDescent="0.25">
      <c r="B781265" s="76"/>
      <c r="C781265" s="75"/>
    </row>
    <row r="781266" spans="2:3" x14ac:dyDescent="0.25">
      <c r="B781266" s="76"/>
      <c r="C781266" s="75"/>
    </row>
    <row r="781267" spans="2:3" x14ac:dyDescent="0.25">
      <c r="B781267" s="76"/>
      <c r="C781267" s="75"/>
    </row>
    <row r="781268" spans="2:3" x14ac:dyDescent="0.25">
      <c r="B781268" s="76"/>
      <c r="C781268" s="75"/>
    </row>
    <row r="781269" spans="2:3" x14ac:dyDescent="0.25">
      <c r="B781269" s="76"/>
      <c r="C781269" s="75"/>
    </row>
    <row r="781270" spans="2:3" x14ac:dyDescent="0.25">
      <c r="B781270" s="76"/>
      <c r="C781270" s="75"/>
    </row>
    <row r="781271" spans="2:3" x14ac:dyDescent="0.25">
      <c r="B781271" s="76"/>
      <c r="C781271" s="75"/>
    </row>
    <row r="781381" spans="2:3" x14ac:dyDescent="0.25">
      <c r="B781381" s="76"/>
      <c r="C781381" s="75"/>
    </row>
    <row r="781382" spans="2:3" x14ac:dyDescent="0.25">
      <c r="B781382" s="76"/>
      <c r="C781382" s="75"/>
    </row>
    <row r="781383" spans="2:3" x14ac:dyDescent="0.25">
      <c r="B781383" s="76"/>
      <c r="C781383" s="75"/>
    </row>
    <row r="781384" spans="2:3" x14ac:dyDescent="0.25">
      <c r="B781384" s="76"/>
      <c r="C781384" s="75"/>
    </row>
    <row r="781385" spans="2:3" x14ac:dyDescent="0.25">
      <c r="B781385" s="76"/>
      <c r="C781385" s="75"/>
    </row>
    <row r="781386" spans="2:3" x14ac:dyDescent="0.25">
      <c r="B781386" s="76"/>
      <c r="C781386" s="75"/>
    </row>
    <row r="781387" spans="2:3" x14ac:dyDescent="0.25">
      <c r="B781387" s="76"/>
      <c r="C781387" s="75"/>
    </row>
    <row r="781388" spans="2:3" x14ac:dyDescent="0.25">
      <c r="B781388" s="76"/>
      <c r="C781388" s="75"/>
    </row>
    <row r="781389" spans="2:3" x14ac:dyDescent="0.25">
      <c r="B781389" s="76"/>
      <c r="C781389" s="75"/>
    </row>
    <row r="781390" spans="2:3" x14ac:dyDescent="0.25">
      <c r="B781390" s="76"/>
      <c r="C781390" s="75"/>
    </row>
    <row r="781391" spans="2:3" x14ac:dyDescent="0.25">
      <c r="B781391" s="76"/>
      <c r="C781391" s="75"/>
    </row>
    <row r="781392" spans="2:3" x14ac:dyDescent="0.25">
      <c r="B781392" s="76"/>
      <c r="C781392" s="75"/>
    </row>
    <row r="781393" spans="2:3" x14ac:dyDescent="0.25">
      <c r="B781393" s="76"/>
      <c r="C781393" s="75"/>
    </row>
    <row r="781503" spans="2:3" x14ac:dyDescent="0.25">
      <c r="B781503" s="76"/>
      <c r="C781503" s="75"/>
    </row>
    <row r="781504" spans="2:3" x14ac:dyDescent="0.25">
      <c r="B781504" s="76"/>
      <c r="C781504" s="75"/>
    </row>
    <row r="781505" spans="2:3" x14ac:dyDescent="0.25">
      <c r="B781505" s="76"/>
      <c r="C781505" s="75"/>
    </row>
    <row r="781506" spans="2:3" x14ac:dyDescent="0.25">
      <c r="B781506" s="76"/>
      <c r="C781506" s="75"/>
    </row>
    <row r="781507" spans="2:3" x14ac:dyDescent="0.25">
      <c r="B781507" s="76"/>
      <c r="C781507" s="75"/>
    </row>
    <row r="781508" spans="2:3" x14ac:dyDescent="0.25">
      <c r="B781508" s="76"/>
      <c r="C781508" s="75"/>
    </row>
    <row r="781509" spans="2:3" x14ac:dyDescent="0.25">
      <c r="B781509" s="76"/>
      <c r="C781509" s="75"/>
    </row>
    <row r="781510" spans="2:3" x14ac:dyDescent="0.25">
      <c r="B781510" s="76"/>
      <c r="C781510" s="75"/>
    </row>
    <row r="781511" spans="2:3" x14ac:dyDescent="0.25">
      <c r="B781511" s="76"/>
      <c r="C781511" s="75"/>
    </row>
    <row r="781512" spans="2:3" x14ac:dyDescent="0.25">
      <c r="B781512" s="76"/>
      <c r="C781512" s="75"/>
    </row>
    <row r="781513" spans="2:3" x14ac:dyDescent="0.25">
      <c r="B781513" s="76"/>
      <c r="C781513" s="75"/>
    </row>
    <row r="781514" spans="2:3" x14ac:dyDescent="0.25">
      <c r="B781514" s="76"/>
      <c r="C781514" s="75"/>
    </row>
    <row r="781515" spans="2:3" x14ac:dyDescent="0.25">
      <c r="B781515" s="76"/>
      <c r="C781515" s="75"/>
    </row>
    <row r="781625" spans="2:3" x14ac:dyDescent="0.25">
      <c r="B781625" s="76"/>
      <c r="C781625" s="75"/>
    </row>
    <row r="781626" spans="2:3" x14ac:dyDescent="0.25">
      <c r="B781626" s="76"/>
      <c r="C781626" s="75"/>
    </row>
    <row r="781627" spans="2:3" x14ac:dyDescent="0.25">
      <c r="B781627" s="76"/>
      <c r="C781627" s="75"/>
    </row>
    <row r="781628" spans="2:3" x14ac:dyDescent="0.25">
      <c r="B781628" s="76"/>
      <c r="C781628" s="75"/>
    </row>
    <row r="781629" spans="2:3" x14ac:dyDescent="0.25">
      <c r="B781629" s="76"/>
      <c r="C781629" s="75"/>
    </row>
    <row r="781630" spans="2:3" x14ac:dyDescent="0.25">
      <c r="B781630" s="76"/>
      <c r="C781630" s="75"/>
    </row>
    <row r="781631" spans="2:3" x14ac:dyDescent="0.25">
      <c r="B781631" s="76"/>
      <c r="C781631" s="75"/>
    </row>
    <row r="781632" spans="2:3" x14ac:dyDescent="0.25">
      <c r="B781632" s="76"/>
      <c r="C781632" s="75"/>
    </row>
    <row r="781633" spans="2:3" x14ac:dyDescent="0.25">
      <c r="B781633" s="76"/>
      <c r="C781633" s="75"/>
    </row>
    <row r="781634" spans="2:3" x14ac:dyDescent="0.25">
      <c r="B781634" s="76"/>
      <c r="C781634" s="75"/>
    </row>
    <row r="781635" spans="2:3" x14ac:dyDescent="0.25">
      <c r="B781635" s="76"/>
      <c r="C781635" s="75"/>
    </row>
    <row r="781636" spans="2:3" x14ac:dyDescent="0.25">
      <c r="B781636" s="76"/>
      <c r="C781636" s="75"/>
    </row>
    <row r="781637" spans="2:3" x14ac:dyDescent="0.25">
      <c r="B781637" s="76"/>
      <c r="C781637" s="75"/>
    </row>
    <row r="781747" spans="2:3" x14ac:dyDescent="0.25">
      <c r="B781747" s="76"/>
      <c r="C781747" s="75"/>
    </row>
    <row r="781748" spans="2:3" x14ac:dyDescent="0.25">
      <c r="B781748" s="76"/>
      <c r="C781748" s="75"/>
    </row>
    <row r="781749" spans="2:3" x14ac:dyDescent="0.25">
      <c r="B781749" s="76"/>
      <c r="C781749" s="75"/>
    </row>
    <row r="781750" spans="2:3" x14ac:dyDescent="0.25">
      <c r="B781750" s="76"/>
      <c r="C781750" s="75"/>
    </row>
    <row r="781751" spans="2:3" x14ac:dyDescent="0.25">
      <c r="B781751" s="76"/>
      <c r="C781751" s="75"/>
    </row>
    <row r="781752" spans="2:3" x14ac:dyDescent="0.25">
      <c r="B781752" s="76"/>
      <c r="C781752" s="75"/>
    </row>
    <row r="781753" spans="2:3" x14ac:dyDescent="0.25">
      <c r="B781753" s="76"/>
      <c r="C781753" s="75"/>
    </row>
    <row r="781754" spans="2:3" x14ac:dyDescent="0.25">
      <c r="B781754" s="76"/>
      <c r="C781754" s="75"/>
    </row>
    <row r="781755" spans="2:3" x14ac:dyDescent="0.25">
      <c r="B781755" s="76"/>
      <c r="C781755" s="75"/>
    </row>
    <row r="781756" spans="2:3" x14ac:dyDescent="0.25">
      <c r="B781756" s="76"/>
      <c r="C781756" s="75"/>
    </row>
    <row r="781757" spans="2:3" x14ac:dyDescent="0.25">
      <c r="B781757" s="76"/>
      <c r="C781757" s="75"/>
    </row>
    <row r="781758" spans="2:3" x14ac:dyDescent="0.25">
      <c r="B781758" s="76"/>
      <c r="C781758" s="75"/>
    </row>
    <row r="781759" spans="2:3" x14ac:dyDescent="0.25">
      <c r="B781759" s="76"/>
      <c r="C781759" s="75"/>
    </row>
    <row r="781869" spans="2:3" x14ac:dyDescent="0.25">
      <c r="B781869" s="76"/>
      <c r="C781869" s="75"/>
    </row>
    <row r="781870" spans="2:3" x14ac:dyDescent="0.25">
      <c r="B781870" s="76"/>
      <c r="C781870" s="75"/>
    </row>
    <row r="781871" spans="2:3" x14ac:dyDescent="0.25">
      <c r="B781871" s="76"/>
      <c r="C781871" s="75"/>
    </row>
    <row r="781872" spans="2:3" x14ac:dyDescent="0.25">
      <c r="B781872" s="76"/>
      <c r="C781872" s="75"/>
    </row>
    <row r="781873" spans="2:3" x14ac:dyDescent="0.25">
      <c r="B781873" s="76"/>
      <c r="C781873" s="75"/>
    </row>
    <row r="781874" spans="2:3" x14ac:dyDescent="0.25">
      <c r="B781874" s="76"/>
      <c r="C781874" s="75"/>
    </row>
    <row r="781875" spans="2:3" x14ac:dyDescent="0.25">
      <c r="B781875" s="76"/>
      <c r="C781875" s="75"/>
    </row>
    <row r="781876" spans="2:3" x14ac:dyDescent="0.25">
      <c r="B781876" s="76"/>
      <c r="C781876" s="75"/>
    </row>
    <row r="781877" spans="2:3" x14ac:dyDescent="0.25">
      <c r="B781877" s="76"/>
      <c r="C781877" s="75"/>
    </row>
    <row r="781878" spans="2:3" x14ac:dyDescent="0.25">
      <c r="B781878" s="76"/>
      <c r="C781878" s="75"/>
    </row>
    <row r="781879" spans="2:3" x14ac:dyDescent="0.25">
      <c r="B781879" s="76"/>
      <c r="C781879" s="75"/>
    </row>
    <row r="781880" spans="2:3" x14ac:dyDescent="0.25">
      <c r="B781880" s="76"/>
      <c r="C781880" s="75"/>
    </row>
    <row r="781881" spans="2:3" x14ac:dyDescent="0.25">
      <c r="B781881" s="76"/>
      <c r="C781881" s="75"/>
    </row>
    <row r="781991" spans="2:3" x14ac:dyDescent="0.25">
      <c r="B781991" s="76"/>
      <c r="C781991" s="75"/>
    </row>
    <row r="781992" spans="2:3" x14ac:dyDescent="0.25">
      <c r="B781992" s="76"/>
      <c r="C781992" s="75"/>
    </row>
    <row r="781993" spans="2:3" x14ac:dyDescent="0.25">
      <c r="B781993" s="76"/>
      <c r="C781993" s="75"/>
    </row>
    <row r="781994" spans="2:3" x14ac:dyDescent="0.25">
      <c r="B781994" s="76"/>
      <c r="C781994" s="75"/>
    </row>
    <row r="781995" spans="2:3" x14ac:dyDescent="0.25">
      <c r="B781995" s="76"/>
      <c r="C781995" s="75"/>
    </row>
    <row r="781996" spans="2:3" x14ac:dyDescent="0.25">
      <c r="B781996" s="76"/>
      <c r="C781996" s="75"/>
    </row>
    <row r="781997" spans="2:3" x14ac:dyDescent="0.25">
      <c r="B781997" s="76"/>
      <c r="C781997" s="75"/>
    </row>
    <row r="781998" spans="2:3" x14ac:dyDescent="0.25">
      <c r="B781998" s="76"/>
      <c r="C781998" s="75"/>
    </row>
    <row r="781999" spans="2:3" x14ac:dyDescent="0.25">
      <c r="B781999" s="76"/>
      <c r="C781999" s="75"/>
    </row>
    <row r="782000" spans="2:3" x14ac:dyDescent="0.25">
      <c r="B782000" s="76"/>
      <c r="C782000" s="75"/>
    </row>
    <row r="782001" spans="2:3" x14ac:dyDescent="0.25">
      <c r="B782001" s="76"/>
      <c r="C782001" s="75"/>
    </row>
    <row r="782002" spans="2:3" x14ac:dyDescent="0.25">
      <c r="B782002" s="76"/>
      <c r="C782002" s="75"/>
    </row>
    <row r="782003" spans="2:3" x14ac:dyDescent="0.25">
      <c r="B782003" s="76"/>
      <c r="C782003" s="75"/>
    </row>
    <row r="782113" spans="2:3" x14ac:dyDescent="0.25">
      <c r="B782113" s="76"/>
      <c r="C782113" s="75"/>
    </row>
    <row r="782114" spans="2:3" x14ac:dyDescent="0.25">
      <c r="B782114" s="76"/>
      <c r="C782114" s="75"/>
    </row>
    <row r="782115" spans="2:3" x14ac:dyDescent="0.25">
      <c r="B782115" s="76"/>
      <c r="C782115" s="75"/>
    </row>
    <row r="782116" spans="2:3" x14ac:dyDescent="0.25">
      <c r="B782116" s="76"/>
      <c r="C782116" s="75"/>
    </row>
    <row r="782117" spans="2:3" x14ac:dyDescent="0.25">
      <c r="B782117" s="76"/>
      <c r="C782117" s="75"/>
    </row>
    <row r="782118" spans="2:3" x14ac:dyDescent="0.25">
      <c r="B782118" s="76"/>
      <c r="C782118" s="75"/>
    </row>
    <row r="782119" spans="2:3" x14ac:dyDescent="0.25">
      <c r="B782119" s="76"/>
      <c r="C782119" s="75"/>
    </row>
    <row r="782120" spans="2:3" x14ac:dyDescent="0.25">
      <c r="B782120" s="76"/>
      <c r="C782120" s="75"/>
    </row>
    <row r="782121" spans="2:3" x14ac:dyDescent="0.25">
      <c r="B782121" s="76"/>
      <c r="C782121" s="75"/>
    </row>
    <row r="782122" spans="2:3" x14ac:dyDescent="0.25">
      <c r="B782122" s="76"/>
      <c r="C782122" s="75"/>
    </row>
    <row r="782123" spans="2:3" x14ac:dyDescent="0.25">
      <c r="B782123" s="76"/>
      <c r="C782123" s="75"/>
    </row>
    <row r="782124" spans="2:3" x14ac:dyDescent="0.25">
      <c r="B782124" s="76"/>
      <c r="C782124" s="75"/>
    </row>
    <row r="782125" spans="2:3" x14ac:dyDescent="0.25">
      <c r="B782125" s="76"/>
      <c r="C782125" s="75"/>
    </row>
    <row r="782235" spans="2:3" x14ac:dyDescent="0.25">
      <c r="B782235" s="76"/>
      <c r="C782235" s="75"/>
    </row>
    <row r="782236" spans="2:3" x14ac:dyDescent="0.25">
      <c r="B782236" s="76"/>
      <c r="C782236" s="75"/>
    </row>
    <row r="782237" spans="2:3" x14ac:dyDescent="0.25">
      <c r="B782237" s="76"/>
      <c r="C782237" s="75"/>
    </row>
    <row r="782238" spans="2:3" x14ac:dyDescent="0.25">
      <c r="B782238" s="76"/>
      <c r="C782238" s="75"/>
    </row>
    <row r="782239" spans="2:3" x14ac:dyDescent="0.25">
      <c r="B782239" s="76"/>
      <c r="C782239" s="75"/>
    </row>
    <row r="782240" spans="2:3" x14ac:dyDescent="0.25">
      <c r="B782240" s="76"/>
      <c r="C782240" s="75"/>
    </row>
    <row r="782241" spans="2:3" x14ac:dyDescent="0.25">
      <c r="B782241" s="76"/>
      <c r="C782241" s="75"/>
    </row>
    <row r="782242" spans="2:3" x14ac:dyDescent="0.25">
      <c r="B782242" s="76"/>
      <c r="C782242" s="75"/>
    </row>
    <row r="782243" spans="2:3" x14ac:dyDescent="0.25">
      <c r="B782243" s="76"/>
      <c r="C782243" s="75"/>
    </row>
    <row r="782244" spans="2:3" x14ac:dyDescent="0.25">
      <c r="B782244" s="76"/>
      <c r="C782244" s="75"/>
    </row>
    <row r="782245" spans="2:3" x14ac:dyDescent="0.25">
      <c r="B782245" s="76"/>
      <c r="C782245" s="75"/>
    </row>
    <row r="782246" spans="2:3" x14ac:dyDescent="0.25">
      <c r="B782246" s="76"/>
      <c r="C782246" s="75"/>
    </row>
    <row r="782247" spans="2:3" x14ac:dyDescent="0.25">
      <c r="B782247" s="76"/>
      <c r="C782247" s="75"/>
    </row>
    <row r="782357" spans="2:3" x14ac:dyDescent="0.25">
      <c r="B782357" s="76"/>
      <c r="C782357" s="75"/>
    </row>
    <row r="782358" spans="2:3" x14ac:dyDescent="0.25">
      <c r="B782358" s="76"/>
      <c r="C782358" s="75"/>
    </row>
    <row r="782359" spans="2:3" x14ac:dyDescent="0.25">
      <c r="B782359" s="76"/>
      <c r="C782359" s="75"/>
    </row>
    <row r="782360" spans="2:3" x14ac:dyDescent="0.25">
      <c r="B782360" s="76"/>
      <c r="C782360" s="75"/>
    </row>
    <row r="782361" spans="2:3" x14ac:dyDescent="0.25">
      <c r="B782361" s="76"/>
      <c r="C782361" s="75"/>
    </row>
    <row r="782362" spans="2:3" x14ac:dyDescent="0.25">
      <c r="B782362" s="76"/>
      <c r="C782362" s="75"/>
    </row>
    <row r="782363" spans="2:3" x14ac:dyDescent="0.25">
      <c r="B782363" s="76"/>
      <c r="C782363" s="75"/>
    </row>
    <row r="782364" spans="2:3" x14ac:dyDescent="0.25">
      <c r="B782364" s="76"/>
      <c r="C782364" s="75"/>
    </row>
    <row r="782365" spans="2:3" x14ac:dyDescent="0.25">
      <c r="B782365" s="76"/>
      <c r="C782365" s="75"/>
    </row>
    <row r="782366" spans="2:3" x14ac:dyDescent="0.25">
      <c r="B782366" s="76"/>
      <c r="C782366" s="75"/>
    </row>
    <row r="782367" spans="2:3" x14ac:dyDescent="0.25">
      <c r="B782367" s="76"/>
      <c r="C782367" s="75"/>
    </row>
    <row r="782368" spans="2:3" x14ac:dyDescent="0.25">
      <c r="B782368" s="76"/>
      <c r="C782368" s="75"/>
    </row>
    <row r="782369" spans="2:3" x14ac:dyDescent="0.25">
      <c r="B782369" s="76"/>
      <c r="C782369" s="75"/>
    </row>
    <row r="782479" spans="2:3" x14ac:dyDescent="0.25">
      <c r="B782479" s="76"/>
      <c r="C782479" s="75"/>
    </row>
    <row r="782480" spans="2:3" x14ac:dyDescent="0.25">
      <c r="B782480" s="76"/>
      <c r="C782480" s="75"/>
    </row>
    <row r="782481" spans="2:3" x14ac:dyDescent="0.25">
      <c r="B782481" s="76"/>
      <c r="C782481" s="75"/>
    </row>
    <row r="782482" spans="2:3" x14ac:dyDescent="0.25">
      <c r="B782482" s="76"/>
      <c r="C782482" s="75"/>
    </row>
    <row r="782483" spans="2:3" x14ac:dyDescent="0.25">
      <c r="B782483" s="76"/>
      <c r="C782483" s="75"/>
    </row>
    <row r="782484" spans="2:3" x14ac:dyDescent="0.25">
      <c r="B782484" s="76"/>
      <c r="C782484" s="75"/>
    </row>
    <row r="782485" spans="2:3" x14ac:dyDescent="0.25">
      <c r="B782485" s="76"/>
      <c r="C782485" s="75"/>
    </row>
    <row r="782486" spans="2:3" x14ac:dyDescent="0.25">
      <c r="B782486" s="76"/>
      <c r="C782486" s="75"/>
    </row>
    <row r="782487" spans="2:3" x14ac:dyDescent="0.25">
      <c r="B782487" s="76"/>
      <c r="C782487" s="75"/>
    </row>
    <row r="782488" spans="2:3" x14ac:dyDescent="0.25">
      <c r="B782488" s="76"/>
      <c r="C782488" s="75"/>
    </row>
    <row r="782489" spans="2:3" x14ac:dyDescent="0.25">
      <c r="B782489" s="76"/>
      <c r="C782489" s="75"/>
    </row>
    <row r="782490" spans="2:3" x14ac:dyDescent="0.25">
      <c r="B782490" s="76"/>
      <c r="C782490" s="75"/>
    </row>
    <row r="782491" spans="2:3" x14ac:dyDescent="0.25">
      <c r="B782491" s="76"/>
      <c r="C782491" s="75"/>
    </row>
    <row r="782601" spans="2:3" x14ac:dyDescent="0.25">
      <c r="B782601" s="76"/>
      <c r="C782601" s="75"/>
    </row>
    <row r="782602" spans="2:3" x14ac:dyDescent="0.25">
      <c r="B782602" s="76"/>
      <c r="C782602" s="75"/>
    </row>
    <row r="782603" spans="2:3" x14ac:dyDescent="0.25">
      <c r="B782603" s="76"/>
      <c r="C782603" s="75"/>
    </row>
    <row r="782604" spans="2:3" x14ac:dyDescent="0.25">
      <c r="B782604" s="76"/>
      <c r="C782604" s="75"/>
    </row>
    <row r="782605" spans="2:3" x14ac:dyDescent="0.25">
      <c r="B782605" s="76"/>
      <c r="C782605" s="75"/>
    </row>
    <row r="782606" spans="2:3" x14ac:dyDescent="0.25">
      <c r="B782606" s="76"/>
      <c r="C782606" s="75"/>
    </row>
    <row r="782607" spans="2:3" x14ac:dyDescent="0.25">
      <c r="B782607" s="76"/>
      <c r="C782607" s="75"/>
    </row>
    <row r="782608" spans="2:3" x14ac:dyDescent="0.25">
      <c r="B782608" s="76"/>
      <c r="C782608" s="75"/>
    </row>
    <row r="782609" spans="2:3" x14ac:dyDescent="0.25">
      <c r="B782609" s="76"/>
      <c r="C782609" s="75"/>
    </row>
    <row r="782610" spans="2:3" x14ac:dyDescent="0.25">
      <c r="B782610" s="76"/>
      <c r="C782610" s="75"/>
    </row>
    <row r="782611" spans="2:3" x14ac:dyDescent="0.25">
      <c r="B782611" s="76"/>
      <c r="C782611" s="75"/>
    </row>
    <row r="782612" spans="2:3" x14ac:dyDescent="0.25">
      <c r="B782612" s="76"/>
      <c r="C782612" s="75"/>
    </row>
    <row r="782613" spans="2:3" x14ac:dyDescent="0.25">
      <c r="B782613" s="76"/>
      <c r="C782613" s="75"/>
    </row>
    <row r="782723" spans="2:3" x14ac:dyDescent="0.25">
      <c r="B782723" s="76"/>
      <c r="C782723" s="75"/>
    </row>
    <row r="782724" spans="2:3" x14ac:dyDescent="0.25">
      <c r="B782724" s="76"/>
      <c r="C782724" s="75"/>
    </row>
    <row r="782725" spans="2:3" x14ac:dyDescent="0.25">
      <c r="B782725" s="76"/>
      <c r="C782725" s="75"/>
    </row>
    <row r="782726" spans="2:3" x14ac:dyDescent="0.25">
      <c r="B782726" s="76"/>
      <c r="C782726" s="75"/>
    </row>
    <row r="782727" spans="2:3" x14ac:dyDescent="0.25">
      <c r="B782727" s="76"/>
      <c r="C782727" s="75"/>
    </row>
    <row r="782728" spans="2:3" x14ac:dyDescent="0.25">
      <c r="B782728" s="76"/>
      <c r="C782728" s="75"/>
    </row>
    <row r="782729" spans="2:3" x14ac:dyDescent="0.25">
      <c r="B782729" s="76"/>
      <c r="C782729" s="75"/>
    </row>
    <row r="782730" spans="2:3" x14ac:dyDescent="0.25">
      <c r="B782730" s="76"/>
      <c r="C782730" s="75"/>
    </row>
    <row r="782731" spans="2:3" x14ac:dyDescent="0.25">
      <c r="B782731" s="76"/>
      <c r="C782731" s="75"/>
    </row>
    <row r="782732" spans="2:3" x14ac:dyDescent="0.25">
      <c r="B782732" s="76"/>
      <c r="C782732" s="75"/>
    </row>
    <row r="782733" spans="2:3" x14ac:dyDescent="0.25">
      <c r="B782733" s="76"/>
      <c r="C782733" s="75"/>
    </row>
    <row r="782734" spans="2:3" x14ac:dyDescent="0.25">
      <c r="B782734" s="76"/>
      <c r="C782734" s="75"/>
    </row>
    <row r="782735" spans="2:3" x14ac:dyDescent="0.25">
      <c r="B782735" s="76"/>
      <c r="C782735" s="75"/>
    </row>
    <row r="782845" spans="2:3" x14ac:dyDescent="0.25">
      <c r="B782845" s="76"/>
      <c r="C782845" s="75"/>
    </row>
    <row r="782846" spans="2:3" x14ac:dyDescent="0.25">
      <c r="B782846" s="76"/>
      <c r="C782846" s="75"/>
    </row>
    <row r="782847" spans="2:3" x14ac:dyDescent="0.25">
      <c r="B782847" s="76"/>
      <c r="C782847" s="75"/>
    </row>
    <row r="782848" spans="2:3" x14ac:dyDescent="0.25">
      <c r="B782848" s="76"/>
      <c r="C782848" s="75"/>
    </row>
    <row r="782849" spans="2:3" x14ac:dyDescent="0.25">
      <c r="B782849" s="76"/>
      <c r="C782849" s="75"/>
    </row>
    <row r="782850" spans="2:3" x14ac:dyDescent="0.25">
      <c r="B782850" s="76"/>
      <c r="C782850" s="75"/>
    </row>
    <row r="782851" spans="2:3" x14ac:dyDescent="0.25">
      <c r="B782851" s="76"/>
      <c r="C782851" s="75"/>
    </row>
    <row r="782852" spans="2:3" x14ac:dyDescent="0.25">
      <c r="B782852" s="76"/>
      <c r="C782852" s="75"/>
    </row>
    <row r="782853" spans="2:3" x14ac:dyDescent="0.25">
      <c r="B782853" s="76"/>
      <c r="C782853" s="75"/>
    </row>
    <row r="782854" spans="2:3" x14ac:dyDescent="0.25">
      <c r="B782854" s="76"/>
      <c r="C782854" s="75"/>
    </row>
    <row r="782855" spans="2:3" x14ac:dyDescent="0.25">
      <c r="B782855" s="76"/>
      <c r="C782855" s="75"/>
    </row>
    <row r="782856" spans="2:3" x14ac:dyDescent="0.25">
      <c r="B782856" s="76"/>
      <c r="C782856" s="75"/>
    </row>
    <row r="782857" spans="2:3" x14ac:dyDescent="0.25">
      <c r="B782857" s="76"/>
      <c r="C782857" s="75"/>
    </row>
    <row r="782967" spans="2:3" x14ac:dyDescent="0.25">
      <c r="B782967" s="76"/>
      <c r="C782967" s="75"/>
    </row>
    <row r="782968" spans="2:3" x14ac:dyDescent="0.25">
      <c r="B782968" s="76"/>
      <c r="C782968" s="75"/>
    </row>
    <row r="782969" spans="2:3" x14ac:dyDescent="0.25">
      <c r="B782969" s="76"/>
      <c r="C782969" s="75"/>
    </row>
    <row r="782970" spans="2:3" x14ac:dyDescent="0.25">
      <c r="B782970" s="76"/>
      <c r="C782970" s="75"/>
    </row>
    <row r="782971" spans="2:3" x14ac:dyDescent="0.25">
      <c r="B782971" s="76"/>
      <c r="C782971" s="75"/>
    </row>
    <row r="782972" spans="2:3" x14ac:dyDescent="0.25">
      <c r="B782972" s="76"/>
      <c r="C782972" s="75"/>
    </row>
    <row r="782973" spans="2:3" x14ac:dyDescent="0.25">
      <c r="B782973" s="76"/>
      <c r="C782973" s="75"/>
    </row>
    <row r="782974" spans="2:3" x14ac:dyDescent="0.25">
      <c r="B782974" s="76"/>
      <c r="C782974" s="75"/>
    </row>
    <row r="782975" spans="2:3" x14ac:dyDescent="0.25">
      <c r="B782975" s="76"/>
      <c r="C782975" s="75"/>
    </row>
    <row r="782976" spans="2:3" x14ac:dyDescent="0.25">
      <c r="B782976" s="76"/>
      <c r="C782976" s="75"/>
    </row>
    <row r="782977" spans="2:3" x14ac:dyDescent="0.25">
      <c r="B782977" s="76"/>
      <c r="C782977" s="75"/>
    </row>
    <row r="782978" spans="2:3" x14ac:dyDescent="0.25">
      <c r="B782978" s="76"/>
      <c r="C782978" s="75"/>
    </row>
    <row r="782979" spans="2:3" x14ac:dyDescent="0.25">
      <c r="B782979" s="76"/>
      <c r="C782979" s="75"/>
    </row>
    <row r="783089" spans="2:3" x14ac:dyDescent="0.25">
      <c r="B783089" s="76"/>
      <c r="C783089" s="75"/>
    </row>
    <row r="783090" spans="2:3" x14ac:dyDescent="0.25">
      <c r="B783090" s="76"/>
      <c r="C783090" s="75"/>
    </row>
    <row r="783091" spans="2:3" x14ac:dyDescent="0.25">
      <c r="B783091" s="76"/>
      <c r="C783091" s="75"/>
    </row>
    <row r="783092" spans="2:3" x14ac:dyDescent="0.25">
      <c r="B783092" s="76"/>
      <c r="C783092" s="75"/>
    </row>
    <row r="783093" spans="2:3" x14ac:dyDescent="0.25">
      <c r="B783093" s="76"/>
      <c r="C783093" s="75"/>
    </row>
    <row r="783094" spans="2:3" x14ac:dyDescent="0.25">
      <c r="B783094" s="76"/>
      <c r="C783094" s="75"/>
    </row>
    <row r="783095" spans="2:3" x14ac:dyDescent="0.25">
      <c r="B783095" s="76"/>
      <c r="C783095" s="75"/>
    </row>
    <row r="783096" spans="2:3" x14ac:dyDescent="0.25">
      <c r="B783096" s="76"/>
      <c r="C783096" s="75"/>
    </row>
    <row r="783097" spans="2:3" x14ac:dyDescent="0.25">
      <c r="B783097" s="76"/>
      <c r="C783097" s="75"/>
    </row>
    <row r="783098" spans="2:3" x14ac:dyDescent="0.25">
      <c r="B783098" s="76"/>
      <c r="C783098" s="75"/>
    </row>
    <row r="783099" spans="2:3" x14ac:dyDescent="0.25">
      <c r="B783099" s="76"/>
      <c r="C783099" s="75"/>
    </row>
    <row r="783100" spans="2:3" x14ac:dyDescent="0.25">
      <c r="B783100" s="76"/>
      <c r="C783100" s="75"/>
    </row>
    <row r="783101" spans="2:3" x14ac:dyDescent="0.25">
      <c r="B783101" s="76"/>
      <c r="C783101" s="75"/>
    </row>
    <row r="783211" spans="2:3" x14ac:dyDescent="0.25">
      <c r="B783211" s="76"/>
      <c r="C783211" s="75"/>
    </row>
    <row r="783212" spans="2:3" x14ac:dyDescent="0.25">
      <c r="B783212" s="76"/>
      <c r="C783212" s="75"/>
    </row>
    <row r="783213" spans="2:3" x14ac:dyDescent="0.25">
      <c r="B783213" s="76"/>
      <c r="C783213" s="75"/>
    </row>
    <row r="783214" spans="2:3" x14ac:dyDescent="0.25">
      <c r="B783214" s="76"/>
      <c r="C783214" s="75"/>
    </row>
    <row r="783215" spans="2:3" x14ac:dyDescent="0.25">
      <c r="B783215" s="76"/>
      <c r="C783215" s="75"/>
    </row>
    <row r="783216" spans="2:3" x14ac:dyDescent="0.25">
      <c r="B783216" s="76"/>
      <c r="C783216" s="75"/>
    </row>
    <row r="783217" spans="2:3" x14ac:dyDescent="0.25">
      <c r="B783217" s="76"/>
      <c r="C783217" s="75"/>
    </row>
    <row r="783218" spans="2:3" x14ac:dyDescent="0.25">
      <c r="B783218" s="76"/>
      <c r="C783218" s="75"/>
    </row>
    <row r="783219" spans="2:3" x14ac:dyDescent="0.25">
      <c r="B783219" s="76"/>
      <c r="C783219" s="75"/>
    </row>
    <row r="783220" spans="2:3" x14ac:dyDescent="0.25">
      <c r="B783220" s="76"/>
      <c r="C783220" s="75"/>
    </row>
    <row r="783221" spans="2:3" x14ac:dyDescent="0.25">
      <c r="B783221" s="76"/>
      <c r="C783221" s="75"/>
    </row>
    <row r="783222" spans="2:3" x14ac:dyDescent="0.25">
      <c r="B783222" s="76"/>
      <c r="C783222" s="75"/>
    </row>
    <row r="783223" spans="2:3" x14ac:dyDescent="0.25">
      <c r="B783223" s="76"/>
      <c r="C783223" s="75"/>
    </row>
    <row r="783333" spans="2:3" x14ac:dyDescent="0.25">
      <c r="B783333" s="76"/>
      <c r="C783333" s="75"/>
    </row>
    <row r="783334" spans="2:3" x14ac:dyDescent="0.25">
      <c r="B783334" s="76"/>
      <c r="C783334" s="75"/>
    </row>
    <row r="783335" spans="2:3" x14ac:dyDescent="0.25">
      <c r="B783335" s="76"/>
      <c r="C783335" s="75"/>
    </row>
    <row r="783336" spans="2:3" x14ac:dyDescent="0.25">
      <c r="B783336" s="76"/>
      <c r="C783336" s="75"/>
    </row>
    <row r="783337" spans="2:3" x14ac:dyDescent="0.25">
      <c r="B783337" s="76"/>
      <c r="C783337" s="75"/>
    </row>
    <row r="783338" spans="2:3" x14ac:dyDescent="0.25">
      <c r="B783338" s="76"/>
      <c r="C783338" s="75"/>
    </row>
    <row r="783339" spans="2:3" x14ac:dyDescent="0.25">
      <c r="B783339" s="76"/>
      <c r="C783339" s="75"/>
    </row>
    <row r="783340" spans="2:3" x14ac:dyDescent="0.25">
      <c r="B783340" s="76"/>
      <c r="C783340" s="75"/>
    </row>
    <row r="783341" spans="2:3" x14ac:dyDescent="0.25">
      <c r="B783341" s="76"/>
      <c r="C783341" s="75"/>
    </row>
    <row r="783342" spans="2:3" x14ac:dyDescent="0.25">
      <c r="B783342" s="76"/>
      <c r="C783342" s="75"/>
    </row>
    <row r="783343" spans="2:3" x14ac:dyDescent="0.25">
      <c r="B783343" s="76"/>
      <c r="C783343" s="75"/>
    </row>
    <row r="783344" spans="2:3" x14ac:dyDescent="0.25">
      <c r="B783344" s="76"/>
      <c r="C783344" s="75"/>
    </row>
    <row r="783345" spans="2:3" x14ac:dyDescent="0.25">
      <c r="B783345" s="76"/>
      <c r="C783345" s="75"/>
    </row>
    <row r="783455" spans="2:3" x14ac:dyDescent="0.25">
      <c r="B783455" s="76"/>
      <c r="C783455" s="75"/>
    </row>
    <row r="783456" spans="2:3" x14ac:dyDescent="0.25">
      <c r="B783456" s="76"/>
      <c r="C783456" s="75"/>
    </row>
    <row r="783457" spans="2:3" x14ac:dyDescent="0.25">
      <c r="B783457" s="76"/>
      <c r="C783457" s="75"/>
    </row>
    <row r="783458" spans="2:3" x14ac:dyDescent="0.25">
      <c r="B783458" s="76"/>
      <c r="C783458" s="75"/>
    </row>
    <row r="783459" spans="2:3" x14ac:dyDescent="0.25">
      <c r="B783459" s="76"/>
      <c r="C783459" s="75"/>
    </row>
    <row r="783460" spans="2:3" x14ac:dyDescent="0.25">
      <c r="B783460" s="76"/>
      <c r="C783460" s="75"/>
    </row>
    <row r="783461" spans="2:3" x14ac:dyDescent="0.25">
      <c r="B783461" s="76"/>
      <c r="C783461" s="75"/>
    </row>
    <row r="783462" spans="2:3" x14ac:dyDescent="0.25">
      <c r="B783462" s="76"/>
      <c r="C783462" s="75"/>
    </row>
    <row r="783463" spans="2:3" x14ac:dyDescent="0.25">
      <c r="B783463" s="76"/>
      <c r="C783463" s="75"/>
    </row>
    <row r="783464" spans="2:3" x14ac:dyDescent="0.25">
      <c r="B783464" s="76"/>
      <c r="C783464" s="75"/>
    </row>
    <row r="783465" spans="2:3" x14ac:dyDescent="0.25">
      <c r="B783465" s="76"/>
      <c r="C783465" s="75"/>
    </row>
    <row r="783466" spans="2:3" x14ac:dyDescent="0.25">
      <c r="B783466" s="76"/>
      <c r="C783466" s="75"/>
    </row>
    <row r="783467" spans="2:3" x14ac:dyDescent="0.25">
      <c r="B783467" s="76"/>
      <c r="C783467" s="75"/>
    </row>
    <row r="783577" spans="2:3" x14ac:dyDescent="0.25">
      <c r="B783577" s="76"/>
      <c r="C783577" s="75"/>
    </row>
    <row r="783578" spans="2:3" x14ac:dyDescent="0.25">
      <c r="B783578" s="76"/>
      <c r="C783578" s="75"/>
    </row>
    <row r="783579" spans="2:3" x14ac:dyDescent="0.25">
      <c r="B783579" s="76"/>
      <c r="C783579" s="75"/>
    </row>
    <row r="783580" spans="2:3" x14ac:dyDescent="0.25">
      <c r="B783580" s="76"/>
      <c r="C783580" s="75"/>
    </row>
    <row r="783581" spans="2:3" x14ac:dyDescent="0.25">
      <c r="B783581" s="76"/>
      <c r="C783581" s="75"/>
    </row>
    <row r="783582" spans="2:3" x14ac:dyDescent="0.25">
      <c r="B783582" s="76"/>
      <c r="C783582" s="75"/>
    </row>
    <row r="783583" spans="2:3" x14ac:dyDescent="0.25">
      <c r="B783583" s="76"/>
      <c r="C783583" s="75"/>
    </row>
    <row r="783584" spans="2:3" x14ac:dyDescent="0.25">
      <c r="B783584" s="76"/>
      <c r="C783584" s="75"/>
    </row>
    <row r="783585" spans="2:3" x14ac:dyDescent="0.25">
      <c r="B783585" s="76"/>
      <c r="C783585" s="75"/>
    </row>
    <row r="783586" spans="2:3" x14ac:dyDescent="0.25">
      <c r="B783586" s="76"/>
      <c r="C783586" s="75"/>
    </row>
    <row r="783587" spans="2:3" x14ac:dyDescent="0.25">
      <c r="B783587" s="76"/>
      <c r="C783587" s="75"/>
    </row>
    <row r="783588" spans="2:3" x14ac:dyDescent="0.25">
      <c r="B783588" s="76"/>
      <c r="C783588" s="75"/>
    </row>
    <row r="783589" spans="2:3" x14ac:dyDescent="0.25">
      <c r="B783589" s="76"/>
      <c r="C783589" s="75"/>
    </row>
    <row r="783699" spans="2:3" x14ac:dyDescent="0.25">
      <c r="B783699" s="76"/>
      <c r="C783699" s="75"/>
    </row>
    <row r="783700" spans="2:3" x14ac:dyDescent="0.25">
      <c r="B783700" s="76"/>
      <c r="C783700" s="75"/>
    </row>
    <row r="783701" spans="2:3" x14ac:dyDescent="0.25">
      <c r="B783701" s="76"/>
      <c r="C783701" s="75"/>
    </row>
    <row r="783702" spans="2:3" x14ac:dyDescent="0.25">
      <c r="B783702" s="76"/>
      <c r="C783702" s="75"/>
    </row>
    <row r="783703" spans="2:3" x14ac:dyDescent="0.25">
      <c r="B783703" s="76"/>
      <c r="C783703" s="75"/>
    </row>
    <row r="783704" spans="2:3" x14ac:dyDescent="0.25">
      <c r="B783704" s="76"/>
      <c r="C783704" s="75"/>
    </row>
    <row r="783705" spans="2:3" x14ac:dyDescent="0.25">
      <c r="B783705" s="76"/>
      <c r="C783705" s="75"/>
    </row>
    <row r="783706" spans="2:3" x14ac:dyDescent="0.25">
      <c r="B783706" s="76"/>
      <c r="C783706" s="75"/>
    </row>
    <row r="783707" spans="2:3" x14ac:dyDescent="0.25">
      <c r="B783707" s="76"/>
      <c r="C783707" s="75"/>
    </row>
    <row r="783708" spans="2:3" x14ac:dyDescent="0.25">
      <c r="B783708" s="76"/>
      <c r="C783708" s="75"/>
    </row>
    <row r="783709" spans="2:3" x14ac:dyDescent="0.25">
      <c r="B783709" s="76"/>
      <c r="C783709" s="75"/>
    </row>
    <row r="783710" spans="2:3" x14ac:dyDescent="0.25">
      <c r="B783710" s="76"/>
      <c r="C783710" s="75"/>
    </row>
    <row r="783711" spans="2:3" x14ac:dyDescent="0.25">
      <c r="B783711" s="76"/>
      <c r="C783711" s="75"/>
    </row>
    <row r="783821" spans="2:3" x14ac:dyDescent="0.25">
      <c r="B783821" s="76"/>
      <c r="C783821" s="75"/>
    </row>
    <row r="783822" spans="2:3" x14ac:dyDescent="0.25">
      <c r="B783822" s="76"/>
      <c r="C783822" s="75"/>
    </row>
    <row r="783823" spans="2:3" x14ac:dyDescent="0.25">
      <c r="B783823" s="76"/>
      <c r="C783823" s="75"/>
    </row>
    <row r="783824" spans="2:3" x14ac:dyDescent="0.25">
      <c r="B783824" s="76"/>
      <c r="C783824" s="75"/>
    </row>
    <row r="783825" spans="2:3" x14ac:dyDescent="0.25">
      <c r="B783825" s="76"/>
      <c r="C783825" s="75"/>
    </row>
    <row r="783826" spans="2:3" x14ac:dyDescent="0.25">
      <c r="B783826" s="76"/>
      <c r="C783826" s="75"/>
    </row>
    <row r="783827" spans="2:3" x14ac:dyDescent="0.25">
      <c r="B783827" s="76"/>
      <c r="C783827" s="75"/>
    </row>
    <row r="783828" spans="2:3" x14ac:dyDescent="0.25">
      <c r="B783828" s="76"/>
      <c r="C783828" s="75"/>
    </row>
    <row r="783829" spans="2:3" x14ac:dyDescent="0.25">
      <c r="B783829" s="76"/>
      <c r="C783829" s="75"/>
    </row>
    <row r="783830" spans="2:3" x14ac:dyDescent="0.25">
      <c r="B783830" s="76"/>
      <c r="C783830" s="75"/>
    </row>
    <row r="783831" spans="2:3" x14ac:dyDescent="0.25">
      <c r="B783831" s="76"/>
      <c r="C783831" s="75"/>
    </row>
    <row r="783832" spans="2:3" x14ac:dyDescent="0.25">
      <c r="B783832" s="76"/>
      <c r="C783832" s="75"/>
    </row>
    <row r="783833" spans="2:3" x14ac:dyDescent="0.25">
      <c r="B783833" s="76"/>
      <c r="C783833" s="75"/>
    </row>
    <row r="783943" spans="2:3" x14ac:dyDescent="0.25">
      <c r="B783943" s="76"/>
      <c r="C783943" s="75"/>
    </row>
    <row r="783944" spans="2:3" x14ac:dyDescent="0.25">
      <c r="B783944" s="76"/>
      <c r="C783944" s="75"/>
    </row>
    <row r="783945" spans="2:3" x14ac:dyDescent="0.25">
      <c r="B783945" s="76"/>
      <c r="C783945" s="75"/>
    </row>
    <row r="783946" spans="2:3" x14ac:dyDescent="0.25">
      <c r="B783946" s="76"/>
      <c r="C783946" s="75"/>
    </row>
    <row r="783947" spans="2:3" x14ac:dyDescent="0.25">
      <c r="B783947" s="76"/>
      <c r="C783947" s="75"/>
    </row>
    <row r="783948" spans="2:3" x14ac:dyDescent="0.25">
      <c r="B783948" s="76"/>
      <c r="C783948" s="75"/>
    </row>
    <row r="783949" spans="2:3" x14ac:dyDescent="0.25">
      <c r="B783949" s="76"/>
      <c r="C783949" s="75"/>
    </row>
    <row r="783950" spans="2:3" x14ac:dyDescent="0.25">
      <c r="B783950" s="76"/>
      <c r="C783950" s="75"/>
    </row>
    <row r="783951" spans="2:3" x14ac:dyDescent="0.25">
      <c r="B783951" s="76"/>
      <c r="C783951" s="75"/>
    </row>
    <row r="783952" spans="2:3" x14ac:dyDescent="0.25">
      <c r="B783952" s="76"/>
      <c r="C783952" s="75"/>
    </row>
    <row r="783953" spans="2:3" x14ac:dyDescent="0.25">
      <c r="B783953" s="76"/>
      <c r="C783953" s="75"/>
    </row>
    <row r="783954" spans="2:3" x14ac:dyDescent="0.25">
      <c r="B783954" s="76"/>
      <c r="C783954" s="75"/>
    </row>
    <row r="783955" spans="2:3" x14ac:dyDescent="0.25">
      <c r="B783955" s="76"/>
      <c r="C783955" s="75"/>
    </row>
    <row r="784065" spans="2:3" x14ac:dyDescent="0.25">
      <c r="B784065" s="76"/>
      <c r="C784065" s="75"/>
    </row>
    <row r="784066" spans="2:3" x14ac:dyDescent="0.25">
      <c r="B784066" s="76"/>
      <c r="C784066" s="75"/>
    </row>
    <row r="784067" spans="2:3" x14ac:dyDescent="0.25">
      <c r="B784067" s="76"/>
      <c r="C784067" s="75"/>
    </row>
    <row r="784068" spans="2:3" x14ac:dyDescent="0.25">
      <c r="B784068" s="76"/>
      <c r="C784068" s="75"/>
    </row>
    <row r="784069" spans="2:3" x14ac:dyDescent="0.25">
      <c r="B784069" s="76"/>
      <c r="C784069" s="75"/>
    </row>
    <row r="784070" spans="2:3" x14ac:dyDescent="0.25">
      <c r="B784070" s="76"/>
      <c r="C784070" s="75"/>
    </row>
    <row r="784071" spans="2:3" x14ac:dyDescent="0.25">
      <c r="B784071" s="76"/>
      <c r="C784071" s="75"/>
    </row>
    <row r="784072" spans="2:3" x14ac:dyDescent="0.25">
      <c r="B784072" s="76"/>
      <c r="C784072" s="75"/>
    </row>
    <row r="784073" spans="2:3" x14ac:dyDescent="0.25">
      <c r="B784073" s="76"/>
      <c r="C784073" s="75"/>
    </row>
    <row r="784074" spans="2:3" x14ac:dyDescent="0.25">
      <c r="B784074" s="76"/>
      <c r="C784074" s="75"/>
    </row>
    <row r="784075" spans="2:3" x14ac:dyDescent="0.25">
      <c r="B784075" s="76"/>
      <c r="C784075" s="75"/>
    </row>
    <row r="784076" spans="2:3" x14ac:dyDescent="0.25">
      <c r="B784076" s="76"/>
      <c r="C784076" s="75"/>
    </row>
    <row r="784077" spans="2:3" x14ac:dyDescent="0.25">
      <c r="B784077" s="76"/>
      <c r="C784077" s="75"/>
    </row>
    <row r="784187" spans="2:3" x14ac:dyDescent="0.25">
      <c r="B784187" s="76"/>
      <c r="C784187" s="75"/>
    </row>
    <row r="784188" spans="2:3" x14ac:dyDescent="0.25">
      <c r="B784188" s="76"/>
      <c r="C784188" s="75"/>
    </row>
    <row r="784189" spans="2:3" x14ac:dyDescent="0.25">
      <c r="B784189" s="76"/>
      <c r="C784189" s="75"/>
    </row>
    <row r="784190" spans="2:3" x14ac:dyDescent="0.25">
      <c r="B784190" s="76"/>
      <c r="C784190" s="75"/>
    </row>
    <row r="784191" spans="2:3" x14ac:dyDescent="0.25">
      <c r="B784191" s="76"/>
      <c r="C784191" s="75"/>
    </row>
    <row r="784192" spans="2:3" x14ac:dyDescent="0.25">
      <c r="B784192" s="76"/>
      <c r="C784192" s="75"/>
    </row>
    <row r="784193" spans="2:3" x14ac:dyDescent="0.25">
      <c r="B784193" s="76"/>
      <c r="C784193" s="75"/>
    </row>
    <row r="784194" spans="2:3" x14ac:dyDescent="0.25">
      <c r="B784194" s="76"/>
      <c r="C784194" s="75"/>
    </row>
    <row r="784195" spans="2:3" x14ac:dyDescent="0.25">
      <c r="B784195" s="76"/>
      <c r="C784195" s="75"/>
    </row>
    <row r="784196" spans="2:3" x14ac:dyDescent="0.25">
      <c r="B784196" s="76"/>
      <c r="C784196" s="75"/>
    </row>
    <row r="784197" spans="2:3" x14ac:dyDescent="0.25">
      <c r="B784197" s="76"/>
      <c r="C784197" s="75"/>
    </row>
    <row r="784198" spans="2:3" x14ac:dyDescent="0.25">
      <c r="B784198" s="76"/>
      <c r="C784198" s="75"/>
    </row>
    <row r="784199" spans="2:3" x14ac:dyDescent="0.25">
      <c r="B784199" s="76"/>
      <c r="C784199" s="75"/>
    </row>
    <row r="784309" spans="2:3" x14ac:dyDescent="0.25">
      <c r="B784309" s="76"/>
      <c r="C784309" s="75"/>
    </row>
    <row r="784310" spans="2:3" x14ac:dyDescent="0.25">
      <c r="B784310" s="76"/>
      <c r="C784310" s="75"/>
    </row>
    <row r="784311" spans="2:3" x14ac:dyDescent="0.25">
      <c r="B784311" s="76"/>
      <c r="C784311" s="75"/>
    </row>
    <row r="784312" spans="2:3" x14ac:dyDescent="0.25">
      <c r="B784312" s="76"/>
      <c r="C784312" s="75"/>
    </row>
    <row r="784313" spans="2:3" x14ac:dyDescent="0.25">
      <c r="B784313" s="76"/>
      <c r="C784313" s="75"/>
    </row>
    <row r="784314" spans="2:3" x14ac:dyDescent="0.25">
      <c r="B784314" s="76"/>
      <c r="C784314" s="75"/>
    </row>
    <row r="784315" spans="2:3" x14ac:dyDescent="0.25">
      <c r="B784315" s="76"/>
      <c r="C784315" s="75"/>
    </row>
    <row r="784316" spans="2:3" x14ac:dyDescent="0.25">
      <c r="B784316" s="76"/>
      <c r="C784316" s="75"/>
    </row>
    <row r="784317" spans="2:3" x14ac:dyDescent="0.25">
      <c r="B784317" s="76"/>
      <c r="C784317" s="75"/>
    </row>
    <row r="784318" spans="2:3" x14ac:dyDescent="0.25">
      <c r="B784318" s="76"/>
      <c r="C784318" s="75"/>
    </row>
    <row r="784319" spans="2:3" x14ac:dyDescent="0.25">
      <c r="B784319" s="76"/>
      <c r="C784319" s="75"/>
    </row>
    <row r="784320" spans="2:3" x14ac:dyDescent="0.25">
      <c r="B784320" s="76"/>
      <c r="C784320" s="75"/>
    </row>
    <row r="784321" spans="2:3" x14ac:dyDescent="0.25">
      <c r="B784321" s="76"/>
      <c r="C784321" s="75"/>
    </row>
    <row r="784431" spans="2:3" x14ac:dyDescent="0.25">
      <c r="B784431" s="76"/>
      <c r="C784431" s="75"/>
    </row>
    <row r="784432" spans="2:3" x14ac:dyDescent="0.25">
      <c r="B784432" s="76"/>
      <c r="C784432" s="75"/>
    </row>
    <row r="784433" spans="2:3" x14ac:dyDescent="0.25">
      <c r="B784433" s="76"/>
      <c r="C784433" s="75"/>
    </row>
    <row r="784434" spans="2:3" x14ac:dyDescent="0.25">
      <c r="B784434" s="76"/>
      <c r="C784434" s="75"/>
    </row>
    <row r="784435" spans="2:3" x14ac:dyDescent="0.25">
      <c r="B784435" s="76"/>
      <c r="C784435" s="75"/>
    </row>
    <row r="784436" spans="2:3" x14ac:dyDescent="0.25">
      <c r="B784436" s="76"/>
      <c r="C784436" s="75"/>
    </row>
    <row r="784437" spans="2:3" x14ac:dyDescent="0.25">
      <c r="B784437" s="76"/>
      <c r="C784437" s="75"/>
    </row>
    <row r="784438" spans="2:3" x14ac:dyDescent="0.25">
      <c r="B784438" s="76"/>
      <c r="C784438" s="75"/>
    </row>
    <row r="784439" spans="2:3" x14ac:dyDescent="0.25">
      <c r="B784439" s="76"/>
      <c r="C784439" s="75"/>
    </row>
    <row r="784440" spans="2:3" x14ac:dyDescent="0.25">
      <c r="B784440" s="76"/>
      <c r="C784440" s="75"/>
    </row>
    <row r="784441" spans="2:3" x14ac:dyDescent="0.25">
      <c r="B784441" s="76"/>
      <c r="C784441" s="75"/>
    </row>
    <row r="784442" spans="2:3" x14ac:dyDescent="0.25">
      <c r="B784442" s="76"/>
      <c r="C784442" s="75"/>
    </row>
    <row r="784443" spans="2:3" x14ac:dyDescent="0.25">
      <c r="B784443" s="76"/>
      <c r="C784443" s="75"/>
    </row>
    <row r="784553" spans="2:3" x14ac:dyDescent="0.25">
      <c r="B784553" s="76"/>
      <c r="C784553" s="75"/>
    </row>
    <row r="784554" spans="2:3" x14ac:dyDescent="0.25">
      <c r="B784554" s="76"/>
      <c r="C784554" s="75"/>
    </row>
    <row r="784555" spans="2:3" x14ac:dyDescent="0.25">
      <c r="B784555" s="76"/>
      <c r="C784555" s="75"/>
    </row>
    <row r="784556" spans="2:3" x14ac:dyDescent="0.25">
      <c r="B784556" s="76"/>
      <c r="C784556" s="75"/>
    </row>
    <row r="784557" spans="2:3" x14ac:dyDescent="0.25">
      <c r="B784557" s="76"/>
      <c r="C784557" s="75"/>
    </row>
    <row r="784558" spans="2:3" x14ac:dyDescent="0.25">
      <c r="B784558" s="76"/>
      <c r="C784558" s="75"/>
    </row>
    <row r="784559" spans="2:3" x14ac:dyDescent="0.25">
      <c r="B784559" s="76"/>
      <c r="C784559" s="75"/>
    </row>
    <row r="784560" spans="2:3" x14ac:dyDescent="0.25">
      <c r="B784560" s="76"/>
      <c r="C784560" s="75"/>
    </row>
    <row r="784561" spans="2:3" x14ac:dyDescent="0.25">
      <c r="B784561" s="76"/>
      <c r="C784561" s="75"/>
    </row>
    <row r="784562" spans="2:3" x14ac:dyDescent="0.25">
      <c r="B784562" s="76"/>
      <c r="C784562" s="75"/>
    </row>
    <row r="784563" spans="2:3" x14ac:dyDescent="0.25">
      <c r="B784563" s="76"/>
      <c r="C784563" s="75"/>
    </row>
    <row r="784564" spans="2:3" x14ac:dyDescent="0.25">
      <c r="B784564" s="76"/>
      <c r="C784564" s="75"/>
    </row>
    <row r="784565" spans="2:3" x14ac:dyDescent="0.25">
      <c r="B784565" s="76"/>
      <c r="C784565" s="75"/>
    </row>
    <row r="784675" spans="2:3" x14ac:dyDescent="0.25">
      <c r="B784675" s="76"/>
      <c r="C784675" s="75"/>
    </row>
    <row r="784676" spans="2:3" x14ac:dyDescent="0.25">
      <c r="B784676" s="76"/>
      <c r="C784676" s="75"/>
    </row>
    <row r="784677" spans="2:3" x14ac:dyDescent="0.25">
      <c r="B784677" s="76"/>
      <c r="C784677" s="75"/>
    </row>
    <row r="784678" spans="2:3" x14ac:dyDescent="0.25">
      <c r="B784678" s="76"/>
      <c r="C784678" s="75"/>
    </row>
    <row r="784679" spans="2:3" x14ac:dyDescent="0.25">
      <c r="B784679" s="76"/>
      <c r="C784679" s="75"/>
    </row>
    <row r="784680" spans="2:3" x14ac:dyDescent="0.25">
      <c r="B784680" s="76"/>
      <c r="C784680" s="75"/>
    </row>
    <row r="784681" spans="2:3" x14ac:dyDescent="0.25">
      <c r="B784681" s="76"/>
      <c r="C784681" s="75"/>
    </row>
    <row r="784682" spans="2:3" x14ac:dyDescent="0.25">
      <c r="B784682" s="76"/>
      <c r="C784682" s="75"/>
    </row>
    <row r="784683" spans="2:3" x14ac:dyDescent="0.25">
      <c r="B784683" s="76"/>
      <c r="C784683" s="75"/>
    </row>
    <row r="784684" spans="2:3" x14ac:dyDescent="0.25">
      <c r="B784684" s="76"/>
      <c r="C784684" s="75"/>
    </row>
    <row r="784685" spans="2:3" x14ac:dyDescent="0.25">
      <c r="B784685" s="76"/>
      <c r="C784685" s="75"/>
    </row>
    <row r="784686" spans="2:3" x14ac:dyDescent="0.25">
      <c r="B784686" s="76"/>
      <c r="C784686" s="75"/>
    </row>
    <row r="784687" spans="2:3" x14ac:dyDescent="0.25">
      <c r="B784687" s="76"/>
      <c r="C784687" s="75"/>
    </row>
    <row r="784797" spans="2:3" x14ac:dyDescent="0.25">
      <c r="B784797" s="76"/>
      <c r="C784797" s="75"/>
    </row>
    <row r="784798" spans="2:3" x14ac:dyDescent="0.25">
      <c r="B784798" s="76"/>
      <c r="C784798" s="75"/>
    </row>
    <row r="784799" spans="2:3" x14ac:dyDescent="0.25">
      <c r="B784799" s="76"/>
      <c r="C784799" s="75"/>
    </row>
    <row r="784800" spans="2:3" x14ac:dyDescent="0.25">
      <c r="B784800" s="76"/>
      <c r="C784800" s="75"/>
    </row>
    <row r="784801" spans="2:3" x14ac:dyDescent="0.25">
      <c r="B784801" s="76"/>
      <c r="C784801" s="75"/>
    </row>
    <row r="784802" spans="2:3" x14ac:dyDescent="0.25">
      <c r="B784802" s="76"/>
      <c r="C784802" s="75"/>
    </row>
    <row r="784803" spans="2:3" x14ac:dyDescent="0.25">
      <c r="B784803" s="76"/>
      <c r="C784803" s="75"/>
    </row>
    <row r="784804" spans="2:3" x14ac:dyDescent="0.25">
      <c r="B784804" s="76"/>
      <c r="C784804" s="75"/>
    </row>
    <row r="784805" spans="2:3" x14ac:dyDescent="0.25">
      <c r="B784805" s="76"/>
      <c r="C784805" s="75"/>
    </row>
    <row r="784806" spans="2:3" x14ac:dyDescent="0.25">
      <c r="B784806" s="76"/>
      <c r="C784806" s="75"/>
    </row>
    <row r="784807" spans="2:3" x14ac:dyDescent="0.25">
      <c r="B784807" s="76"/>
      <c r="C784807" s="75"/>
    </row>
    <row r="784808" spans="2:3" x14ac:dyDescent="0.25">
      <c r="B784808" s="76"/>
      <c r="C784808" s="75"/>
    </row>
    <row r="784809" spans="2:3" x14ac:dyDescent="0.25">
      <c r="B784809" s="76"/>
      <c r="C784809" s="75"/>
    </row>
    <row r="784919" spans="2:3" x14ac:dyDescent="0.25">
      <c r="B784919" s="76"/>
      <c r="C784919" s="75"/>
    </row>
    <row r="784920" spans="2:3" x14ac:dyDescent="0.25">
      <c r="B784920" s="76"/>
      <c r="C784920" s="75"/>
    </row>
    <row r="784921" spans="2:3" x14ac:dyDescent="0.25">
      <c r="B784921" s="76"/>
      <c r="C784921" s="75"/>
    </row>
    <row r="784922" spans="2:3" x14ac:dyDescent="0.25">
      <c r="B784922" s="76"/>
      <c r="C784922" s="75"/>
    </row>
    <row r="784923" spans="2:3" x14ac:dyDescent="0.25">
      <c r="B784923" s="76"/>
      <c r="C784923" s="75"/>
    </row>
    <row r="784924" spans="2:3" x14ac:dyDescent="0.25">
      <c r="B784924" s="76"/>
      <c r="C784924" s="75"/>
    </row>
    <row r="784925" spans="2:3" x14ac:dyDescent="0.25">
      <c r="B784925" s="76"/>
      <c r="C784925" s="75"/>
    </row>
    <row r="784926" spans="2:3" x14ac:dyDescent="0.25">
      <c r="B784926" s="76"/>
      <c r="C784926" s="75"/>
    </row>
    <row r="784927" spans="2:3" x14ac:dyDescent="0.25">
      <c r="B784927" s="76"/>
      <c r="C784927" s="75"/>
    </row>
    <row r="784928" spans="2:3" x14ac:dyDescent="0.25">
      <c r="B784928" s="76"/>
      <c r="C784928" s="75"/>
    </row>
    <row r="784929" spans="2:3" x14ac:dyDescent="0.25">
      <c r="B784929" s="76"/>
      <c r="C784929" s="75"/>
    </row>
    <row r="784930" spans="2:3" x14ac:dyDescent="0.25">
      <c r="B784930" s="76"/>
      <c r="C784930" s="75"/>
    </row>
    <row r="784931" spans="2:3" x14ac:dyDescent="0.25">
      <c r="B784931" s="76"/>
      <c r="C784931" s="75"/>
    </row>
    <row r="785041" spans="2:3" x14ac:dyDescent="0.25">
      <c r="B785041" s="76"/>
      <c r="C785041" s="75"/>
    </row>
    <row r="785042" spans="2:3" x14ac:dyDescent="0.25">
      <c r="B785042" s="76"/>
      <c r="C785042" s="75"/>
    </row>
    <row r="785043" spans="2:3" x14ac:dyDescent="0.25">
      <c r="B785043" s="76"/>
      <c r="C785043" s="75"/>
    </row>
    <row r="785044" spans="2:3" x14ac:dyDescent="0.25">
      <c r="B785044" s="76"/>
      <c r="C785044" s="75"/>
    </row>
    <row r="785045" spans="2:3" x14ac:dyDescent="0.25">
      <c r="B785045" s="76"/>
      <c r="C785045" s="75"/>
    </row>
    <row r="785046" spans="2:3" x14ac:dyDescent="0.25">
      <c r="B785046" s="76"/>
      <c r="C785046" s="75"/>
    </row>
    <row r="785047" spans="2:3" x14ac:dyDescent="0.25">
      <c r="B785047" s="76"/>
      <c r="C785047" s="75"/>
    </row>
    <row r="785048" spans="2:3" x14ac:dyDescent="0.25">
      <c r="B785048" s="76"/>
      <c r="C785048" s="75"/>
    </row>
    <row r="785049" spans="2:3" x14ac:dyDescent="0.25">
      <c r="B785049" s="76"/>
      <c r="C785049" s="75"/>
    </row>
    <row r="785050" spans="2:3" x14ac:dyDescent="0.25">
      <c r="B785050" s="76"/>
      <c r="C785050" s="75"/>
    </row>
    <row r="785051" spans="2:3" x14ac:dyDescent="0.25">
      <c r="B785051" s="76"/>
      <c r="C785051" s="75"/>
    </row>
    <row r="785052" spans="2:3" x14ac:dyDescent="0.25">
      <c r="B785052" s="76"/>
      <c r="C785052" s="75"/>
    </row>
    <row r="785053" spans="2:3" x14ac:dyDescent="0.25">
      <c r="B785053" s="76"/>
      <c r="C785053" s="75"/>
    </row>
    <row r="785163" spans="2:3" x14ac:dyDescent="0.25">
      <c r="B785163" s="76"/>
      <c r="C785163" s="75"/>
    </row>
    <row r="785164" spans="2:3" x14ac:dyDescent="0.25">
      <c r="B785164" s="76"/>
      <c r="C785164" s="75"/>
    </row>
    <row r="785165" spans="2:3" x14ac:dyDescent="0.25">
      <c r="B785165" s="76"/>
      <c r="C785165" s="75"/>
    </row>
    <row r="785166" spans="2:3" x14ac:dyDescent="0.25">
      <c r="B785166" s="76"/>
      <c r="C785166" s="75"/>
    </row>
    <row r="785167" spans="2:3" x14ac:dyDescent="0.25">
      <c r="B785167" s="76"/>
      <c r="C785167" s="75"/>
    </row>
    <row r="785168" spans="2:3" x14ac:dyDescent="0.25">
      <c r="B785168" s="76"/>
      <c r="C785168" s="75"/>
    </row>
    <row r="785169" spans="2:3" x14ac:dyDescent="0.25">
      <c r="B785169" s="76"/>
      <c r="C785169" s="75"/>
    </row>
    <row r="785170" spans="2:3" x14ac:dyDescent="0.25">
      <c r="B785170" s="76"/>
      <c r="C785170" s="75"/>
    </row>
    <row r="785171" spans="2:3" x14ac:dyDescent="0.25">
      <c r="B785171" s="76"/>
      <c r="C785171" s="75"/>
    </row>
    <row r="785172" spans="2:3" x14ac:dyDescent="0.25">
      <c r="B785172" s="76"/>
      <c r="C785172" s="75"/>
    </row>
    <row r="785173" spans="2:3" x14ac:dyDescent="0.25">
      <c r="B785173" s="76"/>
      <c r="C785173" s="75"/>
    </row>
    <row r="785174" spans="2:3" x14ac:dyDescent="0.25">
      <c r="B785174" s="76"/>
      <c r="C785174" s="75"/>
    </row>
    <row r="785175" spans="2:3" x14ac:dyDescent="0.25">
      <c r="B785175" s="76"/>
      <c r="C785175" s="75"/>
    </row>
    <row r="785285" spans="2:3" x14ac:dyDescent="0.25">
      <c r="B785285" s="76"/>
      <c r="C785285" s="75"/>
    </row>
    <row r="785286" spans="2:3" x14ac:dyDescent="0.25">
      <c r="B785286" s="76"/>
      <c r="C785286" s="75"/>
    </row>
    <row r="785287" spans="2:3" x14ac:dyDescent="0.25">
      <c r="B785287" s="76"/>
      <c r="C785287" s="75"/>
    </row>
    <row r="785288" spans="2:3" x14ac:dyDescent="0.25">
      <c r="B785288" s="76"/>
      <c r="C785288" s="75"/>
    </row>
    <row r="785289" spans="2:3" x14ac:dyDescent="0.25">
      <c r="B785289" s="76"/>
      <c r="C785289" s="75"/>
    </row>
    <row r="785290" spans="2:3" x14ac:dyDescent="0.25">
      <c r="B785290" s="76"/>
      <c r="C785290" s="75"/>
    </row>
    <row r="785291" spans="2:3" x14ac:dyDescent="0.25">
      <c r="B785291" s="76"/>
      <c r="C785291" s="75"/>
    </row>
    <row r="785292" spans="2:3" x14ac:dyDescent="0.25">
      <c r="B785292" s="76"/>
      <c r="C785292" s="75"/>
    </row>
    <row r="785293" spans="2:3" x14ac:dyDescent="0.25">
      <c r="B785293" s="76"/>
      <c r="C785293" s="75"/>
    </row>
    <row r="785294" spans="2:3" x14ac:dyDescent="0.25">
      <c r="B785294" s="76"/>
      <c r="C785294" s="75"/>
    </row>
    <row r="785295" spans="2:3" x14ac:dyDescent="0.25">
      <c r="B785295" s="76"/>
      <c r="C785295" s="75"/>
    </row>
    <row r="785296" spans="2:3" x14ac:dyDescent="0.25">
      <c r="B785296" s="76"/>
      <c r="C785296" s="75"/>
    </row>
    <row r="785297" spans="2:3" x14ac:dyDescent="0.25">
      <c r="B785297" s="76"/>
      <c r="C785297" s="75"/>
    </row>
    <row r="785407" spans="2:3" x14ac:dyDescent="0.25">
      <c r="B785407" s="76"/>
      <c r="C785407" s="75"/>
    </row>
    <row r="785408" spans="2:3" x14ac:dyDescent="0.25">
      <c r="B785408" s="76"/>
      <c r="C785408" s="75"/>
    </row>
    <row r="785409" spans="2:3" x14ac:dyDescent="0.25">
      <c r="B785409" s="76"/>
      <c r="C785409" s="75"/>
    </row>
    <row r="785410" spans="2:3" x14ac:dyDescent="0.25">
      <c r="B785410" s="76"/>
      <c r="C785410" s="75"/>
    </row>
    <row r="785411" spans="2:3" x14ac:dyDescent="0.25">
      <c r="B785411" s="76"/>
      <c r="C785411" s="75"/>
    </row>
    <row r="785412" spans="2:3" x14ac:dyDescent="0.25">
      <c r="B785412" s="76"/>
      <c r="C785412" s="75"/>
    </row>
    <row r="785413" spans="2:3" x14ac:dyDescent="0.25">
      <c r="B785413" s="76"/>
      <c r="C785413" s="75"/>
    </row>
    <row r="785414" spans="2:3" x14ac:dyDescent="0.25">
      <c r="B785414" s="76"/>
      <c r="C785414" s="75"/>
    </row>
    <row r="785415" spans="2:3" x14ac:dyDescent="0.25">
      <c r="B785415" s="76"/>
      <c r="C785415" s="75"/>
    </row>
    <row r="785416" spans="2:3" x14ac:dyDescent="0.25">
      <c r="B785416" s="76"/>
      <c r="C785416" s="75"/>
    </row>
    <row r="785417" spans="2:3" x14ac:dyDescent="0.25">
      <c r="B785417" s="76"/>
      <c r="C785417" s="75"/>
    </row>
    <row r="785418" spans="2:3" x14ac:dyDescent="0.25">
      <c r="B785418" s="76"/>
      <c r="C785418" s="75"/>
    </row>
    <row r="785419" spans="2:3" x14ac:dyDescent="0.25">
      <c r="B785419" s="76"/>
      <c r="C785419" s="75"/>
    </row>
    <row r="785529" spans="2:3" x14ac:dyDescent="0.25">
      <c r="B785529" s="76"/>
      <c r="C785529" s="75"/>
    </row>
    <row r="785530" spans="2:3" x14ac:dyDescent="0.25">
      <c r="B785530" s="76"/>
      <c r="C785530" s="75"/>
    </row>
    <row r="785531" spans="2:3" x14ac:dyDescent="0.25">
      <c r="B785531" s="76"/>
      <c r="C785531" s="75"/>
    </row>
    <row r="785532" spans="2:3" x14ac:dyDescent="0.25">
      <c r="B785532" s="76"/>
      <c r="C785532" s="75"/>
    </row>
    <row r="785533" spans="2:3" x14ac:dyDescent="0.25">
      <c r="B785533" s="76"/>
      <c r="C785533" s="75"/>
    </row>
    <row r="785534" spans="2:3" x14ac:dyDescent="0.25">
      <c r="B785534" s="76"/>
      <c r="C785534" s="75"/>
    </row>
    <row r="785535" spans="2:3" x14ac:dyDescent="0.25">
      <c r="B785535" s="76"/>
      <c r="C785535" s="75"/>
    </row>
    <row r="785536" spans="2:3" x14ac:dyDescent="0.25">
      <c r="B785536" s="76"/>
      <c r="C785536" s="75"/>
    </row>
    <row r="785537" spans="2:3" x14ac:dyDescent="0.25">
      <c r="B785537" s="76"/>
      <c r="C785537" s="75"/>
    </row>
    <row r="785538" spans="2:3" x14ac:dyDescent="0.25">
      <c r="B785538" s="76"/>
      <c r="C785538" s="75"/>
    </row>
    <row r="785539" spans="2:3" x14ac:dyDescent="0.25">
      <c r="B785539" s="76"/>
      <c r="C785539" s="75"/>
    </row>
    <row r="785540" spans="2:3" x14ac:dyDescent="0.25">
      <c r="B785540" s="76"/>
      <c r="C785540" s="75"/>
    </row>
    <row r="785541" spans="2:3" x14ac:dyDescent="0.25">
      <c r="B785541" s="76"/>
      <c r="C785541" s="75"/>
    </row>
    <row r="785651" spans="2:3" x14ac:dyDescent="0.25">
      <c r="B785651" s="76"/>
      <c r="C785651" s="75"/>
    </row>
    <row r="785652" spans="2:3" x14ac:dyDescent="0.25">
      <c r="B785652" s="76"/>
      <c r="C785652" s="75"/>
    </row>
    <row r="785653" spans="2:3" x14ac:dyDescent="0.25">
      <c r="B785653" s="76"/>
      <c r="C785653" s="75"/>
    </row>
    <row r="785654" spans="2:3" x14ac:dyDescent="0.25">
      <c r="B785654" s="76"/>
      <c r="C785654" s="75"/>
    </row>
    <row r="785655" spans="2:3" x14ac:dyDescent="0.25">
      <c r="B785655" s="76"/>
      <c r="C785655" s="75"/>
    </row>
    <row r="785656" spans="2:3" x14ac:dyDescent="0.25">
      <c r="B785656" s="76"/>
      <c r="C785656" s="75"/>
    </row>
    <row r="785657" spans="2:3" x14ac:dyDescent="0.25">
      <c r="B785657" s="76"/>
      <c r="C785657" s="75"/>
    </row>
    <row r="785658" spans="2:3" x14ac:dyDescent="0.25">
      <c r="B785658" s="76"/>
      <c r="C785658" s="75"/>
    </row>
    <row r="785659" spans="2:3" x14ac:dyDescent="0.25">
      <c r="B785659" s="76"/>
      <c r="C785659" s="75"/>
    </row>
    <row r="785660" spans="2:3" x14ac:dyDescent="0.25">
      <c r="B785660" s="76"/>
      <c r="C785660" s="75"/>
    </row>
    <row r="785661" spans="2:3" x14ac:dyDescent="0.25">
      <c r="B785661" s="76"/>
      <c r="C785661" s="75"/>
    </row>
    <row r="785662" spans="2:3" x14ac:dyDescent="0.25">
      <c r="B785662" s="76"/>
      <c r="C785662" s="75"/>
    </row>
    <row r="785663" spans="2:3" x14ac:dyDescent="0.25">
      <c r="B785663" s="76"/>
      <c r="C785663" s="75"/>
    </row>
    <row r="785773" spans="2:3" x14ac:dyDescent="0.25">
      <c r="B785773" s="76"/>
      <c r="C785773" s="75"/>
    </row>
    <row r="785774" spans="2:3" x14ac:dyDescent="0.25">
      <c r="B785774" s="76"/>
      <c r="C785774" s="75"/>
    </row>
    <row r="785775" spans="2:3" x14ac:dyDescent="0.25">
      <c r="B785775" s="76"/>
      <c r="C785775" s="75"/>
    </row>
    <row r="785776" spans="2:3" x14ac:dyDescent="0.25">
      <c r="B785776" s="76"/>
      <c r="C785776" s="75"/>
    </row>
    <row r="785777" spans="2:3" x14ac:dyDescent="0.25">
      <c r="B785777" s="76"/>
      <c r="C785777" s="75"/>
    </row>
    <row r="785778" spans="2:3" x14ac:dyDescent="0.25">
      <c r="B785778" s="76"/>
      <c r="C785778" s="75"/>
    </row>
    <row r="785779" spans="2:3" x14ac:dyDescent="0.25">
      <c r="B785779" s="76"/>
      <c r="C785779" s="75"/>
    </row>
    <row r="785780" spans="2:3" x14ac:dyDescent="0.25">
      <c r="B785780" s="76"/>
      <c r="C785780" s="75"/>
    </row>
    <row r="785781" spans="2:3" x14ac:dyDescent="0.25">
      <c r="B785781" s="76"/>
      <c r="C785781" s="75"/>
    </row>
    <row r="785782" spans="2:3" x14ac:dyDescent="0.25">
      <c r="B785782" s="76"/>
      <c r="C785782" s="75"/>
    </row>
    <row r="785783" spans="2:3" x14ac:dyDescent="0.25">
      <c r="B785783" s="76"/>
      <c r="C785783" s="75"/>
    </row>
    <row r="785784" spans="2:3" x14ac:dyDescent="0.25">
      <c r="B785784" s="76"/>
      <c r="C785784" s="75"/>
    </row>
    <row r="785785" spans="2:3" x14ac:dyDescent="0.25">
      <c r="B785785" s="76"/>
      <c r="C785785" s="75"/>
    </row>
    <row r="785895" spans="2:3" x14ac:dyDescent="0.25">
      <c r="B785895" s="76"/>
      <c r="C785895" s="75"/>
    </row>
    <row r="785896" spans="2:3" x14ac:dyDescent="0.25">
      <c r="B785896" s="76"/>
      <c r="C785896" s="75"/>
    </row>
    <row r="785897" spans="2:3" x14ac:dyDescent="0.25">
      <c r="B785897" s="76"/>
      <c r="C785897" s="75"/>
    </row>
    <row r="785898" spans="2:3" x14ac:dyDescent="0.25">
      <c r="B785898" s="76"/>
      <c r="C785898" s="75"/>
    </row>
    <row r="785899" spans="2:3" x14ac:dyDescent="0.25">
      <c r="B785899" s="76"/>
      <c r="C785899" s="75"/>
    </row>
    <row r="785900" spans="2:3" x14ac:dyDescent="0.25">
      <c r="B785900" s="76"/>
      <c r="C785900" s="75"/>
    </row>
    <row r="785901" spans="2:3" x14ac:dyDescent="0.25">
      <c r="B785901" s="76"/>
      <c r="C785901" s="75"/>
    </row>
    <row r="785902" spans="2:3" x14ac:dyDescent="0.25">
      <c r="B785902" s="76"/>
      <c r="C785902" s="75"/>
    </row>
    <row r="785903" spans="2:3" x14ac:dyDescent="0.25">
      <c r="B785903" s="76"/>
      <c r="C785903" s="75"/>
    </row>
    <row r="785904" spans="2:3" x14ac:dyDescent="0.25">
      <c r="B785904" s="76"/>
      <c r="C785904" s="75"/>
    </row>
    <row r="785905" spans="2:3" x14ac:dyDescent="0.25">
      <c r="B785905" s="76"/>
      <c r="C785905" s="75"/>
    </row>
    <row r="785906" spans="2:3" x14ac:dyDescent="0.25">
      <c r="B785906" s="76"/>
      <c r="C785906" s="75"/>
    </row>
    <row r="785907" spans="2:3" x14ac:dyDescent="0.25">
      <c r="B785907" s="76"/>
      <c r="C785907" s="75"/>
    </row>
    <row r="786017" spans="2:3" x14ac:dyDescent="0.25">
      <c r="B786017" s="76"/>
      <c r="C786017" s="75"/>
    </row>
    <row r="786018" spans="2:3" x14ac:dyDescent="0.25">
      <c r="B786018" s="76"/>
      <c r="C786018" s="75"/>
    </row>
    <row r="786019" spans="2:3" x14ac:dyDescent="0.25">
      <c r="B786019" s="76"/>
      <c r="C786019" s="75"/>
    </row>
    <row r="786020" spans="2:3" x14ac:dyDescent="0.25">
      <c r="B786020" s="76"/>
      <c r="C786020" s="75"/>
    </row>
    <row r="786021" spans="2:3" x14ac:dyDescent="0.25">
      <c r="B786021" s="76"/>
      <c r="C786021" s="75"/>
    </row>
    <row r="786022" spans="2:3" x14ac:dyDescent="0.25">
      <c r="B786022" s="76"/>
      <c r="C786022" s="75"/>
    </row>
    <row r="786023" spans="2:3" x14ac:dyDescent="0.25">
      <c r="B786023" s="76"/>
      <c r="C786023" s="75"/>
    </row>
    <row r="786024" spans="2:3" x14ac:dyDescent="0.25">
      <c r="B786024" s="76"/>
      <c r="C786024" s="75"/>
    </row>
    <row r="786025" spans="2:3" x14ac:dyDescent="0.25">
      <c r="B786025" s="76"/>
      <c r="C786025" s="75"/>
    </row>
    <row r="786026" spans="2:3" x14ac:dyDescent="0.25">
      <c r="B786026" s="76"/>
      <c r="C786026" s="75"/>
    </row>
    <row r="786027" spans="2:3" x14ac:dyDescent="0.25">
      <c r="B786027" s="76"/>
      <c r="C786027" s="75"/>
    </row>
    <row r="786028" spans="2:3" x14ac:dyDescent="0.25">
      <c r="B786028" s="76"/>
      <c r="C786028" s="75"/>
    </row>
    <row r="786029" spans="2:3" x14ac:dyDescent="0.25">
      <c r="B786029" s="76"/>
      <c r="C786029" s="75"/>
    </row>
    <row r="786139" spans="2:3" x14ac:dyDescent="0.25">
      <c r="B786139" s="76"/>
      <c r="C786139" s="75"/>
    </row>
    <row r="786140" spans="2:3" x14ac:dyDescent="0.25">
      <c r="B786140" s="76"/>
      <c r="C786140" s="75"/>
    </row>
    <row r="786141" spans="2:3" x14ac:dyDescent="0.25">
      <c r="B786141" s="76"/>
      <c r="C786141" s="75"/>
    </row>
    <row r="786142" spans="2:3" x14ac:dyDescent="0.25">
      <c r="B786142" s="76"/>
      <c r="C786142" s="75"/>
    </row>
    <row r="786143" spans="2:3" x14ac:dyDescent="0.25">
      <c r="B786143" s="76"/>
      <c r="C786143" s="75"/>
    </row>
    <row r="786144" spans="2:3" x14ac:dyDescent="0.25">
      <c r="B786144" s="76"/>
      <c r="C786144" s="75"/>
    </row>
    <row r="786145" spans="2:3" x14ac:dyDescent="0.25">
      <c r="B786145" s="76"/>
      <c r="C786145" s="75"/>
    </row>
    <row r="786146" spans="2:3" x14ac:dyDescent="0.25">
      <c r="B786146" s="76"/>
      <c r="C786146" s="75"/>
    </row>
    <row r="786147" spans="2:3" x14ac:dyDescent="0.25">
      <c r="B786147" s="76"/>
      <c r="C786147" s="75"/>
    </row>
    <row r="786148" spans="2:3" x14ac:dyDescent="0.25">
      <c r="B786148" s="76"/>
      <c r="C786148" s="75"/>
    </row>
    <row r="786149" spans="2:3" x14ac:dyDescent="0.25">
      <c r="B786149" s="76"/>
      <c r="C786149" s="75"/>
    </row>
    <row r="786150" spans="2:3" x14ac:dyDescent="0.25">
      <c r="B786150" s="76"/>
      <c r="C786150" s="75"/>
    </row>
    <row r="786151" spans="2:3" x14ac:dyDescent="0.25">
      <c r="B786151" s="76"/>
      <c r="C786151" s="75"/>
    </row>
    <row r="786261" spans="2:3" x14ac:dyDescent="0.25">
      <c r="B786261" s="76"/>
      <c r="C786261" s="75"/>
    </row>
    <row r="786262" spans="2:3" x14ac:dyDescent="0.25">
      <c r="B786262" s="76"/>
      <c r="C786262" s="75"/>
    </row>
    <row r="786263" spans="2:3" x14ac:dyDescent="0.25">
      <c r="B786263" s="76"/>
      <c r="C786263" s="75"/>
    </row>
    <row r="786264" spans="2:3" x14ac:dyDescent="0.25">
      <c r="B786264" s="76"/>
      <c r="C786264" s="75"/>
    </row>
    <row r="786265" spans="2:3" x14ac:dyDescent="0.25">
      <c r="B786265" s="76"/>
      <c r="C786265" s="75"/>
    </row>
    <row r="786266" spans="2:3" x14ac:dyDescent="0.25">
      <c r="B786266" s="76"/>
      <c r="C786266" s="75"/>
    </row>
    <row r="786267" spans="2:3" x14ac:dyDescent="0.25">
      <c r="B786267" s="76"/>
      <c r="C786267" s="75"/>
    </row>
    <row r="786268" spans="2:3" x14ac:dyDescent="0.25">
      <c r="B786268" s="76"/>
      <c r="C786268" s="75"/>
    </row>
    <row r="786269" spans="2:3" x14ac:dyDescent="0.25">
      <c r="B786269" s="76"/>
      <c r="C786269" s="75"/>
    </row>
    <row r="786270" spans="2:3" x14ac:dyDescent="0.25">
      <c r="B786270" s="76"/>
      <c r="C786270" s="75"/>
    </row>
    <row r="786271" spans="2:3" x14ac:dyDescent="0.25">
      <c r="B786271" s="76"/>
      <c r="C786271" s="75"/>
    </row>
    <row r="786272" spans="2:3" x14ac:dyDescent="0.25">
      <c r="B786272" s="76"/>
      <c r="C786272" s="75"/>
    </row>
    <row r="786273" spans="2:3" x14ac:dyDescent="0.25">
      <c r="B786273" s="76"/>
      <c r="C786273" s="75"/>
    </row>
    <row r="786383" spans="2:3" x14ac:dyDescent="0.25">
      <c r="B786383" s="76"/>
      <c r="C786383" s="75"/>
    </row>
    <row r="786384" spans="2:3" x14ac:dyDescent="0.25">
      <c r="B786384" s="76"/>
      <c r="C786384" s="75"/>
    </row>
    <row r="786385" spans="2:3" x14ac:dyDescent="0.25">
      <c r="B786385" s="76"/>
      <c r="C786385" s="75"/>
    </row>
    <row r="786386" spans="2:3" x14ac:dyDescent="0.25">
      <c r="B786386" s="76"/>
      <c r="C786386" s="75"/>
    </row>
    <row r="786387" spans="2:3" x14ac:dyDescent="0.25">
      <c r="B786387" s="76"/>
      <c r="C786387" s="75"/>
    </row>
    <row r="786388" spans="2:3" x14ac:dyDescent="0.25">
      <c r="B786388" s="76"/>
      <c r="C786388" s="75"/>
    </row>
    <row r="786389" spans="2:3" x14ac:dyDescent="0.25">
      <c r="B786389" s="76"/>
      <c r="C786389" s="75"/>
    </row>
    <row r="786390" spans="2:3" x14ac:dyDescent="0.25">
      <c r="B786390" s="76"/>
      <c r="C786390" s="75"/>
    </row>
    <row r="786391" spans="2:3" x14ac:dyDescent="0.25">
      <c r="B786391" s="76"/>
      <c r="C786391" s="75"/>
    </row>
    <row r="786392" spans="2:3" x14ac:dyDescent="0.25">
      <c r="B786392" s="76"/>
      <c r="C786392" s="75"/>
    </row>
    <row r="786393" spans="2:3" x14ac:dyDescent="0.25">
      <c r="B786393" s="76"/>
      <c r="C786393" s="75"/>
    </row>
    <row r="786394" spans="2:3" x14ac:dyDescent="0.25">
      <c r="B786394" s="76"/>
      <c r="C786394" s="75"/>
    </row>
    <row r="786395" spans="2:3" x14ac:dyDescent="0.25">
      <c r="B786395" s="76"/>
      <c r="C786395" s="75"/>
    </row>
    <row r="786505" spans="2:3" x14ac:dyDescent="0.25">
      <c r="B786505" s="76"/>
      <c r="C786505" s="75"/>
    </row>
    <row r="786506" spans="2:3" x14ac:dyDescent="0.25">
      <c r="B786506" s="76"/>
      <c r="C786506" s="75"/>
    </row>
    <row r="786507" spans="2:3" x14ac:dyDescent="0.25">
      <c r="B786507" s="76"/>
      <c r="C786507" s="75"/>
    </row>
    <row r="786508" spans="2:3" x14ac:dyDescent="0.25">
      <c r="B786508" s="76"/>
      <c r="C786508" s="75"/>
    </row>
    <row r="786509" spans="2:3" x14ac:dyDescent="0.25">
      <c r="B786509" s="76"/>
      <c r="C786509" s="75"/>
    </row>
    <row r="786510" spans="2:3" x14ac:dyDescent="0.25">
      <c r="B786510" s="76"/>
      <c r="C786510" s="75"/>
    </row>
    <row r="786511" spans="2:3" x14ac:dyDescent="0.25">
      <c r="B786511" s="76"/>
      <c r="C786511" s="75"/>
    </row>
    <row r="786512" spans="2:3" x14ac:dyDescent="0.25">
      <c r="B786512" s="76"/>
      <c r="C786512" s="75"/>
    </row>
    <row r="786513" spans="2:3" x14ac:dyDescent="0.25">
      <c r="B786513" s="76"/>
      <c r="C786513" s="75"/>
    </row>
    <row r="786514" spans="2:3" x14ac:dyDescent="0.25">
      <c r="B786514" s="76"/>
      <c r="C786514" s="75"/>
    </row>
    <row r="786515" spans="2:3" x14ac:dyDescent="0.25">
      <c r="B786515" s="76"/>
      <c r="C786515" s="75"/>
    </row>
    <row r="786516" spans="2:3" x14ac:dyDescent="0.25">
      <c r="B786516" s="76"/>
      <c r="C786516" s="75"/>
    </row>
    <row r="786517" spans="2:3" x14ac:dyDescent="0.25">
      <c r="B786517" s="76"/>
      <c r="C786517" s="75"/>
    </row>
    <row r="786627" spans="2:3" x14ac:dyDescent="0.25">
      <c r="B786627" s="76"/>
      <c r="C786627" s="75"/>
    </row>
    <row r="786628" spans="2:3" x14ac:dyDescent="0.25">
      <c r="B786628" s="76"/>
      <c r="C786628" s="75"/>
    </row>
    <row r="786629" spans="2:3" x14ac:dyDescent="0.25">
      <c r="B786629" s="76"/>
      <c r="C786629" s="75"/>
    </row>
    <row r="786630" spans="2:3" x14ac:dyDescent="0.25">
      <c r="B786630" s="76"/>
      <c r="C786630" s="75"/>
    </row>
    <row r="786631" spans="2:3" x14ac:dyDescent="0.25">
      <c r="B786631" s="76"/>
      <c r="C786631" s="75"/>
    </row>
    <row r="786632" spans="2:3" x14ac:dyDescent="0.25">
      <c r="B786632" s="76"/>
      <c r="C786632" s="75"/>
    </row>
    <row r="786633" spans="2:3" x14ac:dyDescent="0.25">
      <c r="B786633" s="76"/>
      <c r="C786633" s="75"/>
    </row>
    <row r="786634" spans="2:3" x14ac:dyDescent="0.25">
      <c r="B786634" s="76"/>
      <c r="C786634" s="75"/>
    </row>
    <row r="786635" spans="2:3" x14ac:dyDescent="0.25">
      <c r="B786635" s="76"/>
      <c r="C786635" s="75"/>
    </row>
    <row r="786636" spans="2:3" x14ac:dyDescent="0.25">
      <c r="B786636" s="76"/>
      <c r="C786636" s="75"/>
    </row>
    <row r="786637" spans="2:3" x14ac:dyDescent="0.25">
      <c r="B786637" s="76"/>
      <c r="C786637" s="75"/>
    </row>
    <row r="786638" spans="2:3" x14ac:dyDescent="0.25">
      <c r="B786638" s="76"/>
      <c r="C786638" s="75"/>
    </row>
    <row r="786639" spans="2:3" x14ac:dyDescent="0.25">
      <c r="B786639" s="76"/>
      <c r="C786639" s="75"/>
    </row>
    <row r="786749" spans="2:3" x14ac:dyDescent="0.25">
      <c r="B786749" s="76"/>
      <c r="C786749" s="75"/>
    </row>
    <row r="786750" spans="2:3" x14ac:dyDescent="0.25">
      <c r="B786750" s="76"/>
      <c r="C786750" s="75"/>
    </row>
    <row r="786751" spans="2:3" x14ac:dyDescent="0.25">
      <c r="B786751" s="76"/>
      <c r="C786751" s="75"/>
    </row>
    <row r="786752" spans="2:3" x14ac:dyDescent="0.25">
      <c r="B786752" s="76"/>
      <c r="C786752" s="75"/>
    </row>
    <row r="786753" spans="2:3" x14ac:dyDescent="0.25">
      <c r="B786753" s="76"/>
      <c r="C786753" s="75"/>
    </row>
    <row r="786754" spans="2:3" x14ac:dyDescent="0.25">
      <c r="B786754" s="76"/>
      <c r="C786754" s="75"/>
    </row>
    <row r="786755" spans="2:3" x14ac:dyDescent="0.25">
      <c r="B786755" s="76"/>
      <c r="C786755" s="75"/>
    </row>
    <row r="786756" spans="2:3" x14ac:dyDescent="0.25">
      <c r="B786756" s="76"/>
      <c r="C786756" s="75"/>
    </row>
    <row r="786757" spans="2:3" x14ac:dyDescent="0.25">
      <c r="B786757" s="76"/>
      <c r="C786757" s="75"/>
    </row>
    <row r="786758" spans="2:3" x14ac:dyDescent="0.25">
      <c r="B786758" s="76"/>
      <c r="C786758" s="75"/>
    </row>
    <row r="786759" spans="2:3" x14ac:dyDescent="0.25">
      <c r="B786759" s="76"/>
      <c r="C786759" s="75"/>
    </row>
    <row r="786760" spans="2:3" x14ac:dyDescent="0.25">
      <c r="B786760" s="76"/>
      <c r="C786760" s="75"/>
    </row>
    <row r="786761" spans="2:3" x14ac:dyDescent="0.25">
      <c r="B786761" s="76"/>
      <c r="C786761" s="75"/>
    </row>
    <row r="786871" spans="2:3" x14ac:dyDescent="0.25">
      <c r="B786871" s="76"/>
      <c r="C786871" s="75"/>
    </row>
    <row r="786872" spans="2:3" x14ac:dyDescent="0.25">
      <c r="B786872" s="76"/>
      <c r="C786872" s="75"/>
    </row>
    <row r="786873" spans="2:3" x14ac:dyDescent="0.25">
      <c r="B786873" s="76"/>
      <c r="C786873" s="75"/>
    </row>
    <row r="786874" spans="2:3" x14ac:dyDescent="0.25">
      <c r="B786874" s="76"/>
      <c r="C786874" s="75"/>
    </row>
    <row r="786875" spans="2:3" x14ac:dyDescent="0.25">
      <c r="B786875" s="76"/>
      <c r="C786875" s="75"/>
    </row>
    <row r="786876" spans="2:3" x14ac:dyDescent="0.25">
      <c r="B786876" s="76"/>
      <c r="C786876" s="75"/>
    </row>
    <row r="786877" spans="2:3" x14ac:dyDescent="0.25">
      <c r="B786877" s="76"/>
      <c r="C786877" s="75"/>
    </row>
    <row r="786878" spans="2:3" x14ac:dyDescent="0.25">
      <c r="B786878" s="76"/>
      <c r="C786878" s="75"/>
    </row>
    <row r="786879" spans="2:3" x14ac:dyDescent="0.25">
      <c r="B786879" s="76"/>
      <c r="C786879" s="75"/>
    </row>
    <row r="786880" spans="2:3" x14ac:dyDescent="0.25">
      <c r="B786880" s="76"/>
      <c r="C786880" s="75"/>
    </row>
    <row r="786881" spans="2:3" x14ac:dyDescent="0.25">
      <c r="B786881" s="76"/>
      <c r="C786881" s="75"/>
    </row>
    <row r="786882" spans="2:3" x14ac:dyDescent="0.25">
      <c r="B786882" s="76"/>
      <c r="C786882" s="75"/>
    </row>
    <row r="786883" spans="2:3" x14ac:dyDescent="0.25">
      <c r="B786883" s="76"/>
      <c r="C786883" s="75"/>
    </row>
    <row r="786993" spans="2:3" x14ac:dyDescent="0.25">
      <c r="B786993" s="76"/>
      <c r="C786993" s="75"/>
    </row>
    <row r="786994" spans="2:3" x14ac:dyDescent="0.25">
      <c r="B786994" s="76"/>
      <c r="C786994" s="75"/>
    </row>
    <row r="786995" spans="2:3" x14ac:dyDescent="0.25">
      <c r="B786995" s="76"/>
      <c r="C786995" s="75"/>
    </row>
    <row r="786996" spans="2:3" x14ac:dyDescent="0.25">
      <c r="B786996" s="76"/>
      <c r="C786996" s="75"/>
    </row>
    <row r="786997" spans="2:3" x14ac:dyDescent="0.25">
      <c r="B786997" s="76"/>
      <c r="C786997" s="75"/>
    </row>
    <row r="786998" spans="2:3" x14ac:dyDescent="0.25">
      <c r="B786998" s="76"/>
      <c r="C786998" s="75"/>
    </row>
    <row r="786999" spans="2:3" x14ac:dyDescent="0.25">
      <c r="B786999" s="76"/>
      <c r="C786999" s="75"/>
    </row>
    <row r="787000" spans="2:3" x14ac:dyDescent="0.25">
      <c r="B787000" s="76"/>
      <c r="C787000" s="75"/>
    </row>
    <row r="787001" spans="2:3" x14ac:dyDescent="0.25">
      <c r="B787001" s="76"/>
      <c r="C787001" s="75"/>
    </row>
    <row r="787002" spans="2:3" x14ac:dyDescent="0.25">
      <c r="B787002" s="76"/>
      <c r="C787002" s="75"/>
    </row>
    <row r="787003" spans="2:3" x14ac:dyDescent="0.25">
      <c r="B787003" s="76"/>
      <c r="C787003" s="75"/>
    </row>
    <row r="787004" spans="2:3" x14ac:dyDescent="0.25">
      <c r="B787004" s="76"/>
      <c r="C787004" s="75"/>
    </row>
    <row r="787005" spans="2:3" x14ac:dyDescent="0.25">
      <c r="B787005" s="76"/>
      <c r="C787005" s="75"/>
    </row>
    <row r="787115" spans="2:3" x14ac:dyDescent="0.25">
      <c r="B787115" s="76"/>
      <c r="C787115" s="75"/>
    </row>
    <row r="787116" spans="2:3" x14ac:dyDescent="0.25">
      <c r="B787116" s="76"/>
      <c r="C787116" s="75"/>
    </row>
    <row r="787117" spans="2:3" x14ac:dyDescent="0.25">
      <c r="B787117" s="76"/>
      <c r="C787117" s="75"/>
    </row>
    <row r="787118" spans="2:3" x14ac:dyDescent="0.25">
      <c r="B787118" s="76"/>
      <c r="C787118" s="75"/>
    </row>
    <row r="787119" spans="2:3" x14ac:dyDescent="0.25">
      <c r="B787119" s="76"/>
      <c r="C787119" s="75"/>
    </row>
    <row r="787120" spans="2:3" x14ac:dyDescent="0.25">
      <c r="B787120" s="76"/>
      <c r="C787120" s="75"/>
    </row>
    <row r="787121" spans="2:3" x14ac:dyDescent="0.25">
      <c r="B787121" s="76"/>
      <c r="C787121" s="75"/>
    </row>
    <row r="787122" spans="2:3" x14ac:dyDescent="0.25">
      <c r="B787122" s="76"/>
      <c r="C787122" s="75"/>
    </row>
    <row r="787123" spans="2:3" x14ac:dyDescent="0.25">
      <c r="B787123" s="76"/>
      <c r="C787123" s="75"/>
    </row>
    <row r="787124" spans="2:3" x14ac:dyDescent="0.25">
      <c r="B787124" s="76"/>
      <c r="C787124" s="75"/>
    </row>
    <row r="787125" spans="2:3" x14ac:dyDescent="0.25">
      <c r="B787125" s="76"/>
      <c r="C787125" s="75"/>
    </row>
    <row r="787126" spans="2:3" x14ac:dyDescent="0.25">
      <c r="B787126" s="76"/>
      <c r="C787126" s="75"/>
    </row>
    <row r="787127" spans="2:3" x14ac:dyDescent="0.25">
      <c r="B787127" s="76"/>
      <c r="C787127" s="75"/>
    </row>
    <row r="787237" spans="2:3" x14ac:dyDescent="0.25">
      <c r="B787237" s="76"/>
      <c r="C787237" s="75"/>
    </row>
    <row r="787238" spans="2:3" x14ac:dyDescent="0.25">
      <c r="B787238" s="76"/>
      <c r="C787238" s="75"/>
    </row>
    <row r="787239" spans="2:3" x14ac:dyDescent="0.25">
      <c r="B787239" s="76"/>
      <c r="C787239" s="75"/>
    </row>
    <row r="787240" spans="2:3" x14ac:dyDescent="0.25">
      <c r="B787240" s="76"/>
      <c r="C787240" s="75"/>
    </row>
    <row r="787241" spans="2:3" x14ac:dyDescent="0.25">
      <c r="B787241" s="76"/>
      <c r="C787241" s="75"/>
    </row>
    <row r="787242" spans="2:3" x14ac:dyDescent="0.25">
      <c r="B787242" s="76"/>
      <c r="C787242" s="75"/>
    </row>
    <row r="787243" spans="2:3" x14ac:dyDescent="0.25">
      <c r="B787243" s="76"/>
      <c r="C787243" s="75"/>
    </row>
    <row r="787244" spans="2:3" x14ac:dyDescent="0.25">
      <c r="B787244" s="76"/>
      <c r="C787244" s="75"/>
    </row>
    <row r="787245" spans="2:3" x14ac:dyDescent="0.25">
      <c r="B787245" s="76"/>
      <c r="C787245" s="75"/>
    </row>
    <row r="787246" spans="2:3" x14ac:dyDescent="0.25">
      <c r="B787246" s="76"/>
      <c r="C787246" s="75"/>
    </row>
    <row r="787247" spans="2:3" x14ac:dyDescent="0.25">
      <c r="B787247" s="76"/>
      <c r="C787247" s="75"/>
    </row>
    <row r="787248" spans="2:3" x14ac:dyDescent="0.25">
      <c r="B787248" s="76"/>
      <c r="C787248" s="75"/>
    </row>
    <row r="787249" spans="2:3" x14ac:dyDescent="0.25">
      <c r="B787249" s="76"/>
      <c r="C787249" s="75"/>
    </row>
    <row r="787359" spans="2:3" x14ac:dyDescent="0.25">
      <c r="B787359" s="76"/>
      <c r="C787359" s="75"/>
    </row>
    <row r="787360" spans="2:3" x14ac:dyDescent="0.25">
      <c r="B787360" s="76"/>
      <c r="C787360" s="75"/>
    </row>
    <row r="787361" spans="2:3" x14ac:dyDescent="0.25">
      <c r="B787361" s="76"/>
      <c r="C787361" s="75"/>
    </row>
    <row r="787362" spans="2:3" x14ac:dyDescent="0.25">
      <c r="B787362" s="76"/>
      <c r="C787362" s="75"/>
    </row>
    <row r="787363" spans="2:3" x14ac:dyDescent="0.25">
      <c r="B787363" s="76"/>
      <c r="C787363" s="75"/>
    </row>
    <row r="787364" spans="2:3" x14ac:dyDescent="0.25">
      <c r="B787364" s="76"/>
      <c r="C787364" s="75"/>
    </row>
    <row r="787365" spans="2:3" x14ac:dyDescent="0.25">
      <c r="B787365" s="76"/>
      <c r="C787365" s="75"/>
    </row>
    <row r="787366" spans="2:3" x14ac:dyDescent="0.25">
      <c r="B787366" s="76"/>
      <c r="C787366" s="75"/>
    </row>
    <row r="787367" spans="2:3" x14ac:dyDescent="0.25">
      <c r="B787367" s="76"/>
      <c r="C787367" s="75"/>
    </row>
    <row r="787368" spans="2:3" x14ac:dyDescent="0.25">
      <c r="B787368" s="76"/>
      <c r="C787368" s="75"/>
    </row>
    <row r="787369" spans="2:3" x14ac:dyDescent="0.25">
      <c r="B787369" s="76"/>
      <c r="C787369" s="75"/>
    </row>
    <row r="787370" spans="2:3" x14ac:dyDescent="0.25">
      <c r="B787370" s="76"/>
      <c r="C787370" s="75"/>
    </row>
    <row r="787371" spans="2:3" x14ac:dyDescent="0.25">
      <c r="B787371" s="76"/>
      <c r="C787371" s="75"/>
    </row>
    <row r="787481" spans="2:3" x14ac:dyDescent="0.25">
      <c r="B787481" s="76"/>
      <c r="C787481" s="75"/>
    </row>
    <row r="787482" spans="2:3" x14ac:dyDescent="0.25">
      <c r="B787482" s="76"/>
      <c r="C787482" s="75"/>
    </row>
    <row r="787483" spans="2:3" x14ac:dyDescent="0.25">
      <c r="B787483" s="76"/>
      <c r="C787483" s="75"/>
    </row>
    <row r="787484" spans="2:3" x14ac:dyDescent="0.25">
      <c r="B787484" s="76"/>
      <c r="C787484" s="75"/>
    </row>
    <row r="787485" spans="2:3" x14ac:dyDescent="0.25">
      <c r="B787485" s="76"/>
      <c r="C787485" s="75"/>
    </row>
    <row r="787486" spans="2:3" x14ac:dyDescent="0.25">
      <c r="B787486" s="76"/>
      <c r="C787486" s="75"/>
    </row>
    <row r="787487" spans="2:3" x14ac:dyDescent="0.25">
      <c r="B787487" s="76"/>
      <c r="C787487" s="75"/>
    </row>
    <row r="787488" spans="2:3" x14ac:dyDescent="0.25">
      <c r="B787488" s="76"/>
      <c r="C787488" s="75"/>
    </row>
    <row r="787489" spans="2:3" x14ac:dyDescent="0.25">
      <c r="B787489" s="76"/>
      <c r="C787489" s="75"/>
    </row>
    <row r="787490" spans="2:3" x14ac:dyDescent="0.25">
      <c r="B787490" s="76"/>
      <c r="C787490" s="75"/>
    </row>
    <row r="787491" spans="2:3" x14ac:dyDescent="0.25">
      <c r="B787491" s="76"/>
      <c r="C787491" s="75"/>
    </row>
    <row r="787492" spans="2:3" x14ac:dyDescent="0.25">
      <c r="B787492" s="76"/>
      <c r="C787492" s="75"/>
    </row>
    <row r="787493" spans="2:3" x14ac:dyDescent="0.25">
      <c r="B787493" s="76"/>
      <c r="C787493" s="75"/>
    </row>
    <row r="787603" spans="2:3" x14ac:dyDescent="0.25">
      <c r="B787603" s="76"/>
      <c r="C787603" s="75"/>
    </row>
    <row r="787604" spans="2:3" x14ac:dyDescent="0.25">
      <c r="B787604" s="76"/>
      <c r="C787604" s="75"/>
    </row>
    <row r="787605" spans="2:3" x14ac:dyDescent="0.25">
      <c r="B787605" s="76"/>
      <c r="C787605" s="75"/>
    </row>
    <row r="787606" spans="2:3" x14ac:dyDescent="0.25">
      <c r="B787606" s="76"/>
      <c r="C787606" s="75"/>
    </row>
    <row r="787607" spans="2:3" x14ac:dyDescent="0.25">
      <c r="B787607" s="76"/>
      <c r="C787607" s="75"/>
    </row>
    <row r="787608" spans="2:3" x14ac:dyDescent="0.25">
      <c r="B787608" s="76"/>
      <c r="C787608" s="75"/>
    </row>
    <row r="787609" spans="2:3" x14ac:dyDescent="0.25">
      <c r="B787609" s="76"/>
      <c r="C787609" s="75"/>
    </row>
    <row r="787610" spans="2:3" x14ac:dyDescent="0.25">
      <c r="B787610" s="76"/>
      <c r="C787610" s="75"/>
    </row>
    <row r="787611" spans="2:3" x14ac:dyDescent="0.25">
      <c r="B787611" s="76"/>
      <c r="C787611" s="75"/>
    </row>
    <row r="787612" spans="2:3" x14ac:dyDescent="0.25">
      <c r="B787612" s="76"/>
      <c r="C787612" s="75"/>
    </row>
    <row r="787613" spans="2:3" x14ac:dyDescent="0.25">
      <c r="B787613" s="76"/>
      <c r="C787613" s="75"/>
    </row>
    <row r="787614" spans="2:3" x14ac:dyDescent="0.25">
      <c r="B787614" s="76"/>
      <c r="C787614" s="75"/>
    </row>
    <row r="787615" spans="2:3" x14ac:dyDescent="0.25">
      <c r="B787615" s="76"/>
      <c r="C787615" s="75"/>
    </row>
    <row r="787725" spans="2:3" x14ac:dyDescent="0.25">
      <c r="B787725" s="76"/>
      <c r="C787725" s="75"/>
    </row>
    <row r="787726" spans="2:3" x14ac:dyDescent="0.25">
      <c r="B787726" s="76"/>
      <c r="C787726" s="75"/>
    </row>
    <row r="787727" spans="2:3" x14ac:dyDescent="0.25">
      <c r="B787727" s="76"/>
      <c r="C787727" s="75"/>
    </row>
    <row r="787728" spans="2:3" x14ac:dyDescent="0.25">
      <c r="B787728" s="76"/>
      <c r="C787728" s="75"/>
    </row>
    <row r="787729" spans="2:3" x14ac:dyDescent="0.25">
      <c r="B787729" s="76"/>
      <c r="C787729" s="75"/>
    </row>
    <row r="787730" spans="2:3" x14ac:dyDescent="0.25">
      <c r="B787730" s="76"/>
      <c r="C787730" s="75"/>
    </row>
    <row r="787731" spans="2:3" x14ac:dyDescent="0.25">
      <c r="B787731" s="76"/>
      <c r="C787731" s="75"/>
    </row>
    <row r="787732" spans="2:3" x14ac:dyDescent="0.25">
      <c r="B787732" s="76"/>
      <c r="C787732" s="75"/>
    </row>
    <row r="787733" spans="2:3" x14ac:dyDescent="0.25">
      <c r="B787733" s="76"/>
      <c r="C787733" s="75"/>
    </row>
    <row r="787734" spans="2:3" x14ac:dyDescent="0.25">
      <c r="B787734" s="76"/>
      <c r="C787734" s="75"/>
    </row>
    <row r="787735" spans="2:3" x14ac:dyDescent="0.25">
      <c r="B787735" s="76"/>
      <c r="C787735" s="75"/>
    </row>
    <row r="787736" spans="2:3" x14ac:dyDescent="0.25">
      <c r="B787736" s="76"/>
      <c r="C787736" s="75"/>
    </row>
    <row r="787737" spans="2:3" x14ac:dyDescent="0.25">
      <c r="B787737" s="76"/>
      <c r="C787737" s="75"/>
    </row>
    <row r="787847" spans="2:3" x14ac:dyDescent="0.25">
      <c r="B787847" s="76"/>
      <c r="C787847" s="75"/>
    </row>
    <row r="787848" spans="2:3" x14ac:dyDescent="0.25">
      <c r="B787848" s="76"/>
      <c r="C787848" s="75"/>
    </row>
    <row r="787849" spans="2:3" x14ac:dyDescent="0.25">
      <c r="B787849" s="76"/>
      <c r="C787849" s="75"/>
    </row>
    <row r="787850" spans="2:3" x14ac:dyDescent="0.25">
      <c r="B787850" s="76"/>
      <c r="C787850" s="75"/>
    </row>
    <row r="787851" spans="2:3" x14ac:dyDescent="0.25">
      <c r="B787851" s="76"/>
      <c r="C787851" s="75"/>
    </row>
    <row r="787852" spans="2:3" x14ac:dyDescent="0.25">
      <c r="B787852" s="76"/>
      <c r="C787852" s="75"/>
    </row>
    <row r="787853" spans="2:3" x14ac:dyDescent="0.25">
      <c r="B787853" s="76"/>
      <c r="C787853" s="75"/>
    </row>
    <row r="787854" spans="2:3" x14ac:dyDescent="0.25">
      <c r="B787854" s="76"/>
      <c r="C787854" s="75"/>
    </row>
    <row r="787855" spans="2:3" x14ac:dyDescent="0.25">
      <c r="B787855" s="76"/>
      <c r="C787855" s="75"/>
    </row>
    <row r="787856" spans="2:3" x14ac:dyDescent="0.25">
      <c r="B787856" s="76"/>
      <c r="C787856" s="75"/>
    </row>
    <row r="787857" spans="2:3" x14ac:dyDescent="0.25">
      <c r="B787857" s="76"/>
      <c r="C787857" s="75"/>
    </row>
    <row r="787858" spans="2:3" x14ac:dyDescent="0.25">
      <c r="B787858" s="76"/>
      <c r="C787858" s="75"/>
    </row>
    <row r="787859" spans="2:3" x14ac:dyDescent="0.25">
      <c r="B787859" s="76"/>
      <c r="C787859" s="75"/>
    </row>
    <row r="787969" spans="2:3" x14ac:dyDescent="0.25">
      <c r="B787969" s="76"/>
      <c r="C787969" s="75"/>
    </row>
    <row r="787970" spans="2:3" x14ac:dyDescent="0.25">
      <c r="B787970" s="76"/>
      <c r="C787970" s="75"/>
    </row>
    <row r="787971" spans="2:3" x14ac:dyDescent="0.25">
      <c r="B787971" s="76"/>
      <c r="C787971" s="75"/>
    </row>
    <row r="787972" spans="2:3" x14ac:dyDescent="0.25">
      <c r="B787972" s="76"/>
      <c r="C787972" s="75"/>
    </row>
    <row r="787973" spans="2:3" x14ac:dyDescent="0.25">
      <c r="B787973" s="76"/>
      <c r="C787973" s="75"/>
    </row>
    <row r="787974" spans="2:3" x14ac:dyDescent="0.25">
      <c r="B787974" s="76"/>
      <c r="C787974" s="75"/>
    </row>
    <row r="787975" spans="2:3" x14ac:dyDescent="0.25">
      <c r="B787975" s="76"/>
      <c r="C787975" s="75"/>
    </row>
    <row r="787976" spans="2:3" x14ac:dyDescent="0.25">
      <c r="B787976" s="76"/>
      <c r="C787976" s="75"/>
    </row>
    <row r="787977" spans="2:3" x14ac:dyDescent="0.25">
      <c r="B787977" s="76"/>
      <c r="C787977" s="75"/>
    </row>
    <row r="787978" spans="2:3" x14ac:dyDescent="0.25">
      <c r="B787978" s="76"/>
      <c r="C787978" s="75"/>
    </row>
    <row r="787979" spans="2:3" x14ac:dyDescent="0.25">
      <c r="B787979" s="76"/>
      <c r="C787979" s="75"/>
    </row>
    <row r="787980" spans="2:3" x14ac:dyDescent="0.25">
      <c r="B787980" s="76"/>
      <c r="C787980" s="75"/>
    </row>
    <row r="787981" spans="2:3" x14ac:dyDescent="0.25">
      <c r="B787981" s="76"/>
      <c r="C787981" s="75"/>
    </row>
    <row r="788091" spans="2:3" x14ac:dyDescent="0.25">
      <c r="B788091" s="76"/>
      <c r="C788091" s="75"/>
    </row>
    <row r="788092" spans="2:3" x14ac:dyDescent="0.25">
      <c r="B788092" s="76"/>
      <c r="C788092" s="75"/>
    </row>
    <row r="788093" spans="2:3" x14ac:dyDescent="0.25">
      <c r="B788093" s="76"/>
      <c r="C788093" s="75"/>
    </row>
    <row r="788094" spans="2:3" x14ac:dyDescent="0.25">
      <c r="B788094" s="76"/>
      <c r="C788094" s="75"/>
    </row>
    <row r="788095" spans="2:3" x14ac:dyDescent="0.25">
      <c r="B788095" s="76"/>
      <c r="C788095" s="75"/>
    </row>
    <row r="788096" spans="2:3" x14ac:dyDescent="0.25">
      <c r="B788096" s="76"/>
      <c r="C788096" s="75"/>
    </row>
    <row r="788097" spans="2:3" x14ac:dyDescent="0.25">
      <c r="B788097" s="76"/>
      <c r="C788097" s="75"/>
    </row>
    <row r="788098" spans="2:3" x14ac:dyDescent="0.25">
      <c r="B788098" s="76"/>
      <c r="C788098" s="75"/>
    </row>
    <row r="788099" spans="2:3" x14ac:dyDescent="0.25">
      <c r="B788099" s="76"/>
      <c r="C788099" s="75"/>
    </row>
    <row r="788100" spans="2:3" x14ac:dyDescent="0.25">
      <c r="B788100" s="76"/>
      <c r="C788100" s="75"/>
    </row>
    <row r="788101" spans="2:3" x14ac:dyDescent="0.25">
      <c r="B788101" s="76"/>
      <c r="C788101" s="75"/>
    </row>
    <row r="788102" spans="2:3" x14ac:dyDescent="0.25">
      <c r="B788102" s="76"/>
      <c r="C788102" s="75"/>
    </row>
    <row r="788103" spans="2:3" x14ac:dyDescent="0.25">
      <c r="B788103" s="76"/>
      <c r="C788103" s="75"/>
    </row>
    <row r="788213" spans="2:3" x14ac:dyDescent="0.25">
      <c r="B788213" s="76"/>
      <c r="C788213" s="75"/>
    </row>
    <row r="788214" spans="2:3" x14ac:dyDescent="0.25">
      <c r="B788214" s="76"/>
      <c r="C788214" s="75"/>
    </row>
    <row r="788215" spans="2:3" x14ac:dyDescent="0.25">
      <c r="B788215" s="76"/>
      <c r="C788215" s="75"/>
    </row>
    <row r="788216" spans="2:3" x14ac:dyDescent="0.25">
      <c r="B788216" s="76"/>
      <c r="C788216" s="75"/>
    </row>
    <row r="788217" spans="2:3" x14ac:dyDescent="0.25">
      <c r="B788217" s="76"/>
      <c r="C788217" s="75"/>
    </row>
    <row r="788218" spans="2:3" x14ac:dyDescent="0.25">
      <c r="B788218" s="76"/>
      <c r="C788218" s="75"/>
    </row>
    <row r="788219" spans="2:3" x14ac:dyDescent="0.25">
      <c r="B788219" s="76"/>
      <c r="C788219" s="75"/>
    </row>
    <row r="788220" spans="2:3" x14ac:dyDescent="0.25">
      <c r="B788220" s="76"/>
      <c r="C788220" s="75"/>
    </row>
    <row r="788221" spans="2:3" x14ac:dyDescent="0.25">
      <c r="B788221" s="76"/>
      <c r="C788221" s="75"/>
    </row>
    <row r="788222" spans="2:3" x14ac:dyDescent="0.25">
      <c r="B788222" s="76"/>
      <c r="C788222" s="75"/>
    </row>
    <row r="788223" spans="2:3" x14ac:dyDescent="0.25">
      <c r="B788223" s="76"/>
      <c r="C788223" s="75"/>
    </row>
    <row r="788224" spans="2:3" x14ac:dyDescent="0.25">
      <c r="B788224" s="76"/>
      <c r="C788224" s="75"/>
    </row>
    <row r="788225" spans="2:3" x14ac:dyDescent="0.25">
      <c r="B788225" s="76"/>
      <c r="C788225" s="75"/>
    </row>
    <row r="788335" spans="2:3" x14ac:dyDescent="0.25">
      <c r="B788335" s="76"/>
      <c r="C788335" s="75"/>
    </row>
    <row r="788336" spans="2:3" x14ac:dyDescent="0.25">
      <c r="B788336" s="76"/>
      <c r="C788336" s="75"/>
    </row>
    <row r="788337" spans="2:3" x14ac:dyDescent="0.25">
      <c r="B788337" s="76"/>
      <c r="C788337" s="75"/>
    </row>
    <row r="788338" spans="2:3" x14ac:dyDescent="0.25">
      <c r="B788338" s="76"/>
      <c r="C788338" s="75"/>
    </row>
    <row r="788339" spans="2:3" x14ac:dyDescent="0.25">
      <c r="B788339" s="76"/>
      <c r="C788339" s="75"/>
    </row>
    <row r="788340" spans="2:3" x14ac:dyDescent="0.25">
      <c r="B788340" s="76"/>
      <c r="C788340" s="75"/>
    </row>
    <row r="788341" spans="2:3" x14ac:dyDescent="0.25">
      <c r="B788341" s="76"/>
      <c r="C788341" s="75"/>
    </row>
    <row r="788342" spans="2:3" x14ac:dyDescent="0.25">
      <c r="B788342" s="76"/>
      <c r="C788342" s="75"/>
    </row>
    <row r="788343" spans="2:3" x14ac:dyDescent="0.25">
      <c r="B788343" s="76"/>
      <c r="C788343" s="75"/>
    </row>
    <row r="788344" spans="2:3" x14ac:dyDescent="0.25">
      <c r="B788344" s="76"/>
      <c r="C788344" s="75"/>
    </row>
    <row r="788345" spans="2:3" x14ac:dyDescent="0.25">
      <c r="B788345" s="76"/>
      <c r="C788345" s="75"/>
    </row>
    <row r="788346" spans="2:3" x14ac:dyDescent="0.25">
      <c r="B788346" s="76"/>
      <c r="C788346" s="75"/>
    </row>
    <row r="788347" spans="2:3" x14ac:dyDescent="0.25">
      <c r="B788347" s="76"/>
      <c r="C788347" s="75"/>
    </row>
    <row r="788457" spans="2:3" x14ac:dyDescent="0.25">
      <c r="B788457" s="76"/>
      <c r="C788457" s="75"/>
    </row>
    <row r="788458" spans="2:3" x14ac:dyDescent="0.25">
      <c r="B788458" s="76"/>
      <c r="C788458" s="75"/>
    </row>
    <row r="788459" spans="2:3" x14ac:dyDescent="0.25">
      <c r="B788459" s="76"/>
      <c r="C788459" s="75"/>
    </row>
    <row r="788460" spans="2:3" x14ac:dyDescent="0.25">
      <c r="B788460" s="76"/>
      <c r="C788460" s="75"/>
    </row>
    <row r="788461" spans="2:3" x14ac:dyDescent="0.25">
      <c r="B788461" s="76"/>
      <c r="C788461" s="75"/>
    </row>
    <row r="788462" spans="2:3" x14ac:dyDescent="0.25">
      <c r="B788462" s="76"/>
      <c r="C788462" s="75"/>
    </row>
    <row r="788463" spans="2:3" x14ac:dyDescent="0.25">
      <c r="B788463" s="76"/>
      <c r="C788463" s="75"/>
    </row>
    <row r="788464" spans="2:3" x14ac:dyDescent="0.25">
      <c r="B788464" s="76"/>
      <c r="C788464" s="75"/>
    </row>
    <row r="788465" spans="2:3" x14ac:dyDescent="0.25">
      <c r="B788465" s="76"/>
      <c r="C788465" s="75"/>
    </row>
    <row r="788466" spans="2:3" x14ac:dyDescent="0.25">
      <c r="B788466" s="76"/>
      <c r="C788466" s="75"/>
    </row>
    <row r="788467" spans="2:3" x14ac:dyDescent="0.25">
      <c r="B788467" s="76"/>
      <c r="C788467" s="75"/>
    </row>
    <row r="788468" spans="2:3" x14ac:dyDescent="0.25">
      <c r="B788468" s="76"/>
      <c r="C788468" s="75"/>
    </row>
    <row r="788469" spans="2:3" x14ac:dyDescent="0.25">
      <c r="B788469" s="76"/>
      <c r="C788469" s="75"/>
    </row>
    <row r="788579" spans="2:3" x14ac:dyDescent="0.25">
      <c r="B788579" s="76"/>
      <c r="C788579" s="75"/>
    </row>
    <row r="788580" spans="2:3" x14ac:dyDescent="0.25">
      <c r="B788580" s="76"/>
      <c r="C788580" s="75"/>
    </row>
    <row r="788581" spans="2:3" x14ac:dyDescent="0.25">
      <c r="B788581" s="76"/>
      <c r="C788581" s="75"/>
    </row>
    <row r="788582" spans="2:3" x14ac:dyDescent="0.25">
      <c r="B788582" s="76"/>
      <c r="C788582" s="75"/>
    </row>
    <row r="788583" spans="2:3" x14ac:dyDescent="0.25">
      <c r="B788583" s="76"/>
      <c r="C788583" s="75"/>
    </row>
    <row r="788584" spans="2:3" x14ac:dyDescent="0.25">
      <c r="B788584" s="76"/>
      <c r="C788584" s="75"/>
    </row>
    <row r="788585" spans="2:3" x14ac:dyDescent="0.25">
      <c r="B788585" s="76"/>
      <c r="C788585" s="75"/>
    </row>
    <row r="788586" spans="2:3" x14ac:dyDescent="0.25">
      <c r="B788586" s="76"/>
      <c r="C788586" s="75"/>
    </row>
    <row r="788587" spans="2:3" x14ac:dyDescent="0.25">
      <c r="B788587" s="76"/>
      <c r="C788587" s="75"/>
    </row>
    <row r="788588" spans="2:3" x14ac:dyDescent="0.25">
      <c r="B788588" s="76"/>
      <c r="C788588" s="75"/>
    </row>
    <row r="788589" spans="2:3" x14ac:dyDescent="0.25">
      <c r="B788589" s="76"/>
      <c r="C788589" s="75"/>
    </row>
    <row r="788590" spans="2:3" x14ac:dyDescent="0.25">
      <c r="B788590" s="76"/>
      <c r="C788590" s="75"/>
    </row>
    <row r="788591" spans="2:3" x14ac:dyDescent="0.25">
      <c r="B788591" s="76"/>
      <c r="C788591" s="75"/>
    </row>
    <row r="788701" spans="2:3" x14ac:dyDescent="0.25">
      <c r="B788701" s="76"/>
      <c r="C788701" s="75"/>
    </row>
    <row r="788702" spans="2:3" x14ac:dyDescent="0.25">
      <c r="B788702" s="76"/>
      <c r="C788702" s="75"/>
    </row>
    <row r="788703" spans="2:3" x14ac:dyDescent="0.25">
      <c r="B788703" s="76"/>
      <c r="C788703" s="75"/>
    </row>
    <row r="788704" spans="2:3" x14ac:dyDescent="0.25">
      <c r="B788704" s="76"/>
      <c r="C788704" s="75"/>
    </row>
    <row r="788705" spans="2:3" x14ac:dyDescent="0.25">
      <c r="B788705" s="76"/>
      <c r="C788705" s="75"/>
    </row>
    <row r="788706" spans="2:3" x14ac:dyDescent="0.25">
      <c r="B788706" s="76"/>
      <c r="C788706" s="75"/>
    </row>
    <row r="788707" spans="2:3" x14ac:dyDescent="0.25">
      <c r="B788707" s="76"/>
      <c r="C788707" s="75"/>
    </row>
    <row r="788708" spans="2:3" x14ac:dyDescent="0.25">
      <c r="B788708" s="76"/>
      <c r="C788708" s="75"/>
    </row>
    <row r="788709" spans="2:3" x14ac:dyDescent="0.25">
      <c r="B788709" s="76"/>
      <c r="C788709" s="75"/>
    </row>
    <row r="788710" spans="2:3" x14ac:dyDescent="0.25">
      <c r="B788710" s="76"/>
      <c r="C788710" s="75"/>
    </row>
    <row r="788711" spans="2:3" x14ac:dyDescent="0.25">
      <c r="B788711" s="76"/>
      <c r="C788711" s="75"/>
    </row>
    <row r="788712" spans="2:3" x14ac:dyDescent="0.25">
      <c r="B788712" s="76"/>
      <c r="C788712" s="75"/>
    </row>
    <row r="788713" spans="2:3" x14ac:dyDescent="0.25">
      <c r="B788713" s="76"/>
      <c r="C788713" s="75"/>
    </row>
    <row r="788823" spans="2:3" x14ac:dyDescent="0.25">
      <c r="B788823" s="76"/>
      <c r="C788823" s="75"/>
    </row>
    <row r="788824" spans="2:3" x14ac:dyDescent="0.25">
      <c r="B788824" s="76"/>
      <c r="C788824" s="75"/>
    </row>
    <row r="788825" spans="2:3" x14ac:dyDescent="0.25">
      <c r="B788825" s="76"/>
      <c r="C788825" s="75"/>
    </row>
    <row r="788826" spans="2:3" x14ac:dyDescent="0.25">
      <c r="B788826" s="76"/>
      <c r="C788826" s="75"/>
    </row>
    <row r="788827" spans="2:3" x14ac:dyDescent="0.25">
      <c r="B788827" s="76"/>
      <c r="C788827" s="75"/>
    </row>
    <row r="788828" spans="2:3" x14ac:dyDescent="0.25">
      <c r="B788828" s="76"/>
      <c r="C788828" s="75"/>
    </row>
    <row r="788829" spans="2:3" x14ac:dyDescent="0.25">
      <c r="B788829" s="76"/>
      <c r="C788829" s="75"/>
    </row>
    <row r="788830" spans="2:3" x14ac:dyDescent="0.25">
      <c r="B788830" s="76"/>
      <c r="C788830" s="75"/>
    </row>
    <row r="788831" spans="2:3" x14ac:dyDescent="0.25">
      <c r="B788831" s="76"/>
      <c r="C788831" s="75"/>
    </row>
    <row r="788832" spans="2:3" x14ac:dyDescent="0.25">
      <c r="B788832" s="76"/>
      <c r="C788832" s="75"/>
    </row>
    <row r="788833" spans="2:3" x14ac:dyDescent="0.25">
      <c r="B788833" s="76"/>
      <c r="C788833" s="75"/>
    </row>
    <row r="788834" spans="2:3" x14ac:dyDescent="0.25">
      <c r="B788834" s="76"/>
      <c r="C788834" s="75"/>
    </row>
    <row r="788835" spans="2:3" x14ac:dyDescent="0.25">
      <c r="B788835" s="76"/>
      <c r="C788835" s="75"/>
    </row>
    <row r="788945" spans="2:3" x14ac:dyDescent="0.25">
      <c r="B788945" s="76"/>
      <c r="C788945" s="75"/>
    </row>
    <row r="788946" spans="2:3" x14ac:dyDescent="0.25">
      <c r="B788946" s="76"/>
      <c r="C788946" s="75"/>
    </row>
    <row r="788947" spans="2:3" x14ac:dyDescent="0.25">
      <c r="B788947" s="76"/>
      <c r="C788947" s="75"/>
    </row>
    <row r="788948" spans="2:3" x14ac:dyDescent="0.25">
      <c r="B788948" s="76"/>
      <c r="C788948" s="75"/>
    </row>
    <row r="788949" spans="2:3" x14ac:dyDescent="0.25">
      <c r="B788949" s="76"/>
      <c r="C788949" s="75"/>
    </row>
    <row r="788950" spans="2:3" x14ac:dyDescent="0.25">
      <c r="B788950" s="76"/>
      <c r="C788950" s="75"/>
    </row>
    <row r="788951" spans="2:3" x14ac:dyDescent="0.25">
      <c r="B788951" s="76"/>
      <c r="C788951" s="75"/>
    </row>
    <row r="788952" spans="2:3" x14ac:dyDescent="0.25">
      <c r="B788952" s="76"/>
      <c r="C788952" s="75"/>
    </row>
    <row r="788953" spans="2:3" x14ac:dyDescent="0.25">
      <c r="B788953" s="76"/>
      <c r="C788953" s="75"/>
    </row>
    <row r="788954" spans="2:3" x14ac:dyDescent="0.25">
      <c r="B788954" s="76"/>
      <c r="C788954" s="75"/>
    </row>
    <row r="788955" spans="2:3" x14ac:dyDescent="0.25">
      <c r="B788955" s="76"/>
      <c r="C788955" s="75"/>
    </row>
    <row r="788956" spans="2:3" x14ac:dyDescent="0.25">
      <c r="B788956" s="76"/>
      <c r="C788956" s="75"/>
    </row>
    <row r="788957" spans="2:3" x14ac:dyDescent="0.25">
      <c r="B788957" s="76"/>
      <c r="C788957" s="75"/>
    </row>
    <row r="789067" spans="2:3" x14ac:dyDescent="0.25">
      <c r="B789067" s="76"/>
      <c r="C789067" s="75"/>
    </row>
    <row r="789068" spans="2:3" x14ac:dyDescent="0.25">
      <c r="B789068" s="76"/>
      <c r="C789068" s="75"/>
    </row>
    <row r="789069" spans="2:3" x14ac:dyDescent="0.25">
      <c r="B789069" s="76"/>
      <c r="C789069" s="75"/>
    </row>
    <row r="789070" spans="2:3" x14ac:dyDescent="0.25">
      <c r="B789070" s="76"/>
      <c r="C789070" s="75"/>
    </row>
    <row r="789071" spans="2:3" x14ac:dyDescent="0.25">
      <c r="B789071" s="76"/>
      <c r="C789071" s="75"/>
    </row>
    <row r="789072" spans="2:3" x14ac:dyDescent="0.25">
      <c r="B789072" s="76"/>
      <c r="C789072" s="75"/>
    </row>
    <row r="789073" spans="2:3" x14ac:dyDescent="0.25">
      <c r="B789073" s="76"/>
      <c r="C789073" s="75"/>
    </row>
    <row r="789074" spans="2:3" x14ac:dyDescent="0.25">
      <c r="B789074" s="76"/>
      <c r="C789074" s="75"/>
    </row>
    <row r="789075" spans="2:3" x14ac:dyDescent="0.25">
      <c r="B789075" s="76"/>
      <c r="C789075" s="75"/>
    </row>
    <row r="789076" spans="2:3" x14ac:dyDescent="0.25">
      <c r="B789076" s="76"/>
      <c r="C789076" s="75"/>
    </row>
    <row r="789077" spans="2:3" x14ac:dyDescent="0.25">
      <c r="B789077" s="76"/>
      <c r="C789077" s="75"/>
    </row>
    <row r="789078" spans="2:3" x14ac:dyDescent="0.25">
      <c r="B789078" s="76"/>
      <c r="C789078" s="75"/>
    </row>
    <row r="789079" spans="2:3" x14ac:dyDescent="0.25">
      <c r="B789079" s="76"/>
      <c r="C789079" s="75"/>
    </row>
    <row r="789189" spans="2:3" x14ac:dyDescent="0.25">
      <c r="B789189" s="76"/>
      <c r="C789189" s="75"/>
    </row>
    <row r="789190" spans="2:3" x14ac:dyDescent="0.25">
      <c r="B789190" s="76"/>
      <c r="C789190" s="75"/>
    </row>
    <row r="789191" spans="2:3" x14ac:dyDescent="0.25">
      <c r="B789191" s="76"/>
      <c r="C789191" s="75"/>
    </row>
    <row r="789192" spans="2:3" x14ac:dyDescent="0.25">
      <c r="B789192" s="76"/>
      <c r="C789192" s="75"/>
    </row>
    <row r="789193" spans="2:3" x14ac:dyDescent="0.25">
      <c r="B789193" s="76"/>
      <c r="C789193" s="75"/>
    </row>
    <row r="789194" spans="2:3" x14ac:dyDescent="0.25">
      <c r="B789194" s="76"/>
      <c r="C789194" s="75"/>
    </row>
    <row r="789195" spans="2:3" x14ac:dyDescent="0.25">
      <c r="B789195" s="76"/>
      <c r="C789195" s="75"/>
    </row>
    <row r="789196" spans="2:3" x14ac:dyDescent="0.25">
      <c r="B789196" s="76"/>
      <c r="C789196" s="75"/>
    </row>
    <row r="789197" spans="2:3" x14ac:dyDescent="0.25">
      <c r="B789197" s="76"/>
      <c r="C789197" s="75"/>
    </row>
    <row r="789198" spans="2:3" x14ac:dyDescent="0.25">
      <c r="B789198" s="76"/>
      <c r="C789198" s="75"/>
    </row>
    <row r="789199" spans="2:3" x14ac:dyDescent="0.25">
      <c r="B789199" s="76"/>
      <c r="C789199" s="75"/>
    </row>
    <row r="789200" spans="2:3" x14ac:dyDescent="0.25">
      <c r="B789200" s="76"/>
      <c r="C789200" s="75"/>
    </row>
    <row r="789201" spans="2:3" x14ac:dyDescent="0.25">
      <c r="B789201" s="76"/>
      <c r="C789201" s="75"/>
    </row>
    <row r="789311" spans="2:3" x14ac:dyDescent="0.25">
      <c r="B789311" s="76"/>
      <c r="C789311" s="75"/>
    </row>
    <row r="789312" spans="2:3" x14ac:dyDescent="0.25">
      <c r="B789312" s="76"/>
      <c r="C789312" s="75"/>
    </row>
    <row r="789313" spans="2:3" x14ac:dyDescent="0.25">
      <c r="B789313" s="76"/>
      <c r="C789313" s="75"/>
    </row>
    <row r="789314" spans="2:3" x14ac:dyDescent="0.25">
      <c r="B789314" s="76"/>
      <c r="C789314" s="75"/>
    </row>
    <row r="789315" spans="2:3" x14ac:dyDescent="0.25">
      <c r="B789315" s="76"/>
      <c r="C789315" s="75"/>
    </row>
    <row r="789316" spans="2:3" x14ac:dyDescent="0.25">
      <c r="B789316" s="76"/>
      <c r="C789316" s="75"/>
    </row>
    <row r="789317" spans="2:3" x14ac:dyDescent="0.25">
      <c r="B789317" s="76"/>
      <c r="C789317" s="75"/>
    </row>
    <row r="789318" spans="2:3" x14ac:dyDescent="0.25">
      <c r="B789318" s="76"/>
      <c r="C789318" s="75"/>
    </row>
    <row r="789319" spans="2:3" x14ac:dyDescent="0.25">
      <c r="B789319" s="76"/>
      <c r="C789319" s="75"/>
    </row>
    <row r="789320" spans="2:3" x14ac:dyDescent="0.25">
      <c r="B789320" s="76"/>
      <c r="C789320" s="75"/>
    </row>
    <row r="789321" spans="2:3" x14ac:dyDescent="0.25">
      <c r="B789321" s="76"/>
      <c r="C789321" s="75"/>
    </row>
    <row r="789322" spans="2:3" x14ac:dyDescent="0.25">
      <c r="B789322" s="76"/>
      <c r="C789322" s="75"/>
    </row>
    <row r="789323" spans="2:3" x14ac:dyDescent="0.25">
      <c r="B789323" s="76"/>
      <c r="C789323" s="75"/>
    </row>
    <row r="789433" spans="2:3" x14ac:dyDescent="0.25">
      <c r="B789433" s="76"/>
      <c r="C789433" s="75"/>
    </row>
    <row r="789434" spans="2:3" x14ac:dyDescent="0.25">
      <c r="B789434" s="76"/>
      <c r="C789434" s="75"/>
    </row>
    <row r="789435" spans="2:3" x14ac:dyDescent="0.25">
      <c r="B789435" s="76"/>
      <c r="C789435" s="75"/>
    </row>
    <row r="789436" spans="2:3" x14ac:dyDescent="0.25">
      <c r="B789436" s="76"/>
      <c r="C789436" s="75"/>
    </row>
    <row r="789437" spans="2:3" x14ac:dyDescent="0.25">
      <c r="B789437" s="76"/>
      <c r="C789437" s="75"/>
    </row>
    <row r="789438" spans="2:3" x14ac:dyDescent="0.25">
      <c r="B789438" s="76"/>
      <c r="C789438" s="75"/>
    </row>
    <row r="789439" spans="2:3" x14ac:dyDescent="0.25">
      <c r="B789439" s="76"/>
      <c r="C789439" s="75"/>
    </row>
    <row r="789440" spans="2:3" x14ac:dyDescent="0.25">
      <c r="B789440" s="76"/>
      <c r="C789440" s="75"/>
    </row>
    <row r="789441" spans="2:3" x14ac:dyDescent="0.25">
      <c r="B789441" s="76"/>
      <c r="C789441" s="75"/>
    </row>
    <row r="789442" spans="2:3" x14ac:dyDescent="0.25">
      <c r="B789442" s="76"/>
      <c r="C789442" s="75"/>
    </row>
    <row r="789443" spans="2:3" x14ac:dyDescent="0.25">
      <c r="B789443" s="76"/>
      <c r="C789443" s="75"/>
    </row>
    <row r="789444" spans="2:3" x14ac:dyDescent="0.25">
      <c r="B789444" s="76"/>
      <c r="C789444" s="75"/>
    </row>
    <row r="789445" spans="2:3" x14ac:dyDescent="0.25">
      <c r="B789445" s="76"/>
      <c r="C789445" s="75"/>
    </row>
    <row r="789555" spans="2:3" x14ac:dyDescent="0.25">
      <c r="B789555" s="76"/>
      <c r="C789555" s="75"/>
    </row>
    <row r="789556" spans="2:3" x14ac:dyDescent="0.25">
      <c r="B789556" s="76"/>
      <c r="C789556" s="75"/>
    </row>
    <row r="789557" spans="2:3" x14ac:dyDescent="0.25">
      <c r="B789557" s="76"/>
      <c r="C789557" s="75"/>
    </row>
    <row r="789558" spans="2:3" x14ac:dyDescent="0.25">
      <c r="B789558" s="76"/>
      <c r="C789558" s="75"/>
    </row>
    <row r="789559" spans="2:3" x14ac:dyDescent="0.25">
      <c r="B789559" s="76"/>
      <c r="C789559" s="75"/>
    </row>
    <row r="789560" spans="2:3" x14ac:dyDescent="0.25">
      <c r="B789560" s="76"/>
      <c r="C789560" s="75"/>
    </row>
    <row r="789561" spans="2:3" x14ac:dyDescent="0.25">
      <c r="B789561" s="76"/>
      <c r="C789561" s="75"/>
    </row>
    <row r="789562" spans="2:3" x14ac:dyDescent="0.25">
      <c r="B789562" s="76"/>
      <c r="C789562" s="75"/>
    </row>
    <row r="789563" spans="2:3" x14ac:dyDescent="0.25">
      <c r="B789563" s="76"/>
      <c r="C789563" s="75"/>
    </row>
    <row r="789564" spans="2:3" x14ac:dyDescent="0.25">
      <c r="B789564" s="76"/>
      <c r="C789564" s="75"/>
    </row>
    <row r="789565" spans="2:3" x14ac:dyDescent="0.25">
      <c r="B789565" s="76"/>
      <c r="C789565" s="75"/>
    </row>
    <row r="789566" spans="2:3" x14ac:dyDescent="0.25">
      <c r="B789566" s="76"/>
      <c r="C789566" s="75"/>
    </row>
    <row r="789567" spans="2:3" x14ac:dyDescent="0.25">
      <c r="B789567" s="76"/>
      <c r="C789567" s="75"/>
    </row>
    <row r="789677" spans="2:3" x14ac:dyDescent="0.25">
      <c r="B789677" s="76"/>
      <c r="C789677" s="75"/>
    </row>
    <row r="789678" spans="2:3" x14ac:dyDescent="0.25">
      <c r="B789678" s="76"/>
      <c r="C789678" s="75"/>
    </row>
    <row r="789679" spans="2:3" x14ac:dyDescent="0.25">
      <c r="B789679" s="76"/>
      <c r="C789679" s="75"/>
    </row>
    <row r="789680" spans="2:3" x14ac:dyDescent="0.25">
      <c r="B789680" s="76"/>
      <c r="C789680" s="75"/>
    </row>
    <row r="789681" spans="2:3" x14ac:dyDescent="0.25">
      <c r="B789681" s="76"/>
      <c r="C789681" s="75"/>
    </row>
    <row r="789682" spans="2:3" x14ac:dyDescent="0.25">
      <c r="B789682" s="76"/>
      <c r="C789682" s="75"/>
    </row>
    <row r="789683" spans="2:3" x14ac:dyDescent="0.25">
      <c r="B789683" s="76"/>
      <c r="C789683" s="75"/>
    </row>
    <row r="789684" spans="2:3" x14ac:dyDescent="0.25">
      <c r="B789684" s="76"/>
      <c r="C789684" s="75"/>
    </row>
    <row r="789685" spans="2:3" x14ac:dyDescent="0.25">
      <c r="B789685" s="76"/>
      <c r="C789685" s="75"/>
    </row>
    <row r="789686" spans="2:3" x14ac:dyDescent="0.25">
      <c r="B789686" s="76"/>
      <c r="C789686" s="75"/>
    </row>
    <row r="789687" spans="2:3" x14ac:dyDescent="0.25">
      <c r="B789687" s="76"/>
      <c r="C789687" s="75"/>
    </row>
    <row r="789688" spans="2:3" x14ac:dyDescent="0.25">
      <c r="B789688" s="76"/>
      <c r="C789688" s="75"/>
    </row>
    <row r="789689" spans="2:3" x14ac:dyDescent="0.25">
      <c r="B789689" s="76"/>
      <c r="C789689" s="75"/>
    </row>
    <row r="789799" spans="2:3" x14ac:dyDescent="0.25">
      <c r="B789799" s="76"/>
      <c r="C789799" s="75"/>
    </row>
    <row r="789800" spans="2:3" x14ac:dyDescent="0.25">
      <c r="B789800" s="76"/>
      <c r="C789800" s="75"/>
    </row>
    <row r="789801" spans="2:3" x14ac:dyDescent="0.25">
      <c r="B789801" s="76"/>
      <c r="C789801" s="75"/>
    </row>
    <row r="789802" spans="2:3" x14ac:dyDescent="0.25">
      <c r="B789802" s="76"/>
      <c r="C789802" s="75"/>
    </row>
    <row r="789803" spans="2:3" x14ac:dyDescent="0.25">
      <c r="B789803" s="76"/>
      <c r="C789803" s="75"/>
    </row>
    <row r="789804" spans="2:3" x14ac:dyDescent="0.25">
      <c r="B789804" s="76"/>
      <c r="C789804" s="75"/>
    </row>
    <row r="789805" spans="2:3" x14ac:dyDescent="0.25">
      <c r="B789805" s="76"/>
      <c r="C789805" s="75"/>
    </row>
    <row r="789806" spans="2:3" x14ac:dyDescent="0.25">
      <c r="B789806" s="76"/>
      <c r="C789806" s="75"/>
    </row>
    <row r="789807" spans="2:3" x14ac:dyDescent="0.25">
      <c r="B789807" s="76"/>
      <c r="C789807" s="75"/>
    </row>
    <row r="789808" spans="2:3" x14ac:dyDescent="0.25">
      <c r="B789808" s="76"/>
      <c r="C789808" s="75"/>
    </row>
    <row r="789809" spans="2:3" x14ac:dyDescent="0.25">
      <c r="B789809" s="76"/>
      <c r="C789809" s="75"/>
    </row>
    <row r="789810" spans="2:3" x14ac:dyDescent="0.25">
      <c r="B789810" s="76"/>
      <c r="C789810" s="75"/>
    </row>
    <row r="789811" spans="2:3" x14ac:dyDescent="0.25">
      <c r="B789811" s="76"/>
      <c r="C789811" s="75"/>
    </row>
    <row r="789921" spans="2:3" x14ac:dyDescent="0.25">
      <c r="B789921" s="76"/>
      <c r="C789921" s="75"/>
    </row>
    <row r="789922" spans="2:3" x14ac:dyDescent="0.25">
      <c r="B789922" s="76"/>
      <c r="C789922" s="75"/>
    </row>
    <row r="789923" spans="2:3" x14ac:dyDescent="0.25">
      <c r="B789923" s="76"/>
      <c r="C789923" s="75"/>
    </row>
    <row r="789924" spans="2:3" x14ac:dyDescent="0.25">
      <c r="B789924" s="76"/>
      <c r="C789924" s="75"/>
    </row>
    <row r="789925" spans="2:3" x14ac:dyDescent="0.25">
      <c r="B789925" s="76"/>
      <c r="C789925" s="75"/>
    </row>
    <row r="789926" spans="2:3" x14ac:dyDescent="0.25">
      <c r="B789926" s="76"/>
      <c r="C789926" s="75"/>
    </row>
    <row r="789927" spans="2:3" x14ac:dyDescent="0.25">
      <c r="B789927" s="76"/>
      <c r="C789927" s="75"/>
    </row>
    <row r="789928" spans="2:3" x14ac:dyDescent="0.25">
      <c r="B789928" s="76"/>
      <c r="C789928" s="75"/>
    </row>
    <row r="789929" spans="2:3" x14ac:dyDescent="0.25">
      <c r="B789929" s="76"/>
      <c r="C789929" s="75"/>
    </row>
    <row r="789930" spans="2:3" x14ac:dyDescent="0.25">
      <c r="B789930" s="76"/>
      <c r="C789930" s="75"/>
    </row>
    <row r="789931" spans="2:3" x14ac:dyDescent="0.25">
      <c r="B789931" s="76"/>
      <c r="C789931" s="75"/>
    </row>
    <row r="789932" spans="2:3" x14ac:dyDescent="0.25">
      <c r="B789932" s="76"/>
      <c r="C789932" s="75"/>
    </row>
    <row r="789933" spans="2:3" x14ac:dyDescent="0.25">
      <c r="B789933" s="76"/>
      <c r="C789933" s="75"/>
    </row>
    <row r="790043" spans="2:3" x14ac:dyDescent="0.25">
      <c r="B790043" s="76"/>
      <c r="C790043" s="75"/>
    </row>
    <row r="790044" spans="2:3" x14ac:dyDescent="0.25">
      <c r="B790044" s="76"/>
      <c r="C790044" s="75"/>
    </row>
    <row r="790045" spans="2:3" x14ac:dyDescent="0.25">
      <c r="B790045" s="76"/>
      <c r="C790045" s="75"/>
    </row>
    <row r="790046" spans="2:3" x14ac:dyDescent="0.25">
      <c r="B790046" s="76"/>
      <c r="C790046" s="75"/>
    </row>
    <row r="790047" spans="2:3" x14ac:dyDescent="0.25">
      <c r="B790047" s="76"/>
      <c r="C790047" s="75"/>
    </row>
    <row r="790048" spans="2:3" x14ac:dyDescent="0.25">
      <c r="B790048" s="76"/>
      <c r="C790048" s="75"/>
    </row>
    <row r="790049" spans="2:3" x14ac:dyDescent="0.25">
      <c r="B790049" s="76"/>
      <c r="C790049" s="75"/>
    </row>
    <row r="790050" spans="2:3" x14ac:dyDescent="0.25">
      <c r="B790050" s="76"/>
      <c r="C790050" s="75"/>
    </row>
    <row r="790051" spans="2:3" x14ac:dyDescent="0.25">
      <c r="B790051" s="76"/>
      <c r="C790051" s="75"/>
    </row>
    <row r="790052" spans="2:3" x14ac:dyDescent="0.25">
      <c r="B790052" s="76"/>
      <c r="C790052" s="75"/>
    </row>
    <row r="790053" spans="2:3" x14ac:dyDescent="0.25">
      <c r="B790053" s="76"/>
      <c r="C790053" s="75"/>
    </row>
    <row r="790054" spans="2:3" x14ac:dyDescent="0.25">
      <c r="B790054" s="76"/>
      <c r="C790054" s="75"/>
    </row>
    <row r="790055" spans="2:3" x14ac:dyDescent="0.25">
      <c r="B790055" s="76"/>
      <c r="C790055" s="75"/>
    </row>
    <row r="790165" spans="2:3" x14ac:dyDescent="0.25">
      <c r="B790165" s="76"/>
      <c r="C790165" s="75"/>
    </row>
    <row r="790166" spans="2:3" x14ac:dyDescent="0.25">
      <c r="B790166" s="76"/>
      <c r="C790166" s="75"/>
    </row>
    <row r="790167" spans="2:3" x14ac:dyDescent="0.25">
      <c r="B790167" s="76"/>
      <c r="C790167" s="75"/>
    </row>
    <row r="790168" spans="2:3" x14ac:dyDescent="0.25">
      <c r="B790168" s="76"/>
      <c r="C790168" s="75"/>
    </row>
    <row r="790169" spans="2:3" x14ac:dyDescent="0.25">
      <c r="B790169" s="76"/>
      <c r="C790169" s="75"/>
    </row>
    <row r="790170" spans="2:3" x14ac:dyDescent="0.25">
      <c r="B790170" s="76"/>
      <c r="C790170" s="75"/>
    </row>
    <row r="790171" spans="2:3" x14ac:dyDescent="0.25">
      <c r="B790171" s="76"/>
      <c r="C790171" s="75"/>
    </row>
    <row r="790172" spans="2:3" x14ac:dyDescent="0.25">
      <c r="B790172" s="76"/>
      <c r="C790172" s="75"/>
    </row>
    <row r="790173" spans="2:3" x14ac:dyDescent="0.25">
      <c r="B790173" s="76"/>
      <c r="C790173" s="75"/>
    </row>
    <row r="790174" spans="2:3" x14ac:dyDescent="0.25">
      <c r="B790174" s="76"/>
      <c r="C790174" s="75"/>
    </row>
    <row r="790175" spans="2:3" x14ac:dyDescent="0.25">
      <c r="B790175" s="76"/>
      <c r="C790175" s="75"/>
    </row>
    <row r="790176" spans="2:3" x14ac:dyDescent="0.25">
      <c r="B790176" s="76"/>
      <c r="C790176" s="75"/>
    </row>
    <row r="790177" spans="2:3" x14ac:dyDescent="0.25">
      <c r="B790177" s="76"/>
      <c r="C790177" s="75"/>
    </row>
    <row r="790287" spans="2:3" x14ac:dyDescent="0.25">
      <c r="B790287" s="76"/>
      <c r="C790287" s="75"/>
    </row>
    <row r="790288" spans="2:3" x14ac:dyDescent="0.25">
      <c r="B790288" s="76"/>
      <c r="C790288" s="75"/>
    </row>
    <row r="790289" spans="2:3" x14ac:dyDescent="0.25">
      <c r="B790289" s="76"/>
      <c r="C790289" s="75"/>
    </row>
    <row r="790290" spans="2:3" x14ac:dyDescent="0.25">
      <c r="B790290" s="76"/>
      <c r="C790290" s="75"/>
    </row>
    <row r="790291" spans="2:3" x14ac:dyDescent="0.25">
      <c r="B790291" s="76"/>
      <c r="C790291" s="75"/>
    </row>
    <row r="790292" spans="2:3" x14ac:dyDescent="0.25">
      <c r="B790292" s="76"/>
      <c r="C790292" s="75"/>
    </row>
    <row r="790293" spans="2:3" x14ac:dyDescent="0.25">
      <c r="B790293" s="76"/>
      <c r="C790293" s="75"/>
    </row>
    <row r="790294" spans="2:3" x14ac:dyDescent="0.25">
      <c r="B790294" s="76"/>
      <c r="C790294" s="75"/>
    </row>
    <row r="790295" spans="2:3" x14ac:dyDescent="0.25">
      <c r="B790295" s="76"/>
      <c r="C790295" s="75"/>
    </row>
    <row r="790296" spans="2:3" x14ac:dyDescent="0.25">
      <c r="B790296" s="76"/>
      <c r="C790296" s="75"/>
    </row>
    <row r="790297" spans="2:3" x14ac:dyDescent="0.25">
      <c r="B790297" s="76"/>
      <c r="C790297" s="75"/>
    </row>
    <row r="790298" spans="2:3" x14ac:dyDescent="0.25">
      <c r="B790298" s="76"/>
      <c r="C790298" s="75"/>
    </row>
    <row r="790299" spans="2:3" x14ac:dyDescent="0.25">
      <c r="B790299" s="76"/>
      <c r="C790299" s="75"/>
    </row>
    <row r="790409" spans="2:3" x14ac:dyDescent="0.25">
      <c r="B790409" s="76"/>
      <c r="C790409" s="75"/>
    </row>
    <row r="790410" spans="2:3" x14ac:dyDescent="0.25">
      <c r="B790410" s="76"/>
      <c r="C790410" s="75"/>
    </row>
    <row r="790411" spans="2:3" x14ac:dyDescent="0.25">
      <c r="B790411" s="76"/>
      <c r="C790411" s="75"/>
    </row>
    <row r="790412" spans="2:3" x14ac:dyDescent="0.25">
      <c r="B790412" s="76"/>
      <c r="C790412" s="75"/>
    </row>
    <row r="790413" spans="2:3" x14ac:dyDescent="0.25">
      <c r="B790413" s="76"/>
      <c r="C790413" s="75"/>
    </row>
    <row r="790414" spans="2:3" x14ac:dyDescent="0.25">
      <c r="B790414" s="76"/>
      <c r="C790414" s="75"/>
    </row>
    <row r="790415" spans="2:3" x14ac:dyDescent="0.25">
      <c r="B790415" s="76"/>
      <c r="C790415" s="75"/>
    </row>
    <row r="790416" spans="2:3" x14ac:dyDescent="0.25">
      <c r="B790416" s="76"/>
      <c r="C790416" s="75"/>
    </row>
    <row r="790417" spans="2:3" x14ac:dyDescent="0.25">
      <c r="B790417" s="76"/>
      <c r="C790417" s="75"/>
    </row>
    <row r="790418" spans="2:3" x14ac:dyDescent="0.25">
      <c r="B790418" s="76"/>
      <c r="C790418" s="75"/>
    </row>
    <row r="790419" spans="2:3" x14ac:dyDescent="0.25">
      <c r="B790419" s="76"/>
      <c r="C790419" s="75"/>
    </row>
    <row r="790420" spans="2:3" x14ac:dyDescent="0.25">
      <c r="B790420" s="76"/>
      <c r="C790420" s="75"/>
    </row>
    <row r="790421" spans="2:3" x14ac:dyDescent="0.25">
      <c r="B790421" s="76"/>
      <c r="C790421" s="75"/>
    </row>
    <row r="790531" spans="2:3" x14ac:dyDescent="0.25">
      <c r="B790531" s="76"/>
      <c r="C790531" s="75"/>
    </row>
    <row r="790532" spans="2:3" x14ac:dyDescent="0.25">
      <c r="B790532" s="76"/>
      <c r="C790532" s="75"/>
    </row>
    <row r="790533" spans="2:3" x14ac:dyDescent="0.25">
      <c r="B790533" s="76"/>
      <c r="C790533" s="75"/>
    </row>
    <row r="790534" spans="2:3" x14ac:dyDescent="0.25">
      <c r="B790534" s="76"/>
      <c r="C790534" s="75"/>
    </row>
    <row r="790535" spans="2:3" x14ac:dyDescent="0.25">
      <c r="B790535" s="76"/>
      <c r="C790535" s="75"/>
    </row>
    <row r="790536" spans="2:3" x14ac:dyDescent="0.25">
      <c r="B790536" s="76"/>
      <c r="C790536" s="75"/>
    </row>
    <row r="790537" spans="2:3" x14ac:dyDescent="0.25">
      <c r="B790537" s="76"/>
      <c r="C790537" s="75"/>
    </row>
    <row r="790538" spans="2:3" x14ac:dyDescent="0.25">
      <c r="B790538" s="76"/>
      <c r="C790538" s="75"/>
    </row>
    <row r="790539" spans="2:3" x14ac:dyDescent="0.25">
      <c r="B790539" s="76"/>
      <c r="C790539" s="75"/>
    </row>
    <row r="790540" spans="2:3" x14ac:dyDescent="0.25">
      <c r="B790540" s="76"/>
      <c r="C790540" s="75"/>
    </row>
    <row r="790541" spans="2:3" x14ac:dyDescent="0.25">
      <c r="B790541" s="76"/>
      <c r="C790541" s="75"/>
    </row>
    <row r="790542" spans="2:3" x14ac:dyDescent="0.25">
      <c r="B790542" s="76"/>
      <c r="C790542" s="75"/>
    </row>
    <row r="790543" spans="2:3" x14ac:dyDescent="0.25">
      <c r="B790543" s="76"/>
      <c r="C790543" s="75"/>
    </row>
    <row r="790653" spans="2:3" x14ac:dyDescent="0.25">
      <c r="B790653" s="76"/>
      <c r="C790653" s="75"/>
    </row>
    <row r="790654" spans="2:3" x14ac:dyDescent="0.25">
      <c r="B790654" s="76"/>
      <c r="C790654" s="75"/>
    </row>
    <row r="790655" spans="2:3" x14ac:dyDescent="0.25">
      <c r="B790655" s="76"/>
      <c r="C790655" s="75"/>
    </row>
    <row r="790656" spans="2:3" x14ac:dyDescent="0.25">
      <c r="B790656" s="76"/>
      <c r="C790656" s="75"/>
    </row>
    <row r="790657" spans="2:3" x14ac:dyDescent="0.25">
      <c r="B790657" s="76"/>
      <c r="C790657" s="75"/>
    </row>
    <row r="790658" spans="2:3" x14ac:dyDescent="0.25">
      <c r="B790658" s="76"/>
      <c r="C790658" s="75"/>
    </row>
    <row r="790659" spans="2:3" x14ac:dyDescent="0.25">
      <c r="B790659" s="76"/>
      <c r="C790659" s="75"/>
    </row>
    <row r="790660" spans="2:3" x14ac:dyDescent="0.25">
      <c r="B790660" s="76"/>
      <c r="C790660" s="75"/>
    </row>
    <row r="790661" spans="2:3" x14ac:dyDescent="0.25">
      <c r="B790661" s="76"/>
      <c r="C790661" s="75"/>
    </row>
    <row r="790662" spans="2:3" x14ac:dyDescent="0.25">
      <c r="B790662" s="76"/>
      <c r="C790662" s="75"/>
    </row>
    <row r="790663" spans="2:3" x14ac:dyDescent="0.25">
      <c r="B790663" s="76"/>
      <c r="C790663" s="75"/>
    </row>
    <row r="790664" spans="2:3" x14ac:dyDescent="0.25">
      <c r="B790664" s="76"/>
      <c r="C790664" s="75"/>
    </row>
    <row r="790665" spans="2:3" x14ac:dyDescent="0.25">
      <c r="B790665" s="76"/>
      <c r="C790665" s="75"/>
    </row>
    <row r="790775" spans="2:3" x14ac:dyDescent="0.25">
      <c r="B790775" s="76"/>
      <c r="C790775" s="75"/>
    </row>
    <row r="790776" spans="2:3" x14ac:dyDescent="0.25">
      <c r="B790776" s="76"/>
      <c r="C790776" s="75"/>
    </row>
    <row r="790777" spans="2:3" x14ac:dyDescent="0.25">
      <c r="B790777" s="76"/>
      <c r="C790777" s="75"/>
    </row>
    <row r="790778" spans="2:3" x14ac:dyDescent="0.25">
      <c r="B790778" s="76"/>
      <c r="C790778" s="75"/>
    </row>
    <row r="790779" spans="2:3" x14ac:dyDescent="0.25">
      <c r="B790779" s="76"/>
      <c r="C790779" s="75"/>
    </row>
    <row r="790780" spans="2:3" x14ac:dyDescent="0.25">
      <c r="B790780" s="76"/>
      <c r="C790780" s="75"/>
    </row>
    <row r="790781" spans="2:3" x14ac:dyDescent="0.25">
      <c r="B790781" s="76"/>
      <c r="C790781" s="75"/>
    </row>
    <row r="790782" spans="2:3" x14ac:dyDescent="0.25">
      <c r="B790782" s="76"/>
      <c r="C790782" s="75"/>
    </row>
    <row r="790783" spans="2:3" x14ac:dyDescent="0.25">
      <c r="B790783" s="76"/>
      <c r="C790783" s="75"/>
    </row>
    <row r="790784" spans="2:3" x14ac:dyDescent="0.25">
      <c r="B790784" s="76"/>
      <c r="C790784" s="75"/>
    </row>
    <row r="790785" spans="2:3" x14ac:dyDescent="0.25">
      <c r="B790785" s="76"/>
      <c r="C790785" s="75"/>
    </row>
    <row r="790786" spans="2:3" x14ac:dyDescent="0.25">
      <c r="B790786" s="76"/>
      <c r="C790786" s="75"/>
    </row>
    <row r="790787" spans="2:3" x14ac:dyDescent="0.25">
      <c r="B790787" s="76"/>
      <c r="C790787" s="75"/>
    </row>
    <row r="790897" spans="2:3" x14ac:dyDescent="0.25">
      <c r="B790897" s="76"/>
      <c r="C790897" s="75"/>
    </row>
    <row r="790898" spans="2:3" x14ac:dyDescent="0.25">
      <c r="B790898" s="76"/>
      <c r="C790898" s="75"/>
    </row>
    <row r="790899" spans="2:3" x14ac:dyDescent="0.25">
      <c r="B790899" s="76"/>
      <c r="C790899" s="75"/>
    </row>
    <row r="790900" spans="2:3" x14ac:dyDescent="0.25">
      <c r="B790900" s="76"/>
      <c r="C790900" s="75"/>
    </row>
    <row r="790901" spans="2:3" x14ac:dyDescent="0.25">
      <c r="B790901" s="76"/>
      <c r="C790901" s="75"/>
    </row>
    <row r="790902" spans="2:3" x14ac:dyDescent="0.25">
      <c r="B790902" s="76"/>
      <c r="C790902" s="75"/>
    </row>
    <row r="790903" spans="2:3" x14ac:dyDescent="0.25">
      <c r="B790903" s="76"/>
      <c r="C790903" s="75"/>
    </row>
    <row r="790904" spans="2:3" x14ac:dyDescent="0.25">
      <c r="B790904" s="76"/>
      <c r="C790904" s="75"/>
    </row>
    <row r="790905" spans="2:3" x14ac:dyDescent="0.25">
      <c r="B790905" s="76"/>
      <c r="C790905" s="75"/>
    </row>
    <row r="790906" spans="2:3" x14ac:dyDescent="0.25">
      <c r="B790906" s="76"/>
      <c r="C790906" s="75"/>
    </row>
    <row r="790907" spans="2:3" x14ac:dyDescent="0.25">
      <c r="B790907" s="76"/>
      <c r="C790907" s="75"/>
    </row>
    <row r="790908" spans="2:3" x14ac:dyDescent="0.25">
      <c r="B790908" s="76"/>
      <c r="C790908" s="75"/>
    </row>
    <row r="790909" spans="2:3" x14ac:dyDescent="0.25">
      <c r="B790909" s="76"/>
      <c r="C790909" s="75"/>
    </row>
    <row r="791019" spans="2:3" x14ac:dyDescent="0.25">
      <c r="B791019" s="76"/>
      <c r="C791019" s="75"/>
    </row>
    <row r="791020" spans="2:3" x14ac:dyDescent="0.25">
      <c r="B791020" s="76"/>
      <c r="C791020" s="75"/>
    </row>
    <row r="791021" spans="2:3" x14ac:dyDescent="0.25">
      <c r="B791021" s="76"/>
      <c r="C791021" s="75"/>
    </row>
    <row r="791022" spans="2:3" x14ac:dyDescent="0.25">
      <c r="B791022" s="76"/>
      <c r="C791022" s="75"/>
    </row>
    <row r="791023" spans="2:3" x14ac:dyDescent="0.25">
      <c r="B791023" s="76"/>
      <c r="C791023" s="75"/>
    </row>
    <row r="791024" spans="2:3" x14ac:dyDescent="0.25">
      <c r="B791024" s="76"/>
      <c r="C791024" s="75"/>
    </row>
    <row r="791025" spans="2:3" x14ac:dyDescent="0.25">
      <c r="B791025" s="76"/>
      <c r="C791025" s="75"/>
    </row>
    <row r="791026" spans="2:3" x14ac:dyDescent="0.25">
      <c r="B791026" s="76"/>
      <c r="C791026" s="75"/>
    </row>
    <row r="791027" spans="2:3" x14ac:dyDescent="0.25">
      <c r="B791027" s="76"/>
      <c r="C791027" s="75"/>
    </row>
    <row r="791028" spans="2:3" x14ac:dyDescent="0.25">
      <c r="B791028" s="76"/>
      <c r="C791028" s="75"/>
    </row>
    <row r="791029" spans="2:3" x14ac:dyDescent="0.25">
      <c r="B791029" s="76"/>
      <c r="C791029" s="75"/>
    </row>
    <row r="791030" spans="2:3" x14ac:dyDescent="0.25">
      <c r="B791030" s="76"/>
      <c r="C791030" s="75"/>
    </row>
    <row r="791031" spans="2:3" x14ac:dyDescent="0.25">
      <c r="B791031" s="76"/>
      <c r="C791031" s="75"/>
    </row>
    <row r="791141" spans="2:3" x14ac:dyDescent="0.25">
      <c r="B791141" s="76"/>
      <c r="C791141" s="75"/>
    </row>
    <row r="791142" spans="2:3" x14ac:dyDescent="0.25">
      <c r="B791142" s="76"/>
      <c r="C791142" s="75"/>
    </row>
    <row r="791143" spans="2:3" x14ac:dyDescent="0.25">
      <c r="B791143" s="76"/>
      <c r="C791143" s="75"/>
    </row>
    <row r="791144" spans="2:3" x14ac:dyDescent="0.25">
      <c r="B791144" s="76"/>
      <c r="C791144" s="75"/>
    </row>
    <row r="791145" spans="2:3" x14ac:dyDescent="0.25">
      <c r="B791145" s="76"/>
      <c r="C791145" s="75"/>
    </row>
    <row r="791146" spans="2:3" x14ac:dyDescent="0.25">
      <c r="B791146" s="76"/>
      <c r="C791146" s="75"/>
    </row>
    <row r="791147" spans="2:3" x14ac:dyDescent="0.25">
      <c r="B791147" s="76"/>
      <c r="C791147" s="75"/>
    </row>
    <row r="791148" spans="2:3" x14ac:dyDescent="0.25">
      <c r="B791148" s="76"/>
      <c r="C791148" s="75"/>
    </row>
    <row r="791149" spans="2:3" x14ac:dyDescent="0.25">
      <c r="B791149" s="76"/>
      <c r="C791149" s="75"/>
    </row>
    <row r="791150" spans="2:3" x14ac:dyDescent="0.25">
      <c r="B791150" s="76"/>
      <c r="C791150" s="75"/>
    </row>
    <row r="791151" spans="2:3" x14ac:dyDescent="0.25">
      <c r="B791151" s="76"/>
      <c r="C791151" s="75"/>
    </row>
    <row r="791152" spans="2:3" x14ac:dyDescent="0.25">
      <c r="B791152" s="76"/>
      <c r="C791152" s="75"/>
    </row>
    <row r="791153" spans="2:3" x14ac:dyDescent="0.25">
      <c r="B791153" s="76"/>
      <c r="C791153" s="75"/>
    </row>
    <row r="791263" spans="2:3" x14ac:dyDescent="0.25">
      <c r="B791263" s="76"/>
      <c r="C791263" s="75"/>
    </row>
    <row r="791264" spans="2:3" x14ac:dyDescent="0.25">
      <c r="B791264" s="76"/>
      <c r="C791264" s="75"/>
    </row>
    <row r="791265" spans="2:3" x14ac:dyDescent="0.25">
      <c r="B791265" s="76"/>
      <c r="C791265" s="75"/>
    </row>
    <row r="791266" spans="2:3" x14ac:dyDescent="0.25">
      <c r="B791266" s="76"/>
      <c r="C791266" s="75"/>
    </row>
    <row r="791267" spans="2:3" x14ac:dyDescent="0.25">
      <c r="B791267" s="76"/>
      <c r="C791267" s="75"/>
    </row>
    <row r="791268" spans="2:3" x14ac:dyDescent="0.25">
      <c r="B791268" s="76"/>
      <c r="C791268" s="75"/>
    </row>
    <row r="791269" spans="2:3" x14ac:dyDescent="0.25">
      <c r="B791269" s="76"/>
      <c r="C791269" s="75"/>
    </row>
    <row r="791270" spans="2:3" x14ac:dyDescent="0.25">
      <c r="B791270" s="76"/>
      <c r="C791270" s="75"/>
    </row>
    <row r="791271" spans="2:3" x14ac:dyDescent="0.25">
      <c r="B791271" s="76"/>
      <c r="C791271" s="75"/>
    </row>
    <row r="791272" spans="2:3" x14ac:dyDescent="0.25">
      <c r="B791272" s="76"/>
      <c r="C791272" s="75"/>
    </row>
    <row r="791273" spans="2:3" x14ac:dyDescent="0.25">
      <c r="B791273" s="76"/>
      <c r="C791273" s="75"/>
    </row>
    <row r="791274" spans="2:3" x14ac:dyDescent="0.25">
      <c r="B791274" s="76"/>
      <c r="C791274" s="75"/>
    </row>
    <row r="791275" spans="2:3" x14ac:dyDescent="0.25">
      <c r="B791275" s="76"/>
      <c r="C791275" s="75"/>
    </row>
    <row r="791385" spans="2:3" x14ac:dyDescent="0.25">
      <c r="B791385" s="76"/>
      <c r="C791385" s="75"/>
    </row>
    <row r="791386" spans="2:3" x14ac:dyDescent="0.25">
      <c r="B791386" s="76"/>
      <c r="C791386" s="75"/>
    </row>
    <row r="791387" spans="2:3" x14ac:dyDescent="0.25">
      <c r="B791387" s="76"/>
      <c r="C791387" s="75"/>
    </row>
    <row r="791388" spans="2:3" x14ac:dyDescent="0.25">
      <c r="B791388" s="76"/>
      <c r="C791388" s="75"/>
    </row>
    <row r="791389" spans="2:3" x14ac:dyDescent="0.25">
      <c r="B791389" s="76"/>
      <c r="C791389" s="75"/>
    </row>
    <row r="791390" spans="2:3" x14ac:dyDescent="0.25">
      <c r="B791390" s="76"/>
      <c r="C791390" s="75"/>
    </row>
    <row r="791391" spans="2:3" x14ac:dyDescent="0.25">
      <c r="B791391" s="76"/>
      <c r="C791391" s="75"/>
    </row>
    <row r="791392" spans="2:3" x14ac:dyDescent="0.25">
      <c r="B791392" s="76"/>
      <c r="C791392" s="75"/>
    </row>
    <row r="791393" spans="2:3" x14ac:dyDescent="0.25">
      <c r="B791393" s="76"/>
      <c r="C791393" s="75"/>
    </row>
    <row r="791394" spans="2:3" x14ac:dyDescent="0.25">
      <c r="B791394" s="76"/>
      <c r="C791394" s="75"/>
    </row>
    <row r="791395" spans="2:3" x14ac:dyDescent="0.25">
      <c r="B791395" s="76"/>
      <c r="C791395" s="75"/>
    </row>
    <row r="791396" spans="2:3" x14ac:dyDescent="0.25">
      <c r="B791396" s="76"/>
      <c r="C791396" s="75"/>
    </row>
    <row r="791397" spans="2:3" x14ac:dyDescent="0.25">
      <c r="B791397" s="76"/>
      <c r="C791397" s="75"/>
    </row>
    <row r="791507" spans="2:3" x14ac:dyDescent="0.25">
      <c r="B791507" s="76"/>
      <c r="C791507" s="75"/>
    </row>
    <row r="791508" spans="2:3" x14ac:dyDescent="0.25">
      <c r="B791508" s="76"/>
      <c r="C791508" s="75"/>
    </row>
    <row r="791509" spans="2:3" x14ac:dyDescent="0.25">
      <c r="B791509" s="76"/>
      <c r="C791509" s="75"/>
    </row>
    <row r="791510" spans="2:3" x14ac:dyDescent="0.25">
      <c r="B791510" s="76"/>
      <c r="C791510" s="75"/>
    </row>
    <row r="791511" spans="2:3" x14ac:dyDescent="0.25">
      <c r="B791511" s="76"/>
      <c r="C791511" s="75"/>
    </row>
    <row r="791512" spans="2:3" x14ac:dyDescent="0.25">
      <c r="B791512" s="76"/>
      <c r="C791512" s="75"/>
    </row>
    <row r="791513" spans="2:3" x14ac:dyDescent="0.25">
      <c r="B791513" s="76"/>
      <c r="C791513" s="75"/>
    </row>
    <row r="791514" spans="2:3" x14ac:dyDescent="0.25">
      <c r="B791514" s="76"/>
      <c r="C791514" s="75"/>
    </row>
    <row r="791515" spans="2:3" x14ac:dyDescent="0.25">
      <c r="B791515" s="76"/>
      <c r="C791515" s="75"/>
    </row>
    <row r="791516" spans="2:3" x14ac:dyDescent="0.25">
      <c r="B791516" s="76"/>
      <c r="C791516" s="75"/>
    </row>
    <row r="791517" spans="2:3" x14ac:dyDescent="0.25">
      <c r="B791517" s="76"/>
      <c r="C791517" s="75"/>
    </row>
    <row r="791518" spans="2:3" x14ac:dyDescent="0.25">
      <c r="B791518" s="76"/>
      <c r="C791518" s="75"/>
    </row>
    <row r="791519" spans="2:3" x14ac:dyDescent="0.25">
      <c r="B791519" s="76"/>
      <c r="C791519" s="75"/>
    </row>
    <row r="791629" spans="2:3" x14ac:dyDescent="0.25">
      <c r="B791629" s="76"/>
      <c r="C791629" s="75"/>
    </row>
    <row r="791630" spans="2:3" x14ac:dyDescent="0.25">
      <c r="B791630" s="76"/>
      <c r="C791630" s="75"/>
    </row>
    <row r="791631" spans="2:3" x14ac:dyDescent="0.25">
      <c r="B791631" s="76"/>
      <c r="C791631" s="75"/>
    </row>
    <row r="791632" spans="2:3" x14ac:dyDescent="0.25">
      <c r="B791632" s="76"/>
      <c r="C791632" s="75"/>
    </row>
    <row r="791633" spans="2:3" x14ac:dyDescent="0.25">
      <c r="B791633" s="76"/>
      <c r="C791633" s="75"/>
    </row>
    <row r="791634" spans="2:3" x14ac:dyDescent="0.25">
      <c r="B791634" s="76"/>
      <c r="C791634" s="75"/>
    </row>
    <row r="791635" spans="2:3" x14ac:dyDescent="0.25">
      <c r="B791635" s="76"/>
      <c r="C791635" s="75"/>
    </row>
    <row r="791636" spans="2:3" x14ac:dyDescent="0.25">
      <c r="B791636" s="76"/>
      <c r="C791636" s="75"/>
    </row>
    <row r="791637" spans="2:3" x14ac:dyDescent="0.25">
      <c r="B791637" s="76"/>
      <c r="C791637" s="75"/>
    </row>
    <row r="791638" spans="2:3" x14ac:dyDescent="0.25">
      <c r="B791638" s="76"/>
      <c r="C791638" s="75"/>
    </row>
    <row r="791639" spans="2:3" x14ac:dyDescent="0.25">
      <c r="B791639" s="76"/>
      <c r="C791639" s="75"/>
    </row>
    <row r="791640" spans="2:3" x14ac:dyDescent="0.25">
      <c r="B791640" s="76"/>
      <c r="C791640" s="75"/>
    </row>
    <row r="791641" spans="2:3" x14ac:dyDescent="0.25">
      <c r="B791641" s="76"/>
      <c r="C791641" s="75"/>
    </row>
    <row r="791751" spans="2:3" x14ac:dyDescent="0.25">
      <c r="B791751" s="76"/>
      <c r="C791751" s="75"/>
    </row>
    <row r="791752" spans="2:3" x14ac:dyDescent="0.25">
      <c r="B791752" s="76"/>
      <c r="C791752" s="75"/>
    </row>
    <row r="791753" spans="2:3" x14ac:dyDescent="0.25">
      <c r="B791753" s="76"/>
      <c r="C791753" s="75"/>
    </row>
    <row r="791754" spans="2:3" x14ac:dyDescent="0.25">
      <c r="B791754" s="76"/>
      <c r="C791754" s="75"/>
    </row>
    <row r="791755" spans="2:3" x14ac:dyDescent="0.25">
      <c r="B791755" s="76"/>
      <c r="C791755" s="75"/>
    </row>
    <row r="791756" spans="2:3" x14ac:dyDescent="0.25">
      <c r="B791756" s="76"/>
      <c r="C791756" s="75"/>
    </row>
    <row r="791757" spans="2:3" x14ac:dyDescent="0.25">
      <c r="B791757" s="76"/>
      <c r="C791757" s="75"/>
    </row>
    <row r="791758" spans="2:3" x14ac:dyDescent="0.25">
      <c r="B791758" s="76"/>
      <c r="C791758" s="75"/>
    </row>
    <row r="791759" spans="2:3" x14ac:dyDescent="0.25">
      <c r="B791759" s="76"/>
      <c r="C791759" s="75"/>
    </row>
    <row r="791760" spans="2:3" x14ac:dyDescent="0.25">
      <c r="B791760" s="76"/>
      <c r="C791760" s="75"/>
    </row>
    <row r="791761" spans="2:3" x14ac:dyDescent="0.25">
      <c r="B791761" s="76"/>
      <c r="C791761" s="75"/>
    </row>
    <row r="791762" spans="2:3" x14ac:dyDescent="0.25">
      <c r="B791762" s="76"/>
      <c r="C791762" s="75"/>
    </row>
    <row r="791763" spans="2:3" x14ac:dyDescent="0.25">
      <c r="B791763" s="76"/>
      <c r="C791763" s="75"/>
    </row>
    <row r="791873" spans="2:3" x14ac:dyDescent="0.25">
      <c r="B791873" s="76"/>
      <c r="C791873" s="75"/>
    </row>
    <row r="791874" spans="2:3" x14ac:dyDescent="0.25">
      <c r="B791874" s="76"/>
      <c r="C791874" s="75"/>
    </row>
    <row r="791875" spans="2:3" x14ac:dyDescent="0.25">
      <c r="B791875" s="76"/>
      <c r="C791875" s="75"/>
    </row>
    <row r="791876" spans="2:3" x14ac:dyDescent="0.25">
      <c r="B791876" s="76"/>
      <c r="C791876" s="75"/>
    </row>
    <row r="791877" spans="2:3" x14ac:dyDescent="0.25">
      <c r="B791877" s="76"/>
      <c r="C791877" s="75"/>
    </row>
    <row r="791878" spans="2:3" x14ac:dyDescent="0.25">
      <c r="B791878" s="76"/>
      <c r="C791878" s="75"/>
    </row>
    <row r="791879" spans="2:3" x14ac:dyDescent="0.25">
      <c r="B791879" s="76"/>
      <c r="C791879" s="75"/>
    </row>
    <row r="791880" spans="2:3" x14ac:dyDescent="0.25">
      <c r="B791880" s="76"/>
      <c r="C791880" s="75"/>
    </row>
    <row r="791881" spans="2:3" x14ac:dyDescent="0.25">
      <c r="B791881" s="76"/>
      <c r="C791881" s="75"/>
    </row>
    <row r="791882" spans="2:3" x14ac:dyDescent="0.25">
      <c r="B791882" s="76"/>
      <c r="C791882" s="75"/>
    </row>
    <row r="791883" spans="2:3" x14ac:dyDescent="0.25">
      <c r="B791883" s="76"/>
      <c r="C791883" s="75"/>
    </row>
    <row r="791884" spans="2:3" x14ac:dyDescent="0.25">
      <c r="B791884" s="76"/>
      <c r="C791884" s="75"/>
    </row>
    <row r="791885" spans="2:3" x14ac:dyDescent="0.25">
      <c r="B791885" s="76"/>
      <c r="C791885" s="75"/>
    </row>
    <row r="791995" spans="2:3" x14ac:dyDescent="0.25">
      <c r="B791995" s="76"/>
      <c r="C791995" s="75"/>
    </row>
    <row r="791996" spans="2:3" x14ac:dyDescent="0.25">
      <c r="B791996" s="76"/>
      <c r="C791996" s="75"/>
    </row>
    <row r="791997" spans="2:3" x14ac:dyDescent="0.25">
      <c r="B791997" s="76"/>
      <c r="C791997" s="75"/>
    </row>
    <row r="791998" spans="2:3" x14ac:dyDescent="0.25">
      <c r="B791998" s="76"/>
      <c r="C791998" s="75"/>
    </row>
    <row r="791999" spans="2:3" x14ac:dyDescent="0.25">
      <c r="B791999" s="76"/>
      <c r="C791999" s="75"/>
    </row>
    <row r="792000" spans="2:3" x14ac:dyDescent="0.25">
      <c r="B792000" s="76"/>
      <c r="C792000" s="75"/>
    </row>
    <row r="792001" spans="2:3" x14ac:dyDescent="0.25">
      <c r="B792001" s="76"/>
      <c r="C792001" s="75"/>
    </row>
    <row r="792002" spans="2:3" x14ac:dyDescent="0.25">
      <c r="B792002" s="76"/>
      <c r="C792002" s="75"/>
    </row>
    <row r="792003" spans="2:3" x14ac:dyDescent="0.25">
      <c r="B792003" s="76"/>
      <c r="C792003" s="75"/>
    </row>
    <row r="792004" spans="2:3" x14ac:dyDescent="0.25">
      <c r="B792004" s="76"/>
      <c r="C792004" s="75"/>
    </row>
    <row r="792005" spans="2:3" x14ac:dyDescent="0.25">
      <c r="B792005" s="76"/>
      <c r="C792005" s="75"/>
    </row>
    <row r="792006" spans="2:3" x14ac:dyDescent="0.25">
      <c r="B792006" s="76"/>
      <c r="C792006" s="75"/>
    </row>
    <row r="792007" spans="2:3" x14ac:dyDescent="0.25">
      <c r="B792007" s="76"/>
      <c r="C792007" s="75"/>
    </row>
    <row r="792117" spans="2:3" x14ac:dyDescent="0.25">
      <c r="B792117" s="76"/>
      <c r="C792117" s="75"/>
    </row>
    <row r="792118" spans="2:3" x14ac:dyDescent="0.25">
      <c r="B792118" s="76"/>
      <c r="C792118" s="75"/>
    </row>
    <row r="792119" spans="2:3" x14ac:dyDescent="0.25">
      <c r="B792119" s="76"/>
      <c r="C792119" s="75"/>
    </row>
    <row r="792120" spans="2:3" x14ac:dyDescent="0.25">
      <c r="B792120" s="76"/>
      <c r="C792120" s="75"/>
    </row>
    <row r="792121" spans="2:3" x14ac:dyDescent="0.25">
      <c r="B792121" s="76"/>
      <c r="C792121" s="75"/>
    </row>
    <row r="792122" spans="2:3" x14ac:dyDescent="0.25">
      <c r="B792122" s="76"/>
      <c r="C792122" s="75"/>
    </row>
    <row r="792123" spans="2:3" x14ac:dyDescent="0.25">
      <c r="B792123" s="76"/>
      <c r="C792123" s="75"/>
    </row>
    <row r="792124" spans="2:3" x14ac:dyDescent="0.25">
      <c r="B792124" s="76"/>
      <c r="C792124" s="75"/>
    </row>
    <row r="792125" spans="2:3" x14ac:dyDescent="0.25">
      <c r="B792125" s="76"/>
      <c r="C792125" s="75"/>
    </row>
    <row r="792126" spans="2:3" x14ac:dyDescent="0.25">
      <c r="B792126" s="76"/>
      <c r="C792126" s="75"/>
    </row>
    <row r="792127" spans="2:3" x14ac:dyDescent="0.25">
      <c r="B792127" s="76"/>
      <c r="C792127" s="75"/>
    </row>
    <row r="792128" spans="2:3" x14ac:dyDescent="0.25">
      <c r="B792128" s="76"/>
      <c r="C792128" s="75"/>
    </row>
    <row r="792129" spans="2:3" x14ac:dyDescent="0.25">
      <c r="B792129" s="76"/>
      <c r="C792129" s="75"/>
    </row>
    <row r="792239" spans="2:3" x14ac:dyDescent="0.25">
      <c r="B792239" s="76"/>
      <c r="C792239" s="75"/>
    </row>
    <row r="792240" spans="2:3" x14ac:dyDescent="0.25">
      <c r="B792240" s="76"/>
      <c r="C792240" s="75"/>
    </row>
    <row r="792241" spans="2:3" x14ac:dyDescent="0.25">
      <c r="B792241" s="76"/>
      <c r="C792241" s="75"/>
    </row>
    <row r="792242" spans="2:3" x14ac:dyDescent="0.25">
      <c r="B792242" s="76"/>
      <c r="C792242" s="75"/>
    </row>
    <row r="792243" spans="2:3" x14ac:dyDescent="0.25">
      <c r="B792243" s="76"/>
      <c r="C792243" s="75"/>
    </row>
    <row r="792244" spans="2:3" x14ac:dyDescent="0.25">
      <c r="B792244" s="76"/>
      <c r="C792244" s="75"/>
    </row>
    <row r="792245" spans="2:3" x14ac:dyDescent="0.25">
      <c r="B792245" s="76"/>
      <c r="C792245" s="75"/>
    </row>
    <row r="792246" spans="2:3" x14ac:dyDescent="0.25">
      <c r="B792246" s="76"/>
      <c r="C792246" s="75"/>
    </row>
    <row r="792247" spans="2:3" x14ac:dyDescent="0.25">
      <c r="B792247" s="76"/>
      <c r="C792247" s="75"/>
    </row>
    <row r="792248" spans="2:3" x14ac:dyDescent="0.25">
      <c r="B792248" s="76"/>
      <c r="C792248" s="75"/>
    </row>
    <row r="792249" spans="2:3" x14ac:dyDescent="0.25">
      <c r="B792249" s="76"/>
      <c r="C792249" s="75"/>
    </row>
    <row r="792250" spans="2:3" x14ac:dyDescent="0.25">
      <c r="B792250" s="76"/>
      <c r="C792250" s="75"/>
    </row>
    <row r="792251" spans="2:3" x14ac:dyDescent="0.25">
      <c r="B792251" s="76"/>
      <c r="C792251" s="75"/>
    </row>
    <row r="792361" spans="2:3" x14ac:dyDescent="0.25">
      <c r="B792361" s="76"/>
      <c r="C792361" s="75"/>
    </row>
    <row r="792362" spans="2:3" x14ac:dyDescent="0.25">
      <c r="B792362" s="76"/>
      <c r="C792362" s="75"/>
    </row>
    <row r="792363" spans="2:3" x14ac:dyDescent="0.25">
      <c r="B792363" s="76"/>
      <c r="C792363" s="75"/>
    </row>
    <row r="792364" spans="2:3" x14ac:dyDescent="0.25">
      <c r="B792364" s="76"/>
      <c r="C792364" s="75"/>
    </row>
    <row r="792365" spans="2:3" x14ac:dyDescent="0.25">
      <c r="B792365" s="76"/>
      <c r="C792365" s="75"/>
    </row>
    <row r="792366" spans="2:3" x14ac:dyDescent="0.25">
      <c r="B792366" s="76"/>
      <c r="C792366" s="75"/>
    </row>
    <row r="792367" spans="2:3" x14ac:dyDescent="0.25">
      <c r="B792367" s="76"/>
      <c r="C792367" s="75"/>
    </row>
    <row r="792368" spans="2:3" x14ac:dyDescent="0.25">
      <c r="B792368" s="76"/>
      <c r="C792368" s="75"/>
    </row>
    <row r="792369" spans="2:3" x14ac:dyDescent="0.25">
      <c r="B792369" s="76"/>
      <c r="C792369" s="75"/>
    </row>
    <row r="792370" spans="2:3" x14ac:dyDescent="0.25">
      <c r="B792370" s="76"/>
      <c r="C792370" s="75"/>
    </row>
    <row r="792371" spans="2:3" x14ac:dyDescent="0.25">
      <c r="B792371" s="76"/>
      <c r="C792371" s="75"/>
    </row>
    <row r="792372" spans="2:3" x14ac:dyDescent="0.25">
      <c r="B792372" s="76"/>
      <c r="C792372" s="75"/>
    </row>
    <row r="792373" spans="2:3" x14ac:dyDescent="0.25">
      <c r="B792373" s="76"/>
      <c r="C792373" s="75"/>
    </row>
    <row r="792483" spans="2:3" x14ac:dyDescent="0.25">
      <c r="B792483" s="76"/>
      <c r="C792483" s="75"/>
    </row>
    <row r="792484" spans="2:3" x14ac:dyDescent="0.25">
      <c r="B792484" s="76"/>
      <c r="C792484" s="75"/>
    </row>
    <row r="792485" spans="2:3" x14ac:dyDescent="0.25">
      <c r="B792485" s="76"/>
      <c r="C792485" s="75"/>
    </row>
    <row r="792486" spans="2:3" x14ac:dyDescent="0.25">
      <c r="B792486" s="76"/>
      <c r="C792486" s="75"/>
    </row>
    <row r="792487" spans="2:3" x14ac:dyDescent="0.25">
      <c r="B792487" s="76"/>
      <c r="C792487" s="75"/>
    </row>
    <row r="792488" spans="2:3" x14ac:dyDescent="0.25">
      <c r="B792488" s="76"/>
      <c r="C792488" s="75"/>
    </row>
    <row r="792489" spans="2:3" x14ac:dyDescent="0.25">
      <c r="B792489" s="76"/>
      <c r="C792489" s="75"/>
    </row>
    <row r="792490" spans="2:3" x14ac:dyDescent="0.25">
      <c r="B792490" s="76"/>
      <c r="C792490" s="75"/>
    </row>
    <row r="792491" spans="2:3" x14ac:dyDescent="0.25">
      <c r="B792491" s="76"/>
      <c r="C792491" s="75"/>
    </row>
    <row r="792492" spans="2:3" x14ac:dyDescent="0.25">
      <c r="B792492" s="76"/>
      <c r="C792492" s="75"/>
    </row>
    <row r="792493" spans="2:3" x14ac:dyDescent="0.25">
      <c r="B792493" s="76"/>
      <c r="C792493" s="75"/>
    </row>
    <row r="792494" spans="2:3" x14ac:dyDescent="0.25">
      <c r="B792494" s="76"/>
      <c r="C792494" s="75"/>
    </row>
    <row r="792495" spans="2:3" x14ac:dyDescent="0.25">
      <c r="B792495" s="76"/>
      <c r="C792495" s="75"/>
    </row>
    <row r="792605" spans="2:3" x14ac:dyDescent="0.25">
      <c r="B792605" s="76"/>
      <c r="C792605" s="75"/>
    </row>
    <row r="792606" spans="2:3" x14ac:dyDescent="0.25">
      <c r="B792606" s="76"/>
      <c r="C792606" s="75"/>
    </row>
    <row r="792607" spans="2:3" x14ac:dyDescent="0.25">
      <c r="B792607" s="76"/>
      <c r="C792607" s="75"/>
    </row>
    <row r="792608" spans="2:3" x14ac:dyDescent="0.25">
      <c r="B792608" s="76"/>
      <c r="C792608" s="75"/>
    </row>
    <row r="792609" spans="2:3" x14ac:dyDescent="0.25">
      <c r="B792609" s="76"/>
      <c r="C792609" s="75"/>
    </row>
    <row r="792610" spans="2:3" x14ac:dyDescent="0.25">
      <c r="B792610" s="76"/>
      <c r="C792610" s="75"/>
    </row>
    <row r="792611" spans="2:3" x14ac:dyDescent="0.25">
      <c r="B792611" s="76"/>
      <c r="C792611" s="75"/>
    </row>
    <row r="792612" spans="2:3" x14ac:dyDescent="0.25">
      <c r="B792612" s="76"/>
      <c r="C792612" s="75"/>
    </row>
    <row r="792613" spans="2:3" x14ac:dyDescent="0.25">
      <c r="B792613" s="76"/>
      <c r="C792613" s="75"/>
    </row>
    <row r="792614" spans="2:3" x14ac:dyDescent="0.25">
      <c r="B792614" s="76"/>
      <c r="C792614" s="75"/>
    </row>
    <row r="792615" spans="2:3" x14ac:dyDescent="0.25">
      <c r="B792615" s="76"/>
      <c r="C792615" s="75"/>
    </row>
    <row r="792616" spans="2:3" x14ac:dyDescent="0.25">
      <c r="B792616" s="76"/>
      <c r="C792616" s="75"/>
    </row>
    <row r="792617" spans="2:3" x14ac:dyDescent="0.25">
      <c r="B792617" s="76"/>
      <c r="C792617" s="75"/>
    </row>
    <row r="792727" spans="2:3" x14ac:dyDescent="0.25">
      <c r="B792727" s="76"/>
      <c r="C792727" s="75"/>
    </row>
    <row r="792728" spans="2:3" x14ac:dyDescent="0.25">
      <c r="B792728" s="76"/>
      <c r="C792728" s="75"/>
    </row>
    <row r="792729" spans="2:3" x14ac:dyDescent="0.25">
      <c r="B792729" s="76"/>
      <c r="C792729" s="75"/>
    </row>
    <row r="792730" spans="2:3" x14ac:dyDescent="0.25">
      <c r="B792730" s="76"/>
      <c r="C792730" s="75"/>
    </row>
    <row r="792731" spans="2:3" x14ac:dyDescent="0.25">
      <c r="B792731" s="76"/>
      <c r="C792731" s="75"/>
    </row>
    <row r="792732" spans="2:3" x14ac:dyDescent="0.25">
      <c r="B792732" s="76"/>
      <c r="C792732" s="75"/>
    </row>
    <row r="792733" spans="2:3" x14ac:dyDescent="0.25">
      <c r="B792733" s="76"/>
      <c r="C792733" s="75"/>
    </row>
    <row r="792734" spans="2:3" x14ac:dyDescent="0.25">
      <c r="B792734" s="76"/>
      <c r="C792734" s="75"/>
    </row>
    <row r="792735" spans="2:3" x14ac:dyDescent="0.25">
      <c r="B792735" s="76"/>
      <c r="C792735" s="75"/>
    </row>
    <row r="792736" spans="2:3" x14ac:dyDescent="0.25">
      <c r="B792736" s="76"/>
      <c r="C792736" s="75"/>
    </row>
    <row r="792737" spans="2:3" x14ac:dyDescent="0.25">
      <c r="B792737" s="76"/>
      <c r="C792737" s="75"/>
    </row>
    <row r="792738" spans="2:3" x14ac:dyDescent="0.25">
      <c r="B792738" s="76"/>
      <c r="C792738" s="75"/>
    </row>
    <row r="792739" spans="2:3" x14ac:dyDescent="0.25">
      <c r="B792739" s="76"/>
      <c r="C792739" s="75"/>
    </row>
    <row r="792849" spans="2:3" x14ac:dyDescent="0.25">
      <c r="B792849" s="76"/>
      <c r="C792849" s="75"/>
    </row>
    <row r="792850" spans="2:3" x14ac:dyDescent="0.25">
      <c r="B792850" s="76"/>
      <c r="C792850" s="75"/>
    </row>
    <row r="792851" spans="2:3" x14ac:dyDescent="0.25">
      <c r="B792851" s="76"/>
      <c r="C792851" s="75"/>
    </row>
    <row r="792852" spans="2:3" x14ac:dyDescent="0.25">
      <c r="B792852" s="76"/>
      <c r="C792852" s="75"/>
    </row>
    <row r="792853" spans="2:3" x14ac:dyDescent="0.25">
      <c r="B792853" s="76"/>
      <c r="C792853" s="75"/>
    </row>
    <row r="792854" spans="2:3" x14ac:dyDescent="0.25">
      <c r="B792854" s="76"/>
      <c r="C792854" s="75"/>
    </row>
    <row r="792855" spans="2:3" x14ac:dyDescent="0.25">
      <c r="B792855" s="76"/>
      <c r="C792855" s="75"/>
    </row>
    <row r="792856" spans="2:3" x14ac:dyDescent="0.25">
      <c r="B792856" s="76"/>
      <c r="C792856" s="75"/>
    </row>
    <row r="792857" spans="2:3" x14ac:dyDescent="0.25">
      <c r="B792857" s="76"/>
      <c r="C792857" s="75"/>
    </row>
    <row r="792858" spans="2:3" x14ac:dyDescent="0.25">
      <c r="B792858" s="76"/>
      <c r="C792858" s="75"/>
    </row>
    <row r="792859" spans="2:3" x14ac:dyDescent="0.25">
      <c r="B792859" s="76"/>
      <c r="C792859" s="75"/>
    </row>
    <row r="792860" spans="2:3" x14ac:dyDescent="0.25">
      <c r="B792860" s="76"/>
      <c r="C792860" s="75"/>
    </row>
    <row r="792861" spans="2:3" x14ac:dyDescent="0.25">
      <c r="B792861" s="76"/>
      <c r="C792861" s="75"/>
    </row>
    <row r="792971" spans="2:3" x14ac:dyDescent="0.25">
      <c r="B792971" s="76"/>
      <c r="C792971" s="75"/>
    </row>
    <row r="792972" spans="2:3" x14ac:dyDescent="0.25">
      <c r="B792972" s="76"/>
      <c r="C792972" s="75"/>
    </row>
    <row r="792973" spans="2:3" x14ac:dyDescent="0.25">
      <c r="B792973" s="76"/>
      <c r="C792973" s="75"/>
    </row>
    <row r="792974" spans="2:3" x14ac:dyDescent="0.25">
      <c r="B792974" s="76"/>
      <c r="C792974" s="75"/>
    </row>
    <row r="792975" spans="2:3" x14ac:dyDescent="0.25">
      <c r="B792975" s="76"/>
      <c r="C792975" s="75"/>
    </row>
    <row r="792976" spans="2:3" x14ac:dyDescent="0.25">
      <c r="B792976" s="76"/>
      <c r="C792976" s="75"/>
    </row>
    <row r="792977" spans="2:3" x14ac:dyDescent="0.25">
      <c r="B792977" s="76"/>
      <c r="C792977" s="75"/>
    </row>
    <row r="792978" spans="2:3" x14ac:dyDescent="0.25">
      <c r="B792978" s="76"/>
      <c r="C792978" s="75"/>
    </row>
    <row r="792979" spans="2:3" x14ac:dyDescent="0.25">
      <c r="B792979" s="76"/>
      <c r="C792979" s="75"/>
    </row>
    <row r="792980" spans="2:3" x14ac:dyDescent="0.25">
      <c r="B792980" s="76"/>
      <c r="C792980" s="75"/>
    </row>
    <row r="792981" spans="2:3" x14ac:dyDescent="0.25">
      <c r="B792981" s="76"/>
      <c r="C792981" s="75"/>
    </row>
    <row r="792982" spans="2:3" x14ac:dyDescent="0.25">
      <c r="B792982" s="76"/>
      <c r="C792982" s="75"/>
    </row>
    <row r="792983" spans="2:3" x14ac:dyDescent="0.25">
      <c r="B792983" s="76"/>
      <c r="C792983" s="75"/>
    </row>
    <row r="793093" spans="2:3" x14ac:dyDescent="0.25">
      <c r="B793093" s="76"/>
      <c r="C793093" s="75"/>
    </row>
    <row r="793094" spans="2:3" x14ac:dyDescent="0.25">
      <c r="B793094" s="76"/>
      <c r="C793094" s="75"/>
    </row>
    <row r="793095" spans="2:3" x14ac:dyDescent="0.25">
      <c r="B793095" s="76"/>
      <c r="C793095" s="75"/>
    </row>
    <row r="793096" spans="2:3" x14ac:dyDescent="0.25">
      <c r="B793096" s="76"/>
      <c r="C793096" s="75"/>
    </row>
    <row r="793097" spans="2:3" x14ac:dyDescent="0.25">
      <c r="B793097" s="76"/>
      <c r="C793097" s="75"/>
    </row>
    <row r="793098" spans="2:3" x14ac:dyDescent="0.25">
      <c r="B793098" s="76"/>
      <c r="C793098" s="75"/>
    </row>
    <row r="793099" spans="2:3" x14ac:dyDescent="0.25">
      <c r="B793099" s="76"/>
      <c r="C793099" s="75"/>
    </row>
    <row r="793100" spans="2:3" x14ac:dyDescent="0.25">
      <c r="B793100" s="76"/>
      <c r="C793100" s="75"/>
    </row>
    <row r="793101" spans="2:3" x14ac:dyDescent="0.25">
      <c r="B793101" s="76"/>
      <c r="C793101" s="75"/>
    </row>
    <row r="793102" spans="2:3" x14ac:dyDescent="0.25">
      <c r="B793102" s="76"/>
      <c r="C793102" s="75"/>
    </row>
    <row r="793103" spans="2:3" x14ac:dyDescent="0.25">
      <c r="B793103" s="76"/>
      <c r="C793103" s="75"/>
    </row>
    <row r="793104" spans="2:3" x14ac:dyDescent="0.25">
      <c r="B793104" s="76"/>
      <c r="C793104" s="75"/>
    </row>
    <row r="793105" spans="2:3" x14ac:dyDescent="0.25">
      <c r="B793105" s="76"/>
      <c r="C793105" s="75"/>
    </row>
    <row r="793215" spans="2:3" x14ac:dyDescent="0.25">
      <c r="B793215" s="76"/>
      <c r="C793215" s="75"/>
    </row>
    <row r="793216" spans="2:3" x14ac:dyDescent="0.25">
      <c r="B793216" s="76"/>
      <c r="C793216" s="75"/>
    </row>
    <row r="793217" spans="2:3" x14ac:dyDescent="0.25">
      <c r="B793217" s="76"/>
      <c r="C793217" s="75"/>
    </row>
    <row r="793218" spans="2:3" x14ac:dyDescent="0.25">
      <c r="B793218" s="76"/>
      <c r="C793218" s="75"/>
    </row>
    <row r="793219" spans="2:3" x14ac:dyDescent="0.25">
      <c r="B793219" s="76"/>
      <c r="C793219" s="75"/>
    </row>
    <row r="793220" spans="2:3" x14ac:dyDescent="0.25">
      <c r="B793220" s="76"/>
      <c r="C793220" s="75"/>
    </row>
    <row r="793221" spans="2:3" x14ac:dyDescent="0.25">
      <c r="B793221" s="76"/>
      <c r="C793221" s="75"/>
    </row>
    <row r="793222" spans="2:3" x14ac:dyDescent="0.25">
      <c r="B793222" s="76"/>
      <c r="C793222" s="75"/>
    </row>
    <row r="793223" spans="2:3" x14ac:dyDescent="0.25">
      <c r="B793223" s="76"/>
      <c r="C793223" s="75"/>
    </row>
    <row r="793224" spans="2:3" x14ac:dyDescent="0.25">
      <c r="B793224" s="76"/>
      <c r="C793224" s="75"/>
    </row>
    <row r="793225" spans="2:3" x14ac:dyDescent="0.25">
      <c r="B793225" s="76"/>
      <c r="C793225" s="75"/>
    </row>
    <row r="793226" spans="2:3" x14ac:dyDescent="0.25">
      <c r="B793226" s="76"/>
      <c r="C793226" s="75"/>
    </row>
    <row r="793227" spans="2:3" x14ac:dyDescent="0.25">
      <c r="B793227" s="76"/>
      <c r="C793227" s="75"/>
    </row>
    <row r="793337" spans="2:3" x14ac:dyDescent="0.25">
      <c r="B793337" s="76"/>
      <c r="C793337" s="75"/>
    </row>
    <row r="793338" spans="2:3" x14ac:dyDescent="0.25">
      <c r="B793338" s="76"/>
      <c r="C793338" s="75"/>
    </row>
    <row r="793339" spans="2:3" x14ac:dyDescent="0.25">
      <c r="B793339" s="76"/>
      <c r="C793339" s="75"/>
    </row>
    <row r="793340" spans="2:3" x14ac:dyDescent="0.25">
      <c r="B793340" s="76"/>
      <c r="C793340" s="75"/>
    </row>
    <row r="793341" spans="2:3" x14ac:dyDescent="0.25">
      <c r="B793341" s="76"/>
      <c r="C793341" s="75"/>
    </row>
    <row r="793342" spans="2:3" x14ac:dyDescent="0.25">
      <c r="B793342" s="76"/>
      <c r="C793342" s="75"/>
    </row>
    <row r="793343" spans="2:3" x14ac:dyDescent="0.25">
      <c r="B793343" s="76"/>
      <c r="C793343" s="75"/>
    </row>
    <row r="793344" spans="2:3" x14ac:dyDescent="0.25">
      <c r="B793344" s="76"/>
      <c r="C793344" s="75"/>
    </row>
    <row r="793345" spans="2:3" x14ac:dyDescent="0.25">
      <c r="B793345" s="76"/>
      <c r="C793345" s="75"/>
    </row>
    <row r="793346" spans="2:3" x14ac:dyDescent="0.25">
      <c r="B793346" s="76"/>
      <c r="C793346" s="75"/>
    </row>
    <row r="793347" spans="2:3" x14ac:dyDescent="0.25">
      <c r="B793347" s="76"/>
      <c r="C793347" s="75"/>
    </row>
    <row r="793348" spans="2:3" x14ac:dyDescent="0.25">
      <c r="B793348" s="76"/>
      <c r="C793348" s="75"/>
    </row>
    <row r="793349" spans="2:3" x14ac:dyDescent="0.25">
      <c r="B793349" s="76"/>
      <c r="C793349" s="75"/>
    </row>
    <row r="793459" spans="2:3" x14ac:dyDescent="0.25">
      <c r="B793459" s="76"/>
      <c r="C793459" s="75"/>
    </row>
    <row r="793460" spans="2:3" x14ac:dyDescent="0.25">
      <c r="B793460" s="76"/>
      <c r="C793460" s="75"/>
    </row>
    <row r="793461" spans="2:3" x14ac:dyDescent="0.25">
      <c r="B793461" s="76"/>
      <c r="C793461" s="75"/>
    </row>
    <row r="793462" spans="2:3" x14ac:dyDescent="0.25">
      <c r="B793462" s="76"/>
      <c r="C793462" s="75"/>
    </row>
    <row r="793463" spans="2:3" x14ac:dyDescent="0.25">
      <c r="B793463" s="76"/>
      <c r="C793463" s="75"/>
    </row>
    <row r="793464" spans="2:3" x14ac:dyDescent="0.25">
      <c r="B793464" s="76"/>
      <c r="C793464" s="75"/>
    </row>
    <row r="793465" spans="2:3" x14ac:dyDescent="0.25">
      <c r="B793465" s="76"/>
      <c r="C793465" s="75"/>
    </row>
    <row r="793466" spans="2:3" x14ac:dyDescent="0.25">
      <c r="B793466" s="76"/>
      <c r="C793466" s="75"/>
    </row>
    <row r="793467" spans="2:3" x14ac:dyDescent="0.25">
      <c r="B793467" s="76"/>
      <c r="C793467" s="75"/>
    </row>
    <row r="793468" spans="2:3" x14ac:dyDescent="0.25">
      <c r="B793468" s="76"/>
      <c r="C793468" s="75"/>
    </row>
    <row r="793469" spans="2:3" x14ac:dyDescent="0.25">
      <c r="B793469" s="76"/>
      <c r="C793469" s="75"/>
    </row>
    <row r="793470" spans="2:3" x14ac:dyDescent="0.25">
      <c r="B793470" s="76"/>
      <c r="C793470" s="75"/>
    </row>
    <row r="793471" spans="2:3" x14ac:dyDescent="0.25">
      <c r="B793471" s="76"/>
      <c r="C793471" s="75"/>
    </row>
    <row r="793581" spans="2:3" x14ac:dyDescent="0.25">
      <c r="B793581" s="76"/>
      <c r="C793581" s="75"/>
    </row>
    <row r="793582" spans="2:3" x14ac:dyDescent="0.25">
      <c r="B793582" s="76"/>
      <c r="C793582" s="75"/>
    </row>
    <row r="793583" spans="2:3" x14ac:dyDescent="0.25">
      <c r="B793583" s="76"/>
      <c r="C793583" s="75"/>
    </row>
    <row r="793584" spans="2:3" x14ac:dyDescent="0.25">
      <c r="B793584" s="76"/>
      <c r="C793584" s="75"/>
    </row>
    <row r="793585" spans="2:3" x14ac:dyDescent="0.25">
      <c r="B793585" s="76"/>
      <c r="C793585" s="75"/>
    </row>
    <row r="793586" spans="2:3" x14ac:dyDescent="0.25">
      <c r="B793586" s="76"/>
      <c r="C793586" s="75"/>
    </row>
    <row r="793587" spans="2:3" x14ac:dyDescent="0.25">
      <c r="B793587" s="76"/>
      <c r="C793587" s="75"/>
    </row>
    <row r="793588" spans="2:3" x14ac:dyDescent="0.25">
      <c r="B793588" s="76"/>
      <c r="C793588" s="75"/>
    </row>
    <row r="793589" spans="2:3" x14ac:dyDescent="0.25">
      <c r="B793589" s="76"/>
      <c r="C793589" s="75"/>
    </row>
    <row r="793590" spans="2:3" x14ac:dyDescent="0.25">
      <c r="B793590" s="76"/>
      <c r="C793590" s="75"/>
    </row>
    <row r="793591" spans="2:3" x14ac:dyDescent="0.25">
      <c r="B793591" s="76"/>
      <c r="C793591" s="75"/>
    </row>
    <row r="793592" spans="2:3" x14ac:dyDescent="0.25">
      <c r="B793592" s="76"/>
      <c r="C793592" s="75"/>
    </row>
    <row r="793593" spans="2:3" x14ac:dyDescent="0.25">
      <c r="B793593" s="76"/>
      <c r="C793593" s="75"/>
    </row>
    <row r="793703" spans="2:3" x14ac:dyDescent="0.25">
      <c r="B793703" s="76"/>
      <c r="C793703" s="75"/>
    </row>
    <row r="793704" spans="2:3" x14ac:dyDescent="0.25">
      <c r="B793704" s="76"/>
      <c r="C793704" s="75"/>
    </row>
    <row r="793705" spans="2:3" x14ac:dyDescent="0.25">
      <c r="B793705" s="76"/>
      <c r="C793705" s="75"/>
    </row>
    <row r="793706" spans="2:3" x14ac:dyDescent="0.25">
      <c r="B793706" s="76"/>
      <c r="C793706" s="75"/>
    </row>
    <row r="793707" spans="2:3" x14ac:dyDescent="0.25">
      <c r="B793707" s="76"/>
      <c r="C793707" s="75"/>
    </row>
    <row r="793708" spans="2:3" x14ac:dyDescent="0.25">
      <c r="B793708" s="76"/>
      <c r="C793708" s="75"/>
    </row>
    <row r="793709" spans="2:3" x14ac:dyDescent="0.25">
      <c r="B793709" s="76"/>
      <c r="C793709" s="75"/>
    </row>
    <row r="793710" spans="2:3" x14ac:dyDescent="0.25">
      <c r="B793710" s="76"/>
      <c r="C793710" s="75"/>
    </row>
    <row r="793711" spans="2:3" x14ac:dyDescent="0.25">
      <c r="B793711" s="76"/>
      <c r="C793711" s="75"/>
    </row>
    <row r="793712" spans="2:3" x14ac:dyDescent="0.25">
      <c r="B793712" s="76"/>
      <c r="C793712" s="75"/>
    </row>
    <row r="793713" spans="2:3" x14ac:dyDescent="0.25">
      <c r="B793713" s="76"/>
      <c r="C793713" s="75"/>
    </row>
    <row r="793714" spans="2:3" x14ac:dyDescent="0.25">
      <c r="B793714" s="76"/>
      <c r="C793714" s="75"/>
    </row>
    <row r="793715" spans="2:3" x14ac:dyDescent="0.25">
      <c r="B793715" s="76"/>
      <c r="C793715" s="75"/>
    </row>
    <row r="793825" spans="2:3" x14ac:dyDescent="0.25">
      <c r="B793825" s="76"/>
      <c r="C793825" s="75"/>
    </row>
    <row r="793826" spans="2:3" x14ac:dyDescent="0.25">
      <c r="B793826" s="76"/>
      <c r="C793826" s="75"/>
    </row>
    <row r="793827" spans="2:3" x14ac:dyDescent="0.25">
      <c r="B793827" s="76"/>
      <c r="C793827" s="75"/>
    </row>
    <row r="793828" spans="2:3" x14ac:dyDescent="0.25">
      <c r="B793828" s="76"/>
      <c r="C793828" s="75"/>
    </row>
    <row r="793829" spans="2:3" x14ac:dyDescent="0.25">
      <c r="B793829" s="76"/>
      <c r="C793829" s="75"/>
    </row>
    <row r="793830" spans="2:3" x14ac:dyDescent="0.25">
      <c r="B793830" s="76"/>
      <c r="C793830" s="75"/>
    </row>
    <row r="793831" spans="2:3" x14ac:dyDescent="0.25">
      <c r="B793831" s="76"/>
      <c r="C793831" s="75"/>
    </row>
    <row r="793832" spans="2:3" x14ac:dyDescent="0.25">
      <c r="B793832" s="76"/>
      <c r="C793832" s="75"/>
    </row>
    <row r="793833" spans="2:3" x14ac:dyDescent="0.25">
      <c r="B793833" s="76"/>
      <c r="C793833" s="75"/>
    </row>
    <row r="793834" spans="2:3" x14ac:dyDescent="0.25">
      <c r="B793834" s="76"/>
      <c r="C793834" s="75"/>
    </row>
    <row r="793835" spans="2:3" x14ac:dyDescent="0.25">
      <c r="B793835" s="76"/>
      <c r="C793835" s="75"/>
    </row>
    <row r="793836" spans="2:3" x14ac:dyDescent="0.25">
      <c r="B793836" s="76"/>
      <c r="C793836" s="75"/>
    </row>
    <row r="793837" spans="2:3" x14ac:dyDescent="0.25">
      <c r="B793837" s="76"/>
      <c r="C793837" s="75"/>
    </row>
    <row r="793947" spans="2:3" x14ac:dyDescent="0.25">
      <c r="B793947" s="76"/>
      <c r="C793947" s="75"/>
    </row>
    <row r="793948" spans="2:3" x14ac:dyDescent="0.25">
      <c r="B793948" s="76"/>
      <c r="C793948" s="75"/>
    </row>
    <row r="793949" spans="2:3" x14ac:dyDescent="0.25">
      <c r="B793949" s="76"/>
      <c r="C793949" s="75"/>
    </row>
    <row r="793950" spans="2:3" x14ac:dyDescent="0.25">
      <c r="B793950" s="76"/>
      <c r="C793950" s="75"/>
    </row>
    <row r="793951" spans="2:3" x14ac:dyDescent="0.25">
      <c r="B793951" s="76"/>
      <c r="C793951" s="75"/>
    </row>
    <row r="793952" spans="2:3" x14ac:dyDescent="0.25">
      <c r="B793952" s="76"/>
      <c r="C793952" s="75"/>
    </row>
    <row r="793953" spans="2:3" x14ac:dyDescent="0.25">
      <c r="B793953" s="76"/>
      <c r="C793953" s="75"/>
    </row>
    <row r="793954" spans="2:3" x14ac:dyDescent="0.25">
      <c r="B793954" s="76"/>
      <c r="C793954" s="75"/>
    </row>
    <row r="793955" spans="2:3" x14ac:dyDescent="0.25">
      <c r="B793955" s="76"/>
      <c r="C793955" s="75"/>
    </row>
    <row r="793956" spans="2:3" x14ac:dyDescent="0.25">
      <c r="B793956" s="76"/>
      <c r="C793956" s="75"/>
    </row>
    <row r="793957" spans="2:3" x14ac:dyDescent="0.25">
      <c r="B793957" s="76"/>
      <c r="C793957" s="75"/>
    </row>
    <row r="793958" spans="2:3" x14ac:dyDescent="0.25">
      <c r="B793958" s="76"/>
      <c r="C793958" s="75"/>
    </row>
    <row r="793959" spans="2:3" x14ac:dyDescent="0.25">
      <c r="B793959" s="76"/>
      <c r="C793959" s="75"/>
    </row>
    <row r="794069" spans="2:3" x14ac:dyDescent="0.25">
      <c r="B794069" s="76"/>
      <c r="C794069" s="75"/>
    </row>
    <row r="794070" spans="2:3" x14ac:dyDescent="0.25">
      <c r="B794070" s="76"/>
      <c r="C794070" s="75"/>
    </row>
    <row r="794071" spans="2:3" x14ac:dyDescent="0.25">
      <c r="B794071" s="76"/>
      <c r="C794071" s="75"/>
    </row>
    <row r="794072" spans="2:3" x14ac:dyDescent="0.25">
      <c r="B794072" s="76"/>
      <c r="C794072" s="75"/>
    </row>
    <row r="794073" spans="2:3" x14ac:dyDescent="0.25">
      <c r="B794073" s="76"/>
      <c r="C794073" s="75"/>
    </row>
    <row r="794074" spans="2:3" x14ac:dyDescent="0.25">
      <c r="B794074" s="76"/>
      <c r="C794074" s="75"/>
    </row>
    <row r="794075" spans="2:3" x14ac:dyDescent="0.25">
      <c r="B794075" s="76"/>
      <c r="C794075" s="75"/>
    </row>
    <row r="794076" spans="2:3" x14ac:dyDescent="0.25">
      <c r="B794076" s="76"/>
      <c r="C794076" s="75"/>
    </row>
    <row r="794077" spans="2:3" x14ac:dyDescent="0.25">
      <c r="B794077" s="76"/>
      <c r="C794077" s="75"/>
    </row>
    <row r="794078" spans="2:3" x14ac:dyDescent="0.25">
      <c r="B794078" s="76"/>
      <c r="C794078" s="75"/>
    </row>
    <row r="794079" spans="2:3" x14ac:dyDescent="0.25">
      <c r="B794079" s="76"/>
      <c r="C794079" s="75"/>
    </row>
    <row r="794080" spans="2:3" x14ac:dyDescent="0.25">
      <c r="B794080" s="76"/>
      <c r="C794080" s="75"/>
    </row>
    <row r="794081" spans="2:3" x14ac:dyDescent="0.25">
      <c r="B794081" s="76"/>
      <c r="C794081" s="75"/>
    </row>
    <row r="794191" spans="2:3" x14ac:dyDescent="0.25">
      <c r="B794191" s="76"/>
      <c r="C794191" s="75"/>
    </row>
    <row r="794192" spans="2:3" x14ac:dyDescent="0.25">
      <c r="B794192" s="76"/>
      <c r="C794192" s="75"/>
    </row>
    <row r="794193" spans="2:3" x14ac:dyDescent="0.25">
      <c r="B794193" s="76"/>
      <c r="C794193" s="75"/>
    </row>
    <row r="794194" spans="2:3" x14ac:dyDescent="0.25">
      <c r="B794194" s="76"/>
      <c r="C794194" s="75"/>
    </row>
    <row r="794195" spans="2:3" x14ac:dyDescent="0.25">
      <c r="B794195" s="76"/>
      <c r="C794195" s="75"/>
    </row>
    <row r="794196" spans="2:3" x14ac:dyDescent="0.25">
      <c r="B794196" s="76"/>
      <c r="C794196" s="75"/>
    </row>
    <row r="794197" spans="2:3" x14ac:dyDescent="0.25">
      <c r="B794197" s="76"/>
      <c r="C794197" s="75"/>
    </row>
    <row r="794198" spans="2:3" x14ac:dyDescent="0.25">
      <c r="B794198" s="76"/>
      <c r="C794198" s="75"/>
    </row>
    <row r="794199" spans="2:3" x14ac:dyDescent="0.25">
      <c r="B794199" s="76"/>
      <c r="C794199" s="75"/>
    </row>
    <row r="794200" spans="2:3" x14ac:dyDescent="0.25">
      <c r="B794200" s="76"/>
      <c r="C794200" s="75"/>
    </row>
    <row r="794201" spans="2:3" x14ac:dyDescent="0.25">
      <c r="B794201" s="76"/>
      <c r="C794201" s="75"/>
    </row>
    <row r="794202" spans="2:3" x14ac:dyDescent="0.25">
      <c r="B794202" s="76"/>
      <c r="C794202" s="75"/>
    </row>
    <row r="794203" spans="2:3" x14ac:dyDescent="0.25">
      <c r="B794203" s="76"/>
      <c r="C794203" s="75"/>
    </row>
    <row r="794313" spans="2:3" x14ac:dyDescent="0.25">
      <c r="B794313" s="76"/>
      <c r="C794313" s="75"/>
    </row>
    <row r="794314" spans="2:3" x14ac:dyDescent="0.25">
      <c r="B794314" s="76"/>
      <c r="C794314" s="75"/>
    </row>
    <row r="794315" spans="2:3" x14ac:dyDescent="0.25">
      <c r="B794315" s="76"/>
      <c r="C794315" s="75"/>
    </row>
    <row r="794316" spans="2:3" x14ac:dyDescent="0.25">
      <c r="B794316" s="76"/>
      <c r="C794316" s="75"/>
    </row>
    <row r="794317" spans="2:3" x14ac:dyDescent="0.25">
      <c r="B794317" s="76"/>
      <c r="C794317" s="75"/>
    </row>
    <row r="794318" spans="2:3" x14ac:dyDescent="0.25">
      <c r="B794318" s="76"/>
      <c r="C794318" s="75"/>
    </row>
    <row r="794319" spans="2:3" x14ac:dyDescent="0.25">
      <c r="B794319" s="76"/>
      <c r="C794319" s="75"/>
    </row>
    <row r="794320" spans="2:3" x14ac:dyDescent="0.25">
      <c r="B794320" s="76"/>
      <c r="C794320" s="75"/>
    </row>
    <row r="794321" spans="2:3" x14ac:dyDescent="0.25">
      <c r="B794321" s="76"/>
      <c r="C794321" s="75"/>
    </row>
    <row r="794322" spans="2:3" x14ac:dyDescent="0.25">
      <c r="B794322" s="76"/>
      <c r="C794322" s="75"/>
    </row>
    <row r="794323" spans="2:3" x14ac:dyDescent="0.25">
      <c r="B794323" s="76"/>
      <c r="C794323" s="75"/>
    </row>
    <row r="794324" spans="2:3" x14ac:dyDescent="0.25">
      <c r="B794324" s="76"/>
      <c r="C794324" s="75"/>
    </row>
    <row r="794325" spans="2:3" x14ac:dyDescent="0.25">
      <c r="B794325" s="76"/>
      <c r="C794325" s="75"/>
    </row>
    <row r="794435" spans="2:3" x14ac:dyDescent="0.25">
      <c r="B794435" s="76"/>
      <c r="C794435" s="75"/>
    </row>
    <row r="794436" spans="2:3" x14ac:dyDescent="0.25">
      <c r="B794436" s="76"/>
      <c r="C794436" s="75"/>
    </row>
    <row r="794437" spans="2:3" x14ac:dyDescent="0.25">
      <c r="B794437" s="76"/>
      <c r="C794437" s="75"/>
    </row>
    <row r="794438" spans="2:3" x14ac:dyDescent="0.25">
      <c r="B794438" s="76"/>
      <c r="C794438" s="75"/>
    </row>
    <row r="794439" spans="2:3" x14ac:dyDescent="0.25">
      <c r="B794439" s="76"/>
      <c r="C794439" s="75"/>
    </row>
    <row r="794440" spans="2:3" x14ac:dyDescent="0.25">
      <c r="B794440" s="76"/>
      <c r="C794440" s="75"/>
    </row>
    <row r="794441" spans="2:3" x14ac:dyDescent="0.25">
      <c r="B794441" s="76"/>
      <c r="C794441" s="75"/>
    </row>
    <row r="794442" spans="2:3" x14ac:dyDescent="0.25">
      <c r="B794442" s="76"/>
      <c r="C794442" s="75"/>
    </row>
    <row r="794443" spans="2:3" x14ac:dyDescent="0.25">
      <c r="B794443" s="76"/>
      <c r="C794443" s="75"/>
    </row>
    <row r="794444" spans="2:3" x14ac:dyDescent="0.25">
      <c r="B794444" s="76"/>
      <c r="C794444" s="75"/>
    </row>
    <row r="794445" spans="2:3" x14ac:dyDescent="0.25">
      <c r="B794445" s="76"/>
      <c r="C794445" s="75"/>
    </row>
    <row r="794446" spans="2:3" x14ac:dyDescent="0.25">
      <c r="B794446" s="76"/>
      <c r="C794446" s="75"/>
    </row>
    <row r="794447" spans="2:3" x14ac:dyDescent="0.25">
      <c r="B794447" s="76"/>
      <c r="C794447" s="75"/>
    </row>
    <row r="794557" spans="2:3" x14ac:dyDescent="0.25">
      <c r="B794557" s="76"/>
      <c r="C794557" s="75"/>
    </row>
    <row r="794558" spans="2:3" x14ac:dyDescent="0.25">
      <c r="B794558" s="76"/>
      <c r="C794558" s="75"/>
    </row>
    <row r="794559" spans="2:3" x14ac:dyDescent="0.25">
      <c r="B794559" s="76"/>
      <c r="C794559" s="75"/>
    </row>
    <row r="794560" spans="2:3" x14ac:dyDescent="0.25">
      <c r="B794560" s="76"/>
      <c r="C794560" s="75"/>
    </row>
    <row r="794561" spans="2:3" x14ac:dyDescent="0.25">
      <c r="B794561" s="76"/>
      <c r="C794561" s="75"/>
    </row>
    <row r="794562" spans="2:3" x14ac:dyDescent="0.25">
      <c r="B794562" s="76"/>
      <c r="C794562" s="75"/>
    </row>
    <row r="794563" spans="2:3" x14ac:dyDescent="0.25">
      <c r="B794563" s="76"/>
      <c r="C794563" s="75"/>
    </row>
    <row r="794564" spans="2:3" x14ac:dyDescent="0.25">
      <c r="B794564" s="76"/>
      <c r="C794564" s="75"/>
    </row>
    <row r="794565" spans="2:3" x14ac:dyDescent="0.25">
      <c r="B794565" s="76"/>
      <c r="C794565" s="75"/>
    </row>
    <row r="794566" spans="2:3" x14ac:dyDescent="0.25">
      <c r="B794566" s="76"/>
      <c r="C794566" s="75"/>
    </row>
    <row r="794567" spans="2:3" x14ac:dyDescent="0.25">
      <c r="B794567" s="76"/>
      <c r="C794567" s="75"/>
    </row>
    <row r="794568" spans="2:3" x14ac:dyDescent="0.25">
      <c r="B794568" s="76"/>
      <c r="C794568" s="75"/>
    </row>
    <row r="794569" spans="2:3" x14ac:dyDescent="0.25">
      <c r="B794569" s="76"/>
      <c r="C794569" s="75"/>
    </row>
    <row r="794679" spans="2:3" x14ac:dyDescent="0.25">
      <c r="B794679" s="76"/>
      <c r="C794679" s="75"/>
    </row>
    <row r="794680" spans="2:3" x14ac:dyDescent="0.25">
      <c r="B794680" s="76"/>
      <c r="C794680" s="75"/>
    </row>
    <row r="794681" spans="2:3" x14ac:dyDescent="0.25">
      <c r="B794681" s="76"/>
      <c r="C794681" s="75"/>
    </row>
    <row r="794682" spans="2:3" x14ac:dyDescent="0.25">
      <c r="B794682" s="76"/>
      <c r="C794682" s="75"/>
    </row>
    <row r="794683" spans="2:3" x14ac:dyDescent="0.25">
      <c r="B794683" s="76"/>
      <c r="C794683" s="75"/>
    </row>
    <row r="794684" spans="2:3" x14ac:dyDescent="0.25">
      <c r="B794684" s="76"/>
      <c r="C794684" s="75"/>
    </row>
    <row r="794685" spans="2:3" x14ac:dyDescent="0.25">
      <c r="B794685" s="76"/>
      <c r="C794685" s="75"/>
    </row>
    <row r="794686" spans="2:3" x14ac:dyDescent="0.25">
      <c r="B794686" s="76"/>
      <c r="C794686" s="75"/>
    </row>
    <row r="794687" spans="2:3" x14ac:dyDescent="0.25">
      <c r="B794687" s="76"/>
      <c r="C794687" s="75"/>
    </row>
    <row r="794688" spans="2:3" x14ac:dyDescent="0.25">
      <c r="B794688" s="76"/>
      <c r="C794688" s="75"/>
    </row>
    <row r="794689" spans="2:3" x14ac:dyDescent="0.25">
      <c r="B794689" s="76"/>
      <c r="C794689" s="75"/>
    </row>
    <row r="794690" spans="2:3" x14ac:dyDescent="0.25">
      <c r="B794690" s="76"/>
      <c r="C794690" s="75"/>
    </row>
    <row r="794691" spans="2:3" x14ac:dyDescent="0.25">
      <c r="B794691" s="76"/>
      <c r="C794691" s="75"/>
    </row>
    <row r="794801" spans="2:3" x14ac:dyDescent="0.25">
      <c r="B794801" s="76"/>
      <c r="C794801" s="75"/>
    </row>
    <row r="794802" spans="2:3" x14ac:dyDescent="0.25">
      <c r="B794802" s="76"/>
      <c r="C794802" s="75"/>
    </row>
    <row r="794803" spans="2:3" x14ac:dyDescent="0.25">
      <c r="B794803" s="76"/>
      <c r="C794803" s="75"/>
    </row>
    <row r="794804" spans="2:3" x14ac:dyDescent="0.25">
      <c r="B794804" s="76"/>
      <c r="C794804" s="75"/>
    </row>
    <row r="794805" spans="2:3" x14ac:dyDescent="0.25">
      <c r="B794805" s="76"/>
      <c r="C794805" s="75"/>
    </row>
    <row r="794806" spans="2:3" x14ac:dyDescent="0.25">
      <c r="B794806" s="76"/>
      <c r="C794806" s="75"/>
    </row>
    <row r="794807" spans="2:3" x14ac:dyDescent="0.25">
      <c r="B794807" s="76"/>
      <c r="C794807" s="75"/>
    </row>
    <row r="794808" spans="2:3" x14ac:dyDescent="0.25">
      <c r="B794808" s="76"/>
      <c r="C794808" s="75"/>
    </row>
    <row r="794809" spans="2:3" x14ac:dyDescent="0.25">
      <c r="B794809" s="76"/>
      <c r="C794809" s="75"/>
    </row>
    <row r="794810" spans="2:3" x14ac:dyDescent="0.25">
      <c r="B794810" s="76"/>
      <c r="C794810" s="75"/>
    </row>
    <row r="794811" spans="2:3" x14ac:dyDescent="0.25">
      <c r="B794811" s="76"/>
      <c r="C794811" s="75"/>
    </row>
    <row r="794812" spans="2:3" x14ac:dyDescent="0.25">
      <c r="B794812" s="76"/>
      <c r="C794812" s="75"/>
    </row>
    <row r="794813" spans="2:3" x14ac:dyDescent="0.25">
      <c r="B794813" s="76"/>
      <c r="C794813" s="75"/>
    </row>
    <row r="794923" spans="2:3" x14ac:dyDescent="0.25">
      <c r="B794923" s="76"/>
      <c r="C794923" s="75"/>
    </row>
    <row r="794924" spans="2:3" x14ac:dyDescent="0.25">
      <c r="B794924" s="76"/>
      <c r="C794924" s="75"/>
    </row>
    <row r="794925" spans="2:3" x14ac:dyDescent="0.25">
      <c r="B794925" s="76"/>
      <c r="C794925" s="75"/>
    </row>
    <row r="794926" spans="2:3" x14ac:dyDescent="0.25">
      <c r="B794926" s="76"/>
      <c r="C794926" s="75"/>
    </row>
    <row r="794927" spans="2:3" x14ac:dyDescent="0.25">
      <c r="B794927" s="76"/>
      <c r="C794927" s="75"/>
    </row>
    <row r="794928" spans="2:3" x14ac:dyDescent="0.25">
      <c r="B794928" s="76"/>
      <c r="C794928" s="75"/>
    </row>
    <row r="794929" spans="2:3" x14ac:dyDescent="0.25">
      <c r="B794929" s="76"/>
      <c r="C794929" s="75"/>
    </row>
    <row r="794930" spans="2:3" x14ac:dyDescent="0.25">
      <c r="B794930" s="76"/>
      <c r="C794930" s="75"/>
    </row>
    <row r="794931" spans="2:3" x14ac:dyDescent="0.25">
      <c r="B794931" s="76"/>
      <c r="C794931" s="75"/>
    </row>
    <row r="794932" spans="2:3" x14ac:dyDescent="0.25">
      <c r="B794932" s="76"/>
      <c r="C794932" s="75"/>
    </row>
    <row r="794933" spans="2:3" x14ac:dyDescent="0.25">
      <c r="B794933" s="76"/>
      <c r="C794933" s="75"/>
    </row>
    <row r="794934" spans="2:3" x14ac:dyDescent="0.25">
      <c r="B794934" s="76"/>
      <c r="C794934" s="75"/>
    </row>
    <row r="794935" spans="2:3" x14ac:dyDescent="0.25">
      <c r="B794935" s="76"/>
      <c r="C794935" s="75"/>
    </row>
    <row r="795045" spans="2:3" x14ac:dyDescent="0.25">
      <c r="B795045" s="76"/>
      <c r="C795045" s="75"/>
    </row>
    <row r="795046" spans="2:3" x14ac:dyDescent="0.25">
      <c r="B795046" s="76"/>
      <c r="C795046" s="75"/>
    </row>
    <row r="795047" spans="2:3" x14ac:dyDescent="0.25">
      <c r="B795047" s="76"/>
      <c r="C795047" s="75"/>
    </row>
    <row r="795048" spans="2:3" x14ac:dyDescent="0.25">
      <c r="B795048" s="76"/>
      <c r="C795048" s="75"/>
    </row>
    <row r="795049" spans="2:3" x14ac:dyDescent="0.25">
      <c r="B795049" s="76"/>
      <c r="C795049" s="75"/>
    </row>
    <row r="795050" spans="2:3" x14ac:dyDescent="0.25">
      <c r="B795050" s="76"/>
      <c r="C795050" s="75"/>
    </row>
    <row r="795051" spans="2:3" x14ac:dyDescent="0.25">
      <c r="B795051" s="76"/>
      <c r="C795051" s="75"/>
    </row>
    <row r="795052" spans="2:3" x14ac:dyDescent="0.25">
      <c r="B795052" s="76"/>
      <c r="C795052" s="75"/>
    </row>
    <row r="795053" spans="2:3" x14ac:dyDescent="0.25">
      <c r="B795053" s="76"/>
      <c r="C795053" s="75"/>
    </row>
    <row r="795054" spans="2:3" x14ac:dyDescent="0.25">
      <c r="B795054" s="76"/>
      <c r="C795054" s="75"/>
    </row>
    <row r="795055" spans="2:3" x14ac:dyDescent="0.25">
      <c r="B795055" s="76"/>
      <c r="C795055" s="75"/>
    </row>
    <row r="795056" spans="2:3" x14ac:dyDescent="0.25">
      <c r="B795056" s="76"/>
      <c r="C795056" s="75"/>
    </row>
    <row r="795057" spans="2:3" x14ac:dyDescent="0.25">
      <c r="B795057" s="76"/>
      <c r="C795057" s="75"/>
    </row>
    <row r="795167" spans="2:3" x14ac:dyDescent="0.25">
      <c r="B795167" s="76"/>
      <c r="C795167" s="75"/>
    </row>
    <row r="795168" spans="2:3" x14ac:dyDescent="0.25">
      <c r="B795168" s="76"/>
      <c r="C795168" s="75"/>
    </row>
    <row r="795169" spans="2:3" x14ac:dyDescent="0.25">
      <c r="B795169" s="76"/>
      <c r="C795169" s="75"/>
    </row>
    <row r="795170" spans="2:3" x14ac:dyDescent="0.25">
      <c r="B795170" s="76"/>
      <c r="C795170" s="75"/>
    </row>
    <row r="795171" spans="2:3" x14ac:dyDescent="0.25">
      <c r="B795171" s="76"/>
      <c r="C795171" s="75"/>
    </row>
    <row r="795172" spans="2:3" x14ac:dyDescent="0.25">
      <c r="B795172" s="76"/>
      <c r="C795172" s="75"/>
    </row>
    <row r="795173" spans="2:3" x14ac:dyDescent="0.25">
      <c r="B795173" s="76"/>
      <c r="C795173" s="75"/>
    </row>
    <row r="795174" spans="2:3" x14ac:dyDescent="0.25">
      <c r="B795174" s="76"/>
      <c r="C795174" s="75"/>
    </row>
    <row r="795175" spans="2:3" x14ac:dyDescent="0.25">
      <c r="B795175" s="76"/>
      <c r="C795175" s="75"/>
    </row>
    <row r="795176" spans="2:3" x14ac:dyDescent="0.25">
      <c r="B795176" s="76"/>
      <c r="C795176" s="75"/>
    </row>
    <row r="795177" spans="2:3" x14ac:dyDescent="0.25">
      <c r="B795177" s="76"/>
      <c r="C795177" s="75"/>
    </row>
    <row r="795178" spans="2:3" x14ac:dyDescent="0.25">
      <c r="B795178" s="76"/>
      <c r="C795178" s="75"/>
    </row>
    <row r="795179" spans="2:3" x14ac:dyDescent="0.25">
      <c r="B795179" s="76"/>
      <c r="C795179" s="75"/>
    </row>
    <row r="795289" spans="2:3" x14ac:dyDescent="0.25">
      <c r="B795289" s="76"/>
      <c r="C795289" s="75"/>
    </row>
    <row r="795290" spans="2:3" x14ac:dyDescent="0.25">
      <c r="B795290" s="76"/>
      <c r="C795290" s="75"/>
    </row>
    <row r="795291" spans="2:3" x14ac:dyDescent="0.25">
      <c r="B795291" s="76"/>
      <c r="C795291" s="75"/>
    </row>
    <row r="795292" spans="2:3" x14ac:dyDescent="0.25">
      <c r="B795292" s="76"/>
      <c r="C795292" s="75"/>
    </row>
    <row r="795293" spans="2:3" x14ac:dyDescent="0.25">
      <c r="B795293" s="76"/>
      <c r="C795293" s="75"/>
    </row>
    <row r="795294" spans="2:3" x14ac:dyDescent="0.25">
      <c r="B795294" s="76"/>
      <c r="C795294" s="75"/>
    </row>
    <row r="795295" spans="2:3" x14ac:dyDescent="0.25">
      <c r="B795295" s="76"/>
      <c r="C795295" s="75"/>
    </row>
    <row r="795296" spans="2:3" x14ac:dyDescent="0.25">
      <c r="B795296" s="76"/>
      <c r="C795296" s="75"/>
    </row>
    <row r="795297" spans="2:3" x14ac:dyDescent="0.25">
      <c r="B795297" s="76"/>
      <c r="C795297" s="75"/>
    </row>
    <row r="795298" spans="2:3" x14ac:dyDescent="0.25">
      <c r="B795298" s="76"/>
      <c r="C795298" s="75"/>
    </row>
    <row r="795299" spans="2:3" x14ac:dyDescent="0.25">
      <c r="B795299" s="76"/>
      <c r="C795299" s="75"/>
    </row>
    <row r="795300" spans="2:3" x14ac:dyDescent="0.25">
      <c r="B795300" s="76"/>
      <c r="C795300" s="75"/>
    </row>
    <row r="795301" spans="2:3" x14ac:dyDescent="0.25">
      <c r="B795301" s="76"/>
      <c r="C795301" s="75"/>
    </row>
    <row r="795411" spans="2:3" x14ac:dyDescent="0.25">
      <c r="B795411" s="76"/>
      <c r="C795411" s="75"/>
    </row>
    <row r="795412" spans="2:3" x14ac:dyDescent="0.25">
      <c r="B795412" s="76"/>
      <c r="C795412" s="75"/>
    </row>
    <row r="795413" spans="2:3" x14ac:dyDescent="0.25">
      <c r="B795413" s="76"/>
      <c r="C795413" s="75"/>
    </row>
    <row r="795414" spans="2:3" x14ac:dyDescent="0.25">
      <c r="B795414" s="76"/>
      <c r="C795414" s="75"/>
    </row>
    <row r="795415" spans="2:3" x14ac:dyDescent="0.25">
      <c r="B795415" s="76"/>
      <c r="C795415" s="75"/>
    </row>
    <row r="795416" spans="2:3" x14ac:dyDescent="0.25">
      <c r="B795416" s="76"/>
      <c r="C795416" s="75"/>
    </row>
    <row r="795417" spans="2:3" x14ac:dyDescent="0.25">
      <c r="B795417" s="76"/>
      <c r="C795417" s="75"/>
    </row>
    <row r="795418" spans="2:3" x14ac:dyDescent="0.25">
      <c r="B795418" s="76"/>
      <c r="C795418" s="75"/>
    </row>
    <row r="795419" spans="2:3" x14ac:dyDescent="0.25">
      <c r="B795419" s="76"/>
      <c r="C795419" s="75"/>
    </row>
    <row r="795420" spans="2:3" x14ac:dyDescent="0.25">
      <c r="B795420" s="76"/>
      <c r="C795420" s="75"/>
    </row>
    <row r="795421" spans="2:3" x14ac:dyDescent="0.25">
      <c r="B795421" s="76"/>
      <c r="C795421" s="75"/>
    </row>
    <row r="795422" spans="2:3" x14ac:dyDescent="0.25">
      <c r="B795422" s="76"/>
      <c r="C795422" s="75"/>
    </row>
    <row r="795423" spans="2:3" x14ac:dyDescent="0.25">
      <c r="B795423" s="76"/>
      <c r="C795423" s="75"/>
    </row>
    <row r="795533" spans="2:3" x14ac:dyDescent="0.25">
      <c r="B795533" s="76"/>
      <c r="C795533" s="75"/>
    </row>
    <row r="795534" spans="2:3" x14ac:dyDescent="0.25">
      <c r="B795534" s="76"/>
      <c r="C795534" s="75"/>
    </row>
    <row r="795535" spans="2:3" x14ac:dyDescent="0.25">
      <c r="B795535" s="76"/>
      <c r="C795535" s="75"/>
    </row>
    <row r="795536" spans="2:3" x14ac:dyDescent="0.25">
      <c r="B795536" s="76"/>
      <c r="C795536" s="75"/>
    </row>
    <row r="795537" spans="2:3" x14ac:dyDescent="0.25">
      <c r="B795537" s="76"/>
      <c r="C795537" s="75"/>
    </row>
    <row r="795538" spans="2:3" x14ac:dyDescent="0.25">
      <c r="B795538" s="76"/>
      <c r="C795538" s="75"/>
    </row>
    <row r="795539" spans="2:3" x14ac:dyDescent="0.25">
      <c r="B795539" s="76"/>
      <c r="C795539" s="75"/>
    </row>
    <row r="795540" spans="2:3" x14ac:dyDescent="0.25">
      <c r="B795540" s="76"/>
      <c r="C795540" s="75"/>
    </row>
    <row r="795541" spans="2:3" x14ac:dyDescent="0.25">
      <c r="B795541" s="76"/>
      <c r="C795541" s="75"/>
    </row>
    <row r="795542" spans="2:3" x14ac:dyDescent="0.25">
      <c r="B795542" s="76"/>
      <c r="C795542" s="75"/>
    </row>
    <row r="795543" spans="2:3" x14ac:dyDescent="0.25">
      <c r="B795543" s="76"/>
      <c r="C795543" s="75"/>
    </row>
    <row r="795544" spans="2:3" x14ac:dyDescent="0.25">
      <c r="B795544" s="76"/>
      <c r="C795544" s="75"/>
    </row>
    <row r="795545" spans="2:3" x14ac:dyDescent="0.25">
      <c r="B795545" s="76"/>
      <c r="C795545" s="75"/>
    </row>
    <row r="795655" spans="2:3" x14ac:dyDescent="0.25">
      <c r="B795655" s="76"/>
      <c r="C795655" s="75"/>
    </row>
    <row r="795656" spans="2:3" x14ac:dyDescent="0.25">
      <c r="B795656" s="76"/>
      <c r="C795656" s="75"/>
    </row>
    <row r="795657" spans="2:3" x14ac:dyDescent="0.25">
      <c r="B795657" s="76"/>
      <c r="C795657" s="75"/>
    </row>
    <row r="795658" spans="2:3" x14ac:dyDescent="0.25">
      <c r="B795658" s="76"/>
      <c r="C795658" s="75"/>
    </row>
    <row r="795659" spans="2:3" x14ac:dyDescent="0.25">
      <c r="B795659" s="76"/>
      <c r="C795659" s="75"/>
    </row>
    <row r="795660" spans="2:3" x14ac:dyDescent="0.25">
      <c r="B795660" s="76"/>
      <c r="C795660" s="75"/>
    </row>
    <row r="795661" spans="2:3" x14ac:dyDescent="0.25">
      <c r="B795661" s="76"/>
      <c r="C795661" s="75"/>
    </row>
    <row r="795662" spans="2:3" x14ac:dyDescent="0.25">
      <c r="B795662" s="76"/>
      <c r="C795662" s="75"/>
    </row>
    <row r="795663" spans="2:3" x14ac:dyDescent="0.25">
      <c r="B795663" s="76"/>
      <c r="C795663" s="75"/>
    </row>
    <row r="795664" spans="2:3" x14ac:dyDescent="0.25">
      <c r="B795664" s="76"/>
      <c r="C795664" s="75"/>
    </row>
    <row r="795665" spans="2:3" x14ac:dyDescent="0.25">
      <c r="B795665" s="76"/>
      <c r="C795665" s="75"/>
    </row>
    <row r="795666" spans="2:3" x14ac:dyDescent="0.25">
      <c r="B795666" s="76"/>
      <c r="C795666" s="75"/>
    </row>
    <row r="795667" spans="2:3" x14ac:dyDescent="0.25">
      <c r="B795667" s="76"/>
      <c r="C795667" s="75"/>
    </row>
    <row r="795777" spans="2:3" x14ac:dyDescent="0.25">
      <c r="B795777" s="76"/>
      <c r="C795777" s="75"/>
    </row>
    <row r="795778" spans="2:3" x14ac:dyDescent="0.25">
      <c r="B795778" s="76"/>
      <c r="C795778" s="75"/>
    </row>
    <row r="795779" spans="2:3" x14ac:dyDescent="0.25">
      <c r="B795779" s="76"/>
      <c r="C795779" s="75"/>
    </row>
    <row r="795780" spans="2:3" x14ac:dyDescent="0.25">
      <c r="B795780" s="76"/>
      <c r="C795780" s="75"/>
    </row>
    <row r="795781" spans="2:3" x14ac:dyDescent="0.25">
      <c r="B795781" s="76"/>
      <c r="C795781" s="75"/>
    </row>
    <row r="795782" spans="2:3" x14ac:dyDescent="0.25">
      <c r="B795782" s="76"/>
      <c r="C795782" s="75"/>
    </row>
    <row r="795783" spans="2:3" x14ac:dyDescent="0.25">
      <c r="B795783" s="76"/>
      <c r="C795783" s="75"/>
    </row>
    <row r="795784" spans="2:3" x14ac:dyDescent="0.25">
      <c r="B795784" s="76"/>
      <c r="C795784" s="75"/>
    </row>
    <row r="795785" spans="2:3" x14ac:dyDescent="0.25">
      <c r="B795785" s="76"/>
      <c r="C795785" s="75"/>
    </row>
    <row r="795786" spans="2:3" x14ac:dyDescent="0.25">
      <c r="B795786" s="76"/>
      <c r="C795786" s="75"/>
    </row>
    <row r="795787" spans="2:3" x14ac:dyDescent="0.25">
      <c r="B795787" s="76"/>
      <c r="C795787" s="75"/>
    </row>
    <row r="795788" spans="2:3" x14ac:dyDescent="0.25">
      <c r="B795788" s="76"/>
      <c r="C795788" s="75"/>
    </row>
    <row r="795789" spans="2:3" x14ac:dyDescent="0.25">
      <c r="B795789" s="76"/>
      <c r="C795789" s="75"/>
    </row>
    <row r="795899" spans="2:3" x14ac:dyDescent="0.25">
      <c r="B795899" s="76"/>
      <c r="C795899" s="75"/>
    </row>
    <row r="795900" spans="2:3" x14ac:dyDescent="0.25">
      <c r="B795900" s="76"/>
      <c r="C795900" s="75"/>
    </row>
    <row r="795901" spans="2:3" x14ac:dyDescent="0.25">
      <c r="B795901" s="76"/>
      <c r="C795901" s="75"/>
    </row>
    <row r="795902" spans="2:3" x14ac:dyDescent="0.25">
      <c r="B795902" s="76"/>
      <c r="C795902" s="75"/>
    </row>
    <row r="795903" spans="2:3" x14ac:dyDescent="0.25">
      <c r="B795903" s="76"/>
      <c r="C795903" s="75"/>
    </row>
    <row r="795904" spans="2:3" x14ac:dyDescent="0.25">
      <c r="B795904" s="76"/>
      <c r="C795904" s="75"/>
    </row>
    <row r="795905" spans="2:3" x14ac:dyDescent="0.25">
      <c r="B795905" s="76"/>
      <c r="C795905" s="75"/>
    </row>
    <row r="795906" spans="2:3" x14ac:dyDescent="0.25">
      <c r="B795906" s="76"/>
      <c r="C795906" s="75"/>
    </row>
    <row r="795907" spans="2:3" x14ac:dyDescent="0.25">
      <c r="B795907" s="76"/>
      <c r="C795907" s="75"/>
    </row>
    <row r="795908" spans="2:3" x14ac:dyDescent="0.25">
      <c r="B795908" s="76"/>
      <c r="C795908" s="75"/>
    </row>
    <row r="795909" spans="2:3" x14ac:dyDescent="0.25">
      <c r="B795909" s="76"/>
      <c r="C795909" s="75"/>
    </row>
    <row r="795910" spans="2:3" x14ac:dyDescent="0.25">
      <c r="B795910" s="76"/>
      <c r="C795910" s="75"/>
    </row>
    <row r="795911" spans="2:3" x14ac:dyDescent="0.25">
      <c r="B795911" s="76"/>
      <c r="C795911" s="75"/>
    </row>
    <row r="796021" spans="2:3" x14ac:dyDescent="0.25">
      <c r="B796021" s="76"/>
      <c r="C796021" s="75"/>
    </row>
    <row r="796022" spans="2:3" x14ac:dyDescent="0.25">
      <c r="B796022" s="76"/>
      <c r="C796022" s="75"/>
    </row>
    <row r="796023" spans="2:3" x14ac:dyDescent="0.25">
      <c r="B796023" s="76"/>
      <c r="C796023" s="75"/>
    </row>
    <row r="796024" spans="2:3" x14ac:dyDescent="0.25">
      <c r="B796024" s="76"/>
      <c r="C796024" s="75"/>
    </row>
    <row r="796025" spans="2:3" x14ac:dyDescent="0.25">
      <c r="B796025" s="76"/>
      <c r="C796025" s="75"/>
    </row>
    <row r="796026" spans="2:3" x14ac:dyDescent="0.25">
      <c r="B796026" s="76"/>
      <c r="C796026" s="75"/>
    </row>
    <row r="796027" spans="2:3" x14ac:dyDescent="0.25">
      <c r="B796027" s="76"/>
      <c r="C796027" s="75"/>
    </row>
    <row r="796028" spans="2:3" x14ac:dyDescent="0.25">
      <c r="B796028" s="76"/>
      <c r="C796028" s="75"/>
    </row>
    <row r="796029" spans="2:3" x14ac:dyDescent="0.25">
      <c r="B796029" s="76"/>
      <c r="C796029" s="75"/>
    </row>
    <row r="796030" spans="2:3" x14ac:dyDescent="0.25">
      <c r="B796030" s="76"/>
      <c r="C796030" s="75"/>
    </row>
    <row r="796031" spans="2:3" x14ac:dyDescent="0.25">
      <c r="B796031" s="76"/>
      <c r="C796031" s="75"/>
    </row>
    <row r="796032" spans="2:3" x14ac:dyDescent="0.25">
      <c r="B796032" s="76"/>
      <c r="C796032" s="75"/>
    </row>
    <row r="796033" spans="2:3" x14ac:dyDescent="0.25">
      <c r="B796033" s="76"/>
      <c r="C796033" s="75"/>
    </row>
    <row r="796143" spans="2:3" x14ac:dyDescent="0.25">
      <c r="B796143" s="76"/>
      <c r="C796143" s="75"/>
    </row>
    <row r="796144" spans="2:3" x14ac:dyDescent="0.25">
      <c r="B796144" s="76"/>
      <c r="C796144" s="75"/>
    </row>
    <row r="796145" spans="2:3" x14ac:dyDescent="0.25">
      <c r="B796145" s="76"/>
      <c r="C796145" s="75"/>
    </row>
    <row r="796146" spans="2:3" x14ac:dyDescent="0.25">
      <c r="B796146" s="76"/>
      <c r="C796146" s="75"/>
    </row>
    <row r="796147" spans="2:3" x14ac:dyDescent="0.25">
      <c r="B796147" s="76"/>
      <c r="C796147" s="75"/>
    </row>
    <row r="796148" spans="2:3" x14ac:dyDescent="0.25">
      <c r="B796148" s="76"/>
      <c r="C796148" s="75"/>
    </row>
    <row r="796149" spans="2:3" x14ac:dyDescent="0.25">
      <c r="B796149" s="76"/>
      <c r="C796149" s="75"/>
    </row>
    <row r="796150" spans="2:3" x14ac:dyDescent="0.25">
      <c r="B796150" s="76"/>
      <c r="C796150" s="75"/>
    </row>
    <row r="796151" spans="2:3" x14ac:dyDescent="0.25">
      <c r="B796151" s="76"/>
      <c r="C796151" s="75"/>
    </row>
    <row r="796152" spans="2:3" x14ac:dyDescent="0.25">
      <c r="B796152" s="76"/>
      <c r="C796152" s="75"/>
    </row>
    <row r="796153" spans="2:3" x14ac:dyDescent="0.25">
      <c r="B796153" s="76"/>
      <c r="C796153" s="75"/>
    </row>
    <row r="796154" spans="2:3" x14ac:dyDescent="0.25">
      <c r="B796154" s="76"/>
      <c r="C796154" s="75"/>
    </row>
    <row r="796155" spans="2:3" x14ac:dyDescent="0.25">
      <c r="B796155" s="76"/>
      <c r="C796155" s="75"/>
    </row>
    <row r="796265" spans="2:3" x14ac:dyDescent="0.25">
      <c r="B796265" s="76"/>
      <c r="C796265" s="75"/>
    </row>
    <row r="796266" spans="2:3" x14ac:dyDescent="0.25">
      <c r="B796266" s="76"/>
      <c r="C796266" s="75"/>
    </row>
    <row r="796267" spans="2:3" x14ac:dyDescent="0.25">
      <c r="B796267" s="76"/>
      <c r="C796267" s="75"/>
    </row>
    <row r="796268" spans="2:3" x14ac:dyDescent="0.25">
      <c r="B796268" s="76"/>
      <c r="C796268" s="75"/>
    </row>
    <row r="796269" spans="2:3" x14ac:dyDescent="0.25">
      <c r="B796269" s="76"/>
      <c r="C796269" s="75"/>
    </row>
    <row r="796270" spans="2:3" x14ac:dyDescent="0.25">
      <c r="B796270" s="76"/>
      <c r="C796270" s="75"/>
    </row>
    <row r="796271" spans="2:3" x14ac:dyDescent="0.25">
      <c r="B796271" s="76"/>
      <c r="C796271" s="75"/>
    </row>
    <row r="796272" spans="2:3" x14ac:dyDescent="0.25">
      <c r="B796272" s="76"/>
      <c r="C796272" s="75"/>
    </row>
    <row r="796273" spans="2:3" x14ac:dyDescent="0.25">
      <c r="B796273" s="76"/>
      <c r="C796273" s="75"/>
    </row>
    <row r="796274" spans="2:3" x14ac:dyDescent="0.25">
      <c r="B796274" s="76"/>
      <c r="C796274" s="75"/>
    </row>
    <row r="796275" spans="2:3" x14ac:dyDescent="0.25">
      <c r="B796275" s="76"/>
      <c r="C796275" s="75"/>
    </row>
    <row r="796276" spans="2:3" x14ac:dyDescent="0.25">
      <c r="B796276" s="76"/>
      <c r="C796276" s="75"/>
    </row>
    <row r="796277" spans="2:3" x14ac:dyDescent="0.25">
      <c r="B796277" s="76"/>
      <c r="C796277" s="75"/>
    </row>
    <row r="796387" spans="2:3" x14ac:dyDescent="0.25">
      <c r="B796387" s="76"/>
      <c r="C796387" s="75"/>
    </row>
    <row r="796388" spans="2:3" x14ac:dyDescent="0.25">
      <c r="B796388" s="76"/>
      <c r="C796388" s="75"/>
    </row>
    <row r="796389" spans="2:3" x14ac:dyDescent="0.25">
      <c r="B796389" s="76"/>
      <c r="C796389" s="75"/>
    </row>
    <row r="796390" spans="2:3" x14ac:dyDescent="0.25">
      <c r="B796390" s="76"/>
      <c r="C796390" s="75"/>
    </row>
    <row r="796391" spans="2:3" x14ac:dyDescent="0.25">
      <c r="B796391" s="76"/>
      <c r="C796391" s="75"/>
    </row>
    <row r="796392" spans="2:3" x14ac:dyDescent="0.25">
      <c r="B796392" s="76"/>
      <c r="C796392" s="75"/>
    </row>
    <row r="796393" spans="2:3" x14ac:dyDescent="0.25">
      <c r="B796393" s="76"/>
      <c r="C796393" s="75"/>
    </row>
    <row r="796394" spans="2:3" x14ac:dyDescent="0.25">
      <c r="B796394" s="76"/>
      <c r="C796394" s="75"/>
    </row>
    <row r="796395" spans="2:3" x14ac:dyDescent="0.25">
      <c r="B796395" s="76"/>
      <c r="C796395" s="75"/>
    </row>
    <row r="796396" spans="2:3" x14ac:dyDescent="0.25">
      <c r="B796396" s="76"/>
      <c r="C796396" s="75"/>
    </row>
    <row r="796397" spans="2:3" x14ac:dyDescent="0.25">
      <c r="B796397" s="76"/>
      <c r="C796397" s="75"/>
    </row>
    <row r="796398" spans="2:3" x14ac:dyDescent="0.25">
      <c r="B796398" s="76"/>
      <c r="C796398" s="75"/>
    </row>
    <row r="796399" spans="2:3" x14ac:dyDescent="0.25">
      <c r="B796399" s="76"/>
      <c r="C796399" s="75"/>
    </row>
    <row r="796509" spans="2:3" x14ac:dyDescent="0.25">
      <c r="B796509" s="76"/>
      <c r="C796509" s="75"/>
    </row>
    <row r="796510" spans="2:3" x14ac:dyDescent="0.25">
      <c r="B796510" s="76"/>
      <c r="C796510" s="75"/>
    </row>
    <row r="796511" spans="2:3" x14ac:dyDescent="0.25">
      <c r="B796511" s="76"/>
      <c r="C796511" s="75"/>
    </row>
    <row r="796512" spans="2:3" x14ac:dyDescent="0.25">
      <c r="B796512" s="76"/>
      <c r="C796512" s="75"/>
    </row>
    <row r="796513" spans="2:3" x14ac:dyDescent="0.25">
      <c r="B796513" s="76"/>
      <c r="C796513" s="75"/>
    </row>
    <row r="796514" spans="2:3" x14ac:dyDescent="0.25">
      <c r="B796514" s="76"/>
      <c r="C796514" s="75"/>
    </row>
    <row r="796515" spans="2:3" x14ac:dyDescent="0.25">
      <c r="B796515" s="76"/>
      <c r="C796515" s="75"/>
    </row>
    <row r="796516" spans="2:3" x14ac:dyDescent="0.25">
      <c r="B796516" s="76"/>
      <c r="C796516" s="75"/>
    </row>
    <row r="796517" spans="2:3" x14ac:dyDescent="0.25">
      <c r="B796517" s="76"/>
      <c r="C796517" s="75"/>
    </row>
    <row r="796518" spans="2:3" x14ac:dyDescent="0.25">
      <c r="B796518" s="76"/>
      <c r="C796518" s="75"/>
    </row>
    <row r="796519" spans="2:3" x14ac:dyDescent="0.25">
      <c r="B796519" s="76"/>
      <c r="C796519" s="75"/>
    </row>
    <row r="796520" spans="2:3" x14ac:dyDescent="0.25">
      <c r="B796520" s="76"/>
      <c r="C796520" s="75"/>
    </row>
    <row r="796521" spans="2:3" x14ac:dyDescent="0.25">
      <c r="B796521" s="76"/>
      <c r="C796521" s="75"/>
    </row>
    <row r="796631" spans="2:3" x14ac:dyDescent="0.25">
      <c r="B796631" s="76"/>
      <c r="C796631" s="75"/>
    </row>
    <row r="796632" spans="2:3" x14ac:dyDescent="0.25">
      <c r="B796632" s="76"/>
      <c r="C796632" s="75"/>
    </row>
    <row r="796633" spans="2:3" x14ac:dyDescent="0.25">
      <c r="B796633" s="76"/>
      <c r="C796633" s="75"/>
    </row>
    <row r="796634" spans="2:3" x14ac:dyDescent="0.25">
      <c r="B796634" s="76"/>
      <c r="C796634" s="75"/>
    </row>
    <row r="796635" spans="2:3" x14ac:dyDescent="0.25">
      <c r="B796635" s="76"/>
      <c r="C796635" s="75"/>
    </row>
    <row r="796636" spans="2:3" x14ac:dyDescent="0.25">
      <c r="B796636" s="76"/>
      <c r="C796636" s="75"/>
    </row>
    <row r="796637" spans="2:3" x14ac:dyDescent="0.25">
      <c r="B796637" s="76"/>
      <c r="C796637" s="75"/>
    </row>
    <row r="796638" spans="2:3" x14ac:dyDescent="0.25">
      <c r="B796638" s="76"/>
      <c r="C796638" s="75"/>
    </row>
    <row r="796639" spans="2:3" x14ac:dyDescent="0.25">
      <c r="B796639" s="76"/>
      <c r="C796639" s="75"/>
    </row>
    <row r="796640" spans="2:3" x14ac:dyDescent="0.25">
      <c r="B796640" s="76"/>
      <c r="C796640" s="75"/>
    </row>
    <row r="796641" spans="2:3" x14ac:dyDescent="0.25">
      <c r="B796641" s="76"/>
      <c r="C796641" s="75"/>
    </row>
    <row r="796642" spans="2:3" x14ac:dyDescent="0.25">
      <c r="B796642" s="76"/>
      <c r="C796642" s="75"/>
    </row>
    <row r="796643" spans="2:3" x14ac:dyDescent="0.25">
      <c r="B796643" s="76"/>
      <c r="C796643" s="75"/>
    </row>
    <row r="796753" spans="2:3" x14ac:dyDescent="0.25">
      <c r="B796753" s="76"/>
      <c r="C796753" s="75"/>
    </row>
    <row r="796754" spans="2:3" x14ac:dyDescent="0.25">
      <c r="B796754" s="76"/>
      <c r="C796754" s="75"/>
    </row>
    <row r="796755" spans="2:3" x14ac:dyDescent="0.25">
      <c r="B796755" s="76"/>
      <c r="C796755" s="75"/>
    </row>
    <row r="796756" spans="2:3" x14ac:dyDescent="0.25">
      <c r="B796756" s="76"/>
      <c r="C796756" s="75"/>
    </row>
    <row r="796757" spans="2:3" x14ac:dyDescent="0.25">
      <c r="B796757" s="76"/>
      <c r="C796757" s="75"/>
    </row>
    <row r="796758" spans="2:3" x14ac:dyDescent="0.25">
      <c r="B796758" s="76"/>
      <c r="C796758" s="75"/>
    </row>
    <row r="796759" spans="2:3" x14ac:dyDescent="0.25">
      <c r="B796759" s="76"/>
      <c r="C796759" s="75"/>
    </row>
    <row r="796760" spans="2:3" x14ac:dyDescent="0.25">
      <c r="B796760" s="76"/>
      <c r="C796760" s="75"/>
    </row>
    <row r="796761" spans="2:3" x14ac:dyDescent="0.25">
      <c r="B796761" s="76"/>
      <c r="C796761" s="75"/>
    </row>
    <row r="796762" spans="2:3" x14ac:dyDescent="0.25">
      <c r="B796762" s="76"/>
      <c r="C796762" s="75"/>
    </row>
    <row r="796763" spans="2:3" x14ac:dyDescent="0.25">
      <c r="B796763" s="76"/>
      <c r="C796763" s="75"/>
    </row>
    <row r="796764" spans="2:3" x14ac:dyDescent="0.25">
      <c r="B796764" s="76"/>
      <c r="C796764" s="75"/>
    </row>
    <row r="796765" spans="2:3" x14ac:dyDescent="0.25">
      <c r="B796765" s="76"/>
      <c r="C796765" s="75"/>
    </row>
    <row r="796875" spans="2:3" x14ac:dyDescent="0.25">
      <c r="B796875" s="76"/>
      <c r="C796875" s="75"/>
    </row>
    <row r="796876" spans="2:3" x14ac:dyDescent="0.25">
      <c r="B796876" s="76"/>
      <c r="C796876" s="75"/>
    </row>
    <row r="796877" spans="2:3" x14ac:dyDescent="0.25">
      <c r="B796877" s="76"/>
      <c r="C796877" s="75"/>
    </row>
    <row r="796878" spans="2:3" x14ac:dyDescent="0.25">
      <c r="B796878" s="76"/>
      <c r="C796878" s="75"/>
    </row>
    <row r="796879" spans="2:3" x14ac:dyDescent="0.25">
      <c r="B796879" s="76"/>
      <c r="C796879" s="75"/>
    </row>
    <row r="796880" spans="2:3" x14ac:dyDescent="0.25">
      <c r="B796880" s="76"/>
      <c r="C796880" s="75"/>
    </row>
    <row r="796881" spans="2:3" x14ac:dyDescent="0.25">
      <c r="B796881" s="76"/>
      <c r="C796881" s="75"/>
    </row>
    <row r="796882" spans="2:3" x14ac:dyDescent="0.25">
      <c r="B796882" s="76"/>
      <c r="C796882" s="75"/>
    </row>
    <row r="796883" spans="2:3" x14ac:dyDescent="0.25">
      <c r="B796883" s="76"/>
      <c r="C796883" s="75"/>
    </row>
    <row r="796884" spans="2:3" x14ac:dyDescent="0.25">
      <c r="B796884" s="76"/>
      <c r="C796884" s="75"/>
    </row>
    <row r="796885" spans="2:3" x14ac:dyDescent="0.25">
      <c r="B796885" s="76"/>
      <c r="C796885" s="75"/>
    </row>
    <row r="796886" spans="2:3" x14ac:dyDescent="0.25">
      <c r="B796886" s="76"/>
      <c r="C796886" s="75"/>
    </row>
    <row r="796887" spans="2:3" x14ac:dyDescent="0.25">
      <c r="B796887" s="76"/>
      <c r="C796887" s="75"/>
    </row>
    <row r="796997" spans="2:3" x14ac:dyDescent="0.25">
      <c r="B796997" s="76"/>
      <c r="C796997" s="75"/>
    </row>
    <row r="796998" spans="2:3" x14ac:dyDescent="0.25">
      <c r="B796998" s="76"/>
      <c r="C796998" s="75"/>
    </row>
    <row r="796999" spans="2:3" x14ac:dyDescent="0.25">
      <c r="B796999" s="76"/>
      <c r="C796999" s="75"/>
    </row>
    <row r="797000" spans="2:3" x14ac:dyDescent="0.25">
      <c r="B797000" s="76"/>
      <c r="C797000" s="75"/>
    </row>
    <row r="797001" spans="2:3" x14ac:dyDescent="0.25">
      <c r="B797001" s="76"/>
      <c r="C797001" s="75"/>
    </row>
    <row r="797002" spans="2:3" x14ac:dyDescent="0.25">
      <c r="B797002" s="76"/>
      <c r="C797002" s="75"/>
    </row>
    <row r="797003" spans="2:3" x14ac:dyDescent="0.25">
      <c r="B797003" s="76"/>
      <c r="C797003" s="75"/>
    </row>
    <row r="797004" spans="2:3" x14ac:dyDescent="0.25">
      <c r="B797004" s="76"/>
      <c r="C797004" s="75"/>
    </row>
    <row r="797005" spans="2:3" x14ac:dyDescent="0.25">
      <c r="B797005" s="76"/>
      <c r="C797005" s="75"/>
    </row>
    <row r="797006" spans="2:3" x14ac:dyDescent="0.25">
      <c r="B797006" s="76"/>
      <c r="C797006" s="75"/>
    </row>
    <row r="797007" spans="2:3" x14ac:dyDescent="0.25">
      <c r="B797007" s="76"/>
      <c r="C797007" s="75"/>
    </row>
    <row r="797008" spans="2:3" x14ac:dyDescent="0.25">
      <c r="B797008" s="76"/>
      <c r="C797008" s="75"/>
    </row>
    <row r="797009" spans="2:3" x14ac:dyDescent="0.25">
      <c r="B797009" s="76"/>
      <c r="C797009" s="75"/>
    </row>
    <row r="797119" spans="2:3" x14ac:dyDescent="0.25">
      <c r="B797119" s="76"/>
      <c r="C797119" s="75"/>
    </row>
    <row r="797120" spans="2:3" x14ac:dyDescent="0.25">
      <c r="B797120" s="76"/>
      <c r="C797120" s="75"/>
    </row>
    <row r="797121" spans="2:3" x14ac:dyDescent="0.25">
      <c r="B797121" s="76"/>
      <c r="C797121" s="75"/>
    </row>
    <row r="797122" spans="2:3" x14ac:dyDescent="0.25">
      <c r="B797122" s="76"/>
      <c r="C797122" s="75"/>
    </row>
    <row r="797123" spans="2:3" x14ac:dyDescent="0.25">
      <c r="B797123" s="76"/>
      <c r="C797123" s="75"/>
    </row>
    <row r="797124" spans="2:3" x14ac:dyDescent="0.25">
      <c r="B797124" s="76"/>
      <c r="C797124" s="75"/>
    </row>
    <row r="797125" spans="2:3" x14ac:dyDescent="0.25">
      <c r="B797125" s="76"/>
      <c r="C797125" s="75"/>
    </row>
    <row r="797126" spans="2:3" x14ac:dyDescent="0.25">
      <c r="B797126" s="76"/>
      <c r="C797126" s="75"/>
    </row>
    <row r="797127" spans="2:3" x14ac:dyDescent="0.25">
      <c r="B797127" s="76"/>
      <c r="C797127" s="75"/>
    </row>
    <row r="797128" spans="2:3" x14ac:dyDescent="0.25">
      <c r="B797128" s="76"/>
      <c r="C797128" s="75"/>
    </row>
    <row r="797129" spans="2:3" x14ac:dyDescent="0.25">
      <c r="B797129" s="76"/>
      <c r="C797129" s="75"/>
    </row>
    <row r="797130" spans="2:3" x14ac:dyDescent="0.25">
      <c r="B797130" s="76"/>
      <c r="C797130" s="75"/>
    </row>
    <row r="797131" spans="2:3" x14ac:dyDescent="0.25">
      <c r="B797131" s="76"/>
      <c r="C797131" s="75"/>
    </row>
    <row r="797241" spans="2:3" x14ac:dyDescent="0.25">
      <c r="B797241" s="76"/>
      <c r="C797241" s="75"/>
    </row>
    <row r="797242" spans="2:3" x14ac:dyDescent="0.25">
      <c r="B797242" s="76"/>
      <c r="C797242" s="75"/>
    </row>
    <row r="797243" spans="2:3" x14ac:dyDescent="0.25">
      <c r="B797243" s="76"/>
      <c r="C797243" s="75"/>
    </row>
    <row r="797244" spans="2:3" x14ac:dyDescent="0.25">
      <c r="B797244" s="76"/>
      <c r="C797244" s="75"/>
    </row>
    <row r="797245" spans="2:3" x14ac:dyDescent="0.25">
      <c r="B797245" s="76"/>
      <c r="C797245" s="75"/>
    </row>
    <row r="797246" spans="2:3" x14ac:dyDescent="0.25">
      <c r="B797246" s="76"/>
      <c r="C797246" s="75"/>
    </row>
    <row r="797247" spans="2:3" x14ac:dyDescent="0.25">
      <c r="B797247" s="76"/>
      <c r="C797247" s="75"/>
    </row>
    <row r="797248" spans="2:3" x14ac:dyDescent="0.25">
      <c r="B797248" s="76"/>
      <c r="C797248" s="75"/>
    </row>
    <row r="797249" spans="2:3" x14ac:dyDescent="0.25">
      <c r="B797249" s="76"/>
      <c r="C797249" s="75"/>
    </row>
    <row r="797250" spans="2:3" x14ac:dyDescent="0.25">
      <c r="B797250" s="76"/>
      <c r="C797250" s="75"/>
    </row>
    <row r="797251" spans="2:3" x14ac:dyDescent="0.25">
      <c r="B797251" s="76"/>
      <c r="C797251" s="75"/>
    </row>
    <row r="797252" spans="2:3" x14ac:dyDescent="0.25">
      <c r="B797252" s="76"/>
      <c r="C797252" s="75"/>
    </row>
    <row r="797253" spans="2:3" x14ac:dyDescent="0.25">
      <c r="B797253" s="76"/>
      <c r="C797253" s="75"/>
    </row>
    <row r="797363" spans="2:3" x14ac:dyDescent="0.25">
      <c r="B797363" s="76"/>
      <c r="C797363" s="75"/>
    </row>
    <row r="797364" spans="2:3" x14ac:dyDescent="0.25">
      <c r="B797364" s="76"/>
      <c r="C797364" s="75"/>
    </row>
    <row r="797365" spans="2:3" x14ac:dyDescent="0.25">
      <c r="B797365" s="76"/>
      <c r="C797365" s="75"/>
    </row>
    <row r="797366" spans="2:3" x14ac:dyDescent="0.25">
      <c r="B797366" s="76"/>
      <c r="C797366" s="75"/>
    </row>
    <row r="797367" spans="2:3" x14ac:dyDescent="0.25">
      <c r="B797367" s="76"/>
      <c r="C797367" s="75"/>
    </row>
    <row r="797368" spans="2:3" x14ac:dyDescent="0.25">
      <c r="B797368" s="76"/>
      <c r="C797368" s="75"/>
    </row>
    <row r="797369" spans="2:3" x14ac:dyDescent="0.25">
      <c r="B797369" s="76"/>
      <c r="C797369" s="75"/>
    </row>
    <row r="797370" spans="2:3" x14ac:dyDescent="0.25">
      <c r="B797370" s="76"/>
      <c r="C797370" s="75"/>
    </row>
    <row r="797371" spans="2:3" x14ac:dyDescent="0.25">
      <c r="B797371" s="76"/>
      <c r="C797371" s="75"/>
    </row>
    <row r="797372" spans="2:3" x14ac:dyDescent="0.25">
      <c r="B797372" s="76"/>
      <c r="C797372" s="75"/>
    </row>
    <row r="797373" spans="2:3" x14ac:dyDescent="0.25">
      <c r="B797373" s="76"/>
      <c r="C797373" s="75"/>
    </row>
    <row r="797374" spans="2:3" x14ac:dyDescent="0.25">
      <c r="B797374" s="76"/>
      <c r="C797374" s="75"/>
    </row>
    <row r="797375" spans="2:3" x14ac:dyDescent="0.25">
      <c r="B797375" s="76"/>
      <c r="C797375" s="75"/>
    </row>
    <row r="797485" spans="2:3" x14ac:dyDescent="0.25">
      <c r="B797485" s="76"/>
      <c r="C797485" s="75"/>
    </row>
    <row r="797486" spans="2:3" x14ac:dyDescent="0.25">
      <c r="B797486" s="76"/>
      <c r="C797486" s="75"/>
    </row>
    <row r="797487" spans="2:3" x14ac:dyDescent="0.25">
      <c r="B797487" s="76"/>
      <c r="C797487" s="75"/>
    </row>
    <row r="797488" spans="2:3" x14ac:dyDescent="0.25">
      <c r="B797488" s="76"/>
      <c r="C797488" s="75"/>
    </row>
    <row r="797489" spans="2:3" x14ac:dyDescent="0.25">
      <c r="B797489" s="76"/>
      <c r="C797489" s="75"/>
    </row>
    <row r="797490" spans="2:3" x14ac:dyDescent="0.25">
      <c r="B797490" s="76"/>
      <c r="C797490" s="75"/>
    </row>
    <row r="797491" spans="2:3" x14ac:dyDescent="0.25">
      <c r="B797491" s="76"/>
      <c r="C797491" s="75"/>
    </row>
    <row r="797492" spans="2:3" x14ac:dyDescent="0.25">
      <c r="B797492" s="76"/>
      <c r="C797492" s="75"/>
    </row>
    <row r="797493" spans="2:3" x14ac:dyDescent="0.25">
      <c r="B797493" s="76"/>
      <c r="C797493" s="75"/>
    </row>
    <row r="797494" spans="2:3" x14ac:dyDescent="0.25">
      <c r="B797494" s="76"/>
      <c r="C797494" s="75"/>
    </row>
    <row r="797495" spans="2:3" x14ac:dyDescent="0.25">
      <c r="B797495" s="76"/>
      <c r="C797495" s="75"/>
    </row>
    <row r="797496" spans="2:3" x14ac:dyDescent="0.25">
      <c r="B797496" s="76"/>
      <c r="C797496" s="75"/>
    </row>
    <row r="797497" spans="2:3" x14ac:dyDescent="0.25">
      <c r="B797497" s="76"/>
      <c r="C797497" s="75"/>
    </row>
    <row r="797607" spans="2:3" x14ac:dyDescent="0.25">
      <c r="B797607" s="76"/>
      <c r="C797607" s="75"/>
    </row>
    <row r="797608" spans="2:3" x14ac:dyDescent="0.25">
      <c r="B797608" s="76"/>
      <c r="C797608" s="75"/>
    </row>
    <row r="797609" spans="2:3" x14ac:dyDescent="0.25">
      <c r="B797609" s="76"/>
      <c r="C797609" s="75"/>
    </row>
    <row r="797610" spans="2:3" x14ac:dyDescent="0.25">
      <c r="B797610" s="76"/>
      <c r="C797610" s="75"/>
    </row>
    <row r="797611" spans="2:3" x14ac:dyDescent="0.25">
      <c r="B797611" s="76"/>
      <c r="C797611" s="75"/>
    </row>
    <row r="797612" spans="2:3" x14ac:dyDescent="0.25">
      <c r="B797612" s="76"/>
      <c r="C797612" s="75"/>
    </row>
    <row r="797613" spans="2:3" x14ac:dyDescent="0.25">
      <c r="B797613" s="76"/>
      <c r="C797613" s="75"/>
    </row>
    <row r="797614" spans="2:3" x14ac:dyDescent="0.25">
      <c r="B797614" s="76"/>
      <c r="C797614" s="75"/>
    </row>
    <row r="797615" spans="2:3" x14ac:dyDescent="0.25">
      <c r="B797615" s="76"/>
      <c r="C797615" s="75"/>
    </row>
    <row r="797616" spans="2:3" x14ac:dyDescent="0.25">
      <c r="B797616" s="76"/>
      <c r="C797616" s="75"/>
    </row>
    <row r="797617" spans="2:3" x14ac:dyDescent="0.25">
      <c r="B797617" s="76"/>
      <c r="C797617" s="75"/>
    </row>
    <row r="797618" spans="2:3" x14ac:dyDescent="0.25">
      <c r="B797618" s="76"/>
      <c r="C797618" s="75"/>
    </row>
    <row r="797619" spans="2:3" x14ac:dyDescent="0.25">
      <c r="B797619" s="76"/>
      <c r="C797619" s="75"/>
    </row>
    <row r="797729" spans="2:3" x14ac:dyDescent="0.25">
      <c r="B797729" s="76"/>
      <c r="C797729" s="75"/>
    </row>
    <row r="797730" spans="2:3" x14ac:dyDescent="0.25">
      <c r="B797730" s="76"/>
      <c r="C797730" s="75"/>
    </row>
    <row r="797731" spans="2:3" x14ac:dyDescent="0.25">
      <c r="B797731" s="76"/>
      <c r="C797731" s="75"/>
    </row>
    <row r="797732" spans="2:3" x14ac:dyDescent="0.25">
      <c r="B797732" s="76"/>
      <c r="C797732" s="75"/>
    </row>
    <row r="797733" spans="2:3" x14ac:dyDescent="0.25">
      <c r="B797733" s="76"/>
      <c r="C797733" s="75"/>
    </row>
    <row r="797734" spans="2:3" x14ac:dyDescent="0.25">
      <c r="B797734" s="76"/>
      <c r="C797734" s="75"/>
    </row>
    <row r="797735" spans="2:3" x14ac:dyDescent="0.25">
      <c r="B797735" s="76"/>
      <c r="C797735" s="75"/>
    </row>
    <row r="797736" spans="2:3" x14ac:dyDescent="0.25">
      <c r="B797736" s="76"/>
      <c r="C797736" s="75"/>
    </row>
    <row r="797737" spans="2:3" x14ac:dyDescent="0.25">
      <c r="B797737" s="76"/>
      <c r="C797737" s="75"/>
    </row>
    <row r="797738" spans="2:3" x14ac:dyDescent="0.25">
      <c r="B797738" s="76"/>
      <c r="C797738" s="75"/>
    </row>
    <row r="797739" spans="2:3" x14ac:dyDescent="0.25">
      <c r="B797739" s="76"/>
      <c r="C797739" s="75"/>
    </row>
    <row r="797740" spans="2:3" x14ac:dyDescent="0.25">
      <c r="B797740" s="76"/>
      <c r="C797740" s="75"/>
    </row>
    <row r="797741" spans="2:3" x14ac:dyDescent="0.25">
      <c r="B797741" s="76"/>
      <c r="C797741" s="75"/>
    </row>
    <row r="797851" spans="2:3" x14ac:dyDescent="0.25">
      <c r="B797851" s="76"/>
      <c r="C797851" s="75"/>
    </row>
    <row r="797852" spans="2:3" x14ac:dyDescent="0.25">
      <c r="B797852" s="76"/>
      <c r="C797852" s="75"/>
    </row>
    <row r="797853" spans="2:3" x14ac:dyDescent="0.25">
      <c r="B797853" s="76"/>
      <c r="C797853" s="75"/>
    </row>
    <row r="797854" spans="2:3" x14ac:dyDescent="0.25">
      <c r="B797854" s="76"/>
      <c r="C797854" s="75"/>
    </row>
    <row r="797855" spans="2:3" x14ac:dyDescent="0.25">
      <c r="B797855" s="76"/>
      <c r="C797855" s="75"/>
    </row>
    <row r="797856" spans="2:3" x14ac:dyDescent="0.25">
      <c r="B797856" s="76"/>
      <c r="C797856" s="75"/>
    </row>
    <row r="797857" spans="2:3" x14ac:dyDescent="0.25">
      <c r="B797857" s="76"/>
      <c r="C797857" s="75"/>
    </row>
    <row r="797858" spans="2:3" x14ac:dyDescent="0.25">
      <c r="B797858" s="76"/>
      <c r="C797858" s="75"/>
    </row>
    <row r="797859" spans="2:3" x14ac:dyDescent="0.25">
      <c r="B797859" s="76"/>
      <c r="C797859" s="75"/>
    </row>
    <row r="797860" spans="2:3" x14ac:dyDescent="0.25">
      <c r="B797860" s="76"/>
      <c r="C797860" s="75"/>
    </row>
    <row r="797861" spans="2:3" x14ac:dyDescent="0.25">
      <c r="B797861" s="76"/>
      <c r="C797861" s="75"/>
    </row>
    <row r="797862" spans="2:3" x14ac:dyDescent="0.25">
      <c r="B797862" s="76"/>
      <c r="C797862" s="75"/>
    </row>
    <row r="797863" spans="2:3" x14ac:dyDescent="0.25">
      <c r="B797863" s="76"/>
      <c r="C797863" s="75"/>
    </row>
    <row r="797973" spans="2:3" x14ac:dyDescent="0.25">
      <c r="B797973" s="76"/>
      <c r="C797973" s="75"/>
    </row>
    <row r="797974" spans="2:3" x14ac:dyDescent="0.25">
      <c r="B797974" s="76"/>
      <c r="C797974" s="75"/>
    </row>
    <row r="797975" spans="2:3" x14ac:dyDescent="0.25">
      <c r="B797975" s="76"/>
      <c r="C797975" s="75"/>
    </row>
    <row r="797976" spans="2:3" x14ac:dyDescent="0.25">
      <c r="B797976" s="76"/>
      <c r="C797976" s="75"/>
    </row>
    <row r="797977" spans="2:3" x14ac:dyDescent="0.25">
      <c r="B797977" s="76"/>
      <c r="C797977" s="75"/>
    </row>
    <row r="797978" spans="2:3" x14ac:dyDescent="0.25">
      <c r="B797978" s="76"/>
      <c r="C797978" s="75"/>
    </row>
    <row r="797979" spans="2:3" x14ac:dyDescent="0.25">
      <c r="B797979" s="76"/>
      <c r="C797979" s="75"/>
    </row>
    <row r="797980" spans="2:3" x14ac:dyDescent="0.25">
      <c r="B797980" s="76"/>
      <c r="C797980" s="75"/>
    </row>
    <row r="797981" spans="2:3" x14ac:dyDescent="0.25">
      <c r="B797981" s="76"/>
      <c r="C797981" s="75"/>
    </row>
    <row r="797982" spans="2:3" x14ac:dyDescent="0.25">
      <c r="B797982" s="76"/>
      <c r="C797982" s="75"/>
    </row>
    <row r="797983" spans="2:3" x14ac:dyDescent="0.25">
      <c r="B797983" s="76"/>
      <c r="C797983" s="75"/>
    </row>
    <row r="797984" spans="2:3" x14ac:dyDescent="0.25">
      <c r="B797984" s="76"/>
      <c r="C797984" s="75"/>
    </row>
    <row r="797985" spans="2:3" x14ac:dyDescent="0.25">
      <c r="B797985" s="76"/>
      <c r="C797985" s="75"/>
    </row>
    <row r="798095" spans="2:3" x14ac:dyDescent="0.25">
      <c r="B798095" s="76"/>
      <c r="C798095" s="75"/>
    </row>
    <row r="798096" spans="2:3" x14ac:dyDescent="0.25">
      <c r="B798096" s="76"/>
      <c r="C798096" s="75"/>
    </row>
    <row r="798097" spans="2:3" x14ac:dyDescent="0.25">
      <c r="B798097" s="76"/>
      <c r="C798097" s="75"/>
    </row>
    <row r="798098" spans="2:3" x14ac:dyDescent="0.25">
      <c r="B798098" s="76"/>
      <c r="C798098" s="75"/>
    </row>
    <row r="798099" spans="2:3" x14ac:dyDescent="0.25">
      <c r="B798099" s="76"/>
      <c r="C798099" s="75"/>
    </row>
    <row r="798100" spans="2:3" x14ac:dyDescent="0.25">
      <c r="B798100" s="76"/>
      <c r="C798100" s="75"/>
    </row>
    <row r="798101" spans="2:3" x14ac:dyDescent="0.25">
      <c r="B798101" s="76"/>
      <c r="C798101" s="75"/>
    </row>
    <row r="798102" spans="2:3" x14ac:dyDescent="0.25">
      <c r="B798102" s="76"/>
      <c r="C798102" s="75"/>
    </row>
    <row r="798103" spans="2:3" x14ac:dyDescent="0.25">
      <c r="B798103" s="76"/>
      <c r="C798103" s="75"/>
    </row>
    <row r="798104" spans="2:3" x14ac:dyDescent="0.25">
      <c r="B798104" s="76"/>
      <c r="C798104" s="75"/>
    </row>
    <row r="798105" spans="2:3" x14ac:dyDescent="0.25">
      <c r="B798105" s="76"/>
      <c r="C798105" s="75"/>
    </row>
    <row r="798106" spans="2:3" x14ac:dyDescent="0.25">
      <c r="B798106" s="76"/>
      <c r="C798106" s="75"/>
    </row>
    <row r="798107" spans="2:3" x14ac:dyDescent="0.25">
      <c r="B798107" s="76"/>
      <c r="C798107" s="75"/>
    </row>
    <row r="798217" spans="2:3" x14ac:dyDescent="0.25">
      <c r="B798217" s="76"/>
      <c r="C798217" s="75"/>
    </row>
    <row r="798218" spans="2:3" x14ac:dyDescent="0.25">
      <c r="B798218" s="76"/>
      <c r="C798218" s="75"/>
    </row>
    <row r="798219" spans="2:3" x14ac:dyDescent="0.25">
      <c r="B798219" s="76"/>
      <c r="C798219" s="75"/>
    </row>
    <row r="798220" spans="2:3" x14ac:dyDescent="0.25">
      <c r="B798220" s="76"/>
      <c r="C798220" s="75"/>
    </row>
    <row r="798221" spans="2:3" x14ac:dyDescent="0.25">
      <c r="B798221" s="76"/>
      <c r="C798221" s="75"/>
    </row>
    <row r="798222" spans="2:3" x14ac:dyDescent="0.25">
      <c r="B798222" s="76"/>
      <c r="C798222" s="75"/>
    </row>
    <row r="798223" spans="2:3" x14ac:dyDescent="0.25">
      <c r="B798223" s="76"/>
      <c r="C798223" s="75"/>
    </row>
    <row r="798224" spans="2:3" x14ac:dyDescent="0.25">
      <c r="B798224" s="76"/>
      <c r="C798224" s="75"/>
    </row>
    <row r="798225" spans="2:3" x14ac:dyDescent="0.25">
      <c r="B798225" s="76"/>
      <c r="C798225" s="75"/>
    </row>
    <row r="798226" spans="2:3" x14ac:dyDescent="0.25">
      <c r="B798226" s="76"/>
      <c r="C798226" s="75"/>
    </row>
    <row r="798227" spans="2:3" x14ac:dyDescent="0.25">
      <c r="B798227" s="76"/>
      <c r="C798227" s="75"/>
    </row>
    <row r="798228" spans="2:3" x14ac:dyDescent="0.25">
      <c r="B798228" s="76"/>
      <c r="C798228" s="75"/>
    </row>
    <row r="798229" spans="2:3" x14ac:dyDescent="0.25">
      <c r="B798229" s="76"/>
      <c r="C798229" s="75"/>
    </row>
    <row r="798339" spans="2:3" x14ac:dyDescent="0.25">
      <c r="B798339" s="76"/>
      <c r="C798339" s="75"/>
    </row>
    <row r="798340" spans="2:3" x14ac:dyDescent="0.25">
      <c r="B798340" s="76"/>
      <c r="C798340" s="75"/>
    </row>
    <row r="798341" spans="2:3" x14ac:dyDescent="0.25">
      <c r="B798341" s="76"/>
      <c r="C798341" s="75"/>
    </row>
    <row r="798342" spans="2:3" x14ac:dyDescent="0.25">
      <c r="B798342" s="76"/>
      <c r="C798342" s="75"/>
    </row>
    <row r="798343" spans="2:3" x14ac:dyDescent="0.25">
      <c r="B798343" s="76"/>
      <c r="C798343" s="75"/>
    </row>
    <row r="798344" spans="2:3" x14ac:dyDescent="0.25">
      <c r="B798344" s="76"/>
      <c r="C798344" s="75"/>
    </row>
    <row r="798345" spans="2:3" x14ac:dyDescent="0.25">
      <c r="B798345" s="76"/>
      <c r="C798345" s="75"/>
    </row>
    <row r="798346" spans="2:3" x14ac:dyDescent="0.25">
      <c r="B798346" s="76"/>
      <c r="C798346" s="75"/>
    </row>
    <row r="798347" spans="2:3" x14ac:dyDescent="0.25">
      <c r="B798347" s="76"/>
      <c r="C798347" s="75"/>
    </row>
    <row r="798348" spans="2:3" x14ac:dyDescent="0.25">
      <c r="B798348" s="76"/>
      <c r="C798348" s="75"/>
    </row>
    <row r="798349" spans="2:3" x14ac:dyDescent="0.25">
      <c r="B798349" s="76"/>
      <c r="C798349" s="75"/>
    </row>
    <row r="798350" spans="2:3" x14ac:dyDescent="0.25">
      <c r="B798350" s="76"/>
      <c r="C798350" s="75"/>
    </row>
    <row r="798351" spans="2:3" x14ac:dyDescent="0.25">
      <c r="B798351" s="76"/>
      <c r="C798351" s="75"/>
    </row>
    <row r="798461" spans="2:3" x14ac:dyDescent="0.25">
      <c r="B798461" s="76"/>
      <c r="C798461" s="75"/>
    </row>
    <row r="798462" spans="2:3" x14ac:dyDescent="0.25">
      <c r="B798462" s="76"/>
      <c r="C798462" s="75"/>
    </row>
    <row r="798463" spans="2:3" x14ac:dyDescent="0.25">
      <c r="B798463" s="76"/>
      <c r="C798463" s="75"/>
    </row>
    <row r="798464" spans="2:3" x14ac:dyDescent="0.25">
      <c r="B798464" s="76"/>
      <c r="C798464" s="75"/>
    </row>
    <row r="798465" spans="2:3" x14ac:dyDescent="0.25">
      <c r="B798465" s="76"/>
      <c r="C798465" s="75"/>
    </row>
    <row r="798466" spans="2:3" x14ac:dyDescent="0.25">
      <c r="B798466" s="76"/>
      <c r="C798466" s="75"/>
    </row>
    <row r="798467" spans="2:3" x14ac:dyDescent="0.25">
      <c r="B798467" s="76"/>
      <c r="C798467" s="75"/>
    </row>
    <row r="798468" spans="2:3" x14ac:dyDescent="0.25">
      <c r="B798468" s="76"/>
      <c r="C798468" s="75"/>
    </row>
    <row r="798469" spans="2:3" x14ac:dyDescent="0.25">
      <c r="B798469" s="76"/>
      <c r="C798469" s="75"/>
    </row>
    <row r="798470" spans="2:3" x14ac:dyDescent="0.25">
      <c r="B798470" s="76"/>
      <c r="C798470" s="75"/>
    </row>
    <row r="798471" spans="2:3" x14ac:dyDescent="0.25">
      <c r="B798471" s="76"/>
      <c r="C798471" s="75"/>
    </row>
    <row r="798472" spans="2:3" x14ac:dyDescent="0.25">
      <c r="B798472" s="76"/>
      <c r="C798472" s="75"/>
    </row>
    <row r="798473" spans="2:3" x14ac:dyDescent="0.25">
      <c r="B798473" s="76"/>
      <c r="C798473" s="75"/>
    </row>
    <row r="798583" spans="2:3" x14ac:dyDescent="0.25">
      <c r="B798583" s="76"/>
      <c r="C798583" s="75"/>
    </row>
    <row r="798584" spans="2:3" x14ac:dyDescent="0.25">
      <c r="B798584" s="76"/>
      <c r="C798584" s="75"/>
    </row>
    <row r="798585" spans="2:3" x14ac:dyDescent="0.25">
      <c r="B798585" s="76"/>
      <c r="C798585" s="75"/>
    </row>
    <row r="798586" spans="2:3" x14ac:dyDescent="0.25">
      <c r="B798586" s="76"/>
      <c r="C798586" s="75"/>
    </row>
    <row r="798587" spans="2:3" x14ac:dyDescent="0.25">
      <c r="B798587" s="76"/>
      <c r="C798587" s="75"/>
    </row>
    <row r="798588" spans="2:3" x14ac:dyDescent="0.25">
      <c r="B798588" s="76"/>
      <c r="C798588" s="75"/>
    </row>
    <row r="798589" spans="2:3" x14ac:dyDescent="0.25">
      <c r="B798589" s="76"/>
      <c r="C798589" s="75"/>
    </row>
    <row r="798590" spans="2:3" x14ac:dyDescent="0.25">
      <c r="B798590" s="76"/>
      <c r="C798590" s="75"/>
    </row>
    <row r="798591" spans="2:3" x14ac:dyDescent="0.25">
      <c r="B798591" s="76"/>
      <c r="C798591" s="75"/>
    </row>
    <row r="798592" spans="2:3" x14ac:dyDescent="0.25">
      <c r="B798592" s="76"/>
      <c r="C798592" s="75"/>
    </row>
    <row r="798593" spans="2:3" x14ac:dyDescent="0.25">
      <c r="B798593" s="76"/>
      <c r="C798593" s="75"/>
    </row>
    <row r="798594" spans="2:3" x14ac:dyDescent="0.25">
      <c r="B798594" s="76"/>
      <c r="C798594" s="75"/>
    </row>
    <row r="798595" spans="2:3" x14ac:dyDescent="0.25">
      <c r="B798595" s="76"/>
      <c r="C798595" s="75"/>
    </row>
    <row r="798705" spans="2:3" x14ac:dyDescent="0.25">
      <c r="B798705" s="76"/>
      <c r="C798705" s="75"/>
    </row>
    <row r="798706" spans="2:3" x14ac:dyDescent="0.25">
      <c r="B798706" s="76"/>
      <c r="C798706" s="75"/>
    </row>
    <row r="798707" spans="2:3" x14ac:dyDescent="0.25">
      <c r="B798707" s="76"/>
      <c r="C798707" s="75"/>
    </row>
    <row r="798708" spans="2:3" x14ac:dyDescent="0.25">
      <c r="B798708" s="76"/>
      <c r="C798708" s="75"/>
    </row>
    <row r="798709" spans="2:3" x14ac:dyDescent="0.25">
      <c r="B798709" s="76"/>
      <c r="C798709" s="75"/>
    </row>
    <row r="798710" spans="2:3" x14ac:dyDescent="0.25">
      <c r="B798710" s="76"/>
      <c r="C798710" s="75"/>
    </row>
    <row r="798711" spans="2:3" x14ac:dyDescent="0.25">
      <c r="B798711" s="76"/>
      <c r="C798711" s="75"/>
    </row>
    <row r="798712" spans="2:3" x14ac:dyDescent="0.25">
      <c r="B798712" s="76"/>
      <c r="C798712" s="75"/>
    </row>
    <row r="798713" spans="2:3" x14ac:dyDescent="0.25">
      <c r="B798713" s="76"/>
      <c r="C798713" s="75"/>
    </row>
    <row r="798714" spans="2:3" x14ac:dyDescent="0.25">
      <c r="B798714" s="76"/>
      <c r="C798714" s="75"/>
    </row>
    <row r="798715" spans="2:3" x14ac:dyDescent="0.25">
      <c r="B798715" s="76"/>
      <c r="C798715" s="75"/>
    </row>
    <row r="798716" spans="2:3" x14ac:dyDescent="0.25">
      <c r="B798716" s="76"/>
      <c r="C798716" s="75"/>
    </row>
    <row r="798717" spans="2:3" x14ac:dyDescent="0.25">
      <c r="B798717" s="76"/>
      <c r="C798717" s="75"/>
    </row>
    <row r="798827" spans="2:3" x14ac:dyDescent="0.25">
      <c r="B798827" s="76"/>
      <c r="C798827" s="75"/>
    </row>
    <row r="798828" spans="2:3" x14ac:dyDescent="0.25">
      <c r="B798828" s="76"/>
      <c r="C798828" s="75"/>
    </row>
    <row r="798829" spans="2:3" x14ac:dyDescent="0.25">
      <c r="B798829" s="76"/>
      <c r="C798829" s="75"/>
    </row>
    <row r="798830" spans="2:3" x14ac:dyDescent="0.25">
      <c r="B798830" s="76"/>
      <c r="C798830" s="75"/>
    </row>
    <row r="798831" spans="2:3" x14ac:dyDescent="0.25">
      <c r="B798831" s="76"/>
      <c r="C798831" s="75"/>
    </row>
    <row r="798832" spans="2:3" x14ac:dyDescent="0.25">
      <c r="B798832" s="76"/>
      <c r="C798832" s="75"/>
    </row>
    <row r="798833" spans="2:3" x14ac:dyDescent="0.25">
      <c r="B798833" s="76"/>
      <c r="C798833" s="75"/>
    </row>
    <row r="798834" spans="2:3" x14ac:dyDescent="0.25">
      <c r="B798834" s="76"/>
      <c r="C798834" s="75"/>
    </row>
    <row r="798835" spans="2:3" x14ac:dyDescent="0.25">
      <c r="B798835" s="76"/>
      <c r="C798835" s="75"/>
    </row>
    <row r="798836" spans="2:3" x14ac:dyDescent="0.25">
      <c r="B798836" s="76"/>
      <c r="C798836" s="75"/>
    </row>
    <row r="798837" spans="2:3" x14ac:dyDescent="0.25">
      <c r="B798837" s="76"/>
      <c r="C798837" s="75"/>
    </row>
    <row r="798838" spans="2:3" x14ac:dyDescent="0.25">
      <c r="B798838" s="76"/>
      <c r="C798838" s="75"/>
    </row>
    <row r="798839" spans="2:3" x14ac:dyDescent="0.25">
      <c r="B798839" s="76"/>
      <c r="C798839" s="75"/>
    </row>
    <row r="798949" spans="2:3" x14ac:dyDescent="0.25">
      <c r="B798949" s="76"/>
      <c r="C798949" s="75"/>
    </row>
    <row r="798950" spans="2:3" x14ac:dyDescent="0.25">
      <c r="B798950" s="76"/>
      <c r="C798950" s="75"/>
    </row>
    <row r="798951" spans="2:3" x14ac:dyDescent="0.25">
      <c r="B798951" s="76"/>
      <c r="C798951" s="75"/>
    </row>
    <row r="798952" spans="2:3" x14ac:dyDescent="0.25">
      <c r="B798952" s="76"/>
      <c r="C798952" s="75"/>
    </row>
    <row r="798953" spans="2:3" x14ac:dyDescent="0.25">
      <c r="B798953" s="76"/>
      <c r="C798953" s="75"/>
    </row>
    <row r="798954" spans="2:3" x14ac:dyDescent="0.25">
      <c r="B798954" s="76"/>
      <c r="C798954" s="75"/>
    </row>
    <row r="798955" spans="2:3" x14ac:dyDescent="0.25">
      <c r="B798955" s="76"/>
      <c r="C798955" s="75"/>
    </row>
    <row r="798956" spans="2:3" x14ac:dyDescent="0.25">
      <c r="B798956" s="76"/>
      <c r="C798956" s="75"/>
    </row>
    <row r="798957" spans="2:3" x14ac:dyDescent="0.25">
      <c r="B798957" s="76"/>
      <c r="C798957" s="75"/>
    </row>
    <row r="798958" spans="2:3" x14ac:dyDescent="0.25">
      <c r="B798958" s="76"/>
      <c r="C798958" s="75"/>
    </row>
    <row r="798959" spans="2:3" x14ac:dyDescent="0.25">
      <c r="B798959" s="76"/>
      <c r="C798959" s="75"/>
    </row>
    <row r="798960" spans="2:3" x14ac:dyDescent="0.25">
      <c r="B798960" s="76"/>
      <c r="C798960" s="75"/>
    </row>
    <row r="798961" spans="2:3" x14ac:dyDescent="0.25">
      <c r="B798961" s="76"/>
      <c r="C798961" s="75"/>
    </row>
    <row r="799071" spans="2:3" x14ac:dyDescent="0.25">
      <c r="B799071" s="76"/>
      <c r="C799071" s="75"/>
    </row>
    <row r="799072" spans="2:3" x14ac:dyDescent="0.25">
      <c r="B799072" s="76"/>
      <c r="C799072" s="75"/>
    </row>
    <row r="799073" spans="2:3" x14ac:dyDescent="0.25">
      <c r="B799073" s="76"/>
      <c r="C799073" s="75"/>
    </row>
    <row r="799074" spans="2:3" x14ac:dyDescent="0.25">
      <c r="B799074" s="76"/>
      <c r="C799074" s="75"/>
    </row>
    <row r="799075" spans="2:3" x14ac:dyDescent="0.25">
      <c r="B799075" s="76"/>
      <c r="C799075" s="75"/>
    </row>
    <row r="799076" spans="2:3" x14ac:dyDescent="0.25">
      <c r="B799076" s="76"/>
      <c r="C799076" s="75"/>
    </row>
    <row r="799077" spans="2:3" x14ac:dyDescent="0.25">
      <c r="B799077" s="76"/>
      <c r="C799077" s="75"/>
    </row>
    <row r="799078" spans="2:3" x14ac:dyDescent="0.25">
      <c r="B799078" s="76"/>
      <c r="C799078" s="75"/>
    </row>
    <row r="799079" spans="2:3" x14ac:dyDescent="0.25">
      <c r="B799079" s="76"/>
      <c r="C799079" s="75"/>
    </row>
    <row r="799080" spans="2:3" x14ac:dyDescent="0.25">
      <c r="B799080" s="76"/>
      <c r="C799080" s="75"/>
    </row>
    <row r="799081" spans="2:3" x14ac:dyDescent="0.25">
      <c r="B799081" s="76"/>
      <c r="C799081" s="75"/>
    </row>
    <row r="799082" spans="2:3" x14ac:dyDescent="0.25">
      <c r="B799082" s="76"/>
      <c r="C799082" s="75"/>
    </row>
    <row r="799083" spans="2:3" x14ac:dyDescent="0.25">
      <c r="B799083" s="76"/>
      <c r="C799083" s="75"/>
    </row>
    <row r="799193" spans="2:3" x14ac:dyDescent="0.25">
      <c r="B799193" s="76"/>
      <c r="C799193" s="75"/>
    </row>
    <row r="799194" spans="2:3" x14ac:dyDescent="0.25">
      <c r="B799194" s="76"/>
      <c r="C799194" s="75"/>
    </row>
    <row r="799195" spans="2:3" x14ac:dyDescent="0.25">
      <c r="B799195" s="76"/>
      <c r="C799195" s="75"/>
    </row>
    <row r="799196" spans="2:3" x14ac:dyDescent="0.25">
      <c r="B799196" s="76"/>
      <c r="C799196" s="75"/>
    </row>
    <row r="799197" spans="2:3" x14ac:dyDescent="0.25">
      <c r="B799197" s="76"/>
      <c r="C799197" s="75"/>
    </row>
    <row r="799198" spans="2:3" x14ac:dyDescent="0.25">
      <c r="B799198" s="76"/>
      <c r="C799198" s="75"/>
    </row>
    <row r="799199" spans="2:3" x14ac:dyDescent="0.25">
      <c r="B799199" s="76"/>
      <c r="C799199" s="75"/>
    </row>
    <row r="799200" spans="2:3" x14ac:dyDescent="0.25">
      <c r="B799200" s="76"/>
      <c r="C799200" s="75"/>
    </row>
    <row r="799201" spans="2:3" x14ac:dyDescent="0.25">
      <c r="B799201" s="76"/>
      <c r="C799201" s="75"/>
    </row>
    <row r="799202" spans="2:3" x14ac:dyDescent="0.25">
      <c r="B799202" s="76"/>
      <c r="C799202" s="75"/>
    </row>
    <row r="799203" spans="2:3" x14ac:dyDescent="0.25">
      <c r="B799203" s="76"/>
      <c r="C799203" s="75"/>
    </row>
    <row r="799204" spans="2:3" x14ac:dyDescent="0.25">
      <c r="B799204" s="76"/>
      <c r="C799204" s="75"/>
    </row>
    <row r="799205" spans="2:3" x14ac:dyDescent="0.25">
      <c r="B799205" s="76"/>
      <c r="C799205" s="75"/>
    </row>
    <row r="799315" spans="2:3" x14ac:dyDescent="0.25">
      <c r="B799315" s="76"/>
      <c r="C799315" s="75"/>
    </row>
    <row r="799316" spans="2:3" x14ac:dyDescent="0.25">
      <c r="B799316" s="76"/>
      <c r="C799316" s="75"/>
    </row>
    <row r="799317" spans="2:3" x14ac:dyDescent="0.25">
      <c r="B799317" s="76"/>
      <c r="C799317" s="75"/>
    </row>
    <row r="799318" spans="2:3" x14ac:dyDescent="0.25">
      <c r="B799318" s="76"/>
      <c r="C799318" s="75"/>
    </row>
    <row r="799319" spans="2:3" x14ac:dyDescent="0.25">
      <c r="B799319" s="76"/>
      <c r="C799319" s="75"/>
    </row>
    <row r="799320" spans="2:3" x14ac:dyDescent="0.25">
      <c r="B799320" s="76"/>
      <c r="C799320" s="75"/>
    </row>
    <row r="799321" spans="2:3" x14ac:dyDescent="0.25">
      <c r="B799321" s="76"/>
      <c r="C799321" s="75"/>
    </row>
    <row r="799322" spans="2:3" x14ac:dyDescent="0.25">
      <c r="B799322" s="76"/>
      <c r="C799322" s="75"/>
    </row>
    <row r="799323" spans="2:3" x14ac:dyDescent="0.25">
      <c r="B799323" s="76"/>
      <c r="C799323" s="75"/>
    </row>
    <row r="799324" spans="2:3" x14ac:dyDescent="0.25">
      <c r="B799324" s="76"/>
      <c r="C799324" s="75"/>
    </row>
    <row r="799325" spans="2:3" x14ac:dyDescent="0.25">
      <c r="B799325" s="76"/>
      <c r="C799325" s="75"/>
    </row>
    <row r="799326" spans="2:3" x14ac:dyDescent="0.25">
      <c r="B799326" s="76"/>
      <c r="C799326" s="75"/>
    </row>
    <row r="799327" spans="2:3" x14ac:dyDescent="0.25">
      <c r="B799327" s="76"/>
      <c r="C799327" s="75"/>
    </row>
    <row r="799437" spans="2:3" x14ac:dyDescent="0.25">
      <c r="B799437" s="76"/>
      <c r="C799437" s="75"/>
    </row>
    <row r="799438" spans="2:3" x14ac:dyDescent="0.25">
      <c r="B799438" s="76"/>
      <c r="C799438" s="75"/>
    </row>
    <row r="799439" spans="2:3" x14ac:dyDescent="0.25">
      <c r="B799439" s="76"/>
      <c r="C799439" s="75"/>
    </row>
    <row r="799440" spans="2:3" x14ac:dyDescent="0.25">
      <c r="B799440" s="76"/>
      <c r="C799440" s="75"/>
    </row>
    <row r="799441" spans="2:3" x14ac:dyDescent="0.25">
      <c r="B799441" s="76"/>
      <c r="C799441" s="75"/>
    </row>
    <row r="799442" spans="2:3" x14ac:dyDescent="0.25">
      <c r="B799442" s="76"/>
      <c r="C799442" s="75"/>
    </row>
    <row r="799443" spans="2:3" x14ac:dyDescent="0.25">
      <c r="B799443" s="76"/>
      <c r="C799443" s="75"/>
    </row>
    <row r="799444" spans="2:3" x14ac:dyDescent="0.25">
      <c r="B799444" s="76"/>
      <c r="C799444" s="75"/>
    </row>
    <row r="799445" spans="2:3" x14ac:dyDescent="0.25">
      <c r="B799445" s="76"/>
      <c r="C799445" s="75"/>
    </row>
    <row r="799446" spans="2:3" x14ac:dyDescent="0.25">
      <c r="B799446" s="76"/>
      <c r="C799446" s="75"/>
    </row>
    <row r="799447" spans="2:3" x14ac:dyDescent="0.25">
      <c r="B799447" s="76"/>
      <c r="C799447" s="75"/>
    </row>
    <row r="799448" spans="2:3" x14ac:dyDescent="0.25">
      <c r="B799448" s="76"/>
      <c r="C799448" s="75"/>
    </row>
    <row r="799449" spans="2:3" x14ac:dyDescent="0.25">
      <c r="B799449" s="76"/>
      <c r="C799449" s="75"/>
    </row>
    <row r="799559" spans="2:3" x14ac:dyDescent="0.25">
      <c r="B799559" s="76"/>
      <c r="C799559" s="75"/>
    </row>
    <row r="799560" spans="2:3" x14ac:dyDescent="0.25">
      <c r="B799560" s="76"/>
      <c r="C799560" s="75"/>
    </row>
    <row r="799561" spans="2:3" x14ac:dyDescent="0.25">
      <c r="B799561" s="76"/>
      <c r="C799561" s="75"/>
    </row>
    <row r="799562" spans="2:3" x14ac:dyDescent="0.25">
      <c r="B799562" s="76"/>
      <c r="C799562" s="75"/>
    </row>
    <row r="799563" spans="2:3" x14ac:dyDescent="0.25">
      <c r="B799563" s="76"/>
      <c r="C799563" s="75"/>
    </row>
    <row r="799564" spans="2:3" x14ac:dyDescent="0.25">
      <c r="B799564" s="76"/>
      <c r="C799564" s="75"/>
    </row>
    <row r="799565" spans="2:3" x14ac:dyDescent="0.25">
      <c r="B799565" s="76"/>
      <c r="C799565" s="75"/>
    </row>
    <row r="799566" spans="2:3" x14ac:dyDescent="0.25">
      <c r="B799566" s="76"/>
      <c r="C799566" s="75"/>
    </row>
    <row r="799567" spans="2:3" x14ac:dyDescent="0.25">
      <c r="B799567" s="76"/>
      <c r="C799567" s="75"/>
    </row>
    <row r="799568" spans="2:3" x14ac:dyDescent="0.25">
      <c r="B799568" s="76"/>
      <c r="C799568" s="75"/>
    </row>
    <row r="799569" spans="2:3" x14ac:dyDescent="0.25">
      <c r="B799569" s="76"/>
      <c r="C799569" s="75"/>
    </row>
    <row r="799570" spans="2:3" x14ac:dyDescent="0.25">
      <c r="B799570" s="76"/>
      <c r="C799570" s="75"/>
    </row>
    <row r="799571" spans="2:3" x14ac:dyDescent="0.25">
      <c r="B799571" s="76"/>
      <c r="C799571" s="75"/>
    </row>
    <row r="799681" spans="2:3" x14ac:dyDescent="0.25">
      <c r="B799681" s="76"/>
      <c r="C799681" s="75"/>
    </row>
    <row r="799682" spans="2:3" x14ac:dyDescent="0.25">
      <c r="B799682" s="76"/>
      <c r="C799682" s="75"/>
    </row>
    <row r="799683" spans="2:3" x14ac:dyDescent="0.25">
      <c r="B799683" s="76"/>
      <c r="C799683" s="75"/>
    </row>
    <row r="799684" spans="2:3" x14ac:dyDescent="0.25">
      <c r="B799684" s="76"/>
      <c r="C799684" s="75"/>
    </row>
    <row r="799685" spans="2:3" x14ac:dyDescent="0.25">
      <c r="B799685" s="76"/>
      <c r="C799685" s="75"/>
    </row>
    <row r="799686" spans="2:3" x14ac:dyDescent="0.25">
      <c r="B799686" s="76"/>
      <c r="C799686" s="75"/>
    </row>
    <row r="799687" spans="2:3" x14ac:dyDescent="0.25">
      <c r="B799687" s="76"/>
      <c r="C799687" s="75"/>
    </row>
    <row r="799688" spans="2:3" x14ac:dyDescent="0.25">
      <c r="B799688" s="76"/>
      <c r="C799688" s="75"/>
    </row>
    <row r="799689" spans="2:3" x14ac:dyDescent="0.25">
      <c r="B799689" s="76"/>
      <c r="C799689" s="75"/>
    </row>
    <row r="799690" spans="2:3" x14ac:dyDescent="0.25">
      <c r="B799690" s="76"/>
      <c r="C799690" s="75"/>
    </row>
    <row r="799691" spans="2:3" x14ac:dyDescent="0.25">
      <c r="B799691" s="76"/>
      <c r="C799691" s="75"/>
    </row>
    <row r="799692" spans="2:3" x14ac:dyDescent="0.25">
      <c r="B799692" s="76"/>
      <c r="C799692" s="75"/>
    </row>
    <row r="799693" spans="2:3" x14ac:dyDescent="0.25">
      <c r="B799693" s="76"/>
      <c r="C799693" s="75"/>
    </row>
    <row r="799803" spans="2:3" x14ac:dyDescent="0.25">
      <c r="B799803" s="76"/>
      <c r="C799803" s="75"/>
    </row>
    <row r="799804" spans="2:3" x14ac:dyDescent="0.25">
      <c r="B799804" s="76"/>
      <c r="C799804" s="75"/>
    </row>
    <row r="799805" spans="2:3" x14ac:dyDescent="0.25">
      <c r="B799805" s="76"/>
      <c r="C799805" s="75"/>
    </row>
    <row r="799806" spans="2:3" x14ac:dyDescent="0.25">
      <c r="B799806" s="76"/>
      <c r="C799806" s="75"/>
    </row>
    <row r="799807" spans="2:3" x14ac:dyDescent="0.25">
      <c r="B799807" s="76"/>
      <c r="C799807" s="75"/>
    </row>
    <row r="799808" spans="2:3" x14ac:dyDescent="0.25">
      <c r="B799808" s="76"/>
      <c r="C799808" s="75"/>
    </row>
    <row r="799809" spans="2:3" x14ac:dyDescent="0.25">
      <c r="B799809" s="76"/>
      <c r="C799809" s="75"/>
    </row>
    <row r="799810" spans="2:3" x14ac:dyDescent="0.25">
      <c r="B799810" s="76"/>
      <c r="C799810" s="75"/>
    </row>
    <row r="799811" spans="2:3" x14ac:dyDescent="0.25">
      <c r="B799811" s="76"/>
      <c r="C799811" s="75"/>
    </row>
    <row r="799812" spans="2:3" x14ac:dyDescent="0.25">
      <c r="B799812" s="76"/>
      <c r="C799812" s="75"/>
    </row>
    <row r="799813" spans="2:3" x14ac:dyDescent="0.25">
      <c r="B799813" s="76"/>
      <c r="C799813" s="75"/>
    </row>
    <row r="799814" spans="2:3" x14ac:dyDescent="0.25">
      <c r="B799814" s="76"/>
      <c r="C799814" s="75"/>
    </row>
    <row r="799815" spans="2:3" x14ac:dyDescent="0.25">
      <c r="B799815" s="76"/>
      <c r="C799815" s="75"/>
    </row>
    <row r="799925" spans="2:3" x14ac:dyDescent="0.25">
      <c r="B799925" s="76"/>
      <c r="C799925" s="75"/>
    </row>
    <row r="799926" spans="2:3" x14ac:dyDescent="0.25">
      <c r="B799926" s="76"/>
      <c r="C799926" s="75"/>
    </row>
    <row r="799927" spans="2:3" x14ac:dyDescent="0.25">
      <c r="B799927" s="76"/>
      <c r="C799927" s="75"/>
    </row>
    <row r="799928" spans="2:3" x14ac:dyDescent="0.25">
      <c r="B799928" s="76"/>
      <c r="C799928" s="75"/>
    </row>
    <row r="799929" spans="2:3" x14ac:dyDescent="0.25">
      <c r="B799929" s="76"/>
      <c r="C799929" s="75"/>
    </row>
    <row r="799930" spans="2:3" x14ac:dyDescent="0.25">
      <c r="B799930" s="76"/>
      <c r="C799930" s="75"/>
    </row>
    <row r="799931" spans="2:3" x14ac:dyDescent="0.25">
      <c r="B799931" s="76"/>
      <c r="C799931" s="75"/>
    </row>
    <row r="799932" spans="2:3" x14ac:dyDescent="0.25">
      <c r="B799932" s="76"/>
      <c r="C799932" s="75"/>
    </row>
    <row r="799933" spans="2:3" x14ac:dyDescent="0.25">
      <c r="B799933" s="76"/>
      <c r="C799933" s="75"/>
    </row>
    <row r="799934" spans="2:3" x14ac:dyDescent="0.25">
      <c r="B799934" s="76"/>
      <c r="C799934" s="75"/>
    </row>
    <row r="799935" spans="2:3" x14ac:dyDescent="0.25">
      <c r="B799935" s="76"/>
      <c r="C799935" s="75"/>
    </row>
    <row r="799936" spans="2:3" x14ac:dyDescent="0.25">
      <c r="B799936" s="76"/>
      <c r="C799936" s="75"/>
    </row>
    <row r="799937" spans="2:3" x14ac:dyDescent="0.25">
      <c r="B799937" s="76"/>
      <c r="C799937" s="75"/>
    </row>
    <row r="800047" spans="2:3" x14ac:dyDescent="0.25">
      <c r="B800047" s="76"/>
      <c r="C800047" s="75"/>
    </row>
    <row r="800048" spans="2:3" x14ac:dyDescent="0.25">
      <c r="B800048" s="76"/>
      <c r="C800048" s="75"/>
    </row>
    <row r="800049" spans="2:3" x14ac:dyDescent="0.25">
      <c r="B800049" s="76"/>
      <c r="C800049" s="75"/>
    </row>
    <row r="800050" spans="2:3" x14ac:dyDescent="0.25">
      <c r="B800050" s="76"/>
      <c r="C800050" s="75"/>
    </row>
    <row r="800051" spans="2:3" x14ac:dyDescent="0.25">
      <c r="B800051" s="76"/>
      <c r="C800051" s="75"/>
    </row>
    <row r="800052" spans="2:3" x14ac:dyDescent="0.25">
      <c r="B800052" s="76"/>
      <c r="C800052" s="75"/>
    </row>
    <row r="800053" spans="2:3" x14ac:dyDescent="0.25">
      <c r="B800053" s="76"/>
      <c r="C800053" s="75"/>
    </row>
    <row r="800054" spans="2:3" x14ac:dyDescent="0.25">
      <c r="B800054" s="76"/>
      <c r="C800054" s="75"/>
    </row>
    <row r="800055" spans="2:3" x14ac:dyDescent="0.25">
      <c r="B800055" s="76"/>
      <c r="C800055" s="75"/>
    </row>
    <row r="800056" spans="2:3" x14ac:dyDescent="0.25">
      <c r="B800056" s="76"/>
      <c r="C800056" s="75"/>
    </row>
    <row r="800057" spans="2:3" x14ac:dyDescent="0.25">
      <c r="B800057" s="76"/>
      <c r="C800057" s="75"/>
    </row>
    <row r="800058" spans="2:3" x14ac:dyDescent="0.25">
      <c r="B800058" s="76"/>
      <c r="C800058" s="75"/>
    </row>
    <row r="800059" spans="2:3" x14ac:dyDescent="0.25">
      <c r="B800059" s="76"/>
      <c r="C800059" s="75"/>
    </row>
    <row r="800169" spans="2:3" x14ac:dyDescent="0.25">
      <c r="B800169" s="76"/>
      <c r="C800169" s="75"/>
    </row>
    <row r="800170" spans="2:3" x14ac:dyDescent="0.25">
      <c r="B800170" s="76"/>
      <c r="C800170" s="75"/>
    </row>
    <row r="800171" spans="2:3" x14ac:dyDescent="0.25">
      <c r="B800171" s="76"/>
      <c r="C800171" s="75"/>
    </row>
    <row r="800172" spans="2:3" x14ac:dyDescent="0.25">
      <c r="B800172" s="76"/>
      <c r="C800172" s="75"/>
    </row>
    <row r="800173" spans="2:3" x14ac:dyDescent="0.25">
      <c r="B800173" s="76"/>
      <c r="C800173" s="75"/>
    </row>
    <row r="800174" spans="2:3" x14ac:dyDescent="0.25">
      <c r="B800174" s="76"/>
      <c r="C800174" s="75"/>
    </row>
    <row r="800175" spans="2:3" x14ac:dyDescent="0.25">
      <c r="B800175" s="76"/>
      <c r="C800175" s="75"/>
    </row>
    <row r="800176" spans="2:3" x14ac:dyDescent="0.25">
      <c r="B800176" s="76"/>
      <c r="C800176" s="75"/>
    </row>
    <row r="800177" spans="2:3" x14ac:dyDescent="0.25">
      <c r="B800177" s="76"/>
      <c r="C800177" s="75"/>
    </row>
    <row r="800178" spans="2:3" x14ac:dyDescent="0.25">
      <c r="B800178" s="76"/>
      <c r="C800178" s="75"/>
    </row>
    <row r="800179" spans="2:3" x14ac:dyDescent="0.25">
      <c r="B800179" s="76"/>
      <c r="C800179" s="75"/>
    </row>
    <row r="800180" spans="2:3" x14ac:dyDescent="0.25">
      <c r="B800180" s="76"/>
      <c r="C800180" s="75"/>
    </row>
    <row r="800181" spans="2:3" x14ac:dyDescent="0.25">
      <c r="B800181" s="76"/>
      <c r="C800181" s="75"/>
    </row>
    <row r="800291" spans="2:3" x14ac:dyDescent="0.25">
      <c r="B800291" s="76"/>
      <c r="C800291" s="75"/>
    </row>
    <row r="800292" spans="2:3" x14ac:dyDescent="0.25">
      <c r="B800292" s="76"/>
      <c r="C800292" s="75"/>
    </row>
    <row r="800293" spans="2:3" x14ac:dyDescent="0.25">
      <c r="B800293" s="76"/>
      <c r="C800293" s="75"/>
    </row>
    <row r="800294" spans="2:3" x14ac:dyDescent="0.25">
      <c r="B800294" s="76"/>
      <c r="C800294" s="75"/>
    </row>
    <row r="800295" spans="2:3" x14ac:dyDescent="0.25">
      <c r="B800295" s="76"/>
      <c r="C800295" s="75"/>
    </row>
    <row r="800296" spans="2:3" x14ac:dyDescent="0.25">
      <c r="B800296" s="76"/>
      <c r="C800296" s="75"/>
    </row>
    <row r="800297" spans="2:3" x14ac:dyDescent="0.25">
      <c r="B800297" s="76"/>
      <c r="C800297" s="75"/>
    </row>
    <row r="800298" spans="2:3" x14ac:dyDescent="0.25">
      <c r="B800298" s="76"/>
      <c r="C800298" s="75"/>
    </row>
    <row r="800299" spans="2:3" x14ac:dyDescent="0.25">
      <c r="B800299" s="76"/>
      <c r="C800299" s="75"/>
    </row>
    <row r="800300" spans="2:3" x14ac:dyDescent="0.25">
      <c r="B800300" s="76"/>
      <c r="C800300" s="75"/>
    </row>
    <row r="800301" spans="2:3" x14ac:dyDescent="0.25">
      <c r="B800301" s="76"/>
      <c r="C800301" s="75"/>
    </row>
    <row r="800302" spans="2:3" x14ac:dyDescent="0.25">
      <c r="B800302" s="76"/>
      <c r="C800302" s="75"/>
    </row>
    <row r="800303" spans="2:3" x14ac:dyDescent="0.25">
      <c r="B800303" s="76"/>
      <c r="C800303" s="75"/>
    </row>
    <row r="800413" spans="2:3" x14ac:dyDescent="0.25">
      <c r="B800413" s="76"/>
      <c r="C800413" s="75"/>
    </row>
    <row r="800414" spans="2:3" x14ac:dyDescent="0.25">
      <c r="B800414" s="76"/>
      <c r="C800414" s="75"/>
    </row>
    <row r="800415" spans="2:3" x14ac:dyDescent="0.25">
      <c r="B800415" s="76"/>
      <c r="C800415" s="75"/>
    </row>
    <row r="800416" spans="2:3" x14ac:dyDescent="0.25">
      <c r="B800416" s="76"/>
      <c r="C800416" s="75"/>
    </row>
    <row r="800417" spans="2:3" x14ac:dyDescent="0.25">
      <c r="B800417" s="76"/>
      <c r="C800417" s="75"/>
    </row>
    <row r="800418" spans="2:3" x14ac:dyDescent="0.25">
      <c r="B800418" s="76"/>
      <c r="C800418" s="75"/>
    </row>
    <row r="800419" spans="2:3" x14ac:dyDescent="0.25">
      <c r="B800419" s="76"/>
      <c r="C800419" s="75"/>
    </row>
    <row r="800420" spans="2:3" x14ac:dyDescent="0.25">
      <c r="B800420" s="76"/>
      <c r="C800420" s="75"/>
    </row>
    <row r="800421" spans="2:3" x14ac:dyDescent="0.25">
      <c r="B800421" s="76"/>
      <c r="C800421" s="75"/>
    </row>
    <row r="800422" spans="2:3" x14ac:dyDescent="0.25">
      <c r="B800422" s="76"/>
      <c r="C800422" s="75"/>
    </row>
    <row r="800423" spans="2:3" x14ac:dyDescent="0.25">
      <c r="B800423" s="76"/>
      <c r="C800423" s="75"/>
    </row>
    <row r="800424" spans="2:3" x14ac:dyDescent="0.25">
      <c r="B800424" s="76"/>
      <c r="C800424" s="75"/>
    </row>
    <row r="800425" spans="2:3" x14ac:dyDescent="0.25">
      <c r="B800425" s="76"/>
      <c r="C800425" s="75"/>
    </row>
    <row r="800535" spans="2:3" x14ac:dyDescent="0.25">
      <c r="B800535" s="76"/>
      <c r="C800535" s="75"/>
    </row>
    <row r="800536" spans="2:3" x14ac:dyDescent="0.25">
      <c r="B800536" s="76"/>
      <c r="C800536" s="75"/>
    </row>
    <row r="800537" spans="2:3" x14ac:dyDescent="0.25">
      <c r="B800537" s="76"/>
      <c r="C800537" s="75"/>
    </row>
    <row r="800538" spans="2:3" x14ac:dyDescent="0.25">
      <c r="B800538" s="76"/>
      <c r="C800538" s="75"/>
    </row>
    <row r="800539" spans="2:3" x14ac:dyDescent="0.25">
      <c r="B800539" s="76"/>
      <c r="C800539" s="75"/>
    </row>
    <row r="800540" spans="2:3" x14ac:dyDescent="0.25">
      <c r="B800540" s="76"/>
      <c r="C800540" s="75"/>
    </row>
    <row r="800541" spans="2:3" x14ac:dyDescent="0.25">
      <c r="B800541" s="76"/>
      <c r="C800541" s="75"/>
    </row>
    <row r="800542" spans="2:3" x14ac:dyDescent="0.25">
      <c r="B800542" s="76"/>
      <c r="C800542" s="75"/>
    </row>
    <row r="800543" spans="2:3" x14ac:dyDescent="0.25">
      <c r="B800543" s="76"/>
      <c r="C800543" s="75"/>
    </row>
    <row r="800544" spans="2:3" x14ac:dyDescent="0.25">
      <c r="B800544" s="76"/>
      <c r="C800544" s="75"/>
    </row>
    <row r="800545" spans="2:3" x14ac:dyDescent="0.25">
      <c r="B800545" s="76"/>
      <c r="C800545" s="75"/>
    </row>
    <row r="800546" spans="2:3" x14ac:dyDescent="0.25">
      <c r="B800546" s="76"/>
      <c r="C800546" s="75"/>
    </row>
    <row r="800547" spans="2:3" x14ac:dyDescent="0.25">
      <c r="B800547" s="76"/>
      <c r="C800547" s="75"/>
    </row>
    <row r="800657" spans="2:3" x14ac:dyDescent="0.25">
      <c r="B800657" s="76"/>
      <c r="C800657" s="75"/>
    </row>
    <row r="800658" spans="2:3" x14ac:dyDescent="0.25">
      <c r="B800658" s="76"/>
      <c r="C800658" s="75"/>
    </row>
    <row r="800659" spans="2:3" x14ac:dyDescent="0.25">
      <c r="B800659" s="76"/>
      <c r="C800659" s="75"/>
    </row>
    <row r="800660" spans="2:3" x14ac:dyDescent="0.25">
      <c r="B800660" s="76"/>
      <c r="C800660" s="75"/>
    </row>
    <row r="800661" spans="2:3" x14ac:dyDescent="0.25">
      <c r="B800661" s="76"/>
      <c r="C800661" s="75"/>
    </row>
    <row r="800662" spans="2:3" x14ac:dyDescent="0.25">
      <c r="B800662" s="76"/>
      <c r="C800662" s="75"/>
    </row>
    <row r="800663" spans="2:3" x14ac:dyDescent="0.25">
      <c r="B800663" s="76"/>
      <c r="C800663" s="75"/>
    </row>
    <row r="800664" spans="2:3" x14ac:dyDescent="0.25">
      <c r="B800664" s="76"/>
      <c r="C800664" s="75"/>
    </row>
    <row r="800665" spans="2:3" x14ac:dyDescent="0.25">
      <c r="B800665" s="76"/>
      <c r="C800665" s="75"/>
    </row>
    <row r="800666" spans="2:3" x14ac:dyDescent="0.25">
      <c r="B800666" s="76"/>
      <c r="C800666" s="75"/>
    </row>
    <row r="800667" spans="2:3" x14ac:dyDescent="0.25">
      <c r="B800667" s="76"/>
      <c r="C800667" s="75"/>
    </row>
    <row r="800668" spans="2:3" x14ac:dyDescent="0.25">
      <c r="B800668" s="76"/>
      <c r="C800668" s="75"/>
    </row>
    <row r="800669" spans="2:3" x14ac:dyDescent="0.25">
      <c r="B800669" s="76"/>
      <c r="C800669" s="75"/>
    </row>
    <row r="800779" spans="2:3" x14ac:dyDescent="0.25">
      <c r="B800779" s="76"/>
      <c r="C800779" s="75"/>
    </row>
    <row r="800780" spans="2:3" x14ac:dyDescent="0.25">
      <c r="B800780" s="76"/>
      <c r="C800780" s="75"/>
    </row>
    <row r="800781" spans="2:3" x14ac:dyDescent="0.25">
      <c r="B800781" s="76"/>
      <c r="C800781" s="75"/>
    </row>
    <row r="800782" spans="2:3" x14ac:dyDescent="0.25">
      <c r="B800782" s="76"/>
      <c r="C800782" s="75"/>
    </row>
    <row r="800783" spans="2:3" x14ac:dyDescent="0.25">
      <c r="B800783" s="76"/>
      <c r="C800783" s="75"/>
    </row>
    <row r="800784" spans="2:3" x14ac:dyDescent="0.25">
      <c r="B800784" s="76"/>
      <c r="C800784" s="75"/>
    </row>
    <row r="800785" spans="2:3" x14ac:dyDescent="0.25">
      <c r="B800785" s="76"/>
      <c r="C800785" s="75"/>
    </row>
    <row r="800786" spans="2:3" x14ac:dyDescent="0.25">
      <c r="B800786" s="76"/>
      <c r="C800786" s="75"/>
    </row>
    <row r="800787" spans="2:3" x14ac:dyDescent="0.25">
      <c r="B800787" s="76"/>
      <c r="C800787" s="75"/>
    </row>
    <row r="800788" spans="2:3" x14ac:dyDescent="0.25">
      <c r="B800788" s="76"/>
      <c r="C800788" s="75"/>
    </row>
    <row r="800789" spans="2:3" x14ac:dyDescent="0.25">
      <c r="B800789" s="76"/>
      <c r="C800789" s="75"/>
    </row>
    <row r="800790" spans="2:3" x14ac:dyDescent="0.25">
      <c r="B800790" s="76"/>
      <c r="C800790" s="75"/>
    </row>
    <row r="800791" spans="2:3" x14ac:dyDescent="0.25">
      <c r="B800791" s="76"/>
      <c r="C800791" s="75"/>
    </row>
    <row r="800901" spans="2:3" x14ac:dyDescent="0.25">
      <c r="B800901" s="76"/>
      <c r="C800901" s="75"/>
    </row>
    <row r="800902" spans="2:3" x14ac:dyDescent="0.25">
      <c r="B800902" s="76"/>
      <c r="C800902" s="75"/>
    </row>
    <row r="800903" spans="2:3" x14ac:dyDescent="0.25">
      <c r="B800903" s="76"/>
      <c r="C800903" s="75"/>
    </row>
    <row r="800904" spans="2:3" x14ac:dyDescent="0.25">
      <c r="B800904" s="76"/>
      <c r="C800904" s="75"/>
    </row>
    <row r="800905" spans="2:3" x14ac:dyDescent="0.25">
      <c r="B800905" s="76"/>
      <c r="C800905" s="75"/>
    </row>
    <row r="800906" spans="2:3" x14ac:dyDescent="0.25">
      <c r="B800906" s="76"/>
      <c r="C800906" s="75"/>
    </row>
    <row r="800907" spans="2:3" x14ac:dyDescent="0.25">
      <c r="B800907" s="76"/>
      <c r="C800907" s="75"/>
    </row>
    <row r="800908" spans="2:3" x14ac:dyDescent="0.25">
      <c r="B800908" s="76"/>
      <c r="C800908" s="75"/>
    </row>
    <row r="800909" spans="2:3" x14ac:dyDescent="0.25">
      <c r="B800909" s="76"/>
      <c r="C800909" s="75"/>
    </row>
    <row r="800910" spans="2:3" x14ac:dyDescent="0.25">
      <c r="B800910" s="76"/>
      <c r="C800910" s="75"/>
    </row>
    <row r="800911" spans="2:3" x14ac:dyDescent="0.25">
      <c r="B800911" s="76"/>
      <c r="C800911" s="75"/>
    </row>
    <row r="800912" spans="2:3" x14ac:dyDescent="0.25">
      <c r="B800912" s="76"/>
      <c r="C800912" s="75"/>
    </row>
    <row r="800913" spans="2:3" x14ac:dyDescent="0.25">
      <c r="B800913" s="76"/>
      <c r="C800913" s="75"/>
    </row>
    <row r="801023" spans="2:3" x14ac:dyDescent="0.25">
      <c r="B801023" s="76"/>
      <c r="C801023" s="75"/>
    </row>
    <row r="801024" spans="2:3" x14ac:dyDescent="0.25">
      <c r="B801024" s="76"/>
      <c r="C801024" s="75"/>
    </row>
    <row r="801025" spans="2:3" x14ac:dyDescent="0.25">
      <c r="B801025" s="76"/>
      <c r="C801025" s="75"/>
    </row>
    <row r="801026" spans="2:3" x14ac:dyDescent="0.25">
      <c r="B801026" s="76"/>
      <c r="C801026" s="75"/>
    </row>
    <row r="801027" spans="2:3" x14ac:dyDescent="0.25">
      <c r="B801027" s="76"/>
      <c r="C801027" s="75"/>
    </row>
    <row r="801028" spans="2:3" x14ac:dyDescent="0.25">
      <c r="B801028" s="76"/>
      <c r="C801028" s="75"/>
    </row>
    <row r="801029" spans="2:3" x14ac:dyDescent="0.25">
      <c r="B801029" s="76"/>
      <c r="C801029" s="75"/>
    </row>
    <row r="801030" spans="2:3" x14ac:dyDescent="0.25">
      <c r="B801030" s="76"/>
      <c r="C801030" s="75"/>
    </row>
    <row r="801031" spans="2:3" x14ac:dyDescent="0.25">
      <c r="B801031" s="76"/>
      <c r="C801031" s="75"/>
    </row>
    <row r="801032" spans="2:3" x14ac:dyDescent="0.25">
      <c r="B801032" s="76"/>
      <c r="C801032" s="75"/>
    </row>
    <row r="801033" spans="2:3" x14ac:dyDescent="0.25">
      <c r="B801033" s="76"/>
      <c r="C801033" s="75"/>
    </row>
    <row r="801034" spans="2:3" x14ac:dyDescent="0.25">
      <c r="B801034" s="76"/>
      <c r="C801034" s="75"/>
    </row>
    <row r="801035" spans="2:3" x14ac:dyDescent="0.25">
      <c r="B801035" s="76"/>
      <c r="C801035" s="75"/>
    </row>
    <row r="801145" spans="2:3" x14ac:dyDescent="0.25">
      <c r="B801145" s="76"/>
      <c r="C801145" s="75"/>
    </row>
    <row r="801146" spans="2:3" x14ac:dyDescent="0.25">
      <c r="B801146" s="76"/>
      <c r="C801146" s="75"/>
    </row>
    <row r="801147" spans="2:3" x14ac:dyDescent="0.25">
      <c r="B801147" s="76"/>
      <c r="C801147" s="75"/>
    </row>
    <row r="801148" spans="2:3" x14ac:dyDescent="0.25">
      <c r="B801148" s="76"/>
      <c r="C801148" s="75"/>
    </row>
    <row r="801149" spans="2:3" x14ac:dyDescent="0.25">
      <c r="B801149" s="76"/>
      <c r="C801149" s="75"/>
    </row>
    <row r="801150" spans="2:3" x14ac:dyDescent="0.25">
      <c r="B801150" s="76"/>
      <c r="C801150" s="75"/>
    </row>
    <row r="801151" spans="2:3" x14ac:dyDescent="0.25">
      <c r="B801151" s="76"/>
      <c r="C801151" s="75"/>
    </row>
    <row r="801152" spans="2:3" x14ac:dyDescent="0.25">
      <c r="B801152" s="76"/>
      <c r="C801152" s="75"/>
    </row>
    <row r="801153" spans="2:3" x14ac:dyDescent="0.25">
      <c r="B801153" s="76"/>
      <c r="C801153" s="75"/>
    </row>
    <row r="801154" spans="2:3" x14ac:dyDescent="0.25">
      <c r="B801154" s="76"/>
      <c r="C801154" s="75"/>
    </row>
    <row r="801155" spans="2:3" x14ac:dyDescent="0.25">
      <c r="B801155" s="76"/>
      <c r="C801155" s="75"/>
    </row>
    <row r="801156" spans="2:3" x14ac:dyDescent="0.25">
      <c r="B801156" s="76"/>
      <c r="C801156" s="75"/>
    </row>
    <row r="801157" spans="2:3" x14ac:dyDescent="0.25">
      <c r="B801157" s="76"/>
      <c r="C801157" s="75"/>
    </row>
    <row r="801267" spans="2:3" x14ac:dyDescent="0.25">
      <c r="B801267" s="76"/>
      <c r="C801267" s="75"/>
    </row>
    <row r="801268" spans="2:3" x14ac:dyDescent="0.25">
      <c r="B801268" s="76"/>
      <c r="C801268" s="75"/>
    </row>
    <row r="801269" spans="2:3" x14ac:dyDescent="0.25">
      <c r="B801269" s="76"/>
      <c r="C801269" s="75"/>
    </row>
    <row r="801270" spans="2:3" x14ac:dyDescent="0.25">
      <c r="B801270" s="76"/>
      <c r="C801270" s="75"/>
    </row>
    <row r="801271" spans="2:3" x14ac:dyDescent="0.25">
      <c r="B801271" s="76"/>
      <c r="C801271" s="75"/>
    </row>
    <row r="801272" spans="2:3" x14ac:dyDescent="0.25">
      <c r="B801272" s="76"/>
      <c r="C801272" s="75"/>
    </row>
    <row r="801273" spans="2:3" x14ac:dyDescent="0.25">
      <c r="B801273" s="76"/>
      <c r="C801273" s="75"/>
    </row>
    <row r="801274" spans="2:3" x14ac:dyDescent="0.25">
      <c r="B801274" s="76"/>
      <c r="C801274" s="75"/>
    </row>
    <row r="801275" spans="2:3" x14ac:dyDescent="0.25">
      <c r="B801275" s="76"/>
      <c r="C801275" s="75"/>
    </row>
    <row r="801276" spans="2:3" x14ac:dyDescent="0.25">
      <c r="B801276" s="76"/>
      <c r="C801276" s="75"/>
    </row>
    <row r="801277" spans="2:3" x14ac:dyDescent="0.25">
      <c r="B801277" s="76"/>
      <c r="C801277" s="75"/>
    </row>
    <row r="801278" spans="2:3" x14ac:dyDescent="0.25">
      <c r="B801278" s="76"/>
      <c r="C801278" s="75"/>
    </row>
    <row r="801279" spans="2:3" x14ac:dyDescent="0.25">
      <c r="B801279" s="76"/>
      <c r="C801279" s="75"/>
    </row>
    <row r="801389" spans="2:3" x14ac:dyDescent="0.25">
      <c r="B801389" s="76"/>
      <c r="C801389" s="75"/>
    </row>
    <row r="801390" spans="2:3" x14ac:dyDescent="0.25">
      <c r="B801390" s="76"/>
      <c r="C801390" s="75"/>
    </row>
    <row r="801391" spans="2:3" x14ac:dyDescent="0.25">
      <c r="B801391" s="76"/>
      <c r="C801391" s="75"/>
    </row>
    <row r="801392" spans="2:3" x14ac:dyDescent="0.25">
      <c r="B801392" s="76"/>
      <c r="C801392" s="75"/>
    </row>
    <row r="801393" spans="2:3" x14ac:dyDescent="0.25">
      <c r="B801393" s="76"/>
      <c r="C801393" s="75"/>
    </row>
    <row r="801394" spans="2:3" x14ac:dyDescent="0.25">
      <c r="B801394" s="76"/>
      <c r="C801394" s="75"/>
    </row>
    <row r="801395" spans="2:3" x14ac:dyDescent="0.25">
      <c r="B801395" s="76"/>
      <c r="C801395" s="75"/>
    </row>
    <row r="801396" spans="2:3" x14ac:dyDescent="0.25">
      <c r="B801396" s="76"/>
      <c r="C801396" s="75"/>
    </row>
    <row r="801397" spans="2:3" x14ac:dyDescent="0.25">
      <c r="B801397" s="76"/>
      <c r="C801397" s="75"/>
    </row>
    <row r="801398" spans="2:3" x14ac:dyDescent="0.25">
      <c r="B801398" s="76"/>
      <c r="C801398" s="75"/>
    </row>
    <row r="801399" spans="2:3" x14ac:dyDescent="0.25">
      <c r="B801399" s="76"/>
      <c r="C801399" s="75"/>
    </row>
    <row r="801400" spans="2:3" x14ac:dyDescent="0.25">
      <c r="B801400" s="76"/>
      <c r="C801400" s="75"/>
    </row>
    <row r="801401" spans="2:3" x14ac:dyDescent="0.25">
      <c r="B801401" s="76"/>
      <c r="C801401" s="75"/>
    </row>
    <row r="801511" spans="2:3" x14ac:dyDescent="0.25">
      <c r="B801511" s="76"/>
      <c r="C801511" s="75"/>
    </row>
    <row r="801512" spans="2:3" x14ac:dyDescent="0.25">
      <c r="B801512" s="76"/>
      <c r="C801512" s="75"/>
    </row>
    <row r="801513" spans="2:3" x14ac:dyDescent="0.25">
      <c r="B801513" s="76"/>
      <c r="C801513" s="75"/>
    </row>
    <row r="801514" spans="2:3" x14ac:dyDescent="0.25">
      <c r="B801514" s="76"/>
      <c r="C801514" s="75"/>
    </row>
    <row r="801515" spans="2:3" x14ac:dyDescent="0.25">
      <c r="B801515" s="76"/>
      <c r="C801515" s="75"/>
    </row>
    <row r="801516" spans="2:3" x14ac:dyDescent="0.25">
      <c r="B801516" s="76"/>
      <c r="C801516" s="75"/>
    </row>
    <row r="801517" spans="2:3" x14ac:dyDescent="0.25">
      <c r="B801517" s="76"/>
      <c r="C801517" s="75"/>
    </row>
    <row r="801518" spans="2:3" x14ac:dyDescent="0.25">
      <c r="B801518" s="76"/>
      <c r="C801518" s="75"/>
    </row>
    <row r="801519" spans="2:3" x14ac:dyDescent="0.25">
      <c r="B801519" s="76"/>
      <c r="C801519" s="75"/>
    </row>
    <row r="801520" spans="2:3" x14ac:dyDescent="0.25">
      <c r="B801520" s="76"/>
      <c r="C801520" s="75"/>
    </row>
    <row r="801521" spans="2:3" x14ac:dyDescent="0.25">
      <c r="B801521" s="76"/>
      <c r="C801521" s="75"/>
    </row>
    <row r="801522" spans="2:3" x14ac:dyDescent="0.25">
      <c r="B801522" s="76"/>
      <c r="C801522" s="75"/>
    </row>
    <row r="801523" spans="2:3" x14ac:dyDescent="0.25">
      <c r="B801523" s="76"/>
      <c r="C801523" s="75"/>
    </row>
    <row r="801633" spans="2:3" x14ac:dyDescent="0.25">
      <c r="B801633" s="76"/>
      <c r="C801633" s="75"/>
    </row>
    <row r="801634" spans="2:3" x14ac:dyDescent="0.25">
      <c r="B801634" s="76"/>
      <c r="C801634" s="75"/>
    </row>
    <row r="801635" spans="2:3" x14ac:dyDescent="0.25">
      <c r="B801635" s="76"/>
      <c r="C801635" s="75"/>
    </row>
    <row r="801636" spans="2:3" x14ac:dyDescent="0.25">
      <c r="B801636" s="76"/>
      <c r="C801636" s="75"/>
    </row>
    <row r="801637" spans="2:3" x14ac:dyDescent="0.25">
      <c r="B801637" s="76"/>
      <c r="C801637" s="75"/>
    </row>
    <row r="801638" spans="2:3" x14ac:dyDescent="0.25">
      <c r="B801638" s="76"/>
      <c r="C801638" s="75"/>
    </row>
    <row r="801639" spans="2:3" x14ac:dyDescent="0.25">
      <c r="B801639" s="76"/>
      <c r="C801639" s="75"/>
    </row>
    <row r="801640" spans="2:3" x14ac:dyDescent="0.25">
      <c r="B801640" s="76"/>
      <c r="C801640" s="75"/>
    </row>
    <row r="801641" spans="2:3" x14ac:dyDescent="0.25">
      <c r="B801641" s="76"/>
      <c r="C801641" s="75"/>
    </row>
    <row r="801642" spans="2:3" x14ac:dyDescent="0.25">
      <c r="B801642" s="76"/>
      <c r="C801642" s="75"/>
    </row>
    <row r="801643" spans="2:3" x14ac:dyDescent="0.25">
      <c r="B801643" s="76"/>
      <c r="C801643" s="75"/>
    </row>
    <row r="801644" spans="2:3" x14ac:dyDescent="0.25">
      <c r="B801644" s="76"/>
      <c r="C801644" s="75"/>
    </row>
    <row r="801645" spans="2:3" x14ac:dyDescent="0.25">
      <c r="B801645" s="76"/>
      <c r="C801645" s="75"/>
    </row>
    <row r="801755" spans="2:3" x14ac:dyDescent="0.25">
      <c r="B801755" s="76"/>
      <c r="C801755" s="75"/>
    </row>
    <row r="801756" spans="2:3" x14ac:dyDescent="0.25">
      <c r="B801756" s="76"/>
      <c r="C801756" s="75"/>
    </row>
    <row r="801757" spans="2:3" x14ac:dyDescent="0.25">
      <c r="B801757" s="76"/>
      <c r="C801757" s="75"/>
    </row>
    <row r="801758" spans="2:3" x14ac:dyDescent="0.25">
      <c r="B801758" s="76"/>
      <c r="C801758" s="75"/>
    </row>
    <row r="801759" spans="2:3" x14ac:dyDescent="0.25">
      <c r="B801759" s="76"/>
      <c r="C801759" s="75"/>
    </row>
    <row r="801760" spans="2:3" x14ac:dyDescent="0.25">
      <c r="B801760" s="76"/>
      <c r="C801760" s="75"/>
    </row>
    <row r="801761" spans="2:3" x14ac:dyDescent="0.25">
      <c r="B801761" s="76"/>
      <c r="C801761" s="75"/>
    </row>
    <row r="801762" spans="2:3" x14ac:dyDescent="0.25">
      <c r="B801762" s="76"/>
      <c r="C801762" s="75"/>
    </row>
    <row r="801763" spans="2:3" x14ac:dyDescent="0.25">
      <c r="B801763" s="76"/>
      <c r="C801763" s="75"/>
    </row>
    <row r="801764" spans="2:3" x14ac:dyDescent="0.25">
      <c r="B801764" s="76"/>
      <c r="C801764" s="75"/>
    </row>
    <row r="801765" spans="2:3" x14ac:dyDescent="0.25">
      <c r="B801765" s="76"/>
      <c r="C801765" s="75"/>
    </row>
    <row r="801766" spans="2:3" x14ac:dyDescent="0.25">
      <c r="B801766" s="76"/>
      <c r="C801766" s="75"/>
    </row>
    <row r="801767" spans="2:3" x14ac:dyDescent="0.25">
      <c r="B801767" s="76"/>
      <c r="C801767" s="75"/>
    </row>
    <row r="801877" spans="2:3" x14ac:dyDescent="0.25">
      <c r="B801877" s="76"/>
      <c r="C801877" s="75"/>
    </row>
    <row r="801878" spans="2:3" x14ac:dyDescent="0.25">
      <c r="B801878" s="76"/>
      <c r="C801878" s="75"/>
    </row>
    <row r="801879" spans="2:3" x14ac:dyDescent="0.25">
      <c r="B801879" s="76"/>
      <c r="C801879" s="75"/>
    </row>
    <row r="801880" spans="2:3" x14ac:dyDescent="0.25">
      <c r="B801880" s="76"/>
      <c r="C801880" s="75"/>
    </row>
    <row r="801881" spans="2:3" x14ac:dyDescent="0.25">
      <c r="B801881" s="76"/>
      <c r="C801881" s="75"/>
    </row>
    <row r="801882" spans="2:3" x14ac:dyDescent="0.25">
      <c r="B801882" s="76"/>
      <c r="C801882" s="75"/>
    </row>
    <row r="801883" spans="2:3" x14ac:dyDescent="0.25">
      <c r="B801883" s="76"/>
      <c r="C801883" s="75"/>
    </row>
    <row r="801884" spans="2:3" x14ac:dyDescent="0.25">
      <c r="B801884" s="76"/>
      <c r="C801884" s="75"/>
    </row>
    <row r="801885" spans="2:3" x14ac:dyDescent="0.25">
      <c r="B801885" s="76"/>
      <c r="C801885" s="75"/>
    </row>
    <row r="801886" spans="2:3" x14ac:dyDescent="0.25">
      <c r="B801886" s="76"/>
      <c r="C801886" s="75"/>
    </row>
    <row r="801887" spans="2:3" x14ac:dyDescent="0.25">
      <c r="B801887" s="76"/>
      <c r="C801887" s="75"/>
    </row>
    <row r="801888" spans="2:3" x14ac:dyDescent="0.25">
      <c r="B801888" s="76"/>
      <c r="C801888" s="75"/>
    </row>
    <row r="801889" spans="2:3" x14ac:dyDescent="0.25">
      <c r="B801889" s="76"/>
      <c r="C801889" s="75"/>
    </row>
    <row r="801999" spans="2:3" x14ac:dyDescent="0.25">
      <c r="B801999" s="76"/>
      <c r="C801999" s="75"/>
    </row>
    <row r="802000" spans="2:3" x14ac:dyDescent="0.25">
      <c r="B802000" s="76"/>
      <c r="C802000" s="75"/>
    </row>
    <row r="802001" spans="2:3" x14ac:dyDescent="0.25">
      <c r="B802001" s="76"/>
      <c r="C802001" s="75"/>
    </row>
    <row r="802002" spans="2:3" x14ac:dyDescent="0.25">
      <c r="B802002" s="76"/>
      <c r="C802002" s="75"/>
    </row>
    <row r="802003" spans="2:3" x14ac:dyDescent="0.25">
      <c r="B802003" s="76"/>
      <c r="C802003" s="75"/>
    </row>
    <row r="802004" spans="2:3" x14ac:dyDescent="0.25">
      <c r="B802004" s="76"/>
      <c r="C802004" s="75"/>
    </row>
    <row r="802005" spans="2:3" x14ac:dyDescent="0.25">
      <c r="B802005" s="76"/>
      <c r="C802005" s="75"/>
    </row>
    <row r="802006" spans="2:3" x14ac:dyDescent="0.25">
      <c r="B802006" s="76"/>
      <c r="C802006" s="75"/>
    </row>
    <row r="802007" spans="2:3" x14ac:dyDescent="0.25">
      <c r="B802007" s="76"/>
      <c r="C802007" s="75"/>
    </row>
    <row r="802008" spans="2:3" x14ac:dyDescent="0.25">
      <c r="B802008" s="76"/>
      <c r="C802008" s="75"/>
    </row>
    <row r="802009" spans="2:3" x14ac:dyDescent="0.25">
      <c r="B802009" s="76"/>
      <c r="C802009" s="75"/>
    </row>
    <row r="802010" spans="2:3" x14ac:dyDescent="0.25">
      <c r="B802010" s="76"/>
      <c r="C802010" s="75"/>
    </row>
    <row r="802011" spans="2:3" x14ac:dyDescent="0.25">
      <c r="B802011" s="76"/>
      <c r="C802011" s="75"/>
    </row>
    <row r="802121" spans="2:3" x14ac:dyDescent="0.25">
      <c r="B802121" s="76"/>
      <c r="C802121" s="75"/>
    </row>
    <row r="802122" spans="2:3" x14ac:dyDescent="0.25">
      <c r="B802122" s="76"/>
      <c r="C802122" s="75"/>
    </row>
    <row r="802123" spans="2:3" x14ac:dyDescent="0.25">
      <c r="B802123" s="76"/>
      <c r="C802123" s="75"/>
    </row>
    <row r="802124" spans="2:3" x14ac:dyDescent="0.25">
      <c r="B802124" s="76"/>
      <c r="C802124" s="75"/>
    </row>
    <row r="802125" spans="2:3" x14ac:dyDescent="0.25">
      <c r="B802125" s="76"/>
      <c r="C802125" s="75"/>
    </row>
    <row r="802126" spans="2:3" x14ac:dyDescent="0.25">
      <c r="B802126" s="76"/>
      <c r="C802126" s="75"/>
    </row>
    <row r="802127" spans="2:3" x14ac:dyDescent="0.25">
      <c r="B802127" s="76"/>
      <c r="C802127" s="75"/>
    </row>
    <row r="802128" spans="2:3" x14ac:dyDescent="0.25">
      <c r="B802128" s="76"/>
      <c r="C802128" s="75"/>
    </row>
    <row r="802129" spans="2:3" x14ac:dyDescent="0.25">
      <c r="B802129" s="76"/>
      <c r="C802129" s="75"/>
    </row>
    <row r="802130" spans="2:3" x14ac:dyDescent="0.25">
      <c r="B802130" s="76"/>
      <c r="C802130" s="75"/>
    </row>
    <row r="802131" spans="2:3" x14ac:dyDescent="0.25">
      <c r="B802131" s="76"/>
      <c r="C802131" s="75"/>
    </row>
    <row r="802132" spans="2:3" x14ac:dyDescent="0.25">
      <c r="B802132" s="76"/>
      <c r="C802132" s="75"/>
    </row>
    <row r="802133" spans="2:3" x14ac:dyDescent="0.25">
      <c r="B802133" s="76"/>
      <c r="C802133" s="75"/>
    </row>
    <row r="802243" spans="2:3" x14ac:dyDescent="0.25">
      <c r="B802243" s="76"/>
      <c r="C802243" s="75"/>
    </row>
    <row r="802244" spans="2:3" x14ac:dyDescent="0.25">
      <c r="B802244" s="76"/>
      <c r="C802244" s="75"/>
    </row>
    <row r="802245" spans="2:3" x14ac:dyDescent="0.25">
      <c r="B802245" s="76"/>
      <c r="C802245" s="75"/>
    </row>
    <row r="802246" spans="2:3" x14ac:dyDescent="0.25">
      <c r="B802246" s="76"/>
      <c r="C802246" s="75"/>
    </row>
    <row r="802247" spans="2:3" x14ac:dyDescent="0.25">
      <c r="B802247" s="76"/>
      <c r="C802247" s="75"/>
    </row>
    <row r="802248" spans="2:3" x14ac:dyDescent="0.25">
      <c r="B802248" s="76"/>
      <c r="C802248" s="75"/>
    </row>
    <row r="802249" spans="2:3" x14ac:dyDescent="0.25">
      <c r="B802249" s="76"/>
      <c r="C802249" s="75"/>
    </row>
    <row r="802250" spans="2:3" x14ac:dyDescent="0.25">
      <c r="B802250" s="76"/>
      <c r="C802250" s="75"/>
    </row>
    <row r="802251" spans="2:3" x14ac:dyDescent="0.25">
      <c r="B802251" s="76"/>
      <c r="C802251" s="75"/>
    </row>
    <row r="802252" spans="2:3" x14ac:dyDescent="0.25">
      <c r="B802252" s="76"/>
      <c r="C802252" s="75"/>
    </row>
    <row r="802253" spans="2:3" x14ac:dyDescent="0.25">
      <c r="B802253" s="76"/>
      <c r="C802253" s="75"/>
    </row>
    <row r="802254" spans="2:3" x14ac:dyDescent="0.25">
      <c r="B802254" s="76"/>
      <c r="C802254" s="75"/>
    </row>
    <row r="802255" spans="2:3" x14ac:dyDescent="0.25">
      <c r="B802255" s="76"/>
      <c r="C802255" s="75"/>
    </row>
    <row r="802365" spans="2:3" x14ac:dyDescent="0.25">
      <c r="B802365" s="76"/>
      <c r="C802365" s="75"/>
    </row>
    <row r="802366" spans="2:3" x14ac:dyDescent="0.25">
      <c r="B802366" s="76"/>
      <c r="C802366" s="75"/>
    </row>
    <row r="802367" spans="2:3" x14ac:dyDescent="0.25">
      <c r="B802367" s="76"/>
      <c r="C802367" s="75"/>
    </row>
    <row r="802368" spans="2:3" x14ac:dyDescent="0.25">
      <c r="B802368" s="76"/>
      <c r="C802368" s="75"/>
    </row>
    <row r="802369" spans="2:3" x14ac:dyDescent="0.25">
      <c r="B802369" s="76"/>
      <c r="C802369" s="75"/>
    </row>
    <row r="802370" spans="2:3" x14ac:dyDescent="0.25">
      <c r="B802370" s="76"/>
      <c r="C802370" s="75"/>
    </row>
    <row r="802371" spans="2:3" x14ac:dyDescent="0.25">
      <c r="B802371" s="76"/>
      <c r="C802371" s="75"/>
    </row>
    <row r="802372" spans="2:3" x14ac:dyDescent="0.25">
      <c r="B802372" s="76"/>
      <c r="C802372" s="75"/>
    </row>
    <row r="802373" spans="2:3" x14ac:dyDescent="0.25">
      <c r="B802373" s="76"/>
      <c r="C802373" s="75"/>
    </row>
    <row r="802374" spans="2:3" x14ac:dyDescent="0.25">
      <c r="B802374" s="76"/>
      <c r="C802374" s="75"/>
    </row>
    <row r="802375" spans="2:3" x14ac:dyDescent="0.25">
      <c r="B802375" s="76"/>
      <c r="C802375" s="75"/>
    </row>
    <row r="802376" spans="2:3" x14ac:dyDescent="0.25">
      <c r="B802376" s="76"/>
      <c r="C802376" s="75"/>
    </row>
    <row r="802377" spans="2:3" x14ac:dyDescent="0.25">
      <c r="B802377" s="76"/>
      <c r="C802377" s="75"/>
    </row>
    <row r="802487" spans="2:3" x14ac:dyDescent="0.25">
      <c r="B802487" s="76"/>
      <c r="C802487" s="75"/>
    </row>
    <row r="802488" spans="2:3" x14ac:dyDescent="0.25">
      <c r="B802488" s="76"/>
      <c r="C802488" s="75"/>
    </row>
    <row r="802489" spans="2:3" x14ac:dyDescent="0.25">
      <c r="B802489" s="76"/>
      <c r="C802489" s="75"/>
    </row>
    <row r="802490" spans="2:3" x14ac:dyDescent="0.25">
      <c r="B802490" s="76"/>
      <c r="C802490" s="75"/>
    </row>
    <row r="802491" spans="2:3" x14ac:dyDescent="0.25">
      <c r="B802491" s="76"/>
      <c r="C802491" s="75"/>
    </row>
    <row r="802492" spans="2:3" x14ac:dyDescent="0.25">
      <c r="B802492" s="76"/>
      <c r="C802492" s="75"/>
    </row>
    <row r="802493" spans="2:3" x14ac:dyDescent="0.25">
      <c r="B802493" s="76"/>
      <c r="C802493" s="75"/>
    </row>
    <row r="802494" spans="2:3" x14ac:dyDescent="0.25">
      <c r="B802494" s="76"/>
      <c r="C802494" s="75"/>
    </row>
    <row r="802495" spans="2:3" x14ac:dyDescent="0.25">
      <c r="B802495" s="76"/>
      <c r="C802495" s="75"/>
    </row>
    <row r="802496" spans="2:3" x14ac:dyDescent="0.25">
      <c r="B802496" s="76"/>
      <c r="C802496" s="75"/>
    </row>
    <row r="802497" spans="2:3" x14ac:dyDescent="0.25">
      <c r="B802497" s="76"/>
      <c r="C802497" s="75"/>
    </row>
    <row r="802498" spans="2:3" x14ac:dyDescent="0.25">
      <c r="B802498" s="76"/>
      <c r="C802498" s="75"/>
    </row>
    <row r="802499" spans="2:3" x14ac:dyDescent="0.25">
      <c r="B802499" s="76"/>
      <c r="C802499" s="75"/>
    </row>
    <row r="802609" spans="2:3" x14ac:dyDescent="0.25">
      <c r="B802609" s="76"/>
      <c r="C802609" s="75"/>
    </row>
    <row r="802610" spans="2:3" x14ac:dyDescent="0.25">
      <c r="B802610" s="76"/>
      <c r="C802610" s="75"/>
    </row>
    <row r="802611" spans="2:3" x14ac:dyDescent="0.25">
      <c r="B802611" s="76"/>
      <c r="C802611" s="75"/>
    </row>
    <row r="802612" spans="2:3" x14ac:dyDescent="0.25">
      <c r="B802612" s="76"/>
      <c r="C802612" s="75"/>
    </row>
    <row r="802613" spans="2:3" x14ac:dyDescent="0.25">
      <c r="B802613" s="76"/>
      <c r="C802613" s="75"/>
    </row>
    <row r="802614" spans="2:3" x14ac:dyDescent="0.25">
      <c r="B802614" s="76"/>
      <c r="C802614" s="75"/>
    </row>
    <row r="802615" spans="2:3" x14ac:dyDescent="0.25">
      <c r="B802615" s="76"/>
      <c r="C802615" s="75"/>
    </row>
    <row r="802616" spans="2:3" x14ac:dyDescent="0.25">
      <c r="B802616" s="76"/>
      <c r="C802616" s="75"/>
    </row>
    <row r="802617" spans="2:3" x14ac:dyDescent="0.25">
      <c r="B802617" s="76"/>
      <c r="C802617" s="75"/>
    </row>
    <row r="802618" spans="2:3" x14ac:dyDescent="0.25">
      <c r="B802618" s="76"/>
      <c r="C802618" s="75"/>
    </row>
    <row r="802619" spans="2:3" x14ac:dyDescent="0.25">
      <c r="B802619" s="76"/>
      <c r="C802619" s="75"/>
    </row>
    <row r="802620" spans="2:3" x14ac:dyDescent="0.25">
      <c r="B802620" s="76"/>
      <c r="C802620" s="75"/>
    </row>
    <row r="802621" spans="2:3" x14ac:dyDescent="0.25">
      <c r="B802621" s="76"/>
      <c r="C802621" s="75"/>
    </row>
    <row r="802731" spans="2:3" x14ac:dyDescent="0.25">
      <c r="B802731" s="76"/>
      <c r="C802731" s="75"/>
    </row>
    <row r="802732" spans="2:3" x14ac:dyDescent="0.25">
      <c r="B802732" s="76"/>
      <c r="C802732" s="75"/>
    </row>
    <row r="802733" spans="2:3" x14ac:dyDescent="0.25">
      <c r="B802733" s="76"/>
      <c r="C802733" s="75"/>
    </row>
    <row r="802734" spans="2:3" x14ac:dyDescent="0.25">
      <c r="B802734" s="76"/>
      <c r="C802734" s="75"/>
    </row>
    <row r="802735" spans="2:3" x14ac:dyDescent="0.25">
      <c r="B802735" s="76"/>
      <c r="C802735" s="75"/>
    </row>
    <row r="802736" spans="2:3" x14ac:dyDescent="0.25">
      <c r="B802736" s="76"/>
      <c r="C802736" s="75"/>
    </row>
    <row r="802737" spans="2:3" x14ac:dyDescent="0.25">
      <c r="B802737" s="76"/>
      <c r="C802737" s="75"/>
    </row>
    <row r="802738" spans="2:3" x14ac:dyDescent="0.25">
      <c r="B802738" s="76"/>
      <c r="C802738" s="75"/>
    </row>
    <row r="802739" spans="2:3" x14ac:dyDescent="0.25">
      <c r="B802739" s="76"/>
      <c r="C802739" s="75"/>
    </row>
    <row r="802740" spans="2:3" x14ac:dyDescent="0.25">
      <c r="B802740" s="76"/>
      <c r="C802740" s="75"/>
    </row>
    <row r="802741" spans="2:3" x14ac:dyDescent="0.25">
      <c r="B802741" s="76"/>
      <c r="C802741" s="75"/>
    </row>
    <row r="802742" spans="2:3" x14ac:dyDescent="0.25">
      <c r="B802742" s="76"/>
      <c r="C802742" s="75"/>
    </row>
    <row r="802743" spans="2:3" x14ac:dyDescent="0.25">
      <c r="B802743" s="76"/>
      <c r="C802743" s="75"/>
    </row>
    <row r="802853" spans="2:3" x14ac:dyDescent="0.25">
      <c r="B802853" s="76"/>
      <c r="C802853" s="75"/>
    </row>
    <row r="802854" spans="2:3" x14ac:dyDescent="0.25">
      <c r="B802854" s="76"/>
      <c r="C802854" s="75"/>
    </row>
    <row r="802855" spans="2:3" x14ac:dyDescent="0.25">
      <c r="B802855" s="76"/>
      <c r="C802855" s="75"/>
    </row>
    <row r="802856" spans="2:3" x14ac:dyDescent="0.25">
      <c r="B802856" s="76"/>
      <c r="C802856" s="75"/>
    </row>
    <row r="802857" spans="2:3" x14ac:dyDescent="0.25">
      <c r="B802857" s="76"/>
      <c r="C802857" s="75"/>
    </row>
    <row r="802858" spans="2:3" x14ac:dyDescent="0.25">
      <c r="B802858" s="76"/>
      <c r="C802858" s="75"/>
    </row>
    <row r="802859" spans="2:3" x14ac:dyDescent="0.25">
      <c r="B802859" s="76"/>
      <c r="C802859" s="75"/>
    </row>
    <row r="802860" spans="2:3" x14ac:dyDescent="0.25">
      <c r="B802860" s="76"/>
      <c r="C802860" s="75"/>
    </row>
    <row r="802861" spans="2:3" x14ac:dyDescent="0.25">
      <c r="B802861" s="76"/>
      <c r="C802861" s="75"/>
    </row>
    <row r="802862" spans="2:3" x14ac:dyDescent="0.25">
      <c r="B802862" s="76"/>
      <c r="C802862" s="75"/>
    </row>
    <row r="802863" spans="2:3" x14ac:dyDescent="0.25">
      <c r="B802863" s="76"/>
      <c r="C802863" s="75"/>
    </row>
    <row r="802864" spans="2:3" x14ac:dyDescent="0.25">
      <c r="B802864" s="76"/>
      <c r="C802864" s="75"/>
    </row>
    <row r="802865" spans="2:3" x14ac:dyDescent="0.25">
      <c r="B802865" s="76"/>
      <c r="C802865" s="75"/>
    </row>
    <row r="802975" spans="2:3" x14ac:dyDescent="0.25">
      <c r="B802975" s="76"/>
      <c r="C802975" s="75"/>
    </row>
    <row r="802976" spans="2:3" x14ac:dyDescent="0.25">
      <c r="B802976" s="76"/>
      <c r="C802976" s="75"/>
    </row>
    <row r="802977" spans="2:3" x14ac:dyDescent="0.25">
      <c r="B802977" s="76"/>
      <c r="C802977" s="75"/>
    </row>
    <row r="802978" spans="2:3" x14ac:dyDescent="0.25">
      <c r="B802978" s="76"/>
      <c r="C802978" s="75"/>
    </row>
    <row r="802979" spans="2:3" x14ac:dyDescent="0.25">
      <c r="B802979" s="76"/>
      <c r="C802979" s="75"/>
    </row>
    <row r="802980" spans="2:3" x14ac:dyDescent="0.25">
      <c r="B802980" s="76"/>
      <c r="C802980" s="75"/>
    </row>
    <row r="802981" spans="2:3" x14ac:dyDescent="0.25">
      <c r="B802981" s="76"/>
      <c r="C802981" s="75"/>
    </row>
    <row r="802982" spans="2:3" x14ac:dyDescent="0.25">
      <c r="B802982" s="76"/>
      <c r="C802982" s="75"/>
    </row>
    <row r="802983" spans="2:3" x14ac:dyDescent="0.25">
      <c r="B802983" s="76"/>
      <c r="C802983" s="75"/>
    </row>
    <row r="802984" spans="2:3" x14ac:dyDescent="0.25">
      <c r="B802984" s="76"/>
      <c r="C802984" s="75"/>
    </row>
    <row r="802985" spans="2:3" x14ac:dyDescent="0.25">
      <c r="B802985" s="76"/>
      <c r="C802985" s="75"/>
    </row>
    <row r="802986" spans="2:3" x14ac:dyDescent="0.25">
      <c r="B802986" s="76"/>
      <c r="C802986" s="75"/>
    </row>
    <row r="802987" spans="2:3" x14ac:dyDescent="0.25">
      <c r="B802987" s="76"/>
      <c r="C802987" s="75"/>
    </row>
    <row r="803097" spans="2:3" x14ac:dyDescent="0.25">
      <c r="B803097" s="76"/>
      <c r="C803097" s="75"/>
    </row>
    <row r="803098" spans="2:3" x14ac:dyDescent="0.25">
      <c r="B803098" s="76"/>
      <c r="C803098" s="75"/>
    </row>
    <row r="803099" spans="2:3" x14ac:dyDescent="0.25">
      <c r="B803099" s="76"/>
      <c r="C803099" s="75"/>
    </row>
    <row r="803100" spans="2:3" x14ac:dyDescent="0.25">
      <c r="B803100" s="76"/>
      <c r="C803100" s="75"/>
    </row>
    <row r="803101" spans="2:3" x14ac:dyDescent="0.25">
      <c r="B803101" s="76"/>
      <c r="C803101" s="75"/>
    </row>
    <row r="803102" spans="2:3" x14ac:dyDescent="0.25">
      <c r="B803102" s="76"/>
      <c r="C803102" s="75"/>
    </row>
    <row r="803103" spans="2:3" x14ac:dyDescent="0.25">
      <c r="B803103" s="76"/>
      <c r="C803103" s="75"/>
    </row>
    <row r="803104" spans="2:3" x14ac:dyDescent="0.25">
      <c r="B803104" s="76"/>
      <c r="C803104" s="75"/>
    </row>
    <row r="803105" spans="2:3" x14ac:dyDescent="0.25">
      <c r="B803105" s="76"/>
      <c r="C803105" s="75"/>
    </row>
    <row r="803106" spans="2:3" x14ac:dyDescent="0.25">
      <c r="B803106" s="76"/>
      <c r="C803106" s="75"/>
    </row>
    <row r="803107" spans="2:3" x14ac:dyDescent="0.25">
      <c r="B803107" s="76"/>
      <c r="C803107" s="75"/>
    </row>
    <row r="803108" spans="2:3" x14ac:dyDescent="0.25">
      <c r="B803108" s="76"/>
      <c r="C803108" s="75"/>
    </row>
    <row r="803109" spans="2:3" x14ac:dyDescent="0.25">
      <c r="B803109" s="76"/>
      <c r="C803109" s="75"/>
    </row>
    <row r="803219" spans="2:3" x14ac:dyDescent="0.25">
      <c r="B803219" s="76"/>
      <c r="C803219" s="75"/>
    </row>
    <row r="803220" spans="2:3" x14ac:dyDescent="0.25">
      <c r="B803220" s="76"/>
      <c r="C803220" s="75"/>
    </row>
    <row r="803221" spans="2:3" x14ac:dyDescent="0.25">
      <c r="B803221" s="76"/>
      <c r="C803221" s="75"/>
    </row>
    <row r="803222" spans="2:3" x14ac:dyDescent="0.25">
      <c r="B803222" s="76"/>
      <c r="C803222" s="75"/>
    </row>
    <row r="803223" spans="2:3" x14ac:dyDescent="0.25">
      <c r="B803223" s="76"/>
      <c r="C803223" s="75"/>
    </row>
    <row r="803224" spans="2:3" x14ac:dyDescent="0.25">
      <c r="B803224" s="76"/>
      <c r="C803224" s="75"/>
    </row>
    <row r="803225" spans="2:3" x14ac:dyDescent="0.25">
      <c r="B803225" s="76"/>
      <c r="C803225" s="75"/>
    </row>
    <row r="803226" spans="2:3" x14ac:dyDescent="0.25">
      <c r="B803226" s="76"/>
      <c r="C803226" s="75"/>
    </row>
    <row r="803227" spans="2:3" x14ac:dyDescent="0.25">
      <c r="B803227" s="76"/>
      <c r="C803227" s="75"/>
    </row>
    <row r="803228" spans="2:3" x14ac:dyDescent="0.25">
      <c r="B803228" s="76"/>
      <c r="C803228" s="75"/>
    </row>
    <row r="803229" spans="2:3" x14ac:dyDescent="0.25">
      <c r="B803229" s="76"/>
      <c r="C803229" s="75"/>
    </row>
    <row r="803230" spans="2:3" x14ac:dyDescent="0.25">
      <c r="B803230" s="76"/>
      <c r="C803230" s="75"/>
    </row>
    <row r="803231" spans="2:3" x14ac:dyDescent="0.25">
      <c r="B803231" s="76"/>
      <c r="C803231" s="75"/>
    </row>
    <row r="803341" spans="2:3" x14ac:dyDescent="0.25">
      <c r="B803341" s="76"/>
      <c r="C803341" s="75"/>
    </row>
    <row r="803342" spans="2:3" x14ac:dyDescent="0.25">
      <c r="B803342" s="76"/>
      <c r="C803342" s="75"/>
    </row>
    <row r="803343" spans="2:3" x14ac:dyDescent="0.25">
      <c r="B803343" s="76"/>
      <c r="C803343" s="75"/>
    </row>
    <row r="803344" spans="2:3" x14ac:dyDescent="0.25">
      <c r="B803344" s="76"/>
      <c r="C803344" s="75"/>
    </row>
    <row r="803345" spans="2:3" x14ac:dyDescent="0.25">
      <c r="B803345" s="76"/>
      <c r="C803345" s="75"/>
    </row>
    <row r="803346" spans="2:3" x14ac:dyDescent="0.25">
      <c r="B803346" s="76"/>
      <c r="C803346" s="75"/>
    </row>
    <row r="803347" spans="2:3" x14ac:dyDescent="0.25">
      <c r="B803347" s="76"/>
      <c r="C803347" s="75"/>
    </row>
    <row r="803348" spans="2:3" x14ac:dyDescent="0.25">
      <c r="B803348" s="76"/>
      <c r="C803348" s="75"/>
    </row>
    <row r="803349" spans="2:3" x14ac:dyDescent="0.25">
      <c r="B803349" s="76"/>
      <c r="C803349" s="75"/>
    </row>
    <row r="803350" spans="2:3" x14ac:dyDescent="0.25">
      <c r="B803350" s="76"/>
      <c r="C803350" s="75"/>
    </row>
    <row r="803351" spans="2:3" x14ac:dyDescent="0.25">
      <c r="B803351" s="76"/>
      <c r="C803351" s="75"/>
    </row>
    <row r="803352" spans="2:3" x14ac:dyDescent="0.25">
      <c r="B803352" s="76"/>
      <c r="C803352" s="75"/>
    </row>
    <row r="803353" spans="2:3" x14ac:dyDescent="0.25">
      <c r="B803353" s="76"/>
      <c r="C803353" s="75"/>
    </row>
    <row r="803463" spans="2:3" x14ac:dyDescent="0.25">
      <c r="B803463" s="76"/>
      <c r="C803463" s="75"/>
    </row>
    <row r="803464" spans="2:3" x14ac:dyDescent="0.25">
      <c r="B803464" s="76"/>
      <c r="C803464" s="75"/>
    </row>
    <row r="803465" spans="2:3" x14ac:dyDescent="0.25">
      <c r="B803465" s="76"/>
      <c r="C803465" s="75"/>
    </row>
    <row r="803466" spans="2:3" x14ac:dyDescent="0.25">
      <c r="B803466" s="76"/>
      <c r="C803466" s="75"/>
    </row>
    <row r="803467" spans="2:3" x14ac:dyDescent="0.25">
      <c r="B803467" s="76"/>
      <c r="C803467" s="75"/>
    </row>
    <row r="803468" spans="2:3" x14ac:dyDescent="0.25">
      <c r="B803468" s="76"/>
      <c r="C803468" s="75"/>
    </row>
    <row r="803469" spans="2:3" x14ac:dyDescent="0.25">
      <c r="B803469" s="76"/>
      <c r="C803469" s="75"/>
    </row>
    <row r="803470" spans="2:3" x14ac:dyDescent="0.25">
      <c r="B803470" s="76"/>
      <c r="C803470" s="75"/>
    </row>
    <row r="803471" spans="2:3" x14ac:dyDescent="0.25">
      <c r="B803471" s="76"/>
      <c r="C803471" s="75"/>
    </row>
    <row r="803472" spans="2:3" x14ac:dyDescent="0.25">
      <c r="B803472" s="76"/>
      <c r="C803472" s="75"/>
    </row>
    <row r="803473" spans="2:3" x14ac:dyDescent="0.25">
      <c r="B803473" s="76"/>
      <c r="C803473" s="75"/>
    </row>
    <row r="803474" spans="2:3" x14ac:dyDescent="0.25">
      <c r="B803474" s="76"/>
      <c r="C803474" s="75"/>
    </row>
    <row r="803475" spans="2:3" x14ac:dyDescent="0.25">
      <c r="B803475" s="76"/>
      <c r="C803475" s="75"/>
    </row>
    <row r="803585" spans="2:3" x14ac:dyDescent="0.25">
      <c r="B803585" s="76"/>
      <c r="C803585" s="75"/>
    </row>
    <row r="803586" spans="2:3" x14ac:dyDescent="0.25">
      <c r="B803586" s="76"/>
      <c r="C803586" s="75"/>
    </row>
    <row r="803587" spans="2:3" x14ac:dyDescent="0.25">
      <c r="B803587" s="76"/>
      <c r="C803587" s="75"/>
    </row>
    <row r="803588" spans="2:3" x14ac:dyDescent="0.25">
      <c r="B803588" s="76"/>
      <c r="C803588" s="75"/>
    </row>
    <row r="803589" spans="2:3" x14ac:dyDescent="0.25">
      <c r="B803589" s="76"/>
      <c r="C803589" s="75"/>
    </row>
    <row r="803590" spans="2:3" x14ac:dyDescent="0.25">
      <c r="B803590" s="76"/>
      <c r="C803590" s="75"/>
    </row>
    <row r="803591" spans="2:3" x14ac:dyDescent="0.25">
      <c r="B803591" s="76"/>
      <c r="C803591" s="75"/>
    </row>
    <row r="803592" spans="2:3" x14ac:dyDescent="0.25">
      <c r="B803592" s="76"/>
      <c r="C803592" s="75"/>
    </row>
    <row r="803593" spans="2:3" x14ac:dyDescent="0.25">
      <c r="B803593" s="76"/>
      <c r="C803593" s="75"/>
    </row>
    <row r="803594" spans="2:3" x14ac:dyDescent="0.25">
      <c r="B803594" s="76"/>
      <c r="C803594" s="75"/>
    </row>
    <row r="803595" spans="2:3" x14ac:dyDescent="0.25">
      <c r="B803595" s="76"/>
      <c r="C803595" s="75"/>
    </row>
    <row r="803596" spans="2:3" x14ac:dyDescent="0.25">
      <c r="B803596" s="76"/>
      <c r="C803596" s="75"/>
    </row>
    <row r="803597" spans="2:3" x14ac:dyDescent="0.25">
      <c r="B803597" s="76"/>
      <c r="C803597" s="75"/>
    </row>
    <row r="803707" spans="2:3" x14ac:dyDescent="0.25">
      <c r="B803707" s="76"/>
      <c r="C803707" s="75"/>
    </row>
    <row r="803708" spans="2:3" x14ac:dyDescent="0.25">
      <c r="B803708" s="76"/>
      <c r="C803708" s="75"/>
    </row>
    <row r="803709" spans="2:3" x14ac:dyDescent="0.25">
      <c r="B803709" s="76"/>
      <c r="C803709" s="75"/>
    </row>
    <row r="803710" spans="2:3" x14ac:dyDescent="0.25">
      <c r="B803710" s="76"/>
      <c r="C803710" s="75"/>
    </row>
    <row r="803711" spans="2:3" x14ac:dyDescent="0.25">
      <c r="B803711" s="76"/>
      <c r="C803711" s="75"/>
    </row>
    <row r="803712" spans="2:3" x14ac:dyDescent="0.25">
      <c r="B803712" s="76"/>
      <c r="C803712" s="75"/>
    </row>
    <row r="803713" spans="2:3" x14ac:dyDescent="0.25">
      <c r="B803713" s="76"/>
      <c r="C803713" s="75"/>
    </row>
    <row r="803714" spans="2:3" x14ac:dyDescent="0.25">
      <c r="B803714" s="76"/>
      <c r="C803714" s="75"/>
    </row>
    <row r="803715" spans="2:3" x14ac:dyDescent="0.25">
      <c r="B803715" s="76"/>
      <c r="C803715" s="75"/>
    </row>
    <row r="803716" spans="2:3" x14ac:dyDescent="0.25">
      <c r="B803716" s="76"/>
      <c r="C803716" s="75"/>
    </row>
    <row r="803717" spans="2:3" x14ac:dyDescent="0.25">
      <c r="B803717" s="76"/>
      <c r="C803717" s="75"/>
    </row>
    <row r="803718" spans="2:3" x14ac:dyDescent="0.25">
      <c r="B803718" s="76"/>
      <c r="C803718" s="75"/>
    </row>
    <row r="803719" spans="2:3" x14ac:dyDescent="0.25">
      <c r="B803719" s="76"/>
      <c r="C803719" s="75"/>
    </row>
    <row r="803829" spans="2:3" x14ac:dyDescent="0.25">
      <c r="B803829" s="76"/>
      <c r="C803829" s="75"/>
    </row>
    <row r="803830" spans="2:3" x14ac:dyDescent="0.25">
      <c r="B803830" s="76"/>
      <c r="C803830" s="75"/>
    </row>
    <row r="803831" spans="2:3" x14ac:dyDescent="0.25">
      <c r="B803831" s="76"/>
      <c r="C803831" s="75"/>
    </row>
    <row r="803832" spans="2:3" x14ac:dyDescent="0.25">
      <c r="B803832" s="76"/>
      <c r="C803832" s="75"/>
    </row>
    <row r="803833" spans="2:3" x14ac:dyDescent="0.25">
      <c r="B803833" s="76"/>
      <c r="C803833" s="75"/>
    </row>
    <row r="803834" spans="2:3" x14ac:dyDescent="0.25">
      <c r="B803834" s="76"/>
      <c r="C803834" s="75"/>
    </row>
    <row r="803835" spans="2:3" x14ac:dyDescent="0.25">
      <c r="B803835" s="76"/>
      <c r="C803835" s="75"/>
    </row>
    <row r="803836" spans="2:3" x14ac:dyDescent="0.25">
      <c r="B803836" s="76"/>
      <c r="C803836" s="75"/>
    </row>
    <row r="803837" spans="2:3" x14ac:dyDescent="0.25">
      <c r="B803837" s="76"/>
      <c r="C803837" s="75"/>
    </row>
    <row r="803838" spans="2:3" x14ac:dyDescent="0.25">
      <c r="B803838" s="76"/>
      <c r="C803838" s="75"/>
    </row>
    <row r="803839" spans="2:3" x14ac:dyDescent="0.25">
      <c r="B803839" s="76"/>
      <c r="C803839" s="75"/>
    </row>
    <row r="803840" spans="2:3" x14ac:dyDescent="0.25">
      <c r="B803840" s="76"/>
      <c r="C803840" s="75"/>
    </row>
    <row r="803841" spans="2:3" x14ac:dyDescent="0.25">
      <c r="B803841" s="76"/>
      <c r="C803841" s="75"/>
    </row>
    <row r="803951" spans="2:3" x14ac:dyDescent="0.25">
      <c r="B803951" s="76"/>
      <c r="C803951" s="75"/>
    </row>
    <row r="803952" spans="2:3" x14ac:dyDescent="0.25">
      <c r="B803952" s="76"/>
      <c r="C803952" s="75"/>
    </row>
    <row r="803953" spans="2:3" x14ac:dyDescent="0.25">
      <c r="B803953" s="76"/>
      <c r="C803953" s="75"/>
    </row>
    <row r="803954" spans="2:3" x14ac:dyDescent="0.25">
      <c r="B803954" s="76"/>
      <c r="C803954" s="75"/>
    </row>
    <row r="803955" spans="2:3" x14ac:dyDescent="0.25">
      <c r="B803955" s="76"/>
      <c r="C803955" s="75"/>
    </row>
    <row r="803956" spans="2:3" x14ac:dyDescent="0.25">
      <c r="B803956" s="76"/>
      <c r="C803956" s="75"/>
    </row>
    <row r="803957" spans="2:3" x14ac:dyDescent="0.25">
      <c r="B803957" s="76"/>
      <c r="C803957" s="75"/>
    </row>
    <row r="803958" spans="2:3" x14ac:dyDescent="0.25">
      <c r="B803958" s="76"/>
      <c r="C803958" s="75"/>
    </row>
    <row r="803959" spans="2:3" x14ac:dyDescent="0.25">
      <c r="B803959" s="76"/>
      <c r="C803959" s="75"/>
    </row>
    <row r="803960" spans="2:3" x14ac:dyDescent="0.25">
      <c r="B803960" s="76"/>
      <c r="C803960" s="75"/>
    </row>
    <row r="803961" spans="2:3" x14ac:dyDescent="0.25">
      <c r="B803961" s="76"/>
      <c r="C803961" s="75"/>
    </row>
    <row r="803962" spans="2:3" x14ac:dyDescent="0.25">
      <c r="B803962" s="76"/>
      <c r="C803962" s="75"/>
    </row>
    <row r="803963" spans="2:3" x14ac:dyDescent="0.25">
      <c r="B803963" s="76"/>
      <c r="C803963" s="75"/>
    </row>
    <row r="804073" spans="2:3" x14ac:dyDescent="0.25">
      <c r="B804073" s="76"/>
      <c r="C804073" s="75"/>
    </row>
    <row r="804074" spans="2:3" x14ac:dyDescent="0.25">
      <c r="B804074" s="76"/>
      <c r="C804074" s="75"/>
    </row>
    <row r="804075" spans="2:3" x14ac:dyDescent="0.25">
      <c r="B804075" s="76"/>
      <c r="C804075" s="75"/>
    </row>
    <row r="804076" spans="2:3" x14ac:dyDescent="0.25">
      <c r="B804076" s="76"/>
      <c r="C804076" s="75"/>
    </row>
    <row r="804077" spans="2:3" x14ac:dyDescent="0.25">
      <c r="B804077" s="76"/>
      <c r="C804077" s="75"/>
    </row>
    <row r="804078" spans="2:3" x14ac:dyDescent="0.25">
      <c r="B804078" s="76"/>
      <c r="C804078" s="75"/>
    </row>
    <row r="804079" spans="2:3" x14ac:dyDescent="0.25">
      <c r="B804079" s="76"/>
      <c r="C804079" s="75"/>
    </row>
    <row r="804080" spans="2:3" x14ac:dyDescent="0.25">
      <c r="B804080" s="76"/>
      <c r="C804080" s="75"/>
    </row>
    <row r="804081" spans="2:3" x14ac:dyDescent="0.25">
      <c r="B804081" s="76"/>
      <c r="C804081" s="75"/>
    </row>
    <row r="804082" spans="2:3" x14ac:dyDescent="0.25">
      <c r="B804082" s="76"/>
      <c r="C804082" s="75"/>
    </row>
    <row r="804083" spans="2:3" x14ac:dyDescent="0.25">
      <c r="B804083" s="76"/>
      <c r="C804083" s="75"/>
    </row>
    <row r="804084" spans="2:3" x14ac:dyDescent="0.25">
      <c r="B804084" s="76"/>
      <c r="C804084" s="75"/>
    </row>
    <row r="804085" spans="2:3" x14ac:dyDescent="0.25">
      <c r="B804085" s="76"/>
      <c r="C804085" s="75"/>
    </row>
    <row r="804195" spans="2:3" x14ac:dyDescent="0.25">
      <c r="B804195" s="76"/>
      <c r="C804195" s="75"/>
    </row>
    <row r="804196" spans="2:3" x14ac:dyDescent="0.25">
      <c r="B804196" s="76"/>
      <c r="C804196" s="75"/>
    </row>
    <row r="804197" spans="2:3" x14ac:dyDescent="0.25">
      <c r="B804197" s="76"/>
      <c r="C804197" s="75"/>
    </row>
    <row r="804198" spans="2:3" x14ac:dyDescent="0.25">
      <c r="B804198" s="76"/>
      <c r="C804198" s="75"/>
    </row>
    <row r="804199" spans="2:3" x14ac:dyDescent="0.25">
      <c r="B804199" s="76"/>
      <c r="C804199" s="75"/>
    </row>
    <row r="804200" spans="2:3" x14ac:dyDescent="0.25">
      <c r="B804200" s="76"/>
      <c r="C804200" s="75"/>
    </row>
    <row r="804201" spans="2:3" x14ac:dyDescent="0.25">
      <c r="B804201" s="76"/>
      <c r="C804201" s="75"/>
    </row>
    <row r="804202" spans="2:3" x14ac:dyDescent="0.25">
      <c r="B804202" s="76"/>
      <c r="C804202" s="75"/>
    </row>
    <row r="804203" spans="2:3" x14ac:dyDescent="0.25">
      <c r="B804203" s="76"/>
      <c r="C804203" s="75"/>
    </row>
    <row r="804204" spans="2:3" x14ac:dyDescent="0.25">
      <c r="B804204" s="76"/>
      <c r="C804204" s="75"/>
    </row>
    <row r="804205" spans="2:3" x14ac:dyDescent="0.25">
      <c r="B804205" s="76"/>
      <c r="C804205" s="75"/>
    </row>
    <row r="804206" spans="2:3" x14ac:dyDescent="0.25">
      <c r="B804206" s="76"/>
      <c r="C804206" s="75"/>
    </row>
    <row r="804207" spans="2:3" x14ac:dyDescent="0.25">
      <c r="B804207" s="76"/>
      <c r="C804207" s="75"/>
    </row>
    <row r="804317" spans="2:3" x14ac:dyDescent="0.25">
      <c r="B804317" s="76"/>
      <c r="C804317" s="75"/>
    </row>
    <row r="804318" spans="2:3" x14ac:dyDescent="0.25">
      <c r="B804318" s="76"/>
      <c r="C804318" s="75"/>
    </row>
    <row r="804319" spans="2:3" x14ac:dyDescent="0.25">
      <c r="B804319" s="76"/>
      <c r="C804319" s="75"/>
    </row>
    <row r="804320" spans="2:3" x14ac:dyDescent="0.25">
      <c r="B804320" s="76"/>
      <c r="C804320" s="75"/>
    </row>
    <row r="804321" spans="2:3" x14ac:dyDescent="0.25">
      <c r="B804321" s="76"/>
      <c r="C804321" s="75"/>
    </row>
    <row r="804322" spans="2:3" x14ac:dyDescent="0.25">
      <c r="B804322" s="76"/>
      <c r="C804322" s="75"/>
    </row>
    <row r="804323" spans="2:3" x14ac:dyDescent="0.25">
      <c r="B804323" s="76"/>
      <c r="C804323" s="75"/>
    </row>
    <row r="804324" spans="2:3" x14ac:dyDescent="0.25">
      <c r="B804324" s="76"/>
      <c r="C804324" s="75"/>
    </row>
    <row r="804325" spans="2:3" x14ac:dyDescent="0.25">
      <c r="B804325" s="76"/>
      <c r="C804325" s="75"/>
    </row>
    <row r="804326" spans="2:3" x14ac:dyDescent="0.25">
      <c r="B804326" s="76"/>
      <c r="C804326" s="75"/>
    </row>
    <row r="804327" spans="2:3" x14ac:dyDescent="0.25">
      <c r="B804327" s="76"/>
      <c r="C804327" s="75"/>
    </row>
    <row r="804328" spans="2:3" x14ac:dyDescent="0.25">
      <c r="B804328" s="76"/>
      <c r="C804328" s="75"/>
    </row>
    <row r="804329" spans="2:3" x14ac:dyDescent="0.25">
      <c r="B804329" s="76"/>
      <c r="C804329" s="75"/>
    </row>
    <row r="804439" spans="2:3" x14ac:dyDescent="0.25">
      <c r="B804439" s="76"/>
      <c r="C804439" s="75"/>
    </row>
    <row r="804440" spans="2:3" x14ac:dyDescent="0.25">
      <c r="B804440" s="76"/>
      <c r="C804440" s="75"/>
    </row>
    <row r="804441" spans="2:3" x14ac:dyDescent="0.25">
      <c r="B804441" s="76"/>
      <c r="C804441" s="75"/>
    </row>
    <row r="804442" spans="2:3" x14ac:dyDescent="0.25">
      <c r="B804442" s="76"/>
      <c r="C804442" s="75"/>
    </row>
    <row r="804443" spans="2:3" x14ac:dyDescent="0.25">
      <c r="B804443" s="76"/>
      <c r="C804443" s="75"/>
    </row>
    <row r="804444" spans="2:3" x14ac:dyDescent="0.25">
      <c r="B804444" s="76"/>
      <c r="C804444" s="75"/>
    </row>
    <row r="804445" spans="2:3" x14ac:dyDescent="0.25">
      <c r="B804445" s="76"/>
      <c r="C804445" s="75"/>
    </row>
    <row r="804446" spans="2:3" x14ac:dyDescent="0.25">
      <c r="B804446" s="76"/>
      <c r="C804446" s="75"/>
    </row>
    <row r="804447" spans="2:3" x14ac:dyDescent="0.25">
      <c r="B804447" s="76"/>
      <c r="C804447" s="75"/>
    </row>
    <row r="804448" spans="2:3" x14ac:dyDescent="0.25">
      <c r="B804448" s="76"/>
      <c r="C804448" s="75"/>
    </row>
    <row r="804449" spans="2:3" x14ac:dyDescent="0.25">
      <c r="B804449" s="76"/>
      <c r="C804449" s="75"/>
    </row>
    <row r="804450" spans="2:3" x14ac:dyDescent="0.25">
      <c r="B804450" s="76"/>
      <c r="C804450" s="75"/>
    </row>
    <row r="804451" spans="2:3" x14ac:dyDescent="0.25">
      <c r="B804451" s="76"/>
      <c r="C804451" s="75"/>
    </row>
    <row r="804561" spans="2:3" x14ac:dyDescent="0.25">
      <c r="B804561" s="76"/>
      <c r="C804561" s="75"/>
    </row>
    <row r="804562" spans="2:3" x14ac:dyDescent="0.25">
      <c r="B804562" s="76"/>
      <c r="C804562" s="75"/>
    </row>
    <row r="804563" spans="2:3" x14ac:dyDescent="0.25">
      <c r="B804563" s="76"/>
      <c r="C804563" s="75"/>
    </row>
    <row r="804564" spans="2:3" x14ac:dyDescent="0.25">
      <c r="B804564" s="76"/>
      <c r="C804564" s="75"/>
    </row>
    <row r="804565" spans="2:3" x14ac:dyDescent="0.25">
      <c r="B804565" s="76"/>
      <c r="C804565" s="75"/>
    </row>
    <row r="804566" spans="2:3" x14ac:dyDescent="0.25">
      <c r="B804566" s="76"/>
      <c r="C804566" s="75"/>
    </row>
    <row r="804567" spans="2:3" x14ac:dyDescent="0.25">
      <c r="B804567" s="76"/>
      <c r="C804567" s="75"/>
    </row>
    <row r="804568" spans="2:3" x14ac:dyDescent="0.25">
      <c r="B804568" s="76"/>
      <c r="C804568" s="75"/>
    </row>
    <row r="804569" spans="2:3" x14ac:dyDescent="0.25">
      <c r="B804569" s="76"/>
      <c r="C804569" s="75"/>
    </row>
    <row r="804570" spans="2:3" x14ac:dyDescent="0.25">
      <c r="B804570" s="76"/>
      <c r="C804570" s="75"/>
    </row>
    <row r="804571" spans="2:3" x14ac:dyDescent="0.25">
      <c r="B804571" s="76"/>
      <c r="C804571" s="75"/>
    </row>
    <row r="804572" spans="2:3" x14ac:dyDescent="0.25">
      <c r="B804572" s="76"/>
      <c r="C804572" s="75"/>
    </row>
    <row r="804573" spans="2:3" x14ac:dyDescent="0.25">
      <c r="B804573" s="76"/>
      <c r="C804573" s="75"/>
    </row>
    <row r="804683" spans="2:3" x14ac:dyDescent="0.25">
      <c r="B804683" s="76"/>
      <c r="C804683" s="75"/>
    </row>
    <row r="804684" spans="2:3" x14ac:dyDescent="0.25">
      <c r="B804684" s="76"/>
      <c r="C804684" s="75"/>
    </row>
    <row r="804685" spans="2:3" x14ac:dyDescent="0.25">
      <c r="B804685" s="76"/>
      <c r="C804685" s="75"/>
    </row>
    <row r="804686" spans="2:3" x14ac:dyDescent="0.25">
      <c r="B804686" s="76"/>
      <c r="C804686" s="75"/>
    </row>
    <row r="804687" spans="2:3" x14ac:dyDescent="0.25">
      <c r="B804687" s="76"/>
      <c r="C804687" s="75"/>
    </row>
    <row r="804688" spans="2:3" x14ac:dyDescent="0.25">
      <c r="B804688" s="76"/>
      <c r="C804688" s="75"/>
    </row>
    <row r="804689" spans="2:3" x14ac:dyDescent="0.25">
      <c r="B804689" s="76"/>
      <c r="C804689" s="75"/>
    </row>
    <row r="804690" spans="2:3" x14ac:dyDescent="0.25">
      <c r="B804690" s="76"/>
      <c r="C804690" s="75"/>
    </row>
    <row r="804691" spans="2:3" x14ac:dyDescent="0.25">
      <c r="B804691" s="76"/>
      <c r="C804691" s="75"/>
    </row>
    <row r="804692" spans="2:3" x14ac:dyDescent="0.25">
      <c r="B804692" s="76"/>
      <c r="C804692" s="75"/>
    </row>
    <row r="804693" spans="2:3" x14ac:dyDescent="0.25">
      <c r="B804693" s="76"/>
      <c r="C804693" s="75"/>
    </row>
    <row r="804694" spans="2:3" x14ac:dyDescent="0.25">
      <c r="B804694" s="76"/>
      <c r="C804694" s="75"/>
    </row>
    <row r="804695" spans="2:3" x14ac:dyDescent="0.25">
      <c r="B804695" s="76"/>
      <c r="C804695" s="75"/>
    </row>
    <row r="804805" spans="2:3" x14ac:dyDescent="0.25">
      <c r="B804805" s="76"/>
      <c r="C804805" s="75"/>
    </row>
    <row r="804806" spans="2:3" x14ac:dyDescent="0.25">
      <c r="B804806" s="76"/>
      <c r="C804806" s="75"/>
    </row>
    <row r="804807" spans="2:3" x14ac:dyDescent="0.25">
      <c r="B804807" s="76"/>
      <c r="C804807" s="75"/>
    </row>
    <row r="804808" spans="2:3" x14ac:dyDescent="0.25">
      <c r="B804808" s="76"/>
      <c r="C804808" s="75"/>
    </row>
    <row r="804809" spans="2:3" x14ac:dyDescent="0.25">
      <c r="B804809" s="76"/>
      <c r="C804809" s="75"/>
    </row>
    <row r="804810" spans="2:3" x14ac:dyDescent="0.25">
      <c r="B804810" s="76"/>
      <c r="C804810" s="75"/>
    </row>
    <row r="804811" spans="2:3" x14ac:dyDescent="0.25">
      <c r="B804811" s="76"/>
      <c r="C804811" s="75"/>
    </row>
    <row r="804812" spans="2:3" x14ac:dyDescent="0.25">
      <c r="B804812" s="76"/>
      <c r="C804812" s="75"/>
    </row>
    <row r="804813" spans="2:3" x14ac:dyDescent="0.25">
      <c r="B804813" s="76"/>
      <c r="C804813" s="75"/>
    </row>
    <row r="804814" spans="2:3" x14ac:dyDescent="0.25">
      <c r="B804814" s="76"/>
      <c r="C804814" s="75"/>
    </row>
    <row r="804815" spans="2:3" x14ac:dyDescent="0.25">
      <c r="B804815" s="76"/>
      <c r="C804815" s="75"/>
    </row>
    <row r="804816" spans="2:3" x14ac:dyDescent="0.25">
      <c r="B804816" s="76"/>
      <c r="C804816" s="75"/>
    </row>
    <row r="804817" spans="2:3" x14ac:dyDescent="0.25">
      <c r="B804817" s="76"/>
      <c r="C804817" s="75"/>
    </row>
    <row r="804927" spans="2:3" x14ac:dyDescent="0.25">
      <c r="B804927" s="76"/>
      <c r="C804927" s="75"/>
    </row>
    <row r="804928" spans="2:3" x14ac:dyDescent="0.25">
      <c r="B804928" s="76"/>
      <c r="C804928" s="75"/>
    </row>
    <row r="804929" spans="2:3" x14ac:dyDescent="0.25">
      <c r="B804929" s="76"/>
      <c r="C804929" s="75"/>
    </row>
    <row r="804930" spans="2:3" x14ac:dyDescent="0.25">
      <c r="B804930" s="76"/>
      <c r="C804930" s="75"/>
    </row>
    <row r="804931" spans="2:3" x14ac:dyDescent="0.25">
      <c r="B804931" s="76"/>
      <c r="C804931" s="75"/>
    </row>
    <row r="804932" spans="2:3" x14ac:dyDescent="0.25">
      <c r="B804932" s="76"/>
      <c r="C804932" s="75"/>
    </row>
    <row r="804933" spans="2:3" x14ac:dyDescent="0.25">
      <c r="B804933" s="76"/>
      <c r="C804933" s="75"/>
    </row>
    <row r="804934" spans="2:3" x14ac:dyDescent="0.25">
      <c r="B804934" s="76"/>
      <c r="C804934" s="75"/>
    </row>
    <row r="804935" spans="2:3" x14ac:dyDescent="0.25">
      <c r="B804935" s="76"/>
      <c r="C804935" s="75"/>
    </row>
    <row r="804936" spans="2:3" x14ac:dyDescent="0.25">
      <c r="B804936" s="76"/>
      <c r="C804936" s="75"/>
    </row>
    <row r="804937" spans="2:3" x14ac:dyDescent="0.25">
      <c r="B804937" s="76"/>
      <c r="C804937" s="75"/>
    </row>
    <row r="804938" spans="2:3" x14ac:dyDescent="0.25">
      <c r="B804938" s="76"/>
      <c r="C804938" s="75"/>
    </row>
    <row r="804939" spans="2:3" x14ac:dyDescent="0.25">
      <c r="B804939" s="76"/>
      <c r="C804939" s="75"/>
    </row>
    <row r="805049" spans="2:3" x14ac:dyDescent="0.25">
      <c r="B805049" s="76"/>
      <c r="C805049" s="75"/>
    </row>
    <row r="805050" spans="2:3" x14ac:dyDescent="0.25">
      <c r="B805050" s="76"/>
      <c r="C805050" s="75"/>
    </row>
    <row r="805051" spans="2:3" x14ac:dyDescent="0.25">
      <c r="B805051" s="76"/>
      <c r="C805051" s="75"/>
    </row>
    <row r="805052" spans="2:3" x14ac:dyDescent="0.25">
      <c r="B805052" s="76"/>
      <c r="C805052" s="75"/>
    </row>
    <row r="805053" spans="2:3" x14ac:dyDescent="0.25">
      <c r="B805053" s="76"/>
      <c r="C805053" s="75"/>
    </row>
    <row r="805054" spans="2:3" x14ac:dyDescent="0.25">
      <c r="B805054" s="76"/>
      <c r="C805054" s="75"/>
    </row>
    <row r="805055" spans="2:3" x14ac:dyDescent="0.25">
      <c r="B805055" s="76"/>
      <c r="C805055" s="75"/>
    </row>
    <row r="805056" spans="2:3" x14ac:dyDescent="0.25">
      <c r="B805056" s="76"/>
      <c r="C805056" s="75"/>
    </row>
    <row r="805057" spans="2:3" x14ac:dyDescent="0.25">
      <c r="B805057" s="76"/>
      <c r="C805057" s="75"/>
    </row>
    <row r="805058" spans="2:3" x14ac:dyDescent="0.25">
      <c r="B805058" s="76"/>
      <c r="C805058" s="75"/>
    </row>
    <row r="805059" spans="2:3" x14ac:dyDescent="0.25">
      <c r="B805059" s="76"/>
      <c r="C805059" s="75"/>
    </row>
    <row r="805060" spans="2:3" x14ac:dyDescent="0.25">
      <c r="B805060" s="76"/>
      <c r="C805060" s="75"/>
    </row>
    <row r="805061" spans="2:3" x14ac:dyDescent="0.25">
      <c r="B805061" s="76"/>
      <c r="C805061" s="75"/>
    </row>
    <row r="805171" spans="2:3" x14ac:dyDescent="0.25">
      <c r="B805171" s="76"/>
      <c r="C805171" s="75"/>
    </row>
    <row r="805172" spans="2:3" x14ac:dyDescent="0.25">
      <c r="B805172" s="76"/>
      <c r="C805172" s="75"/>
    </row>
    <row r="805173" spans="2:3" x14ac:dyDescent="0.25">
      <c r="B805173" s="76"/>
      <c r="C805173" s="75"/>
    </row>
    <row r="805174" spans="2:3" x14ac:dyDescent="0.25">
      <c r="B805174" s="76"/>
      <c r="C805174" s="75"/>
    </row>
    <row r="805175" spans="2:3" x14ac:dyDescent="0.25">
      <c r="B805175" s="76"/>
      <c r="C805175" s="75"/>
    </row>
    <row r="805176" spans="2:3" x14ac:dyDescent="0.25">
      <c r="B805176" s="76"/>
      <c r="C805176" s="75"/>
    </row>
    <row r="805177" spans="2:3" x14ac:dyDescent="0.25">
      <c r="B805177" s="76"/>
      <c r="C805177" s="75"/>
    </row>
    <row r="805178" spans="2:3" x14ac:dyDescent="0.25">
      <c r="B805178" s="76"/>
      <c r="C805178" s="75"/>
    </row>
    <row r="805179" spans="2:3" x14ac:dyDescent="0.25">
      <c r="B805179" s="76"/>
      <c r="C805179" s="75"/>
    </row>
    <row r="805180" spans="2:3" x14ac:dyDescent="0.25">
      <c r="B805180" s="76"/>
      <c r="C805180" s="75"/>
    </row>
    <row r="805181" spans="2:3" x14ac:dyDescent="0.25">
      <c r="B805181" s="76"/>
      <c r="C805181" s="75"/>
    </row>
    <row r="805182" spans="2:3" x14ac:dyDescent="0.25">
      <c r="B805182" s="76"/>
      <c r="C805182" s="75"/>
    </row>
    <row r="805183" spans="2:3" x14ac:dyDescent="0.25">
      <c r="B805183" s="76"/>
      <c r="C805183" s="75"/>
    </row>
    <row r="805293" spans="2:3" x14ac:dyDescent="0.25">
      <c r="B805293" s="76"/>
      <c r="C805293" s="75"/>
    </row>
    <row r="805294" spans="2:3" x14ac:dyDescent="0.25">
      <c r="B805294" s="76"/>
      <c r="C805294" s="75"/>
    </row>
    <row r="805295" spans="2:3" x14ac:dyDescent="0.25">
      <c r="B805295" s="76"/>
      <c r="C805295" s="75"/>
    </row>
    <row r="805296" spans="2:3" x14ac:dyDescent="0.25">
      <c r="B805296" s="76"/>
      <c r="C805296" s="75"/>
    </row>
    <row r="805297" spans="2:3" x14ac:dyDescent="0.25">
      <c r="B805297" s="76"/>
      <c r="C805297" s="75"/>
    </row>
    <row r="805298" spans="2:3" x14ac:dyDescent="0.25">
      <c r="B805298" s="76"/>
      <c r="C805298" s="75"/>
    </row>
    <row r="805299" spans="2:3" x14ac:dyDescent="0.25">
      <c r="B805299" s="76"/>
      <c r="C805299" s="75"/>
    </row>
    <row r="805300" spans="2:3" x14ac:dyDescent="0.25">
      <c r="B805300" s="76"/>
      <c r="C805300" s="75"/>
    </row>
    <row r="805301" spans="2:3" x14ac:dyDescent="0.25">
      <c r="B805301" s="76"/>
      <c r="C805301" s="75"/>
    </row>
    <row r="805302" spans="2:3" x14ac:dyDescent="0.25">
      <c r="B805302" s="76"/>
      <c r="C805302" s="75"/>
    </row>
    <row r="805303" spans="2:3" x14ac:dyDescent="0.25">
      <c r="B805303" s="76"/>
      <c r="C805303" s="75"/>
    </row>
    <row r="805304" spans="2:3" x14ac:dyDescent="0.25">
      <c r="B805304" s="76"/>
      <c r="C805304" s="75"/>
    </row>
    <row r="805305" spans="2:3" x14ac:dyDescent="0.25">
      <c r="B805305" s="76"/>
      <c r="C805305" s="75"/>
    </row>
    <row r="805415" spans="2:3" x14ac:dyDescent="0.25">
      <c r="B805415" s="76"/>
      <c r="C805415" s="75"/>
    </row>
    <row r="805416" spans="2:3" x14ac:dyDescent="0.25">
      <c r="B805416" s="76"/>
      <c r="C805416" s="75"/>
    </row>
    <row r="805417" spans="2:3" x14ac:dyDescent="0.25">
      <c r="B805417" s="76"/>
      <c r="C805417" s="75"/>
    </row>
    <row r="805418" spans="2:3" x14ac:dyDescent="0.25">
      <c r="B805418" s="76"/>
      <c r="C805418" s="75"/>
    </row>
    <row r="805419" spans="2:3" x14ac:dyDescent="0.25">
      <c r="B805419" s="76"/>
      <c r="C805419" s="75"/>
    </row>
    <row r="805420" spans="2:3" x14ac:dyDescent="0.25">
      <c r="B805420" s="76"/>
      <c r="C805420" s="75"/>
    </row>
    <row r="805421" spans="2:3" x14ac:dyDescent="0.25">
      <c r="B805421" s="76"/>
      <c r="C805421" s="75"/>
    </row>
    <row r="805422" spans="2:3" x14ac:dyDescent="0.25">
      <c r="B805422" s="76"/>
      <c r="C805422" s="75"/>
    </row>
    <row r="805423" spans="2:3" x14ac:dyDescent="0.25">
      <c r="B805423" s="76"/>
      <c r="C805423" s="75"/>
    </row>
    <row r="805424" spans="2:3" x14ac:dyDescent="0.25">
      <c r="B805424" s="76"/>
      <c r="C805424" s="75"/>
    </row>
    <row r="805425" spans="2:3" x14ac:dyDescent="0.25">
      <c r="B805425" s="76"/>
      <c r="C805425" s="75"/>
    </row>
    <row r="805426" spans="2:3" x14ac:dyDescent="0.25">
      <c r="B805426" s="76"/>
      <c r="C805426" s="75"/>
    </row>
    <row r="805427" spans="2:3" x14ac:dyDescent="0.25">
      <c r="B805427" s="76"/>
      <c r="C805427" s="75"/>
    </row>
    <row r="805537" spans="2:3" x14ac:dyDescent="0.25">
      <c r="B805537" s="76"/>
      <c r="C805537" s="75"/>
    </row>
    <row r="805538" spans="2:3" x14ac:dyDescent="0.25">
      <c r="B805538" s="76"/>
      <c r="C805538" s="75"/>
    </row>
    <row r="805539" spans="2:3" x14ac:dyDescent="0.25">
      <c r="B805539" s="76"/>
      <c r="C805539" s="75"/>
    </row>
    <row r="805540" spans="2:3" x14ac:dyDescent="0.25">
      <c r="B805540" s="76"/>
      <c r="C805540" s="75"/>
    </row>
    <row r="805541" spans="2:3" x14ac:dyDescent="0.25">
      <c r="B805541" s="76"/>
      <c r="C805541" s="75"/>
    </row>
    <row r="805542" spans="2:3" x14ac:dyDescent="0.25">
      <c r="B805542" s="76"/>
      <c r="C805542" s="75"/>
    </row>
    <row r="805543" spans="2:3" x14ac:dyDescent="0.25">
      <c r="B805543" s="76"/>
      <c r="C805543" s="75"/>
    </row>
    <row r="805544" spans="2:3" x14ac:dyDescent="0.25">
      <c r="B805544" s="76"/>
      <c r="C805544" s="75"/>
    </row>
    <row r="805545" spans="2:3" x14ac:dyDescent="0.25">
      <c r="B805545" s="76"/>
      <c r="C805545" s="75"/>
    </row>
    <row r="805546" spans="2:3" x14ac:dyDescent="0.25">
      <c r="B805546" s="76"/>
      <c r="C805546" s="75"/>
    </row>
    <row r="805547" spans="2:3" x14ac:dyDescent="0.25">
      <c r="B805547" s="76"/>
      <c r="C805547" s="75"/>
    </row>
    <row r="805548" spans="2:3" x14ac:dyDescent="0.25">
      <c r="B805548" s="76"/>
      <c r="C805548" s="75"/>
    </row>
    <row r="805549" spans="2:3" x14ac:dyDescent="0.25">
      <c r="B805549" s="76"/>
      <c r="C805549" s="75"/>
    </row>
    <row r="805659" spans="2:3" x14ac:dyDescent="0.25">
      <c r="B805659" s="76"/>
      <c r="C805659" s="75"/>
    </row>
    <row r="805660" spans="2:3" x14ac:dyDescent="0.25">
      <c r="B805660" s="76"/>
      <c r="C805660" s="75"/>
    </row>
    <row r="805661" spans="2:3" x14ac:dyDescent="0.25">
      <c r="B805661" s="76"/>
      <c r="C805661" s="75"/>
    </row>
    <row r="805662" spans="2:3" x14ac:dyDescent="0.25">
      <c r="B805662" s="76"/>
      <c r="C805662" s="75"/>
    </row>
    <row r="805663" spans="2:3" x14ac:dyDescent="0.25">
      <c r="B805663" s="76"/>
      <c r="C805663" s="75"/>
    </row>
    <row r="805664" spans="2:3" x14ac:dyDescent="0.25">
      <c r="B805664" s="76"/>
      <c r="C805664" s="75"/>
    </row>
    <row r="805665" spans="2:3" x14ac:dyDescent="0.25">
      <c r="B805665" s="76"/>
      <c r="C805665" s="75"/>
    </row>
    <row r="805666" spans="2:3" x14ac:dyDescent="0.25">
      <c r="B805666" s="76"/>
      <c r="C805666" s="75"/>
    </row>
    <row r="805667" spans="2:3" x14ac:dyDescent="0.25">
      <c r="B805667" s="76"/>
      <c r="C805667" s="75"/>
    </row>
    <row r="805668" spans="2:3" x14ac:dyDescent="0.25">
      <c r="B805668" s="76"/>
      <c r="C805668" s="75"/>
    </row>
    <row r="805669" spans="2:3" x14ac:dyDescent="0.25">
      <c r="B805669" s="76"/>
      <c r="C805669" s="75"/>
    </row>
    <row r="805670" spans="2:3" x14ac:dyDescent="0.25">
      <c r="B805670" s="76"/>
      <c r="C805670" s="75"/>
    </row>
    <row r="805671" spans="2:3" x14ac:dyDescent="0.25">
      <c r="B805671" s="76"/>
      <c r="C805671" s="75"/>
    </row>
    <row r="805781" spans="2:3" x14ac:dyDescent="0.25">
      <c r="B805781" s="76"/>
      <c r="C805781" s="75"/>
    </row>
    <row r="805782" spans="2:3" x14ac:dyDescent="0.25">
      <c r="B805782" s="76"/>
      <c r="C805782" s="75"/>
    </row>
    <row r="805783" spans="2:3" x14ac:dyDescent="0.25">
      <c r="B805783" s="76"/>
      <c r="C805783" s="75"/>
    </row>
    <row r="805784" spans="2:3" x14ac:dyDescent="0.25">
      <c r="B805784" s="76"/>
      <c r="C805784" s="75"/>
    </row>
    <row r="805785" spans="2:3" x14ac:dyDescent="0.25">
      <c r="B805785" s="76"/>
      <c r="C805785" s="75"/>
    </row>
    <row r="805786" spans="2:3" x14ac:dyDescent="0.25">
      <c r="B805786" s="76"/>
      <c r="C805786" s="75"/>
    </row>
    <row r="805787" spans="2:3" x14ac:dyDescent="0.25">
      <c r="B805787" s="76"/>
      <c r="C805787" s="75"/>
    </row>
    <row r="805788" spans="2:3" x14ac:dyDescent="0.25">
      <c r="B805788" s="76"/>
      <c r="C805788" s="75"/>
    </row>
    <row r="805789" spans="2:3" x14ac:dyDescent="0.25">
      <c r="B805789" s="76"/>
      <c r="C805789" s="75"/>
    </row>
    <row r="805790" spans="2:3" x14ac:dyDescent="0.25">
      <c r="B805790" s="76"/>
      <c r="C805790" s="75"/>
    </row>
    <row r="805791" spans="2:3" x14ac:dyDescent="0.25">
      <c r="B805791" s="76"/>
      <c r="C805791" s="75"/>
    </row>
    <row r="805792" spans="2:3" x14ac:dyDescent="0.25">
      <c r="B805792" s="76"/>
      <c r="C805792" s="75"/>
    </row>
    <row r="805793" spans="2:3" x14ac:dyDescent="0.25">
      <c r="B805793" s="76"/>
      <c r="C805793" s="75"/>
    </row>
    <row r="805903" spans="2:3" x14ac:dyDescent="0.25">
      <c r="B805903" s="76"/>
      <c r="C805903" s="75"/>
    </row>
    <row r="805904" spans="2:3" x14ac:dyDescent="0.25">
      <c r="B805904" s="76"/>
      <c r="C805904" s="75"/>
    </row>
    <row r="805905" spans="2:3" x14ac:dyDescent="0.25">
      <c r="B805905" s="76"/>
      <c r="C805905" s="75"/>
    </row>
    <row r="805906" spans="2:3" x14ac:dyDescent="0.25">
      <c r="B805906" s="76"/>
      <c r="C805906" s="75"/>
    </row>
    <row r="805907" spans="2:3" x14ac:dyDescent="0.25">
      <c r="B805907" s="76"/>
      <c r="C805907" s="75"/>
    </row>
    <row r="805908" spans="2:3" x14ac:dyDescent="0.25">
      <c r="B805908" s="76"/>
      <c r="C805908" s="75"/>
    </row>
    <row r="805909" spans="2:3" x14ac:dyDescent="0.25">
      <c r="B805909" s="76"/>
      <c r="C805909" s="75"/>
    </row>
    <row r="805910" spans="2:3" x14ac:dyDescent="0.25">
      <c r="B805910" s="76"/>
      <c r="C805910" s="75"/>
    </row>
    <row r="805911" spans="2:3" x14ac:dyDescent="0.25">
      <c r="B805911" s="76"/>
      <c r="C805911" s="75"/>
    </row>
    <row r="805912" spans="2:3" x14ac:dyDescent="0.25">
      <c r="B805912" s="76"/>
      <c r="C805912" s="75"/>
    </row>
    <row r="805913" spans="2:3" x14ac:dyDescent="0.25">
      <c r="B805913" s="76"/>
      <c r="C805913" s="75"/>
    </row>
    <row r="805914" spans="2:3" x14ac:dyDescent="0.25">
      <c r="B805914" s="76"/>
      <c r="C805914" s="75"/>
    </row>
    <row r="805915" spans="2:3" x14ac:dyDescent="0.25">
      <c r="B805915" s="76"/>
      <c r="C805915" s="75"/>
    </row>
    <row r="806025" spans="2:3" x14ac:dyDescent="0.25">
      <c r="B806025" s="76"/>
      <c r="C806025" s="75"/>
    </row>
    <row r="806026" spans="2:3" x14ac:dyDescent="0.25">
      <c r="B806026" s="76"/>
      <c r="C806026" s="75"/>
    </row>
    <row r="806027" spans="2:3" x14ac:dyDescent="0.25">
      <c r="B806027" s="76"/>
      <c r="C806027" s="75"/>
    </row>
    <row r="806028" spans="2:3" x14ac:dyDescent="0.25">
      <c r="B806028" s="76"/>
      <c r="C806028" s="75"/>
    </row>
    <row r="806029" spans="2:3" x14ac:dyDescent="0.25">
      <c r="B806029" s="76"/>
      <c r="C806029" s="75"/>
    </row>
    <row r="806030" spans="2:3" x14ac:dyDescent="0.25">
      <c r="B806030" s="76"/>
      <c r="C806030" s="75"/>
    </row>
    <row r="806031" spans="2:3" x14ac:dyDescent="0.25">
      <c r="B806031" s="76"/>
      <c r="C806031" s="75"/>
    </row>
    <row r="806032" spans="2:3" x14ac:dyDescent="0.25">
      <c r="B806032" s="76"/>
      <c r="C806032" s="75"/>
    </row>
    <row r="806033" spans="2:3" x14ac:dyDescent="0.25">
      <c r="B806033" s="76"/>
      <c r="C806033" s="75"/>
    </row>
    <row r="806034" spans="2:3" x14ac:dyDescent="0.25">
      <c r="B806034" s="76"/>
      <c r="C806034" s="75"/>
    </row>
    <row r="806035" spans="2:3" x14ac:dyDescent="0.25">
      <c r="B806035" s="76"/>
      <c r="C806035" s="75"/>
    </row>
    <row r="806036" spans="2:3" x14ac:dyDescent="0.25">
      <c r="B806036" s="76"/>
      <c r="C806036" s="75"/>
    </row>
    <row r="806037" spans="2:3" x14ac:dyDescent="0.25">
      <c r="B806037" s="76"/>
      <c r="C806037" s="75"/>
    </row>
    <row r="806147" spans="2:3" x14ac:dyDescent="0.25">
      <c r="B806147" s="76"/>
      <c r="C806147" s="75"/>
    </row>
    <row r="806148" spans="2:3" x14ac:dyDescent="0.25">
      <c r="B806148" s="76"/>
      <c r="C806148" s="75"/>
    </row>
    <row r="806149" spans="2:3" x14ac:dyDescent="0.25">
      <c r="B806149" s="76"/>
      <c r="C806149" s="75"/>
    </row>
    <row r="806150" spans="2:3" x14ac:dyDescent="0.25">
      <c r="B806150" s="76"/>
      <c r="C806150" s="75"/>
    </row>
    <row r="806151" spans="2:3" x14ac:dyDescent="0.25">
      <c r="B806151" s="76"/>
      <c r="C806151" s="75"/>
    </row>
    <row r="806152" spans="2:3" x14ac:dyDescent="0.25">
      <c r="B806152" s="76"/>
      <c r="C806152" s="75"/>
    </row>
    <row r="806153" spans="2:3" x14ac:dyDescent="0.25">
      <c r="B806153" s="76"/>
      <c r="C806153" s="75"/>
    </row>
    <row r="806154" spans="2:3" x14ac:dyDescent="0.25">
      <c r="B806154" s="76"/>
      <c r="C806154" s="75"/>
    </row>
    <row r="806155" spans="2:3" x14ac:dyDescent="0.25">
      <c r="B806155" s="76"/>
      <c r="C806155" s="75"/>
    </row>
    <row r="806156" spans="2:3" x14ac:dyDescent="0.25">
      <c r="B806156" s="76"/>
      <c r="C806156" s="75"/>
    </row>
    <row r="806157" spans="2:3" x14ac:dyDescent="0.25">
      <c r="B806157" s="76"/>
      <c r="C806157" s="75"/>
    </row>
    <row r="806158" spans="2:3" x14ac:dyDescent="0.25">
      <c r="B806158" s="76"/>
      <c r="C806158" s="75"/>
    </row>
    <row r="806159" spans="2:3" x14ac:dyDescent="0.25">
      <c r="B806159" s="76"/>
      <c r="C806159" s="75"/>
    </row>
    <row r="806269" spans="2:3" x14ac:dyDescent="0.25">
      <c r="B806269" s="76"/>
      <c r="C806269" s="75"/>
    </row>
    <row r="806270" spans="2:3" x14ac:dyDescent="0.25">
      <c r="B806270" s="76"/>
      <c r="C806270" s="75"/>
    </row>
    <row r="806271" spans="2:3" x14ac:dyDescent="0.25">
      <c r="B806271" s="76"/>
      <c r="C806271" s="75"/>
    </row>
    <row r="806272" spans="2:3" x14ac:dyDescent="0.25">
      <c r="B806272" s="76"/>
      <c r="C806272" s="75"/>
    </row>
    <row r="806273" spans="2:3" x14ac:dyDescent="0.25">
      <c r="B806273" s="76"/>
      <c r="C806273" s="75"/>
    </row>
    <row r="806274" spans="2:3" x14ac:dyDescent="0.25">
      <c r="B806274" s="76"/>
      <c r="C806274" s="75"/>
    </row>
    <row r="806275" spans="2:3" x14ac:dyDescent="0.25">
      <c r="B806275" s="76"/>
      <c r="C806275" s="75"/>
    </row>
    <row r="806276" spans="2:3" x14ac:dyDescent="0.25">
      <c r="B806276" s="76"/>
      <c r="C806276" s="75"/>
    </row>
    <row r="806277" spans="2:3" x14ac:dyDescent="0.25">
      <c r="B806277" s="76"/>
      <c r="C806277" s="75"/>
    </row>
    <row r="806278" spans="2:3" x14ac:dyDescent="0.25">
      <c r="B806278" s="76"/>
      <c r="C806278" s="75"/>
    </row>
    <row r="806279" spans="2:3" x14ac:dyDescent="0.25">
      <c r="B806279" s="76"/>
      <c r="C806279" s="75"/>
    </row>
    <row r="806280" spans="2:3" x14ac:dyDescent="0.25">
      <c r="B806280" s="76"/>
      <c r="C806280" s="75"/>
    </row>
    <row r="806281" spans="2:3" x14ac:dyDescent="0.25">
      <c r="B806281" s="76"/>
      <c r="C806281" s="75"/>
    </row>
    <row r="806391" spans="2:3" x14ac:dyDescent="0.25">
      <c r="B806391" s="76"/>
      <c r="C806391" s="75"/>
    </row>
    <row r="806392" spans="2:3" x14ac:dyDescent="0.25">
      <c r="B806392" s="76"/>
      <c r="C806392" s="75"/>
    </row>
    <row r="806393" spans="2:3" x14ac:dyDescent="0.25">
      <c r="B806393" s="76"/>
      <c r="C806393" s="75"/>
    </row>
    <row r="806394" spans="2:3" x14ac:dyDescent="0.25">
      <c r="B806394" s="76"/>
      <c r="C806394" s="75"/>
    </row>
    <row r="806395" spans="2:3" x14ac:dyDescent="0.25">
      <c r="B806395" s="76"/>
      <c r="C806395" s="75"/>
    </row>
    <row r="806396" spans="2:3" x14ac:dyDescent="0.25">
      <c r="B806396" s="76"/>
      <c r="C806396" s="75"/>
    </row>
    <row r="806397" spans="2:3" x14ac:dyDescent="0.25">
      <c r="B806397" s="76"/>
      <c r="C806397" s="75"/>
    </row>
    <row r="806398" spans="2:3" x14ac:dyDescent="0.25">
      <c r="B806398" s="76"/>
      <c r="C806398" s="75"/>
    </row>
    <row r="806399" spans="2:3" x14ac:dyDescent="0.25">
      <c r="B806399" s="76"/>
      <c r="C806399" s="75"/>
    </row>
    <row r="806400" spans="2:3" x14ac:dyDescent="0.25">
      <c r="B806400" s="76"/>
      <c r="C806400" s="75"/>
    </row>
    <row r="806401" spans="2:3" x14ac:dyDescent="0.25">
      <c r="B806401" s="76"/>
      <c r="C806401" s="75"/>
    </row>
    <row r="806402" spans="2:3" x14ac:dyDescent="0.25">
      <c r="B806402" s="76"/>
      <c r="C806402" s="75"/>
    </row>
    <row r="806403" spans="2:3" x14ac:dyDescent="0.25">
      <c r="B806403" s="76"/>
      <c r="C806403" s="75"/>
    </row>
    <row r="806513" spans="2:3" x14ac:dyDescent="0.25">
      <c r="B806513" s="76"/>
      <c r="C806513" s="75"/>
    </row>
    <row r="806514" spans="2:3" x14ac:dyDescent="0.25">
      <c r="B806514" s="76"/>
      <c r="C806514" s="75"/>
    </row>
    <row r="806515" spans="2:3" x14ac:dyDescent="0.25">
      <c r="B806515" s="76"/>
      <c r="C806515" s="75"/>
    </row>
    <row r="806516" spans="2:3" x14ac:dyDescent="0.25">
      <c r="B806516" s="76"/>
      <c r="C806516" s="75"/>
    </row>
    <row r="806517" spans="2:3" x14ac:dyDescent="0.25">
      <c r="B806517" s="76"/>
      <c r="C806517" s="75"/>
    </row>
    <row r="806518" spans="2:3" x14ac:dyDescent="0.25">
      <c r="B806518" s="76"/>
      <c r="C806518" s="75"/>
    </row>
    <row r="806519" spans="2:3" x14ac:dyDescent="0.25">
      <c r="B806519" s="76"/>
      <c r="C806519" s="75"/>
    </row>
    <row r="806520" spans="2:3" x14ac:dyDescent="0.25">
      <c r="B806520" s="76"/>
      <c r="C806520" s="75"/>
    </row>
    <row r="806521" spans="2:3" x14ac:dyDescent="0.25">
      <c r="B806521" s="76"/>
      <c r="C806521" s="75"/>
    </row>
    <row r="806522" spans="2:3" x14ac:dyDescent="0.25">
      <c r="B806522" s="76"/>
      <c r="C806522" s="75"/>
    </row>
    <row r="806523" spans="2:3" x14ac:dyDescent="0.25">
      <c r="B806523" s="76"/>
      <c r="C806523" s="75"/>
    </row>
    <row r="806524" spans="2:3" x14ac:dyDescent="0.25">
      <c r="B806524" s="76"/>
      <c r="C806524" s="75"/>
    </row>
    <row r="806525" spans="2:3" x14ac:dyDescent="0.25">
      <c r="B806525" s="76"/>
      <c r="C806525" s="75"/>
    </row>
    <row r="806635" spans="2:3" x14ac:dyDescent="0.25">
      <c r="B806635" s="76"/>
      <c r="C806635" s="75"/>
    </row>
    <row r="806636" spans="2:3" x14ac:dyDescent="0.25">
      <c r="B806636" s="76"/>
      <c r="C806636" s="75"/>
    </row>
    <row r="806637" spans="2:3" x14ac:dyDescent="0.25">
      <c r="B806637" s="76"/>
      <c r="C806637" s="75"/>
    </row>
    <row r="806638" spans="2:3" x14ac:dyDescent="0.25">
      <c r="B806638" s="76"/>
      <c r="C806638" s="75"/>
    </row>
    <row r="806639" spans="2:3" x14ac:dyDescent="0.25">
      <c r="B806639" s="76"/>
      <c r="C806639" s="75"/>
    </row>
    <row r="806640" spans="2:3" x14ac:dyDescent="0.25">
      <c r="B806640" s="76"/>
      <c r="C806640" s="75"/>
    </row>
    <row r="806641" spans="2:3" x14ac:dyDescent="0.25">
      <c r="B806641" s="76"/>
      <c r="C806641" s="75"/>
    </row>
    <row r="806642" spans="2:3" x14ac:dyDescent="0.25">
      <c r="B806642" s="76"/>
      <c r="C806642" s="75"/>
    </row>
    <row r="806643" spans="2:3" x14ac:dyDescent="0.25">
      <c r="B806643" s="76"/>
      <c r="C806643" s="75"/>
    </row>
    <row r="806644" spans="2:3" x14ac:dyDescent="0.25">
      <c r="B806644" s="76"/>
      <c r="C806644" s="75"/>
    </row>
    <row r="806645" spans="2:3" x14ac:dyDescent="0.25">
      <c r="B806645" s="76"/>
      <c r="C806645" s="75"/>
    </row>
    <row r="806646" spans="2:3" x14ac:dyDescent="0.25">
      <c r="B806646" s="76"/>
      <c r="C806646" s="75"/>
    </row>
    <row r="806647" spans="2:3" x14ac:dyDescent="0.25">
      <c r="B806647" s="76"/>
      <c r="C806647" s="75"/>
    </row>
    <row r="806757" spans="2:3" x14ac:dyDescent="0.25">
      <c r="B806757" s="76"/>
      <c r="C806757" s="75"/>
    </row>
    <row r="806758" spans="2:3" x14ac:dyDescent="0.25">
      <c r="B806758" s="76"/>
      <c r="C806758" s="75"/>
    </row>
    <row r="806759" spans="2:3" x14ac:dyDescent="0.25">
      <c r="B806759" s="76"/>
      <c r="C806759" s="75"/>
    </row>
    <row r="806760" spans="2:3" x14ac:dyDescent="0.25">
      <c r="B806760" s="76"/>
      <c r="C806760" s="75"/>
    </row>
    <row r="806761" spans="2:3" x14ac:dyDescent="0.25">
      <c r="B806761" s="76"/>
      <c r="C806761" s="75"/>
    </row>
    <row r="806762" spans="2:3" x14ac:dyDescent="0.25">
      <c r="B806762" s="76"/>
      <c r="C806762" s="75"/>
    </row>
    <row r="806763" spans="2:3" x14ac:dyDescent="0.25">
      <c r="B806763" s="76"/>
      <c r="C806763" s="75"/>
    </row>
    <row r="806764" spans="2:3" x14ac:dyDescent="0.25">
      <c r="B806764" s="76"/>
      <c r="C806764" s="75"/>
    </row>
    <row r="806765" spans="2:3" x14ac:dyDescent="0.25">
      <c r="B806765" s="76"/>
      <c r="C806765" s="75"/>
    </row>
    <row r="806766" spans="2:3" x14ac:dyDescent="0.25">
      <c r="B806766" s="76"/>
      <c r="C806766" s="75"/>
    </row>
    <row r="806767" spans="2:3" x14ac:dyDescent="0.25">
      <c r="B806767" s="76"/>
      <c r="C806767" s="75"/>
    </row>
    <row r="806768" spans="2:3" x14ac:dyDescent="0.25">
      <c r="B806768" s="76"/>
      <c r="C806768" s="75"/>
    </row>
    <row r="806769" spans="2:3" x14ac:dyDescent="0.25">
      <c r="B806769" s="76"/>
      <c r="C806769" s="75"/>
    </row>
    <row r="806879" spans="2:3" x14ac:dyDescent="0.25">
      <c r="B806879" s="76"/>
      <c r="C806879" s="75"/>
    </row>
    <row r="806880" spans="2:3" x14ac:dyDescent="0.25">
      <c r="B806880" s="76"/>
      <c r="C806880" s="75"/>
    </row>
    <row r="806881" spans="2:3" x14ac:dyDescent="0.25">
      <c r="B806881" s="76"/>
      <c r="C806881" s="75"/>
    </row>
    <row r="806882" spans="2:3" x14ac:dyDescent="0.25">
      <c r="B806882" s="76"/>
      <c r="C806882" s="75"/>
    </row>
    <row r="806883" spans="2:3" x14ac:dyDescent="0.25">
      <c r="B806883" s="76"/>
      <c r="C806883" s="75"/>
    </row>
    <row r="806884" spans="2:3" x14ac:dyDescent="0.25">
      <c r="B806884" s="76"/>
      <c r="C806884" s="75"/>
    </row>
    <row r="806885" spans="2:3" x14ac:dyDescent="0.25">
      <c r="B806885" s="76"/>
      <c r="C806885" s="75"/>
    </row>
    <row r="806886" spans="2:3" x14ac:dyDescent="0.25">
      <c r="B806886" s="76"/>
      <c r="C806886" s="75"/>
    </row>
    <row r="806887" spans="2:3" x14ac:dyDescent="0.25">
      <c r="B806887" s="76"/>
      <c r="C806887" s="75"/>
    </row>
    <row r="806888" spans="2:3" x14ac:dyDescent="0.25">
      <c r="B806888" s="76"/>
      <c r="C806888" s="75"/>
    </row>
    <row r="806889" spans="2:3" x14ac:dyDescent="0.25">
      <c r="B806889" s="76"/>
      <c r="C806889" s="75"/>
    </row>
    <row r="806890" spans="2:3" x14ac:dyDescent="0.25">
      <c r="B806890" s="76"/>
      <c r="C806890" s="75"/>
    </row>
    <row r="806891" spans="2:3" x14ac:dyDescent="0.25">
      <c r="B806891" s="76"/>
      <c r="C806891" s="75"/>
    </row>
    <row r="807001" spans="2:3" x14ac:dyDescent="0.25">
      <c r="B807001" s="76"/>
      <c r="C807001" s="75"/>
    </row>
    <row r="807002" spans="2:3" x14ac:dyDescent="0.25">
      <c r="B807002" s="76"/>
      <c r="C807002" s="75"/>
    </row>
    <row r="807003" spans="2:3" x14ac:dyDescent="0.25">
      <c r="B807003" s="76"/>
      <c r="C807003" s="75"/>
    </row>
    <row r="807004" spans="2:3" x14ac:dyDescent="0.25">
      <c r="B807004" s="76"/>
      <c r="C807004" s="75"/>
    </row>
    <row r="807005" spans="2:3" x14ac:dyDescent="0.25">
      <c r="B807005" s="76"/>
      <c r="C807005" s="75"/>
    </row>
    <row r="807006" spans="2:3" x14ac:dyDescent="0.25">
      <c r="B807006" s="76"/>
      <c r="C807006" s="75"/>
    </row>
    <row r="807007" spans="2:3" x14ac:dyDescent="0.25">
      <c r="B807007" s="76"/>
      <c r="C807007" s="75"/>
    </row>
    <row r="807008" spans="2:3" x14ac:dyDescent="0.25">
      <c r="B807008" s="76"/>
      <c r="C807008" s="75"/>
    </row>
    <row r="807009" spans="2:3" x14ac:dyDescent="0.25">
      <c r="B807009" s="76"/>
      <c r="C807009" s="75"/>
    </row>
    <row r="807010" spans="2:3" x14ac:dyDescent="0.25">
      <c r="B807010" s="76"/>
      <c r="C807010" s="75"/>
    </row>
    <row r="807011" spans="2:3" x14ac:dyDescent="0.25">
      <c r="B807011" s="76"/>
      <c r="C807011" s="75"/>
    </row>
    <row r="807012" spans="2:3" x14ac:dyDescent="0.25">
      <c r="B807012" s="76"/>
      <c r="C807012" s="75"/>
    </row>
    <row r="807013" spans="2:3" x14ac:dyDescent="0.25">
      <c r="B807013" s="76"/>
      <c r="C807013" s="75"/>
    </row>
    <row r="807123" spans="2:3" x14ac:dyDescent="0.25">
      <c r="B807123" s="76"/>
      <c r="C807123" s="75"/>
    </row>
    <row r="807124" spans="2:3" x14ac:dyDescent="0.25">
      <c r="B807124" s="76"/>
      <c r="C807124" s="75"/>
    </row>
    <row r="807125" spans="2:3" x14ac:dyDescent="0.25">
      <c r="B807125" s="76"/>
      <c r="C807125" s="75"/>
    </row>
    <row r="807126" spans="2:3" x14ac:dyDescent="0.25">
      <c r="B807126" s="76"/>
      <c r="C807126" s="75"/>
    </row>
    <row r="807127" spans="2:3" x14ac:dyDescent="0.25">
      <c r="B807127" s="76"/>
      <c r="C807127" s="75"/>
    </row>
    <row r="807128" spans="2:3" x14ac:dyDescent="0.25">
      <c r="B807128" s="76"/>
      <c r="C807128" s="75"/>
    </row>
    <row r="807129" spans="2:3" x14ac:dyDescent="0.25">
      <c r="B807129" s="76"/>
      <c r="C807129" s="75"/>
    </row>
    <row r="807130" spans="2:3" x14ac:dyDescent="0.25">
      <c r="B807130" s="76"/>
      <c r="C807130" s="75"/>
    </row>
    <row r="807131" spans="2:3" x14ac:dyDescent="0.25">
      <c r="B807131" s="76"/>
      <c r="C807131" s="75"/>
    </row>
    <row r="807132" spans="2:3" x14ac:dyDescent="0.25">
      <c r="B807132" s="76"/>
      <c r="C807132" s="75"/>
    </row>
    <row r="807133" spans="2:3" x14ac:dyDescent="0.25">
      <c r="B807133" s="76"/>
      <c r="C807133" s="75"/>
    </row>
    <row r="807134" spans="2:3" x14ac:dyDescent="0.25">
      <c r="B807134" s="76"/>
      <c r="C807134" s="75"/>
    </row>
    <row r="807135" spans="2:3" x14ac:dyDescent="0.25">
      <c r="B807135" s="76"/>
      <c r="C807135" s="75"/>
    </row>
    <row r="807245" spans="2:3" x14ac:dyDescent="0.25">
      <c r="B807245" s="76"/>
      <c r="C807245" s="75"/>
    </row>
    <row r="807246" spans="2:3" x14ac:dyDescent="0.25">
      <c r="B807246" s="76"/>
      <c r="C807246" s="75"/>
    </row>
    <row r="807247" spans="2:3" x14ac:dyDescent="0.25">
      <c r="B807247" s="76"/>
      <c r="C807247" s="75"/>
    </row>
    <row r="807248" spans="2:3" x14ac:dyDescent="0.25">
      <c r="B807248" s="76"/>
      <c r="C807248" s="75"/>
    </row>
    <row r="807249" spans="2:3" x14ac:dyDescent="0.25">
      <c r="B807249" s="76"/>
      <c r="C807249" s="75"/>
    </row>
    <row r="807250" spans="2:3" x14ac:dyDescent="0.25">
      <c r="B807250" s="76"/>
      <c r="C807250" s="75"/>
    </row>
    <row r="807251" spans="2:3" x14ac:dyDescent="0.25">
      <c r="B807251" s="76"/>
      <c r="C807251" s="75"/>
    </row>
    <row r="807252" spans="2:3" x14ac:dyDescent="0.25">
      <c r="B807252" s="76"/>
      <c r="C807252" s="75"/>
    </row>
    <row r="807253" spans="2:3" x14ac:dyDescent="0.25">
      <c r="B807253" s="76"/>
      <c r="C807253" s="75"/>
    </row>
    <row r="807254" spans="2:3" x14ac:dyDescent="0.25">
      <c r="B807254" s="76"/>
      <c r="C807254" s="75"/>
    </row>
    <row r="807255" spans="2:3" x14ac:dyDescent="0.25">
      <c r="B807255" s="76"/>
      <c r="C807255" s="75"/>
    </row>
    <row r="807256" spans="2:3" x14ac:dyDescent="0.25">
      <c r="B807256" s="76"/>
      <c r="C807256" s="75"/>
    </row>
    <row r="807257" spans="2:3" x14ac:dyDescent="0.25">
      <c r="B807257" s="76"/>
      <c r="C807257" s="75"/>
    </row>
    <row r="807367" spans="2:3" x14ac:dyDescent="0.25">
      <c r="B807367" s="76"/>
      <c r="C807367" s="75"/>
    </row>
    <row r="807368" spans="2:3" x14ac:dyDescent="0.25">
      <c r="B807368" s="76"/>
      <c r="C807368" s="75"/>
    </row>
    <row r="807369" spans="2:3" x14ac:dyDescent="0.25">
      <c r="B807369" s="76"/>
      <c r="C807369" s="75"/>
    </row>
    <row r="807370" spans="2:3" x14ac:dyDescent="0.25">
      <c r="B807370" s="76"/>
      <c r="C807370" s="75"/>
    </row>
    <row r="807371" spans="2:3" x14ac:dyDescent="0.25">
      <c r="B807371" s="76"/>
      <c r="C807371" s="75"/>
    </row>
    <row r="807372" spans="2:3" x14ac:dyDescent="0.25">
      <c r="B807372" s="76"/>
      <c r="C807372" s="75"/>
    </row>
    <row r="807373" spans="2:3" x14ac:dyDescent="0.25">
      <c r="B807373" s="76"/>
      <c r="C807373" s="75"/>
    </row>
    <row r="807374" spans="2:3" x14ac:dyDescent="0.25">
      <c r="B807374" s="76"/>
      <c r="C807374" s="75"/>
    </row>
    <row r="807375" spans="2:3" x14ac:dyDescent="0.25">
      <c r="B807375" s="76"/>
      <c r="C807375" s="75"/>
    </row>
    <row r="807376" spans="2:3" x14ac:dyDescent="0.25">
      <c r="B807376" s="76"/>
      <c r="C807376" s="75"/>
    </row>
    <row r="807377" spans="2:3" x14ac:dyDescent="0.25">
      <c r="B807377" s="76"/>
      <c r="C807377" s="75"/>
    </row>
    <row r="807378" spans="2:3" x14ac:dyDescent="0.25">
      <c r="B807378" s="76"/>
      <c r="C807378" s="75"/>
    </row>
    <row r="807379" spans="2:3" x14ac:dyDescent="0.25">
      <c r="B807379" s="76"/>
      <c r="C807379" s="75"/>
    </row>
    <row r="807489" spans="2:3" x14ac:dyDescent="0.25">
      <c r="B807489" s="76"/>
      <c r="C807489" s="75"/>
    </row>
    <row r="807490" spans="2:3" x14ac:dyDescent="0.25">
      <c r="B807490" s="76"/>
      <c r="C807490" s="75"/>
    </row>
    <row r="807491" spans="2:3" x14ac:dyDescent="0.25">
      <c r="B807491" s="76"/>
      <c r="C807491" s="75"/>
    </row>
    <row r="807492" spans="2:3" x14ac:dyDescent="0.25">
      <c r="B807492" s="76"/>
      <c r="C807492" s="75"/>
    </row>
    <row r="807493" spans="2:3" x14ac:dyDescent="0.25">
      <c r="B807493" s="76"/>
      <c r="C807493" s="75"/>
    </row>
    <row r="807494" spans="2:3" x14ac:dyDescent="0.25">
      <c r="B807494" s="76"/>
      <c r="C807494" s="75"/>
    </row>
    <row r="807495" spans="2:3" x14ac:dyDescent="0.25">
      <c r="B807495" s="76"/>
      <c r="C807495" s="75"/>
    </row>
    <row r="807496" spans="2:3" x14ac:dyDescent="0.25">
      <c r="B807496" s="76"/>
      <c r="C807496" s="75"/>
    </row>
    <row r="807497" spans="2:3" x14ac:dyDescent="0.25">
      <c r="B807497" s="76"/>
      <c r="C807497" s="75"/>
    </row>
    <row r="807498" spans="2:3" x14ac:dyDescent="0.25">
      <c r="B807498" s="76"/>
      <c r="C807498" s="75"/>
    </row>
    <row r="807499" spans="2:3" x14ac:dyDescent="0.25">
      <c r="B807499" s="76"/>
      <c r="C807499" s="75"/>
    </row>
    <row r="807500" spans="2:3" x14ac:dyDescent="0.25">
      <c r="B807500" s="76"/>
      <c r="C807500" s="75"/>
    </row>
    <row r="807501" spans="2:3" x14ac:dyDescent="0.25">
      <c r="B807501" s="76"/>
      <c r="C807501" s="75"/>
    </row>
    <row r="807611" spans="2:3" x14ac:dyDescent="0.25">
      <c r="B807611" s="76"/>
      <c r="C807611" s="75"/>
    </row>
    <row r="807612" spans="2:3" x14ac:dyDescent="0.25">
      <c r="B807612" s="76"/>
      <c r="C807612" s="75"/>
    </row>
    <row r="807613" spans="2:3" x14ac:dyDescent="0.25">
      <c r="B807613" s="76"/>
      <c r="C807613" s="75"/>
    </row>
    <row r="807614" spans="2:3" x14ac:dyDescent="0.25">
      <c r="B807614" s="76"/>
      <c r="C807614" s="75"/>
    </row>
    <row r="807615" spans="2:3" x14ac:dyDescent="0.25">
      <c r="B807615" s="76"/>
      <c r="C807615" s="75"/>
    </row>
    <row r="807616" spans="2:3" x14ac:dyDescent="0.25">
      <c r="B807616" s="76"/>
      <c r="C807616" s="75"/>
    </row>
    <row r="807617" spans="2:3" x14ac:dyDescent="0.25">
      <c r="B807617" s="76"/>
      <c r="C807617" s="75"/>
    </row>
    <row r="807618" spans="2:3" x14ac:dyDescent="0.25">
      <c r="B807618" s="76"/>
      <c r="C807618" s="75"/>
    </row>
    <row r="807619" spans="2:3" x14ac:dyDescent="0.25">
      <c r="B807619" s="76"/>
      <c r="C807619" s="75"/>
    </row>
    <row r="807620" spans="2:3" x14ac:dyDescent="0.25">
      <c r="B807620" s="76"/>
      <c r="C807620" s="75"/>
    </row>
    <row r="807621" spans="2:3" x14ac:dyDescent="0.25">
      <c r="B807621" s="76"/>
      <c r="C807621" s="75"/>
    </row>
    <row r="807622" spans="2:3" x14ac:dyDescent="0.25">
      <c r="B807622" s="76"/>
      <c r="C807622" s="75"/>
    </row>
    <row r="807623" spans="2:3" x14ac:dyDescent="0.25">
      <c r="B807623" s="76"/>
      <c r="C807623" s="75"/>
    </row>
    <row r="807733" spans="2:3" x14ac:dyDescent="0.25">
      <c r="B807733" s="76"/>
      <c r="C807733" s="75"/>
    </row>
    <row r="807734" spans="2:3" x14ac:dyDescent="0.25">
      <c r="B807734" s="76"/>
      <c r="C807734" s="75"/>
    </row>
    <row r="807735" spans="2:3" x14ac:dyDescent="0.25">
      <c r="B807735" s="76"/>
      <c r="C807735" s="75"/>
    </row>
    <row r="807736" spans="2:3" x14ac:dyDescent="0.25">
      <c r="B807736" s="76"/>
      <c r="C807736" s="75"/>
    </row>
    <row r="807737" spans="2:3" x14ac:dyDescent="0.25">
      <c r="B807737" s="76"/>
      <c r="C807737" s="75"/>
    </row>
    <row r="807738" spans="2:3" x14ac:dyDescent="0.25">
      <c r="B807738" s="76"/>
      <c r="C807738" s="75"/>
    </row>
    <row r="807739" spans="2:3" x14ac:dyDescent="0.25">
      <c r="B807739" s="76"/>
      <c r="C807739" s="75"/>
    </row>
    <row r="807740" spans="2:3" x14ac:dyDescent="0.25">
      <c r="B807740" s="76"/>
      <c r="C807740" s="75"/>
    </row>
    <row r="807741" spans="2:3" x14ac:dyDescent="0.25">
      <c r="B807741" s="76"/>
      <c r="C807741" s="75"/>
    </row>
    <row r="807742" spans="2:3" x14ac:dyDescent="0.25">
      <c r="B807742" s="76"/>
      <c r="C807742" s="75"/>
    </row>
    <row r="807743" spans="2:3" x14ac:dyDescent="0.25">
      <c r="B807743" s="76"/>
      <c r="C807743" s="75"/>
    </row>
    <row r="807744" spans="2:3" x14ac:dyDescent="0.25">
      <c r="B807744" s="76"/>
      <c r="C807744" s="75"/>
    </row>
    <row r="807745" spans="2:3" x14ac:dyDescent="0.25">
      <c r="B807745" s="76"/>
      <c r="C807745" s="75"/>
    </row>
    <row r="807855" spans="2:3" x14ac:dyDescent="0.25">
      <c r="B807855" s="76"/>
      <c r="C807855" s="75"/>
    </row>
    <row r="807856" spans="2:3" x14ac:dyDescent="0.25">
      <c r="B807856" s="76"/>
      <c r="C807856" s="75"/>
    </row>
    <row r="807857" spans="2:3" x14ac:dyDescent="0.25">
      <c r="B807857" s="76"/>
      <c r="C807857" s="75"/>
    </row>
    <row r="807858" spans="2:3" x14ac:dyDescent="0.25">
      <c r="B807858" s="76"/>
      <c r="C807858" s="75"/>
    </row>
    <row r="807859" spans="2:3" x14ac:dyDescent="0.25">
      <c r="B807859" s="76"/>
      <c r="C807859" s="75"/>
    </row>
    <row r="807860" spans="2:3" x14ac:dyDescent="0.25">
      <c r="B807860" s="76"/>
      <c r="C807860" s="75"/>
    </row>
    <row r="807861" spans="2:3" x14ac:dyDescent="0.25">
      <c r="B807861" s="76"/>
      <c r="C807861" s="75"/>
    </row>
    <row r="807862" spans="2:3" x14ac:dyDescent="0.25">
      <c r="B807862" s="76"/>
      <c r="C807862" s="75"/>
    </row>
    <row r="807863" spans="2:3" x14ac:dyDescent="0.25">
      <c r="B807863" s="76"/>
      <c r="C807863" s="75"/>
    </row>
    <row r="807864" spans="2:3" x14ac:dyDescent="0.25">
      <c r="B807864" s="76"/>
      <c r="C807864" s="75"/>
    </row>
    <row r="807865" spans="2:3" x14ac:dyDescent="0.25">
      <c r="B807865" s="76"/>
      <c r="C807865" s="75"/>
    </row>
    <row r="807866" spans="2:3" x14ac:dyDescent="0.25">
      <c r="B807866" s="76"/>
      <c r="C807866" s="75"/>
    </row>
    <row r="807867" spans="2:3" x14ac:dyDescent="0.25">
      <c r="B807867" s="76"/>
      <c r="C807867" s="75"/>
    </row>
    <row r="807977" spans="2:3" x14ac:dyDescent="0.25">
      <c r="B807977" s="76"/>
      <c r="C807977" s="75"/>
    </row>
    <row r="807978" spans="2:3" x14ac:dyDescent="0.25">
      <c r="B807978" s="76"/>
      <c r="C807978" s="75"/>
    </row>
    <row r="807979" spans="2:3" x14ac:dyDescent="0.25">
      <c r="B807979" s="76"/>
      <c r="C807979" s="75"/>
    </row>
    <row r="807980" spans="2:3" x14ac:dyDescent="0.25">
      <c r="B807980" s="76"/>
      <c r="C807980" s="75"/>
    </row>
    <row r="807981" spans="2:3" x14ac:dyDescent="0.25">
      <c r="B807981" s="76"/>
      <c r="C807981" s="75"/>
    </row>
    <row r="807982" spans="2:3" x14ac:dyDescent="0.25">
      <c r="B807982" s="76"/>
      <c r="C807982" s="75"/>
    </row>
    <row r="807983" spans="2:3" x14ac:dyDescent="0.25">
      <c r="B807983" s="76"/>
      <c r="C807983" s="75"/>
    </row>
    <row r="807984" spans="2:3" x14ac:dyDescent="0.25">
      <c r="B807984" s="76"/>
      <c r="C807984" s="75"/>
    </row>
    <row r="807985" spans="2:3" x14ac:dyDescent="0.25">
      <c r="B807985" s="76"/>
      <c r="C807985" s="75"/>
    </row>
    <row r="807986" spans="2:3" x14ac:dyDescent="0.25">
      <c r="B807986" s="76"/>
      <c r="C807986" s="75"/>
    </row>
    <row r="807987" spans="2:3" x14ac:dyDescent="0.25">
      <c r="B807987" s="76"/>
      <c r="C807987" s="75"/>
    </row>
    <row r="807988" spans="2:3" x14ac:dyDescent="0.25">
      <c r="B807988" s="76"/>
      <c r="C807988" s="75"/>
    </row>
    <row r="807989" spans="2:3" x14ac:dyDescent="0.25">
      <c r="B807989" s="76"/>
      <c r="C807989" s="75"/>
    </row>
    <row r="808099" spans="2:3" x14ac:dyDescent="0.25">
      <c r="B808099" s="76"/>
      <c r="C808099" s="75"/>
    </row>
    <row r="808100" spans="2:3" x14ac:dyDescent="0.25">
      <c r="B808100" s="76"/>
      <c r="C808100" s="75"/>
    </row>
    <row r="808101" spans="2:3" x14ac:dyDescent="0.25">
      <c r="B808101" s="76"/>
      <c r="C808101" s="75"/>
    </row>
    <row r="808102" spans="2:3" x14ac:dyDescent="0.25">
      <c r="B808102" s="76"/>
      <c r="C808102" s="75"/>
    </row>
    <row r="808103" spans="2:3" x14ac:dyDescent="0.25">
      <c r="B808103" s="76"/>
      <c r="C808103" s="75"/>
    </row>
    <row r="808104" spans="2:3" x14ac:dyDescent="0.25">
      <c r="B808104" s="76"/>
      <c r="C808104" s="75"/>
    </row>
    <row r="808105" spans="2:3" x14ac:dyDescent="0.25">
      <c r="B808105" s="76"/>
      <c r="C808105" s="75"/>
    </row>
    <row r="808106" spans="2:3" x14ac:dyDescent="0.25">
      <c r="B808106" s="76"/>
      <c r="C808106" s="75"/>
    </row>
    <row r="808107" spans="2:3" x14ac:dyDescent="0.25">
      <c r="B808107" s="76"/>
      <c r="C808107" s="75"/>
    </row>
    <row r="808108" spans="2:3" x14ac:dyDescent="0.25">
      <c r="B808108" s="76"/>
      <c r="C808108" s="75"/>
    </row>
    <row r="808109" spans="2:3" x14ac:dyDescent="0.25">
      <c r="B808109" s="76"/>
      <c r="C808109" s="75"/>
    </row>
    <row r="808110" spans="2:3" x14ac:dyDescent="0.25">
      <c r="B808110" s="76"/>
      <c r="C808110" s="75"/>
    </row>
    <row r="808111" spans="2:3" x14ac:dyDescent="0.25">
      <c r="B808111" s="76"/>
      <c r="C808111" s="75"/>
    </row>
    <row r="808221" spans="2:3" x14ac:dyDescent="0.25">
      <c r="B808221" s="76"/>
      <c r="C808221" s="75"/>
    </row>
    <row r="808222" spans="2:3" x14ac:dyDescent="0.25">
      <c r="B808222" s="76"/>
      <c r="C808222" s="75"/>
    </row>
    <row r="808223" spans="2:3" x14ac:dyDescent="0.25">
      <c r="B808223" s="76"/>
      <c r="C808223" s="75"/>
    </row>
    <row r="808224" spans="2:3" x14ac:dyDescent="0.25">
      <c r="B808224" s="76"/>
      <c r="C808224" s="75"/>
    </row>
    <row r="808225" spans="2:3" x14ac:dyDescent="0.25">
      <c r="B808225" s="76"/>
      <c r="C808225" s="75"/>
    </row>
    <row r="808226" spans="2:3" x14ac:dyDescent="0.25">
      <c r="B808226" s="76"/>
      <c r="C808226" s="75"/>
    </row>
    <row r="808227" spans="2:3" x14ac:dyDescent="0.25">
      <c r="B808227" s="76"/>
      <c r="C808227" s="75"/>
    </row>
    <row r="808228" spans="2:3" x14ac:dyDescent="0.25">
      <c r="B808228" s="76"/>
      <c r="C808228" s="75"/>
    </row>
    <row r="808229" spans="2:3" x14ac:dyDescent="0.25">
      <c r="B808229" s="76"/>
      <c r="C808229" s="75"/>
    </row>
    <row r="808230" spans="2:3" x14ac:dyDescent="0.25">
      <c r="B808230" s="76"/>
      <c r="C808230" s="75"/>
    </row>
    <row r="808231" spans="2:3" x14ac:dyDescent="0.25">
      <c r="B808231" s="76"/>
      <c r="C808231" s="75"/>
    </row>
    <row r="808232" spans="2:3" x14ac:dyDescent="0.25">
      <c r="B808232" s="76"/>
      <c r="C808232" s="75"/>
    </row>
    <row r="808233" spans="2:3" x14ac:dyDescent="0.25">
      <c r="B808233" s="76"/>
      <c r="C808233" s="75"/>
    </row>
    <row r="808343" spans="2:3" x14ac:dyDescent="0.25">
      <c r="B808343" s="76"/>
      <c r="C808343" s="75"/>
    </row>
    <row r="808344" spans="2:3" x14ac:dyDescent="0.25">
      <c r="B808344" s="76"/>
      <c r="C808344" s="75"/>
    </row>
    <row r="808345" spans="2:3" x14ac:dyDescent="0.25">
      <c r="B808345" s="76"/>
      <c r="C808345" s="75"/>
    </row>
    <row r="808346" spans="2:3" x14ac:dyDescent="0.25">
      <c r="B808346" s="76"/>
      <c r="C808346" s="75"/>
    </row>
    <row r="808347" spans="2:3" x14ac:dyDescent="0.25">
      <c r="B808347" s="76"/>
      <c r="C808347" s="75"/>
    </row>
    <row r="808348" spans="2:3" x14ac:dyDescent="0.25">
      <c r="B808348" s="76"/>
      <c r="C808348" s="75"/>
    </row>
    <row r="808349" spans="2:3" x14ac:dyDescent="0.25">
      <c r="B808349" s="76"/>
      <c r="C808349" s="75"/>
    </row>
    <row r="808350" spans="2:3" x14ac:dyDescent="0.25">
      <c r="B808350" s="76"/>
      <c r="C808350" s="75"/>
    </row>
    <row r="808351" spans="2:3" x14ac:dyDescent="0.25">
      <c r="B808351" s="76"/>
      <c r="C808351" s="75"/>
    </row>
    <row r="808352" spans="2:3" x14ac:dyDescent="0.25">
      <c r="B808352" s="76"/>
      <c r="C808352" s="75"/>
    </row>
    <row r="808353" spans="2:3" x14ac:dyDescent="0.25">
      <c r="B808353" s="76"/>
      <c r="C808353" s="75"/>
    </row>
    <row r="808354" spans="2:3" x14ac:dyDescent="0.25">
      <c r="B808354" s="76"/>
      <c r="C808354" s="75"/>
    </row>
    <row r="808355" spans="2:3" x14ac:dyDescent="0.25">
      <c r="B808355" s="76"/>
      <c r="C808355" s="75"/>
    </row>
    <row r="808465" spans="2:3" x14ac:dyDescent="0.25">
      <c r="B808465" s="76"/>
      <c r="C808465" s="75"/>
    </row>
    <row r="808466" spans="2:3" x14ac:dyDescent="0.25">
      <c r="B808466" s="76"/>
      <c r="C808466" s="75"/>
    </row>
    <row r="808467" spans="2:3" x14ac:dyDescent="0.25">
      <c r="B808467" s="76"/>
      <c r="C808467" s="75"/>
    </row>
    <row r="808468" spans="2:3" x14ac:dyDescent="0.25">
      <c r="B808468" s="76"/>
      <c r="C808468" s="75"/>
    </row>
    <row r="808469" spans="2:3" x14ac:dyDescent="0.25">
      <c r="B808469" s="76"/>
      <c r="C808469" s="75"/>
    </row>
    <row r="808470" spans="2:3" x14ac:dyDescent="0.25">
      <c r="B808470" s="76"/>
      <c r="C808470" s="75"/>
    </row>
    <row r="808471" spans="2:3" x14ac:dyDescent="0.25">
      <c r="B808471" s="76"/>
      <c r="C808471" s="75"/>
    </row>
    <row r="808472" spans="2:3" x14ac:dyDescent="0.25">
      <c r="B808472" s="76"/>
      <c r="C808472" s="75"/>
    </row>
    <row r="808473" spans="2:3" x14ac:dyDescent="0.25">
      <c r="B808473" s="76"/>
      <c r="C808473" s="75"/>
    </row>
    <row r="808474" spans="2:3" x14ac:dyDescent="0.25">
      <c r="B808474" s="76"/>
      <c r="C808474" s="75"/>
    </row>
    <row r="808475" spans="2:3" x14ac:dyDescent="0.25">
      <c r="B808475" s="76"/>
      <c r="C808475" s="75"/>
    </row>
    <row r="808476" spans="2:3" x14ac:dyDescent="0.25">
      <c r="B808476" s="76"/>
      <c r="C808476" s="75"/>
    </row>
    <row r="808477" spans="2:3" x14ac:dyDescent="0.25">
      <c r="B808477" s="76"/>
      <c r="C808477" s="75"/>
    </row>
    <row r="808587" spans="2:3" x14ac:dyDescent="0.25">
      <c r="B808587" s="76"/>
      <c r="C808587" s="75"/>
    </row>
    <row r="808588" spans="2:3" x14ac:dyDescent="0.25">
      <c r="B808588" s="76"/>
      <c r="C808588" s="75"/>
    </row>
    <row r="808589" spans="2:3" x14ac:dyDescent="0.25">
      <c r="B808589" s="76"/>
      <c r="C808589" s="75"/>
    </row>
    <row r="808590" spans="2:3" x14ac:dyDescent="0.25">
      <c r="B808590" s="76"/>
      <c r="C808590" s="75"/>
    </row>
    <row r="808591" spans="2:3" x14ac:dyDescent="0.25">
      <c r="B808591" s="76"/>
      <c r="C808591" s="75"/>
    </row>
    <row r="808592" spans="2:3" x14ac:dyDescent="0.25">
      <c r="B808592" s="76"/>
      <c r="C808592" s="75"/>
    </row>
    <row r="808593" spans="2:3" x14ac:dyDescent="0.25">
      <c r="B808593" s="76"/>
      <c r="C808593" s="75"/>
    </row>
    <row r="808594" spans="2:3" x14ac:dyDescent="0.25">
      <c r="B808594" s="76"/>
      <c r="C808594" s="75"/>
    </row>
    <row r="808595" spans="2:3" x14ac:dyDescent="0.25">
      <c r="B808595" s="76"/>
      <c r="C808595" s="75"/>
    </row>
    <row r="808596" spans="2:3" x14ac:dyDescent="0.25">
      <c r="B808596" s="76"/>
      <c r="C808596" s="75"/>
    </row>
    <row r="808597" spans="2:3" x14ac:dyDescent="0.25">
      <c r="B808597" s="76"/>
      <c r="C808597" s="75"/>
    </row>
    <row r="808598" spans="2:3" x14ac:dyDescent="0.25">
      <c r="B808598" s="76"/>
      <c r="C808598" s="75"/>
    </row>
    <row r="808599" spans="2:3" x14ac:dyDescent="0.25">
      <c r="B808599" s="76"/>
      <c r="C808599" s="75"/>
    </row>
    <row r="808709" spans="2:3" x14ac:dyDescent="0.25">
      <c r="B808709" s="76"/>
      <c r="C808709" s="75"/>
    </row>
    <row r="808710" spans="2:3" x14ac:dyDescent="0.25">
      <c r="B808710" s="76"/>
      <c r="C808710" s="75"/>
    </row>
    <row r="808711" spans="2:3" x14ac:dyDescent="0.25">
      <c r="B808711" s="76"/>
      <c r="C808711" s="75"/>
    </row>
    <row r="808712" spans="2:3" x14ac:dyDescent="0.25">
      <c r="B808712" s="76"/>
      <c r="C808712" s="75"/>
    </row>
    <row r="808713" spans="2:3" x14ac:dyDescent="0.25">
      <c r="B808713" s="76"/>
      <c r="C808713" s="75"/>
    </row>
    <row r="808714" spans="2:3" x14ac:dyDescent="0.25">
      <c r="B808714" s="76"/>
      <c r="C808714" s="75"/>
    </row>
    <row r="808715" spans="2:3" x14ac:dyDescent="0.25">
      <c r="B808715" s="76"/>
      <c r="C808715" s="75"/>
    </row>
    <row r="808716" spans="2:3" x14ac:dyDescent="0.25">
      <c r="B808716" s="76"/>
      <c r="C808716" s="75"/>
    </row>
    <row r="808717" spans="2:3" x14ac:dyDescent="0.25">
      <c r="B808717" s="76"/>
      <c r="C808717" s="75"/>
    </row>
    <row r="808718" spans="2:3" x14ac:dyDescent="0.25">
      <c r="B808718" s="76"/>
      <c r="C808718" s="75"/>
    </row>
    <row r="808719" spans="2:3" x14ac:dyDescent="0.25">
      <c r="B808719" s="76"/>
      <c r="C808719" s="75"/>
    </row>
    <row r="808720" spans="2:3" x14ac:dyDescent="0.25">
      <c r="B808720" s="76"/>
      <c r="C808720" s="75"/>
    </row>
    <row r="808721" spans="2:3" x14ac:dyDescent="0.25">
      <c r="B808721" s="76"/>
      <c r="C808721" s="75"/>
    </row>
    <row r="808831" spans="2:3" x14ac:dyDescent="0.25">
      <c r="B808831" s="76"/>
      <c r="C808831" s="75"/>
    </row>
    <row r="808832" spans="2:3" x14ac:dyDescent="0.25">
      <c r="B808832" s="76"/>
      <c r="C808832" s="75"/>
    </row>
    <row r="808833" spans="2:3" x14ac:dyDescent="0.25">
      <c r="B808833" s="76"/>
      <c r="C808833" s="75"/>
    </row>
    <row r="808834" spans="2:3" x14ac:dyDescent="0.25">
      <c r="B808834" s="76"/>
      <c r="C808834" s="75"/>
    </row>
    <row r="808835" spans="2:3" x14ac:dyDescent="0.25">
      <c r="B808835" s="76"/>
      <c r="C808835" s="75"/>
    </row>
    <row r="808836" spans="2:3" x14ac:dyDescent="0.25">
      <c r="B808836" s="76"/>
      <c r="C808836" s="75"/>
    </row>
    <row r="808837" spans="2:3" x14ac:dyDescent="0.25">
      <c r="B808837" s="76"/>
      <c r="C808837" s="75"/>
    </row>
    <row r="808838" spans="2:3" x14ac:dyDescent="0.25">
      <c r="B808838" s="76"/>
      <c r="C808838" s="75"/>
    </row>
    <row r="808839" spans="2:3" x14ac:dyDescent="0.25">
      <c r="B808839" s="76"/>
      <c r="C808839" s="75"/>
    </row>
    <row r="808840" spans="2:3" x14ac:dyDescent="0.25">
      <c r="B808840" s="76"/>
      <c r="C808840" s="75"/>
    </row>
    <row r="808841" spans="2:3" x14ac:dyDescent="0.25">
      <c r="B808841" s="76"/>
      <c r="C808841" s="75"/>
    </row>
    <row r="808842" spans="2:3" x14ac:dyDescent="0.25">
      <c r="B808842" s="76"/>
      <c r="C808842" s="75"/>
    </row>
    <row r="808843" spans="2:3" x14ac:dyDescent="0.25">
      <c r="B808843" s="76"/>
      <c r="C808843" s="75"/>
    </row>
    <row r="808953" spans="2:3" x14ac:dyDescent="0.25">
      <c r="B808953" s="76"/>
      <c r="C808953" s="75"/>
    </row>
    <row r="808954" spans="2:3" x14ac:dyDescent="0.25">
      <c r="B808954" s="76"/>
      <c r="C808954" s="75"/>
    </row>
    <row r="808955" spans="2:3" x14ac:dyDescent="0.25">
      <c r="B808955" s="76"/>
      <c r="C808955" s="75"/>
    </row>
    <row r="808956" spans="2:3" x14ac:dyDescent="0.25">
      <c r="B808956" s="76"/>
      <c r="C808956" s="75"/>
    </row>
    <row r="808957" spans="2:3" x14ac:dyDescent="0.25">
      <c r="B808957" s="76"/>
      <c r="C808957" s="75"/>
    </row>
    <row r="808958" spans="2:3" x14ac:dyDescent="0.25">
      <c r="B808958" s="76"/>
      <c r="C808958" s="75"/>
    </row>
    <row r="808959" spans="2:3" x14ac:dyDescent="0.25">
      <c r="B808959" s="76"/>
      <c r="C808959" s="75"/>
    </row>
    <row r="808960" spans="2:3" x14ac:dyDescent="0.25">
      <c r="B808960" s="76"/>
      <c r="C808960" s="75"/>
    </row>
    <row r="808961" spans="2:3" x14ac:dyDescent="0.25">
      <c r="B808961" s="76"/>
      <c r="C808961" s="75"/>
    </row>
    <row r="808962" spans="2:3" x14ac:dyDescent="0.25">
      <c r="B808962" s="76"/>
      <c r="C808962" s="75"/>
    </row>
    <row r="808963" spans="2:3" x14ac:dyDescent="0.25">
      <c r="B808963" s="76"/>
      <c r="C808963" s="75"/>
    </row>
    <row r="808964" spans="2:3" x14ac:dyDescent="0.25">
      <c r="B808964" s="76"/>
      <c r="C808964" s="75"/>
    </row>
    <row r="808965" spans="2:3" x14ac:dyDescent="0.25">
      <c r="B808965" s="76"/>
      <c r="C808965" s="75"/>
    </row>
    <row r="809075" spans="2:3" x14ac:dyDescent="0.25">
      <c r="B809075" s="76"/>
      <c r="C809075" s="75"/>
    </row>
    <row r="809076" spans="2:3" x14ac:dyDescent="0.25">
      <c r="B809076" s="76"/>
      <c r="C809076" s="75"/>
    </row>
    <row r="809077" spans="2:3" x14ac:dyDescent="0.25">
      <c r="B809077" s="76"/>
      <c r="C809077" s="75"/>
    </row>
    <row r="809078" spans="2:3" x14ac:dyDescent="0.25">
      <c r="B809078" s="76"/>
      <c r="C809078" s="75"/>
    </row>
    <row r="809079" spans="2:3" x14ac:dyDescent="0.25">
      <c r="B809079" s="76"/>
      <c r="C809079" s="75"/>
    </row>
    <row r="809080" spans="2:3" x14ac:dyDescent="0.25">
      <c r="B809080" s="76"/>
      <c r="C809080" s="75"/>
    </row>
    <row r="809081" spans="2:3" x14ac:dyDescent="0.25">
      <c r="B809081" s="76"/>
      <c r="C809081" s="75"/>
    </row>
    <row r="809082" spans="2:3" x14ac:dyDescent="0.25">
      <c r="B809082" s="76"/>
      <c r="C809082" s="75"/>
    </row>
    <row r="809083" spans="2:3" x14ac:dyDescent="0.25">
      <c r="B809083" s="76"/>
      <c r="C809083" s="75"/>
    </row>
    <row r="809084" spans="2:3" x14ac:dyDescent="0.25">
      <c r="B809084" s="76"/>
      <c r="C809084" s="75"/>
    </row>
    <row r="809085" spans="2:3" x14ac:dyDescent="0.25">
      <c r="B809085" s="76"/>
      <c r="C809085" s="75"/>
    </row>
    <row r="809086" spans="2:3" x14ac:dyDescent="0.25">
      <c r="B809086" s="76"/>
      <c r="C809086" s="75"/>
    </row>
    <row r="809087" spans="2:3" x14ac:dyDescent="0.25">
      <c r="B809087" s="76"/>
      <c r="C809087" s="75"/>
    </row>
    <row r="809197" spans="2:3" x14ac:dyDescent="0.25">
      <c r="B809197" s="76"/>
      <c r="C809197" s="75"/>
    </row>
    <row r="809198" spans="2:3" x14ac:dyDescent="0.25">
      <c r="B809198" s="76"/>
      <c r="C809198" s="75"/>
    </row>
    <row r="809199" spans="2:3" x14ac:dyDescent="0.25">
      <c r="B809199" s="76"/>
      <c r="C809199" s="75"/>
    </row>
    <row r="809200" spans="2:3" x14ac:dyDescent="0.25">
      <c r="B809200" s="76"/>
      <c r="C809200" s="75"/>
    </row>
    <row r="809201" spans="2:3" x14ac:dyDescent="0.25">
      <c r="B809201" s="76"/>
      <c r="C809201" s="75"/>
    </row>
    <row r="809202" spans="2:3" x14ac:dyDescent="0.25">
      <c r="B809202" s="76"/>
      <c r="C809202" s="75"/>
    </row>
    <row r="809203" spans="2:3" x14ac:dyDescent="0.25">
      <c r="B809203" s="76"/>
      <c r="C809203" s="75"/>
    </row>
    <row r="809204" spans="2:3" x14ac:dyDescent="0.25">
      <c r="B809204" s="76"/>
      <c r="C809204" s="75"/>
    </row>
    <row r="809205" spans="2:3" x14ac:dyDescent="0.25">
      <c r="B809205" s="76"/>
      <c r="C809205" s="75"/>
    </row>
    <row r="809206" spans="2:3" x14ac:dyDescent="0.25">
      <c r="B809206" s="76"/>
      <c r="C809206" s="75"/>
    </row>
    <row r="809207" spans="2:3" x14ac:dyDescent="0.25">
      <c r="B809207" s="76"/>
      <c r="C809207" s="75"/>
    </row>
    <row r="809208" spans="2:3" x14ac:dyDescent="0.25">
      <c r="B809208" s="76"/>
      <c r="C809208" s="75"/>
    </row>
    <row r="809209" spans="2:3" x14ac:dyDescent="0.25">
      <c r="B809209" s="76"/>
      <c r="C809209" s="75"/>
    </row>
    <row r="809319" spans="2:3" x14ac:dyDescent="0.25">
      <c r="B809319" s="76"/>
      <c r="C809319" s="75"/>
    </row>
    <row r="809320" spans="2:3" x14ac:dyDescent="0.25">
      <c r="B809320" s="76"/>
      <c r="C809320" s="75"/>
    </row>
    <row r="809321" spans="2:3" x14ac:dyDescent="0.25">
      <c r="B809321" s="76"/>
      <c r="C809321" s="75"/>
    </row>
    <row r="809322" spans="2:3" x14ac:dyDescent="0.25">
      <c r="B809322" s="76"/>
      <c r="C809322" s="75"/>
    </row>
    <row r="809323" spans="2:3" x14ac:dyDescent="0.25">
      <c r="B809323" s="76"/>
      <c r="C809323" s="75"/>
    </row>
    <row r="809324" spans="2:3" x14ac:dyDescent="0.25">
      <c r="B809324" s="76"/>
      <c r="C809324" s="75"/>
    </row>
    <row r="809325" spans="2:3" x14ac:dyDescent="0.25">
      <c r="B809325" s="76"/>
      <c r="C809325" s="75"/>
    </row>
    <row r="809326" spans="2:3" x14ac:dyDescent="0.25">
      <c r="B809326" s="76"/>
      <c r="C809326" s="75"/>
    </row>
    <row r="809327" spans="2:3" x14ac:dyDescent="0.25">
      <c r="B809327" s="76"/>
      <c r="C809327" s="75"/>
    </row>
    <row r="809328" spans="2:3" x14ac:dyDescent="0.25">
      <c r="B809328" s="76"/>
      <c r="C809328" s="75"/>
    </row>
    <row r="809329" spans="2:3" x14ac:dyDescent="0.25">
      <c r="B809329" s="76"/>
      <c r="C809329" s="75"/>
    </row>
    <row r="809330" spans="2:3" x14ac:dyDescent="0.25">
      <c r="B809330" s="76"/>
      <c r="C809330" s="75"/>
    </row>
    <row r="809331" spans="2:3" x14ac:dyDescent="0.25">
      <c r="B809331" s="76"/>
      <c r="C809331" s="75"/>
    </row>
    <row r="809441" spans="2:3" x14ac:dyDescent="0.25">
      <c r="B809441" s="76"/>
      <c r="C809441" s="75"/>
    </row>
    <row r="809442" spans="2:3" x14ac:dyDescent="0.25">
      <c r="B809442" s="76"/>
      <c r="C809442" s="75"/>
    </row>
    <row r="809443" spans="2:3" x14ac:dyDescent="0.25">
      <c r="B809443" s="76"/>
      <c r="C809443" s="75"/>
    </row>
    <row r="809444" spans="2:3" x14ac:dyDescent="0.25">
      <c r="B809444" s="76"/>
      <c r="C809444" s="75"/>
    </row>
    <row r="809445" spans="2:3" x14ac:dyDescent="0.25">
      <c r="B809445" s="76"/>
      <c r="C809445" s="75"/>
    </row>
    <row r="809446" spans="2:3" x14ac:dyDescent="0.25">
      <c r="B809446" s="76"/>
      <c r="C809446" s="75"/>
    </row>
    <row r="809447" spans="2:3" x14ac:dyDescent="0.25">
      <c r="B809447" s="76"/>
      <c r="C809447" s="75"/>
    </row>
    <row r="809448" spans="2:3" x14ac:dyDescent="0.25">
      <c r="B809448" s="76"/>
      <c r="C809448" s="75"/>
    </row>
    <row r="809449" spans="2:3" x14ac:dyDescent="0.25">
      <c r="B809449" s="76"/>
      <c r="C809449" s="75"/>
    </row>
    <row r="809450" spans="2:3" x14ac:dyDescent="0.25">
      <c r="B809450" s="76"/>
      <c r="C809450" s="75"/>
    </row>
    <row r="809451" spans="2:3" x14ac:dyDescent="0.25">
      <c r="B809451" s="76"/>
      <c r="C809451" s="75"/>
    </row>
    <row r="809452" spans="2:3" x14ac:dyDescent="0.25">
      <c r="B809452" s="76"/>
      <c r="C809452" s="75"/>
    </row>
    <row r="809453" spans="2:3" x14ac:dyDescent="0.25">
      <c r="B809453" s="76"/>
      <c r="C809453" s="75"/>
    </row>
    <row r="809563" spans="2:3" x14ac:dyDescent="0.25">
      <c r="B809563" s="76"/>
      <c r="C809563" s="75"/>
    </row>
    <row r="809564" spans="2:3" x14ac:dyDescent="0.25">
      <c r="B809564" s="76"/>
      <c r="C809564" s="75"/>
    </row>
    <row r="809565" spans="2:3" x14ac:dyDescent="0.25">
      <c r="B809565" s="76"/>
      <c r="C809565" s="75"/>
    </row>
    <row r="809566" spans="2:3" x14ac:dyDescent="0.25">
      <c r="B809566" s="76"/>
      <c r="C809566" s="75"/>
    </row>
    <row r="809567" spans="2:3" x14ac:dyDescent="0.25">
      <c r="B809567" s="76"/>
      <c r="C809567" s="75"/>
    </row>
    <row r="809568" spans="2:3" x14ac:dyDescent="0.25">
      <c r="B809568" s="76"/>
      <c r="C809568" s="75"/>
    </row>
    <row r="809569" spans="2:3" x14ac:dyDescent="0.25">
      <c r="B809569" s="76"/>
      <c r="C809569" s="75"/>
    </row>
    <row r="809570" spans="2:3" x14ac:dyDescent="0.25">
      <c r="B809570" s="76"/>
      <c r="C809570" s="75"/>
    </row>
    <row r="809571" spans="2:3" x14ac:dyDescent="0.25">
      <c r="B809571" s="76"/>
      <c r="C809571" s="75"/>
    </row>
    <row r="809572" spans="2:3" x14ac:dyDescent="0.25">
      <c r="B809572" s="76"/>
      <c r="C809572" s="75"/>
    </row>
    <row r="809573" spans="2:3" x14ac:dyDescent="0.25">
      <c r="B809573" s="76"/>
      <c r="C809573" s="75"/>
    </row>
    <row r="809574" spans="2:3" x14ac:dyDescent="0.25">
      <c r="B809574" s="76"/>
      <c r="C809574" s="75"/>
    </row>
    <row r="809575" spans="2:3" x14ac:dyDescent="0.25">
      <c r="B809575" s="76"/>
      <c r="C809575" s="75"/>
    </row>
    <row r="809685" spans="2:3" x14ac:dyDescent="0.25">
      <c r="B809685" s="76"/>
      <c r="C809685" s="75"/>
    </row>
    <row r="809686" spans="2:3" x14ac:dyDescent="0.25">
      <c r="B809686" s="76"/>
      <c r="C809686" s="75"/>
    </row>
    <row r="809687" spans="2:3" x14ac:dyDescent="0.25">
      <c r="B809687" s="76"/>
      <c r="C809687" s="75"/>
    </row>
    <row r="809688" spans="2:3" x14ac:dyDescent="0.25">
      <c r="B809688" s="76"/>
      <c r="C809688" s="75"/>
    </row>
    <row r="809689" spans="2:3" x14ac:dyDescent="0.25">
      <c r="B809689" s="76"/>
      <c r="C809689" s="75"/>
    </row>
    <row r="809690" spans="2:3" x14ac:dyDescent="0.25">
      <c r="B809690" s="76"/>
      <c r="C809690" s="75"/>
    </row>
    <row r="809691" spans="2:3" x14ac:dyDescent="0.25">
      <c r="B809691" s="76"/>
      <c r="C809691" s="75"/>
    </row>
    <row r="809692" spans="2:3" x14ac:dyDescent="0.25">
      <c r="B809692" s="76"/>
      <c r="C809692" s="75"/>
    </row>
    <row r="809693" spans="2:3" x14ac:dyDescent="0.25">
      <c r="B809693" s="76"/>
      <c r="C809693" s="75"/>
    </row>
    <row r="809694" spans="2:3" x14ac:dyDescent="0.25">
      <c r="B809694" s="76"/>
      <c r="C809694" s="75"/>
    </row>
    <row r="809695" spans="2:3" x14ac:dyDescent="0.25">
      <c r="B809695" s="76"/>
      <c r="C809695" s="75"/>
    </row>
    <row r="809696" spans="2:3" x14ac:dyDescent="0.25">
      <c r="B809696" s="76"/>
      <c r="C809696" s="75"/>
    </row>
    <row r="809697" spans="2:3" x14ac:dyDescent="0.25">
      <c r="B809697" s="76"/>
      <c r="C809697" s="75"/>
    </row>
    <row r="809807" spans="2:3" x14ac:dyDescent="0.25">
      <c r="B809807" s="76"/>
      <c r="C809807" s="75"/>
    </row>
    <row r="809808" spans="2:3" x14ac:dyDescent="0.25">
      <c r="B809808" s="76"/>
      <c r="C809808" s="75"/>
    </row>
    <row r="809809" spans="2:3" x14ac:dyDescent="0.25">
      <c r="B809809" s="76"/>
      <c r="C809809" s="75"/>
    </row>
    <row r="809810" spans="2:3" x14ac:dyDescent="0.25">
      <c r="B809810" s="76"/>
      <c r="C809810" s="75"/>
    </row>
    <row r="809811" spans="2:3" x14ac:dyDescent="0.25">
      <c r="B809811" s="76"/>
      <c r="C809811" s="75"/>
    </row>
    <row r="809812" spans="2:3" x14ac:dyDescent="0.25">
      <c r="B809812" s="76"/>
      <c r="C809812" s="75"/>
    </row>
    <row r="809813" spans="2:3" x14ac:dyDescent="0.25">
      <c r="B809813" s="76"/>
      <c r="C809813" s="75"/>
    </row>
    <row r="809814" spans="2:3" x14ac:dyDescent="0.25">
      <c r="B809814" s="76"/>
      <c r="C809814" s="75"/>
    </row>
    <row r="809815" spans="2:3" x14ac:dyDescent="0.25">
      <c r="B809815" s="76"/>
      <c r="C809815" s="75"/>
    </row>
    <row r="809816" spans="2:3" x14ac:dyDescent="0.25">
      <c r="B809816" s="76"/>
      <c r="C809816" s="75"/>
    </row>
    <row r="809817" spans="2:3" x14ac:dyDescent="0.25">
      <c r="B809817" s="76"/>
      <c r="C809817" s="75"/>
    </row>
    <row r="809818" spans="2:3" x14ac:dyDescent="0.25">
      <c r="B809818" s="76"/>
      <c r="C809818" s="75"/>
    </row>
    <row r="809819" spans="2:3" x14ac:dyDescent="0.25">
      <c r="B809819" s="76"/>
      <c r="C809819" s="75"/>
    </row>
    <row r="809929" spans="2:3" x14ac:dyDescent="0.25">
      <c r="B809929" s="76"/>
      <c r="C809929" s="75"/>
    </row>
    <row r="809930" spans="2:3" x14ac:dyDescent="0.25">
      <c r="B809930" s="76"/>
      <c r="C809930" s="75"/>
    </row>
    <row r="809931" spans="2:3" x14ac:dyDescent="0.25">
      <c r="B809931" s="76"/>
      <c r="C809931" s="75"/>
    </row>
    <row r="809932" spans="2:3" x14ac:dyDescent="0.25">
      <c r="B809932" s="76"/>
      <c r="C809932" s="75"/>
    </row>
    <row r="809933" spans="2:3" x14ac:dyDescent="0.25">
      <c r="B809933" s="76"/>
      <c r="C809933" s="75"/>
    </row>
    <row r="809934" spans="2:3" x14ac:dyDescent="0.25">
      <c r="B809934" s="76"/>
      <c r="C809934" s="75"/>
    </row>
    <row r="809935" spans="2:3" x14ac:dyDescent="0.25">
      <c r="B809935" s="76"/>
      <c r="C809935" s="75"/>
    </row>
    <row r="809936" spans="2:3" x14ac:dyDescent="0.25">
      <c r="B809936" s="76"/>
      <c r="C809936" s="75"/>
    </row>
    <row r="809937" spans="2:3" x14ac:dyDescent="0.25">
      <c r="B809937" s="76"/>
      <c r="C809937" s="75"/>
    </row>
    <row r="809938" spans="2:3" x14ac:dyDescent="0.25">
      <c r="B809938" s="76"/>
      <c r="C809938" s="75"/>
    </row>
    <row r="809939" spans="2:3" x14ac:dyDescent="0.25">
      <c r="B809939" s="76"/>
      <c r="C809939" s="75"/>
    </row>
    <row r="809940" spans="2:3" x14ac:dyDescent="0.25">
      <c r="B809940" s="76"/>
      <c r="C809940" s="75"/>
    </row>
    <row r="809941" spans="2:3" x14ac:dyDescent="0.25">
      <c r="B809941" s="76"/>
      <c r="C809941" s="75"/>
    </row>
    <row r="810051" spans="2:3" x14ac:dyDescent="0.25">
      <c r="B810051" s="76"/>
      <c r="C810051" s="75"/>
    </row>
    <row r="810052" spans="2:3" x14ac:dyDescent="0.25">
      <c r="B810052" s="76"/>
      <c r="C810052" s="75"/>
    </row>
    <row r="810053" spans="2:3" x14ac:dyDescent="0.25">
      <c r="B810053" s="76"/>
      <c r="C810053" s="75"/>
    </row>
    <row r="810054" spans="2:3" x14ac:dyDescent="0.25">
      <c r="B810054" s="76"/>
      <c r="C810054" s="75"/>
    </row>
    <row r="810055" spans="2:3" x14ac:dyDescent="0.25">
      <c r="B810055" s="76"/>
      <c r="C810055" s="75"/>
    </row>
    <row r="810056" spans="2:3" x14ac:dyDescent="0.25">
      <c r="B810056" s="76"/>
      <c r="C810056" s="75"/>
    </row>
    <row r="810057" spans="2:3" x14ac:dyDescent="0.25">
      <c r="B810057" s="76"/>
      <c r="C810057" s="75"/>
    </row>
    <row r="810058" spans="2:3" x14ac:dyDescent="0.25">
      <c r="B810058" s="76"/>
      <c r="C810058" s="75"/>
    </row>
    <row r="810059" spans="2:3" x14ac:dyDescent="0.25">
      <c r="B810059" s="76"/>
      <c r="C810059" s="75"/>
    </row>
    <row r="810060" spans="2:3" x14ac:dyDescent="0.25">
      <c r="B810060" s="76"/>
      <c r="C810060" s="75"/>
    </row>
    <row r="810061" spans="2:3" x14ac:dyDescent="0.25">
      <c r="B810061" s="76"/>
      <c r="C810061" s="75"/>
    </row>
    <row r="810062" spans="2:3" x14ac:dyDescent="0.25">
      <c r="B810062" s="76"/>
      <c r="C810062" s="75"/>
    </row>
    <row r="810063" spans="2:3" x14ac:dyDescent="0.25">
      <c r="B810063" s="76"/>
      <c r="C810063" s="75"/>
    </row>
    <row r="810173" spans="2:3" x14ac:dyDescent="0.25">
      <c r="B810173" s="76"/>
      <c r="C810173" s="75"/>
    </row>
    <row r="810174" spans="2:3" x14ac:dyDescent="0.25">
      <c r="B810174" s="76"/>
      <c r="C810174" s="75"/>
    </row>
    <row r="810175" spans="2:3" x14ac:dyDescent="0.25">
      <c r="B810175" s="76"/>
      <c r="C810175" s="75"/>
    </row>
    <row r="810176" spans="2:3" x14ac:dyDescent="0.25">
      <c r="B810176" s="76"/>
      <c r="C810176" s="75"/>
    </row>
    <row r="810177" spans="2:3" x14ac:dyDescent="0.25">
      <c r="B810177" s="76"/>
      <c r="C810177" s="75"/>
    </row>
    <row r="810178" spans="2:3" x14ac:dyDescent="0.25">
      <c r="B810178" s="76"/>
      <c r="C810178" s="75"/>
    </row>
    <row r="810179" spans="2:3" x14ac:dyDescent="0.25">
      <c r="B810179" s="76"/>
      <c r="C810179" s="75"/>
    </row>
    <row r="810180" spans="2:3" x14ac:dyDescent="0.25">
      <c r="B810180" s="76"/>
      <c r="C810180" s="75"/>
    </row>
    <row r="810181" spans="2:3" x14ac:dyDescent="0.25">
      <c r="B810181" s="76"/>
      <c r="C810181" s="75"/>
    </row>
    <row r="810182" spans="2:3" x14ac:dyDescent="0.25">
      <c r="B810182" s="76"/>
      <c r="C810182" s="75"/>
    </row>
    <row r="810183" spans="2:3" x14ac:dyDescent="0.25">
      <c r="B810183" s="76"/>
      <c r="C810183" s="75"/>
    </row>
    <row r="810184" spans="2:3" x14ac:dyDescent="0.25">
      <c r="B810184" s="76"/>
      <c r="C810184" s="75"/>
    </row>
    <row r="810185" spans="2:3" x14ac:dyDescent="0.25">
      <c r="B810185" s="76"/>
      <c r="C810185" s="75"/>
    </row>
    <row r="810295" spans="2:3" x14ac:dyDescent="0.25">
      <c r="B810295" s="76"/>
      <c r="C810295" s="75"/>
    </row>
    <row r="810296" spans="2:3" x14ac:dyDescent="0.25">
      <c r="B810296" s="76"/>
      <c r="C810296" s="75"/>
    </row>
    <row r="810297" spans="2:3" x14ac:dyDescent="0.25">
      <c r="B810297" s="76"/>
      <c r="C810297" s="75"/>
    </row>
    <row r="810298" spans="2:3" x14ac:dyDescent="0.25">
      <c r="B810298" s="76"/>
      <c r="C810298" s="75"/>
    </row>
    <row r="810299" spans="2:3" x14ac:dyDescent="0.25">
      <c r="B810299" s="76"/>
      <c r="C810299" s="75"/>
    </row>
    <row r="810300" spans="2:3" x14ac:dyDescent="0.25">
      <c r="B810300" s="76"/>
      <c r="C810300" s="75"/>
    </row>
    <row r="810301" spans="2:3" x14ac:dyDescent="0.25">
      <c r="B810301" s="76"/>
      <c r="C810301" s="75"/>
    </row>
    <row r="810302" spans="2:3" x14ac:dyDescent="0.25">
      <c r="B810302" s="76"/>
      <c r="C810302" s="75"/>
    </row>
    <row r="810303" spans="2:3" x14ac:dyDescent="0.25">
      <c r="B810303" s="76"/>
      <c r="C810303" s="75"/>
    </row>
    <row r="810304" spans="2:3" x14ac:dyDescent="0.25">
      <c r="B810304" s="76"/>
      <c r="C810304" s="75"/>
    </row>
    <row r="810305" spans="2:3" x14ac:dyDescent="0.25">
      <c r="B810305" s="76"/>
      <c r="C810305" s="75"/>
    </row>
    <row r="810306" spans="2:3" x14ac:dyDescent="0.25">
      <c r="B810306" s="76"/>
      <c r="C810306" s="75"/>
    </row>
    <row r="810307" spans="2:3" x14ac:dyDescent="0.25">
      <c r="B810307" s="76"/>
      <c r="C810307" s="75"/>
    </row>
    <row r="810417" spans="2:3" x14ac:dyDescent="0.25">
      <c r="B810417" s="76"/>
      <c r="C810417" s="75"/>
    </row>
    <row r="810418" spans="2:3" x14ac:dyDescent="0.25">
      <c r="B810418" s="76"/>
      <c r="C810418" s="75"/>
    </row>
    <row r="810419" spans="2:3" x14ac:dyDescent="0.25">
      <c r="B810419" s="76"/>
      <c r="C810419" s="75"/>
    </row>
    <row r="810420" spans="2:3" x14ac:dyDescent="0.25">
      <c r="B810420" s="76"/>
      <c r="C810420" s="75"/>
    </row>
    <row r="810421" spans="2:3" x14ac:dyDescent="0.25">
      <c r="B810421" s="76"/>
      <c r="C810421" s="75"/>
    </row>
    <row r="810422" spans="2:3" x14ac:dyDescent="0.25">
      <c r="B810422" s="76"/>
      <c r="C810422" s="75"/>
    </row>
    <row r="810423" spans="2:3" x14ac:dyDescent="0.25">
      <c r="B810423" s="76"/>
      <c r="C810423" s="75"/>
    </row>
    <row r="810424" spans="2:3" x14ac:dyDescent="0.25">
      <c r="B810424" s="76"/>
      <c r="C810424" s="75"/>
    </row>
    <row r="810425" spans="2:3" x14ac:dyDescent="0.25">
      <c r="B810425" s="76"/>
      <c r="C810425" s="75"/>
    </row>
    <row r="810426" spans="2:3" x14ac:dyDescent="0.25">
      <c r="B810426" s="76"/>
      <c r="C810426" s="75"/>
    </row>
    <row r="810427" spans="2:3" x14ac:dyDescent="0.25">
      <c r="B810427" s="76"/>
      <c r="C810427" s="75"/>
    </row>
    <row r="810428" spans="2:3" x14ac:dyDescent="0.25">
      <c r="B810428" s="76"/>
      <c r="C810428" s="75"/>
    </row>
    <row r="810429" spans="2:3" x14ac:dyDescent="0.25">
      <c r="B810429" s="76"/>
      <c r="C810429" s="75"/>
    </row>
    <row r="810539" spans="2:3" x14ac:dyDescent="0.25">
      <c r="B810539" s="76"/>
      <c r="C810539" s="75"/>
    </row>
    <row r="810540" spans="2:3" x14ac:dyDescent="0.25">
      <c r="B810540" s="76"/>
      <c r="C810540" s="75"/>
    </row>
    <row r="810541" spans="2:3" x14ac:dyDescent="0.25">
      <c r="B810541" s="76"/>
      <c r="C810541" s="75"/>
    </row>
    <row r="810542" spans="2:3" x14ac:dyDescent="0.25">
      <c r="B810542" s="76"/>
      <c r="C810542" s="75"/>
    </row>
    <row r="810543" spans="2:3" x14ac:dyDescent="0.25">
      <c r="B810543" s="76"/>
      <c r="C810543" s="75"/>
    </row>
    <row r="810544" spans="2:3" x14ac:dyDescent="0.25">
      <c r="B810544" s="76"/>
      <c r="C810544" s="75"/>
    </row>
    <row r="810545" spans="2:3" x14ac:dyDescent="0.25">
      <c r="B810545" s="76"/>
      <c r="C810545" s="75"/>
    </row>
    <row r="810546" spans="2:3" x14ac:dyDescent="0.25">
      <c r="B810546" s="76"/>
      <c r="C810546" s="75"/>
    </row>
    <row r="810547" spans="2:3" x14ac:dyDescent="0.25">
      <c r="B810547" s="76"/>
      <c r="C810547" s="75"/>
    </row>
    <row r="810548" spans="2:3" x14ac:dyDescent="0.25">
      <c r="B810548" s="76"/>
      <c r="C810548" s="75"/>
    </row>
    <row r="810549" spans="2:3" x14ac:dyDescent="0.25">
      <c r="B810549" s="76"/>
      <c r="C810549" s="75"/>
    </row>
    <row r="810550" spans="2:3" x14ac:dyDescent="0.25">
      <c r="B810550" s="76"/>
      <c r="C810550" s="75"/>
    </row>
    <row r="810551" spans="2:3" x14ac:dyDescent="0.25">
      <c r="B810551" s="76"/>
      <c r="C810551" s="75"/>
    </row>
    <row r="810661" spans="2:3" x14ac:dyDescent="0.25">
      <c r="B810661" s="76"/>
      <c r="C810661" s="75"/>
    </row>
    <row r="810662" spans="2:3" x14ac:dyDescent="0.25">
      <c r="B810662" s="76"/>
      <c r="C810662" s="75"/>
    </row>
    <row r="810663" spans="2:3" x14ac:dyDescent="0.25">
      <c r="B810663" s="76"/>
      <c r="C810663" s="75"/>
    </row>
    <row r="810664" spans="2:3" x14ac:dyDescent="0.25">
      <c r="B810664" s="76"/>
      <c r="C810664" s="75"/>
    </row>
    <row r="810665" spans="2:3" x14ac:dyDescent="0.25">
      <c r="B810665" s="76"/>
      <c r="C810665" s="75"/>
    </row>
    <row r="810666" spans="2:3" x14ac:dyDescent="0.25">
      <c r="B810666" s="76"/>
      <c r="C810666" s="75"/>
    </row>
    <row r="810667" spans="2:3" x14ac:dyDescent="0.25">
      <c r="B810667" s="76"/>
      <c r="C810667" s="75"/>
    </row>
    <row r="810668" spans="2:3" x14ac:dyDescent="0.25">
      <c r="B810668" s="76"/>
      <c r="C810668" s="75"/>
    </row>
    <row r="810669" spans="2:3" x14ac:dyDescent="0.25">
      <c r="B810669" s="76"/>
      <c r="C810669" s="75"/>
    </row>
    <row r="810670" spans="2:3" x14ac:dyDescent="0.25">
      <c r="B810670" s="76"/>
      <c r="C810670" s="75"/>
    </row>
    <row r="810671" spans="2:3" x14ac:dyDescent="0.25">
      <c r="B810671" s="76"/>
      <c r="C810671" s="75"/>
    </row>
    <row r="810672" spans="2:3" x14ac:dyDescent="0.25">
      <c r="B810672" s="76"/>
      <c r="C810672" s="75"/>
    </row>
    <row r="810673" spans="2:3" x14ac:dyDescent="0.25">
      <c r="B810673" s="76"/>
      <c r="C810673" s="75"/>
    </row>
    <row r="810783" spans="2:3" x14ac:dyDescent="0.25">
      <c r="B810783" s="76"/>
      <c r="C810783" s="75"/>
    </row>
    <row r="810784" spans="2:3" x14ac:dyDescent="0.25">
      <c r="B810784" s="76"/>
      <c r="C810784" s="75"/>
    </row>
    <row r="810785" spans="2:3" x14ac:dyDescent="0.25">
      <c r="B810785" s="76"/>
      <c r="C810785" s="75"/>
    </row>
    <row r="810786" spans="2:3" x14ac:dyDescent="0.25">
      <c r="B810786" s="76"/>
      <c r="C810786" s="75"/>
    </row>
    <row r="810787" spans="2:3" x14ac:dyDescent="0.25">
      <c r="B810787" s="76"/>
      <c r="C810787" s="75"/>
    </row>
    <row r="810788" spans="2:3" x14ac:dyDescent="0.25">
      <c r="B810788" s="76"/>
      <c r="C810788" s="75"/>
    </row>
    <row r="810789" spans="2:3" x14ac:dyDescent="0.25">
      <c r="B810789" s="76"/>
      <c r="C810789" s="75"/>
    </row>
    <row r="810790" spans="2:3" x14ac:dyDescent="0.25">
      <c r="B810790" s="76"/>
      <c r="C810790" s="75"/>
    </row>
    <row r="810791" spans="2:3" x14ac:dyDescent="0.25">
      <c r="B810791" s="76"/>
      <c r="C810791" s="75"/>
    </row>
    <row r="810792" spans="2:3" x14ac:dyDescent="0.25">
      <c r="B810792" s="76"/>
      <c r="C810792" s="75"/>
    </row>
    <row r="810793" spans="2:3" x14ac:dyDescent="0.25">
      <c r="B810793" s="76"/>
      <c r="C810793" s="75"/>
    </row>
    <row r="810794" spans="2:3" x14ac:dyDescent="0.25">
      <c r="B810794" s="76"/>
      <c r="C810794" s="75"/>
    </row>
    <row r="810795" spans="2:3" x14ac:dyDescent="0.25">
      <c r="B810795" s="76"/>
      <c r="C810795" s="75"/>
    </row>
    <row r="810905" spans="2:3" x14ac:dyDescent="0.25">
      <c r="B810905" s="76"/>
      <c r="C810905" s="75"/>
    </row>
    <row r="810906" spans="2:3" x14ac:dyDescent="0.25">
      <c r="B810906" s="76"/>
      <c r="C810906" s="75"/>
    </row>
    <row r="810907" spans="2:3" x14ac:dyDescent="0.25">
      <c r="B810907" s="76"/>
      <c r="C810907" s="75"/>
    </row>
    <row r="810908" spans="2:3" x14ac:dyDescent="0.25">
      <c r="B810908" s="76"/>
      <c r="C810908" s="75"/>
    </row>
    <row r="810909" spans="2:3" x14ac:dyDescent="0.25">
      <c r="B810909" s="76"/>
      <c r="C810909" s="75"/>
    </row>
    <row r="810910" spans="2:3" x14ac:dyDescent="0.25">
      <c r="B810910" s="76"/>
      <c r="C810910" s="75"/>
    </row>
    <row r="810911" spans="2:3" x14ac:dyDescent="0.25">
      <c r="B810911" s="76"/>
      <c r="C810911" s="75"/>
    </row>
    <row r="810912" spans="2:3" x14ac:dyDescent="0.25">
      <c r="B810912" s="76"/>
      <c r="C810912" s="75"/>
    </row>
    <row r="810913" spans="2:3" x14ac:dyDescent="0.25">
      <c r="B810913" s="76"/>
      <c r="C810913" s="75"/>
    </row>
    <row r="810914" spans="2:3" x14ac:dyDescent="0.25">
      <c r="B810914" s="76"/>
      <c r="C810914" s="75"/>
    </row>
    <row r="810915" spans="2:3" x14ac:dyDescent="0.25">
      <c r="B810915" s="76"/>
      <c r="C810915" s="75"/>
    </row>
    <row r="810916" spans="2:3" x14ac:dyDescent="0.25">
      <c r="B810916" s="76"/>
      <c r="C810916" s="75"/>
    </row>
    <row r="810917" spans="2:3" x14ac:dyDescent="0.25">
      <c r="B810917" s="76"/>
      <c r="C810917" s="75"/>
    </row>
    <row r="811027" spans="2:3" x14ac:dyDescent="0.25">
      <c r="B811027" s="76"/>
      <c r="C811027" s="75"/>
    </row>
    <row r="811028" spans="2:3" x14ac:dyDescent="0.25">
      <c r="B811028" s="76"/>
      <c r="C811028" s="75"/>
    </row>
    <row r="811029" spans="2:3" x14ac:dyDescent="0.25">
      <c r="B811029" s="76"/>
      <c r="C811029" s="75"/>
    </row>
    <row r="811030" spans="2:3" x14ac:dyDescent="0.25">
      <c r="B811030" s="76"/>
      <c r="C811030" s="75"/>
    </row>
    <row r="811031" spans="2:3" x14ac:dyDescent="0.25">
      <c r="B811031" s="76"/>
      <c r="C811031" s="75"/>
    </row>
    <row r="811032" spans="2:3" x14ac:dyDescent="0.25">
      <c r="B811032" s="76"/>
      <c r="C811032" s="75"/>
    </row>
    <row r="811033" spans="2:3" x14ac:dyDescent="0.25">
      <c r="B811033" s="76"/>
      <c r="C811033" s="75"/>
    </row>
    <row r="811034" spans="2:3" x14ac:dyDescent="0.25">
      <c r="B811034" s="76"/>
      <c r="C811034" s="75"/>
    </row>
    <row r="811035" spans="2:3" x14ac:dyDescent="0.25">
      <c r="B811035" s="76"/>
      <c r="C811035" s="75"/>
    </row>
    <row r="811036" spans="2:3" x14ac:dyDescent="0.25">
      <c r="B811036" s="76"/>
      <c r="C811036" s="75"/>
    </row>
    <row r="811037" spans="2:3" x14ac:dyDescent="0.25">
      <c r="B811037" s="76"/>
      <c r="C811037" s="75"/>
    </row>
    <row r="811038" spans="2:3" x14ac:dyDescent="0.25">
      <c r="B811038" s="76"/>
      <c r="C811038" s="75"/>
    </row>
    <row r="811039" spans="2:3" x14ac:dyDescent="0.25">
      <c r="B811039" s="76"/>
      <c r="C811039" s="75"/>
    </row>
    <row r="811149" spans="2:3" x14ac:dyDescent="0.25">
      <c r="B811149" s="76"/>
      <c r="C811149" s="75"/>
    </row>
    <row r="811150" spans="2:3" x14ac:dyDescent="0.25">
      <c r="B811150" s="76"/>
      <c r="C811150" s="75"/>
    </row>
    <row r="811151" spans="2:3" x14ac:dyDescent="0.25">
      <c r="B811151" s="76"/>
      <c r="C811151" s="75"/>
    </row>
    <row r="811152" spans="2:3" x14ac:dyDescent="0.25">
      <c r="B811152" s="76"/>
      <c r="C811152" s="75"/>
    </row>
    <row r="811153" spans="2:3" x14ac:dyDescent="0.25">
      <c r="B811153" s="76"/>
      <c r="C811153" s="75"/>
    </row>
    <row r="811154" spans="2:3" x14ac:dyDescent="0.25">
      <c r="B811154" s="76"/>
      <c r="C811154" s="75"/>
    </row>
    <row r="811155" spans="2:3" x14ac:dyDescent="0.25">
      <c r="B811155" s="76"/>
      <c r="C811155" s="75"/>
    </row>
    <row r="811156" spans="2:3" x14ac:dyDescent="0.25">
      <c r="B811156" s="76"/>
      <c r="C811156" s="75"/>
    </row>
    <row r="811157" spans="2:3" x14ac:dyDescent="0.25">
      <c r="B811157" s="76"/>
      <c r="C811157" s="75"/>
    </row>
    <row r="811158" spans="2:3" x14ac:dyDescent="0.25">
      <c r="B811158" s="76"/>
      <c r="C811158" s="75"/>
    </row>
    <row r="811159" spans="2:3" x14ac:dyDescent="0.25">
      <c r="B811159" s="76"/>
      <c r="C811159" s="75"/>
    </row>
    <row r="811160" spans="2:3" x14ac:dyDescent="0.25">
      <c r="B811160" s="76"/>
      <c r="C811160" s="75"/>
    </row>
    <row r="811161" spans="2:3" x14ac:dyDescent="0.25">
      <c r="B811161" s="76"/>
      <c r="C811161" s="75"/>
    </row>
    <row r="811271" spans="2:3" x14ac:dyDescent="0.25">
      <c r="B811271" s="76"/>
      <c r="C811271" s="75"/>
    </row>
    <row r="811272" spans="2:3" x14ac:dyDescent="0.25">
      <c r="B811272" s="76"/>
      <c r="C811272" s="75"/>
    </row>
    <row r="811273" spans="2:3" x14ac:dyDescent="0.25">
      <c r="B811273" s="76"/>
      <c r="C811273" s="75"/>
    </row>
    <row r="811274" spans="2:3" x14ac:dyDescent="0.25">
      <c r="B811274" s="76"/>
      <c r="C811274" s="75"/>
    </row>
    <row r="811275" spans="2:3" x14ac:dyDescent="0.25">
      <c r="B811275" s="76"/>
      <c r="C811275" s="75"/>
    </row>
    <row r="811276" spans="2:3" x14ac:dyDescent="0.25">
      <c r="B811276" s="76"/>
      <c r="C811276" s="75"/>
    </row>
    <row r="811277" spans="2:3" x14ac:dyDescent="0.25">
      <c r="B811277" s="76"/>
      <c r="C811277" s="75"/>
    </row>
    <row r="811278" spans="2:3" x14ac:dyDescent="0.25">
      <c r="B811278" s="76"/>
      <c r="C811278" s="75"/>
    </row>
    <row r="811279" spans="2:3" x14ac:dyDescent="0.25">
      <c r="B811279" s="76"/>
      <c r="C811279" s="75"/>
    </row>
    <row r="811280" spans="2:3" x14ac:dyDescent="0.25">
      <c r="B811280" s="76"/>
      <c r="C811280" s="75"/>
    </row>
    <row r="811281" spans="2:3" x14ac:dyDescent="0.25">
      <c r="B811281" s="76"/>
      <c r="C811281" s="75"/>
    </row>
    <row r="811282" spans="2:3" x14ac:dyDescent="0.25">
      <c r="B811282" s="76"/>
      <c r="C811282" s="75"/>
    </row>
    <row r="811283" spans="2:3" x14ac:dyDescent="0.25">
      <c r="B811283" s="76"/>
      <c r="C811283" s="75"/>
    </row>
    <row r="811393" spans="2:3" x14ac:dyDescent="0.25">
      <c r="B811393" s="76"/>
      <c r="C811393" s="75"/>
    </row>
    <row r="811394" spans="2:3" x14ac:dyDescent="0.25">
      <c r="B811394" s="76"/>
      <c r="C811394" s="75"/>
    </row>
    <row r="811395" spans="2:3" x14ac:dyDescent="0.25">
      <c r="B811395" s="76"/>
      <c r="C811395" s="75"/>
    </row>
    <row r="811396" spans="2:3" x14ac:dyDescent="0.25">
      <c r="B811396" s="76"/>
      <c r="C811396" s="75"/>
    </row>
    <row r="811397" spans="2:3" x14ac:dyDescent="0.25">
      <c r="B811397" s="76"/>
      <c r="C811397" s="75"/>
    </row>
    <row r="811398" spans="2:3" x14ac:dyDescent="0.25">
      <c r="B811398" s="76"/>
      <c r="C811398" s="75"/>
    </row>
    <row r="811399" spans="2:3" x14ac:dyDescent="0.25">
      <c r="B811399" s="76"/>
      <c r="C811399" s="75"/>
    </row>
    <row r="811400" spans="2:3" x14ac:dyDescent="0.25">
      <c r="B811400" s="76"/>
      <c r="C811400" s="75"/>
    </row>
    <row r="811401" spans="2:3" x14ac:dyDescent="0.25">
      <c r="B811401" s="76"/>
      <c r="C811401" s="75"/>
    </row>
    <row r="811402" spans="2:3" x14ac:dyDescent="0.25">
      <c r="B811402" s="76"/>
      <c r="C811402" s="75"/>
    </row>
    <row r="811403" spans="2:3" x14ac:dyDescent="0.25">
      <c r="B811403" s="76"/>
      <c r="C811403" s="75"/>
    </row>
    <row r="811404" spans="2:3" x14ac:dyDescent="0.25">
      <c r="B811404" s="76"/>
      <c r="C811404" s="75"/>
    </row>
    <row r="811405" spans="2:3" x14ac:dyDescent="0.25">
      <c r="B811405" s="76"/>
      <c r="C811405" s="75"/>
    </row>
    <row r="811515" spans="2:3" x14ac:dyDescent="0.25">
      <c r="B811515" s="76"/>
      <c r="C811515" s="75"/>
    </row>
    <row r="811516" spans="2:3" x14ac:dyDescent="0.25">
      <c r="B811516" s="76"/>
      <c r="C811516" s="75"/>
    </row>
    <row r="811517" spans="2:3" x14ac:dyDescent="0.25">
      <c r="B811517" s="76"/>
      <c r="C811517" s="75"/>
    </row>
    <row r="811518" spans="2:3" x14ac:dyDescent="0.25">
      <c r="B811518" s="76"/>
      <c r="C811518" s="75"/>
    </row>
    <row r="811519" spans="2:3" x14ac:dyDescent="0.25">
      <c r="B811519" s="76"/>
      <c r="C811519" s="75"/>
    </row>
    <row r="811520" spans="2:3" x14ac:dyDescent="0.25">
      <c r="B811520" s="76"/>
      <c r="C811520" s="75"/>
    </row>
    <row r="811521" spans="2:3" x14ac:dyDescent="0.25">
      <c r="B811521" s="76"/>
      <c r="C811521" s="75"/>
    </row>
    <row r="811522" spans="2:3" x14ac:dyDescent="0.25">
      <c r="B811522" s="76"/>
      <c r="C811522" s="75"/>
    </row>
    <row r="811523" spans="2:3" x14ac:dyDescent="0.25">
      <c r="B811523" s="76"/>
      <c r="C811523" s="75"/>
    </row>
    <row r="811524" spans="2:3" x14ac:dyDescent="0.25">
      <c r="B811524" s="76"/>
      <c r="C811524" s="75"/>
    </row>
    <row r="811525" spans="2:3" x14ac:dyDescent="0.25">
      <c r="B811525" s="76"/>
      <c r="C811525" s="75"/>
    </row>
    <row r="811526" spans="2:3" x14ac:dyDescent="0.25">
      <c r="B811526" s="76"/>
      <c r="C811526" s="75"/>
    </row>
    <row r="811527" spans="2:3" x14ac:dyDescent="0.25">
      <c r="B811527" s="76"/>
      <c r="C811527" s="75"/>
    </row>
    <row r="811637" spans="2:3" x14ac:dyDescent="0.25">
      <c r="B811637" s="76"/>
      <c r="C811637" s="75"/>
    </row>
    <row r="811638" spans="2:3" x14ac:dyDescent="0.25">
      <c r="B811638" s="76"/>
      <c r="C811638" s="75"/>
    </row>
    <row r="811639" spans="2:3" x14ac:dyDescent="0.25">
      <c r="B811639" s="76"/>
      <c r="C811639" s="75"/>
    </row>
    <row r="811640" spans="2:3" x14ac:dyDescent="0.25">
      <c r="B811640" s="76"/>
      <c r="C811640" s="75"/>
    </row>
    <row r="811641" spans="2:3" x14ac:dyDescent="0.25">
      <c r="B811641" s="76"/>
      <c r="C811641" s="75"/>
    </row>
    <row r="811642" spans="2:3" x14ac:dyDescent="0.25">
      <c r="B811642" s="76"/>
      <c r="C811642" s="75"/>
    </row>
    <row r="811643" spans="2:3" x14ac:dyDescent="0.25">
      <c r="B811643" s="76"/>
      <c r="C811643" s="75"/>
    </row>
    <row r="811644" spans="2:3" x14ac:dyDescent="0.25">
      <c r="B811644" s="76"/>
      <c r="C811644" s="75"/>
    </row>
    <row r="811645" spans="2:3" x14ac:dyDescent="0.25">
      <c r="B811645" s="76"/>
      <c r="C811645" s="75"/>
    </row>
    <row r="811646" spans="2:3" x14ac:dyDescent="0.25">
      <c r="B811646" s="76"/>
      <c r="C811646" s="75"/>
    </row>
    <row r="811647" spans="2:3" x14ac:dyDescent="0.25">
      <c r="B811647" s="76"/>
      <c r="C811647" s="75"/>
    </row>
    <row r="811648" spans="2:3" x14ac:dyDescent="0.25">
      <c r="B811648" s="76"/>
      <c r="C811648" s="75"/>
    </row>
    <row r="811649" spans="2:3" x14ac:dyDescent="0.25">
      <c r="B811649" s="76"/>
      <c r="C811649" s="75"/>
    </row>
    <row r="811759" spans="2:3" x14ac:dyDescent="0.25">
      <c r="B811759" s="76"/>
      <c r="C811759" s="75"/>
    </row>
    <row r="811760" spans="2:3" x14ac:dyDescent="0.25">
      <c r="B811760" s="76"/>
      <c r="C811760" s="75"/>
    </row>
    <row r="811761" spans="2:3" x14ac:dyDescent="0.25">
      <c r="B811761" s="76"/>
      <c r="C811761" s="75"/>
    </row>
    <row r="811762" spans="2:3" x14ac:dyDescent="0.25">
      <c r="B811762" s="76"/>
      <c r="C811762" s="75"/>
    </row>
    <row r="811763" spans="2:3" x14ac:dyDescent="0.25">
      <c r="B811763" s="76"/>
      <c r="C811763" s="75"/>
    </row>
    <row r="811764" spans="2:3" x14ac:dyDescent="0.25">
      <c r="B811764" s="76"/>
      <c r="C811764" s="75"/>
    </row>
    <row r="811765" spans="2:3" x14ac:dyDescent="0.25">
      <c r="B811765" s="76"/>
      <c r="C811765" s="75"/>
    </row>
    <row r="811766" spans="2:3" x14ac:dyDescent="0.25">
      <c r="B811766" s="76"/>
      <c r="C811766" s="75"/>
    </row>
    <row r="811767" spans="2:3" x14ac:dyDescent="0.25">
      <c r="B811767" s="76"/>
      <c r="C811767" s="75"/>
    </row>
    <row r="811768" spans="2:3" x14ac:dyDescent="0.25">
      <c r="B811768" s="76"/>
      <c r="C811768" s="75"/>
    </row>
    <row r="811769" spans="2:3" x14ac:dyDescent="0.25">
      <c r="B811769" s="76"/>
      <c r="C811769" s="75"/>
    </row>
    <row r="811770" spans="2:3" x14ac:dyDescent="0.25">
      <c r="B811770" s="76"/>
      <c r="C811770" s="75"/>
    </row>
    <row r="811771" spans="2:3" x14ac:dyDescent="0.25">
      <c r="B811771" s="76"/>
      <c r="C811771" s="75"/>
    </row>
    <row r="811881" spans="2:3" x14ac:dyDescent="0.25">
      <c r="B811881" s="76"/>
      <c r="C811881" s="75"/>
    </row>
    <row r="811882" spans="2:3" x14ac:dyDescent="0.25">
      <c r="B811882" s="76"/>
      <c r="C811882" s="75"/>
    </row>
    <row r="811883" spans="2:3" x14ac:dyDescent="0.25">
      <c r="B811883" s="76"/>
      <c r="C811883" s="75"/>
    </row>
    <row r="811884" spans="2:3" x14ac:dyDescent="0.25">
      <c r="B811884" s="76"/>
      <c r="C811884" s="75"/>
    </row>
    <row r="811885" spans="2:3" x14ac:dyDescent="0.25">
      <c r="B811885" s="76"/>
      <c r="C811885" s="75"/>
    </row>
    <row r="811886" spans="2:3" x14ac:dyDescent="0.25">
      <c r="B811886" s="76"/>
      <c r="C811886" s="75"/>
    </row>
    <row r="811887" spans="2:3" x14ac:dyDescent="0.25">
      <c r="B811887" s="76"/>
      <c r="C811887" s="75"/>
    </row>
    <row r="811888" spans="2:3" x14ac:dyDescent="0.25">
      <c r="B811888" s="76"/>
      <c r="C811888" s="75"/>
    </row>
    <row r="811889" spans="2:3" x14ac:dyDescent="0.25">
      <c r="B811889" s="76"/>
      <c r="C811889" s="75"/>
    </row>
    <row r="811890" spans="2:3" x14ac:dyDescent="0.25">
      <c r="B811890" s="76"/>
      <c r="C811890" s="75"/>
    </row>
    <row r="811891" spans="2:3" x14ac:dyDescent="0.25">
      <c r="B811891" s="76"/>
      <c r="C811891" s="75"/>
    </row>
    <row r="811892" spans="2:3" x14ac:dyDescent="0.25">
      <c r="B811892" s="76"/>
      <c r="C811892" s="75"/>
    </row>
    <row r="811893" spans="2:3" x14ac:dyDescent="0.25">
      <c r="B811893" s="76"/>
      <c r="C811893" s="75"/>
    </row>
    <row r="812003" spans="2:3" x14ac:dyDescent="0.25">
      <c r="B812003" s="76"/>
      <c r="C812003" s="75"/>
    </row>
    <row r="812004" spans="2:3" x14ac:dyDescent="0.25">
      <c r="B812004" s="76"/>
      <c r="C812004" s="75"/>
    </row>
    <row r="812005" spans="2:3" x14ac:dyDescent="0.25">
      <c r="B812005" s="76"/>
      <c r="C812005" s="75"/>
    </row>
    <row r="812006" spans="2:3" x14ac:dyDescent="0.25">
      <c r="B812006" s="76"/>
      <c r="C812006" s="75"/>
    </row>
    <row r="812007" spans="2:3" x14ac:dyDescent="0.25">
      <c r="B812007" s="76"/>
      <c r="C812007" s="75"/>
    </row>
    <row r="812008" spans="2:3" x14ac:dyDescent="0.25">
      <c r="B812008" s="76"/>
      <c r="C812008" s="75"/>
    </row>
    <row r="812009" spans="2:3" x14ac:dyDescent="0.25">
      <c r="B812009" s="76"/>
      <c r="C812009" s="75"/>
    </row>
    <row r="812010" spans="2:3" x14ac:dyDescent="0.25">
      <c r="B812010" s="76"/>
      <c r="C812010" s="75"/>
    </row>
    <row r="812011" spans="2:3" x14ac:dyDescent="0.25">
      <c r="B812011" s="76"/>
      <c r="C812011" s="75"/>
    </row>
    <row r="812012" spans="2:3" x14ac:dyDescent="0.25">
      <c r="B812012" s="76"/>
      <c r="C812012" s="75"/>
    </row>
    <row r="812013" spans="2:3" x14ac:dyDescent="0.25">
      <c r="B812013" s="76"/>
      <c r="C812013" s="75"/>
    </row>
    <row r="812014" spans="2:3" x14ac:dyDescent="0.25">
      <c r="B812014" s="76"/>
      <c r="C812014" s="75"/>
    </row>
    <row r="812015" spans="2:3" x14ac:dyDescent="0.25">
      <c r="B812015" s="76"/>
      <c r="C812015" s="75"/>
    </row>
    <row r="812125" spans="2:3" x14ac:dyDescent="0.25">
      <c r="B812125" s="76"/>
      <c r="C812125" s="75"/>
    </row>
    <row r="812126" spans="2:3" x14ac:dyDescent="0.25">
      <c r="B812126" s="76"/>
      <c r="C812126" s="75"/>
    </row>
    <row r="812127" spans="2:3" x14ac:dyDescent="0.25">
      <c r="B812127" s="76"/>
      <c r="C812127" s="75"/>
    </row>
    <row r="812128" spans="2:3" x14ac:dyDescent="0.25">
      <c r="B812128" s="76"/>
      <c r="C812128" s="75"/>
    </row>
    <row r="812129" spans="2:3" x14ac:dyDescent="0.25">
      <c r="B812129" s="76"/>
      <c r="C812129" s="75"/>
    </row>
    <row r="812130" spans="2:3" x14ac:dyDescent="0.25">
      <c r="B812130" s="76"/>
      <c r="C812130" s="75"/>
    </row>
    <row r="812131" spans="2:3" x14ac:dyDescent="0.25">
      <c r="B812131" s="76"/>
      <c r="C812131" s="75"/>
    </row>
    <row r="812132" spans="2:3" x14ac:dyDescent="0.25">
      <c r="B812132" s="76"/>
      <c r="C812132" s="75"/>
    </row>
    <row r="812133" spans="2:3" x14ac:dyDescent="0.25">
      <c r="B812133" s="76"/>
      <c r="C812133" s="75"/>
    </row>
    <row r="812134" spans="2:3" x14ac:dyDescent="0.25">
      <c r="B812134" s="76"/>
      <c r="C812134" s="75"/>
    </row>
    <row r="812135" spans="2:3" x14ac:dyDescent="0.25">
      <c r="B812135" s="76"/>
      <c r="C812135" s="75"/>
    </row>
    <row r="812136" spans="2:3" x14ac:dyDescent="0.25">
      <c r="B812136" s="76"/>
      <c r="C812136" s="75"/>
    </row>
    <row r="812137" spans="2:3" x14ac:dyDescent="0.25">
      <c r="B812137" s="76"/>
      <c r="C812137" s="75"/>
    </row>
    <row r="812247" spans="2:3" x14ac:dyDescent="0.25">
      <c r="B812247" s="76"/>
      <c r="C812247" s="75"/>
    </row>
    <row r="812248" spans="2:3" x14ac:dyDescent="0.25">
      <c r="B812248" s="76"/>
      <c r="C812248" s="75"/>
    </row>
    <row r="812249" spans="2:3" x14ac:dyDescent="0.25">
      <c r="B812249" s="76"/>
      <c r="C812249" s="75"/>
    </row>
    <row r="812250" spans="2:3" x14ac:dyDescent="0.25">
      <c r="B812250" s="76"/>
      <c r="C812250" s="75"/>
    </row>
    <row r="812251" spans="2:3" x14ac:dyDescent="0.25">
      <c r="B812251" s="76"/>
      <c r="C812251" s="75"/>
    </row>
    <row r="812252" spans="2:3" x14ac:dyDescent="0.25">
      <c r="B812252" s="76"/>
      <c r="C812252" s="75"/>
    </row>
    <row r="812253" spans="2:3" x14ac:dyDescent="0.25">
      <c r="B812253" s="76"/>
      <c r="C812253" s="75"/>
    </row>
    <row r="812254" spans="2:3" x14ac:dyDescent="0.25">
      <c r="B812254" s="76"/>
      <c r="C812254" s="75"/>
    </row>
    <row r="812255" spans="2:3" x14ac:dyDescent="0.25">
      <c r="B812255" s="76"/>
      <c r="C812255" s="75"/>
    </row>
    <row r="812256" spans="2:3" x14ac:dyDescent="0.25">
      <c r="B812256" s="76"/>
      <c r="C812256" s="75"/>
    </row>
    <row r="812257" spans="2:3" x14ac:dyDescent="0.25">
      <c r="B812257" s="76"/>
      <c r="C812257" s="75"/>
    </row>
    <row r="812258" spans="2:3" x14ac:dyDescent="0.25">
      <c r="B812258" s="76"/>
      <c r="C812258" s="75"/>
    </row>
    <row r="812259" spans="2:3" x14ac:dyDescent="0.25">
      <c r="B812259" s="76"/>
      <c r="C812259" s="75"/>
    </row>
    <row r="812369" spans="2:3" x14ac:dyDescent="0.25">
      <c r="B812369" s="76"/>
      <c r="C812369" s="75"/>
    </row>
    <row r="812370" spans="2:3" x14ac:dyDescent="0.25">
      <c r="B812370" s="76"/>
      <c r="C812370" s="75"/>
    </row>
    <row r="812371" spans="2:3" x14ac:dyDescent="0.25">
      <c r="B812371" s="76"/>
      <c r="C812371" s="75"/>
    </row>
    <row r="812372" spans="2:3" x14ac:dyDescent="0.25">
      <c r="B812372" s="76"/>
      <c r="C812372" s="75"/>
    </row>
    <row r="812373" spans="2:3" x14ac:dyDescent="0.25">
      <c r="B812373" s="76"/>
      <c r="C812373" s="75"/>
    </row>
    <row r="812374" spans="2:3" x14ac:dyDescent="0.25">
      <c r="B812374" s="76"/>
      <c r="C812374" s="75"/>
    </row>
    <row r="812375" spans="2:3" x14ac:dyDescent="0.25">
      <c r="B812375" s="76"/>
      <c r="C812375" s="75"/>
    </row>
    <row r="812376" spans="2:3" x14ac:dyDescent="0.25">
      <c r="B812376" s="76"/>
      <c r="C812376" s="75"/>
    </row>
    <row r="812377" spans="2:3" x14ac:dyDescent="0.25">
      <c r="B812377" s="76"/>
      <c r="C812377" s="75"/>
    </row>
    <row r="812378" spans="2:3" x14ac:dyDescent="0.25">
      <c r="B812378" s="76"/>
      <c r="C812378" s="75"/>
    </row>
    <row r="812379" spans="2:3" x14ac:dyDescent="0.25">
      <c r="B812379" s="76"/>
      <c r="C812379" s="75"/>
    </row>
    <row r="812380" spans="2:3" x14ac:dyDescent="0.25">
      <c r="B812380" s="76"/>
      <c r="C812380" s="75"/>
    </row>
    <row r="812381" spans="2:3" x14ac:dyDescent="0.25">
      <c r="B812381" s="76"/>
      <c r="C812381" s="75"/>
    </row>
    <row r="812491" spans="2:3" x14ac:dyDescent="0.25">
      <c r="B812491" s="76"/>
      <c r="C812491" s="75"/>
    </row>
    <row r="812492" spans="2:3" x14ac:dyDescent="0.25">
      <c r="B812492" s="76"/>
      <c r="C812492" s="75"/>
    </row>
    <row r="812493" spans="2:3" x14ac:dyDescent="0.25">
      <c r="B812493" s="76"/>
      <c r="C812493" s="75"/>
    </row>
    <row r="812494" spans="2:3" x14ac:dyDescent="0.25">
      <c r="B812494" s="76"/>
      <c r="C812494" s="75"/>
    </row>
    <row r="812495" spans="2:3" x14ac:dyDescent="0.25">
      <c r="B812495" s="76"/>
      <c r="C812495" s="75"/>
    </row>
    <row r="812496" spans="2:3" x14ac:dyDescent="0.25">
      <c r="B812496" s="76"/>
      <c r="C812496" s="75"/>
    </row>
    <row r="812497" spans="2:3" x14ac:dyDescent="0.25">
      <c r="B812497" s="76"/>
      <c r="C812497" s="75"/>
    </row>
    <row r="812498" spans="2:3" x14ac:dyDescent="0.25">
      <c r="B812498" s="76"/>
      <c r="C812498" s="75"/>
    </row>
    <row r="812499" spans="2:3" x14ac:dyDescent="0.25">
      <c r="B812499" s="76"/>
      <c r="C812499" s="75"/>
    </row>
    <row r="812500" spans="2:3" x14ac:dyDescent="0.25">
      <c r="B812500" s="76"/>
      <c r="C812500" s="75"/>
    </row>
    <row r="812501" spans="2:3" x14ac:dyDescent="0.25">
      <c r="B812501" s="76"/>
      <c r="C812501" s="75"/>
    </row>
    <row r="812502" spans="2:3" x14ac:dyDescent="0.25">
      <c r="B812502" s="76"/>
      <c r="C812502" s="75"/>
    </row>
    <row r="812503" spans="2:3" x14ac:dyDescent="0.25">
      <c r="B812503" s="76"/>
      <c r="C812503" s="75"/>
    </row>
    <row r="812613" spans="2:3" x14ac:dyDescent="0.25">
      <c r="B812613" s="76"/>
      <c r="C812613" s="75"/>
    </row>
    <row r="812614" spans="2:3" x14ac:dyDescent="0.25">
      <c r="B812614" s="76"/>
      <c r="C812614" s="75"/>
    </row>
    <row r="812615" spans="2:3" x14ac:dyDescent="0.25">
      <c r="B812615" s="76"/>
      <c r="C812615" s="75"/>
    </row>
    <row r="812616" spans="2:3" x14ac:dyDescent="0.25">
      <c r="B812616" s="76"/>
      <c r="C812616" s="75"/>
    </row>
    <row r="812617" spans="2:3" x14ac:dyDescent="0.25">
      <c r="B812617" s="76"/>
      <c r="C812617" s="75"/>
    </row>
    <row r="812618" spans="2:3" x14ac:dyDescent="0.25">
      <c r="B812618" s="76"/>
      <c r="C812618" s="75"/>
    </row>
    <row r="812619" spans="2:3" x14ac:dyDescent="0.25">
      <c r="B812619" s="76"/>
      <c r="C812619" s="75"/>
    </row>
    <row r="812620" spans="2:3" x14ac:dyDescent="0.25">
      <c r="B812620" s="76"/>
      <c r="C812620" s="75"/>
    </row>
    <row r="812621" spans="2:3" x14ac:dyDescent="0.25">
      <c r="B812621" s="76"/>
      <c r="C812621" s="75"/>
    </row>
    <row r="812622" spans="2:3" x14ac:dyDescent="0.25">
      <c r="B812622" s="76"/>
      <c r="C812622" s="75"/>
    </row>
    <row r="812623" spans="2:3" x14ac:dyDescent="0.25">
      <c r="B812623" s="76"/>
      <c r="C812623" s="75"/>
    </row>
    <row r="812624" spans="2:3" x14ac:dyDescent="0.25">
      <c r="B812624" s="76"/>
      <c r="C812624" s="75"/>
    </row>
    <row r="812625" spans="2:3" x14ac:dyDescent="0.25">
      <c r="B812625" s="76"/>
      <c r="C812625" s="75"/>
    </row>
    <row r="812735" spans="2:3" x14ac:dyDescent="0.25">
      <c r="B812735" s="76"/>
      <c r="C812735" s="75"/>
    </row>
    <row r="812736" spans="2:3" x14ac:dyDescent="0.25">
      <c r="B812736" s="76"/>
      <c r="C812736" s="75"/>
    </row>
    <row r="812737" spans="2:3" x14ac:dyDescent="0.25">
      <c r="B812737" s="76"/>
      <c r="C812737" s="75"/>
    </row>
    <row r="812738" spans="2:3" x14ac:dyDescent="0.25">
      <c r="B812738" s="76"/>
      <c r="C812738" s="75"/>
    </row>
    <row r="812739" spans="2:3" x14ac:dyDescent="0.25">
      <c r="B812739" s="76"/>
      <c r="C812739" s="75"/>
    </row>
    <row r="812740" spans="2:3" x14ac:dyDescent="0.25">
      <c r="B812740" s="76"/>
      <c r="C812740" s="75"/>
    </row>
    <row r="812741" spans="2:3" x14ac:dyDescent="0.25">
      <c r="B812741" s="76"/>
      <c r="C812741" s="75"/>
    </row>
    <row r="812742" spans="2:3" x14ac:dyDescent="0.25">
      <c r="B812742" s="76"/>
      <c r="C812742" s="75"/>
    </row>
    <row r="812743" spans="2:3" x14ac:dyDescent="0.25">
      <c r="B812743" s="76"/>
      <c r="C812743" s="75"/>
    </row>
    <row r="812744" spans="2:3" x14ac:dyDescent="0.25">
      <c r="B812744" s="76"/>
      <c r="C812744" s="75"/>
    </row>
    <row r="812745" spans="2:3" x14ac:dyDescent="0.25">
      <c r="B812745" s="76"/>
      <c r="C812745" s="75"/>
    </row>
    <row r="812746" spans="2:3" x14ac:dyDescent="0.25">
      <c r="B812746" s="76"/>
      <c r="C812746" s="75"/>
    </row>
    <row r="812747" spans="2:3" x14ac:dyDescent="0.25">
      <c r="B812747" s="76"/>
      <c r="C812747" s="75"/>
    </row>
    <row r="812857" spans="2:3" x14ac:dyDescent="0.25">
      <c r="B812857" s="76"/>
      <c r="C812857" s="75"/>
    </row>
    <row r="812858" spans="2:3" x14ac:dyDescent="0.25">
      <c r="B812858" s="76"/>
      <c r="C812858" s="75"/>
    </row>
    <row r="812859" spans="2:3" x14ac:dyDescent="0.25">
      <c r="B812859" s="76"/>
      <c r="C812859" s="75"/>
    </row>
    <row r="812860" spans="2:3" x14ac:dyDescent="0.25">
      <c r="B812860" s="76"/>
      <c r="C812860" s="75"/>
    </row>
    <row r="812861" spans="2:3" x14ac:dyDescent="0.25">
      <c r="B812861" s="76"/>
      <c r="C812861" s="75"/>
    </row>
    <row r="812862" spans="2:3" x14ac:dyDescent="0.25">
      <c r="B812862" s="76"/>
      <c r="C812862" s="75"/>
    </row>
    <row r="812863" spans="2:3" x14ac:dyDescent="0.25">
      <c r="B812863" s="76"/>
      <c r="C812863" s="75"/>
    </row>
    <row r="812864" spans="2:3" x14ac:dyDescent="0.25">
      <c r="B812864" s="76"/>
      <c r="C812864" s="75"/>
    </row>
    <row r="812865" spans="2:3" x14ac:dyDescent="0.25">
      <c r="B812865" s="76"/>
      <c r="C812865" s="75"/>
    </row>
    <row r="812866" spans="2:3" x14ac:dyDescent="0.25">
      <c r="B812866" s="76"/>
      <c r="C812866" s="75"/>
    </row>
    <row r="812867" spans="2:3" x14ac:dyDescent="0.25">
      <c r="B812867" s="76"/>
      <c r="C812867" s="75"/>
    </row>
    <row r="812868" spans="2:3" x14ac:dyDescent="0.25">
      <c r="B812868" s="76"/>
      <c r="C812868" s="75"/>
    </row>
    <row r="812869" spans="2:3" x14ac:dyDescent="0.25">
      <c r="B812869" s="76"/>
      <c r="C812869" s="75"/>
    </row>
    <row r="812979" spans="2:3" x14ac:dyDescent="0.25">
      <c r="B812979" s="76"/>
      <c r="C812979" s="75"/>
    </row>
    <row r="812980" spans="2:3" x14ac:dyDescent="0.25">
      <c r="B812980" s="76"/>
      <c r="C812980" s="75"/>
    </row>
    <row r="812981" spans="2:3" x14ac:dyDescent="0.25">
      <c r="B812981" s="76"/>
      <c r="C812981" s="75"/>
    </row>
    <row r="812982" spans="2:3" x14ac:dyDescent="0.25">
      <c r="B812982" s="76"/>
      <c r="C812982" s="75"/>
    </row>
    <row r="812983" spans="2:3" x14ac:dyDescent="0.25">
      <c r="B812983" s="76"/>
      <c r="C812983" s="75"/>
    </row>
    <row r="812984" spans="2:3" x14ac:dyDescent="0.25">
      <c r="B812984" s="76"/>
      <c r="C812984" s="75"/>
    </row>
    <row r="812985" spans="2:3" x14ac:dyDescent="0.25">
      <c r="B812985" s="76"/>
      <c r="C812985" s="75"/>
    </row>
    <row r="812986" spans="2:3" x14ac:dyDescent="0.25">
      <c r="B812986" s="76"/>
      <c r="C812986" s="75"/>
    </row>
    <row r="812987" spans="2:3" x14ac:dyDescent="0.25">
      <c r="B812987" s="76"/>
      <c r="C812987" s="75"/>
    </row>
    <row r="812988" spans="2:3" x14ac:dyDescent="0.25">
      <c r="B812988" s="76"/>
      <c r="C812988" s="75"/>
    </row>
    <row r="812989" spans="2:3" x14ac:dyDescent="0.25">
      <c r="B812989" s="76"/>
      <c r="C812989" s="75"/>
    </row>
    <row r="812990" spans="2:3" x14ac:dyDescent="0.25">
      <c r="B812990" s="76"/>
      <c r="C812990" s="75"/>
    </row>
    <row r="812991" spans="2:3" x14ac:dyDescent="0.25">
      <c r="B812991" s="76"/>
      <c r="C812991" s="75"/>
    </row>
    <row r="813101" spans="2:3" x14ac:dyDescent="0.25">
      <c r="B813101" s="76"/>
      <c r="C813101" s="75"/>
    </row>
    <row r="813102" spans="2:3" x14ac:dyDescent="0.25">
      <c r="B813102" s="76"/>
      <c r="C813102" s="75"/>
    </row>
    <row r="813103" spans="2:3" x14ac:dyDescent="0.25">
      <c r="B813103" s="76"/>
      <c r="C813103" s="75"/>
    </row>
    <row r="813104" spans="2:3" x14ac:dyDescent="0.25">
      <c r="B813104" s="76"/>
      <c r="C813104" s="75"/>
    </row>
    <row r="813105" spans="2:3" x14ac:dyDescent="0.25">
      <c r="B813105" s="76"/>
      <c r="C813105" s="75"/>
    </row>
    <row r="813106" spans="2:3" x14ac:dyDescent="0.25">
      <c r="B813106" s="76"/>
      <c r="C813106" s="75"/>
    </row>
    <row r="813107" spans="2:3" x14ac:dyDescent="0.25">
      <c r="B813107" s="76"/>
      <c r="C813107" s="75"/>
    </row>
    <row r="813108" spans="2:3" x14ac:dyDescent="0.25">
      <c r="B813108" s="76"/>
      <c r="C813108" s="75"/>
    </row>
    <row r="813109" spans="2:3" x14ac:dyDescent="0.25">
      <c r="B813109" s="76"/>
      <c r="C813109" s="75"/>
    </row>
    <row r="813110" spans="2:3" x14ac:dyDescent="0.25">
      <c r="B813110" s="76"/>
      <c r="C813110" s="75"/>
    </row>
    <row r="813111" spans="2:3" x14ac:dyDescent="0.25">
      <c r="B813111" s="76"/>
      <c r="C813111" s="75"/>
    </row>
    <row r="813112" spans="2:3" x14ac:dyDescent="0.25">
      <c r="B813112" s="76"/>
      <c r="C813112" s="75"/>
    </row>
    <row r="813113" spans="2:3" x14ac:dyDescent="0.25">
      <c r="B813113" s="76"/>
      <c r="C813113" s="75"/>
    </row>
    <row r="813223" spans="2:3" x14ac:dyDescent="0.25">
      <c r="B813223" s="76"/>
      <c r="C813223" s="75"/>
    </row>
    <row r="813224" spans="2:3" x14ac:dyDescent="0.25">
      <c r="B813224" s="76"/>
      <c r="C813224" s="75"/>
    </row>
    <row r="813225" spans="2:3" x14ac:dyDescent="0.25">
      <c r="B813225" s="76"/>
      <c r="C813225" s="75"/>
    </row>
    <row r="813226" spans="2:3" x14ac:dyDescent="0.25">
      <c r="B813226" s="76"/>
      <c r="C813226" s="75"/>
    </row>
    <row r="813227" spans="2:3" x14ac:dyDescent="0.25">
      <c r="B813227" s="76"/>
      <c r="C813227" s="75"/>
    </row>
    <row r="813228" spans="2:3" x14ac:dyDescent="0.25">
      <c r="B813228" s="76"/>
      <c r="C813228" s="75"/>
    </row>
    <row r="813229" spans="2:3" x14ac:dyDescent="0.25">
      <c r="B813229" s="76"/>
      <c r="C813229" s="75"/>
    </row>
    <row r="813230" spans="2:3" x14ac:dyDescent="0.25">
      <c r="B813230" s="76"/>
      <c r="C813230" s="75"/>
    </row>
    <row r="813231" spans="2:3" x14ac:dyDescent="0.25">
      <c r="B813231" s="76"/>
      <c r="C813231" s="75"/>
    </row>
    <row r="813232" spans="2:3" x14ac:dyDescent="0.25">
      <c r="B813232" s="76"/>
      <c r="C813232" s="75"/>
    </row>
    <row r="813233" spans="2:3" x14ac:dyDescent="0.25">
      <c r="B813233" s="76"/>
      <c r="C813233" s="75"/>
    </row>
    <row r="813234" spans="2:3" x14ac:dyDescent="0.25">
      <c r="B813234" s="76"/>
      <c r="C813234" s="75"/>
    </row>
    <row r="813235" spans="2:3" x14ac:dyDescent="0.25">
      <c r="B813235" s="76"/>
      <c r="C813235" s="75"/>
    </row>
    <row r="813345" spans="2:3" x14ac:dyDescent="0.25">
      <c r="B813345" s="76"/>
      <c r="C813345" s="75"/>
    </row>
    <row r="813346" spans="2:3" x14ac:dyDescent="0.25">
      <c r="B813346" s="76"/>
      <c r="C813346" s="75"/>
    </row>
    <row r="813347" spans="2:3" x14ac:dyDescent="0.25">
      <c r="B813347" s="76"/>
      <c r="C813347" s="75"/>
    </row>
    <row r="813348" spans="2:3" x14ac:dyDescent="0.25">
      <c r="B813348" s="76"/>
      <c r="C813348" s="75"/>
    </row>
    <row r="813349" spans="2:3" x14ac:dyDescent="0.25">
      <c r="B813349" s="76"/>
      <c r="C813349" s="75"/>
    </row>
    <row r="813350" spans="2:3" x14ac:dyDescent="0.25">
      <c r="B813350" s="76"/>
      <c r="C813350" s="75"/>
    </row>
    <row r="813351" spans="2:3" x14ac:dyDescent="0.25">
      <c r="B813351" s="76"/>
      <c r="C813351" s="75"/>
    </row>
    <row r="813352" spans="2:3" x14ac:dyDescent="0.25">
      <c r="B813352" s="76"/>
      <c r="C813352" s="75"/>
    </row>
    <row r="813353" spans="2:3" x14ac:dyDescent="0.25">
      <c r="B813353" s="76"/>
      <c r="C813353" s="75"/>
    </row>
    <row r="813354" spans="2:3" x14ac:dyDescent="0.25">
      <c r="B813354" s="76"/>
      <c r="C813354" s="75"/>
    </row>
    <row r="813355" spans="2:3" x14ac:dyDescent="0.25">
      <c r="B813355" s="76"/>
      <c r="C813355" s="75"/>
    </row>
    <row r="813356" spans="2:3" x14ac:dyDescent="0.25">
      <c r="B813356" s="76"/>
      <c r="C813356" s="75"/>
    </row>
    <row r="813357" spans="2:3" x14ac:dyDescent="0.25">
      <c r="B813357" s="76"/>
      <c r="C813357" s="75"/>
    </row>
    <row r="813467" spans="2:3" x14ac:dyDescent="0.25">
      <c r="B813467" s="76"/>
      <c r="C813467" s="75"/>
    </row>
    <row r="813468" spans="2:3" x14ac:dyDescent="0.25">
      <c r="B813468" s="76"/>
      <c r="C813468" s="75"/>
    </row>
    <row r="813469" spans="2:3" x14ac:dyDescent="0.25">
      <c r="B813469" s="76"/>
      <c r="C813469" s="75"/>
    </row>
    <row r="813470" spans="2:3" x14ac:dyDescent="0.25">
      <c r="B813470" s="76"/>
      <c r="C813470" s="75"/>
    </row>
    <row r="813471" spans="2:3" x14ac:dyDescent="0.25">
      <c r="B813471" s="76"/>
      <c r="C813471" s="75"/>
    </row>
    <row r="813472" spans="2:3" x14ac:dyDescent="0.25">
      <c r="B813472" s="76"/>
      <c r="C813472" s="75"/>
    </row>
    <row r="813473" spans="2:3" x14ac:dyDescent="0.25">
      <c r="B813473" s="76"/>
      <c r="C813473" s="75"/>
    </row>
    <row r="813474" spans="2:3" x14ac:dyDescent="0.25">
      <c r="B813474" s="76"/>
      <c r="C813474" s="75"/>
    </row>
    <row r="813475" spans="2:3" x14ac:dyDescent="0.25">
      <c r="B813475" s="76"/>
      <c r="C813475" s="75"/>
    </row>
    <row r="813476" spans="2:3" x14ac:dyDescent="0.25">
      <c r="B813476" s="76"/>
      <c r="C813476" s="75"/>
    </row>
    <row r="813477" spans="2:3" x14ac:dyDescent="0.25">
      <c r="B813477" s="76"/>
      <c r="C813477" s="75"/>
    </row>
    <row r="813478" spans="2:3" x14ac:dyDescent="0.25">
      <c r="B813478" s="76"/>
      <c r="C813478" s="75"/>
    </row>
    <row r="813479" spans="2:3" x14ac:dyDescent="0.25">
      <c r="B813479" s="76"/>
      <c r="C813479" s="75"/>
    </row>
    <row r="813589" spans="2:3" x14ac:dyDescent="0.25">
      <c r="B813589" s="76"/>
      <c r="C813589" s="75"/>
    </row>
    <row r="813590" spans="2:3" x14ac:dyDescent="0.25">
      <c r="B813590" s="76"/>
      <c r="C813590" s="75"/>
    </row>
    <row r="813591" spans="2:3" x14ac:dyDescent="0.25">
      <c r="B813591" s="76"/>
      <c r="C813591" s="75"/>
    </row>
    <row r="813592" spans="2:3" x14ac:dyDescent="0.25">
      <c r="B813592" s="76"/>
      <c r="C813592" s="75"/>
    </row>
    <row r="813593" spans="2:3" x14ac:dyDescent="0.25">
      <c r="B813593" s="76"/>
      <c r="C813593" s="75"/>
    </row>
    <row r="813594" spans="2:3" x14ac:dyDescent="0.25">
      <c r="B813594" s="76"/>
      <c r="C813594" s="75"/>
    </row>
    <row r="813595" spans="2:3" x14ac:dyDescent="0.25">
      <c r="B813595" s="76"/>
      <c r="C813595" s="75"/>
    </row>
    <row r="813596" spans="2:3" x14ac:dyDescent="0.25">
      <c r="B813596" s="76"/>
      <c r="C813596" s="75"/>
    </row>
    <row r="813597" spans="2:3" x14ac:dyDescent="0.25">
      <c r="B813597" s="76"/>
      <c r="C813597" s="75"/>
    </row>
    <row r="813598" spans="2:3" x14ac:dyDescent="0.25">
      <c r="B813598" s="76"/>
      <c r="C813598" s="75"/>
    </row>
    <row r="813599" spans="2:3" x14ac:dyDescent="0.25">
      <c r="B813599" s="76"/>
      <c r="C813599" s="75"/>
    </row>
    <row r="813600" spans="2:3" x14ac:dyDescent="0.25">
      <c r="B813600" s="76"/>
      <c r="C813600" s="75"/>
    </row>
    <row r="813601" spans="2:3" x14ac:dyDescent="0.25">
      <c r="B813601" s="76"/>
      <c r="C813601" s="75"/>
    </row>
    <row r="813711" spans="2:3" x14ac:dyDescent="0.25">
      <c r="B813711" s="76"/>
      <c r="C813711" s="75"/>
    </row>
    <row r="813712" spans="2:3" x14ac:dyDescent="0.25">
      <c r="B813712" s="76"/>
      <c r="C813712" s="75"/>
    </row>
    <row r="813713" spans="2:3" x14ac:dyDescent="0.25">
      <c r="B813713" s="76"/>
      <c r="C813713" s="75"/>
    </row>
    <row r="813714" spans="2:3" x14ac:dyDescent="0.25">
      <c r="B813714" s="76"/>
      <c r="C813714" s="75"/>
    </row>
    <row r="813715" spans="2:3" x14ac:dyDescent="0.25">
      <c r="B813715" s="76"/>
      <c r="C813715" s="75"/>
    </row>
    <row r="813716" spans="2:3" x14ac:dyDescent="0.25">
      <c r="B813716" s="76"/>
      <c r="C813716" s="75"/>
    </row>
    <row r="813717" spans="2:3" x14ac:dyDescent="0.25">
      <c r="B813717" s="76"/>
      <c r="C813717" s="75"/>
    </row>
    <row r="813718" spans="2:3" x14ac:dyDescent="0.25">
      <c r="B813718" s="76"/>
      <c r="C813718" s="75"/>
    </row>
    <row r="813719" spans="2:3" x14ac:dyDescent="0.25">
      <c r="B813719" s="76"/>
      <c r="C813719" s="75"/>
    </row>
    <row r="813720" spans="2:3" x14ac:dyDescent="0.25">
      <c r="B813720" s="76"/>
      <c r="C813720" s="75"/>
    </row>
    <row r="813721" spans="2:3" x14ac:dyDescent="0.25">
      <c r="B813721" s="76"/>
      <c r="C813721" s="75"/>
    </row>
    <row r="813722" spans="2:3" x14ac:dyDescent="0.25">
      <c r="B813722" s="76"/>
      <c r="C813722" s="75"/>
    </row>
    <row r="813723" spans="2:3" x14ac:dyDescent="0.25">
      <c r="B813723" s="76"/>
      <c r="C813723" s="75"/>
    </row>
    <row r="813833" spans="2:3" x14ac:dyDescent="0.25">
      <c r="B813833" s="76"/>
      <c r="C813833" s="75"/>
    </row>
    <row r="813834" spans="2:3" x14ac:dyDescent="0.25">
      <c r="B813834" s="76"/>
      <c r="C813834" s="75"/>
    </row>
    <row r="813835" spans="2:3" x14ac:dyDescent="0.25">
      <c r="B813835" s="76"/>
      <c r="C813835" s="75"/>
    </row>
    <row r="813836" spans="2:3" x14ac:dyDescent="0.25">
      <c r="B813836" s="76"/>
      <c r="C813836" s="75"/>
    </row>
    <row r="813837" spans="2:3" x14ac:dyDescent="0.25">
      <c r="B813837" s="76"/>
      <c r="C813837" s="75"/>
    </row>
    <row r="813838" spans="2:3" x14ac:dyDescent="0.25">
      <c r="B813838" s="76"/>
      <c r="C813838" s="75"/>
    </row>
    <row r="813839" spans="2:3" x14ac:dyDescent="0.25">
      <c r="B813839" s="76"/>
      <c r="C813839" s="75"/>
    </row>
    <row r="813840" spans="2:3" x14ac:dyDescent="0.25">
      <c r="B813840" s="76"/>
      <c r="C813840" s="75"/>
    </row>
    <row r="813841" spans="2:3" x14ac:dyDescent="0.25">
      <c r="B813841" s="76"/>
      <c r="C813841" s="75"/>
    </row>
    <row r="813842" spans="2:3" x14ac:dyDescent="0.25">
      <c r="B813842" s="76"/>
      <c r="C813842" s="75"/>
    </row>
    <row r="813843" spans="2:3" x14ac:dyDescent="0.25">
      <c r="B813843" s="76"/>
      <c r="C813843" s="75"/>
    </row>
    <row r="813844" spans="2:3" x14ac:dyDescent="0.25">
      <c r="B813844" s="76"/>
      <c r="C813844" s="75"/>
    </row>
    <row r="813845" spans="2:3" x14ac:dyDescent="0.25">
      <c r="B813845" s="76"/>
      <c r="C813845" s="75"/>
    </row>
    <row r="813955" spans="2:3" x14ac:dyDescent="0.25">
      <c r="B813955" s="76"/>
      <c r="C813955" s="75"/>
    </row>
    <row r="813956" spans="2:3" x14ac:dyDescent="0.25">
      <c r="B813956" s="76"/>
      <c r="C813956" s="75"/>
    </row>
    <row r="813957" spans="2:3" x14ac:dyDescent="0.25">
      <c r="B813957" s="76"/>
      <c r="C813957" s="75"/>
    </row>
    <row r="813958" spans="2:3" x14ac:dyDescent="0.25">
      <c r="B813958" s="76"/>
      <c r="C813958" s="75"/>
    </row>
    <row r="813959" spans="2:3" x14ac:dyDescent="0.25">
      <c r="B813959" s="76"/>
      <c r="C813959" s="75"/>
    </row>
    <row r="813960" spans="2:3" x14ac:dyDescent="0.25">
      <c r="B813960" s="76"/>
      <c r="C813960" s="75"/>
    </row>
    <row r="813961" spans="2:3" x14ac:dyDescent="0.25">
      <c r="B813961" s="76"/>
      <c r="C813961" s="75"/>
    </row>
    <row r="813962" spans="2:3" x14ac:dyDescent="0.25">
      <c r="B813962" s="76"/>
      <c r="C813962" s="75"/>
    </row>
    <row r="813963" spans="2:3" x14ac:dyDescent="0.25">
      <c r="B813963" s="76"/>
      <c r="C813963" s="75"/>
    </row>
    <row r="813964" spans="2:3" x14ac:dyDescent="0.25">
      <c r="B813964" s="76"/>
      <c r="C813964" s="75"/>
    </row>
    <row r="813965" spans="2:3" x14ac:dyDescent="0.25">
      <c r="B813965" s="76"/>
      <c r="C813965" s="75"/>
    </row>
    <row r="813966" spans="2:3" x14ac:dyDescent="0.25">
      <c r="B813966" s="76"/>
      <c r="C813966" s="75"/>
    </row>
    <row r="813967" spans="2:3" x14ac:dyDescent="0.25">
      <c r="B813967" s="76"/>
      <c r="C813967" s="75"/>
    </row>
    <row r="814077" spans="2:3" x14ac:dyDescent="0.25">
      <c r="B814077" s="76"/>
      <c r="C814077" s="75"/>
    </row>
    <row r="814078" spans="2:3" x14ac:dyDescent="0.25">
      <c r="B814078" s="76"/>
      <c r="C814078" s="75"/>
    </row>
    <row r="814079" spans="2:3" x14ac:dyDescent="0.25">
      <c r="B814079" s="76"/>
      <c r="C814079" s="75"/>
    </row>
    <row r="814080" spans="2:3" x14ac:dyDescent="0.25">
      <c r="B814080" s="76"/>
      <c r="C814080" s="75"/>
    </row>
    <row r="814081" spans="2:3" x14ac:dyDescent="0.25">
      <c r="B814081" s="76"/>
      <c r="C814081" s="75"/>
    </row>
    <row r="814082" spans="2:3" x14ac:dyDescent="0.25">
      <c r="B814082" s="76"/>
      <c r="C814082" s="75"/>
    </row>
    <row r="814083" spans="2:3" x14ac:dyDescent="0.25">
      <c r="B814083" s="76"/>
      <c r="C814083" s="75"/>
    </row>
    <row r="814084" spans="2:3" x14ac:dyDescent="0.25">
      <c r="B814084" s="76"/>
      <c r="C814084" s="75"/>
    </row>
    <row r="814085" spans="2:3" x14ac:dyDescent="0.25">
      <c r="B814085" s="76"/>
      <c r="C814085" s="75"/>
    </row>
    <row r="814086" spans="2:3" x14ac:dyDescent="0.25">
      <c r="B814086" s="76"/>
      <c r="C814086" s="75"/>
    </row>
    <row r="814087" spans="2:3" x14ac:dyDescent="0.25">
      <c r="B814087" s="76"/>
      <c r="C814087" s="75"/>
    </row>
    <row r="814088" spans="2:3" x14ac:dyDescent="0.25">
      <c r="B814088" s="76"/>
      <c r="C814088" s="75"/>
    </row>
    <row r="814089" spans="2:3" x14ac:dyDescent="0.25">
      <c r="B814089" s="76"/>
      <c r="C814089" s="75"/>
    </row>
    <row r="814199" spans="2:3" x14ac:dyDescent="0.25">
      <c r="B814199" s="76"/>
      <c r="C814199" s="75"/>
    </row>
    <row r="814200" spans="2:3" x14ac:dyDescent="0.25">
      <c r="B814200" s="76"/>
      <c r="C814200" s="75"/>
    </row>
    <row r="814201" spans="2:3" x14ac:dyDescent="0.25">
      <c r="B814201" s="76"/>
      <c r="C814201" s="75"/>
    </row>
    <row r="814202" spans="2:3" x14ac:dyDescent="0.25">
      <c r="B814202" s="76"/>
      <c r="C814202" s="75"/>
    </row>
    <row r="814203" spans="2:3" x14ac:dyDescent="0.25">
      <c r="B814203" s="76"/>
      <c r="C814203" s="75"/>
    </row>
    <row r="814204" spans="2:3" x14ac:dyDescent="0.25">
      <c r="B814204" s="76"/>
      <c r="C814204" s="75"/>
    </row>
    <row r="814205" spans="2:3" x14ac:dyDescent="0.25">
      <c r="B814205" s="76"/>
      <c r="C814205" s="75"/>
    </row>
    <row r="814206" spans="2:3" x14ac:dyDescent="0.25">
      <c r="B814206" s="76"/>
      <c r="C814206" s="75"/>
    </row>
    <row r="814207" spans="2:3" x14ac:dyDescent="0.25">
      <c r="B814207" s="76"/>
      <c r="C814207" s="75"/>
    </row>
    <row r="814208" spans="2:3" x14ac:dyDescent="0.25">
      <c r="B814208" s="76"/>
      <c r="C814208" s="75"/>
    </row>
    <row r="814209" spans="2:3" x14ac:dyDescent="0.25">
      <c r="B814209" s="76"/>
      <c r="C814209" s="75"/>
    </row>
    <row r="814210" spans="2:3" x14ac:dyDescent="0.25">
      <c r="B814210" s="76"/>
      <c r="C814210" s="75"/>
    </row>
    <row r="814211" spans="2:3" x14ac:dyDescent="0.25">
      <c r="B814211" s="76"/>
      <c r="C814211" s="75"/>
    </row>
    <row r="814321" spans="2:3" x14ac:dyDescent="0.25">
      <c r="B814321" s="76"/>
      <c r="C814321" s="75"/>
    </row>
    <row r="814322" spans="2:3" x14ac:dyDescent="0.25">
      <c r="B814322" s="76"/>
      <c r="C814322" s="75"/>
    </row>
    <row r="814323" spans="2:3" x14ac:dyDescent="0.25">
      <c r="B814323" s="76"/>
      <c r="C814323" s="75"/>
    </row>
    <row r="814324" spans="2:3" x14ac:dyDescent="0.25">
      <c r="B814324" s="76"/>
      <c r="C814324" s="75"/>
    </row>
    <row r="814325" spans="2:3" x14ac:dyDescent="0.25">
      <c r="B814325" s="76"/>
      <c r="C814325" s="75"/>
    </row>
    <row r="814326" spans="2:3" x14ac:dyDescent="0.25">
      <c r="B814326" s="76"/>
      <c r="C814326" s="75"/>
    </row>
    <row r="814327" spans="2:3" x14ac:dyDescent="0.25">
      <c r="B814327" s="76"/>
      <c r="C814327" s="75"/>
    </row>
    <row r="814328" spans="2:3" x14ac:dyDescent="0.25">
      <c r="B814328" s="76"/>
      <c r="C814328" s="75"/>
    </row>
    <row r="814329" spans="2:3" x14ac:dyDescent="0.25">
      <c r="B814329" s="76"/>
      <c r="C814329" s="75"/>
    </row>
    <row r="814330" spans="2:3" x14ac:dyDescent="0.25">
      <c r="B814330" s="76"/>
      <c r="C814330" s="75"/>
    </row>
    <row r="814331" spans="2:3" x14ac:dyDescent="0.25">
      <c r="B814331" s="76"/>
      <c r="C814331" s="75"/>
    </row>
    <row r="814332" spans="2:3" x14ac:dyDescent="0.25">
      <c r="B814332" s="76"/>
      <c r="C814332" s="75"/>
    </row>
    <row r="814333" spans="2:3" x14ac:dyDescent="0.25">
      <c r="B814333" s="76"/>
      <c r="C814333" s="75"/>
    </row>
    <row r="814443" spans="2:3" x14ac:dyDescent="0.25">
      <c r="B814443" s="76"/>
      <c r="C814443" s="75"/>
    </row>
    <row r="814444" spans="2:3" x14ac:dyDescent="0.25">
      <c r="B814444" s="76"/>
      <c r="C814444" s="75"/>
    </row>
    <row r="814445" spans="2:3" x14ac:dyDescent="0.25">
      <c r="B814445" s="76"/>
      <c r="C814445" s="75"/>
    </row>
    <row r="814446" spans="2:3" x14ac:dyDescent="0.25">
      <c r="B814446" s="76"/>
      <c r="C814446" s="75"/>
    </row>
    <row r="814447" spans="2:3" x14ac:dyDescent="0.25">
      <c r="B814447" s="76"/>
      <c r="C814447" s="75"/>
    </row>
    <row r="814448" spans="2:3" x14ac:dyDescent="0.25">
      <c r="B814448" s="76"/>
      <c r="C814448" s="75"/>
    </row>
    <row r="814449" spans="2:3" x14ac:dyDescent="0.25">
      <c r="B814449" s="76"/>
      <c r="C814449" s="75"/>
    </row>
    <row r="814450" spans="2:3" x14ac:dyDescent="0.25">
      <c r="B814450" s="76"/>
      <c r="C814450" s="75"/>
    </row>
    <row r="814451" spans="2:3" x14ac:dyDescent="0.25">
      <c r="B814451" s="76"/>
      <c r="C814451" s="75"/>
    </row>
    <row r="814452" spans="2:3" x14ac:dyDescent="0.25">
      <c r="B814452" s="76"/>
      <c r="C814452" s="75"/>
    </row>
    <row r="814453" spans="2:3" x14ac:dyDescent="0.25">
      <c r="B814453" s="76"/>
      <c r="C814453" s="75"/>
    </row>
    <row r="814454" spans="2:3" x14ac:dyDescent="0.25">
      <c r="B814454" s="76"/>
      <c r="C814454" s="75"/>
    </row>
    <row r="814455" spans="2:3" x14ac:dyDescent="0.25">
      <c r="B814455" s="76"/>
      <c r="C814455" s="75"/>
    </row>
    <row r="814565" spans="2:3" x14ac:dyDescent="0.25">
      <c r="B814565" s="76"/>
      <c r="C814565" s="75"/>
    </row>
    <row r="814566" spans="2:3" x14ac:dyDescent="0.25">
      <c r="B814566" s="76"/>
      <c r="C814566" s="75"/>
    </row>
    <row r="814567" spans="2:3" x14ac:dyDescent="0.25">
      <c r="B814567" s="76"/>
      <c r="C814567" s="75"/>
    </row>
    <row r="814568" spans="2:3" x14ac:dyDescent="0.25">
      <c r="B814568" s="76"/>
      <c r="C814568" s="75"/>
    </row>
    <row r="814569" spans="2:3" x14ac:dyDescent="0.25">
      <c r="B814569" s="76"/>
      <c r="C814569" s="75"/>
    </row>
    <row r="814570" spans="2:3" x14ac:dyDescent="0.25">
      <c r="B814570" s="76"/>
      <c r="C814570" s="75"/>
    </row>
    <row r="814571" spans="2:3" x14ac:dyDescent="0.25">
      <c r="B814571" s="76"/>
      <c r="C814571" s="75"/>
    </row>
    <row r="814572" spans="2:3" x14ac:dyDescent="0.25">
      <c r="B814572" s="76"/>
      <c r="C814572" s="75"/>
    </row>
    <row r="814573" spans="2:3" x14ac:dyDescent="0.25">
      <c r="B814573" s="76"/>
      <c r="C814573" s="75"/>
    </row>
    <row r="814574" spans="2:3" x14ac:dyDescent="0.25">
      <c r="B814574" s="76"/>
      <c r="C814574" s="75"/>
    </row>
    <row r="814575" spans="2:3" x14ac:dyDescent="0.25">
      <c r="B814575" s="76"/>
      <c r="C814575" s="75"/>
    </row>
    <row r="814576" spans="2:3" x14ac:dyDescent="0.25">
      <c r="B814576" s="76"/>
      <c r="C814576" s="75"/>
    </row>
    <row r="814577" spans="2:3" x14ac:dyDescent="0.25">
      <c r="B814577" s="76"/>
      <c r="C814577" s="75"/>
    </row>
    <row r="814687" spans="2:3" x14ac:dyDescent="0.25">
      <c r="B814687" s="76"/>
      <c r="C814687" s="75"/>
    </row>
    <row r="814688" spans="2:3" x14ac:dyDescent="0.25">
      <c r="B814688" s="76"/>
      <c r="C814688" s="75"/>
    </row>
    <row r="814689" spans="2:3" x14ac:dyDescent="0.25">
      <c r="B814689" s="76"/>
      <c r="C814689" s="75"/>
    </row>
    <row r="814690" spans="2:3" x14ac:dyDescent="0.25">
      <c r="B814690" s="76"/>
      <c r="C814690" s="75"/>
    </row>
    <row r="814691" spans="2:3" x14ac:dyDescent="0.25">
      <c r="B814691" s="76"/>
      <c r="C814691" s="75"/>
    </row>
    <row r="814692" spans="2:3" x14ac:dyDescent="0.25">
      <c r="B814692" s="76"/>
      <c r="C814692" s="75"/>
    </row>
    <row r="814693" spans="2:3" x14ac:dyDescent="0.25">
      <c r="B814693" s="76"/>
      <c r="C814693" s="75"/>
    </row>
    <row r="814694" spans="2:3" x14ac:dyDescent="0.25">
      <c r="B814694" s="76"/>
      <c r="C814694" s="75"/>
    </row>
    <row r="814695" spans="2:3" x14ac:dyDescent="0.25">
      <c r="B814695" s="76"/>
      <c r="C814695" s="75"/>
    </row>
    <row r="814696" spans="2:3" x14ac:dyDescent="0.25">
      <c r="B814696" s="76"/>
      <c r="C814696" s="75"/>
    </row>
    <row r="814697" spans="2:3" x14ac:dyDescent="0.25">
      <c r="B814697" s="76"/>
      <c r="C814697" s="75"/>
    </row>
    <row r="814698" spans="2:3" x14ac:dyDescent="0.25">
      <c r="B814698" s="76"/>
      <c r="C814698" s="75"/>
    </row>
    <row r="814699" spans="2:3" x14ac:dyDescent="0.25">
      <c r="B814699" s="76"/>
      <c r="C814699" s="75"/>
    </row>
    <row r="814809" spans="2:3" x14ac:dyDescent="0.25">
      <c r="B814809" s="76"/>
      <c r="C814809" s="75"/>
    </row>
    <row r="814810" spans="2:3" x14ac:dyDescent="0.25">
      <c r="B814810" s="76"/>
      <c r="C814810" s="75"/>
    </row>
    <row r="814811" spans="2:3" x14ac:dyDescent="0.25">
      <c r="B814811" s="76"/>
      <c r="C814811" s="75"/>
    </row>
    <row r="814812" spans="2:3" x14ac:dyDescent="0.25">
      <c r="B814812" s="76"/>
      <c r="C814812" s="75"/>
    </row>
    <row r="814813" spans="2:3" x14ac:dyDescent="0.25">
      <c r="B814813" s="76"/>
      <c r="C814813" s="75"/>
    </row>
    <row r="814814" spans="2:3" x14ac:dyDescent="0.25">
      <c r="B814814" s="76"/>
      <c r="C814814" s="75"/>
    </row>
    <row r="814815" spans="2:3" x14ac:dyDescent="0.25">
      <c r="B814815" s="76"/>
      <c r="C814815" s="75"/>
    </row>
    <row r="814816" spans="2:3" x14ac:dyDescent="0.25">
      <c r="B814816" s="76"/>
      <c r="C814816" s="75"/>
    </row>
    <row r="814817" spans="2:3" x14ac:dyDescent="0.25">
      <c r="B814817" s="76"/>
      <c r="C814817" s="75"/>
    </row>
    <row r="814818" spans="2:3" x14ac:dyDescent="0.25">
      <c r="B814818" s="76"/>
      <c r="C814818" s="75"/>
    </row>
    <row r="814819" spans="2:3" x14ac:dyDescent="0.25">
      <c r="B814819" s="76"/>
      <c r="C814819" s="75"/>
    </row>
    <row r="814820" spans="2:3" x14ac:dyDescent="0.25">
      <c r="B814820" s="76"/>
      <c r="C814820" s="75"/>
    </row>
    <row r="814821" spans="2:3" x14ac:dyDescent="0.25">
      <c r="B814821" s="76"/>
      <c r="C814821" s="75"/>
    </row>
    <row r="814931" spans="2:3" x14ac:dyDescent="0.25">
      <c r="B814931" s="76"/>
      <c r="C814931" s="75"/>
    </row>
    <row r="814932" spans="2:3" x14ac:dyDescent="0.25">
      <c r="B814932" s="76"/>
      <c r="C814932" s="75"/>
    </row>
    <row r="814933" spans="2:3" x14ac:dyDescent="0.25">
      <c r="B814933" s="76"/>
      <c r="C814933" s="75"/>
    </row>
    <row r="814934" spans="2:3" x14ac:dyDescent="0.25">
      <c r="B814934" s="76"/>
      <c r="C814934" s="75"/>
    </row>
    <row r="814935" spans="2:3" x14ac:dyDescent="0.25">
      <c r="B814935" s="76"/>
      <c r="C814935" s="75"/>
    </row>
    <row r="814936" spans="2:3" x14ac:dyDescent="0.25">
      <c r="B814936" s="76"/>
      <c r="C814936" s="75"/>
    </row>
    <row r="814937" spans="2:3" x14ac:dyDescent="0.25">
      <c r="B814937" s="76"/>
      <c r="C814937" s="75"/>
    </row>
    <row r="814938" spans="2:3" x14ac:dyDescent="0.25">
      <c r="B814938" s="76"/>
      <c r="C814938" s="75"/>
    </row>
    <row r="814939" spans="2:3" x14ac:dyDescent="0.25">
      <c r="B814939" s="76"/>
      <c r="C814939" s="75"/>
    </row>
    <row r="814940" spans="2:3" x14ac:dyDescent="0.25">
      <c r="B814940" s="76"/>
      <c r="C814940" s="75"/>
    </row>
    <row r="814941" spans="2:3" x14ac:dyDescent="0.25">
      <c r="B814941" s="76"/>
      <c r="C814941" s="75"/>
    </row>
    <row r="814942" spans="2:3" x14ac:dyDescent="0.25">
      <c r="B814942" s="76"/>
      <c r="C814942" s="75"/>
    </row>
    <row r="814943" spans="2:3" x14ac:dyDescent="0.25">
      <c r="B814943" s="76"/>
      <c r="C814943" s="75"/>
    </row>
    <row r="815053" spans="2:3" x14ac:dyDescent="0.25">
      <c r="B815053" s="76"/>
      <c r="C815053" s="75"/>
    </row>
    <row r="815054" spans="2:3" x14ac:dyDescent="0.25">
      <c r="B815054" s="76"/>
      <c r="C815054" s="75"/>
    </row>
    <row r="815055" spans="2:3" x14ac:dyDescent="0.25">
      <c r="B815055" s="76"/>
      <c r="C815055" s="75"/>
    </row>
    <row r="815056" spans="2:3" x14ac:dyDescent="0.25">
      <c r="B815056" s="76"/>
      <c r="C815056" s="75"/>
    </row>
    <row r="815057" spans="2:3" x14ac:dyDescent="0.25">
      <c r="B815057" s="76"/>
      <c r="C815057" s="75"/>
    </row>
    <row r="815058" spans="2:3" x14ac:dyDescent="0.25">
      <c r="B815058" s="76"/>
      <c r="C815058" s="75"/>
    </row>
    <row r="815059" spans="2:3" x14ac:dyDescent="0.25">
      <c r="B815059" s="76"/>
      <c r="C815059" s="75"/>
    </row>
    <row r="815060" spans="2:3" x14ac:dyDescent="0.25">
      <c r="B815060" s="76"/>
      <c r="C815060" s="75"/>
    </row>
    <row r="815061" spans="2:3" x14ac:dyDescent="0.25">
      <c r="B815061" s="76"/>
      <c r="C815061" s="75"/>
    </row>
    <row r="815062" spans="2:3" x14ac:dyDescent="0.25">
      <c r="B815062" s="76"/>
      <c r="C815062" s="75"/>
    </row>
    <row r="815063" spans="2:3" x14ac:dyDescent="0.25">
      <c r="B815063" s="76"/>
      <c r="C815063" s="75"/>
    </row>
    <row r="815064" spans="2:3" x14ac:dyDescent="0.25">
      <c r="B815064" s="76"/>
      <c r="C815064" s="75"/>
    </row>
    <row r="815065" spans="2:3" x14ac:dyDescent="0.25">
      <c r="B815065" s="76"/>
      <c r="C815065" s="75"/>
    </row>
    <row r="815175" spans="2:3" x14ac:dyDescent="0.25">
      <c r="B815175" s="76"/>
      <c r="C815175" s="75"/>
    </row>
    <row r="815176" spans="2:3" x14ac:dyDescent="0.25">
      <c r="B815176" s="76"/>
      <c r="C815176" s="75"/>
    </row>
    <row r="815177" spans="2:3" x14ac:dyDescent="0.25">
      <c r="B815177" s="76"/>
      <c r="C815177" s="75"/>
    </row>
    <row r="815178" spans="2:3" x14ac:dyDescent="0.25">
      <c r="B815178" s="76"/>
      <c r="C815178" s="75"/>
    </row>
    <row r="815179" spans="2:3" x14ac:dyDescent="0.25">
      <c r="B815179" s="76"/>
      <c r="C815179" s="75"/>
    </row>
    <row r="815180" spans="2:3" x14ac:dyDescent="0.25">
      <c r="B815180" s="76"/>
      <c r="C815180" s="75"/>
    </row>
    <row r="815181" spans="2:3" x14ac:dyDescent="0.25">
      <c r="B815181" s="76"/>
      <c r="C815181" s="75"/>
    </row>
    <row r="815182" spans="2:3" x14ac:dyDescent="0.25">
      <c r="B815182" s="76"/>
      <c r="C815182" s="75"/>
    </row>
    <row r="815183" spans="2:3" x14ac:dyDescent="0.25">
      <c r="B815183" s="76"/>
      <c r="C815183" s="75"/>
    </row>
    <row r="815184" spans="2:3" x14ac:dyDescent="0.25">
      <c r="B815184" s="76"/>
      <c r="C815184" s="75"/>
    </row>
    <row r="815185" spans="2:3" x14ac:dyDescent="0.25">
      <c r="B815185" s="76"/>
      <c r="C815185" s="75"/>
    </row>
    <row r="815186" spans="2:3" x14ac:dyDescent="0.25">
      <c r="B815186" s="76"/>
      <c r="C815186" s="75"/>
    </row>
    <row r="815187" spans="2:3" x14ac:dyDescent="0.25">
      <c r="B815187" s="76"/>
      <c r="C815187" s="75"/>
    </row>
    <row r="815297" spans="2:3" x14ac:dyDescent="0.25">
      <c r="B815297" s="76"/>
      <c r="C815297" s="75"/>
    </row>
    <row r="815298" spans="2:3" x14ac:dyDescent="0.25">
      <c r="B815298" s="76"/>
      <c r="C815298" s="75"/>
    </row>
    <row r="815299" spans="2:3" x14ac:dyDescent="0.25">
      <c r="B815299" s="76"/>
      <c r="C815299" s="75"/>
    </row>
    <row r="815300" spans="2:3" x14ac:dyDescent="0.25">
      <c r="B815300" s="76"/>
      <c r="C815300" s="75"/>
    </row>
    <row r="815301" spans="2:3" x14ac:dyDescent="0.25">
      <c r="B815301" s="76"/>
      <c r="C815301" s="75"/>
    </row>
    <row r="815302" spans="2:3" x14ac:dyDescent="0.25">
      <c r="B815302" s="76"/>
      <c r="C815302" s="75"/>
    </row>
    <row r="815303" spans="2:3" x14ac:dyDescent="0.25">
      <c r="B815303" s="76"/>
      <c r="C815303" s="75"/>
    </row>
    <row r="815304" spans="2:3" x14ac:dyDescent="0.25">
      <c r="B815304" s="76"/>
      <c r="C815304" s="75"/>
    </row>
    <row r="815305" spans="2:3" x14ac:dyDescent="0.25">
      <c r="B815305" s="76"/>
      <c r="C815305" s="75"/>
    </row>
    <row r="815306" spans="2:3" x14ac:dyDescent="0.25">
      <c r="B815306" s="76"/>
      <c r="C815306" s="75"/>
    </row>
    <row r="815307" spans="2:3" x14ac:dyDescent="0.25">
      <c r="B815307" s="76"/>
      <c r="C815307" s="75"/>
    </row>
    <row r="815308" spans="2:3" x14ac:dyDescent="0.25">
      <c r="B815308" s="76"/>
      <c r="C815308" s="75"/>
    </row>
    <row r="815309" spans="2:3" x14ac:dyDescent="0.25">
      <c r="B815309" s="76"/>
      <c r="C815309" s="75"/>
    </row>
    <row r="815419" spans="2:3" x14ac:dyDescent="0.25">
      <c r="B815419" s="76"/>
      <c r="C815419" s="75"/>
    </row>
    <row r="815420" spans="2:3" x14ac:dyDescent="0.25">
      <c r="B815420" s="76"/>
      <c r="C815420" s="75"/>
    </row>
    <row r="815421" spans="2:3" x14ac:dyDescent="0.25">
      <c r="B815421" s="76"/>
      <c r="C815421" s="75"/>
    </row>
    <row r="815422" spans="2:3" x14ac:dyDescent="0.25">
      <c r="B815422" s="76"/>
      <c r="C815422" s="75"/>
    </row>
    <row r="815423" spans="2:3" x14ac:dyDescent="0.25">
      <c r="B815423" s="76"/>
      <c r="C815423" s="75"/>
    </row>
    <row r="815424" spans="2:3" x14ac:dyDescent="0.25">
      <c r="B815424" s="76"/>
      <c r="C815424" s="75"/>
    </row>
    <row r="815425" spans="2:3" x14ac:dyDescent="0.25">
      <c r="B815425" s="76"/>
      <c r="C815425" s="75"/>
    </row>
    <row r="815426" spans="2:3" x14ac:dyDescent="0.25">
      <c r="B815426" s="76"/>
      <c r="C815426" s="75"/>
    </row>
    <row r="815427" spans="2:3" x14ac:dyDescent="0.25">
      <c r="B815427" s="76"/>
      <c r="C815427" s="75"/>
    </row>
    <row r="815428" spans="2:3" x14ac:dyDescent="0.25">
      <c r="B815428" s="76"/>
      <c r="C815428" s="75"/>
    </row>
    <row r="815429" spans="2:3" x14ac:dyDescent="0.25">
      <c r="B815429" s="76"/>
      <c r="C815429" s="75"/>
    </row>
    <row r="815430" spans="2:3" x14ac:dyDescent="0.25">
      <c r="B815430" s="76"/>
      <c r="C815430" s="75"/>
    </row>
    <row r="815431" spans="2:3" x14ac:dyDescent="0.25">
      <c r="B815431" s="76"/>
      <c r="C815431" s="75"/>
    </row>
    <row r="815541" spans="2:3" x14ac:dyDescent="0.25">
      <c r="B815541" s="76"/>
      <c r="C815541" s="75"/>
    </row>
    <row r="815542" spans="2:3" x14ac:dyDescent="0.25">
      <c r="B815542" s="76"/>
      <c r="C815542" s="75"/>
    </row>
    <row r="815543" spans="2:3" x14ac:dyDescent="0.25">
      <c r="B815543" s="76"/>
      <c r="C815543" s="75"/>
    </row>
    <row r="815544" spans="2:3" x14ac:dyDescent="0.25">
      <c r="B815544" s="76"/>
      <c r="C815544" s="75"/>
    </row>
    <row r="815545" spans="2:3" x14ac:dyDescent="0.25">
      <c r="B815545" s="76"/>
      <c r="C815545" s="75"/>
    </row>
    <row r="815546" spans="2:3" x14ac:dyDescent="0.25">
      <c r="B815546" s="76"/>
      <c r="C815546" s="75"/>
    </row>
    <row r="815547" spans="2:3" x14ac:dyDescent="0.25">
      <c r="B815547" s="76"/>
      <c r="C815547" s="75"/>
    </row>
    <row r="815548" spans="2:3" x14ac:dyDescent="0.25">
      <c r="B815548" s="76"/>
      <c r="C815548" s="75"/>
    </row>
    <row r="815549" spans="2:3" x14ac:dyDescent="0.25">
      <c r="B815549" s="76"/>
      <c r="C815549" s="75"/>
    </row>
    <row r="815550" spans="2:3" x14ac:dyDescent="0.25">
      <c r="B815550" s="76"/>
      <c r="C815550" s="75"/>
    </row>
    <row r="815551" spans="2:3" x14ac:dyDescent="0.25">
      <c r="B815551" s="76"/>
      <c r="C815551" s="75"/>
    </row>
    <row r="815552" spans="2:3" x14ac:dyDescent="0.25">
      <c r="B815552" s="76"/>
      <c r="C815552" s="75"/>
    </row>
    <row r="815553" spans="2:3" x14ac:dyDescent="0.25">
      <c r="B815553" s="76"/>
      <c r="C815553" s="75"/>
    </row>
    <row r="815663" spans="2:3" x14ac:dyDescent="0.25">
      <c r="B815663" s="76"/>
      <c r="C815663" s="75"/>
    </row>
    <row r="815664" spans="2:3" x14ac:dyDescent="0.25">
      <c r="B815664" s="76"/>
      <c r="C815664" s="75"/>
    </row>
    <row r="815665" spans="2:3" x14ac:dyDescent="0.25">
      <c r="B815665" s="76"/>
      <c r="C815665" s="75"/>
    </row>
    <row r="815666" spans="2:3" x14ac:dyDescent="0.25">
      <c r="B815666" s="76"/>
      <c r="C815666" s="75"/>
    </row>
    <row r="815667" spans="2:3" x14ac:dyDescent="0.25">
      <c r="B815667" s="76"/>
      <c r="C815667" s="75"/>
    </row>
    <row r="815668" spans="2:3" x14ac:dyDescent="0.25">
      <c r="B815668" s="76"/>
      <c r="C815668" s="75"/>
    </row>
    <row r="815669" spans="2:3" x14ac:dyDescent="0.25">
      <c r="B815669" s="76"/>
      <c r="C815669" s="75"/>
    </row>
    <row r="815670" spans="2:3" x14ac:dyDescent="0.25">
      <c r="B815670" s="76"/>
      <c r="C815670" s="75"/>
    </row>
    <row r="815671" spans="2:3" x14ac:dyDescent="0.25">
      <c r="B815671" s="76"/>
      <c r="C815671" s="75"/>
    </row>
    <row r="815672" spans="2:3" x14ac:dyDescent="0.25">
      <c r="B815672" s="76"/>
      <c r="C815672" s="75"/>
    </row>
    <row r="815673" spans="2:3" x14ac:dyDescent="0.25">
      <c r="B815673" s="76"/>
      <c r="C815673" s="75"/>
    </row>
    <row r="815674" spans="2:3" x14ac:dyDescent="0.25">
      <c r="B815674" s="76"/>
      <c r="C815674" s="75"/>
    </row>
    <row r="815675" spans="2:3" x14ac:dyDescent="0.25">
      <c r="B815675" s="76"/>
      <c r="C815675" s="75"/>
    </row>
    <row r="815785" spans="2:3" x14ac:dyDescent="0.25">
      <c r="B815785" s="76"/>
      <c r="C815785" s="75"/>
    </row>
    <row r="815786" spans="2:3" x14ac:dyDescent="0.25">
      <c r="B815786" s="76"/>
      <c r="C815786" s="75"/>
    </row>
    <row r="815787" spans="2:3" x14ac:dyDescent="0.25">
      <c r="B815787" s="76"/>
      <c r="C815787" s="75"/>
    </row>
    <row r="815788" spans="2:3" x14ac:dyDescent="0.25">
      <c r="B815788" s="76"/>
      <c r="C815788" s="75"/>
    </row>
    <row r="815789" spans="2:3" x14ac:dyDescent="0.25">
      <c r="B815789" s="76"/>
      <c r="C815789" s="75"/>
    </row>
    <row r="815790" spans="2:3" x14ac:dyDescent="0.25">
      <c r="B815790" s="76"/>
      <c r="C815790" s="75"/>
    </row>
    <row r="815791" spans="2:3" x14ac:dyDescent="0.25">
      <c r="B815791" s="76"/>
      <c r="C815791" s="75"/>
    </row>
    <row r="815792" spans="2:3" x14ac:dyDescent="0.25">
      <c r="B815792" s="76"/>
      <c r="C815792" s="75"/>
    </row>
    <row r="815793" spans="2:3" x14ac:dyDescent="0.25">
      <c r="B815793" s="76"/>
      <c r="C815793" s="75"/>
    </row>
    <row r="815794" spans="2:3" x14ac:dyDescent="0.25">
      <c r="B815794" s="76"/>
      <c r="C815794" s="75"/>
    </row>
    <row r="815795" spans="2:3" x14ac:dyDescent="0.25">
      <c r="B815795" s="76"/>
      <c r="C815795" s="75"/>
    </row>
    <row r="815796" spans="2:3" x14ac:dyDescent="0.25">
      <c r="B815796" s="76"/>
      <c r="C815796" s="75"/>
    </row>
    <row r="815797" spans="2:3" x14ac:dyDescent="0.25">
      <c r="B815797" s="76"/>
      <c r="C815797" s="75"/>
    </row>
    <row r="815907" spans="2:3" x14ac:dyDescent="0.25">
      <c r="B815907" s="76"/>
      <c r="C815907" s="75"/>
    </row>
    <row r="815908" spans="2:3" x14ac:dyDescent="0.25">
      <c r="B815908" s="76"/>
      <c r="C815908" s="75"/>
    </row>
    <row r="815909" spans="2:3" x14ac:dyDescent="0.25">
      <c r="B815909" s="76"/>
      <c r="C815909" s="75"/>
    </row>
    <row r="815910" spans="2:3" x14ac:dyDescent="0.25">
      <c r="B815910" s="76"/>
      <c r="C815910" s="75"/>
    </row>
    <row r="815911" spans="2:3" x14ac:dyDescent="0.25">
      <c r="B815911" s="76"/>
      <c r="C815911" s="75"/>
    </row>
    <row r="815912" spans="2:3" x14ac:dyDescent="0.25">
      <c r="B815912" s="76"/>
      <c r="C815912" s="75"/>
    </row>
    <row r="815913" spans="2:3" x14ac:dyDescent="0.25">
      <c r="B815913" s="76"/>
      <c r="C815913" s="75"/>
    </row>
    <row r="815914" spans="2:3" x14ac:dyDescent="0.25">
      <c r="B815914" s="76"/>
      <c r="C815914" s="75"/>
    </row>
    <row r="815915" spans="2:3" x14ac:dyDescent="0.25">
      <c r="B815915" s="76"/>
      <c r="C815915" s="75"/>
    </row>
    <row r="815916" spans="2:3" x14ac:dyDescent="0.25">
      <c r="B815916" s="76"/>
      <c r="C815916" s="75"/>
    </row>
    <row r="815917" spans="2:3" x14ac:dyDescent="0.25">
      <c r="B815917" s="76"/>
      <c r="C815917" s="75"/>
    </row>
    <row r="815918" spans="2:3" x14ac:dyDescent="0.25">
      <c r="B815918" s="76"/>
      <c r="C815918" s="75"/>
    </row>
    <row r="815919" spans="2:3" x14ac:dyDescent="0.25">
      <c r="B815919" s="76"/>
      <c r="C815919" s="75"/>
    </row>
    <row r="816029" spans="2:3" x14ac:dyDescent="0.25">
      <c r="B816029" s="76"/>
      <c r="C816029" s="75"/>
    </row>
    <row r="816030" spans="2:3" x14ac:dyDescent="0.25">
      <c r="B816030" s="76"/>
      <c r="C816030" s="75"/>
    </row>
    <row r="816031" spans="2:3" x14ac:dyDescent="0.25">
      <c r="B816031" s="76"/>
      <c r="C816031" s="75"/>
    </row>
    <row r="816032" spans="2:3" x14ac:dyDescent="0.25">
      <c r="B816032" s="76"/>
      <c r="C816032" s="75"/>
    </row>
    <row r="816033" spans="2:3" x14ac:dyDescent="0.25">
      <c r="B816033" s="76"/>
      <c r="C816033" s="75"/>
    </row>
    <row r="816034" spans="2:3" x14ac:dyDescent="0.25">
      <c r="B816034" s="76"/>
      <c r="C816034" s="75"/>
    </row>
    <row r="816035" spans="2:3" x14ac:dyDescent="0.25">
      <c r="B816035" s="76"/>
      <c r="C816035" s="75"/>
    </row>
    <row r="816036" spans="2:3" x14ac:dyDescent="0.25">
      <c r="B816036" s="76"/>
      <c r="C816036" s="75"/>
    </row>
    <row r="816037" spans="2:3" x14ac:dyDescent="0.25">
      <c r="B816037" s="76"/>
      <c r="C816037" s="75"/>
    </row>
    <row r="816038" spans="2:3" x14ac:dyDescent="0.25">
      <c r="B816038" s="76"/>
      <c r="C816038" s="75"/>
    </row>
    <row r="816039" spans="2:3" x14ac:dyDescent="0.25">
      <c r="B816039" s="76"/>
      <c r="C816039" s="75"/>
    </row>
    <row r="816040" spans="2:3" x14ac:dyDescent="0.25">
      <c r="B816040" s="76"/>
      <c r="C816040" s="75"/>
    </row>
    <row r="816041" spans="2:3" x14ac:dyDescent="0.25">
      <c r="B816041" s="76"/>
      <c r="C816041" s="75"/>
    </row>
    <row r="816151" spans="2:3" x14ac:dyDescent="0.25">
      <c r="B816151" s="76"/>
      <c r="C816151" s="75"/>
    </row>
    <row r="816152" spans="2:3" x14ac:dyDescent="0.25">
      <c r="B816152" s="76"/>
      <c r="C816152" s="75"/>
    </row>
    <row r="816153" spans="2:3" x14ac:dyDescent="0.25">
      <c r="B816153" s="76"/>
      <c r="C816153" s="75"/>
    </row>
    <row r="816154" spans="2:3" x14ac:dyDescent="0.25">
      <c r="B816154" s="76"/>
      <c r="C816154" s="75"/>
    </row>
    <row r="816155" spans="2:3" x14ac:dyDescent="0.25">
      <c r="B816155" s="76"/>
      <c r="C816155" s="75"/>
    </row>
    <row r="816156" spans="2:3" x14ac:dyDescent="0.25">
      <c r="B816156" s="76"/>
      <c r="C816156" s="75"/>
    </row>
    <row r="816157" spans="2:3" x14ac:dyDescent="0.25">
      <c r="B816157" s="76"/>
      <c r="C816157" s="75"/>
    </row>
    <row r="816158" spans="2:3" x14ac:dyDescent="0.25">
      <c r="B816158" s="76"/>
      <c r="C816158" s="75"/>
    </row>
    <row r="816159" spans="2:3" x14ac:dyDescent="0.25">
      <c r="B816159" s="76"/>
      <c r="C816159" s="75"/>
    </row>
    <row r="816160" spans="2:3" x14ac:dyDescent="0.25">
      <c r="B816160" s="76"/>
      <c r="C816160" s="75"/>
    </row>
    <row r="816161" spans="2:3" x14ac:dyDescent="0.25">
      <c r="B816161" s="76"/>
      <c r="C816161" s="75"/>
    </row>
    <row r="816162" spans="2:3" x14ac:dyDescent="0.25">
      <c r="B816162" s="76"/>
      <c r="C816162" s="75"/>
    </row>
    <row r="816163" spans="2:3" x14ac:dyDescent="0.25">
      <c r="B816163" s="76"/>
      <c r="C816163" s="75"/>
    </row>
    <row r="816273" spans="2:3" x14ac:dyDescent="0.25">
      <c r="B816273" s="76"/>
      <c r="C816273" s="75"/>
    </row>
    <row r="816274" spans="2:3" x14ac:dyDescent="0.25">
      <c r="B816274" s="76"/>
      <c r="C816274" s="75"/>
    </row>
    <row r="816275" spans="2:3" x14ac:dyDescent="0.25">
      <c r="B816275" s="76"/>
      <c r="C816275" s="75"/>
    </row>
    <row r="816276" spans="2:3" x14ac:dyDescent="0.25">
      <c r="B816276" s="76"/>
      <c r="C816276" s="75"/>
    </row>
    <row r="816277" spans="2:3" x14ac:dyDescent="0.25">
      <c r="B816277" s="76"/>
      <c r="C816277" s="75"/>
    </row>
    <row r="816278" spans="2:3" x14ac:dyDescent="0.25">
      <c r="B816278" s="76"/>
      <c r="C816278" s="75"/>
    </row>
    <row r="816279" spans="2:3" x14ac:dyDescent="0.25">
      <c r="B816279" s="76"/>
      <c r="C816279" s="75"/>
    </row>
    <row r="816280" spans="2:3" x14ac:dyDescent="0.25">
      <c r="B816280" s="76"/>
      <c r="C816280" s="75"/>
    </row>
    <row r="816281" spans="2:3" x14ac:dyDescent="0.25">
      <c r="B816281" s="76"/>
      <c r="C816281" s="75"/>
    </row>
    <row r="816282" spans="2:3" x14ac:dyDescent="0.25">
      <c r="B816282" s="76"/>
      <c r="C816282" s="75"/>
    </row>
    <row r="816283" spans="2:3" x14ac:dyDescent="0.25">
      <c r="B816283" s="76"/>
      <c r="C816283" s="75"/>
    </row>
    <row r="816284" spans="2:3" x14ac:dyDescent="0.25">
      <c r="B816284" s="76"/>
      <c r="C816284" s="75"/>
    </row>
    <row r="816285" spans="2:3" x14ac:dyDescent="0.25">
      <c r="B816285" s="76"/>
      <c r="C816285" s="75"/>
    </row>
    <row r="816395" spans="2:3" x14ac:dyDescent="0.25">
      <c r="B816395" s="76"/>
      <c r="C816395" s="75"/>
    </row>
    <row r="816396" spans="2:3" x14ac:dyDescent="0.25">
      <c r="B816396" s="76"/>
      <c r="C816396" s="75"/>
    </row>
    <row r="816397" spans="2:3" x14ac:dyDescent="0.25">
      <c r="B816397" s="76"/>
      <c r="C816397" s="75"/>
    </row>
    <row r="816398" spans="2:3" x14ac:dyDescent="0.25">
      <c r="B816398" s="76"/>
      <c r="C816398" s="75"/>
    </row>
    <row r="816399" spans="2:3" x14ac:dyDescent="0.25">
      <c r="B816399" s="76"/>
      <c r="C816399" s="75"/>
    </row>
    <row r="816400" spans="2:3" x14ac:dyDescent="0.25">
      <c r="B816400" s="76"/>
      <c r="C816400" s="75"/>
    </row>
    <row r="816401" spans="2:3" x14ac:dyDescent="0.25">
      <c r="B816401" s="76"/>
      <c r="C816401" s="75"/>
    </row>
    <row r="816402" spans="2:3" x14ac:dyDescent="0.25">
      <c r="B816402" s="76"/>
      <c r="C816402" s="75"/>
    </row>
    <row r="816403" spans="2:3" x14ac:dyDescent="0.25">
      <c r="B816403" s="76"/>
      <c r="C816403" s="75"/>
    </row>
    <row r="816404" spans="2:3" x14ac:dyDescent="0.25">
      <c r="B816404" s="76"/>
      <c r="C816404" s="75"/>
    </row>
    <row r="816405" spans="2:3" x14ac:dyDescent="0.25">
      <c r="B816405" s="76"/>
      <c r="C816405" s="75"/>
    </row>
    <row r="816406" spans="2:3" x14ac:dyDescent="0.25">
      <c r="B816406" s="76"/>
      <c r="C816406" s="75"/>
    </row>
    <row r="816407" spans="2:3" x14ac:dyDescent="0.25">
      <c r="B816407" s="76"/>
      <c r="C816407" s="75"/>
    </row>
    <row r="816517" spans="2:3" x14ac:dyDescent="0.25">
      <c r="B816517" s="76"/>
      <c r="C816517" s="75"/>
    </row>
    <row r="816518" spans="2:3" x14ac:dyDescent="0.25">
      <c r="B816518" s="76"/>
      <c r="C816518" s="75"/>
    </row>
    <row r="816519" spans="2:3" x14ac:dyDescent="0.25">
      <c r="B816519" s="76"/>
      <c r="C816519" s="75"/>
    </row>
    <row r="816520" spans="2:3" x14ac:dyDescent="0.25">
      <c r="B816520" s="76"/>
      <c r="C816520" s="75"/>
    </row>
    <row r="816521" spans="2:3" x14ac:dyDescent="0.25">
      <c r="B816521" s="76"/>
      <c r="C816521" s="75"/>
    </row>
    <row r="816522" spans="2:3" x14ac:dyDescent="0.25">
      <c r="B816522" s="76"/>
      <c r="C816522" s="75"/>
    </row>
    <row r="816523" spans="2:3" x14ac:dyDescent="0.25">
      <c r="B816523" s="76"/>
      <c r="C816523" s="75"/>
    </row>
    <row r="816524" spans="2:3" x14ac:dyDescent="0.25">
      <c r="B816524" s="76"/>
      <c r="C816524" s="75"/>
    </row>
    <row r="816525" spans="2:3" x14ac:dyDescent="0.25">
      <c r="B816525" s="76"/>
      <c r="C816525" s="75"/>
    </row>
    <row r="816526" spans="2:3" x14ac:dyDescent="0.25">
      <c r="B816526" s="76"/>
      <c r="C816526" s="75"/>
    </row>
    <row r="816527" spans="2:3" x14ac:dyDescent="0.25">
      <c r="B816527" s="76"/>
      <c r="C816527" s="75"/>
    </row>
    <row r="816528" spans="2:3" x14ac:dyDescent="0.25">
      <c r="B816528" s="76"/>
      <c r="C816528" s="75"/>
    </row>
    <row r="816529" spans="2:3" x14ac:dyDescent="0.25">
      <c r="B816529" s="76"/>
      <c r="C816529" s="75"/>
    </row>
    <row r="816639" spans="2:3" x14ac:dyDescent="0.25">
      <c r="B816639" s="76"/>
      <c r="C816639" s="75"/>
    </row>
    <row r="816640" spans="2:3" x14ac:dyDescent="0.25">
      <c r="B816640" s="76"/>
      <c r="C816640" s="75"/>
    </row>
    <row r="816641" spans="2:3" x14ac:dyDescent="0.25">
      <c r="B816641" s="76"/>
      <c r="C816641" s="75"/>
    </row>
    <row r="816642" spans="2:3" x14ac:dyDescent="0.25">
      <c r="B816642" s="76"/>
      <c r="C816642" s="75"/>
    </row>
    <row r="816643" spans="2:3" x14ac:dyDescent="0.25">
      <c r="B816643" s="76"/>
      <c r="C816643" s="75"/>
    </row>
    <row r="816644" spans="2:3" x14ac:dyDescent="0.25">
      <c r="B816644" s="76"/>
      <c r="C816644" s="75"/>
    </row>
    <row r="816645" spans="2:3" x14ac:dyDescent="0.25">
      <c r="B816645" s="76"/>
      <c r="C816645" s="75"/>
    </row>
    <row r="816646" spans="2:3" x14ac:dyDescent="0.25">
      <c r="B816646" s="76"/>
      <c r="C816646" s="75"/>
    </row>
    <row r="816647" spans="2:3" x14ac:dyDescent="0.25">
      <c r="B816647" s="76"/>
      <c r="C816647" s="75"/>
    </row>
    <row r="816648" spans="2:3" x14ac:dyDescent="0.25">
      <c r="B816648" s="76"/>
      <c r="C816648" s="75"/>
    </row>
    <row r="816649" spans="2:3" x14ac:dyDescent="0.25">
      <c r="B816649" s="76"/>
      <c r="C816649" s="75"/>
    </row>
    <row r="816650" spans="2:3" x14ac:dyDescent="0.25">
      <c r="B816650" s="76"/>
      <c r="C816650" s="75"/>
    </row>
    <row r="816651" spans="2:3" x14ac:dyDescent="0.25">
      <c r="B816651" s="76"/>
      <c r="C816651" s="75"/>
    </row>
    <row r="816761" spans="2:3" x14ac:dyDescent="0.25">
      <c r="B816761" s="76"/>
      <c r="C816761" s="75"/>
    </row>
    <row r="816762" spans="2:3" x14ac:dyDescent="0.25">
      <c r="B816762" s="76"/>
      <c r="C816762" s="75"/>
    </row>
    <row r="816763" spans="2:3" x14ac:dyDescent="0.25">
      <c r="B816763" s="76"/>
      <c r="C816763" s="75"/>
    </row>
    <row r="816764" spans="2:3" x14ac:dyDescent="0.25">
      <c r="B816764" s="76"/>
      <c r="C816764" s="75"/>
    </row>
    <row r="816765" spans="2:3" x14ac:dyDescent="0.25">
      <c r="B816765" s="76"/>
      <c r="C816765" s="75"/>
    </row>
    <row r="816766" spans="2:3" x14ac:dyDescent="0.25">
      <c r="B816766" s="76"/>
      <c r="C816766" s="75"/>
    </row>
    <row r="816767" spans="2:3" x14ac:dyDescent="0.25">
      <c r="B816767" s="76"/>
      <c r="C816767" s="75"/>
    </row>
    <row r="816768" spans="2:3" x14ac:dyDescent="0.25">
      <c r="B816768" s="76"/>
      <c r="C816768" s="75"/>
    </row>
    <row r="816769" spans="2:3" x14ac:dyDescent="0.25">
      <c r="B816769" s="76"/>
      <c r="C816769" s="75"/>
    </row>
    <row r="816770" spans="2:3" x14ac:dyDescent="0.25">
      <c r="B816770" s="76"/>
      <c r="C816770" s="75"/>
    </row>
    <row r="816771" spans="2:3" x14ac:dyDescent="0.25">
      <c r="B816771" s="76"/>
      <c r="C816771" s="75"/>
    </row>
    <row r="816772" spans="2:3" x14ac:dyDescent="0.25">
      <c r="B816772" s="76"/>
      <c r="C816772" s="75"/>
    </row>
    <row r="816773" spans="2:3" x14ac:dyDescent="0.25">
      <c r="B816773" s="76"/>
      <c r="C816773" s="75"/>
    </row>
    <row r="816883" spans="2:3" x14ac:dyDescent="0.25">
      <c r="B816883" s="76"/>
      <c r="C816883" s="75"/>
    </row>
    <row r="816884" spans="2:3" x14ac:dyDescent="0.25">
      <c r="B816884" s="76"/>
      <c r="C816884" s="75"/>
    </row>
    <row r="816885" spans="2:3" x14ac:dyDescent="0.25">
      <c r="B816885" s="76"/>
      <c r="C816885" s="75"/>
    </row>
    <row r="816886" spans="2:3" x14ac:dyDescent="0.25">
      <c r="B816886" s="76"/>
      <c r="C816886" s="75"/>
    </row>
    <row r="816887" spans="2:3" x14ac:dyDescent="0.25">
      <c r="B816887" s="76"/>
      <c r="C816887" s="75"/>
    </row>
    <row r="816888" spans="2:3" x14ac:dyDescent="0.25">
      <c r="B816888" s="76"/>
      <c r="C816888" s="75"/>
    </row>
    <row r="816889" spans="2:3" x14ac:dyDescent="0.25">
      <c r="B816889" s="76"/>
      <c r="C816889" s="75"/>
    </row>
    <row r="816890" spans="2:3" x14ac:dyDescent="0.25">
      <c r="B816890" s="76"/>
      <c r="C816890" s="75"/>
    </row>
    <row r="816891" spans="2:3" x14ac:dyDescent="0.25">
      <c r="B816891" s="76"/>
      <c r="C816891" s="75"/>
    </row>
    <row r="816892" spans="2:3" x14ac:dyDescent="0.25">
      <c r="B816892" s="76"/>
      <c r="C816892" s="75"/>
    </row>
    <row r="816893" spans="2:3" x14ac:dyDescent="0.25">
      <c r="B816893" s="76"/>
      <c r="C816893" s="75"/>
    </row>
    <row r="816894" spans="2:3" x14ac:dyDescent="0.25">
      <c r="B816894" s="76"/>
      <c r="C816894" s="75"/>
    </row>
    <row r="816895" spans="2:3" x14ac:dyDescent="0.25">
      <c r="B816895" s="76"/>
      <c r="C816895" s="75"/>
    </row>
    <row r="817005" spans="2:3" x14ac:dyDescent="0.25">
      <c r="B817005" s="76"/>
      <c r="C817005" s="75"/>
    </row>
    <row r="817006" spans="2:3" x14ac:dyDescent="0.25">
      <c r="B817006" s="76"/>
      <c r="C817006" s="75"/>
    </row>
    <row r="817007" spans="2:3" x14ac:dyDescent="0.25">
      <c r="B817007" s="76"/>
      <c r="C817007" s="75"/>
    </row>
    <row r="817008" spans="2:3" x14ac:dyDescent="0.25">
      <c r="B817008" s="76"/>
      <c r="C817008" s="75"/>
    </row>
    <row r="817009" spans="2:3" x14ac:dyDescent="0.25">
      <c r="B817009" s="76"/>
      <c r="C817009" s="75"/>
    </row>
    <row r="817010" spans="2:3" x14ac:dyDescent="0.25">
      <c r="B817010" s="76"/>
      <c r="C817010" s="75"/>
    </row>
    <row r="817011" spans="2:3" x14ac:dyDescent="0.25">
      <c r="B817011" s="76"/>
      <c r="C817011" s="75"/>
    </row>
    <row r="817012" spans="2:3" x14ac:dyDescent="0.25">
      <c r="B817012" s="76"/>
      <c r="C817012" s="75"/>
    </row>
    <row r="817013" spans="2:3" x14ac:dyDescent="0.25">
      <c r="B817013" s="76"/>
      <c r="C817013" s="75"/>
    </row>
    <row r="817014" spans="2:3" x14ac:dyDescent="0.25">
      <c r="B817014" s="76"/>
      <c r="C817014" s="75"/>
    </row>
    <row r="817015" spans="2:3" x14ac:dyDescent="0.25">
      <c r="B817015" s="76"/>
      <c r="C817015" s="75"/>
    </row>
    <row r="817016" spans="2:3" x14ac:dyDescent="0.25">
      <c r="B817016" s="76"/>
      <c r="C817016" s="75"/>
    </row>
    <row r="817017" spans="2:3" x14ac:dyDescent="0.25">
      <c r="B817017" s="76"/>
      <c r="C817017" s="75"/>
    </row>
    <row r="817127" spans="2:3" x14ac:dyDescent="0.25">
      <c r="B817127" s="76"/>
      <c r="C817127" s="75"/>
    </row>
    <row r="817128" spans="2:3" x14ac:dyDescent="0.25">
      <c r="B817128" s="76"/>
      <c r="C817128" s="75"/>
    </row>
    <row r="817129" spans="2:3" x14ac:dyDescent="0.25">
      <c r="B817129" s="76"/>
      <c r="C817129" s="75"/>
    </row>
    <row r="817130" spans="2:3" x14ac:dyDescent="0.25">
      <c r="B817130" s="76"/>
      <c r="C817130" s="75"/>
    </row>
    <row r="817131" spans="2:3" x14ac:dyDescent="0.25">
      <c r="B817131" s="76"/>
      <c r="C817131" s="75"/>
    </row>
    <row r="817132" spans="2:3" x14ac:dyDescent="0.25">
      <c r="B817132" s="76"/>
      <c r="C817132" s="75"/>
    </row>
    <row r="817133" spans="2:3" x14ac:dyDescent="0.25">
      <c r="B817133" s="76"/>
      <c r="C817133" s="75"/>
    </row>
    <row r="817134" spans="2:3" x14ac:dyDescent="0.25">
      <c r="B817134" s="76"/>
      <c r="C817134" s="75"/>
    </row>
    <row r="817135" spans="2:3" x14ac:dyDescent="0.25">
      <c r="B817135" s="76"/>
      <c r="C817135" s="75"/>
    </row>
    <row r="817136" spans="2:3" x14ac:dyDescent="0.25">
      <c r="B817136" s="76"/>
      <c r="C817136" s="75"/>
    </row>
    <row r="817137" spans="2:3" x14ac:dyDescent="0.25">
      <c r="B817137" s="76"/>
      <c r="C817137" s="75"/>
    </row>
    <row r="817138" spans="2:3" x14ac:dyDescent="0.25">
      <c r="B817138" s="76"/>
      <c r="C817138" s="75"/>
    </row>
    <row r="817139" spans="2:3" x14ac:dyDescent="0.25">
      <c r="B817139" s="76"/>
      <c r="C817139" s="75"/>
    </row>
    <row r="817249" spans="2:3" x14ac:dyDescent="0.25">
      <c r="B817249" s="76"/>
      <c r="C817249" s="75"/>
    </row>
    <row r="817250" spans="2:3" x14ac:dyDescent="0.25">
      <c r="B817250" s="76"/>
      <c r="C817250" s="75"/>
    </row>
    <row r="817251" spans="2:3" x14ac:dyDescent="0.25">
      <c r="B817251" s="76"/>
      <c r="C817251" s="75"/>
    </row>
    <row r="817252" spans="2:3" x14ac:dyDescent="0.25">
      <c r="B817252" s="76"/>
      <c r="C817252" s="75"/>
    </row>
    <row r="817253" spans="2:3" x14ac:dyDescent="0.25">
      <c r="B817253" s="76"/>
      <c r="C817253" s="75"/>
    </row>
    <row r="817254" spans="2:3" x14ac:dyDescent="0.25">
      <c r="B817254" s="76"/>
      <c r="C817254" s="75"/>
    </row>
    <row r="817255" spans="2:3" x14ac:dyDescent="0.25">
      <c r="B817255" s="76"/>
      <c r="C817255" s="75"/>
    </row>
    <row r="817256" spans="2:3" x14ac:dyDescent="0.25">
      <c r="B817256" s="76"/>
      <c r="C817256" s="75"/>
    </row>
    <row r="817257" spans="2:3" x14ac:dyDescent="0.25">
      <c r="B817257" s="76"/>
      <c r="C817257" s="75"/>
    </row>
    <row r="817258" spans="2:3" x14ac:dyDescent="0.25">
      <c r="B817258" s="76"/>
      <c r="C817258" s="75"/>
    </row>
    <row r="817259" spans="2:3" x14ac:dyDescent="0.25">
      <c r="B817259" s="76"/>
      <c r="C817259" s="75"/>
    </row>
    <row r="817260" spans="2:3" x14ac:dyDescent="0.25">
      <c r="B817260" s="76"/>
      <c r="C817260" s="75"/>
    </row>
    <row r="817261" spans="2:3" x14ac:dyDescent="0.25">
      <c r="B817261" s="76"/>
      <c r="C817261" s="75"/>
    </row>
    <row r="817371" spans="2:3" x14ac:dyDescent="0.25">
      <c r="B817371" s="76"/>
      <c r="C817371" s="75"/>
    </row>
    <row r="817372" spans="2:3" x14ac:dyDescent="0.25">
      <c r="B817372" s="76"/>
      <c r="C817372" s="75"/>
    </row>
    <row r="817373" spans="2:3" x14ac:dyDescent="0.25">
      <c r="B817373" s="76"/>
      <c r="C817373" s="75"/>
    </row>
    <row r="817374" spans="2:3" x14ac:dyDescent="0.25">
      <c r="B817374" s="76"/>
      <c r="C817374" s="75"/>
    </row>
    <row r="817375" spans="2:3" x14ac:dyDescent="0.25">
      <c r="B817375" s="76"/>
      <c r="C817375" s="75"/>
    </row>
    <row r="817376" spans="2:3" x14ac:dyDescent="0.25">
      <c r="B817376" s="76"/>
      <c r="C817376" s="75"/>
    </row>
    <row r="817377" spans="2:3" x14ac:dyDescent="0.25">
      <c r="B817377" s="76"/>
      <c r="C817377" s="75"/>
    </row>
    <row r="817378" spans="2:3" x14ac:dyDescent="0.25">
      <c r="B817378" s="76"/>
      <c r="C817378" s="75"/>
    </row>
    <row r="817379" spans="2:3" x14ac:dyDescent="0.25">
      <c r="B817379" s="76"/>
      <c r="C817379" s="75"/>
    </row>
    <row r="817380" spans="2:3" x14ac:dyDescent="0.25">
      <c r="B817380" s="76"/>
      <c r="C817380" s="75"/>
    </row>
    <row r="817381" spans="2:3" x14ac:dyDescent="0.25">
      <c r="B817381" s="76"/>
      <c r="C817381" s="75"/>
    </row>
    <row r="817382" spans="2:3" x14ac:dyDescent="0.25">
      <c r="B817382" s="76"/>
      <c r="C817382" s="75"/>
    </row>
    <row r="817383" spans="2:3" x14ac:dyDescent="0.25">
      <c r="B817383" s="76"/>
      <c r="C817383" s="75"/>
    </row>
    <row r="817493" spans="2:3" x14ac:dyDescent="0.25">
      <c r="B817493" s="76"/>
      <c r="C817493" s="75"/>
    </row>
    <row r="817494" spans="2:3" x14ac:dyDescent="0.25">
      <c r="B817494" s="76"/>
      <c r="C817494" s="75"/>
    </row>
    <row r="817495" spans="2:3" x14ac:dyDescent="0.25">
      <c r="B817495" s="76"/>
      <c r="C817495" s="75"/>
    </row>
    <row r="817496" spans="2:3" x14ac:dyDescent="0.25">
      <c r="B817496" s="76"/>
      <c r="C817496" s="75"/>
    </row>
    <row r="817497" spans="2:3" x14ac:dyDescent="0.25">
      <c r="B817497" s="76"/>
      <c r="C817497" s="75"/>
    </row>
    <row r="817498" spans="2:3" x14ac:dyDescent="0.25">
      <c r="B817498" s="76"/>
      <c r="C817498" s="75"/>
    </row>
    <row r="817499" spans="2:3" x14ac:dyDescent="0.25">
      <c r="B817499" s="76"/>
      <c r="C817499" s="75"/>
    </row>
    <row r="817500" spans="2:3" x14ac:dyDescent="0.25">
      <c r="B817500" s="76"/>
      <c r="C817500" s="75"/>
    </row>
    <row r="817501" spans="2:3" x14ac:dyDescent="0.25">
      <c r="B817501" s="76"/>
      <c r="C817501" s="75"/>
    </row>
    <row r="817502" spans="2:3" x14ac:dyDescent="0.25">
      <c r="B817502" s="76"/>
      <c r="C817502" s="75"/>
    </row>
    <row r="817503" spans="2:3" x14ac:dyDescent="0.25">
      <c r="B817503" s="76"/>
      <c r="C817503" s="75"/>
    </row>
    <row r="817504" spans="2:3" x14ac:dyDescent="0.25">
      <c r="B817504" s="76"/>
      <c r="C817504" s="75"/>
    </row>
    <row r="817505" spans="2:3" x14ac:dyDescent="0.25">
      <c r="B817505" s="76"/>
      <c r="C817505" s="75"/>
    </row>
    <row r="817615" spans="2:3" x14ac:dyDescent="0.25">
      <c r="B817615" s="76"/>
      <c r="C817615" s="75"/>
    </row>
    <row r="817616" spans="2:3" x14ac:dyDescent="0.25">
      <c r="B817616" s="76"/>
      <c r="C817616" s="75"/>
    </row>
    <row r="817617" spans="2:3" x14ac:dyDescent="0.25">
      <c r="B817617" s="76"/>
      <c r="C817617" s="75"/>
    </row>
    <row r="817618" spans="2:3" x14ac:dyDescent="0.25">
      <c r="B817618" s="76"/>
      <c r="C817618" s="75"/>
    </row>
    <row r="817619" spans="2:3" x14ac:dyDescent="0.25">
      <c r="B817619" s="76"/>
      <c r="C817619" s="75"/>
    </row>
    <row r="817620" spans="2:3" x14ac:dyDescent="0.25">
      <c r="B817620" s="76"/>
      <c r="C817620" s="75"/>
    </row>
    <row r="817621" spans="2:3" x14ac:dyDescent="0.25">
      <c r="B817621" s="76"/>
      <c r="C817621" s="75"/>
    </row>
    <row r="817622" spans="2:3" x14ac:dyDescent="0.25">
      <c r="B817622" s="76"/>
      <c r="C817622" s="75"/>
    </row>
    <row r="817623" spans="2:3" x14ac:dyDescent="0.25">
      <c r="B817623" s="76"/>
      <c r="C817623" s="75"/>
    </row>
    <row r="817624" spans="2:3" x14ac:dyDescent="0.25">
      <c r="B817624" s="76"/>
      <c r="C817624" s="75"/>
    </row>
    <row r="817625" spans="2:3" x14ac:dyDescent="0.25">
      <c r="B817625" s="76"/>
      <c r="C817625" s="75"/>
    </row>
    <row r="817626" spans="2:3" x14ac:dyDescent="0.25">
      <c r="B817626" s="76"/>
      <c r="C817626" s="75"/>
    </row>
    <row r="817627" spans="2:3" x14ac:dyDescent="0.25">
      <c r="B817627" s="76"/>
      <c r="C817627" s="75"/>
    </row>
    <row r="817737" spans="2:3" x14ac:dyDescent="0.25">
      <c r="B817737" s="76"/>
      <c r="C817737" s="75"/>
    </row>
    <row r="817738" spans="2:3" x14ac:dyDescent="0.25">
      <c r="B817738" s="76"/>
      <c r="C817738" s="75"/>
    </row>
    <row r="817739" spans="2:3" x14ac:dyDescent="0.25">
      <c r="B817739" s="76"/>
      <c r="C817739" s="75"/>
    </row>
    <row r="817740" spans="2:3" x14ac:dyDescent="0.25">
      <c r="B817740" s="76"/>
      <c r="C817740" s="75"/>
    </row>
    <row r="817741" spans="2:3" x14ac:dyDescent="0.25">
      <c r="B817741" s="76"/>
      <c r="C817741" s="75"/>
    </row>
    <row r="817742" spans="2:3" x14ac:dyDescent="0.25">
      <c r="B817742" s="76"/>
      <c r="C817742" s="75"/>
    </row>
    <row r="817743" spans="2:3" x14ac:dyDescent="0.25">
      <c r="B817743" s="76"/>
      <c r="C817743" s="75"/>
    </row>
    <row r="817744" spans="2:3" x14ac:dyDescent="0.25">
      <c r="B817744" s="76"/>
      <c r="C817744" s="75"/>
    </row>
    <row r="817745" spans="2:3" x14ac:dyDescent="0.25">
      <c r="B817745" s="76"/>
      <c r="C817745" s="75"/>
    </row>
    <row r="817746" spans="2:3" x14ac:dyDescent="0.25">
      <c r="B817746" s="76"/>
      <c r="C817746" s="75"/>
    </row>
    <row r="817747" spans="2:3" x14ac:dyDescent="0.25">
      <c r="B817747" s="76"/>
      <c r="C817747" s="75"/>
    </row>
    <row r="817748" spans="2:3" x14ac:dyDescent="0.25">
      <c r="B817748" s="76"/>
      <c r="C817748" s="75"/>
    </row>
    <row r="817749" spans="2:3" x14ac:dyDescent="0.25">
      <c r="B817749" s="76"/>
      <c r="C817749" s="75"/>
    </row>
    <row r="817859" spans="2:3" x14ac:dyDescent="0.25">
      <c r="B817859" s="76"/>
      <c r="C817859" s="75"/>
    </row>
    <row r="817860" spans="2:3" x14ac:dyDescent="0.25">
      <c r="B817860" s="76"/>
      <c r="C817860" s="75"/>
    </row>
    <row r="817861" spans="2:3" x14ac:dyDescent="0.25">
      <c r="B817861" s="76"/>
      <c r="C817861" s="75"/>
    </row>
    <row r="817862" spans="2:3" x14ac:dyDescent="0.25">
      <c r="B817862" s="76"/>
      <c r="C817862" s="75"/>
    </row>
    <row r="817863" spans="2:3" x14ac:dyDescent="0.25">
      <c r="B817863" s="76"/>
      <c r="C817863" s="75"/>
    </row>
    <row r="817864" spans="2:3" x14ac:dyDescent="0.25">
      <c r="B817864" s="76"/>
      <c r="C817864" s="75"/>
    </row>
    <row r="817865" spans="2:3" x14ac:dyDescent="0.25">
      <c r="B817865" s="76"/>
      <c r="C817865" s="75"/>
    </row>
    <row r="817866" spans="2:3" x14ac:dyDescent="0.25">
      <c r="B817866" s="76"/>
      <c r="C817866" s="75"/>
    </row>
    <row r="817867" spans="2:3" x14ac:dyDescent="0.25">
      <c r="B817867" s="76"/>
      <c r="C817867" s="75"/>
    </row>
    <row r="817868" spans="2:3" x14ac:dyDescent="0.25">
      <c r="B817868" s="76"/>
      <c r="C817868" s="75"/>
    </row>
    <row r="817869" spans="2:3" x14ac:dyDescent="0.25">
      <c r="B817869" s="76"/>
      <c r="C817869" s="75"/>
    </row>
    <row r="817870" spans="2:3" x14ac:dyDescent="0.25">
      <c r="B817870" s="76"/>
      <c r="C817870" s="75"/>
    </row>
    <row r="817871" spans="2:3" x14ac:dyDescent="0.25">
      <c r="B817871" s="76"/>
      <c r="C817871" s="75"/>
    </row>
    <row r="817981" spans="2:3" x14ac:dyDescent="0.25">
      <c r="B817981" s="76"/>
      <c r="C817981" s="75"/>
    </row>
    <row r="817982" spans="2:3" x14ac:dyDescent="0.25">
      <c r="B817982" s="76"/>
      <c r="C817982" s="75"/>
    </row>
    <row r="817983" spans="2:3" x14ac:dyDescent="0.25">
      <c r="B817983" s="76"/>
      <c r="C817983" s="75"/>
    </row>
    <row r="817984" spans="2:3" x14ac:dyDescent="0.25">
      <c r="B817984" s="76"/>
      <c r="C817984" s="75"/>
    </row>
    <row r="817985" spans="2:3" x14ac:dyDescent="0.25">
      <c r="B817985" s="76"/>
      <c r="C817985" s="75"/>
    </row>
    <row r="817986" spans="2:3" x14ac:dyDescent="0.25">
      <c r="B817986" s="76"/>
      <c r="C817986" s="75"/>
    </row>
    <row r="817987" spans="2:3" x14ac:dyDescent="0.25">
      <c r="B817987" s="76"/>
      <c r="C817987" s="75"/>
    </row>
    <row r="817988" spans="2:3" x14ac:dyDescent="0.25">
      <c r="B817988" s="76"/>
      <c r="C817988" s="75"/>
    </row>
    <row r="817989" spans="2:3" x14ac:dyDescent="0.25">
      <c r="B817989" s="76"/>
      <c r="C817989" s="75"/>
    </row>
    <row r="817990" spans="2:3" x14ac:dyDescent="0.25">
      <c r="B817990" s="76"/>
      <c r="C817990" s="75"/>
    </row>
    <row r="817991" spans="2:3" x14ac:dyDescent="0.25">
      <c r="B817991" s="76"/>
      <c r="C817991" s="75"/>
    </row>
    <row r="817992" spans="2:3" x14ac:dyDescent="0.25">
      <c r="B817992" s="76"/>
      <c r="C817992" s="75"/>
    </row>
    <row r="817993" spans="2:3" x14ac:dyDescent="0.25">
      <c r="B817993" s="76"/>
      <c r="C817993" s="75"/>
    </row>
    <row r="818103" spans="2:3" x14ac:dyDescent="0.25">
      <c r="B818103" s="76"/>
      <c r="C818103" s="75"/>
    </row>
    <row r="818104" spans="2:3" x14ac:dyDescent="0.25">
      <c r="B818104" s="76"/>
      <c r="C818104" s="75"/>
    </row>
    <row r="818105" spans="2:3" x14ac:dyDescent="0.25">
      <c r="B818105" s="76"/>
      <c r="C818105" s="75"/>
    </row>
    <row r="818106" spans="2:3" x14ac:dyDescent="0.25">
      <c r="B818106" s="76"/>
      <c r="C818106" s="75"/>
    </row>
    <row r="818107" spans="2:3" x14ac:dyDescent="0.25">
      <c r="B818107" s="76"/>
      <c r="C818107" s="75"/>
    </row>
    <row r="818108" spans="2:3" x14ac:dyDescent="0.25">
      <c r="B818108" s="76"/>
      <c r="C818108" s="75"/>
    </row>
    <row r="818109" spans="2:3" x14ac:dyDescent="0.25">
      <c r="B818109" s="76"/>
      <c r="C818109" s="75"/>
    </row>
    <row r="818110" spans="2:3" x14ac:dyDescent="0.25">
      <c r="B818110" s="76"/>
      <c r="C818110" s="75"/>
    </row>
    <row r="818111" spans="2:3" x14ac:dyDescent="0.25">
      <c r="B818111" s="76"/>
      <c r="C818111" s="75"/>
    </row>
    <row r="818112" spans="2:3" x14ac:dyDescent="0.25">
      <c r="B818112" s="76"/>
      <c r="C818112" s="75"/>
    </row>
    <row r="818113" spans="2:3" x14ac:dyDescent="0.25">
      <c r="B818113" s="76"/>
      <c r="C818113" s="75"/>
    </row>
    <row r="818114" spans="2:3" x14ac:dyDescent="0.25">
      <c r="B818114" s="76"/>
      <c r="C818114" s="75"/>
    </row>
    <row r="818115" spans="2:3" x14ac:dyDescent="0.25">
      <c r="B818115" s="76"/>
      <c r="C818115" s="75"/>
    </row>
    <row r="818225" spans="2:3" x14ac:dyDescent="0.25">
      <c r="B818225" s="76"/>
      <c r="C818225" s="75"/>
    </row>
    <row r="818226" spans="2:3" x14ac:dyDescent="0.25">
      <c r="B818226" s="76"/>
      <c r="C818226" s="75"/>
    </row>
    <row r="818227" spans="2:3" x14ac:dyDescent="0.25">
      <c r="B818227" s="76"/>
      <c r="C818227" s="75"/>
    </row>
    <row r="818228" spans="2:3" x14ac:dyDescent="0.25">
      <c r="B818228" s="76"/>
      <c r="C818228" s="75"/>
    </row>
    <row r="818229" spans="2:3" x14ac:dyDescent="0.25">
      <c r="B818229" s="76"/>
      <c r="C818229" s="75"/>
    </row>
    <row r="818230" spans="2:3" x14ac:dyDescent="0.25">
      <c r="B818230" s="76"/>
      <c r="C818230" s="75"/>
    </row>
    <row r="818231" spans="2:3" x14ac:dyDescent="0.25">
      <c r="B818231" s="76"/>
      <c r="C818231" s="75"/>
    </row>
    <row r="818232" spans="2:3" x14ac:dyDescent="0.25">
      <c r="B818232" s="76"/>
      <c r="C818232" s="75"/>
    </row>
    <row r="818233" spans="2:3" x14ac:dyDescent="0.25">
      <c r="B818233" s="76"/>
      <c r="C818233" s="75"/>
    </row>
    <row r="818234" spans="2:3" x14ac:dyDescent="0.25">
      <c r="B818234" s="76"/>
      <c r="C818234" s="75"/>
    </row>
    <row r="818235" spans="2:3" x14ac:dyDescent="0.25">
      <c r="B818235" s="76"/>
      <c r="C818235" s="75"/>
    </row>
    <row r="818236" spans="2:3" x14ac:dyDescent="0.25">
      <c r="B818236" s="76"/>
      <c r="C818236" s="75"/>
    </row>
    <row r="818237" spans="2:3" x14ac:dyDescent="0.25">
      <c r="B818237" s="76"/>
      <c r="C818237" s="75"/>
    </row>
    <row r="818347" spans="2:3" x14ac:dyDescent="0.25">
      <c r="B818347" s="76"/>
      <c r="C818347" s="75"/>
    </row>
    <row r="818348" spans="2:3" x14ac:dyDescent="0.25">
      <c r="B818348" s="76"/>
      <c r="C818348" s="75"/>
    </row>
    <row r="818349" spans="2:3" x14ac:dyDescent="0.25">
      <c r="B818349" s="76"/>
      <c r="C818349" s="75"/>
    </row>
    <row r="818350" spans="2:3" x14ac:dyDescent="0.25">
      <c r="B818350" s="76"/>
      <c r="C818350" s="75"/>
    </row>
    <row r="818351" spans="2:3" x14ac:dyDescent="0.25">
      <c r="B818351" s="76"/>
      <c r="C818351" s="75"/>
    </row>
    <row r="818352" spans="2:3" x14ac:dyDescent="0.25">
      <c r="B818352" s="76"/>
      <c r="C818352" s="75"/>
    </row>
    <row r="818353" spans="2:3" x14ac:dyDescent="0.25">
      <c r="B818353" s="76"/>
      <c r="C818353" s="75"/>
    </row>
    <row r="818354" spans="2:3" x14ac:dyDescent="0.25">
      <c r="B818354" s="76"/>
      <c r="C818354" s="75"/>
    </row>
    <row r="818355" spans="2:3" x14ac:dyDescent="0.25">
      <c r="B818355" s="76"/>
      <c r="C818355" s="75"/>
    </row>
    <row r="818356" spans="2:3" x14ac:dyDescent="0.25">
      <c r="B818356" s="76"/>
      <c r="C818356" s="75"/>
    </row>
    <row r="818357" spans="2:3" x14ac:dyDescent="0.25">
      <c r="B818357" s="76"/>
      <c r="C818357" s="75"/>
    </row>
    <row r="818358" spans="2:3" x14ac:dyDescent="0.25">
      <c r="B818358" s="76"/>
      <c r="C818358" s="75"/>
    </row>
    <row r="818359" spans="2:3" x14ac:dyDescent="0.25">
      <c r="B818359" s="76"/>
      <c r="C818359" s="75"/>
    </row>
    <row r="818469" spans="2:3" x14ac:dyDescent="0.25">
      <c r="B818469" s="76"/>
      <c r="C818469" s="75"/>
    </row>
    <row r="818470" spans="2:3" x14ac:dyDescent="0.25">
      <c r="B818470" s="76"/>
      <c r="C818470" s="75"/>
    </row>
    <row r="818471" spans="2:3" x14ac:dyDescent="0.25">
      <c r="B818471" s="76"/>
      <c r="C818471" s="75"/>
    </row>
    <row r="818472" spans="2:3" x14ac:dyDescent="0.25">
      <c r="B818472" s="76"/>
      <c r="C818472" s="75"/>
    </row>
    <row r="818473" spans="2:3" x14ac:dyDescent="0.25">
      <c r="B818473" s="76"/>
      <c r="C818473" s="75"/>
    </row>
    <row r="818474" spans="2:3" x14ac:dyDescent="0.25">
      <c r="B818474" s="76"/>
      <c r="C818474" s="75"/>
    </row>
    <row r="818475" spans="2:3" x14ac:dyDescent="0.25">
      <c r="B818475" s="76"/>
      <c r="C818475" s="75"/>
    </row>
    <row r="818476" spans="2:3" x14ac:dyDescent="0.25">
      <c r="B818476" s="76"/>
      <c r="C818476" s="75"/>
    </row>
    <row r="818477" spans="2:3" x14ac:dyDescent="0.25">
      <c r="B818477" s="76"/>
      <c r="C818477" s="75"/>
    </row>
    <row r="818478" spans="2:3" x14ac:dyDescent="0.25">
      <c r="B818478" s="76"/>
      <c r="C818478" s="75"/>
    </row>
    <row r="818479" spans="2:3" x14ac:dyDescent="0.25">
      <c r="B818479" s="76"/>
      <c r="C818479" s="75"/>
    </row>
    <row r="818480" spans="2:3" x14ac:dyDescent="0.25">
      <c r="B818480" s="76"/>
      <c r="C818480" s="75"/>
    </row>
    <row r="818481" spans="2:3" x14ac:dyDescent="0.25">
      <c r="B818481" s="76"/>
      <c r="C818481" s="75"/>
    </row>
    <row r="818591" spans="2:3" x14ac:dyDescent="0.25">
      <c r="B818591" s="76"/>
      <c r="C818591" s="75"/>
    </row>
    <row r="818592" spans="2:3" x14ac:dyDescent="0.25">
      <c r="B818592" s="76"/>
      <c r="C818592" s="75"/>
    </row>
    <row r="818593" spans="2:3" x14ac:dyDescent="0.25">
      <c r="B818593" s="76"/>
      <c r="C818593" s="75"/>
    </row>
    <row r="818594" spans="2:3" x14ac:dyDescent="0.25">
      <c r="B818594" s="76"/>
      <c r="C818594" s="75"/>
    </row>
    <row r="818595" spans="2:3" x14ac:dyDescent="0.25">
      <c r="B818595" s="76"/>
      <c r="C818595" s="75"/>
    </row>
    <row r="818596" spans="2:3" x14ac:dyDescent="0.25">
      <c r="B818596" s="76"/>
      <c r="C818596" s="75"/>
    </row>
    <row r="818597" spans="2:3" x14ac:dyDescent="0.25">
      <c r="B818597" s="76"/>
      <c r="C818597" s="75"/>
    </row>
    <row r="818598" spans="2:3" x14ac:dyDescent="0.25">
      <c r="B818598" s="76"/>
      <c r="C818598" s="75"/>
    </row>
    <row r="818599" spans="2:3" x14ac:dyDescent="0.25">
      <c r="B818599" s="76"/>
      <c r="C818599" s="75"/>
    </row>
    <row r="818600" spans="2:3" x14ac:dyDescent="0.25">
      <c r="B818600" s="76"/>
      <c r="C818600" s="75"/>
    </row>
    <row r="818601" spans="2:3" x14ac:dyDescent="0.25">
      <c r="B818601" s="76"/>
      <c r="C818601" s="75"/>
    </row>
    <row r="818602" spans="2:3" x14ac:dyDescent="0.25">
      <c r="B818602" s="76"/>
      <c r="C818602" s="75"/>
    </row>
    <row r="818603" spans="2:3" x14ac:dyDescent="0.25">
      <c r="B818603" s="76"/>
      <c r="C818603" s="75"/>
    </row>
    <row r="818713" spans="2:3" x14ac:dyDescent="0.25">
      <c r="B818713" s="76"/>
      <c r="C818713" s="75"/>
    </row>
    <row r="818714" spans="2:3" x14ac:dyDescent="0.25">
      <c r="B818714" s="76"/>
      <c r="C818714" s="75"/>
    </row>
    <row r="818715" spans="2:3" x14ac:dyDescent="0.25">
      <c r="B818715" s="76"/>
      <c r="C818715" s="75"/>
    </row>
    <row r="818716" spans="2:3" x14ac:dyDescent="0.25">
      <c r="B818716" s="76"/>
      <c r="C818716" s="75"/>
    </row>
    <row r="818717" spans="2:3" x14ac:dyDescent="0.25">
      <c r="B818717" s="76"/>
      <c r="C818717" s="75"/>
    </row>
    <row r="818718" spans="2:3" x14ac:dyDescent="0.25">
      <c r="B818718" s="76"/>
      <c r="C818718" s="75"/>
    </row>
    <row r="818719" spans="2:3" x14ac:dyDescent="0.25">
      <c r="B818719" s="76"/>
      <c r="C818719" s="75"/>
    </row>
    <row r="818720" spans="2:3" x14ac:dyDescent="0.25">
      <c r="B818720" s="76"/>
      <c r="C818720" s="75"/>
    </row>
    <row r="818721" spans="2:3" x14ac:dyDescent="0.25">
      <c r="B818721" s="76"/>
      <c r="C818721" s="75"/>
    </row>
    <row r="818722" spans="2:3" x14ac:dyDescent="0.25">
      <c r="B818722" s="76"/>
      <c r="C818722" s="75"/>
    </row>
    <row r="818723" spans="2:3" x14ac:dyDescent="0.25">
      <c r="B818723" s="76"/>
      <c r="C818723" s="75"/>
    </row>
    <row r="818724" spans="2:3" x14ac:dyDescent="0.25">
      <c r="B818724" s="76"/>
      <c r="C818724" s="75"/>
    </row>
    <row r="818725" spans="2:3" x14ac:dyDescent="0.25">
      <c r="B818725" s="76"/>
      <c r="C818725" s="75"/>
    </row>
    <row r="818835" spans="2:3" x14ac:dyDescent="0.25">
      <c r="B818835" s="76"/>
      <c r="C818835" s="75"/>
    </row>
    <row r="818836" spans="2:3" x14ac:dyDescent="0.25">
      <c r="B818836" s="76"/>
      <c r="C818836" s="75"/>
    </row>
    <row r="818837" spans="2:3" x14ac:dyDescent="0.25">
      <c r="B818837" s="76"/>
      <c r="C818837" s="75"/>
    </row>
    <row r="818838" spans="2:3" x14ac:dyDescent="0.25">
      <c r="B818838" s="76"/>
      <c r="C818838" s="75"/>
    </row>
    <row r="818839" spans="2:3" x14ac:dyDescent="0.25">
      <c r="B818839" s="76"/>
      <c r="C818839" s="75"/>
    </row>
    <row r="818840" spans="2:3" x14ac:dyDescent="0.25">
      <c r="B818840" s="76"/>
      <c r="C818840" s="75"/>
    </row>
    <row r="818841" spans="2:3" x14ac:dyDescent="0.25">
      <c r="B818841" s="76"/>
      <c r="C818841" s="75"/>
    </row>
    <row r="818842" spans="2:3" x14ac:dyDescent="0.25">
      <c r="B818842" s="76"/>
      <c r="C818842" s="75"/>
    </row>
    <row r="818843" spans="2:3" x14ac:dyDescent="0.25">
      <c r="B818843" s="76"/>
      <c r="C818843" s="75"/>
    </row>
    <row r="818844" spans="2:3" x14ac:dyDescent="0.25">
      <c r="B818844" s="76"/>
      <c r="C818844" s="75"/>
    </row>
    <row r="818845" spans="2:3" x14ac:dyDescent="0.25">
      <c r="B818845" s="76"/>
      <c r="C818845" s="75"/>
    </row>
    <row r="818846" spans="2:3" x14ac:dyDescent="0.25">
      <c r="B818846" s="76"/>
      <c r="C818846" s="75"/>
    </row>
    <row r="818847" spans="2:3" x14ac:dyDescent="0.25">
      <c r="B818847" s="76"/>
      <c r="C818847" s="75"/>
    </row>
    <row r="818957" spans="2:3" x14ac:dyDescent="0.25">
      <c r="B818957" s="76"/>
      <c r="C818957" s="75"/>
    </row>
    <row r="818958" spans="2:3" x14ac:dyDescent="0.25">
      <c r="B818958" s="76"/>
      <c r="C818958" s="75"/>
    </row>
    <row r="818959" spans="2:3" x14ac:dyDescent="0.25">
      <c r="B818959" s="76"/>
      <c r="C818959" s="75"/>
    </row>
    <row r="818960" spans="2:3" x14ac:dyDescent="0.25">
      <c r="B818960" s="76"/>
      <c r="C818960" s="75"/>
    </row>
    <row r="818961" spans="2:3" x14ac:dyDescent="0.25">
      <c r="B818961" s="76"/>
      <c r="C818961" s="75"/>
    </row>
    <row r="818962" spans="2:3" x14ac:dyDescent="0.25">
      <c r="B818962" s="76"/>
      <c r="C818962" s="75"/>
    </row>
    <row r="818963" spans="2:3" x14ac:dyDescent="0.25">
      <c r="B818963" s="76"/>
      <c r="C818963" s="75"/>
    </row>
    <row r="818964" spans="2:3" x14ac:dyDescent="0.25">
      <c r="B818964" s="76"/>
      <c r="C818964" s="75"/>
    </row>
    <row r="818965" spans="2:3" x14ac:dyDescent="0.25">
      <c r="B818965" s="76"/>
      <c r="C818965" s="75"/>
    </row>
    <row r="818966" spans="2:3" x14ac:dyDescent="0.25">
      <c r="B818966" s="76"/>
      <c r="C818966" s="75"/>
    </row>
    <row r="818967" spans="2:3" x14ac:dyDescent="0.25">
      <c r="B818967" s="76"/>
      <c r="C818967" s="75"/>
    </row>
    <row r="818968" spans="2:3" x14ac:dyDescent="0.25">
      <c r="B818968" s="76"/>
      <c r="C818968" s="75"/>
    </row>
    <row r="818969" spans="2:3" x14ac:dyDescent="0.25">
      <c r="B818969" s="76"/>
      <c r="C818969" s="75"/>
    </row>
    <row r="819079" spans="2:3" x14ac:dyDescent="0.25">
      <c r="B819079" s="76"/>
      <c r="C819079" s="75"/>
    </row>
    <row r="819080" spans="2:3" x14ac:dyDescent="0.25">
      <c r="B819080" s="76"/>
      <c r="C819080" s="75"/>
    </row>
    <row r="819081" spans="2:3" x14ac:dyDescent="0.25">
      <c r="B819081" s="76"/>
      <c r="C819081" s="75"/>
    </row>
    <row r="819082" spans="2:3" x14ac:dyDescent="0.25">
      <c r="B819082" s="76"/>
      <c r="C819082" s="75"/>
    </row>
    <row r="819083" spans="2:3" x14ac:dyDescent="0.25">
      <c r="B819083" s="76"/>
      <c r="C819083" s="75"/>
    </row>
    <row r="819084" spans="2:3" x14ac:dyDescent="0.25">
      <c r="B819084" s="76"/>
      <c r="C819084" s="75"/>
    </row>
    <row r="819085" spans="2:3" x14ac:dyDescent="0.25">
      <c r="B819085" s="76"/>
      <c r="C819085" s="75"/>
    </row>
    <row r="819086" spans="2:3" x14ac:dyDescent="0.25">
      <c r="B819086" s="76"/>
      <c r="C819086" s="75"/>
    </row>
    <row r="819087" spans="2:3" x14ac:dyDescent="0.25">
      <c r="B819087" s="76"/>
      <c r="C819087" s="75"/>
    </row>
    <row r="819088" spans="2:3" x14ac:dyDescent="0.25">
      <c r="B819088" s="76"/>
      <c r="C819088" s="75"/>
    </row>
    <row r="819089" spans="2:3" x14ac:dyDescent="0.25">
      <c r="B819089" s="76"/>
      <c r="C819089" s="75"/>
    </row>
    <row r="819090" spans="2:3" x14ac:dyDescent="0.25">
      <c r="B819090" s="76"/>
      <c r="C819090" s="75"/>
    </row>
    <row r="819091" spans="2:3" x14ac:dyDescent="0.25">
      <c r="B819091" s="76"/>
      <c r="C819091" s="75"/>
    </row>
    <row r="819201" spans="2:3" x14ac:dyDescent="0.25">
      <c r="B819201" s="76"/>
      <c r="C819201" s="75"/>
    </row>
    <row r="819202" spans="2:3" x14ac:dyDescent="0.25">
      <c r="B819202" s="76"/>
      <c r="C819202" s="75"/>
    </row>
    <row r="819203" spans="2:3" x14ac:dyDescent="0.25">
      <c r="B819203" s="76"/>
      <c r="C819203" s="75"/>
    </row>
    <row r="819204" spans="2:3" x14ac:dyDescent="0.25">
      <c r="B819204" s="76"/>
      <c r="C819204" s="75"/>
    </row>
    <row r="819205" spans="2:3" x14ac:dyDescent="0.25">
      <c r="B819205" s="76"/>
      <c r="C819205" s="75"/>
    </row>
    <row r="819206" spans="2:3" x14ac:dyDescent="0.25">
      <c r="B819206" s="76"/>
      <c r="C819206" s="75"/>
    </row>
    <row r="819207" spans="2:3" x14ac:dyDescent="0.25">
      <c r="B819207" s="76"/>
      <c r="C819207" s="75"/>
    </row>
    <row r="819208" spans="2:3" x14ac:dyDescent="0.25">
      <c r="B819208" s="76"/>
      <c r="C819208" s="75"/>
    </row>
    <row r="819209" spans="2:3" x14ac:dyDescent="0.25">
      <c r="B819209" s="76"/>
      <c r="C819209" s="75"/>
    </row>
    <row r="819210" spans="2:3" x14ac:dyDescent="0.25">
      <c r="B819210" s="76"/>
      <c r="C819210" s="75"/>
    </row>
    <row r="819211" spans="2:3" x14ac:dyDescent="0.25">
      <c r="B819211" s="76"/>
      <c r="C819211" s="75"/>
    </row>
    <row r="819212" spans="2:3" x14ac:dyDescent="0.25">
      <c r="B819212" s="76"/>
      <c r="C819212" s="75"/>
    </row>
    <row r="819213" spans="2:3" x14ac:dyDescent="0.25">
      <c r="B819213" s="76"/>
      <c r="C819213" s="75"/>
    </row>
    <row r="819323" spans="2:3" x14ac:dyDescent="0.25">
      <c r="B819323" s="76"/>
      <c r="C819323" s="75"/>
    </row>
    <row r="819324" spans="2:3" x14ac:dyDescent="0.25">
      <c r="B819324" s="76"/>
      <c r="C819324" s="75"/>
    </row>
    <row r="819325" spans="2:3" x14ac:dyDescent="0.25">
      <c r="B819325" s="76"/>
      <c r="C819325" s="75"/>
    </row>
    <row r="819326" spans="2:3" x14ac:dyDescent="0.25">
      <c r="B819326" s="76"/>
      <c r="C819326" s="75"/>
    </row>
    <row r="819327" spans="2:3" x14ac:dyDescent="0.25">
      <c r="B819327" s="76"/>
      <c r="C819327" s="75"/>
    </row>
    <row r="819328" spans="2:3" x14ac:dyDescent="0.25">
      <c r="B819328" s="76"/>
      <c r="C819328" s="75"/>
    </row>
    <row r="819329" spans="2:3" x14ac:dyDescent="0.25">
      <c r="B819329" s="76"/>
      <c r="C819329" s="75"/>
    </row>
    <row r="819330" spans="2:3" x14ac:dyDescent="0.25">
      <c r="B819330" s="76"/>
      <c r="C819330" s="75"/>
    </row>
    <row r="819331" spans="2:3" x14ac:dyDescent="0.25">
      <c r="B819331" s="76"/>
      <c r="C819331" s="75"/>
    </row>
    <row r="819332" spans="2:3" x14ac:dyDescent="0.25">
      <c r="B819332" s="76"/>
      <c r="C819332" s="75"/>
    </row>
    <row r="819333" spans="2:3" x14ac:dyDescent="0.25">
      <c r="B819333" s="76"/>
      <c r="C819333" s="75"/>
    </row>
    <row r="819334" spans="2:3" x14ac:dyDescent="0.25">
      <c r="B819334" s="76"/>
      <c r="C819334" s="75"/>
    </row>
    <row r="819335" spans="2:3" x14ac:dyDescent="0.25">
      <c r="B819335" s="76"/>
      <c r="C819335" s="75"/>
    </row>
    <row r="819445" spans="2:3" x14ac:dyDescent="0.25">
      <c r="B819445" s="76"/>
      <c r="C819445" s="75"/>
    </row>
    <row r="819446" spans="2:3" x14ac:dyDescent="0.25">
      <c r="B819446" s="76"/>
      <c r="C819446" s="75"/>
    </row>
    <row r="819447" spans="2:3" x14ac:dyDescent="0.25">
      <c r="B819447" s="76"/>
      <c r="C819447" s="75"/>
    </row>
    <row r="819448" spans="2:3" x14ac:dyDescent="0.25">
      <c r="B819448" s="76"/>
      <c r="C819448" s="75"/>
    </row>
    <row r="819449" spans="2:3" x14ac:dyDescent="0.25">
      <c r="B819449" s="76"/>
      <c r="C819449" s="75"/>
    </row>
    <row r="819450" spans="2:3" x14ac:dyDescent="0.25">
      <c r="B819450" s="76"/>
      <c r="C819450" s="75"/>
    </row>
    <row r="819451" spans="2:3" x14ac:dyDescent="0.25">
      <c r="B819451" s="76"/>
      <c r="C819451" s="75"/>
    </row>
    <row r="819452" spans="2:3" x14ac:dyDescent="0.25">
      <c r="B819452" s="76"/>
      <c r="C819452" s="75"/>
    </row>
    <row r="819453" spans="2:3" x14ac:dyDescent="0.25">
      <c r="B819453" s="76"/>
      <c r="C819453" s="75"/>
    </row>
    <row r="819454" spans="2:3" x14ac:dyDescent="0.25">
      <c r="B819454" s="76"/>
      <c r="C819454" s="75"/>
    </row>
    <row r="819455" spans="2:3" x14ac:dyDescent="0.25">
      <c r="B819455" s="76"/>
      <c r="C819455" s="75"/>
    </row>
    <row r="819456" spans="2:3" x14ac:dyDescent="0.25">
      <c r="B819456" s="76"/>
      <c r="C819456" s="75"/>
    </row>
    <row r="819457" spans="2:3" x14ac:dyDescent="0.25">
      <c r="B819457" s="76"/>
      <c r="C819457" s="75"/>
    </row>
    <row r="819567" spans="2:3" x14ac:dyDescent="0.25">
      <c r="B819567" s="76"/>
      <c r="C819567" s="75"/>
    </row>
    <row r="819568" spans="2:3" x14ac:dyDescent="0.25">
      <c r="B819568" s="76"/>
      <c r="C819568" s="75"/>
    </row>
    <row r="819569" spans="2:3" x14ac:dyDescent="0.25">
      <c r="B819569" s="76"/>
      <c r="C819569" s="75"/>
    </row>
    <row r="819570" spans="2:3" x14ac:dyDescent="0.25">
      <c r="B819570" s="76"/>
      <c r="C819570" s="75"/>
    </row>
    <row r="819571" spans="2:3" x14ac:dyDescent="0.25">
      <c r="B819571" s="76"/>
      <c r="C819571" s="75"/>
    </row>
    <row r="819572" spans="2:3" x14ac:dyDescent="0.25">
      <c r="B819572" s="76"/>
      <c r="C819572" s="75"/>
    </row>
    <row r="819573" spans="2:3" x14ac:dyDescent="0.25">
      <c r="B819573" s="76"/>
      <c r="C819573" s="75"/>
    </row>
    <row r="819574" spans="2:3" x14ac:dyDescent="0.25">
      <c r="B819574" s="76"/>
      <c r="C819574" s="75"/>
    </row>
    <row r="819575" spans="2:3" x14ac:dyDescent="0.25">
      <c r="B819575" s="76"/>
      <c r="C819575" s="75"/>
    </row>
    <row r="819576" spans="2:3" x14ac:dyDescent="0.25">
      <c r="B819576" s="76"/>
      <c r="C819576" s="75"/>
    </row>
    <row r="819577" spans="2:3" x14ac:dyDescent="0.25">
      <c r="B819577" s="76"/>
      <c r="C819577" s="75"/>
    </row>
    <row r="819578" spans="2:3" x14ac:dyDescent="0.25">
      <c r="B819578" s="76"/>
      <c r="C819578" s="75"/>
    </row>
    <row r="819579" spans="2:3" x14ac:dyDescent="0.25">
      <c r="B819579" s="76"/>
      <c r="C819579" s="75"/>
    </row>
    <row r="819689" spans="2:3" x14ac:dyDescent="0.25">
      <c r="B819689" s="76"/>
      <c r="C819689" s="75"/>
    </row>
    <row r="819690" spans="2:3" x14ac:dyDescent="0.25">
      <c r="B819690" s="76"/>
      <c r="C819690" s="75"/>
    </row>
    <row r="819691" spans="2:3" x14ac:dyDescent="0.25">
      <c r="B819691" s="76"/>
      <c r="C819691" s="75"/>
    </row>
    <row r="819692" spans="2:3" x14ac:dyDescent="0.25">
      <c r="B819692" s="76"/>
      <c r="C819692" s="75"/>
    </row>
    <row r="819693" spans="2:3" x14ac:dyDescent="0.25">
      <c r="B819693" s="76"/>
      <c r="C819693" s="75"/>
    </row>
    <row r="819694" spans="2:3" x14ac:dyDescent="0.25">
      <c r="B819694" s="76"/>
      <c r="C819694" s="75"/>
    </row>
    <row r="819695" spans="2:3" x14ac:dyDescent="0.25">
      <c r="B819695" s="76"/>
      <c r="C819695" s="75"/>
    </row>
    <row r="819696" spans="2:3" x14ac:dyDescent="0.25">
      <c r="B819696" s="76"/>
      <c r="C819696" s="75"/>
    </row>
    <row r="819697" spans="2:3" x14ac:dyDescent="0.25">
      <c r="B819697" s="76"/>
      <c r="C819697" s="75"/>
    </row>
    <row r="819698" spans="2:3" x14ac:dyDescent="0.25">
      <c r="B819698" s="76"/>
      <c r="C819698" s="75"/>
    </row>
    <row r="819699" spans="2:3" x14ac:dyDescent="0.25">
      <c r="B819699" s="76"/>
      <c r="C819699" s="75"/>
    </row>
    <row r="819700" spans="2:3" x14ac:dyDescent="0.25">
      <c r="B819700" s="76"/>
      <c r="C819700" s="75"/>
    </row>
    <row r="819701" spans="2:3" x14ac:dyDescent="0.25">
      <c r="B819701" s="76"/>
      <c r="C819701" s="75"/>
    </row>
    <row r="819811" spans="2:3" x14ac:dyDescent="0.25">
      <c r="B819811" s="76"/>
      <c r="C819811" s="75"/>
    </row>
    <row r="819812" spans="2:3" x14ac:dyDescent="0.25">
      <c r="B819812" s="76"/>
      <c r="C819812" s="75"/>
    </row>
    <row r="819813" spans="2:3" x14ac:dyDescent="0.25">
      <c r="B819813" s="76"/>
      <c r="C819813" s="75"/>
    </row>
    <row r="819814" spans="2:3" x14ac:dyDescent="0.25">
      <c r="B819814" s="76"/>
      <c r="C819814" s="75"/>
    </row>
    <row r="819815" spans="2:3" x14ac:dyDescent="0.25">
      <c r="B819815" s="76"/>
      <c r="C819815" s="75"/>
    </row>
    <row r="819816" spans="2:3" x14ac:dyDescent="0.25">
      <c r="B819816" s="76"/>
      <c r="C819816" s="75"/>
    </row>
    <row r="819817" spans="2:3" x14ac:dyDescent="0.25">
      <c r="B819817" s="76"/>
      <c r="C819817" s="75"/>
    </row>
    <row r="819818" spans="2:3" x14ac:dyDescent="0.25">
      <c r="B819818" s="76"/>
      <c r="C819818" s="75"/>
    </row>
    <row r="819819" spans="2:3" x14ac:dyDescent="0.25">
      <c r="B819819" s="76"/>
      <c r="C819819" s="75"/>
    </row>
    <row r="819820" spans="2:3" x14ac:dyDescent="0.25">
      <c r="B819820" s="76"/>
      <c r="C819820" s="75"/>
    </row>
    <row r="819821" spans="2:3" x14ac:dyDescent="0.25">
      <c r="B819821" s="76"/>
      <c r="C819821" s="75"/>
    </row>
    <row r="819822" spans="2:3" x14ac:dyDescent="0.25">
      <c r="B819822" s="76"/>
      <c r="C819822" s="75"/>
    </row>
    <row r="819823" spans="2:3" x14ac:dyDescent="0.25">
      <c r="B819823" s="76"/>
      <c r="C819823" s="75"/>
    </row>
    <row r="819933" spans="2:3" x14ac:dyDescent="0.25">
      <c r="B819933" s="76"/>
      <c r="C819933" s="75"/>
    </row>
    <row r="819934" spans="2:3" x14ac:dyDescent="0.25">
      <c r="B819934" s="76"/>
      <c r="C819934" s="75"/>
    </row>
    <row r="819935" spans="2:3" x14ac:dyDescent="0.25">
      <c r="B819935" s="76"/>
      <c r="C819935" s="75"/>
    </row>
    <row r="819936" spans="2:3" x14ac:dyDescent="0.25">
      <c r="B819936" s="76"/>
      <c r="C819936" s="75"/>
    </row>
    <row r="819937" spans="2:3" x14ac:dyDescent="0.25">
      <c r="B819937" s="76"/>
      <c r="C819937" s="75"/>
    </row>
    <row r="819938" spans="2:3" x14ac:dyDescent="0.25">
      <c r="B819938" s="76"/>
      <c r="C819938" s="75"/>
    </row>
    <row r="819939" spans="2:3" x14ac:dyDescent="0.25">
      <c r="B819939" s="76"/>
      <c r="C819939" s="75"/>
    </row>
    <row r="819940" spans="2:3" x14ac:dyDescent="0.25">
      <c r="B819940" s="76"/>
      <c r="C819940" s="75"/>
    </row>
    <row r="819941" spans="2:3" x14ac:dyDescent="0.25">
      <c r="B819941" s="76"/>
      <c r="C819941" s="75"/>
    </row>
    <row r="819942" spans="2:3" x14ac:dyDescent="0.25">
      <c r="B819942" s="76"/>
      <c r="C819942" s="75"/>
    </row>
    <row r="819943" spans="2:3" x14ac:dyDescent="0.25">
      <c r="B819943" s="76"/>
      <c r="C819943" s="75"/>
    </row>
    <row r="819944" spans="2:3" x14ac:dyDescent="0.25">
      <c r="B819944" s="76"/>
      <c r="C819944" s="75"/>
    </row>
    <row r="819945" spans="2:3" x14ac:dyDescent="0.25">
      <c r="B819945" s="76"/>
      <c r="C819945" s="75"/>
    </row>
    <row r="820055" spans="2:3" x14ac:dyDescent="0.25">
      <c r="B820055" s="76"/>
      <c r="C820055" s="75"/>
    </row>
    <row r="820056" spans="2:3" x14ac:dyDescent="0.25">
      <c r="B820056" s="76"/>
      <c r="C820056" s="75"/>
    </row>
    <row r="820057" spans="2:3" x14ac:dyDescent="0.25">
      <c r="B820057" s="76"/>
      <c r="C820057" s="75"/>
    </row>
    <row r="820058" spans="2:3" x14ac:dyDescent="0.25">
      <c r="B820058" s="76"/>
      <c r="C820058" s="75"/>
    </row>
    <row r="820059" spans="2:3" x14ac:dyDescent="0.25">
      <c r="B820059" s="76"/>
      <c r="C820059" s="75"/>
    </row>
    <row r="820060" spans="2:3" x14ac:dyDescent="0.25">
      <c r="B820060" s="76"/>
      <c r="C820060" s="75"/>
    </row>
    <row r="820061" spans="2:3" x14ac:dyDescent="0.25">
      <c r="B820061" s="76"/>
      <c r="C820061" s="75"/>
    </row>
    <row r="820062" spans="2:3" x14ac:dyDescent="0.25">
      <c r="B820062" s="76"/>
      <c r="C820062" s="75"/>
    </row>
    <row r="820063" spans="2:3" x14ac:dyDescent="0.25">
      <c r="B820063" s="76"/>
      <c r="C820063" s="75"/>
    </row>
    <row r="820064" spans="2:3" x14ac:dyDescent="0.25">
      <c r="B820064" s="76"/>
      <c r="C820064" s="75"/>
    </row>
    <row r="820065" spans="2:3" x14ac:dyDescent="0.25">
      <c r="B820065" s="76"/>
      <c r="C820065" s="75"/>
    </row>
    <row r="820066" spans="2:3" x14ac:dyDescent="0.25">
      <c r="B820066" s="76"/>
      <c r="C820066" s="75"/>
    </row>
    <row r="820067" spans="2:3" x14ac:dyDescent="0.25">
      <c r="B820067" s="76"/>
      <c r="C820067" s="75"/>
    </row>
    <row r="820177" spans="2:3" x14ac:dyDescent="0.25">
      <c r="B820177" s="76"/>
      <c r="C820177" s="75"/>
    </row>
    <row r="820178" spans="2:3" x14ac:dyDescent="0.25">
      <c r="B820178" s="76"/>
      <c r="C820178" s="75"/>
    </row>
    <row r="820179" spans="2:3" x14ac:dyDescent="0.25">
      <c r="B820179" s="76"/>
      <c r="C820179" s="75"/>
    </row>
    <row r="820180" spans="2:3" x14ac:dyDescent="0.25">
      <c r="B820180" s="76"/>
      <c r="C820180" s="75"/>
    </row>
    <row r="820181" spans="2:3" x14ac:dyDescent="0.25">
      <c r="B820181" s="76"/>
      <c r="C820181" s="75"/>
    </row>
    <row r="820182" spans="2:3" x14ac:dyDescent="0.25">
      <c r="B820182" s="76"/>
      <c r="C820182" s="75"/>
    </row>
    <row r="820183" spans="2:3" x14ac:dyDescent="0.25">
      <c r="B820183" s="76"/>
      <c r="C820183" s="75"/>
    </row>
    <row r="820184" spans="2:3" x14ac:dyDescent="0.25">
      <c r="B820184" s="76"/>
      <c r="C820184" s="75"/>
    </row>
    <row r="820185" spans="2:3" x14ac:dyDescent="0.25">
      <c r="B820185" s="76"/>
      <c r="C820185" s="75"/>
    </row>
    <row r="820186" spans="2:3" x14ac:dyDescent="0.25">
      <c r="B820186" s="76"/>
      <c r="C820186" s="75"/>
    </row>
    <row r="820187" spans="2:3" x14ac:dyDescent="0.25">
      <c r="B820187" s="76"/>
      <c r="C820187" s="75"/>
    </row>
    <row r="820188" spans="2:3" x14ac:dyDescent="0.25">
      <c r="B820188" s="76"/>
      <c r="C820188" s="75"/>
    </row>
    <row r="820189" spans="2:3" x14ac:dyDescent="0.25">
      <c r="B820189" s="76"/>
      <c r="C820189" s="75"/>
    </row>
    <row r="820299" spans="2:3" x14ac:dyDescent="0.25">
      <c r="B820299" s="76"/>
      <c r="C820299" s="75"/>
    </row>
    <row r="820300" spans="2:3" x14ac:dyDescent="0.25">
      <c r="B820300" s="76"/>
      <c r="C820300" s="75"/>
    </row>
    <row r="820301" spans="2:3" x14ac:dyDescent="0.25">
      <c r="B820301" s="76"/>
      <c r="C820301" s="75"/>
    </row>
    <row r="820302" spans="2:3" x14ac:dyDescent="0.25">
      <c r="B820302" s="76"/>
      <c r="C820302" s="75"/>
    </row>
    <row r="820303" spans="2:3" x14ac:dyDescent="0.25">
      <c r="B820303" s="76"/>
      <c r="C820303" s="75"/>
    </row>
    <row r="820304" spans="2:3" x14ac:dyDescent="0.25">
      <c r="B820304" s="76"/>
      <c r="C820304" s="75"/>
    </row>
    <row r="820305" spans="2:3" x14ac:dyDescent="0.25">
      <c r="B820305" s="76"/>
      <c r="C820305" s="75"/>
    </row>
    <row r="820306" spans="2:3" x14ac:dyDescent="0.25">
      <c r="B820306" s="76"/>
      <c r="C820306" s="75"/>
    </row>
    <row r="820307" spans="2:3" x14ac:dyDescent="0.25">
      <c r="B820307" s="76"/>
      <c r="C820307" s="75"/>
    </row>
    <row r="820308" spans="2:3" x14ac:dyDescent="0.25">
      <c r="B820308" s="76"/>
      <c r="C820308" s="75"/>
    </row>
    <row r="820309" spans="2:3" x14ac:dyDescent="0.25">
      <c r="B820309" s="76"/>
      <c r="C820309" s="75"/>
    </row>
    <row r="820310" spans="2:3" x14ac:dyDescent="0.25">
      <c r="B820310" s="76"/>
      <c r="C820310" s="75"/>
    </row>
    <row r="820311" spans="2:3" x14ac:dyDescent="0.25">
      <c r="B820311" s="76"/>
      <c r="C820311" s="75"/>
    </row>
    <row r="820421" spans="2:3" x14ac:dyDescent="0.25">
      <c r="B820421" s="76"/>
      <c r="C820421" s="75"/>
    </row>
    <row r="820422" spans="2:3" x14ac:dyDescent="0.25">
      <c r="B820422" s="76"/>
      <c r="C820422" s="75"/>
    </row>
    <row r="820423" spans="2:3" x14ac:dyDescent="0.25">
      <c r="B820423" s="76"/>
      <c r="C820423" s="75"/>
    </row>
    <row r="820424" spans="2:3" x14ac:dyDescent="0.25">
      <c r="B820424" s="76"/>
      <c r="C820424" s="75"/>
    </row>
    <row r="820425" spans="2:3" x14ac:dyDescent="0.25">
      <c r="B820425" s="76"/>
      <c r="C820425" s="75"/>
    </row>
    <row r="820426" spans="2:3" x14ac:dyDescent="0.25">
      <c r="B820426" s="76"/>
      <c r="C820426" s="75"/>
    </row>
    <row r="820427" spans="2:3" x14ac:dyDescent="0.25">
      <c r="B820427" s="76"/>
      <c r="C820427" s="75"/>
    </row>
    <row r="820428" spans="2:3" x14ac:dyDescent="0.25">
      <c r="B820428" s="76"/>
      <c r="C820428" s="75"/>
    </row>
    <row r="820429" spans="2:3" x14ac:dyDescent="0.25">
      <c r="B820429" s="76"/>
      <c r="C820429" s="75"/>
    </row>
    <row r="820430" spans="2:3" x14ac:dyDescent="0.25">
      <c r="B820430" s="76"/>
      <c r="C820430" s="75"/>
    </row>
    <row r="820431" spans="2:3" x14ac:dyDescent="0.25">
      <c r="B820431" s="76"/>
      <c r="C820431" s="75"/>
    </row>
    <row r="820432" spans="2:3" x14ac:dyDescent="0.25">
      <c r="B820432" s="76"/>
      <c r="C820432" s="75"/>
    </row>
    <row r="820433" spans="2:3" x14ac:dyDescent="0.25">
      <c r="B820433" s="76"/>
      <c r="C820433" s="75"/>
    </row>
    <row r="820543" spans="2:3" x14ac:dyDescent="0.25">
      <c r="B820543" s="76"/>
      <c r="C820543" s="75"/>
    </row>
    <row r="820544" spans="2:3" x14ac:dyDescent="0.25">
      <c r="B820544" s="76"/>
      <c r="C820544" s="75"/>
    </row>
    <row r="820545" spans="2:3" x14ac:dyDescent="0.25">
      <c r="B820545" s="76"/>
      <c r="C820545" s="75"/>
    </row>
    <row r="820546" spans="2:3" x14ac:dyDescent="0.25">
      <c r="B820546" s="76"/>
      <c r="C820546" s="75"/>
    </row>
    <row r="820547" spans="2:3" x14ac:dyDescent="0.25">
      <c r="B820547" s="76"/>
      <c r="C820547" s="75"/>
    </row>
    <row r="820548" spans="2:3" x14ac:dyDescent="0.25">
      <c r="B820548" s="76"/>
      <c r="C820548" s="75"/>
    </row>
    <row r="820549" spans="2:3" x14ac:dyDescent="0.25">
      <c r="B820549" s="76"/>
      <c r="C820549" s="75"/>
    </row>
    <row r="820550" spans="2:3" x14ac:dyDescent="0.25">
      <c r="B820550" s="76"/>
      <c r="C820550" s="75"/>
    </row>
    <row r="820551" spans="2:3" x14ac:dyDescent="0.25">
      <c r="B820551" s="76"/>
      <c r="C820551" s="75"/>
    </row>
    <row r="820552" spans="2:3" x14ac:dyDescent="0.25">
      <c r="B820552" s="76"/>
      <c r="C820552" s="75"/>
    </row>
    <row r="820553" spans="2:3" x14ac:dyDescent="0.25">
      <c r="B820553" s="76"/>
      <c r="C820553" s="75"/>
    </row>
    <row r="820554" spans="2:3" x14ac:dyDescent="0.25">
      <c r="B820554" s="76"/>
      <c r="C820554" s="75"/>
    </row>
    <row r="820555" spans="2:3" x14ac:dyDescent="0.25">
      <c r="B820555" s="76"/>
      <c r="C820555" s="75"/>
    </row>
    <row r="820665" spans="2:3" x14ac:dyDescent="0.25">
      <c r="B820665" s="76"/>
      <c r="C820665" s="75"/>
    </row>
    <row r="820666" spans="2:3" x14ac:dyDescent="0.25">
      <c r="B820666" s="76"/>
      <c r="C820666" s="75"/>
    </row>
    <row r="820667" spans="2:3" x14ac:dyDescent="0.25">
      <c r="B820667" s="76"/>
      <c r="C820667" s="75"/>
    </row>
    <row r="820668" spans="2:3" x14ac:dyDescent="0.25">
      <c r="B820668" s="76"/>
      <c r="C820668" s="75"/>
    </row>
    <row r="820669" spans="2:3" x14ac:dyDescent="0.25">
      <c r="B820669" s="76"/>
      <c r="C820669" s="75"/>
    </row>
    <row r="820670" spans="2:3" x14ac:dyDescent="0.25">
      <c r="B820670" s="76"/>
      <c r="C820670" s="75"/>
    </row>
    <row r="820671" spans="2:3" x14ac:dyDescent="0.25">
      <c r="B820671" s="76"/>
      <c r="C820671" s="75"/>
    </row>
    <row r="820672" spans="2:3" x14ac:dyDescent="0.25">
      <c r="B820672" s="76"/>
      <c r="C820672" s="75"/>
    </row>
    <row r="820673" spans="2:3" x14ac:dyDescent="0.25">
      <c r="B820673" s="76"/>
      <c r="C820673" s="75"/>
    </row>
    <row r="820674" spans="2:3" x14ac:dyDescent="0.25">
      <c r="B820674" s="76"/>
      <c r="C820674" s="75"/>
    </row>
    <row r="820675" spans="2:3" x14ac:dyDescent="0.25">
      <c r="B820675" s="76"/>
      <c r="C820675" s="75"/>
    </row>
    <row r="820676" spans="2:3" x14ac:dyDescent="0.25">
      <c r="B820676" s="76"/>
      <c r="C820676" s="75"/>
    </row>
    <row r="820677" spans="2:3" x14ac:dyDescent="0.25">
      <c r="B820677" s="76"/>
      <c r="C820677" s="75"/>
    </row>
    <row r="820787" spans="2:3" x14ac:dyDescent="0.25">
      <c r="B820787" s="76"/>
      <c r="C820787" s="75"/>
    </row>
    <row r="820788" spans="2:3" x14ac:dyDescent="0.25">
      <c r="B820788" s="76"/>
      <c r="C820788" s="75"/>
    </row>
    <row r="820789" spans="2:3" x14ac:dyDescent="0.25">
      <c r="B820789" s="76"/>
      <c r="C820789" s="75"/>
    </row>
    <row r="820790" spans="2:3" x14ac:dyDescent="0.25">
      <c r="B820790" s="76"/>
      <c r="C820790" s="75"/>
    </row>
    <row r="820791" spans="2:3" x14ac:dyDescent="0.25">
      <c r="B820791" s="76"/>
      <c r="C820791" s="75"/>
    </row>
    <row r="820792" spans="2:3" x14ac:dyDescent="0.25">
      <c r="B820792" s="76"/>
      <c r="C820792" s="75"/>
    </row>
    <row r="820793" spans="2:3" x14ac:dyDescent="0.25">
      <c r="B820793" s="76"/>
      <c r="C820793" s="75"/>
    </row>
    <row r="820794" spans="2:3" x14ac:dyDescent="0.25">
      <c r="B820794" s="76"/>
      <c r="C820794" s="75"/>
    </row>
    <row r="820795" spans="2:3" x14ac:dyDescent="0.25">
      <c r="B820795" s="76"/>
      <c r="C820795" s="75"/>
    </row>
    <row r="820796" spans="2:3" x14ac:dyDescent="0.25">
      <c r="B820796" s="76"/>
      <c r="C820796" s="75"/>
    </row>
    <row r="820797" spans="2:3" x14ac:dyDescent="0.25">
      <c r="B820797" s="76"/>
      <c r="C820797" s="75"/>
    </row>
    <row r="820798" spans="2:3" x14ac:dyDescent="0.25">
      <c r="B820798" s="76"/>
      <c r="C820798" s="75"/>
    </row>
    <row r="820799" spans="2:3" x14ac:dyDescent="0.25">
      <c r="B820799" s="76"/>
      <c r="C820799" s="75"/>
    </row>
    <row r="820909" spans="2:3" x14ac:dyDescent="0.25">
      <c r="B820909" s="76"/>
      <c r="C820909" s="75"/>
    </row>
    <row r="820910" spans="2:3" x14ac:dyDescent="0.25">
      <c r="B820910" s="76"/>
      <c r="C820910" s="75"/>
    </row>
    <row r="820911" spans="2:3" x14ac:dyDescent="0.25">
      <c r="B820911" s="76"/>
      <c r="C820911" s="75"/>
    </row>
    <row r="820912" spans="2:3" x14ac:dyDescent="0.25">
      <c r="B820912" s="76"/>
      <c r="C820912" s="75"/>
    </row>
    <row r="820913" spans="2:3" x14ac:dyDescent="0.25">
      <c r="B820913" s="76"/>
      <c r="C820913" s="75"/>
    </row>
    <row r="820914" spans="2:3" x14ac:dyDescent="0.25">
      <c r="B820914" s="76"/>
      <c r="C820914" s="75"/>
    </row>
    <row r="820915" spans="2:3" x14ac:dyDescent="0.25">
      <c r="B820915" s="76"/>
      <c r="C820915" s="75"/>
    </row>
    <row r="820916" spans="2:3" x14ac:dyDescent="0.25">
      <c r="B820916" s="76"/>
      <c r="C820916" s="75"/>
    </row>
    <row r="820917" spans="2:3" x14ac:dyDescent="0.25">
      <c r="B820917" s="76"/>
      <c r="C820917" s="75"/>
    </row>
    <row r="820918" spans="2:3" x14ac:dyDescent="0.25">
      <c r="B820918" s="76"/>
      <c r="C820918" s="75"/>
    </row>
    <row r="820919" spans="2:3" x14ac:dyDescent="0.25">
      <c r="B820919" s="76"/>
      <c r="C820919" s="75"/>
    </row>
    <row r="820920" spans="2:3" x14ac:dyDescent="0.25">
      <c r="B820920" s="76"/>
      <c r="C820920" s="75"/>
    </row>
    <row r="820921" spans="2:3" x14ac:dyDescent="0.25">
      <c r="B820921" s="76"/>
      <c r="C820921" s="75"/>
    </row>
    <row r="821031" spans="2:3" x14ac:dyDescent="0.25">
      <c r="B821031" s="76"/>
      <c r="C821031" s="75"/>
    </row>
    <row r="821032" spans="2:3" x14ac:dyDescent="0.25">
      <c r="B821032" s="76"/>
      <c r="C821032" s="75"/>
    </row>
    <row r="821033" spans="2:3" x14ac:dyDescent="0.25">
      <c r="B821033" s="76"/>
      <c r="C821033" s="75"/>
    </row>
    <row r="821034" spans="2:3" x14ac:dyDescent="0.25">
      <c r="B821034" s="76"/>
      <c r="C821034" s="75"/>
    </row>
    <row r="821035" spans="2:3" x14ac:dyDescent="0.25">
      <c r="B821035" s="76"/>
      <c r="C821035" s="75"/>
    </row>
    <row r="821036" spans="2:3" x14ac:dyDescent="0.25">
      <c r="B821036" s="76"/>
      <c r="C821036" s="75"/>
    </row>
    <row r="821037" spans="2:3" x14ac:dyDescent="0.25">
      <c r="B821037" s="76"/>
      <c r="C821037" s="75"/>
    </row>
    <row r="821038" spans="2:3" x14ac:dyDescent="0.25">
      <c r="B821038" s="76"/>
      <c r="C821038" s="75"/>
    </row>
    <row r="821039" spans="2:3" x14ac:dyDescent="0.25">
      <c r="B821039" s="76"/>
      <c r="C821039" s="75"/>
    </row>
    <row r="821040" spans="2:3" x14ac:dyDescent="0.25">
      <c r="B821040" s="76"/>
      <c r="C821040" s="75"/>
    </row>
    <row r="821041" spans="2:3" x14ac:dyDescent="0.25">
      <c r="B821041" s="76"/>
      <c r="C821041" s="75"/>
    </row>
    <row r="821042" spans="2:3" x14ac:dyDescent="0.25">
      <c r="B821042" s="76"/>
      <c r="C821042" s="75"/>
    </row>
    <row r="821043" spans="2:3" x14ac:dyDescent="0.25">
      <c r="B821043" s="76"/>
      <c r="C821043" s="75"/>
    </row>
    <row r="821153" spans="2:3" x14ac:dyDescent="0.25">
      <c r="B821153" s="76"/>
      <c r="C821153" s="75"/>
    </row>
    <row r="821154" spans="2:3" x14ac:dyDescent="0.25">
      <c r="B821154" s="76"/>
      <c r="C821154" s="75"/>
    </row>
    <row r="821155" spans="2:3" x14ac:dyDescent="0.25">
      <c r="B821155" s="76"/>
      <c r="C821155" s="75"/>
    </row>
    <row r="821156" spans="2:3" x14ac:dyDescent="0.25">
      <c r="B821156" s="76"/>
      <c r="C821156" s="75"/>
    </row>
    <row r="821157" spans="2:3" x14ac:dyDescent="0.25">
      <c r="B821157" s="76"/>
      <c r="C821157" s="75"/>
    </row>
    <row r="821158" spans="2:3" x14ac:dyDescent="0.25">
      <c r="B821158" s="76"/>
      <c r="C821158" s="75"/>
    </row>
    <row r="821159" spans="2:3" x14ac:dyDescent="0.25">
      <c r="B821159" s="76"/>
      <c r="C821159" s="75"/>
    </row>
    <row r="821160" spans="2:3" x14ac:dyDescent="0.25">
      <c r="B821160" s="76"/>
      <c r="C821160" s="75"/>
    </row>
    <row r="821161" spans="2:3" x14ac:dyDescent="0.25">
      <c r="B821161" s="76"/>
      <c r="C821161" s="75"/>
    </row>
    <row r="821162" spans="2:3" x14ac:dyDescent="0.25">
      <c r="B821162" s="76"/>
      <c r="C821162" s="75"/>
    </row>
    <row r="821163" spans="2:3" x14ac:dyDescent="0.25">
      <c r="B821163" s="76"/>
      <c r="C821163" s="75"/>
    </row>
    <row r="821164" spans="2:3" x14ac:dyDescent="0.25">
      <c r="B821164" s="76"/>
      <c r="C821164" s="75"/>
    </row>
    <row r="821165" spans="2:3" x14ac:dyDescent="0.25">
      <c r="B821165" s="76"/>
      <c r="C821165" s="75"/>
    </row>
    <row r="821275" spans="2:3" x14ac:dyDescent="0.25">
      <c r="B821275" s="76"/>
      <c r="C821275" s="75"/>
    </row>
    <row r="821276" spans="2:3" x14ac:dyDescent="0.25">
      <c r="B821276" s="76"/>
      <c r="C821276" s="75"/>
    </row>
    <row r="821277" spans="2:3" x14ac:dyDescent="0.25">
      <c r="B821277" s="76"/>
      <c r="C821277" s="75"/>
    </row>
    <row r="821278" spans="2:3" x14ac:dyDescent="0.25">
      <c r="B821278" s="76"/>
      <c r="C821278" s="75"/>
    </row>
    <row r="821279" spans="2:3" x14ac:dyDescent="0.25">
      <c r="B821279" s="76"/>
      <c r="C821279" s="75"/>
    </row>
    <row r="821280" spans="2:3" x14ac:dyDescent="0.25">
      <c r="B821280" s="76"/>
      <c r="C821280" s="75"/>
    </row>
    <row r="821281" spans="2:3" x14ac:dyDescent="0.25">
      <c r="B821281" s="76"/>
      <c r="C821281" s="75"/>
    </row>
    <row r="821282" spans="2:3" x14ac:dyDescent="0.25">
      <c r="B821282" s="76"/>
      <c r="C821282" s="75"/>
    </row>
    <row r="821283" spans="2:3" x14ac:dyDescent="0.25">
      <c r="B821283" s="76"/>
      <c r="C821283" s="75"/>
    </row>
    <row r="821284" spans="2:3" x14ac:dyDescent="0.25">
      <c r="B821284" s="76"/>
      <c r="C821284" s="75"/>
    </row>
    <row r="821285" spans="2:3" x14ac:dyDescent="0.25">
      <c r="B821285" s="76"/>
      <c r="C821285" s="75"/>
    </row>
    <row r="821286" spans="2:3" x14ac:dyDescent="0.25">
      <c r="B821286" s="76"/>
      <c r="C821286" s="75"/>
    </row>
    <row r="821287" spans="2:3" x14ac:dyDescent="0.25">
      <c r="B821287" s="76"/>
      <c r="C821287" s="75"/>
    </row>
    <row r="821397" spans="2:3" x14ac:dyDescent="0.25">
      <c r="B821397" s="76"/>
      <c r="C821397" s="75"/>
    </row>
    <row r="821398" spans="2:3" x14ac:dyDescent="0.25">
      <c r="B821398" s="76"/>
      <c r="C821398" s="75"/>
    </row>
    <row r="821399" spans="2:3" x14ac:dyDescent="0.25">
      <c r="B821399" s="76"/>
      <c r="C821399" s="75"/>
    </row>
    <row r="821400" spans="2:3" x14ac:dyDescent="0.25">
      <c r="B821400" s="76"/>
      <c r="C821400" s="75"/>
    </row>
    <row r="821401" spans="2:3" x14ac:dyDescent="0.25">
      <c r="B821401" s="76"/>
      <c r="C821401" s="75"/>
    </row>
    <row r="821402" spans="2:3" x14ac:dyDescent="0.25">
      <c r="B821402" s="76"/>
      <c r="C821402" s="75"/>
    </row>
    <row r="821403" spans="2:3" x14ac:dyDescent="0.25">
      <c r="B821403" s="76"/>
      <c r="C821403" s="75"/>
    </row>
    <row r="821404" spans="2:3" x14ac:dyDescent="0.25">
      <c r="B821404" s="76"/>
      <c r="C821404" s="75"/>
    </row>
    <row r="821405" spans="2:3" x14ac:dyDescent="0.25">
      <c r="B821405" s="76"/>
      <c r="C821405" s="75"/>
    </row>
    <row r="821406" spans="2:3" x14ac:dyDescent="0.25">
      <c r="B821406" s="76"/>
      <c r="C821406" s="75"/>
    </row>
    <row r="821407" spans="2:3" x14ac:dyDescent="0.25">
      <c r="B821407" s="76"/>
      <c r="C821407" s="75"/>
    </row>
    <row r="821408" spans="2:3" x14ac:dyDescent="0.25">
      <c r="B821408" s="76"/>
      <c r="C821408" s="75"/>
    </row>
    <row r="821409" spans="2:3" x14ac:dyDescent="0.25">
      <c r="B821409" s="76"/>
      <c r="C821409" s="75"/>
    </row>
    <row r="821519" spans="2:3" x14ac:dyDescent="0.25">
      <c r="B821519" s="76"/>
      <c r="C821519" s="75"/>
    </row>
    <row r="821520" spans="2:3" x14ac:dyDescent="0.25">
      <c r="B821520" s="76"/>
      <c r="C821520" s="75"/>
    </row>
    <row r="821521" spans="2:3" x14ac:dyDescent="0.25">
      <c r="B821521" s="76"/>
      <c r="C821521" s="75"/>
    </row>
    <row r="821522" spans="2:3" x14ac:dyDescent="0.25">
      <c r="B821522" s="76"/>
      <c r="C821522" s="75"/>
    </row>
    <row r="821523" spans="2:3" x14ac:dyDescent="0.25">
      <c r="B821523" s="76"/>
      <c r="C821523" s="75"/>
    </row>
    <row r="821524" spans="2:3" x14ac:dyDescent="0.25">
      <c r="B821524" s="76"/>
      <c r="C821524" s="75"/>
    </row>
    <row r="821525" spans="2:3" x14ac:dyDescent="0.25">
      <c r="B821525" s="76"/>
      <c r="C821525" s="75"/>
    </row>
    <row r="821526" spans="2:3" x14ac:dyDescent="0.25">
      <c r="B821526" s="76"/>
      <c r="C821526" s="75"/>
    </row>
    <row r="821527" spans="2:3" x14ac:dyDescent="0.25">
      <c r="B821527" s="76"/>
      <c r="C821527" s="75"/>
    </row>
    <row r="821528" spans="2:3" x14ac:dyDescent="0.25">
      <c r="B821528" s="76"/>
      <c r="C821528" s="75"/>
    </row>
    <row r="821529" spans="2:3" x14ac:dyDescent="0.25">
      <c r="B821529" s="76"/>
      <c r="C821529" s="75"/>
    </row>
    <row r="821530" spans="2:3" x14ac:dyDescent="0.25">
      <c r="B821530" s="76"/>
      <c r="C821530" s="75"/>
    </row>
    <row r="821531" spans="2:3" x14ac:dyDescent="0.25">
      <c r="B821531" s="76"/>
      <c r="C821531" s="75"/>
    </row>
    <row r="821641" spans="2:3" x14ac:dyDescent="0.25">
      <c r="B821641" s="76"/>
      <c r="C821641" s="75"/>
    </row>
    <row r="821642" spans="2:3" x14ac:dyDescent="0.25">
      <c r="B821642" s="76"/>
      <c r="C821642" s="75"/>
    </row>
    <row r="821643" spans="2:3" x14ac:dyDescent="0.25">
      <c r="B821643" s="76"/>
      <c r="C821643" s="75"/>
    </row>
    <row r="821644" spans="2:3" x14ac:dyDescent="0.25">
      <c r="B821644" s="76"/>
      <c r="C821644" s="75"/>
    </row>
    <row r="821645" spans="2:3" x14ac:dyDescent="0.25">
      <c r="B821645" s="76"/>
      <c r="C821645" s="75"/>
    </row>
    <row r="821646" spans="2:3" x14ac:dyDescent="0.25">
      <c r="B821646" s="76"/>
      <c r="C821646" s="75"/>
    </row>
    <row r="821647" spans="2:3" x14ac:dyDescent="0.25">
      <c r="B821647" s="76"/>
      <c r="C821647" s="75"/>
    </row>
    <row r="821648" spans="2:3" x14ac:dyDescent="0.25">
      <c r="B821648" s="76"/>
      <c r="C821648" s="75"/>
    </row>
    <row r="821649" spans="2:3" x14ac:dyDescent="0.25">
      <c r="B821649" s="76"/>
      <c r="C821649" s="75"/>
    </row>
    <row r="821650" spans="2:3" x14ac:dyDescent="0.25">
      <c r="B821650" s="76"/>
      <c r="C821650" s="75"/>
    </row>
    <row r="821651" spans="2:3" x14ac:dyDescent="0.25">
      <c r="B821651" s="76"/>
      <c r="C821651" s="75"/>
    </row>
    <row r="821652" spans="2:3" x14ac:dyDescent="0.25">
      <c r="B821652" s="76"/>
      <c r="C821652" s="75"/>
    </row>
    <row r="821653" spans="2:3" x14ac:dyDescent="0.25">
      <c r="B821653" s="76"/>
      <c r="C821653" s="75"/>
    </row>
    <row r="821763" spans="2:3" x14ac:dyDescent="0.25">
      <c r="B821763" s="76"/>
      <c r="C821763" s="75"/>
    </row>
    <row r="821764" spans="2:3" x14ac:dyDescent="0.25">
      <c r="B821764" s="76"/>
      <c r="C821764" s="75"/>
    </row>
    <row r="821765" spans="2:3" x14ac:dyDescent="0.25">
      <c r="B821765" s="76"/>
      <c r="C821765" s="75"/>
    </row>
    <row r="821766" spans="2:3" x14ac:dyDescent="0.25">
      <c r="B821766" s="76"/>
      <c r="C821766" s="75"/>
    </row>
    <row r="821767" spans="2:3" x14ac:dyDescent="0.25">
      <c r="B821767" s="76"/>
      <c r="C821767" s="75"/>
    </row>
    <row r="821768" spans="2:3" x14ac:dyDescent="0.25">
      <c r="B821768" s="76"/>
      <c r="C821768" s="75"/>
    </row>
    <row r="821769" spans="2:3" x14ac:dyDescent="0.25">
      <c r="B821769" s="76"/>
      <c r="C821769" s="75"/>
    </row>
    <row r="821770" spans="2:3" x14ac:dyDescent="0.25">
      <c r="B821770" s="76"/>
      <c r="C821770" s="75"/>
    </row>
    <row r="821771" spans="2:3" x14ac:dyDescent="0.25">
      <c r="B821771" s="76"/>
      <c r="C821771" s="75"/>
    </row>
    <row r="821772" spans="2:3" x14ac:dyDescent="0.25">
      <c r="B821772" s="76"/>
      <c r="C821772" s="75"/>
    </row>
    <row r="821773" spans="2:3" x14ac:dyDescent="0.25">
      <c r="B821773" s="76"/>
      <c r="C821773" s="75"/>
    </row>
    <row r="821774" spans="2:3" x14ac:dyDescent="0.25">
      <c r="B821774" s="76"/>
      <c r="C821774" s="75"/>
    </row>
    <row r="821775" spans="2:3" x14ac:dyDescent="0.25">
      <c r="B821775" s="76"/>
      <c r="C821775" s="75"/>
    </row>
    <row r="821885" spans="2:3" x14ac:dyDescent="0.25">
      <c r="B821885" s="76"/>
      <c r="C821885" s="75"/>
    </row>
    <row r="821886" spans="2:3" x14ac:dyDescent="0.25">
      <c r="B821886" s="76"/>
      <c r="C821886" s="75"/>
    </row>
    <row r="821887" spans="2:3" x14ac:dyDescent="0.25">
      <c r="B821887" s="76"/>
      <c r="C821887" s="75"/>
    </row>
    <row r="821888" spans="2:3" x14ac:dyDescent="0.25">
      <c r="B821888" s="76"/>
      <c r="C821888" s="75"/>
    </row>
    <row r="821889" spans="2:3" x14ac:dyDescent="0.25">
      <c r="B821889" s="76"/>
      <c r="C821889" s="75"/>
    </row>
    <row r="821890" spans="2:3" x14ac:dyDescent="0.25">
      <c r="B821890" s="76"/>
      <c r="C821890" s="75"/>
    </row>
    <row r="821891" spans="2:3" x14ac:dyDescent="0.25">
      <c r="B821891" s="76"/>
      <c r="C821891" s="75"/>
    </row>
    <row r="821892" spans="2:3" x14ac:dyDescent="0.25">
      <c r="B821892" s="76"/>
      <c r="C821892" s="75"/>
    </row>
    <row r="821893" spans="2:3" x14ac:dyDescent="0.25">
      <c r="B821893" s="76"/>
      <c r="C821893" s="75"/>
    </row>
    <row r="821894" spans="2:3" x14ac:dyDescent="0.25">
      <c r="B821894" s="76"/>
      <c r="C821894" s="75"/>
    </row>
    <row r="821895" spans="2:3" x14ac:dyDescent="0.25">
      <c r="B821895" s="76"/>
      <c r="C821895" s="75"/>
    </row>
    <row r="821896" spans="2:3" x14ac:dyDescent="0.25">
      <c r="B821896" s="76"/>
      <c r="C821896" s="75"/>
    </row>
    <row r="821897" spans="2:3" x14ac:dyDescent="0.25">
      <c r="B821897" s="76"/>
      <c r="C821897" s="75"/>
    </row>
    <row r="822007" spans="2:3" x14ac:dyDescent="0.25">
      <c r="B822007" s="76"/>
      <c r="C822007" s="75"/>
    </row>
    <row r="822008" spans="2:3" x14ac:dyDescent="0.25">
      <c r="B822008" s="76"/>
      <c r="C822008" s="75"/>
    </row>
    <row r="822009" spans="2:3" x14ac:dyDescent="0.25">
      <c r="B822009" s="76"/>
      <c r="C822009" s="75"/>
    </row>
    <row r="822010" spans="2:3" x14ac:dyDescent="0.25">
      <c r="B822010" s="76"/>
      <c r="C822010" s="75"/>
    </row>
    <row r="822011" spans="2:3" x14ac:dyDescent="0.25">
      <c r="B822011" s="76"/>
      <c r="C822011" s="75"/>
    </row>
    <row r="822012" spans="2:3" x14ac:dyDescent="0.25">
      <c r="B822012" s="76"/>
      <c r="C822012" s="75"/>
    </row>
    <row r="822013" spans="2:3" x14ac:dyDescent="0.25">
      <c r="B822013" s="76"/>
      <c r="C822013" s="75"/>
    </row>
    <row r="822014" spans="2:3" x14ac:dyDescent="0.25">
      <c r="B822014" s="76"/>
      <c r="C822014" s="75"/>
    </row>
    <row r="822015" spans="2:3" x14ac:dyDescent="0.25">
      <c r="B822015" s="76"/>
      <c r="C822015" s="75"/>
    </row>
    <row r="822016" spans="2:3" x14ac:dyDescent="0.25">
      <c r="B822016" s="76"/>
      <c r="C822016" s="75"/>
    </row>
    <row r="822017" spans="2:3" x14ac:dyDescent="0.25">
      <c r="B822017" s="76"/>
      <c r="C822017" s="75"/>
    </row>
    <row r="822018" spans="2:3" x14ac:dyDescent="0.25">
      <c r="B822018" s="76"/>
      <c r="C822018" s="75"/>
    </row>
    <row r="822019" spans="2:3" x14ac:dyDescent="0.25">
      <c r="B822019" s="76"/>
      <c r="C822019" s="75"/>
    </row>
    <row r="822129" spans="2:3" x14ac:dyDescent="0.25">
      <c r="B822129" s="76"/>
      <c r="C822129" s="75"/>
    </row>
    <row r="822130" spans="2:3" x14ac:dyDescent="0.25">
      <c r="B822130" s="76"/>
      <c r="C822130" s="75"/>
    </row>
    <row r="822131" spans="2:3" x14ac:dyDescent="0.25">
      <c r="B822131" s="76"/>
      <c r="C822131" s="75"/>
    </row>
    <row r="822132" spans="2:3" x14ac:dyDescent="0.25">
      <c r="B822132" s="76"/>
      <c r="C822132" s="75"/>
    </row>
    <row r="822133" spans="2:3" x14ac:dyDescent="0.25">
      <c r="B822133" s="76"/>
      <c r="C822133" s="75"/>
    </row>
    <row r="822134" spans="2:3" x14ac:dyDescent="0.25">
      <c r="B822134" s="76"/>
      <c r="C822134" s="75"/>
    </row>
    <row r="822135" spans="2:3" x14ac:dyDescent="0.25">
      <c r="B822135" s="76"/>
      <c r="C822135" s="75"/>
    </row>
    <row r="822136" spans="2:3" x14ac:dyDescent="0.25">
      <c r="B822136" s="76"/>
      <c r="C822136" s="75"/>
    </row>
    <row r="822137" spans="2:3" x14ac:dyDescent="0.25">
      <c r="B822137" s="76"/>
      <c r="C822137" s="75"/>
    </row>
    <row r="822138" spans="2:3" x14ac:dyDescent="0.25">
      <c r="B822138" s="76"/>
      <c r="C822138" s="75"/>
    </row>
    <row r="822139" spans="2:3" x14ac:dyDescent="0.25">
      <c r="B822139" s="76"/>
      <c r="C822139" s="75"/>
    </row>
    <row r="822140" spans="2:3" x14ac:dyDescent="0.25">
      <c r="B822140" s="76"/>
      <c r="C822140" s="75"/>
    </row>
    <row r="822141" spans="2:3" x14ac:dyDescent="0.25">
      <c r="B822141" s="76"/>
      <c r="C822141" s="75"/>
    </row>
    <row r="822251" spans="2:3" x14ac:dyDescent="0.25">
      <c r="B822251" s="76"/>
      <c r="C822251" s="75"/>
    </row>
    <row r="822252" spans="2:3" x14ac:dyDescent="0.25">
      <c r="B822252" s="76"/>
      <c r="C822252" s="75"/>
    </row>
    <row r="822253" spans="2:3" x14ac:dyDescent="0.25">
      <c r="B822253" s="76"/>
      <c r="C822253" s="75"/>
    </row>
    <row r="822254" spans="2:3" x14ac:dyDescent="0.25">
      <c r="B822254" s="76"/>
      <c r="C822254" s="75"/>
    </row>
    <row r="822255" spans="2:3" x14ac:dyDescent="0.25">
      <c r="B822255" s="76"/>
      <c r="C822255" s="75"/>
    </row>
    <row r="822256" spans="2:3" x14ac:dyDescent="0.25">
      <c r="B822256" s="76"/>
      <c r="C822256" s="75"/>
    </row>
    <row r="822257" spans="2:3" x14ac:dyDescent="0.25">
      <c r="B822257" s="76"/>
      <c r="C822257" s="75"/>
    </row>
    <row r="822258" spans="2:3" x14ac:dyDescent="0.25">
      <c r="B822258" s="76"/>
      <c r="C822258" s="75"/>
    </row>
    <row r="822259" spans="2:3" x14ac:dyDescent="0.25">
      <c r="B822259" s="76"/>
      <c r="C822259" s="75"/>
    </row>
    <row r="822260" spans="2:3" x14ac:dyDescent="0.25">
      <c r="B822260" s="76"/>
      <c r="C822260" s="75"/>
    </row>
    <row r="822261" spans="2:3" x14ac:dyDescent="0.25">
      <c r="B822261" s="76"/>
      <c r="C822261" s="75"/>
    </row>
    <row r="822262" spans="2:3" x14ac:dyDescent="0.25">
      <c r="B822262" s="76"/>
      <c r="C822262" s="75"/>
    </row>
    <row r="822263" spans="2:3" x14ac:dyDescent="0.25">
      <c r="B822263" s="76"/>
      <c r="C822263" s="75"/>
    </row>
    <row r="822373" spans="2:3" x14ac:dyDescent="0.25">
      <c r="B822373" s="76"/>
      <c r="C822373" s="75"/>
    </row>
    <row r="822374" spans="2:3" x14ac:dyDescent="0.25">
      <c r="B822374" s="76"/>
      <c r="C822374" s="75"/>
    </row>
    <row r="822375" spans="2:3" x14ac:dyDescent="0.25">
      <c r="B822375" s="76"/>
      <c r="C822375" s="75"/>
    </row>
    <row r="822376" spans="2:3" x14ac:dyDescent="0.25">
      <c r="B822376" s="76"/>
      <c r="C822376" s="75"/>
    </row>
    <row r="822377" spans="2:3" x14ac:dyDescent="0.25">
      <c r="B822377" s="76"/>
      <c r="C822377" s="75"/>
    </row>
    <row r="822378" spans="2:3" x14ac:dyDescent="0.25">
      <c r="B822378" s="76"/>
      <c r="C822378" s="75"/>
    </row>
    <row r="822379" spans="2:3" x14ac:dyDescent="0.25">
      <c r="B822379" s="76"/>
      <c r="C822379" s="75"/>
    </row>
    <row r="822380" spans="2:3" x14ac:dyDescent="0.25">
      <c r="B822380" s="76"/>
      <c r="C822380" s="75"/>
    </row>
    <row r="822381" spans="2:3" x14ac:dyDescent="0.25">
      <c r="B822381" s="76"/>
      <c r="C822381" s="75"/>
    </row>
    <row r="822382" spans="2:3" x14ac:dyDescent="0.25">
      <c r="B822382" s="76"/>
      <c r="C822382" s="75"/>
    </row>
    <row r="822383" spans="2:3" x14ac:dyDescent="0.25">
      <c r="B822383" s="76"/>
      <c r="C822383" s="75"/>
    </row>
    <row r="822384" spans="2:3" x14ac:dyDescent="0.25">
      <c r="B822384" s="76"/>
      <c r="C822384" s="75"/>
    </row>
    <row r="822385" spans="2:3" x14ac:dyDescent="0.25">
      <c r="B822385" s="76"/>
      <c r="C822385" s="75"/>
    </row>
    <row r="822495" spans="2:3" x14ac:dyDescent="0.25">
      <c r="B822495" s="76"/>
      <c r="C822495" s="75"/>
    </row>
    <row r="822496" spans="2:3" x14ac:dyDescent="0.25">
      <c r="B822496" s="76"/>
      <c r="C822496" s="75"/>
    </row>
    <row r="822497" spans="2:3" x14ac:dyDescent="0.25">
      <c r="B822497" s="76"/>
      <c r="C822497" s="75"/>
    </row>
    <row r="822498" spans="2:3" x14ac:dyDescent="0.25">
      <c r="B822498" s="76"/>
      <c r="C822498" s="75"/>
    </row>
    <row r="822499" spans="2:3" x14ac:dyDescent="0.25">
      <c r="B822499" s="76"/>
      <c r="C822499" s="75"/>
    </row>
    <row r="822500" spans="2:3" x14ac:dyDescent="0.25">
      <c r="B822500" s="76"/>
      <c r="C822500" s="75"/>
    </row>
    <row r="822501" spans="2:3" x14ac:dyDescent="0.25">
      <c r="B822501" s="76"/>
      <c r="C822501" s="75"/>
    </row>
    <row r="822502" spans="2:3" x14ac:dyDescent="0.25">
      <c r="B822502" s="76"/>
      <c r="C822502" s="75"/>
    </row>
    <row r="822503" spans="2:3" x14ac:dyDescent="0.25">
      <c r="B822503" s="76"/>
      <c r="C822503" s="75"/>
    </row>
    <row r="822504" spans="2:3" x14ac:dyDescent="0.25">
      <c r="B822504" s="76"/>
      <c r="C822504" s="75"/>
    </row>
    <row r="822505" spans="2:3" x14ac:dyDescent="0.25">
      <c r="B822505" s="76"/>
      <c r="C822505" s="75"/>
    </row>
    <row r="822506" spans="2:3" x14ac:dyDescent="0.25">
      <c r="B822506" s="76"/>
      <c r="C822506" s="75"/>
    </row>
    <row r="822507" spans="2:3" x14ac:dyDescent="0.25">
      <c r="B822507" s="76"/>
      <c r="C822507" s="75"/>
    </row>
    <row r="822617" spans="2:3" x14ac:dyDescent="0.25">
      <c r="B822617" s="76"/>
      <c r="C822617" s="75"/>
    </row>
    <row r="822618" spans="2:3" x14ac:dyDescent="0.25">
      <c r="B822618" s="76"/>
      <c r="C822618" s="75"/>
    </row>
    <row r="822619" spans="2:3" x14ac:dyDescent="0.25">
      <c r="B822619" s="76"/>
      <c r="C822619" s="75"/>
    </row>
    <row r="822620" spans="2:3" x14ac:dyDescent="0.25">
      <c r="B822620" s="76"/>
      <c r="C822620" s="75"/>
    </row>
    <row r="822621" spans="2:3" x14ac:dyDescent="0.25">
      <c r="B822621" s="76"/>
      <c r="C822621" s="75"/>
    </row>
    <row r="822622" spans="2:3" x14ac:dyDescent="0.25">
      <c r="B822622" s="76"/>
      <c r="C822622" s="75"/>
    </row>
    <row r="822623" spans="2:3" x14ac:dyDescent="0.25">
      <c r="B822623" s="76"/>
      <c r="C822623" s="75"/>
    </row>
    <row r="822624" spans="2:3" x14ac:dyDescent="0.25">
      <c r="B822624" s="76"/>
      <c r="C822624" s="75"/>
    </row>
    <row r="822625" spans="2:3" x14ac:dyDescent="0.25">
      <c r="B822625" s="76"/>
      <c r="C822625" s="75"/>
    </row>
    <row r="822626" spans="2:3" x14ac:dyDescent="0.25">
      <c r="B822626" s="76"/>
      <c r="C822626" s="75"/>
    </row>
    <row r="822627" spans="2:3" x14ac:dyDescent="0.25">
      <c r="B822627" s="76"/>
      <c r="C822627" s="75"/>
    </row>
    <row r="822628" spans="2:3" x14ac:dyDescent="0.25">
      <c r="B822628" s="76"/>
      <c r="C822628" s="75"/>
    </row>
    <row r="822629" spans="2:3" x14ac:dyDescent="0.25">
      <c r="B822629" s="76"/>
      <c r="C822629" s="75"/>
    </row>
    <row r="822739" spans="2:3" x14ac:dyDescent="0.25">
      <c r="B822739" s="76"/>
      <c r="C822739" s="75"/>
    </row>
    <row r="822740" spans="2:3" x14ac:dyDescent="0.25">
      <c r="B822740" s="76"/>
      <c r="C822740" s="75"/>
    </row>
    <row r="822741" spans="2:3" x14ac:dyDescent="0.25">
      <c r="B822741" s="76"/>
      <c r="C822741" s="75"/>
    </row>
    <row r="822742" spans="2:3" x14ac:dyDescent="0.25">
      <c r="B822742" s="76"/>
      <c r="C822742" s="75"/>
    </row>
    <row r="822743" spans="2:3" x14ac:dyDescent="0.25">
      <c r="B822743" s="76"/>
      <c r="C822743" s="75"/>
    </row>
    <row r="822744" spans="2:3" x14ac:dyDescent="0.25">
      <c r="B822744" s="76"/>
      <c r="C822744" s="75"/>
    </row>
    <row r="822745" spans="2:3" x14ac:dyDescent="0.25">
      <c r="B822745" s="76"/>
      <c r="C822745" s="75"/>
    </row>
    <row r="822746" spans="2:3" x14ac:dyDescent="0.25">
      <c r="B822746" s="76"/>
      <c r="C822746" s="75"/>
    </row>
    <row r="822747" spans="2:3" x14ac:dyDescent="0.25">
      <c r="B822747" s="76"/>
      <c r="C822747" s="75"/>
    </row>
    <row r="822748" spans="2:3" x14ac:dyDescent="0.25">
      <c r="B822748" s="76"/>
      <c r="C822748" s="75"/>
    </row>
    <row r="822749" spans="2:3" x14ac:dyDescent="0.25">
      <c r="B822749" s="76"/>
      <c r="C822749" s="75"/>
    </row>
    <row r="822750" spans="2:3" x14ac:dyDescent="0.25">
      <c r="B822750" s="76"/>
      <c r="C822750" s="75"/>
    </row>
    <row r="822751" spans="2:3" x14ac:dyDescent="0.25">
      <c r="B822751" s="76"/>
      <c r="C822751" s="75"/>
    </row>
    <row r="822861" spans="2:3" x14ac:dyDescent="0.25">
      <c r="B822861" s="76"/>
      <c r="C822861" s="75"/>
    </row>
    <row r="822862" spans="2:3" x14ac:dyDescent="0.25">
      <c r="B822862" s="76"/>
      <c r="C822862" s="75"/>
    </row>
    <row r="822863" spans="2:3" x14ac:dyDescent="0.25">
      <c r="B822863" s="76"/>
      <c r="C822863" s="75"/>
    </row>
    <row r="822864" spans="2:3" x14ac:dyDescent="0.25">
      <c r="B822864" s="76"/>
      <c r="C822864" s="75"/>
    </row>
    <row r="822865" spans="2:3" x14ac:dyDescent="0.25">
      <c r="B822865" s="76"/>
      <c r="C822865" s="75"/>
    </row>
    <row r="822866" spans="2:3" x14ac:dyDescent="0.25">
      <c r="B822866" s="76"/>
      <c r="C822866" s="75"/>
    </row>
    <row r="822867" spans="2:3" x14ac:dyDescent="0.25">
      <c r="B822867" s="76"/>
      <c r="C822867" s="75"/>
    </row>
    <row r="822868" spans="2:3" x14ac:dyDescent="0.25">
      <c r="B822868" s="76"/>
      <c r="C822868" s="75"/>
    </row>
    <row r="822869" spans="2:3" x14ac:dyDescent="0.25">
      <c r="B822869" s="76"/>
      <c r="C822869" s="75"/>
    </row>
    <row r="822870" spans="2:3" x14ac:dyDescent="0.25">
      <c r="B822870" s="76"/>
      <c r="C822870" s="75"/>
    </row>
    <row r="822871" spans="2:3" x14ac:dyDescent="0.25">
      <c r="B822871" s="76"/>
      <c r="C822871" s="75"/>
    </row>
    <row r="822872" spans="2:3" x14ac:dyDescent="0.25">
      <c r="B822872" s="76"/>
      <c r="C822872" s="75"/>
    </row>
    <row r="822873" spans="2:3" x14ac:dyDescent="0.25">
      <c r="B822873" s="76"/>
      <c r="C822873" s="75"/>
    </row>
    <row r="822983" spans="2:3" x14ac:dyDescent="0.25">
      <c r="B822983" s="76"/>
      <c r="C822983" s="75"/>
    </row>
    <row r="822984" spans="2:3" x14ac:dyDescent="0.25">
      <c r="B822984" s="76"/>
      <c r="C822984" s="75"/>
    </row>
    <row r="822985" spans="2:3" x14ac:dyDescent="0.25">
      <c r="B822985" s="76"/>
      <c r="C822985" s="75"/>
    </row>
    <row r="822986" spans="2:3" x14ac:dyDescent="0.25">
      <c r="B822986" s="76"/>
      <c r="C822986" s="75"/>
    </row>
    <row r="822987" spans="2:3" x14ac:dyDescent="0.25">
      <c r="B822987" s="76"/>
      <c r="C822987" s="75"/>
    </row>
    <row r="822988" spans="2:3" x14ac:dyDescent="0.25">
      <c r="B822988" s="76"/>
      <c r="C822988" s="75"/>
    </row>
    <row r="822989" spans="2:3" x14ac:dyDescent="0.25">
      <c r="B822989" s="76"/>
      <c r="C822989" s="75"/>
    </row>
    <row r="822990" spans="2:3" x14ac:dyDescent="0.25">
      <c r="B822990" s="76"/>
      <c r="C822990" s="75"/>
    </row>
    <row r="822991" spans="2:3" x14ac:dyDescent="0.25">
      <c r="B822991" s="76"/>
      <c r="C822991" s="75"/>
    </row>
    <row r="822992" spans="2:3" x14ac:dyDescent="0.25">
      <c r="B822992" s="76"/>
      <c r="C822992" s="75"/>
    </row>
    <row r="822993" spans="2:3" x14ac:dyDescent="0.25">
      <c r="B822993" s="76"/>
      <c r="C822993" s="75"/>
    </row>
    <row r="822994" spans="2:3" x14ac:dyDescent="0.25">
      <c r="B822994" s="76"/>
      <c r="C822994" s="75"/>
    </row>
    <row r="822995" spans="2:3" x14ac:dyDescent="0.25">
      <c r="B822995" s="76"/>
      <c r="C822995" s="75"/>
    </row>
    <row r="823105" spans="2:3" x14ac:dyDescent="0.25">
      <c r="B823105" s="76"/>
      <c r="C823105" s="75"/>
    </row>
    <row r="823106" spans="2:3" x14ac:dyDescent="0.25">
      <c r="B823106" s="76"/>
      <c r="C823106" s="75"/>
    </row>
    <row r="823107" spans="2:3" x14ac:dyDescent="0.25">
      <c r="B823107" s="76"/>
      <c r="C823107" s="75"/>
    </row>
    <row r="823108" spans="2:3" x14ac:dyDescent="0.25">
      <c r="B823108" s="76"/>
      <c r="C823108" s="75"/>
    </row>
    <row r="823109" spans="2:3" x14ac:dyDescent="0.25">
      <c r="B823109" s="76"/>
      <c r="C823109" s="75"/>
    </row>
    <row r="823110" spans="2:3" x14ac:dyDescent="0.25">
      <c r="B823110" s="76"/>
      <c r="C823110" s="75"/>
    </row>
    <row r="823111" spans="2:3" x14ac:dyDescent="0.25">
      <c r="B823111" s="76"/>
      <c r="C823111" s="75"/>
    </row>
    <row r="823112" spans="2:3" x14ac:dyDescent="0.25">
      <c r="B823112" s="76"/>
      <c r="C823112" s="75"/>
    </row>
    <row r="823113" spans="2:3" x14ac:dyDescent="0.25">
      <c r="B823113" s="76"/>
      <c r="C823113" s="75"/>
    </row>
    <row r="823114" spans="2:3" x14ac:dyDescent="0.25">
      <c r="B823114" s="76"/>
      <c r="C823114" s="75"/>
    </row>
    <row r="823115" spans="2:3" x14ac:dyDescent="0.25">
      <c r="B823115" s="76"/>
      <c r="C823115" s="75"/>
    </row>
    <row r="823116" spans="2:3" x14ac:dyDescent="0.25">
      <c r="B823116" s="76"/>
      <c r="C823116" s="75"/>
    </row>
    <row r="823117" spans="2:3" x14ac:dyDescent="0.25">
      <c r="B823117" s="76"/>
      <c r="C823117" s="75"/>
    </row>
    <row r="823227" spans="2:3" x14ac:dyDescent="0.25">
      <c r="B823227" s="76"/>
      <c r="C823227" s="75"/>
    </row>
    <row r="823228" spans="2:3" x14ac:dyDescent="0.25">
      <c r="B823228" s="76"/>
      <c r="C823228" s="75"/>
    </row>
    <row r="823229" spans="2:3" x14ac:dyDescent="0.25">
      <c r="B823229" s="76"/>
      <c r="C823229" s="75"/>
    </row>
    <row r="823230" spans="2:3" x14ac:dyDescent="0.25">
      <c r="B823230" s="76"/>
      <c r="C823230" s="75"/>
    </row>
    <row r="823231" spans="2:3" x14ac:dyDescent="0.25">
      <c r="B823231" s="76"/>
      <c r="C823231" s="75"/>
    </row>
    <row r="823232" spans="2:3" x14ac:dyDescent="0.25">
      <c r="B823232" s="76"/>
      <c r="C823232" s="75"/>
    </row>
    <row r="823233" spans="2:3" x14ac:dyDescent="0.25">
      <c r="B823233" s="76"/>
      <c r="C823233" s="75"/>
    </row>
    <row r="823234" spans="2:3" x14ac:dyDescent="0.25">
      <c r="B823234" s="76"/>
      <c r="C823234" s="75"/>
    </row>
    <row r="823235" spans="2:3" x14ac:dyDescent="0.25">
      <c r="B823235" s="76"/>
      <c r="C823235" s="75"/>
    </row>
    <row r="823236" spans="2:3" x14ac:dyDescent="0.25">
      <c r="B823236" s="76"/>
      <c r="C823236" s="75"/>
    </row>
    <row r="823237" spans="2:3" x14ac:dyDescent="0.25">
      <c r="B823237" s="76"/>
      <c r="C823237" s="75"/>
    </row>
    <row r="823238" spans="2:3" x14ac:dyDescent="0.25">
      <c r="B823238" s="76"/>
      <c r="C823238" s="75"/>
    </row>
    <row r="823239" spans="2:3" x14ac:dyDescent="0.25">
      <c r="B823239" s="76"/>
      <c r="C823239" s="75"/>
    </row>
    <row r="823349" spans="2:3" x14ac:dyDescent="0.25">
      <c r="B823349" s="76"/>
      <c r="C823349" s="75"/>
    </row>
    <row r="823350" spans="2:3" x14ac:dyDescent="0.25">
      <c r="B823350" s="76"/>
      <c r="C823350" s="75"/>
    </row>
    <row r="823351" spans="2:3" x14ac:dyDescent="0.25">
      <c r="B823351" s="76"/>
      <c r="C823351" s="75"/>
    </row>
    <row r="823352" spans="2:3" x14ac:dyDescent="0.25">
      <c r="B823352" s="76"/>
      <c r="C823352" s="75"/>
    </row>
    <row r="823353" spans="2:3" x14ac:dyDescent="0.25">
      <c r="B823353" s="76"/>
      <c r="C823353" s="75"/>
    </row>
    <row r="823354" spans="2:3" x14ac:dyDescent="0.25">
      <c r="B823354" s="76"/>
      <c r="C823354" s="75"/>
    </row>
    <row r="823355" spans="2:3" x14ac:dyDescent="0.25">
      <c r="B823355" s="76"/>
      <c r="C823355" s="75"/>
    </row>
    <row r="823356" spans="2:3" x14ac:dyDescent="0.25">
      <c r="B823356" s="76"/>
      <c r="C823356" s="75"/>
    </row>
    <row r="823357" spans="2:3" x14ac:dyDescent="0.25">
      <c r="B823357" s="76"/>
      <c r="C823357" s="75"/>
    </row>
    <row r="823358" spans="2:3" x14ac:dyDescent="0.25">
      <c r="B823358" s="76"/>
      <c r="C823358" s="75"/>
    </row>
    <row r="823359" spans="2:3" x14ac:dyDescent="0.25">
      <c r="B823359" s="76"/>
      <c r="C823359" s="75"/>
    </row>
    <row r="823360" spans="2:3" x14ac:dyDescent="0.25">
      <c r="B823360" s="76"/>
      <c r="C823360" s="75"/>
    </row>
    <row r="823361" spans="2:3" x14ac:dyDescent="0.25">
      <c r="B823361" s="76"/>
      <c r="C823361" s="75"/>
    </row>
    <row r="823471" spans="2:3" x14ac:dyDescent="0.25">
      <c r="B823471" s="76"/>
      <c r="C823471" s="75"/>
    </row>
    <row r="823472" spans="2:3" x14ac:dyDescent="0.25">
      <c r="B823472" s="76"/>
      <c r="C823472" s="75"/>
    </row>
    <row r="823473" spans="2:3" x14ac:dyDescent="0.25">
      <c r="B823473" s="76"/>
      <c r="C823473" s="75"/>
    </row>
    <row r="823474" spans="2:3" x14ac:dyDescent="0.25">
      <c r="B823474" s="76"/>
      <c r="C823474" s="75"/>
    </row>
    <row r="823475" spans="2:3" x14ac:dyDescent="0.25">
      <c r="B823475" s="76"/>
      <c r="C823475" s="75"/>
    </row>
    <row r="823476" spans="2:3" x14ac:dyDescent="0.25">
      <c r="B823476" s="76"/>
      <c r="C823476" s="75"/>
    </row>
    <row r="823477" spans="2:3" x14ac:dyDescent="0.25">
      <c r="B823477" s="76"/>
      <c r="C823477" s="75"/>
    </row>
    <row r="823478" spans="2:3" x14ac:dyDescent="0.25">
      <c r="B823478" s="76"/>
      <c r="C823478" s="75"/>
    </row>
    <row r="823479" spans="2:3" x14ac:dyDescent="0.25">
      <c r="B823479" s="76"/>
      <c r="C823479" s="75"/>
    </row>
    <row r="823480" spans="2:3" x14ac:dyDescent="0.25">
      <c r="B823480" s="76"/>
      <c r="C823480" s="75"/>
    </row>
    <row r="823481" spans="2:3" x14ac:dyDescent="0.25">
      <c r="B823481" s="76"/>
      <c r="C823481" s="75"/>
    </row>
    <row r="823482" spans="2:3" x14ac:dyDescent="0.25">
      <c r="B823482" s="76"/>
      <c r="C823482" s="75"/>
    </row>
    <row r="823483" spans="2:3" x14ac:dyDescent="0.25">
      <c r="B823483" s="76"/>
      <c r="C823483" s="75"/>
    </row>
    <row r="823593" spans="2:3" x14ac:dyDescent="0.25">
      <c r="B823593" s="76"/>
      <c r="C823593" s="75"/>
    </row>
    <row r="823594" spans="2:3" x14ac:dyDescent="0.25">
      <c r="B823594" s="76"/>
      <c r="C823594" s="75"/>
    </row>
    <row r="823595" spans="2:3" x14ac:dyDescent="0.25">
      <c r="B823595" s="76"/>
      <c r="C823595" s="75"/>
    </row>
    <row r="823596" spans="2:3" x14ac:dyDescent="0.25">
      <c r="B823596" s="76"/>
      <c r="C823596" s="75"/>
    </row>
    <row r="823597" spans="2:3" x14ac:dyDescent="0.25">
      <c r="B823597" s="76"/>
      <c r="C823597" s="75"/>
    </row>
    <row r="823598" spans="2:3" x14ac:dyDescent="0.25">
      <c r="B823598" s="76"/>
      <c r="C823598" s="75"/>
    </row>
    <row r="823599" spans="2:3" x14ac:dyDescent="0.25">
      <c r="B823599" s="76"/>
      <c r="C823599" s="75"/>
    </row>
    <row r="823600" spans="2:3" x14ac:dyDescent="0.25">
      <c r="B823600" s="76"/>
      <c r="C823600" s="75"/>
    </row>
    <row r="823601" spans="2:3" x14ac:dyDescent="0.25">
      <c r="B823601" s="76"/>
      <c r="C823601" s="75"/>
    </row>
    <row r="823602" spans="2:3" x14ac:dyDescent="0.25">
      <c r="B823602" s="76"/>
      <c r="C823602" s="75"/>
    </row>
    <row r="823603" spans="2:3" x14ac:dyDescent="0.25">
      <c r="B823603" s="76"/>
      <c r="C823603" s="75"/>
    </row>
    <row r="823604" spans="2:3" x14ac:dyDescent="0.25">
      <c r="B823604" s="76"/>
      <c r="C823604" s="75"/>
    </row>
    <row r="823605" spans="2:3" x14ac:dyDescent="0.25">
      <c r="B823605" s="76"/>
      <c r="C823605" s="75"/>
    </row>
    <row r="823715" spans="2:3" x14ac:dyDescent="0.25">
      <c r="B823715" s="76"/>
      <c r="C823715" s="75"/>
    </row>
    <row r="823716" spans="2:3" x14ac:dyDescent="0.25">
      <c r="B823716" s="76"/>
      <c r="C823716" s="75"/>
    </row>
    <row r="823717" spans="2:3" x14ac:dyDescent="0.25">
      <c r="B823717" s="76"/>
      <c r="C823717" s="75"/>
    </row>
    <row r="823718" spans="2:3" x14ac:dyDescent="0.25">
      <c r="B823718" s="76"/>
      <c r="C823718" s="75"/>
    </row>
    <row r="823719" spans="2:3" x14ac:dyDescent="0.25">
      <c r="B823719" s="76"/>
      <c r="C823719" s="75"/>
    </row>
    <row r="823720" spans="2:3" x14ac:dyDescent="0.25">
      <c r="B823720" s="76"/>
      <c r="C823720" s="75"/>
    </row>
    <row r="823721" spans="2:3" x14ac:dyDescent="0.25">
      <c r="B823721" s="76"/>
      <c r="C823721" s="75"/>
    </row>
    <row r="823722" spans="2:3" x14ac:dyDescent="0.25">
      <c r="B823722" s="76"/>
      <c r="C823722" s="75"/>
    </row>
    <row r="823723" spans="2:3" x14ac:dyDescent="0.25">
      <c r="B823723" s="76"/>
      <c r="C823723" s="75"/>
    </row>
    <row r="823724" spans="2:3" x14ac:dyDescent="0.25">
      <c r="B823724" s="76"/>
      <c r="C823724" s="75"/>
    </row>
    <row r="823725" spans="2:3" x14ac:dyDescent="0.25">
      <c r="B823725" s="76"/>
      <c r="C823725" s="75"/>
    </row>
    <row r="823726" spans="2:3" x14ac:dyDescent="0.25">
      <c r="B823726" s="76"/>
      <c r="C823726" s="75"/>
    </row>
    <row r="823727" spans="2:3" x14ac:dyDescent="0.25">
      <c r="B823727" s="76"/>
      <c r="C823727" s="75"/>
    </row>
    <row r="823837" spans="2:3" x14ac:dyDescent="0.25">
      <c r="B823837" s="76"/>
      <c r="C823837" s="75"/>
    </row>
    <row r="823838" spans="2:3" x14ac:dyDescent="0.25">
      <c r="B823838" s="76"/>
      <c r="C823838" s="75"/>
    </row>
    <row r="823839" spans="2:3" x14ac:dyDescent="0.25">
      <c r="B823839" s="76"/>
      <c r="C823839" s="75"/>
    </row>
    <row r="823840" spans="2:3" x14ac:dyDescent="0.25">
      <c r="B823840" s="76"/>
      <c r="C823840" s="75"/>
    </row>
    <row r="823841" spans="2:3" x14ac:dyDescent="0.25">
      <c r="B823841" s="76"/>
      <c r="C823841" s="75"/>
    </row>
    <row r="823842" spans="2:3" x14ac:dyDescent="0.25">
      <c r="B823842" s="76"/>
      <c r="C823842" s="75"/>
    </row>
    <row r="823843" spans="2:3" x14ac:dyDescent="0.25">
      <c r="B823843" s="76"/>
      <c r="C823843" s="75"/>
    </row>
    <row r="823844" spans="2:3" x14ac:dyDescent="0.25">
      <c r="B823844" s="76"/>
      <c r="C823844" s="75"/>
    </row>
    <row r="823845" spans="2:3" x14ac:dyDescent="0.25">
      <c r="B823845" s="76"/>
      <c r="C823845" s="75"/>
    </row>
    <row r="823846" spans="2:3" x14ac:dyDescent="0.25">
      <c r="B823846" s="76"/>
      <c r="C823846" s="75"/>
    </row>
    <row r="823847" spans="2:3" x14ac:dyDescent="0.25">
      <c r="B823847" s="76"/>
      <c r="C823847" s="75"/>
    </row>
    <row r="823848" spans="2:3" x14ac:dyDescent="0.25">
      <c r="B823848" s="76"/>
      <c r="C823848" s="75"/>
    </row>
    <row r="823849" spans="2:3" x14ac:dyDescent="0.25">
      <c r="B823849" s="76"/>
      <c r="C823849" s="75"/>
    </row>
    <row r="823959" spans="2:3" x14ac:dyDescent="0.25">
      <c r="B823959" s="76"/>
      <c r="C823959" s="75"/>
    </row>
    <row r="823960" spans="2:3" x14ac:dyDescent="0.25">
      <c r="B823960" s="76"/>
      <c r="C823960" s="75"/>
    </row>
    <row r="823961" spans="2:3" x14ac:dyDescent="0.25">
      <c r="B823961" s="76"/>
      <c r="C823961" s="75"/>
    </row>
    <row r="823962" spans="2:3" x14ac:dyDescent="0.25">
      <c r="B823962" s="76"/>
      <c r="C823962" s="75"/>
    </row>
    <row r="823963" spans="2:3" x14ac:dyDescent="0.25">
      <c r="B823963" s="76"/>
      <c r="C823963" s="75"/>
    </row>
    <row r="823964" spans="2:3" x14ac:dyDescent="0.25">
      <c r="B823964" s="76"/>
      <c r="C823964" s="75"/>
    </row>
    <row r="823965" spans="2:3" x14ac:dyDescent="0.25">
      <c r="B823965" s="76"/>
      <c r="C823965" s="75"/>
    </row>
    <row r="823966" spans="2:3" x14ac:dyDescent="0.25">
      <c r="B823966" s="76"/>
      <c r="C823966" s="75"/>
    </row>
    <row r="823967" spans="2:3" x14ac:dyDescent="0.25">
      <c r="B823967" s="76"/>
      <c r="C823967" s="75"/>
    </row>
    <row r="823968" spans="2:3" x14ac:dyDescent="0.25">
      <c r="B823968" s="76"/>
      <c r="C823968" s="75"/>
    </row>
    <row r="823969" spans="2:3" x14ac:dyDescent="0.25">
      <c r="B823969" s="76"/>
      <c r="C823969" s="75"/>
    </row>
    <row r="823970" spans="2:3" x14ac:dyDescent="0.25">
      <c r="B823970" s="76"/>
      <c r="C823970" s="75"/>
    </row>
    <row r="823971" spans="2:3" x14ac:dyDescent="0.25">
      <c r="B823971" s="76"/>
      <c r="C823971" s="75"/>
    </row>
    <row r="824081" spans="2:3" x14ac:dyDescent="0.25">
      <c r="B824081" s="76"/>
      <c r="C824081" s="75"/>
    </row>
    <row r="824082" spans="2:3" x14ac:dyDescent="0.25">
      <c r="B824082" s="76"/>
      <c r="C824082" s="75"/>
    </row>
    <row r="824083" spans="2:3" x14ac:dyDescent="0.25">
      <c r="B824083" s="76"/>
      <c r="C824083" s="75"/>
    </row>
    <row r="824084" spans="2:3" x14ac:dyDescent="0.25">
      <c r="B824084" s="76"/>
      <c r="C824084" s="75"/>
    </row>
    <row r="824085" spans="2:3" x14ac:dyDescent="0.25">
      <c r="B824085" s="76"/>
      <c r="C824085" s="75"/>
    </row>
    <row r="824086" spans="2:3" x14ac:dyDescent="0.25">
      <c r="B824086" s="76"/>
      <c r="C824086" s="75"/>
    </row>
    <row r="824087" spans="2:3" x14ac:dyDescent="0.25">
      <c r="B824087" s="76"/>
      <c r="C824087" s="75"/>
    </row>
    <row r="824088" spans="2:3" x14ac:dyDescent="0.25">
      <c r="B824088" s="76"/>
      <c r="C824088" s="75"/>
    </row>
    <row r="824089" spans="2:3" x14ac:dyDescent="0.25">
      <c r="B824089" s="76"/>
      <c r="C824089" s="75"/>
    </row>
    <row r="824090" spans="2:3" x14ac:dyDescent="0.25">
      <c r="B824090" s="76"/>
      <c r="C824090" s="75"/>
    </row>
    <row r="824091" spans="2:3" x14ac:dyDescent="0.25">
      <c r="B824091" s="76"/>
      <c r="C824091" s="75"/>
    </row>
    <row r="824092" spans="2:3" x14ac:dyDescent="0.25">
      <c r="B824092" s="76"/>
      <c r="C824092" s="75"/>
    </row>
    <row r="824093" spans="2:3" x14ac:dyDescent="0.25">
      <c r="B824093" s="76"/>
      <c r="C824093" s="75"/>
    </row>
    <row r="824203" spans="2:3" x14ac:dyDescent="0.25">
      <c r="B824203" s="76"/>
      <c r="C824203" s="75"/>
    </row>
    <row r="824204" spans="2:3" x14ac:dyDescent="0.25">
      <c r="B824204" s="76"/>
      <c r="C824204" s="75"/>
    </row>
    <row r="824205" spans="2:3" x14ac:dyDescent="0.25">
      <c r="B824205" s="76"/>
      <c r="C824205" s="75"/>
    </row>
    <row r="824206" spans="2:3" x14ac:dyDescent="0.25">
      <c r="B824206" s="76"/>
      <c r="C824206" s="75"/>
    </row>
    <row r="824207" spans="2:3" x14ac:dyDescent="0.25">
      <c r="B824207" s="76"/>
      <c r="C824207" s="75"/>
    </row>
    <row r="824208" spans="2:3" x14ac:dyDescent="0.25">
      <c r="B824208" s="76"/>
      <c r="C824208" s="75"/>
    </row>
    <row r="824209" spans="2:3" x14ac:dyDescent="0.25">
      <c r="B824209" s="76"/>
      <c r="C824209" s="75"/>
    </row>
    <row r="824210" spans="2:3" x14ac:dyDescent="0.25">
      <c r="B824210" s="76"/>
      <c r="C824210" s="75"/>
    </row>
    <row r="824211" spans="2:3" x14ac:dyDescent="0.25">
      <c r="B824211" s="76"/>
      <c r="C824211" s="75"/>
    </row>
    <row r="824212" spans="2:3" x14ac:dyDescent="0.25">
      <c r="B824212" s="76"/>
      <c r="C824212" s="75"/>
    </row>
    <row r="824213" spans="2:3" x14ac:dyDescent="0.25">
      <c r="B824213" s="76"/>
      <c r="C824213" s="75"/>
    </row>
    <row r="824214" spans="2:3" x14ac:dyDescent="0.25">
      <c r="B824214" s="76"/>
      <c r="C824214" s="75"/>
    </row>
    <row r="824215" spans="2:3" x14ac:dyDescent="0.25">
      <c r="B824215" s="76"/>
      <c r="C824215" s="75"/>
    </row>
    <row r="824325" spans="2:3" x14ac:dyDescent="0.25">
      <c r="B824325" s="76"/>
      <c r="C824325" s="75"/>
    </row>
    <row r="824326" spans="2:3" x14ac:dyDescent="0.25">
      <c r="B824326" s="76"/>
      <c r="C824326" s="75"/>
    </row>
    <row r="824327" spans="2:3" x14ac:dyDescent="0.25">
      <c r="B824327" s="76"/>
      <c r="C824327" s="75"/>
    </row>
    <row r="824328" spans="2:3" x14ac:dyDescent="0.25">
      <c r="B824328" s="76"/>
      <c r="C824328" s="75"/>
    </row>
    <row r="824329" spans="2:3" x14ac:dyDescent="0.25">
      <c r="B824329" s="76"/>
      <c r="C824329" s="75"/>
    </row>
    <row r="824330" spans="2:3" x14ac:dyDescent="0.25">
      <c r="B824330" s="76"/>
      <c r="C824330" s="75"/>
    </row>
    <row r="824331" spans="2:3" x14ac:dyDescent="0.25">
      <c r="B824331" s="76"/>
      <c r="C824331" s="75"/>
    </row>
    <row r="824332" spans="2:3" x14ac:dyDescent="0.25">
      <c r="B824332" s="76"/>
      <c r="C824332" s="75"/>
    </row>
    <row r="824333" spans="2:3" x14ac:dyDescent="0.25">
      <c r="B824333" s="76"/>
      <c r="C824333" s="75"/>
    </row>
    <row r="824334" spans="2:3" x14ac:dyDescent="0.25">
      <c r="B824334" s="76"/>
      <c r="C824334" s="75"/>
    </row>
    <row r="824335" spans="2:3" x14ac:dyDescent="0.25">
      <c r="B824335" s="76"/>
      <c r="C824335" s="75"/>
    </row>
    <row r="824336" spans="2:3" x14ac:dyDescent="0.25">
      <c r="B824336" s="76"/>
      <c r="C824336" s="75"/>
    </row>
    <row r="824337" spans="2:3" x14ac:dyDescent="0.25">
      <c r="B824337" s="76"/>
      <c r="C824337" s="75"/>
    </row>
    <row r="824447" spans="2:3" x14ac:dyDescent="0.25">
      <c r="B824447" s="76"/>
      <c r="C824447" s="75"/>
    </row>
    <row r="824448" spans="2:3" x14ac:dyDescent="0.25">
      <c r="B824448" s="76"/>
      <c r="C824448" s="75"/>
    </row>
    <row r="824449" spans="2:3" x14ac:dyDescent="0.25">
      <c r="B824449" s="76"/>
      <c r="C824449" s="75"/>
    </row>
    <row r="824450" spans="2:3" x14ac:dyDescent="0.25">
      <c r="B824450" s="76"/>
      <c r="C824450" s="75"/>
    </row>
    <row r="824451" spans="2:3" x14ac:dyDescent="0.25">
      <c r="B824451" s="76"/>
      <c r="C824451" s="75"/>
    </row>
    <row r="824452" spans="2:3" x14ac:dyDescent="0.25">
      <c r="B824452" s="76"/>
      <c r="C824452" s="75"/>
    </row>
    <row r="824453" spans="2:3" x14ac:dyDescent="0.25">
      <c r="B824453" s="76"/>
      <c r="C824453" s="75"/>
    </row>
    <row r="824454" spans="2:3" x14ac:dyDescent="0.25">
      <c r="B824454" s="76"/>
      <c r="C824454" s="75"/>
    </row>
    <row r="824455" spans="2:3" x14ac:dyDescent="0.25">
      <c r="B824455" s="76"/>
      <c r="C824455" s="75"/>
    </row>
    <row r="824456" spans="2:3" x14ac:dyDescent="0.25">
      <c r="B824456" s="76"/>
      <c r="C824456" s="75"/>
    </row>
    <row r="824457" spans="2:3" x14ac:dyDescent="0.25">
      <c r="B824457" s="76"/>
      <c r="C824457" s="75"/>
    </row>
    <row r="824458" spans="2:3" x14ac:dyDescent="0.25">
      <c r="B824458" s="76"/>
      <c r="C824458" s="75"/>
    </row>
    <row r="824459" spans="2:3" x14ac:dyDescent="0.25">
      <c r="B824459" s="76"/>
      <c r="C824459" s="75"/>
    </row>
    <row r="824569" spans="2:3" x14ac:dyDescent="0.25">
      <c r="B824569" s="76"/>
      <c r="C824569" s="75"/>
    </row>
    <row r="824570" spans="2:3" x14ac:dyDescent="0.25">
      <c r="B824570" s="76"/>
      <c r="C824570" s="75"/>
    </row>
    <row r="824571" spans="2:3" x14ac:dyDescent="0.25">
      <c r="B824571" s="76"/>
      <c r="C824571" s="75"/>
    </row>
    <row r="824572" spans="2:3" x14ac:dyDescent="0.25">
      <c r="B824572" s="76"/>
      <c r="C824572" s="75"/>
    </row>
    <row r="824573" spans="2:3" x14ac:dyDescent="0.25">
      <c r="B824573" s="76"/>
      <c r="C824573" s="75"/>
    </row>
    <row r="824574" spans="2:3" x14ac:dyDescent="0.25">
      <c r="B824574" s="76"/>
      <c r="C824574" s="75"/>
    </row>
    <row r="824575" spans="2:3" x14ac:dyDescent="0.25">
      <c r="B824575" s="76"/>
      <c r="C824575" s="75"/>
    </row>
    <row r="824576" spans="2:3" x14ac:dyDescent="0.25">
      <c r="B824576" s="76"/>
      <c r="C824576" s="75"/>
    </row>
    <row r="824577" spans="2:3" x14ac:dyDescent="0.25">
      <c r="B824577" s="76"/>
      <c r="C824577" s="75"/>
    </row>
    <row r="824578" spans="2:3" x14ac:dyDescent="0.25">
      <c r="B824578" s="76"/>
      <c r="C824578" s="75"/>
    </row>
    <row r="824579" spans="2:3" x14ac:dyDescent="0.25">
      <c r="B824579" s="76"/>
      <c r="C824579" s="75"/>
    </row>
    <row r="824580" spans="2:3" x14ac:dyDescent="0.25">
      <c r="B824580" s="76"/>
      <c r="C824580" s="75"/>
    </row>
    <row r="824581" spans="2:3" x14ac:dyDescent="0.25">
      <c r="B824581" s="76"/>
      <c r="C824581" s="75"/>
    </row>
    <row r="824691" spans="2:3" x14ac:dyDescent="0.25">
      <c r="B824691" s="76"/>
      <c r="C824691" s="75"/>
    </row>
    <row r="824692" spans="2:3" x14ac:dyDescent="0.25">
      <c r="B824692" s="76"/>
      <c r="C824692" s="75"/>
    </row>
    <row r="824693" spans="2:3" x14ac:dyDescent="0.25">
      <c r="B824693" s="76"/>
      <c r="C824693" s="75"/>
    </row>
    <row r="824694" spans="2:3" x14ac:dyDescent="0.25">
      <c r="B824694" s="76"/>
      <c r="C824694" s="75"/>
    </row>
    <row r="824695" spans="2:3" x14ac:dyDescent="0.25">
      <c r="B824695" s="76"/>
      <c r="C824695" s="75"/>
    </row>
    <row r="824696" spans="2:3" x14ac:dyDescent="0.25">
      <c r="B824696" s="76"/>
      <c r="C824696" s="75"/>
    </row>
    <row r="824697" spans="2:3" x14ac:dyDescent="0.25">
      <c r="B824697" s="76"/>
      <c r="C824697" s="75"/>
    </row>
    <row r="824698" spans="2:3" x14ac:dyDescent="0.25">
      <c r="B824698" s="76"/>
      <c r="C824698" s="75"/>
    </row>
    <row r="824699" spans="2:3" x14ac:dyDescent="0.25">
      <c r="B824699" s="76"/>
      <c r="C824699" s="75"/>
    </row>
    <row r="824700" spans="2:3" x14ac:dyDescent="0.25">
      <c r="B824700" s="76"/>
      <c r="C824700" s="75"/>
    </row>
    <row r="824701" spans="2:3" x14ac:dyDescent="0.25">
      <c r="B824701" s="76"/>
      <c r="C824701" s="75"/>
    </row>
    <row r="824702" spans="2:3" x14ac:dyDescent="0.25">
      <c r="B824702" s="76"/>
      <c r="C824702" s="75"/>
    </row>
    <row r="824703" spans="2:3" x14ac:dyDescent="0.25">
      <c r="B824703" s="76"/>
      <c r="C824703" s="75"/>
    </row>
    <row r="824813" spans="2:3" x14ac:dyDescent="0.25">
      <c r="B824813" s="76"/>
      <c r="C824813" s="75"/>
    </row>
    <row r="824814" spans="2:3" x14ac:dyDescent="0.25">
      <c r="B824814" s="76"/>
      <c r="C824814" s="75"/>
    </row>
    <row r="824815" spans="2:3" x14ac:dyDescent="0.25">
      <c r="B824815" s="76"/>
      <c r="C824815" s="75"/>
    </row>
    <row r="824816" spans="2:3" x14ac:dyDescent="0.25">
      <c r="B824816" s="76"/>
      <c r="C824816" s="75"/>
    </row>
    <row r="824817" spans="2:3" x14ac:dyDescent="0.25">
      <c r="B824817" s="76"/>
      <c r="C824817" s="75"/>
    </row>
    <row r="824818" spans="2:3" x14ac:dyDescent="0.25">
      <c r="B824818" s="76"/>
      <c r="C824818" s="75"/>
    </row>
    <row r="824819" spans="2:3" x14ac:dyDescent="0.25">
      <c r="B824819" s="76"/>
      <c r="C824819" s="75"/>
    </row>
    <row r="824820" spans="2:3" x14ac:dyDescent="0.25">
      <c r="B824820" s="76"/>
      <c r="C824820" s="75"/>
    </row>
    <row r="824821" spans="2:3" x14ac:dyDescent="0.25">
      <c r="B824821" s="76"/>
      <c r="C824821" s="75"/>
    </row>
    <row r="824822" spans="2:3" x14ac:dyDescent="0.25">
      <c r="B824822" s="76"/>
      <c r="C824822" s="75"/>
    </row>
    <row r="824823" spans="2:3" x14ac:dyDescent="0.25">
      <c r="B824823" s="76"/>
      <c r="C824823" s="75"/>
    </row>
    <row r="824824" spans="2:3" x14ac:dyDescent="0.25">
      <c r="B824824" s="76"/>
      <c r="C824824" s="75"/>
    </row>
    <row r="824825" spans="2:3" x14ac:dyDescent="0.25">
      <c r="B824825" s="76"/>
      <c r="C824825" s="75"/>
    </row>
    <row r="824935" spans="2:3" x14ac:dyDescent="0.25">
      <c r="B824935" s="76"/>
      <c r="C824935" s="75"/>
    </row>
    <row r="824936" spans="2:3" x14ac:dyDescent="0.25">
      <c r="B824936" s="76"/>
      <c r="C824936" s="75"/>
    </row>
    <row r="824937" spans="2:3" x14ac:dyDescent="0.25">
      <c r="B824937" s="76"/>
      <c r="C824937" s="75"/>
    </row>
    <row r="824938" spans="2:3" x14ac:dyDescent="0.25">
      <c r="B824938" s="76"/>
      <c r="C824938" s="75"/>
    </row>
    <row r="824939" spans="2:3" x14ac:dyDescent="0.25">
      <c r="B824939" s="76"/>
      <c r="C824939" s="75"/>
    </row>
    <row r="824940" spans="2:3" x14ac:dyDescent="0.25">
      <c r="B824940" s="76"/>
      <c r="C824940" s="75"/>
    </row>
    <row r="824941" spans="2:3" x14ac:dyDescent="0.25">
      <c r="B824941" s="76"/>
      <c r="C824941" s="75"/>
    </row>
    <row r="824942" spans="2:3" x14ac:dyDescent="0.25">
      <c r="B824942" s="76"/>
      <c r="C824942" s="75"/>
    </row>
    <row r="824943" spans="2:3" x14ac:dyDescent="0.25">
      <c r="B824943" s="76"/>
      <c r="C824943" s="75"/>
    </row>
    <row r="824944" spans="2:3" x14ac:dyDescent="0.25">
      <c r="B824944" s="76"/>
      <c r="C824944" s="75"/>
    </row>
    <row r="824945" spans="2:3" x14ac:dyDescent="0.25">
      <c r="B824945" s="76"/>
      <c r="C824945" s="75"/>
    </row>
    <row r="824946" spans="2:3" x14ac:dyDescent="0.25">
      <c r="B824946" s="76"/>
      <c r="C824946" s="75"/>
    </row>
    <row r="824947" spans="2:3" x14ac:dyDescent="0.25">
      <c r="B824947" s="76"/>
      <c r="C824947" s="75"/>
    </row>
    <row r="825057" spans="2:3" x14ac:dyDescent="0.25">
      <c r="B825057" s="76"/>
      <c r="C825057" s="75"/>
    </row>
    <row r="825058" spans="2:3" x14ac:dyDescent="0.25">
      <c r="B825058" s="76"/>
      <c r="C825058" s="75"/>
    </row>
    <row r="825059" spans="2:3" x14ac:dyDescent="0.25">
      <c r="B825059" s="76"/>
      <c r="C825059" s="75"/>
    </row>
    <row r="825060" spans="2:3" x14ac:dyDescent="0.25">
      <c r="B825060" s="76"/>
      <c r="C825060" s="75"/>
    </row>
    <row r="825061" spans="2:3" x14ac:dyDescent="0.25">
      <c r="B825061" s="76"/>
      <c r="C825061" s="75"/>
    </row>
    <row r="825062" spans="2:3" x14ac:dyDescent="0.25">
      <c r="B825062" s="76"/>
      <c r="C825062" s="75"/>
    </row>
    <row r="825063" spans="2:3" x14ac:dyDescent="0.25">
      <c r="B825063" s="76"/>
      <c r="C825063" s="75"/>
    </row>
    <row r="825064" spans="2:3" x14ac:dyDescent="0.25">
      <c r="B825064" s="76"/>
      <c r="C825064" s="75"/>
    </row>
    <row r="825065" spans="2:3" x14ac:dyDescent="0.25">
      <c r="B825065" s="76"/>
      <c r="C825065" s="75"/>
    </row>
    <row r="825066" spans="2:3" x14ac:dyDescent="0.25">
      <c r="B825066" s="76"/>
      <c r="C825066" s="75"/>
    </row>
    <row r="825067" spans="2:3" x14ac:dyDescent="0.25">
      <c r="B825067" s="76"/>
      <c r="C825067" s="75"/>
    </row>
    <row r="825068" spans="2:3" x14ac:dyDescent="0.25">
      <c r="B825068" s="76"/>
      <c r="C825068" s="75"/>
    </row>
    <row r="825069" spans="2:3" x14ac:dyDescent="0.25">
      <c r="B825069" s="76"/>
      <c r="C825069" s="75"/>
    </row>
    <row r="825179" spans="2:3" x14ac:dyDescent="0.25">
      <c r="B825179" s="76"/>
      <c r="C825179" s="75"/>
    </row>
    <row r="825180" spans="2:3" x14ac:dyDescent="0.25">
      <c r="B825180" s="76"/>
      <c r="C825180" s="75"/>
    </row>
    <row r="825181" spans="2:3" x14ac:dyDescent="0.25">
      <c r="B825181" s="76"/>
      <c r="C825181" s="75"/>
    </row>
    <row r="825182" spans="2:3" x14ac:dyDescent="0.25">
      <c r="B825182" s="76"/>
      <c r="C825182" s="75"/>
    </row>
    <row r="825183" spans="2:3" x14ac:dyDescent="0.25">
      <c r="B825183" s="76"/>
      <c r="C825183" s="75"/>
    </row>
    <row r="825184" spans="2:3" x14ac:dyDescent="0.25">
      <c r="B825184" s="76"/>
      <c r="C825184" s="75"/>
    </row>
    <row r="825185" spans="2:3" x14ac:dyDescent="0.25">
      <c r="B825185" s="76"/>
      <c r="C825185" s="75"/>
    </row>
    <row r="825186" spans="2:3" x14ac:dyDescent="0.25">
      <c r="B825186" s="76"/>
      <c r="C825186" s="75"/>
    </row>
    <row r="825187" spans="2:3" x14ac:dyDescent="0.25">
      <c r="B825187" s="76"/>
      <c r="C825187" s="75"/>
    </row>
    <row r="825188" spans="2:3" x14ac:dyDescent="0.25">
      <c r="B825188" s="76"/>
      <c r="C825188" s="75"/>
    </row>
    <row r="825189" spans="2:3" x14ac:dyDescent="0.25">
      <c r="B825189" s="76"/>
      <c r="C825189" s="75"/>
    </row>
    <row r="825190" spans="2:3" x14ac:dyDescent="0.25">
      <c r="B825190" s="76"/>
      <c r="C825190" s="75"/>
    </row>
    <row r="825191" spans="2:3" x14ac:dyDescent="0.25">
      <c r="B825191" s="76"/>
      <c r="C825191" s="75"/>
    </row>
    <row r="825301" spans="2:3" x14ac:dyDescent="0.25">
      <c r="B825301" s="76"/>
      <c r="C825301" s="75"/>
    </row>
    <row r="825302" spans="2:3" x14ac:dyDescent="0.25">
      <c r="B825302" s="76"/>
      <c r="C825302" s="75"/>
    </row>
    <row r="825303" spans="2:3" x14ac:dyDescent="0.25">
      <c r="B825303" s="76"/>
      <c r="C825303" s="75"/>
    </row>
    <row r="825304" spans="2:3" x14ac:dyDescent="0.25">
      <c r="B825304" s="76"/>
      <c r="C825304" s="75"/>
    </row>
    <row r="825305" spans="2:3" x14ac:dyDescent="0.25">
      <c r="B825305" s="76"/>
      <c r="C825305" s="75"/>
    </row>
    <row r="825306" spans="2:3" x14ac:dyDescent="0.25">
      <c r="B825306" s="76"/>
      <c r="C825306" s="75"/>
    </row>
    <row r="825307" spans="2:3" x14ac:dyDescent="0.25">
      <c r="B825307" s="76"/>
      <c r="C825307" s="75"/>
    </row>
    <row r="825308" spans="2:3" x14ac:dyDescent="0.25">
      <c r="B825308" s="76"/>
      <c r="C825308" s="75"/>
    </row>
    <row r="825309" spans="2:3" x14ac:dyDescent="0.25">
      <c r="B825309" s="76"/>
      <c r="C825309" s="75"/>
    </row>
    <row r="825310" spans="2:3" x14ac:dyDescent="0.25">
      <c r="B825310" s="76"/>
      <c r="C825310" s="75"/>
    </row>
    <row r="825311" spans="2:3" x14ac:dyDescent="0.25">
      <c r="B825311" s="76"/>
      <c r="C825311" s="75"/>
    </row>
    <row r="825312" spans="2:3" x14ac:dyDescent="0.25">
      <c r="B825312" s="76"/>
      <c r="C825312" s="75"/>
    </row>
    <row r="825313" spans="2:3" x14ac:dyDescent="0.25">
      <c r="B825313" s="76"/>
      <c r="C825313" s="75"/>
    </row>
    <row r="825423" spans="2:3" x14ac:dyDescent="0.25">
      <c r="B825423" s="76"/>
      <c r="C825423" s="75"/>
    </row>
    <row r="825424" spans="2:3" x14ac:dyDescent="0.25">
      <c r="B825424" s="76"/>
      <c r="C825424" s="75"/>
    </row>
    <row r="825425" spans="2:3" x14ac:dyDescent="0.25">
      <c r="B825425" s="76"/>
      <c r="C825425" s="75"/>
    </row>
    <row r="825426" spans="2:3" x14ac:dyDescent="0.25">
      <c r="B825426" s="76"/>
      <c r="C825426" s="75"/>
    </row>
    <row r="825427" spans="2:3" x14ac:dyDescent="0.25">
      <c r="B825427" s="76"/>
      <c r="C825427" s="75"/>
    </row>
    <row r="825428" spans="2:3" x14ac:dyDescent="0.25">
      <c r="B825428" s="76"/>
      <c r="C825428" s="75"/>
    </row>
    <row r="825429" spans="2:3" x14ac:dyDescent="0.25">
      <c r="B825429" s="76"/>
      <c r="C825429" s="75"/>
    </row>
    <row r="825430" spans="2:3" x14ac:dyDescent="0.25">
      <c r="B825430" s="76"/>
      <c r="C825430" s="75"/>
    </row>
    <row r="825431" spans="2:3" x14ac:dyDescent="0.25">
      <c r="B825431" s="76"/>
      <c r="C825431" s="75"/>
    </row>
    <row r="825432" spans="2:3" x14ac:dyDescent="0.25">
      <c r="B825432" s="76"/>
      <c r="C825432" s="75"/>
    </row>
    <row r="825433" spans="2:3" x14ac:dyDescent="0.25">
      <c r="B825433" s="76"/>
      <c r="C825433" s="75"/>
    </row>
    <row r="825434" spans="2:3" x14ac:dyDescent="0.25">
      <c r="B825434" s="76"/>
      <c r="C825434" s="75"/>
    </row>
    <row r="825435" spans="2:3" x14ac:dyDescent="0.25">
      <c r="B825435" s="76"/>
      <c r="C825435" s="75"/>
    </row>
    <row r="825545" spans="2:3" x14ac:dyDescent="0.25">
      <c r="B825545" s="76"/>
      <c r="C825545" s="75"/>
    </row>
    <row r="825546" spans="2:3" x14ac:dyDescent="0.25">
      <c r="B825546" s="76"/>
      <c r="C825546" s="75"/>
    </row>
    <row r="825547" spans="2:3" x14ac:dyDescent="0.25">
      <c r="B825547" s="76"/>
      <c r="C825547" s="75"/>
    </row>
    <row r="825548" spans="2:3" x14ac:dyDescent="0.25">
      <c r="B825548" s="76"/>
      <c r="C825548" s="75"/>
    </row>
    <row r="825549" spans="2:3" x14ac:dyDescent="0.25">
      <c r="B825549" s="76"/>
      <c r="C825549" s="75"/>
    </row>
    <row r="825550" spans="2:3" x14ac:dyDescent="0.25">
      <c r="B825550" s="76"/>
      <c r="C825550" s="75"/>
    </row>
    <row r="825551" spans="2:3" x14ac:dyDescent="0.25">
      <c r="B825551" s="76"/>
      <c r="C825551" s="75"/>
    </row>
    <row r="825552" spans="2:3" x14ac:dyDescent="0.25">
      <c r="B825552" s="76"/>
      <c r="C825552" s="75"/>
    </row>
    <row r="825553" spans="2:3" x14ac:dyDescent="0.25">
      <c r="B825553" s="76"/>
      <c r="C825553" s="75"/>
    </row>
    <row r="825554" spans="2:3" x14ac:dyDescent="0.25">
      <c r="B825554" s="76"/>
      <c r="C825554" s="75"/>
    </row>
    <row r="825555" spans="2:3" x14ac:dyDescent="0.25">
      <c r="B825555" s="76"/>
      <c r="C825555" s="75"/>
    </row>
    <row r="825556" spans="2:3" x14ac:dyDescent="0.25">
      <c r="B825556" s="76"/>
      <c r="C825556" s="75"/>
    </row>
    <row r="825557" spans="2:3" x14ac:dyDescent="0.25">
      <c r="B825557" s="76"/>
      <c r="C825557" s="75"/>
    </row>
    <row r="825667" spans="2:3" x14ac:dyDescent="0.25">
      <c r="B825667" s="76"/>
      <c r="C825667" s="75"/>
    </row>
    <row r="825668" spans="2:3" x14ac:dyDescent="0.25">
      <c r="B825668" s="76"/>
      <c r="C825668" s="75"/>
    </row>
    <row r="825669" spans="2:3" x14ac:dyDescent="0.25">
      <c r="B825669" s="76"/>
      <c r="C825669" s="75"/>
    </row>
    <row r="825670" spans="2:3" x14ac:dyDescent="0.25">
      <c r="B825670" s="76"/>
      <c r="C825670" s="75"/>
    </row>
    <row r="825671" spans="2:3" x14ac:dyDescent="0.25">
      <c r="B825671" s="76"/>
      <c r="C825671" s="75"/>
    </row>
    <row r="825672" spans="2:3" x14ac:dyDescent="0.25">
      <c r="B825672" s="76"/>
      <c r="C825672" s="75"/>
    </row>
    <row r="825673" spans="2:3" x14ac:dyDescent="0.25">
      <c r="B825673" s="76"/>
      <c r="C825673" s="75"/>
    </row>
    <row r="825674" spans="2:3" x14ac:dyDescent="0.25">
      <c r="B825674" s="76"/>
      <c r="C825674" s="75"/>
    </row>
    <row r="825675" spans="2:3" x14ac:dyDescent="0.25">
      <c r="B825675" s="76"/>
      <c r="C825675" s="75"/>
    </row>
    <row r="825676" spans="2:3" x14ac:dyDescent="0.25">
      <c r="B825676" s="76"/>
      <c r="C825676" s="75"/>
    </row>
    <row r="825677" spans="2:3" x14ac:dyDescent="0.25">
      <c r="B825677" s="76"/>
      <c r="C825677" s="75"/>
    </row>
    <row r="825678" spans="2:3" x14ac:dyDescent="0.25">
      <c r="B825678" s="76"/>
      <c r="C825678" s="75"/>
    </row>
    <row r="825679" spans="2:3" x14ac:dyDescent="0.25">
      <c r="B825679" s="76"/>
      <c r="C825679" s="75"/>
    </row>
    <row r="825789" spans="2:3" x14ac:dyDescent="0.25">
      <c r="B825789" s="76"/>
      <c r="C825789" s="75"/>
    </row>
    <row r="825790" spans="2:3" x14ac:dyDescent="0.25">
      <c r="B825790" s="76"/>
      <c r="C825790" s="75"/>
    </row>
    <row r="825791" spans="2:3" x14ac:dyDescent="0.25">
      <c r="B825791" s="76"/>
      <c r="C825791" s="75"/>
    </row>
    <row r="825792" spans="2:3" x14ac:dyDescent="0.25">
      <c r="B825792" s="76"/>
      <c r="C825792" s="75"/>
    </row>
    <row r="825793" spans="2:3" x14ac:dyDescent="0.25">
      <c r="B825793" s="76"/>
      <c r="C825793" s="75"/>
    </row>
    <row r="825794" spans="2:3" x14ac:dyDescent="0.25">
      <c r="B825794" s="76"/>
      <c r="C825794" s="75"/>
    </row>
    <row r="825795" spans="2:3" x14ac:dyDescent="0.25">
      <c r="B825795" s="76"/>
      <c r="C825795" s="75"/>
    </row>
    <row r="825796" spans="2:3" x14ac:dyDescent="0.25">
      <c r="B825796" s="76"/>
      <c r="C825796" s="75"/>
    </row>
    <row r="825797" spans="2:3" x14ac:dyDescent="0.25">
      <c r="B825797" s="76"/>
      <c r="C825797" s="75"/>
    </row>
    <row r="825798" spans="2:3" x14ac:dyDescent="0.25">
      <c r="B825798" s="76"/>
      <c r="C825798" s="75"/>
    </row>
    <row r="825799" spans="2:3" x14ac:dyDescent="0.25">
      <c r="B825799" s="76"/>
      <c r="C825799" s="75"/>
    </row>
    <row r="825800" spans="2:3" x14ac:dyDescent="0.25">
      <c r="B825800" s="76"/>
      <c r="C825800" s="75"/>
    </row>
    <row r="825801" spans="2:3" x14ac:dyDescent="0.25">
      <c r="B825801" s="76"/>
      <c r="C825801" s="75"/>
    </row>
    <row r="825911" spans="2:3" x14ac:dyDescent="0.25">
      <c r="B825911" s="76"/>
      <c r="C825911" s="75"/>
    </row>
    <row r="825912" spans="2:3" x14ac:dyDescent="0.25">
      <c r="B825912" s="76"/>
      <c r="C825912" s="75"/>
    </row>
    <row r="825913" spans="2:3" x14ac:dyDescent="0.25">
      <c r="B825913" s="76"/>
      <c r="C825913" s="75"/>
    </row>
    <row r="825914" spans="2:3" x14ac:dyDescent="0.25">
      <c r="B825914" s="76"/>
      <c r="C825914" s="75"/>
    </row>
    <row r="825915" spans="2:3" x14ac:dyDescent="0.25">
      <c r="B825915" s="76"/>
      <c r="C825915" s="75"/>
    </row>
    <row r="825916" spans="2:3" x14ac:dyDescent="0.25">
      <c r="B825916" s="76"/>
      <c r="C825916" s="75"/>
    </row>
    <row r="825917" spans="2:3" x14ac:dyDescent="0.25">
      <c r="B825917" s="76"/>
      <c r="C825917" s="75"/>
    </row>
    <row r="825918" spans="2:3" x14ac:dyDescent="0.25">
      <c r="B825918" s="76"/>
      <c r="C825918" s="75"/>
    </row>
    <row r="825919" spans="2:3" x14ac:dyDescent="0.25">
      <c r="B825919" s="76"/>
      <c r="C825919" s="75"/>
    </row>
    <row r="825920" spans="2:3" x14ac:dyDescent="0.25">
      <c r="B825920" s="76"/>
      <c r="C825920" s="75"/>
    </row>
    <row r="825921" spans="2:3" x14ac:dyDescent="0.25">
      <c r="B825921" s="76"/>
      <c r="C825921" s="75"/>
    </row>
    <row r="825922" spans="2:3" x14ac:dyDescent="0.25">
      <c r="B825922" s="76"/>
      <c r="C825922" s="75"/>
    </row>
    <row r="825923" spans="2:3" x14ac:dyDescent="0.25">
      <c r="B825923" s="76"/>
      <c r="C825923" s="75"/>
    </row>
    <row r="826033" spans="2:3" x14ac:dyDescent="0.25">
      <c r="B826033" s="76"/>
      <c r="C826033" s="75"/>
    </row>
    <row r="826034" spans="2:3" x14ac:dyDescent="0.25">
      <c r="B826034" s="76"/>
      <c r="C826034" s="75"/>
    </row>
    <row r="826035" spans="2:3" x14ac:dyDescent="0.25">
      <c r="B826035" s="76"/>
      <c r="C826035" s="75"/>
    </row>
    <row r="826036" spans="2:3" x14ac:dyDescent="0.25">
      <c r="B826036" s="76"/>
      <c r="C826036" s="75"/>
    </row>
    <row r="826037" spans="2:3" x14ac:dyDescent="0.25">
      <c r="B826037" s="76"/>
      <c r="C826037" s="75"/>
    </row>
    <row r="826038" spans="2:3" x14ac:dyDescent="0.25">
      <c r="B826038" s="76"/>
      <c r="C826038" s="75"/>
    </row>
    <row r="826039" spans="2:3" x14ac:dyDescent="0.25">
      <c r="B826039" s="76"/>
      <c r="C826039" s="75"/>
    </row>
    <row r="826040" spans="2:3" x14ac:dyDescent="0.25">
      <c r="B826040" s="76"/>
      <c r="C826040" s="75"/>
    </row>
    <row r="826041" spans="2:3" x14ac:dyDescent="0.25">
      <c r="B826041" s="76"/>
      <c r="C826041" s="75"/>
    </row>
    <row r="826042" spans="2:3" x14ac:dyDescent="0.25">
      <c r="B826042" s="76"/>
      <c r="C826042" s="75"/>
    </row>
    <row r="826043" spans="2:3" x14ac:dyDescent="0.25">
      <c r="B826043" s="76"/>
      <c r="C826043" s="75"/>
    </row>
    <row r="826044" spans="2:3" x14ac:dyDescent="0.25">
      <c r="B826044" s="76"/>
      <c r="C826044" s="75"/>
    </row>
    <row r="826045" spans="2:3" x14ac:dyDescent="0.25">
      <c r="B826045" s="76"/>
      <c r="C826045" s="75"/>
    </row>
    <row r="826155" spans="2:3" x14ac:dyDescent="0.25">
      <c r="B826155" s="76"/>
      <c r="C826155" s="75"/>
    </row>
    <row r="826156" spans="2:3" x14ac:dyDescent="0.25">
      <c r="B826156" s="76"/>
      <c r="C826156" s="75"/>
    </row>
    <row r="826157" spans="2:3" x14ac:dyDescent="0.25">
      <c r="B826157" s="76"/>
      <c r="C826157" s="75"/>
    </row>
    <row r="826158" spans="2:3" x14ac:dyDescent="0.25">
      <c r="B826158" s="76"/>
      <c r="C826158" s="75"/>
    </row>
    <row r="826159" spans="2:3" x14ac:dyDescent="0.25">
      <c r="B826159" s="76"/>
      <c r="C826159" s="75"/>
    </row>
    <row r="826160" spans="2:3" x14ac:dyDescent="0.25">
      <c r="B826160" s="76"/>
      <c r="C826160" s="75"/>
    </row>
    <row r="826161" spans="2:3" x14ac:dyDescent="0.25">
      <c r="B826161" s="76"/>
      <c r="C826161" s="75"/>
    </row>
    <row r="826162" spans="2:3" x14ac:dyDescent="0.25">
      <c r="B826162" s="76"/>
      <c r="C826162" s="75"/>
    </row>
    <row r="826163" spans="2:3" x14ac:dyDescent="0.25">
      <c r="B826163" s="76"/>
      <c r="C826163" s="75"/>
    </row>
    <row r="826164" spans="2:3" x14ac:dyDescent="0.25">
      <c r="B826164" s="76"/>
      <c r="C826164" s="75"/>
    </row>
    <row r="826165" spans="2:3" x14ac:dyDescent="0.25">
      <c r="B826165" s="76"/>
      <c r="C826165" s="75"/>
    </row>
    <row r="826166" spans="2:3" x14ac:dyDescent="0.25">
      <c r="B826166" s="76"/>
      <c r="C826166" s="75"/>
    </row>
    <row r="826167" spans="2:3" x14ac:dyDescent="0.25">
      <c r="B826167" s="76"/>
      <c r="C826167" s="75"/>
    </row>
    <row r="826277" spans="2:3" x14ac:dyDescent="0.25">
      <c r="B826277" s="76"/>
      <c r="C826277" s="75"/>
    </row>
    <row r="826278" spans="2:3" x14ac:dyDescent="0.25">
      <c r="B826278" s="76"/>
      <c r="C826278" s="75"/>
    </row>
    <row r="826279" spans="2:3" x14ac:dyDescent="0.25">
      <c r="B826279" s="76"/>
      <c r="C826279" s="75"/>
    </row>
    <row r="826280" spans="2:3" x14ac:dyDescent="0.25">
      <c r="B826280" s="76"/>
      <c r="C826280" s="75"/>
    </row>
    <row r="826281" spans="2:3" x14ac:dyDescent="0.25">
      <c r="B826281" s="76"/>
      <c r="C826281" s="75"/>
    </row>
    <row r="826282" spans="2:3" x14ac:dyDescent="0.25">
      <c r="B826282" s="76"/>
      <c r="C826282" s="75"/>
    </row>
    <row r="826283" spans="2:3" x14ac:dyDescent="0.25">
      <c r="B826283" s="76"/>
      <c r="C826283" s="75"/>
    </row>
    <row r="826284" spans="2:3" x14ac:dyDescent="0.25">
      <c r="B826284" s="76"/>
      <c r="C826284" s="75"/>
    </row>
    <row r="826285" spans="2:3" x14ac:dyDescent="0.25">
      <c r="B826285" s="76"/>
      <c r="C826285" s="75"/>
    </row>
    <row r="826286" spans="2:3" x14ac:dyDescent="0.25">
      <c r="B826286" s="76"/>
      <c r="C826286" s="75"/>
    </row>
    <row r="826287" spans="2:3" x14ac:dyDescent="0.25">
      <c r="B826287" s="76"/>
      <c r="C826287" s="75"/>
    </row>
    <row r="826288" spans="2:3" x14ac:dyDescent="0.25">
      <c r="B826288" s="76"/>
      <c r="C826288" s="75"/>
    </row>
    <row r="826289" spans="2:3" x14ac:dyDescent="0.25">
      <c r="B826289" s="76"/>
      <c r="C826289" s="75"/>
    </row>
    <row r="826399" spans="2:3" x14ac:dyDescent="0.25">
      <c r="B826399" s="76"/>
      <c r="C826399" s="75"/>
    </row>
    <row r="826400" spans="2:3" x14ac:dyDescent="0.25">
      <c r="B826400" s="76"/>
      <c r="C826400" s="75"/>
    </row>
    <row r="826401" spans="2:3" x14ac:dyDescent="0.25">
      <c r="B826401" s="76"/>
      <c r="C826401" s="75"/>
    </row>
    <row r="826402" spans="2:3" x14ac:dyDescent="0.25">
      <c r="B826402" s="76"/>
      <c r="C826402" s="75"/>
    </row>
    <row r="826403" spans="2:3" x14ac:dyDescent="0.25">
      <c r="B826403" s="76"/>
      <c r="C826403" s="75"/>
    </row>
    <row r="826404" spans="2:3" x14ac:dyDescent="0.25">
      <c r="B826404" s="76"/>
      <c r="C826404" s="75"/>
    </row>
    <row r="826405" spans="2:3" x14ac:dyDescent="0.25">
      <c r="B826405" s="76"/>
      <c r="C826405" s="75"/>
    </row>
    <row r="826406" spans="2:3" x14ac:dyDescent="0.25">
      <c r="B826406" s="76"/>
      <c r="C826406" s="75"/>
    </row>
    <row r="826407" spans="2:3" x14ac:dyDescent="0.25">
      <c r="B826407" s="76"/>
      <c r="C826407" s="75"/>
    </row>
    <row r="826408" spans="2:3" x14ac:dyDescent="0.25">
      <c r="B826408" s="76"/>
      <c r="C826408" s="75"/>
    </row>
    <row r="826409" spans="2:3" x14ac:dyDescent="0.25">
      <c r="B826409" s="76"/>
      <c r="C826409" s="75"/>
    </row>
    <row r="826410" spans="2:3" x14ac:dyDescent="0.25">
      <c r="B826410" s="76"/>
      <c r="C826410" s="75"/>
    </row>
    <row r="826411" spans="2:3" x14ac:dyDescent="0.25">
      <c r="B826411" s="76"/>
      <c r="C826411" s="75"/>
    </row>
    <row r="826521" spans="2:3" x14ac:dyDescent="0.25">
      <c r="B826521" s="76"/>
      <c r="C826521" s="75"/>
    </row>
    <row r="826522" spans="2:3" x14ac:dyDescent="0.25">
      <c r="B826522" s="76"/>
      <c r="C826522" s="75"/>
    </row>
    <row r="826523" spans="2:3" x14ac:dyDescent="0.25">
      <c r="B826523" s="76"/>
      <c r="C826523" s="75"/>
    </row>
    <row r="826524" spans="2:3" x14ac:dyDescent="0.25">
      <c r="B826524" s="76"/>
      <c r="C826524" s="75"/>
    </row>
    <row r="826525" spans="2:3" x14ac:dyDescent="0.25">
      <c r="B826525" s="76"/>
      <c r="C826525" s="75"/>
    </row>
    <row r="826526" spans="2:3" x14ac:dyDescent="0.25">
      <c r="B826526" s="76"/>
      <c r="C826526" s="75"/>
    </row>
    <row r="826527" spans="2:3" x14ac:dyDescent="0.25">
      <c r="B826527" s="76"/>
      <c r="C826527" s="75"/>
    </row>
    <row r="826528" spans="2:3" x14ac:dyDescent="0.25">
      <c r="B826528" s="76"/>
      <c r="C826528" s="75"/>
    </row>
    <row r="826529" spans="2:3" x14ac:dyDescent="0.25">
      <c r="B826529" s="76"/>
      <c r="C826529" s="75"/>
    </row>
    <row r="826530" spans="2:3" x14ac:dyDescent="0.25">
      <c r="B826530" s="76"/>
      <c r="C826530" s="75"/>
    </row>
    <row r="826531" spans="2:3" x14ac:dyDescent="0.25">
      <c r="B826531" s="76"/>
      <c r="C826531" s="75"/>
    </row>
    <row r="826532" spans="2:3" x14ac:dyDescent="0.25">
      <c r="B826532" s="76"/>
      <c r="C826532" s="75"/>
    </row>
    <row r="826533" spans="2:3" x14ac:dyDescent="0.25">
      <c r="B826533" s="76"/>
      <c r="C826533" s="75"/>
    </row>
    <row r="826643" spans="2:3" x14ac:dyDescent="0.25">
      <c r="B826643" s="76"/>
      <c r="C826643" s="75"/>
    </row>
    <row r="826644" spans="2:3" x14ac:dyDescent="0.25">
      <c r="B826644" s="76"/>
      <c r="C826644" s="75"/>
    </row>
    <row r="826645" spans="2:3" x14ac:dyDescent="0.25">
      <c r="B826645" s="76"/>
      <c r="C826645" s="75"/>
    </row>
    <row r="826646" spans="2:3" x14ac:dyDescent="0.25">
      <c r="B826646" s="76"/>
      <c r="C826646" s="75"/>
    </row>
    <row r="826647" spans="2:3" x14ac:dyDescent="0.25">
      <c r="B826647" s="76"/>
      <c r="C826647" s="75"/>
    </row>
    <row r="826648" spans="2:3" x14ac:dyDescent="0.25">
      <c r="B826648" s="76"/>
      <c r="C826648" s="75"/>
    </row>
    <row r="826649" spans="2:3" x14ac:dyDescent="0.25">
      <c r="B826649" s="76"/>
      <c r="C826649" s="75"/>
    </row>
    <row r="826650" spans="2:3" x14ac:dyDescent="0.25">
      <c r="B826650" s="76"/>
      <c r="C826650" s="75"/>
    </row>
    <row r="826651" spans="2:3" x14ac:dyDescent="0.25">
      <c r="B826651" s="76"/>
      <c r="C826651" s="75"/>
    </row>
    <row r="826652" spans="2:3" x14ac:dyDescent="0.25">
      <c r="B826652" s="76"/>
      <c r="C826652" s="75"/>
    </row>
    <row r="826653" spans="2:3" x14ac:dyDescent="0.25">
      <c r="B826653" s="76"/>
      <c r="C826653" s="75"/>
    </row>
    <row r="826654" spans="2:3" x14ac:dyDescent="0.25">
      <c r="B826654" s="76"/>
      <c r="C826654" s="75"/>
    </row>
    <row r="826655" spans="2:3" x14ac:dyDescent="0.25">
      <c r="B826655" s="76"/>
      <c r="C826655" s="75"/>
    </row>
    <row r="826765" spans="2:3" x14ac:dyDescent="0.25">
      <c r="B826765" s="76"/>
      <c r="C826765" s="75"/>
    </row>
    <row r="826766" spans="2:3" x14ac:dyDescent="0.25">
      <c r="B826766" s="76"/>
      <c r="C826766" s="75"/>
    </row>
    <row r="826767" spans="2:3" x14ac:dyDescent="0.25">
      <c r="B826767" s="76"/>
      <c r="C826767" s="75"/>
    </row>
    <row r="826768" spans="2:3" x14ac:dyDescent="0.25">
      <c r="B826768" s="76"/>
      <c r="C826768" s="75"/>
    </row>
    <row r="826769" spans="2:3" x14ac:dyDescent="0.25">
      <c r="B826769" s="76"/>
      <c r="C826769" s="75"/>
    </row>
    <row r="826770" spans="2:3" x14ac:dyDescent="0.25">
      <c r="B826770" s="76"/>
      <c r="C826770" s="75"/>
    </row>
    <row r="826771" spans="2:3" x14ac:dyDescent="0.25">
      <c r="B826771" s="76"/>
      <c r="C826771" s="75"/>
    </row>
    <row r="826772" spans="2:3" x14ac:dyDescent="0.25">
      <c r="B826772" s="76"/>
      <c r="C826772" s="75"/>
    </row>
    <row r="826773" spans="2:3" x14ac:dyDescent="0.25">
      <c r="B826773" s="76"/>
      <c r="C826773" s="75"/>
    </row>
    <row r="826774" spans="2:3" x14ac:dyDescent="0.25">
      <c r="B826774" s="76"/>
      <c r="C826774" s="75"/>
    </row>
    <row r="826775" spans="2:3" x14ac:dyDescent="0.25">
      <c r="B826775" s="76"/>
      <c r="C826775" s="75"/>
    </row>
    <row r="826776" spans="2:3" x14ac:dyDescent="0.25">
      <c r="B826776" s="76"/>
      <c r="C826776" s="75"/>
    </row>
    <row r="826777" spans="2:3" x14ac:dyDescent="0.25">
      <c r="B826777" s="76"/>
      <c r="C826777" s="75"/>
    </row>
    <row r="826887" spans="2:3" x14ac:dyDescent="0.25">
      <c r="B826887" s="76"/>
      <c r="C826887" s="75"/>
    </row>
    <row r="826888" spans="2:3" x14ac:dyDescent="0.25">
      <c r="B826888" s="76"/>
      <c r="C826888" s="75"/>
    </row>
    <row r="826889" spans="2:3" x14ac:dyDescent="0.25">
      <c r="B826889" s="76"/>
      <c r="C826889" s="75"/>
    </row>
    <row r="826890" spans="2:3" x14ac:dyDescent="0.25">
      <c r="B826890" s="76"/>
      <c r="C826890" s="75"/>
    </row>
    <row r="826891" spans="2:3" x14ac:dyDescent="0.25">
      <c r="B826891" s="76"/>
      <c r="C826891" s="75"/>
    </row>
    <row r="826892" spans="2:3" x14ac:dyDescent="0.25">
      <c r="B826892" s="76"/>
      <c r="C826892" s="75"/>
    </row>
    <row r="826893" spans="2:3" x14ac:dyDescent="0.25">
      <c r="B826893" s="76"/>
      <c r="C826893" s="75"/>
    </row>
    <row r="826894" spans="2:3" x14ac:dyDescent="0.25">
      <c r="B826894" s="76"/>
      <c r="C826894" s="75"/>
    </row>
    <row r="826895" spans="2:3" x14ac:dyDescent="0.25">
      <c r="B826895" s="76"/>
      <c r="C826895" s="75"/>
    </row>
    <row r="826896" spans="2:3" x14ac:dyDescent="0.25">
      <c r="B826896" s="76"/>
      <c r="C826896" s="75"/>
    </row>
    <row r="826897" spans="2:3" x14ac:dyDescent="0.25">
      <c r="B826897" s="76"/>
      <c r="C826897" s="75"/>
    </row>
    <row r="826898" spans="2:3" x14ac:dyDescent="0.25">
      <c r="B826898" s="76"/>
      <c r="C826898" s="75"/>
    </row>
    <row r="826899" spans="2:3" x14ac:dyDescent="0.25">
      <c r="B826899" s="76"/>
      <c r="C826899" s="75"/>
    </row>
    <row r="827009" spans="2:3" x14ac:dyDescent="0.25">
      <c r="B827009" s="76"/>
      <c r="C827009" s="75"/>
    </row>
    <row r="827010" spans="2:3" x14ac:dyDescent="0.25">
      <c r="B827010" s="76"/>
      <c r="C827010" s="75"/>
    </row>
    <row r="827011" spans="2:3" x14ac:dyDescent="0.25">
      <c r="B827011" s="76"/>
      <c r="C827011" s="75"/>
    </row>
    <row r="827012" spans="2:3" x14ac:dyDescent="0.25">
      <c r="B827012" s="76"/>
      <c r="C827012" s="75"/>
    </row>
    <row r="827013" spans="2:3" x14ac:dyDescent="0.25">
      <c r="B827013" s="76"/>
      <c r="C827013" s="75"/>
    </row>
    <row r="827014" spans="2:3" x14ac:dyDescent="0.25">
      <c r="B827014" s="76"/>
      <c r="C827014" s="75"/>
    </row>
    <row r="827015" spans="2:3" x14ac:dyDescent="0.25">
      <c r="B827015" s="76"/>
      <c r="C827015" s="75"/>
    </row>
    <row r="827016" spans="2:3" x14ac:dyDescent="0.25">
      <c r="B827016" s="76"/>
      <c r="C827016" s="75"/>
    </row>
    <row r="827017" spans="2:3" x14ac:dyDescent="0.25">
      <c r="B827017" s="76"/>
      <c r="C827017" s="75"/>
    </row>
    <row r="827018" spans="2:3" x14ac:dyDescent="0.25">
      <c r="B827018" s="76"/>
      <c r="C827018" s="75"/>
    </row>
    <row r="827019" spans="2:3" x14ac:dyDescent="0.25">
      <c r="B827019" s="76"/>
      <c r="C827019" s="75"/>
    </row>
    <row r="827020" spans="2:3" x14ac:dyDescent="0.25">
      <c r="B827020" s="76"/>
      <c r="C827020" s="75"/>
    </row>
    <row r="827021" spans="2:3" x14ac:dyDescent="0.25">
      <c r="B827021" s="76"/>
      <c r="C827021" s="75"/>
    </row>
    <row r="827131" spans="2:3" x14ac:dyDescent="0.25">
      <c r="B827131" s="76"/>
      <c r="C827131" s="75"/>
    </row>
    <row r="827132" spans="2:3" x14ac:dyDescent="0.25">
      <c r="B827132" s="76"/>
      <c r="C827132" s="75"/>
    </row>
    <row r="827133" spans="2:3" x14ac:dyDescent="0.25">
      <c r="B827133" s="76"/>
      <c r="C827133" s="75"/>
    </row>
    <row r="827134" spans="2:3" x14ac:dyDescent="0.25">
      <c r="B827134" s="76"/>
      <c r="C827134" s="75"/>
    </row>
    <row r="827135" spans="2:3" x14ac:dyDescent="0.25">
      <c r="B827135" s="76"/>
      <c r="C827135" s="75"/>
    </row>
    <row r="827136" spans="2:3" x14ac:dyDescent="0.25">
      <c r="B827136" s="76"/>
      <c r="C827136" s="75"/>
    </row>
    <row r="827137" spans="2:3" x14ac:dyDescent="0.25">
      <c r="B827137" s="76"/>
      <c r="C827137" s="75"/>
    </row>
    <row r="827138" spans="2:3" x14ac:dyDescent="0.25">
      <c r="B827138" s="76"/>
      <c r="C827138" s="75"/>
    </row>
    <row r="827139" spans="2:3" x14ac:dyDescent="0.25">
      <c r="B827139" s="76"/>
      <c r="C827139" s="75"/>
    </row>
    <row r="827140" spans="2:3" x14ac:dyDescent="0.25">
      <c r="B827140" s="76"/>
      <c r="C827140" s="75"/>
    </row>
    <row r="827141" spans="2:3" x14ac:dyDescent="0.25">
      <c r="B827141" s="76"/>
      <c r="C827141" s="75"/>
    </row>
    <row r="827142" spans="2:3" x14ac:dyDescent="0.25">
      <c r="B827142" s="76"/>
      <c r="C827142" s="75"/>
    </row>
    <row r="827143" spans="2:3" x14ac:dyDescent="0.25">
      <c r="B827143" s="76"/>
      <c r="C827143" s="75"/>
    </row>
    <row r="827253" spans="2:3" x14ac:dyDescent="0.25">
      <c r="B827253" s="76"/>
      <c r="C827253" s="75"/>
    </row>
    <row r="827254" spans="2:3" x14ac:dyDescent="0.25">
      <c r="B827254" s="76"/>
      <c r="C827254" s="75"/>
    </row>
    <row r="827255" spans="2:3" x14ac:dyDescent="0.25">
      <c r="B827255" s="76"/>
      <c r="C827255" s="75"/>
    </row>
    <row r="827256" spans="2:3" x14ac:dyDescent="0.25">
      <c r="B827256" s="76"/>
      <c r="C827256" s="75"/>
    </row>
    <row r="827257" spans="2:3" x14ac:dyDescent="0.25">
      <c r="B827257" s="76"/>
      <c r="C827257" s="75"/>
    </row>
    <row r="827258" spans="2:3" x14ac:dyDescent="0.25">
      <c r="B827258" s="76"/>
      <c r="C827258" s="75"/>
    </row>
    <row r="827259" spans="2:3" x14ac:dyDescent="0.25">
      <c r="B827259" s="76"/>
      <c r="C827259" s="75"/>
    </row>
    <row r="827260" spans="2:3" x14ac:dyDescent="0.25">
      <c r="B827260" s="76"/>
      <c r="C827260" s="75"/>
    </row>
    <row r="827261" spans="2:3" x14ac:dyDescent="0.25">
      <c r="B827261" s="76"/>
      <c r="C827261" s="75"/>
    </row>
    <row r="827262" spans="2:3" x14ac:dyDescent="0.25">
      <c r="B827262" s="76"/>
      <c r="C827262" s="75"/>
    </row>
    <row r="827263" spans="2:3" x14ac:dyDescent="0.25">
      <c r="B827263" s="76"/>
      <c r="C827263" s="75"/>
    </row>
    <row r="827264" spans="2:3" x14ac:dyDescent="0.25">
      <c r="B827264" s="76"/>
      <c r="C827264" s="75"/>
    </row>
    <row r="827265" spans="2:3" x14ac:dyDescent="0.25">
      <c r="B827265" s="76"/>
      <c r="C827265" s="75"/>
    </row>
    <row r="827375" spans="2:3" x14ac:dyDescent="0.25">
      <c r="B827375" s="76"/>
      <c r="C827375" s="75"/>
    </row>
    <row r="827376" spans="2:3" x14ac:dyDescent="0.25">
      <c r="B827376" s="76"/>
      <c r="C827376" s="75"/>
    </row>
    <row r="827377" spans="2:3" x14ac:dyDescent="0.25">
      <c r="B827377" s="76"/>
      <c r="C827377" s="75"/>
    </row>
    <row r="827378" spans="2:3" x14ac:dyDescent="0.25">
      <c r="B827378" s="76"/>
      <c r="C827378" s="75"/>
    </row>
    <row r="827379" spans="2:3" x14ac:dyDescent="0.25">
      <c r="B827379" s="76"/>
      <c r="C827379" s="75"/>
    </row>
    <row r="827380" spans="2:3" x14ac:dyDescent="0.25">
      <c r="B827380" s="76"/>
      <c r="C827380" s="75"/>
    </row>
    <row r="827381" spans="2:3" x14ac:dyDescent="0.25">
      <c r="B827381" s="76"/>
      <c r="C827381" s="75"/>
    </row>
    <row r="827382" spans="2:3" x14ac:dyDescent="0.25">
      <c r="B827382" s="76"/>
      <c r="C827382" s="75"/>
    </row>
    <row r="827383" spans="2:3" x14ac:dyDescent="0.25">
      <c r="B827383" s="76"/>
      <c r="C827383" s="75"/>
    </row>
    <row r="827384" spans="2:3" x14ac:dyDescent="0.25">
      <c r="B827384" s="76"/>
      <c r="C827384" s="75"/>
    </row>
    <row r="827385" spans="2:3" x14ac:dyDescent="0.25">
      <c r="B827385" s="76"/>
      <c r="C827385" s="75"/>
    </row>
    <row r="827386" spans="2:3" x14ac:dyDescent="0.25">
      <c r="B827386" s="76"/>
      <c r="C827386" s="75"/>
    </row>
    <row r="827387" spans="2:3" x14ac:dyDescent="0.25">
      <c r="B827387" s="76"/>
      <c r="C827387" s="75"/>
    </row>
    <row r="827497" spans="2:3" x14ac:dyDescent="0.25">
      <c r="B827497" s="76"/>
      <c r="C827497" s="75"/>
    </row>
    <row r="827498" spans="2:3" x14ac:dyDescent="0.25">
      <c r="B827498" s="76"/>
      <c r="C827498" s="75"/>
    </row>
    <row r="827499" spans="2:3" x14ac:dyDescent="0.25">
      <c r="B827499" s="76"/>
      <c r="C827499" s="75"/>
    </row>
    <row r="827500" spans="2:3" x14ac:dyDescent="0.25">
      <c r="B827500" s="76"/>
      <c r="C827500" s="75"/>
    </row>
    <row r="827501" spans="2:3" x14ac:dyDescent="0.25">
      <c r="B827501" s="76"/>
      <c r="C827501" s="75"/>
    </row>
    <row r="827502" spans="2:3" x14ac:dyDescent="0.25">
      <c r="B827502" s="76"/>
      <c r="C827502" s="75"/>
    </row>
    <row r="827503" spans="2:3" x14ac:dyDescent="0.25">
      <c r="B827503" s="76"/>
      <c r="C827503" s="75"/>
    </row>
    <row r="827504" spans="2:3" x14ac:dyDescent="0.25">
      <c r="B827504" s="76"/>
      <c r="C827504" s="75"/>
    </row>
    <row r="827505" spans="2:3" x14ac:dyDescent="0.25">
      <c r="B827505" s="76"/>
      <c r="C827505" s="75"/>
    </row>
    <row r="827506" spans="2:3" x14ac:dyDescent="0.25">
      <c r="B827506" s="76"/>
      <c r="C827506" s="75"/>
    </row>
    <row r="827507" spans="2:3" x14ac:dyDescent="0.25">
      <c r="B827507" s="76"/>
      <c r="C827507" s="75"/>
    </row>
    <row r="827508" spans="2:3" x14ac:dyDescent="0.25">
      <c r="B827508" s="76"/>
      <c r="C827508" s="75"/>
    </row>
    <row r="827509" spans="2:3" x14ac:dyDescent="0.25">
      <c r="B827509" s="76"/>
      <c r="C827509" s="75"/>
    </row>
    <row r="827619" spans="2:3" x14ac:dyDescent="0.25">
      <c r="B827619" s="76"/>
      <c r="C827619" s="75"/>
    </row>
    <row r="827620" spans="2:3" x14ac:dyDescent="0.25">
      <c r="B827620" s="76"/>
      <c r="C827620" s="75"/>
    </row>
    <row r="827621" spans="2:3" x14ac:dyDescent="0.25">
      <c r="B827621" s="76"/>
      <c r="C827621" s="75"/>
    </row>
    <row r="827622" spans="2:3" x14ac:dyDescent="0.25">
      <c r="B827622" s="76"/>
      <c r="C827622" s="75"/>
    </row>
    <row r="827623" spans="2:3" x14ac:dyDescent="0.25">
      <c r="B827623" s="76"/>
      <c r="C827623" s="75"/>
    </row>
    <row r="827624" spans="2:3" x14ac:dyDescent="0.25">
      <c r="B827624" s="76"/>
      <c r="C827624" s="75"/>
    </row>
    <row r="827625" spans="2:3" x14ac:dyDescent="0.25">
      <c r="B827625" s="76"/>
      <c r="C827625" s="75"/>
    </row>
    <row r="827626" spans="2:3" x14ac:dyDescent="0.25">
      <c r="B827626" s="76"/>
      <c r="C827626" s="75"/>
    </row>
    <row r="827627" spans="2:3" x14ac:dyDescent="0.25">
      <c r="B827627" s="76"/>
      <c r="C827627" s="75"/>
    </row>
    <row r="827628" spans="2:3" x14ac:dyDescent="0.25">
      <c r="B827628" s="76"/>
      <c r="C827628" s="75"/>
    </row>
    <row r="827629" spans="2:3" x14ac:dyDescent="0.25">
      <c r="B827629" s="76"/>
      <c r="C827629" s="75"/>
    </row>
    <row r="827630" spans="2:3" x14ac:dyDescent="0.25">
      <c r="B827630" s="76"/>
      <c r="C827630" s="75"/>
    </row>
    <row r="827631" spans="2:3" x14ac:dyDescent="0.25">
      <c r="B827631" s="76"/>
      <c r="C827631" s="75"/>
    </row>
    <row r="827741" spans="2:3" x14ac:dyDescent="0.25">
      <c r="B827741" s="76"/>
      <c r="C827741" s="75"/>
    </row>
    <row r="827742" spans="2:3" x14ac:dyDescent="0.25">
      <c r="B827742" s="76"/>
      <c r="C827742" s="75"/>
    </row>
    <row r="827743" spans="2:3" x14ac:dyDescent="0.25">
      <c r="B827743" s="76"/>
      <c r="C827743" s="75"/>
    </row>
    <row r="827744" spans="2:3" x14ac:dyDescent="0.25">
      <c r="B827744" s="76"/>
      <c r="C827744" s="75"/>
    </row>
    <row r="827745" spans="2:3" x14ac:dyDescent="0.25">
      <c r="B827745" s="76"/>
      <c r="C827745" s="75"/>
    </row>
    <row r="827746" spans="2:3" x14ac:dyDescent="0.25">
      <c r="B827746" s="76"/>
      <c r="C827746" s="75"/>
    </row>
    <row r="827747" spans="2:3" x14ac:dyDescent="0.25">
      <c r="B827747" s="76"/>
      <c r="C827747" s="75"/>
    </row>
    <row r="827748" spans="2:3" x14ac:dyDescent="0.25">
      <c r="B827748" s="76"/>
      <c r="C827748" s="75"/>
    </row>
    <row r="827749" spans="2:3" x14ac:dyDescent="0.25">
      <c r="B827749" s="76"/>
      <c r="C827749" s="75"/>
    </row>
    <row r="827750" spans="2:3" x14ac:dyDescent="0.25">
      <c r="B827750" s="76"/>
      <c r="C827750" s="75"/>
    </row>
    <row r="827751" spans="2:3" x14ac:dyDescent="0.25">
      <c r="B827751" s="76"/>
      <c r="C827751" s="75"/>
    </row>
    <row r="827752" spans="2:3" x14ac:dyDescent="0.25">
      <c r="B827752" s="76"/>
      <c r="C827752" s="75"/>
    </row>
    <row r="827753" spans="2:3" x14ac:dyDescent="0.25">
      <c r="B827753" s="76"/>
      <c r="C827753" s="75"/>
    </row>
    <row r="827863" spans="2:3" x14ac:dyDescent="0.25">
      <c r="B827863" s="76"/>
      <c r="C827863" s="75"/>
    </row>
    <row r="827864" spans="2:3" x14ac:dyDescent="0.25">
      <c r="B827864" s="76"/>
      <c r="C827864" s="75"/>
    </row>
    <row r="827865" spans="2:3" x14ac:dyDescent="0.25">
      <c r="B827865" s="76"/>
      <c r="C827865" s="75"/>
    </row>
    <row r="827866" spans="2:3" x14ac:dyDescent="0.25">
      <c r="B827866" s="76"/>
      <c r="C827866" s="75"/>
    </row>
    <row r="827867" spans="2:3" x14ac:dyDescent="0.25">
      <c r="B827867" s="76"/>
      <c r="C827867" s="75"/>
    </row>
    <row r="827868" spans="2:3" x14ac:dyDescent="0.25">
      <c r="B827868" s="76"/>
      <c r="C827868" s="75"/>
    </row>
    <row r="827869" spans="2:3" x14ac:dyDescent="0.25">
      <c r="B827869" s="76"/>
      <c r="C827869" s="75"/>
    </row>
    <row r="827870" spans="2:3" x14ac:dyDescent="0.25">
      <c r="B827870" s="76"/>
      <c r="C827870" s="75"/>
    </row>
    <row r="827871" spans="2:3" x14ac:dyDescent="0.25">
      <c r="B827871" s="76"/>
      <c r="C827871" s="75"/>
    </row>
    <row r="827872" spans="2:3" x14ac:dyDescent="0.25">
      <c r="B827872" s="76"/>
      <c r="C827872" s="75"/>
    </row>
    <row r="827873" spans="2:3" x14ac:dyDescent="0.25">
      <c r="B827873" s="76"/>
      <c r="C827873" s="75"/>
    </row>
    <row r="827874" spans="2:3" x14ac:dyDescent="0.25">
      <c r="B827874" s="76"/>
      <c r="C827874" s="75"/>
    </row>
    <row r="827875" spans="2:3" x14ac:dyDescent="0.25">
      <c r="B827875" s="76"/>
      <c r="C827875" s="75"/>
    </row>
    <row r="827985" spans="2:3" x14ac:dyDescent="0.25">
      <c r="B827985" s="76"/>
      <c r="C827985" s="75"/>
    </row>
    <row r="827986" spans="2:3" x14ac:dyDescent="0.25">
      <c r="B827986" s="76"/>
      <c r="C827986" s="75"/>
    </row>
    <row r="827987" spans="2:3" x14ac:dyDescent="0.25">
      <c r="B827987" s="76"/>
      <c r="C827987" s="75"/>
    </row>
    <row r="827988" spans="2:3" x14ac:dyDescent="0.25">
      <c r="B827988" s="76"/>
      <c r="C827988" s="75"/>
    </row>
    <row r="827989" spans="2:3" x14ac:dyDescent="0.25">
      <c r="B827989" s="76"/>
      <c r="C827989" s="75"/>
    </row>
    <row r="827990" spans="2:3" x14ac:dyDescent="0.25">
      <c r="B827990" s="76"/>
      <c r="C827990" s="75"/>
    </row>
    <row r="827991" spans="2:3" x14ac:dyDescent="0.25">
      <c r="B827991" s="76"/>
      <c r="C827991" s="75"/>
    </row>
    <row r="827992" spans="2:3" x14ac:dyDescent="0.25">
      <c r="B827992" s="76"/>
      <c r="C827992" s="75"/>
    </row>
    <row r="827993" spans="2:3" x14ac:dyDescent="0.25">
      <c r="B827993" s="76"/>
      <c r="C827993" s="75"/>
    </row>
    <row r="827994" spans="2:3" x14ac:dyDescent="0.25">
      <c r="B827994" s="76"/>
      <c r="C827994" s="75"/>
    </row>
    <row r="827995" spans="2:3" x14ac:dyDescent="0.25">
      <c r="B827995" s="76"/>
      <c r="C827995" s="75"/>
    </row>
    <row r="827996" spans="2:3" x14ac:dyDescent="0.25">
      <c r="B827996" s="76"/>
      <c r="C827996" s="75"/>
    </row>
    <row r="827997" spans="2:3" x14ac:dyDescent="0.25">
      <c r="B827997" s="76"/>
      <c r="C827997" s="75"/>
    </row>
    <row r="828107" spans="2:3" x14ac:dyDescent="0.25">
      <c r="B828107" s="76"/>
      <c r="C828107" s="75"/>
    </row>
    <row r="828108" spans="2:3" x14ac:dyDescent="0.25">
      <c r="B828108" s="76"/>
      <c r="C828108" s="75"/>
    </row>
    <row r="828109" spans="2:3" x14ac:dyDescent="0.25">
      <c r="B828109" s="76"/>
      <c r="C828109" s="75"/>
    </row>
    <row r="828110" spans="2:3" x14ac:dyDescent="0.25">
      <c r="B828110" s="76"/>
      <c r="C828110" s="75"/>
    </row>
    <row r="828111" spans="2:3" x14ac:dyDescent="0.25">
      <c r="B828111" s="76"/>
      <c r="C828111" s="75"/>
    </row>
    <row r="828112" spans="2:3" x14ac:dyDescent="0.25">
      <c r="B828112" s="76"/>
      <c r="C828112" s="75"/>
    </row>
    <row r="828113" spans="2:3" x14ac:dyDescent="0.25">
      <c r="B828113" s="76"/>
      <c r="C828113" s="75"/>
    </row>
    <row r="828114" spans="2:3" x14ac:dyDescent="0.25">
      <c r="B828114" s="76"/>
      <c r="C828114" s="75"/>
    </row>
    <row r="828115" spans="2:3" x14ac:dyDescent="0.25">
      <c r="B828115" s="76"/>
      <c r="C828115" s="75"/>
    </row>
    <row r="828116" spans="2:3" x14ac:dyDescent="0.25">
      <c r="B828116" s="76"/>
      <c r="C828116" s="75"/>
    </row>
    <row r="828117" spans="2:3" x14ac:dyDescent="0.25">
      <c r="B828117" s="76"/>
      <c r="C828117" s="75"/>
    </row>
    <row r="828118" spans="2:3" x14ac:dyDescent="0.25">
      <c r="B828118" s="76"/>
      <c r="C828118" s="75"/>
    </row>
    <row r="828119" spans="2:3" x14ac:dyDescent="0.25">
      <c r="B828119" s="76"/>
      <c r="C828119" s="75"/>
    </row>
    <row r="828229" spans="2:3" x14ac:dyDescent="0.25">
      <c r="B828229" s="76"/>
      <c r="C828229" s="75"/>
    </row>
    <row r="828230" spans="2:3" x14ac:dyDescent="0.25">
      <c r="B828230" s="76"/>
      <c r="C828230" s="75"/>
    </row>
    <row r="828231" spans="2:3" x14ac:dyDescent="0.25">
      <c r="B828231" s="76"/>
      <c r="C828231" s="75"/>
    </row>
    <row r="828232" spans="2:3" x14ac:dyDescent="0.25">
      <c r="B828232" s="76"/>
      <c r="C828232" s="75"/>
    </row>
    <row r="828233" spans="2:3" x14ac:dyDescent="0.25">
      <c r="B828233" s="76"/>
      <c r="C828233" s="75"/>
    </row>
    <row r="828234" spans="2:3" x14ac:dyDescent="0.25">
      <c r="B828234" s="76"/>
      <c r="C828234" s="75"/>
    </row>
    <row r="828235" spans="2:3" x14ac:dyDescent="0.25">
      <c r="B828235" s="76"/>
      <c r="C828235" s="75"/>
    </row>
    <row r="828236" spans="2:3" x14ac:dyDescent="0.25">
      <c r="B828236" s="76"/>
      <c r="C828236" s="75"/>
    </row>
    <row r="828237" spans="2:3" x14ac:dyDescent="0.25">
      <c r="B828237" s="76"/>
      <c r="C828237" s="75"/>
    </row>
    <row r="828238" spans="2:3" x14ac:dyDescent="0.25">
      <c r="B828238" s="76"/>
      <c r="C828238" s="75"/>
    </row>
    <row r="828239" spans="2:3" x14ac:dyDescent="0.25">
      <c r="B828239" s="76"/>
      <c r="C828239" s="75"/>
    </row>
    <row r="828240" spans="2:3" x14ac:dyDescent="0.25">
      <c r="B828240" s="76"/>
      <c r="C828240" s="75"/>
    </row>
    <row r="828241" spans="2:3" x14ac:dyDescent="0.25">
      <c r="B828241" s="76"/>
      <c r="C828241" s="75"/>
    </row>
    <row r="828351" spans="2:3" x14ac:dyDescent="0.25">
      <c r="B828351" s="76"/>
      <c r="C828351" s="75"/>
    </row>
    <row r="828352" spans="2:3" x14ac:dyDescent="0.25">
      <c r="B828352" s="76"/>
      <c r="C828352" s="75"/>
    </row>
    <row r="828353" spans="2:3" x14ac:dyDescent="0.25">
      <c r="B828353" s="76"/>
      <c r="C828353" s="75"/>
    </row>
    <row r="828354" spans="2:3" x14ac:dyDescent="0.25">
      <c r="B828354" s="76"/>
      <c r="C828354" s="75"/>
    </row>
    <row r="828355" spans="2:3" x14ac:dyDescent="0.25">
      <c r="B828355" s="76"/>
      <c r="C828355" s="75"/>
    </row>
    <row r="828356" spans="2:3" x14ac:dyDescent="0.25">
      <c r="B828356" s="76"/>
      <c r="C828356" s="75"/>
    </row>
    <row r="828357" spans="2:3" x14ac:dyDescent="0.25">
      <c r="B828357" s="76"/>
      <c r="C828357" s="75"/>
    </row>
    <row r="828358" spans="2:3" x14ac:dyDescent="0.25">
      <c r="B828358" s="76"/>
      <c r="C828358" s="75"/>
    </row>
    <row r="828359" spans="2:3" x14ac:dyDescent="0.25">
      <c r="B828359" s="76"/>
      <c r="C828359" s="75"/>
    </row>
    <row r="828360" spans="2:3" x14ac:dyDescent="0.25">
      <c r="B828360" s="76"/>
      <c r="C828360" s="75"/>
    </row>
    <row r="828361" spans="2:3" x14ac:dyDescent="0.25">
      <c r="B828361" s="76"/>
      <c r="C828361" s="75"/>
    </row>
    <row r="828362" spans="2:3" x14ac:dyDescent="0.25">
      <c r="B828362" s="76"/>
      <c r="C828362" s="75"/>
    </row>
    <row r="828363" spans="2:3" x14ac:dyDescent="0.25">
      <c r="B828363" s="76"/>
      <c r="C828363" s="75"/>
    </row>
    <row r="828473" spans="2:3" x14ac:dyDescent="0.25">
      <c r="B828473" s="76"/>
      <c r="C828473" s="75"/>
    </row>
    <row r="828474" spans="2:3" x14ac:dyDescent="0.25">
      <c r="B828474" s="76"/>
      <c r="C828474" s="75"/>
    </row>
    <row r="828475" spans="2:3" x14ac:dyDescent="0.25">
      <c r="B828475" s="76"/>
      <c r="C828475" s="75"/>
    </row>
    <row r="828476" spans="2:3" x14ac:dyDescent="0.25">
      <c r="B828476" s="76"/>
      <c r="C828476" s="75"/>
    </row>
    <row r="828477" spans="2:3" x14ac:dyDescent="0.25">
      <c r="B828477" s="76"/>
      <c r="C828477" s="75"/>
    </row>
    <row r="828478" spans="2:3" x14ac:dyDescent="0.25">
      <c r="B828478" s="76"/>
      <c r="C828478" s="75"/>
    </row>
    <row r="828479" spans="2:3" x14ac:dyDescent="0.25">
      <c r="B828479" s="76"/>
      <c r="C828479" s="75"/>
    </row>
    <row r="828480" spans="2:3" x14ac:dyDescent="0.25">
      <c r="B828480" s="76"/>
      <c r="C828480" s="75"/>
    </row>
    <row r="828481" spans="2:3" x14ac:dyDescent="0.25">
      <c r="B828481" s="76"/>
      <c r="C828481" s="75"/>
    </row>
    <row r="828482" spans="2:3" x14ac:dyDescent="0.25">
      <c r="B828482" s="76"/>
      <c r="C828482" s="75"/>
    </row>
    <row r="828483" spans="2:3" x14ac:dyDescent="0.25">
      <c r="B828483" s="76"/>
      <c r="C828483" s="75"/>
    </row>
    <row r="828484" spans="2:3" x14ac:dyDescent="0.25">
      <c r="B828484" s="76"/>
      <c r="C828484" s="75"/>
    </row>
    <row r="828485" spans="2:3" x14ac:dyDescent="0.25">
      <c r="B828485" s="76"/>
      <c r="C828485" s="75"/>
    </row>
    <row r="828595" spans="2:3" x14ac:dyDescent="0.25">
      <c r="B828595" s="76"/>
      <c r="C828595" s="75"/>
    </row>
    <row r="828596" spans="2:3" x14ac:dyDescent="0.25">
      <c r="B828596" s="76"/>
      <c r="C828596" s="75"/>
    </row>
    <row r="828597" spans="2:3" x14ac:dyDescent="0.25">
      <c r="B828597" s="76"/>
      <c r="C828597" s="75"/>
    </row>
    <row r="828598" spans="2:3" x14ac:dyDescent="0.25">
      <c r="B828598" s="76"/>
      <c r="C828598" s="75"/>
    </row>
    <row r="828599" spans="2:3" x14ac:dyDescent="0.25">
      <c r="B828599" s="76"/>
      <c r="C828599" s="75"/>
    </row>
    <row r="828600" spans="2:3" x14ac:dyDescent="0.25">
      <c r="B828600" s="76"/>
      <c r="C828600" s="75"/>
    </row>
    <row r="828601" spans="2:3" x14ac:dyDescent="0.25">
      <c r="B828601" s="76"/>
      <c r="C828601" s="75"/>
    </row>
    <row r="828602" spans="2:3" x14ac:dyDescent="0.25">
      <c r="B828602" s="76"/>
      <c r="C828602" s="75"/>
    </row>
    <row r="828603" spans="2:3" x14ac:dyDescent="0.25">
      <c r="B828603" s="76"/>
      <c r="C828603" s="75"/>
    </row>
    <row r="828604" spans="2:3" x14ac:dyDescent="0.25">
      <c r="B828604" s="76"/>
      <c r="C828604" s="75"/>
    </row>
    <row r="828605" spans="2:3" x14ac:dyDescent="0.25">
      <c r="B828605" s="76"/>
      <c r="C828605" s="75"/>
    </row>
    <row r="828606" spans="2:3" x14ac:dyDescent="0.25">
      <c r="B828606" s="76"/>
      <c r="C828606" s="75"/>
    </row>
    <row r="828607" spans="2:3" x14ac:dyDescent="0.25">
      <c r="B828607" s="76"/>
      <c r="C828607" s="75"/>
    </row>
    <row r="828717" spans="2:3" x14ac:dyDescent="0.25">
      <c r="B828717" s="76"/>
      <c r="C828717" s="75"/>
    </row>
    <row r="828718" spans="2:3" x14ac:dyDescent="0.25">
      <c r="B828718" s="76"/>
      <c r="C828718" s="75"/>
    </row>
    <row r="828719" spans="2:3" x14ac:dyDescent="0.25">
      <c r="B828719" s="76"/>
      <c r="C828719" s="75"/>
    </row>
    <row r="828720" spans="2:3" x14ac:dyDescent="0.25">
      <c r="B828720" s="76"/>
      <c r="C828720" s="75"/>
    </row>
    <row r="828721" spans="2:3" x14ac:dyDescent="0.25">
      <c r="B828721" s="76"/>
      <c r="C828721" s="75"/>
    </row>
    <row r="828722" spans="2:3" x14ac:dyDescent="0.25">
      <c r="B828722" s="76"/>
      <c r="C828722" s="75"/>
    </row>
    <row r="828723" spans="2:3" x14ac:dyDescent="0.25">
      <c r="B828723" s="76"/>
      <c r="C828723" s="75"/>
    </row>
    <row r="828724" spans="2:3" x14ac:dyDescent="0.25">
      <c r="B828724" s="76"/>
      <c r="C828724" s="75"/>
    </row>
    <row r="828725" spans="2:3" x14ac:dyDescent="0.25">
      <c r="B828725" s="76"/>
      <c r="C828725" s="75"/>
    </row>
    <row r="828726" spans="2:3" x14ac:dyDescent="0.25">
      <c r="B828726" s="76"/>
      <c r="C828726" s="75"/>
    </row>
    <row r="828727" spans="2:3" x14ac:dyDescent="0.25">
      <c r="B828727" s="76"/>
      <c r="C828727" s="75"/>
    </row>
    <row r="828728" spans="2:3" x14ac:dyDescent="0.25">
      <c r="B828728" s="76"/>
      <c r="C828728" s="75"/>
    </row>
    <row r="828729" spans="2:3" x14ac:dyDescent="0.25">
      <c r="B828729" s="76"/>
      <c r="C828729" s="75"/>
    </row>
    <row r="828839" spans="2:3" x14ac:dyDescent="0.25">
      <c r="B828839" s="76"/>
      <c r="C828839" s="75"/>
    </row>
    <row r="828840" spans="2:3" x14ac:dyDescent="0.25">
      <c r="B828840" s="76"/>
      <c r="C828840" s="75"/>
    </row>
    <row r="828841" spans="2:3" x14ac:dyDescent="0.25">
      <c r="B828841" s="76"/>
      <c r="C828841" s="75"/>
    </row>
    <row r="828842" spans="2:3" x14ac:dyDescent="0.25">
      <c r="B828842" s="76"/>
      <c r="C828842" s="75"/>
    </row>
    <row r="828843" spans="2:3" x14ac:dyDescent="0.25">
      <c r="B828843" s="76"/>
      <c r="C828843" s="75"/>
    </row>
    <row r="828844" spans="2:3" x14ac:dyDescent="0.25">
      <c r="B828844" s="76"/>
      <c r="C828844" s="75"/>
    </row>
    <row r="828845" spans="2:3" x14ac:dyDescent="0.25">
      <c r="B828845" s="76"/>
      <c r="C828845" s="75"/>
    </row>
    <row r="828846" spans="2:3" x14ac:dyDescent="0.25">
      <c r="B828846" s="76"/>
      <c r="C828846" s="75"/>
    </row>
    <row r="828847" spans="2:3" x14ac:dyDescent="0.25">
      <c r="B828847" s="76"/>
      <c r="C828847" s="75"/>
    </row>
    <row r="828848" spans="2:3" x14ac:dyDescent="0.25">
      <c r="B828848" s="76"/>
      <c r="C828848" s="75"/>
    </row>
    <row r="828849" spans="2:3" x14ac:dyDescent="0.25">
      <c r="B828849" s="76"/>
      <c r="C828849" s="75"/>
    </row>
    <row r="828850" spans="2:3" x14ac:dyDescent="0.25">
      <c r="B828850" s="76"/>
      <c r="C828850" s="75"/>
    </row>
    <row r="828851" spans="2:3" x14ac:dyDescent="0.25">
      <c r="B828851" s="76"/>
      <c r="C828851" s="75"/>
    </row>
    <row r="828961" spans="2:3" x14ac:dyDescent="0.25">
      <c r="B828961" s="76"/>
      <c r="C828961" s="75"/>
    </row>
    <row r="828962" spans="2:3" x14ac:dyDescent="0.25">
      <c r="B828962" s="76"/>
      <c r="C828962" s="75"/>
    </row>
    <row r="828963" spans="2:3" x14ac:dyDescent="0.25">
      <c r="B828963" s="76"/>
      <c r="C828963" s="75"/>
    </row>
    <row r="828964" spans="2:3" x14ac:dyDescent="0.25">
      <c r="B828964" s="76"/>
      <c r="C828964" s="75"/>
    </row>
    <row r="828965" spans="2:3" x14ac:dyDescent="0.25">
      <c r="B828965" s="76"/>
      <c r="C828965" s="75"/>
    </row>
    <row r="828966" spans="2:3" x14ac:dyDescent="0.25">
      <c r="B828966" s="76"/>
      <c r="C828966" s="75"/>
    </row>
    <row r="828967" spans="2:3" x14ac:dyDescent="0.25">
      <c r="B828967" s="76"/>
      <c r="C828967" s="75"/>
    </row>
    <row r="828968" spans="2:3" x14ac:dyDescent="0.25">
      <c r="B828968" s="76"/>
      <c r="C828968" s="75"/>
    </row>
    <row r="828969" spans="2:3" x14ac:dyDescent="0.25">
      <c r="B828969" s="76"/>
      <c r="C828969" s="75"/>
    </row>
    <row r="828970" spans="2:3" x14ac:dyDescent="0.25">
      <c r="B828970" s="76"/>
      <c r="C828970" s="75"/>
    </row>
    <row r="828971" spans="2:3" x14ac:dyDescent="0.25">
      <c r="B828971" s="76"/>
      <c r="C828971" s="75"/>
    </row>
    <row r="828972" spans="2:3" x14ac:dyDescent="0.25">
      <c r="B828972" s="76"/>
      <c r="C828972" s="75"/>
    </row>
    <row r="828973" spans="2:3" x14ac:dyDescent="0.25">
      <c r="B828973" s="76"/>
      <c r="C828973" s="75"/>
    </row>
    <row r="829083" spans="2:3" x14ac:dyDescent="0.25">
      <c r="B829083" s="76"/>
      <c r="C829083" s="75"/>
    </row>
    <row r="829084" spans="2:3" x14ac:dyDescent="0.25">
      <c r="B829084" s="76"/>
      <c r="C829084" s="75"/>
    </row>
    <row r="829085" spans="2:3" x14ac:dyDescent="0.25">
      <c r="B829085" s="76"/>
      <c r="C829085" s="75"/>
    </row>
    <row r="829086" spans="2:3" x14ac:dyDescent="0.25">
      <c r="B829086" s="76"/>
      <c r="C829086" s="75"/>
    </row>
    <row r="829087" spans="2:3" x14ac:dyDescent="0.25">
      <c r="B829087" s="76"/>
      <c r="C829087" s="75"/>
    </row>
    <row r="829088" spans="2:3" x14ac:dyDescent="0.25">
      <c r="B829088" s="76"/>
      <c r="C829088" s="75"/>
    </row>
    <row r="829089" spans="2:3" x14ac:dyDescent="0.25">
      <c r="B829089" s="76"/>
      <c r="C829089" s="75"/>
    </row>
    <row r="829090" spans="2:3" x14ac:dyDescent="0.25">
      <c r="B829090" s="76"/>
      <c r="C829090" s="75"/>
    </row>
    <row r="829091" spans="2:3" x14ac:dyDescent="0.25">
      <c r="B829091" s="76"/>
      <c r="C829091" s="75"/>
    </row>
    <row r="829092" spans="2:3" x14ac:dyDescent="0.25">
      <c r="B829092" s="76"/>
      <c r="C829092" s="75"/>
    </row>
    <row r="829093" spans="2:3" x14ac:dyDescent="0.25">
      <c r="B829093" s="76"/>
      <c r="C829093" s="75"/>
    </row>
    <row r="829094" spans="2:3" x14ac:dyDescent="0.25">
      <c r="B829094" s="76"/>
      <c r="C829094" s="75"/>
    </row>
    <row r="829095" spans="2:3" x14ac:dyDescent="0.25">
      <c r="B829095" s="76"/>
      <c r="C829095" s="75"/>
    </row>
    <row r="829205" spans="2:3" x14ac:dyDescent="0.25">
      <c r="B829205" s="76"/>
      <c r="C829205" s="75"/>
    </row>
    <row r="829206" spans="2:3" x14ac:dyDescent="0.25">
      <c r="B829206" s="76"/>
      <c r="C829206" s="75"/>
    </row>
    <row r="829207" spans="2:3" x14ac:dyDescent="0.25">
      <c r="B829207" s="76"/>
      <c r="C829207" s="75"/>
    </row>
    <row r="829208" spans="2:3" x14ac:dyDescent="0.25">
      <c r="B829208" s="76"/>
      <c r="C829208" s="75"/>
    </row>
    <row r="829209" spans="2:3" x14ac:dyDescent="0.25">
      <c r="B829209" s="76"/>
      <c r="C829209" s="75"/>
    </row>
    <row r="829210" spans="2:3" x14ac:dyDescent="0.25">
      <c r="B829210" s="76"/>
      <c r="C829210" s="75"/>
    </row>
    <row r="829211" spans="2:3" x14ac:dyDescent="0.25">
      <c r="B829211" s="76"/>
      <c r="C829211" s="75"/>
    </row>
    <row r="829212" spans="2:3" x14ac:dyDescent="0.25">
      <c r="B829212" s="76"/>
      <c r="C829212" s="75"/>
    </row>
    <row r="829213" spans="2:3" x14ac:dyDescent="0.25">
      <c r="B829213" s="76"/>
      <c r="C829213" s="75"/>
    </row>
    <row r="829214" spans="2:3" x14ac:dyDescent="0.25">
      <c r="B829214" s="76"/>
      <c r="C829214" s="75"/>
    </row>
    <row r="829215" spans="2:3" x14ac:dyDescent="0.25">
      <c r="B829215" s="76"/>
      <c r="C829215" s="75"/>
    </row>
    <row r="829216" spans="2:3" x14ac:dyDescent="0.25">
      <c r="B829216" s="76"/>
      <c r="C829216" s="75"/>
    </row>
    <row r="829217" spans="2:3" x14ac:dyDescent="0.25">
      <c r="B829217" s="76"/>
      <c r="C829217" s="75"/>
    </row>
    <row r="829327" spans="2:3" x14ac:dyDescent="0.25">
      <c r="B829327" s="76"/>
      <c r="C829327" s="75"/>
    </row>
    <row r="829328" spans="2:3" x14ac:dyDescent="0.25">
      <c r="B829328" s="76"/>
      <c r="C829328" s="75"/>
    </row>
    <row r="829329" spans="2:3" x14ac:dyDescent="0.25">
      <c r="B829329" s="76"/>
      <c r="C829329" s="75"/>
    </row>
    <row r="829330" spans="2:3" x14ac:dyDescent="0.25">
      <c r="B829330" s="76"/>
      <c r="C829330" s="75"/>
    </row>
    <row r="829331" spans="2:3" x14ac:dyDescent="0.25">
      <c r="B829331" s="76"/>
      <c r="C829331" s="75"/>
    </row>
    <row r="829332" spans="2:3" x14ac:dyDescent="0.25">
      <c r="B829332" s="76"/>
      <c r="C829332" s="75"/>
    </row>
    <row r="829333" spans="2:3" x14ac:dyDescent="0.25">
      <c r="B829333" s="76"/>
      <c r="C829333" s="75"/>
    </row>
    <row r="829334" spans="2:3" x14ac:dyDescent="0.25">
      <c r="B829334" s="76"/>
      <c r="C829334" s="75"/>
    </row>
    <row r="829335" spans="2:3" x14ac:dyDescent="0.25">
      <c r="B829335" s="76"/>
      <c r="C829335" s="75"/>
    </row>
    <row r="829336" spans="2:3" x14ac:dyDescent="0.25">
      <c r="B829336" s="76"/>
      <c r="C829336" s="75"/>
    </row>
    <row r="829337" spans="2:3" x14ac:dyDescent="0.25">
      <c r="B829337" s="76"/>
      <c r="C829337" s="75"/>
    </row>
    <row r="829338" spans="2:3" x14ac:dyDescent="0.25">
      <c r="B829338" s="76"/>
      <c r="C829338" s="75"/>
    </row>
    <row r="829339" spans="2:3" x14ac:dyDescent="0.25">
      <c r="B829339" s="76"/>
      <c r="C829339" s="75"/>
    </row>
    <row r="829449" spans="2:3" x14ac:dyDescent="0.25">
      <c r="B829449" s="76"/>
      <c r="C829449" s="75"/>
    </row>
    <row r="829450" spans="2:3" x14ac:dyDescent="0.25">
      <c r="B829450" s="76"/>
      <c r="C829450" s="75"/>
    </row>
    <row r="829451" spans="2:3" x14ac:dyDescent="0.25">
      <c r="B829451" s="76"/>
      <c r="C829451" s="75"/>
    </row>
    <row r="829452" spans="2:3" x14ac:dyDescent="0.25">
      <c r="B829452" s="76"/>
      <c r="C829452" s="75"/>
    </row>
    <row r="829453" spans="2:3" x14ac:dyDescent="0.25">
      <c r="B829453" s="76"/>
      <c r="C829453" s="75"/>
    </row>
    <row r="829454" spans="2:3" x14ac:dyDescent="0.25">
      <c r="B829454" s="76"/>
      <c r="C829454" s="75"/>
    </row>
    <row r="829455" spans="2:3" x14ac:dyDescent="0.25">
      <c r="B829455" s="76"/>
      <c r="C829455" s="75"/>
    </row>
    <row r="829456" spans="2:3" x14ac:dyDescent="0.25">
      <c r="B829456" s="76"/>
      <c r="C829456" s="75"/>
    </row>
    <row r="829457" spans="2:3" x14ac:dyDescent="0.25">
      <c r="B829457" s="76"/>
      <c r="C829457" s="75"/>
    </row>
    <row r="829458" spans="2:3" x14ac:dyDescent="0.25">
      <c r="B829458" s="76"/>
      <c r="C829458" s="75"/>
    </row>
    <row r="829459" spans="2:3" x14ac:dyDescent="0.25">
      <c r="B829459" s="76"/>
      <c r="C829459" s="75"/>
    </row>
    <row r="829460" spans="2:3" x14ac:dyDescent="0.25">
      <c r="B829460" s="76"/>
      <c r="C829460" s="75"/>
    </row>
    <row r="829461" spans="2:3" x14ac:dyDescent="0.25">
      <c r="B829461" s="76"/>
      <c r="C829461" s="75"/>
    </row>
    <row r="829571" spans="2:3" x14ac:dyDescent="0.25">
      <c r="B829571" s="76"/>
      <c r="C829571" s="75"/>
    </row>
    <row r="829572" spans="2:3" x14ac:dyDescent="0.25">
      <c r="B829572" s="76"/>
      <c r="C829572" s="75"/>
    </row>
    <row r="829573" spans="2:3" x14ac:dyDescent="0.25">
      <c r="B829573" s="76"/>
      <c r="C829573" s="75"/>
    </row>
    <row r="829574" spans="2:3" x14ac:dyDescent="0.25">
      <c r="B829574" s="76"/>
      <c r="C829574" s="75"/>
    </row>
    <row r="829575" spans="2:3" x14ac:dyDescent="0.25">
      <c r="B829575" s="76"/>
      <c r="C829575" s="75"/>
    </row>
    <row r="829576" spans="2:3" x14ac:dyDescent="0.25">
      <c r="B829576" s="76"/>
      <c r="C829576" s="75"/>
    </row>
    <row r="829577" spans="2:3" x14ac:dyDescent="0.25">
      <c r="B829577" s="76"/>
      <c r="C829577" s="75"/>
    </row>
    <row r="829578" spans="2:3" x14ac:dyDescent="0.25">
      <c r="B829578" s="76"/>
      <c r="C829578" s="75"/>
    </row>
    <row r="829579" spans="2:3" x14ac:dyDescent="0.25">
      <c r="B829579" s="76"/>
      <c r="C829579" s="75"/>
    </row>
    <row r="829580" spans="2:3" x14ac:dyDescent="0.25">
      <c r="B829580" s="76"/>
      <c r="C829580" s="75"/>
    </row>
    <row r="829581" spans="2:3" x14ac:dyDescent="0.25">
      <c r="B829581" s="76"/>
      <c r="C829581" s="75"/>
    </row>
    <row r="829582" spans="2:3" x14ac:dyDescent="0.25">
      <c r="B829582" s="76"/>
      <c r="C829582" s="75"/>
    </row>
    <row r="829583" spans="2:3" x14ac:dyDescent="0.25">
      <c r="B829583" s="76"/>
      <c r="C829583" s="75"/>
    </row>
    <row r="829693" spans="2:3" x14ac:dyDescent="0.25">
      <c r="B829693" s="76"/>
      <c r="C829693" s="75"/>
    </row>
    <row r="829694" spans="2:3" x14ac:dyDescent="0.25">
      <c r="B829694" s="76"/>
      <c r="C829694" s="75"/>
    </row>
    <row r="829695" spans="2:3" x14ac:dyDescent="0.25">
      <c r="B829695" s="76"/>
      <c r="C829695" s="75"/>
    </row>
    <row r="829696" spans="2:3" x14ac:dyDescent="0.25">
      <c r="B829696" s="76"/>
      <c r="C829696" s="75"/>
    </row>
    <row r="829697" spans="2:3" x14ac:dyDescent="0.25">
      <c r="B829697" s="76"/>
      <c r="C829697" s="75"/>
    </row>
    <row r="829698" spans="2:3" x14ac:dyDescent="0.25">
      <c r="B829698" s="76"/>
      <c r="C829698" s="75"/>
    </row>
    <row r="829699" spans="2:3" x14ac:dyDescent="0.25">
      <c r="B829699" s="76"/>
      <c r="C829699" s="75"/>
    </row>
    <row r="829700" spans="2:3" x14ac:dyDescent="0.25">
      <c r="B829700" s="76"/>
      <c r="C829700" s="75"/>
    </row>
    <row r="829701" spans="2:3" x14ac:dyDescent="0.25">
      <c r="B829701" s="76"/>
      <c r="C829701" s="75"/>
    </row>
    <row r="829702" spans="2:3" x14ac:dyDescent="0.25">
      <c r="B829702" s="76"/>
      <c r="C829702" s="75"/>
    </row>
    <row r="829703" spans="2:3" x14ac:dyDescent="0.25">
      <c r="B829703" s="76"/>
      <c r="C829703" s="75"/>
    </row>
    <row r="829704" spans="2:3" x14ac:dyDescent="0.25">
      <c r="B829704" s="76"/>
      <c r="C829704" s="75"/>
    </row>
    <row r="829705" spans="2:3" x14ac:dyDescent="0.25">
      <c r="B829705" s="76"/>
      <c r="C829705" s="75"/>
    </row>
    <row r="829815" spans="2:3" x14ac:dyDescent="0.25">
      <c r="B829815" s="76"/>
      <c r="C829815" s="75"/>
    </row>
    <row r="829816" spans="2:3" x14ac:dyDescent="0.25">
      <c r="B829816" s="76"/>
      <c r="C829816" s="75"/>
    </row>
    <row r="829817" spans="2:3" x14ac:dyDescent="0.25">
      <c r="B829817" s="76"/>
      <c r="C829817" s="75"/>
    </row>
    <row r="829818" spans="2:3" x14ac:dyDescent="0.25">
      <c r="B829818" s="76"/>
      <c r="C829818" s="75"/>
    </row>
    <row r="829819" spans="2:3" x14ac:dyDescent="0.25">
      <c r="B829819" s="76"/>
      <c r="C829819" s="75"/>
    </row>
    <row r="829820" spans="2:3" x14ac:dyDescent="0.25">
      <c r="B829820" s="76"/>
      <c r="C829820" s="75"/>
    </row>
    <row r="829821" spans="2:3" x14ac:dyDescent="0.25">
      <c r="B829821" s="76"/>
      <c r="C829821" s="75"/>
    </row>
    <row r="829822" spans="2:3" x14ac:dyDescent="0.25">
      <c r="B829822" s="76"/>
      <c r="C829822" s="75"/>
    </row>
    <row r="829823" spans="2:3" x14ac:dyDescent="0.25">
      <c r="B829823" s="76"/>
      <c r="C829823" s="75"/>
    </row>
    <row r="829824" spans="2:3" x14ac:dyDescent="0.25">
      <c r="B829824" s="76"/>
      <c r="C829824" s="75"/>
    </row>
    <row r="829825" spans="2:3" x14ac:dyDescent="0.25">
      <c r="B829825" s="76"/>
      <c r="C829825" s="75"/>
    </row>
    <row r="829826" spans="2:3" x14ac:dyDescent="0.25">
      <c r="B829826" s="76"/>
      <c r="C829826" s="75"/>
    </row>
    <row r="829827" spans="2:3" x14ac:dyDescent="0.25">
      <c r="B829827" s="76"/>
      <c r="C829827" s="75"/>
    </row>
    <row r="829937" spans="2:3" x14ac:dyDescent="0.25">
      <c r="B829937" s="76"/>
      <c r="C829937" s="75"/>
    </row>
    <row r="829938" spans="2:3" x14ac:dyDescent="0.25">
      <c r="B829938" s="76"/>
      <c r="C829938" s="75"/>
    </row>
    <row r="829939" spans="2:3" x14ac:dyDescent="0.25">
      <c r="B829939" s="76"/>
      <c r="C829939" s="75"/>
    </row>
    <row r="829940" spans="2:3" x14ac:dyDescent="0.25">
      <c r="B829940" s="76"/>
      <c r="C829940" s="75"/>
    </row>
    <row r="829941" spans="2:3" x14ac:dyDescent="0.25">
      <c r="B829941" s="76"/>
      <c r="C829941" s="75"/>
    </row>
    <row r="829942" spans="2:3" x14ac:dyDescent="0.25">
      <c r="B829942" s="76"/>
      <c r="C829942" s="75"/>
    </row>
    <row r="829943" spans="2:3" x14ac:dyDescent="0.25">
      <c r="B829943" s="76"/>
      <c r="C829943" s="75"/>
    </row>
    <row r="829944" spans="2:3" x14ac:dyDescent="0.25">
      <c r="B829944" s="76"/>
      <c r="C829944" s="75"/>
    </row>
    <row r="829945" spans="2:3" x14ac:dyDescent="0.25">
      <c r="B829945" s="76"/>
      <c r="C829945" s="75"/>
    </row>
    <row r="829946" spans="2:3" x14ac:dyDescent="0.25">
      <c r="B829946" s="76"/>
      <c r="C829946" s="75"/>
    </row>
    <row r="829947" spans="2:3" x14ac:dyDescent="0.25">
      <c r="B829947" s="76"/>
      <c r="C829947" s="75"/>
    </row>
    <row r="829948" spans="2:3" x14ac:dyDescent="0.25">
      <c r="B829948" s="76"/>
      <c r="C829948" s="75"/>
    </row>
    <row r="829949" spans="2:3" x14ac:dyDescent="0.25">
      <c r="B829949" s="76"/>
      <c r="C829949" s="75"/>
    </row>
    <row r="830059" spans="2:3" x14ac:dyDescent="0.25">
      <c r="B830059" s="76"/>
      <c r="C830059" s="75"/>
    </row>
    <row r="830060" spans="2:3" x14ac:dyDescent="0.25">
      <c r="B830060" s="76"/>
      <c r="C830060" s="75"/>
    </row>
    <row r="830061" spans="2:3" x14ac:dyDescent="0.25">
      <c r="B830061" s="76"/>
      <c r="C830061" s="75"/>
    </row>
    <row r="830062" spans="2:3" x14ac:dyDescent="0.25">
      <c r="B830062" s="76"/>
      <c r="C830062" s="75"/>
    </row>
    <row r="830063" spans="2:3" x14ac:dyDescent="0.25">
      <c r="B830063" s="76"/>
      <c r="C830063" s="75"/>
    </row>
    <row r="830064" spans="2:3" x14ac:dyDescent="0.25">
      <c r="B830064" s="76"/>
      <c r="C830064" s="75"/>
    </row>
    <row r="830065" spans="2:3" x14ac:dyDescent="0.25">
      <c r="B830065" s="76"/>
      <c r="C830065" s="75"/>
    </row>
    <row r="830066" spans="2:3" x14ac:dyDescent="0.25">
      <c r="B830066" s="76"/>
      <c r="C830066" s="75"/>
    </row>
    <row r="830067" spans="2:3" x14ac:dyDescent="0.25">
      <c r="B830067" s="76"/>
      <c r="C830067" s="75"/>
    </row>
    <row r="830068" spans="2:3" x14ac:dyDescent="0.25">
      <c r="B830068" s="76"/>
      <c r="C830068" s="75"/>
    </row>
    <row r="830069" spans="2:3" x14ac:dyDescent="0.25">
      <c r="B830069" s="76"/>
      <c r="C830069" s="75"/>
    </row>
    <row r="830070" spans="2:3" x14ac:dyDescent="0.25">
      <c r="B830070" s="76"/>
      <c r="C830070" s="75"/>
    </row>
    <row r="830071" spans="2:3" x14ac:dyDescent="0.25">
      <c r="B830071" s="76"/>
      <c r="C830071" s="75"/>
    </row>
    <row r="830181" spans="2:3" x14ac:dyDescent="0.25">
      <c r="B830181" s="76"/>
      <c r="C830181" s="75"/>
    </row>
    <row r="830182" spans="2:3" x14ac:dyDescent="0.25">
      <c r="B830182" s="76"/>
      <c r="C830182" s="75"/>
    </row>
    <row r="830183" spans="2:3" x14ac:dyDescent="0.25">
      <c r="B830183" s="76"/>
      <c r="C830183" s="75"/>
    </row>
    <row r="830184" spans="2:3" x14ac:dyDescent="0.25">
      <c r="B830184" s="76"/>
      <c r="C830184" s="75"/>
    </row>
    <row r="830185" spans="2:3" x14ac:dyDescent="0.25">
      <c r="B830185" s="76"/>
      <c r="C830185" s="75"/>
    </row>
    <row r="830186" spans="2:3" x14ac:dyDescent="0.25">
      <c r="B830186" s="76"/>
      <c r="C830186" s="75"/>
    </row>
    <row r="830187" spans="2:3" x14ac:dyDescent="0.25">
      <c r="B830187" s="76"/>
      <c r="C830187" s="75"/>
    </row>
    <row r="830188" spans="2:3" x14ac:dyDescent="0.25">
      <c r="B830188" s="76"/>
      <c r="C830188" s="75"/>
    </row>
    <row r="830189" spans="2:3" x14ac:dyDescent="0.25">
      <c r="B830189" s="76"/>
      <c r="C830189" s="75"/>
    </row>
    <row r="830190" spans="2:3" x14ac:dyDescent="0.25">
      <c r="B830190" s="76"/>
      <c r="C830190" s="75"/>
    </row>
    <row r="830191" spans="2:3" x14ac:dyDescent="0.25">
      <c r="B830191" s="76"/>
      <c r="C830191" s="75"/>
    </row>
    <row r="830192" spans="2:3" x14ac:dyDescent="0.25">
      <c r="B830192" s="76"/>
      <c r="C830192" s="75"/>
    </row>
    <row r="830193" spans="2:3" x14ac:dyDescent="0.25">
      <c r="B830193" s="76"/>
      <c r="C830193" s="75"/>
    </row>
    <row r="830303" spans="2:3" x14ac:dyDescent="0.25">
      <c r="B830303" s="76"/>
      <c r="C830303" s="75"/>
    </row>
    <row r="830304" spans="2:3" x14ac:dyDescent="0.25">
      <c r="B830304" s="76"/>
      <c r="C830304" s="75"/>
    </row>
    <row r="830305" spans="2:3" x14ac:dyDescent="0.25">
      <c r="B830305" s="76"/>
      <c r="C830305" s="75"/>
    </row>
    <row r="830306" spans="2:3" x14ac:dyDescent="0.25">
      <c r="B830306" s="76"/>
      <c r="C830306" s="75"/>
    </row>
    <row r="830307" spans="2:3" x14ac:dyDescent="0.25">
      <c r="B830307" s="76"/>
      <c r="C830307" s="75"/>
    </row>
    <row r="830308" spans="2:3" x14ac:dyDescent="0.25">
      <c r="B830308" s="76"/>
      <c r="C830308" s="75"/>
    </row>
    <row r="830309" spans="2:3" x14ac:dyDescent="0.25">
      <c r="B830309" s="76"/>
      <c r="C830309" s="75"/>
    </row>
    <row r="830310" spans="2:3" x14ac:dyDescent="0.25">
      <c r="B830310" s="76"/>
      <c r="C830310" s="75"/>
    </row>
    <row r="830311" spans="2:3" x14ac:dyDescent="0.25">
      <c r="B830311" s="76"/>
      <c r="C830311" s="75"/>
    </row>
    <row r="830312" spans="2:3" x14ac:dyDescent="0.25">
      <c r="B830312" s="76"/>
      <c r="C830312" s="75"/>
    </row>
    <row r="830313" spans="2:3" x14ac:dyDescent="0.25">
      <c r="B830313" s="76"/>
      <c r="C830313" s="75"/>
    </row>
    <row r="830314" spans="2:3" x14ac:dyDescent="0.25">
      <c r="B830314" s="76"/>
      <c r="C830314" s="75"/>
    </row>
    <row r="830315" spans="2:3" x14ac:dyDescent="0.25">
      <c r="B830315" s="76"/>
      <c r="C830315" s="75"/>
    </row>
    <row r="830425" spans="2:3" x14ac:dyDescent="0.25">
      <c r="B830425" s="76"/>
      <c r="C830425" s="75"/>
    </row>
    <row r="830426" spans="2:3" x14ac:dyDescent="0.25">
      <c r="B830426" s="76"/>
      <c r="C830426" s="75"/>
    </row>
    <row r="830427" spans="2:3" x14ac:dyDescent="0.25">
      <c r="B830427" s="76"/>
      <c r="C830427" s="75"/>
    </row>
    <row r="830428" spans="2:3" x14ac:dyDescent="0.25">
      <c r="B830428" s="76"/>
      <c r="C830428" s="75"/>
    </row>
    <row r="830429" spans="2:3" x14ac:dyDescent="0.25">
      <c r="B830429" s="76"/>
      <c r="C830429" s="75"/>
    </row>
    <row r="830430" spans="2:3" x14ac:dyDescent="0.25">
      <c r="B830430" s="76"/>
      <c r="C830430" s="75"/>
    </row>
    <row r="830431" spans="2:3" x14ac:dyDescent="0.25">
      <c r="B830431" s="76"/>
      <c r="C830431" s="75"/>
    </row>
    <row r="830432" spans="2:3" x14ac:dyDescent="0.25">
      <c r="B830432" s="76"/>
      <c r="C830432" s="75"/>
    </row>
    <row r="830433" spans="2:3" x14ac:dyDescent="0.25">
      <c r="B830433" s="76"/>
      <c r="C830433" s="75"/>
    </row>
    <row r="830434" spans="2:3" x14ac:dyDescent="0.25">
      <c r="B830434" s="76"/>
      <c r="C830434" s="75"/>
    </row>
    <row r="830435" spans="2:3" x14ac:dyDescent="0.25">
      <c r="B830435" s="76"/>
      <c r="C830435" s="75"/>
    </row>
    <row r="830436" spans="2:3" x14ac:dyDescent="0.25">
      <c r="B830436" s="76"/>
      <c r="C830436" s="75"/>
    </row>
    <row r="830437" spans="2:3" x14ac:dyDescent="0.25">
      <c r="B830437" s="76"/>
      <c r="C830437" s="75"/>
    </row>
    <row r="830547" spans="2:3" x14ac:dyDescent="0.25">
      <c r="B830547" s="76"/>
      <c r="C830547" s="75"/>
    </row>
    <row r="830548" spans="2:3" x14ac:dyDescent="0.25">
      <c r="B830548" s="76"/>
      <c r="C830548" s="75"/>
    </row>
    <row r="830549" spans="2:3" x14ac:dyDescent="0.25">
      <c r="B830549" s="76"/>
      <c r="C830549" s="75"/>
    </row>
    <row r="830550" spans="2:3" x14ac:dyDescent="0.25">
      <c r="B830550" s="76"/>
      <c r="C830550" s="75"/>
    </row>
    <row r="830551" spans="2:3" x14ac:dyDescent="0.25">
      <c r="B830551" s="76"/>
      <c r="C830551" s="75"/>
    </row>
    <row r="830552" spans="2:3" x14ac:dyDescent="0.25">
      <c r="B830552" s="76"/>
      <c r="C830552" s="75"/>
    </row>
    <row r="830553" spans="2:3" x14ac:dyDescent="0.25">
      <c r="B830553" s="76"/>
      <c r="C830553" s="75"/>
    </row>
    <row r="830554" spans="2:3" x14ac:dyDescent="0.25">
      <c r="B830554" s="76"/>
      <c r="C830554" s="75"/>
    </row>
    <row r="830555" spans="2:3" x14ac:dyDescent="0.25">
      <c r="B830555" s="76"/>
      <c r="C830555" s="75"/>
    </row>
    <row r="830556" spans="2:3" x14ac:dyDescent="0.25">
      <c r="B830556" s="76"/>
      <c r="C830556" s="75"/>
    </row>
    <row r="830557" spans="2:3" x14ac:dyDescent="0.25">
      <c r="B830557" s="76"/>
      <c r="C830557" s="75"/>
    </row>
    <row r="830558" spans="2:3" x14ac:dyDescent="0.25">
      <c r="B830558" s="76"/>
      <c r="C830558" s="75"/>
    </row>
    <row r="830559" spans="2:3" x14ac:dyDescent="0.25">
      <c r="B830559" s="76"/>
      <c r="C830559" s="75"/>
    </row>
    <row r="830669" spans="2:3" x14ac:dyDescent="0.25">
      <c r="B830669" s="76"/>
      <c r="C830669" s="75"/>
    </row>
    <row r="830670" spans="2:3" x14ac:dyDescent="0.25">
      <c r="B830670" s="76"/>
      <c r="C830670" s="75"/>
    </row>
    <row r="830671" spans="2:3" x14ac:dyDescent="0.25">
      <c r="B830671" s="76"/>
      <c r="C830671" s="75"/>
    </row>
    <row r="830672" spans="2:3" x14ac:dyDescent="0.25">
      <c r="B830672" s="76"/>
      <c r="C830672" s="75"/>
    </row>
    <row r="830673" spans="2:3" x14ac:dyDescent="0.25">
      <c r="B830673" s="76"/>
      <c r="C830673" s="75"/>
    </row>
    <row r="830674" spans="2:3" x14ac:dyDescent="0.25">
      <c r="B830674" s="76"/>
      <c r="C830674" s="75"/>
    </row>
    <row r="830675" spans="2:3" x14ac:dyDescent="0.25">
      <c r="B830675" s="76"/>
      <c r="C830675" s="75"/>
    </row>
    <row r="830676" spans="2:3" x14ac:dyDescent="0.25">
      <c r="B830676" s="76"/>
      <c r="C830676" s="75"/>
    </row>
    <row r="830677" spans="2:3" x14ac:dyDescent="0.25">
      <c r="B830677" s="76"/>
      <c r="C830677" s="75"/>
    </row>
    <row r="830678" spans="2:3" x14ac:dyDescent="0.25">
      <c r="B830678" s="76"/>
      <c r="C830678" s="75"/>
    </row>
    <row r="830679" spans="2:3" x14ac:dyDescent="0.25">
      <c r="B830679" s="76"/>
      <c r="C830679" s="75"/>
    </row>
    <row r="830680" spans="2:3" x14ac:dyDescent="0.25">
      <c r="B830680" s="76"/>
      <c r="C830680" s="75"/>
    </row>
    <row r="830681" spans="2:3" x14ac:dyDescent="0.25">
      <c r="B830681" s="76"/>
      <c r="C830681" s="75"/>
    </row>
    <row r="830791" spans="2:3" x14ac:dyDescent="0.25">
      <c r="B830791" s="76"/>
      <c r="C830791" s="75"/>
    </row>
    <row r="830792" spans="2:3" x14ac:dyDescent="0.25">
      <c r="B830792" s="76"/>
      <c r="C830792" s="75"/>
    </row>
    <row r="830793" spans="2:3" x14ac:dyDescent="0.25">
      <c r="B830793" s="76"/>
      <c r="C830793" s="75"/>
    </row>
    <row r="830794" spans="2:3" x14ac:dyDescent="0.25">
      <c r="B830794" s="76"/>
      <c r="C830794" s="75"/>
    </row>
    <row r="830795" spans="2:3" x14ac:dyDescent="0.25">
      <c r="B830795" s="76"/>
      <c r="C830795" s="75"/>
    </row>
    <row r="830796" spans="2:3" x14ac:dyDescent="0.25">
      <c r="B830796" s="76"/>
      <c r="C830796" s="75"/>
    </row>
    <row r="830797" spans="2:3" x14ac:dyDescent="0.25">
      <c r="B830797" s="76"/>
      <c r="C830797" s="75"/>
    </row>
    <row r="830798" spans="2:3" x14ac:dyDescent="0.25">
      <c r="B830798" s="76"/>
      <c r="C830798" s="75"/>
    </row>
    <row r="830799" spans="2:3" x14ac:dyDescent="0.25">
      <c r="B830799" s="76"/>
      <c r="C830799" s="75"/>
    </row>
    <row r="830800" spans="2:3" x14ac:dyDescent="0.25">
      <c r="B830800" s="76"/>
      <c r="C830800" s="75"/>
    </row>
    <row r="830801" spans="2:3" x14ac:dyDescent="0.25">
      <c r="B830801" s="76"/>
      <c r="C830801" s="75"/>
    </row>
    <row r="830802" spans="2:3" x14ac:dyDescent="0.25">
      <c r="B830802" s="76"/>
      <c r="C830802" s="75"/>
    </row>
    <row r="830803" spans="2:3" x14ac:dyDescent="0.25">
      <c r="B830803" s="76"/>
      <c r="C830803" s="75"/>
    </row>
    <row r="830913" spans="2:3" x14ac:dyDescent="0.25">
      <c r="B830913" s="76"/>
      <c r="C830913" s="75"/>
    </row>
    <row r="830914" spans="2:3" x14ac:dyDescent="0.25">
      <c r="B830914" s="76"/>
      <c r="C830914" s="75"/>
    </row>
    <row r="830915" spans="2:3" x14ac:dyDescent="0.25">
      <c r="B830915" s="76"/>
      <c r="C830915" s="75"/>
    </row>
    <row r="830916" spans="2:3" x14ac:dyDescent="0.25">
      <c r="B830916" s="76"/>
      <c r="C830916" s="75"/>
    </row>
    <row r="830917" spans="2:3" x14ac:dyDescent="0.25">
      <c r="B830917" s="76"/>
      <c r="C830917" s="75"/>
    </row>
    <row r="830918" spans="2:3" x14ac:dyDescent="0.25">
      <c r="B830918" s="76"/>
      <c r="C830918" s="75"/>
    </row>
    <row r="830919" spans="2:3" x14ac:dyDescent="0.25">
      <c r="B830919" s="76"/>
      <c r="C830919" s="75"/>
    </row>
    <row r="830920" spans="2:3" x14ac:dyDescent="0.25">
      <c r="B830920" s="76"/>
      <c r="C830920" s="75"/>
    </row>
    <row r="830921" spans="2:3" x14ac:dyDescent="0.25">
      <c r="B830921" s="76"/>
      <c r="C830921" s="75"/>
    </row>
    <row r="830922" spans="2:3" x14ac:dyDescent="0.25">
      <c r="B830922" s="76"/>
      <c r="C830922" s="75"/>
    </row>
    <row r="830923" spans="2:3" x14ac:dyDescent="0.25">
      <c r="B830923" s="76"/>
      <c r="C830923" s="75"/>
    </row>
    <row r="830924" spans="2:3" x14ac:dyDescent="0.25">
      <c r="B830924" s="76"/>
      <c r="C830924" s="75"/>
    </row>
    <row r="830925" spans="2:3" x14ac:dyDescent="0.25">
      <c r="B830925" s="76"/>
      <c r="C830925" s="75"/>
    </row>
    <row r="831035" spans="2:3" x14ac:dyDescent="0.25">
      <c r="B831035" s="76"/>
      <c r="C831035" s="75"/>
    </row>
    <row r="831036" spans="2:3" x14ac:dyDescent="0.25">
      <c r="B831036" s="76"/>
      <c r="C831036" s="75"/>
    </row>
    <row r="831037" spans="2:3" x14ac:dyDescent="0.25">
      <c r="B831037" s="76"/>
      <c r="C831037" s="75"/>
    </row>
    <row r="831038" spans="2:3" x14ac:dyDescent="0.25">
      <c r="B831038" s="76"/>
      <c r="C831038" s="75"/>
    </row>
    <row r="831039" spans="2:3" x14ac:dyDescent="0.25">
      <c r="B831039" s="76"/>
      <c r="C831039" s="75"/>
    </row>
    <row r="831040" spans="2:3" x14ac:dyDescent="0.25">
      <c r="B831040" s="76"/>
      <c r="C831040" s="75"/>
    </row>
    <row r="831041" spans="2:3" x14ac:dyDescent="0.25">
      <c r="B831041" s="76"/>
      <c r="C831041" s="75"/>
    </row>
    <row r="831042" spans="2:3" x14ac:dyDescent="0.25">
      <c r="B831042" s="76"/>
      <c r="C831042" s="75"/>
    </row>
    <row r="831043" spans="2:3" x14ac:dyDescent="0.25">
      <c r="B831043" s="76"/>
      <c r="C831043" s="75"/>
    </row>
    <row r="831044" spans="2:3" x14ac:dyDescent="0.25">
      <c r="B831044" s="76"/>
      <c r="C831044" s="75"/>
    </row>
    <row r="831045" spans="2:3" x14ac:dyDescent="0.25">
      <c r="B831045" s="76"/>
      <c r="C831045" s="75"/>
    </row>
    <row r="831046" spans="2:3" x14ac:dyDescent="0.25">
      <c r="B831046" s="76"/>
      <c r="C831046" s="75"/>
    </row>
    <row r="831047" spans="2:3" x14ac:dyDescent="0.25">
      <c r="B831047" s="76"/>
      <c r="C831047" s="75"/>
    </row>
    <row r="831157" spans="2:3" x14ac:dyDescent="0.25">
      <c r="B831157" s="76"/>
      <c r="C831157" s="75"/>
    </row>
    <row r="831158" spans="2:3" x14ac:dyDescent="0.25">
      <c r="B831158" s="76"/>
      <c r="C831158" s="75"/>
    </row>
    <row r="831159" spans="2:3" x14ac:dyDescent="0.25">
      <c r="B831159" s="76"/>
      <c r="C831159" s="75"/>
    </row>
    <row r="831160" spans="2:3" x14ac:dyDescent="0.25">
      <c r="B831160" s="76"/>
      <c r="C831160" s="75"/>
    </row>
    <row r="831161" spans="2:3" x14ac:dyDescent="0.25">
      <c r="B831161" s="76"/>
      <c r="C831161" s="75"/>
    </row>
    <row r="831162" spans="2:3" x14ac:dyDescent="0.25">
      <c r="B831162" s="76"/>
      <c r="C831162" s="75"/>
    </row>
    <row r="831163" spans="2:3" x14ac:dyDescent="0.25">
      <c r="B831163" s="76"/>
      <c r="C831163" s="75"/>
    </row>
    <row r="831164" spans="2:3" x14ac:dyDescent="0.25">
      <c r="B831164" s="76"/>
      <c r="C831164" s="75"/>
    </row>
    <row r="831165" spans="2:3" x14ac:dyDescent="0.25">
      <c r="B831165" s="76"/>
      <c r="C831165" s="75"/>
    </row>
    <row r="831166" spans="2:3" x14ac:dyDescent="0.25">
      <c r="B831166" s="76"/>
      <c r="C831166" s="75"/>
    </row>
    <row r="831167" spans="2:3" x14ac:dyDescent="0.25">
      <c r="B831167" s="76"/>
      <c r="C831167" s="75"/>
    </row>
    <row r="831168" spans="2:3" x14ac:dyDescent="0.25">
      <c r="B831168" s="76"/>
      <c r="C831168" s="75"/>
    </row>
    <row r="831169" spans="2:3" x14ac:dyDescent="0.25">
      <c r="B831169" s="76"/>
      <c r="C831169" s="75"/>
    </row>
    <row r="831279" spans="2:3" x14ac:dyDescent="0.25">
      <c r="B831279" s="76"/>
      <c r="C831279" s="75"/>
    </row>
    <row r="831280" spans="2:3" x14ac:dyDescent="0.25">
      <c r="B831280" s="76"/>
      <c r="C831280" s="75"/>
    </row>
    <row r="831281" spans="2:3" x14ac:dyDescent="0.25">
      <c r="B831281" s="76"/>
      <c r="C831281" s="75"/>
    </row>
    <row r="831282" spans="2:3" x14ac:dyDescent="0.25">
      <c r="B831282" s="76"/>
      <c r="C831282" s="75"/>
    </row>
    <row r="831283" spans="2:3" x14ac:dyDescent="0.25">
      <c r="B831283" s="76"/>
      <c r="C831283" s="75"/>
    </row>
    <row r="831284" spans="2:3" x14ac:dyDescent="0.25">
      <c r="B831284" s="76"/>
      <c r="C831284" s="75"/>
    </row>
    <row r="831285" spans="2:3" x14ac:dyDescent="0.25">
      <c r="B831285" s="76"/>
      <c r="C831285" s="75"/>
    </row>
    <row r="831286" spans="2:3" x14ac:dyDescent="0.25">
      <c r="B831286" s="76"/>
      <c r="C831286" s="75"/>
    </row>
    <row r="831287" spans="2:3" x14ac:dyDescent="0.25">
      <c r="B831287" s="76"/>
      <c r="C831287" s="75"/>
    </row>
    <row r="831288" spans="2:3" x14ac:dyDescent="0.25">
      <c r="B831288" s="76"/>
      <c r="C831288" s="75"/>
    </row>
    <row r="831289" spans="2:3" x14ac:dyDescent="0.25">
      <c r="B831289" s="76"/>
      <c r="C831289" s="75"/>
    </row>
    <row r="831290" spans="2:3" x14ac:dyDescent="0.25">
      <c r="B831290" s="76"/>
      <c r="C831290" s="75"/>
    </row>
    <row r="831291" spans="2:3" x14ac:dyDescent="0.25">
      <c r="B831291" s="76"/>
      <c r="C831291" s="75"/>
    </row>
    <row r="831401" spans="2:3" x14ac:dyDescent="0.25">
      <c r="B831401" s="76"/>
      <c r="C831401" s="75"/>
    </row>
    <row r="831402" spans="2:3" x14ac:dyDescent="0.25">
      <c r="B831402" s="76"/>
      <c r="C831402" s="75"/>
    </row>
    <row r="831403" spans="2:3" x14ac:dyDescent="0.25">
      <c r="B831403" s="76"/>
      <c r="C831403" s="75"/>
    </row>
    <row r="831404" spans="2:3" x14ac:dyDescent="0.25">
      <c r="B831404" s="76"/>
      <c r="C831404" s="75"/>
    </row>
    <row r="831405" spans="2:3" x14ac:dyDescent="0.25">
      <c r="B831405" s="76"/>
      <c r="C831405" s="75"/>
    </row>
    <row r="831406" spans="2:3" x14ac:dyDescent="0.25">
      <c r="B831406" s="76"/>
      <c r="C831406" s="75"/>
    </row>
    <row r="831407" spans="2:3" x14ac:dyDescent="0.25">
      <c r="B831407" s="76"/>
      <c r="C831407" s="75"/>
    </row>
    <row r="831408" spans="2:3" x14ac:dyDescent="0.25">
      <c r="B831408" s="76"/>
      <c r="C831408" s="75"/>
    </row>
    <row r="831409" spans="2:3" x14ac:dyDescent="0.25">
      <c r="B831409" s="76"/>
      <c r="C831409" s="75"/>
    </row>
    <row r="831410" spans="2:3" x14ac:dyDescent="0.25">
      <c r="B831410" s="76"/>
      <c r="C831410" s="75"/>
    </row>
    <row r="831411" spans="2:3" x14ac:dyDescent="0.25">
      <c r="B831411" s="76"/>
      <c r="C831411" s="75"/>
    </row>
    <row r="831412" spans="2:3" x14ac:dyDescent="0.25">
      <c r="B831412" s="76"/>
      <c r="C831412" s="75"/>
    </row>
    <row r="831413" spans="2:3" x14ac:dyDescent="0.25">
      <c r="B831413" s="76"/>
      <c r="C831413" s="75"/>
    </row>
    <row r="831523" spans="2:3" x14ac:dyDescent="0.25">
      <c r="B831523" s="76"/>
      <c r="C831523" s="75"/>
    </row>
    <row r="831524" spans="2:3" x14ac:dyDescent="0.25">
      <c r="B831524" s="76"/>
      <c r="C831524" s="75"/>
    </row>
    <row r="831525" spans="2:3" x14ac:dyDescent="0.25">
      <c r="B831525" s="76"/>
      <c r="C831525" s="75"/>
    </row>
    <row r="831526" spans="2:3" x14ac:dyDescent="0.25">
      <c r="B831526" s="76"/>
      <c r="C831526" s="75"/>
    </row>
    <row r="831527" spans="2:3" x14ac:dyDescent="0.25">
      <c r="B831527" s="76"/>
      <c r="C831527" s="75"/>
    </row>
    <row r="831528" spans="2:3" x14ac:dyDescent="0.25">
      <c r="B831528" s="76"/>
      <c r="C831528" s="75"/>
    </row>
    <row r="831529" spans="2:3" x14ac:dyDescent="0.25">
      <c r="B831529" s="76"/>
      <c r="C831529" s="75"/>
    </row>
    <row r="831530" spans="2:3" x14ac:dyDescent="0.25">
      <c r="B831530" s="76"/>
      <c r="C831530" s="75"/>
    </row>
    <row r="831531" spans="2:3" x14ac:dyDescent="0.25">
      <c r="B831531" s="76"/>
      <c r="C831531" s="75"/>
    </row>
    <row r="831532" spans="2:3" x14ac:dyDescent="0.25">
      <c r="B831532" s="76"/>
      <c r="C831532" s="75"/>
    </row>
    <row r="831533" spans="2:3" x14ac:dyDescent="0.25">
      <c r="B831533" s="76"/>
      <c r="C831533" s="75"/>
    </row>
    <row r="831534" spans="2:3" x14ac:dyDescent="0.25">
      <c r="B831534" s="76"/>
      <c r="C831534" s="75"/>
    </row>
    <row r="831535" spans="2:3" x14ac:dyDescent="0.25">
      <c r="B831535" s="76"/>
      <c r="C831535" s="75"/>
    </row>
    <row r="831645" spans="2:3" x14ac:dyDescent="0.25">
      <c r="B831645" s="76"/>
      <c r="C831645" s="75"/>
    </row>
    <row r="831646" spans="2:3" x14ac:dyDescent="0.25">
      <c r="B831646" s="76"/>
      <c r="C831646" s="75"/>
    </row>
    <row r="831647" spans="2:3" x14ac:dyDescent="0.25">
      <c r="B831647" s="76"/>
      <c r="C831647" s="75"/>
    </row>
    <row r="831648" spans="2:3" x14ac:dyDescent="0.25">
      <c r="B831648" s="76"/>
      <c r="C831648" s="75"/>
    </row>
    <row r="831649" spans="2:3" x14ac:dyDescent="0.25">
      <c r="B831649" s="76"/>
      <c r="C831649" s="75"/>
    </row>
    <row r="831650" spans="2:3" x14ac:dyDescent="0.25">
      <c r="B831650" s="76"/>
      <c r="C831650" s="75"/>
    </row>
    <row r="831651" spans="2:3" x14ac:dyDescent="0.25">
      <c r="B831651" s="76"/>
      <c r="C831651" s="75"/>
    </row>
    <row r="831652" spans="2:3" x14ac:dyDescent="0.25">
      <c r="B831652" s="76"/>
      <c r="C831652" s="75"/>
    </row>
    <row r="831653" spans="2:3" x14ac:dyDescent="0.25">
      <c r="B831653" s="76"/>
      <c r="C831653" s="75"/>
    </row>
    <row r="831654" spans="2:3" x14ac:dyDescent="0.25">
      <c r="B831654" s="76"/>
      <c r="C831654" s="75"/>
    </row>
    <row r="831655" spans="2:3" x14ac:dyDescent="0.25">
      <c r="B831655" s="76"/>
      <c r="C831655" s="75"/>
    </row>
    <row r="831656" spans="2:3" x14ac:dyDescent="0.25">
      <c r="B831656" s="76"/>
      <c r="C831656" s="75"/>
    </row>
    <row r="831657" spans="2:3" x14ac:dyDescent="0.25">
      <c r="B831657" s="76"/>
      <c r="C831657" s="75"/>
    </row>
    <row r="831767" spans="2:3" x14ac:dyDescent="0.25">
      <c r="B831767" s="76"/>
      <c r="C831767" s="75"/>
    </row>
    <row r="831768" spans="2:3" x14ac:dyDescent="0.25">
      <c r="B831768" s="76"/>
      <c r="C831768" s="75"/>
    </row>
    <row r="831769" spans="2:3" x14ac:dyDescent="0.25">
      <c r="B831769" s="76"/>
      <c r="C831769" s="75"/>
    </row>
    <row r="831770" spans="2:3" x14ac:dyDescent="0.25">
      <c r="B831770" s="76"/>
      <c r="C831770" s="75"/>
    </row>
    <row r="831771" spans="2:3" x14ac:dyDescent="0.25">
      <c r="B831771" s="76"/>
      <c r="C831771" s="75"/>
    </row>
    <row r="831772" spans="2:3" x14ac:dyDescent="0.25">
      <c r="B831772" s="76"/>
      <c r="C831772" s="75"/>
    </row>
    <row r="831773" spans="2:3" x14ac:dyDescent="0.25">
      <c r="B831773" s="76"/>
      <c r="C831773" s="75"/>
    </row>
    <row r="831774" spans="2:3" x14ac:dyDescent="0.25">
      <c r="B831774" s="76"/>
      <c r="C831774" s="75"/>
    </row>
    <row r="831775" spans="2:3" x14ac:dyDescent="0.25">
      <c r="B831775" s="76"/>
      <c r="C831775" s="75"/>
    </row>
    <row r="831776" spans="2:3" x14ac:dyDescent="0.25">
      <c r="B831776" s="76"/>
      <c r="C831776" s="75"/>
    </row>
    <row r="831777" spans="2:3" x14ac:dyDescent="0.25">
      <c r="B831777" s="76"/>
      <c r="C831777" s="75"/>
    </row>
    <row r="831778" spans="2:3" x14ac:dyDescent="0.25">
      <c r="B831778" s="76"/>
      <c r="C831778" s="75"/>
    </row>
    <row r="831779" spans="2:3" x14ac:dyDescent="0.25">
      <c r="B831779" s="76"/>
      <c r="C831779" s="75"/>
    </row>
    <row r="831889" spans="2:3" x14ac:dyDescent="0.25">
      <c r="B831889" s="76"/>
      <c r="C831889" s="75"/>
    </row>
    <row r="831890" spans="2:3" x14ac:dyDescent="0.25">
      <c r="B831890" s="76"/>
      <c r="C831890" s="75"/>
    </row>
    <row r="831891" spans="2:3" x14ac:dyDescent="0.25">
      <c r="B831891" s="76"/>
      <c r="C831891" s="75"/>
    </row>
    <row r="831892" spans="2:3" x14ac:dyDescent="0.25">
      <c r="B831892" s="76"/>
      <c r="C831892" s="75"/>
    </row>
    <row r="831893" spans="2:3" x14ac:dyDescent="0.25">
      <c r="B831893" s="76"/>
      <c r="C831893" s="75"/>
    </row>
    <row r="831894" spans="2:3" x14ac:dyDescent="0.25">
      <c r="B831894" s="76"/>
      <c r="C831894" s="75"/>
    </row>
    <row r="831895" spans="2:3" x14ac:dyDescent="0.25">
      <c r="B831895" s="76"/>
      <c r="C831895" s="75"/>
    </row>
    <row r="831896" spans="2:3" x14ac:dyDescent="0.25">
      <c r="B831896" s="76"/>
      <c r="C831896" s="75"/>
    </row>
    <row r="831897" spans="2:3" x14ac:dyDescent="0.25">
      <c r="B831897" s="76"/>
      <c r="C831897" s="75"/>
    </row>
    <row r="831898" spans="2:3" x14ac:dyDescent="0.25">
      <c r="B831898" s="76"/>
      <c r="C831898" s="75"/>
    </row>
    <row r="831899" spans="2:3" x14ac:dyDescent="0.25">
      <c r="B831899" s="76"/>
      <c r="C831899" s="75"/>
    </row>
    <row r="831900" spans="2:3" x14ac:dyDescent="0.25">
      <c r="B831900" s="76"/>
      <c r="C831900" s="75"/>
    </row>
    <row r="831901" spans="2:3" x14ac:dyDescent="0.25">
      <c r="B831901" s="76"/>
      <c r="C831901" s="75"/>
    </row>
    <row r="832011" spans="2:3" x14ac:dyDescent="0.25">
      <c r="B832011" s="76"/>
      <c r="C832011" s="75"/>
    </row>
    <row r="832012" spans="2:3" x14ac:dyDescent="0.25">
      <c r="B832012" s="76"/>
      <c r="C832012" s="75"/>
    </row>
    <row r="832013" spans="2:3" x14ac:dyDescent="0.25">
      <c r="B832013" s="76"/>
      <c r="C832013" s="75"/>
    </row>
    <row r="832014" spans="2:3" x14ac:dyDescent="0.25">
      <c r="B832014" s="76"/>
      <c r="C832014" s="75"/>
    </row>
    <row r="832015" spans="2:3" x14ac:dyDescent="0.25">
      <c r="B832015" s="76"/>
      <c r="C832015" s="75"/>
    </row>
    <row r="832016" spans="2:3" x14ac:dyDescent="0.25">
      <c r="B832016" s="76"/>
      <c r="C832016" s="75"/>
    </row>
    <row r="832017" spans="2:3" x14ac:dyDescent="0.25">
      <c r="B832017" s="76"/>
      <c r="C832017" s="75"/>
    </row>
    <row r="832018" spans="2:3" x14ac:dyDescent="0.25">
      <c r="B832018" s="76"/>
      <c r="C832018" s="75"/>
    </row>
    <row r="832019" spans="2:3" x14ac:dyDescent="0.25">
      <c r="B832019" s="76"/>
      <c r="C832019" s="75"/>
    </row>
    <row r="832020" spans="2:3" x14ac:dyDescent="0.25">
      <c r="B832020" s="76"/>
      <c r="C832020" s="75"/>
    </row>
    <row r="832021" spans="2:3" x14ac:dyDescent="0.25">
      <c r="B832021" s="76"/>
      <c r="C832021" s="75"/>
    </row>
    <row r="832022" spans="2:3" x14ac:dyDescent="0.25">
      <c r="B832022" s="76"/>
      <c r="C832022" s="75"/>
    </row>
    <row r="832023" spans="2:3" x14ac:dyDescent="0.25">
      <c r="B832023" s="76"/>
      <c r="C832023" s="75"/>
    </row>
    <row r="832133" spans="2:3" x14ac:dyDescent="0.25">
      <c r="B832133" s="76"/>
      <c r="C832133" s="75"/>
    </row>
    <row r="832134" spans="2:3" x14ac:dyDescent="0.25">
      <c r="B832134" s="76"/>
      <c r="C832134" s="75"/>
    </row>
    <row r="832135" spans="2:3" x14ac:dyDescent="0.25">
      <c r="B832135" s="76"/>
      <c r="C832135" s="75"/>
    </row>
    <row r="832136" spans="2:3" x14ac:dyDescent="0.25">
      <c r="B832136" s="76"/>
      <c r="C832136" s="75"/>
    </row>
    <row r="832137" spans="2:3" x14ac:dyDescent="0.25">
      <c r="B832137" s="76"/>
      <c r="C832137" s="75"/>
    </row>
    <row r="832138" spans="2:3" x14ac:dyDescent="0.25">
      <c r="B832138" s="76"/>
      <c r="C832138" s="75"/>
    </row>
    <row r="832139" spans="2:3" x14ac:dyDescent="0.25">
      <c r="B832139" s="76"/>
      <c r="C832139" s="75"/>
    </row>
    <row r="832140" spans="2:3" x14ac:dyDescent="0.25">
      <c r="B832140" s="76"/>
      <c r="C832140" s="75"/>
    </row>
    <row r="832141" spans="2:3" x14ac:dyDescent="0.25">
      <c r="B832141" s="76"/>
      <c r="C832141" s="75"/>
    </row>
    <row r="832142" spans="2:3" x14ac:dyDescent="0.25">
      <c r="B832142" s="76"/>
      <c r="C832142" s="75"/>
    </row>
    <row r="832143" spans="2:3" x14ac:dyDescent="0.25">
      <c r="B832143" s="76"/>
      <c r="C832143" s="75"/>
    </row>
    <row r="832144" spans="2:3" x14ac:dyDescent="0.25">
      <c r="B832144" s="76"/>
      <c r="C832144" s="75"/>
    </row>
    <row r="832145" spans="2:3" x14ac:dyDescent="0.25">
      <c r="B832145" s="76"/>
      <c r="C832145" s="75"/>
    </row>
    <row r="832255" spans="2:3" x14ac:dyDescent="0.25">
      <c r="B832255" s="76"/>
      <c r="C832255" s="75"/>
    </row>
    <row r="832256" spans="2:3" x14ac:dyDescent="0.25">
      <c r="B832256" s="76"/>
      <c r="C832256" s="75"/>
    </row>
    <row r="832257" spans="2:3" x14ac:dyDescent="0.25">
      <c r="B832257" s="76"/>
      <c r="C832257" s="75"/>
    </row>
    <row r="832258" spans="2:3" x14ac:dyDescent="0.25">
      <c r="B832258" s="76"/>
      <c r="C832258" s="75"/>
    </row>
    <row r="832259" spans="2:3" x14ac:dyDescent="0.25">
      <c r="B832259" s="76"/>
      <c r="C832259" s="75"/>
    </row>
    <row r="832260" spans="2:3" x14ac:dyDescent="0.25">
      <c r="B832260" s="76"/>
      <c r="C832260" s="75"/>
    </row>
    <row r="832261" spans="2:3" x14ac:dyDescent="0.25">
      <c r="B832261" s="76"/>
      <c r="C832261" s="75"/>
    </row>
    <row r="832262" spans="2:3" x14ac:dyDescent="0.25">
      <c r="B832262" s="76"/>
      <c r="C832262" s="75"/>
    </row>
    <row r="832263" spans="2:3" x14ac:dyDescent="0.25">
      <c r="B832263" s="76"/>
      <c r="C832263" s="75"/>
    </row>
    <row r="832264" spans="2:3" x14ac:dyDescent="0.25">
      <c r="B832264" s="76"/>
      <c r="C832264" s="75"/>
    </row>
    <row r="832265" spans="2:3" x14ac:dyDescent="0.25">
      <c r="B832265" s="76"/>
      <c r="C832265" s="75"/>
    </row>
    <row r="832266" spans="2:3" x14ac:dyDescent="0.25">
      <c r="B832266" s="76"/>
      <c r="C832266" s="75"/>
    </row>
    <row r="832267" spans="2:3" x14ac:dyDescent="0.25">
      <c r="B832267" s="76"/>
      <c r="C832267" s="75"/>
    </row>
    <row r="832377" spans="2:3" x14ac:dyDescent="0.25">
      <c r="B832377" s="76"/>
      <c r="C832377" s="75"/>
    </row>
    <row r="832378" spans="2:3" x14ac:dyDescent="0.25">
      <c r="B832378" s="76"/>
      <c r="C832378" s="75"/>
    </row>
    <row r="832379" spans="2:3" x14ac:dyDescent="0.25">
      <c r="B832379" s="76"/>
      <c r="C832379" s="75"/>
    </row>
    <row r="832380" spans="2:3" x14ac:dyDescent="0.25">
      <c r="B832380" s="76"/>
      <c r="C832380" s="75"/>
    </row>
    <row r="832381" spans="2:3" x14ac:dyDescent="0.25">
      <c r="B832381" s="76"/>
      <c r="C832381" s="75"/>
    </row>
    <row r="832382" spans="2:3" x14ac:dyDescent="0.25">
      <c r="B832382" s="76"/>
      <c r="C832382" s="75"/>
    </row>
    <row r="832383" spans="2:3" x14ac:dyDescent="0.25">
      <c r="B832383" s="76"/>
      <c r="C832383" s="75"/>
    </row>
    <row r="832384" spans="2:3" x14ac:dyDescent="0.25">
      <c r="B832384" s="76"/>
      <c r="C832384" s="75"/>
    </row>
    <row r="832385" spans="2:3" x14ac:dyDescent="0.25">
      <c r="B832385" s="76"/>
      <c r="C832385" s="75"/>
    </row>
    <row r="832386" spans="2:3" x14ac:dyDescent="0.25">
      <c r="B832386" s="76"/>
      <c r="C832386" s="75"/>
    </row>
    <row r="832387" spans="2:3" x14ac:dyDescent="0.25">
      <c r="B832387" s="76"/>
      <c r="C832387" s="75"/>
    </row>
    <row r="832388" spans="2:3" x14ac:dyDescent="0.25">
      <c r="B832388" s="76"/>
      <c r="C832388" s="75"/>
    </row>
    <row r="832389" spans="2:3" x14ac:dyDescent="0.25">
      <c r="B832389" s="76"/>
      <c r="C832389" s="75"/>
    </row>
    <row r="832499" spans="2:3" x14ac:dyDescent="0.25">
      <c r="B832499" s="76"/>
      <c r="C832499" s="75"/>
    </row>
    <row r="832500" spans="2:3" x14ac:dyDescent="0.25">
      <c r="B832500" s="76"/>
      <c r="C832500" s="75"/>
    </row>
    <row r="832501" spans="2:3" x14ac:dyDescent="0.25">
      <c r="B832501" s="76"/>
      <c r="C832501" s="75"/>
    </row>
    <row r="832502" spans="2:3" x14ac:dyDescent="0.25">
      <c r="B832502" s="76"/>
      <c r="C832502" s="75"/>
    </row>
    <row r="832503" spans="2:3" x14ac:dyDescent="0.25">
      <c r="B832503" s="76"/>
      <c r="C832503" s="75"/>
    </row>
    <row r="832504" spans="2:3" x14ac:dyDescent="0.25">
      <c r="B832504" s="76"/>
      <c r="C832504" s="75"/>
    </row>
    <row r="832505" spans="2:3" x14ac:dyDescent="0.25">
      <c r="B832505" s="76"/>
      <c r="C832505" s="75"/>
    </row>
    <row r="832506" spans="2:3" x14ac:dyDescent="0.25">
      <c r="B832506" s="76"/>
      <c r="C832506" s="75"/>
    </row>
    <row r="832507" spans="2:3" x14ac:dyDescent="0.25">
      <c r="B832507" s="76"/>
      <c r="C832507" s="75"/>
    </row>
    <row r="832508" spans="2:3" x14ac:dyDescent="0.25">
      <c r="B832508" s="76"/>
      <c r="C832508" s="75"/>
    </row>
    <row r="832509" spans="2:3" x14ac:dyDescent="0.25">
      <c r="B832509" s="76"/>
      <c r="C832509" s="75"/>
    </row>
    <row r="832510" spans="2:3" x14ac:dyDescent="0.25">
      <c r="B832510" s="76"/>
      <c r="C832510" s="75"/>
    </row>
    <row r="832511" spans="2:3" x14ac:dyDescent="0.25">
      <c r="B832511" s="76"/>
      <c r="C832511" s="75"/>
    </row>
    <row r="832621" spans="2:3" x14ac:dyDescent="0.25">
      <c r="B832621" s="76"/>
      <c r="C832621" s="75"/>
    </row>
    <row r="832622" spans="2:3" x14ac:dyDescent="0.25">
      <c r="B832622" s="76"/>
      <c r="C832622" s="75"/>
    </row>
    <row r="832623" spans="2:3" x14ac:dyDescent="0.25">
      <c r="B832623" s="76"/>
      <c r="C832623" s="75"/>
    </row>
    <row r="832624" spans="2:3" x14ac:dyDescent="0.25">
      <c r="B832624" s="76"/>
      <c r="C832624" s="75"/>
    </row>
    <row r="832625" spans="2:3" x14ac:dyDescent="0.25">
      <c r="B832625" s="76"/>
      <c r="C832625" s="75"/>
    </row>
    <row r="832626" spans="2:3" x14ac:dyDescent="0.25">
      <c r="B832626" s="76"/>
      <c r="C832626" s="75"/>
    </row>
    <row r="832627" spans="2:3" x14ac:dyDescent="0.25">
      <c r="B832627" s="76"/>
      <c r="C832627" s="75"/>
    </row>
    <row r="832628" spans="2:3" x14ac:dyDescent="0.25">
      <c r="B832628" s="76"/>
      <c r="C832628" s="75"/>
    </row>
    <row r="832629" spans="2:3" x14ac:dyDescent="0.25">
      <c r="B832629" s="76"/>
      <c r="C832629" s="75"/>
    </row>
    <row r="832630" spans="2:3" x14ac:dyDescent="0.25">
      <c r="B832630" s="76"/>
      <c r="C832630" s="75"/>
    </row>
    <row r="832631" spans="2:3" x14ac:dyDescent="0.25">
      <c r="B832631" s="76"/>
      <c r="C832631" s="75"/>
    </row>
    <row r="832632" spans="2:3" x14ac:dyDescent="0.25">
      <c r="B832632" s="76"/>
      <c r="C832632" s="75"/>
    </row>
    <row r="832633" spans="2:3" x14ac:dyDescent="0.25">
      <c r="B832633" s="76"/>
      <c r="C832633" s="75"/>
    </row>
    <row r="832743" spans="2:3" x14ac:dyDescent="0.25">
      <c r="B832743" s="76"/>
      <c r="C832743" s="75"/>
    </row>
    <row r="832744" spans="2:3" x14ac:dyDescent="0.25">
      <c r="B832744" s="76"/>
      <c r="C832744" s="75"/>
    </row>
    <row r="832745" spans="2:3" x14ac:dyDescent="0.25">
      <c r="B832745" s="76"/>
      <c r="C832745" s="75"/>
    </row>
    <row r="832746" spans="2:3" x14ac:dyDescent="0.25">
      <c r="B832746" s="76"/>
      <c r="C832746" s="75"/>
    </row>
    <row r="832747" spans="2:3" x14ac:dyDescent="0.25">
      <c r="B832747" s="76"/>
      <c r="C832747" s="75"/>
    </row>
    <row r="832748" spans="2:3" x14ac:dyDescent="0.25">
      <c r="B832748" s="76"/>
      <c r="C832748" s="75"/>
    </row>
    <row r="832749" spans="2:3" x14ac:dyDescent="0.25">
      <c r="B832749" s="76"/>
      <c r="C832749" s="75"/>
    </row>
    <row r="832750" spans="2:3" x14ac:dyDescent="0.25">
      <c r="B832750" s="76"/>
      <c r="C832750" s="75"/>
    </row>
    <row r="832751" spans="2:3" x14ac:dyDescent="0.25">
      <c r="B832751" s="76"/>
      <c r="C832751" s="75"/>
    </row>
    <row r="832752" spans="2:3" x14ac:dyDescent="0.25">
      <c r="B832752" s="76"/>
      <c r="C832752" s="75"/>
    </row>
    <row r="832753" spans="2:3" x14ac:dyDescent="0.25">
      <c r="B832753" s="76"/>
      <c r="C832753" s="75"/>
    </row>
    <row r="832754" spans="2:3" x14ac:dyDescent="0.25">
      <c r="B832754" s="76"/>
      <c r="C832754" s="75"/>
    </row>
    <row r="832755" spans="2:3" x14ac:dyDescent="0.25">
      <c r="B832755" s="76"/>
      <c r="C832755" s="75"/>
    </row>
    <row r="832865" spans="2:3" x14ac:dyDescent="0.25">
      <c r="B832865" s="76"/>
      <c r="C832865" s="75"/>
    </row>
    <row r="832866" spans="2:3" x14ac:dyDescent="0.25">
      <c r="B832866" s="76"/>
      <c r="C832866" s="75"/>
    </row>
    <row r="832867" spans="2:3" x14ac:dyDescent="0.25">
      <c r="B832867" s="76"/>
      <c r="C832867" s="75"/>
    </row>
    <row r="832868" spans="2:3" x14ac:dyDescent="0.25">
      <c r="B832868" s="76"/>
      <c r="C832868" s="75"/>
    </row>
    <row r="832869" spans="2:3" x14ac:dyDescent="0.25">
      <c r="B832869" s="76"/>
      <c r="C832869" s="75"/>
    </row>
    <row r="832870" spans="2:3" x14ac:dyDescent="0.25">
      <c r="B832870" s="76"/>
      <c r="C832870" s="75"/>
    </row>
    <row r="832871" spans="2:3" x14ac:dyDescent="0.25">
      <c r="B832871" s="76"/>
      <c r="C832871" s="75"/>
    </row>
    <row r="832872" spans="2:3" x14ac:dyDescent="0.25">
      <c r="B832872" s="76"/>
      <c r="C832872" s="75"/>
    </row>
    <row r="832873" spans="2:3" x14ac:dyDescent="0.25">
      <c r="B832873" s="76"/>
      <c r="C832873" s="75"/>
    </row>
    <row r="832874" spans="2:3" x14ac:dyDescent="0.25">
      <c r="B832874" s="76"/>
      <c r="C832874" s="75"/>
    </row>
    <row r="832875" spans="2:3" x14ac:dyDescent="0.25">
      <c r="B832875" s="76"/>
      <c r="C832875" s="75"/>
    </row>
    <row r="832876" spans="2:3" x14ac:dyDescent="0.25">
      <c r="B832876" s="76"/>
      <c r="C832876" s="75"/>
    </row>
    <row r="832877" spans="2:3" x14ac:dyDescent="0.25">
      <c r="B832877" s="76"/>
      <c r="C832877" s="75"/>
    </row>
    <row r="832987" spans="2:3" x14ac:dyDescent="0.25">
      <c r="B832987" s="76"/>
      <c r="C832987" s="75"/>
    </row>
    <row r="832988" spans="2:3" x14ac:dyDescent="0.25">
      <c r="B832988" s="76"/>
      <c r="C832988" s="75"/>
    </row>
    <row r="832989" spans="2:3" x14ac:dyDescent="0.25">
      <c r="B832989" s="76"/>
      <c r="C832989" s="75"/>
    </row>
    <row r="832990" spans="2:3" x14ac:dyDescent="0.25">
      <c r="B832990" s="76"/>
      <c r="C832990" s="75"/>
    </row>
    <row r="832991" spans="2:3" x14ac:dyDescent="0.25">
      <c r="B832991" s="76"/>
      <c r="C832991" s="75"/>
    </row>
    <row r="832992" spans="2:3" x14ac:dyDescent="0.25">
      <c r="B832992" s="76"/>
      <c r="C832992" s="75"/>
    </row>
    <row r="832993" spans="2:3" x14ac:dyDescent="0.25">
      <c r="B832993" s="76"/>
      <c r="C832993" s="75"/>
    </row>
    <row r="832994" spans="2:3" x14ac:dyDescent="0.25">
      <c r="B832994" s="76"/>
      <c r="C832994" s="75"/>
    </row>
    <row r="832995" spans="2:3" x14ac:dyDescent="0.25">
      <c r="B832995" s="76"/>
      <c r="C832995" s="75"/>
    </row>
    <row r="832996" spans="2:3" x14ac:dyDescent="0.25">
      <c r="B832996" s="76"/>
      <c r="C832996" s="75"/>
    </row>
    <row r="832997" spans="2:3" x14ac:dyDescent="0.25">
      <c r="B832997" s="76"/>
      <c r="C832997" s="75"/>
    </row>
    <row r="832998" spans="2:3" x14ac:dyDescent="0.25">
      <c r="B832998" s="76"/>
      <c r="C832998" s="75"/>
    </row>
    <row r="832999" spans="2:3" x14ac:dyDescent="0.25">
      <c r="B832999" s="76"/>
      <c r="C832999" s="75"/>
    </row>
    <row r="833109" spans="2:3" x14ac:dyDescent="0.25">
      <c r="B833109" s="76"/>
      <c r="C833109" s="75"/>
    </row>
    <row r="833110" spans="2:3" x14ac:dyDescent="0.25">
      <c r="B833110" s="76"/>
      <c r="C833110" s="75"/>
    </row>
    <row r="833111" spans="2:3" x14ac:dyDescent="0.25">
      <c r="B833111" s="76"/>
      <c r="C833111" s="75"/>
    </row>
    <row r="833112" spans="2:3" x14ac:dyDescent="0.25">
      <c r="B833112" s="76"/>
      <c r="C833112" s="75"/>
    </row>
    <row r="833113" spans="2:3" x14ac:dyDescent="0.25">
      <c r="B833113" s="76"/>
      <c r="C833113" s="75"/>
    </row>
    <row r="833114" spans="2:3" x14ac:dyDescent="0.25">
      <c r="B833114" s="76"/>
      <c r="C833114" s="75"/>
    </row>
    <row r="833115" spans="2:3" x14ac:dyDescent="0.25">
      <c r="B833115" s="76"/>
      <c r="C833115" s="75"/>
    </row>
    <row r="833116" spans="2:3" x14ac:dyDescent="0.25">
      <c r="B833116" s="76"/>
      <c r="C833116" s="75"/>
    </row>
    <row r="833117" spans="2:3" x14ac:dyDescent="0.25">
      <c r="B833117" s="76"/>
      <c r="C833117" s="75"/>
    </row>
    <row r="833118" spans="2:3" x14ac:dyDescent="0.25">
      <c r="B833118" s="76"/>
      <c r="C833118" s="75"/>
    </row>
    <row r="833119" spans="2:3" x14ac:dyDescent="0.25">
      <c r="B833119" s="76"/>
      <c r="C833119" s="75"/>
    </row>
    <row r="833120" spans="2:3" x14ac:dyDescent="0.25">
      <c r="B833120" s="76"/>
      <c r="C833120" s="75"/>
    </row>
    <row r="833121" spans="2:3" x14ac:dyDescent="0.25">
      <c r="B833121" s="76"/>
      <c r="C833121" s="75"/>
    </row>
    <row r="833231" spans="2:3" x14ac:dyDescent="0.25">
      <c r="B833231" s="76"/>
      <c r="C833231" s="75"/>
    </row>
    <row r="833232" spans="2:3" x14ac:dyDescent="0.25">
      <c r="B833232" s="76"/>
      <c r="C833232" s="75"/>
    </row>
    <row r="833233" spans="2:3" x14ac:dyDescent="0.25">
      <c r="B833233" s="76"/>
      <c r="C833233" s="75"/>
    </row>
    <row r="833234" spans="2:3" x14ac:dyDescent="0.25">
      <c r="B833234" s="76"/>
      <c r="C833234" s="75"/>
    </row>
    <row r="833235" spans="2:3" x14ac:dyDescent="0.25">
      <c r="B833235" s="76"/>
      <c r="C833235" s="75"/>
    </row>
    <row r="833236" spans="2:3" x14ac:dyDescent="0.25">
      <c r="B833236" s="76"/>
      <c r="C833236" s="75"/>
    </row>
    <row r="833237" spans="2:3" x14ac:dyDescent="0.25">
      <c r="B833237" s="76"/>
      <c r="C833237" s="75"/>
    </row>
    <row r="833238" spans="2:3" x14ac:dyDescent="0.25">
      <c r="B833238" s="76"/>
      <c r="C833238" s="75"/>
    </row>
    <row r="833239" spans="2:3" x14ac:dyDescent="0.25">
      <c r="B833239" s="76"/>
      <c r="C833239" s="75"/>
    </row>
    <row r="833240" spans="2:3" x14ac:dyDescent="0.25">
      <c r="B833240" s="76"/>
      <c r="C833240" s="75"/>
    </row>
    <row r="833241" spans="2:3" x14ac:dyDescent="0.25">
      <c r="B833241" s="76"/>
      <c r="C833241" s="75"/>
    </row>
    <row r="833242" spans="2:3" x14ac:dyDescent="0.25">
      <c r="B833242" s="76"/>
      <c r="C833242" s="75"/>
    </row>
    <row r="833243" spans="2:3" x14ac:dyDescent="0.25">
      <c r="B833243" s="76"/>
      <c r="C833243" s="75"/>
    </row>
    <row r="833353" spans="2:3" x14ac:dyDescent="0.25">
      <c r="B833353" s="76"/>
      <c r="C833353" s="75"/>
    </row>
    <row r="833354" spans="2:3" x14ac:dyDescent="0.25">
      <c r="B833354" s="76"/>
      <c r="C833354" s="75"/>
    </row>
    <row r="833355" spans="2:3" x14ac:dyDescent="0.25">
      <c r="B833355" s="76"/>
      <c r="C833355" s="75"/>
    </row>
    <row r="833356" spans="2:3" x14ac:dyDescent="0.25">
      <c r="B833356" s="76"/>
      <c r="C833356" s="75"/>
    </row>
    <row r="833357" spans="2:3" x14ac:dyDescent="0.25">
      <c r="B833357" s="76"/>
      <c r="C833357" s="75"/>
    </row>
    <row r="833358" spans="2:3" x14ac:dyDescent="0.25">
      <c r="B833358" s="76"/>
      <c r="C833358" s="75"/>
    </row>
    <row r="833359" spans="2:3" x14ac:dyDescent="0.25">
      <c r="B833359" s="76"/>
      <c r="C833359" s="75"/>
    </row>
    <row r="833360" spans="2:3" x14ac:dyDescent="0.25">
      <c r="B833360" s="76"/>
      <c r="C833360" s="75"/>
    </row>
    <row r="833361" spans="2:3" x14ac:dyDescent="0.25">
      <c r="B833361" s="76"/>
      <c r="C833361" s="75"/>
    </row>
    <row r="833362" spans="2:3" x14ac:dyDescent="0.25">
      <c r="B833362" s="76"/>
      <c r="C833362" s="75"/>
    </row>
    <row r="833363" spans="2:3" x14ac:dyDescent="0.25">
      <c r="B833363" s="76"/>
      <c r="C833363" s="75"/>
    </row>
    <row r="833364" spans="2:3" x14ac:dyDescent="0.25">
      <c r="B833364" s="76"/>
      <c r="C833364" s="75"/>
    </row>
    <row r="833365" spans="2:3" x14ac:dyDescent="0.25">
      <c r="B833365" s="76"/>
      <c r="C833365" s="75"/>
    </row>
    <row r="833475" spans="2:3" x14ac:dyDescent="0.25">
      <c r="B833475" s="76"/>
      <c r="C833475" s="75"/>
    </row>
    <row r="833476" spans="2:3" x14ac:dyDescent="0.25">
      <c r="B833476" s="76"/>
      <c r="C833476" s="75"/>
    </row>
    <row r="833477" spans="2:3" x14ac:dyDescent="0.25">
      <c r="B833477" s="76"/>
      <c r="C833477" s="75"/>
    </row>
    <row r="833478" spans="2:3" x14ac:dyDescent="0.25">
      <c r="B833478" s="76"/>
      <c r="C833478" s="75"/>
    </row>
    <row r="833479" spans="2:3" x14ac:dyDescent="0.25">
      <c r="B833479" s="76"/>
      <c r="C833479" s="75"/>
    </row>
    <row r="833480" spans="2:3" x14ac:dyDescent="0.25">
      <c r="B833480" s="76"/>
      <c r="C833480" s="75"/>
    </row>
    <row r="833481" spans="2:3" x14ac:dyDescent="0.25">
      <c r="B833481" s="76"/>
      <c r="C833481" s="75"/>
    </row>
    <row r="833482" spans="2:3" x14ac:dyDescent="0.25">
      <c r="B833482" s="76"/>
      <c r="C833482" s="75"/>
    </row>
    <row r="833483" spans="2:3" x14ac:dyDescent="0.25">
      <c r="B833483" s="76"/>
      <c r="C833483" s="75"/>
    </row>
    <row r="833484" spans="2:3" x14ac:dyDescent="0.25">
      <c r="B833484" s="76"/>
      <c r="C833484" s="75"/>
    </row>
    <row r="833485" spans="2:3" x14ac:dyDescent="0.25">
      <c r="B833485" s="76"/>
      <c r="C833485" s="75"/>
    </row>
    <row r="833486" spans="2:3" x14ac:dyDescent="0.25">
      <c r="B833486" s="76"/>
      <c r="C833486" s="75"/>
    </row>
    <row r="833487" spans="2:3" x14ac:dyDescent="0.25">
      <c r="B833487" s="76"/>
      <c r="C833487" s="75"/>
    </row>
    <row r="833597" spans="2:3" x14ac:dyDescent="0.25">
      <c r="B833597" s="76"/>
      <c r="C833597" s="75"/>
    </row>
    <row r="833598" spans="2:3" x14ac:dyDescent="0.25">
      <c r="B833598" s="76"/>
      <c r="C833598" s="75"/>
    </row>
    <row r="833599" spans="2:3" x14ac:dyDescent="0.25">
      <c r="B833599" s="76"/>
      <c r="C833599" s="75"/>
    </row>
    <row r="833600" spans="2:3" x14ac:dyDescent="0.25">
      <c r="B833600" s="76"/>
      <c r="C833600" s="75"/>
    </row>
    <row r="833601" spans="2:3" x14ac:dyDescent="0.25">
      <c r="B833601" s="76"/>
      <c r="C833601" s="75"/>
    </row>
    <row r="833602" spans="2:3" x14ac:dyDescent="0.25">
      <c r="B833602" s="76"/>
      <c r="C833602" s="75"/>
    </row>
    <row r="833603" spans="2:3" x14ac:dyDescent="0.25">
      <c r="B833603" s="76"/>
      <c r="C833603" s="75"/>
    </row>
    <row r="833604" spans="2:3" x14ac:dyDescent="0.25">
      <c r="B833604" s="76"/>
      <c r="C833604" s="75"/>
    </row>
    <row r="833605" spans="2:3" x14ac:dyDescent="0.25">
      <c r="B833605" s="76"/>
      <c r="C833605" s="75"/>
    </row>
    <row r="833606" spans="2:3" x14ac:dyDescent="0.25">
      <c r="B833606" s="76"/>
      <c r="C833606" s="75"/>
    </row>
    <row r="833607" spans="2:3" x14ac:dyDescent="0.25">
      <c r="B833607" s="76"/>
      <c r="C833607" s="75"/>
    </row>
    <row r="833608" spans="2:3" x14ac:dyDescent="0.25">
      <c r="B833608" s="76"/>
      <c r="C833608" s="75"/>
    </row>
    <row r="833609" spans="2:3" x14ac:dyDescent="0.25">
      <c r="B833609" s="76"/>
      <c r="C833609" s="75"/>
    </row>
    <row r="833719" spans="2:3" x14ac:dyDescent="0.25">
      <c r="B833719" s="76"/>
      <c r="C833719" s="75"/>
    </row>
    <row r="833720" spans="2:3" x14ac:dyDescent="0.25">
      <c r="B833720" s="76"/>
      <c r="C833720" s="75"/>
    </row>
    <row r="833721" spans="2:3" x14ac:dyDescent="0.25">
      <c r="B833721" s="76"/>
      <c r="C833721" s="75"/>
    </row>
    <row r="833722" spans="2:3" x14ac:dyDescent="0.25">
      <c r="B833722" s="76"/>
      <c r="C833722" s="75"/>
    </row>
    <row r="833723" spans="2:3" x14ac:dyDescent="0.25">
      <c r="B833723" s="76"/>
      <c r="C833723" s="75"/>
    </row>
    <row r="833724" spans="2:3" x14ac:dyDescent="0.25">
      <c r="B833724" s="76"/>
      <c r="C833724" s="75"/>
    </row>
    <row r="833725" spans="2:3" x14ac:dyDescent="0.25">
      <c r="B833725" s="76"/>
      <c r="C833725" s="75"/>
    </row>
    <row r="833726" spans="2:3" x14ac:dyDescent="0.25">
      <c r="B833726" s="76"/>
      <c r="C833726" s="75"/>
    </row>
    <row r="833727" spans="2:3" x14ac:dyDescent="0.25">
      <c r="B833727" s="76"/>
      <c r="C833727" s="75"/>
    </row>
    <row r="833728" spans="2:3" x14ac:dyDescent="0.25">
      <c r="B833728" s="76"/>
      <c r="C833728" s="75"/>
    </row>
    <row r="833729" spans="2:3" x14ac:dyDescent="0.25">
      <c r="B833729" s="76"/>
      <c r="C833729" s="75"/>
    </row>
    <row r="833730" spans="2:3" x14ac:dyDescent="0.25">
      <c r="B833730" s="76"/>
      <c r="C833730" s="75"/>
    </row>
    <row r="833731" spans="2:3" x14ac:dyDescent="0.25">
      <c r="B833731" s="76"/>
      <c r="C833731" s="75"/>
    </row>
    <row r="833841" spans="2:3" x14ac:dyDescent="0.25">
      <c r="B833841" s="76"/>
      <c r="C833841" s="75"/>
    </row>
    <row r="833842" spans="2:3" x14ac:dyDescent="0.25">
      <c r="B833842" s="76"/>
      <c r="C833842" s="75"/>
    </row>
    <row r="833843" spans="2:3" x14ac:dyDescent="0.25">
      <c r="B833843" s="76"/>
      <c r="C833843" s="75"/>
    </row>
    <row r="833844" spans="2:3" x14ac:dyDescent="0.25">
      <c r="B833844" s="76"/>
      <c r="C833844" s="75"/>
    </row>
    <row r="833845" spans="2:3" x14ac:dyDescent="0.25">
      <c r="B833845" s="76"/>
      <c r="C833845" s="75"/>
    </row>
    <row r="833846" spans="2:3" x14ac:dyDescent="0.25">
      <c r="B833846" s="76"/>
      <c r="C833846" s="75"/>
    </row>
    <row r="833847" spans="2:3" x14ac:dyDescent="0.25">
      <c r="B833847" s="76"/>
      <c r="C833847" s="75"/>
    </row>
    <row r="833848" spans="2:3" x14ac:dyDescent="0.25">
      <c r="B833848" s="76"/>
      <c r="C833848" s="75"/>
    </row>
    <row r="833849" spans="2:3" x14ac:dyDescent="0.25">
      <c r="B833849" s="76"/>
      <c r="C833849" s="75"/>
    </row>
    <row r="833850" spans="2:3" x14ac:dyDescent="0.25">
      <c r="B833850" s="76"/>
      <c r="C833850" s="75"/>
    </row>
    <row r="833851" spans="2:3" x14ac:dyDescent="0.25">
      <c r="B833851" s="76"/>
      <c r="C833851" s="75"/>
    </row>
    <row r="833852" spans="2:3" x14ac:dyDescent="0.25">
      <c r="B833852" s="76"/>
      <c r="C833852" s="75"/>
    </row>
    <row r="833853" spans="2:3" x14ac:dyDescent="0.25">
      <c r="B833853" s="76"/>
      <c r="C833853" s="75"/>
    </row>
    <row r="833963" spans="2:3" x14ac:dyDescent="0.25">
      <c r="B833963" s="76"/>
      <c r="C833963" s="75"/>
    </row>
    <row r="833964" spans="2:3" x14ac:dyDescent="0.25">
      <c r="B833964" s="76"/>
      <c r="C833964" s="75"/>
    </row>
    <row r="833965" spans="2:3" x14ac:dyDescent="0.25">
      <c r="B833965" s="76"/>
      <c r="C833965" s="75"/>
    </row>
    <row r="833966" spans="2:3" x14ac:dyDescent="0.25">
      <c r="B833966" s="76"/>
      <c r="C833966" s="75"/>
    </row>
    <row r="833967" spans="2:3" x14ac:dyDescent="0.25">
      <c r="B833967" s="76"/>
      <c r="C833967" s="75"/>
    </row>
    <row r="833968" spans="2:3" x14ac:dyDescent="0.25">
      <c r="B833968" s="76"/>
      <c r="C833968" s="75"/>
    </row>
    <row r="833969" spans="2:3" x14ac:dyDescent="0.25">
      <c r="B833969" s="76"/>
      <c r="C833969" s="75"/>
    </row>
    <row r="833970" spans="2:3" x14ac:dyDescent="0.25">
      <c r="B833970" s="76"/>
      <c r="C833970" s="75"/>
    </row>
    <row r="833971" spans="2:3" x14ac:dyDescent="0.25">
      <c r="B833971" s="76"/>
      <c r="C833971" s="75"/>
    </row>
    <row r="833972" spans="2:3" x14ac:dyDescent="0.25">
      <c r="B833972" s="76"/>
      <c r="C833972" s="75"/>
    </row>
    <row r="833973" spans="2:3" x14ac:dyDescent="0.25">
      <c r="B833973" s="76"/>
      <c r="C833973" s="75"/>
    </row>
    <row r="833974" spans="2:3" x14ac:dyDescent="0.25">
      <c r="B833974" s="76"/>
      <c r="C833974" s="75"/>
    </row>
    <row r="833975" spans="2:3" x14ac:dyDescent="0.25">
      <c r="B833975" s="76"/>
      <c r="C833975" s="75"/>
    </row>
    <row r="834085" spans="2:3" x14ac:dyDescent="0.25">
      <c r="B834085" s="76"/>
      <c r="C834085" s="75"/>
    </row>
    <row r="834086" spans="2:3" x14ac:dyDescent="0.25">
      <c r="B834086" s="76"/>
      <c r="C834086" s="75"/>
    </row>
    <row r="834087" spans="2:3" x14ac:dyDescent="0.25">
      <c r="B834087" s="76"/>
      <c r="C834087" s="75"/>
    </row>
    <row r="834088" spans="2:3" x14ac:dyDescent="0.25">
      <c r="B834088" s="76"/>
      <c r="C834088" s="75"/>
    </row>
    <row r="834089" spans="2:3" x14ac:dyDescent="0.25">
      <c r="B834089" s="76"/>
      <c r="C834089" s="75"/>
    </row>
    <row r="834090" spans="2:3" x14ac:dyDescent="0.25">
      <c r="B834090" s="76"/>
      <c r="C834090" s="75"/>
    </row>
    <row r="834091" spans="2:3" x14ac:dyDescent="0.25">
      <c r="B834091" s="76"/>
      <c r="C834091" s="75"/>
    </row>
    <row r="834092" spans="2:3" x14ac:dyDescent="0.25">
      <c r="B834092" s="76"/>
      <c r="C834092" s="75"/>
    </row>
    <row r="834093" spans="2:3" x14ac:dyDescent="0.25">
      <c r="B834093" s="76"/>
      <c r="C834093" s="75"/>
    </row>
    <row r="834094" spans="2:3" x14ac:dyDescent="0.25">
      <c r="B834094" s="76"/>
      <c r="C834094" s="75"/>
    </row>
    <row r="834095" spans="2:3" x14ac:dyDescent="0.25">
      <c r="B834095" s="76"/>
      <c r="C834095" s="75"/>
    </row>
    <row r="834096" spans="2:3" x14ac:dyDescent="0.25">
      <c r="B834096" s="76"/>
      <c r="C834096" s="75"/>
    </row>
    <row r="834097" spans="2:3" x14ac:dyDescent="0.25">
      <c r="B834097" s="76"/>
      <c r="C834097" s="75"/>
    </row>
    <row r="834207" spans="2:3" x14ac:dyDescent="0.25">
      <c r="B834207" s="76"/>
      <c r="C834207" s="75"/>
    </row>
    <row r="834208" spans="2:3" x14ac:dyDescent="0.25">
      <c r="B834208" s="76"/>
      <c r="C834208" s="75"/>
    </row>
    <row r="834209" spans="2:3" x14ac:dyDescent="0.25">
      <c r="B834209" s="76"/>
      <c r="C834209" s="75"/>
    </row>
    <row r="834210" spans="2:3" x14ac:dyDescent="0.25">
      <c r="B834210" s="76"/>
      <c r="C834210" s="75"/>
    </row>
    <row r="834211" spans="2:3" x14ac:dyDescent="0.25">
      <c r="B834211" s="76"/>
      <c r="C834211" s="75"/>
    </row>
    <row r="834212" spans="2:3" x14ac:dyDescent="0.25">
      <c r="B834212" s="76"/>
      <c r="C834212" s="75"/>
    </row>
    <row r="834213" spans="2:3" x14ac:dyDescent="0.25">
      <c r="B834213" s="76"/>
      <c r="C834213" s="75"/>
    </row>
    <row r="834214" spans="2:3" x14ac:dyDescent="0.25">
      <c r="B834214" s="76"/>
      <c r="C834214" s="75"/>
    </row>
    <row r="834215" spans="2:3" x14ac:dyDescent="0.25">
      <c r="B834215" s="76"/>
      <c r="C834215" s="75"/>
    </row>
    <row r="834216" spans="2:3" x14ac:dyDescent="0.25">
      <c r="B834216" s="76"/>
      <c r="C834216" s="75"/>
    </row>
    <row r="834217" spans="2:3" x14ac:dyDescent="0.25">
      <c r="B834217" s="76"/>
      <c r="C834217" s="75"/>
    </row>
    <row r="834218" spans="2:3" x14ac:dyDescent="0.25">
      <c r="B834218" s="76"/>
      <c r="C834218" s="75"/>
    </row>
    <row r="834219" spans="2:3" x14ac:dyDescent="0.25">
      <c r="B834219" s="76"/>
      <c r="C834219" s="75"/>
    </row>
    <row r="834329" spans="2:3" x14ac:dyDescent="0.25">
      <c r="B834329" s="76"/>
      <c r="C834329" s="75"/>
    </row>
    <row r="834330" spans="2:3" x14ac:dyDescent="0.25">
      <c r="B834330" s="76"/>
      <c r="C834330" s="75"/>
    </row>
    <row r="834331" spans="2:3" x14ac:dyDescent="0.25">
      <c r="B834331" s="76"/>
      <c r="C834331" s="75"/>
    </row>
    <row r="834332" spans="2:3" x14ac:dyDescent="0.25">
      <c r="B834332" s="76"/>
      <c r="C834332" s="75"/>
    </row>
    <row r="834333" spans="2:3" x14ac:dyDescent="0.25">
      <c r="B834333" s="76"/>
      <c r="C834333" s="75"/>
    </row>
    <row r="834334" spans="2:3" x14ac:dyDescent="0.25">
      <c r="B834334" s="76"/>
      <c r="C834334" s="75"/>
    </row>
    <row r="834335" spans="2:3" x14ac:dyDescent="0.25">
      <c r="B834335" s="76"/>
      <c r="C834335" s="75"/>
    </row>
    <row r="834336" spans="2:3" x14ac:dyDescent="0.25">
      <c r="B834336" s="76"/>
      <c r="C834336" s="75"/>
    </row>
    <row r="834337" spans="2:3" x14ac:dyDescent="0.25">
      <c r="B834337" s="76"/>
      <c r="C834337" s="75"/>
    </row>
    <row r="834338" spans="2:3" x14ac:dyDescent="0.25">
      <c r="B834338" s="76"/>
      <c r="C834338" s="75"/>
    </row>
    <row r="834339" spans="2:3" x14ac:dyDescent="0.25">
      <c r="B834339" s="76"/>
      <c r="C834339" s="75"/>
    </row>
    <row r="834340" spans="2:3" x14ac:dyDescent="0.25">
      <c r="B834340" s="76"/>
      <c r="C834340" s="75"/>
    </row>
    <row r="834341" spans="2:3" x14ac:dyDescent="0.25">
      <c r="B834341" s="76"/>
      <c r="C834341" s="75"/>
    </row>
    <row r="834451" spans="2:3" x14ac:dyDescent="0.25">
      <c r="B834451" s="76"/>
      <c r="C834451" s="75"/>
    </row>
    <row r="834452" spans="2:3" x14ac:dyDescent="0.25">
      <c r="B834452" s="76"/>
      <c r="C834452" s="75"/>
    </row>
    <row r="834453" spans="2:3" x14ac:dyDescent="0.25">
      <c r="B834453" s="76"/>
      <c r="C834453" s="75"/>
    </row>
    <row r="834454" spans="2:3" x14ac:dyDescent="0.25">
      <c r="B834454" s="76"/>
      <c r="C834454" s="75"/>
    </row>
    <row r="834455" spans="2:3" x14ac:dyDescent="0.25">
      <c r="B834455" s="76"/>
      <c r="C834455" s="75"/>
    </row>
    <row r="834456" spans="2:3" x14ac:dyDescent="0.25">
      <c r="B834456" s="76"/>
      <c r="C834456" s="75"/>
    </row>
    <row r="834457" spans="2:3" x14ac:dyDescent="0.25">
      <c r="B834457" s="76"/>
      <c r="C834457" s="75"/>
    </row>
    <row r="834458" spans="2:3" x14ac:dyDescent="0.25">
      <c r="B834458" s="76"/>
      <c r="C834458" s="75"/>
    </row>
    <row r="834459" spans="2:3" x14ac:dyDescent="0.25">
      <c r="B834459" s="76"/>
      <c r="C834459" s="75"/>
    </row>
    <row r="834460" spans="2:3" x14ac:dyDescent="0.25">
      <c r="B834460" s="76"/>
      <c r="C834460" s="75"/>
    </row>
    <row r="834461" spans="2:3" x14ac:dyDescent="0.25">
      <c r="B834461" s="76"/>
      <c r="C834461" s="75"/>
    </row>
    <row r="834462" spans="2:3" x14ac:dyDescent="0.25">
      <c r="B834462" s="76"/>
      <c r="C834462" s="75"/>
    </row>
    <row r="834463" spans="2:3" x14ac:dyDescent="0.25">
      <c r="B834463" s="76"/>
      <c r="C834463" s="75"/>
    </row>
    <row r="834573" spans="2:3" x14ac:dyDescent="0.25">
      <c r="B834573" s="76"/>
      <c r="C834573" s="75"/>
    </row>
    <row r="834574" spans="2:3" x14ac:dyDescent="0.25">
      <c r="B834574" s="76"/>
      <c r="C834574" s="75"/>
    </row>
    <row r="834575" spans="2:3" x14ac:dyDescent="0.25">
      <c r="B834575" s="76"/>
      <c r="C834575" s="75"/>
    </row>
    <row r="834576" spans="2:3" x14ac:dyDescent="0.25">
      <c r="B834576" s="76"/>
      <c r="C834576" s="75"/>
    </row>
    <row r="834577" spans="2:3" x14ac:dyDescent="0.25">
      <c r="B834577" s="76"/>
      <c r="C834577" s="75"/>
    </row>
    <row r="834578" spans="2:3" x14ac:dyDescent="0.25">
      <c r="B834578" s="76"/>
      <c r="C834578" s="75"/>
    </row>
    <row r="834579" spans="2:3" x14ac:dyDescent="0.25">
      <c r="B834579" s="76"/>
      <c r="C834579" s="75"/>
    </row>
    <row r="834580" spans="2:3" x14ac:dyDescent="0.25">
      <c r="B834580" s="76"/>
      <c r="C834580" s="75"/>
    </row>
    <row r="834581" spans="2:3" x14ac:dyDescent="0.25">
      <c r="B834581" s="76"/>
      <c r="C834581" s="75"/>
    </row>
    <row r="834582" spans="2:3" x14ac:dyDescent="0.25">
      <c r="B834582" s="76"/>
      <c r="C834582" s="75"/>
    </row>
    <row r="834583" spans="2:3" x14ac:dyDescent="0.25">
      <c r="B834583" s="76"/>
      <c r="C834583" s="75"/>
    </row>
    <row r="834584" spans="2:3" x14ac:dyDescent="0.25">
      <c r="B834584" s="76"/>
      <c r="C834584" s="75"/>
    </row>
    <row r="834585" spans="2:3" x14ac:dyDescent="0.25">
      <c r="B834585" s="76"/>
      <c r="C834585" s="75"/>
    </row>
    <row r="834695" spans="2:3" x14ac:dyDescent="0.25">
      <c r="B834695" s="76"/>
      <c r="C834695" s="75"/>
    </row>
    <row r="834696" spans="2:3" x14ac:dyDescent="0.25">
      <c r="B834696" s="76"/>
      <c r="C834696" s="75"/>
    </row>
    <row r="834697" spans="2:3" x14ac:dyDescent="0.25">
      <c r="B834697" s="76"/>
      <c r="C834697" s="75"/>
    </row>
    <row r="834698" spans="2:3" x14ac:dyDescent="0.25">
      <c r="B834698" s="76"/>
      <c r="C834698" s="75"/>
    </row>
    <row r="834699" spans="2:3" x14ac:dyDescent="0.25">
      <c r="B834699" s="76"/>
      <c r="C834699" s="75"/>
    </row>
    <row r="834700" spans="2:3" x14ac:dyDescent="0.25">
      <c r="B834700" s="76"/>
      <c r="C834700" s="75"/>
    </row>
    <row r="834701" spans="2:3" x14ac:dyDescent="0.25">
      <c r="B834701" s="76"/>
      <c r="C834701" s="75"/>
    </row>
    <row r="834702" spans="2:3" x14ac:dyDescent="0.25">
      <c r="B834702" s="76"/>
      <c r="C834702" s="75"/>
    </row>
    <row r="834703" spans="2:3" x14ac:dyDescent="0.25">
      <c r="B834703" s="76"/>
      <c r="C834703" s="75"/>
    </row>
    <row r="834704" spans="2:3" x14ac:dyDescent="0.25">
      <c r="B834704" s="76"/>
      <c r="C834704" s="75"/>
    </row>
    <row r="834705" spans="2:3" x14ac:dyDescent="0.25">
      <c r="B834705" s="76"/>
      <c r="C834705" s="75"/>
    </row>
    <row r="834706" spans="2:3" x14ac:dyDescent="0.25">
      <c r="B834706" s="76"/>
      <c r="C834706" s="75"/>
    </row>
    <row r="834707" spans="2:3" x14ac:dyDescent="0.25">
      <c r="B834707" s="76"/>
      <c r="C834707" s="75"/>
    </row>
    <row r="834817" spans="2:3" x14ac:dyDescent="0.25">
      <c r="B834817" s="76"/>
      <c r="C834817" s="75"/>
    </row>
    <row r="834818" spans="2:3" x14ac:dyDescent="0.25">
      <c r="B834818" s="76"/>
      <c r="C834818" s="75"/>
    </row>
    <row r="834819" spans="2:3" x14ac:dyDescent="0.25">
      <c r="B834819" s="76"/>
      <c r="C834819" s="75"/>
    </row>
    <row r="834820" spans="2:3" x14ac:dyDescent="0.25">
      <c r="B834820" s="76"/>
      <c r="C834820" s="75"/>
    </row>
    <row r="834821" spans="2:3" x14ac:dyDescent="0.25">
      <c r="B834821" s="76"/>
      <c r="C834821" s="75"/>
    </row>
    <row r="834822" spans="2:3" x14ac:dyDescent="0.25">
      <c r="B834822" s="76"/>
      <c r="C834822" s="75"/>
    </row>
    <row r="834823" spans="2:3" x14ac:dyDescent="0.25">
      <c r="B834823" s="76"/>
      <c r="C834823" s="75"/>
    </row>
    <row r="834824" spans="2:3" x14ac:dyDescent="0.25">
      <c r="B834824" s="76"/>
      <c r="C834824" s="75"/>
    </row>
    <row r="834825" spans="2:3" x14ac:dyDescent="0.25">
      <c r="B834825" s="76"/>
      <c r="C834825" s="75"/>
    </row>
    <row r="834826" spans="2:3" x14ac:dyDescent="0.25">
      <c r="B834826" s="76"/>
      <c r="C834826" s="75"/>
    </row>
    <row r="834827" spans="2:3" x14ac:dyDescent="0.25">
      <c r="B834827" s="76"/>
      <c r="C834827" s="75"/>
    </row>
    <row r="834828" spans="2:3" x14ac:dyDescent="0.25">
      <c r="B834828" s="76"/>
      <c r="C834828" s="75"/>
    </row>
    <row r="834829" spans="2:3" x14ac:dyDescent="0.25">
      <c r="B834829" s="76"/>
      <c r="C834829" s="75"/>
    </row>
    <row r="834939" spans="2:3" x14ac:dyDescent="0.25">
      <c r="B834939" s="76"/>
      <c r="C834939" s="75"/>
    </row>
    <row r="834940" spans="2:3" x14ac:dyDescent="0.25">
      <c r="B834940" s="76"/>
      <c r="C834940" s="75"/>
    </row>
    <row r="834941" spans="2:3" x14ac:dyDescent="0.25">
      <c r="B834941" s="76"/>
      <c r="C834941" s="75"/>
    </row>
    <row r="834942" spans="2:3" x14ac:dyDescent="0.25">
      <c r="B834942" s="76"/>
      <c r="C834942" s="75"/>
    </row>
    <row r="834943" spans="2:3" x14ac:dyDescent="0.25">
      <c r="B834943" s="76"/>
      <c r="C834943" s="75"/>
    </row>
    <row r="834944" spans="2:3" x14ac:dyDescent="0.25">
      <c r="B834944" s="76"/>
      <c r="C834944" s="75"/>
    </row>
    <row r="834945" spans="2:3" x14ac:dyDescent="0.25">
      <c r="B834945" s="76"/>
      <c r="C834945" s="75"/>
    </row>
    <row r="834946" spans="2:3" x14ac:dyDescent="0.25">
      <c r="B834946" s="76"/>
      <c r="C834946" s="75"/>
    </row>
    <row r="834947" spans="2:3" x14ac:dyDescent="0.25">
      <c r="B834947" s="76"/>
      <c r="C834947" s="75"/>
    </row>
    <row r="834948" spans="2:3" x14ac:dyDescent="0.25">
      <c r="B834948" s="76"/>
      <c r="C834948" s="75"/>
    </row>
    <row r="834949" spans="2:3" x14ac:dyDescent="0.25">
      <c r="B834949" s="76"/>
      <c r="C834949" s="75"/>
    </row>
    <row r="834950" spans="2:3" x14ac:dyDescent="0.25">
      <c r="B834950" s="76"/>
      <c r="C834950" s="75"/>
    </row>
    <row r="834951" spans="2:3" x14ac:dyDescent="0.25">
      <c r="B834951" s="76"/>
      <c r="C834951" s="75"/>
    </row>
    <row r="835061" spans="2:3" x14ac:dyDescent="0.25">
      <c r="B835061" s="76"/>
      <c r="C835061" s="75"/>
    </row>
    <row r="835062" spans="2:3" x14ac:dyDescent="0.25">
      <c r="B835062" s="76"/>
      <c r="C835062" s="75"/>
    </row>
    <row r="835063" spans="2:3" x14ac:dyDescent="0.25">
      <c r="B835063" s="76"/>
      <c r="C835063" s="75"/>
    </row>
    <row r="835064" spans="2:3" x14ac:dyDescent="0.25">
      <c r="B835064" s="76"/>
      <c r="C835064" s="75"/>
    </row>
    <row r="835065" spans="2:3" x14ac:dyDescent="0.25">
      <c r="B835065" s="76"/>
      <c r="C835065" s="75"/>
    </row>
    <row r="835066" spans="2:3" x14ac:dyDescent="0.25">
      <c r="B835066" s="76"/>
      <c r="C835066" s="75"/>
    </row>
    <row r="835067" spans="2:3" x14ac:dyDescent="0.25">
      <c r="B835067" s="76"/>
      <c r="C835067" s="75"/>
    </row>
    <row r="835068" spans="2:3" x14ac:dyDescent="0.25">
      <c r="B835068" s="76"/>
      <c r="C835068" s="75"/>
    </row>
    <row r="835069" spans="2:3" x14ac:dyDescent="0.25">
      <c r="B835069" s="76"/>
      <c r="C835069" s="75"/>
    </row>
    <row r="835070" spans="2:3" x14ac:dyDescent="0.25">
      <c r="B835070" s="76"/>
      <c r="C835070" s="75"/>
    </row>
    <row r="835071" spans="2:3" x14ac:dyDescent="0.25">
      <c r="B835071" s="76"/>
      <c r="C835071" s="75"/>
    </row>
    <row r="835072" spans="2:3" x14ac:dyDescent="0.25">
      <c r="B835072" s="76"/>
      <c r="C835072" s="75"/>
    </row>
    <row r="835073" spans="2:3" x14ac:dyDescent="0.25">
      <c r="B835073" s="76"/>
      <c r="C835073" s="75"/>
    </row>
    <row r="835183" spans="2:3" x14ac:dyDescent="0.25">
      <c r="B835183" s="76"/>
      <c r="C835183" s="75"/>
    </row>
    <row r="835184" spans="2:3" x14ac:dyDescent="0.25">
      <c r="B835184" s="76"/>
      <c r="C835184" s="75"/>
    </row>
    <row r="835185" spans="2:3" x14ac:dyDescent="0.25">
      <c r="B835185" s="76"/>
      <c r="C835185" s="75"/>
    </row>
    <row r="835186" spans="2:3" x14ac:dyDescent="0.25">
      <c r="B835186" s="76"/>
      <c r="C835186" s="75"/>
    </row>
    <row r="835187" spans="2:3" x14ac:dyDescent="0.25">
      <c r="B835187" s="76"/>
      <c r="C835187" s="75"/>
    </row>
    <row r="835188" spans="2:3" x14ac:dyDescent="0.25">
      <c r="B835188" s="76"/>
      <c r="C835188" s="75"/>
    </row>
    <row r="835189" spans="2:3" x14ac:dyDescent="0.25">
      <c r="B835189" s="76"/>
      <c r="C835189" s="75"/>
    </row>
    <row r="835190" spans="2:3" x14ac:dyDescent="0.25">
      <c r="B835190" s="76"/>
      <c r="C835190" s="75"/>
    </row>
    <row r="835191" spans="2:3" x14ac:dyDescent="0.25">
      <c r="B835191" s="76"/>
      <c r="C835191" s="75"/>
    </row>
    <row r="835192" spans="2:3" x14ac:dyDescent="0.25">
      <c r="B835192" s="76"/>
      <c r="C835192" s="75"/>
    </row>
    <row r="835193" spans="2:3" x14ac:dyDescent="0.25">
      <c r="B835193" s="76"/>
      <c r="C835193" s="75"/>
    </row>
    <row r="835194" spans="2:3" x14ac:dyDescent="0.25">
      <c r="B835194" s="76"/>
      <c r="C835194" s="75"/>
    </row>
    <row r="835195" spans="2:3" x14ac:dyDescent="0.25">
      <c r="B835195" s="76"/>
      <c r="C835195" s="75"/>
    </row>
    <row r="835305" spans="2:3" x14ac:dyDescent="0.25">
      <c r="B835305" s="76"/>
      <c r="C835305" s="75"/>
    </row>
    <row r="835306" spans="2:3" x14ac:dyDescent="0.25">
      <c r="B835306" s="76"/>
      <c r="C835306" s="75"/>
    </row>
    <row r="835307" spans="2:3" x14ac:dyDescent="0.25">
      <c r="B835307" s="76"/>
      <c r="C835307" s="75"/>
    </row>
    <row r="835308" spans="2:3" x14ac:dyDescent="0.25">
      <c r="B835308" s="76"/>
      <c r="C835308" s="75"/>
    </row>
    <row r="835309" spans="2:3" x14ac:dyDescent="0.25">
      <c r="B835309" s="76"/>
      <c r="C835309" s="75"/>
    </row>
    <row r="835310" spans="2:3" x14ac:dyDescent="0.25">
      <c r="B835310" s="76"/>
      <c r="C835310" s="75"/>
    </row>
    <row r="835311" spans="2:3" x14ac:dyDescent="0.25">
      <c r="B835311" s="76"/>
      <c r="C835311" s="75"/>
    </row>
    <row r="835312" spans="2:3" x14ac:dyDescent="0.25">
      <c r="B835312" s="76"/>
      <c r="C835312" s="75"/>
    </row>
    <row r="835313" spans="2:3" x14ac:dyDescent="0.25">
      <c r="B835313" s="76"/>
      <c r="C835313" s="75"/>
    </row>
    <row r="835314" spans="2:3" x14ac:dyDescent="0.25">
      <c r="B835314" s="76"/>
      <c r="C835314" s="75"/>
    </row>
    <row r="835315" spans="2:3" x14ac:dyDescent="0.25">
      <c r="B835315" s="76"/>
      <c r="C835315" s="75"/>
    </row>
    <row r="835316" spans="2:3" x14ac:dyDescent="0.25">
      <c r="B835316" s="76"/>
      <c r="C835316" s="75"/>
    </row>
    <row r="835317" spans="2:3" x14ac:dyDescent="0.25">
      <c r="B835317" s="76"/>
      <c r="C835317" s="75"/>
    </row>
    <row r="835427" spans="2:3" x14ac:dyDescent="0.25">
      <c r="B835427" s="76"/>
      <c r="C835427" s="75"/>
    </row>
    <row r="835428" spans="2:3" x14ac:dyDescent="0.25">
      <c r="B835428" s="76"/>
      <c r="C835428" s="75"/>
    </row>
    <row r="835429" spans="2:3" x14ac:dyDescent="0.25">
      <c r="B835429" s="76"/>
      <c r="C835429" s="75"/>
    </row>
    <row r="835430" spans="2:3" x14ac:dyDescent="0.25">
      <c r="B835430" s="76"/>
      <c r="C835430" s="75"/>
    </row>
    <row r="835431" spans="2:3" x14ac:dyDescent="0.25">
      <c r="B835431" s="76"/>
      <c r="C835431" s="75"/>
    </row>
    <row r="835432" spans="2:3" x14ac:dyDescent="0.25">
      <c r="B835432" s="76"/>
      <c r="C835432" s="75"/>
    </row>
    <row r="835433" spans="2:3" x14ac:dyDescent="0.25">
      <c r="B835433" s="76"/>
      <c r="C835433" s="75"/>
    </row>
    <row r="835434" spans="2:3" x14ac:dyDescent="0.25">
      <c r="B835434" s="76"/>
      <c r="C835434" s="75"/>
    </row>
    <row r="835435" spans="2:3" x14ac:dyDescent="0.25">
      <c r="B835435" s="76"/>
      <c r="C835435" s="75"/>
    </row>
    <row r="835436" spans="2:3" x14ac:dyDescent="0.25">
      <c r="B835436" s="76"/>
      <c r="C835436" s="75"/>
    </row>
    <row r="835437" spans="2:3" x14ac:dyDescent="0.25">
      <c r="B835437" s="76"/>
      <c r="C835437" s="75"/>
    </row>
    <row r="835438" spans="2:3" x14ac:dyDescent="0.25">
      <c r="B835438" s="76"/>
      <c r="C835438" s="75"/>
    </row>
    <row r="835439" spans="2:3" x14ac:dyDescent="0.25">
      <c r="B835439" s="76"/>
      <c r="C835439" s="75"/>
    </row>
    <row r="835549" spans="2:3" x14ac:dyDescent="0.25">
      <c r="B835549" s="76"/>
      <c r="C835549" s="75"/>
    </row>
    <row r="835550" spans="2:3" x14ac:dyDescent="0.25">
      <c r="B835550" s="76"/>
      <c r="C835550" s="75"/>
    </row>
    <row r="835551" spans="2:3" x14ac:dyDescent="0.25">
      <c r="B835551" s="76"/>
      <c r="C835551" s="75"/>
    </row>
    <row r="835552" spans="2:3" x14ac:dyDescent="0.25">
      <c r="B835552" s="76"/>
      <c r="C835552" s="75"/>
    </row>
    <row r="835553" spans="2:3" x14ac:dyDescent="0.25">
      <c r="B835553" s="76"/>
      <c r="C835553" s="75"/>
    </row>
    <row r="835554" spans="2:3" x14ac:dyDescent="0.25">
      <c r="B835554" s="76"/>
      <c r="C835554" s="75"/>
    </row>
    <row r="835555" spans="2:3" x14ac:dyDescent="0.25">
      <c r="B835555" s="76"/>
      <c r="C835555" s="75"/>
    </row>
    <row r="835556" spans="2:3" x14ac:dyDescent="0.25">
      <c r="B835556" s="76"/>
      <c r="C835556" s="75"/>
    </row>
    <row r="835557" spans="2:3" x14ac:dyDescent="0.25">
      <c r="B835557" s="76"/>
      <c r="C835557" s="75"/>
    </row>
    <row r="835558" spans="2:3" x14ac:dyDescent="0.25">
      <c r="B835558" s="76"/>
      <c r="C835558" s="75"/>
    </row>
    <row r="835559" spans="2:3" x14ac:dyDescent="0.25">
      <c r="B835559" s="76"/>
      <c r="C835559" s="75"/>
    </row>
    <row r="835560" spans="2:3" x14ac:dyDescent="0.25">
      <c r="B835560" s="76"/>
      <c r="C835560" s="75"/>
    </row>
    <row r="835561" spans="2:3" x14ac:dyDescent="0.25">
      <c r="B835561" s="76"/>
      <c r="C835561" s="75"/>
    </row>
    <row r="835671" spans="2:3" x14ac:dyDescent="0.25">
      <c r="B835671" s="76"/>
      <c r="C835671" s="75"/>
    </row>
    <row r="835672" spans="2:3" x14ac:dyDescent="0.25">
      <c r="B835672" s="76"/>
      <c r="C835672" s="75"/>
    </row>
    <row r="835673" spans="2:3" x14ac:dyDescent="0.25">
      <c r="B835673" s="76"/>
      <c r="C835673" s="75"/>
    </row>
    <row r="835674" spans="2:3" x14ac:dyDescent="0.25">
      <c r="B835674" s="76"/>
      <c r="C835674" s="75"/>
    </row>
    <row r="835675" spans="2:3" x14ac:dyDescent="0.25">
      <c r="B835675" s="76"/>
      <c r="C835675" s="75"/>
    </row>
    <row r="835676" spans="2:3" x14ac:dyDescent="0.25">
      <c r="B835676" s="76"/>
      <c r="C835676" s="75"/>
    </row>
    <row r="835677" spans="2:3" x14ac:dyDescent="0.25">
      <c r="B835677" s="76"/>
      <c r="C835677" s="75"/>
    </row>
    <row r="835678" spans="2:3" x14ac:dyDescent="0.25">
      <c r="B835678" s="76"/>
      <c r="C835678" s="75"/>
    </row>
    <row r="835679" spans="2:3" x14ac:dyDescent="0.25">
      <c r="B835679" s="76"/>
      <c r="C835679" s="75"/>
    </row>
    <row r="835680" spans="2:3" x14ac:dyDescent="0.25">
      <c r="B835680" s="76"/>
      <c r="C835680" s="75"/>
    </row>
    <row r="835681" spans="2:3" x14ac:dyDescent="0.25">
      <c r="B835681" s="76"/>
      <c r="C835681" s="75"/>
    </row>
    <row r="835682" spans="2:3" x14ac:dyDescent="0.25">
      <c r="B835682" s="76"/>
      <c r="C835682" s="75"/>
    </row>
    <row r="835683" spans="2:3" x14ac:dyDescent="0.25">
      <c r="B835683" s="76"/>
      <c r="C835683" s="75"/>
    </row>
    <row r="835793" spans="2:3" x14ac:dyDescent="0.25">
      <c r="B835793" s="76"/>
      <c r="C835793" s="75"/>
    </row>
    <row r="835794" spans="2:3" x14ac:dyDescent="0.25">
      <c r="B835794" s="76"/>
      <c r="C835794" s="75"/>
    </row>
    <row r="835795" spans="2:3" x14ac:dyDescent="0.25">
      <c r="B835795" s="76"/>
      <c r="C835795" s="75"/>
    </row>
    <row r="835796" spans="2:3" x14ac:dyDescent="0.25">
      <c r="B835796" s="76"/>
      <c r="C835796" s="75"/>
    </row>
    <row r="835797" spans="2:3" x14ac:dyDescent="0.25">
      <c r="B835797" s="76"/>
      <c r="C835797" s="75"/>
    </row>
    <row r="835798" spans="2:3" x14ac:dyDescent="0.25">
      <c r="B835798" s="76"/>
      <c r="C835798" s="75"/>
    </row>
    <row r="835799" spans="2:3" x14ac:dyDescent="0.25">
      <c r="B835799" s="76"/>
      <c r="C835799" s="75"/>
    </row>
    <row r="835800" spans="2:3" x14ac:dyDescent="0.25">
      <c r="B835800" s="76"/>
      <c r="C835800" s="75"/>
    </row>
    <row r="835801" spans="2:3" x14ac:dyDescent="0.25">
      <c r="B835801" s="76"/>
      <c r="C835801" s="75"/>
    </row>
    <row r="835802" spans="2:3" x14ac:dyDescent="0.25">
      <c r="B835802" s="76"/>
      <c r="C835802" s="75"/>
    </row>
    <row r="835803" spans="2:3" x14ac:dyDescent="0.25">
      <c r="B835803" s="76"/>
      <c r="C835803" s="75"/>
    </row>
    <row r="835804" spans="2:3" x14ac:dyDescent="0.25">
      <c r="B835804" s="76"/>
      <c r="C835804" s="75"/>
    </row>
    <row r="835805" spans="2:3" x14ac:dyDescent="0.25">
      <c r="B835805" s="76"/>
      <c r="C835805" s="75"/>
    </row>
    <row r="835915" spans="2:3" x14ac:dyDescent="0.25">
      <c r="B835915" s="76"/>
      <c r="C835915" s="75"/>
    </row>
    <row r="835916" spans="2:3" x14ac:dyDescent="0.25">
      <c r="B835916" s="76"/>
      <c r="C835916" s="75"/>
    </row>
    <row r="835917" spans="2:3" x14ac:dyDescent="0.25">
      <c r="B835917" s="76"/>
      <c r="C835917" s="75"/>
    </row>
    <row r="835918" spans="2:3" x14ac:dyDescent="0.25">
      <c r="B835918" s="76"/>
      <c r="C835918" s="75"/>
    </row>
    <row r="835919" spans="2:3" x14ac:dyDescent="0.25">
      <c r="B835919" s="76"/>
      <c r="C835919" s="75"/>
    </row>
    <row r="835920" spans="2:3" x14ac:dyDescent="0.25">
      <c r="B835920" s="76"/>
      <c r="C835920" s="75"/>
    </row>
    <row r="835921" spans="2:3" x14ac:dyDescent="0.25">
      <c r="B835921" s="76"/>
      <c r="C835921" s="75"/>
    </row>
    <row r="835922" spans="2:3" x14ac:dyDescent="0.25">
      <c r="B835922" s="76"/>
      <c r="C835922" s="75"/>
    </row>
    <row r="835923" spans="2:3" x14ac:dyDescent="0.25">
      <c r="B835923" s="76"/>
      <c r="C835923" s="75"/>
    </row>
    <row r="835924" spans="2:3" x14ac:dyDescent="0.25">
      <c r="B835924" s="76"/>
      <c r="C835924" s="75"/>
    </row>
    <row r="835925" spans="2:3" x14ac:dyDescent="0.25">
      <c r="B835925" s="76"/>
      <c r="C835925" s="75"/>
    </row>
    <row r="835926" spans="2:3" x14ac:dyDescent="0.25">
      <c r="B835926" s="76"/>
      <c r="C835926" s="75"/>
    </row>
    <row r="835927" spans="2:3" x14ac:dyDescent="0.25">
      <c r="B835927" s="76"/>
      <c r="C835927" s="75"/>
    </row>
    <row r="836037" spans="2:3" x14ac:dyDescent="0.25">
      <c r="B836037" s="76"/>
      <c r="C836037" s="75"/>
    </row>
    <row r="836038" spans="2:3" x14ac:dyDescent="0.25">
      <c r="B836038" s="76"/>
      <c r="C836038" s="75"/>
    </row>
    <row r="836039" spans="2:3" x14ac:dyDescent="0.25">
      <c r="B836039" s="76"/>
      <c r="C836039" s="75"/>
    </row>
    <row r="836040" spans="2:3" x14ac:dyDescent="0.25">
      <c r="B836040" s="76"/>
      <c r="C836040" s="75"/>
    </row>
    <row r="836041" spans="2:3" x14ac:dyDescent="0.25">
      <c r="B836041" s="76"/>
      <c r="C836041" s="75"/>
    </row>
    <row r="836042" spans="2:3" x14ac:dyDescent="0.25">
      <c r="B836042" s="76"/>
      <c r="C836042" s="75"/>
    </row>
    <row r="836043" spans="2:3" x14ac:dyDescent="0.25">
      <c r="B836043" s="76"/>
      <c r="C836043" s="75"/>
    </row>
    <row r="836044" spans="2:3" x14ac:dyDescent="0.25">
      <c r="B836044" s="76"/>
      <c r="C836044" s="75"/>
    </row>
    <row r="836045" spans="2:3" x14ac:dyDescent="0.25">
      <c r="B836045" s="76"/>
      <c r="C836045" s="75"/>
    </row>
    <row r="836046" spans="2:3" x14ac:dyDescent="0.25">
      <c r="B836046" s="76"/>
      <c r="C836046" s="75"/>
    </row>
    <row r="836047" spans="2:3" x14ac:dyDescent="0.25">
      <c r="B836047" s="76"/>
      <c r="C836047" s="75"/>
    </row>
    <row r="836048" spans="2:3" x14ac:dyDescent="0.25">
      <c r="B836048" s="76"/>
      <c r="C836048" s="75"/>
    </row>
    <row r="836049" spans="2:3" x14ac:dyDescent="0.25">
      <c r="B836049" s="76"/>
      <c r="C836049" s="75"/>
    </row>
    <row r="836159" spans="2:3" x14ac:dyDescent="0.25">
      <c r="B836159" s="76"/>
      <c r="C836159" s="75"/>
    </row>
    <row r="836160" spans="2:3" x14ac:dyDescent="0.25">
      <c r="B836160" s="76"/>
      <c r="C836160" s="75"/>
    </row>
    <row r="836161" spans="2:3" x14ac:dyDescent="0.25">
      <c r="B836161" s="76"/>
      <c r="C836161" s="75"/>
    </row>
    <row r="836162" spans="2:3" x14ac:dyDescent="0.25">
      <c r="B836162" s="76"/>
      <c r="C836162" s="75"/>
    </row>
    <row r="836163" spans="2:3" x14ac:dyDescent="0.25">
      <c r="B836163" s="76"/>
      <c r="C836163" s="75"/>
    </row>
    <row r="836164" spans="2:3" x14ac:dyDescent="0.25">
      <c r="B836164" s="76"/>
      <c r="C836164" s="75"/>
    </row>
    <row r="836165" spans="2:3" x14ac:dyDescent="0.25">
      <c r="B836165" s="76"/>
      <c r="C836165" s="75"/>
    </row>
    <row r="836166" spans="2:3" x14ac:dyDescent="0.25">
      <c r="B836166" s="76"/>
      <c r="C836166" s="75"/>
    </row>
    <row r="836167" spans="2:3" x14ac:dyDescent="0.25">
      <c r="B836167" s="76"/>
      <c r="C836167" s="75"/>
    </row>
    <row r="836168" spans="2:3" x14ac:dyDescent="0.25">
      <c r="B836168" s="76"/>
      <c r="C836168" s="75"/>
    </row>
    <row r="836169" spans="2:3" x14ac:dyDescent="0.25">
      <c r="B836169" s="76"/>
      <c r="C836169" s="75"/>
    </row>
    <row r="836170" spans="2:3" x14ac:dyDescent="0.25">
      <c r="B836170" s="76"/>
      <c r="C836170" s="75"/>
    </row>
    <row r="836171" spans="2:3" x14ac:dyDescent="0.25">
      <c r="B836171" s="76"/>
      <c r="C836171" s="75"/>
    </row>
    <row r="836281" spans="2:3" x14ac:dyDescent="0.25">
      <c r="B836281" s="76"/>
      <c r="C836281" s="75"/>
    </row>
    <row r="836282" spans="2:3" x14ac:dyDescent="0.25">
      <c r="B836282" s="76"/>
      <c r="C836282" s="75"/>
    </row>
    <row r="836283" spans="2:3" x14ac:dyDescent="0.25">
      <c r="B836283" s="76"/>
      <c r="C836283" s="75"/>
    </row>
    <row r="836284" spans="2:3" x14ac:dyDescent="0.25">
      <c r="B836284" s="76"/>
      <c r="C836284" s="75"/>
    </row>
    <row r="836285" spans="2:3" x14ac:dyDescent="0.25">
      <c r="B836285" s="76"/>
      <c r="C836285" s="75"/>
    </row>
    <row r="836286" spans="2:3" x14ac:dyDescent="0.25">
      <c r="B836286" s="76"/>
      <c r="C836286" s="75"/>
    </row>
    <row r="836287" spans="2:3" x14ac:dyDescent="0.25">
      <c r="B836287" s="76"/>
      <c r="C836287" s="75"/>
    </row>
    <row r="836288" spans="2:3" x14ac:dyDescent="0.25">
      <c r="B836288" s="76"/>
      <c r="C836288" s="75"/>
    </row>
    <row r="836289" spans="2:3" x14ac:dyDescent="0.25">
      <c r="B836289" s="76"/>
      <c r="C836289" s="75"/>
    </row>
    <row r="836290" spans="2:3" x14ac:dyDescent="0.25">
      <c r="B836290" s="76"/>
      <c r="C836290" s="75"/>
    </row>
    <row r="836291" spans="2:3" x14ac:dyDescent="0.25">
      <c r="B836291" s="76"/>
      <c r="C836291" s="75"/>
    </row>
    <row r="836292" spans="2:3" x14ac:dyDescent="0.25">
      <c r="B836292" s="76"/>
      <c r="C836292" s="75"/>
    </row>
    <row r="836293" spans="2:3" x14ac:dyDescent="0.25">
      <c r="B836293" s="76"/>
      <c r="C836293" s="75"/>
    </row>
    <row r="836403" spans="2:3" x14ac:dyDescent="0.25">
      <c r="B836403" s="76"/>
      <c r="C836403" s="75"/>
    </row>
    <row r="836404" spans="2:3" x14ac:dyDescent="0.25">
      <c r="B836404" s="76"/>
      <c r="C836404" s="75"/>
    </row>
    <row r="836405" spans="2:3" x14ac:dyDescent="0.25">
      <c r="B836405" s="76"/>
      <c r="C836405" s="75"/>
    </row>
    <row r="836406" spans="2:3" x14ac:dyDescent="0.25">
      <c r="B836406" s="76"/>
      <c r="C836406" s="75"/>
    </row>
    <row r="836407" spans="2:3" x14ac:dyDescent="0.25">
      <c r="B836407" s="76"/>
      <c r="C836407" s="75"/>
    </row>
    <row r="836408" spans="2:3" x14ac:dyDescent="0.25">
      <c r="B836408" s="76"/>
      <c r="C836408" s="75"/>
    </row>
    <row r="836409" spans="2:3" x14ac:dyDescent="0.25">
      <c r="B836409" s="76"/>
      <c r="C836409" s="75"/>
    </row>
    <row r="836410" spans="2:3" x14ac:dyDescent="0.25">
      <c r="B836410" s="76"/>
      <c r="C836410" s="75"/>
    </row>
    <row r="836411" spans="2:3" x14ac:dyDescent="0.25">
      <c r="B836411" s="76"/>
      <c r="C836411" s="75"/>
    </row>
    <row r="836412" spans="2:3" x14ac:dyDescent="0.25">
      <c r="B836412" s="76"/>
      <c r="C836412" s="75"/>
    </row>
    <row r="836413" spans="2:3" x14ac:dyDescent="0.25">
      <c r="B836413" s="76"/>
      <c r="C836413" s="75"/>
    </row>
    <row r="836414" spans="2:3" x14ac:dyDescent="0.25">
      <c r="B836414" s="76"/>
      <c r="C836414" s="75"/>
    </row>
    <row r="836415" spans="2:3" x14ac:dyDescent="0.25">
      <c r="B836415" s="76"/>
      <c r="C836415" s="75"/>
    </row>
    <row r="836525" spans="2:3" x14ac:dyDescent="0.25">
      <c r="B836525" s="76"/>
      <c r="C836525" s="75"/>
    </row>
    <row r="836526" spans="2:3" x14ac:dyDescent="0.25">
      <c r="B836526" s="76"/>
      <c r="C836526" s="75"/>
    </row>
    <row r="836527" spans="2:3" x14ac:dyDescent="0.25">
      <c r="B836527" s="76"/>
      <c r="C836527" s="75"/>
    </row>
    <row r="836528" spans="2:3" x14ac:dyDescent="0.25">
      <c r="B836528" s="76"/>
      <c r="C836528" s="75"/>
    </row>
    <row r="836529" spans="2:3" x14ac:dyDescent="0.25">
      <c r="B836529" s="76"/>
      <c r="C836529" s="75"/>
    </row>
    <row r="836530" spans="2:3" x14ac:dyDescent="0.25">
      <c r="B836530" s="76"/>
      <c r="C836530" s="75"/>
    </row>
    <row r="836531" spans="2:3" x14ac:dyDescent="0.25">
      <c r="B836531" s="76"/>
      <c r="C836531" s="75"/>
    </row>
    <row r="836532" spans="2:3" x14ac:dyDescent="0.25">
      <c r="B836532" s="76"/>
      <c r="C836532" s="75"/>
    </row>
    <row r="836533" spans="2:3" x14ac:dyDescent="0.25">
      <c r="B836533" s="76"/>
      <c r="C836533" s="75"/>
    </row>
    <row r="836534" spans="2:3" x14ac:dyDescent="0.25">
      <c r="B836534" s="76"/>
      <c r="C836534" s="75"/>
    </row>
    <row r="836535" spans="2:3" x14ac:dyDescent="0.25">
      <c r="B836535" s="76"/>
      <c r="C836535" s="75"/>
    </row>
    <row r="836536" spans="2:3" x14ac:dyDescent="0.25">
      <c r="B836536" s="76"/>
      <c r="C836536" s="75"/>
    </row>
    <row r="836537" spans="2:3" x14ac:dyDescent="0.25">
      <c r="B836537" s="76"/>
      <c r="C836537" s="75"/>
    </row>
    <row r="836647" spans="2:3" x14ac:dyDescent="0.25">
      <c r="B836647" s="76"/>
      <c r="C836647" s="75"/>
    </row>
    <row r="836648" spans="2:3" x14ac:dyDescent="0.25">
      <c r="B836648" s="76"/>
      <c r="C836648" s="75"/>
    </row>
    <row r="836649" spans="2:3" x14ac:dyDescent="0.25">
      <c r="B836649" s="76"/>
      <c r="C836649" s="75"/>
    </row>
    <row r="836650" spans="2:3" x14ac:dyDescent="0.25">
      <c r="B836650" s="76"/>
      <c r="C836650" s="75"/>
    </row>
    <row r="836651" spans="2:3" x14ac:dyDescent="0.25">
      <c r="B836651" s="76"/>
      <c r="C836651" s="75"/>
    </row>
    <row r="836652" spans="2:3" x14ac:dyDescent="0.25">
      <c r="B836652" s="76"/>
      <c r="C836652" s="75"/>
    </row>
    <row r="836653" spans="2:3" x14ac:dyDescent="0.25">
      <c r="B836653" s="76"/>
      <c r="C836653" s="75"/>
    </row>
    <row r="836654" spans="2:3" x14ac:dyDescent="0.25">
      <c r="B836654" s="76"/>
      <c r="C836654" s="75"/>
    </row>
    <row r="836655" spans="2:3" x14ac:dyDescent="0.25">
      <c r="B836655" s="76"/>
      <c r="C836655" s="75"/>
    </row>
    <row r="836656" spans="2:3" x14ac:dyDescent="0.25">
      <c r="B836656" s="76"/>
      <c r="C836656" s="75"/>
    </row>
    <row r="836657" spans="2:3" x14ac:dyDescent="0.25">
      <c r="B836657" s="76"/>
      <c r="C836657" s="75"/>
    </row>
    <row r="836658" spans="2:3" x14ac:dyDescent="0.25">
      <c r="B836658" s="76"/>
      <c r="C836658" s="75"/>
    </row>
    <row r="836659" spans="2:3" x14ac:dyDescent="0.25">
      <c r="B836659" s="76"/>
      <c r="C836659" s="75"/>
    </row>
    <row r="836769" spans="2:3" x14ac:dyDescent="0.25">
      <c r="B836769" s="76"/>
      <c r="C836769" s="75"/>
    </row>
    <row r="836770" spans="2:3" x14ac:dyDescent="0.25">
      <c r="B836770" s="76"/>
      <c r="C836770" s="75"/>
    </row>
    <row r="836771" spans="2:3" x14ac:dyDescent="0.25">
      <c r="B836771" s="76"/>
      <c r="C836771" s="75"/>
    </row>
    <row r="836772" spans="2:3" x14ac:dyDescent="0.25">
      <c r="B836772" s="76"/>
      <c r="C836772" s="75"/>
    </row>
    <row r="836773" spans="2:3" x14ac:dyDescent="0.25">
      <c r="B836773" s="76"/>
      <c r="C836773" s="75"/>
    </row>
    <row r="836774" spans="2:3" x14ac:dyDescent="0.25">
      <c r="B836774" s="76"/>
      <c r="C836774" s="75"/>
    </row>
    <row r="836775" spans="2:3" x14ac:dyDescent="0.25">
      <c r="B836775" s="76"/>
      <c r="C836775" s="75"/>
    </row>
    <row r="836776" spans="2:3" x14ac:dyDescent="0.25">
      <c r="B836776" s="76"/>
      <c r="C836776" s="75"/>
    </row>
    <row r="836777" spans="2:3" x14ac:dyDescent="0.25">
      <c r="B836777" s="76"/>
      <c r="C836777" s="75"/>
    </row>
    <row r="836778" spans="2:3" x14ac:dyDescent="0.25">
      <c r="B836778" s="76"/>
      <c r="C836778" s="75"/>
    </row>
    <row r="836779" spans="2:3" x14ac:dyDescent="0.25">
      <c r="B836779" s="76"/>
      <c r="C836779" s="75"/>
    </row>
    <row r="836780" spans="2:3" x14ac:dyDescent="0.25">
      <c r="B836780" s="76"/>
      <c r="C836780" s="75"/>
    </row>
    <row r="836781" spans="2:3" x14ac:dyDescent="0.25">
      <c r="B836781" s="76"/>
      <c r="C836781" s="75"/>
    </row>
    <row r="836891" spans="2:3" x14ac:dyDescent="0.25">
      <c r="B836891" s="76"/>
      <c r="C836891" s="75"/>
    </row>
    <row r="836892" spans="2:3" x14ac:dyDescent="0.25">
      <c r="B836892" s="76"/>
      <c r="C836892" s="75"/>
    </row>
    <row r="836893" spans="2:3" x14ac:dyDescent="0.25">
      <c r="B836893" s="76"/>
      <c r="C836893" s="75"/>
    </row>
    <row r="836894" spans="2:3" x14ac:dyDescent="0.25">
      <c r="B836894" s="76"/>
      <c r="C836894" s="75"/>
    </row>
    <row r="836895" spans="2:3" x14ac:dyDescent="0.25">
      <c r="B836895" s="76"/>
      <c r="C836895" s="75"/>
    </row>
    <row r="836896" spans="2:3" x14ac:dyDescent="0.25">
      <c r="B836896" s="76"/>
      <c r="C836896" s="75"/>
    </row>
    <row r="836897" spans="2:3" x14ac:dyDescent="0.25">
      <c r="B836897" s="76"/>
      <c r="C836897" s="75"/>
    </row>
    <row r="836898" spans="2:3" x14ac:dyDescent="0.25">
      <c r="B836898" s="76"/>
      <c r="C836898" s="75"/>
    </row>
    <row r="836899" spans="2:3" x14ac:dyDescent="0.25">
      <c r="B836899" s="76"/>
      <c r="C836899" s="75"/>
    </row>
    <row r="836900" spans="2:3" x14ac:dyDescent="0.25">
      <c r="B836900" s="76"/>
      <c r="C836900" s="75"/>
    </row>
    <row r="836901" spans="2:3" x14ac:dyDescent="0.25">
      <c r="B836901" s="76"/>
      <c r="C836901" s="75"/>
    </row>
    <row r="836902" spans="2:3" x14ac:dyDescent="0.25">
      <c r="B836902" s="76"/>
      <c r="C836902" s="75"/>
    </row>
    <row r="836903" spans="2:3" x14ac:dyDescent="0.25">
      <c r="B836903" s="76"/>
      <c r="C836903" s="75"/>
    </row>
    <row r="837013" spans="2:3" x14ac:dyDescent="0.25">
      <c r="B837013" s="76"/>
      <c r="C837013" s="75"/>
    </row>
    <row r="837014" spans="2:3" x14ac:dyDescent="0.25">
      <c r="B837014" s="76"/>
      <c r="C837014" s="75"/>
    </row>
    <row r="837015" spans="2:3" x14ac:dyDescent="0.25">
      <c r="B837015" s="76"/>
      <c r="C837015" s="75"/>
    </row>
    <row r="837016" spans="2:3" x14ac:dyDescent="0.25">
      <c r="B837016" s="76"/>
      <c r="C837016" s="75"/>
    </row>
    <row r="837017" spans="2:3" x14ac:dyDescent="0.25">
      <c r="B837017" s="76"/>
      <c r="C837017" s="75"/>
    </row>
    <row r="837018" spans="2:3" x14ac:dyDescent="0.25">
      <c r="B837018" s="76"/>
      <c r="C837018" s="75"/>
    </row>
    <row r="837019" spans="2:3" x14ac:dyDescent="0.25">
      <c r="B837019" s="76"/>
      <c r="C837019" s="75"/>
    </row>
    <row r="837020" spans="2:3" x14ac:dyDescent="0.25">
      <c r="B837020" s="76"/>
      <c r="C837020" s="75"/>
    </row>
    <row r="837021" spans="2:3" x14ac:dyDescent="0.25">
      <c r="B837021" s="76"/>
      <c r="C837021" s="75"/>
    </row>
    <row r="837022" spans="2:3" x14ac:dyDescent="0.25">
      <c r="B837022" s="76"/>
      <c r="C837022" s="75"/>
    </row>
    <row r="837023" spans="2:3" x14ac:dyDescent="0.25">
      <c r="B837023" s="76"/>
      <c r="C837023" s="75"/>
    </row>
    <row r="837024" spans="2:3" x14ac:dyDescent="0.25">
      <c r="B837024" s="76"/>
      <c r="C837024" s="75"/>
    </row>
    <row r="837025" spans="2:3" x14ac:dyDescent="0.25">
      <c r="B837025" s="76"/>
      <c r="C837025" s="75"/>
    </row>
    <row r="837135" spans="2:3" x14ac:dyDescent="0.25">
      <c r="B837135" s="76"/>
      <c r="C837135" s="75"/>
    </row>
    <row r="837136" spans="2:3" x14ac:dyDescent="0.25">
      <c r="B837136" s="76"/>
      <c r="C837136" s="75"/>
    </row>
    <row r="837137" spans="2:3" x14ac:dyDescent="0.25">
      <c r="B837137" s="76"/>
      <c r="C837137" s="75"/>
    </row>
    <row r="837138" spans="2:3" x14ac:dyDescent="0.25">
      <c r="B837138" s="76"/>
      <c r="C837138" s="75"/>
    </row>
    <row r="837139" spans="2:3" x14ac:dyDescent="0.25">
      <c r="B837139" s="76"/>
      <c r="C837139" s="75"/>
    </row>
    <row r="837140" spans="2:3" x14ac:dyDescent="0.25">
      <c r="B837140" s="76"/>
      <c r="C837140" s="75"/>
    </row>
    <row r="837141" spans="2:3" x14ac:dyDescent="0.25">
      <c r="B837141" s="76"/>
      <c r="C837141" s="75"/>
    </row>
    <row r="837142" spans="2:3" x14ac:dyDescent="0.25">
      <c r="B837142" s="76"/>
      <c r="C837142" s="75"/>
    </row>
    <row r="837143" spans="2:3" x14ac:dyDescent="0.25">
      <c r="B837143" s="76"/>
      <c r="C837143" s="75"/>
    </row>
    <row r="837144" spans="2:3" x14ac:dyDescent="0.25">
      <c r="B837144" s="76"/>
      <c r="C837144" s="75"/>
    </row>
    <row r="837145" spans="2:3" x14ac:dyDescent="0.25">
      <c r="B837145" s="76"/>
      <c r="C837145" s="75"/>
    </row>
    <row r="837146" spans="2:3" x14ac:dyDescent="0.25">
      <c r="B837146" s="76"/>
      <c r="C837146" s="75"/>
    </row>
    <row r="837147" spans="2:3" x14ac:dyDescent="0.25">
      <c r="B837147" s="76"/>
      <c r="C837147" s="75"/>
    </row>
    <row r="837257" spans="2:3" x14ac:dyDescent="0.25">
      <c r="B837257" s="76"/>
      <c r="C837257" s="75"/>
    </row>
    <row r="837258" spans="2:3" x14ac:dyDescent="0.25">
      <c r="B837258" s="76"/>
      <c r="C837258" s="75"/>
    </row>
    <row r="837259" spans="2:3" x14ac:dyDescent="0.25">
      <c r="B837259" s="76"/>
      <c r="C837259" s="75"/>
    </row>
    <row r="837260" spans="2:3" x14ac:dyDescent="0.25">
      <c r="B837260" s="76"/>
      <c r="C837260" s="75"/>
    </row>
    <row r="837261" spans="2:3" x14ac:dyDescent="0.25">
      <c r="B837261" s="76"/>
      <c r="C837261" s="75"/>
    </row>
    <row r="837262" spans="2:3" x14ac:dyDescent="0.25">
      <c r="B837262" s="76"/>
      <c r="C837262" s="75"/>
    </row>
    <row r="837263" spans="2:3" x14ac:dyDescent="0.25">
      <c r="B837263" s="76"/>
      <c r="C837263" s="75"/>
    </row>
    <row r="837264" spans="2:3" x14ac:dyDescent="0.25">
      <c r="B837264" s="76"/>
      <c r="C837264" s="75"/>
    </row>
    <row r="837265" spans="2:3" x14ac:dyDescent="0.25">
      <c r="B837265" s="76"/>
      <c r="C837265" s="75"/>
    </row>
    <row r="837266" spans="2:3" x14ac:dyDescent="0.25">
      <c r="B837266" s="76"/>
      <c r="C837266" s="75"/>
    </row>
    <row r="837267" spans="2:3" x14ac:dyDescent="0.25">
      <c r="B837267" s="76"/>
      <c r="C837267" s="75"/>
    </row>
    <row r="837268" spans="2:3" x14ac:dyDescent="0.25">
      <c r="B837268" s="76"/>
      <c r="C837268" s="75"/>
    </row>
    <row r="837269" spans="2:3" x14ac:dyDescent="0.25">
      <c r="B837269" s="76"/>
      <c r="C837269" s="75"/>
    </row>
    <row r="837379" spans="2:3" x14ac:dyDescent="0.25">
      <c r="B837379" s="76"/>
      <c r="C837379" s="75"/>
    </row>
    <row r="837380" spans="2:3" x14ac:dyDescent="0.25">
      <c r="B837380" s="76"/>
      <c r="C837380" s="75"/>
    </row>
    <row r="837381" spans="2:3" x14ac:dyDescent="0.25">
      <c r="B837381" s="76"/>
      <c r="C837381" s="75"/>
    </row>
    <row r="837382" spans="2:3" x14ac:dyDescent="0.25">
      <c r="B837382" s="76"/>
      <c r="C837382" s="75"/>
    </row>
    <row r="837383" spans="2:3" x14ac:dyDescent="0.25">
      <c r="B837383" s="76"/>
      <c r="C837383" s="75"/>
    </row>
    <row r="837384" spans="2:3" x14ac:dyDescent="0.25">
      <c r="B837384" s="76"/>
      <c r="C837384" s="75"/>
    </row>
    <row r="837385" spans="2:3" x14ac:dyDescent="0.25">
      <c r="B837385" s="76"/>
      <c r="C837385" s="75"/>
    </row>
    <row r="837386" spans="2:3" x14ac:dyDescent="0.25">
      <c r="B837386" s="76"/>
      <c r="C837386" s="75"/>
    </row>
    <row r="837387" spans="2:3" x14ac:dyDescent="0.25">
      <c r="B837387" s="76"/>
      <c r="C837387" s="75"/>
    </row>
    <row r="837388" spans="2:3" x14ac:dyDescent="0.25">
      <c r="B837388" s="76"/>
      <c r="C837388" s="75"/>
    </row>
    <row r="837389" spans="2:3" x14ac:dyDescent="0.25">
      <c r="B837389" s="76"/>
      <c r="C837389" s="75"/>
    </row>
    <row r="837390" spans="2:3" x14ac:dyDescent="0.25">
      <c r="B837390" s="76"/>
      <c r="C837390" s="75"/>
    </row>
    <row r="837391" spans="2:3" x14ac:dyDescent="0.25">
      <c r="B837391" s="76"/>
      <c r="C837391" s="75"/>
    </row>
    <row r="837501" spans="2:3" x14ac:dyDescent="0.25">
      <c r="B837501" s="76"/>
      <c r="C837501" s="75"/>
    </row>
    <row r="837502" spans="2:3" x14ac:dyDescent="0.25">
      <c r="B837502" s="76"/>
      <c r="C837502" s="75"/>
    </row>
    <row r="837503" spans="2:3" x14ac:dyDescent="0.25">
      <c r="B837503" s="76"/>
      <c r="C837503" s="75"/>
    </row>
    <row r="837504" spans="2:3" x14ac:dyDescent="0.25">
      <c r="B837504" s="76"/>
      <c r="C837504" s="75"/>
    </row>
    <row r="837505" spans="2:3" x14ac:dyDescent="0.25">
      <c r="B837505" s="76"/>
      <c r="C837505" s="75"/>
    </row>
    <row r="837506" spans="2:3" x14ac:dyDescent="0.25">
      <c r="B837506" s="76"/>
      <c r="C837506" s="75"/>
    </row>
    <row r="837507" spans="2:3" x14ac:dyDescent="0.25">
      <c r="B837507" s="76"/>
      <c r="C837507" s="75"/>
    </row>
    <row r="837508" spans="2:3" x14ac:dyDescent="0.25">
      <c r="B837508" s="76"/>
      <c r="C837508" s="75"/>
    </row>
    <row r="837509" spans="2:3" x14ac:dyDescent="0.25">
      <c r="B837509" s="76"/>
      <c r="C837509" s="75"/>
    </row>
    <row r="837510" spans="2:3" x14ac:dyDescent="0.25">
      <c r="B837510" s="76"/>
      <c r="C837510" s="75"/>
    </row>
    <row r="837511" spans="2:3" x14ac:dyDescent="0.25">
      <c r="B837511" s="76"/>
      <c r="C837511" s="75"/>
    </row>
    <row r="837512" spans="2:3" x14ac:dyDescent="0.25">
      <c r="B837512" s="76"/>
      <c r="C837512" s="75"/>
    </row>
    <row r="837513" spans="2:3" x14ac:dyDescent="0.25">
      <c r="B837513" s="76"/>
      <c r="C837513" s="75"/>
    </row>
    <row r="837623" spans="2:3" x14ac:dyDescent="0.25">
      <c r="B837623" s="76"/>
      <c r="C837623" s="75"/>
    </row>
    <row r="837624" spans="2:3" x14ac:dyDescent="0.25">
      <c r="B837624" s="76"/>
      <c r="C837624" s="75"/>
    </row>
    <row r="837625" spans="2:3" x14ac:dyDescent="0.25">
      <c r="B837625" s="76"/>
      <c r="C837625" s="75"/>
    </row>
    <row r="837626" spans="2:3" x14ac:dyDescent="0.25">
      <c r="B837626" s="76"/>
      <c r="C837626" s="75"/>
    </row>
    <row r="837627" spans="2:3" x14ac:dyDescent="0.25">
      <c r="B837627" s="76"/>
      <c r="C837627" s="75"/>
    </row>
    <row r="837628" spans="2:3" x14ac:dyDescent="0.25">
      <c r="B837628" s="76"/>
      <c r="C837628" s="75"/>
    </row>
    <row r="837629" spans="2:3" x14ac:dyDescent="0.25">
      <c r="B837629" s="76"/>
      <c r="C837629" s="75"/>
    </row>
    <row r="837630" spans="2:3" x14ac:dyDescent="0.25">
      <c r="B837630" s="76"/>
      <c r="C837630" s="75"/>
    </row>
    <row r="837631" spans="2:3" x14ac:dyDescent="0.25">
      <c r="B837631" s="76"/>
      <c r="C837631" s="75"/>
    </row>
    <row r="837632" spans="2:3" x14ac:dyDescent="0.25">
      <c r="B837632" s="76"/>
      <c r="C837632" s="75"/>
    </row>
    <row r="837633" spans="2:3" x14ac:dyDescent="0.25">
      <c r="B837633" s="76"/>
      <c r="C837633" s="75"/>
    </row>
    <row r="837634" spans="2:3" x14ac:dyDescent="0.25">
      <c r="B837634" s="76"/>
      <c r="C837634" s="75"/>
    </row>
    <row r="837635" spans="2:3" x14ac:dyDescent="0.25">
      <c r="B837635" s="76"/>
      <c r="C837635" s="75"/>
    </row>
    <row r="837745" spans="2:3" x14ac:dyDescent="0.25">
      <c r="B837745" s="76"/>
      <c r="C837745" s="75"/>
    </row>
    <row r="837746" spans="2:3" x14ac:dyDescent="0.25">
      <c r="B837746" s="76"/>
      <c r="C837746" s="75"/>
    </row>
    <row r="837747" spans="2:3" x14ac:dyDescent="0.25">
      <c r="B837747" s="76"/>
      <c r="C837747" s="75"/>
    </row>
    <row r="837748" spans="2:3" x14ac:dyDescent="0.25">
      <c r="B837748" s="76"/>
      <c r="C837748" s="75"/>
    </row>
    <row r="837749" spans="2:3" x14ac:dyDescent="0.25">
      <c r="B837749" s="76"/>
      <c r="C837749" s="75"/>
    </row>
    <row r="837750" spans="2:3" x14ac:dyDescent="0.25">
      <c r="B837750" s="76"/>
      <c r="C837750" s="75"/>
    </row>
    <row r="837751" spans="2:3" x14ac:dyDescent="0.25">
      <c r="B837751" s="76"/>
      <c r="C837751" s="75"/>
    </row>
    <row r="837752" spans="2:3" x14ac:dyDescent="0.25">
      <c r="B837752" s="76"/>
      <c r="C837752" s="75"/>
    </row>
    <row r="837753" spans="2:3" x14ac:dyDescent="0.25">
      <c r="B837753" s="76"/>
      <c r="C837753" s="75"/>
    </row>
    <row r="837754" spans="2:3" x14ac:dyDescent="0.25">
      <c r="B837754" s="76"/>
      <c r="C837754" s="75"/>
    </row>
    <row r="837755" spans="2:3" x14ac:dyDescent="0.25">
      <c r="B837755" s="76"/>
      <c r="C837755" s="75"/>
    </row>
    <row r="837756" spans="2:3" x14ac:dyDescent="0.25">
      <c r="B837756" s="76"/>
      <c r="C837756" s="75"/>
    </row>
    <row r="837757" spans="2:3" x14ac:dyDescent="0.25">
      <c r="B837757" s="76"/>
      <c r="C837757" s="75"/>
    </row>
    <row r="837867" spans="2:3" x14ac:dyDescent="0.25">
      <c r="B837867" s="76"/>
      <c r="C837867" s="75"/>
    </row>
    <row r="837868" spans="2:3" x14ac:dyDescent="0.25">
      <c r="B837868" s="76"/>
      <c r="C837868" s="75"/>
    </row>
    <row r="837869" spans="2:3" x14ac:dyDescent="0.25">
      <c r="B837869" s="76"/>
      <c r="C837869" s="75"/>
    </row>
    <row r="837870" spans="2:3" x14ac:dyDescent="0.25">
      <c r="B837870" s="76"/>
      <c r="C837870" s="75"/>
    </row>
    <row r="837871" spans="2:3" x14ac:dyDescent="0.25">
      <c r="B837871" s="76"/>
      <c r="C837871" s="75"/>
    </row>
    <row r="837872" spans="2:3" x14ac:dyDescent="0.25">
      <c r="B837872" s="76"/>
      <c r="C837872" s="75"/>
    </row>
    <row r="837873" spans="2:3" x14ac:dyDescent="0.25">
      <c r="B837873" s="76"/>
      <c r="C837873" s="75"/>
    </row>
    <row r="837874" spans="2:3" x14ac:dyDescent="0.25">
      <c r="B837874" s="76"/>
      <c r="C837874" s="75"/>
    </row>
    <row r="837875" spans="2:3" x14ac:dyDescent="0.25">
      <c r="B837875" s="76"/>
      <c r="C837875" s="75"/>
    </row>
    <row r="837876" spans="2:3" x14ac:dyDescent="0.25">
      <c r="B837876" s="76"/>
      <c r="C837876" s="75"/>
    </row>
    <row r="837877" spans="2:3" x14ac:dyDescent="0.25">
      <c r="B837877" s="76"/>
      <c r="C837877" s="75"/>
    </row>
    <row r="837878" spans="2:3" x14ac:dyDescent="0.25">
      <c r="B837878" s="76"/>
      <c r="C837878" s="75"/>
    </row>
    <row r="837879" spans="2:3" x14ac:dyDescent="0.25">
      <c r="B837879" s="76"/>
      <c r="C837879" s="75"/>
    </row>
    <row r="837989" spans="2:3" x14ac:dyDescent="0.25">
      <c r="B837989" s="76"/>
      <c r="C837989" s="75"/>
    </row>
    <row r="837990" spans="2:3" x14ac:dyDescent="0.25">
      <c r="B837990" s="76"/>
      <c r="C837990" s="75"/>
    </row>
    <row r="837991" spans="2:3" x14ac:dyDescent="0.25">
      <c r="B837991" s="76"/>
      <c r="C837991" s="75"/>
    </row>
    <row r="837992" spans="2:3" x14ac:dyDescent="0.25">
      <c r="B837992" s="76"/>
      <c r="C837992" s="75"/>
    </row>
    <row r="837993" spans="2:3" x14ac:dyDescent="0.25">
      <c r="B837993" s="76"/>
      <c r="C837993" s="75"/>
    </row>
    <row r="837994" spans="2:3" x14ac:dyDescent="0.25">
      <c r="B837994" s="76"/>
      <c r="C837994" s="75"/>
    </row>
    <row r="837995" spans="2:3" x14ac:dyDescent="0.25">
      <c r="B837995" s="76"/>
      <c r="C837995" s="75"/>
    </row>
    <row r="837996" spans="2:3" x14ac:dyDescent="0.25">
      <c r="B837996" s="76"/>
      <c r="C837996" s="75"/>
    </row>
    <row r="837997" spans="2:3" x14ac:dyDescent="0.25">
      <c r="B837997" s="76"/>
      <c r="C837997" s="75"/>
    </row>
    <row r="837998" spans="2:3" x14ac:dyDescent="0.25">
      <c r="B837998" s="76"/>
      <c r="C837998" s="75"/>
    </row>
    <row r="837999" spans="2:3" x14ac:dyDescent="0.25">
      <c r="B837999" s="76"/>
      <c r="C837999" s="75"/>
    </row>
    <row r="838000" spans="2:3" x14ac:dyDescent="0.25">
      <c r="B838000" s="76"/>
      <c r="C838000" s="75"/>
    </row>
    <row r="838001" spans="2:3" x14ac:dyDescent="0.25">
      <c r="B838001" s="76"/>
      <c r="C838001" s="75"/>
    </row>
    <row r="838111" spans="2:3" x14ac:dyDescent="0.25">
      <c r="B838111" s="76"/>
      <c r="C838111" s="75"/>
    </row>
    <row r="838112" spans="2:3" x14ac:dyDescent="0.25">
      <c r="B838112" s="76"/>
      <c r="C838112" s="75"/>
    </row>
    <row r="838113" spans="2:3" x14ac:dyDescent="0.25">
      <c r="B838113" s="76"/>
      <c r="C838113" s="75"/>
    </row>
    <row r="838114" spans="2:3" x14ac:dyDescent="0.25">
      <c r="B838114" s="76"/>
      <c r="C838114" s="75"/>
    </row>
    <row r="838115" spans="2:3" x14ac:dyDescent="0.25">
      <c r="B838115" s="76"/>
      <c r="C838115" s="75"/>
    </row>
    <row r="838116" spans="2:3" x14ac:dyDescent="0.25">
      <c r="B838116" s="76"/>
      <c r="C838116" s="75"/>
    </row>
    <row r="838117" spans="2:3" x14ac:dyDescent="0.25">
      <c r="B838117" s="76"/>
      <c r="C838117" s="75"/>
    </row>
    <row r="838118" spans="2:3" x14ac:dyDescent="0.25">
      <c r="B838118" s="76"/>
      <c r="C838118" s="75"/>
    </row>
    <row r="838119" spans="2:3" x14ac:dyDescent="0.25">
      <c r="B838119" s="76"/>
      <c r="C838119" s="75"/>
    </row>
    <row r="838120" spans="2:3" x14ac:dyDescent="0.25">
      <c r="B838120" s="76"/>
      <c r="C838120" s="75"/>
    </row>
    <row r="838121" spans="2:3" x14ac:dyDescent="0.25">
      <c r="B838121" s="76"/>
      <c r="C838121" s="75"/>
    </row>
    <row r="838122" spans="2:3" x14ac:dyDescent="0.25">
      <c r="B838122" s="76"/>
      <c r="C838122" s="75"/>
    </row>
    <row r="838123" spans="2:3" x14ac:dyDescent="0.25">
      <c r="B838123" s="76"/>
      <c r="C838123" s="75"/>
    </row>
    <row r="838233" spans="2:3" x14ac:dyDescent="0.25">
      <c r="B838233" s="76"/>
      <c r="C838233" s="75"/>
    </row>
    <row r="838234" spans="2:3" x14ac:dyDescent="0.25">
      <c r="B838234" s="76"/>
      <c r="C838234" s="75"/>
    </row>
    <row r="838235" spans="2:3" x14ac:dyDescent="0.25">
      <c r="B838235" s="76"/>
      <c r="C838235" s="75"/>
    </row>
    <row r="838236" spans="2:3" x14ac:dyDescent="0.25">
      <c r="B838236" s="76"/>
      <c r="C838236" s="75"/>
    </row>
    <row r="838237" spans="2:3" x14ac:dyDescent="0.25">
      <c r="B838237" s="76"/>
      <c r="C838237" s="75"/>
    </row>
    <row r="838238" spans="2:3" x14ac:dyDescent="0.25">
      <c r="B838238" s="76"/>
      <c r="C838238" s="75"/>
    </row>
    <row r="838239" spans="2:3" x14ac:dyDescent="0.25">
      <c r="B838239" s="76"/>
      <c r="C838239" s="75"/>
    </row>
    <row r="838240" spans="2:3" x14ac:dyDescent="0.25">
      <c r="B838240" s="76"/>
      <c r="C838240" s="75"/>
    </row>
    <row r="838241" spans="2:3" x14ac:dyDescent="0.25">
      <c r="B838241" s="76"/>
      <c r="C838241" s="75"/>
    </row>
    <row r="838242" spans="2:3" x14ac:dyDescent="0.25">
      <c r="B838242" s="76"/>
      <c r="C838242" s="75"/>
    </row>
    <row r="838243" spans="2:3" x14ac:dyDescent="0.25">
      <c r="B838243" s="76"/>
      <c r="C838243" s="75"/>
    </row>
    <row r="838244" spans="2:3" x14ac:dyDescent="0.25">
      <c r="B838244" s="76"/>
      <c r="C838244" s="75"/>
    </row>
    <row r="838245" spans="2:3" x14ac:dyDescent="0.25">
      <c r="B838245" s="76"/>
      <c r="C838245" s="75"/>
    </row>
    <row r="838355" spans="2:3" x14ac:dyDescent="0.25">
      <c r="B838355" s="76"/>
      <c r="C838355" s="75"/>
    </row>
    <row r="838356" spans="2:3" x14ac:dyDescent="0.25">
      <c r="B838356" s="76"/>
      <c r="C838356" s="75"/>
    </row>
    <row r="838357" spans="2:3" x14ac:dyDescent="0.25">
      <c r="B838357" s="76"/>
      <c r="C838357" s="75"/>
    </row>
    <row r="838358" spans="2:3" x14ac:dyDescent="0.25">
      <c r="B838358" s="76"/>
      <c r="C838358" s="75"/>
    </row>
    <row r="838359" spans="2:3" x14ac:dyDescent="0.25">
      <c r="B838359" s="76"/>
      <c r="C838359" s="75"/>
    </row>
    <row r="838360" spans="2:3" x14ac:dyDescent="0.25">
      <c r="B838360" s="76"/>
      <c r="C838360" s="75"/>
    </row>
    <row r="838361" spans="2:3" x14ac:dyDescent="0.25">
      <c r="B838361" s="76"/>
      <c r="C838361" s="75"/>
    </row>
    <row r="838362" spans="2:3" x14ac:dyDescent="0.25">
      <c r="B838362" s="76"/>
      <c r="C838362" s="75"/>
    </row>
    <row r="838363" spans="2:3" x14ac:dyDescent="0.25">
      <c r="B838363" s="76"/>
      <c r="C838363" s="75"/>
    </row>
    <row r="838364" spans="2:3" x14ac:dyDescent="0.25">
      <c r="B838364" s="76"/>
      <c r="C838364" s="75"/>
    </row>
    <row r="838365" spans="2:3" x14ac:dyDescent="0.25">
      <c r="B838365" s="76"/>
      <c r="C838365" s="75"/>
    </row>
    <row r="838366" spans="2:3" x14ac:dyDescent="0.25">
      <c r="B838366" s="76"/>
      <c r="C838366" s="75"/>
    </row>
    <row r="838367" spans="2:3" x14ac:dyDescent="0.25">
      <c r="B838367" s="76"/>
      <c r="C838367" s="75"/>
    </row>
    <row r="838477" spans="2:3" x14ac:dyDescent="0.25">
      <c r="B838477" s="76"/>
      <c r="C838477" s="75"/>
    </row>
    <row r="838478" spans="2:3" x14ac:dyDescent="0.25">
      <c r="B838478" s="76"/>
      <c r="C838478" s="75"/>
    </row>
    <row r="838479" spans="2:3" x14ac:dyDescent="0.25">
      <c r="B838479" s="76"/>
      <c r="C838479" s="75"/>
    </row>
    <row r="838480" spans="2:3" x14ac:dyDescent="0.25">
      <c r="B838480" s="76"/>
      <c r="C838480" s="75"/>
    </row>
    <row r="838481" spans="2:3" x14ac:dyDescent="0.25">
      <c r="B838481" s="76"/>
      <c r="C838481" s="75"/>
    </row>
    <row r="838482" spans="2:3" x14ac:dyDescent="0.25">
      <c r="B838482" s="76"/>
      <c r="C838482" s="75"/>
    </row>
    <row r="838483" spans="2:3" x14ac:dyDescent="0.25">
      <c r="B838483" s="76"/>
      <c r="C838483" s="75"/>
    </row>
    <row r="838484" spans="2:3" x14ac:dyDescent="0.25">
      <c r="B838484" s="76"/>
      <c r="C838484" s="75"/>
    </row>
    <row r="838485" spans="2:3" x14ac:dyDescent="0.25">
      <c r="B838485" s="76"/>
      <c r="C838485" s="75"/>
    </row>
    <row r="838486" spans="2:3" x14ac:dyDescent="0.25">
      <c r="B838486" s="76"/>
      <c r="C838486" s="75"/>
    </row>
    <row r="838487" spans="2:3" x14ac:dyDescent="0.25">
      <c r="B838487" s="76"/>
      <c r="C838487" s="75"/>
    </row>
    <row r="838488" spans="2:3" x14ac:dyDescent="0.25">
      <c r="B838488" s="76"/>
      <c r="C838488" s="75"/>
    </row>
    <row r="838489" spans="2:3" x14ac:dyDescent="0.25">
      <c r="B838489" s="76"/>
      <c r="C838489" s="75"/>
    </row>
    <row r="838599" spans="2:3" x14ac:dyDescent="0.25">
      <c r="B838599" s="76"/>
      <c r="C838599" s="75"/>
    </row>
    <row r="838600" spans="2:3" x14ac:dyDescent="0.25">
      <c r="B838600" s="76"/>
      <c r="C838600" s="75"/>
    </row>
    <row r="838601" spans="2:3" x14ac:dyDescent="0.25">
      <c r="B838601" s="76"/>
      <c r="C838601" s="75"/>
    </row>
    <row r="838602" spans="2:3" x14ac:dyDescent="0.25">
      <c r="B838602" s="76"/>
      <c r="C838602" s="75"/>
    </row>
    <row r="838603" spans="2:3" x14ac:dyDescent="0.25">
      <c r="B838603" s="76"/>
      <c r="C838603" s="75"/>
    </row>
    <row r="838604" spans="2:3" x14ac:dyDescent="0.25">
      <c r="B838604" s="76"/>
      <c r="C838604" s="75"/>
    </row>
    <row r="838605" spans="2:3" x14ac:dyDescent="0.25">
      <c r="B838605" s="76"/>
      <c r="C838605" s="75"/>
    </row>
    <row r="838606" spans="2:3" x14ac:dyDescent="0.25">
      <c r="B838606" s="76"/>
      <c r="C838606" s="75"/>
    </row>
    <row r="838607" spans="2:3" x14ac:dyDescent="0.25">
      <c r="B838607" s="76"/>
      <c r="C838607" s="75"/>
    </row>
    <row r="838608" spans="2:3" x14ac:dyDescent="0.25">
      <c r="B838608" s="76"/>
      <c r="C838608" s="75"/>
    </row>
    <row r="838609" spans="2:3" x14ac:dyDescent="0.25">
      <c r="B838609" s="76"/>
      <c r="C838609" s="75"/>
    </row>
    <row r="838610" spans="2:3" x14ac:dyDescent="0.25">
      <c r="B838610" s="76"/>
      <c r="C838610" s="75"/>
    </row>
    <row r="838611" spans="2:3" x14ac:dyDescent="0.25">
      <c r="B838611" s="76"/>
      <c r="C838611" s="75"/>
    </row>
    <row r="838721" spans="2:3" x14ac:dyDescent="0.25">
      <c r="B838721" s="76"/>
      <c r="C838721" s="75"/>
    </row>
    <row r="838722" spans="2:3" x14ac:dyDescent="0.25">
      <c r="B838722" s="76"/>
      <c r="C838722" s="75"/>
    </row>
    <row r="838723" spans="2:3" x14ac:dyDescent="0.25">
      <c r="B838723" s="76"/>
      <c r="C838723" s="75"/>
    </row>
    <row r="838724" spans="2:3" x14ac:dyDescent="0.25">
      <c r="B838724" s="76"/>
      <c r="C838724" s="75"/>
    </row>
    <row r="838725" spans="2:3" x14ac:dyDescent="0.25">
      <c r="B838725" s="76"/>
      <c r="C838725" s="75"/>
    </row>
    <row r="838726" spans="2:3" x14ac:dyDescent="0.25">
      <c r="B838726" s="76"/>
      <c r="C838726" s="75"/>
    </row>
    <row r="838727" spans="2:3" x14ac:dyDescent="0.25">
      <c r="B838727" s="76"/>
      <c r="C838727" s="75"/>
    </row>
    <row r="838728" spans="2:3" x14ac:dyDescent="0.25">
      <c r="B838728" s="76"/>
      <c r="C838728" s="75"/>
    </row>
    <row r="838729" spans="2:3" x14ac:dyDescent="0.25">
      <c r="B838729" s="76"/>
      <c r="C838729" s="75"/>
    </row>
    <row r="838730" spans="2:3" x14ac:dyDescent="0.25">
      <c r="B838730" s="76"/>
      <c r="C838730" s="75"/>
    </row>
    <row r="838731" spans="2:3" x14ac:dyDescent="0.25">
      <c r="B838731" s="76"/>
      <c r="C838731" s="75"/>
    </row>
    <row r="838732" spans="2:3" x14ac:dyDescent="0.25">
      <c r="B838732" s="76"/>
      <c r="C838732" s="75"/>
    </row>
    <row r="838733" spans="2:3" x14ac:dyDescent="0.25">
      <c r="B838733" s="76"/>
      <c r="C838733" s="75"/>
    </row>
    <row r="838843" spans="2:3" x14ac:dyDescent="0.25">
      <c r="B838843" s="76"/>
      <c r="C838843" s="75"/>
    </row>
    <row r="838844" spans="2:3" x14ac:dyDescent="0.25">
      <c r="B838844" s="76"/>
      <c r="C838844" s="75"/>
    </row>
    <row r="838845" spans="2:3" x14ac:dyDescent="0.25">
      <c r="B838845" s="76"/>
      <c r="C838845" s="75"/>
    </row>
    <row r="838846" spans="2:3" x14ac:dyDescent="0.25">
      <c r="B838846" s="76"/>
      <c r="C838846" s="75"/>
    </row>
    <row r="838847" spans="2:3" x14ac:dyDescent="0.25">
      <c r="B838847" s="76"/>
      <c r="C838847" s="75"/>
    </row>
    <row r="838848" spans="2:3" x14ac:dyDescent="0.25">
      <c r="B838848" s="76"/>
      <c r="C838848" s="75"/>
    </row>
    <row r="838849" spans="2:3" x14ac:dyDescent="0.25">
      <c r="B838849" s="76"/>
      <c r="C838849" s="75"/>
    </row>
    <row r="838850" spans="2:3" x14ac:dyDescent="0.25">
      <c r="B838850" s="76"/>
      <c r="C838850" s="75"/>
    </row>
    <row r="838851" spans="2:3" x14ac:dyDescent="0.25">
      <c r="B838851" s="76"/>
      <c r="C838851" s="75"/>
    </row>
    <row r="838852" spans="2:3" x14ac:dyDescent="0.25">
      <c r="B838852" s="76"/>
      <c r="C838852" s="75"/>
    </row>
    <row r="838853" spans="2:3" x14ac:dyDescent="0.25">
      <c r="B838853" s="76"/>
      <c r="C838853" s="75"/>
    </row>
    <row r="838854" spans="2:3" x14ac:dyDescent="0.25">
      <c r="B838854" s="76"/>
      <c r="C838854" s="75"/>
    </row>
    <row r="838855" spans="2:3" x14ac:dyDescent="0.25">
      <c r="B838855" s="76"/>
      <c r="C838855" s="75"/>
    </row>
    <row r="838965" spans="2:3" x14ac:dyDescent="0.25">
      <c r="B838965" s="76"/>
      <c r="C838965" s="75"/>
    </row>
    <row r="838966" spans="2:3" x14ac:dyDescent="0.25">
      <c r="B838966" s="76"/>
      <c r="C838966" s="75"/>
    </row>
    <row r="838967" spans="2:3" x14ac:dyDescent="0.25">
      <c r="B838967" s="76"/>
      <c r="C838967" s="75"/>
    </row>
    <row r="838968" spans="2:3" x14ac:dyDescent="0.25">
      <c r="B838968" s="76"/>
      <c r="C838968" s="75"/>
    </row>
    <row r="838969" spans="2:3" x14ac:dyDescent="0.25">
      <c r="B838969" s="76"/>
      <c r="C838969" s="75"/>
    </row>
    <row r="838970" spans="2:3" x14ac:dyDescent="0.25">
      <c r="B838970" s="76"/>
      <c r="C838970" s="75"/>
    </row>
    <row r="838971" spans="2:3" x14ac:dyDescent="0.25">
      <c r="B838971" s="76"/>
      <c r="C838971" s="75"/>
    </row>
    <row r="838972" spans="2:3" x14ac:dyDescent="0.25">
      <c r="B838972" s="76"/>
      <c r="C838972" s="75"/>
    </row>
    <row r="838973" spans="2:3" x14ac:dyDescent="0.25">
      <c r="B838973" s="76"/>
      <c r="C838973" s="75"/>
    </row>
    <row r="838974" spans="2:3" x14ac:dyDescent="0.25">
      <c r="B838974" s="76"/>
      <c r="C838974" s="75"/>
    </row>
    <row r="838975" spans="2:3" x14ac:dyDescent="0.25">
      <c r="B838975" s="76"/>
      <c r="C838975" s="75"/>
    </row>
    <row r="838976" spans="2:3" x14ac:dyDescent="0.25">
      <c r="B838976" s="76"/>
      <c r="C838976" s="75"/>
    </row>
    <row r="838977" spans="2:3" x14ac:dyDescent="0.25">
      <c r="B838977" s="76"/>
      <c r="C838977" s="75"/>
    </row>
    <row r="839087" spans="2:3" x14ac:dyDescent="0.25">
      <c r="B839087" s="76"/>
      <c r="C839087" s="75"/>
    </row>
    <row r="839088" spans="2:3" x14ac:dyDescent="0.25">
      <c r="B839088" s="76"/>
      <c r="C839088" s="75"/>
    </row>
    <row r="839089" spans="2:3" x14ac:dyDescent="0.25">
      <c r="B839089" s="76"/>
      <c r="C839089" s="75"/>
    </row>
    <row r="839090" spans="2:3" x14ac:dyDescent="0.25">
      <c r="B839090" s="76"/>
      <c r="C839090" s="75"/>
    </row>
    <row r="839091" spans="2:3" x14ac:dyDescent="0.25">
      <c r="B839091" s="76"/>
      <c r="C839091" s="75"/>
    </row>
    <row r="839092" spans="2:3" x14ac:dyDescent="0.25">
      <c r="B839092" s="76"/>
      <c r="C839092" s="75"/>
    </row>
    <row r="839093" spans="2:3" x14ac:dyDescent="0.25">
      <c r="B839093" s="76"/>
      <c r="C839093" s="75"/>
    </row>
    <row r="839094" spans="2:3" x14ac:dyDescent="0.25">
      <c r="B839094" s="76"/>
      <c r="C839094" s="75"/>
    </row>
    <row r="839095" spans="2:3" x14ac:dyDescent="0.25">
      <c r="B839095" s="76"/>
      <c r="C839095" s="75"/>
    </row>
    <row r="839096" spans="2:3" x14ac:dyDescent="0.25">
      <c r="B839096" s="76"/>
      <c r="C839096" s="75"/>
    </row>
    <row r="839097" spans="2:3" x14ac:dyDescent="0.25">
      <c r="B839097" s="76"/>
      <c r="C839097" s="75"/>
    </row>
    <row r="839098" spans="2:3" x14ac:dyDescent="0.25">
      <c r="B839098" s="76"/>
      <c r="C839098" s="75"/>
    </row>
    <row r="839099" spans="2:3" x14ac:dyDescent="0.25">
      <c r="B839099" s="76"/>
      <c r="C839099" s="75"/>
    </row>
    <row r="839209" spans="2:3" x14ac:dyDescent="0.25">
      <c r="B839209" s="76"/>
      <c r="C839209" s="75"/>
    </row>
    <row r="839210" spans="2:3" x14ac:dyDescent="0.25">
      <c r="B839210" s="76"/>
      <c r="C839210" s="75"/>
    </row>
    <row r="839211" spans="2:3" x14ac:dyDescent="0.25">
      <c r="B839211" s="76"/>
      <c r="C839211" s="75"/>
    </row>
    <row r="839212" spans="2:3" x14ac:dyDescent="0.25">
      <c r="B839212" s="76"/>
      <c r="C839212" s="75"/>
    </row>
    <row r="839213" spans="2:3" x14ac:dyDescent="0.25">
      <c r="B839213" s="76"/>
      <c r="C839213" s="75"/>
    </row>
    <row r="839214" spans="2:3" x14ac:dyDescent="0.25">
      <c r="B839214" s="76"/>
      <c r="C839214" s="75"/>
    </row>
    <row r="839215" spans="2:3" x14ac:dyDescent="0.25">
      <c r="B839215" s="76"/>
      <c r="C839215" s="75"/>
    </row>
    <row r="839216" spans="2:3" x14ac:dyDescent="0.25">
      <c r="B839216" s="76"/>
      <c r="C839216" s="75"/>
    </row>
    <row r="839217" spans="2:3" x14ac:dyDescent="0.25">
      <c r="B839217" s="76"/>
      <c r="C839217" s="75"/>
    </row>
    <row r="839218" spans="2:3" x14ac:dyDescent="0.25">
      <c r="B839218" s="76"/>
      <c r="C839218" s="75"/>
    </row>
    <row r="839219" spans="2:3" x14ac:dyDescent="0.25">
      <c r="B839219" s="76"/>
      <c r="C839219" s="75"/>
    </row>
    <row r="839220" spans="2:3" x14ac:dyDescent="0.25">
      <c r="B839220" s="76"/>
      <c r="C839220" s="75"/>
    </row>
    <row r="839221" spans="2:3" x14ac:dyDescent="0.25">
      <c r="B839221" s="76"/>
      <c r="C839221" s="75"/>
    </row>
    <row r="839331" spans="2:3" x14ac:dyDescent="0.25">
      <c r="B839331" s="76"/>
      <c r="C839331" s="75"/>
    </row>
    <row r="839332" spans="2:3" x14ac:dyDescent="0.25">
      <c r="B839332" s="76"/>
      <c r="C839332" s="75"/>
    </row>
    <row r="839333" spans="2:3" x14ac:dyDescent="0.25">
      <c r="B839333" s="76"/>
      <c r="C839333" s="75"/>
    </row>
    <row r="839334" spans="2:3" x14ac:dyDescent="0.25">
      <c r="B839334" s="76"/>
      <c r="C839334" s="75"/>
    </row>
    <row r="839335" spans="2:3" x14ac:dyDescent="0.25">
      <c r="B839335" s="76"/>
      <c r="C839335" s="75"/>
    </row>
    <row r="839336" spans="2:3" x14ac:dyDescent="0.25">
      <c r="B839336" s="76"/>
      <c r="C839336" s="75"/>
    </row>
    <row r="839337" spans="2:3" x14ac:dyDescent="0.25">
      <c r="B839337" s="76"/>
      <c r="C839337" s="75"/>
    </row>
    <row r="839338" spans="2:3" x14ac:dyDescent="0.25">
      <c r="B839338" s="76"/>
      <c r="C839338" s="75"/>
    </row>
    <row r="839339" spans="2:3" x14ac:dyDescent="0.25">
      <c r="B839339" s="76"/>
      <c r="C839339" s="75"/>
    </row>
    <row r="839340" spans="2:3" x14ac:dyDescent="0.25">
      <c r="B839340" s="76"/>
      <c r="C839340" s="75"/>
    </row>
    <row r="839341" spans="2:3" x14ac:dyDescent="0.25">
      <c r="B839341" s="76"/>
      <c r="C839341" s="75"/>
    </row>
    <row r="839342" spans="2:3" x14ac:dyDescent="0.25">
      <c r="B839342" s="76"/>
      <c r="C839342" s="75"/>
    </row>
    <row r="839343" spans="2:3" x14ac:dyDescent="0.25">
      <c r="B839343" s="76"/>
      <c r="C839343" s="75"/>
    </row>
    <row r="839453" spans="2:3" x14ac:dyDescent="0.25">
      <c r="B839453" s="76"/>
      <c r="C839453" s="75"/>
    </row>
    <row r="839454" spans="2:3" x14ac:dyDescent="0.25">
      <c r="B839454" s="76"/>
      <c r="C839454" s="75"/>
    </row>
    <row r="839455" spans="2:3" x14ac:dyDescent="0.25">
      <c r="B839455" s="76"/>
      <c r="C839455" s="75"/>
    </row>
    <row r="839456" spans="2:3" x14ac:dyDescent="0.25">
      <c r="B839456" s="76"/>
      <c r="C839456" s="75"/>
    </row>
    <row r="839457" spans="2:3" x14ac:dyDescent="0.25">
      <c r="B839457" s="76"/>
      <c r="C839457" s="75"/>
    </row>
    <row r="839458" spans="2:3" x14ac:dyDescent="0.25">
      <c r="B839458" s="76"/>
      <c r="C839458" s="75"/>
    </row>
    <row r="839459" spans="2:3" x14ac:dyDescent="0.25">
      <c r="B839459" s="76"/>
      <c r="C839459" s="75"/>
    </row>
    <row r="839460" spans="2:3" x14ac:dyDescent="0.25">
      <c r="B839460" s="76"/>
      <c r="C839460" s="75"/>
    </row>
    <row r="839461" spans="2:3" x14ac:dyDescent="0.25">
      <c r="B839461" s="76"/>
      <c r="C839461" s="75"/>
    </row>
    <row r="839462" spans="2:3" x14ac:dyDescent="0.25">
      <c r="B839462" s="76"/>
      <c r="C839462" s="75"/>
    </row>
    <row r="839463" spans="2:3" x14ac:dyDescent="0.25">
      <c r="B839463" s="76"/>
      <c r="C839463" s="75"/>
    </row>
    <row r="839464" spans="2:3" x14ac:dyDescent="0.25">
      <c r="B839464" s="76"/>
      <c r="C839464" s="75"/>
    </row>
    <row r="839465" spans="2:3" x14ac:dyDescent="0.25">
      <c r="B839465" s="76"/>
      <c r="C839465" s="75"/>
    </row>
    <row r="839575" spans="2:3" x14ac:dyDescent="0.25">
      <c r="B839575" s="76"/>
      <c r="C839575" s="75"/>
    </row>
    <row r="839576" spans="2:3" x14ac:dyDescent="0.25">
      <c r="B839576" s="76"/>
      <c r="C839576" s="75"/>
    </row>
    <row r="839577" spans="2:3" x14ac:dyDescent="0.25">
      <c r="B839577" s="76"/>
      <c r="C839577" s="75"/>
    </row>
    <row r="839578" spans="2:3" x14ac:dyDescent="0.25">
      <c r="B839578" s="76"/>
      <c r="C839578" s="75"/>
    </row>
    <row r="839579" spans="2:3" x14ac:dyDescent="0.25">
      <c r="B839579" s="76"/>
      <c r="C839579" s="75"/>
    </row>
    <row r="839580" spans="2:3" x14ac:dyDescent="0.25">
      <c r="B839580" s="76"/>
      <c r="C839580" s="75"/>
    </row>
    <row r="839581" spans="2:3" x14ac:dyDescent="0.25">
      <c r="B839581" s="76"/>
      <c r="C839581" s="75"/>
    </row>
    <row r="839582" spans="2:3" x14ac:dyDescent="0.25">
      <c r="B839582" s="76"/>
      <c r="C839582" s="75"/>
    </row>
    <row r="839583" spans="2:3" x14ac:dyDescent="0.25">
      <c r="B839583" s="76"/>
      <c r="C839583" s="75"/>
    </row>
    <row r="839584" spans="2:3" x14ac:dyDescent="0.25">
      <c r="B839584" s="76"/>
      <c r="C839584" s="75"/>
    </row>
    <row r="839585" spans="2:3" x14ac:dyDescent="0.25">
      <c r="B839585" s="76"/>
      <c r="C839585" s="75"/>
    </row>
    <row r="839586" spans="2:3" x14ac:dyDescent="0.25">
      <c r="B839586" s="76"/>
      <c r="C839586" s="75"/>
    </row>
    <row r="839587" spans="2:3" x14ac:dyDescent="0.25">
      <c r="B839587" s="76"/>
      <c r="C839587" s="75"/>
    </row>
    <row r="839697" spans="2:3" x14ac:dyDescent="0.25">
      <c r="B839697" s="76"/>
      <c r="C839697" s="75"/>
    </row>
    <row r="839698" spans="2:3" x14ac:dyDescent="0.25">
      <c r="B839698" s="76"/>
      <c r="C839698" s="75"/>
    </row>
    <row r="839699" spans="2:3" x14ac:dyDescent="0.25">
      <c r="B839699" s="76"/>
      <c r="C839699" s="75"/>
    </row>
    <row r="839700" spans="2:3" x14ac:dyDescent="0.25">
      <c r="B839700" s="76"/>
      <c r="C839700" s="75"/>
    </row>
    <row r="839701" spans="2:3" x14ac:dyDescent="0.25">
      <c r="B839701" s="76"/>
      <c r="C839701" s="75"/>
    </row>
    <row r="839702" spans="2:3" x14ac:dyDescent="0.25">
      <c r="B839702" s="76"/>
      <c r="C839702" s="75"/>
    </row>
    <row r="839703" spans="2:3" x14ac:dyDescent="0.25">
      <c r="B839703" s="76"/>
      <c r="C839703" s="75"/>
    </row>
    <row r="839704" spans="2:3" x14ac:dyDescent="0.25">
      <c r="B839704" s="76"/>
      <c r="C839704" s="75"/>
    </row>
    <row r="839705" spans="2:3" x14ac:dyDescent="0.25">
      <c r="B839705" s="76"/>
      <c r="C839705" s="75"/>
    </row>
    <row r="839706" spans="2:3" x14ac:dyDescent="0.25">
      <c r="B839706" s="76"/>
      <c r="C839706" s="75"/>
    </row>
    <row r="839707" spans="2:3" x14ac:dyDescent="0.25">
      <c r="B839707" s="76"/>
      <c r="C839707" s="75"/>
    </row>
    <row r="839708" spans="2:3" x14ac:dyDescent="0.25">
      <c r="B839708" s="76"/>
      <c r="C839708" s="75"/>
    </row>
    <row r="839709" spans="2:3" x14ac:dyDescent="0.25">
      <c r="B839709" s="76"/>
      <c r="C839709" s="75"/>
    </row>
    <row r="839819" spans="2:3" x14ac:dyDescent="0.25">
      <c r="B839819" s="76"/>
      <c r="C839819" s="75"/>
    </row>
    <row r="839820" spans="2:3" x14ac:dyDescent="0.25">
      <c r="B839820" s="76"/>
      <c r="C839820" s="75"/>
    </row>
    <row r="839821" spans="2:3" x14ac:dyDescent="0.25">
      <c r="B839821" s="76"/>
      <c r="C839821" s="75"/>
    </row>
    <row r="839822" spans="2:3" x14ac:dyDescent="0.25">
      <c r="B839822" s="76"/>
      <c r="C839822" s="75"/>
    </row>
    <row r="839823" spans="2:3" x14ac:dyDescent="0.25">
      <c r="B839823" s="76"/>
      <c r="C839823" s="75"/>
    </row>
    <row r="839824" spans="2:3" x14ac:dyDescent="0.25">
      <c r="B839824" s="76"/>
      <c r="C839824" s="75"/>
    </row>
    <row r="839825" spans="2:3" x14ac:dyDescent="0.25">
      <c r="B839825" s="76"/>
      <c r="C839825" s="75"/>
    </row>
    <row r="839826" spans="2:3" x14ac:dyDescent="0.25">
      <c r="B839826" s="76"/>
      <c r="C839826" s="75"/>
    </row>
    <row r="839827" spans="2:3" x14ac:dyDescent="0.25">
      <c r="B839827" s="76"/>
      <c r="C839827" s="75"/>
    </row>
    <row r="839828" spans="2:3" x14ac:dyDescent="0.25">
      <c r="B839828" s="76"/>
      <c r="C839828" s="75"/>
    </row>
    <row r="839829" spans="2:3" x14ac:dyDescent="0.25">
      <c r="B839829" s="76"/>
      <c r="C839829" s="75"/>
    </row>
    <row r="839830" spans="2:3" x14ac:dyDescent="0.25">
      <c r="B839830" s="76"/>
      <c r="C839830" s="75"/>
    </row>
    <row r="839831" spans="2:3" x14ac:dyDescent="0.25">
      <c r="B839831" s="76"/>
      <c r="C839831" s="75"/>
    </row>
    <row r="839941" spans="2:3" x14ac:dyDescent="0.25">
      <c r="B839941" s="76"/>
      <c r="C839941" s="75"/>
    </row>
    <row r="839942" spans="2:3" x14ac:dyDescent="0.25">
      <c r="B839942" s="76"/>
      <c r="C839942" s="75"/>
    </row>
    <row r="839943" spans="2:3" x14ac:dyDescent="0.25">
      <c r="B839943" s="76"/>
      <c r="C839943" s="75"/>
    </row>
    <row r="839944" spans="2:3" x14ac:dyDescent="0.25">
      <c r="B839944" s="76"/>
      <c r="C839944" s="75"/>
    </row>
    <row r="839945" spans="2:3" x14ac:dyDescent="0.25">
      <c r="B839945" s="76"/>
      <c r="C839945" s="75"/>
    </row>
    <row r="839946" spans="2:3" x14ac:dyDescent="0.25">
      <c r="B839946" s="76"/>
      <c r="C839946" s="75"/>
    </row>
    <row r="839947" spans="2:3" x14ac:dyDescent="0.25">
      <c r="B839947" s="76"/>
      <c r="C839947" s="75"/>
    </row>
    <row r="839948" spans="2:3" x14ac:dyDescent="0.25">
      <c r="B839948" s="76"/>
      <c r="C839948" s="75"/>
    </row>
    <row r="839949" spans="2:3" x14ac:dyDescent="0.25">
      <c r="B839949" s="76"/>
      <c r="C839949" s="75"/>
    </row>
    <row r="839950" spans="2:3" x14ac:dyDescent="0.25">
      <c r="B839950" s="76"/>
      <c r="C839950" s="75"/>
    </row>
    <row r="839951" spans="2:3" x14ac:dyDescent="0.25">
      <c r="B839951" s="76"/>
      <c r="C839951" s="75"/>
    </row>
    <row r="839952" spans="2:3" x14ac:dyDescent="0.25">
      <c r="B839952" s="76"/>
      <c r="C839952" s="75"/>
    </row>
    <row r="839953" spans="2:3" x14ac:dyDescent="0.25">
      <c r="B839953" s="76"/>
      <c r="C839953" s="75"/>
    </row>
    <row r="840063" spans="2:3" x14ac:dyDescent="0.25">
      <c r="B840063" s="76"/>
      <c r="C840063" s="75"/>
    </row>
    <row r="840064" spans="2:3" x14ac:dyDescent="0.25">
      <c r="B840064" s="76"/>
      <c r="C840064" s="75"/>
    </row>
    <row r="840065" spans="2:3" x14ac:dyDescent="0.25">
      <c r="B840065" s="76"/>
      <c r="C840065" s="75"/>
    </row>
    <row r="840066" spans="2:3" x14ac:dyDescent="0.25">
      <c r="B840066" s="76"/>
      <c r="C840066" s="75"/>
    </row>
    <row r="840067" spans="2:3" x14ac:dyDescent="0.25">
      <c r="B840067" s="76"/>
      <c r="C840067" s="75"/>
    </row>
    <row r="840068" spans="2:3" x14ac:dyDescent="0.25">
      <c r="B840068" s="76"/>
      <c r="C840068" s="75"/>
    </row>
    <row r="840069" spans="2:3" x14ac:dyDescent="0.25">
      <c r="B840069" s="76"/>
      <c r="C840069" s="75"/>
    </row>
    <row r="840070" spans="2:3" x14ac:dyDescent="0.25">
      <c r="B840070" s="76"/>
      <c r="C840070" s="75"/>
    </row>
    <row r="840071" spans="2:3" x14ac:dyDescent="0.25">
      <c r="B840071" s="76"/>
      <c r="C840071" s="75"/>
    </row>
    <row r="840072" spans="2:3" x14ac:dyDescent="0.25">
      <c r="B840072" s="76"/>
      <c r="C840072" s="75"/>
    </row>
    <row r="840073" spans="2:3" x14ac:dyDescent="0.25">
      <c r="B840073" s="76"/>
      <c r="C840073" s="75"/>
    </row>
    <row r="840074" spans="2:3" x14ac:dyDescent="0.25">
      <c r="B840074" s="76"/>
      <c r="C840074" s="75"/>
    </row>
    <row r="840075" spans="2:3" x14ac:dyDescent="0.25">
      <c r="B840075" s="76"/>
      <c r="C840075" s="75"/>
    </row>
    <row r="840185" spans="2:3" x14ac:dyDescent="0.25">
      <c r="B840185" s="76"/>
      <c r="C840185" s="75"/>
    </row>
    <row r="840186" spans="2:3" x14ac:dyDescent="0.25">
      <c r="B840186" s="76"/>
      <c r="C840186" s="75"/>
    </row>
    <row r="840187" spans="2:3" x14ac:dyDescent="0.25">
      <c r="B840187" s="76"/>
      <c r="C840187" s="75"/>
    </row>
    <row r="840188" spans="2:3" x14ac:dyDescent="0.25">
      <c r="B840188" s="76"/>
      <c r="C840188" s="75"/>
    </row>
    <row r="840189" spans="2:3" x14ac:dyDescent="0.25">
      <c r="B840189" s="76"/>
      <c r="C840189" s="75"/>
    </row>
    <row r="840190" spans="2:3" x14ac:dyDescent="0.25">
      <c r="B840190" s="76"/>
      <c r="C840190" s="75"/>
    </row>
    <row r="840191" spans="2:3" x14ac:dyDescent="0.25">
      <c r="B840191" s="76"/>
      <c r="C840191" s="75"/>
    </row>
    <row r="840192" spans="2:3" x14ac:dyDescent="0.25">
      <c r="B840192" s="76"/>
      <c r="C840192" s="75"/>
    </row>
    <row r="840193" spans="2:3" x14ac:dyDescent="0.25">
      <c r="B840193" s="76"/>
      <c r="C840193" s="75"/>
    </row>
    <row r="840194" spans="2:3" x14ac:dyDescent="0.25">
      <c r="B840194" s="76"/>
      <c r="C840194" s="75"/>
    </row>
    <row r="840195" spans="2:3" x14ac:dyDescent="0.25">
      <c r="B840195" s="76"/>
      <c r="C840195" s="75"/>
    </row>
    <row r="840196" spans="2:3" x14ac:dyDescent="0.25">
      <c r="B840196" s="76"/>
      <c r="C840196" s="75"/>
    </row>
    <row r="840197" spans="2:3" x14ac:dyDescent="0.25">
      <c r="B840197" s="76"/>
      <c r="C840197" s="75"/>
    </row>
    <row r="840307" spans="2:3" x14ac:dyDescent="0.25">
      <c r="B840307" s="76"/>
      <c r="C840307" s="75"/>
    </row>
    <row r="840308" spans="2:3" x14ac:dyDescent="0.25">
      <c r="B840308" s="76"/>
      <c r="C840308" s="75"/>
    </row>
    <row r="840309" spans="2:3" x14ac:dyDescent="0.25">
      <c r="B840309" s="76"/>
      <c r="C840309" s="75"/>
    </row>
    <row r="840310" spans="2:3" x14ac:dyDescent="0.25">
      <c r="B840310" s="76"/>
      <c r="C840310" s="75"/>
    </row>
    <row r="840311" spans="2:3" x14ac:dyDescent="0.25">
      <c r="B840311" s="76"/>
      <c r="C840311" s="75"/>
    </row>
    <row r="840312" spans="2:3" x14ac:dyDescent="0.25">
      <c r="B840312" s="76"/>
      <c r="C840312" s="75"/>
    </row>
    <row r="840313" spans="2:3" x14ac:dyDescent="0.25">
      <c r="B840313" s="76"/>
      <c r="C840313" s="75"/>
    </row>
    <row r="840314" spans="2:3" x14ac:dyDescent="0.25">
      <c r="B840314" s="76"/>
      <c r="C840314" s="75"/>
    </row>
    <row r="840315" spans="2:3" x14ac:dyDescent="0.25">
      <c r="B840315" s="76"/>
      <c r="C840315" s="75"/>
    </row>
    <row r="840316" spans="2:3" x14ac:dyDescent="0.25">
      <c r="B840316" s="76"/>
      <c r="C840316" s="75"/>
    </row>
    <row r="840317" spans="2:3" x14ac:dyDescent="0.25">
      <c r="B840317" s="76"/>
      <c r="C840317" s="75"/>
    </row>
    <row r="840318" spans="2:3" x14ac:dyDescent="0.25">
      <c r="B840318" s="76"/>
      <c r="C840318" s="75"/>
    </row>
    <row r="840319" spans="2:3" x14ac:dyDescent="0.25">
      <c r="B840319" s="76"/>
      <c r="C840319" s="75"/>
    </row>
    <row r="840429" spans="2:3" x14ac:dyDescent="0.25">
      <c r="B840429" s="76"/>
      <c r="C840429" s="75"/>
    </row>
    <row r="840430" spans="2:3" x14ac:dyDescent="0.25">
      <c r="B840430" s="76"/>
      <c r="C840430" s="75"/>
    </row>
    <row r="840431" spans="2:3" x14ac:dyDescent="0.25">
      <c r="B840431" s="76"/>
      <c r="C840431" s="75"/>
    </row>
    <row r="840432" spans="2:3" x14ac:dyDescent="0.25">
      <c r="B840432" s="76"/>
      <c r="C840432" s="75"/>
    </row>
    <row r="840433" spans="2:3" x14ac:dyDescent="0.25">
      <c r="B840433" s="76"/>
      <c r="C840433" s="75"/>
    </row>
    <row r="840434" spans="2:3" x14ac:dyDescent="0.25">
      <c r="B840434" s="76"/>
      <c r="C840434" s="75"/>
    </row>
    <row r="840435" spans="2:3" x14ac:dyDescent="0.25">
      <c r="B840435" s="76"/>
      <c r="C840435" s="75"/>
    </row>
    <row r="840436" spans="2:3" x14ac:dyDescent="0.25">
      <c r="B840436" s="76"/>
      <c r="C840436" s="75"/>
    </row>
    <row r="840437" spans="2:3" x14ac:dyDescent="0.25">
      <c r="B840437" s="76"/>
      <c r="C840437" s="75"/>
    </row>
    <row r="840438" spans="2:3" x14ac:dyDescent="0.25">
      <c r="B840438" s="76"/>
      <c r="C840438" s="75"/>
    </row>
    <row r="840439" spans="2:3" x14ac:dyDescent="0.25">
      <c r="B840439" s="76"/>
      <c r="C840439" s="75"/>
    </row>
    <row r="840440" spans="2:3" x14ac:dyDescent="0.25">
      <c r="B840440" s="76"/>
      <c r="C840440" s="75"/>
    </row>
    <row r="840441" spans="2:3" x14ac:dyDescent="0.25">
      <c r="B840441" s="76"/>
      <c r="C840441" s="75"/>
    </row>
    <row r="840551" spans="2:3" x14ac:dyDescent="0.25">
      <c r="B840551" s="76"/>
      <c r="C840551" s="75"/>
    </row>
    <row r="840552" spans="2:3" x14ac:dyDescent="0.25">
      <c r="B840552" s="76"/>
      <c r="C840552" s="75"/>
    </row>
    <row r="840553" spans="2:3" x14ac:dyDescent="0.25">
      <c r="B840553" s="76"/>
      <c r="C840553" s="75"/>
    </row>
    <row r="840554" spans="2:3" x14ac:dyDescent="0.25">
      <c r="B840554" s="76"/>
      <c r="C840554" s="75"/>
    </row>
    <row r="840555" spans="2:3" x14ac:dyDescent="0.25">
      <c r="B840555" s="76"/>
      <c r="C840555" s="75"/>
    </row>
    <row r="840556" spans="2:3" x14ac:dyDescent="0.25">
      <c r="B840556" s="76"/>
      <c r="C840556" s="75"/>
    </row>
    <row r="840557" spans="2:3" x14ac:dyDescent="0.25">
      <c r="B840557" s="76"/>
      <c r="C840557" s="75"/>
    </row>
    <row r="840558" spans="2:3" x14ac:dyDescent="0.25">
      <c r="B840558" s="76"/>
      <c r="C840558" s="75"/>
    </row>
    <row r="840559" spans="2:3" x14ac:dyDescent="0.25">
      <c r="B840559" s="76"/>
      <c r="C840559" s="75"/>
    </row>
    <row r="840560" spans="2:3" x14ac:dyDescent="0.25">
      <c r="B840560" s="76"/>
      <c r="C840560" s="75"/>
    </row>
    <row r="840561" spans="2:3" x14ac:dyDescent="0.25">
      <c r="B840561" s="76"/>
      <c r="C840561" s="75"/>
    </row>
    <row r="840562" spans="2:3" x14ac:dyDescent="0.25">
      <c r="B840562" s="76"/>
      <c r="C840562" s="75"/>
    </row>
    <row r="840563" spans="2:3" x14ac:dyDescent="0.25">
      <c r="B840563" s="76"/>
      <c r="C840563" s="75"/>
    </row>
    <row r="840673" spans="2:3" x14ac:dyDescent="0.25">
      <c r="B840673" s="76"/>
      <c r="C840673" s="75"/>
    </row>
    <row r="840674" spans="2:3" x14ac:dyDescent="0.25">
      <c r="B840674" s="76"/>
      <c r="C840674" s="75"/>
    </row>
    <row r="840675" spans="2:3" x14ac:dyDescent="0.25">
      <c r="B840675" s="76"/>
      <c r="C840675" s="75"/>
    </row>
    <row r="840676" spans="2:3" x14ac:dyDescent="0.25">
      <c r="B840676" s="76"/>
      <c r="C840676" s="75"/>
    </row>
    <row r="840677" spans="2:3" x14ac:dyDescent="0.25">
      <c r="B840677" s="76"/>
      <c r="C840677" s="75"/>
    </row>
    <row r="840678" spans="2:3" x14ac:dyDescent="0.25">
      <c r="B840678" s="76"/>
      <c r="C840678" s="75"/>
    </row>
    <row r="840679" spans="2:3" x14ac:dyDescent="0.25">
      <c r="B840679" s="76"/>
      <c r="C840679" s="75"/>
    </row>
    <row r="840680" spans="2:3" x14ac:dyDescent="0.25">
      <c r="B840680" s="76"/>
      <c r="C840680" s="75"/>
    </row>
    <row r="840681" spans="2:3" x14ac:dyDescent="0.25">
      <c r="B840681" s="76"/>
      <c r="C840681" s="75"/>
    </row>
    <row r="840682" spans="2:3" x14ac:dyDescent="0.25">
      <c r="B840682" s="76"/>
      <c r="C840682" s="75"/>
    </row>
    <row r="840683" spans="2:3" x14ac:dyDescent="0.25">
      <c r="B840683" s="76"/>
      <c r="C840683" s="75"/>
    </row>
    <row r="840684" spans="2:3" x14ac:dyDescent="0.25">
      <c r="B840684" s="76"/>
      <c r="C840684" s="75"/>
    </row>
    <row r="840685" spans="2:3" x14ac:dyDescent="0.25">
      <c r="B840685" s="76"/>
      <c r="C840685" s="75"/>
    </row>
    <row r="840795" spans="2:3" x14ac:dyDescent="0.25">
      <c r="B840795" s="76"/>
      <c r="C840795" s="75"/>
    </row>
    <row r="840796" spans="2:3" x14ac:dyDescent="0.25">
      <c r="B840796" s="76"/>
      <c r="C840796" s="75"/>
    </row>
    <row r="840797" spans="2:3" x14ac:dyDescent="0.25">
      <c r="B840797" s="76"/>
      <c r="C840797" s="75"/>
    </row>
    <row r="840798" spans="2:3" x14ac:dyDescent="0.25">
      <c r="B840798" s="76"/>
      <c r="C840798" s="75"/>
    </row>
    <row r="840799" spans="2:3" x14ac:dyDescent="0.25">
      <c r="B840799" s="76"/>
      <c r="C840799" s="75"/>
    </row>
    <row r="840800" spans="2:3" x14ac:dyDescent="0.25">
      <c r="B840800" s="76"/>
      <c r="C840800" s="75"/>
    </row>
    <row r="840801" spans="2:3" x14ac:dyDescent="0.25">
      <c r="B840801" s="76"/>
      <c r="C840801" s="75"/>
    </row>
    <row r="840802" spans="2:3" x14ac:dyDescent="0.25">
      <c r="B840802" s="76"/>
      <c r="C840802" s="75"/>
    </row>
    <row r="840803" spans="2:3" x14ac:dyDescent="0.25">
      <c r="B840803" s="76"/>
      <c r="C840803" s="75"/>
    </row>
    <row r="840804" spans="2:3" x14ac:dyDescent="0.25">
      <c r="B840804" s="76"/>
      <c r="C840804" s="75"/>
    </row>
    <row r="840805" spans="2:3" x14ac:dyDescent="0.25">
      <c r="B840805" s="76"/>
      <c r="C840805" s="75"/>
    </row>
    <row r="840806" spans="2:3" x14ac:dyDescent="0.25">
      <c r="B840806" s="76"/>
      <c r="C840806" s="75"/>
    </row>
    <row r="840807" spans="2:3" x14ac:dyDescent="0.25">
      <c r="B840807" s="76"/>
      <c r="C840807" s="75"/>
    </row>
    <row r="840917" spans="2:3" x14ac:dyDescent="0.25">
      <c r="B840917" s="76"/>
      <c r="C840917" s="75"/>
    </row>
    <row r="840918" spans="2:3" x14ac:dyDescent="0.25">
      <c r="B840918" s="76"/>
      <c r="C840918" s="75"/>
    </row>
    <row r="840919" spans="2:3" x14ac:dyDescent="0.25">
      <c r="B840919" s="76"/>
      <c r="C840919" s="75"/>
    </row>
    <row r="840920" spans="2:3" x14ac:dyDescent="0.25">
      <c r="B840920" s="76"/>
      <c r="C840920" s="75"/>
    </row>
    <row r="840921" spans="2:3" x14ac:dyDescent="0.25">
      <c r="B840921" s="76"/>
      <c r="C840921" s="75"/>
    </row>
    <row r="840922" spans="2:3" x14ac:dyDescent="0.25">
      <c r="B840922" s="76"/>
      <c r="C840922" s="75"/>
    </row>
    <row r="840923" spans="2:3" x14ac:dyDescent="0.25">
      <c r="B840923" s="76"/>
      <c r="C840923" s="75"/>
    </row>
    <row r="840924" spans="2:3" x14ac:dyDescent="0.25">
      <c r="B840924" s="76"/>
      <c r="C840924" s="75"/>
    </row>
    <row r="840925" spans="2:3" x14ac:dyDescent="0.25">
      <c r="B840925" s="76"/>
      <c r="C840925" s="75"/>
    </row>
    <row r="840926" spans="2:3" x14ac:dyDescent="0.25">
      <c r="B840926" s="76"/>
      <c r="C840926" s="75"/>
    </row>
    <row r="840927" spans="2:3" x14ac:dyDescent="0.25">
      <c r="B840927" s="76"/>
      <c r="C840927" s="75"/>
    </row>
    <row r="840928" spans="2:3" x14ac:dyDescent="0.25">
      <c r="B840928" s="76"/>
      <c r="C840928" s="75"/>
    </row>
    <row r="840929" spans="2:3" x14ac:dyDescent="0.25">
      <c r="B840929" s="76"/>
      <c r="C840929" s="75"/>
    </row>
    <row r="841039" spans="2:3" x14ac:dyDescent="0.25">
      <c r="B841039" s="76"/>
      <c r="C841039" s="75"/>
    </row>
    <row r="841040" spans="2:3" x14ac:dyDescent="0.25">
      <c r="B841040" s="76"/>
      <c r="C841040" s="75"/>
    </row>
    <row r="841041" spans="2:3" x14ac:dyDescent="0.25">
      <c r="B841041" s="76"/>
      <c r="C841041" s="75"/>
    </row>
    <row r="841042" spans="2:3" x14ac:dyDescent="0.25">
      <c r="B841042" s="76"/>
      <c r="C841042" s="75"/>
    </row>
    <row r="841043" spans="2:3" x14ac:dyDescent="0.25">
      <c r="B841043" s="76"/>
      <c r="C841043" s="75"/>
    </row>
    <row r="841044" spans="2:3" x14ac:dyDescent="0.25">
      <c r="B841044" s="76"/>
      <c r="C841044" s="75"/>
    </row>
    <row r="841045" spans="2:3" x14ac:dyDescent="0.25">
      <c r="B841045" s="76"/>
      <c r="C841045" s="75"/>
    </row>
    <row r="841046" spans="2:3" x14ac:dyDescent="0.25">
      <c r="B841046" s="76"/>
      <c r="C841046" s="75"/>
    </row>
    <row r="841047" spans="2:3" x14ac:dyDescent="0.25">
      <c r="B841047" s="76"/>
      <c r="C841047" s="75"/>
    </row>
    <row r="841048" spans="2:3" x14ac:dyDescent="0.25">
      <c r="B841048" s="76"/>
      <c r="C841048" s="75"/>
    </row>
    <row r="841049" spans="2:3" x14ac:dyDescent="0.25">
      <c r="B841049" s="76"/>
      <c r="C841049" s="75"/>
    </row>
    <row r="841050" spans="2:3" x14ac:dyDescent="0.25">
      <c r="B841050" s="76"/>
      <c r="C841050" s="75"/>
    </row>
    <row r="841051" spans="2:3" x14ac:dyDescent="0.25">
      <c r="B841051" s="76"/>
      <c r="C841051" s="75"/>
    </row>
    <row r="841161" spans="2:3" x14ac:dyDescent="0.25">
      <c r="B841161" s="76"/>
      <c r="C841161" s="75"/>
    </row>
    <row r="841162" spans="2:3" x14ac:dyDescent="0.25">
      <c r="B841162" s="76"/>
      <c r="C841162" s="75"/>
    </row>
    <row r="841163" spans="2:3" x14ac:dyDescent="0.25">
      <c r="B841163" s="76"/>
      <c r="C841163" s="75"/>
    </row>
    <row r="841164" spans="2:3" x14ac:dyDescent="0.25">
      <c r="B841164" s="76"/>
      <c r="C841164" s="75"/>
    </row>
    <row r="841165" spans="2:3" x14ac:dyDescent="0.25">
      <c r="B841165" s="76"/>
      <c r="C841165" s="75"/>
    </row>
    <row r="841166" spans="2:3" x14ac:dyDescent="0.25">
      <c r="B841166" s="76"/>
      <c r="C841166" s="75"/>
    </row>
    <row r="841167" spans="2:3" x14ac:dyDescent="0.25">
      <c r="B841167" s="76"/>
      <c r="C841167" s="75"/>
    </row>
    <row r="841168" spans="2:3" x14ac:dyDescent="0.25">
      <c r="B841168" s="76"/>
      <c r="C841168" s="75"/>
    </row>
    <row r="841169" spans="2:3" x14ac:dyDescent="0.25">
      <c r="B841169" s="76"/>
      <c r="C841169" s="75"/>
    </row>
    <row r="841170" spans="2:3" x14ac:dyDescent="0.25">
      <c r="B841170" s="76"/>
      <c r="C841170" s="75"/>
    </row>
    <row r="841171" spans="2:3" x14ac:dyDescent="0.25">
      <c r="B841171" s="76"/>
      <c r="C841171" s="75"/>
    </row>
    <row r="841172" spans="2:3" x14ac:dyDescent="0.25">
      <c r="B841172" s="76"/>
      <c r="C841172" s="75"/>
    </row>
    <row r="841173" spans="2:3" x14ac:dyDescent="0.25">
      <c r="B841173" s="76"/>
      <c r="C841173" s="75"/>
    </row>
    <row r="841283" spans="2:3" x14ac:dyDescent="0.25">
      <c r="B841283" s="76"/>
      <c r="C841283" s="75"/>
    </row>
    <row r="841284" spans="2:3" x14ac:dyDescent="0.25">
      <c r="B841284" s="76"/>
      <c r="C841284" s="75"/>
    </row>
    <row r="841285" spans="2:3" x14ac:dyDescent="0.25">
      <c r="B841285" s="76"/>
      <c r="C841285" s="75"/>
    </row>
    <row r="841286" spans="2:3" x14ac:dyDescent="0.25">
      <c r="B841286" s="76"/>
      <c r="C841286" s="75"/>
    </row>
    <row r="841287" spans="2:3" x14ac:dyDescent="0.25">
      <c r="B841287" s="76"/>
      <c r="C841287" s="75"/>
    </row>
    <row r="841288" spans="2:3" x14ac:dyDescent="0.25">
      <c r="B841288" s="76"/>
      <c r="C841288" s="75"/>
    </row>
    <row r="841289" spans="2:3" x14ac:dyDescent="0.25">
      <c r="B841289" s="76"/>
      <c r="C841289" s="75"/>
    </row>
    <row r="841290" spans="2:3" x14ac:dyDescent="0.25">
      <c r="B841290" s="76"/>
      <c r="C841290" s="75"/>
    </row>
    <row r="841291" spans="2:3" x14ac:dyDescent="0.25">
      <c r="B841291" s="76"/>
      <c r="C841291" s="75"/>
    </row>
    <row r="841292" spans="2:3" x14ac:dyDescent="0.25">
      <c r="B841292" s="76"/>
      <c r="C841292" s="75"/>
    </row>
    <row r="841293" spans="2:3" x14ac:dyDescent="0.25">
      <c r="B841293" s="76"/>
      <c r="C841293" s="75"/>
    </row>
    <row r="841294" spans="2:3" x14ac:dyDescent="0.25">
      <c r="B841294" s="76"/>
      <c r="C841294" s="75"/>
    </row>
    <row r="841295" spans="2:3" x14ac:dyDescent="0.25">
      <c r="B841295" s="76"/>
      <c r="C841295" s="75"/>
    </row>
    <row r="841405" spans="2:3" x14ac:dyDescent="0.25">
      <c r="B841405" s="76"/>
      <c r="C841405" s="75"/>
    </row>
    <row r="841406" spans="2:3" x14ac:dyDescent="0.25">
      <c r="B841406" s="76"/>
      <c r="C841406" s="75"/>
    </row>
    <row r="841407" spans="2:3" x14ac:dyDescent="0.25">
      <c r="B841407" s="76"/>
      <c r="C841407" s="75"/>
    </row>
    <row r="841408" spans="2:3" x14ac:dyDescent="0.25">
      <c r="B841408" s="76"/>
      <c r="C841408" s="75"/>
    </row>
    <row r="841409" spans="2:3" x14ac:dyDescent="0.25">
      <c r="B841409" s="76"/>
      <c r="C841409" s="75"/>
    </row>
    <row r="841410" spans="2:3" x14ac:dyDescent="0.25">
      <c r="B841410" s="76"/>
      <c r="C841410" s="75"/>
    </row>
    <row r="841411" spans="2:3" x14ac:dyDescent="0.25">
      <c r="B841411" s="76"/>
      <c r="C841411" s="75"/>
    </row>
    <row r="841412" spans="2:3" x14ac:dyDescent="0.25">
      <c r="B841412" s="76"/>
      <c r="C841412" s="75"/>
    </row>
    <row r="841413" spans="2:3" x14ac:dyDescent="0.25">
      <c r="B841413" s="76"/>
      <c r="C841413" s="75"/>
    </row>
    <row r="841414" spans="2:3" x14ac:dyDescent="0.25">
      <c r="B841414" s="76"/>
      <c r="C841414" s="75"/>
    </row>
    <row r="841415" spans="2:3" x14ac:dyDescent="0.25">
      <c r="B841415" s="76"/>
      <c r="C841415" s="75"/>
    </row>
    <row r="841416" spans="2:3" x14ac:dyDescent="0.25">
      <c r="B841416" s="76"/>
      <c r="C841416" s="75"/>
    </row>
    <row r="841417" spans="2:3" x14ac:dyDescent="0.25">
      <c r="B841417" s="76"/>
      <c r="C841417" s="75"/>
    </row>
    <row r="841527" spans="2:3" x14ac:dyDescent="0.25">
      <c r="B841527" s="76"/>
      <c r="C841527" s="75"/>
    </row>
    <row r="841528" spans="2:3" x14ac:dyDescent="0.25">
      <c r="B841528" s="76"/>
      <c r="C841528" s="75"/>
    </row>
    <row r="841529" spans="2:3" x14ac:dyDescent="0.25">
      <c r="B841529" s="76"/>
      <c r="C841529" s="75"/>
    </row>
    <row r="841530" spans="2:3" x14ac:dyDescent="0.25">
      <c r="B841530" s="76"/>
      <c r="C841530" s="75"/>
    </row>
    <row r="841531" spans="2:3" x14ac:dyDescent="0.25">
      <c r="B841531" s="76"/>
      <c r="C841531" s="75"/>
    </row>
    <row r="841532" spans="2:3" x14ac:dyDescent="0.25">
      <c r="B841532" s="76"/>
      <c r="C841532" s="75"/>
    </row>
    <row r="841533" spans="2:3" x14ac:dyDescent="0.25">
      <c r="B841533" s="76"/>
      <c r="C841533" s="75"/>
    </row>
    <row r="841534" spans="2:3" x14ac:dyDescent="0.25">
      <c r="B841534" s="76"/>
      <c r="C841534" s="75"/>
    </row>
    <row r="841535" spans="2:3" x14ac:dyDescent="0.25">
      <c r="B841535" s="76"/>
      <c r="C841535" s="75"/>
    </row>
    <row r="841536" spans="2:3" x14ac:dyDescent="0.25">
      <c r="B841536" s="76"/>
      <c r="C841536" s="75"/>
    </row>
    <row r="841537" spans="2:3" x14ac:dyDescent="0.25">
      <c r="B841537" s="76"/>
      <c r="C841537" s="75"/>
    </row>
    <row r="841538" spans="2:3" x14ac:dyDescent="0.25">
      <c r="B841538" s="76"/>
      <c r="C841538" s="75"/>
    </row>
    <row r="841539" spans="2:3" x14ac:dyDescent="0.25">
      <c r="B841539" s="76"/>
      <c r="C841539" s="75"/>
    </row>
    <row r="841649" spans="2:3" x14ac:dyDescent="0.25">
      <c r="B841649" s="76"/>
      <c r="C841649" s="75"/>
    </row>
    <row r="841650" spans="2:3" x14ac:dyDescent="0.25">
      <c r="B841650" s="76"/>
      <c r="C841650" s="75"/>
    </row>
    <row r="841651" spans="2:3" x14ac:dyDescent="0.25">
      <c r="B841651" s="76"/>
      <c r="C841651" s="75"/>
    </row>
    <row r="841652" spans="2:3" x14ac:dyDescent="0.25">
      <c r="B841652" s="76"/>
      <c r="C841652" s="75"/>
    </row>
    <row r="841653" spans="2:3" x14ac:dyDescent="0.25">
      <c r="B841653" s="76"/>
      <c r="C841653" s="75"/>
    </row>
    <row r="841654" spans="2:3" x14ac:dyDescent="0.25">
      <c r="B841654" s="76"/>
      <c r="C841654" s="75"/>
    </row>
    <row r="841655" spans="2:3" x14ac:dyDescent="0.25">
      <c r="B841655" s="76"/>
      <c r="C841655" s="75"/>
    </row>
    <row r="841656" spans="2:3" x14ac:dyDescent="0.25">
      <c r="B841656" s="76"/>
      <c r="C841656" s="75"/>
    </row>
    <row r="841657" spans="2:3" x14ac:dyDescent="0.25">
      <c r="B841657" s="76"/>
      <c r="C841657" s="75"/>
    </row>
    <row r="841658" spans="2:3" x14ac:dyDescent="0.25">
      <c r="B841658" s="76"/>
      <c r="C841658" s="75"/>
    </row>
    <row r="841659" spans="2:3" x14ac:dyDescent="0.25">
      <c r="B841659" s="76"/>
      <c r="C841659" s="75"/>
    </row>
    <row r="841660" spans="2:3" x14ac:dyDescent="0.25">
      <c r="B841660" s="76"/>
      <c r="C841660" s="75"/>
    </row>
    <row r="841661" spans="2:3" x14ac:dyDescent="0.25">
      <c r="B841661" s="76"/>
      <c r="C841661" s="75"/>
    </row>
    <row r="841771" spans="2:3" x14ac:dyDescent="0.25">
      <c r="B841771" s="76"/>
      <c r="C841771" s="75"/>
    </row>
    <row r="841772" spans="2:3" x14ac:dyDescent="0.25">
      <c r="B841772" s="76"/>
      <c r="C841772" s="75"/>
    </row>
    <row r="841773" spans="2:3" x14ac:dyDescent="0.25">
      <c r="B841773" s="76"/>
      <c r="C841773" s="75"/>
    </row>
    <row r="841774" spans="2:3" x14ac:dyDescent="0.25">
      <c r="B841774" s="76"/>
      <c r="C841774" s="75"/>
    </row>
    <row r="841775" spans="2:3" x14ac:dyDescent="0.25">
      <c r="B841775" s="76"/>
      <c r="C841775" s="75"/>
    </row>
    <row r="841776" spans="2:3" x14ac:dyDescent="0.25">
      <c r="B841776" s="76"/>
      <c r="C841776" s="75"/>
    </row>
    <row r="841777" spans="2:3" x14ac:dyDescent="0.25">
      <c r="B841777" s="76"/>
      <c r="C841777" s="75"/>
    </row>
    <row r="841778" spans="2:3" x14ac:dyDescent="0.25">
      <c r="B841778" s="76"/>
      <c r="C841778" s="75"/>
    </row>
    <row r="841779" spans="2:3" x14ac:dyDescent="0.25">
      <c r="B841779" s="76"/>
      <c r="C841779" s="75"/>
    </row>
    <row r="841780" spans="2:3" x14ac:dyDescent="0.25">
      <c r="B841780" s="76"/>
      <c r="C841780" s="75"/>
    </row>
    <row r="841781" spans="2:3" x14ac:dyDescent="0.25">
      <c r="B841781" s="76"/>
      <c r="C841781" s="75"/>
    </row>
    <row r="841782" spans="2:3" x14ac:dyDescent="0.25">
      <c r="B841782" s="76"/>
      <c r="C841782" s="75"/>
    </row>
    <row r="841783" spans="2:3" x14ac:dyDescent="0.25">
      <c r="B841783" s="76"/>
      <c r="C841783" s="75"/>
    </row>
    <row r="841893" spans="2:3" x14ac:dyDescent="0.25">
      <c r="B841893" s="76"/>
      <c r="C841893" s="75"/>
    </row>
    <row r="841894" spans="2:3" x14ac:dyDescent="0.25">
      <c r="B841894" s="76"/>
      <c r="C841894" s="75"/>
    </row>
    <row r="841895" spans="2:3" x14ac:dyDescent="0.25">
      <c r="B841895" s="76"/>
      <c r="C841895" s="75"/>
    </row>
    <row r="841896" spans="2:3" x14ac:dyDescent="0.25">
      <c r="B841896" s="76"/>
      <c r="C841896" s="75"/>
    </row>
    <row r="841897" spans="2:3" x14ac:dyDescent="0.25">
      <c r="B841897" s="76"/>
      <c r="C841897" s="75"/>
    </row>
    <row r="841898" spans="2:3" x14ac:dyDescent="0.25">
      <c r="B841898" s="76"/>
      <c r="C841898" s="75"/>
    </row>
    <row r="841899" spans="2:3" x14ac:dyDescent="0.25">
      <c r="B841899" s="76"/>
      <c r="C841899" s="75"/>
    </row>
    <row r="841900" spans="2:3" x14ac:dyDescent="0.25">
      <c r="B841900" s="76"/>
      <c r="C841900" s="75"/>
    </row>
    <row r="841901" spans="2:3" x14ac:dyDescent="0.25">
      <c r="B841901" s="76"/>
      <c r="C841901" s="75"/>
    </row>
    <row r="841902" spans="2:3" x14ac:dyDescent="0.25">
      <c r="B841902" s="76"/>
      <c r="C841902" s="75"/>
    </row>
    <row r="841903" spans="2:3" x14ac:dyDescent="0.25">
      <c r="B841903" s="76"/>
      <c r="C841903" s="75"/>
    </row>
    <row r="841904" spans="2:3" x14ac:dyDescent="0.25">
      <c r="B841904" s="76"/>
      <c r="C841904" s="75"/>
    </row>
    <row r="841905" spans="2:3" x14ac:dyDescent="0.25">
      <c r="B841905" s="76"/>
      <c r="C841905" s="75"/>
    </row>
    <row r="842015" spans="2:3" x14ac:dyDescent="0.25">
      <c r="B842015" s="76"/>
      <c r="C842015" s="75"/>
    </row>
    <row r="842016" spans="2:3" x14ac:dyDescent="0.25">
      <c r="B842016" s="76"/>
      <c r="C842016" s="75"/>
    </row>
    <row r="842017" spans="2:3" x14ac:dyDescent="0.25">
      <c r="B842017" s="76"/>
      <c r="C842017" s="75"/>
    </row>
    <row r="842018" spans="2:3" x14ac:dyDescent="0.25">
      <c r="B842018" s="76"/>
      <c r="C842018" s="75"/>
    </row>
    <row r="842019" spans="2:3" x14ac:dyDescent="0.25">
      <c r="B842019" s="76"/>
      <c r="C842019" s="75"/>
    </row>
    <row r="842020" spans="2:3" x14ac:dyDescent="0.25">
      <c r="B842020" s="76"/>
      <c r="C842020" s="75"/>
    </row>
    <row r="842021" spans="2:3" x14ac:dyDescent="0.25">
      <c r="B842021" s="76"/>
      <c r="C842021" s="75"/>
    </row>
    <row r="842022" spans="2:3" x14ac:dyDescent="0.25">
      <c r="B842022" s="76"/>
      <c r="C842022" s="75"/>
    </row>
    <row r="842023" spans="2:3" x14ac:dyDescent="0.25">
      <c r="B842023" s="76"/>
      <c r="C842023" s="75"/>
    </row>
    <row r="842024" spans="2:3" x14ac:dyDescent="0.25">
      <c r="B842024" s="76"/>
      <c r="C842024" s="75"/>
    </row>
    <row r="842025" spans="2:3" x14ac:dyDescent="0.25">
      <c r="B842025" s="76"/>
      <c r="C842025" s="75"/>
    </row>
    <row r="842026" spans="2:3" x14ac:dyDescent="0.25">
      <c r="B842026" s="76"/>
      <c r="C842026" s="75"/>
    </row>
    <row r="842027" spans="2:3" x14ac:dyDescent="0.25">
      <c r="B842027" s="76"/>
      <c r="C842027" s="75"/>
    </row>
    <row r="842137" spans="2:3" x14ac:dyDescent="0.25">
      <c r="B842137" s="76"/>
      <c r="C842137" s="75"/>
    </row>
    <row r="842138" spans="2:3" x14ac:dyDescent="0.25">
      <c r="B842138" s="76"/>
      <c r="C842138" s="75"/>
    </row>
    <row r="842139" spans="2:3" x14ac:dyDescent="0.25">
      <c r="B842139" s="76"/>
      <c r="C842139" s="75"/>
    </row>
    <row r="842140" spans="2:3" x14ac:dyDescent="0.25">
      <c r="B842140" s="76"/>
      <c r="C842140" s="75"/>
    </row>
    <row r="842141" spans="2:3" x14ac:dyDescent="0.25">
      <c r="B842141" s="76"/>
      <c r="C842141" s="75"/>
    </row>
    <row r="842142" spans="2:3" x14ac:dyDescent="0.25">
      <c r="B842142" s="76"/>
      <c r="C842142" s="75"/>
    </row>
    <row r="842143" spans="2:3" x14ac:dyDescent="0.25">
      <c r="B842143" s="76"/>
      <c r="C842143" s="75"/>
    </row>
    <row r="842144" spans="2:3" x14ac:dyDescent="0.25">
      <c r="B842144" s="76"/>
      <c r="C842144" s="75"/>
    </row>
    <row r="842145" spans="2:3" x14ac:dyDescent="0.25">
      <c r="B842145" s="76"/>
      <c r="C842145" s="75"/>
    </row>
    <row r="842146" spans="2:3" x14ac:dyDescent="0.25">
      <c r="B842146" s="76"/>
      <c r="C842146" s="75"/>
    </row>
    <row r="842147" spans="2:3" x14ac:dyDescent="0.25">
      <c r="B842147" s="76"/>
      <c r="C842147" s="75"/>
    </row>
    <row r="842148" spans="2:3" x14ac:dyDescent="0.25">
      <c r="B842148" s="76"/>
      <c r="C842148" s="75"/>
    </row>
    <row r="842149" spans="2:3" x14ac:dyDescent="0.25">
      <c r="B842149" s="76"/>
      <c r="C842149" s="75"/>
    </row>
    <row r="842259" spans="2:3" x14ac:dyDescent="0.25">
      <c r="B842259" s="76"/>
      <c r="C842259" s="75"/>
    </row>
    <row r="842260" spans="2:3" x14ac:dyDescent="0.25">
      <c r="B842260" s="76"/>
      <c r="C842260" s="75"/>
    </row>
    <row r="842261" spans="2:3" x14ac:dyDescent="0.25">
      <c r="B842261" s="76"/>
      <c r="C842261" s="75"/>
    </row>
    <row r="842262" spans="2:3" x14ac:dyDescent="0.25">
      <c r="B842262" s="76"/>
      <c r="C842262" s="75"/>
    </row>
    <row r="842263" spans="2:3" x14ac:dyDescent="0.25">
      <c r="B842263" s="76"/>
      <c r="C842263" s="75"/>
    </row>
    <row r="842264" spans="2:3" x14ac:dyDescent="0.25">
      <c r="B842264" s="76"/>
      <c r="C842264" s="75"/>
    </row>
    <row r="842265" spans="2:3" x14ac:dyDescent="0.25">
      <c r="B842265" s="76"/>
      <c r="C842265" s="75"/>
    </row>
    <row r="842266" spans="2:3" x14ac:dyDescent="0.25">
      <c r="B842266" s="76"/>
      <c r="C842266" s="75"/>
    </row>
    <row r="842267" spans="2:3" x14ac:dyDescent="0.25">
      <c r="B842267" s="76"/>
      <c r="C842267" s="75"/>
    </row>
    <row r="842268" spans="2:3" x14ac:dyDescent="0.25">
      <c r="B842268" s="76"/>
      <c r="C842268" s="75"/>
    </row>
    <row r="842269" spans="2:3" x14ac:dyDescent="0.25">
      <c r="B842269" s="76"/>
      <c r="C842269" s="75"/>
    </row>
    <row r="842270" spans="2:3" x14ac:dyDescent="0.25">
      <c r="B842270" s="76"/>
      <c r="C842270" s="75"/>
    </row>
    <row r="842271" spans="2:3" x14ac:dyDescent="0.25">
      <c r="B842271" s="76"/>
      <c r="C842271" s="75"/>
    </row>
    <row r="842381" spans="2:3" x14ac:dyDescent="0.25">
      <c r="B842381" s="76"/>
      <c r="C842381" s="75"/>
    </row>
    <row r="842382" spans="2:3" x14ac:dyDescent="0.25">
      <c r="B842382" s="76"/>
      <c r="C842382" s="75"/>
    </row>
    <row r="842383" spans="2:3" x14ac:dyDescent="0.25">
      <c r="B842383" s="76"/>
      <c r="C842383" s="75"/>
    </row>
    <row r="842384" spans="2:3" x14ac:dyDescent="0.25">
      <c r="B842384" s="76"/>
      <c r="C842384" s="75"/>
    </row>
    <row r="842385" spans="2:3" x14ac:dyDescent="0.25">
      <c r="B842385" s="76"/>
      <c r="C842385" s="75"/>
    </row>
    <row r="842386" spans="2:3" x14ac:dyDescent="0.25">
      <c r="B842386" s="76"/>
      <c r="C842386" s="75"/>
    </row>
    <row r="842387" spans="2:3" x14ac:dyDescent="0.25">
      <c r="B842387" s="76"/>
      <c r="C842387" s="75"/>
    </row>
    <row r="842388" spans="2:3" x14ac:dyDescent="0.25">
      <c r="B842388" s="76"/>
      <c r="C842388" s="75"/>
    </row>
    <row r="842389" spans="2:3" x14ac:dyDescent="0.25">
      <c r="B842389" s="76"/>
      <c r="C842389" s="75"/>
    </row>
    <row r="842390" spans="2:3" x14ac:dyDescent="0.25">
      <c r="B842390" s="76"/>
      <c r="C842390" s="75"/>
    </row>
    <row r="842391" spans="2:3" x14ac:dyDescent="0.25">
      <c r="B842391" s="76"/>
      <c r="C842391" s="75"/>
    </row>
    <row r="842392" spans="2:3" x14ac:dyDescent="0.25">
      <c r="B842392" s="76"/>
      <c r="C842392" s="75"/>
    </row>
    <row r="842393" spans="2:3" x14ac:dyDescent="0.25">
      <c r="B842393" s="76"/>
      <c r="C842393" s="75"/>
    </row>
    <row r="842503" spans="2:3" x14ac:dyDescent="0.25">
      <c r="B842503" s="76"/>
      <c r="C842503" s="75"/>
    </row>
    <row r="842504" spans="2:3" x14ac:dyDescent="0.25">
      <c r="B842504" s="76"/>
      <c r="C842504" s="75"/>
    </row>
    <row r="842505" spans="2:3" x14ac:dyDescent="0.25">
      <c r="B842505" s="76"/>
      <c r="C842505" s="75"/>
    </row>
    <row r="842506" spans="2:3" x14ac:dyDescent="0.25">
      <c r="B842506" s="76"/>
      <c r="C842506" s="75"/>
    </row>
    <row r="842507" spans="2:3" x14ac:dyDescent="0.25">
      <c r="B842507" s="76"/>
      <c r="C842507" s="75"/>
    </row>
    <row r="842508" spans="2:3" x14ac:dyDescent="0.25">
      <c r="B842508" s="76"/>
      <c r="C842508" s="75"/>
    </row>
    <row r="842509" spans="2:3" x14ac:dyDescent="0.25">
      <c r="B842509" s="76"/>
      <c r="C842509" s="75"/>
    </row>
    <row r="842510" spans="2:3" x14ac:dyDescent="0.25">
      <c r="B842510" s="76"/>
      <c r="C842510" s="75"/>
    </row>
    <row r="842511" spans="2:3" x14ac:dyDescent="0.25">
      <c r="B842511" s="76"/>
      <c r="C842511" s="75"/>
    </row>
    <row r="842512" spans="2:3" x14ac:dyDescent="0.25">
      <c r="B842512" s="76"/>
      <c r="C842512" s="75"/>
    </row>
    <row r="842513" spans="2:3" x14ac:dyDescent="0.25">
      <c r="B842513" s="76"/>
      <c r="C842513" s="75"/>
    </row>
    <row r="842514" spans="2:3" x14ac:dyDescent="0.25">
      <c r="B842514" s="76"/>
      <c r="C842514" s="75"/>
    </row>
    <row r="842515" spans="2:3" x14ac:dyDescent="0.25">
      <c r="B842515" s="76"/>
      <c r="C842515" s="75"/>
    </row>
    <row r="842625" spans="2:3" x14ac:dyDescent="0.25">
      <c r="B842625" s="76"/>
      <c r="C842625" s="75"/>
    </row>
    <row r="842626" spans="2:3" x14ac:dyDescent="0.25">
      <c r="B842626" s="76"/>
      <c r="C842626" s="75"/>
    </row>
    <row r="842627" spans="2:3" x14ac:dyDescent="0.25">
      <c r="B842627" s="76"/>
      <c r="C842627" s="75"/>
    </row>
    <row r="842628" spans="2:3" x14ac:dyDescent="0.25">
      <c r="B842628" s="76"/>
      <c r="C842628" s="75"/>
    </row>
    <row r="842629" spans="2:3" x14ac:dyDescent="0.25">
      <c r="B842629" s="76"/>
      <c r="C842629" s="75"/>
    </row>
    <row r="842630" spans="2:3" x14ac:dyDescent="0.25">
      <c r="B842630" s="76"/>
      <c r="C842630" s="75"/>
    </row>
    <row r="842631" spans="2:3" x14ac:dyDescent="0.25">
      <c r="B842631" s="76"/>
      <c r="C842631" s="75"/>
    </row>
    <row r="842632" spans="2:3" x14ac:dyDescent="0.25">
      <c r="B842632" s="76"/>
      <c r="C842632" s="75"/>
    </row>
    <row r="842633" spans="2:3" x14ac:dyDescent="0.25">
      <c r="B842633" s="76"/>
      <c r="C842633" s="75"/>
    </row>
    <row r="842634" spans="2:3" x14ac:dyDescent="0.25">
      <c r="B842634" s="76"/>
      <c r="C842634" s="75"/>
    </row>
    <row r="842635" spans="2:3" x14ac:dyDescent="0.25">
      <c r="B842635" s="76"/>
      <c r="C842635" s="75"/>
    </row>
    <row r="842636" spans="2:3" x14ac:dyDescent="0.25">
      <c r="B842636" s="76"/>
      <c r="C842636" s="75"/>
    </row>
    <row r="842637" spans="2:3" x14ac:dyDescent="0.25">
      <c r="B842637" s="76"/>
      <c r="C842637" s="75"/>
    </row>
    <row r="842747" spans="2:3" x14ac:dyDescent="0.25">
      <c r="B842747" s="76"/>
      <c r="C842747" s="75"/>
    </row>
    <row r="842748" spans="2:3" x14ac:dyDescent="0.25">
      <c r="B842748" s="76"/>
      <c r="C842748" s="75"/>
    </row>
    <row r="842749" spans="2:3" x14ac:dyDescent="0.25">
      <c r="B842749" s="76"/>
      <c r="C842749" s="75"/>
    </row>
    <row r="842750" spans="2:3" x14ac:dyDescent="0.25">
      <c r="B842750" s="76"/>
      <c r="C842750" s="75"/>
    </row>
    <row r="842751" spans="2:3" x14ac:dyDescent="0.25">
      <c r="B842751" s="76"/>
      <c r="C842751" s="75"/>
    </row>
    <row r="842752" spans="2:3" x14ac:dyDescent="0.25">
      <c r="B842752" s="76"/>
      <c r="C842752" s="75"/>
    </row>
    <row r="842753" spans="2:3" x14ac:dyDescent="0.25">
      <c r="B842753" s="76"/>
      <c r="C842753" s="75"/>
    </row>
    <row r="842754" spans="2:3" x14ac:dyDescent="0.25">
      <c r="B842754" s="76"/>
      <c r="C842754" s="75"/>
    </row>
    <row r="842755" spans="2:3" x14ac:dyDescent="0.25">
      <c r="B842755" s="76"/>
      <c r="C842755" s="75"/>
    </row>
    <row r="842756" spans="2:3" x14ac:dyDescent="0.25">
      <c r="B842756" s="76"/>
      <c r="C842756" s="75"/>
    </row>
    <row r="842757" spans="2:3" x14ac:dyDescent="0.25">
      <c r="B842757" s="76"/>
      <c r="C842757" s="75"/>
    </row>
    <row r="842758" spans="2:3" x14ac:dyDescent="0.25">
      <c r="B842758" s="76"/>
      <c r="C842758" s="75"/>
    </row>
    <row r="842759" spans="2:3" x14ac:dyDescent="0.25">
      <c r="B842759" s="76"/>
      <c r="C842759" s="75"/>
    </row>
    <row r="842869" spans="2:3" x14ac:dyDescent="0.25">
      <c r="B842869" s="76"/>
      <c r="C842869" s="75"/>
    </row>
    <row r="842870" spans="2:3" x14ac:dyDescent="0.25">
      <c r="B842870" s="76"/>
      <c r="C842870" s="75"/>
    </row>
    <row r="842871" spans="2:3" x14ac:dyDescent="0.25">
      <c r="B842871" s="76"/>
      <c r="C842871" s="75"/>
    </row>
    <row r="842872" spans="2:3" x14ac:dyDescent="0.25">
      <c r="B842872" s="76"/>
      <c r="C842872" s="75"/>
    </row>
    <row r="842873" spans="2:3" x14ac:dyDescent="0.25">
      <c r="B842873" s="76"/>
      <c r="C842873" s="75"/>
    </row>
    <row r="842874" spans="2:3" x14ac:dyDescent="0.25">
      <c r="B842874" s="76"/>
      <c r="C842874" s="75"/>
    </row>
    <row r="842875" spans="2:3" x14ac:dyDescent="0.25">
      <c r="B842875" s="76"/>
      <c r="C842875" s="75"/>
    </row>
    <row r="842876" spans="2:3" x14ac:dyDescent="0.25">
      <c r="B842876" s="76"/>
      <c r="C842876" s="75"/>
    </row>
    <row r="842877" spans="2:3" x14ac:dyDescent="0.25">
      <c r="B842877" s="76"/>
      <c r="C842877" s="75"/>
    </row>
    <row r="842878" spans="2:3" x14ac:dyDescent="0.25">
      <c r="B842878" s="76"/>
      <c r="C842878" s="75"/>
    </row>
    <row r="842879" spans="2:3" x14ac:dyDescent="0.25">
      <c r="B842879" s="76"/>
      <c r="C842879" s="75"/>
    </row>
    <row r="842880" spans="2:3" x14ac:dyDescent="0.25">
      <c r="B842880" s="76"/>
      <c r="C842880" s="75"/>
    </row>
    <row r="842881" spans="2:3" x14ac:dyDescent="0.25">
      <c r="B842881" s="76"/>
      <c r="C842881" s="75"/>
    </row>
    <row r="842991" spans="2:3" x14ac:dyDescent="0.25">
      <c r="B842991" s="76"/>
      <c r="C842991" s="75"/>
    </row>
    <row r="842992" spans="2:3" x14ac:dyDescent="0.25">
      <c r="B842992" s="76"/>
      <c r="C842992" s="75"/>
    </row>
    <row r="842993" spans="2:3" x14ac:dyDescent="0.25">
      <c r="B842993" s="76"/>
      <c r="C842993" s="75"/>
    </row>
    <row r="842994" spans="2:3" x14ac:dyDescent="0.25">
      <c r="B842994" s="76"/>
      <c r="C842994" s="75"/>
    </row>
    <row r="842995" spans="2:3" x14ac:dyDescent="0.25">
      <c r="B842995" s="76"/>
      <c r="C842995" s="75"/>
    </row>
    <row r="842996" spans="2:3" x14ac:dyDescent="0.25">
      <c r="B842996" s="76"/>
      <c r="C842996" s="75"/>
    </row>
    <row r="842997" spans="2:3" x14ac:dyDescent="0.25">
      <c r="B842997" s="76"/>
      <c r="C842997" s="75"/>
    </row>
    <row r="842998" spans="2:3" x14ac:dyDescent="0.25">
      <c r="B842998" s="76"/>
      <c r="C842998" s="75"/>
    </row>
    <row r="842999" spans="2:3" x14ac:dyDescent="0.25">
      <c r="B842999" s="76"/>
      <c r="C842999" s="75"/>
    </row>
    <row r="843000" spans="2:3" x14ac:dyDescent="0.25">
      <c r="B843000" s="76"/>
      <c r="C843000" s="75"/>
    </row>
    <row r="843001" spans="2:3" x14ac:dyDescent="0.25">
      <c r="B843001" s="76"/>
      <c r="C843001" s="75"/>
    </row>
    <row r="843002" spans="2:3" x14ac:dyDescent="0.25">
      <c r="B843002" s="76"/>
      <c r="C843002" s="75"/>
    </row>
    <row r="843003" spans="2:3" x14ac:dyDescent="0.25">
      <c r="B843003" s="76"/>
      <c r="C843003" s="75"/>
    </row>
    <row r="843113" spans="2:3" x14ac:dyDescent="0.25">
      <c r="B843113" s="76"/>
      <c r="C843113" s="75"/>
    </row>
    <row r="843114" spans="2:3" x14ac:dyDescent="0.25">
      <c r="B843114" s="76"/>
      <c r="C843114" s="75"/>
    </row>
    <row r="843115" spans="2:3" x14ac:dyDescent="0.25">
      <c r="B843115" s="76"/>
      <c r="C843115" s="75"/>
    </row>
    <row r="843116" spans="2:3" x14ac:dyDescent="0.25">
      <c r="B843116" s="76"/>
      <c r="C843116" s="75"/>
    </row>
    <row r="843117" spans="2:3" x14ac:dyDescent="0.25">
      <c r="B843117" s="76"/>
      <c r="C843117" s="75"/>
    </row>
    <row r="843118" spans="2:3" x14ac:dyDescent="0.25">
      <c r="B843118" s="76"/>
      <c r="C843118" s="75"/>
    </row>
    <row r="843119" spans="2:3" x14ac:dyDescent="0.25">
      <c r="B843119" s="76"/>
      <c r="C843119" s="75"/>
    </row>
    <row r="843120" spans="2:3" x14ac:dyDescent="0.25">
      <c r="B843120" s="76"/>
      <c r="C843120" s="75"/>
    </row>
    <row r="843121" spans="2:3" x14ac:dyDescent="0.25">
      <c r="B843121" s="76"/>
      <c r="C843121" s="75"/>
    </row>
    <row r="843122" spans="2:3" x14ac:dyDescent="0.25">
      <c r="B843122" s="76"/>
      <c r="C843122" s="75"/>
    </row>
    <row r="843123" spans="2:3" x14ac:dyDescent="0.25">
      <c r="B843123" s="76"/>
      <c r="C843123" s="75"/>
    </row>
    <row r="843124" spans="2:3" x14ac:dyDescent="0.25">
      <c r="B843124" s="76"/>
      <c r="C843124" s="75"/>
    </row>
    <row r="843125" spans="2:3" x14ac:dyDescent="0.25">
      <c r="B843125" s="76"/>
      <c r="C843125" s="75"/>
    </row>
    <row r="843235" spans="2:3" x14ac:dyDescent="0.25">
      <c r="B843235" s="76"/>
      <c r="C843235" s="75"/>
    </row>
    <row r="843236" spans="2:3" x14ac:dyDescent="0.25">
      <c r="B843236" s="76"/>
      <c r="C843236" s="75"/>
    </row>
    <row r="843237" spans="2:3" x14ac:dyDescent="0.25">
      <c r="B843237" s="76"/>
      <c r="C843237" s="75"/>
    </row>
    <row r="843238" spans="2:3" x14ac:dyDescent="0.25">
      <c r="B843238" s="76"/>
      <c r="C843238" s="75"/>
    </row>
    <row r="843239" spans="2:3" x14ac:dyDescent="0.25">
      <c r="B843239" s="76"/>
      <c r="C843239" s="75"/>
    </row>
    <row r="843240" spans="2:3" x14ac:dyDescent="0.25">
      <c r="B843240" s="76"/>
      <c r="C843240" s="75"/>
    </row>
    <row r="843241" spans="2:3" x14ac:dyDescent="0.25">
      <c r="B843241" s="76"/>
      <c r="C843241" s="75"/>
    </row>
    <row r="843242" spans="2:3" x14ac:dyDescent="0.25">
      <c r="B843242" s="76"/>
      <c r="C843242" s="75"/>
    </row>
    <row r="843243" spans="2:3" x14ac:dyDescent="0.25">
      <c r="B843243" s="76"/>
      <c r="C843243" s="75"/>
    </row>
    <row r="843244" spans="2:3" x14ac:dyDescent="0.25">
      <c r="B843244" s="76"/>
      <c r="C843244" s="75"/>
    </row>
    <row r="843245" spans="2:3" x14ac:dyDescent="0.25">
      <c r="B843245" s="76"/>
      <c r="C843245" s="75"/>
    </row>
    <row r="843246" spans="2:3" x14ac:dyDescent="0.25">
      <c r="B843246" s="76"/>
      <c r="C843246" s="75"/>
    </row>
    <row r="843247" spans="2:3" x14ac:dyDescent="0.25">
      <c r="B843247" s="76"/>
      <c r="C843247" s="75"/>
    </row>
    <row r="843357" spans="2:3" x14ac:dyDescent="0.25">
      <c r="B843357" s="76"/>
      <c r="C843357" s="75"/>
    </row>
    <row r="843358" spans="2:3" x14ac:dyDescent="0.25">
      <c r="B843358" s="76"/>
      <c r="C843358" s="75"/>
    </row>
    <row r="843359" spans="2:3" x14ac:dyDescent="0.25">
      <c r="B843359" s="76"/>
      <c r="C843359" s="75"/>
    </row>
    <row r="843360" spans="2:3" x14ac:dyDescent="0.25">
      <c r="B843360" s="76"/>
      <c r="C843360" s="75"/>
    </row>
    <row r="843361" spans="2:3" x14ac:dyDescent="0.25">
      <c r="B843361" s="76"/>
      <c r="C843361" s="75"/>
    </row>
    <row r="843362" spans="2:3" x14ac:dyDescent="0.25">
      <c r="B843362" s="76"/>
      <c r="C843362" s="75"/>
    </row>
    <row r="843363" spans="2:3" x14ac:dyDescent="0.25">
      <c r="B843363" s="76"/>
      <c r="C843363" s="75"/>
    </row>
    <row r="843364" spans="2:3" x14ac:dyDescent="0.25">
      <c r="B843364" s="76"/>
      <c r="C843364" s="75"/>
    </row>
    <row r="843365" spans="2:3" x14ac:dyDescent="0.25">
      <c r="B843365" s="76"/>
      <c r="C843365" s="75"/>
    </row>
    <row r="843366" spans="2:3" x14ac:dyDescent="0.25">
      <c r="B843366" s="76"/>
      <c r="C843366" s="75"/>
    </row>
    <row r="843367" spans="2:3" x14ac:dyDescent="0.25">
      <c r="B843367" s="76"/>
      <c r="C843367" s="75"/>
    </row>
    <row r="843368" spans="2:3" x14ac:dyDescent="0.25">
      <c r="B843368" s="76"/>
      <c r="C843368" s="75"/>
    </row>
    <row r="843369" spans="2:3" x14ac:dyDescent="0.25">
      <c r="B843369" s="76"/>
      <c r="C843369" s="75"/>
    </row>
    <row r="843479" spans="2:3" x14ac:dyDescent="0.25">
      <c r="B843479" s="76"/>
      <c r="C843479" s="75"/>
    </row>
    <row r="843480" spans="2:3" x14ac:dyDescent="0.25">
      <c r="B843480" s="76"/>
      <c r="C843480" s="75"/>
    </row>
    <row r="843481" spans="2:3" x14ac:dyDescent="0.25">
      <c r="B843481" s="76"/>
      <c r="C843481" s="75"/>
    </row>
    <row r="843482" spans="2:3" x14ac:dyDescent="0.25">
      <c r="B843482" s="76"/>
      <c r="C843482" s="75"/>
    </row>
    <row r="843483" spans="2:3" x14ac:dyDescent="0.25">
      <c r="B843483" s="76"/>
      <c r="C843483" s="75"/>
    </row>
    <row r="843484" spans="2:3" x14ac:dyDescent="0.25">
      <c r="B843484" s="76"/>
      <c r="C843484" s="75"/>
    </row>
    <row r="843485" spans="2:3" x14ac:dyDescent="0.25">
      <c r="B843485" s="76"/>
      <c r="C843485" s="75"/>
    </row>
    <row r="843486" spans="2:3" x14ac:dyDescent="0.25">
      <c r="B843486" s="76"/>
      <c r="C843486" s="75"/>
    </row>
    <row r="843487" spans="2:3" x14ac:dyDescent="0.25">
      <c r="B843487" s="76"/>
      <c r="C843487" s="75"/>
    </row>
    <row r="843488" spans="2:3" x14ac:dyDescent="0.25">
      <c r="B843488" s="76"/>
      <c r="C843488" s="75"/>
    </row>
    <row r="843489" spans="2:3" x14ac:dyDescent="0.25">
      <c r="B843489" s="76"/>
      <c r="C843489" s="75"/>
    </row>
    <row r="843490" spans="2:3" x14ac:dyDescent="0.25">
      <c r="B843490" s="76"/>
      <c r="C843490" s="75"/>
    </row>
    <row r="843491" spans="2:3" x14ac:dyDescent="0.25">
      <c r="B843491" s="76"/>
      <c r="C843491" s="75"/>
    </row>
    <row r="843601" spans="2:3" x14ac:dyDescent="0.25">
      <c r="B843601" s="76"/>
      <c r="C843601" s="75"/>
    </row>
    <row r="843602" spans="2:3" x14ac:dyDescent="0.25">
      <c r="B843602" s="76"/>
      <c r="C843602" s="75"/>
    </row>
    <row r="843603" spans="2:3" x14ac:dyDescent="0.25">
      <c r="B843603" s="76"/>
      <c r="C843603" s="75"/>
    </row>
    <row r="843604" spans="2:3" x14ac:dyDescent="0.25">
      <c r="B843604" s="76"/>
      <c r="C843604" s="75"/>
    </row>
    <row r="843605" spans="2:3" x14ac:dyDescent="0.25">
      <c r="B843605" s="76"/>
      <c r="C843605" s="75"/>
    </row>
    <row r="843606" spans="2:3" x14ac:dyDescent="0.25">
      <c r="B843606" s="76"/>
      <c r="C843606" s="75"/>
    </row>
    <row r="843607" spans="2:3" x14ac:dyDescent="0.25">
      <c r="B843607" s="76"/>
      <c r="C843607" s="75"/>
    </row>
    <row r="843608" spans="2:3" x14ac:dyDescent="0.25">
      <c r="B843608" s="76"/>
      <c r="C843608" s="75"/>
    </row>
    <row r="843609" spans="2:3" x14ac:dyDescent="0.25">
      <c r="B843609" s="76"/>
      <c r="C843609" s="75"/>
    </row>
    <row r="843610" spans="2:3" x14ac:dyDescent="0.25">
      <c r="B843610" s="76"/>
      <c r="C843610" s="75"/>
    </row>
    <row r="843611" spans="2:3" x14ac:dyDescent="0.25">
      <c r="B843611" s="76"/>
      <c r="C843611" s="75"/>
    </row>
    <row r="843612" spans="2:3" x14ac:dyDescent="0.25">
      <c r="B843612" s="76"/>
      <c r="C843612" s="75"/>
    </row>
    <row r="843613" spans="2:3" x14ac:dyDescent="0.25">
      <c r="B843613" s="76"/>
      <c r="C843613" s="75"/>
    </row>
    <row r="843723" spans="2:3" x14ac:dyDescent="0.25">
      <c r="B843723" s="76"/>
      <c r="C843723" s="75"/>
    </row>
    <row r="843724" spans="2:3" x14ac:dyDescent="0.25">
      <c r="B843724" s="76"/>
      <c r="C843724" s="75"/>
    </row>
    <row r="843725" spans="2:3" x14ac:dyDescent="0.25">
      <c r="B843725" s="76"/>
      <c r="C843725" s="75"/>
    </row>
    <row r="843726" spans="2:3" x14ac:dyDescent="0.25">
      <c r="B843726" s="76"/>
      <c r="C843726" s="75"/>
    </row>
    <row r="843727" spans="2:3" x14ac:dyDescent="0.25">
      <c r="B843727" s="76"/>
      <c r="C843727" s="75"/>
    </row>
    <row r="843728" spans="2:3" x14ac:dyDescent="0.25">
      <c r="B843728" s="76"/>
      <c r="C843728" s="75"/>
    </row>
    <row r="843729" spans="2:3" x14ac:dyDescent="0.25">
      <c r="B843729" s="76"/>
      <c r="C843729" s="75"/>
    </row>
    <row r="843730" spans="2:3" x14ac:dyDescent="0.25">
      <c r="B843730" s="76"/>
      <c r="C843730" s="75"/>
    </row>
    <row r="843731" spans="2:3" x14ac:dyDescent="0.25">
      <c r="B843731" s="76"/>
      <c r="C843731" s="75"/>
    </row>
    <row r="843732" spans="2:3" x14ac:dyDescent="0.25">
      <c r="B843732" s="76"/>
      <c r="C843732" s="75"/>
    </row>
    <row r="843733" spans="2:3" x14ac:dyDescent="0.25">
      <c r="B843733" s="76"/>
      <c r="C843733" s="75"/>
    </row>
    <row r="843734" spans="2:3" x14ac:dyDescent="0.25">
      <c r="B843734" s="76"/>
      <c r="C843734" s="75"/>
    </row>
    <row r="843735" spans="2:3" x14ac:dyDescent="0.25">
      <c r="B843735" s="76"/>
      <c r="C843735" s="75"/>
    </row>
    <row r="843845" spans="2:3" x14ac:dyDescent="0.25">
      <c r="B843845" s="76"/>
      <c r="C843845" s="75"/>
    </row>
    <row r="843846" spans="2:3" x14ac:dyDescent="0.25">
      <c r="B843846" s="76"/>
      <c r="C843846" s="75"/>
    </row>
    <row r="843847" spans="2:3" x14ac:dyDescent="0.25">
      <c r="B843847" s="76"/>
      <c r="C843847" s="75"/>
    </row>
    <row r="843848" spans="2:3" x14ac:dyDescent="0.25">
      <c r="B843848" s="76"/>
      <c r="C843848" s="75"/>
    </row>
    <row r="843849" spans="2:3" x14ac:dyDescent="0.25">
      <c r="B843849" s="76"/>
      <c r="C843849" s="75"/>
    </row>
    <row r="843850" spans="2:3" x14ac:dyDescent="0.25">
      <c r="B843850" s="76"/>
      <c r="C843850" s="75"/>
    </row>
    <row r="843851" spans="2:3" x14ac:dyDescent="0.25">
      <c r="B843851" s="76"/>
      <c r="C843851" s="75"/>
    </row>
    <row r="843852" spans="2:3" x14ac:dyDescent="0.25">
      <c r="B843852" s="76"/>
      <c r="C843852" s="75"/>
    </row>
    <row r="843853" spans="2:3" x14ac:dyDescent="0.25">
      <c r="B843853" s="76"/>
      <c r="C843853" s="75"/>
    </row>
    <row r="843854" spans="2:3" x14ac:dyDescent="0.25">
      <c r="B843854" s="76"/>
      <c r="C843854" s="75"/>
    </row>
    <row r="843855" spans="2:3" x14ac:dyDescent="0.25">
      <c r="B843855" s="76"/>
      <c r="C843855" s="75"/>
    </row>
    <row r="843856" spans="2:3" x14ac:dyDescent="0.25">
      <c r="B843856" s="76"/>
      <c r="C843856" s="75"/>
    </row>
    <row r="843857" spans="2:3" x14ac:dyDescent="0.25">
      <c r="B843857" s="76"/>
      <c r="C843857" s="75"/>
    </row>
    <row r="843967" spans="2:3" x14ac:dyDescent="0.25">
      <c r="B843967" s="76"/>
      <c r="C843967" s="75"/>
    </row>
    <row r="843968" spans="2:3" x14ac:dyDescent="0.25">
      <c r="B843968" s="76"/>
      <c r="C843968" s="75"/>
    </row>
    <row r="843969" spans="2:3" x14ac:dyDescent="0.25">
      <c r="B843969" s="76"/>
      <c r="C843969" s="75"/>
    </row>
    <row r="843970" spans="2:3" x14ac:dyDescent="0.25">
      <c r="B843970" s="76"/>
      <c r="C843970" s="75"/>
    </row>
    <row r="843971" spans="2:3" x14ac:dyDescent="0.25">
      <c r="B843971" s="76"/>
      <c r="C843971" s="75"/>
    </row>
    <row r="843972" spans="2:3" x14ac:dyDescent="0.25">
      <c r="B843972" s="76"/>
      <c r="C843972" s="75"/>
    </row>
    <row r="843973" spans="2:3" x14ac:dyDescent="0.25">
      <c r="B843973" s="76"/>
      <c r="C843973" s="75"/>
    </row>
    <row r="843974" spans="2:3" x14ac:dyDescent="0.25">
      <c r="B843974" s="76"/>
      <c r="C843974" s="75"/>
    </row>
    <row r="843975" spans="2:3" x14ac:dyDescent="0.25">
      <c r="B843975" s="76"/>
      <c r="C843975" s="75"/>
    </row>
    <row r="843976" spans="2:3" x14ac:dyDescent="0.25">
      <c r="B843976" s="76"/>
      <c r="C843976" s="75"/>
    </row>
    <row r="843977" spans="2:3" x14ac:dyDescent="0.25">
      <c r="B843977" s="76"/>
      <c r="C843977" s="75"/>
    </row>
    <row r="843978" spans="2:3" x14ac:dyDescent="0.25">
      <c r="B843978" s="76"/>
      <c r="C843978" s="75"/>
    </row>
    <row r="843979" spans="2:3" x14ac:dyDescent="0.25">
      <c r="B843979" s="76"/>
      <c r="C843979" s="75"/>
    </row>
    <row r="844089" spans="2:3" x14ac:dyDescent="0.25">
      <c r="B844089" s="76"/>
      <c r="C844089" s="75"/>
    </row>
    <row r="844090" spans="2:3" x14ac:dyDescent="0.25">
      <c r="B844090" s="76"/>
      <c r="C844090" s="75"/>
    </row>
    <row r="844091" spans="2:3" x14ac:dyDescent="0.25">
      <c r="B844091" s="76"/>
      <c r="C844091" s="75"/>
    </row>
    <row r="844092" spans="2:3" x14ac:dyDescent="0.25">
      <c r="B844092" s="76"/>
      <c r="C844092" s="75"/>
    </row>
    <row r="844093" spans="2:3" x14ac:dyDescent="0.25">
      <c r="B844093" s="76"/>
      <c r="C844093" s="75"/>
    </row>
    <row r="844094" spans="2:3" x14ac:dyDescent="0.25">
      <c r="B844094" s="76"/>
      <c r="C844094" s="75"/>
    </row>
    <row r="844095" spans="2:3" x14ac:dyDescent="0.25">
      <c r="B844095" s="76"/>
      <c r="C844095" s="75"/>
    </row>
    <row r="844096" spans="2:3" x14ac:dyDescent="0.25">
      <c r="B844096" s="76"/>
      <c r="C844096" s="75"/>
    </row>
    <row r="844097" spans="2:3" x14ac:dyDescent="0.25">
      <c r="B844097" s="76"/>
      <c r="C844097" s="75"/>
    </row>
    <row r="844098" spans="2:3" x14ac:dyDescent="0.25">
      <c r="B844098" s="76"/>
      <c r="C844098" s="75"/>
    </row>
    <row r="844099" spans="2:3" x14ac:dyDescent="0.25">
      <c r="B844099" s="76"/>
      <c r="C844099" s="75"/>
    </row>
    <row r="844100" spans="2:3" x14ac:dyDescent="0.25">
      <c r="B844100" s="76"/>
      <c r="C844100" s="75"/>
    </row>
    <row r="844101" spans="2:3" x14ac:dyDescent="0.25">
      <c r="B844101" s="76"/>
      <c r="C844101" s="75"/>
    </row>
    <row r="844211" spans="2:3" x14ac:dyDescent="0.25">
      <c r="B844211" s="76"/>
      <c r="C844211" s="75"/>
    </row>
    <row r="844212" spans="2:3" x14ac:dyDescent="0.25">
      <c r="B844212" s="76"/>
      <c r="C844212" s="75"/>
    </row>
    <row r="844213" spans="2:3" x14ac:dyDescent="0.25">
      <c r="B844213" s="76"/>
      <c r="C844213" s="75"/>
    </row>
    <row r="844214" spans="2:3" x14ac:dyDescent="0.25">
      <c r="B844214" s="76"/>
      <c r="C844214" s="75"/>
    </row>
    <row r="844215" spans="2:3" x14ac:dyDescent="0.25">
      <c r="B844215" s="76"/>
      <c r="C844215" s="75"/>
    </row>
    <row r="844216" spans="2:3" x14ac:dyDescent="0.25">
      <c r="B844216" s="76"/>
      <c r="C844216" s="75"/>
    </row>
    <row r="844217" spans="2:3" x14ac:dyDescent="0.25">
      <c r="B844217" s="76"/>
      <c r="C844217" s="75"/>
    </row>
    <row r="844218" spans="2:3" x14ac:dyDescent="0.25">
      <c r="B844218" s="76"/>
      <c r="C844218" s="75"/>
    </row>
    <row r="844219" spans="2:3" x14ac:dyDescent="0.25">
      <c r="B844219" s="76"/>
      <c r="C844219" s="75"/>
    </row>
    <row r="844220" spans="2:3" x14ac:dyDescent="0.25">
      <c r="B844220" s="76"/>
      <c r="C844220" s="75"/>
    </row>
    <row r="844221" spans="2:3" x14ac:dyDescent="0.25">
      <c r="B844221" s="76"/>
      <c r="C844221" s="75"/>
    </row>
    <row r="844222" spans="2:3" x14ac:dyDescent="0.25">
      <c r="B844222" s="76"/>
      <c r="C844222" s="75"/>
    </row>
    <row r="844223" spans="2:3" x14ac:dyDescent="0.25">
      <c r="B844223" s="76"/>
      <c r="C844223" s="75"/>
    </row>
    <row r="844333" spans="2:3" x14ac:dyDescent="0.25">
      <c r="B844333" s="76"/>
      <c r="C844333" s="75"/>
    </row>
    <row r="844334" spans="2:3" x14ac:dyDescent="0.25">
      <c r="B844334" s="76"/>
      <c r="C844334" s="75"/>
    </row>
    <row r="844335" spans="2:3" x14ac:dyDescent="0.25">
      <c r="B844335" s="76"/>
      <c r="C844335" s="75"/>
    </row>
    <row r="844336" spans="2:3" x14ac:dyDescent="0.25">
      <c r="B844336" s="76"/>
      <c r="C844336" s="75"/>
    </row>
    <row r="844337" spans="2:3" x14ac:dyDescent="0.25">
      <c r="B844337" s="76"/>
      <c r="C844337" s="75"/>
    </row>
    <row r="844338" spans="2:3" x14ac:dyDescent="0.25">
      <c r="B844338" s="76"/>
      <c r="C844338" s="75"/>
    </row>
    <row r="844339" spans="2:3" x14ac:dyDescent="0.25">
      <c r="B844339" s="76"/>
      <c r="C844339" s="75"/>
    </row>
    <row r="844340" spans="2:3" x14ac:dyDescent="0.25">
      <c r="B844340" s="76"/>
      <c r="C844340" s="75"/>
    </row>
    <row r="844341" spans="2:3" x14ac:dyDescent="0.25">
      <c r="B844341" s="76"/>
      <c r="C844341" s="75"/>
    </row>
    <row r="844342" spans="2:3" x14ac:dyDescent="0.25">
      <c r="B844342" s="76"/>
      <c r="C844342" s="75"/>
    </row>
    <row r="844343" spans="2:3" x14ac:dyDescent="0.25">
      <c r="B844343" s="76"/>
      <c r="C844343" s="75"/>
    </row>
    <row r="844344" spans="2:3" x14ac:dyDescent="0.25">
      <c r="B844344" s="76"/>
      <c r="C844344" s="75"/>
    </row>
    <row r="844345" spans="2:3" x14ac:dyDescent="0.25">
      <c r="B844345" s="76"/>
      <c r="C844345" s="75"/>
    </row>
    <row r="844455" spans="2:3" x14ac:dyDescent="0.25">
      <c r="B844455" s="76"/>
      <c r="C844455" s="75"/>
    </row>
    <row r="844456" spans="2:3" x14ac:dyDescent="0.25">
      <c r="B844456" s="76"/>
      <c r="C844456" s="75"/>
    </row>
    <row r="844457" spans="2:3" x14ac:dyDescent="0.25">
      <c r="B844457" s="76"/>
      <c r="C844457" s="75"/>
    </row>
    <row r="844458" spans="2:3" x14ac:dyDescent="0.25">
      <c r="B844458" s="76"/>
      <c r="C844458" s="75"/>
    </row>
    <row r="844459" spans="2:3" x14ac:dyDescent="0.25">
      <c r="B844459" s="76"/>
      <c r="C844459" s="75"/>
    </row>
    <row r="844460" spans="2:3" x14ac:dyDescent="0.25">
      <c r="B844460" s="76"/>
      <c r="C844460" s="75"/>
    </row>
    <row r="844461" spans="2:3" x14ac:dyDescent="0.25">
      <c r="B844461" s="76"/>
      <c r="C844461" s="75"/>
    </row>
    <row r="844462" spans="2:3" x14ac:dyDescent="0.25">
      <c r="B844462" s="76"/>
      <c r="C844462" s="75"/>
    </row>
    <row r="844463" spans="2:3" x14ac:dyDescent="0.25">
      <c r="B844463" s="76"/>
      <c r="C844463" s="75"/>
    </row>
    <row r="844464" spans="2:3" x14ac:dyDescent="0.25">
      <c r="B844464" s="76"/>
      <c r="C844464" s="75"/>
    </row>
    <row r="844465" spans="2:3" x14ac:dyDescent="0.25">
      <c r="B844465" s="76"/>
      <c r="C844465" s="75"/>
    </row>
    <row r="844466" spans="2:3" x14ac:dyDescent="0.25">
      <c r="B844466" s="76"/>
      <c r="C844466" s="75"/>
    </row>
    <row r="844467" spans="2:3" x14ac:dyDescent="0.25">
      <c r="B844467" s="76"/>
      <c r="C844467" s="75"/>
    </row>
    <row r="844577" spans="2:3" x14ac:dyDescent="0.25">
      <c r="B844577" s="76"/>
      <c r="C844577" s="75"/>
    </row>
    <row r="844578" spans="2:3" x14ac:dyDescent="0.25">
      <c r="B844578" s="76"/>
      <c r="C844578" s="75"/>
    </row>
    <row r="844579" spans="2:3" x14ac:dyDescent="0.25">
      <c r="B844579" s="76"/>
      <c r="C844579" s="75"/>
    </row>
    <row r="844580" spans="2:3" x14ac:dyDescent="0.25">
      <c r="B844580" s="76"/>
      <c r="C844580" s="75"/>
    </row>
    <row r="844581" spans="2:3" x14ac:dyDescent="0.25">
      <c r="B844581" s="76"/>
      <c r="C844581" s="75"/>
    </row>
    <row r="844582" spans="2:3" x14ac:dyDescent="0.25">
      <c r="B844582" s="76"/>
      <c r="C844582" s="75"/>
    </row>
    <row r="844583" spans="2:3" x14ac:dyDescent="0.25">
      <c r="B844583" s="76"/>
      <c r="C844583" s="75"/>
    </row>
    <row r="844584" spans="2:3" x14ac:dyDescent="0.25">
      <c r="B844584" s="76"/>
      <c r="C844584" s="75"/>
    </row>
    <row r="844585" spans="2:3" x14ac:dyDescent="0.25">
      <c r="B844585" s="76"/>
      <c r="C844585" s="75"/>
    </row>
    <row r="844586" spans="2:3" x14ac:dyDescent="0.25">
      <c r="B844586" s="76"/>
      <c r="C844586" s="75"/>
    </row>
    <row r="844587" spans="2:3" x14ac:dyDescent="0.25">
      <c r="B844587" s="76"/>
      <c r="C844587" s="75"/>
    </row>
    <row r="844588" spans="2:3" x14ac:dyDescent="0.25">
      <c r="B844588" s="76"/>
      <c r="C844588" s="75"/>
    </row>
    <row r="844589" spans="2:3" x14ac:dyDescent="0.25">
      <c r="B844589" s="76"/>
      <c r="C844589" s="75"/>
    </row>
    <row r="844699" spans="2:3" x14ac:dyDescent="0.25">
      <c r="B844699" s="76"/>
      <c r="C844699" s="75"/>
    </row>
    <row r="844700" spans="2:3" x14ac:dyDescent="0.25">
      <c r="B844700" s="76"/>
      <c r="C844700" s="75"/>
    </row>
    <row r="844701" spans="2:3" x14ac:dyDescent="0.25">
      <c r="B844701" s="76"/>
      <c r="C844701" s="75"/>
    </row>
    <row r="844702" spans="2:3" x14ac:dyDescent="0.25">
      <c r="B844702" s="76"/>
      <c r="C844702" s="75"/>
    </row>
    <row r="844703" spans="2:3" x14ac:dyDescent="0.25">
      <c r="B844703" s="76"/>
      <c r="C844703" s="75"/>
    </row>
    <row r="844704" spans="2:3" x14ac:dyDescent="0.25">
      <c r="B844704" s="76"/>
      <c r="C844704" s="75"/>
    </row>
    <row r="844705" spans="2:3" x14ac:dyDescent="0.25">
      <c r="B844705" s="76"/>
      <c r="C844705" s="75"/>
    </row>
    <row r="844706" spans="2:3" x14ac:dyDescent="0.25">
      <c r="B844706" s="76"/>
      <c r="C844706" s="75"/>
    </row>
    <row r="844707" spans="2:3" x14ac:dyDescent="0.25">
      <c r="B844707" s="76"/>
      <c r="C844707" s="75"/>
    </row>
    <row r="844708" spans="2:3" x14ac:dyDescent="0.25">
      <c r="B844708" s="76"/>
      <c r="C844708" s="75"/>
    </row>
    <row r="844709" spans="2:3" x14ac:dyDescent="0.25">
      <c r="B844709" s="76"/>
      <c r="C844709" s="75"/>
    </row>
    <row r="844710" spans="2:3" x14ac:dyDescent="0.25">
      <c r="B844710" s="76"/>
      <c r="C844710" s="75"/>
    </row>
    <row r="844711" spans="2:3" x14ac:dyDescent="0.25">
      <c r="B844711" s="76"/>
      <c r="C844711" s="75"/>
    </row>
    <row r="844821" spans="2:3" x14ac:dyDescent="0.25">
      <c r="B844821" s="76"/>
      <c r="C844821" s="75"/>
    </row>
    <row r="844822" spans="2:3" x14ac:dyDescent="0.25">
      <c r="B844822" s="76"/>
      <c r="C844822" s="75"/>
    </row>
    <row r="844823" spans="2:3" x14ac:dyDescent="0.25">
      <c r="B844823" s="76"/>
      <c r="C844823" s="75"/>
    </row>
    <row r="844824" spans="2:3" x14ac:dyDescent="0.25">
      <c r="B844824" s="76"/>
      <c r="C844824" s="75"/>
    </row>
    <row r="844825" spans="2:3" x14ac:dyDescent="0.25">
      <c r="B844825" s="76"/>
      <c r="C844825" s="75"/>
    </row>
    <row r="844826" spans="2:3" x14ac:dyDescent="0.25">
      <c r="B844826" s="76"/>
      <c r="C844826" s="75"/>
    </row>
    <row r="844827" spans="2:3" x14ac:dyDescent="0.25">
      <c r="B844827" s="76"/>
      <c r="C844827" s="75"/>
    </row>
    <row r="844828" spans="2:3" x14ac:dyDescent="0.25">
      <c r="B844828" s="76"/>
      <c r="C844828" s="75"/>
    </row>
    <row r="844829" spans="2:3" x14ac:dyDescent="0.25">
      <c r="B844829" s="76"/>
      <c r="C844829" s="75"/>
    </row>
    <row r="844830" spans="2:3" x14ac:dyDescent="0.25">
      <c r="B844830" s="76"/>
      <c r="C844830" s="75"/>
    </row>
    <row r="844831" spans="2:3" x14ac:dyDescent="0.25">
      <c r="B844831" s="76"/>
      <c r="C844831" s="75"/>
    </row>
    <row r="844832" spans="2:3" x14ac:dyDescent="0.25">
      <c r="B844832" s="76"/>
      <c r="C844832" s="75"/>
    </row>
    <row r="844833" spans="2:3" x14ac:dyDescent="0.25">
      <c r="B844833" s="76"/>
      <c r="C844833" s="75"/>
    </row>
    <row r="844943" spans="2:3" x14ac:dyDescent="0.25">
      <c r="B844943" s="76"/>
      <c r="C844943" s="75"/>
    </row>
    <row r="844944" spans="2:3" x14ac:dyDescent="0.25">
      <c r="B844944" s="76"/>
      <c r="C844944" s="75"/>
    </row>
    <row r="844945" spans="2:3" x14ac:dyDescent="0.25">
      <c r="B844945" s="76"/>
      <c r="C844945" s="75"/>
    </row>
    <row r="844946" spans="2:3" x14ac:dyDescent="0.25">
      <c r="B844946" s="76"/>
      <c r="C844946" s="75"/>
    </row>
    <row r="844947" spans="2:3" x14ac:dyDescent="0.25">
      <c r="B844947" s="76"/>
      <c r="C844947" s="75"/>
    </row>
    <row r="844948" spans="2:3" x14ac:dyDescent="0.25">
      <c r="B844948" s="76"/>
      <c r="C844948" s="75"/>
    </row>
    <row r="844949" spans="2:3" x14ac:dyDescent="0.25">
      <c r="B844949" s="76"/>
      <c r="C844949" s="75"/>
    </row>
    <row r="844950" spans="2:3" x14ac:dyDescent="0.25">
      <c r="B844950" s="76"/>
      <c r="C844950" s="75"/>
    </row>
    <row r="844951" spans="2:3" x14ac:dyDescent="0.25">
      <c r="B844951" s="76"/>
      <c r="C844951" s="75"/>
    </row>
    <row r="844952" spans="2:3" x14ac:dyDescent="0.25">
      <c r="B844952" s="76"/>
      <c r="C844952" s="75"/>
    </row>
    <row r="844953" spans="2:3" x14ac:dyDescent="0.25">
      <c r="B844953" s="76"/>
      <c r="C844953" s="75"/>
    </row>
    <row r="844954" spans="2:3" x14ac:dyDescent="0.25">
      <c r="B844954" s="76"/>
      <c r="C844954" s="75"/>
    </row>
    <row r="844955" spans="2:3" x14ac:dyDescent="0.25">
      <c r="B844955" s="76"/>
      <c r="C844955" s="75"/>
    </row>
    <row r="845065" spans="2:3" x14ac:dyDescent="0.25">
      <c r="B845065" s="76"/>
      <c r="C845065" s="75"/>
    </row>
    <row r="845066" spans="2:3" x14ac:dyDescent="0.25">
      <c r="B845066" s="76"/>
      <c r="C845066" s="75"/>
    </row>
    <row r="845067" spans="2:3" x14ac:dyDescent="0.25">
      <c r="B845067" s="76"/>
      <c r="C845067" s="75"/>
    </row>
    <row r="845068" spans="2:3" x14ac:dyDescent="0.25">
      <c r="B845068" s="76"/>
      <c r="C845068" s="75"/>
    </row>
    <row r="845069" spans="2:3" x14ac:dyDescent="0.25">
      <c r="B845069" s="76"/>
      <c r="C845069" s="75"/>
    </row>
    <row r="845070" spans="2:3" x14ac:dyDescent="0.25">
      <c r="B845070" s="76"/>
      <c r="C845070" s="75"/>
    </row>
    <row r="845071" spans="2:3" x14ac:dyDescent="0.25">
      <c r="B845071" s="76"/>
      <c r="C845071" s="75"/>
    </row>
    <row r="845072" spans="2:3" x14ac:dyDescent="0.25">
      <c r="B845072" s="76"/>
      <c r="C845072" s="75"/>
    </row>
    <row r="845073" spans="2:3" x14ac:dyDescent="0.25">
      <c r="B845073" s="76"/>
      <c r="C845073" s="75"/>
    </row>
    <row r="845074" spans="2:3" x14ac:dyDescent="0.25">
      <c r="B845074" s="76"/>
      <c r="C845074" s="75"/>
    </row>
    <row r="845075" spans="2:3" x14ac:dyDescent="0.25">
      <c r="B845075" s="76"/>
      <c r="C845075" s="75"/>
    </row>
    <row r="845076" spans="2:3" x14ac:dyDescent="0.25">
      <c r="B845076" s="76"/>
      <c r="C845076" s="75"/>
    </row>
    <row r="845077" spans="2:3" x14ac:dyDescent="0.25">
      <c r="B845077" s="76"/>
      <c r="C845077" s="75"/>
    </row>
    <row r="845187" spans="2:3" x14ac:dyDescent="0.25">
      <c r="B845187" s="76"/>
      <c r="C845187" s="75"/>
    </row>
    <row r="845188" spans="2:3" x14ac:dyDescent="0.25">
      <c r="B845188" s="76"/>
      <c r="C845188" s="75"/>
    </row>
    <row r="845189" spans="2:3" x14ac:dyDescent="0.25">
      <c r="B845189" s="76"/>
      <c r="C845189" s="75"/>
    </row>
    <row r="845190" spans="2:3" x14ac:dyDescent="0.25">
      <c r="B845190" s="76"/>
      <c r="C845190" s="75"/>
    </row>
    <row r="845191" spans="2:3" x14ac:dyDescent="0.25">
      <c r="B845191" s="76"/>
      <c r="C845191" s="75"/>
    </row>
    <row r="845192" spans="2:3" x14ac:dyDescent="0.25">
      <c r="B845192" s="76"/>
      <c r="C845192" s="75"/>
    </row>
    <row r="845193" spans="2:3" x14ac:dyDescent="0.25">
      <c r="B845193" s="76"/>
      <c r="C845193" s="75"/>
    </row>
    <row r="845194" spans="2:3" x14ac:dyDescent="0.25">
      <c r="B845194" s="76"/>
      <c r="C845194" s="75"/>
    </row>
    <row r="845195" spans="2:3" x14ac:dyDescent="0.25">
      <c r="B845195" s="76"/>
      <c r="C845195" s="75"/>
    </row>
    <row r="845196" spans="2:3" x14ac:dyDescent="0.25">
      <c r="B845196" s="76"/>
      <c r="C845196" s="75"/>
    </row>
    <row r="845197" spans="2:3" x14ac:dyDescent="0.25">
      <c r="B845197" s="76"/>
      <c r="C845197" s="75"/>
    </row>
    <row r="845198" spans="2:3" x14ac:dyDescent="0.25">
      <c r="B845198" s="76"/>
      <c r="C845198" s="75"/>
    </row>
    <row r="845199" spans="2:3" x14ac:dyDescent="0.25">
      <c r="B845199" s="76"/>
      <c r="C845199" s="75"/>
    </row>
    <row r="845309" spans="2:3" x14ac:dyDescent="0.25">
      <c r="B845309" s="76"/>
      <c r="C845309" s="75"/>
    </row>
    <row r="845310" spans="2:3" x14ac:dyDescent="0.25">
      <c r="B845310" s="76"/>
      <c r="C845310" s="75"/>
    </row>
    <row r="845311" spans="2:3" x14ac:dyDescent="0.25">
      <c r="B845311" s="76"/>
      <c r="C845311" s="75"/>
    </row>
    <row r="845312" spans="2:3" x14ac:dyDescent="0.25">
      <c r="B845312" s="76"/>
      <c r="C845312" s="75"/>
    </row>
    <row r="845313" spans="2:3" x14ac:dyDescent="0.25">
      <c r="B845313" s="76"/>
      <c r="C845313" s="75"/>
    </row>
    <row r="845314" spans="2:3" x14ac:dyDescent="0.25">
      <c r="B845314" s="76"/>
      <c r="C845314" s="75"/>
    </row>
    <row r="845315" spans="2:3" x14ac:dyDescent="0.25">
      <c r="B845315" s="76"/>
      <c r="C845315" s="75"/>
    </row>
    <row r="845316" spans="2:3" x14ac:dyDescent="0.25">
      <c r="B845316" s="76"/>
      <c r="C845316" s="75"/>
    </row>
    <row r="845317" spans="2:3" x14ac:dyDescent="0.25">
      <c r="B845317" s="76"/>
      <c r="C845317" s="75"/>
    </row>
    <row r="845318" spans="2:3" x14ac:dyDescent="0.25">
      <c r="B845318" s="76"/>
      <c r="C845318" s="75"/>
    </row>
    <row r="845319" spans="2:3" x14ac:dyDescent="0.25">
      <c r="B845319" s="76"/>
      <c r="C845319" s="75"/>
    </row>
    <row r="845320" spans="2:3" x14ac:dyDescent="0.25">
      <c r="B845320" s="76"/>
      <c r="C845320" s="75"/>
    </row>
    <row r="845321" spans="2:3" x14ac:dyDescent="0.25">
      <c r="B845321" s="76"/>
      <c r="C845321" s="75"/>
    </row>
    <row r="845431" spans="2:3" x14ac:dyDescent="0.25">
      <c r="B845431" s="76"/>
      <c r="C845431" s="75"/>
    </row>
    <row r="845432" spans="2:3" x14ac:dyDescent="0.25">
      <c r="B845432" s="76"/>
      <c r="C845432" s="75"/>
    </row>
    <row r="845433" spans="2:3" x14ac:dyDescent="0.25">
      <c r="B845433" s="76"/>
      <c r="C845433" s="75"/>
    </row>
    <row r="845434" spans="2:3" x14ac:dyDescent="0.25">
      <c r="B845434" s="76"/>
      <c r="C845434" s="75"/>
    </row>
    <row r="845435" spans="2:3" x14ac:dyDescent="0.25">
      <c r="B845435" s="76"/>
      <c r="C845435" s="75"/>
    </row>
    <row r="845436" spans="2:3" x14ac:dyDescent="0.25">
      <c r="B845436" s="76"/>
      <c r="C845436" s="75"/>
    </row>
    <row r="845437" spans="2:3" x14ac:dyDescent="0.25">
      <c r="B845437" s="76"/>
      <c r="C845437" s="75"/>
    </row>
    <row r="845438" spans="2:3" x14ac:dyDescent="0.25">
      <c r="B845438" s="76"/>
      <c r="C845438" s="75"/>
    </row>
    <row r="845439" spans="2:3" x14ac:dyDescent="0.25">
      <c r="B845439" s="76"/>
      <c r="C845439" s="75"/>
    </row>
    <row r="845440" spans="2:3" x14ac:dyDescent="0.25">
      <c r="B845440" s="76"/>
      <c r="C845440" s="75"/>
    </row>
    <row r="845441" spans="2:3" x14ac:dyDescent="0.25">
      <c r="B845441" s="76"/>
      <c r="C845441" s="75"/>
    </row>
    <row r="845442" spans="2:3" x14ac:dyDescent="0.25">
      <c r="B845442" s="76"/>
      <c r="C845442" s="75"/>
    </row>
    <row r="845443" spans="2:3" x14ac:dyDescent="0.25">
      <c r="B845443" s="76"/>
      <c r="C845443" s="75"/>
    </row>
    <row r="845553" spans="2:3" x14ac:dyDescent="0.25">
      <c r="B845553" s="76"/>
      <c r="C845553" s="75"/>
    </row>
    <row r="845554" spans="2:3" x14ac:dyDescent="0.25">
      <c r="B845554" s="76"/>
      <c r="C845554" s="75"/>
    </row>
    <row r="845555" spans="2:3" x14ac:dyDescent="0.25">
      <c r="B845555" s="76"/>
      <c r="C845555" s="75"/>
    </row>
    <row r="845556" spans="2:3" x14ac:dyDescent="0.25">
      <c r="B845556" s="76"/>
      <c r="C845556" s="75"/>
    </row>
    <row r="845557" spans="2:3" x14ac:dyDescent="0.25">
      <c r="B845557" s="76"/>
      <c r="C845557" s="75"/>
    </row>
    <row r="845558" spans="2:3" x14ac:dyDescent="0.25">
      <c r="B845558" s="76"/>
      <c r="C845558" s="75"/>
    </row>
    <row r="845559" spans="2:3" x14ac:dyDescent="0.25">
      <c r="B845559" s="76"/>
      <c r="C845559" s="75"/>
    </row>
    <row r="845560" spans="2:3" x14ac:dyDescent="0.25">
      <c r="B845560" s="76"/>
      <c r="C845560" s="75"/>
    </row>
    <row r="845561" spans="2:3" x14ac:dyDescent="0.25">
      <c r="B845561" s="76"/>
      <c r="C845561" s="75"/>
    </row>
    <row r="845562" spans="2:3" x14ac:dyDescent="0.25">
      <c r="B845562" s="76"/>
      <c r="C845562" s="75"/>
    </row>
    <row r="845563" spans="2:3" x14ac:dyDescent="0.25">
      <c r="B845563" s="76"/>
      <c r="C845563" s="75"/>
    </row>
    <row r="845564" spans="2:3" x14ac:dyDescent="0.25">
      <c r="B845564" s="76"/>
      <c r="C845564" s="75"/>
    </row>
    <row r="845565" spans="2:3" x14ac:dyDescent="0.25">
      <c r="B845565" s="76"/>
      <c r="C845565" s="75"/>
    </row>
    <row r="845675" spans="2:3" x14ac:dyDescent="0.25">
      <c r="B845675" s="76"/>
      <c r="C845675" s="75"/>
    </row>
    <row r="845676" spans="2:3" x14ac:dyDescent="0.25">
      <c r="B845676" s="76"/>
      <c r="C845676" s="75"/>
    </row>
    <row r="845677" spans="2:3" x14ac:dyDescent="0.25">
      <c r="B845677" s="76"/>
      <c r="C845677" s="75"/>
    </row>
    <row r="845678" spans="2:3" x14ac:dyDescent="0.25">
      <c r="B845678" s="76"/>
      <c r="C845678" s="75"/>
    </row>
    <row r="845679" spans="2:3" x14ac:dyDescent="0.25">
      <c r="B845679" s="76"/>
      <c r="C845679" s="75"/>
    </row>
    <row r="845680" spans="2:3" x14ac:dyDescent="0.25">
      <c r="B845680" s="76"/>
      <c r="C845680" s="75"/>
    </row>
    <row r="845681" spans="2:3" x14ac:dyDescent="0.25">
      <c r="B845681" s="76"/>
      <c r="C845681" s="75"/>
    </row>
    <row r="845682" spans="2:3" x14ac:dyDescent="0.25">
      <c r="B845682" s="76"/>
      <c r="C845682" s="75"/>
    </row>
    <row r="845683" spans="2:3" x14ac:dyDescent="0.25">
      <c r="B845683" s="76"/>
      <c r="C845683" s="75"/>
    </row>
    <row r="845684" spans="2:3" x14ac:dyDescent="0.25">
      <c r="B845684" s="76"/>
      <c r="C845684" s="75"/>
    </row>
    <row r="845685" spans="2:3" x14ac:dyDescent="0.25">
      <c r="B845685" s="76"/>
      <c r="C845685" s="75"/>
    </row>
    <row r="845686" spans="2:3" x14ac:dyDescent="0.25">
      <c r="B845686" s="76"/>
      <c r="C845686" s="75"/>
    </row>
    <row r="845687" spans="2:3" x14ac:dyDescent="0.25">
      <c r="B845687" s="76"/>
      <c r="C845687" s="75"/>
    </row>
    <row r="845797" spans="2:3" x14ac:dyDescent="0.25">
      <c r="B845797" s="76"/>
      <c r="C845797" s="75"/>
    </row>
    <row r="845798" spans="2:3" x14ac:dyDescent="0.25">
      <c r="B845798" s="76"/>
      <c r="C845798" s="75"/>
    </row>
    <row r="845799" spans="2:3" x14ac:dyDescent="0.25">
      <c r="B845799" s="76"/>
      <c r="C845799" s="75"/>
    </row>
    <row r="845800" spans="2:3" x14ac:dyDescent="0.25">
      <c r="B845800" s="76"/>
      <c r="C845800" s="75"/>
    </row>
    <row r="845801" spans="2:3" x14ac:dyDescent="0.25">
      <c r="B845801" s="76"/>
      <c r="C845801" s="75"/>
    </row>
    <row r="845802" spans="2:3" x14ac:dyDescent="0.25">
      <c r="B845802" s="76"/>
      <c r="C845802" s="75"/>
    </row>
    <row r="845803" spans="2:3" x14ac:dyDescent="0.25">
      <c r="B845803" s="76"/>
      <c r="C845803" s="75"/>
    </row>
    <row r="845804" spans="2:3" x14ac:dyDescent="0.25">
      <c r="B845804" s="76"/>
      <c r="C845804" s="75"/>
    </row>
    <row r="845805" spans="2:3" x14ac:dyDescent="0.25">
      <c r="B845805" s="76"/>
      <c r="C845805" s="75"/>
    </row>
    <row r="845806" spans="2:3" x14ac:dyDescent="0.25">
      <c r="B845806" s="76"/>
      <c r="C845806" s="75"/>
    </row>
    <row r="845807" spans="2:3" x14ac:dyDescent="0.25">
      <c r="B845807" s="76"/>
      <c r="C845807" s="75"/>
    </row>
    <row r="845808" spans="2:3" x14ac:dyDescent="0.25">
      <c r="B845808" s="76"/>
      <c r="C845808" s="75"/>
    </row>
    <row r="845809" spans="2:3" x14ac:dyDescent="0.25">
      <c r="B845809" s="76"/>
      <c r="C845809" s="75"/>
    </row>
    <row r="845919" spans="2:3" x14ac:dyDescent="0.25">
      <c r="B845919" s="76"/>
      <c r="C845919" s="75"/>
    </row>
    <row r="845920" spans="2:3" x14ac:dyDescent="0.25">
      <c r="B845920" s="76"/>
      <c r="C845920" s="75"/>
    </row>
    <row r="845921" spans="2:3" x14ac:dyDescent="0.25">
      <c r="B845921" s="76"/>
      <c r="C845921" s="75"/>
    </row>
    <row r="845922" spans="2:3" x14ac:dyDescent="0.25">
      <c r="B845922" s="76"/>
      <c r="C845922" s="75"/>
    </row>
    <row r="845923" spans="2:3" x14ac:dyDescent="0.25">
      <c r="B845923" s="76"/>
      <c r="C845923" s="75"/>
    </row>
    <row r="845924" spans="2:3" x14ac:dyDescent="0.25">
      <c r="B845924" s="76"/>
      <c r="C845924" s="75"/>
    </row>
    <row r="845925" spans="2:3" x14ac:dyDescent="0.25">
      <c r="B845925" s="76"/>
      <c r="C845925" s="75"/>
    </row>
    <row r="845926" spans="2:3" x14ac:dyDescent="0.25">
      <c r="B845926" s="76"/>
      <c r="C845926" s="75"/>
    </row>
    <row r="845927" spans="2:3" x14ac:dyDescent="0.25">
      <c r="B845927" s="76"/>
      <c r="C845927" s="75"/>
    </row>
    <row r="845928" spans="2:3" x14ac:dyDescent="0.25">
      <c r="B845928" s="76"/>
      <c r="C845928" s="75"/>
    </row>
    <row r="845929" spans="2:3" x14ac:dyDescent="0.25">
      <c r="B845929" s="76"/>
      <c r="C845929" s="75"/>
    </row>
    <row r="845930" spans="2:3" x14ac:dyDescent="0.25">
      <c r="B845930" s="76"/>
      <c r="C845930" s="75"/>
    </row>
    <row r="845931" spans="2:3" x14ac:dyDescent="0.25">
      <c r="B845931" s="76"/>
      <c r="C845931" s="75"/>
    </row>
    <row r="846041" spans="2:3" x14ac:dyDescent="0.25">
      <c r="B846041" s="76"/>
      <c r="C846041" s="75"/>
    </row>
    <row r="846042" spans="2:3" x14ac:dyDescent="0.25">
      <c r="B846042" s="76"/>
      <c r="C846042" s="75"/>
    </row>
    <row r="846043" spans="2:3" x14ac:dyDescent="0.25">
      <c r="B846043" s="76"/>
      <c r="C846043" s="75"/>
    </row>
    <row r="846044" spans="2:3" x14ac:dyDescent="0.25">
      <c r="B846044" s="76"/>
      <c r="C846044" s="75"/>
    </row>
    <row r="846045" spans="2:3" x14ac:dyDescent="0.25">
      <c r="B846045" s="76"/>
      <c r="C846045" s="75"/>
    </row>
    <row r="846046" spans="2:3" x14ac:dyDescent="0.25">
      <c r="B846046" s="76"/>
      <c r="C846046" s="75"/>
    </row>
    <row r="846047" spans="2:3" x14ac:dyDescent="0.25">
      <c r="B846047" s="76"/>
      <c r="C846047" s="75"/>
    </row>
    <row r="846048" spans="2:3" x14ac:dyDescent="0.25">
      <c r="B846048" s="76"/>
      <c r="C846048" s="75"/>
    </row>
    <row r="846049" spans="2:3" x14ac:dyDescent="0.25">
      <c r="B846049" s="76"/>
      <c r="C846049" s="75"/>
    </row>
    <row r="846050" spans="2:3" x14ac:dyDescent="0.25">
      <c r="B846050" s="76"/>
      <c r="C846050" s="75"/>
    </row>
    <row r="846051" spans="2:3" x14ac:dyDescent="0.25">
      <c r="B846051" s="76"/>
      <c r="C846051" s="75"/>
    </row>
    <row r="846052" spans="2:3" x14ac:dyDescent="0.25">
      <c r="B846052" s="76"/>
      <c r="C846052" s="75"/>
    </row>
    <row r="846053" spans="2:3" x14ac:dyDescent="0.25">
      <c r="B846053" s="76"/>
      <c r="C846053" s="75"/>
    </row>
    <row r="846163" spans="2:3" x14ac:dyDescent="0.25">
      <c r="B846163" s="76"/>
      <c r="C846163" s="75"/>
    </row>
    <row r="846164" spans="2:3" x14ac:dyDescent="0.25">
      <c r="B846164" s="76"/>
      <c r="C846164" s="75"/>
    </row>
    <row r="846165" spans="2:3" x14ac:dyDescent="0.25">
      <c r="B846165" s="76"/>
      <c r="C846165" s="75"/>
    </row>
    <row r="846166" spans="2:3" x14ac:dyDescent="0.25">
      <c r="B846166" s="76"/>
      <c r="C846166" s="75"/>
    </row>
    <row r="846167" spans="2:3" x14ac:dyDescent="0.25">
      <c r="B846167" s="76"/>
      <c r="C846167" s="75"/>
    </row>
    <row r="846168" spans="2:3" x14ac:dyDescent="0.25">
      <c r="B846168" s="76"/>
      <c r="C846168" s="75"/>
    </row>
    <row r="846169" spans="2:3" x14ac:dyDescent="0.25">
      <c r="B846169" s="76"/>
      <c r="C846169" s="75"/>
    </row>
    <row r="846170" spans="2:3" x14ac:dyDescent="0.25">
      <c r="B846170" s="76"/>
      <c r="C846170" s="75"/>
    </row>
    <row r="846171" spans="2:3" x14ac:dyDescent="0.25">
      <c r="B846171" s="76"/>
      <c r="C846171" s="75"/>
    </row>
    <row r="846172" spans="2:3" x14ac:dyDescent="0.25">
      <c r="B846172" s="76"/>
      <c r="C846172" s="75"/>
    </row>
    <row r="846173" spans="2:3" x14ac:dyDescent="0.25">
      <c r="B846173" s="76"/>
      <c r="C846173" s="75"/>
    </row>
    <row r="846174" spans="2:3" x14ac:dyDescent="0.25">
      <c r="B846174" s="76"/>
      <c r="C846174" s="75"/>
    </row>
    <row r="846175" spans="2:3" x14ac:dyDescent="0.25">
      <c r="B846175" s="76"/>
      <c r="C846175" s="75"/>
    </row>
    <row r="846285" spans="2:3" x14ac:dyDescent="0.25">
      <c r="B846285" s="76"/>
      <c r="C846285" s="75"/>
    </row>
    <row r="846286" spans="2:3" x14ac:dyDescent="0.25">
      <c r="B846286" s="76"/>
      <c r="C846286" s="75"/>
    </row>
    <row r="846287" spans="2:3" x14ac:dyDescent="0.25">
      <c r="B846287" s="76"/>
      <c r="C846287" s="75"/>
    </row>
    <row r="846288" spans="2:3" x14ac:dyDescent="0.25">
      <c r="B846288" s="76"/>
      <c r="C846288" s="75"/>
    </row>
    <row r="846289" spans="2:3" x14ac:dyDescent="0.25">
      <c r="B846289" s="76"/>
      <c r="C846289" s="75"/>
    </row>
    <row r="846290" spans="2:3" x14ac:dyDescent="0.25">
      <c r="B846290" s="76"/>
      <c r="C846290" s="75"/>
    </row>
    <row r="846291" spans="2:3" x14ac:dyDescent="0.25">
      <c r="B846291" s="76"/>
      <c r="C846291" s="75"/>
    </row>
    <row r="846292" spans="2:3" x14ac:dyDescent="0.25">
      <c r="B846292" s="76"/>
      <c r="C846292" s="75"/>
    </row>
    <row r="846293" spans="2:3" x14ac:dyDescent="0.25">
      <c r="B846293" s="76"/>
      <c r="C846293" s="75"/>
    </row>
    <row r="846294" spans="2:3" x14ac:dyDescent="0.25">
      <c r="B846294" s="76"/>
      <c r="C846294" s="75"/>
    </row>
    <row r="846295" spans="2:3" x14ac:dyDescent="0.25">
      <c r="B846295" s="76"/>
      <c r="C846295" s="75"/>
    </row>
    <row r="846296" spans="2:3" x14ac:dyDescent="0.25">
      <c r="B846296" s="76"/>
      <c r="C846296" s="75"/>
    </row>
    <row r="846297" spans="2:3" x14ac:dyDescent="0.25">
      <c r="B846297" s="76"/>
      <c r="C846297" s="75"/>
    </row>
    <row r="846407" spans="2:3" x14ac:dyDescent="0.25">
      <c r="B846407" s="76"/>
      <c r="C846407" s="75"/>
    </row>
    <row r="846408" spans="2:3" x14ac:dyDescent="0.25">
      <c r="B846408" s="76"/>
      <c r="C846408" s="75"/>
    </row>
    <row r="846409" spans="2:3" x14ac:dyDescent="0.25">
      <c r="B846409" s="76"/>
      <c r="C846409" s="75"/>
    </row>
    <row r="846410" spans="2:3" x14ac:dyDescent="0.25">
      <c r="B846410" s="76"/>
      <c r="C846410" s="75"/>
    </row>
    <row r="846411" spans="2:3" x14ac:dyDescent="0.25">
      <c r="B846411" s="76"/>
      <c r="C846411" s="75"/>
    </row>
    <row r="846412" spans="2:3" x14ac:dyDescent="0.25">
      <c r="B846412" s="76"/>
      <c r="C846412" s="75"/>
    </row>
    <row r="846413" spans="2:3" x14ac:dyDescent="0.25">
      <c r="B846413" s="76"/>
      <c r="C846413" s="75"/>
    </row>
    <row r="846414" spans="2:3" x14ac:dyDescent="0.25">
      <c r="B846414" s="76"/>
      <c r="C846414" s="75"/>
    </row>
    <row r="846415" spans="2:3" x14ac:dyDescent="0.25">
      <c r="B846415" s="76"/>
      <c r="C846415" s="75"/>
    </row>
    <row r="846416" spans="2:3" x14ac:dyDescent="0.25">
      <c r="B846416" s="76"/>
      <c r="C846416" s="75"/>
    </row>
    <row r="846417" spans="2:3" x14ac:dyDescent="0.25">
      <c r="B846417" s="76"/>
      <c r="C846417" s="75"/>
    </row>
    <row r="846418" spans="2:3" x14ac:dyDescent="0.25">
      <c r="B846418" s="76"/>
      <c r="C846418" s="75"/>
    </row>
    <row r="846419" spans="2:3" x14ac:dyDescent="0.25">
      <c r="B846419" s="76"/>
      <c r="C846419" s="75"/>
    </row>
    <row r="846529" spans="2:3" x14ac:dyDescent="0.25">
      <c r="B846529" s="76"/>
      <c r="C846529" s="75"/>
    </row>
    <row r="846530" spans="2:3" x14ac:dyDescent="0.25">
      <c r="B846530" s="76"/>
      <c r="C846530" s="75"/>
    </row>
    <row r="846531" spans="2:3" x14ac:dyDescent="0.25">
      <c r="B846531" s="76"/>
      <c r="C846531" s="75"/>
    </row>
    <row r="846532" spans="2:3" x14ac:dyDescent="0.25">
      <c r="B846532" s="76"/>
      <c r="C846532" s="75"/>
    </row>
    <row r="846533" spans="2:3" x14ac:dyDescent="0.25">
      <c r="B846533" s="76"/>
      <c r="C846533" s="75"/>
    </row>
    <row r="846534" spans="2:3" x14ac:dyDescent="0.25">
      <c r="B846534" s="76"/>
      <c r="C846534" s="75"/>
    </row>
    <row r="846535" spans="2:3" x14ac:dyDescent="0.25">
      <c r="B846535" s="76"/>
      <c r="C846535" s="75"/>
    </row>
    <row r="846536" spans="2:3" x14ac:dyDescent="0.25">
      <c r="B846536" s="76"/>
      <c r="C846536" s="75"/>
    </row>
    <row r="846537" spans="2:3" x14ac:dyDescent="0.25">
      <c r="B846537" s="76"/>
      <c r="C846537" s="75"/>
    </row>
    <row r="846538" spans="2:3" x14ac:dyDescent="0.25">
      <c r="B846538" s="76"/>
      <c r="C846538" s="75"/>
    </row>
    <row r="846539" spans="2:3" x14ac:dyDescent="0.25">
      <c r="B846539" s="76"/>
      <c r="C846539" s="75"/>
    </row>
    <row r="846540" spans="2:3" x14ac:dyDescent="0.25">
      <c r="B846540" s="76"/>
      <c r="C846540" s="75"/>
    </row>
    <row r="846541" spans="2:3" x14ac:dyDescent="0.25">
      <c r="B846541" s="76"/>
      <c r="C846541" s="75"/>
    </row>
    <row r="846651" spans="2:3" x14ac:dyDescent="0.25">
      <c r="B846651" s="76"/>
      <c r="C846651" s="75"/>
    </row>
    <row r="846652" spans="2:3" x14ac:dyDescent="0.25">
      <c r="B846652" s="76"/>
      <c r="C846652" s="75"/>
    </row>
    <row r="846653" spans="2:3" x14ac:dyDescent="0.25">
      <c r="B846653" s="76"/>
      <c r="C846653" s="75"/>
    </row>
    <row r="846654" spans="2:3" x14ac:dyDescent="0.25">
      <c r="B846654" s="76"/>
      <c r="C846654" s="75"/>
    </row>
    <row r="846655" spans="2:3" x14ac:dyDescent="0.25">
      <c r="B846655" s="76"/>
      <c r="C846655" s="75"/>
    </row>
    <row r="846656" spans="2:3" x14ac:dyDescent="0.25">
      <c r="B846656" s="76"/>
      <c r="C846656" s="75"/>
    </row>
    <row r="846657" spans="2:3" x14ac:dyDescent="0.25">
      <c r="B846657" s="76"/>
      <c r="C846657" s="75"/>
    </row>
    <row r="846658" spans="2:3" x14ac:dyDescent="0.25">
      <c r="B846658" s="76"/>
      <c r="C846658" s="75"/>
    </row>
    <row r="846659" spans="2:3" x14ac:dyDescent="0.25">
      <c r="B846659" s="76"/>
      <c r="C846659" s="75"/>
    </row>
    <row r="846660" spans="2:3" x14ac:dyDescent="0.25">
      <c r="B846660" s="76"/>
      <c r="C846660" s="75"/>
    </row>
    <row r="846661" spans="2:3" x14ac:dyDescent="0.25">
      <c r="B846661" s="76"/>
      <c r="C846661" s="75"/>
    </row>
    <row r="846662" spans="2:3" x14ac:dyDescent="0.25">
      <c r="B846662" s="76"/>
      <c r="C846662" s="75"/>
    </row>
    <row r="846663" spans="2:3" x14ac:dyDescent="0.25">
      <c r="B846663" s="76"/>
      <c r="C846663" s="75"/>
    </row>
    <row r="846773" spans="2:3" x14ac:dyDescent="0.25">
      <c r="B846773" s="76"/>
      <c r="C846773" s="75"/>
    </row>
    <row r="846774" spans="2:3" x14ac:dyDescent="0.25">
      <c r="B846774" s="76"/>
      <c r="C846774" s="75"/>
    </row>
    <row r="846775" spans="2:3" x14ac:dyDescent="0.25">
      <c r="B846775" s="76"/>
      <c r="C846775" s="75"/>
    </row>
    <row r="846776" spans="2:3" x14ac:dyDescent="0.25">
      <c r="B846776" s="76"/>
      <c r="C846776" s="75"/>
    </row>
    <row r="846777" spans="2:3" x14ac:dyDescent="0.25">
      <c r="B846777" s="76"/>
      <c r="C846777" s="75"/>
    </row>
    <row r="846778" spans="2:3" x14ac:dyDescent="0.25">
      <c r="B846778" s="76"/>
      <c r="C846778" s="75"/>
    </row>
    <row r="846779" spans="2:3" x14ac:dyDescent="0.25">
      <c r="B846779" s="76"/>
      <c r="C846779" s="75"/>
    </row>
    <row r="846780" spans="2:3" x14ac:dyDescent="0.25">
      <c r="B846780" s="76"/>
      <c r="C846780" s="75"/>
    </row>
    <row r="846781" spans="2:3" x14ac:dyDescent="0.25">
      <c r="B846781" s="76"/>
      <c r="C846781" s="75"/>
    </row>
    <row r="846782" spans="2:3" x14ac:dyDescent="0.25">
      <c r="B846782" s="76"/>
      <c r="C846782" s="75"/>
    </row>
    <row r="846783" spans="2:3" x14ac:dyDescent="0.25">
      <c r="B846783" s="76"/>
      <c r="C846783" s="75"/>
    </row>
    <row r="846784" spans="2:3" x14ac:dyDescent="0.25">
      <c r="B846784" s="76"/>
      <c r="C846784" s="75"/>
    </row>
    <row r="846785" spans="2:3" x14ac:dyDescent="0.25">
      <c r="B846785" s="76"/>
      <c r="C846785" s="75"/>
    </row>
    <row r="846895" spans="2:3" x14ac:dyDescent="0.25">
      <c r="B846895" s="76"/>
      <c r="C846895" s="75"/>
    </row>
    <row r="846896" spans="2:3" x14ac:dyDescent="0.25">
      <c r="B846896" s="76"/>
      <c r="C846896" s="75"/>
    </row>
    <row r="846897" spans="2:3" x14ac:dyDescent="0.25">
      <c r="B846897" s="76"/>
      <c r="C846897" s="75"/>
    </row>
    <row r="846898" spans="2:3" x14ac:dyDescent="0.25">
      <c r="B846898" s="76"/>
      <c r="C846898" s="75"/>
    </row>
    <row r="846899" spans="2:3" x14ac:dyDescent="0.25">
      <c r="B846899" s="76"/>
      <c r="C846899" s="75"/>
    </row>
    <row r="846900" spans="2:3" x14ac:dyDescent="0.25">
      <c r="B846900" s="76"/>
      <c r="C846900" s="75"/>
    </row>
    <row r="846901" spans="2:3" x14ac:dyDescent="0.25">
      <c r="B846901" s="76"/>
      <c r="C846901" s="75"/>
    </row>
    <row r="846902" spans="2:3" x14ac:dyDescent="0.25">
      <c r="B846902" s="76"/>
      <c r="C846902" s="75"/>
    </row>
    <row r="846903" spans="2:3" x14ac:dyDescent="0.25">
      <c r="B846903" s="76"/>
      <c r="C846903" s="75"/>
    </row>
    <row r="846904" spans="2:3" x14ac:dyDescent="0.25">
      <c r="B846904" s="76"/>
      <c r="C846904" s="75"/>
    </row>
    <row r="846905" spans="2:3" x14ac:dyDescent="0.25">
      <c r="B846905" s="76"/>
      <c r="C846905" s="75"/>
    </row>
    <row r="846906" spans="2:3" x14ac:dyDescent="0.25">
      <c r="B846906" s="76"/>
      <c r="C846906" s="75"/>
    </row>
    <row r="846907" spans="2:3" x14ac:dyDescent="0.25">
      <c r="B846907" s="76"/>
      <c r="C846907" s="75"/>
    </row>
    <row r="847017" spans="2:3" x14ac:dyDescent="0.25">
      <c r="B847017" s="76"/>
      <c r="C847017" s="75"/>
    </row>
    <row r="847018" spans="2:3" x14ac:dyDescent="0.25">
      <c r="B847018" s="76"/>
      <c r="C847018" s="75"/>
    </row>
    <row r="847019" spans="2:3" x14ac:dyDescent="0.25">
      <c r="B847019" s="76"/>
      <c r="C847019" s="75"/>
    </row>
    <row r="847020" spans="2:3" x14ac:dyDescent="0.25">
      <c r="B847020" s="76"/>
      <c r="C847020" s="75"/>
    </row>
    <row r="847021" spans="2:3" x14ac:dyDescent="0.25">
      <c r="B847021" s="76"/>
      <c r="C847021" s="75"/>
    </row>
    <row r="847022" spans="2:3" x14ac:dyDescent="0.25">
      <c r="B847022" s="76"/>
      <c r="C847022" s="75"/>
    </row>
    <row r="847023" spans="2:3" x14ac:dyDescent="0.25">
      <c r="B847023" s="76"/>
      <c r="C847023" s="75"/>
    </row>
    <row r="847024" spans="2:3" x14ac:dyDescent="0.25">
      <c r="B847024" s="76"/>
      <c r="C847024" s="75"/>
    </row>
    <row r="847025" spans="2:3" x14ac:dyDescent="0.25">
      <c r="B847025" s="76"/>
      <c r="C847025" s="75"/>
    </row>
    <row r="847026" spans="2:3" x14ac:dyDescent="0.25">
      <c r="B847026" s="76"/>
      <c r="C847026" s="75"/>
    </row>
    <row r="847027" spans="2:3" x14ac:dyDescent="0.25">
      <c r="B847027" s="76"/>
      <c r="C847027" s="75"/>
    </row>
    <row r="847028" spans="2:3" x14ac:dyDescent="0.25">
      <c r="B847028" s="76"/>
      <c r="C847028" s="75"/>
    </row>
    <row r="847029" spans="2:3" x14ac:dyDescent="0.25">
      <c r="B847029" s="76"/>
      <c r="C847029" s="75"/>
    </row>
    <row r="847139" spans="2:3" x14ac:dyDescent="0.25">
      <c r="B847139" s="76"/>
      <c r="C847139" s="75"/>
    </row>
    <row r="847140" spans="2:3" x14ac:dyDescent="0.25">
      <c r="B847140" s="76"/>
      <c r="C847140" s="75"/>
    </row>
    <row r="847141" spans="2:3" x14ac:dyDescent="0.25">
      <c r="B847141" s="76"/>
      <c r="C847141" s="75"/>
    </row>
    <row r="847142" spans="2:3" x14ac:dyDescent="0.25">
      <c r="B847142" s="76"/>
      <c r="C847142" s="75"/>
    </row>
    <row r="847143" spans="2:3" x14ac:dyDescent="0.25">
      <c r="B847143" s="76"/>
      <c r="C847143" s="75"/>
    </row>
    <row r="847144" spans="2:3" x14ac:dyDescent="0.25">
      <c r="B847144" s="76"/>
      <c r="C847144" s="75"/>
    </row>
    <row r="847145" spans="2:3" x14ac:dyDescent="0.25">
      <c r="B847145" s="76"/>
      <c r="C847145" s="75"/>
    </row>
    <row r="847146" spans="2:3" x14ac:dyDescent="0.25">
      <c r="B847146" s="76"/>
      <c r="C847146" s="75"/>
    </row>
    <row r="847147" spans="2:3" x14ac:dyDescent="0.25">
      <c r="B847147" s="76"/>
      <c r="C847147" s="75"/>
    </row>
    <row r="847148" spans="2:3" x14ac:dyDescent="0.25">
      <c r="B847148" s="76"/>
      <c r="C847148" s="75"/>
    </row>
    <row r="847149" spans="2:3" x14ac:dyDescent="0.25">
      <c r="B847149" s="76"/>
      <c r="C847149" s="75"/>
    </row>
    <row r="847150" spans="2:3" x14ac:dyDescent="0.25">
      <c r="B847150" s="76"/>
      <c r="C847150" s="75"/>
    </row>
    <row r="847151" spans="2:3" x14ac:dyDescent="0.25">
      <c r="B847151" s="76"/>
      <c r="C847151" s="75"/>
    </row>
    <row r="847261" spans="2:3" x14ac:dyDescent="0.25">
      <c r="B847261" s="76"/>
      <c r="C847261" s="75"/>
    </row>
    <row r="847262" spans="2:3" x14ac:dyDescent="0.25">
      <c r="B847262" s="76"/>
      <c r="C847262" s="75"/>
    </row>
    <row r="847263" spans="2:3" x14ac:dyDescent="0.25">
      <c r="B847263" s="76"/>
      <c r="C847263" s="75"/>
    </row>
    <row r="847264" spans="2:3" x14ac:dyDescent="0.25">
      <c r="B847264" s="76"/>
      <c r="C847264" s="75"/>
    </row>
    <row r="847265" spans="2:3" x14ac:dyDescent="0.25">
      <c r="B847265" s="76"/>
      <c r="C847265" s="75"/>
    </row>
    <row r="847266" spans="2:3" x14ac:dyDescent="0.25">
      <c r="B847266" s="76"/>
      <c r="C847266" s="75"/>
    </row>
    <row r="847267" spans="2:3" x14ac:dyDescent="0.25">
      <c r="B847267" s="76"/>
      <c r="C847267" s="75"/>
    </row>
    <row r="847268" spans="2:3" x14ac:dyDescent="0.25">
      <c r="B847268" s="76"/>
      <c r="C847268" s="75"/>
    </row>
    <row r="847269" spans="2:3" x14ac:dyDescent="0.25">
      <c r="B847269" s="76"/>
      <c r="C847269" s="75"/>
    </row>
    <row r="847270" spans="2:3" x14ac:dyDescent="0.25">
      <c r="B847270" s="76"/>
      <c r="C847270" s="75"/>
    </row>
    <row r="847271" spans="2:3" x14ac:dyDescent="0.25">
      <c r="B847271" s="76"/>
      <c r="C847271" s="75"/>
    </row>
    <row r="847272" spans="2:3" x14ac:dyDescent="0.25">
      <c r="B847272" s="76"/>
      <c r="C847272" s="75"/>
    </row>
    <row r="847273" spans="2:3" x14ac:dyDescent="0.25">
      <c r="B847273" s="76"/>
      <c r="C847273" s="75"/>
    </row>
    <row r="847383" spans="2:3" x14ac:dyDescent="0.25">
      <c r="B847383" s="76"/>
      <c r="C847383" s="75"/>
    </row>
    <row r="847384" spans="2:3" x14ac:dyDescent="0.25">
      <c r="B847384" s="76"/>
      <c r="C847384" s="75"/>
    </row>
    <row r="847385" spans="2:3" x14ac:dyDescent="0.25">
      <c r="B847385" s="76"/>
      <c r="C847385" s="75"/>
    </row>
    <row r="847386" spans="2:3" x14ac:dyDescent="0.25">
      <c r="B847386" s="76"/>
      <c r="C847386" s="75"/>
    </row>
    <row r="847387" spans="2:3" x14ac:dyDescent="0.25">
      <c r="B847387" s="76"/>
      <c r="C847387" s="75"/>
    </row>
    <row r="847388" spans="2:3" x14ac:dyDescent="0.25">
      <c r="B847388" s="76"/>
      <c r="C847388" s="75"/>
    </row>
    <row r="847389" spans="2:3" x14ac:dyDescent="0.25">
      <c r="B847389" s="76"/>
      <c r="C847389" s="75"/>
    </row>
    <row r="847390" spans="2:3" x14ac:dyDescent="0.25">
      <c r="B847390" s="76"/>
      <c r="C847390" s="75"/>
    </row>
    <row r="847391" spans="2:3" x14ac:dyDescent="0.25">
      <c r="B847391" s="76"/>
      <c r="C847391" s="75"/>
    </row>
    <row r="847392" spans="2:3" x14ac:dyDescent="0.25">
      <c r="B847392" s="76"/>
      <c r="C847392" s="75"/>
    </row>
    <row r="847393" spans="2:3" x14ac:dyDescent="0.25">
      <c r="B847393" s="76"/>
      <c r="C847393" s="75"/>
    </row>
    <row r="847394" spans="2:3" x14ac:dyDescent="0.25">
      <c r="B847394" s="76"/>
      <c r="C847394" s="75"/>
    </row>
    <row r="847395" spans="2:3" x14ac:dyDescent="0.25">
      <c r="B847395" s="76"/>
      <c r="C847395" s="75"/>
    </row>
    <row r="847505" spans="2:3" x14ac:dyDescent="0.25">
      <c r="B847505" s="76"/>
      <c r="C847505" s="75"/>
    </row>
    <row r="847506" spans="2:3" x14ac:dyDescent="0.25">
      <c r="B847506" s="76"/>
      <c r="C847506" s="75"/>
    </row>
    <row r="847507" spans="2:3" x14ac:dyDescent="0.25">
      <c r="B847507" s="76"/>
      <c r="C847507" s="75"/>
    </row>
    <row r="847508" spans="2:3" x14ac:dyDescent="0.25">
      <c r="B847508" s="76"/>
      <c r="C847508" s="75"/>
    </row>
    <row r="847509" spans="2:3" x14ac:dyDescent="0.25">
      <c r="B847509" s="76"/>
      <c r="C847509" s="75"/>
    </row>
    <row r="847510" spans="2:3" x14ac:dyDescent="0.25">
      <c r="B847510" s="76"/>
      <c r="C847510" s="75"/>
    </row>
    <row r="847511" spans="2:3" x14ac:dyDescent="0.25">
      <c r="B847511" s="76"/>
      <c r="C847511" s="75"/>
    </row>
    <row r="847512" spans="2:3" x14ac:dyDescent="0.25">
      <c r="B847512" s="76"/>
      <c r="C847512" s="75"/>
    </row>
    <row r="847513" spans="2:3" x14ac:dyDescent="0.25">
      <c r="B847513" s="76"/>
      <c r="C847513" s="75"/>
    </row>
    <row r="847514" spans="2:3" x14ac:dyDescent="0.25">
      <c r="B847514" s="76"/>
      <c r="C847514" s="75"/>
    </row>
    <row r="847515" spans="2:3" x14ac:dyDescent="0.25">
      <c r="B847515" s="76"/>
      <c r="C847515" s="75"/>
    </row>
    <row r="847516" spans="2:3" x14ac:dyDescent="0.25">
      <c r="B847516" s="76"/>
      <c r="C847516" s="75"/>
    </row>
    <row r="847517" spans="2:3" x14ac:dyDescent="0.25">
      <c r="B847517" s="76"/>
      <c r="C847517" s="75"/>
    </row>
    <row r="847627" spans="2:3" x14ac:dyDescent="0.25">
      <c r="B847627" s="76"/>
      <c r="C847627" s="75"/>
    </row>
    <row r="847628" spans="2:3" x14ac:dyDescent="0.25">
      <c r="B847628" s="76"/>
      <c r="C847628" s="75"/>
    </row>
    <row r="847629" spans="2:3" x14ac:dyDescent="0.25">
      <c r="B847629" s="76"/>
      <c r="C847629" s="75"/>
    </row>
    <row r="847630" spans="2:3" x14ac:dyDescent="0.25">
      <c r="B847630" s="76"/>
      <c r="C847630" s="75"/>
    </row>
    <row r="847631" spans="2:3" x14ac:dyDescent="0.25">
      <c r="B847631" s="76"/>
      <c r="C847631" s="75"/>
    </row>
    <row r="847632" spans="2:3" x14ac:dyDescent="0.25">
      <c r="B847632" s="76"/>
      <c r="C847632" s="75"/>
    </row>
    <row r="847633" spans="2:3" x14ac:dyDescent="0.25">
      <c r="B847633" s="76"/>
      <c r="C847633" s="75"/>
    </row>
    <row r="847634" spans="2:3" x14ac:dyDescent="0.25">
      <c r="B847634" s="76"/>
      <c r="C847634" s="75"/>
    </row>
    <row r="847635" spans="2:3" x14ac:dyDescent="0.25">
      <c r="B847635" s="76"/>
      <c r="C847635" s="75"/>
    </row>
    <row r="847636" spans="2:3" x14ac:dyDescent="0.25">
      <c r="B847636" s="76"/>
      <c r="C847636" s="75"/>
    </row>
    <row r="847637" spans="2:3" x14ac:dyDescent="0.25">
      <c r="B847637" s="76"/>
      <c r="C847637" s="75"/>
    </row>
    <row r="847638" spans="2:3" x14ac:dyDescent="0.25">
      <c r="B847638" s="76"/>
      <c r="C847638" s="75"/>
    </row>
    <row r="847639" spans="2:3" x14ac:dyDescent="0.25">
      <c r="B847639" s="76"/>
      <c r="C847639" s="75"/>
    </row>
    <row r="847749" spans="2:3" x14ac:dyDescent="0.25">
      <c r="B847749" s="76"/>
      <c r="C847749" s="75"/>
    </row>
    <row r="847750" spans="2:3" x14ac:dyDescent="0.25">
      <c r="B847750" s="76"/>
      <c r="C847750" s="75"/>
    </row>
    <row r="847751" spans="2:3" x14ac:dyDescent="0.25">
      <c r="B847751" s="76"/>
      <c r="C847751" s="75"/>
    </row>
    <row r="847752" spans="2:3" x14ac:dyDescent="0.25">
      <c r="B847752" s="76"/>
      <c r="C847752" s="75"/>
    </row>
    <row r="847753" spans="2:3" x14ac:dyDescent="0.25">
      <c r="B847753" s="76"/>
      <c r="C847753" s="75"/>
    </row>
    <row r="847754" spans="2:3" x14ac:dyDescent="0.25">
      <c r="B847754" s="76"/>
      <c r="C847754" s="75"/>
    </row>
    <row r="847755" spans="2:3" x14ac:dyDescent="0.25">
      <c r="B847755" s="76"/>
      <c r="C847755" s="75"/>
    </row>
    <row r="847756" spans="2:3" x14ac:dyDescent="0.25">
      <c r="B847756" s="76"/>
      <c r="C847756" s="75"/>
    </row>
    <row r="847757" spans="2:3" x14ac:dyDescent="0.25">
      <c r="B847757" s="76"/>
      <c r="C847757" s="75"/>
    </row>
    <row r="847758" spans="2:3" x14ac:dyDescent="0.25">
      <c r="B847758" s="76"/>
      <c r="C847758" s="75"/>
    </row>
    <row r="847759" spans="2:3" x14ac:dyDescent="0.25">
      <c r="B847759" s="76"/>
      <c r="C847759" s="75"/>
    </row>
    <row r="847760" spans="2:3" x14ac:dyDescent="0.25">
      <c r="B847760" s="76"/>
      <c r="C847760" s="75"/>
    </row>
    <row r="847761" spans="2:3" x14ac:dyDescent="0.25">
      <c r="B847761" s="76"/>
      <c r="C847761" s="75"/>
    </row>
    <row r="847871" spans="2:3" x14ac:dyDescent="0.25">
      <c r="B847871" s="76"/>
      <c r="C847871" s="75"/>
    </row>
    <row r="847872" spans="2:3" x14ac:dyDescent="0.25">
      <c r="B847872" s="76"/>
      <c r="C847872" s="75"/>
    </row>
    <row r="847873" spans="2:3" x14ac:dyDescent="0.25">
      <c r="B847873" s="76"/>
      <c r="C847873" s="75"/>
    </row>
    <row r="847874" spans="2:3" x14ac:dyDescent="0.25">
      <c r="B847874" s="76"/>
      <c r="C847874" s="75"/>
    </row>
    <row r="847875" spans="2:3" x14ac:dyDescent="0.25">
      <c r="B847875" s="76"/>
      <c r="C847875" s="75"/>
    </row>
    <row r="847876" spans="2:3" x14ac:dyDescent="0.25">
      <c r="B847876" s="76"/>
      <c r="C847876" s="75"/>
    </row>
    <row r="847877" spans="2:3" x14ac:dyDescent="0.25">
      <c r="B847877" s="76"/>
      <c r="C847877" s="75"/>
    </row>
    <row r="847878" spans="2:3" x14ac:dyDescent="0.25">
      <c r="B847878" s="76"/>
      <c r="C847878" s="75"/>
    </row>
    <row r="847879" spans="2:3" x14ac:dyDescent="0.25">
      <c r="B847879" s="76"/>
      <c r="C847879" s="75"/>
    </row>
    <row r="847880" spans="2:3" x14ac:dyDescent="0.25">
      <c r="B847880" s="76"/>
      <c r="C847880" s="75"/>
    </row>
    <row r="847881" spans="2:3" x14ac:dyDescent="0.25">
      <c r="B847881" s="76"/>
      <c r="C847881" s="75"/>
    </row>
    <row r="847882" spans="2:3" x14ac:dyDescent="0.25">
      <c r="B847882" s="76"/>
      <c r="C847882" s="75"/>
    </row>
    <row r="847883" spans="2:3" x14ac:dyDescent="0.25">
      <c r="B847883" s="76"/>
      <c r="C847883" s="75"/>
    </row>
    <row r="847993" spans="2:3" x14ac:dyDescent="0.25">
      <c r="B847993" s="76"/>
      <c r="C847993" s="75"/>
    </row>
    <row r="847994" spans="2:3" x14ac:dyDescent="0.25">
      <c r="B847994" s="76"/>
      <c r="C847994" s="75"/>
    </row>
    <row r="847995" spans="2:3" x14ac:dyDescent="0.25">
      <c r="B847995" s="76"/>
      <c r="C847995" s="75"/>
    </row>
    <row r="847996" spans="2:3" x14ac:dyDescent="0.25">
      <c r="B847996" s="76"/>
      <c r="C847996" s="75"/>
    </row>
    <row r="847997" spans="2:3" x14ac:dyDescent="0.25">
      <c r="B847997" s="76"/>
      <c r="C847997" s="75"/>
    </row>
    <row r="847998" spans="2:3" x14ac:dyDescent="0.25">
      <c r="B847998" s="76"/>
      <c r="C847998" s="75"/>
    </row>
    <row r="847999" spans="2:3" x14ac:dyDescent="0.25">
      <c r="B847999" s="76"/>
      <c r="C847999" s="75"/>
    </row>
    <row r="848000" spans="2:3" x14ac:dyDescent="0.25">
      <c r="B848000" s="76"/>
      <c r="C848000" s="75"/>
    </row>
    <row r="848001" spans="2:3" x14ac:dyDescent="0.25">
      <c r="B848001" s="76"/>
      <c r="C848001" s="75"/>
    </row>
    <row r="848002" spans="2:3" x14ac:dyDescent="0.25">
      <c r="B848002" s="76"/>
      <c r="C848002" s="75"/>
    </row>
    <row r="848003" spans="2:3" x14ac:dyDescent="0.25">
      <c r="B848003" s="76"/>
      <c r="C848003" s="75"/>
    </row>
    <row r="848004" spans="2:3" x14ac:dyDescent="0.25">
      <c r="B848004" s="76"/>
      <c r="C848004" s="75"/>
    </row>
    <row r="848005" spans="2:3" x14ac:dyDescent="0.25">
      <c r="B848005" s="76"/>
      <c r="C848005" s="75"/>
    </row>
    <row r="848115" spans="2:3" x14ac:dyDescent="0.25">
      <c r="B848115" s="76"/>
      <c r="C848115" s="75"/>
    </row>
    <row r="848116" spans="2:3" x14ac:dyDescent="0.25">
      <c r="B848116" s="76"/>
      <c r="C848116" s="75"/>
    </row>
    <row r="848117" spans="2:3" x14ac:dyDescent="0.25">
      <c r="B848117" s="76"/>
      <c r="C848117" s="75"/>
    </row>
    <row r="848118" spans="2:3" x14ac:dyDescent="0.25">
      <c r="B848118" s="76"/>
      <c r="C848118" s="75"/>
    </row>
    <row r="848119" spans="2:3" x14ac:dyDescent="0.25">
      <c r="B848119" s="76"/>
      <c r="C848119" s="75"/>
    </row>
    <row r="848120" spans="2:3" x14ac:dyDescent="0.25">
      <c r="B848120" s="76"/>
      <c r="C848120" s="75"/>
    </row>
    <row r="848121" spans="2:3" x14ac:dyDescent="0.25">
      <c r="B848121" s="76"/>
      <c r="C848121" s="75"/>
    </row>
    <row r="848122" spans="2:3" x14ac:dyDescent="0.25">
      <c r="B848122" s="76"/>
      <c r="C848122" s="75"/>
    </row>
    <row r="848123" spans="2:3" x14ac:dyDescent="0.25">
      <c r="B848123" s="76"/>
      <c r="C848123" s="75"/>
    </row>
    <row r="848124" spans="2:3" x14ac:dyDescent="0.25">
      <c r="B848124" s="76"/>
      <c r="C848124" s="75"/>
    </row>
    <row r="848125" spans="2:3" x14ac:dyDescent="0.25">
      <c r="B848125" s="76"/>
      <c r="C848125" s="75"/>
    </row>
    <row r="848126" spans="2:3" x14ac:dyDescent="0.25">
      <c r="B848126" s="76"/>
      <c r="C848126" s="75"/>
    </row>
    <row r="848127" spans="2:3" x14ac:dyDescent="0.25">
      <c r="B848127" s="76"/>
      <c r="C848127" s="75"/>
    </row>
    <row r="848237" spans="2:3" x14ac:dyDescent="0.25">
      <c r="B848237" s="76"/>
      <c r="C848237" s="75"/>
    </row>
    <row r="848238" spans="2:3" x14ac:dyDescent="0.25">
      <c r="B848238" s="76"/>
      <c r="C848238" s="75"/>
    </row>
    <row r="848239" spans="2:3" x14ac:dyDescent="0.25">
      <c r="B848239" s="76"/>
      <c r="C848239" s="75"/>
    </row>
    <row r="848240" spans="2:3" x14ac:dyDescent="0.25">
      <c r="B848240" s="76"/>
      <c r="C848240" s="75"/>
    </row>
    <row r="848241" spans="2:3" x14ac:dyDescent="0.25">
      <c r="B848241" s="76"/>
      <c r="C848241" s="75"/>
    </row>
    <row r="848242" spans="2:3" x14ac:dyDescent="0.25">
      <c r="B848242" s="76"/>
      <c r="C848242" s="75"/>
    </row>
    <row r="848243" spans="2:3" x14ac:dyDescent="0.25">
      <c r="B848243" s="76"/>
      <c r="C848243" s="75"/>
    </row>
    <row r="848244" spans="2:3" x14ac:dyDescent="0.25">
      <c r="B848244" s="76"/>
      <c r="C848244" s="75"/>
    </row>
    <row r="848245" spans="2:3" x14ac:dyDescent="0.25">
      <c r="B848245" s="76"/>
      <c r="C848245" s="75"/>
    </row>
    <row r="848246" spans="2:3" x14ac:dyDescent="0.25">
      <c r="B848246" s="76"/>
      <c r="C848246" s="75"/>
    </row>
    <row r="848247" spans="2:3" x14ac:dyDescent="0.25">
      <c r="B848247" s="76"/>
      <c r="C848247" s="75"/>
    </row>
    <row r="848248" spans="2:3" x14ac:dyDescent="0.25">
      <c r="B848248" s="76"/>
      <c r="C848248" s="75"/>
    </row>
    <row r="848249" spans="2:3" x14ac:dyDescent="0.25">
      <c r="B848249" s="76"/>
      <c r="C848249" s="75"/>
    </row>
    <row r="848359" spans="2:3" x14ac:dyDescent="0.25">
      <c r="B848359" s="76"/>
      <c r="C848359" s="75"/>
    </row>
    <row r="848360" spans="2:3" x14ac:dyDescent="0.25">
      <c r="B848360" s="76"/>
      <c r="C848360" s="75"/>
    </row>
    <row r="848361" spans="2:3" x14ac:dyDescent="0.25">
      <c r="B848361" s="76"/>
      <c r="C848361" s="75"/>
    </row>
    <row r="848362" spans="2:3" x14ac:dyDescent="0.25">
      <c r="B848362" s="76"/>
      <c r="C848362" s="75"/>
    </row>
    <row r="848363" spans="2:3" x14ac:dyDescent="0.25">
      <c r="B848363" s="76"/>
      <c r="C848363" s="75"/>
    </row>
    <row r="848364" spans="2:3" x14ac:dyDescent="0.25">
      <c r="B848364" s="76"/>
      <c r="C848364" s="75"/>
    </row>
    <row r="848365" spans="2:3" x14ac:dyDescent="0.25">
      <c r="B848365" s="76"/>
      <c r="C848365" s="75"/>
    </row>
    <row r="848366" spans="2:3" x14ac:dyDescent="0.25">
      <c r="B848366" s="76"/>
      <c r="C848366" s="75"/>
    </row>
    <row r="848367" spans="2:3" x14ac:dyDescent="0.25">
      <c r="B848367" s="76"/>
      <c r="C848367" s="75"/>
    </row>
    <row r="848368" spans="2:3" x14ac:dyDescent="0.25">
      <c r="B848368" s="76"/>
      <c r="C848368" s="75"/>
    </row>
    <row r="848369" spans="2:3" x14ac:dyDescent="0.25">
      <c r="B848369" s="76"/>
      <c r="C848369" s="75"/>
    </row>
    <row r="848370" spans="2:3" x14ac:dyDescent="0.25">
      <c r="B848370" s="76"/>
      <c r="C848370" s="75"/>
    </row>
    <row r="848371" spans="2:3" x14ac:dyDescent="0.25">
      <c r="B848371" s="76"/>
      <c r="C848371" s="75"/>
    </row>
    <row r="848481" spans="2:3" x14ac:dyDescent="0.25">
      <c r="B848481" s="76"/>
      <c r="C848481" s="75"/>
    </row>
    <row r="848482" spans="2:3" x14ac:dyDescent="0.25">
      <c r="B848482" s="76"/>
      <c r="C848482" s="75"/>
    </row>
    <row r="848483" spans="2:3" x14ac:dyDescent="0.25">
      <c r="B848483" s="76"/>
      <c r="C848483" s="75"/>
    </row>
    <row r="848484" spans="2:3" x14ac:dyDescent="0.25">
      <c r="B848484" s="76"/>
      <c r="C848484" s="75"/>
    </row>
    <row r="848485" spans="2:3" x14ac:dyDescent="0.25">
      <c r="B848485" s="76"/>
      <c r="C848485" s="75"/>
    </row>
    <row r="848486" spans="2:3" x14ac:dyDescent="0.25">
      <c r="B848486" s="76"/>
      <c r="C848486" s="75"/>
    </row>
    <row r="848487" spans="2:3" x14ac:dyDescent="0.25">
      <c r="B848487" s="76"/>
      <c r="C848487" s="75"/>
    </row>
    <row r="848488" spans="2:3" x14ac:dyDescent="0.25">
      <c r="B848488" s="76"/>
      <c r="C848488" s="75"/>
    </row>
    <row r="848489" spans="2:3" x14ac:dyDescent="0.25">
      <c r="B848489" s="76"/>
      <c r="C848489" s="75"/>
    </row>
    <row r="848490" spans="2:3" x14ac:dyDescent="0.25">
      <c r="B848490" s="76"/>
      <c r="C848490" s="75"/>
    </row>
    <row r="848491" spans="2:3" x14ac:dyDescent="0.25">
      <c r="B848491" s="76"/>
      <c r="C848491" s="75"/>
    </row>
    <row r="848492" spans="2:3" x14ac:dyDescent="0.25">
      <c r="B848492" s="76"/>
      <c r="C848492" s="75"/>
    </row>
    <row r="848493" spans="2:3" x14ac:dyDescent="0.25">
      <c r="B848493" s="76"/>
      <c r="C848493" s="75"/>
    </row>
    <row r="848603" spans="2:3" x14ac:dyDescent="0.25">
      <c r="B848603" s="76"/>
      <c r="C848603" s="75"/>
    </row>
    <row r="848604" spans="2:3" x14ac:dyDescent="0.25">
      <c r="B848604" s="76"/>
      <c r="C848604" s="75"/>
    </row>
    <row r="848605" spans="2:3" x14ac:dyDescent="0.25">
      <c r="B848605" s="76"/>
      <c r="C848605" s="75"/>
    </row>
    <row r="848606" spans="2:3" x14ac:dyDescent="0.25">
      <c r="B848606" s="76"/>
      <c r="C848606" s="75"/>
    </row>
    <row r="848607" spans="2:3" x14ac:dyDescent="0.25">
      <c r="B848607" s="76"/>
      <c r="C848607" s="75"/>
    </row>
    <row r="848608" spans="2:3" x14ac:dyDescent="0.25">
      <c r="B848608" s="76"/>
      <c r="C848608" s="75"/>
    </row>
    <row r="848609" spans="2:3" x14ac:dyDescent="0.25">
      <c r="B848609" s="76"/>
      <c r="C848609" s="75"/>
    </row>
    <row r="848610" spans="2:3" x14ac:dyDescent="0.25">
      <c r="B848610" s="76"/>
      <c r="C848610" s="75"/>
    </row>
    <row r="848611" spans="2:3" x14ac:dyDescent="0.25">
      <c r="B848611" s="76"/>
      <c r="C848611" s="75"/>
    </row>
    <row r="848612" spans="2:3" x14ac:dyDescent="0.25">
      <c r="B848612" s="76"/>
      <c r="C848612" s="75"/>
    </row>
    <row r="848613" spans="2:3" x14ac:dyDescent="0.25">
      <c r="B848613" s="76"/>
      <c r="C848613" s="75"/>
    </row>
    <row r="848614" spans="2:3" x14ac:dyDescent="0.25">
      <c r="B848614" s="76"/>
      <c r="C848614" s="75"/>
    </row>
    <row r="848615" spans="2:3" x14ac:dyDescent="0.25">
      <c r="B848615" s="76"/>
      <c r="C848615" s="75"/>
    </row>
    <row r="848725" spans="2:3" x14ac:dyDescent="0.25">
      <c r="B848725" s="76"/>
      <c r="C848725" s="75"/>
    </row>
    <row r="848726" spans="2:3" x14ac:dyDescent="0.25">
      <c r="B848726" s="76"/>
      <c r="C848726" s="75"/>
    </row>
    <row r="848727" spans="2:3" x14ac:dyDescent="0.25">
      <c r="B848727" s="76"/>
      <c r="C848727" s="75"/>
    </row>
    <row r="848728" spans="2:3" x14ac:dyDescent="0.25">
      <c r="B848728" s="76"/>
      <c r="C848728" s="75"/>
    </row>
    <row r="848729" spans="2:3" x14ac:dyDescent="0.25">
      <c r="B848729" s="76"/>
      <c r="C848729" s="75"/>
    </row>
    <row r="848730" spans="2:3" x14ac:dyDescent="0.25">
      <c r="B848730" s="76"/>
      <c r="C848730" s="75"/>
    </row>
    <row r="848731" spans="2:3" x14ac:dyDescent="0.25">
      <c r="B848731" s="76"/>
      <c r="C848731" s="75"/>
    </row>
    <row r="848732" spans="2:3" x14ac:dyDescent="0.25">
      <c r="B848732" s="76"/>
      <c r="C848732" s="75"/>
    </row>
    <row r="848733" spans="2:3" x14ac:dyDescent="0.25">
      <c r="B848733" s="76"/>
      <c r="C848733" s="75"/>
    </row>
    <row r="848734" spans="2:3" x14ac:dyDescent="0.25">
      <c r="B848734" s="76"/>
      <c r="C848734" s="75"/>
    </row>
    <row r="848735" spans="2:3" x14ac:dyDescent="0.25">
      <c r="B848735" s="76"/>
      <c r="C848735" s="75"/>
    </row>
    <row r="848736" spans="2:3" x14ac:dyDescent="0.25">
      <c r="B848736" s="76"/>
      <c r="C848736" s="75"/>
    </row>
    <row r="848737" spans="2:3" x14ac:dyDescent="0.25">
      <c r="B848737" s="76"/>
      <c r="C848737" s="75"/>
    </row>
    <row r="848847" spans="2:3" x14ac:dyDescent="0.25">
      <c r="B848847" s="76"/>
      <c r="C848847" s="75"/>
    </row>
    <row r="848848" spans="2:3" x14ac:dyDescent="0.25">
      <c r="B848848" s="76"/>
      <c r="C848848" s="75"/>
    </row>
    <row r="848849" spans="2:3" x14ac:dyDescent="0.25">
      <c r="B848849" s="76"/>
      <c r="C848849" s="75"/>
    </row>
    <row r="848850" spans="2:3" x14ac:dyDescent="0.25">
      <c r="B848850" s="76"/>
      <c r="C848850" s="75"/>
    </row>
    <row r="848851" spans="2:3" x14ac:dyDescent="0.25">
      <c r="B848851" s="76"/>
      <c r="C848851" s="75"/>
    </row>
    <row r="848852" spans="2:3" x14ac:dyDescent="0.25">
      <c r="B848852" s="76"/>
      <c r="C848852" s="75"/>
    </row>
    <row r="848853" spans="2:3" x14ac:dyDescent="0.25">
      <c r="B848853" s="76"/>
      <c r="C848853" s="75"/>
    </row>
    <row r="848854" spans="2:3" x14ac:dyDescent="0.25">
      <c r="B848854" s="76"/>
      <c r="C848854" s="75"/>
    </row>
    <row r="848855" spans="2:3" x14ac:dyDescent="0.25">
      <c r="B848855" s="76"/>
      <c r="C848855" s="75"/>
    </row>
    <row r="848856" spans="2:3" x14ac:dyDescent="0.25">
      <c r="B848856" s="76"/>
      <c r="C848856" s="75"/>
    </row>
    <row r="848857" spans="2:3" x14ac:dyDescent="0.25">
      <c r="B848857" s="76"/>
      <c r="C848857" s="75"/>
    </row>
    <row r="848858" spans="2:3" x14ac:dyDescent="0.25">
      <c r="B848858" s="76"/>
      <c r="C848858" s="75"/>
    </row>
    <row r="848859" spans="2:3" x14ac:dyDescent="0.25">
      <c r="B848859" s="76"/>
      <c r="C848859" s="75"/>
    </row>
    <row r="848969" spans="2:3" x14ac:dyDescent="0.25">
      <c r="B848969" s="76"/>
      <c r="C848969" s="75"/>
    </row>
    <row r="848970" spans="2:3" x14ac:dyDescent="0.25">
      <c r="B848970" s="76"/>
      <c r="C848970" s="75"/>
    </row>
    <row r="848971" spans="2:3" x14ac:dyDescent="0.25">
      <c r="B848971" s="76"/>
      <c r="C848971" s="75"/>
    </row>
    <row r="848972" spans="2:3" x14ac:dyDescent="0.25">
      <c r="B848972" s="76"/>
      <c r="C848972" s="75"/>
    </row>
    <row r="848973" spans="2:3" x14ac:dyDescent="0.25">
      <c r="B848973" s="76"/>
      <c r="C848973" s="75"/>
    </row>
    <row r="848974" spans="2:3" x14ac:dyDescent="0.25">
      <c r="B848974" s="76"/>
      <c r="C848974" s="75"/>
    </row>
    <row r="848975" spans="2:3" x14ac:dyDescent="0.25">
      <c r="B848975" s="76"/>
      <c r="C848975" s="75"/>
    </row>
    <row r="848976" spans="2:3" x14ac:dyDescent="0.25">
      <c r="B848976" s="76"/>
      <c r="C848976" s="75"/>
    </row>
    <row r="848977" spans="2:3" x14ac:dyDescent="0.25">
      <c r="B848977" s="76"/>
      <c r="C848977" s="75"/>
    </row>
    <row r="848978" spans="2:3" x14ac:dyDescent="0.25">
      <c r="B848978" s="76"/>
      <c r="C848978" s="75"/>
    </row>
    <row r="848979" spans="2:3" x14ac:dyDescent="0.25">
      <c r="B848979" s="76"/>
      <c r="C848979" s="75"/>
    </row>
    <row r="848980" spans="2:3" x14ac:dyDescent="0.25">
      <c r="B848980" s="76"/>
      <c r="C848980" s="75"/>
    </row>
    <row r="848981" spans="2:3" x14ac:dyDescent="0.25">
      <c r="B848981" s="76"/>
      <c r="C848981" s="75"/>
    </row>
    <row r="849091" spans="2:3" x14ac:dyDescent="0.25">
      <c r="B849091" s="76"/>
      <c r="C849091" s="75"/>
    </row>
    <row r="849092" spans="2:3" x14ac:dyDescent="0.25">
      <c r="B849092" s="76"/>
      <c r="C849092" s="75"/>
    </row>
    <row r="849093" spans="2:3" x14ac:dyDescent="0.25">
      <c r="B849093" s="76"/>
      <c r="C849093" s="75"/>
    </row>
    <row r="849094" spans="2:3" x14ac:dyDescent="0.25">
      <c r="B849094" s="76"/>
      <c r="C849094" s="75"/>
    </row>
    <row r="849095" spans="2:3" x14ac:dyDescent="0.25">
      <c r="B849095" s="76"/>
      <c r="C849095" s="75"/>
    </row>
    <row r="849096" spans="2:3" x14ac:dyDescent="0.25">
      <c r="B849096" s="76"/>
      <c r="C849096" s="75"/>
    </row>
    <row r="849097" spans="2:3" x14ac:dyDescent="0.25">
      <c r="B849097" s="76"/>
      <c r="C849097" s="75"/>
    </row>
    <row r="849098" spans="2:3" x14ac:dyDescent="0.25">
      <c r="B849098" s="76"/>
      <c r="C849098" s="75"/>
    </row>
    <row r="849099" spans="2:3" x14ac:dyDescent="0.25">
      <c r="B849099" s="76"/>
      <c r="C849099" s="75"/>
    </row>
    <row r="849100" spans="2:3" x14ac:dyDescent="0.25">
      <c r="B849100" s="76"/>
      <c r="C849100" s="75"/>
    </row>
    <row r="849101" spans="2:3" x14ac:dyDescent="0.25">
      <c r="B849101" s="76"/>
      <c r="C849101" s="75"/>
    </row>
    <row r="849102" spans="2:3" x14ac:dyDescent="0.25">
      <c r="B849102" s="76"/>
      <c r="C849102" s="75"/>
    </row>
    <row r="849103" spans="2:3" x14ac:dyDescent="0.25">
      <c r="B849103" s="76"/>
      <c r="C849103" s="75"/>
    </row>
    <row r="849213" spans="2:3" x14ac:dyDescent="0.25">
      <c r="B849213" s="76"/>
      <c r="C849213" s="75"/>
    </row>
    <row r="849214" spans="2:3" x14ac:dyDescent="0.25">
      <c r="B849214" s="76"/>
      <c r="C849214" s="75"/>
    </row>
    <row r="849215" spans="2:3" x14ac:dyDescent="0.25">
      <c r="B849215" s="76"/>
      <c r="C849215" s="75"/>
    </row>
    <row r="849216" spans="2:3" x14ac:dyDescent="0.25">
      <c r="B849216" s="76"/>
      <c r="C849216" s="75"/>
    </row>
    <row r="849217" spans="2:3" x14ac:dyDescent="0.25">
      <c r="B849217" s="76"/>
      <c r="C849217" s="75"/>
    </row>
    <row r="849218" spans="2:3" x14ac:dyDescent="0.25">
      <c r="B849218" s="76"/>
      <c r="C849218" s="75"/>
    </row>
    <row r="849219" spans="2:3" x14ac:dyDescent="0.25">
      <c r="B849219" s="76"/>
      <c r="C849219" s="75"/>
    </row>
    <row r="849220" spans="2:3" x14ac:dyDescent="0.25">
      <c r="B849220" s="76"/>
      <c r="C849220" s="75"/>
    </row>
    <row r="849221" spans="2:3" x14ac:dyDescent="0.25">
      <c r="B849221" s="76"/>
      <c r="C849221" s="75"/>
    </row>
    <row r="849222" spans="2:3" x14ac:dyDescent="0.25">
      <c r="B849222" s="76"/>
      <c r="C849222" s="75"/>
    </row>
    <row r="849223" spans="2:3" x14ac:dyDescent="0.25">
      <c r="B849223" s="76"/>
      <c r="C849223" s="75"/>
    </row>
    <row r="849224" spans="2:3" x14ac:dyDescent="0.25">
      <c r="B849224" s="76"/>
      <c r="C849224" s="75"/>
    </row>
    <row r="849225" spans="2:3" x14ac:dyDescent="0.25">
      <c r="B849225" s="76"/>
      <c r="C849225" s="75"/>
    </row>
    <row r="849335" spans="2:3" x14ac:dyDescent="0.25">
      <c r="B849335" s="76"/>
      <c r="C849335" s="75"/>
    </row>
    <row r="849336" spans="2:3" x14ac:dyDescent="0.25">
      <c r="B849336" s="76"/>
      <c r="C849336" s="75"/>
    </row>
    <row r="849337" spans="2:3" x14ac:dyDescent="0.25">
      <c r="B849337" s="76"/>
      <c r="C849337" s="75"/>
    </row>
    <row r="849338" spans="2:3" x14ac:dyDescent="0.25">
      <c r="B849338" s="76"/>
      <c r="C849338" s="75"/>
    </row>
    <row r="849339" spans="2:3" x14ac:dyDescent="0.25">
      <c r="B849339" s="76"/>
      <c r="C849339" s="75"/>
    </row>
    <row r="849340" spans="2:3" x14ac:dyDescent="0.25">
      <c r="B849340" s="76"/>
      <c r="C849340" s="75"/>
    </row>
    <row r="849341" spans="2:3" x14ac:dyDescent="0.25">
      <c r="B849341" s="76"/>
      <c r="C849341" s="75"/>
    </row>
    <row r="849342" spans="2:3" x14ac:dyDescent="0.25">
      <c r="B849342" s="76"/>
      <c r="C849342" s="75"/>
    </row>
    <row r="849343" spans="2:3" x14ac:dyDescent="0.25">
      <c r="B849343" s="76"/>
      <c r="C849343" s="75"/>
    </row>
    <row r="849344" spans="2:3" x14ac:dyDescent="0.25">
      <c r="B849344" s="76"/>
      <c r="C849344" s="75"/>
    </row>
    <row r="849345" spans="2:3" x14ac:dyDescent="0.25">
      <c r="B849345" s="76"/>
      <c r="C849345" s="75"/>
    </row>
    <row r="849346" spans="2:3" x14ac:dyDescent="0.25">
      <c r="B849346" s="76"/>
      <c r="C849346" s="75"/>
    </row>
    <row r="849347" spans="2:3" x14ac:dyDescent="0.25">
      <c r="B849347" s="76"/>
      <c r="C849347" s="75"/>
    </row>
    <row r="849457" spans="2:3" x14ac:dyDescent="0.25">
      <c r="B849457" s="76"/>
      <c r="C849457" s="75"/>
    </row>
    <row r="849458" spans="2:3" x14ac:dyDescent="0.25">
      <c r="B849458" s="76"/>
      <c r="C849458" s="75"/>
    </row>
    <row r="849459" spans="2:3" x14ac:dyDescent="0.25">
      <c r="B849459" s="76"/>
      <c r="C849459" s="75"/>
    </row>
    <row r="849460" spans="2:3" x14ac:dyDescent="0.25">
      <c r="B849460" s="76"/>
      <c r="C849460" s="75"/>
    </row>
    <row r="849461" spans="2:3" x14ac:dyDescent="0.25">
      <c r="B849461" s="76"/>
      <c r="C849461" s="75"/>
    </row>
    <row r="849462" spans="2:3" x14ac:dyDescent="0.25">
      <c r="B849462" s="76"/>
      <c r="C849462" s="75"/>
    </row>
    <row r="849463" spans="2:3" x14ac:dyDescent="0.25">
      <c r="B849463" s="76"/>
      <c r="C849463" s="75"/>
    </row>
    <row r="849464" spans="2:3" x14ac:dyDescent="0.25">
      <c r="B849464" s="76"/>
      <c r="C849464" s="75"/>
    </row>
    <row r="849465" spans="2:3" x14ac:dyDescent="0.25">
      <c r="B849465" s="76"/>
      <c r="C849465" s="75"/>
    </row>
    <row r="849466" spans="2:3" x14ac:dyDescent="0.25">
      <c r="B849466" s="76"/>
      <c r="C849466" s="75"/>
    </row>
    <row r="849467" spans="2:3" x14ac:dyDescent="0.25">
      <c r="B849467" s="76"/>
      <c r="C849467" s="75"/>
    </row>
    <row r="849468" spans="2:3" x14ac:dyDescent="0.25">
      <c r="B849468" s="76"/>
      <c r="C849468" s="75"/>
    </row>
    <row r="849469" spans="2:3" x14ac:dyDescent="0.25">
      <c r="B849469" s="76"/>
      <c r="C849469" s="75"/>
    </row>
    <row r="849579" spans="2:3" x14ac:dyDescent="0.25">
      <c r="B849579" s="76"/>
      <c r="C849579" s="75"/>
    </row>
    <row r="849580" spans="2:3" x14ac:dyDescent="0.25">
      <c r="B849580" s="76"/>
      <c r="C849580" s="75"/>
    </row>
    <row r="849581" spans="2:3" x14ac:dyDescent="0.25">
      <c r="B849581" s="76"/>
      <c r="C849581" s="75"/>
    </row>
    <row r="849582" spans="2:3" x14ac:dyDescent="0.25">
      <c r="B849582" s="76"/>
      <c r="C849582" s="75"/>
    </row>
    <row r="849583" spans="2:3" x14ac:dyDescent="0.25">
      <c r="B849583" s="76"/>
      <c r="C849583" s="75"/>
    </row>
    <row r="849584" spans="2:3" x14ac:dyDescent="0.25">
      <c r="B849584" s="76"/>
      <c r="C849584" s="75"/>
    </row>
    <row r="849585" spans="2:3" x14ac:dyDescent="0.25">
      <c r="B849585" s="76"/>
      <c r="C849585" s="75"/>
    </row>
    <row r="849586" spans="2:3" x14ac:dyDescent="0.25">
      <c r="B849586" s="76"/>
      <c r="C849586" s="75"/>
    </row>
    <row r="849587" spans="2:3" x14ac:dyDescent="0.25">
      <c r="B849587" s="76"/>
      <c r="C849587" s="75"/>
    </row>
    <row r="849588" spans="2:3" x14ac:dyDescent="0.25">
      <c r="B849588" s="76"/>
      <c r="C849588" s="75"/>
    </row>
    <row r="849589" spans="2:3" x14ac:dyDescent="0.25">
      <c r="B849589" s="76"/>
      <c r="C849589" s="75"/>
    </row>
    <row r="849590" spans="2:3" x14ac:dyDescent="0.25">
      <c r="B849590" s="76"/>
      <c r="C849590" s="75"/>
    </row>
    <row r="849591" spans="2:3" x14ac:dyDescent="0.25">
      <c r="B849591" s="76"/>
      <c r="C849591" s="75"/>
    </row>
    <row r="849701" spans="2:3" x14ac:dyDescent="0.25">
      <c r="B849701" s="76"/>
      <c r="C849701" s="75"/>
    </row>
    <row r="849702" spans="2:3" x14ac:dyDescent="0.25">
      <c r="B849702" s="76"/>
      <c r="C849702" s="75"/>
    </row>
    <row r="849703" spans="2:3" x14ac:dyDescent="0.25">
      <c r="B849703" s="76"/>
      <c r="C849703" s="75"/>
    </row>
    <row r="849704" spans="2:3" x14ac:dyDescent="0.25">
      <c r="B849704" s="76"/>
      <c r="C849704" s="75"/>
    </row>
    <row r="849705" spans="2:3" x14ac:dyDescent="0.25">
      <c r="B849705" s="76"/>
      <c r="C849705" s="75"/>
    </row>
    <row r="849706" spans="2:3" x14ac:dyDescent="0.25">
      <c r="B849706" s="76"/>
      <c r="C849706" s="75"/>
    </row>
    <row r="849707" spans="2:3" x14ac:dyDescent="0.25">
      <c r="B849707" s="76"/>
      <c r="C849707" s="75"/>
    </row>
    <row r="849708" spans="2:3" x14ac:dyDescent="0.25">
      <c r="B849708" s="76"/>
      <c r="C849708" s="75"/>
    </row>
    <row r="849709" spans="2:3" x14ac:dyDescent="0.25">
      <c r="B849709" s="76"/>
      <c r="C849709" s="75"/>
    </row>
    <row r="849710" spans="2:3" x14ac:dyDescent="0.25">
      <c r="B849710" s="76"/>
      <c r="C849710" s="75"/>
    </row>
    <row r="849711" spans="2:3" x14ac:dyDescent="0.25">
      <c r="B849711" s="76"/>
      <c r="C849711" s="75"/>
    </row>
    <row r="849712" spans="2:3" x14ac:dyDescent="0.25">
      <c r="B849712" s="76"/>
      <c r="C849712" s="75"/>
    </row>
    <row r="849713" spans="2:3" x14ac:dyDescent="0.25">
      <c r="B849713" s="76"/>
      <c r="C849713" s="75"/>
    </row>
    <row r="849823" spans="2:3" x14ac:dyDescent="0.25">
      <c r="B849823" s="76"/>
      <c r="C849823" s="75"/>
    </row>
    <row r="849824" spans="2:3" x14ac:dyDescent="0.25">
      <c r="B849824" s="76"/>
      <c r="C849824" s="75"/>
    </row>
    <row r="849825" spans="2:3" x14ac:dyDescent="0.25">
      <c r="B849825" s="76"/>
      <c r="C849825" s="75"/>
    </row>
    <row r="849826" spans="2:3" x14ac:dyDescent="0.25">
      <c r="B849826" s="76"/>
      <c r="C849826" s="75"/>
    </row>
    <row r="849827" spans="2:3" x14ac:dyDescent="0.25">
      <c r="B849827" s="76"/>
      <c r="C849827" s="75"/>
    </row>
    <row r="849828" spans="2:3" x14ac:dyDescent="0.25">
      <c r="B849828" s="76"/>
      <c r="C849828" s="75"/>
    </row>
    <row r="849829" spans="2:3" x14ac:dyDescent="0.25">
      <c r="B849829" s="76"/>
      <c r="C849829" s="75"/>
    </row>
    <row r="849830" spans="2:3" x14ac:dyDescent="0.25">
      <c r="B849830" s="76"/>
      <c r="C849830" s="75"/>
    </row>
    <row r="849831" spans="2:3" x14ac:dyDescent="0.25">
      <c r="B849831" s="76"/>
      <c r="C849831" s="75"/>
    </row>
    <row r="849832" spans="2:3" x14ac:dyDescent="0.25">
      <c r="B849832" s="76"/>
      <c r="C849832" s="75"/>
    </row>
    <row r="849833" spans="2:3" x14ac:dyDescent="0.25">
      <c r="B849833" s="76"/>
      <c r="C849833" s="75"/>
    </row>
    <row r="849834" spans="2:3" x14ac:dyDescent="0.25">
      <c r="B849834" s="76"/>
      <c r="C849834" s="75"/>
    </row>
    <row r="849835" spans="2:3" x14ac:dyDescent="0.25">
      <c r="B849835" s="76"/>
      <c r="C849835" s="75"/>
    </row>
    <row r="849945" spans="2:3" x14ac:dyDescent="0.25">
      <c r="B849945" s="76"/>
      <c r="C849945" s="75"/>
    </row>
    <row r="849946" spans="2:3" x14ac:dyDescent="0.25">
      <c r="B849946" s="76"/>
      <c r="C849946" s="75"/>
    </row>
    <row r="849947" spans="2:3" x14ac:dyDescent="0.25">
      <c r="B849947" s="76"/>
      <c r="C849947" s="75"/>
    </row>
    <row r="849948" spans="2:3" x14ac:dyDescent="0.25">
      <c r="B849948" s="76"/>
      <c r="C849948" s="75"/>
    </row>
    <row r="849949" spans="2:3" x14ac:dyDescent="0.25">
      <c r="B849949" s="76"/>
      <c r="C849949" s="75"/>
    </row>
    <row r="849950" spans="2:3" x14ac:dyDescent="0.25">
      <c r="B849950" s="76"/>
      <c r="C849950" s="75"/>
    </row>
    <row r="849951" spans="2:3" x14ac:dyDescent="0.25">
      <c r="B849951" s="76"/>
      <c r="C849951" s="75"/>
    </row>
    <row r="849952" spans="2:3" x14ac:dyDescent="0.25">
      <c r="B849952" s="76"/>
      <c r="C849952" s="75"/>
    </row>
    <row r="849953" spans="2:3" x14ac:dyDescent="0.25">
      <c r="B849953" s="76"/>
      <c r="C849953" s="75"/>
    </row>
    <row r="849954" spans="2:3" x14ac:dyDescent="0.25">
      <c r="B849954" s="76"/>
      <c r="C849954" s="75"/>
    </row>
    <row r="849955" spans="2:3" x14ac:dyDescent="0.25">
      <c r="B849955" s="76"/>
      <c r="C849955" s="75"/>
    </row>
    <row r="849956" spans="2:3" x14ac:dyDescent="0.25">
      <c r="B849956" s="76"/>
      <c r="C849956" s="75"/>
    </row>
    <row r="849957" spans="2:3" x14ac:dyDescent="0.25">
      <c r="B849957" s="76"/>
      <c r="C849957" s="75"/>
    </row>
    <row r="850067" spans="2:3" x14ac:dyDescent="0.25">
      <c r="B850067" s="76"/>
      <c r="C850067" s="75"/>
    </row>
    <row r="850068" spans="2:3" x14ac:dyDescent="0.25">
      <c r="B850068" s="76"/>
      <c r="C850068" s="75"/>
    </row>
    <row r="850069" spans="2:3" x14ac:dyDescent="0.25">
      <c r="B850069" s="76"/>
      <c r="C850069" s="75"/>
    </row>
    <row r="850070" spans="2:3" x14ac:dyDescent="0.25">
      <c r="B850070" s="76"/>
      <c r="C850070" s="75"/>
    </row>
    <row r="850071" spans="2:3" x14ac:dyDescent="0.25">
      <c r="B850071" s="76"/>
      <c r="C850071" s="75"/>
    </row>
    <row r="850072" spans="2:3" x14ac:dyDescent="0.25">
      <c r="B850072" s="76"/>
      <c r="C850072" s="75"/>
    </row>
    <row r="850073" spans="2:3" x14ac:dyDescent="0.25">
      <c r="B850073" s="76"/>
      <c r="C850073" s="75"/>
    </row>
    <row r="850074" spans="2:3" x14ac:dyDescent="0.25">
      <c r="B850074" s="76"/>
      <c r="C850074" s="75"/>
    </row>
    <row r="850075" spans="2:3" x14ac:dyDescent="0.25">
      <c r="B850075" s="76"/>
      <c r="C850075" s="75"/>
    </row>
    <row r="850076" spans="2:3" x14ac:dyDescent="0.25">
      <c r="B850076" s="76"/>
      <c r="C850076" s="75"/>
    </row>
    <row r="850077" spans="2:3" x14ac:dyDescent="0.25">
      <c r="B850077" s="76"/>
      <c r="C850077" s="75"/>
    </row>
    <row r="850078" spans="2:3" x14ac:dyDescent="0.25">
      <c r="B850078" s="76"/>
      <c r="C850078" s="75"/>
    </row>
    <row r="850079" spans="2:3" x14ac:dyDescent="0.25">
      <c r="B850079" s="76"/>
      <c r="C850079" s="75"/>
    </row>
    <row r="850189" spans="2:3" x14ac:dyDescent="0.25">
      <c r="B850189" s="76"/>
      <c r="C850189" s="75"/>
    </row>
    <row r="850190" spans="2:3" x14ac:dyDescent="0.25">
      <c r="B850190" s="76"/>
      <c r="C850190" s="75"/>
    </row>
    <row r="850191" spans="2:3" x14ac:dyDescent="0.25">
      <c r="B850191" s="76"/>
      <c r="C850191" s="75"/>
    </row>
    <row r="850192" spans="2:3" x14ac:dyDescent="0.25">
      <c r="B850192" s="76"/>
      <c r="C850192" s="75"/>
    </row>
    <row r="850193" spans="2:3" x14ac:dyDescent="0.25">
      <c r="B850193" s="76"/>
      <c r="C850193" s="75"/>
    </row>
    <row r="850194" spans="2:3" x14ac:dyDescent="0.25">
      <c r="B850194" s="76"/>
      <c r="C850194" s="75"/>
    </row>
    <row r="850195" spans="2:3" x14ac:dyDescent="0.25">
      <c r="B850195" s="76"/>
      <c r="C850195" s="75"/>
    </row>
    <row r="850196" spans="2:3" x14ac:dyDescent="0.25">
      <c r="B850196" s="76"/>
      <c r="C850196" s="75"/>
    </row>
    <row r="850197" spans="2:3" x14ac:dyDescent="0.25">
      <c r="B850197" s="76"/>
      <c r="C850197" s="75"/>
    </row>
    <row r="850198" spans="2:3" x14ac:dyDescent="0.25">
      <c r="B850198" s="76"/>
      <c r="C850198" s="75"/>
    </row>
    <row r="850199" spans="2:3" x14ac:dyDescent="0.25">
      <c r="B850199" s="76"/>
      <c r="C850199" s="75"/>
    </row>
    <row r="850200" spans="2:3" x14ac:dyDescent="0.25">
      <c r="B850200" s="76"/>
      <c r="C850200" s="75"/>
    </row>
    <row r="850201" spans="2:3" x14ac:dyDescent="0.25">
      <c r="B850201" s="76"/>
      <c r="C850201" s="75"/>
    </row>
    <row r="850311" spans="2:3" x14ac:dyDescent="0.25">
      <c r="B850311" s="76"/>
      <c r="C850311" s="75"/>
    </row>
    <row r="850312" spans="2:3" x14ac:dyDescent="0.25">
      <c r="B850312" s="76"/>
      <c r="C850312" s="75"/>
    </row>
    <row r="850313" spans="2:3" x14ac:dyDescent="0.25">
      <c r="B850313" s="76"/>
      <c r="C850313" s="75"/>
    </row>
    <row r="850314" spans="2:3" x14ac:dyDescent="0.25">
      <c r="B850314" s="76"/>
      <c r="C850314" s="75"/>
    </row>
    <row r="850315" spans="2:3" x14ac:dyDescent="0.25">
      <c r="B850315" s="76"/>
      <c r="C850315" s="75"/>
    </row>
    <row r="850316" spans="2:3" x14ac:dyDescent="0.25">
      <c r="B850316" s="76"/>
      <c r="C850316" s="75"/>
    </row>
    <row r="850317" spans="2:3" x14ac:dyDescent="0.25">
      <c r="B850317" s="76"/>
      <c r="C850317" s="75"/>
    </row>
    <row r="850318" spans="2:3" x14ac:dyDescent="0.25">
      <c r="B850318" s="76"/>
      <c r="C850318" s="75"/>
    </row>
    <row r="850319" spans="2:3" x14ac:dyDescent="0.25">
      <c r="B850319" s="76"/>
      <c r="C850319" s="75"/>
    </row>
    <row r="850320" spans="2:3" x14ac:dyDescent="0.25">
      <c r="B850320" s="76"/>
      <c r="C850320" s="75"/>
    </row>
    <row r="850321" spans="2:3" x14ac:dyDescent="0.25">
      <c r="B850321" s="76"/>
      <c r="C850321" s="75"/>
    </row>
    <row r="850322" spans="2:3" x14ac:dyDescent="0.25">
      <c r="B850322" s="76"/>
      <c r="C850322" s="75"/>
    </row>
    <row r="850323" spans="2:3" x14ac:dyDescent="0.25">
      <c r="B850323" s="76"/>
      <c r="C850323" s="75"/>
    </row>
    <row r="850433" spans="2:3" x14ac:dyDescent="0.25">
      <c r="B850433" s="76"/>
      <c r="C850433" s="75"/>
    </row>
    <row r="850434" spans="2:3" x14ac:dyDescent="0.25">
      <c r="B850434" s="76"/>
      <c r="C850434" s="75"/>
    </row>
    <row r="850435" spans="2:3" x14ac:dyDescent="0.25">
      <c r="B850435" s="76"/>
      <c r="C850435" s="75"/>
    </row>
    <row r="850436" spans="2:3" x14ac:dyDescent="0.25">
      <c r="B850436" s="76"/>
      <c r="C850436" s="75"/>
    </row>
    <row r="850437" spans="2:3" x14ac:dyDescent="0.25">
      <c r="B850437" s="76"/>
      <c r="C850437" s="75"/>
    </row>
    <row r="850438" spans="2:3" x14ac:dyDescent="0.25">
      <c r="B850438" s="76"/>
      <c r="C850438" s="75"/>
    </row>
    <row r="850439" spans="2:3" x14ac:dyDescent="0.25">
      <c r="B850439" s="76"/>
      <c r="C850439" s="75"/>
    </row>
    <row r="850440" spans="2:3" x14ac:dyDescent="0.25">
      <c r="B850440" s="76"/>
      <c r="C850440" s="75"/>
    </row>
    <row r="850441" spans="2:3" x14ac:dyDescent="0.25">
      <c r="B850441" s="76"/>
      <c r="C850441" s="75"/>
    </row>
    <row r="850442" spans="2:3" x14ac:dyDescent="0.25">
      <c r="B850442" s="76"/>
      <c r="C850442" s="75"/>
    </row>
    <row r="850443" spans="2:3" x14ac:dyDescent="0.25">
      <c r="B850443" s="76"/>
      <c r="C850443" s="75"/>
    </row>
    <row r="850444" spans="2:3" x14ac:dyDescent="0.25">
      <c r="B850444" s="76"/>
      <c r="C850444" s="75"/>
    </row>
    <row r="850445" spans="2:3" x14ac:dyDescent="0.25">
      <c r="B850445" s="76"/>
      <c r="C850445" s="75"/>
    </row>
    <row r="850555" spans="2:3" x14ac:dyDescent="0.25">
      <c r="B850555" s="76"/>
      <c r="C850555" s="75"/>
    </row>
    <row r="850556" spans="2:3" x14ac:dyDescent="0.25">
      <c r="B850556" s="76"/>
      <c r="C850556" s="75"/>
    </row>
    <row r="850557" spans="2:3" x14ac:dyDescent="0.25">
      <c r="B850557" s="76"/>
      <c r="C850557" s="75"/>
    </row>
    <row r="850558" spans="2:3" x14ac:dyDescent="0.25">
      <c r="B850558" s="76"/>
      <c r="C850558" s="75"/>
    </row>
    <row r="850559" spans="2:3" x14ac:dyDescent="0.25">
      <c r="B850559" s="76"/>
      <c r="C850559" s="75"/>
    </row>
    <row r="850560" spans="2:3" x14ac:dyDescent="0.25">
      <c r="B850560" s="76"/>
      <c r="C850560" s="75"/>
    </row>
    <row r="850561" spans="2:3" x14ac:dyDescent="0.25">
      <c r="B850561" s="76"/>
      <c r="C850561" s="75"/>
    </row>
    <row r="850562" spans="2:3" x14ac:dyDescent="0.25">
      <c r="B850562" s="76"/>
      <c r="C850562" s="75"/>
    </row>
    <row r="850563" spans="2:3" x14ac:dyDescent="0.25">
      <c r="B850563" s="76"/>
      <c r="C850563" s="75"/>
    </row>
    <row r="850564" spans="2:3" x14ac:dyDescent="0.25">
      <c r="B850564" s="76"/>
      <c r="C850564" s="75"/>
    </row>
    <row r="850565" spans="2:3" x14ac:dyDescent="0.25">
      <c r="B850565" s="76"/>
      <c r="C850565" s="75"/>
    </row>
    <row r="850566" spans="2:3" x14ac:dyDescent="0.25">
      <c r="B850566" s="76"/>
      <c r="C850566" s="75"/>
    </row>
    <row r="850567" spans="2:3" x14ac:dyDescent="0.25">
      <c r="B850567" s="76"/>
      <c r="C850567" s="75"/>
    </row>
    <row r="850677" spans="2:3" x14ac:dyDescent="0.25">
      <c r="B850677" s="76"/>
      <c r="C850677" s="75"/>
    </row>
    <row r="850678" spans="2:3" x14ac:dyDescent="0.25">
      <c r="B850678" s="76"/>
      <c r="C850678" s="75"/>
    </row>
    <row r="850679" spans="2:3" x14ac:dyDescent="0.25">
      <c r="B850679" s="76"/>
      <c r="C850679" s="75"/>
    </row>
    <row r="850680" spans="2:3" x14ac:dyDescent="0.25">
      <c r="B850680" s="76"/>
      <c r="C850680" s="75"/>
    </row>
    <row r="850681" spans="2:3" x14ac:dyDescent="0.25">
      <c r="B850681" s="76"/>
      <c r="C850681" s="75"/>
    </row>
    <row r="850682" spans="2:3" x14ac:dyDescent="0.25">
      <c r="B850682" s="76"/>
      <c r="C850682" s="75"/>
    </row>
    <row r="850683" spans="2:3" x14ac:dyDescent="0.25">
      <c r="B850683" s="76"/>
      <c r="C850683" s="75"/>
    </row>
    <row r="850684" spans="2:3" x14ac:dyDescent="0.25">
      <c r="B850684" s="76"/>
      <c r="C850684" s="75"/>
    </row>
    <row r="850685" spans="2:3" x14ac:dyDescent="0.25">
      <c r="B850685" s="76"/>
      <c r="C850685" s="75"/>
    </row>
    <row r="850686" spans="2:3" x14ac:dyDescent="0.25">
      <c r="B850686" s="76"/>
      <c r="C850686" s="75"/>
    </row>
    <row r="850687" spans="2:3" x14ac:dyDescent="0.25">
      <c r="B850687" s="76"/>
      <c r="C850687" s="75"/>
    </row>
    <row r="850688" spans="2:3" x14ac:dyDescent="0.25">
      <c r="B850688" s="76"/>
      <c r="C850688" s="75"/>
    </row>
    <row r="850689" spans="2:3" x14ac:dyDescent="0.25">
      <c r="B850689" s="76"/>
      <c r="C850689" s="75"/>
    </row>
    <row r="850799" spans="2:3" x14ac:dyDescent="0.25">
      <c r="B850799" s="76"/>
      <c r="C850799" s="75"/>
    </row>
    <row r="850800" spans="2:3" x14ac:dyDescent="0.25">
      <c r="B850800" s="76"/>
      <c r="C850800" s="75"/>
    </row>
    <row r="850801" spans="2:3" x14ac:dyDescent="0.25">
      <c r="B850801" s="76"/>
      <c r="C850801" s="75"/>
    </row>
    <row r="850802" spans="2:3" x14ac:dyDescent="0.25">
      <c r="B850802" s="76"/>
      <c r="C850802" s="75"/>
    </row>
    <row r="850803" spans="2:3" x14ac:dyDescent="0.25">
      <c r="B850803" s="76"/>
      <c r="C850803" s="75"/>
    </row>
    <row r="850804" spans="2:3" x14ac:dyDescent="0.25">
      <c r="B850804" s="76"/>
      <c r="C850804" s="75"/>
    </row>
    <row r="850805" spans="2:3" x14ac:dyDescent="0.25">
      <c r="B850805" s="76"/>
      <c r="C850805" s="75"/>
    </row>
    <row r="850806" spans="2:3" x14ac:dyDescent="0.25">
      <c r="B850806" s="76"/>
      <c r="C850806" s="75"/>
    </row>
    <row r="850807" spans="2:3" x14ac:dyDescent="0.25">
      <c r="B850807" s="76"/>
      <c r="C850807" s="75"/>
    </row>
    <row r="850808" spans="2:3" x14ac:dyDescent="0.25">
      <c r="B850808" s="76"/>
      <c r="C850808" s="75"/>
    </row>
    <row r="850809" spans="2:3" x14ac:dyDescent="0.25">
      <c r="B850809" s="76"/>
      <c r="C850809" s="75"/>
    </row>
    <row r="850810" spans="2:3" x14ac:dyDescent="0.25">
      <c r="B850810" s="76"/>
      <c r="C850810" s="75"/>
    </row>
    <row r="850811" spans="2:3" x14ac:dyDescent="0.25">
      <c r="B850811" s="76"/>
      <c r="C850811" s="75"/>
    </row>
    <row r="850921" spans="2:3" x14ac:dyDescent="0.25">
      <c r="B850921" s="76"/>
      <c r="C850921" s="75"/>
    </row>
    <row r="850922" spans="2:3" x14ac:dyDescent="0.25">
      <c r="B850922" s="76"/>
      <c r="C850922" s="75"/>
    </row>
    <row r="850923" spans="2:3" x14ac:dyDescent="0.25">
      <c r="B850923" s="76"/>
      <c r="C850923" s="75"/>
    </row>
    <row r="850924" spans="2:3" x14ac:dyDescent="0.25">
      <c r="B850924" s="76"/>
      <c r="C850924" s="75"/>
    </row>
    <row r="850925" spans="2:3" x14ac:dyDescent="0.25">
      <c r="B850925" s="76"/>
      <c r="C850925" s="75"/>
    </row>
    <row r="850926" spans="2:3" x14ac:dyDescent="0.25">
      <c r="B850926" s="76"/>
      <c r="C850926" s="75"/>
    </row>
    <row r="850927" spans="2:3" x14ac:dyDescent="0.25">
      <c r="B850927" s="76"/>
      <c r="C850927" s="75"/>
    </row>
    <row r="850928" spans="2:3" x14ac:dyDescent="0.25">
      <c r="B850928" s="76"/>
      <c r="C850928" s="75"/>
    </row>
    <row r="850929" spans="2:3" x14ac:dyDescent="0.25">
      <c r="B850929" s="76"/>
      <c r="C850929" s="75"/>
    </row>
    <row r="850930" spans="2:3" x14ac:dyDescent="0.25">
      <c r="B850930" s="76"/>
      <c r="C850930" s="75"/>
    </row>
    <row r="850931" spans="2:3" x14ac:dyDescent="0.25">
      <c r="B850931" s="76"/>
      <c r="C850931" s="75"/>
    </row>
    <row r="850932" spans="2:3" x14ac:dyDescent="0.25">
      <c r="B850932" s="76"/>
      <c r="C850932" s="75"/>
    </row>
    <row r="850933" spans="2:3" x14ac:dyDescent="0.25">
      <c r="B850933" s="76"/>
      <c r="C850933" s="75"/>
    </row>
    <row r="851043" spans="2:3" x14ac:dyDescent="0.25">
      <c r="B851043" s="76"/>
      <c r="C851043" s="75"/>
    </row>
    <row r="851044" spans="2:3" x14ac:dyDescent="0.25">
      <c r="B851044" s="76"/>
      <c r="C851044" s="75"/>
    </row>
    <row r="851045" spans="2:3" x14ac:dyDescent="0.25">
      <c r="B851045" s="76"/>
      <c r="C851045" s="75"/>
    </row>
    <row r="851046" spans="2:3" x14ac:dyDescent="0.25">
      <c r="B851046" s="76"/>
      <c r="C851046" s="75"/>
    </row>
    <row r="851047" spans="2:3" x14ac:dyDescent="0.25">
      <c r="B851047" s="76"/>
      <c r="C851047" s="75"/>
    </row>
    <row r="851048" spans="2:3" x14ac:dyDescent="0.25">
      <c r="B851048" s="76"/>
      <c r="C851048" s="75"/>
    </row>
    <row r="851049" spans="2:3" x14ac:dyDescent="0.25">
      <c r="B851049" s="76"/>
      <c r="C851049" s="75"/>
    </row>
    <row r="851050" spans="2:3" x14ac:dyDescent="0.25">
      <c r="B851050" s="76"/>
      <c r="C851050" s="75"/>
    </row>
    <row r="851051" spans="2:3" x14ac:dyDescent="0.25">
      <c r="B851051" s="76"/>
      <c r="C851051" s="75"/>
    </row>
    <row r="851052" spans="2:3" x14ac:dyDescent="0.25">
      <c r="B851052" s="76"/>
      <c r="C851052" s="75"/>
    </row>
    <row r="851053" spans="2:3" x14ac:dyDescent="0.25">
      <c r="B851053" s="76"/>
      <c r="C851053" s="75"/>
    </row>
    <row r="851054" spans="2:3" x14ac:dyDescent="0.25">
      <c r="B851054" s="76"/>
      <c r="C851054" s="75"/>
    </row>
    <row r="851055" spans="2:3" x14ac:dyDescent="0.25">
      <c r="B851055" s="76"/>
      <c r="C851055" s="75"/>
    </row>
    <row r="851165" spans="2:3" x14ac:dyDescent="0.25">
      <c r="B851165" s="76"/>
      <c r="C851165" s="75"/>
    </row>
    <row r="851166" spans="2:3" x14ac:dyDescent="0.25">
      <c r="B851166" s="76"/>
      <c r="C851166" s="75"/>
    </row>
    <row r="851167" spans="2:3" x14ac:dyDescent="0.25">
      <c r="B851167" s="76"/>
      <c r="C851167" s="75"/>
    </row>
    <row r="851168" spans="2:3" x14ac:dyDescent="0.25">
      <c r="B851168" s="76"/>
      <c r="C851168" s="75"/>
    </row>
    <row r="851169" spans="2:3" x14ac:dyDescent="0.25">
      <c r="B851169" s="76"/>
      <c r="C851169" s="75"/>
    </row>
    <row r="851170" spans="2:3" x14ac:dyDescent="0.25">
      <c r="B851170" s="76"/>
      <c r="C851170" s="75"/>
    </row>
    <row r="851171" spans="2:3" x14ac:dyDescent="0.25">
      <c r="B851171" s="76"/>
      <c r="C851171" s="75"/>
    </row>
    <row r="851172" spans="2:3" x14ac:dyDescent="0.25">
      <c r="B851172" s="76"/>
      <c r="C851172" s="75"/>
    </row>
    <row r="851173" spans="2:3" x14ac:dyDescent="0.25">
      <c r="B851173" s="76"/>
      <c r="C851173" s="75"/>
    </row>
    <row r="851174" spans="2:3" x14ac:dyDescent="0.25">
      <c r="B851174" s="76"/>
      <c r="C851174" s="75"/>
    </row>
    <row r="851175" spans="2:3" x14ac:dyDescent="0.25">
      <c r="B851175" s="76"/>
      <c r="C851175" s="75"/>
    </row>
    <row r="851176" spans="2:3" x14ac:dyDescent="0.25">
      <c r="B851176" s="76"/>
      <c r="C851176" s="75"/>
    </row>
    <row r="851177" spans="2:3" x14ac:dyDescent="0.25">
      <c r="B851177" s="76"/>
      <c r="C851177" s="75"/>
    </row>
    <row r="851287" spans="2:3" x14ac:dyDescent="0.25">
      <c r="B851287" s="76"/>
      <c r="C851287" s="75"/>
    </row>
    <row r="851288" spans="2:3" x14ac:dyDescent="0.25">
      <c r="B851288" s="76"/>
      <c r="C851288" s="75"/>
    </row>
    <row r="851289" spans="2:3" x14ac:dyDescent="0.25">
      <c r="B851289" s="76"/>
      <c r="C851289" s="75"/>
    </row>
    <row r="851290" spans="2:3" x14ac:dyDescent="0.25">
      <c r="B851290" s="76"/>
      <c r="C851290" s="75"/>
    </row>
    <row r="851291" spans="2:3" x14ac:dyDescent="0.25">
      <c r="B851291" s="76"/>
      <c r="C851291" s="75"/>
    </row>
    <row r="851292" spans="2:3" x14ac:dyDescent="0.25">
      <c r="B851292" s="76"/>
      <c r="C851292" s="75"/>
    </row>
    <row r="851293" spans="2:3" x14ac:dyDescent="0.25">
      <c r="B851293" s="76"/>
      <c r="C851293" s="75"/>
    </row>
    <row r="851294" spans="2:3" x14ac:dyDescent="0.25">
      <c r="B851294" s="76"/>
      <c r="C851294" s="75"/>
    </row>
    <row r="851295" spans="2:3" x14ac:dyDescent="0.25">
      <c r="B851295" s="76"/>
      <c r="C851295" s="75"/>
    </row>
    <row r="851296" spans="2:3" x14ac:dyDescent="0.25">
      <c r="B851296" s="76"/>
      <c r="C851296" s="75"/>
    </row>
    <row r="851297" spans="2:3" x14ac:dyDescent="0.25">
      <c r="B851297" s="76"/>
      <c r="C851297" s="75"/>
    </row>
    <row r="851298" spans="2:3" x14ac:dyDescent="0.25">
      <c r="B851298" s="76"/>
      <c r="C851298" s="75"/>
    </row>
    <row r="851299" spans="2:3" x14ac:dyDescent="0.25">
      <c r="B851299" s="76"/>
      <c r="C851299" s="75"/>
    </row>
    <row r="851409" spans="2:3" x14ac:dyDescent="0.25">
      <c r="B851409" s="76"/>
      <c r="C851409" s="75"/>
    </row>
    <row r="851410" spans="2:3" x14ac:dyDescent="0.25">
      <c r="B851410" s="76"/>
      <c r="C851410" s="75"/>
    </row>
    <row r="851411" spans="2:3" x14ac:dyDescent="0.25">
      <c r="B851411" s="76"/>
      <c r="C851411" s="75"/>
    </row>
    <row r="851412" spans="2:3" x14ac:dyDescent="0.25">
      <c r="B851412" s="76"/>
      <c r="C851412" s="75"/>
    </row>
    <row r="851413" spans="2:3" x14ac:dyDescent="0.25">
      <c r="B851413" s="76"/>
      <c r="C851413" s="75"/>
    </row>
    <row r="851414" spans="2:3" x14ac:dyDescent="0.25">
      <c r="B851414" s="76"/>
      <c r="C851414" s="75"/>
    </row>
    <row r="851415" spans="2:3" x14ac:dyDescent="0.25">
      <c r="B851415" s="76"/>
      <c r="C851415" s="75"/>
    </row>
    <row r="851416" spans="2:3" x14ac:dyDescent="0.25">
      <c r="B851416" s="76"/>
      <c r="C851416" s="75"/>
    </row>
    <row r="851417" spans="2:3" x14ac:dyDescent="0.25">
      <c r="B851417" s="76"/>
      <c r="C851417" s="75"/>
    </row>
    <row r="851418" spans="2:3" x14ac:dyDescent="0.25">
      <c r="B851418" s="76"/>
      <c r="C851418" s="75"/>
    </row>
    <row r="851419" spans="2:3" x14ac:dyDescent="0.25">
      <c r="B851419" s="76"/>
      <c r="C851419" s="75"/>
    </row>
    <row r="851420" spans="2:3" x14ac:dyDescent="0.25">
      <c r="B851420" s="76"/>
      <c r="C851420" s="75"/>
    </row>
    <row r="851421" spans="2:3" x14ac:dyDescent="0.25">
      <c r="B851421" s="76"/>
      <c r="C851421" s="75"/>
    </row>
    <row r="851531" spans="2:3" x14ac:dyDescent="0.25">
      <c r="B851531" s="76"/>
      <c r="C851531" s="75"/>
    </row>
    <row r="851532" spans="2:3" x14ac:dyDescent="0.25">
      <c r="B851532" s="76"/>
      <c r="C851532" s="75"/>
    </row>
    <row r="851533" spans="2:3" x14ac:dyDescent="0.25">
      <c r="B851533" s="76"/>
      <c r="C851533" s="75"/>
    </row>
    <row r="851534" spans="2:3" x14ac:dyDescent="0.25">
      <c r="B851534" s="76"/>
      <c r="C851534" s="75"/>
    </row>
    <row r="851535" spans="2:3" x14ac:dyDescent="0.25">
      <c r="B851535" s="76"/>
      <c r="C851535" s="75"/>
    </row>
    <row r="851536" spans="2:3" x14ac:dyDescent="0.25">
      <c r="B851536" s="76"/>
      <c r="C851536" s="75"/>
    </row>
    <row r="851537" spans="2:3" x14ac:dyDescent="0.25">
      <c r="B851537" s="76"/>
      <c r="C851537" s="75"/>
    </row>
    <row r="851538" spans="2:3" x14ac:dyDescent="0.25">
      <c r="B851538" s="76"/>
      <c r="C851538" s="75"/>
    </row>
    <row r="851539" spans="2:3" x14ac:dyDescent="0.25">
      <c r="B851539" s="76"/>
      <c r="C851539" s="75"/>
    </row>
    <row r="851540" spans="2:3" x14ac:dyDescent="0.25">
      <c r="B851540" s="76"/>
      <c r="C851540" s="75"/>
    </row>
    <row r="851541" spans="2:3" x14ac:dyDescent="0.25">
      <c r="B851541" s="76"/>
      <c r="C851541" s="75"/>
    </row>
    <row r="851542" spans="2:3" x14ac:dyDescent="0.25">
      <c r="B851542" s="76"/>
      <c r="C851542" s="75"/>
    </row>
    <row r="851543" spans="2:3" x14ac:dyDescent="0.25">
      <c r="B851543" s="76"/>
      <c r="C851543" s="75"/>
    </row>
    <row r="851653" spans="2:3" x14ac:dyDescent="0.25">
      <c r="B851653" s="76"/>
      <c r="C851653" s="75"/>
    </row>
    <row r="851654" spans="2:3" x14ac:dyDescent="0.25">
      <c r="B851654" s="76"/>
      <c r="C851654" s="75"/>
    </row>
    <row r="851655" spans="2:3" x14ac:dyDescent="0.25">
      <c r="B851655" s="76"/>
      <c r="C851655" s="75"/>
    </row>
    <row r="851656" spans="2:3" x14ac:dyDescent="0.25">
      <c r="B851656" s="76"/>
      <c r="C851656" s="75"/>
    </row>
    <row r="851657" spans="2:3" x14ac:dyDescent="0.25">
      <c r="B851657" s="76"/>
      <c r="C851657" s="75"/>
    </row>
    <row r="851658" spans="2:3" x14ac:dyDescent="0.25">
      <c r="B851658" s="76"/>
      <c r="C851658" s="75"/>
    </row>
    <row r="851659" spans="2:3" x14ac:dyDescent="0.25">
      <c r="B851659" s="76"/>
      <c r="C851659" s="75"/>
    </row>
    <row r="851660" spans="2:3" x14ac:dyDescent="0.25">
      <c r="B851660" s="76"/>
      <c r="C851660" s="75"/>
    </row>
    <row r="851661" spans="2:3" x14ac:dyDescent="0.25">
      <c r="B851661" s="76"/>
      <c r="C851661" s="75"/>
    </row>
    <row r="851662" spans="2:3" x14ac:dyDescent="0.25">
      <c r="B851662" s="76"/>
      <c r="C851662" s="75"/>
    </row>
    <row r="851663" spans="2:3" x14ac:dyDescent="0.25">
      <c r="B851663" s="76"/>
      <c r="C851663" s="75"/>
    </row>
    <row r="851664" spans="2:3" x14ac:dyDescent="0.25">
      <c r="B851664" s="76"/>
      <c r="C851664" s="75"/>
    </row>
    <row r="851665" spans="2:3" x14ac:dyDescent="0.25">
      <c r="B851665" s="76"/>
      <c r="C851665" s="75"/>
    </row>
    <row r="851775" spans="2:3" x14ac:dyDescent="0.25">
      <c r="B851775" s="76"/>
      <c r="C851775" s="75"/>
    </row>
    <row r="851776" spans="2:3" x14ac:dyDescent="0.25">
      <c r="B851776" s="76"/>
      <c r="C851776" s="75"/>
    </row>
    <row r="851777" spans="2:3" x14ac:dyDescent="0.25">
      <c r="B851777" s="76"/>
      <c r="C851777" s="75"/>
    </row>
    <row r="851778" spans="2:3" x14ac:dyDescent="0.25">
      <c r="B851778" s="76"/>
      <c r="C851778" s="75"/>
    </row>
    <row r="851779" spans="2:3" x14ac:dyDescent="0.25">
      <c r="B851779" s="76"/>
      <c r="C851779" s="75"/>
    </row>
    <row r="851780" spans="2:3" x14ac:dyDescent="0.25">
      <c r="B851780" s="76"/>
      <c r="C851780" s="75"/>
    </row>
    <row r="851781" spans="2:3" x14ac:dyDescent="0.25">
      <c r="B851781" s="76"/>
      <c r="C851781" s="75"/>
    </row>
    <row r="851782" spans="2:3" x14ac:dyDescent="0.25">
      <c r="B851782" s="76"/>
      <c r="C851782" s="75"/>
    </row>
    <row r="851783" spans="2:3" x14ac:dyDescent="0.25">
      <c r="B851783" s="76"/>
      <c r="C851783" s="75"/>
    </row>
    <row r="851784" spans="2:3" x14ac:dyDescent="0.25">
      <c r="B851784" s="76"/>
      <c r="C851784" s="75"/>
    </row>
    <row r="851785" spans="2:3" x14ac:dyDescent="0.25">
      <c r="B851785" s="76"/>
      <c r="C851785" s="75"/>
    </row>
    <row r="851786" spans="2:3" x14ac:dyDescent="0.25">
      <c r="B851786" s="76"/>
      <c r="C851786" s="75"/>
    </row>
    <row r="851787" spans="2:3" x14ac:dyDescent="0.25">
      <c r="B851787" s="76"/>
      <c r="C851787" s="75"/>
    </row>
    <row r="851897" spans="2:3" x14ac:dyDescent="0.25">
      <c r="B851897" s="76"/>
      <c r="C851897" s="75"/>
    </row>
    <row r="851898" spans="2:3" x14ac:dyDescent="0.25">
      <c r="B851898" s="76"/>
      <c r="C851898" s="75"/>
    </row>
    <row r="851899" spans="2:3" x14ac:dyDescent="0.25">
      <c r="B851899" s="76"/>
      <c r="C851899" s="75"/>
    </row>
    <row r="851900" spans="2:3" x14ac:dyDescent="0.25">
      <c r="B851900" s="76"/>
      <c r="C851900" s="75"/>
    </row>
    <row r="851901" spans="2:3" x14ac:dyDescent="0.25">
      <c r="B851901" s="76"/>
      <c r="C851901" s="75"/>
    </row>
    <row r="851902" spans="2:3" x14ac:dyDescent="0.25">
      <c r="B851902" s="76"/>
      <c r="C851902" s="75"/>
    </row>
    <row r="851903" spans="2:3" x14ac:dyDescent="0.25">
      <c r="B851903" s="76"/>
      <c r="C851903" s="75"/>
    </row>
    <row r="851904" spans="2:3" x14ac:dyDescent="0.25">
      <c r="B851904" s="76"/>
      <c r="C851904" s="75"/>
    </row>
    <row r="851905" spans="2:3" x14ac:dyDescent="0.25">
      <c r="B851905" s="76"/>
      <c r="C851905" s="75"/>
    </row>
    <row r="851906" spans="2:3" x14ac:dyDescent="0.25">
      <c r="B851906" s="76"/>
      <c r="C851906" s="75"/>
    </row>
    <row r="851907" spans="2:3" x14ac:dyDescent="0.25">
      <c r="B851907" s="76"/>
      <c r="C851907" s="75"/>
    </row>
    <row r="851908" spans="2:3" x14ac:dyDescent="0.25">
      <c r="B851908" s="76"/>
      <c r="C851908" s="75"/>
    </row>
    <row r="851909" spans="2:3" x14ac:dyDescent="0.25">
      <c r="B851909" s="76"/>
      <c r="C851909" s="75"/>
    </row>
    <row r="852019" spans="2:3" x14ac:dyDescent="0.25">
      <c r="B852019" s="76"/>
      <c r="C852019" s="75"/>
    </row>
    <row r="852020" spans="2:3" x14ac:dyDescent="0.25">
      <c r="B852020" s="76"/>
      <c r="C852020" s="75"/>
    </row>
    <row r="852021" spans="2:3" x14ac:dyDescent="0.25">
      <c r="B852021" s="76"/>
      <c r="C852021" s="75"/>
    </row>
    <row r="852022" spans="2:3" x14ac:dyDescent="0.25">
      <c r="B852022" s="76"/>
      <c r="C852022" s="75"/>
    </row>
    <row r="852023" spans="2:3" x14ac:dyDescent="0.25">
      <c r="B852023" s="76"/>
      <c r="C852023" s="75"/>
    </row>
    <row r="852024" spans="2:3" x14ac:dyDescent="0.25">
      <c r="B852024" s="76"/>
      <c r="C852024" s="75"/>
    </row>
    <row r="852025" spans="2:3" x14ac:dyDescent="0.25">
      <c r="B852025" s="76"/>
      <c r="C852025" s="75"/>
    </row>
    <row r="852026" spans="2:3" x14ac:dyDescent="0.25">
      <c r="B852026" s="76"/>
      <c r="C852026" s="75"/>
    </row>
    <row r="852027" spans="2:3" x14ac:dyDescent="0.25">
      <c r="B852027" s="76"/>
      <c r="C852027" s="75"/>
    </row>
    <row r="852028" spans="2:3" x14ac:dyDescent="0.25">
      <c r="B852028" s="76"/>
      <c r="C852028" s="75"/>
    </row>
    <row r="852029" spans="2:3" x14ac:dyDescent="0.25">
      <c r="B852029" s="76"/>
      <c r="C852029" s="75"/>
    </row>
    <row r="852030" spans="2:3" x14ac:dyDescent="0.25">
      <c r="B852030" s="76"/>
      <c r="C852030" s="75"/>
    </row>
    <row r="852031" spans="2:3" x14ac:dyDescent="0.25">
      <c r="B852031" s="76"/>
      <c r="C852031" s="75"/>
    </row>
    <row r="852141" spans="2:3" x14ac:dyDescent="0.25">
      <c r="B852141" s="76"/>
      <c r="C852141" s="75"/>
    </row>
    <row r="852142" spans="2:3" x14ac:dyDescent="0.25">
      <c r="B852142" s="76"/>
      <c r="C852142" s="75"/>
    </row>
    <row r="852143" spans="2:3" x14ac:dyDescent="0.25">
      <c r="B852143" s="76"/>
      <c r="C852143" s="75"/>
    </row>
    <row r="852144" spans="2:3" x14ac:dyDescent="0.25">
      <c r="B852144" s="76"/>
      <c r="C852144" s="75"/>
    </row>
    <row r="852145" spans="2:3" x14ac:dyDescent="0.25">
      <c r="B852145" s="76"/>
      <c r="C852145" s="75"/>
    </row>
    <row r="852146" spans="2:3" x14ac:dyDescent="0.25">
      <c r="B852146" s="76"/>
      <c r="C852146" s="75"/>
    </row>
    <row r="852147" spans="2:3" x14ac:dyDescent="0.25">
      <c r="B852147" s="76"/>
      <c r="C852147" s="75"/>
    </row>
    <row r="852148" spans="2:3" x14ac:dyDescent="0.25">
      <c r="B852148" s="76"/>
      <c r="C852148" s="75"/>
    </row>
    <row r="852149" spans="2:3" x14ac:dyDescent="0.25">
      <c r="B852149" s="76"/>
      <c r="C852149" s="75"/>
    </row>
    <row r="852150" spans="2:3" x14ac:dyDescent="0.25">
      <c r="B852150" s="76"/>
      <c r="C852150" s="75"/>
    </row>
    <row r="852151" spans="2:3" x14ac:dyDescent="0.25">
      <c r="B852151" s="76"/>
      <c r="C852151" s="75"/>
    </row>
    <row r="852152" spans="2:3" x14ac:dyDescent="0.25">
      <c r="B852152" s="76"/>
      <c r="C852152" s="75"/>
    </row>
    <row r="852153" spans="2:3" x14ac:dyDescent="0.25">
      <c r="B852153" s="76"/>
      <c r="C852153" s="75"/>
    </row>
    <row r="852263" spans="2:3" x14ac:dyDescent="0.25">
      <c r="B852263" s="76"/>
      <c r="C852263" s="75"/>
    </row>
    <row r="852264" spans="2:3" x14ac:dyDescent="0.25">
      <c r="B852264" s="76"/>
      <c r="C852264" s="75"/>
    </row>
    <row r="852265" spans="2:3" x14ac:dyDescent="0.25">
      <c r="B852265" s="76"/>
      <c r="C852265" s="75"/>
    </row>
    <row r="852266" spans="2:3" x14ac:dyDescent="0.25">
      <c r="B852266" s="76"/>
      <c r="C852266" s="75"/>
    </row>
    <row r="852267" spans="2:3" x14ac:dyDescent="0.25">
      <c r="B852267" s="76"/>
      <c r="C852267" s="75"/>
    </row>
    <row r="852268" spans="2:3" x14ac:dyDescent="0.25">
      <c r="B852268" s="76"/>
      <c r="C852268" s="75"/>
    </row>
    <row r="852269" spans="2:3" x14ac:dyDescent="0.25">
      <c r="B852269" s="76"/>
      <c r="C852269" s="75"/>
    </row>
    <row r="852270" spans="2:3" x14ac:dyDescent="0.25">
      <c r="B852270" s="76"/>
      <c r="C852270" s="75"/>
    </row>
    <row r="852271" spans="2:3" x14ac:dyDescent="0.25">
      <c r="B852271" s="76"/>
      <c r="C852271" s="75"/>
    </row>
    <row r="852272" spans="2:3" x14ac:dyDescent="0.25">
      <c r="B852272" s="76"/>
      <c r="C852272" s="75"/>
    </row>
    <row r="852273" spans="2:3" x14ac:dyDescent="0.25">
      <c r="B852273" s="76"/>
      <c r="C852273" s="75"/>
    </row>
    <row r="852274" spans="2:3" x14ac:dyDescent="0.25">
      <c r="B852274" s="76"/>
      <c r="C852274" s="75"/>
    </row>
    <row r="852275" spans="2:3" x14ac:dyDescent="0.25">
      <c r="B852275" s="76"/>
      <c r="C852275" s="75"/>
    </row>
    <row r="852385" spans="2:3" x14ac:dyDescent="0.25">
      <c r="B852385" s="76"/>
      <c r="C852385" s="75"/>
    </row>
    <row r="852386" spans="2:3" x14ac:dyDescent="0.25">
      <c r="B852386" s="76"/>
      <c r="C852386" s="75"/>
    </row>
    <row r="852387" spans="2:3" x14ac:dyDescent="0.25">
      <c r="B852387" s="76"/>
      <c r="C852387" s="75"/>
    </row>
    <row r="852388" spans="2:3" x14ac:dyDescent="0.25">
      <c r="B852388" s="76"/>
      <c r="C852388" s="75"/>
    </row>
    <row r="852389" spans="2:3" x14ac:dyDescent="0.25">
      <c r="B852389" s="76"/>
      <c r="C852389" s="75"/>
    </row>
    <row r="852390" spans="2:3" x14ac:dyDescent="0.25">
      <c r="B852390" s="76"/>
      <c r="C852390" s="75"/>
    </row>
    <row r="852391" spans="2:3" x14ac:dyDescent="0.25">
      <c r="B852391" s="76"/>
      <c r="C852391" s="75"/>
    </row>
    <row r="852392" spans="2:3" x14ac:dyDescent="0.25">
      <c r="B852392" s="76"/>
      <c r="C852392" s="75"/>
    </row>
    <row r="852393" spans="2:3" x14ac:dyDescent="0.25">
      <c r="B852393" s="76"/>
      <c r="C852393" s="75"/>
    </row>
    <row r="852394" spans="2:3" x14ac:dyDescent="0.25">
      <c r="B852394" s="76"/>
      <c r="C852394" s="75"/>
    </row>
    <row r="852395" spans="2:3" x14ac:dyDescent="0.25">
      <c r="B852395" s="76"/>
      <c r="C852395" s="75"/>
    </row>
    <row r="852396" spans="2:3" x14ac:dyDescent="0.25">
      <c r="B852396" s="76"/>
      <c r="C852396" s="75"/>
    </row>
    <row r="852397" spans="2:3" x14ac:dyDescent="0.25">
      <c r="B852397" s="76"/>
      <c r="C852397" s="75"/>
    </row>
    <row r="852507" spans="2:3" x14ac:dyDescent="0.25">
      <c r="B852507" s="76"/>
      <c r="C852507" s="75"/>
    </row>
    <row r="852508" spans="2:3" x14ac:dyDescent="0.25">
      <c r="B852508" s="76"/>
      <c r="C852508" s="75"/>
    </row>
    <row r="852509" spans="2:3" x14ac:dyDescent="0.25">
      <c r="B852509" s="76"/>
      <c r="C852509" s="75"/>
    </row>
    <row r="852510" spans="2:3" x14ac:dyDescent="0.25">
      <c r="B852510" s="76"/>
      <c r="C852510" s="75"/>
    </row>
    <row r="852511" spans="2:3" x14ac:dyDescent="0.25">
      <c r="B852511" s="76"/>
      <c r="C852511" s="75"/>
    </row>
    <row r="852512" spans="2:3" x14ac:dyDescent="0.25">
      <c r="B852512" s="76"/>
      <c r="C852512" s="75"/>
    </row>
    <row r="852513" spans="2:3" x14ac:dyDescent="0.25">
      <c r="B852513" s="76"/>
      <c r="C852513" s="75"/>
    </row>
    <row r="852514" spans="2:3" x14ac:dyDescent="0.25">
      <c r="B852514" s="76"/>
      <c r="C852514" s="75"/>
    </row>
    <row r="852515" spans="2:3" x14ac:dyDescent="0.25">
      <c r="B852515" s="76"/>
      <c r="C852515" s="75"/>
    </row>
    <row r="852516" spans="2:3" x14ac:dyDescent="0.25">
      <c r="B852516" s="76"/>
      <c r="C852516" s="75"/>
    </row>
    <row r="852517" spans="2:3" x14ac:dyDescent="0.25">
      <c r="B852517" s="76"/>
      <c r="C852517" s="75"/>
    </row>
    <row r="852518" spans="2:3" x14ac:dyDescent="0.25">
      <c r="B852518" s="76"/>
      <c r="C852518" s="75"/>
    </row>
    <row r="852519" spans="2:3" x14ac:dyDescent="0.25">
      <c r="B852519" s="76"/>
      <c r="C852519" s="75"/>
    </row>
    <row r="852629" spans="2:3" x14ac:dyDescent="0.25">
      <c r="B852629" s="76"/>
      <c r="C852629" s="75"/>
    </row>
    <row r="852630" spans="2:3" x14ac:dyDescent="0.25">
      <c r="B852630" s="76"/>
      <c r="C852630" s="75"/>
    </row>
    <row r="852631" spans="2:3" x14ac:dyDescent="0.25">
      <c r="B852631" s="76"/>
      <c r="C852631" s="75"/>
    </row>
    <row r="852632" spans="2:3" x14ac:dyDescent="0.25">
      <c r="B852632" s="76"/>
      <c r="C852632" s="75"/>
    </row>
    <row r="852633" spans="2:3" x14ac:dyDescent="0.25">
      <c r="B852633" s="76"/>
      <c r="C852633" s="75"/>
    </row>
    <row r="852634" spans="2:3" x14ac:dyDescent="0.25">
      <c r="B852634" s="76"/>
      <c r="C852634" s="75"/>
    </row>
    <row r="852635" spans="2:3" x14ac:dyDescent="0.25">
      <c r="B852635" s="76"/>
      <c r="C852635" s="75"/>
    </row>
    <row r="852636" spans="2:3" x14ac:dyDescent="0.25">
      <c r="B852636" s="76"/>
      <c r="C852636" s="75"/>
    </row>
    <row r="852637" spans="2:3" x14ac:dyDescent="0.25">
      <c r="B852637" s="76"/>
      <c r="C852637" s="75"/>
    </row>
    <row r="852638" spans="2:3" x14ac:dyDescent="0.25">
      <c r="B852638" s="76"/>
      <c r="C852638" s="75"/>
    </row>
    <row r="852639" spans="2:3" x14ac:dyDescent="0.25">
      <c r="B852639" s="76"/>
      <c r="C852639" s="75"/>
    </row>
    <row r="852640" spans="2:3" x14ac:dyDescent="0.25">
      <c r="B852640" s="76"/>
      <c r="C852640" s="75"/>
    </row>
    <row r="852641" spans="2:3" x14ac:dyDescent="0.25">
      <c r="B852641" s="76"/>
      <c r="C852641" s="75"/>
    </row>
    <row r="852751" spans="2:3" x14ac:dyDescent="0.25">
      <c r="B852751" s="76"/>
      <c r="C852751" s="75"/>
    </row>
    <row r="852752" spans="2:3" x14ac:dyDescent="0.25">
      <c r="B852752" s="76"/>
      <c r="C852752" s="75"/>
    </row>
    <row r="852753" spans="2:3" x14ac:dyDescent="0.25">
      <c r="B852753" s="76"/>
      <c r="C852753" s="75"/>
    </row>
    <row r="852754" spans="2:3" x14ac:dyDescent="0.25">
      <c r="B852754" s="76"/>
      <c r="C852754" s="75"/>
    </row>
    <row r="852755" spans="2:3" x14ac:dyDescent="0.25">
      <c r="B852755" s="76"/>
      <c r="C852755" s="75"/>
    </row>
    <row r="852756" spans="2:3" x14ac:dyDescent="0.25">
      <c r="B852756" s="76"/>
      <c r="C852756" s="75"/>
    </row>
    <row r="852757" spans="2:3" x14ac:dyDescent="0.25">
      <c r="B852757" s="76"/>
      <c r="C852757" s="75"/>
    </row>
    <row r="852758" spans="2:3" x14ac:dyDescent="0.25">
      <c r="B852758" s="76"/>
      <c r="C852758" s="75"/>
    </row>
    <row r="852759" spans="2:3" x14ac:dyDescent="0.25">
      <c r="B852759" s="76"/>
      <c r="C852759" s="75"/>
    </row>
    <row r="852760" spans="2:3" x14ac:dyDescent="0.25">
      <c r="B852760" s="76"/>
      <c r="C852760" s="75"/>
    </row>
    <row r="852761" spans="2:3" x14ac:dyDescent="0.25">
      <c r="B852761" s="76"/>
      <c r="C852761" s="75"/>
    </row>
    <row r="852762" spans="2:3" x14ac:dyDescent="0.25">
      <c r="B852762" s="76"/>
      <c r="C852762" s="75"/>
    </row>
    <row r="852763" spans="2:3" x14ac:dyDescent="0.25">
      <c r="B852763" s="76"/>
      <c r="C852763" s="75"/>
    </row>
    <row r="852873" spans="2:3" x14ac:dyDescent="0.25">
      <c r="B852873" s="76"/>
      <c r="C852873" s="75"/>
    </row>
    <row r="852874" spans="2:3" x14ac:dyDescent="0.25">
      <c r="B852874" s="76"/>
      <c r="C852874" s="75"/>
    </row>
    <row r="852875" spans="2:3" x14ac:dyDescent="0.25">
      <c r="B852875" s="76"/>
      <c r="C852875" s="75"/>
    </row>
    <row r="852876" spans="2:3" x14ac:dyDescent="0.25">
      <c r="B852876" s="76"/>
      <c r="C852876" s="75"/>
    </row>
    <row r="852877" spans="2:3" x14ac:dyDescent="0.25">
      <c r="B852877" s="76"/>
      <c r="C852877" s="75"/>
    </row>
    <row r="852878" spans="2:3" x14ac:dyDescent="0.25">
      <c r="B852878" s="76"/>
      <c r="C852878" s="75"/>
    </row>
    <row r="852879" spans="2:3" x14ac:dyDescent="0.25">
      <c r="B852879" s="76"/>
      <c r="C852879" s="75"/>
    </row>
    <row r="852880" spans="2:3" x14ac:dyDescent="0.25">
      <c r="B852880" s="76"/>
      <c r="C852880" s="75"/>
    </row>
    <row r="852881" spans="2:3" x14ac:dyDescent="0.25">
      <c r="B852881" s="76"/>
      <c r="C852881" s="75"/>
    </row>
    <row r="852882" spans="2:3" x14ac:dyDescent="0.25">
      <c r="B852882" s="76"/>
      <c r="C852882" s="75"/>
    </row>
    <row r="852883" spans="2:3" x14ac:dyDescent="0.25">
      <c r="B852883" s="76"/>
      <c r="C852883" s="75"/>
    </row>
    <row r="852884" spans="2:3" x14ac:dyDescent="0.25">
      <c r="B852884" s="76"/>
      <c r="C852884" s="75"/>
    </row>
    <row r="852885" spans="2:3" x14ac:dyDescent="0.25">
      <c r="B852885" s="76"/>
      <c r="C852885" s="75"/>
    </row>
    <row r="852995" spans="2:3" x14ac:dyDescent="0.25">
      <c r="B852995" s="76"/>
      <c r="C852995" s="75"/>
    </row>
    <row r="852996" spans="2:3" x14ac:dyDescent="0.25">
      <c r="B852996" s="76"/>
      <c r="C852996" s="75"/>
    </row>
    <row r="852997" spans="2:3" x14ac:dyDescent="0.25">
      <c r="B852997" s="76"/>
      <c r="C852997" s="75"/>
    </row>
    <row r="852998" spans="2:3" x14ac:dyDescent="0.25">
      <c r="B852998" s="76"/>
      <c r="C852998" s="75"/>
    </row>
    <row r="852999" spans="2:3" x14ac:dyDescent="0.25">
      <c r="B852999" s="76"/>
      <c r="C852999" s="75"/>
    </row>
    <row r="853000" spans="2:3" x14ac:dyDescent="0.25">
      <c r="B853000" s="76"/>
      <c r="C853000" s="75"/>
    </row>
    <row r="853001" spans="2:3" x14ac:dyDescent="0.25">
      <c r="B853001" s="76"/>
      <c r="C853001" s="75"/>
    </row>
    <row r="853002" spans="2:3" x14ac:dyDescent="0.25">
      <c r="B853002" s="76"/>
      <c r="C853002" s="75"/>
    </row>
    <row r="853003" spans="2:3" x14ac:dyDescent="0.25">
      <c r="B853003" s="76"/>
      <c r="C853003" s="75"/>
    </row>
    <row r="853004" spans="2:3" x14ac:dyDescent="0.25">
      <c r="B853004" s="76"/>
      <c r="C853004" s="75"/>
    </row>
    <row r="853005" spans="2:3" x14ac:dyDescent="0.25">
      <c r="B853005" s="76"/>
      <c r="C853005" s="75"/>
    </row>
    <row r="853006" spans="2:3" x14ac:dyDescent="0.25">
      <c r="B853006" s="76"/>
      <c r="C853006" s="75"/>
    </row>
    <row r="853007" spans="2:3" x14ac:dyDescent="0.25">
      <c r="B853007" s="76"/>
      <c r="C853007" s="75"/>
    </row>
    <row r="853117" spans="2:3" x14ac:dyDescent="0.25">
      <c r="B853117" s="76"/>
      <c r="C853117" s="75"/>
    </row>
    <row r="853118" spans="2:3" x14ac:dyDescent="0.25">
      <c r="B853118" s="76"/>
      <c r="C853118" s="75"/>
    </row>
    <row r="853119" spans="2:3" x14ac:dyDescent="0.25">
      <c r="B853119" s="76"/>
      <c r="C853119" s="75"/>
    </row>
    <row r="853120" spans="2:3" x14ac:dyDescent="0.25">
      <c r="B853120" s="76"/>
      <c r="C853120" s="75"/>
    </row>
    <row r="853121" spans="2:3" x14ac:dyDescent="0.25">
      <c r="B853121" s="76"/>
      <c r="C853121" s="75"/>
    </row>
    <row r="853122" spans="2:3" x14ac:dyDescent="0.25">
      <c r="B853122" s="76"/>
      <c r="C853122" s="75"/>
    </row>
    <row r="853123" spans="2:3" x14ac:dyDescent="0.25">
      <c r="B853123" s="76"/>
      <c r="C853123" s="75"/>
    </row>
    <row r="853124" spans="2:3" x14ac:dyDescent="0.25">
      <c r="B853124" s="76"/>
      <c r="C853124" s="75"/>
    </row>
    <row r="853125" spans="2:3" x14ac:dyDescent="0.25">
      <c r="B853125" s="76"/>
      <c r="C853125" s="75"/>
    </row>
    <row r="853126" spans="2:3" x14ac:dyDescent="0.25">
      <c r="B853126" s="76"/>
      <c r="C853126" s="75"/>
    </row>
    <row r="853127" spans="2:3" x14ac:dyDescent="0.25">
      <c r="B853127" s="76"/>
      <c r="C853127" s="75"/>
    </row>
    <row r="853128" spans="2:3" x14ac:dyDescent="0.25">
      <c r="B853128" s="76"/>
      <c r="C853128" s="75"/>
    </row>
    <row r="853129" spans="2:3" x14ac:dyDescent="0.25">
      <c r="B853129" s="76"/>
      <c r="C853129" s="75"/>
    </row>
    <row r="853239" spans="2:3" x14ac:dyDescent="0.25">
      <c r="B853239" s="76"/>
      <c r="C853239" s="75"/>
    </row>
    <row r="853240" spans="2:3" x14ac:dyDescent="0.25">
      <c r="B853240" s="76"/>
      <c r="C853240" s="75"/>
    </row>
    <row r="853241" spans="2:3" x14ac:dyDescent="0.25">
      <c r="B853241" s="76"/>
      <c r="C853241" s="75"/>
    </row>
    <row r="853242" spans="2:3" x14ac:dyDescent="0.25">
      <c r="B853242" s="76"/>
      <c r="C853242" s="75"/>
    </row>
    <row r="853243" spans="2:3" x14ac:dyDescent="0.25">
      <c r="B853243" s="76"/>
      <c r="C853243" s="75"/>
    </row>
    <row r="853244" spans="2:3" x14ac:dyDescent="0.25">
      <c r="B853244" s="76"/>
      <c r="C853244" s="75"/>
    </row>
    <row r="853245" spans="2:3" x14ac:dyDescent="0.25">
      <c r="B853245" s="76"/>
      <c r="C853245" s="75"/>
    </row>
    <row r="853246" spans="2:3" x14ac:dyDescent="0.25">
      <c r="B853246" s="76"/>
      <c r="C853246" s="75"/>
    </row>
    <row r="853247" spans="2:3" x14ac:dyDescent="0.25">
      <c r="B853247" s="76"/>
      <c r="C853247" s="75"/>
    </row>
    <row r="853248" spans="2:3" x14ac:dyDescent="0.25">
      <c r="B853248" s="76"/>
      <c r="C853248" s="75"/>
    </row>
    <row r="853249" spans="2:3" x14ac:dyDescent="0.25">
      <c r="B853249" s="76"/>
      <c r="C853249" s="75"/>
    </row>
    <row r="853250" spans="2:3" x14ac:dyDescent="0.25">
      <c r="B853250" s="76"/>
      <c r="C853250" s="75"/>
    </row>
    <row r="853251" spans="2:3" x14ac:dyDescent="0.25">
      <c r="B853251" s="76"/>
      <c r="C853251" s="75"/>
    </row>
    <row r="853361" spans="2:3" x14ac:dyDescent="0.25">
      <c r="B853361" s="76"/>
      <c r="C853361" s="75"/>
    </row>
    <row r="853362" spans="2:3" x14ac:dyDescent="0.25">
      <c r="B853362" s="76"/>
      <c r="C853362" s="75"/>
    </row>
    <row r="853363" spans="2:3" x14ac:dyDescent="0.25">
      <c r="B853363" s="76"/>
      <c r="C853363" s="75"/>
    </row>
    <row r="853364" spans="2:3" x14ac:dyDescent="0.25">
      <c r="B853364" s="76"/>
      <c r="C853364" s="75"/>
    </row>
    <row r="853365" spans="2:3" x14ac:dyDescent="0.25">
      <c r="B853365" s="76"/>
      <c r="C853365" s="75"/>
    </row>
    <row r="853366" spans="2:3" x14ac:dyDescent="0.25">
      <c r="B853366" s="76"/>
      <c r="C853366" s="75"/>
    </row>
    <row r="853367" spans="2:3" x14ac:dyDescent="0.25">
      <c r="B853367" s="76"/>
      <c r="C853367" s="75"/>
    </row>
    <row r="853368" spans="2:3" x14ac:dyDescent="0.25">
      <c r="B853368" s="76"/>
      <c r="C853368" s="75"/>
    </row>
    <row r="853369" spans="2:3" x14ac:dyDescent="0.25">
      <c r="B853369" s="76"/>
      <c r="C853369" s="75"/>
    </row>
    <row r="853370" spans="2:3" x14ac:dyDescent="0.25">
      <c r="B853370" s="76"/>
      <c r="C853370" s="75"/>
    </row>
    <row r="853371" spans="2:3" x14ac:dyDescent="0.25">
      <c r="B853371" s="76"/>
      <c r="C853371" s="75"/>
    </row>
    <row r="853372" spans="2:3" x14ac:dyDescent="0.25">
      <c r="B853372" s="76"/>
      <c r="C853372" s="75"/>
    </row>
    <row r="853373" spans="2:3" x14ac:dyDescent="0.25">
      <c r="B853373" s="76"/>
      <c r="C853373" s="75"/>
    </row>
    <row r="853483" spans="2:3" x14ac:dyDescent="0.25">
      <c r="B853483" s="76"/>
      <c r="C853483" s="75"/>
    </row>
    <row r="853484" spans="2:3" x14ac:dyDescent="0.25">
      <c r="B853484" s="76"/>
      <c r="C853484" s="75"/>
    </row>
    <row r="853485" spans="2:3" x14ac:dyDescent="0.25">
      <c r="B853485" s="76"/>
      <c r="C853485" s="75"/>
    </row>
    <row r="853486" spans="2:3" x14ac:dyDescent="0.25">
      <c r="B853486" s="76"/>
      <c r="C853486" s="75"/>
    </row>
    <row r="853487" spans="2:3" x14ac:dyDescent="0.25">
      <c r="B853487" s="76"/>
      <c r="C853487" s="75"/>
    </row>
    <row r="853488" spans="2:3" x14ac:dyDescent="0.25">
      <c r="B853488" s="76"/>
      <c r="C853488" s="75"/>
    </row>
    <row r="853489" spans="2:3" x14ac:dyDescent="0.25">
      <c r="B853489" s="76"/>
      <c r="C853489" s="75"/>
    </row>
    <row r="853490" spans="2:3" x14ac:dyDescent="0.25">
      <c r="B853490" s="76"/>
      <c r="C853490" s="75"/>
    </row>
    <row r="853491" spans="2:3" x14ac:dyDescent="0.25">
      <c r="B853491" s="76"/>
      <c r="C853491" s="75"/>
    </row>
    <row r="853492" spans="2:3" x14ac:dyDescent="0.25">
      <c r="B853492" s="76"/>
      <c r="C853492" s="75"/>
    </row>
    <row r="853493" spans="2:3" x14ac:dyDescent="0.25">
      <c r="B853493" s="76"/>
      <c r="C853493" s="75"/>
    </row>
    <row r="853494" spans="2:3" x14ac:dyDescent="0.25">
      <c r="B853494" s="76"/>
      <c r="C853494" s="75"/>
    </row>
    <row r="853495" spans="2:3" x14ac:dyDescent="0.25">
      <c r="B853495" s="76"/>
      <c r="C853495" s="75"/>
    </row>
    <row r="853605" spans="2:3" x14ac:dyDescent="0.25">
      <c r="B853605" s="76"/>
      <c r="C853605" s="75"/>
    </row>
    <row r="853606" spans="2:3" x14ac:dyDescent="0.25">
      <c r="B853606" s="76"/>
      <c r="C853606" s="75"/>
    </row>
    <row r="853607" spans="2:3" x14ac:dyDescent="0.25">
      <c r="B853607" s="76"/>
      <c r="C853607" s="75"/>
    </row>
    <row r="853608" spans="2:3" x14ac:dyDescent="0.25">
      <c r="B853608" s="76"/>
      <c r="C853608" s="75"/>
    </row>
    <row r="853609" spans="2:3" x14ac:dyDescent="0.25">
      <c r="B853609" s="76"/>
      <c r="C853609" s="75"/>
    </row>
    <row r="853610" spans="2:3" x14ac:dyDescent="0.25">
      <c r="B853610" s="76"/>
      <c r="C853610" s="75"/>
    </row>
    <row r="853611" spans="2:3" x14ac:dyDescent="0.25">
      <c r="B853611" s="76"/>
      <c r="C853611" s="75"/>
    </row>
    <row r="853612" spans="2:3" x14ac:dyDescent="0.25">
      <c r="B853612" s="76"/>
      <c r="C853612" s="75"/>
    </row>
    <row r="853613" spans="2:3" x14ac:dyDescent="0.25">
      <c r="B853613" s="76"/>
      <c r="C853613" s="75"/>
    </row>
    <row r="853614" spans="2:3" x14ac:dyDescent="0.25">
      <c r="B853614" s="76"/>
      <c r="C853614" s="75"/>
    </row>
    <row r="853615" spans="2:3" x14ac:dyDescent="0.25">
      <c r="B853615" s="76"/>
      <c r="C853615" s="75"/>
    </row>
    <row r="853616" spans="2:3" x14ac:dyDescent="0.25">
      <c r="B853616" s="76"/>
      <c r="C853616" s="75"/>
    </row>
    <row r="853617" spans="2:3" x14ac:dyDescent="0.25">
      <c r="B853617" s="76"/>
      <c r="C853617" s="75"/>
    </row>
    <row r="853727" spans="2:3" x14ac:dyDescent="0.25">
      <c r="B853727" s="76"/>
      <c r="C853727" s="75"/>
    </row>
    <row r="853728" spans="2:3" x14ac:dyDescent="0.25">
      <c r="B853728" s="76"/>
      <c r="C853728" s="75"/>
    </row>
    <row r="853729" spans="2:3" x14ac:dyDescent="0.25">
      <c r="B853729" s="76"/>
      <c r="C853729" s="75"/>
    </row>
    <row r="853730" spans="2:3" x14ac:dyDescent="0.25">
      <c r="B853730" s="76"/>
      <c r="C853730" s="75"/>
    </row>
    <row r="853731" spans="2:3" x14ac:dyDescent="0.25">
      <c r="B853731" s="76"/>
      <c r="C853731" s="75"/>
    </row>
    <row r="853732" spans="2:3" x14ac:dyDescent="0.25">
      <c r="B853732" s="76"/>
      <c r="C853732" s="75"/>
    </row>
    <row r="853733" spans="2:3" x14ac:dyDescent="0.25">
      <c r="B853733" s="76"/>
      <c r="C853733" s="75"/>
    </row>
    <row r="853734" spans="2:3" x14ac:dyDescent="0.25">
      <c r="B853734" s="76"/>
      <c r="C853734" s="75"/>
    </row>
    <row r="853735" spans="2:3" x14ac:dyDescent="0.25">
      <c r="B853735" s="76"/>
      <c r="C853735" s="75"/>
    </row>
    <row r="853736" spans="2:3" x14ac:dyDescent="0.25">
      <c r="B853736" s="76"/>
      <c r="C853736" s="75"/>
    </row>
    <row r="853737" spans="2:3" x14ac:dyDescent="0.25">
      <c r="B853737" s="76"/>
      <c r="C853737" s="75"/>
    </row>
    <row r="853738" spans="2:3" x14ac:dyDescent="0.25">
      <c r="B853738" s="76"/>
      <c r="C853738" s="75"/>
    </row>
    <row r="853739" spans="2:3" x14ac:dyDescent="0.25">
      <c r="B853739" s="76"/>
      <c r="C853739" s="75"/>
    </row>
    <row r="853849" spans="2:3" x14ac:dyDescent="0.25">
      <c r="B853849" s="76"/>
      <c r="C853849" s="75"/>
    </row>
    <row r="853850" spans="2:3" x14ac:dyDescent="0.25">
      <c r="B853850" s="76"/>
      <c r="C853850" s="75"/>
    </row>
    <row r="853851" spans="2:3" x14ac:dyDescent="0.25">
      <c r="B853851" s="76"/>
      <c r="C853851" s="75"/>
    </row>
    <row r="853852" spans="2:3" x14ac:dyDescent="0.25">
      <c r="B853852" s="76"/>
      <c r="C853852" s="75"/>
    </row>
    <row r="853853" spans="2:3" x14ac:dyDescent="0.25">
      <c r="B853853" s="76"/>
      <c r="C853853" s="75"/>
    </row>
    <row r="853854" spans="2:3" x14ac:dyDescent="0.25">
      <c r="B853854" s="76"/>
      <c r="C853854" s="75"/>
    </row>
    <row r="853855" spans="2:3" x14ac:dyDescent="0.25">
      <c r="B853855" s="76"/>
      <c r="C853855" s="75"/>
    </row>
    <row r="853856" spans="2:3" x14ac:dyDescent="0.25">
      <c r="B853856" s="76"/>
      <c r="C853856" s="75"/>
    </row>
    <row r="853857" spans="2:3" x14ac:dyDescent="0.25">
      <c r="B853857" s="76"/>
      <c r="C853857" s="75"/>
    </row>
    <row r="853858" spans="2:3" x14ac:dyDescent="0.25">
      <c r="B853858" s="76"/>
      <c r="C853858" s="75"/>
    </row>
    <row r="853859" spans="2:3" x14ac:dyDescent="0.25">
      <c r="B853859" s="76"/>
      <c r="C853859" s="75"/>
    </row>
    <row r="853860" spans="2:3" x14ac:dyDescent="0.25">
      <c r="B853860" s="76"/>
      <c r="C853860" s="75"/>
    </row>
    <row r="853861" spans="2:3" x14ac:dyDescent="0.25">
      <c r="B853861" s="76"/>
      <c r="C853861" s="75"/>
    </row>
    <row r="853971" spans="2:3" x14ac:dyDescent="0.25">
      <c r="B853971" s="76"/>
      <c r="C853971" s="75"/>
    </row>
    <row r="853972" spans="2:3" x14ac:dyDescent="0.25">
      <c r="B853972" s="76"/>
      <c r="C853972" s="75"/>
    </row>
    <row r="853973" spans="2:3" x14ac:dyDescent="0.25">
      <c r="B853973" s="76"/>
      <c r="C853973" s="75"/>
    </row>
    <row r="853974" spans="2:3" x14ac:dyDescent="0.25">
      <c r="B853974" s="76"/>
      <c r="C853974" s="75"/>
    </row>
    <row r="853975" spans="2:3" x14ac:dyDescent="0.25">
      <c r="B853975" s="76"/>
      <c r="C853975" s="75"/>
    </row>
    <row r="853976" spans="2:3" x14ac:dyDescent="0.25">
      <c r="B853976" s="76"/>
      <c r="C853976" s="75"/>
    </row>
    <row r="853977" spans="2:3" x14ac:dyDescent="0.25">
      <c r="B853977" s="76"/>
      <c r="C853977" s="75"/>
    </row>
    <row r="853978" spans="2:3" x14ac:dyDescent="0.25">
      <c r="B853978" s="76"/>
      <c r="C853978" s="75"/>
    </row>
    <row r="853979" spans="2:3" x14ac:dyDescent="0.25">
      <c r="B853979" s="76"/>
      <c r="C853979" s="75"/>
    </row>
    <row r="853980" spans="2:3" x14ac:dyDescent="0.25">
      <c r="B853980" s="76"/>
      <c r="C853980" s="75"/>
    </row>
    <row r="853981" spans="2:3" x14ac:dyDescent="0.25">
      <c r="B853981" s="76"/>
      <c r="C853981" s="75"/>
    </row>
    <row r="853982" spans="2:3" x14ac:dyDescent="0.25">
      <c r="B853982" s="76"/>
      <c r="C853982" s="75"/>
    </row>
    <row r="853983" spans="2:3" x14ac:dyDescent="0.25">
      <c r="B853983" s="76"/>
      <c r="C853983" s="75"/>
    </row>
    <row r="854093" spans="2:3" x14ac:dyDescent="0.25">
      <c r="B854093" s="76"/>
      <c r="C854093" s="75"/>
    </row>
    <row r="854094" spans="2:3" x14ac:dyDescent="0.25">
      <c r="B854094" s="76"/>
      <c r="C854094" s="75"/>
    </row>
    <row r="854095" spans="2:3" x14ac:dyDescent="0.25">
      <c r="B854095" s="76"/>
      <c r="C854095" s="75"/>
    </row>
    <row r="854096" spans="2:3" x14ac:dyDescent="0.25">
      <c r="B854096" s="76"/>
      <c r="C854096" s="75"/>
    </row>
    <row r="854097" spans="2:3" x14ac:dyDescent="0.25">
      <c r="B854097" s="76"/>
      <c r="C854097" s="75"/>
    </row>
    <row r="854098" spans="2:3" x14ac:dyDescent="0.25">
      <c r="B854098" s="76"/>
      <c r="C854098" s="75"/>
    </row>
    <row r="854099" spans="2:3" x14ac:dyDescent="0.25">
      <c r="B854099" s="76"/>
      <c r="C854099" s="75"/>
    </row>
    <row r="854100" spans="2:3" x14ac:dyDescent="0.25">
      <c r="B854100" s="76"/>
      <c r="C854100" s="75"/>
    </row>
    <row r="854101" spans="2:3" x14ac:dyDescent="0.25">
      <c r="B854101" s="76"/>
      <c r="C854101" s="75"/>
    </row>
    <row r="854102" spans="2:3" x14ac:dyDescent="0.25">
      <c r="B854102" s="76"/>
      <c r="C854102" s="75"/>
    </row>
    <row r="854103" spans="2:3" x14ac:dyDescent="0.25">
      <c r="B854103" s="76"/>
      <c r="C854103" s="75"/>
    </row>
    <row r="854104" spans="2:3" x14ac:dyDescent="0.25">
      <c r="B854104" s="76"/>
      <c r="C854104" s="75"/>
    </row>
    <row r="854105" spans="2:3" x14ac:dyDescent="0.25">
      <c r="B854105" s="76"/>
      <c r="C854105" s="75"/>
    </row>
    <row r="854215" spans="2:3" x14ac:dyDescent="0.25">
      <c r="B854215" s="76"/>
      <c r="C854215" s="75"/>
    </row>
    <row r="854216" spans="2:3" x14ac:dyDescent="0.25">
      <c r="B854216" s="76"/>
      <c r="C854216" s="75"/>
    </row>
    <row r="854217" spans="2:3" x14ac:dyDescent="0.25">
      <c r="B854217" s="76"/>
      <c r="C854217" s="75"/>
    </row>
    <row r="854218" spans="2:3" x14ac:dyDescent="0.25">
      <c r="B854218" s="76"/>
      <c r="C854218" s="75"/>
    </row>
    <row r="854219" spans="2:3" x14ac:dyDescent="0.25">
      <c r="B854219" s="76"/>
      <c r="C854219" s="75"/>
    </row>
    <row r="854220" spans="2:3" x14ac:dyDescent="0.25">
      <c r="B854220" s="76"/>
      <c r="C854220" s="75"/>
    </row>
    <row r="854221" spans="2:3" x14ac:dyDescent="0.25">
      <c r="B854221" s="76"/>
      <c r="C854221" s="75"/>
    </row>
    <row r="854222" spans="2:3" x14ac:dyDescent="0.25">
      <c r="B854222" s="76"/>
      <c r="C854222" s="75"/>
    </row>
    <row r="854223" spans="2:3" x14ac:dyDescent="0.25">
      <c r="B854223" s="76"/>
      <c r="C854223" s="75"/>
    </row>
    <row r="854224" spans="2:3" x14ac:dyDescent="0.25">
      <c r="B854224" s="76"/>
      <c r="C854224" s="75"/>
    </row>
    <row r="854225" spans="2:3" x14ac:dyDescent="0.25">
      <c r="B854225" s="76"/>
      <c r="C854225" s="75"/>
    </row>
    <row r="854226" spans="2:3" x14ac:dyDescent="0.25">
      <c r="B854226" s="76"/>
      <c r="C854226" s="75"/>
    </row>
    <row r="854227" spans="2:3" x14ac:dyDescent="0.25">
      <c r="B854227" s="76"/>
      <c r="C854227" s="75"/>
    </row>
    <row r="854337" spans="2:3" x14ac:dyDescent="0.25">
      <c r="B854337" s="76"/>
      <c r="C854337" s="75"/>
    </row>
    <row r="854338" spans="2:3" x14ac:dyDescent="0.25">
      <c r="B854338" s="76"/>
      <c r="C854338" s="75"/>
    </row>
    <row r="854339" spans="2:3" x14ac:dyDescent="0.25">
      <c r="B854339" s="76"/>
      <c r="C854339" s="75"/>
    </row>
    <row r="854340" spans="2:3" x14ac:dyDescent="0.25">
      <c r="B854340" s="76"/>
      <c r="C854340" s="75"/>
    </row>
    <row r="854341" spans="2:3" x14ac:dyDescent="0.25">
      <c r="B854341" s="76"/>
      <c r="C854341" s="75"/>
    </row>
    <row r="854342" spans="2:3" x14ac:dyDescent="0.25">
      <c r="B854342" s="76"/>
      <c r="C854342" s="75"/>
    </row>
    <row r="854343" spans="2:3" x14ac:dyDescent="0.25">
      <c r="B854343" s="76"/>
      <c r="C854343" s="75"/>
    </row>
    <row r="854344" spans="2:3" x14ac:dyDescent="0.25">
      <c r="B854344" s="76"/>
      <c r="C854344" s="75"/>
    </row>
    <row r="854345" spans="2:3" x14ac:dyDescent="0.25">
      <c r="B854345" s="76"/>
      <c r="C854345" s="75"/>
    </row>
    <row r="854346" spans="2:3" x14ac:dyDescent="0.25">
      <c r="B854346" s="76"/>
      <c r="C854346" s="75"/>
    </row>
    <row r="854347" spans="2:3" x14ac:dyDescent="0.25">
      <c r="B854347" s="76"/>
      <c r="C854347" s="75"/>
    </row>
    <row r="854348" spans="2:3" x14ac:dyDescent="0.25">
      <c r="B854348" s="76"/>
      <c r="C854348" s="75"/>
    </row>
    <row r="854349" spans="2:3" x14ac:dyDescent="0.25">
      <c r="B854349" s="76"/>
      <c r="C854349" s="75"/>
    </row>
    <row r="854459" spans="2:3" x14ac:dyDescent="0.25">
      <c r="B854459" s="76"/>
      <c r="C854459" s="75"/>
    </row>
    <row r="854460" spans="2:3" x14ac:dyDescent="0.25">
      <c r="B854460" s="76"/>
      <c r="C854460" s="75"/>
    </row>
    <row r="854461" spans="2:3" x14ac:dyDescent="0.25">
      <c r="B854461" s="76"/>
      <c r="C854461" s="75"/>
    </row>
    <row r="854462" spans="2:3" x14ac:dyDescent="0.25">
      <c r="B854462" s="76"/>
      <c r="C854462" s="75"/>
    </row>
    <row r="854463" spans="2:3" x14ac:dyDescent="0.25">
      <c r="B854463" s="76"/>
      <c r="C854463" s="75"/>
    </row>
    <row r="854464" spans="2:3" x14ac:dyDescent="0.25">
      <c r="B854464" s="76"/>
      <c r="C854464" s="75"/>
    </row>
    <row r="854465" spans="2:3" x14ac:dyDescent="0.25">
      <c r="B854465" s="76"/>
      <c r="C854465" s="75"/>
    </row>
    <row r="854466" spans="2:3" x14ac:dyDescent="0.25">
      <c r="B854466" s="76"/>
      <c r="C854466" s="75"/>
    </row>
    <row r="854467" spans="2:3" x14ac:dyDescent="0.25">
      <c r="B854467" s="76"/>
      <c r="C854467" s="75"/>
    </row>
    <row r="854468" spans="2:3" x14ac:dyDescent="0.25">
      <c r="B854468" s="76"/>
      <c r="C854468" s="75"/>
    </row>
    <row r="854469" spans="2:3" x14ac:dyDescent="0.25">
      <c r="B854469" s="76"/>
      <c r="C854469" s="75"/>
    </row>
    <row r="854470" spans="2:3" x14ac:dyDescent="0.25">
      <c r="B854470" s="76"/>
      <c r="C854470" s="75"/>
    </row>
    <row r="854471" spans="2:3" x14ac:dyDescent="0.25">
      <c r="B854471" s="76"/>
      <c r="C854471" s="75"/>
    </row>
    <row r="854581" spans="2:3" x14ac:dyDescent="0.25">
      <c r="B854581" s="76"/>
      <c r="C854581" s="75"/>
    </row>
    <row r="854582" spans="2:3" x14ac:dyDescent="0.25">
      <c r="B854582" s="76"/>
      <c r="C854582" s="75"/>
    </row>
    <row r="854583" spans="2:3" x14ac:dyDescent="0.25">
      <c r="B854583" s="76"/>
      <c r="C854583" s="75"/>
    </row>
    <row r="854584" spans="2:3" x14ac:dyDescent="0.25">
      <c r="B854584" s="76"/>
      <c r="C854584" s="75"/>
    </row>
    <row r="854585" spans="2:3" x14ac:dyDescent="0.25">
      <c r="B854585" s="76"/>
      <c r="C854585" s="75"/>
    </row>
    <row r="854586" spans="2:3" x14ac:dyDescent="0.25">
      <c r="B854586" s="76"/>
      <c r="C854586" s="75"/>
    </row>
    <row r="854587" spans="2:3" x14ac:dyDescent="0.25">
      <c r="B854587" s="76"/>
      <c r="C854587" s="75"/>
    </row>
    <row r="854588" spans="2:3" x14ac:dyDescent="0.25">
      <c r="B854588" s="76"/>
      <c r="C854588" s="75"/>
    </row>
    <row r="854589" spans="2:3" x14ac:dyDescent="0.25">
      <c r="B854589" s="76"/>
      <c r="C854589" s="75"/>
    </row>
    <row r="854590" spans="2:3" x14ac:dyDescent="0.25">
      <c r="B854590" s="76"/>
      <c r="C854590" s="75"/>
    </row>
    <row r="854591" spans="2:3" x14ac:dyDescent="0.25">
      <c r="B854591" s="76"/>
      <c r="C854591" s="75"/>
    </row>
    <row r="854592" spans="2:3" x14ac:dyDescent="0.25">
      <c r="B854592" s="76"/>
      <c r="C854592" s="75"/>
    </row>
    <row r="854593" spans="2:3" x14ac:dyDescent="0.25">
      <c r="B854593" s="76"/>
      <c r="C854593" s="75"/>
    </row>
    <row r="854703" spans="2:3" x14ac:dyDescent="0.25">
      <c r="B854703" s="76"/>
      <c r="C854703" s="75"/>
    </row>
    <row r="854704" spans="2:3" x14ac:dyDescent="0.25">
      <c r="B854704" s="76"/>
      <c r="C854704" s="75"/>
    </row>
    <row r="854705" spans="2:3" x14ac:dyDescent="0.25">
      <c r="B854705" s="76"/>
      <c r="C854705" s="75"/>
    </row>
    <row r="854706" spans="2:3" x14ac:dyDescent="0.25">
      <c r="B854706" s="76"/>
      <c r="C854706" s="75"/>
    </row>
    <row r="854707" spans="2:3" x14ac:dyDescent="0.25">
      <c r="B854707" s="76"/>
      <c r="C854707" s="75"/>
    </row>
    <row r="854708" spans="2:3" x14ac:dyDescent="0.25">
      <c r="B854708" s="76"/>
      <c r="C854708" s="75"/>
    </row>
    <row r="854709" spans="2:3" x14ac:dyDescent="0.25">
      <c r="B854709" s="76"/>
      <c r="C854709" s="75"/>
    </row>
    <row r="854710" spans="2:3" x14ac:dyDescent="0.25">
      <c r="B854710" s="76"/>
      <c r="C854710" s="75"/>
    </row>
    <row r="854711" spans="2:3" x14ac:dyDescent="0.25">
      <c r="B854711" s="76"/>
      <c r="C854711" s="75"/>
    </row>
    <row r="854712" spans="2:3" x14ac:dyDescent="0.25">
      <c r="B854712" s="76"/>
      <c r="C854712" s="75"/>
    </row>
    <row r="854713" spans="2:3" x14ac:dyDescent="0.25">
      <c r="B854713" s="76"/>
      <c r="C854713" s="75"/>
    </row>
    <row r="854714" spans="2:3" x14ac:dyDescent="0.25">
      <c r="B854714" s="76"/>
      <c r="C854714" s="75"/>
    </row>
    <row r="854715" spans="2:3" x14ac:dyDescent="0.25">
      <c r="B854715" s="76"/>
      <c r="C854715" s="75"/>
    </row>
    <row r="854825" spans="2:3" x14ac:dyDescent="0.25">
      <c r="B854825" s="76"/>
      <c r="C854825" s="75"/>
    </row>
    <row r="854826" spans="2:3" x14ac:dyDescent="0.25">
      <c r="B854826" s="76"/>
      <c r="C854826" s="75"/>
    </row>
    <row r="854827" spans="2:3" x14ac:dyDescent="0.25">
      <c r="B854827" s="76"/>
      <c r="C854827" s="75"/>
    </row>
    <row r="854828" spans="2:3" x14ac:dyDescent="0.25">
      <c r="B854828" s="76"/>
      <c r="C854828" s="75"/>
    </row>
    <row r="854829" spans="2:3" x14ac:dyDescent="0.25">
      <c r="B854829" s="76"/>
      <c r="C854829" s="75"/>
    </row>
    <row r="854830" spans="2:3" x14ac:dyDescent="0.25">
      <c r="B854830" s="76"/>
      <c r="C854830" s="75"/>
    </row>
    <row r="854831" spans="2:3" x14ac:dyDescent="0.25">
      <c r="B854831" s="76"/>
      <c r="C854831" s="75"/>
    </row>
    <row r="854832" spans="2:3" x14ac:dyDescent="0.25">
      <c r="B854832" s="76"/>
      <c r="C854832" s="75"/>
    </row>
    <row r="854833" spans="2:3" x14ac:dyDescent="0.25">
      <c r="B854833" s="76"/>
      <c r="C854833" s="75"/>
    </row>
    <row r="854834" spans="2:3" x14ac:dyDescent="0.25">
      <c r="B854834" s="76"/>
      <c r="C854834" s="75"/>
    </row>
    <row r="854835" spans="2:3" x14ac:dyDescent="0.25">
      <c r="B854835" s="76"/>
      <c r="C854835" s="75"/>
    </row>
    <row r="854836" spans="2:3" x14ac:dyDescent="0.25">
      <c r="B854836" s="76"/>
      <c r="C854836" s="75"/>
    </row>
    <row r="854837" spans="2:3" x14ac:dyDescent="0.25">
      <c r="B854837" s="76"/>
      <c r="C854837" s="75"/>
    </row>
    <row r="854947" spans="2:3" x14ac:dyDescent="0.25">
      <c r="B854947" s="76"/>
      <c r="C854947" s="75"/>
    </row>
    <row r="854948" spans="2:3" x14ac:dyDescent="0.25">
      <c r="B854948" s="76"/>
      <c r="C854948" s="75"/>
    </row>
    <row r="854949" spans="2:3" x14ac:dyDescent="0.25">
      <c r="B854949" s="76"/>
      <c r="C854949" s="75"/>
    </row>
    <row r="854950" spans="2:3" x14ac:dyDescent="0.25">
      <c r="B854950" s="76"/>
      <c r="C854950" s="75"/>
    </row>
    <row r="854951" spans="2:3" x14ac:dyDescent="0.25">
      <c r="B854951" s="76"/>
      <c r="C854951" s="75"/>
    </row>
    <row r="854952" spans="2:3" x14ac:dyDescent="0.25">
      <c r="B854952" s="76"/>
      <c r="C854952" s="75"/>
    </row>
    <row r="854953" spans="2:3" x14ac:dyDescent="0.25">
      <c r="B854953" s="76"/>
      <c r="C854953" s="75"/>
    </row>
    <row r="854954" spans="2:3" x14ac:dyDescent="0.25">
      <c r="B854954" s="76"/>
      <c r="C854954" s="75"/>
    </row>
    <row r="854955" spans="2:3" x14ac:dyDescent="0.25">
      <c r="B854955" s="76"/>
      <c r="C854955" s="75"/>
    </row>
    <row r="854956" spans="2:3" x14ac:dyDescent="0.25">
      <c r="B854956" s="76"/>
      <c r="C854956" s="75"/>
    </row>
    <row r="854957" spans="2:3" x14ac:dyDescent="0.25">
      <c r="B854957" s="76"/>
      <c r="C854957" s="75"/>
    </row>
    <row r="854958" spans="2:3" x14ac:dyDescent="0.25">
      <c r="B854958" s="76"/>
      <c r="C854958" s="75"/>
    </row>
    <row r="854959" spans="2:3" x14ac:dyDescent="0.25">
      <c r="B854959" s="76"/>
      <c r="C854959" s="75"/>
    </row>
    <row r="855069" spans="2:3" x14ac:dyDescent="0.25">
      <c r="B855069" s="76"/>
      <c r="C855069" s="75"/>
    </row>
    <row r="855070" spans="2:3" x14ac:dyDescent="0.25">
      <c r="B855070" s="76"/>
      <c r="C855070" s="75"/>
    </row>
    <row r="855071" spans="2:3" x14ac:dyDescent="0.25">
      <c r="B855071" s="76"/>
      <c r="C855071" s="75"/>
    </row>
    <row r="855072" spans="2:3" x14ac:dyDescent="0.25">
      <c r="B855072" s="76"/>
      <c r="C855072" s="75"/>
    </row>
    <row r="855073" spans="2:3" x14ac:dyDescent="0.25">
      <c r="B855073" s="76"/>
      <c r="C855073" s="75"/>
    </row>
    <row r="855074" spans="2:3" x14ac:dyDescent="0.25">
      <c r="B855074" s="76"/>
      <c r="C855074" s="75"/>
    </row>
    <row r="855075" spans="2:3" x14ac:dyDescent="0.25">
      <c r="B855075" s="76"/>
      <c r="C855075" s="75"/>
    </row>
    <row r="855076" spans="2:3" x14ac:dyDescent="0.25">
      <c r="B855076" s="76"/>
      <c r="C855076" s="75"/>
    </row>
    <row r="855077" spans="2:3" x14ac:dyDescent="0.25">
      <c r="B855077" s="76"/>
      <c r="C855077" s="75"/>
    </row>
    <row r="855078" spans="2:3" x14ac:dyDescent="0.25">
      <c r="B855078" s="76"/>
      <c r="C855078" s="75"/>
    </row>
    <row r="855079" spans="2:3" x14ac:dyDescent="0.25">
      <c r="B855079" s="76"/>
      <c r="C855079" s="75"/>
    </row>
    <row r="855080" spans="2:3" x14ac:dyDescent="0.25">
      <c r="B855080" s="76"/>
      <c r="C855080" s="75"/>
    </row>
    <row r="855081" spans="2:3" x14ac:dyDescent="0.25">
      <c r="B855081" s="76"/>
      <c r="C855081" s="75"/>
    </row>
    <row r="855191" spans="2:3" x14ac:dyDescent="0.25">
      <c r="B855191" s="76"/>
      <c r="C855191" s="75"/>
    </row>
    <row r="855192" spans="2:3" x14ac:dyDescent="0.25">
      <c r="B855192" s="76"/>
      <c r="C855192" s="75"/>
    </row>
    <row r="855193" spans="2:3" x14ac:dyDescent="0.25">
      <c r="B855193" s="76"/>
      <c r="C855193" s="75"/>
    </row>
    <row r="855194" spans="2:3" x14ac:dyDescent="0.25">
      <c r="B855194" s="76"/>
      <c r="C855194" s="75"/>
    </row>
    <row r="855195" spans="2:3" x14ac:dyDescent="0.25">
      <c r="B855195" s="76"/>
      <c r="C855195" s="75"/>
    </row>
    <row r="855196" spans="2:3" x14ac:dyDescent="0.25">
      <c r="B855196" s="76"/>
      <c r="C855196" s="75"/>
    </row>
    <row r="855197" spans="2:3" x14ac:dyDescent="0.25">
      <c r="B855197" s="76"/>
      <c r="C855197" s="75"/>
    </row>
    <row r="855198" spans="2:3" x14ac:dyDescent="0.25">
      <c r="B855198" s="76"/>
      <c r="C855198" s="75"/>
    </row>
    <row r="855199" spans="2:3" x14ac:dyDescent="0.25">
      <c r="B855199" s="76"/>
      <c r="C855199" s="75"/>
    </row>
    <row r="855200" spans="2:3" x14ac:dyDescent="0.25">
      <c r="B855200" s="76"/>
      <c r="C855200" s="75"/>
    </row>
    <row r="855201" spans="2:3" x14ac:dyDescent="0.25">
      <c r="B855201" s="76"/>
      <c r="C855201" s="75"/>
    </row>
    <row r="855202" spans="2:3" x14ac:dyDescent="0.25">
      <c r="B855202" s="76"/>
      <c r="C855202" s="75"/>
    </row>
    <row r="855203" spans="2:3" x14ac:dyDescent="0.25">
      <c r="B855203" s="76"/>
      <c r="C855203" s="75"/>
    </row>
    <row r="855313" spans="2:3" x14ac:dyDescent="0.25">
      <c r="B855313" s="76"/>
      <c r="C855313" s="75"/>
    </row>
    <row r="855314" spans="2:3" x14ac:dyDescent="0.25">
      <c r="B855314" s="76"/>
      <c r="C855314" s="75"/>
    </row>
    <row r="855315" spans="2:3" x14ac:dyDescent="0.25">
      <c r="B855315" s="76"/>
      <c r="C855315" s="75"/>
    </row>
    <row r="855316" spans="2:3" x14ac:dyDescent="0.25">
      <c r="B855316" s="76"/>
      <c r="C855316" s="75"/>
    </row>
    <row r="855317" spans="2:3" x14ac:dyDescent="0.25">
      <c r="B855317" s="76"/>
      <c r="C855317" s="75"/>
    </row>
    <row r="855318" spans="2:3" x14ac:dyDescent="0.25">
      <c r="B855318" s="76"/>
      <c r="C855318" s="75"/>
    </row>
    <row r="855319" spans="2:3" x14ac:dyDescent="0.25">
      <c r="B855319" s="76"/>
      <c r="C855319" s="75"/>
    </row>
    <row r="855320" spans="2:3" x14ac:dyDescent="0.25">
      <c r="B855320" s="76"/>
      <c r="C855320" s="75"/>
    </row>
    <row r="855321" spans="2:3" x14ac:dyDescent="0.25">
      <c r="B855321" s="76"/>
      <c r="C855321" s="75"/>
    </row>
    <row r="855322" spans="2:3" x14ac:dyDescent="0.25">
      <c r="B855322" s="76"/>
      <c r="C855322" s="75"/>
    </row>
    <row r="855323" spans="2:3" x14ac:dyDescent="0.25">
      <c r="B855323" s="76"/>
      <c r="C855323" s="75"/>
    </row>
    <row r="855324" spans="2:3" x14ac:dyDescent="0.25">
      <c r="B855324" s="76"/>
      <c r="C855324" s="75"/>
    </row>
    <row r="855325" spans="2:3" x14ac:dyDescent="0.25">
      <c r="B855325" s="76"/>
      <c r="C855325" s="75"/>
    </row>
    <row r="855435" spans="2:3" x14ac:dyDescent="0.25">
      <c r="B855435" s="76"/>
      <c r="C855435" s="75"/>
    </row>
    <row r="855436" spans="2:3" x14ac:dyDescent="0.25">
      <c r="B855436" s="76"/>
      <c r="C855436" s="75"/>
    </row>
    <row r="855437" spans="2:3" x14ac:dyDescent="0.25">
      <c r="B855437" s="76"/>
      <c r="C855437" s="75"/>
    </row>
    <row r="855438" spans="2:3" x14ac:dyDescent="0.25">
      <c r="B855438" s="76"/>
      <c r="C855438" s="75"/>
    </row>
    <row r="855439" spans="2:3" x14ac:dyDescent="0.25">
      <c r="B855439" s="76"/>
      <c r="C855439" s="75"/>
    </row>
    <row r="855440" spans="2:3" x14ac:dyDescent="0.25">
      <c r="B855440" s="76"/>
      <c r="C855440" s="75"/>
    </row>
    <row r="855441" spans="2:3" x14ac:dyDescent="0.25">
      <c r="B855441" s="76"/>
      <c r="C855441" s="75"/>
    </row>
    <row r="855442" spans="2:3" x14ac:dyDescent="0.25">
      <c r="B855442" s="76"/>
      <c r="C855442" s="75"/>
    </row>
    <row r="855443" spans="2:3" x14ac:dyDescent="0.25">
      <c r="B855443" s="76"/>
      <c r="C855443" s="75"/>
    </row>
    <row r="855444" spans="2:3" x14ac:dyDescent="0.25">
      <c r="B855444" s="76"/>
      <c r="C855444" s="75"/>
    </row>
    <row r="855445" spans="2:3" x14ac:dyDescent="0.25">
      <c r="B855445" s="76"/>
      <c r="C855445" s="75"/>
    </row>
    <row r="855446" spans="2:3" x14ac:dyDescent="0.25">
      <c r="B855446" s="76"/>
      <c r="C855446" s="75"/>
    </row>
    <row r="855447" spans="2:3" x14ac:dyDescent="0.25">
      <c r="B855447" s="76"/>
      <c r="C855447" s="75"/>
    </row>
    <row r="855557" spans="2:3" x14ac:dyDescent="0.25">
      <c r="B855557" s="76"/>
      <c r="C855557" s="75"/>
    </row>
    <row r="855558" spans="2:3" x14ac:dyDescent="0.25">
      <c r="B855558" s="76"/>
      <c r="C855558" s="75"/>
    </row>
    <row r="855559" spans="2:3" x14ac:dyDescent="0.25">
      <c r="B855559" s="76"/>
      <c r="C855559" s="75"/>
    </row>
    <row r="855560" spans="2:3" x14ac:dyDescent="0.25">
      <c r="B855560" s="76"/>
      <c r="C855560" s="75"/>
    </row>
    <row r="855561" spans="2:3" x14ac:dyDescent="0.25">
      <c r="B855561" s="76"/>
      <c r="C855561" s="75"/>
    </row>
    <row r="855562" spans="2:3" x14ac:dyDescent="0.25">
      <c r="B855562" s="76"/>
      <c r="C855562" s="75"/>
    </row>
    <row r="855563" spans="2:3" x14ac:dyDescent="0.25">
      <c r="B855563" s="76"/>
      <c r="C855563" s="75"/>
    </row>
    <row r="855564" spans="2:3" x14ac:dyDescent="0.25">
      <c r="B855564" s="76"/>
      <c r="C855564" s="75"/>
    </row>
    <row r="855565" spans="2:3" x14ac:dyDescent="0.25">
      <c r="B855565" s="76"/>
      <c r="C855565" s="75"/>
    </row>
    <row r="855566" spans="2:3" x14ac:dyDescent="0.25">
      <c r="B855566" s="76"/>
      <c r="C855566" s="75"/>
    </row>
    <row r="855567" spans="2:3" x14ac:dyDescent="0.25">
      <c r="B855567" s="76"/>
      <c r="C855567" s="75"/>
    </row>
    <row r="855568" spans="2:3" x14ac:dyDescent="0.25">
      <c r="B855568" s="76"/>
      <c r="C855568" s="75"/>
    </row>
    <row r="855569" spans="2:3" x14ac:dyDescent="0.25">
      <c r="B855569" s="76"/>
      <c r="C855569" s="75"/>
    </row>
    <row r="855679" spans="2:3" x14ac:dyDescent="0.25">
      <c r="B855679" s="76"/>
      <c r="C855679" s="75"/>
    </row>
    <row r="855680" spans="2:3" x14ac:dyDescent="0.25">
      <c r="B855680" s="76"/>
      <c r="C855680" s="75"/>
    </row>
    <row r="855681" spans="2:3" x14ac:dyDescent="0.25">
      <c r="B855681" s="76"/>
      <c r="C855681" s="75"/>
    </row>
    <row r="855682" spans="2:3" x14ac:dyDescent="0.25">
      <c r="B855682" s="76"/>
      <c r="C855682" s="75"/>
    </row>
    <row r="855683" spans="2:3" x14ac:dyDescent="0.25">
      <c r="B855683" s="76"/>
      <c r="C855683" s="75"/>
    </row>
    <row r="855684" spans="2:3" x14ac:dyDescent="0.25">
      <c r="B855684" s="76"/>
      <c r="C855684" s="75"/>
    </row>
    <row r="855685" spans="2:3" x14ac:dyDescent="0.25">
      <c r="B855685" s="76"/>
      <c r="C855685" s="75"/>
    </row>
    <row r="855686" spans="2:3" x14ac:dyDescent="0.25">
      <c r="B855686" s="76"/>
      <c r="C855686" s="75"/>
    </row>
    <row r="855687" spans="2:3" x14ac:dyDescent="0.25">
      <c r="B855687" s="76"/>
      <c r="C855687" s="75"/>
    </row>
    <row r="855688" spans="2:3" x14ac:dyDescent="0.25">
      <c r="B855688" s="76"/>
      <c r="C855688" s="75"/>
    </row>
    <row r="855689" spans="2:3" x14ac:dyDescent="0.25">
      <c r="B855689" s="76"/>
      <c r="C855689" s="75"/>
    </row>
    <row r="855690" spans="2:3" x14ac:dyDescent="0.25">
      <c r="B855690" s="76"/>
      <c r="C855690" s="75"/>
    </row>
    <row r="855691" spans="2:3" x14ac:dyDescent="0.25">
      <c r="B855691" s="76"/>
      <c r="C855691" s="75"/>
    </row>
    <row r="855801" spans="2:3" x14ac:dyDescent="0.25">
      <c r="B855801" s="76"/>
      <c r="C855801" s="75"/>
    </row>
    <row r="855802" spans="2:3" x14ac:dyDescent="0.25">
      <c r="B855802" s="76"/>
      <c r="C855802" s="75"/>
    </row>
    <row r="855803" spans="2:3" x14ac:dyDescent="0.25">
      <c r="B855803" s="76"/>
      <c r="C855803" s="75"/>
    </row>
    <row r="855804" spans="2:3" x14ac:dyDescent="0.25">
      <c r="B855804" s="76"/>
      <c r="C855804" s="75"/>
    </row>
    <row r="855805" spans="2:3" x14ac:dyDescent="0.25">
      <c r="B855805" s="76"/>
      <c r="C855805" s="75"/>
    </row>
    <row r="855806" spans="2:3" x14ac:dyDescent="0.25">
      <c r="B855806" s="76"/>
      <c r="C855806" s="75"/>
    </row>
    <row r="855807" spans="2:3" x14ac:dyDescent="0.25">
      <c r="B855807" s="76"/>
      <c r="C855807" s="75"/>
    </row>
    <row r="855808" spans="2:3" x14ac:dyDescent="0.25">
      <c r="B855808" s="76"/>
      <c r="C855808" s="75"/>
    </row>
    <row r="855809" spans="2:3" x14ac:dyDescent="0.25">
      <c r="B855809" s="76"/>
      <c r="C855809" s="75"/>
    </row>
    <row r="855810" spans="2:3" x14ac:dyDescent="0.25">
      <c r="B855810" s="76"/>
      <c r="C855810" s="75"/>
    </row>
    <row r="855811" spans="2:3" x14ac:dyDescent="0.25">
      <c r="B855811" s="76"/>
      <c r="C855811" s="75"/>
    </row>
    <row r="855812" spans="2:3" x14ac:dyDescent="0.25">
      <c r="B855812" s="76"/>
      <c r="C855812" s="75"/>
    </row>
    <row r="855813" spans="2:3" x14ac:dyDescent="0.25">
      <c r="B855813" s="76"/>
      <c r="C855813" s="75"/>
    </row>
    <row r="855923" spans="2:3" x14ac:dyDescent="0.25">
      <c r="B855923" s="76"/>
      <c r="C855923" s="75"/>
    </row>
    <row r="855924" spans="2:3" x14ac:dyDescent="0.25">
      <c r="B855924" s="76"/>
      <c r="C855924" s="75"/>
    </row>
    <row r="855925" spans="2:3" x14ac:dyDescent="0.25">
      <c r="B855925" s="76"/>
      <c r="C855925" s="75"/>
    </row>
    <row r="855926" spans="2:3" x14ac:dyDescent="0.25">
      <c r="B855926" s="76"/>
      <c r="C855926" s="75"/>
    </row>
    <row r="855927" spans="2:3" x14ac:dyDescent="0.25">
      <c r="B855927" s="76"/>
      <c r="C855927" s="75"/>
    </row>
    <row r="855928" spans="2:3" x14ac:dyDescent="0.25">
      <c r="B855928" s="76"/>
      <c r="C855928" s="75"/>
    </row>
    <row r="855929" spans="2:3" x14ac:dyDescent="0.25">
      <c r="B855929" s="76"/>
      <c r="C855929" s="75"/>
    </row>
    <row r="855930" spans="2:3" x14ac:dyDescent="0.25">
      <c r="B855930" s="76"/>
      <c r="C855930" s="75"/>
    </row>
    <row r="855931" spans="2:3" x14ac:dyDescent="0.25">
      <c r="B855931" s="76"/>
      <c r="C855931" s="75"/>
    </row>
    <row r="855932" spans="2:3" x14ac:dyDescent="0.25">
      <c r="B855932" s="76"/>
      <c r="C855932" s="75"/>
    </row>
    <row r="855933" spans="2:3" x14ac:dyDescent="0.25">
      <c r="B855933" s="76"/>
      <c r="C855933" s="75"/>
    </row>
    <row r="855934" spans="2:3" x14ac:dyDescent="0.25">
      <c r="B855934" s="76"/>
      <c r="C855934" s="75"/>
    </row>
    <row r="855935" spans="2:3" x14ac:dyDescent="0.25">
      <c r="B855935" s="76"/>
      <c r="C855935" s="75"/>
    </row>
    <row r="856045" spans="2:3" x14ac:dyDescent="0.25">
      <c r="B856045" s="76"/>
      <c r="C856045" s="75"/>
    </row>
    <row r="856046" spans="2:3" x14ac:dyDescent="0.25">
      <c r="B856046" s="76"/>
      <c r="C856046" s="75"/>
    </row>
    <row r="856047" spans="2:3" x14ac:dyDescent="0.25">
      <c r="B856047" s="76"/>
      <c r="C856047" s="75"/>
    </row>
    <row r="856048" spans="2:3" x14ac:dyDescent="0.25">
      <c r="B856048" s="76"/>
      <c r="C856048" s="75"/>
    </row>
    <row r="856049" spans="2:3" x14ac:dyDescent="0.25">
      <c r="B856049" s="76"/>
      <c r="C856049" s="75"/>
    </row>
    <row r="856050" spans="2:3" x14ac:dyDescent="0.25">
      <c r="B856050" s="76"/>
      <c r="C856050" s="75"/>
    </row>
    <row r="856051" spans="2:3" x14ac:dyDescent="0.25">
      <c r="B856051" s="76"/>
      <c r="C856051" s="75"/>
    </row>
    <row r="856052" spans="2:3" x14ac:dyDescent="0.25">
      <c r="B856052" s="76"/>
      <c r="C856052" s="75"/>
    </row>
    <row r="856053" spans="2:3" x14ac:dyDescent="0.25">
      <c r="B856053" s="76"/>
      <c r="C856053" s="75"/>
    </row>
    <row r="856054" spans="2:3" x14ac:dyDescent="0.25">
      <c r="B856054" s="76"/>
      <c r="C856054" s="75"/>
    </row>
    <row r="856055" spans="2:3" x14ac:dyDescent="0.25">
      <c r="B856055" s="76"/>
      <c r="C856055" s="75"/>
    </row>
    <row r="856056" spans="2:3" x14ac:dyDescent="0.25">
      <c r="B856056" s="76"/>
      <c r="C856056" s="75"/>
    </row>
    <row r="856057" spans="2:3" x14ac:dyDescent="0.25">
      <c r="B856057" s="76"/>
      <c r="C856057" s="75"/>
    </row>
    <row r="856167" spans="2:3" x14ac:dyDescent="0.25">
      <c r="B856167" s="76"/>
      <c r="C856167" s="75"/>
    </row>
    <row r="856168" spans="2:3" x14ac:dyDescent="0.25">
      <c r="B856168" s="76"/>
      <c r="C856168" s="75"/>
    </row>
    <row r="856169" spans="2:3" x14ac:dyDescent="0.25">
      <c r="B856169" s="76"/>
      <c r="C856169" s="75"/>
    </row>
    <row r="856170" spans="2:3" x14ac:dyDescent="0.25">
      <c r="B856170" s="76"/>
      <c r="C856170" s="75"/>
    </row>
    <row r="856171" spans="2:3" x14ac:dyDescent="0.25">
      <c r="B856171" s="76"/>
      <c r="C856171" s="75"/>
    </row>
    <row r="856172" spans="2:3" x14ac:dyDescent="0.25">
      <c r="B856172" s="76"/>
      <c r="C856172" s="75"/>
    </row>
    <row r="856173" spans="2:3" x14ac:dyDescent="0.25">
      <c r="B856173" s="76"/>
      <c r="C856173" s="75"/>
    </row>
    <row r="856174" spans="2:3" x14ac:dyDescent="0.25">
      <c r="B856174" s="76"/>
      <c r="C856174" s="75"/>
    </row>
    <row r="856175" spans="2:3" x14ac:dyDescent="0.25">
      <c r="B856175" s="76"/>
      <c r="C856175" s="75"/>
    </row>
    <row r="856176" spans="2:3" x14ac:dyDescent="0.25">
      <c r="B856176" s="76"/>
      <c r="C856176" s="75"/>
    </row>
    <row r="856177" spans="2:3" x14ac:dyDescent="0.25">
      <c r="B856177" s="76"/>
      <c r="C856177" s="75"/>
    </row>
    <row r="856178" spans="2:3" x14ac:dyDescent="0.25">
      <c r="B856178" s="76"/>
      <c r="C856178" s="75"/>
    </row>
    <row r="856179" spans="2:3" x14ac:dyDescent="0.25">
      <c r="B856179" s="76"/>
      <c r="C856179" s="75"/>
    </row>
    <row r="856289" spans="2:3" x14ac:dyDescent="0.25">
      <c r="B856289" s="76"/>
      <c r="C856289" s="75"/>
    </row>
    <row r="856290" spans="2:3" x14ac:dyDescent="0.25">
      <c r="B856290" s="76"/>
      <c r="C856290" s="75"/>
    </row>
    <row r="856291" spans="2:3" x14ac:dyDescent="0.25">
      <c r="B856291" s="76"/>
      <c r="C856291" s="75"/>
    </row>
    <row r="856292" spans="2:3" x14ac:dyDescent="0.25">
      <c r="B856292" s="76"/>
      <c r="C856292" s="75"/>
    </row>
    <row r="856293" spans="2:3" x14ac:dyDescent="0.25">
      <c r="B856293" s="76"/>
      <c r="C856293" s="75"/>
    </row>
    <row r="856294" spans="2:3" x14ac:dyDescent="0.25">
      <c r="B856294" s="76"/>
      <c r="C856294" s="75"/>
    </row>
    <row r="856295" spans="2:3" x14ac:dyDescent="0.25">
      <c r="B856295" s="76"/>
      <c r="C856295" s="75"/>
    </row>
    <row r="856296" spans="2:3" x14ac:dyDescent="0.25">
      <c r="B856296" s="76"/>
      <c r="C856296" s="75"/>
    </row>
    <row r="856297" spans="2:3" x14ac:dyDescent="0.25">
      <c r="B856297" s="76"/>
      <c r="C856297" s="75"/>
    </row>
    <row r="856298" spans="2:3" x14ac:dyDescent="0.25">
      <c r="B856298" s="76"/>
      <c r="C856298" s="75"/>
    </row>
    <row r="856299" spans="2:3" x14ac:dyDescent="0.25">
      <c r="B856299" s="76"/>
      <c r="C856299" s="75"/>
    </row>
    <row r="856300" spans="2:3" x14ac:dyDescent="0.25">
      <c r="B856300" s="76"/>
      <c r="C856300" s="75"/>
    </row>
    <row r="856301" spans="2:3" x14ac:dyDescent="0.25">
      <c r="B856301" s="76"/>
      <c r="C856301" s="75"/>
    </row>
    <row r="856411" spans="2:3" x14ac:dyDescent="0.25">
      <c r="B856411" s="76"/>
      <c r="C856411" s="75"/>
    </row>
    <row r="856412" spans="2:3" x14ac:dyDescent="0.25">
      <c r="B856412" s="76"/>
      <c r="C856412" s="75"/>
    </row>
    <row r="856413" spans="2:3" x14ac:dyDescent="0.25">
      <c r="B856413" s="76"/>
      <c r="C856413" s="75"/>
    </row>
    <row r="856414" spans="2:3" x14ac:dyDescent="0.25">
      <c r="B856414" s="76"/>
      <c r="C856414" s="75"/>
    </row>
    <row r="856415" spans="2:3" x14ac:dyDescent="0.25">
      <c r="B856415" s="76"/>
      <c r="C856415" s="75"/>
    </row>
    <row r="856416" spans="2:3" x14ac:dyDescent="0.25">
      <c r="B856416" s="76"/>
      <c r="C856416" s="75"/>
    </row>
    <row r="856417" spans="2:3" x14ac:dyDescent="0.25">
      <c r="B856417" s="76"/>
      <c r="C856417" s="75"/>
    </row>
    <row r="856418" spans="2:3" x14ac:dyDescent="0.25">
      <c r="B856418" s="76"/>
      <c r="C856418" s="75"/>
    </row>
    <row r="856419" spans="2:3" x14ac:dyDescent="0.25">
      <c r="B856419" s="76"/>
      <c r="C856419" s="75"/>
    </row>
    <row r="856420" spans="2:3" x14ac:dyDescent="0.25">
      <c r="B856420" s="76"/>
      <c r="C856420" s="75"/>
    </row>
    <row r="856421" spans="2:3" x14ac:dyDescent="0.25">
      <c r="B856421" s="76"/>
      <c r="C856421" s="75"/>
    </row>
    <row r="856422" spans="2:3" x14ac:dyDescent="0.25">
      <c r="B856422" s="76"/>
      <c r="C856422" s="75"/>
    </row>
    <row r="856423" spans="2:3" x14ac:dyDescent="0.25">
      <c r="B856423" s="76"/>
      <c r="C856423" s="75"/>
    </row>
    <row r="856533" spans="2:3" x14ac:dyDescent="0.25">
      <c r="B856533" s="76"/>
      <c r="C856533" s="75"/>
    </row>
    <row r="856534" spans="2:3" x14ac:dyDescent="0.25">
      <c r="B856534" s="76"/>
      <c r="C856534" s="75"/>
    </row>
    <row r="856535" spans="2:3" x14ac:dyDescent="0.25">
      <c r="B856535" s="76"/>
      <c r="C856535" s="75"/>
    </row>
    <row r="856536" spans="2:3" x14ac:dyDescent="0.25">
      <c r="B856536" s="76"/>
      <c r="C856536" s="75"/>
    </row>
    <row r="856537" spans="2:3" x14ac:dyDescent="0.25">
      <c r="B856537" s="76"/>
      <c r="C856537" s="75"/>
    </row>
    <row r="856538" spans="2:3" x14ac:dyDescent="0.25">
      <c r="B856538" s="76"/>
      <c r="C856538" s="75"/>
    </row>
    <row r="856539" spans="2:3" x14ac:dyDescent="0.25">
      <c r="B856539" s="76"/>
      <c r="C856539" s="75"/>
    </row>
    <row r="856540" spans="2:3" x14ac:dyDescent="0.25">
      <c r="B856540" s="76"/>
      <c r="C856540" s="75"/>
    </row>
    <row r="856541" spans="2:3" x14ac:dyDescent="0.25">
      <c r="B856541" s="76"/>
      <c r="C856541" s="75"/>
    </row>
    <row r="856542" spans="2:3" x14ac:dyDescent="0.25">
      <c r="B856542" s="76"/>
      <c r="C856542" s="75"/>
    </row>
    <row r="856543" spans="2:3" x14ac:dyDescent="0.25">
      <c r="B856543" s="76"/>
      <c r="C856543" s="75"/>
    </row>
    <row r="856544" spans="2:3" x14ac:dyDescent="0.25">
      <c r="B856544" s="76"/>
      <c r="C856544" s="75"/>
    </row>
    <row r="856545" spans="2:3" x14ac:dyDescent="0.25">
      <c r="B856545" s="76"/>
      <c r="C856545" s="75"/>
    </row>
    <row r="856655" spans="2:3" x14ac:dyDescent="0.25">
      <c r="B856655" s="76"/>
      <c r="C856655" s="75"/>
    </row>
    <row r="856656" spans="2:3" x14ac:dyDescent="0.25">
      <c r="B856656" s="76"/>
      <c r="C856656" s="75"/>
    </row>
    <row r="856657" spans="2:3" x14ac:dyDescent="0.25">
      <c r="B856657" s="76"/>
      <c r="C856657" s="75"/>
    </row>
    <row r="856658" spans="2:3" x14ac:dyDescent="0.25">
      <c r="B856658" s="76"/>
      <c r="C856658" s="75"/>
    </row>
    <row r="856659" spans="2:3" x14ac:dyDescent="0.25">
      <c r="B856659" s="76"/>
      <c r="C856659" s="75"/>
    </row>
    <row r="856660" spans="2:3" x14ac:dyDescent="0.25">
      <c r="B856660" s="76"/>
      <c r="C856660" s="75"/>
    </row>
    <row r="856661" spans="2:3" x14ac:dyDescent="0.25">
      <c r="B856661" s="76"/>
      <c r="C856661" s="75"/>
    </row>
    <row r="856662" spans="2:3" x14ac:dyDescent="0.25">
      <c r="B856662" s="76"/>
      <c r="C856662" s="75"/>
    </row>
    <row r="856663" spans="2:3" x14ac:dyDescent="0.25">
      <c r="B856663" s="76"/>
      <c r="C856663" s="75"/>
    </row>
    <row r="856664" spans="2:3" x14ac:dyDescent="0.25">
      <c r="B856664" s="76"/>
      <c r="C856664" s="75"/>
    </row>
    <row r="856665" spans="2:3" x14ac:dyDescent="0.25">
      <c r="B856665" s="76"/>
      <c r="C856665" s="75"/>
    </row>
    <row r="856666" spans="2:3" x14ac:dyDescent="0.25">
      <c r="B856666" s="76"/>
      <c r="C856666" s="75"/>
    </row>
    <row r="856667" spans="2:3" x14ac:dyDescent="0.25">
      <c r="B856667" s="76"/>
      <c r="C856667" s="75"/>
    </row>
    <row r="856777" spans="2:3" x14ac:dyDescent="0.25">
      <c r="B856777" s="76"/>
      <c r="C856777" s="75"/>
    </row>
    <row r="856778" spans="2:3" x14ac:dyDescent="0.25">
      <c r="B856778" s="76"/>
      <c r="C856778" s="75"/>
    </row>
    <row r="856779" spans="2:3" x14ac:dyDescent="0.25">
      <c r="B856779" s="76"/>
      <c r="C856779" s="75"/>
    </row>
    <row r="856780" spans="2:3" x14ac:dyDescent="0.25">
      <c r="B856780" s="76"/>
      <c r="C856780" s="75"/>
    </row>
    <row r="856781" spans="2:3" x14ac:dyDescent="0.25">
      <c r="B856781" s="76"/>
      <c r="C856781" s="75"/>
    </row>
    <row r="856782" spans="2:3" x14ac:dyDescent="0.25">
      <c r="B856782" s="76"/>
      <c r="C856782" s="75"/>
    </row>
    <row r="856783" spans="2:3" x14ac:dyDescent="0.25">
      <c r="B856783" s="76"/>
      <c r="C856783" s="75"/>
    </row>
    <row r="856784" spans="2:3" x14ac:dyDescent="0.25">
      <c r="B856784" s="76"/>
      <c r="C856784" s="75"/>
    </row>
    <row r="856785" spans="2:3" x14ac:dyDescent="0.25">
      <c r="B856785" s="76"/>
      <c r="C856785" s="75"/>
    </row>
    <row r="856786" spans="2:3" x14ac:dyDescent="0.25">
      <c r="B856786" s="76"/>
      <c r="C856786" s="75"/>
    </row>
    <row r="856787" spans="2:3" x14ac:dyDescent="0.25">
      <c r="B856787" s="76"/>
      <c r="C856787" s="75"/>
    </row>
    <row r="856788" spans="2:3" x14ac:dyDescent="0.25">
      <c r="B856788" s="76"/>
      <c r="C856788" s="75"/>
    </row>
    <row r="856789" spans="2:3" x14ac:dyDescent="0.25">
      <c r="B856789" s="76"/>
      <c r="C856789" s="75"/>
    </row>
    <row r="856899" spans="2:3" x14ac:dyDescent="0.25">
      <c r="B856899" s="76"/>
      <c r="C856899" s="75"/>
    </row>
    <row r="856900" spans="2:3" x14ac:dyDescent="0.25">
      <c r="B856900" s="76"/>
      <c r="C856900" s="75"/>
    </row>
    <row r="856901" spans="2:3" x14ac:dyDescent="0.25">
      <c r="B856901" s="76"/>
      <c r="C856901" s="75"/>
    </row>
    <row r="856902" spans="2:3" x14ac:dyDescent="0.25">
      <c r="B856902" s="76"/>
      <c r="C856902" s="75"/>
    </row>
    <row r="856903" spans="2:3" x14ac:dyDescent="0.25">
      <c r="B856903" s="76"/>
      <c r="C856903" s="75"/>
    </row>
    <row r="856904" spans="2:3" x14ac:dyDescent="0.25">
      <c r="B856904" s="76"/>
      <c r="C856904" s="75"/>
    </row>
    <row r="856905" spans="2:3" x14ac:dyDescent="0.25">
      <c r="B856905" s="76"/>
      <c r="C856905" s="75"/>
    </row>
    <row r="856906" spans="2:3" x14ac:dyDescent="0.25">
      <c r="B856906" s="76"/>
      <c r="C856906" s="75"/>
    </row>
    <row r="856907" spans="2:3" x14ac:dyDescent="0.25">
      <c r="B856907" s="76"/>
      <c r="C856907" s="75"/>
    </row>
    <row r="856908" spans="2:3" x14ac:dyDescent="0.25">
      <c r="B856908" s="76"/>
      <c r="C856908" s="75"/>
    </row>
    <row r="856909" spans="2:3" x14ac:dyDescent="0.25">
      <c r="B856909" s="76"/>
      <c r="C856909" s="75"/>
    </row>
    <row r="856910" spans="2:3" x14ac:dyDescent="0.25">
      <c r="B856910" s="76"/>
      <c r="C856910" s="75"/>
    </row>
    <row r="856911" spans="2:3" x14ac:dyDescent="0.25">
      <c r="B856911" s="76"/>
      <c r="C856911" s="75"/>
    </row>
    <row r="857021" spans="2:3" x14ac:dyDescent="0.25">
      <c r="B857021" s="76"/>
      <c r="C857021" s="75"/>
    </row>
    <row r="857022" spans="2:3" x14ac:dyDescent="0.25">
      <c r="B857022" s="76"/>
      <c r="C857022" s="75"/>
    </row>
    <row r="857023" spans="2:3" x14ac:dyDescent="0.25">
      <c r="B857023" s="76"/>
      <c r="C857023" s="75"/>
    </row>
    <row r="857024" spans="2:3" x14ac:dyDescent="0.25">
      <c r="B857024" s="76"/>
      <c r="C857024" s="75"/>
    </row>
    <row r="857025" spans="2:3" x14ac:dyDescent="0.25">
      <c r="B857025" s="76"/>
      <c r="C857025" s="75"/>
    </row>
    <row r="857026" spans="2:3" x14ac:dyDescent="0.25">
      <c r="B857026" s="76"/>
      <c r="C857026" s="75"/>
    </row>
    <row r="857027" spans="2:3" x14ac:dyDescent="0.25">
      <c r="B857027" s="76"/>
      <c r="C857027" s="75"/>
    </row>
    <row r="857028" spans="2:3" x14ac:dyDescent="0.25">
      <c r="B857028" s="76"/>
      <c r="C857028" s="75"/>
    </row>
    <row r="857029" spans="2:3" x14ac:dyDescent="0.25">
      <c r="B857029" s="76"/>
      <c r="C857029" s="75"/>
    </row>
    <row r="857030" spans="2:3" x14ac:dyDescent="0.25">
      <c r="B857030" s="76"/>
      <c r="C857030" s="75"/>
    </row>
    <row r="857031" spans="2:3" x14ac:dyDescent="0.25">
      <c r="B857031" s="76"/>
      <c r="C857031" s="75"/>
    </row>
    <row r="857032" spans="2:3" x14ac:dyDescent="0.25">
      <c r="B857032" s="76"/>
      <c r="C857032" s="75"/>
    </row>
    <row r="857033" spans="2:3" x14ac:dyDescent="0.25">
      <c r="B857033" s="76"/>
      <c r="C857033" s="75"/>
    </row>
    <row r="857143" spans="2:3" x14ac:dyDescent="0.25">
      <c r="B857143" s="76"/>
      <c r="C857143" s="75"/>
    </row>
    <row r="857144" spans="2:3" x14ac:dyDescent="0.25">
      <c r="B857144" s="76"/>
      <c r="C857144" s="75"/>
    </row>
    <row r="857145" spans="2:3" x14ac:dyDescent="0.25">
      <c r="B857145" s="76"/>
      <c r="C857145" s="75"/>
    </row>
    <row r="857146" spans="2:3" x14ac:dyDescent="0.25">
      <c r="B857146" s="76"/>
      <c r="C857146" s="75"/>
    </row>
    <row r="857147" spans="2:3" x14ac:dyDescent="0.25">
      <c r="B857147" s="76"/>
      <c r="C857147" s="75"/>
    </row>
    <row r="857148" spans="2:3" x14ac:dyDescent="0.25">
      <c r="B857148" s="76"/>
      <c r="C857148" s="75"/>
    </row>
    <row r="857149" spans="2:3" x14ac:dyDescent="0.25">
      <c r="B857149" s="76"/>
      <c r="C857149" s="75"/>
    </row>
    <row r="857150" spans="2:3" x14ac:dyDescent="0.25">
      <c r="B857150" s="76"/>
      <c r="C857150" s="75"/>
    </row>
    <row r="857151" spans="2:3" x14ac:dyDescent="0.25">
      <c r="B857151" s="76"/>
      <c r="C857151" s="75"/>
    </row>
    <row r="857152" spans="2:3" x14ac:dyDescent="0.25">
      <c r="B857152" s="76"/>
      <c r="C857152" s="75"/>
    </row>
    <row r="857153" spans="2:3" x14ac:dyDescent="0.25">
      <c r="B857153" s="76"/>
      <c r="C857153" s="75"/>
    </row>
    <row r="857154" spans="2:3" x14ac:dyDescent="0.25">
      <c r="B857154" s="76"/>
      <c r="C857154" s="75"/>
    </row>
    <row r="857155" spans="2:3" x14ac:dyDescent="0.25">
      <c r="B857155" s="76"/>
      <c r="C857155" s="75"/>
    </row>
    <row r="857265" spans="2:3" x14ac:dyDescent="0.25">
      <c r="B857265" s="76"/>
      <c r="C857265" s="75"/>
    </row>
    <row r="857266" spans="2:3" x14ac:dyDescent="0.25">
      <c r="B857266" s="76"/>
      <c r="C857266" s="75"/>
    </row>
    <row r="857267" spans="2:3" x14ac:dyDescent="0.25">
      <c r="B857267" s="76"/>
      <c r="C857267" s="75"/>
    </row>
    <row r="857268" spans="2:3" x14ac:dyDescent="0.25">
      <c r="B857268" s="76"/>
      <c r="C857268" s="75"/>
    </row>
    <row r="857269" spans="2:3" x14ac:dyDescent="0.25">
      <c r="B857269" s="76"/>
      <c r="C857269" s="75"/>
    </row>
    <row r="857270" spans="2:3" x14ac:dyDescent="0.25">
      <c r="B857270" s="76"/>
      <c r="C857270" s="75"/>
    </row>
    <row r="857271" spans="2:3" x14ac:dyDescent="0.25">
      <c r="B857271" s="76"/>
      <c r="C857271" s="75"/>
    </row>
    <row r="857272" spans="2:3" x14ac:dyDescent="0.25">
      <c r="B857272" s="76"/>
      <c r="C857272" s="75"/>
    </row>
    <row r="857273" spans="2:3" x14ac:dyDescent="0.25">
      <c r="B857273" s="76"/>
      <c r="C857273" s="75"/>
    </row>
    <row r="857274" spans="2:3" x14ac:dyDescent="0.25">
      <c r="B857274" s="76"/>
      <c r="C857274" s="75"/>
    </row>
    <row r="857275" spans="2:3" x14ac:dyDescent="0.25">
      <c r="B857275" s="76"/>
      <c r="C857275" s="75"/>
    </row>
    <row r="857276" spans="2:3" x14ac:dyDescent="0.25">
      <c r="B857276" s="76"/>
      <c r="C857276" s="75"/>
    </row>
    <row r="857277" spans="2:3" x14ac:dyDescent="0.25">
      <c r="B857277" s="76"/>
      <c r="C857277" s="75"/>
    </row>
    <row r="857387" spans="2:3" x14ac:dyDescent="0.25">
      <c r="B857387" s="76"/>
      <c r="C857387" s="75"/>
    </row>
    <row r="857388" spans="2:3" x14ac:dyDescent="0.25">
      <c r="B857388" s="76"/>
      <c r="C857388" s="75"/>
    </row>
    <row r="857389" spans="2:3" x14ac:dyDescent="0.25">
      <c r="B857389" s="76"/>
      <c r="C857389" s="75"/>
    </row>
    <row r="857390" spans="2:3" x14ac:dyDescent="0.25">
      <c r="B857390" s="76"/>
      <c r="C857390" s="75"/>
    </row>
    <row r="857391" spans="2:3" x14ac:dyDescent="0.25">
      <c r="B857391" s="76"/>
      <c r="C857391" s="75"/>
    </row>
    <row r="857392" spans="2:3" x14ac:dyDescent="0.25">
      <c r="B857392" s="76"/>
      <c r="C857392" s="75"/>
    </row>
    <row r="857393" spans="2:3" x14ac:dyDescent="0.25">
      <c r="B857393" s="76"/>
      <c r="C857393" s="75"/>
    </row>
    <row r="857394" spans="2:3" x14ac:dyDescent="0.25">
      <c r="B857394" s="76"/>
      <c r="C857394" s="75"/>
    </row>
    <row r="857395" spans="2:3" x14ac:dyDescent="0.25">
      <c r="B857395" s="76"/>
      <c r="C857395" s="75"/>
    </row>
    <row r="857396" spans="2:3" x14ac:dyDescent="0.25">
      <c r="B857396" s="76"/>
      <c r="C857396" s="75"/>
    </row>
    <row r="857397" spans="2:3" x14ac:dyDescent="0.25">
      <c r="B857397" s="76"/>
      <c r="C857397" s="75"/>
    </row>
    <row r="857398" spans="2:3" x14ac:dyDescent="0.25">
      <c r="B857398" s="76"/>
      <c r="C857398" s="75"/>
    </row>
    <row r="857399" spans="2:3" x14ac:dyDescent="0.25">
      <c r="B857399" s="76"/>
      <c r="C857399" s="75"/>
    </row>
    <row r="857509" spans="2:3" x14ac:dyDescent="0.25">
      <c r="B857509" s="76"/>
      <c r="C857509" s="75"/>
    </row>
    <row r="857510" spans="2:3" x14ac:dyDescent="0.25">
      <c r="B857510" s="76"/>
      <c r="C857510" s="75"/>
    </row>
    <row r="857511" spans="2:3" x14ac:dyDescent="0.25">
      <c r="B857511" s="76"/>
      <c r="C857511" s="75"/>
    </row>
    <row r="857512" spans="2:3" x14ac:dyDescent="0.25">
      <c r="B857512" s="76"/>
      <c r="C857512" s="75"/>
    </row>
    <row r="857513" spans="2:3" x14ac:dyDescent="0.25">
      <c r="B857513" s="76"/>
      <c r="C857513" s="75"/>
    </row>
    <row r="857514" spans="2:3" x14ac:dyDescent="0.25">
      <c r="B857514" s="76"/>
      <c r="C857514" s="75"/>
    </row>
    <row r="857515" spans="2:3" x14ac:dyDescent="0.25">
      <c r="B857515" s="76"/>
      <c r="C857515" s="75"/>
    </row>
    <row r="857516" spans="2:3" x14ac:dyDescent="0.25">
      <c r="B857516" s="76"/>
      <c r="C857516" s="75"/>
    </row>
    <row r="857517" spans="2:3" x14ac:dyDescent="0.25">
      <c r="B857517" s="76"/>
      <c r="C857517" s="75"/>
    </row>
    <row r="857518" spans="2:3" x14ac:dyDescent="0.25">
      <c r="B857518" s="76"/>
      <c r="C857518" s="75"/>
    </row>
    <row r="857519" spans="2:3" x14ac:dyDescent="0.25">
      <c r="B857519" s="76"/>
      <c r="C857519" s="75"/>
    </row>
    <row r="857520" spans="2:3" x14ac:dyDescent="0.25">
      <c r="B857520" s="76"/>
      <c r="C857520" s="75"/>
    </row>
    <row r="857521" spans="2:3" x14ac:dyDescent="0.25">
      <c r="B857521" s="76"/>
      <c r="C857521" s="75"/>
    </row>
    <row r="857631" spans="2:3" x14ac:dyDescent="0.25">
      <c r="B857631" s="76"/>
      <c r="C857631" s="75"/>
    </row>
    <row r="857632" spans="2:3" x14ac:dyDescent="0.25">
      <c r="B857632" s="76"/>
      <c r="C857632" s="75"/>
    </row>
    <row r="857633" spans="2:3" x14ac:dyDescent="0.25">
      <c r="B857633" s="76"/>
      <c r="C857633" s="75"/>
    </row>
    <row r="857634" spans="2:3" x14ac:dyDescent="0.25">
      <c r="B857634" s="76"/>
      <c r="C857634" s="75"/>
    </row>
    <row r="857635" spans="2:3" x14ac:dyDescent="0.25">
      <c r="B857635" s="76"/>
      <c r="C857635" s="75"/>
    </row>
    <row r="857636" spans="2:3" x14ac:dyDescent="0.25">
      <c r="B857636" s="76"/>
      <c r="C857636" s="75"/>
    </row>
    <row r="857637" spans="2:3" x14ac:dyDescent="0.25">
      <c r="B857637" s="76"/>
      <c r="C857637" s="75"/>
    </row>
    <row r="857638" spans="2:3" x14ac:dyDescent="0.25">
      <c r="B857638" s="76"/>
      <c r="C857638" s="75"/>
    </row>
    <row r="857639" spans="2:3" x14ac:dyDescent="0.25">
      <c r="B857639" s="76"/>
      <c r="C857639" s="75"/>
    </row>
    <row r="857640" spans="2:3" x14ac:dyDescent="0.25">
      <c r="B857640" s="76"/>
      <c r="C857640" s="75"/>
    </row>
    <row r="857641" spans="2:3" x14ac:dyDescent="0.25">
      <c r="B857641" s="76"/>
      <c r="C857641" s="75"/>
    </row>
    <row r="857642" spans="2:3" x14ac:dyDescent="0.25">
      <c r="B857642" s="76"/>
      <c r="C857642" s="75"/>
    </row>
    <row r="857643" spans="2:3" x14ac:dyDescent="0.25">
      <c r="B857643" s="76"/>
      <c r="C857643" s="75"/>
    </row>
    <row r="857753" spans="2:3" x14ac:dyDescent="0.25">
      <c r="B857753" s="76"/>
      <c r="C857753" s="75"/>
    </row>
    <row r="857754" spans="2:3" x14ac:dyDescent="0.25">
      <c r="B857754" s="76"/>
      <c r="C857754" s="75"/>
    </row>
    <row r="857755" spans="2:3" x14ac:dyDescent="0.25">
      <c r="B857755" s="76"/>
      <c r="C857755" s="75"/>
    </row>
    <row r="857756" spans="2:3" x14ac:dyDescent="0.25">
      <c r="B857756" s="76"/>
      <c r="C857756" s="75"/>
    </row>
    <row r="857757" spans="2:3" x14ac:dyDescent="0.25">
      <c r="B857757" s="76"/>
      <c r="C857757" s="75"/>
    </row>
    <row r="857758" spans="2:3" x14ac:dyDescent="0.25">
      <c r="B857758" s="76"/>
      <c r="C857758" s="75"/>
    </row>
    <row r="857759" spans="2:3" x14ac:dyDescent="0.25">
      <c r="B857759" s="76"/>
      <c r="C857759" s="75"/>
    </row>
    <row r="857760" spans="2:3" x14ac:dyDescent="0.25">
      <c r="B857760" s="76"/>
      <c r="C857760" s="75"/>
    </row>
    <row r="857761" spans="2:3" x14ac:dyDescent="0.25">
      <c r="B857761" s="76"/>
      <c r="C857761" s="75"/>
    </row>
    <row r="857762" spans="2:3" x14ac:dyDescent="0.25">
      <c r="B857762" s="76"/>
      <c r="C857762" s="75"/>
    </row>
    <row r="857763" spans="2:3" x14ac:dyDescent="0.25">
      <c r="B857763" s="76"/>
      <c r="C857763" s="75"/>
    </row>
    <row r="857764" spans="2:3" x14ac:dyDescent="0.25">
      <c r="B857764" s="76"/>
      <c r="C857764" s="75"/>
    </row>
    <row r="857765" spans="2:3" x14ac:dyDescent="0.25">
      <c r="B857765" s="76"/>
      <c r="C857765" s="75"/>
    </row>
    <row r="857875" spans="2:3" x14ac:dyDescent="0.25">
      <c r="B857875" s="76"/>
      <c r="C857875" s="75"/>
    </row>
    <row r="857876" spans="2:3" x14ac:dyDescent="0.25">
      <c r="B857876" s="76"/>
      <c r="C857876" s="75"/>
    </row>
    <row r="857877" spans="2:3" x14ac:dyDescent="0.25">
      <c r="B857877" s="76"/>
      <c r="C857877" s="75"/>
    </row>
    <row r="857878" spans="2:3" x14ac:dyDescent="0.25">
      <c r="B857878" s="76"/>
      <c r="C857878" s="75"/>
    </row>
    <row r="857879" spans="2:3" x14ac:dyDescent="0.25">
      <c r="B857879" s="76"/>
      <c r="C857879" s="75"/>
    </row>
    <row r="857880" spans="2:3" x14ac:dyDescent="0.25">
      <c r="B857880" s="76"/>
      <c r="C857880" s="75"/>
    </row>
    <row r="857881" spans="2:3" x14ac:dyDescent="0.25">
      <c r="B857881" s="76"/>
      <c r="C857881" s="75"/>
    </row>
    <row r="857882" spans="2:3" x14ac:dyDescent="0.25">
      <c r="B857882" s="76"/>
      <c r="C857882" s="75"/>
    </row>
    <row r="857883" spans="2:3" x14ac:dyDescent="0.25">
      <c r="B857883" s="76"/>
      <c r="C857883" s="75"/>
    </row>
    <row r="857884" spans="2:3" x14ac:dyDescent="0.25">
      <c r="B857884" s="76"/>
      <c r="C857884" s="75"/>
    </row>
    <row r="857885" spans="2:3" x14ac:dyDescent="0.25">
      <c r="B857885" s="76"/>
      <c r="C857885" s="75"/>
    </row>
    <row r="857886" spans="2:3" x14ac:dyDescent="0.25">
      <c r="B857886" s="76"/>
      <c r="C857886" s="75"/>
    </row>
    <row r="857887" spans="2:3" x14ac:dyDescent="0.25">
      <c r="B857887" s="76"/>
      <c r="C857887" s="75"/>
    </row>
    <row r="857997" spans="2:3" x14ac:dyDescent="0.25">
      <c r="B857997" s="76"/>
      <c r="C857997" s="75"/>
    </row>
    <row r="857998" spans="2:3" x14ac:dyDescent="0.25">
      <c r="B857998" s="76"/>
      <c r="C857998" s="75"/>
    </row>
    <row r="857999" spans="2:3" x14ac:dyDescent="0.25">
      <c r="B857999" s="76"/>
      <c r="C857999" s="75"/>
    </row>
    <row r="858000" spans="2:3" x14ac:dyDescent="0.25">
      <c r="B858000" s="76"/>
      <c r="C858000" s="75"/>
    </row>
    <row r="858001" spans="2:3" x14ac:dyDescent="0.25">
      <c r="B858001" s="76"/>
      <c r="C858001" s="75"/>
    </row>
    <row r="858002" spans="2:3" x14ac:dyDescent="0.25">
      <c r="B858002" s="76"/>
      <c r="C858002" s="75"/>
    </row>
    <row r="858003" spans="2:3" x14ac:dyDescent="0.25">
      <c r="B858003" s="76"/>
      <c r="C858003" s="75"/>
    </row>
    <row r="858004" spans="2:3" x14ac:dyDescent="0.25">
      <c r="B858004" s="76"/>
      <c r="C858004" s="75"/>
    </row>
    <row r="858005" spans="2:3" x14ac:dyDescent="0.25">
      <c r="B858005" s="76"/>
      <c r="C858005" s="75"/>
    </row>
    <row r="858006" spans="2:3" x14ac:dyDescent="0.25">
      <c r="B858006" s="76"/>
      <c r="C858006" s="75"/>
    </row>
    <row r="858007" spans="2:3" x14ac:dyDescent="0.25">
      <c r="B858007" s="76"/>
      <c r="C858007" s="75"/>
    </row>
    <row r="858008" spans="2:3" x14ac:dyDescent="0.25">
      <c r="B858008" s="76"/>
      <c r="C858008" s="75"/>
    </row>
    <row r="858009" spans="2:3" x14ac:dyDescent="0.25">
      <c r="B858009" s="76"/>
      <c r="C858009" s="75"/>
    </row>
    <row r="858119" spans="2:3" x14ac:dyDescent="0.25">
      <c r="B858119" s="76"/>
      <c r="C858119" s="75"/>
    </row>
    <row r="858120" spans="2:3" x14ac:dyDescent="0.25">
      <c r="B858120" s="76"/>
      <c r="C858120" s="75"/>
    </row>
    <row r="858121" spans="2:3" x14ac:dyDescent="0.25">
      <c r="B858121" s="76"/>
      <c r="C858121" s="75"/>
    </row>
    <row r="858122" spans="2:3" x14ac:dyDescent="0.25">
      <c r="B858122" s="76"/>
      <c r="C858122" s="75"/>
    </row>
    <row r="858123" spans="2:3" x14ac:dyDescent="0.25">
      <c r="B858123" s="76"/>
      <c r="C858123" s="75"/>
    </row>
    <row r="858124" spans="2:3" x14ac:dyDescent="0.25">
      <c r="B858124" s="76"/>
      <c r="C858124" s="75"/>
    </row>
    <row r="858125" spans="2:3" x14ac:dyDescent="0.25">
      <c r="B858125" s="76"/>
      <c r="C858125" s="75"/>
    </row>
    <row r="858126" spans="2:3" x14ac:dyDescent="0.25">
      <c r="B858126" s="76"/>
      <c r="C858126" s="75"/>
    </row>
    <row r="858127" spans="2:3" x14ac:dyDescent="0.25">
      <c r="B858127" s="76"/>
      <c r="C858127" s="75"/>
    </row>
    <row r="858128" spans="2:3" x14ac:dyDescent="0.25">
      <c r="B858128" s="76"/>
      <c r="C858128" s="75"/>
    </row>
    <row r="858129" spans="2:3" x14ac:dyDescent="0.25">
      <c r="B858129" s="76"/>
      <c r="C858129" s="75"/>
    </row>
    <row r="858130" spans="2:3" x14ac:dyDescent="0.25">
      <c r="B858130" s="76"/>
      <c r="C858130" s="75"/>
    </row>
    <row r="858131" spans="2:3" x14ac:dyDescent="0.25">
      <c r="B858131" s="76"/>
      <c r="C858131" s="75"/>
    </row>
    <row r="858241" spans="2:3" x14ac:dyDescent="0.25">
      <c r="B858241" s="76"/>
      <c r="C858241" s="75"/>
    </row>
    <row r="858242" spans="2:3" x14ac:dyDescent="0.25">
      <c r="B858242" s="76"/>
      <c r="C858242" s="75"/>
    </row>
    <row r="858243" spans="2:3" x14ac:dyDescent="0.25">
      <c r="B858243" s="76"/>
      <c r="C858243" s="75"/>
    </row>
    <row r="858244" spans="2:3" x14ac:dyDescent="0.25">
      <c r="B858244" s="76"/>
      <c r="C858244" s="75"/>
    </row>
    <row r="858245" spans="2:3" x14ac:dyDescent="0.25">
      <c r="B858245" s="76"/>
      <c r="C858245" s="75"/>
    </row>
    <row r="858246" spans="2:3" x14ac:dyDescent="0.25">
      <c r="B858246" s="76"/>
      <c r="C858246" s="75"/>
    </row>
    <row r="858247" spans="2:3" x14ac:dyDescent="0.25">
      <c r="B858247" s="76"/>
      <c r="C858247" s="75"/>
    </row>
    <row r="858248" spans="2:3" x14ac:dyDescent="0.25">
      <c r="B858248" s="76"/>
      <c r="C858248" s="75"/>
    </row>
    <row r="858249" spans="2:3" x14ac:dyDescent="0.25">
      <c r="B858249" s="76"/>
      <c r="C858249" s="75"/>
    </row>
    <row r="858250" spans="2:3" x14ac:dyDescent="0.25">
      <c r="B858250" s="76"/>
      <c r="C858250" s="75"/>
    </row>
    <row r="858251" spans="2:3" x14ac:dyDescent="0.25">
      <c r="B858251" s="76"/>
      <c r="C858251" s="75"/>
    </row>
    <row r="858252" spans="2:3" x14ac:dyDescent="0.25">
      <c r="B858252" s="76"/>
      <c r="C858252" s="75"/>
    </row>
    <row r="858253" spans="2:3" x14ac:dyDescent="0.25">
      <c r="B858253" s="76"/>
      <c r="C858253" s="75"/>
    </row>
    <row r="858363" spans="2:3" x14ac:dyDescent="0.25">
      <c r="B858363" s="76"/>
      <c r="C858363" s="75"/>
    </row>
    <row r="858364" spans="2:3" x14ac:dyDescent="0.25">
      <c r="B858364" s="76"/>
      <c r="C858364" s="75"/>
    </row>
    <row r="858365" spans="2:3" x14ac:dyDescent="0.25">
      <c r="B858365" s="76"/>
      <c r="C858365" s="75"/>
    </row>
    <row r="858366" spans="2:3" x14ac:dyDescent="0.25">
      <c r="B858366" s="76"/>
      <c r="C858366" s="75"/>
    </row>
    <row r="858367" spans="2:3" x14ac:dyDescent="0.25">
      <c r="B858367" s="76"/>
      <c r="C858367" s="75"/>
    </row>
    <row r="858368" spans="2:3" x14ac:dyDescent="0.25">
      <c r="B858368" s="76"/>
      <c r="C858368" s="75"/>
    </row>
    <row r="858369" spans="2:3" x14ac:dyDescent="0.25">
      <c r="B858369" s="76"/>
      <c r="C858369" s="75"/>
    </row>
    <row r="858370" spans="2:3" x14ac:dyDescent="0.25">
      <c r="B858370" s="76"/>
      <c r="C858370" s="75"/>
    </row>
    <row r="858371" spans="2:3" x14ac:dyDescent="0.25">
      <c r="B858371" s="76"/>
      <c r="C858371" s="75"/>
    </row>
    <row r="858372" spans="2:3" x14ac:dyDescent="0.25">
      <c r="B858372" s="76"/>
      <c r="C858372" s="75"/>
    </row>
    <row r="858373" spans="2:3" x14ac:dyDescent="0.25">
      <c r="B858373" s="76"/>
      <c r="C858373" s="75"/>
    </row>
    <row r="858374" spans="2:3" x14ac:dyDescent="0.25">
      <c r="B858374" s="76"/>
      <c r="C858374" s="75"/>
    </row>
    <row r="858375" spans="2:3" x14ac:dyDescent="0.25">
      <c r="B858375" s="76"/>
      <c r="C858375" s="75"/>
    </row>
    <row r="858485" spans="2:3" x14ac:dyDescent="0.25">
      <c r="B858485" s="76"/>
      <c r="C858485" s="75"/>
    </row>
    <row r="858486" spans="2:3" x14ac:dyDescent="0.25">
      <c r="B858486" s="76"/>
      <c r="C858486" s="75"/>
    </row>
    <row r="858487" spans="2:3" x14ac:dyDescent="0.25">
      <c r="B858487" s="76"/>
      <c r="C858487" s="75"/>
    </row>
    <row r="858488" spans="2:3" x14ac:dyDescent="0.25">
      <c r="B858488" s="76"/>
      <c r="C858488" s="75"/>
    </row>
    <row r="858489" spans="2:3" x14ac:dyDescent="0.25">
      <c r="B858489" s="76"/>
      <c r="C858489" s="75"/>
    </row>
    <row r="858490" spans="2:3" x14ac:dyDescent="0.25">
      <c r="B858490" s="76"/>
      <c r="C858490" s="75"/>
    </row>
    <row r="858491" spans="2:3" x14ac:dyDescent="0.25">
      <c r="B858491" s="76"/>
      <c r="C858491" s="75"/>
    </row>
    <row r="858492" spans="2:3" x14ac:dyDescent="0.25">
      <c r="B858492" s="76"/>
      <c r="C858492" s="75"/>
    </row>
    <row r="858493" spans="2:3" x14ac:dyDescent="0.25">
      <c r="B858493" s="76"/>
      <c r="C858493" s="75"/>
    </row>
    <row r="858494" spans="2:3" x14ac:dyDescent="0.25">
      <c r="B858494" s="76"/>
      <c r="C858494" s="75"/>
    </row>
    <row r="858495" spans="2:3" x14ac:dyDescent="0.25">
      <c r="B858495" s="76"/>
      <c r="C858495" s="75"/>
    </row>
    <row r="858496" spans="2:3" x14ac:dyDescent="0.25">
      <c r="B858496" s="76"/>
      <c r="C858496" s="75"/>
    </row>
    <row r="858497" spans="2:3" x14ac:dyDescent="0.25">
      <c r="B858497" s="76"/>
      <c r="C858497" s="75"/>
    </row>
    <row r="858607" spans="2:3" x14ac:dyDescent="0.25">
      <c r="B858607" s="76"/>
      <c r="C858607" s="75"/>
    </row>
    <row r="858608" spans="2:3" x14ac:dyDescent="0.25">
      <c r="B858608" s="76"/>
      <c r="C858608" s="75"/>
    </row>
    <row r="858609" spans="2:3" x14ac:dyDescent="0.25">
      <c r="B858609" s="76"/>
      <c r="C858609" s="75"/>
    </row>
    <row r="858610" spans="2:3" x14ac:dyDescent="0.25">
      <c r="B858610" s="76"/>
      <c r="C858610" s="75"/>
    </row>
    <row r="858611" spans="2:3" x14ac:dyDescent="0.25">
      <c r="B858611" s="76"/>
      <c r="C858611" s="75"/>
    </row>
    <row r="858612" spans="2:3" x14ac:dyDescent="0.25">
      <c r="B858612" s="76"/>
      <c r="C858612" s="75"/>
    </row>
    <row r="858613" spans="2:3" x14ac:dyDescent="0.25">
      <c r="B858613" s="76"/>
      <c r="C858613" s="75"/>
    </row>
    <row r="858614" spans="2:3" x14ac:dyDescent="0.25">
      <c r="B858614" s="76"/>
      <c r="C858614" s="75"/>
    </row>
    <row r="858615" spans="2:3" x14ac:dyDescent="0.25">
      <c r="B858615" s="76"/>
      <c r="C858615" s="75"/>
    </row>
    <row r="858616" spans="2:3" x14ac:dyDescent="0.25">
      <c r="B858616" s="76"/>
      <c r="C858616" s="75"/>
    </row>
    <row r="858617" spans="2:3" x14ac:dyDescent="0.25">
      <c r="B858617" s="76"/>
      <c r="C858617" s="75"/>
    </row>
    <row r="858618" spans="2:3" x14ac:dyDescent="0.25">
      <c r="B858618" s="76"/>
      <c r="C858618" s="75"/>
    </row>
    <row r="858619" spans="2:3" x14ac:dyDescent="0.25">
      <c r="B858619" s="76"/>
      <c r="C858619" s="75"/>
    </row>
    <row r="858729" spans="2:3" x14ac:dyDescent="0.25">
      <c r="B858729" s="76"/>
      <c r="C858729" s="75"/>
    </row>
    <row r="858730" spans="2:3" x14ac:dyDescent="0.25">
      <c r="B858730" s="76"/>
      <c r="C858730" s="75"/>
    </row>
    <row r="858731" spans="2:3" x14ac:dyDescent="0.25">
      <c r="B858731" s="76"/>
      <c r="C858731" s="75"/>
    </row>
    <row r="858732" spans="2:3" x14ac:dyDescent="0.25">
      <c r="B858732" s="76"/>
      <c r="C858732" s="75"/>
    </row>
    <row r="858733" spans="2:3" x14ac:dyDescent="0.25">
      <c r="B858733" s="76"/>
      <c r="C858733" s="75"/>
    </row>
    <row r="858734" spans="2:3" x14ac:dyDescent="0.25">
      <c r="B858734" s="76"/>
      <c r="C858734" s="75"/>
    </row>
    <row r="858735" spans="2:3" x14ac:dyDescent="0.25">
      <c r="B858735" s="76"/>
      <c r="C858735" s="75"/>
    </row>
    <row r="858736" spans="2:3" x14ac:dyDescent="0.25">
      <c r="B858736" s="76"/>
      <c r="C858736" s="75"/>
    </row>
    <row r="858737" spans="2:3" x14ac:dyDescent="0.25">
      <c r="B858737" s="76"/>
      <c r="C858737" s="75"/>
    </row>
    <row r="858738" spans="2:3" x14ac:dyDescent="0.25">
      <c r="B858738" s="76"/>
      <c r="C858738" s="75"/>
    </row>
    <row r="858739" spans="2:3" x14ac:dyDescent="0.25">
      <c r="B858739" s="76"/>
      <c r="C858739" s="75"/>
    </row>
    <row r="858740" spans="2:3" x14ac:dyDescent="0.25">
      <c r="B858740" s="76"/>
      <c r="C858740" s="75"/>
    </row>
    <row r="858741" spans="2:3" x14ac:dyDescent="0.25">
      <c r="B858741" s="76"/>
      <c r="C858741" s="75"/>
    </row>
    <row r="858851" spans="2:3" x14ac:dyDescent="0.25">
      <c r="B858851" s="76"/>
      <c r="C858851" s="75"/>
    </row>
    <row r="858852" spans="2:3" x14ac:dyDescent="0.25">
      <c r="B858852" s="76"/>
      <c r="C858852" s="75"/>
    </row>
    <row r="858853" spans="2:3" x14ac:dyDescent="0.25">
      <c r="B858853" s="76"/>
      <c r="C858853" s="75"/>
    </row>
    <row r="858854" spans="2:3" x14ac:dyDescent="0.25">
      <c r="B858854" s="76"/>
      <c r="C858854" s="75"/>
    </row>
    <row r="858855" spans="2:3" x14ac:dyDescent="0.25">
      <c r="B858855" s="76"/>
      <c r="C858855" s="75"/>
    </row>
    <row r="858856" spans="2:3" x14ac:dyDescent="0.25">
      <c r="B858856" s="76"/>
      <c r="C858856" s="75"/>
    </row>
    <row r="858857" spans="2:3" x14ac:dyDescent="0.25">
      <c r="B858857" s="76"/>
      <c r="C858857" s="75"/>
    </row>
    <row r="858858" spans="2:3" x14ac:dyDescent="0.25">
      <c r="B858858" s="76"/>
      <c r="C858858" s="75"/>
    </row>
    <row r="858859" spans="2:3" x14ac:dyDescent="0.25">
      <c r="B858859" s="76"/>
      <c r="C858859" s="75"/>
    </row>
    <row r="858860" spans="2:3" x14ac:dyDescent="0.25">
      <c r="B858860" s="76"/>
      <c r="C858860" s="75"/>
    </row>
    <row r="858861" spans="2:3" x14ac:dyDescent="0.25">
      <c r="B858861" s="76"/>
      <c r="C858861" s="75"/>
    </row>
    <row r="858862" spans="2:3" x14ac:dyDescent="0.25">
      <c r="B858862" s="76"/>
      <c r="C858862" s="75"/>
    </row>
    <row r="858863" spans="2:3" x14ac:dyDescent="0.25">
      <c r="B858863" s="76"/>
      <c r="C858863" s="75"/>
    </row>
    <row r="858973" spans="2:3" x14ac:dyDescent="0.25">
      <c r="B858973" s="76"/>
      <c r="C858973" s="75"/>
    </row>
    <row r="858974" spans="2:3" x14ac:dyDescent="0.25">
      <c r="B858974" s="76"/>
      <c r="C858974" s="75"/>
    </row>
    <row r="858975" spans="2:3" x14ac:dyDescent="0.25">
      <c r="B858975" s="76"/>
      <c r="C858975" s="75"/>
    </row>
    <row r="858976" spans="2:3" x14ac:dyDescent="0.25">
      <c r="B858976" s="76"/>
      <c r="C858976" s="75"/>
    </row>
    <row r="858977" spans="2:3" x14ac:dyDescent="0.25">
      <c r="B858977" s="76"/>
      <c r="C858977" s="75"/>
    </row>
    <row r="858978" spans="2:3" x14ac:dyDescent="0.25">
      <c r="B858978" s="76"/>
      <c r="C858978" s="75"/>
    </row>
    <row r="858979" spans="2:3" x14ac:dyDescent="0.25">
      <c r="B858979" s="76"/>
      <c r="C858979" s="75"/>
    </row>
    <row r="858980" spans="2:3" x14ac:dyDescent="0.25">
      <c r="B858980" s="76"/>
      <c r="C858980" s="75"/>
    </row>
    <row r="858981" spans="2:3" x14ac:dyDescent="0.25">
      <c r="B858981" s="76"/>
      <c r="C858981" s="75"/>
    </row>
    <row r="858982" spans="2:3" x14ac:dyDescent="0.25">
      <c r="B858982" s="76"/>
      <c r="C858982" s="75"/>
    </row>
    <row r="858983" spans="2:3" x14ac:dyDescent="0.25">
      <c r="B858983" s="76"/>
      <c r="C858983" s="75"/>
    </row>
    <row r="858984" spans="2:3" x14ac:dyDescent="0.25">
      <c r="B858984" s="76"/>
      <c r="C858984" s="75"/>
    </row>
    <row r="858985" spans="2:3" x14ac:dyDescent="0.25">
      <c r="B858985" s="76"/>
      <c r="C858985" s="75"/>
    </row>
    <row r="859095" spans="2:3" x14ac:dyDescent="0.25">
      <c r="B859095" s="76"/>
      <c r="C859095" s="75"/>
    </row>
    <row r="859096" spans="2:3" x14ac:dyDescent="0.25">
      <c r="B859096" s="76"/>
      <c r="C859096" s="75"/>
    </row>
    <row r="859097" spans="2:3" x14ac:dyDescent="0.25">
      <c r="B859097" s="76"/>
      <c r="C859097" s="75"/>
    </row>
    <row r="859098" spans="2:3" x14ac:dyDescent="0.25">
      <c r="B859098" s="76"/>
      <c r="C859098" s="75"/>
    </row>
    <row r="859099" spans="2:3" x14ac:dyDescent="0.25">
      <c r="B859099" s="76"/>
      <c r="C859099" s="75"/>
    </row>
    <row r="859100" spans="2:3" x14ac:dyDescent="0.25">
      <c r="B859100" s="76"/>
      <c r="C859100" s="75"/>
    </row>
    <row r="859101" spans="2:3" x14ac:dyDescent="0.25">
      <c r="B859101" s="76"/>
      <c r="C859101" s="75"/>
    </row>
    <row r="859102" spans="2:3" x14ac:dyDescent="0.25">
      <c r="B859102" s="76"/>
      <c r="C859102" s="75"/>
    </row>
    <row r="859103" spans="2:3" x14ac:dyDescent="0.25">
      <c r="B859103" s="76"/>
      <c r="C859103" s="75"/>
    </row>
    <row r="859104" spans="2:3" x14ac:dyDescent="0.25">
      <c r="B859104" s="76"/>
      <c r="C859104" s="75"/>
    </row>
    <row r="859105" spans="2:3" x14ac:dyDescent="0.25">
      <c r="B859105" s="76"/>
      <c r="C859105" s="75"/>
    </row>
    <row r="859106" spans="2:3" x14ac:dyDescent="0.25">
      <c r="B859106" s="76"/>
      <c r="C859106" s="75"/>
    </row>
    <row r="859107" spans="2:3" x14ac:dyDescent="0.25">
      <c r="B859107" s="76"/>
      <c r="C859107" s="75"/>
    </row>
    <row r="859217" spans="2:3" x14ac:dyDescent="0.25">
      <c r="B859217" s="76"/>
      <c r="C859217" s="75"/>
    </row>
    <row r="859218" spans="2:3" x14ac:dyDescent="0.25">
      <c r="B859218" s="76"/>
      <c r="C859218" s="75"/>
    </row>
    <row r="859219" spans="2:3" x14ac:dyDescent="0.25">
      <c r="B859219" s="76"/>
      <c r="C859219" s="75"/>
    </row>
    <row r="859220" spans="2:3" x14ac:dyDescent="0.25">
      <c r="B859220" s="76"/>
      <c r="C859220" s="75"/>
    </row>
    <row r="859221" spans="2:3" x14ac:dyDescent="0.25">
      <c r="B859221" s="76"/>
      <c r="C859221" s="75"/>
    </row>
    <row r="859222" spans="2:3" x14ac:dyDescent="0.25">
      <c r="B859222" s="76"/>
      <c r="C859222" s="75"/>
    </row>
    <row r="859223" spans="2:3" x14ac:dyDescent="0.25">
      <c r="B859223" s="76"/>
      <c r="C859223" s="75"/>
    </row>
    <row r="859224" spans="2:3" x14ac:dyDescent="0.25">
      <c r="B859224" s="76"/>
      <c r="C859224" s="75"/>
    </row>
    <row r="859225" spans="2:3" x14ac:dyDescent="0.25">
      <c r="B859225" s="76"/>
      <c r="C859225" s="75"/>
    </row>
    <row r="859226" spans="2:3" x14ac:dyDescent="0.25">
      <c r="B859226" s="76"/>
      <c r="C859226" s="75"/>
    </row>
    <row r="859227" spans="2:3" x14ac:dyDescent="0.25">
      <c r="B859227" s="76"/>
      <c r="C859227" s="75"/>
    </row>
    <row r="859228" spans="2:3" x14ac:dyDescent="0.25">
      <c r="B859228" s="76"/>
      <c r="C859228" s="75"/>
    </row>
    <row r="859229" spans="2:3" x14ac:dyDescent="0.25">
      <c r="B859229" s="76"/>
      <c r="C859229" s="75"/>
    </row>
    <row r="859339" spans="2:3" x14ac:dyDescent="0.25">
      <c r="B859339" s="76"/>
      <c r="C859339" s="75"/>
    </row>
    <row r="859340" spans="2:3" x14ac:dyDescent="0.25">
      <c r="B859340" s="76"/>
      <c r="C859340" s="75"/>
    </row>
    <row r="859341" spans="2:3" x14ac:dyDescent="0.25">
      <c r="B859341" s="76"/>
      <c r="C859341" s="75"/>
    </row>
    <row r="859342" spans="2:3" x14ac:dyDescent="0.25">
      <c r="B859342" s="76"/>
      <c r="C859342" s="75"/>
    </row>
    <row r="859343" spans="2:3" x14ac:dyDescent="0.25">
      <c r="B859343" s="76"/>
      <c r="C859343" s="75"/>
    </row>
    <row r="859344" spans="2:3" x14ac:dyDescent="0.25">
      <c r="B859344" s="76"/>
      <c r="C859344" s="75"/>
    </row>
    <row r="859345" spans="2:3" x14ac:dyDescent="0.25">
      <c r="B859345" s="76"/>
      <c r="C859345" s="75"/>
    </row>
    <row r="859346" spans="2:3" x14ac:dyDescent="0.25">
      <c r="B859346" s="76"/>
      <c r="C859346" s="75"/>
    </row>
    <row r="859347" spans="2:3" x14ac:dyDescent="0.25">
      <c r="B859347" s="76"/>
      <c r="C859347" s="75"/>
    </row>
    <row r="859348" spans="2:3" x14ac:dyDescent="0.25">
      <c r="B859348" s="76"/>
      <c r="C859348" s="75"/>
    </row>
    <row r="859349" spans="2:3" x14ac:dyDescent="0.25">
      <c r="B859349" s="76"/>
      <c r="C859349" s="75"/>
    </row>
    <row r="859350" spans="2:3" x14ac:dyDescent="0.25">
      <c r="B859350" s="76"/>
      <c r="C859350" s="75"/>
    </row>
    <row r="859351" spans="2:3" x14ac:dyDescent="0.25">
      <c r="B859351" s="76"/>
      <c r="C859351" s="75"/>
    </row>
    <row r="859461" spans="2:3" x14ac:dyDescent="0.25">
      <c r="B859461" s="76"/>
      <c r="C859461" s="75"/>
    </row>
    <row r="859462" spans="2:3" x14ac:dyDescent="0.25">
      <c r="B859462" s="76"/>
      <c r="C859462" s="75"/>
    </row>
    <row r="859463" spans="2:3" x14ac:dyDescent="0.25">
      <c r="B859463" s="76"/>
      <c r="C859463" s="75"/>
    </row>
    <row r="859464" spans="2:3" x14ac:dyDescent="0.25">
      <c r="B859464" s="76"/>
      <c r="C859464" s="75"/>
    </row>
    <row r="859465" spans="2:3" x14ac:dyDescent="0.25">
      <c r="B859465" s="76"/>
      <c r="C859465" s="75"/>
    </row>
    <row r="859466" spans="2:3" x14ac:dyDescent="0.25">
      <c r="B859466" s="76"/>
      <c r="C859466" s="75"/>
    </row>
    <row r="859467" spans="2:3" x14ac:dyDescent="0.25">
      <c r="B859467" s="76"/>
      <c r="C859467" s="75"/>
    </row>
    <row r="859468" spans="2:3" x14ac:dyDescent="0.25">
      <c r="B859468" s="76"/>
      <c r="C859468" s="75"/>
    </row>
    <row r="859469" spans="2:3" x14ac:dyDescent="0.25">
      <c r="B859469" s="76"/>
      <c r="C859469" s="75"/>
    </row>
    <row r="859470" spans="2:3" x14ac:dyDescent="0.25">
      <c r="B859470" s="76"/>
      <c r="C859470" s="75"/>
    </row>
    <row r="859471" spans="2:3" x14ac:dyDescent="0.25">
      <c r="B859471" s="76"/>
      <c r="C859471" s="75"/>
    </row>
    <row r="859472" spans="2:3" x14ac:dyDescent="0.25">
      <c r="B859472" s="76"/>
      <c r="C859472" s="75"/>
    </row>
    <row r="859473" spans="2:3" x14ac:dyDescent="0.25">
      <c r="B859473" s="76"/>
      <c r="C859473" s="75"/>
    </row>
    <row r="859583" spans="2:3" x14ac:dyDescent="0.25">
      <c r="B859583" s="76"/>
      <c r="C859583" s="75"/>
    </row>
    <row r="859584" spans="2:3" x14ac:dyDescent="0.25">
      <c r="B859584" s="76"/>
      <c r="C859584" s="75"/>
    </row>
    <row r="859585" spans="2:3" x14ac:dyDescent="0.25">
      <c r="B859585" s="76"/>
      <c r="C859585" s="75"/>
    </row>
    <row r="859586" spans="2:3" x14ac:dyDescent="0.25">
      <c r="B859586" s="76"/>
      <c r="C859586" s="75"/>
    </row>
    <row r="859587" spans="2:3" x14ac:dyDescent="0.25">
      <c r="B859587" s="76"/>
      <c r="C859587" s="75"/>
    </row>
    <row r="859588" spans="2:3" x14ac:dyDescent="0.25">
      <c r="B859588" s="76"/>
      <c r="C859588" s="75"/>
    </row>
    <row r="859589" spans="2:3" x14ac:dyDescent="0.25">
      <c r="B859589" s="76"/>
      <c r="C859589" s="75"/>
    </row>
    <row r="859590" spans="2:3" x14ac:dyDescent="0.25">
      <c r="B859590" s="76"/>
      <c r="C859590" s="75"/>
    </row>
    <row r="859591" spans="2:3" x14ac:dyDescent="0.25">
      <c r="B859591" s="76"/>
      <c r="C859591" s="75"/>
    </row>
    <row r="859592" spans="2:3" x14ac:dyDescent="0.25">
      <c r="B859592" s="76"/>
      <c r="C859592" s="75"/>
    </row>
    <row r="859593" spans="2:3" x14ac:dyDescent="0.25">
      <c r="B859593" s="76"/>
      <c r="C859593" s="75"/>
    </row>
    <row r="859594" spans="2:3" x14ac:dyDescent="0.25">
      <c r="B859594" s="76"/>
      <c r="C859594" s="75"/>
    </row>
    <row r="859595" spans="2:3" x14ac:dyDescent="0.25">
      <c r="B859595" s="76"/>
      <c r="C859595" s="75"/>
    </row>
    <row r="859705" spans="2:3" x14ac:dyDescent="0.25">
      <c r="B859705" s="76"/>
      <c r="C859705" s="75"/>
    </row>
    <row r="859706" spans="2:3" x14ac:dyDescent="0.25">
      <c r="B859706" s="76"/>
      <c r="C859706" s="75"/>
    </row>
    <row r="859707" spans="2:3" x14ac:dyDescent="0.25">
      <c r="B859707" s="76"/>
      <c r="C859707" s="75"/>
    </row>
    <row r="859708" spans="2:3" x14ac:dyDescent="0.25">
      <c r="B859708" s="76"/>
      <c r="C859708" s="75"/>
    </row>
    <row r="859709" spans="2:3" x14ac:dyDescent="0.25">
      <c r="B859709" s="76"/>
      <c r="C859709" s="75"/>
    </row>
    <row r="859710" spans="2:3" x14ac:dyDescent="0.25">
      <c r="B859710" s="76"/>
      <c r="C859710" s="75"/>
    </row>
    <row r="859711" spans="2:3" x14ac:dyDescent="0.25">
      <c r="B859711" s="76"/>
      <c r="C859711" s="75"/>
    </row>
    <row r="859712" spans="2:3" x14ac:dyDescent="0.25">
      <c r="B859712" s="76"/>
      <c r="C859712" s="75"/>
    </row>
    <row r="859713" spans="2:3" x14ac:dyDescent="0.25">
      <c r="B859713" s="76"/>
      <c r="C859713" s="75"/>
    </row>
    <row r="859714" spans="2:3" x14ac:dyDescent="0.25">
      <c r="B859714" s="76"/>
      <c r="C859714" s="75"/>
    </row>
    <row r="859715" spans="2:3" x14ac:dyDescent="0.25">
      <c r="B859715" s="76"/>
      <c r="C859715" s="75"/>
    </row>
    <row r="859716" spans="2:3" x14ac:dyDescent="0.25">
      <c r="B859716" s="76"/>
      <c r="C859716" s="75"/>
    </row>
    <row r="859717" spans="2:3" x14ac:dyDescent="0.25">
      <c r="B859717" s="76"/>
      <c r="C859717" s="75"/>
    </row>
    <row r="859827" spans="2:3" x14ac:dyDescent="0.25">
      <c r="B859827" s="76"/>
      <c r="C859827" s="75"/>
    </row>
    <row r="859828" spans="2:3" x14ac:dyDescent="0.25">
      <c r="B859828" s="76"/>
      <c r="C859828" s="75"/>
    </row>
    <row r="859829" spans="2:3" x14ac:dyDescent="0.25">
      <c r="B859829" s="76"/>
      <c r="C859829" s="75"/>
    </row>
    <row r="859830" spans="2:3" x14ac:dyDescent="0.25">
      <c r="B859830" s="76"/>
      <c r="C859830" s="75"/>
    </row>
    <row r="859831" spans="2:3" x14ac:dyDescent="0.25">
      <c r="B859831" s="76"/>
      <c r="C859831" s="75"/>
    </row>
    <row r="859832" spans="2:3" x14ac:dyDescent="0.25">
      <c r="B859832" s="76"/>
      <c r="C859832" s="75"/>
    </row>
    <row r="859833" spans="2:3" x14ac:dyDescent="0.25">
      <c r="B859833" s="76"/>
      <c r="C859833" s="75"/>
    </row>
    <row r="859834" spans="2:3" x14ac:dyDescent="0.25">
      <c r="B859834" s="76"/>
      <c r="C859834" s="75"/>
    </row>
    <row r="859835" spans="2:3" x14ac:dyDescent="0.25">
      <c r="B859835" s="76"/>
      <c r="C859835" s="75"/>
    </row>
    <row r="859836" spans="2:3" x14ac:dyDescent="0.25">
      <c r="B859836" s="76"/>
      <c r="C859836" s="75"/>
    </row>
    <row r="859837" spans="2:3" x14ac:dyDescent="0.25">
      <c r="B859837" s="76"/>
      <c r="C859837" s="75"/>
    </row>
    <row r="859838" spans="2:3" x14ac:dyDescent="0.25">
      <c r="B859838" s="76"/>
      <c r="C859838" s="75"/>
    </row>
    <row r="859839" spans="2:3" x14ac:dyDescent="0.25">
      <c r="B859839" s="76"/>
      <c r="C859839" s="75"/>
    </row>
    <row r="859949" spans="2:3" x14ac:dyDescent="0.25">
      <c r="B859949" s="76"/>
      <c r="C859949" s="75"/>
    </row>
    <row r="859950" spans="2:3" x14ac:dyDescent="0.25">
      <c r="B859950" s="76"/>
      <c r="C859950" s="75"/>
    </row>
    <row r="859951" spans="2:3" x14ac:dyDescent="0.25">
      <c r="B859951" s="76"/>
      <c r="C859951" s="75"/>
    </row>
    <row r="859952" spans="2:3" x14ac:dyDescent="0.25">
      <c r="B859952" s="76"/>
      <c r="C859952" s="75"/>
    </row>
    <row r="859953" spans="2:3" x14ac:dyDescent="0.25">
      <c r="B859953" s="76"/>
      <c r="C859953" s="75"/>
    </row>
    <row r="859954" spans="2:3" x14ac:dyDescent="0.25">
      <c r="B859954" s="76"/>
      <c r="C859954" s="75"/>
    </row>
    <row r="859955" spans="2:3" x14ac:dyDescent="0.25">
      <c r="B859955" s="76"/>
      <c r="C859955" s="75"/>
    </row>
    <row r="859956" spans="2:3" x14ac:dyDescent="0.25">
      <c r="B859956" s="76"/>
      <c r="C859956" s="75"/>
    </row>
    <row r="859957" spans="2:3" x14ac:dyDescent="0.25">
      <c r="B859957" s="76"/>
      <c r="C859957" s="75"/>
    </row>
    <row r="859958" spans="2:3" x14ac:dyDescent="0.25">
      <c r="B859958" s="76"/>
      <c r="C859958" s="75"/>
    </row>
    <row r="859959" spans="2:3" x14ac:dyDescent="0.25">
      <c r="B859959" s="76"/>
      <c r="C859959" s="75"/>
    </row>
    <row r="859960" spans="2:3" x14ac:dyDescent="0.25">
      <c r="B859960" s="76"/>
      <c r="C859960" s="75"/>
    </row>
    <row r="859961" spans="2:3" x14ac:dyDescent="0.25">
      <c r="B859961" s="76"/>
      <c r="C859961" s="75"/>
    </row>
    <row r="860071" spans="2:3" x14ac:dyDescent="0.25">
      <c r="B860071" s="76"/>
      <c r="C860071" s="75"/>
    </row>
    <row r="860072" spans="2:3" x14ac:dyDescent="0.25">
      <c r="B860072" s="76"/>
      <c r="C860072" s="75"/>
    </row>
    <row r="860073" spans="2:3" x14ac:dyDescent="0.25">
      <c r="B860073" s="76"/>
      <c r="C860073" s="75"/>
    </row>
    <row r="860074" spans="2:3" x14ac:dyDescent="0.25">
      <c r="B860074" s="76"/>
      <c r="C860074" s="75"/>
    </row>
    <row r="860075" spans="2:3" x14ac:dyDescent="0.25">
      <c r="B860075" s="76"/>
      <c r="C860075" s="75"/>
    </row>
    <row r="860076" spans="2:3" x14ac:dyDescent="0.25">
      <c r="B860076" s="76"/>
      <c r="C860076" s="75"/>
    </row>
    <row r="860077" spans="2:3" x14ac:dyDescent="0.25">
      <c r="B860077" s="76"/>
      <c r="C860077" s="75"/>
    </row>
    <row r="860078" spans="2:3" x14ac:dyDescent="0.25">
      <c r="B860078" s="76"/>
      <c r="C860078" s="75"/>
    </row>
    <row r="860079" spans="2:3" x14ac:dyDescent="0.25">
      <c r="B860079" s="76"/>
      <c r="C860079" s="75"/>
    </row>
    <row r="860080" spans="2:3" x14ac:dyDescent="0.25">
      <c r="B860080" s="76"/>
      <c r="C860080" s="75"/>
    </row>
    <row r="860081" spans="2:3" x14ac:dyDescent="0.25">
      <c r="B860081" s="76"/>
      <c r="C860081" s="75"/>
    </row>
    <row r="860082" spans="2:3" x14ac:dyDescent="0.25">
      <c r="B860082" s="76"/>
      <c r="C860082" s="75"/>
    </row>
    <row r="860083" spans="2:3" x14ac:dyDescent="0.25">
      <c r="B860083" s="76"/>
      <c r="C860083" s="75"/>
    </row>
    <row r="860193" spans="2:3" x14ac:dyDescent="0.25">
      <c r="B860193" s="76"/>
      <c r="C860193" s="75"/>
    </row>
    <row r="860194" spans="2:3" x14ac:dyDescent="0.25">
      <c r="B860194" s="76"/>
      <c r="C860194" s="75"/>
    </row>
    <row r="860195" spans="2:3" x14ac:dyDescent="0.25">
      <c r="B860195" s="76"/>
      <c r="C860195" s="75"/>
    </row>
    <row r="860196" spans="2:3" x14ac:dyDescent="0.25">
      <c r="B860196" s="76"/>
      <c r="C860196" s="75"/>
    </row>
    <row r="860197" spans="2:3" x14ac:dyDescent="0.25">
      <c r="B860197" s="76"/>
      <c r="C860197" s="75"/>
    </row>
    <row r="860198" spans="2:3" x14ac:dyDescent="0.25">
      <c r="B860198" s="76"/>
      <c r="C860198" s="75"/>
    </row>
    <row r="860199" spans="2:3" x14ac:dyDescent="0.25">
      <c r="B860199" s="76"/>
      <c r="C860199" s="75"/>
    </row>
    <row r="860200" spans="2:3" x14ac:dyDescent="0.25">
      <c r="B860200" s="76"/>
      <c r="C860200" s="75"/>
    </row>
    <row r="860201" spans="2:3" x14ac:dyDescent="0.25">
      <c r="B860201" s="76"/>
      <c r="C860201" s="75"/>
    </row>
    <row r="860202" spans="2:3" x14ac:dyDescent="0.25">
      <c r="B860202" s="76"/>
      <c r="C860202" s="75"/>
    </row>
    <row r="860203" spans="2:3" x14ac:dyDescent="0.25">
      <c r="B860203" s="76"/>
      <c r="C860203" s="75"/>
    </row>
    <row r="860204" spans="2:3" x14ac:dyDescent="0.25">
      <c r="B860204" s="76"/>
      <c r="C860204" s="75"/>
    </row>
    <row r="860205" spans="2:3" x14ac:dyDescent="0.25">
      <c r="B860205" s="76"/>
      <c r="C860205" s="75"/>
    </row>
    <row r="860315" spans="2:3" x14ac:dyDescent="0.25">
      <c r="B860315" s="76"/>
      <c r="C860315" s="75"/>
    </row>
    <row r="860316" spans="2:3" x14ac:dyDescent="0.25">
      <c r="B860316" s="76"/>
      <c r="C860316" s="75"/>
    </row>
    <row r="860317" spans="2:3" x14ac:dyDescent="0.25">
      <c r="B860317" s="76"/>
      <c r="C860317" s="75"/>
    </row>
    <row r="860318" spans="2:3" x14ac:dyDescent="0.25">
      <c r="B860318" s="76"/>
      <c r="C860318" s="75"/>
    </row>
    <row r="860319" spans="2:3" x14ac:dyDescent="0.25">
      <c r="B860319" s="76"/>
      <c r="C860319" s="75"/>
    </row>
    <row r="860320" spans="2:3" x14ac:dyDescent="0.25">
      <c r="B860320" s="76"/>
      <c r="C860320" s="75"/>
    </row>
    <row r="860321" spans="2:3" x14ac:dyDescent="0.25">
      <c r="B860321" s="76"/>
      <c r="C860321" s="75"/>
    </row>
    <row r="860322" spans="2:3" x14ac:dyDescent="0.25">
      <c r="B860322" s="76"/>
      <c r="C860322" s="75"/>
    </row>
    <row r="860323" spans="2:3" x14ac:dyDescent="0.25">
      <c r="B860323" s="76"/>
      <c r="C860323" s="75"/>
    </row>
    <row r="860324" spans="2:3" x14ac:dyDescent="0.25">
      <c r="B860324" s="76"/>
      <c r="C860324" s="75"/>
    </row>
    <row r="860325" spans="2:3" x14ac:dyDescent="0.25">
      <c r="B860325" s="76"/>
      <c r="C860325" s="75"/>
    </row>
    <row r="860326" spans="2:3" x14ac:dyDescent="0.25">
      <c r="B860326" s="76"/>
      <c r="C860326" s="75"/>
    </row>
    <row r="860327" spans="2:3" x14ac:dyDescent="0.25">
      <c r="B860327" s="76"/>
      <c r="C860327" s="75"/>
    </row>
    <row r="860437" spans="2:3" x14ac:dyDescent="0.25">
      <c r="B860437" s="76"/>
      <c r="C860437" s="75"/>
    </row>
    <row r="860438" spans="2:3" x14ac:dyDescent="0.25">
      <c r="B860438" s="76"/>
      <c r="C860438" s="75"/>
    </row>
    <row r="860439" spans="2:3" x14ac:dyDescent="0.25">
      <c r="B860439" s="76"/>
      <c r="C860439" s="75"/>
    </row>
    <row r="860440" spans="2:3" x14ac:dyDescent="0.25">
      <c r="B860440" s="76"/>
      <c r="C860440" s="75"/>
    </row>
    <row r="860441" spans="2:3" x14ac:dyDescent="0.25">
      <c r="B860441" s="76"/>
      <c r="C860441" s="75"/>
    </row>
    <row r="860442" spans="2:3" x14ac:dyDescent="0.25">
      <c r="B860442" s="76"/>
      <c r="C860442" s="75"/>
    </row>
    <row r="860443" spans="2:3" x14ac:dyDescent="0.25">
      <c r="B860443" s="76"/>
      <c r="C860443" s="75"/>
    </row>
    <row r="860444" spans="2:3" x14ac:dyDescent="0.25">
      <c r="B860444" s="76"/>
      <c r="C860444" s="75"/>
    </row>
    <row r="860445" spans="2:3" x14ac:dyDescent="0.25">
      <c r="B860445" s="76"/>
      <c r="C860445" s="75"/>
    </row>
    <row r="860446" spans="2:3" x14ac:dyDescent="0.25">
      <c r="B860446" s="76"/>
      <c r="C860446" s="75"/>
    </row>
    <row r="860447" spans="2:3" x14ac:dyDescent="0.25">
      <c r="B860447" s="76"/>
      <c r="C860447" s="75"/>
    </row>
    <row r="860448" spans="2:3" x14ac:dyDescent="0.25">
      <c r="B860448" s="76"/>
      <c r="C860448" s="75"/>
    </row>
    <row r="860449" spans="2:3" x14ac:dyDescent="0.25">
      <c r="B860449" s="76"/>
      <c r="C860449" s="75"/>
    </row>
    <row r="860559" spans="2:3" x14ac:dyDescent="0.25">
      <c r="B860559" s="76"/>
      <c r="C860559" s="75"/>
    </row>
    <row r="860560" spans="2:3" x14ac:dyDescent="0.25">
      <c r="B860560" s="76"/>
      <c r="C860560" s="75"/>
    </row>
    <row r="860561" spans="2:3" x14ac:dyDescent="0.25">
      <c r="B860561" s="76"/>
      <c r="C860561" s="75"/>
    </row>
    <row r="860562" spans="2:3" x14ac:dyDescent="0.25">
      <c r="B860562" s="76"/>
      <c r="C860562" s="75"/>
    </row>
    <row r="860563" spans="2:3" x14ac:dyDescent="0.25">
      <c r="B860563" s="76"/>
      <c r="C860563" s="75"/>
    </row>
    <row r="860564" spans="2:3" x14ac:dyDescent="0.25">
      <c r="B860564" s="76"/>
      <c r="C860564" s="75"/>
    </row>
    <row r="860565" spans="2:3" x14ac:dyDescent="0.25">
      <c r="B860565" s="76"/>
      <c r="C860565" s="75"/>
    </row>
    <row r="860566" spans="2:3" x14ac:dyDescent="0.25">
      <c r="B860566" s="76"/>
      <c r="C860566" s="75"/>
    </row>
    <row r="860567" spans="2:3" x14ac:dyDescent="0.25">
      <c r="B860567" s="76"/>
      <c r="C860567" s="75"/>
    </row>
    <row r="860568" spans="2:3" x14ac:dyDescent="0.25">
      <c r="B860568" s="76"/>
      <c r="C860568" s="75"/>
    </row>
    <row r="860569" spans="2:3" x14ac:dyDescent="0.25">
      <c r="B860569" s="76"/>
      <c r="C860569" s="75"/>
    </row>
    <row r="860570" spans="2:3" x14ac:dyDescent="0.25">
      <c r="B860570" s="76"/>
      <c r="C860570" s="75"/>
    </row>
    <row r="860571" spans="2:3" x14ac:dyDescent="0.25">
      <c r="B860571" s="76"/>
      <c r="C860571" s="75"/>
    </row>
    <row r="860681" spans="2:3" x14ac:dyDescent="0.25">
      <c r="B860681" s="76"/>
      <c r="C860681" s="75"/>
    </row>
    <row r="860682" spans="2:3" x14ac:dyDescent="0.25">
      <c r="B860682" s="76"/>
      <c r="C860682" s="75"/>
    </row>
    <row r="860683" spans="2:3" x14ac:dyDescent="0.25">
      <c r="B860683" s="76"/>
      <c r="C860683" s="75"/>
    </row>
    <row r="860684" spans="2:3" x14ac:dyDescent="0.25">
      <c r="B860684" s="76"/>
      <c r="C860684" s="75"/>
    </row>
    <row r="860685" spans="2:3" x14ac:dyDescent="0.25">
      <c r="B860685" s="76"/>
      <c r="C860685" s="75"/>
    </row>
    <row r="860686" spans="2:3" x14ac:dyDescent="0.25">
      <c r="B860686" s="76"/>
      <c r="C860686" s="75"/>
    </row>
    <row r="860687" spans="2:3" x14ac:dyDescent="0.25">
      <c r="B860687" s="76"/>
      <c r="C860687" s="75"/>
    </row>
    <row r="860688" spans="2:3" x14ac:dyDescent="0.25">
      <c r="B860688" s="76"/>
      <c r="C860688" s="75"/>
    </row>
    <row r="860689" spans="2:3" x14ac:dyDescent="0.25">
      <c r="B860689" s="76"/>
      <c r="C860689" s="75"/>
    </row>
    <row r="860690" spans="2:3" x14ac:dyDescent="0.25">
      <c r="B860690" s="76"/>
      <c r="C860690" s="75"/>
    </row>
    <row r="860691" spans="2:3" x14ac:dyDescent="0.25">
      <c r="B860691" s="76"/>
      <c r="C860691" s="75"/>
    </row>
    <row r="860692" spans="2:3" x14ac:dyDescent="0.25">
      <c r="B860692" s="76"/>
      <c r="C860692" s="75"/>
    </row>
    <row r="860693" spans="2:3" x14ac:dyDescent="0.25">
      <c r="B860693" s="76"/>
      <c r="C860693" s="75"/>
    </row>
    <row r="860803" spans="2:3" x14ac:dyDescent="0.25">
      <c r="B860803" s="76"/>
      <c r="C860803" s="75"/>
    </row>
    <row r="860804" spans="2:3" x14ac:dyDescent="0.25">
      <c r="B860804" s="76"/>
      <c r="C860804" s="75"/>
    </row>
    <row r="860805" spans="2:3" x14ac:dyDescent="0.25">
      <c r="B860805" s="76"/>
      <c r="C860805" s="75"/>
    </row>
    <row r="860806" spans="2:3" x14ac:dyDescent="0.25">
      <c r="B860806" s="76"/>
      <c r="C860806" s="75"/>
    </row>
    <row r="860807" spans="2:3" x14ac:dyDescent="0.25">
      <c r="B860807" s="76"/>
      <c r="C860807" s="75"/>
    </row>
    <row r="860808" spans="2:3" x14ac:dyDescent="0.25">
      <c r="B860808" s="76"/>
      <c r="C860808" s="75"/>
    </row>
    <row r="860809" spans="2:3" x14ac:dyDescent="0.25">
      <c r="B860809" s="76"/>
      <c r="C860809" s="75"/>
    </row>
    <row r="860810" spans="2:3" x14ac:dyDescent="0.25">
      <c r="B860810" s="76"/>
      <c r="C860810" s="75"/>
    </row>
    <row r="860811" spans="2:3" x14ac:dyDescent="0.25">
      <c r="B860811" s="76"/>
      <c r="C860811" s="75"/>
    </row>
    <row r="860812" spans="2:3" x14ac:dyDescent="0.25">
      <c r="B860812" s="76"/>
      <c r="C860812" s="75"/>
    </row>
    <row r="860813" spans="2:3" x14ac:dyDescent="0.25">
      <c r="B860813" s="76"/>
      <c r="C860813" s="75"/>
    </row>
    <row r="860814" spans="2:3" x14ac:dyDescent="0.25">
      <c r="B860814" s="76"/>
      <c r="C860814" s="75"/>
    </row>
    <row r="860815" spans="2:3" x14ac:dyDescent="0.25">
      <c r="B860815" s="76"/>
      <c r="C860815" s="75"/>
    </row>
    <row r="860925" spans="2:3" x14ac:dyDescent="0.25">
      <c r="B860925" s="76"/>
      <c r="C860925" s="75"/>
    </row>
    <row r="860926" spans="2:3" x14ac:dyDescent="0.25">
      <c r="B860926" s="76"/>
      <c r="C860926" s="75"/>
    </row>
    <row r="860927" spans="2:3" x14ac:dyDescent="0.25">
      <c r="B860927" s="76"/>
      <c r="C860927" s="75"/>
    </row>
    <row r="860928" spans="2:3" x14ac:dyDescent="0.25">
      <c r="B860928" s="76"/>
      <c r="C860928" s="75"/>
    </row>
    <row r="860929" spans="2:3" x14ac:dyDescent="0.25">
      <c r="B860929" s="76"/>
      <c r="C860929" s="75"/>
    </row>
    <row r="860930" spans="2:3" x14ac:dyDescent="0.25">
      <c r="B860930" s="76"/>
      <c r="C860930" s="75"/>
    </row>
    <row r="860931" spans="2:3" x14ac:dyDescent="0.25">
      <c r="B860931" s="76"/>
      <c r="C860931" s="75"/>
    </row>
    <row r="860932" spans="2:3" x14ac:dyDescent="0.25">
      <c r="B860932" s="76"/>
      <c r="C860932" s="75"/>
    </row>
    <row r="860933" spans="2:3" x14ac:dyDescent="0.25">
      <c r="B860933" s="76"/>
      <c r="C860933" s="75"/>
    </row>
    <row r="860934" spans="2:3" x14ac:dyDescent="0.25">
      <c r="B860934" s="76"/>
      <c r="C860934" s="75"/>
    </row>
    <row r="860935" spans="2:3" x14ac:dyDescent="0.25">
      <c r="B860935" s="76"/>
      <c r="C860935" s="75"/>
    </row>
    <row r="860936" spans="2:3" x14ac:dyDescent="0.25">
      <c r="B860936" s="76"/>
      <c r="C860936" s="75"/>
    </row>
    <row r="860937" spans="2:3" x14ac:dyDescent="0.25">
      <c r="B860937" s="76"/>
      <c r="C860937" s="75"/>
    </row>
    <row r="861047" spans="2:3" x14ac:dyDescent="0.25">
      <c r="B861047" s="76"/>
      <c r="C861047" s="75"/>
    </row>
    <row r="861048" spans="2:3" x14ac:dyDescent="0.25">
      <c r="B861048" s="76"/>
      <c r="C861048" s="75"/>
    </row>
    <row r="861049" spans="2:3" x14ac:dyDescent="0.25">
      <c r="B861049" s="76"/>
      <c r="C861049" s="75"/>
    </row>
    <row r="861050" spans="2:3" x14ac:dyDescent="0.25">
      <c r="B861050" s="76"/>
      <c r="C861050" s="75"/>
    </row>
    <row r="861051" spans="2:3" x14ac:dyDescent="0.25">
      <c r="B861051" s="76"/>
      <c r="C861051" s="75"/>
    </row>
    <row r="861052" spans="2:3" x14ac:dyDescent="0.25">
      <c r="B861052" s="76"/>
      <c r="C861052" s="75"/>
    </row>
    <row r="861053" spans="2:3" x14ac:dyDescent="0.25">
      <c r="B861053" s="76"/>
      <c r="C861053" s="75"/>
    </row>
    <row r="861054" spans="2:3" x14ac:dyDescent="0.25">
      <c r="B861054" s="76"/>
      <c r="C861054" s="75"/>
    </row>
    <row r="861055" spans="2:3" x14ac:dyDescent="0.25">
      <c r="B861055" s="76"/>
      <c r="C861055" s="75"/>
    </row>
    <row r="861056" spans="2:3" x14ac:dyDescent="0.25">
      <c r="B861056" s="76"/>
      <c r="C861056" s="75"/>
    </row>
    <row r="861057" spans="2:3" x14ac:dyDescent="0.25">
      <c r="B861057" s="76"/>
      <c r="C861057" s="75"/>
    </row>
    <row r="861058" spans="2:3" x14ac:dyDescent="0.25">
      <c r="B861058" s="76"/>
      <c r="C861058" s="75"/>
    </row>
    <row r="861059" spans="2:3" x14ac:dyDescent="0.25">
      <c r="B861059" s="76"/>
      <c r="C861059" s="75"/>
    </row>
    <row r="861169" spans="2:3" x14ac:dyDescent="0.25">
      <c r="B861169" s="76"/>
      <c r="C861169" s="75"/>
    </row>
    <row r="861170" spans="2:3" x14ac:dyDescent="0.25">
      <c r="B861170" s="76"/>
      <c r="C861170" s="75"/>
    </row>
    <row r="861171" spans="2:3" x14ac:dyDescent="0.25">
      <c r="B861171" s="76"/>
      <c r="C861171" s="75"/>
    </row>
    <row r="861172" spans="2:3" x14ac:dyDescent="0.25">
      <c r="B861172" s="76"/>
      <c r="C861172" s="75"/>
    </row>
    <row r="861173" spans="2:3" x14ac:dyDescent="0.25">
      <c r="B861173" s="76"/>
      <c r="C861173" s="75"/>
    </row>
    <row r="861174" spans="2:3" x14ac:dyDescent="0.25">
      <c r="B861174" s="76"/>
      <c r="C861174" s="75"/>
    </row>
    <row r="861175" spans="2:3" x14ac:dyDescent="0.25">
      <c r="B861175" s="76"/>
      <c r="C861175" s="75"/>
    </row>
    <row r="861176" spans="2:3" x14ac:dyDescent="0.25">
      <c r="B861176" s="76"/>
      <c r="C861176" s="75"/>
    </row>
    <row r="861177" spans="2:3" x14ac:dyDescent="0.25">
      <c r="B861177" s="76"/>
      <c r="C861177" s="75"/>
    </row>
    <row r="861178" spans="2:3" x14ac:dyDescent="0.25">
      <c r="B861178" s="76"/>
      <c r="C861178" s="75"/>
    </row>
    <row r="861179" spans="2:3" x14ac:dyDescent="0.25">
      <c r="B861179" s="76"/>
      <c r="C861179" s="75"/>
    </row>
    <row r="861180" spans="2:3" x14ac:dyDescent="0.25">
      <c r="B861180" s="76"/>
      <c r="C861180" s="75"/>
    </row>
    <row r="861181" spans="2:3" x14ac:dyDescent="0.25">
      <c r="B861181" s="76"/>
      <c r="C861181" s="75"/>
    </row>
    <row r="861291" spans="2:3" x14ac:dyDescent="0.25">
      <c r="B861291" s="76"/>
      <c r="C861291" s="75"/>
    </row>
    <row r="861292" spans="2:3" x14ac:dyDescent="0.25">
      <c r="B861292" s="76"/>
      <c r="C861292" s="75"/>
    </row>
    <row r="861293" spans="2:3" x14ac:dyDescent="0.25">
      <c r="B861293" s="76"/>
      <c r="C861293" s="75"/>
    </row>
    <row r="861294" spans="2:3" x14ac:dyDescent="0.25">
      <c r="B861294" s="76"/>
      <c r="C861294" s="75"/>
    </row>
    <row r="861295" spans="2:3" x14ac:dyDescent="0.25">
      <c r="B861295" s="76"/>
      <c r="C861295" s="75"/>
    </row>
    <row r="861296" spans="2:3" x14ac:dyDescent="0.25">
      <c r="B861296" s="76"/>
      <c r="C861296" s="75"/>
    </row>
    <row r="861297" spans="2:3" x14ac:dyDescent="0.25">
      <c r="B861297" s="76"/>
      <c r="C861297" s="75"/>
    </row>
    <row r="861298" spans="2:3" x14ac:dyDescent="0.25">
      <c r="B861298" s="76"/>
      <c r="C861298" s="75"/>
    </row>
    <row r="861299" spans="2:3" x14ac:dyDescent="0.25">
      <c r="B861299" s="76"/>
      <c r="C861299" s="75"/>
    </row>
    <row r="861300" spans="2:3" x14ac:dyDescent="0.25">
      <c r="B861300" s="76"/>
      <c r="C861300" s="75"/>
    </row>
    <row r="861301" spans="2:3" x14ac:dyDescent="0.25">
      <c r="B861301" s="76"/>
      <c r="C861301" s="75"/>
    </row>
    <row r="861302" spans="2:3" x14ac:dyDescent="0.25">
      <c r="B861302" s="76"/>
      <c r="C861302" s="75"/>
    </row>
    <row r="861303" spans="2:3" x14ac:dyDescent="0.25">
      <c r="B861303" s="76"/>
      <c r="C861303" s="75"/>
    </row>
    <row r="861413" spans="2:3" x14ac:dyDescent="0.25">
      <c r="B861413" s="76"/>
      <c r="C861413" s="75"/>
    </row>
    <row r="861414" spans="2:3" x14ac:dyDescent="0.25">
      <c r="B861414" s="76"/>
      <c r="C861414" s="75"/>
    </row>
    <row r="861415" spans="2:3" x14ac:dyDescent="0.25">
      <c r="B861415" s="76"/>
      <c r="C861415" s="75"/>
    </row>
    <row r="861416" spans="2:3" x14ac:dyDescent="0.25">
      <c r="B861416" s="76"/>
      <c r="C861416" s="75"/>
    </row>
    <row r="861417" spans="2:3" x14ac:dyDescent="0.25">
      <c r="B861417" s="76"/>
      <c r="C861417" s="75"/>
    </row>
    <row r="861418" spans="2:3" x14ac:dyDescent="0.25">
      <c r="B861418" s="76"/>
      <c r="C861418" s="75"/>
    </row>
    <row r="861419" spans="2:3" x14ac:dyDescent="0.25">
      <c r="B861419" s="76"/>
      <c r="C861419" s="75"/>
    </row>
    <row r="861420" spans="2:3" x14ac:dyDescent="0.25">
      <c r="B861420" s="76"/>
      <c r="C861420" s="75"/>
    </row>
    <row r="861421" spans="2:3" x14ac:dyDescent="0.25">
      <c r="B861421" s="76"/>
      <c r="C861421" s="75"/>
    </row>
    <row r="861422" spans="2:3" x14ac:dyDescent="0.25">
      <c r="B861422" s="76"/>
      <c r="C861422" s="75"/>
    </row>
    <row r="861423" spans="2:3" x14ac:dyDescent="0.25">
      <c r="B861423" s="76"/>
      <c r="C861423" s="75"/>
    </row>
    <row r="861424" spans="2:3" x14ac:dyDescent="0.25">
      <c r="B861424" s="76"/>
      <c r="C861424" s="75"/>
    </row>
    <row r="861425" spans="2:3" x14ac:dyDescent="0.25">
      <c r="B861425" s="76"/>
      <c r="C861425" s="75"/>
    </row>
    <row r="861535" spans="2:3" x14ac:dyDescent="0.25">
      <c r="B861535" s="76"/>
      <c r="C861535" s="75"/>
    </row>
    <row r="861536" spans="2:3" x14ac:dyDescent="0.25">
      <c r="B861536" s="76"/>
      <c r="C861536" s="75"/>
    </row>
    <row r="861537" spans="2:3" x14ac:dyDescent="0.25">
      <c r="B861537" s="76"/>
      <c r="C861537" s="75"/>
    </row>
    <row r="861538" spans="2:3" x14ac:dyDescent="0.25">
      <c r="B861538" s="76"/>
      <c r="C861538" s="75"/>
    </row>
    <row r="861539" spans="2:3" x14ac:dyDescent="0.25">
      <c r="B861539" s="76"/>
      <c r="C861539" s="75"/>
    </row>
    <row r="861540" spans="2:3" x14ac:dyDescent="0.25">
      <c r="B861540" s="76"/>
      <c r="C861540" s="75"/>
    </row>
    <row r="861541" spans="2:3" x14ac:dyDescent="0.25">
      <c r="B861541" s="76"/>
      <c r="C861541" s="75"/>
    </row>
    <row r="861542" spans="2:3" x14ac:dyDescent="0.25">
      <c r="B861542" s="76"/>
      <c r="C861542" s="75"/>
    </row>
    <row r="861543" spans="2:3" x14ac:dyDescent="0.25">
      <c r="B861543" s="76"/>
      <c r="C861543" s="75"/>
    </row>
    <row r="861544" spans="2:3" x14ac:dyDescent="0.25">
      <c r="B861544" s="76"/>
      <c r="C861544" s="75"/>
    </row>
    <row r="861545" spans="2:3" x14ac:dyDescent="0.25">
      <c r="B861545" s="76"/>
      <c r="C861545" s="75"/>
    </row>
    <row r="861546" spans="2:3" x14ac:dyDescent="0.25">
      <c r="B861546" s="76"/>
      <c r="C861546" s="75"/>
    </row>
    <row r="861547" spans="2:3" x14ac:dyDescent="0.25">
      <c r="B861547" s="76"/>
      <c r="C861547" s="75"/>
    </row>
    <row r="861657" spans="2:3" x14ac:dyDescent="0.25">
      <c r="B861657" s="76"/>
      <c r="C861657" s="75"/>
    </row>
    <row r="861658" spans="2:3" x14ac:dyDescent="0.25">
      <c r="B861658" s="76"/>
      <c r="C861658" s="75"/>
    </row>
    <row r="861659" spans="2:3" x14ac:dyDescent="0.25">
      <c r="B861659" s="76"/>
      <c r="C861659" s="75"/>
    </row>
    <row r="861660" spans="2:3" x14ac:dyDescent="0.25">
      <c r="B861660" s="76"/>
      <c r="C861660" s="75"/>
    </row>
    <row r="861661" spans="2:3" x14ac:dyDescent="0.25">
      <c r="B861661" s="76"/>
      <c r="C861661" s="75"/>
    </row>
    <row r="861662" spans="2:3" x14ac:dyDescent="0.25">
      <c r="B861662" s="76"/>
      <c r="C861662" s="75"/>
    </row>
    <row r="861663" spans="2:3" x14ac:dyDescent="0.25">
      <c r="B861663" s="76"/>
      <c r="C861663" s="75"/>
    </row>
    <row r="861664" spans="2:3" x14ac:dyDescent="0.25">
      <c r="B861664" s="76"/>
      <c r="C861664" s="75"/>
    </row>
    <row r="861665" spans="2:3" x14ac:dyDescent="0.25">
      <c r="B861665" s="76"/>
      <c r="C861665" s="75"/>
    </row>
    <row r="861666" spans="2:3" x14ac:dyDescent="0.25">
      <c r="B861666" s="76"/>
      <c r="C861666" s="75"/>
    </row>
    <row r="861667" spans="2:3" x14ac:dyDescent="0.25">
      <c r="B861667" s="76"/>
      <c r="C861667" s="75"/>
    </row>
    <row r="861668" spans="2:3" x14ac:dyDescent="0.25">
      <c r="B861668" s="76"/>
      <c r="C861668" s="75"/>
    </row>
    <row r="861669" spans="2:3" x14ac:dyDescent="0.25">
      <c r="B861669" s="76"/>
      <c r="C861669" s="75"/>
    </row>
    <row r="861779" spans="2:3" x14ac:dyDescent="0.25">
      <c r="B861779" s="76"/>
      <c r="C861779" s="75"/>
    </row>
    <row r="861780" spans="2:3" x14ac:dyDescent="0.25">
      <c r="B861780" s="76"/>
      <c r="C861780" s="75"/>
    </row>
    <row r="861781" spans="2:3" x14ac:dyDescent="0.25">
      <c r="B861781" s="76"/>
      <c r="C861781" s="75"/>
    </row>
    <row r="861782" spans="2:3" x14ac:dyDescent="0.25">
      <c r="B861782" s="76"/>
      <c r="C861782" s="75"/>
    </row>
    <row r="861783" spans="2:3" x14ac:dyDescent="0.25">
      <c r="B861783" s="76"/>
      <c r="C861783" s="75"/>
    </row>
    <row r="861784" spans="2:3" x14ac:dyDescent="0.25">
      <c r="B861784" s="76"/>
      <c r="C861784" s="75"/>
    </row>
    <row r="861785" spans="2:3" x14ac:dyDescent="0.25">
      <c r="B861785" s="76"/>
      <c r="C861785" s="75"/>
    </row>
    <row r="861786" spans="2:3" x14ac:dyDescent="0.25">
      <c r="B861786" s="76"/>
      <c r="C861786" s="75"/>
    </row>
    <row r="861787" spans="2:3" x14ac:dyDescent="0.25">
      <c r="B861787" s="76"/>
      <c r="C861787" s="75"/>
    </row>
    <row r="861788" spans="2:3" x14ac:dyDescent="0.25">
      <c r="B861788" s="76"/>
      <c r="C861788" s="75"/>
    </row>
    <row r="861789" spans="2:3" x14ac:dyDescent="0.25">
      <c r="B861789" s="76"/>
      <c r="C861789" s="75"/>
    </row>
    <row r="861790" spans="2:3" x14ac:dyDescent="0.25">
      <c r="B861790" s="76"/>
      <c r="C861790" s="75"/>
    </row>
    <row r="861791" spans="2:3" x14ac:dyDescent="0.25">
      <c r="B861791" s="76"/>
      <c r="C861791" s="75"/>
    </row>
    <row r="861901" spans="2:3" x14ac:dyDescent="0.25">
      <c r="B861901" s="76"/>
      <c r="C861901" s="75"/>
    </row>
    <row r="861902" spans="2:3" x14ac:dyDescent="0.25">
      <c r="B861902" s="76"/>
      <c r="C861902" s="75"/>
    </row>
    <row r="861903" spans="2:3" x14ac:dyDescent="0.25">
      <c r="B861903" s="76"/>
      <c r="C861903" s="75"/>
    </row>
    <row r="861904" spans="2:3" x14ac:dyDescent="0.25">
      <c r="B861904" s="76"/>
      <c r="C861904" s="75"/>
    </row>
    <row r="861905" spans="2:3" x14ac:dyDescent="0.25">
      <c r="B861905" s="76"/>
      <c r="C861905" s="75"/>
    </row>
    <row r="861906" spans="2:3" x14ac:dyDescent="0.25">
      <c r="B861906" s="76"/>
      <c r="C861906" s="75"/>
    </row>
    <row r="861907" spans="2:3" x14ac:dyDescent="0.25">
      <c r="B861907" s="76"/>
      <c r="C861907" s="75"/>
    </row>
    <row r="861908" spans="2:3" x14ac:dyDescent="0.25">
      <c r="B861908" s="76"/>
      <c r="C861908" s="75"/>
    </row>
    <row r="861909" spans="2:3" x14ac:dyDescent="0.25">
      <c r="B861909" s="76"/>
      <c r="C861909" s="75"/>
    </row>
    <row r="861910" spans="2:3" x14ac:dyDescent="0.25">
      <c r="B861910" s="76"/>
      <c r="C861910" s="75"/>
    </row>
    <row r="861911" spans="2:3" x14ac:dyDescent="0.25">
      <c r="B861911" s="76"/>
      <c r="C861911" s="75"/>
    </row>
    <row r="861912" spans="2:3" x14ac:dyDescent="0.25">
      <c r="B861912" s="76"/>
      <c r="C861912" s="75"/>
    </row>
    <row r="861913" spans="2:3" x14ac:dyDescent="0.25">
      <c r="B861913" s="76"/>
      <c r="C861913" s="75"/>
    </row>
    <row r="862023" spans="2:3" x14ac:dyDescent="0.25">
      <c r="B862023" s="76"/>
      <c r="C862023" s="75"/>
    </row>
    <row r="862024" spans="2:3" x14ac:dyDescent="0.25">
      <c r="B862024" s="76"/>
      <c r="C862024" s="75"/>
    </row>
    <row r="862025" spans="2:3" x14ac:dyDescent="0.25">
      <c r="B862025" s="76"/>
      <c r="C862025" s="75"/>
    </row>
    <row r="862026" spans="2:3" x14ac:dyDescent="0.25">
      <c r="B862026" s="76"/>
      <c r="C862026" s="75"/>
    </row>
    <row r="862027" spans="2:3" x14ac:dyDescent="0.25">
      <c r="B862027" s="76"/>
      <c r="C862027" s="75"/>
    </row>
    <row r="862028" spans="2:3" x14ac:dyDescent="0.25">
      <c r="B862028" s="76"/>
      <c r="C862028" s="75"/>
    </row>
    <row r="862029" spans="2:3" x14ac:dyDescent="0.25">
      <c r="B862029" s="76"/>
      <c r="C862029" s="75"/>
    </row>
    <row r="862030" spans="2:3" x14ac:dyDescent="0.25">
      <c r="B862030" s="76"/>
      <c r="C862030" s="75"/>
    </row>
    <row r="862031" spans="2:3" x14ac:dyDescent="0.25">
      <c r="B862031" s="76"/>
      <c r="C862031" s="75"/>
    </row>
    <row r="862032" spans="2:3" x14ac:dyDescent="0.25">
      <c r="B862032" s="76"/>
      <c r="C862032" s="75"/>
    </row>
    <row r="862033" spans="2:3" x14ac:dyDescent="0.25">
      <c r="B862033" s="76"/>
      <c r="C862033" s="75"/>
    </row>
    <row r="862034" spans="2:3" x14ac:dyDescent="0.25">
      <c r="B862034" s="76"/>
      <c r="C862034" s="75"/>
    </row>
    <row r="862035" spans="2:3" x14ac:dyDescent="0.25">
      <c r="B862035" s="76"/>
      <c r="C862035" s="75"/>
    </row>
    <row r="862145" spans="2:3" x14ac:dyDescent="0.25">
      <c r="B862145" s="76"/>
      <c r="C862145" s="75"/>
    </row>
    <row r="862146" spans="2:3" x14ac:dyDescent="0.25">
      <c r="B862146" s="76"/>
      <c r="C862146" s="75"/>
    </row>
    <row r="862147" spans="2:3" x14ac:dyDescent="0.25">
      <c r="B862147" s="76"/>
      <c r="C862147" s="75"/>
    </row>
    <row r="862148" spans="2:3" x14ac:dyDescent="0.25">
      <c r="B862148" s="76"/>
      <c r="C862148" s="75"/>
    </row>
    <row r="862149" spans="2:3" x14ac:dyDescent="0.25">
      <c r="B862149" s="76"/>
      <c r="C862149" s="75"/>
    </row>
    <row r="862150" spans="2:3" x14ac:dyDescent="0.25">
      <c r="B862150" s="76"/>
      <c r="C862150" s="75"/>
    </row>
    <row r="862151" spans="2:3" x14ac:dyDescent="0.25">
      <c r="B862151" s="76"/>
      <c r="C862151" s="75"/>
    </row>
    <row r="862152" spans="2:3" x14ac:dyDescent="0.25">
      <c r="B862152" s="76"/>
      <c r="C862152" s="75"/>
    </row>
    <row r="862153" spans="2:3" x14ac:dyDescent="0.25">
      <c r="B862153" s="76"/>
      <c r="C862153" s="75"/>
    </row>
    <row r="862154" spans="2:3" x14ac:dyDescent="0.25">
      <c r="B862154" s="76"/>
      <c r="C862154" s="75"/>
    </row>
    <row r="862155" spans="2:3" x14ac:dyDescent="0.25">
      <c r="B862155" s="76"/>
      <c r="C862155" s="75"/>
    </row>
    <row r="862156" spans="2:3" x14ac:dyDescent="0.25">
      <c r="B862156" s="76"/>
      <c r="C862156" s="75"/>
    </row>
    <row r="862157" spans="2:3" x14ac:dyDescent="0.25">
      <c r="B862157" s="76"/>
      <c r="C862157" s="75"/>
    </row>
    <row r="862267" spans="2:3" x14ac:dyDescent="0.25">
      <c r="B862267" s="76"/>
      <c r="C862267" s="75"/>
    </row>
    <row r="862268" spans="2:3" x14ac:dyDescent="0.25">
      <c r="B862268" s="76"/>
      <c r="C862268" s="75"/>
    </row>
    <row r="862269" spans="2:3" x14ac:dyDescent="0.25">
      <c r="B862269" s="76"/>
      <c r="C862269" s="75"/>
    </row>
    <row r="862270" spans="2:3" x14ac:dyDescent="0.25">
      <c r="B862270" s="76"/>
      <c r="C862270" s="75"/>
    </row>
    <row r="862271" spans="2:3" x14ac:dyDescent="0.25">
      <c r="B862271" s="76"/>
      <c r="C862271" s="75"/>
    </row>
    <row r="862272" spans="2:3" x14ac:dyDescent="0.25">
      <c r="B862272" s="76"/>
      <c r="C862272" s="75"/>
    </row>
    <row r="862273" spans="2:3" x14ac:dyDescent="0.25">
      <c r="B862273" s="76"/>
      <c r="C862273" s="75"/>
    </row>
    <row r="862274" spans="2:3" x14ac:dyDescent="0.25">
      <c r="B862274" s="76"/>
      <c r="C862274" s="75"/>
    </row>
    <row r="862275" spans="2:3" x14ac:dyDescent="0.25">
      <c r="B862275" s="76"/>
      <c r="C862275" s="75"/>
    </row>
    <row r="862276" spans="2:3" x14ac:dyDescent="0.25">
      <c r="B862276" s="76"/>
      <c r="C862276" s="75"/>
    </row>
    <row r="862277" spans="2:3" x14ac:dyDescent="0.25">
      <c r="B862277" s="76"/>
      <c r="C862277" s="75"/>
    </row>
    <row r="862278" spans="2:3" x14ac:dyDescent="0.25">
      <c r="B862278" s="76"/>
      <c r="C862278" s="75"/>
    </row>
    <row r="862279" spans="2:3" x14ac:dyDescent="0.25">
      <c r="B862279" s="76"/>
      <c r="C862279" s="75"/>
    </row>
    <row r="862389" spans="2:3" x14ac:dyDescent="0.25">
      <c r="B862389" s="76"/>
      <c r="C862389" s="75"/>
    </row>
    <row r="862390" spans="2:3" x14ac:dyDescent="0.25">
      <c r="B862390" s="76"/>
      <c r="C862390" s="75"/>
    </row>
    <row r="862391" spans="2:3" x14ac:dyDescent="0.25">
      <c r="B862391" s="76"/>
      <c r="C862391" s="75"/>
    </row>
    <row r="862392" spans="2:3" x14ac:dyDescent="0.25">
      <c r="B862392" s="76"/>
      <c r="C862392" s="75"/>
    </row>
    <row r="862393" spans="2:3" x14ac:dyDescent="0.25">
      <c r="B862393" s="76"/>
      <c r="C862393" s="75"/>
    </row>
    <row r="862394" spans="2:3" x14ac:dyDescent="0.25">
      <c r="B862394" s="76"/>
      <c r="C862394" s="75"/>
    </row>
    <row r="862395" spans="2:3" x14ac:dyDescent="0.25">
      <c r="B862395" s="76"/>
      <c r="C862395" s="75"/>
    </row>
    <row r="862396" spans="2:3" x14ac:dyDescent="0.25">
      <c r="B862396" s="76"/>
      <c r="C862396" s="75"/>
    </row>
    <row r="862397" spans="2:3" x14ac:dyDescent="0.25">
      <c r="B862397" s="76"/>
      <c r="C862397" s="75"/>
    </row>
    <row r="862398" spans="2:3" x14ac:dyDescent="0.25">
      <c r="B862398" s="76"/>
      <c r="C862398" s="75"/>
    </row>
    <row r="862399" spans="2:3" x14ac:dyDescent="0.25">
      <c r="B862399" s="76"/>
      <c r="C862399" s="75"/>
    </row>
    <row r="862400" spans="2:3" x14ac:dyDescent="0.25">
      <c r="B862400" s="76"/>
      <c r="C862400" s="75"/>
    </row>
    <row r="862401" spans="2:3" x14ac:dyDescent="0.25">
      <c r="B862401" s="76"/>
      <c r="C862401" s="75"/>
    </row>
    <row r="862511" spans="2:3" x14ac:dyDescent="0.25">
      <c r="B862511" s="76"/>
      <c r="C862511" s="75"/>
    </row>
    <row r="862512" spans="2:3" x14ac:dyDescent="0.25">
      <c r="B862512" s="76"/>
      <c r="C862512" s="75"/>
    </row>
    <row r="862513" spans="2:3" x14ac:dyDescent="0.25">
      <c r="B862513" s="76"/>
      <c r="C862513" s="75"/>
    </row>
    <row r="862514" spans="2:3" x14ac:dyDescent="0.25">
      <c r="B862514" s="76"/>
      <c r="C862514" s="75"/>
    </row>
    <row r="862515" spans="2:3" x14ac:dyDescent="0.25">
      <c r="B862515" s="76"/>
      <c r="C862515" s="75"/>
    </row>
    <row r="862516" spans="2:3" x14ac:dyDescent="0.25">
      <c r="B862516" s="76"/>
      <c r="C862516" s="75"/>
    </row>
    <row r="862517" spans="2:3" x14ac:dyDescent="0.25">
      <c r="B862517" s="76"/>
      <c r="C862517" s="75"/>
    </row>
    <row r="862518" spans="2:3" x14ac:dyDescent="0.25">
      <c r="B862518" s="76"/>
      <c r="C862518" s="75"/>
    </row>
    <row r="862519" spans="2:3" x14ac:dyDescent="0.25">
      <c r="B862519" s="76"/>
      <c r="C862519" s="75"/>
    </row>
    <row r="862520" spans="2:3" x14ac:dyDescent="0.25">
      <c r="B862520" s="76"/>
      <c r="C862520" s="75"/>
    </row>
    <row r="862521" spans="2:3" x14ac:dyDescent="0.25">
      <c r="B862521" s="76"/>
      <c r="C862521" s="75"/>
    </row>
    <row r="862522" spans="2:3" x14ac:dyDescent="0.25">
      <c r="B862522" s="76"/>
      <c r="C862522" s="75"/>
    </row>
    <row r="862523" spans="2:3" x14ac:dyDescent="0.25">
      <c r="B862523" s="76"/>
      <c r="C862523" s="75"/>
    </row>
    <row r="862633" spans="2:3" x14ac:dyDescent="0.25">
      <c r="B862633" s="76"/>
      <c r="C862633" s="75"/>
    </row>
    <row r="862634" spans="2:3" x14ac:dyDescent="0.25">
      <c r="B862634" s="76"/>
      <c r="C862634" s="75"/>
    </row>
    <row r="862635" spans="2:3" x14ac:dyDescent="0.25">
      <c r="B862635" s="76"/>
      <c r="C862635" s="75"/>
    </row>
    <row r="862636" spans="2:3" x14ac:dyDescent="0.25">
      <c r="B862636" s="76"/>
      <c r="C862636" s="75"/>
    </row>
    <row r="862637" spans="2:3" x14ac:dyDescent="0.25">
      <c r="B862637" s="76"/>
      <c r="C862637" s="75"/>
    </row>
    <row r="862638" spans="2:3" x14ac:dyDescent="0.25">
      <c r="B862638" s="76"/>
      <c r="C862638" s="75"/>
    </row>
    <row r="862639" spans="2:3" x14ac:dyDescent="0.25">
      <c r="B862639" s="76"/>
      <c r="C862639" s="75"/>
    </row>
    <row r="862640" spans="2:3" x14ac:dyDescent="0.25">
      <c r="B862640" s="76"/>
      <c r="C862640" s="75"/>
    </row>
    <row r="862641" spans="2:3" x14ac:dyDescent="0.25">
      <c r="B862641" s="76"/>
      <c r="C862641" s="75"/>
    </row>
    <row r="862642" spans="2:3" x14ac:dyDescent="0.25">
      <c r="B862642" s="76"/>
      <c r="C862642" s="75"/>
    </row>
    <row r="862643" spans="2:3" x14ac:dyDescent="0.25">
      <c r="B862643" s="76"/>
      <c r="C862643" s="75"/>
    </row>
    <row r="862644" spans="2:3" x14ac:dyDescent="0.25">
      <c r="B862644" s="76"/>
      <c r="C862644" s="75"/>
    </row>
    <row r="862645" spans="2:3" x14ac:dyDescent="0.25">
      <c r="B862645" s="76"/>
      <c r="C862645" s="75"/>
    </row>
    <row r="862755" spans="2:3" x14ac:dyDescent="0.25">
      <c r="B862755" s="76"/>
      <c r="C862755" s="75"/>
    </row>
    <row r="862756" spans="2:3" x14ac:dyDescent="0.25">
      <c r="B862756" s="76"/>
      <c r="C862756" s="75"/>
    </row>
    <row r="862757" spans="2:3" x14ac:dyDescent="0.25">
      <c r="B862757" s="76"/>
      <c r="C862757" s="75"/>
    </row>
    <row r="862758" spans="2:3" x14ac:dyDescent="0.25">
      <c r="B862758" s="76"/>
      <c r="C862758" s="75"/>
    </row>
    <row r="862759" spans="2:3" x14ac:dyDescent="0.25">
      <c r="B862759" s="76"/>
      <c r="C862759" s="75"/>
    </row>
    <row r="862760" spans="2:3" x14ac:dyDescent="0.25">
      <c r="B862760" s="76"/>
      <c r="C862760" s="75"/>
    </row>
    <row r="862761" spans="2:3" x14ac:dyDescent="0.25">
      <c r="B862761" s="76"/>
      <c r="C862761" s="75"/>
    </row>
    <row r="862762" spans="2:3" x14ac:dyDescent="0.25">
      <c r="B862762" s="76"/>
      <c r="C862762" s="75"/>
    </row>
    <row r="862763" spans="2:3" x14ac:dyDescent="0.25">
      <c r="B862763" s="76"/>
      <c r="C862763" s="75"/>
    </row>
    <row r="862764" spans="2:3" x14ac:dyDescent="0.25">
      <c r="B862764" s="76"/>
      <c r="C862764" s="75"/>
    </row>
    <row r="862765" spans="2:3" x14ac:dyDescent="0.25">
      <c r="B862765" s="76"/>
      <c r="C862765" s="75"/>
    </row>
    <row r="862766" spans="2:3" x14ac:dyDescent="0.25">
      <c r="B862766" s="76"/>
      <c r="C862766" s="75"/>
    </row>
    <row r="862767" spans="2:3" x14ac:dyDescent="0.25">
      <c r="B862767" s="76"/>
      <c r="C862767" s="75"/>
    </row>
    <row r="862877" spans="2:3" x14ac:dyDescent="0.25">
      <c r="B862877" s="76"/>
      <c r="C862877" s="75"/>
    </row>
    <row r="862878" spans="2:3" x14ac:dyDescent="0.25">
      <c r="B862878" s="76"/>
      <c r="C862878" s="75"/>
    </row>
    <row r="862879" spans="2:3" x14ac:dyDescent="0.25">
      <c r="B862879" s="76"/>
      <c r="C862879" s="75"/>
    </row>
    <row r="862880" spans="2:3" x14ac:dyDescent="0.25">
      <c r="B862880" s="76"/>
      <c r="C862880" s="75"/>
    </row>
    <row r="862881" spans="2:3" x14ac:dyDescent="0.25">
      <c r="B862881" s="76"/>
      <c r="C862881" s="75"/>
    </row>
    <row r="862882" spans="2:3" x14ac:dyDescent="0.25">
      <c r="B862882" s="76"/>
      <c r="C862882" s="75"/>
    </row>
    <row r="862883" spans="2:3" x14ac:dyDescent="0.25">
      <c r="B862883" s="76"/>
      <c r="C862883" s="75"/>
    </row>
    <row r="862884" spans="2:3" x14ac:dyDescent="0.25">
      <c r="B862884" s="76"/>
      <c r="C862884" s="75"/>
    </row>
    <row r="862885" spans="2:3" x14ac:dyDescent="0.25">
      <c r="B862885" s="76"/>
      <c r="C862885" s="75"/>
    </row>
    <row r="862886" spans="2:3" x14ac:dyDescent="0.25">
      <c r="B862886" s="76"/>
      <c r="C862886" s="75"/>
    </row>
    <row r="862887" spans="2:3" x14ac:dyDescent="0.25">
      <c r="B862887" s="76"/>
      <c r="C862887" s="75"/>
    </row>
    <row r="862888" spans="2:3" x14ac:dyDescent="0.25">
      <c r="B862888" s="76"/>
      <c r="C862888" s="75"/>
    </row>
    <row r="862889" spans="2:3" x14ac:dyDescent="0.25">
      <c r="B862889" s="76"/>
      <c r="C862889" s="75"/>
    </row>
    <row r="862999" spans="2:3" x14ac:dyDescent="0.25">
      <c r="B862999" s="76"/>
      <c r="C862999" s="75"/>
    </row>
    <row r="863000" spans="2:3" x14ac:dyDescent="0.25">
      <c r="B863000" s="76"/>
      <c r="C863000" s="75"/>
    </row>
    <row r="863001" spans="2:3" x14ac:dyDescent="0.25">
      <c r="B863001" s="76"/>
      <c r="C863001" s="75"/>
    </row>
    <row r="863002" spans="2:3" x14ac:dyDescent="0.25">
      <c r="B863002" s="76"/>
      <c r="C863002" s="75"/>
    </row>
    <row r="863003" spans="2:3" x14ac:dyDescent="0.25">
      <c r="B863003" s="76"/>
      <c r="C863003" s="75"/>
    </row>
    <row r="863004" spans="2:3" x14ac:dyDescent="0.25">
      <c r="B863004" s="76"/>
      <c r="C863004" s="75"/>
    </row>
    <row r="863005" spans="2:3" x14ac:dyDescent="0.25">
      <c r="B863005" s="76"/>
      <c r="C863005" s="75"/>
    </row>
    <row r="863006" spans="2:3" x14ac:dyDescent="0.25">
      <c r="B863006" s="76"/>
      <c r="C863006" s="75"/>
    </row>
    <row r="863007" spans="2:3" x14ac:dyDescent="0.25">
      <c r="B863007" s="76"/>
      <c r="C863007" s="75"/>
    </row>
    <row r="863008" spans="2:3" x14ac:dyDescent="0.25">
      <c r="B863008" s="76"/>
      <c r="C863008" s="75"/>
    </row>
    <row r="863009" spans="2:3" x14ac:dyDescent="0.25">
      <c r="B863009" s="76"/>
      <c r="C863009" s="75"/>
    </row>
    <row r="863010" spans="2:3" x14ac:dyDescent="0.25">
      <c r="B863010" s="76"/>
      <c r="C863010" s="75"/>
    </row>
    <row r="863011" spans="2:3" x14ac:dyDescent="0.25">
      <c r="B863011" s="76"/>
      <c r="C863011" s="75"/>
    </row>
    <row r="863121" spans="2:3" x14ac:dyDescent="0.25">
      <c r="B863121" s="76"/>
      <c r="C863121" s="75"/>
    </row>
    <row r="863122" spans="2:3" x14ac:dyDescent="0.25">
      <c r="B863122" s="76"/>
      <c r="C863122" s="75"/>
    </row>
    <row r="863123" spans="2:3" x14ac:dyDescent="0.25">
      <c r="B863123" s="76"/>
      <c r="C863123" s="75"/>
    </row>
    <row r="863124" spans="2:3" x14ac:dyDescent="0.25">
      <c r="B863124" s="76"/>
      <c r="C863124" s="75"/>
    </row>
    <row r="863125" spans="2:3" x14ac:dyDescent="0.25">
      <c r="B863125" s="76"/>
      <c r="C863125" s="75"/>
    </row>
    <row r="863126" spans="2:3" x14ac:dyDescent="0.25">
      <c r="B863126" s="76"/>
      <c r="C863126" s="75"/>
    </row>
    <row r="863127" spans="2:3" x14ac:dyDescent="0.25">
      <c r="B863127" s="76"/>
      <c r="C863127" s="75"/>
    </row>
    <row r="863128" spans="2:3" x14ac:dyDescent="0.25">
      <c r="B863128" s="76"/>
      <c r="C863128" s="75"/>
    </row>
    <row r="863129" spans="2:3" x14ac:dyDescent="0.25">
      <c r="B863129" s="76"/>
      <c r="C863129" s="75"/>
    </row>
    <row r="863130" spans="2:3" x14ac:dyDescent="0.25">
      <c r="B863130" s="76"/>
      <c r="C863130" s="75"/>
    </row>
    <row r="863131" spans="2:3" x14ac:dyDescent="0.25">
      <c r="B863131" s="76"/>
      <c r="C863131" s="75"/>
    </row>
    <row r="863132" spans="2:3" x14ac:dyDescent="0.25">
      <c r="B863132" s="76"/>
      <c r="C863132" s="75"/>
    </row>
    <row r="863133" spans="2:3" x14ac:dyDescent="0.25">
      <c r="B863133" s="76"/>
      <c r="C863133" s="75"/>
    </row>
    <row r="863243" spans="2:3" x14ac:dyDescent="0.25">
      <c r="B863243" s="76"/>
      <c r="C863243" s="75"/>
    </row>
    <row r="863244" spans="2:3" x14ac:dyDescent="0.25">
      <c r="B863244" s="76"/>
      <c r="C863244" s="75"/>
    </row>
    <row r="863245" spans="2:3" x14ac:dyDescent="0.25">
      <c r="B863245" s="76"/>
      <c r="C863245" s="75"/>
    </row>
    <row r="863246" spans="2:3" x14ac:dyDescent="0.25">
      <c r="B863246" s="76"/>
      <c r="C863246" s="75"/>
    </row>
    <row r="863247" spans="2:3" x14ac:dyDescent="0.25">
      <c r="B863247" s="76"/>
      <c r="C863247" s="75"/>
    </row>
    <row r="863248" spans="2:3" x14ac:dyDescent="0.25">
      <c r="B863248" s="76"/>
      <c r="C863248" s="75"/>
    </row>
    <row r="863249" spans="2:3" x14ac:dyDescent="0.25">
      <c r="B863249" s="76"/>
      <c r="C863249" s="75"/>
    </row>
    <row r="863250" spans="2:3" x14ac:dyDescent="0.25">
      <c r="B863250" s="76"/>
      <c r="C863250" s="75"/>
    </row>
    <row r="863251" spans="2:3" x14ac:dyDescent="0.25">
      <c r="B863251" s="76"/>
      <c r="C863251" s="75"/>
    </row>
    <row r="863252" spans="2:3" x14ac:dyDescent="0.25">
      <c r="B863252" s="76"/>
      <c r="C863252" s="75"/>
    </row>
    <row r="863253" spans="2:3" x14ac:dyDescent="0.25">
      <c r="B863253" s="76"/>
      <c r="C863253" s="75"/>
    </row>
    <row r="863254" spans="2:3" x14ac:dyDescent="0.25">
      <c r="B863254" s="76"/>
      <c r="C863254" s="75"/>
    </row>
    <row r="863255" spans="2:3" x14ac:dyDescent="0.25">
      <c r="B863255" s="76"/>
      <c r="C863255" s="75"/>
    </row>
    <row r="863365" spans="2:3" x14ac:dyDescent="0.25">
      <c r="B863365" s="76"/>
      <c r="C863365" s="75"/>
    </row>
    <row r="863366" spans="2:3" x14ac:dyDescent="0.25">
      <c r="B863366" s="76"/>
      <c r="C863366" s="75"/>
    </row>
    <row r="863367" spans="2:3" x14ac:dyDescent="0.25">
      <c r="B863367" s="76"/>
      <c r="C863367" s="75"/>
    </row>
    <row r="863368" spans="2:3" x14ac:dyDescent="0.25">
      <c r="B863368" s="76"/>
      <c r="C863368" s="75"/>
    </row>
    <row r="863369" spans="2:3" x14ac:dyDescent="0.25">
      <c r="B863369" s="76"/>
      <c r="C863369" s="75"/>
    </row>
    <row r="863370" spans="2:3" x14ac:dyDescent="0.25">
      <c r="B863370" s="76"/>
      <c r="C863370" s="75"/>
    </row>
    <row r="863371" spans="2:3" x14ac:dyDescent="0.25">
      <c r="B863371" s="76"/>
      <c r="C863371" s="75"/>
    </row>
    <row r="863372" spans="2:3" x14ac:dyDescent="0.25">
      <c r="B863372" s="76"/>
      <c r="C863372" s="75"/>
    </row>
    <row r="863373" spans="2:3" x14ac:dyDescent="0.25">
      <c r="B863373" s="76"/>
      <c r="C863373" s="75"/>
    </row>
    <row r="863374" spans="2:3" x14ac:dyDescent="0.25">
      <c r="B863374" s="76"/>
      <c r="C863374" s="75"/>
    </row>
    <row r="863375" spans="2:3" x14ac:dyDescent="0.25">
      <c r="B863375" s="76"/>
      <c r="C863375" s="75"/>
    </row>
    <row r="863376" spans="2:3" x14ac:dyDescent="0.25">
      <c r="B863376" s="76"/>
      <c r="C863376" s="75"/>
    </row>
    <row r="863377" spans="2:3" x14ac:dyDescent="0.25">
      <c r="B863377" s="76"/>
      <c r="C863377" s="75"/>
    </row>
    <row r="863487" spans="2:3" x14ac:dyDescent="0.25">
      <c r="B863487" s="76"/>
      <c r="C863487" s="75"/>
    </row>
    <row r="863488" spans="2:3" x14ac:dyDescent="0.25">
      <c r="B863488" s="76"/>
      <c r="C863488" s="75"/>
    </row>
    <row r="863489" spans="2:3" x14ac:dyDescent="0.25">
      <c r="B863489" s="76"/>
      <c r="C863489" s="75"/>
    </row>
    <row r="863490" spans="2:3" x14ac:dyDescent="0.25">
      <c r="B863490" s="76"/>
      <c r="C863490" s="75"/>
    </row>
    <row r="863491" spans="2:3" x14ac:dyDescent="0.25">
      <c r="B863491" s="76"/>
      <c r="C863491" s="75"/>
    </row>
    <row r="863492" spans="2:3" x14ac:dyDescent="0.25">
      <c r="B863492" s="76"/>
      <c r="C863492" s="75"/>
    </row>
    <row r="863493" spans="2:3" x14ac:dyDescent="0.25">
      <c r="B863493" s="76"/>
      <c r="C863493" s="75"/>
    </row>
    <row r="863494" spans="2:3" x14ac:dyDescent="0.25">
      <c r="B863494" s="76"/>
      <c r="C863494" s="75"/>
    </row>
    <row r="863495" spans="2:3" x14ac:dyDescent="0.25">
      <c r="B863495" s="76"/>
      <c r="C863495" s="75"/>
    </row>
    <row r="863496" spans="2:3" x14ac:dyDescent="0.25">
      <c r="B863496" s="76"/>
      <c r="C863496" s="75"/>
    </row>
    <row r="863497" spans="2:3" x14ac:dyDescent="0.25">
      <c r="B863497" s="76"/>
      <c r="C863497" s="75"/>
    </row>
    <row r="863498" spans="2:3" x14ac:dyDescent="0.25">
      <c r="B863498" s="76"/>
      <c r="C863498" s="75"/>
    </row>
    <row r="863499" spans="2:3" x14ac:dyDescent="0.25">
      <c r="B863499" s="76"/>
      <c r="C863499" s="75"/>
    </row>
    <row r="863609" spans="2:3" x14ac:dyDescent="0.25">
      <c r="B863609" s="76"/>
      <c r="C863609" s="75"/>
    </row>
    <row r="863610" spans="2:3" x14ac:dyDescent="0.25">
      <c r="B863610" s="76"/>
      <c r="C863610" s="75"/>
    </row>
    <row r="863611" spans="2:3" x14ac:dyDescent="0.25">
      <c r="B863611" s="76"/>
      <c r="C863611" s="75"/>
    </row>
    <row r="863612" spans="2:3" x14ac:dyDescent="0.25">
      <c r="B863612" s="76"/>
      <c r="C863612" s="75"/>
    </row>
    <row r="863613" spans="2:3" x14ac:dyDescent="0.25">
      <c r="B863613" s="76"/>
      <c r="C863613" s="75"/>
    </row>
    <row r="863614" spans="2:3" x14ac:dyDescent="0.25">
      <c r="B863614" s="76"/>
      <c r="C863614" s="75"/>
    </row>
    <row r="863615" spans="2:3" x14ac:dyDescent="0.25">
      <c r="B863615" s="76"/>
      <c r="C863615" s="75"/>
    </row>
    <row r="863616" spans="2:3" x14ac:dyDescent="0.25">
      <c r="B863616" s="76"/>
      <c r="C863616" s="75"/>
    </row>
    <row r="863617" spans="2:3" x14ac:dyDescent="0.25">
      <c r="B863617" s="76"/>
      <c r="C863617" s="75"/>
    </row>
    <row r="863618" spans="2:3" x14ac:dyDescent="0.25">
      <c r="B863618" s="76"/>
      <c r="C863618" s="75"/>
    </row>
    <row r="863619" spans="2:3" x14ac:dyDescent="0.25">
      <c r="B863619" s="76"/>
      <c r="C863619" s="75"/>
    </row>
    <row r="863620" spans="2:3" x14ac:dyDescent="0.25">
      <c r="B863620" s="76"/>
      <c r="C863620" s="75"/>
    </row>
    <row r="863621" spans="2:3" x14ac:dyDescent="0.25">
      <c r="B863621" s="76"/>
      <c r="C863621" s="75"/>
    </row>
    <row r="863731" spans="2:3" x14ac:dyDescent="0.25">
      <c r="B863731" s="76"/>
      <c r="C863731" s="75"/>
    </row>
    <row r="863732" spans="2:3" x14ac:dyDescent="0.25">
      <c r="B863732" s="76"/>
      <c r="C863732" s="75"/>
    </row>
    <row r="863733" spans="2:3" x14ac:dyDescent="0.25">
      <c r="B863733" s="76"/>
      <c r="C863733" s="75"/>
    </row>
    <row r="863734" spans="2:3" x14ac:dyDescent="0.25">
      <c r="B863734" s="76"/>
      <c r="C863734" s="75"/>
    </row>
    <row r="863735" spans="2:3" x14ac:dyDescent="0.25">
      <c r="B863735" s="76"/>
      <c r="C863735" s="75"/>
    </row>
    <row r="863736" spans="2:3" x14ac:dyDescent="0.25">
      <c r="B863736" s="76"/>
      <c r="C863736" s="75"/>
    </row>
    <row r="863737" spans="2:3" x14ac:dyDescent="0.25">
      <c r="B863737" s="76"/>
      <c r="C863737" s="75"/>
    </row>
    <row r="863738" spans="2:3" x14ac:dyDescent="0.25">
      <c r="B863738" s="76"/>
      <c r="C863738" s="75"/>
    </row>
    <row r="863739" spans="2:3" x14ac:dyDescent="0.25">
      <c r="B863739" s="76"/>
      <c r="C863739" s="75"/>
    </row>
    <row r="863740" spans="2:3" x14ac:dyDescent="0.25">
      <c r="B863740" s="76"/>
      <c r="C863740" s="75"/>
    </row>
    <row r="863741" spans="2:3" x14ac:dyDescent="0.25">
      <c r="B863741" s="76"/>
      <c r="C863741" s="75"/>
    </row>
    <row r="863742" spans="2:3" x14ac:dyDescent="0.25">
      <c r="B863742" s="76"/>
      <c r="C863742" s="75"/>
    </row>
    <row r="863743" spans="2:3" x14ac:dyDescent="0.25">
      <c r="B863743" s="76"/>
      <c r="C863743" s="75"/>
    </row>
    <row r="863853" spans="2:3" x14ac:dyDescent="0.25">
      <c r="B863853" s="76"/>
      <c r="C863853" s="75"/>
    </row>
    <row r="863854" spans="2:3" x14ac:dyDescent="0.25">
      <c r="B863854" s="76"/>
      <c r="C863854" s="75"/>
    </row>
    <row r="863855" spans="2:3" x14ac:dyDescent="0.25">
      <c r="B863855" s="76"/>
      <c r="C863855" s="75"/>
    </row>
    <row r="863856" spans="2:3" x14ac:dyDescent="0.25">
      <c r="B863856" s="76"/>
      <c r="C863856" s="75"/>
    </row>
    <row r="863857" spans="2:3" x14ac:dyDescent="0.25">
      <c r="B863857" s="76"/>
      <c r="C863857" s="75"/>
    </row>
    <row r="863858" spans="2:3" x14ac:dyDescent="0.25">
      <c r="B863858" s="76"/>
      <c r="C863858" s="75"/>
    </row>
    <row r="863859" spans="2:3" x14ac:dyDescent="0.25">
      <c r="B863859" s="76"/>
      <c r="C863859" s="75"/>
    </row>
    <row r="863860" spans="2:3" x14ac:dyDescent="0.25">
      <c r="B863860" s="76"/>
      <c r="C863860" s="75"/>
    </row>
    <row r="863861" spans="2:3" x14ac:dyDescent="0.25">
      <c r="B863861" s="76"/>
      <c r="C863861" s="75"/>
    </row>
    <row r="863862" spans="2:3" x14ac:dyDescent="0.25">
      <c r="B863862" s="76"/>
      <c r="C863862" s="75"/>
    </row>
    <row r="863863" spans="2:3" x14ac:dyDescent="0.25">
      <c r="B863863" s="76"/>
      <c r="C863863" s="75"/>
    </row>
    <row r="863864" spans="2:3" x14ac:dyDescent="0.25">
      <c r="B863864" s="76"/>
      <c r="C863864" s="75"/>
    </row>
    <row r="863865" spans="2:3" x14ac:dyDescent="0.25">
      <c r="B863865" s="76"/>
      <c r="C863865" s="75"/>
    </row>
    <row r="863975" spans="2:3" x14ac:dyDescent="0.25">
      <c r="B863975" s="76"/>
      <c r="C863975" s="75"/>
    </row>
    <row r="863976" spans="2:3" x14ac:dyDescent="0.25">
      <c r="B863976" s="76"/>
      <c r="C863976" s="75"/>
    </row>
    <row r="863977" spans="2:3" x14ac:dyDescent="0.25">
      <c r="B863977" s="76"/>
      <c r="C863977" s="75"/>
    </row>
    <row r="863978" spans="2:3" x14ac:dyDescent="0.25">
      <c r="B863978" s="76"/>
      <c r="C863978" s="75"/>
    </row>
    <row r="863979" spans="2:3" x14ac:dyDescent="0.25">
      <c r="B863979" s="76"/>
      <c r="C863979" s="75"/>
    </row>
    <row r="863980" spans="2:3" x14ac:dyDescent="0.25">
      <c r="B863980" s="76"/>
      <c r="C863980" s="75"/>
    </row>
    <row r="863981" spans="2:3" x14ac:dyDescent="0.25">
      <c r="B863981" s="76"/>
      <c r="C863981" s="75"/>
    </row>
    <row r="863982" spans="2:3" x14ac:dyDescent="0.25">
      <c r="B863982" s="76"/>
      <c r="C863982" s="75"/>
    </row>
    <row r="863983" spans="2:3" x14ac:dyDescent="0.25">
      <c r="B863983" s="76"/>
      <c r="C863983" s="75"/>
    </row>
    <row r="863984" spans="2:3" x14ac:dyDescent="0.25">
      <c r="B863984" s="76"/>
      <c r="C863984" s="75"/>
    </row>
    <row r="863985" spans="2:3" x14ac:dyDescent="0.25">
      <c r="B863985" s="76"/>
      <c r="C863985" s="75"/>
    </row>
    <row r="863986" spans="2:3" x14ac:dyDescent="0.25">
      <c r="B863986" s="76"/>
      <c r="C863986" s="75"/>
    </row>
    <row r="863987" spans="2:3" x14ac:dyDescent="0.25">
      <c r="B863987" s="76"/>
      <c r="C863987" s="75"/>
    </row>
    <row r="864097" spans="2:3" x14ac:dyDescent="0.25">
      <c r="B864097" s="76"/>
      <c r="C864097" s="75"/>
    </row>
    <row r="864098" spans="2:3" x14ac:dyDescent="0.25">
      <c r="B864098" s="76"/>
      <c r="C864098" s="75"/>
    </row>
    <row r="864099" spans="2:3" x14ac:dyDescent="0.25">
      <c r="B864099" s="76"/>
      <c r="C864099" s="75"/>
    </row>
    <row r="864100" spans="2:3" x14ac:dyDescent="0.25">
      <c r="B864100" s="76"/>
      <c r="C864100" s="75"/>
    </row>
    <row r="864101" spans="2:3" x14ac:dyDescent="0.25">
      <c r="B864101" s="76"/>
      <c r="C864101" s="75"/>
    </row>
    <row r="864102" spans="2:3" x14ac:dyDescent="0.25">
      <c r="B864102" s="76"/>
      <c r="C864102" s="75"/>
    </row>
    <row r="864103" spans="2:3" x14ac:dyDescent="0.25">
      <c r="B864103" s="76"/>
      <c r="C864103" s="75"/>
    </row>
    <row r="864104" spans="2:3" x14ac:dyDescent="0.25">
      <c r="B864104" s="76"/>
      <c r="C864104" s="75"/>
    </row>
    <row r="864105" spans="2:3" x14ac:dyDescent="0.25">
      <c r="B864105" s="76"/>
      <c r="C864105" s="75"/>
    </row>
    <row r="864106" spans="2:3" x14ac:dyDescent="0.25">
      <c r="B864106" s="76"/>
      <c r="C864106" s="75"/>
    </row>
    <row r="864107" spans="2:3" x14ac:dyDescent="0.25">
      <c r="B864107" s="76"/>
      <c r="C864107" s="75"/>
    </row>
    <row r="864108" spans="2:3" x14ac:dyDescent="0.25">
      <c r="B864108" s="76"/>
      <c r="C864108" s="75"/>
    </row>
    <row r="864109" spans="2:3" x14ac:dyDescent="0.25">
      <c r="B864109" s="76"/>
      <c r="C864109" s="75"/>
    </row>
    <row r="864219" spans="2:3" x14ac:dyDescent="0.25">
      <c r="B864219" s="76"/>
      <c r="C864219" s="75"/>
    </row>
    <row r="864220" spans="2:3" x14ac:dyDescent="0.25">
      <c r="B864220" s="76"/>
      <c r="C864220" s="75"/>
    </row>
    <row r="864221" spans="2:3" x14ac:dyDescent="0.25">
      <c r="B864221" s="76"/>
      <c r="C864221" s="75"/>
    </row>
    <row r="864222" spans="2:3" x14ac:dyDescent="0.25">
      <c r="B864222" s="76"/>
      <c r="C864222" s="75"/>
    </row>
    <row r="864223" spans="2:3" x14ac:dyDescent="0.25">
      <c r="B864223" s="76"/>
      <c r="C864223" s="75"/>
    </row>
    <row r="864224" spans="2:3" x14ac:dyDescent="0.25">
      <c r="B864224" s="76"/>
      <c r="C864224" s="75"/>
    </row>
    <row r="864225" spans="2:3" x14ac:dyDescent="0.25">
      <c r="B864225" s="76"/>
      <c r="C864225" s="75"/>
    </row>
    <row r="864226" spans="2:3" x14ac:dyDescent="0.25">
      <c r="B864226" s="76"/>
      <c r="C864226" s="75"/>
    </row>
    <row r="864227" spans="2:3" x14ac:dyDescent="0.25">
      <c r="B864227" s="76"/>
      <c r="C864227" s="75"/>
    </row>
    <row r="864228" spans="2:3" x14ac:dyDescent="0.25">
      <c r="B864228" s="76"/>
      <c r="C864228" s="75"/>
    </row>
    <row r="864229" spans="2:3" x14ac:dyDescent="0.25">
      <c r="B864229" s="76"/>
      <c r="C864229" s="75"/>
    </row>
    <row r="864230" spans="2:3" x14ac:dyDescent="0.25">
      <c r="B864230" s="76"/>
      <c r="C864230" s="75"/>
    </row>
    <row r="864231" spans="2:3" x14ac:dyDescent="0.25">
      <c r="B864231" s="76"/>
      <c r="C864231" s="75"/>
    </row>
    <row r="864341" spans="2:3" x14ac:dyDescent="0.25">
      <c r="B864341" s="76"/>
      <c r="C864341" s="75"/>
    </row>
    <row r="864342" spans="2:3" x14ac:dyDescent="0.25">
      <c r="B864342" s="76"/>
      <c r="C864342" s="75"/>
    </row>
    <row r="864343" spans="2:3" x14ac:dyDescent="0.25">
      <c r="B864343" s="76"/>
      <c r="C864343" s="75"/>
    </row>
    <row r="864344" spans="2:3" x14ac:dyDescent="0.25">
      <c r="B864344" s="76"/>
      <c r="C864344" s="75"/>
    </row>
    <row r="864345" spans="2:3" x14ac:dyDescent="0.25">
      <c r="B864345" s="76"/>
      <c r="C864345" s="75"/>
    </row>
    <row r="864346" spans="2:3" x14ac:dyDescent="0.25">
      <c r="B864346" s="76"/>
      <c r="C864346" s="75"/>
    </row>
    <row r="864347" spans="2:3" x14ac:dyDescent="0.25">
      <c r="B864347" s="76"/>
      <c r="C864347" s="75"/>
    </row>
    <row r="864348" spans="2:3" x14ac:dyDescent="0.25">
      <c r="B864348" s="76"/>
      <c r="C864348" s="75"/>
    </row>
    <row r="864349" spans="2:3" x14ac:dyDescent="0.25">
      <c r="B864349" s="76"/>
      <c r="C864349" s="75"/>
    </row>
    <row r="864350" spans="2:3" x14ac:dyDescent="0.25">
      <c r="B864350" s="76"/>
      <c r="C864350" s="75"/>
    </row>
    <row r="864351" spans="2:3" x14ac:dyDescent="0.25">
      <c r="B864351" s="76"/>
      <c r="C864351" s="75"/>
    </row>
    <row r="864352" spans="2:3" x14ac:dyDescent="0.25">
      <c r="B864352" s="76"/>
      <c r="C864352" s="75"/>
    </row>
    <row r="864353" spans="2:3" x14ac:dyDescent="0.25">
      <c r="B864353" s="76"/>
      <c r="C864353" s="75"/>
    </row>
    <row r="864463" spans="2:3" x14ac:dyDescent="0.25">
      <c r="B864463" s="76"/>
      <c r="C864463" s="75"/>
    </row>
    <row r="864464" spans="2:3" x14ac:dyDescent="0.25">
      <c r="B864464" s="76"/>
      <c r="C864464" s="75"/>
    </row>
    <row r="864465" spans="2:3" x14ac:dyDescent="0.25">
      <c r="B864465" s="76"/>
      <c r="C864465" s="75"/>
    </row>
    <row r="864466" spans="2:3" x14ac:dyDescent="0.25">
      <c r="B864466" s="76"/>
      <c r="C864466" s="75"/>
    </row>
    <row r="864467" spans="2:3" x14ac:dyDescent="0.25">
      <c r="B864467" s="76"/>
      <c r="C864467" s="75"/>
    </row>
    <row r="864468" spans="2:3" x14ac:dyDescent="0.25">
      <c r="B864468" s="76"/>
      <c r="C864468" s="75"/>
    </row>
    <row r="864469" spans="2:3" x14ac:dyDescent="0.25">
      <c r="B864469" s="76"/>
      <c r="C864469" s="75"/>
    </row>
    <row r="864470" spans="2:3" x14ac:dyDescent="0.25">
      <c r="B864470" s="76"/>
      <c r="C864470" s="75"/>
    </row>
    <row r="864471" spans="2:3" x14ac:dyDescent="0.25">
      <c r="B864471" s="76"/>
      <c r="C864471" s="75"/>
    </row>
    <row r="864472" spans="2:3" x14ac:dyDescent="0.25">
      <c r="B864472" s="76"/>
      <c r="C864472" s="75"/>
    </row>
    <row r="864473" spans="2:3" x14ac:dyDescent="0.25">
      <c r="B864473" s="76"/>
      <c r="C864473" s="75"/>
    </row>
    <row r="864474" spans="2:3" x14ac:dyDescent="0.25">
      <c r="B864474" s="76"/>
      <c r="C864474" s="75"/>
    </row>
    <row r="864475" spans="2:3" x14ac:dyDescent="0.25">
      <c r="B864475" s="76"/>
      <c r="C864475" s="75"/>
    </row>
    <row r="864585" spans="2:3" x14ac:dyDescent="0.25">
      <c r="B864585" s="76"/>
      <c r="C864585" s="75"/>
    </row>
    <row r="864586" spans="2:3" x14ac:dyDescent="0.25">
      <c r="B864586" s="76"/>
      <c r="C864586" s="75"/>
    </row>
    <row r="864587" spans="2:3" x14ac:dyDescent="0.25">
      <c r="B864587" s="76"/>
      <c r="C864587" s="75"/>
    </row>
    <row r="864588" spans="2:3" x14ac:dyDescent="0.25">
      <c r="B864588" s="76"/>
      <c r="C864588" s="75"/>
    </row>
    <row r="864589" spans="2:3" x14ac:dyDescent="0.25">
      <c r="B864589" s="76"/>
      <c r="C864589" s="75"/>
    </row>
    <row r="864590" spans="2:3" x14ac:dyDescent="0.25">
      <c r="B864590" s="76"/>
      <c r="C864590" s="75"/>
    </row>
    <row r="864591" spans="2:3" x14ac:dyDescent="0.25">
      <c r="B864591" s="76"/>
      <c r="C864591" s="75"/>
    </row>
    <row r="864592" spans="2:3" x14ac:dyDescent="0.25">
      <c r="B864592" s="76"/>
      <c r="C864592" s="75"/>
    </row>
    <row r="864593" spans="2:3" x14ac:dyDescent="0.25">
      <c r="B864593" s="76"/>
      <c r="C864593" s="75"/>
    </row>
    <row r="864594" spans="2:3" x14ac:dyDescent="0.25">
      <c r="B864594" s="76"/>
      <c r="C864594" s="75"/>
    </row>
    <row r="864595" spans="2:3" x14ac:dyDescent="0.25">
      <c r="B864595" s="76"/>
      <c r="C864595" s="75"/>
    </row>
    <row r="864596" spans="2:3" x14ac:dyDescent="0.25">
      <c r="B864596" s="76"/>
      <c r="C864596" s="75"/>
    </row>
    <row r="864597" spans="2:3" x14ac:dyDescent="0.25">
      <c r="B864597" s="76"/>
      <c r="C864597" s="75"/>
    </row>
    <row r="864707" spans="2:3" x14ac:dyDescent="0.25">
      <c r="B864707" s="76"/>
      <c r="C864707" s="75"/>
    </row>
    <row r="864708" spans="2:3" x14ac:dyDescent="0.25">
      <c r="B864708" s="76"/>
      <c r="C864708" s="75"/>
    </row>
    <row r="864709" spans="2:3" x14ac:dyDescent="0.25">
      <c r="B864709" s="76"/>
      <c r="C864709" s="75"/>
    </row>
    <row r="864710" spans="2:3" x14ac:dyDescent="0.25">
      <c r="B864710" s="76"/>
      <c r="C864710" s="75"/>
    </row>
    <row r="864711" spans="2:3" x14ac:dyDescent="0.25">
      <c r="B864711" s="76"/>
      <c r="C864711" s="75"/>
    </row>
    <row r="864712" spans="2:3" x14ac:dyDescent="0.25">
      <c r="B864712" s="76"/>
      <c r="C864712" s="75"/>
    </row>
    <row r="864713" spans="2:3" x14ac:dyDescent="0.25">
      <c r="B864713" s="76"/>
      <c r="C864713" s="75"/>
    </row>
    <row r="864714" spans="2:3" x14ac:dyDescent="0.25">
      <c r="B864714" s="76"/>
      <c r="C864714" s="75"/>
    </row>
    <row r="864715" spans="2:3" x14ac:dyDescent="0.25">
      <c r="B864715" s="76"/>
      <c r="C864715" s="75"/>
    </row>
    <row r="864716" spans="2:3" x14ac:dyDescent="0.25">
      <c r="B864716" s="76"/>
      <c r="C864716" s="75"/>
    </row>
    <row r="864717" spans="2:3" x14ac:dyDescent="0.25">
      <c r="B864717" s="76"/>
      <c r="C864717" s="75"/>
    </row>
    <row r="864718" spans="2:3" x14ac:dyDescent="0.25">
      <c r="B864718" s="76"/>
      <c r="C864718" s="75"/>
    </row>
    <row r="864719" spans="2:3" x14ac:dyDescent="0.25">
      <c r="B864719" s="76"/>
      <c r="C864719" s="75"/>
    </row>
    <row r="864829" spans="2:3" x14ac:dyDescent="0.25">
      <c r="B864829" s="76"/>
      <c r="C864829" s="75"/>
    </row>
    <row r="864830" spans="2:3" x14ac:dyDescent="0.25">
      <c r="B864830" s="76"/>
      <c r="C864830" s="75"/>
    </row>
    <row r="864831" spans="2:3" x14ac:dyDescent="0.25">
      <c r="B864831" s="76"/>
      <c r="C864831" s="75"/>
    </row>
    <row r="864832" spans="2:3" x14ac:dyDescent="0.25">
      <c r="B864832" s="76"/>
      <c r="C864832" s="75"/>
    </row>
    <row r="864833" spans="2:3" x14ac:dyDescent="0.25">
      <c r="B864833" s="76"/>
      <c r="C864833" s="75"/>
    </row>
    <row r="864834" spans="2:3" x14ac:dyDescent="0.25">
      <c r="B864834" s="76"/>
      <c r="C864834" s="75"/>
    </row>
    <row r="864835" spans="2:3" x14ac:dyDescent="0.25">
      <c r="B864835" s="76"/>
      <c r="C864835" s="75"/>
    </row>
    <row r="864836" spans="2:3" x14ac:dyDescent="0.25">
      <c r="B864836" s="76"/>
      <c r="C864836" s="75"/>
    </row>
    <row r="864837" spans="2:3" x14ac:dyDescent="0.25">
      <c r="B864837" s="76"/>
      <c r="C864837" s="75"/>
    </row>
    <row r="864838" spans="2:3" x14ac:dyDescent="0.25">
      <c r="B864838" s="76"/>
      <c r="C864838" s="75"/>
    </row>
    <row r="864839" spans="2:3" x14ac:dyDescent="0.25">
      <c r="B864839" s="76"/>
      <c r="C864839" s="75"/>
    </row>
    <row r="864840" spans="2:3" x14ac:dyDescent="0.25">
      <c r="B864840" s="76"/>
      <c r="C864840" s="75"/>
    </row>
    <row r="864841" spans="2:3" x14ac:dyDescent="0.25">
      <c r="B864841" s="76"/>
      <c r="C864841" s="75"/>
    </row>
    <row r="864951" spans="2:3" x14ac:dyDescent="0.25">
      <c r="B864951" s="76"/>
      <c r="C864951" s="75"/>
    </row>
    <row r="864952" spans="2:3" x14ac:dyDescent="0.25">
      <c r="B864952" s="76"/>
      <c r="C864952" s="75"/>
    </row>
    <row r="864953" spans="2:3" x14ac:dyDescent="0.25">
      <c r="B864953" s="76"/>
      <c r="C864953" s="75"/>
    </row>
    <row r="864954" spans="2:3" x14ac:dyDescent="0.25">
      <c r="B864954" s="76"/>
      <c r="C864954" s="75"/>
    </row>
    <row r="864955" spans="2:3" x14ac:dyDescent="0.25">
      <c r="B864955" s="76"/>
      <c r="C864955" s="75"/>
    </row>
    <row r="864956" spans="2:3" x14ac:dyDescent="0.25">
      <c r="B864956" s="76"/>
      <c r="C864956" s="75"/>
    </row>
    <row r="864957" spans="2:3" x14ac:dyDescent="0.25">
      <c r="B864957" s="76"/>
      <c r="C864957" s="75"/>
    </row>
    <row r="864958" spans="2:3" x14ac:dyDescent="0.25">
      <c r="B864958" s="76"/>
      <c r="C864958" s="75"/>
    </row>
    <row r="864959" spans="2:3" x14ac:dyDescent="0.25">
      <c r="B864959" s="76"/>
      <c r="C864959" s="75"/>
    </row>
    <row r="864960" spans="2:3" x14ac:dyDescent="0.25">
      <c r="B864960" s="76"/>
      <c r="C864960" s="75"/>
    </row>
    <row r="864961" spans="2:3" x14ac:dyDescent="0.25">
      <c r="B864961" s="76"/>
      <c r="C864961" s="75"/>
    </row>
    <row r="864962" spans="2:3" x14ac:dyDescent="0.25">
      <c r="B864962" s="76"/>
      <c r="C864962" s="75"/>
    </row>
    <row r="864963" spans="2:3" x14ac:dyDescent="0.25">
      <c r="B864963" s="76"/>
      <c r="C864963" s="75"/>
    </row>
    <row r="865073" spans="2:3" x14ac:dyDescent="0.25">
      <c r="B865073" s="76"/>
      <c r="C865073" s="75"/>
    </row>
    <row r="865074" spans="2:3" x14ac:dyDescent="0.25">
      <c r="B865074" s="76"/>
      <c r="C865074" s="75"/>
    </row>
    <row r="865075" spans="2:3" x14ac:dyDescent="0.25">
      <c r="B865075" s="76"/>
      <c r="C865075" s="75"/>
    </row>
    <row r="865076" spans="2:3" x14ac:dyDescent="0.25">
      <c r="B865076" s="76"/>
      <c r="C865076" s="75"/>
    </row>
    <row r="865077" spans="2:3" x14ac:dyDescent="0.25">
      <c r="B865077" s="76"/>
      <c r="C865077" s="75"/>
    </row>
    <row r="865078" spans="2:3" x14ac:dyDescent="0.25">
      <c r="B865078" s="76"/>
      <c r="C865078" s="75"/>
    </row>
    <row r="865079" spans="2:3" x14ac:dyDescent="0.25">
      <c r="B865079" s="76"/>
      <c r="C865079" s="75"/>
    </row>
    <row r="865080" spans="2:3" x14ac:dyDescent="0.25">
      <c r="B865080" s="76"/>
      <c r="C865080" s="75"/>
    </row>
    <row r="865081" spans="2:3" x14ac:dyDescent="0.25">
      <c r="B865081" s="76"/>
      <c r="C865081" s="75"/>
    </row>
    <row r="865082" spans="2:3" x14ac:dyDescent="0.25">
      <c r="B865082" s="76"/>
      <c r="C865082" s="75"/>
    </row>
    <row r="865083" spans="2:3" x14ac:dyDescent="0.25">
      <c r="B865083" s="76"/>
      <c r="C865083" s="75"/>
    </row>
    <row r="865084" spans="2:3" x14ac:dyDescent="0.25">
      <c r="B865084" s="76"/>
      <c r="C865084" s="75"/>
    </row>
    <row r="865085" spans="2:3" x14ac:dyDescent="0.25">
      <c r="B865085" s="76"/>
      <c r="C865085" s="75"/>
    </row>
    <row r="865195" spans="2:3" x14ac:dyDescent="0.25">
      <c r="B865195" s="76"/>
      <c r="C865195" s="75"/>
    </row>
    <row r="865196" spans="2:3" x14ac:dyDescent="0.25">
      <c r="B865196" s="76"/>
      <c r="C865196" s="75"/>
    </row>
    <row r="865197" spans="2:3" x14ac:dyDescent="0.25">
      <c r="B865197" s="76"/>
      <c r="C865197" s="75"/>
    </row>
    <row r="865198" spans="2:3" x14ac:dyDescent="0.25">
      <c r="B865198" s="76"/>
      <c r="C865198" s="75"/>
    </row>
    <row r="865199" spans="2:3" x14ac:dyDescent="0.25">
      <c r="B865199" s="76"/>
      <c r="C865199" s="75"/>
    </row>
    <row r="865200" spans="2:3" x14ac:dyDescent="0.25">
      <c r="B865200" s="76"/>
      <c r="C865200" s="75"/>
    </row>
    <row r="865201" spans="2:3" x14ac:dyDescent="0.25">
      <c r="B865201" s="76"/>
      <c r="C865201" s="75"/>
    </row>
    <row r="865202" spans="2:3" x14ac:dyDescent="0.25">
      <c r="B865202" s="76"/>
      <c r="C865202" s="75"/>
    </row>
    <row r="865203" spans="2:3" x14ac:dyDescent="0.25">
      <c r="B865203" s="76"/>
      <c r="C865203" s="75"/>
    </row>
    <row r="865204" spans="2:3" x14ac:dyDescent="0.25">
      <c r="B865204" s="76"/>
      <c r="C865204" s="75"/>
    </row>
    <row r="865205" spans="2:3" x14ac:dyDescent="0.25">
      <c r="B865205" s="76"/>
      <c r="C865205" s="75"/>
    </row>
    <row r="865206" spans="2:3" x14ac:dyDescent="0.25">
      <c r="B865206" s="76"/>
      <c r="C865206" s="75"/>
    </row>
    <row r="865207" spans="2:3" x14ac:dyDescent="0.25">
      <c r="B865207" s="76"/>
      <c r="C865207" s="75"/>
    </row>
    <row r="865317" spans="2:3" x14ac:dyDescent="0.25">
      <c r="B865317" s="76"/>
      <c r="C865317" s="75"/>
    </row>
    <row r="865318" spans="2:3" x14ac:dyDescent="0.25">
      <c r="B865318" s="76"/>
      <c r="C865318" s="75"/>
    </row>
    <row r="865319" spans="2:3" x14ac:dyDescent="0.25">
      <c r="B865319" s="76"/>
      <c r="C865319" s="75"/>
    </row>
    <row r="865320" spans="2:3" x14ac:dyDescent="0.25">
      <c r="B865320" s="76"/>
      <c r="C865320" s="75"/>
    </row>
    <row r="865321" spans="2:3" x14ac:dyDescent="0.25">
      <c r="B865321" s="76"/>
      <c r="C865321" s="75"/>
    </row>
    <row r="865322" spans="2:3" x14ac:dyDescent="0.25">
      <c r="B865322" s="76"/>
      <c r="C865322" s="75"/>
    </row>
    <row r="865323" spans="2:3" x14ac:dyDescent="0.25">
      <c r="B865323" s="76"/>
      <c r="C865323" s="75"/>
    </row>
    <row r="865324" spans="2:3" x14ac:dyDescent="0.25">
      <c r="B865324" s="76"/>
      <c r="C865324" s="75"/>
    </row>
    <row r="865325" spans="2:3" x14ac:dyDescent="0.25">
      <c r="B865325" s="76"/>
      <c r="C865325" s="75"/>
    </row>
    <row r="865326" spans="2:3" x14ac:dyDescent="0.25">
      <c r="B865326" s="76"/>
      <c r="C865326" s="75"/>
    </row>
    <row r="865327" spans="2:3" x14ac:dyDescent="0.25">
      <c r="B865327" s="76"/>
      <c r="C865327" s="75"/>
    </row>
    <row r="865328" spans="2:3" x14ac:dyDescent="0.25">
      <c r="B865328" s="76"/>
      <c r="C865328" s="75"/>
    </row>
    <row r="865329" spans="2:3" x14ac:dyDescent="0.25">
      <c r="B865329" s="76"/>
      <c r="C865329" s="75"/>
    </row>
    <row r="865439" spans="2:3" x14ac:dyDescent="0.25">
      <c r="B865439" s="76"/>
      <c r="C865439" s="75"/>
    </row>
    <row r="865440" spans="2:3" x14ac:dyDescent="0.25">
      <c r="B865440" s="76"/>
      <c r="C865440" s="75"/>
    </row>
    <row r="865441" spans="2:3" x14ac:dyDescent="0.25">
      <c r="B865441" s="76"/>
      <c r="C865441" s="75"/>
    </row>
    <row r="865442" spans="2:3" x14ac:dyDescent="0.25">
      <c r="B865442" s="76"/>
      <c r="C865442" s="75"/>
    </row>
    <row r="865443" spans="2:3" x14ac:dyDescent="0.25">
      <c r="B865443" s="76"/>
      <c r="C865443" s="75"/>
    </row>
    <row r="865444" spans="2:3" x14ac:dyDescent="0.25">
      <c r="B865444" s="76"/>
      <c r="C865444" s="75"/>
    </row>
    <row r="865445" spans="2:3" x14ac:dyDescent="0.25">
      <c r="B865445" s="76"/>
      <c r="C865445" s="75"/>
    </row>
    <row r="865446" spans="2:3" x14ac:dyDescent="0.25">
      <c r="B865446" s="76"/>
      <c r="C865446" s="75"/>
    </row>
    <row r="865447" spans="2:3" x14ac:dyDescent="0.25">
      <c r="B865447" s="76"/>
      <c r="C865447" s="75"/>
    </row>
    <row r="865448" spans="2:3" x14ac:dyDescent="0.25">
      <c r="B865448" s="76"/>
      <c r="C865448" s="75"/>
    </row>
    <row r="865449" spans="2:3" x14ac:dyDescent="0.25">
      <c r="B865449" s="76"/>
      <c r="C865449" s="75"/>
    </row>
    <row r="865450" spans="2:3" x14ac:dyDescent="0.25">
      <c r="B865450" s="76"/>
      <c r="C865450" s="75"/>
    </row>
    <row r="865451" spans="2:3" x14ac:dyDescent="0.25">
      <c r="B865451" s="76"/>
      <c r="C865451" s="75"/>
    </row>
    <row r="865561" spans="2:3" x14ac:dyDescent="0.25">
      <c r="B865561" s="76"/>
      <c r="C865561" s="75"/>
    </row>
    <row r="865562" spans="2:3" x14ac:dyDescent="0.25">
      <c r="B865562" s="76"/>
      <c r="C865562" s="75"/>
    </row>
    <row r="865563" spans="2:3" x14ac:dyDescent="0.25">
      <c r="B865563" s="76"/>
      <c r="C865563" s="75"/>
    </row>
    <row r="865564" spans="2:3" x14ac:dyDescent="0.25">
      <c r="B865564" s="76"/>
      <c r="C865564" s="75"/>
    </row>
    <row r="865565" spans="2:3" x14ac:dyDescent="0.25">
      <c r="B865565" s="76"/>
      <c r="C865565" s="75"/>
    </row>
    <row r="865566" spans="2:3" x14ac:dyDescent="0.25">
      <c r="B865566" s="76"/>
      <c r="C865566" s="75"/>
    </row>
    <row r="865567" spans="2:3" x14ac:dyDescent="0.25">
      <c r="B865567" s="76"/>
      <c r="C865567" s="75"/>
    </row>
    <row r="865568" spans="2:3" x14ac:dyDescent="0.25">
      <c r="B865568" s="76"/>
      <c r="C865568" s="75"/>
    </row>
    <row r="865569" spans="2:3" x14ac:dyDescent="0.25">
      <c r="B865569" s="76"/>
      <c r="C865569" s="75"/>
    </row>
    <row r="865570" spans="2:3" x14ac:dyDescent="0.25">
      <c r="B865570" s="76"/>
      <c r="C865570" s="75"/>
    </row>
    <row r="865571" spans="2:3" x14ac:dyDescent="0.25">
      <c r="B865571" s="76"/>
      <c r="C865571" s="75"/>
    </row>
    <row r="865572" spans="2:3" x14ac:dyDescent="0.25">
      <c r="B865572" s="76"/>
      <c r="C865572" s="75"/>
    </row>
    <row r="865573" spans="2:3" x14ac:dyDescent="0.25">
      <c r="B865573" s="76"/>
      <c r="C865573" s="75"/>
    </row>
    <row r="865683" spans="2:3" x14ac:dyDescent="0.25">
      <c r="B865683" s="76"/>
      <c r="C865683" s="75"/>
    </row>
    <row r="865684" spans="2:3" x14ac:dyDescent="0.25">
      <c r="B865684" s="76"/>
      <c r="C865684" s="75"/>
    </row>
    <row r="865685" spans="2:3" x14ac:dyDescent="0.25">
      <c r="B865685" s="76"/>
      <c r="C865685" s="75"/>
    </row>
    <row r="865686" spans="2:3" x14ac:dyDescent="0.25">
      <c r="B865686" s="76"/>
      <c r="C865686" s="75"/>
    </row>
    <row r="865687" spans="2:3" x14ac:dyDescent="0.25">
      <c r="B865687" s="76"/>
      <c r="C865687" s="75"/>
    </row>
    <row r="865688" spans="2:3" x14ac:dyDescent="0.25">
      <c r="B865688" s="76"/>
      <c r="C865688" s="75"/>
    </row>
    <row r="865689" spans="2:3" x14ac:dyDescent="0.25">
      <c r="B865689" s="76"/>
      <c r="C865689" s="75"/>
    </row>
    <row r="865690" spans="2:3" x14ac:dyDescent="0.25">
      <c r="B865690" s="76"/>
      <c r="C865690" s="75"/>
    </row>
    <row r="865691" spans="2:3" x14ac:dyDescent="0.25">
      <c r="B865691" s="76"/>
      <c r="C865691" s="75"/>
    </row>
    <row r="865692" spans="2:3" x14ac:dyDescent="0.25">
      <c r="B865692" s="76"/>
      <c r="C865692" s="75"/>
    </row>
    <row r="865693" spans="2:3" x14ac:dyDescent="0.25">
      <c r="B865693" s="76"/>
      <c r="C865693" s="75"/>
    </row>
    <row r="865694" spans="2:3" x14ac:dyDescent="0.25">
      <c r="B865694" s="76"/>
      <c r="C865694" s="75"/>
    </row>
    <row r="865695" spans="2:3" x14ac:dyDescent="0.25">
      <c r="B865695" s="76"/>
      <c r="C865695" s="75"/>
    </row>
    <row r="865805" spans="2:3" x14ac:dyDescent="0.25">
      <c r="B865805" s="76"/>
      <c r="C865805" s="75"/>
    </row>
    <row r="865806" spans="2:3" x14ac:dyDescent="0.25">
      <c r="B865806" s="76"/>
      <c r="C865806" s="75"/>
    </row>
    <row r="865807" spans="2:3" x14ac:dyDescent="0.25">
      <c r="B865807" s="76"/>
      <c r="C865807" s="75"/>
    </row>
    <row r="865808" spans="2:3" x14ac:dyDescent="0.25">
      <c r="B865808" s="76"/>
      <c r="C865808" s="75"/>
    </row>
    <row r="865809" spans="2:3" x14ac:dyDescent="0.25">
      <c r="B865809" s="76"/>
      <c r="C865809" s="75"/>
    </row>
    <row r="865810" spans="2:3" x14ac:dyDescent="0.25">
      <c r="B865810" s="76"/>
      <c r="C865810" s="75"/>
    </row>
    <row r="865811" spans="2:3" x14ac:dyDescent="0.25">
      <c r="B865811" s="76"/>
      <c r="C865811" s="75"/>
    </row>
    <row r="865812" spans="2:3" x14ac:dyDescent="0.25">
      <c r="B865812" s="76"/>
      <c r="C865812" s="75"/>
    </row>
    <row r="865813" spans="2:3" x14ac:dyDescent="0.25">
      <c r="B865813" s="76"/>
      <c r="C865813" s="75"/>
    </row>
    <row r="865814" spans="2:3" x14ac:dyDescent="0.25">
      <c r="B865814" s="76"/>
      <c r="C865814" s="75"/>
    </row>
    <row r="865815" spans="2:3" x14ac:dyDescent="0.25">
      <c r="B865815" s="76"/>
      <c r="C865815" s="75"/>
    </row>
    <row r="865816" spans="2:3" x14ac:dyDescent="0.25">
      <c r="B865816" s="76"/>
      <c r="C865816" s="75"/>
    </row>
    <row r="865817" spans="2:3" x14ac:dyDescent="0.25">
      <c r="B865817" s="76"/>
      <c r="C865817" s="75"/>
    </row>
    <row r="865927" spans="2:3" x14ac:dyDescent="0.25">
      <c r="B865927" s="76"/>
      <c r="C865927" s="75"/>
    </row>
    <row r="865928" spans="2:3" x14ac:dyDescent="0.25">
      <c r="B865928" s="76"/>
      <c r="C865928" s="75"/>
    </row>
    <row r="865929" spans="2:3" x14ac:dyDescent="0.25">
      <c r="B865929" s="76"/>
      <c r="C865929" s="75"/>
    </row>
    <row r="865930" spans="2:3" x14ac:dyDescent="0.25">
      <c r="B865930" s="76"/>
      <c r="C865930" s="75"/>
    </row>
    <row r="865931" spans="2:3" x14ac:dyDescent="0.25">
      <c r="B865931" s="76"/>
      <c r="C865931" s="75"/>
    </row>
    <row r="865932" spans="2:3" x14ac:dyDescent="0.25">
      <c r="B865932" s="76"/>
      <c r="C865932" s="75"/>
    </row>
    <row r="865933" spans="2:3" x14ac:dyDescent="0.25">
      <c r="B865933" s="76"/>
      <c r="C865933" s="75"/>
    </row>
    <row r="865934" spans="2:3" x14ac:dyDescent="0.25">
      <c r="B865934" s="76"/>
      <c r="C865934" s="75"/>
    </row>
    <row r="865935" spans="2:3" x14ac:dyDescent="0.25">
      <c r="B865935" s="76"/>
      <c r="C865935" s="75"/>
    </row>
    <row r="865936" spans="2:3" x14ac:dyDescent="0.25">
      <c r="B865936" s="76"/>
      <c r="C865936" s="75"/>
    </row>
    <row r="865937" spans="2:3" x14ac:dyDescent="0.25">
      <c r="B865937" s="76"/>
      <c r="C865937" s="75"/>
    </row>
    <row r="865938" spans="2:3" x14ac:dyDescent="0.25">
      <c r="B865938" s="76"/>
      <c r="C865938" s="75"/>
    </row>
    <row r="865939" spans="2:3" x14ac:dyDescent="0.25">
      <c r="B865939" s="76"/>
      <c r="C865939" s="75"/>
    </row>
    <row r="866049" spans="2:3" x14ac:dyDescent="0.25">
      <c r="B866049" s="76"/>
      <c r="C866049" s="75"/>
    </row>
    <row r="866050" spans="2:3" x14ac:dyDescent="0.25">
      <c r="B866050" s="76"/>
      <c r="C866050" s="75"/>
    </row>
    <row r="866051" spans="2:3" x14ac:dyDescent="0.25">
      <c r="B866051" s="76"/>
      <c r="C866051" s="75"/>
    </row>
    <row r="866052" spans="2:3" x14ac:dyDescent="0.25">
      <c r="B866052" s="76"/>
      <c r="C866052" s="75"/>
    </row>
    <row r="866053" spans="2:3" x14ac:dyDescent="0.25">
      <c r="B866053" s="76"/>
      <c r="C866053" s="75"/>
    </row>
    <row r="866054" spans="2:3" x14ac:dyDescent="0.25">
      <c r="B866054" s="76"/>
      <c r="C866054" s="75"/>
    </row>
    <row r="866055" spans="2:3" x14ac:dyDescent="0.25">
      <c r="B866055" s="76"/>
      <c r="C866055" s="75"/>
    </row>
    <row r="866056" spans="2:3" x14ac:dyDescent="0.25">
      <c r="B866056" s="76"/>
      <c r="C866056" s="75"/>
    </row>
    <row r="866057" spans="2:3" x14ac:dyDescent="0.25">
      <c r="B866057" s="76"/>
      <c r="C866057" s="75"/>
    </row>
    <row r="866058" spans="2:3" x14ac:dyDescent="0.25">
      <c r="B866058" s="76"/>
      <c r="C866058" s="75"/>
    </row>
    <row r="866059" spans="2:3" x14ac:dyDescent="0.25">
      <c r="B866059" s="76"/>
      <c r="C866059" s="75"/>
    </row>
    <row r="866060" spans="2:3" x14ac:dyDescent="0.25">
      <c r="B866060" s="76"/>
      <c r="C866060" s="75"/>
    </row>
    <row r="866061" spans="2:3" x14ac:dyDescent="0.25">
      <c r="B866061" s="76"/>
      <c r="C866061" s="75"/>
    </row>
    <row r="866171" spans="2:3" x14ac:dyDescent="0.25">
      <c r="B866171" s="76"/>
      <c r="C866171" s="75"/>
    </row>
    <row r="866172" spans="2:3" x14ac:dyDescent="0.25">
      <c r="B866172" s="76"/>
      <c r="C866172" s="75"/>
    </row>
    <row r="866173" spans="2:3" x14ac:dyDescent="0.25">
      <c r="B866173" s="76"/>
      <c r="C866173" s="75"/>
    </row>
    <row r="866174" spans="2:3" x14ac:dyDescent="0.25">
      <c r="B866174" s="76"/>
      <c r="C866174" s="75"/>
    </row>
    <row r="866175" spans="2:3" x14ac:dyDescent="0.25">
      <c r="B866175" s="76"/>
      <c r="C866175" s="75"/>
    </row>
    <row r="866176" spans="2:3" x14ac:dyDescent="0.25">
      <c r="B866176" s="76"/>
      <c r="C866176" s="75"/>
    </row>
    <row r="866177" spans="2:3" x14ac:dyDescent="0.25">
      <c r="B866177" s="76"/>
      <c r="C866177" s="75"/>
    </row>
    <row r="866178" spans="2:3" x14ac:dyDescent="0.25">
      <c r="B866178" s="76"/>
      <c r="C866178" s="75"/>
    </row>
    <row r="866179" spans="2:3" x14ac:dyDescent="0.25">
      <c r="B866179" s="76"/>
      <c r="C866179" s="75"/>
    </row>
    <row r="866180" spans="2:3" x14ac:dyDescent="0.25">
      <c r="B866180" s="76"/>
      <c r="C866180" s="75"/>
    </row>
    <row r="866181" spans="2:3" x14ac:dyDescent="0.25">
      <c r="B866181" s="76"/>
      <c r="C866181" s="75"/>
    </row>
    <row r="866182" spans="2:3" x14ac:dyDescent="0.25">
      <c r="B866182" s="76"/>
      <c r="C866182" s="75"/>
    </row>
    <row r="866183" spans="2:3" x14ac:dyDescent="0.25">
      <c r="B866183" s="76"/>
      <c r="C866183" s="75"/>
    </row>
    <row r="866293" spans="2:3" x14ac:dyDescent="0.25">
      <c r="B866293" s="76"/>
      <c r="C866293" s="75"/>
    </row>
    <row r="866294" spans="2:3" x14ac:dyDescent="0.25">
      <c r="B866294" s="76"/>
      <c r="C866294" s="75"/>
    </row>
    <row r="866295" spans="2:3" x14ac:dyDescent="0.25">
      <c r="B866295" s="76"/>
      <c r="C866295" s="75"/>
    </row>
    <row r="866296" spans="2:3" x14ac:dyDescent="0.25">
      <c r="B866296" s="76"/>
      <c r="C866296" s="75"/>
    </row>
    <row r="866297" spans="2:3" x14ac:dyDescent="0.25">
      <c r="B866297" s="76"/>
      <c r="C866297" s="75"/>
    </row>
    <row r="866298" spans="2:3" x14ac:dyDescent="0.25">
      <c r="B866298" s="76"/>
      <c r="C866298" s="75"/>
    </row>
    <row r="866299" spans="2:3" x14ac:dyDescent="0.25">
      <c r="B866299" s="76"/>
      <c r="C866299" s="75"/>
    </row>
    <row r="866300" spans="2:3" x14ac:dyDescent="0.25">
      <c r="B866300" s="76"/>
      <c r="C866300" s="75"/>
    </row>
    <row r="866301" spans="2:3" x14ac:dyDescent="0.25">
      <c r="B866301" s="76"/>
      <c r="C866301" s="75"/>
    </row>
    <row r="866302" spans="2:3" x14ac:dyDescent="0.25">
      <c r="B866302" s="76"/>
      <c r="C866302" s="75"/>
    </row>
    <row r="866303" spans="2:3" x14ac:dyDescent="0.25">
      <c r="B866303" s="76"/>
      <c r="C866303" s="75"/>
    </row>
    <row r="866304" spans="2:3" x14ac:dyDescent="0.25">
      <c r="B866304" s="76"/>
      <c r="C866304" s="75"/>
    </row>
    <row r="866305" spans="2:3" x14ac:dyDescent="0.25">
      <c r="B866305" s="76"/>
      <c r="C866305" s="75"/>
    </row>
    <row r="866415" spans="2:3" x14ac:dyDescent="0.25">
      <c r="B866415" s="76"/>
      <c r="C866415" s="75"/>
    </row>
    <row r="866416" spans="2:3" x14ac:dyDescent="0.25">
      <c r="B866416" s="76"/>
      <c r="C866416" s="75"/>
    </row>
    <row r="866417" spans="2:3" x14ac:dyDescent="0.25">
      <c r="B866417" s="76"/>
      <c r="C866417" s="75"/>
    </row>
    <row r="866418" spans="2:3" x14ac:dyDescent="0.25">
      <c r="B866418" s="76"/>
      <c r="C866418" s="75"/>
    </row>
    <row r="866419" spans="2:3" x14ac:dyDescent="0.25">
      <c r="B866419" s="76"/>
      <c r="C866419" s="75"/>
    </row>
    <row r="866420" spans="2:3" x14ac:dyDescent="0.25">
      <c r="B866420" s="76"/>
      <c r="C866420" s="75"/>
    </row>
    <row r="866421" spans="2:3" x14ac:dyDescent="0.25">
      <c r="B866421" s="76"/>
      <c r="C866421" s="75"/>
    </row>
    <row r="866422" spans="2:3" x14ac:dyDescent="0.25">
      <c r="B866422" s="76"/>
      <c r="C866422" s="75"/>
    </row>
    <row r="866423" spans="2:3" x14ac:dyDescent="0.25">
      <c r="B866423" s="76"/>
      <c r="C866423" s="75"/>
    </row>
    <row r="866424" spans="2:3" x14ac:dyDescent="0.25">
      <c r="B866424" s="76"/>
      <c r="C866424" s="75"/>
    </row>
    <row r="866425" spans="2:3" x14ac:dyDescent="0.25">
      <c r="B866425" s="76"/>
      <c r="C866425" s="75"/>
    </row>
    <row r="866426" spans="2:3" x14ac:dyDescent="0.25">
      <c r="B866426" s="76"/>
      <c r="C866426" s="75"/>
    </row>
    <row r="866427" spans="2:3" x14ac:dyDescent="0.25">
      <c r="B866427" s="76"/>
      <c r="C866427" s="75"/>
    </row>
    <row r="866537" spans="2:3" x14ac:dyDescent="0.25">
      <c r="B866537" s="76"/>
      <c r="C866537" s="75"/>
    </row>
    <row r="866538" spans="2:3" x14ac:dyDescent="0.25">
      <c r="B866538" s="76"/>
      <c r="C866538" s="75"/>
    </row>
    <row r="866539" spans="2:3" x14ac:dyDescent="0.25">
      <c r="B866539" s="76"/>
      <c r="C866539" s="75"/>
    </row>
    <row r="866540" spans="2:3" x14ac:dyDescent="0.25">
      <c r="B866540" s="76"/>
      <c r="C866540" s="75"/>
    </row>
    <row r="866541" spans="2:3" x14ac:dyDescent="0.25">
      <c r="B866541" s="76"/>
      <c r="C866541" s="75"/>
    </row>
    <row r="866542" spans="2:3" x14ac:dyDescent="0.25">
      <c r="B866542" s="76"/>
      <c r="C866542" s="75"/>
    </row>
    <row r="866543" spans="2:3" x14ac:dyDescent="0.25">
      <c r="B866543" s="76"/>
      <c r="C866543" s="75"/>
    </row>
    <row r="866544" spans="2:3" x14ac:dyDescent="0.25">
      <c r="B866544" s="76"/>
      <c r="C866544" s="75"/>
    </row>
    <row r="866545" spans="2:3" x14ac:dyDescent="0.25">
      <c r="B866545" s="76"/>
      <c r="C866545" s="75"/>
    </row>
    <row r="866546" spans="2:3" x14ac:dyDescent="0.25">
      <c r="B866546" s="76"/>
      <c r="C866546" s="75"/>
    </row>
    <row r="866547" spans="2:3" x14ac:dyDescent="0.25">
      <c r="B866547" s="76"/>
      <c r="C866547" s="75"/>
    </row>
    <row r="866548" spans="2:3" x14ac:dyDescent="0.25">
      <c r="B866548" s="76"/>
      <c r="C866548" s="75"/>
    </row>
    <row r="866549" spans="2:3" x14ac:dyDescent="0.25">
      <c r="B866549" s="76"/>
      <c r="C866549" s="75"/>
    </row>
    <row r="866659" spans="2:3" x14ac:dyDescent="0.25">
      <c r="B866659" s="76"/>
      <c r="C866659" s="75"/>
    </row>
    <row r="866660" spans="2:3" x14ac:dyDescent="0.25">
      <c r="B866660" s="76"/>
      <c r="C866660" s="75"/>
    </row>
    <row r="866661" spans="2:3" x14ac:dyDescent="0.25">
      <c r="B866661" s="76"/>
      <c r="C866661" s="75"/>
    </row>
    <row r="866662" spans="2:3" x14ac:dyDescent="0.25">
      <c r="B866662" s="76"/>
      <c r="C866662" s="75"/>
    </row>
    <row r="866663" spans="2:3" x14ac:dyDescent="0.25">
      <c r="B866663" s="76"/>
      <c r="C866663" s="75"/>
    </row>
    <row r="866664" spans="2:3" x14ac:dyDescent="0.25">
      <c r="B866664" s="76"/>
      <c r="C866664" s="75"/>
    </row>
    <row r="866665" spans="2:3" x14ac:dyDescent="0.25">
      <c r="B866665" s="76"/>
      <c r="C866665" s="75"/>
    </row>
    <row r="866666" spans="2:3" x14ac:dyDescent="0.25">
      <c r="B866666" s="76"/>
      <c r="C866666" s="75"/>
    </row>
    <row r="866667" spans="2:3" x14ac:dyDescent="0.25">
      <c r="B866667" s="76"/>
      <c r="C866667" s="75"/>
    </row>
    <row r="866668" spans="2:3" x14ac:dyDescent="0.25">
      <c r="B866668" s="76"/>
      <c r="C866668" s="75"/>
    </row>
    <row r="866669" spans="2:3" x14ac:dyDescent="0.25">
      <c r="B866669" s="76"/>
      <c r="C866669" s="75"/>
    </row>
    <row r="866670" spans="2:3" x14ac:dyDescent="0.25">
      <c r="B866670" s="76"/>
      <c r="C866670" s="75"/>
    </row>
    <row r="866671" spans="2:3" x14ac:dyDescent="0.25">
      <c r="B866671" s="76"/>
      <c r="C866671" s="75"/>
    </row>
    <row r="866781" spans="2:3" x14ac:dyDescent="0.25">
      <c r="B866781" s="76"/>
      <c r="C866781" s="75"/>
    </row>
    <row r="866782" spans="2:3" x14ac:dyDescent="0.25">
      <c r="B866782" s="76"/>
      <c r="C866782" s="75"/>
    </row>
    <row r="866783" spans="2:3" x14ac:dyDescent="0.25">
      <c r="B866783" s="76"/>
      <c r="C866783" s="75"/>
    </row>
    <row r="866784" spans="2:3" x14ac:dyDescent="0.25">
      <c r="B866784" s="76"/>
      <c r="C866784" s="75"/>
    </row>
    <row r="866785" spans="2:3" x14ac:dyDescent="0.25">
      <c r="B866785" s="76"/>
      <c r="C866785" s="75"/>
    </row>
    <row r="866786" spans="2:3" x14ac:dyDescent="0.25">
      <c r="B866786" s="76"/>
      <c r="C866786" s="75"/>
    </row>
    <row r="866787" spans="2:3" x14ac:dyDescent="0.25">
      <c r="B866787" s="76"/>
      <c r="C866787" s="75"/>
    </row>
    <row r="866788" spans="2:3" x14ac:dyDescent="0.25">
      <c r="B866788" s="76"/>
      <c r="C866788" s="75"/>
    </row>
    <row r="866789" spans="2:3" x14ac:dyDescent="0.25">
      <c r="B866789" s="76"/>
      <c r="C866789" s="75"/>
    </row>
    <row r="866790" spans="2:3" x14ac:dyDescent="0.25">
      <c r="B866790" s="76"/>
      <c r="C866790" s="75"/>
    </row>
    <row r="866791" spans="2:3" x14ac:dyDescent="0.25">
      <c r="B866791" s="76"/>
      <c r="C866791" s="75"/>
    </row>
    <row r="866792" spans="2:3" x14ac:dyDescent="0.25">
      <c r="B866792" s="76"/>
      <c r="C866792" s="75"/>
    </row>
    <row r="866793" spans="2:3" x14ac:dyDescent="0.25">
      <c r="B866793" s="76"/>
      <c r="C866793" s="75"/>
    </row>
    <row r="866903" spans="2:3" x14ac:dyDescent="0.25">
      <c r="B866903" s="76"/>
      <c r="C866903" s="75"/>
    </row>
    <row r="866904" spans="2:3" x14ac:dyDescent="0.25">
      <c r="B866904" s="76"/>
      <c r="C866904" s="75"/>
    </row>
    <row r="866905" spans="2:3" x14ac:dyDescent="0.25">
      <c r="B866905" s="76"/>
      <c r="C866905" s="75"/>
    </row>
    <row r="866906" spans="2:3" x14ac:dyDescent="0.25">
      <c r="B866906" s="76"/>
      <c r="C866906" s="75"/>
    </row>
    <row r="866907" spans="2:3" x14ac:dyDescent="0.25">
      <c r="B866907" s="76"/>
      <c r="C866907" s="75"/>
    </row>
    <row r="866908" spans="2:3" x14ac:dyDescent="0.25">
      <c r="B866908" s="76"/>
      <c r="C866908" s="75"/>
    </row>
    <row r="866909" spans="2:3" x14ac:dyDescent="0.25">
      <c r="B866909" s="76"/>
      <c r="C866909" s="75"/>
    </row>
    <row r="866910" spans="2:3" x14ac:dyDescent="0.25">
      <c r="B866910" s="76"/>
      <c r="C866910" s="75"/>
    </row>
    <row r="866911" spans="2:3" x14ac:dyDescent="0.25">
      <c r="B866911" s="76"/>
      <c r="C866911" s="75"/>
    </row>
    <row r="866912" spans="2:3" x14ac:dyDescent="0.25">
      <c r="B866912" s="76"/>
      <c r="C866912" s="75"/>
    </row>
    <row r="866913" spans="2:3" x14ac:dyDescent="0.25">
      <c r="B866913" s="76"/>
      <c r="C866913" s="75"/>
    </row>
    <row r="866914" spans="2:3" x14ac:dyDescent="0.25">
      <c r="B866914" s="76"/>
      <c r="C866914" s="75"/>
    </row>
    <row r="866915" spans="2:3" x14ac:dyDescent="0.25">
      <c r="B866915" s="76"/>
      <c r="C866915" s="75"/>
    </row>
    <row r="867025" spans="2:3" x14ac:dyDescent="0.25">
      <c r="B867025" s="76"/>
      <c r="C867025" s="75"/>
    </row>
    <row r="867026" spans="2:3" x14ac:dyDescent="0.25">
      <c r="B867026" s="76"/>
      <c r="C867026" s="75"/>
    </row>
    <row r="867027" spans="2:3" x14ac:dyDescent="0.25">
      <c r="B867027" s="76"/>
      <c r="C867027" s="75"/>
    </row>
    <row r="867028" spans="2:3" x14ac:dyDescent="0.25">
      <c r="B867028" s="76"/>
      <c r="C867028" s="75"/>
    </row>
    <row r="867029" spans="2:3" x14ac:dyDescent="0.25">
      <c r="B867029" s="76"/>
      <c r="C867029" s="75"/>
    </row>
    <row r="867030" spans="2:3" x14ac:dyDescent="0.25">
      <c r="B867030" s="76"/>
      <c r="C867030" s="75"/>
    </row>
    <row r="867031" spans="2:3" x14ac:dyDescent="0.25">
      <c r="B867031" s="76"/>
      <c r="C867031" s="75"/>
    </row>
    <row r="867032" spans="2:3" x14ac:dyDescent="0.25">
      <c r="B867032" s="76"/>
      <c r="C867032" s="75"/>
    </row>
    <row r="867033" spans="2:3" x14ac:dyDescent="0.25">
      <c r="B867033" s="76"/>
      <c r="C867033" s="75"/>
    </row>
    <row r="867034" spans="2:3" x14ac:dyDescent="0.25">
      <c r="B867034" s="76"/>
      <c r="C867034" s="75"/>
    </row>
    <row r="867035" spans="2:3" x14ac:dyDescent="0.25">
      <c r="B867035" s="76"/>
      <c r="C867035" s="75"/>
    </row>
    <row r="867036" spans="2:3" x14ac:dyDescent="0.25">
      <c r="B867036" s="76"/>
      <c r="C867036" s="75"/>
    </row>
    <row r="867037" spans="2:3" x14ac:dyDescent="0.25">
      <c r="B867037" s="76"/>
      <c r="C867037" s="75"/>
    </row>
    <row r="867147" spans="2:3" x14ac:dyDescent="0.25">
      <c r="B867147" s="76"/>
      <c r="C867147" s="75"/>
    </row>
    <row r="867148" spans="2:3" x14ac:dyDescent="0.25">
      <c r="B867148" s="76"/>
      <c r="C867148" s="75"/>
    </row>
    <row r="867149" spans="2:3" x14ac:dyDescent="0.25">
      <c r="B867149" s="76"/>
      <c r="C867149" s="75"/>
    </row>
    <row r="867150" spans="2:3" x14ac:dyDescent="0.25">
      <c r="B867150" s="76"/>
      <c r="C867150" s="75"/>
    </row>
    <row r="867151" spans="2:3" x14ac:dyDescent="0.25">
      <c r="B867151" s="76"/>
      <c r="C867151" s="75"/>
    </row>
    <row r="867152" spans="2:3" x14ac:dyDescent="0.25">
      <c r="B867152" s="76"/>
      <c r="C867152" s="75"/>
    </row>
    <row r="867153" spans="2:3" x14ac:dyDescent="0.25">
      <c r="B867153" s="76"/>
      <c r="C867153" s="75"/>
    </row>
    <row r="867154" spans="2:3" x14ac:dyDescent="0.25">
      <c r="B867154" s="76"/>
      <c r="C867154" s="75"/>
    </row>
    <row r="867155" spans="2:3" x14ac:dyDescent="0.25">
      <c r="B867155" s="76"/>
      <c r="C867155" s="75"/>
    </row>
    <row r="867156" spans="2:3" x14ac:dyDescent="0.25">
      <c r="B867156" s="76"/>
      <c r="C867156" s="75"/>
    </row>
    <row r="867157" spans="2:3" x14ac:dyDescent="0.25">
      <c r="B867157" s="76"/>
      <c r="C867157" s="75"/>
    </row>
    <row r="867158" spans="2:3" x14ac:dyDescent="0.25">
      <c r="B867158" s="76"/>
      <c r="C867158" s="75"/>
    </row>
    <row r="867159" spans="2:3" x14ac:dyDescent="0.25">
      <c r="B867159" s="76"/>
      <c r="C867159" s="75"/>
    </row>
    <row r="867269" spans="2:3" x14ac:dyDescent="0.25">
      <c r="B867269" s="76"/>
      <c r="C867269" s="75"/>
    </row>
    <row r="867270" spans="2:3" x14ac:dyDescent="0.25">
      <c r="B867270" s="76"/>
      <c r="C867270" s="75"/>
    </row>
    <row r="867271" spans="2:3" x14ac:dyDescent="0.25">
      <c r="B867271" s="76"/>
      <c r="C867271" s="75"/>
    </row>
    <row r="867272" spans="2:3" x14ac:dyDescent="0.25">
      <c r="B867272" s="76"/>
      <c r="C867272" s="75"/>
    </row>
    <row r="867273" spans="2:3" x14ac:dyDescent="0.25">
      <c r="B867273" s="76"/>
      <c r="C867273" s="75"/>
    </row>
    <row r="867274" spans="2:3" x14ac:dyDescent="0.25">
      <c r="B867274" s="76"/>
      <c r="C867274" s="75"/>
    </row>
    <row r="867275" spans="2:3" x14ac:dyDescent="0.25">
      <c r="B867275" s="76"/>
      <c r="C867275" s="75"/>
    </row>
    <row r="867276" spans="2:3" x14ac:dyDescent="0.25">
      <c r="B867276" s="76"/>
      <c r="C867276" s="75"/>
    </row>
    <row r="867277" spans="2:3" x14ac:dyDescent="0.25">
      <c r="B867277" s="76"/>
      <c r="C867277" s="75"/>
    </row>
    <row r="867278" spans="2:3" x14ac:dyDescent="0.25">
      <c r="B867278" s="76"/>
      <c r="C867278" s="75"/>
    </row>
    <row r="867279" spans="2:3" x14ac:dyDescent="0.25">
      <c r="B867279" s="76"/>
      <c r="C867279" s="75"/>
    </row>
    <row r="867280" spans="2:3" x14ac:dyDescent="0.25">
      <c r="B867280" s="76"/>
      <c r="C867280" s="75"/>
    </row>
    <row r="867281" spans="2:3" x14ac:dyDescent="0.25">
      <c r="B867281" s="76"/>
      <c r="C867281" s="75"/>
    </row>
    <row r="867391" spans="2:3" x14ac:dyDescent="0.25">
      <c r="B867391" s="76"/>
      <c r="C867391" s="75"/>
    </row>
    <row r="867392" spans="2:3" x14ac:dyDescent="0.25">
      <c r="B867392" s="76"/>
      <c r="C867392" s="75"/>
    </row>
    <row r="867393" spans="2:3" x14ac:dyDescent="0.25">
      <c r="B867393" s="76"/>
      <c r="C867393" s="75"/>
    </row>
    <row r="867394" spans="2:3" x14ac:dyDescent="0.25">
      <c r="B867394" s="76"/>
      <c r="C867394" s="75"/>
    </row>
    <row r="867395" spans="2:3" x14ac:dyDescent="0.25">
      <c r="B867395" s="76"/>
      <c r="C867395" s="75"/>
    </row>
    <row r="867396" spans="2:3" x14ac:dyDescent="0.25">
      <c r="B867396" s="76"/>
      <c r="C867396" s="75"/>
    </row>
    <row r="867397" spans="2:3" x14ac:dyDescent="0.25">
      <c r="B867397" s="76"/>
      <c r="C867397" s="75"/>
    </row>
    <row r="867398" spans="2:3" x14ac:dyDescent="0.25">
      <c r="B867398" s="76"/>
      <c r="C867398" s="75"/>
    </row>
    <row r="867399" spans="2:3" x14ac:dyDescent="0.25">
      <c r="B867399" s="76"/>
      <c r="C867399" s="75"/>
    </row>
    <row r="867400" spans="2:3" x14ac:dyDescent="0.25">
      <c r="B867400" s="76"/>
      <c r="C867400" s="75"/>
    </row>
    <row r="867401" spans="2:3" x14ac:dyDescent="0.25">
      <c r="B867401" s="76"/>
      <c r="C867401" s="75"/>
    </row>
    <row r="867402" spans="2:3" x14ac:dyDescent="0.25">
      <c r="B867402" s="76"/>
      <c r="C867402" s="75"/>
    </row>
    <row r="867403" spans="2:3" x14ac:dyDescent="0.25">
      <c r="B867403" s="76"/>
      <c r="C867403" s="75"/>
    </row>
    <row r="867513" spans="2:3" x14ac:dyDescent="0.25">
      <c r="B867513" s="76"/>
      <c r="C867513" s="75"/>
    </row>
    <row r="867514" spans="2:3" x14ac:dyDescent="0.25">
      <c r="B867514" s="76"/>
      <c r="C867514" s="75"/>
    </row>
    <row r="867515" spans="2:3" x14ac:dyDescent="0.25">
      <c r="B867515" s="76"/>
      <c r="C867515" s="75"/>
    </row>
    <row r="867516" spans="2:3" x14ac:dyDescent="0.25">
      <c r="B867516" s="76"/>
      <c r="C867516" s="75"/>
    </row>
    <row r="867517" spans="2:3" x14ac:dyDescent="0.25">
      <c r="B867517" s="76"/>
      <c r="C867517" s="75"/>
    </row>
    <row r="867518" spans="2:3" x14ac:dyDescent="0.25">
      <c r="B867518" s="76"/>
      <c r="C867518" s="75"/>
    </row>
    <row r="867519" spans="2:3" x14ac:dyDescent="0.25">
      <c r="B867519" s="76"/>
      <c r="C867519" s="75"/>
    </row>
    <row r="867520" spans="2:3" x14ac:dyDescent="0.25">
      <c r="B867520" s="76"/>
      <c r="C867520" s="75"/>
    </row>
    <row r="867521" spans="2:3" x14ac:dyDescent="0.25">
      <c r="B867521" s="76"/>
      <c r="C867521" s="75"/>
    </row>
    <row r="867522" spans="2:3" x14ac:dyDescent="0.25">
      <c r="B867522" s="76"/>
      <c r="C867522" s="75"/>
    </row>
    <row r="867523" spans="2:3" x14ac:dyDescent="0.25">
      <c r="B867523" s="76"/>
      <c r="C867523" s="75"/>
    </row>
    <row r="867524" spans="2:3" x14ac:dyDescent="0.25">
      <c r="B867524" s="76"/>
      <c r="C867524" s="75"/>
    </row>
    <row r="867525" spans="2:3" x14ac:dyDescent="0.25">
      <c r="B867525" s="76"/>
      <c r="C867525" s="75"/>
    </row>
    <row r="867635" spans="2:3" x14ac:dyDescent="0.25">
      <c r="B867635" s="76"/>
      <c r="C867635" s="75"/>
    </row>
    <row r="867636" spans="2:3" x14ac:dyDescent="0.25">
      <c r="B867636" s="76"/>
      <c r="C867636" s="75"/>
    </row>
    <row r="867637" spans="2:3" x14ac:dyDescent="0.25">
      <c r="B867637" s="76"/>
      <c r="C867637" s="75"/>
    </row>
    <row r="867638" spans="2:3" x14ac:dyDescent="0.25">
      <c r="B867638" s="76"/>
      <c r="C867638" s="75"/>
    </row>
    <row r="867639" spans="2:3" x14ac:dyDescent="0.25">
      <c r="B867639" s="76"/>
      <c r="C867639" s="75"/>
    </row>
    <row r="867640" spans="2:3" x14ac:dyDescent="0.25">
      <c r="B867640" s="76"/>
      <c r="C867640" s="75"/>
    </row>
    <row r="867641" spans="2:3" x14ac:dyDescent="0.25">
      <c r="B867641" s="76"/>
      <c r="C867641" s="75"/>
    </row>
    <row r="867642" spans="2:3" x14ac:dyDescent="0.25">
      <c r="B867642" s="76"/>
      <c r="C867642" s="75"/>
    </row>
    <row r="867643" spans="2:3" x14ac:dyDescent="0.25">
      <c r="B867643" s="76"/>
      <c r="C867643" s="75"/>
    </row>
    <row r="867644" spans="2:3" x14ac:dyDescent="0.25">
      <c r="B867644" s="76"/>
      <c r="C867644" s="75"/>
    </row>
    <row r="867645" spans="2:3" x14ac:dyDescent="0.25">
      <c r="B867645" s="76"/>
      <c r="C867645" s="75"/>
    </row>
    <row r="867646" spans="2:3" x14ac:dyDescent="0.25">
      <c r="B867646" s="76"/>
      <c r="C867646" s="75"/>
    </row>
    <row r="867647" spans="2:3" x14ac:dyDescent="0.25">
      <c r="B867647" s="76"/>
      <c r="C867647" s="75"/>
    </row>
    <row r="867757" spans="2:3" x14ac:dyDescent="0.25">
      <c r="B867757" s="76"/>
      <c r="C867757" s="75"/>
    </row>
    <row r="867758" spans="2:3" x14ac:dyDescent="0.25">
      <c r="B867758" s="76"/>
      <c r="C867758" s="75"/>
    </row>
    <row r="867759" spans="2:3" x14ac:dyDescent="0.25">
      <c r="B867759" s="76"/>
      <c r="C867759" s="75"/>
    </row>
    <row r="867760" spans="2:3" x14ac:dyDescent="0.25">
      <c r="B867760" s="76"/>
      <c r="C867760" s="75"/>
    </row>
    <row r="867761" spans="2:3" x14ac:dyDescent="0.25">
      <c r="B867761" s="76"/>
      <c r="C867761" s="75"/>
    </row>
    <row r="867762" spans="2:3" x14ac:dyDescent="0.25">
      <c r="B867762" s="76"/>
      <c r="C867762" s="75"/>
    </row>
    <row r="867763" spans="2:3" x14ac:dyDescent="0.25">
      <c r="B867763" s="76"/>
      <c r="C867763" s="75"/>
    </row>
    <row r="867764" spans="2:3" x14ac:dyDescent="0.25">
      <c r="B867764" s="76"/>
      <c r="C867764" s="75"/>
    </row>
    <row r="867765" spans="2:3" x14ac:dyDescent="0.25">
      <c r="B867765" s="76"/>
      <c r="C867765" s="75"/>
    </row>
    <row r="867766" spans="2:3" x14ac:dyDescent="0.25">
      <c r="B867766" s="76"/>
      <c r="C867766" s="75"/>
    </row>
    <row r="867767" spans="2:3" x14ac:dyDescent="0.25">
      <c r="B867767" s="76"/>
      <c r="C867767" s="75"/>
    </row>
    <row r="867768" spans="2:3" x14ac:dyDescent="0.25">
      <c r="B867768" s="76"/>
      <c r="C867768" s="75"/>
    </row>
    <row r="867769" spans="2:3" x14ac:dyDescent="0.25">
      <c r="B867769" s="76"/>
      <c r="C867769" s="75"/>
    </row>
    <row r="867879" spans="2:3" x14ac:dyDescent="0.25">
      <c r="B867879" s="76"/>
      <c r="C867879" s="75"/>
    </row>
    <row r="867880" spans="2:3" x14ac:dyDescent="0.25">
      <c r="B867880" s="76"/>
      <c r="C867880" s="75"/>
    </row>
    <row r="867881" spans="2:3" x14ac:dyDescent="0.25">
      <c r="B867881" s="76"/>
      <c r="C867881" s="75"/>
    </row>
    <row r="867882" spans="2:3" x14ac:dyDescent="0.25">
      <c r="B867882" s="76"/>
      <c r="C867882" s="75"/>
    </row>
    <row r="867883" spans="2:3" x14ac:dyDescent="0.25">
      <c r="B867883" s="76"/>
      <c r="C867883" s="75"/>
    </row>
    <row r="867884" spans="2:3" x14ac:dyDescent="0.25">
      <c r="B867884" s="76"/>
      <c r="C867884" s="75"/>
    </row>
    <row r="867885" spans="2:3" x14ac:dyDescent="0.25">
      <c r="B867885" s="76"/>
      <c r="C867885" s="75"/>
    </row>
    <row r="867886" spans="2:3" x14ac:dyDescent="0.25">
      <c r="B867886" s="76"/>
      <c r="C867886" s="75"/>
    </row>
    <row r="867887" spans="2:3" x14ac:dyDescent="0.25">
      <c r="B867887" s="76"/>
      <c r="C867887" s="75"/>
    </row>
    <row r="867888" spans="2:3" x14ac:dyDescent="0.25">
      <c r="B867888" s="76"/>
      <c r="C867888" s="75"/>
    </row>
    <row r="867889" spans="2:3" x14ac:dyDescent="0.25">
      <c r="B867889" s="76"/>
      <c r="C867889" s="75"/>
    </row>
    <row r="867890" spans="2:3" x14ac:dyDescent="0.25">
      <c r="B867890" s="76"/>
      <c r="C867890" s="75"/>
    </row>
    <row r="867891" spans="2:3" x14ac:dyDescent="0.25">
      <c r="B867891" s="76"/>
      <c r="C867891" s="75"/>
    </row>
    <row r="868001" spans="2:3" x14ac:dyDescent="0.25">
      <c r="B868001" s="76"/>
      <c r="C868001" s="75"/>
    </row>
    <row r="868002" spans="2:3" x14ac:dyDescent="0.25">
      <c r="B868002" s="76"/>
      <c r="C868002" s="75"/>
    </row>
    <row r="868003" spans="2:3" x14ac:dyDescent="0.25">
      <c r="B868003" s="76"/>
      <c r="C868003" s="75"/>
    </row>
    <row r="868004" spans="2:3" x14ac:dyDescent="0.25">
      <c r="B868004" s="76"/>
      <c r="C868004" s="75"/>
    </row>
    <row r="868005" spans="2:3" x14ac:dyDescent="0.25">
      <c r="B868005" s="76"/>
      <c r="C868005" s="75"/>
    </row>
    <row r="868006" spans="2:3" x14ac:dyDescent="0.25">
      <c r="B868006" s="76"/>
      <c r="C868006" s="75"/>
    </row>
    <row r="868007" spans="2:3" x14ac:dyDescent="0.25">
      <c r="B868007" s="76"/>
      <c r="C868007" s="75"/>
    </row>
    <row r="868008" spans="2:3" x14ac:dyDescent="0.25">
      <c r="B868008" s="76"/>
      <c r="C868008" s="75"/>
    </row>
    <row r="868009" spans="2:3" x14ac:dyDescent="0.25">
      <c r="B868009" s="76"/>
      <c r="C868009" s="75"/>
    </row>
    <row r="868010" spans="2:3" x14ac:dyDescent="0.25">
      <c r="B868010" s="76"/>
      <c r="C868010" s="75"/>
    </row>
    <row r="868011" spans="2:3" x14ac:dyDescent="0.25">
      <c r="B868011" s="76"/>
      <c r="C868011" s="75"/>
    </row>
    <row r="868012" spans="2:3" x14ac:dyDescent="0.25">
      <c r="B868012" s="76"/>
      <c r="C868012" s="75"/>
    </row>
    <row r="868013" spans="2:3" x14ac:dyDescent="0.25">
      <c r="B868013" s="76"/>
      <c r="C868013" s="75"/>
    </row>
    <row r="868123" spans="2:3" x14ac:dyDescent="0.25">
      <c r="B868123" s="76"/>
      <c r="C868123" s="75"/>
    </row>
    <row r="868124" spans="2:3" x14ac:dyDescent="0.25">
      <c r="B868124" s="76"/>
      <c r="C868124" s="75"/>
    </row>
    <row r="868125" spans="2:3" x14ac:dyDescent="0.25">
      <c r="B868125" s="76"/>
      <c r="C868125" s="75"/>
    </row>
    <row r="868126" spans="2:3" x14ac:dyDescent="0.25">
      <c r="B868126" s="76"/>
      <c r="C868126" s="75"/>
    </row>
    <row r="868127" spans="2:3" x14ac:dyDescent="0.25">
      <c r="B868127" s="76"/>
      <c r="C868127" s="75"/>
    </row>
    <row r="868128" spans="2:3" x14ac:dyDescent="0.25">
      <c r="B868128" s="76"/>
      <c r="C868128" s="75"/>
    </row>
    <row r="868129" spans="2:3" x14ac:dyDescent="0.25">
      <c r="B868129" s="76"/>
      <c r="C868129" s="75"/>
    </row>
    <row r="868130" spans="2:3" x14ac:dyDescent="0.25">
      <c r="B868130" s="76"/>
      <c r="C868130" s="75"/>
    </row>
    <row r="868131" spans="2:3" x14ac:dyDescent="0.25">
      <c r="B868131" s="76"/>
      <c r="C868131" s="75"/>
    </row>
    <row r="868132" spans="2:3" x14ac:dyDescent="0.25">
      <c r="B868132" s="76"/>
      <c r="C868132" s="75"/>
    </row>
    <row r="868133" spans="2:3" x14ac:dyDescent="0.25">
      <c r="B868133" s="76"/>
      <c r="C868133" s="75"/>
    </row>
    <row r="868134" spans="2:3" x14ac:dyDescent="0.25">
      <c r="B868134" s="76"/>
      <c r="C868134" s="75"/>
    </row>
    <row r="868135" spans="2:3" x14ac:dyDescent="0.25">
      <c r="B868135" s="76"/>
      <c r="C868135" s="75"/>
    </row>
    <row r="868245" spans="2:3" x14ac:dyDescent="0.25">
      <c r="B868245" s="76"/>
      <c r="C868245" s="75"/>
    </row>
    <row r="868246" spans="2:3" x14ac:dyDescent="0.25">
      <c r="B868246" s="76"/>
      <c r="C868246" s="75"/>
    </row>
    <row r="868247" spans="2:3" x14ac:dyDescent="0.25">
      <c r="B868247" s="76"/>
      <c r="C868247" s="75"/>
    </row>
    <row r="868248" spans="2:3" x14ac:dyDescent="0.25">
      <c r="B868248" s="76"/>
      <c r="C868248" s="75"/>
    </row>
    <row r="868249" spans="2:3" x14ac:dyDescent="0.25">
      <c r="B868249" s="76"/>
      <c r="C868249" s="75"/>
    </row>
    <row r="868250" spans="2:3" x14ac:dyDescent="0.25">
      <c r="B868250" s="76"/>
      <c r="C868250" s="75"/>
    </row>
    <row r="868251" spans="2:3" x14ac:dyDescent="0.25">
      <c r="B868251" s="76"/>
      <c r="C868251" s="75"/>
    </row>
    <row r="868252" spans="2:3" x14ac:dyDescent="0.25">
      <c r="B868252" s="76"/>
      <c r="C868252" s="75"/>
    </row>
    <row r="868253" spans="2:3" x14ac:dyDescent="0.25">
      <c r="B868253" s="76"/>
      <c r="C868253" s="75"/>
    </row>
    <row r="868254" spans="2:3" x14ac:dyDescent="0.25">
      <c r="B868254" s="76"/>
      <c r="C868254" s="75"/>
    </row>
    <row r="868255" spans="2:3" x14ac:dyDescent="0.25">
      <c r="B868255" s="76"/>
      <c r="C868255" s="75"/>
    </row>
    <row r="868256" spans="2:3" x14ac:dyDescent="0.25">
      <c r="B868256" s="76"/>
      <c r="C868256" s="75"/>
    </row>
    <row r="868257" spans="2:3" x14ac:dyDescent="0.25">
      <c r="B868257" s="76"/>
      <c r="C868257" s="75"/>
    </row>
    <row r="868367" spans="2:3" x14ac:dyDescent="0.25">
      <c r="B868367" s="76"/>
      <c r="C868367" s="75"/>
    </row>
    <row r="868368" spans="2:3" x14ac:dyDescent="0.25">
      <c r="B868368" s="76"/>
      <c r="C868368" s="75"/>
    </row>
    <row r="868369" spans="2:3" x14ac:dyDescent="0.25">
      <c r="B868369" s="76"/>
      <c r="C868369" s="75"/>
    </row>
    <row r="868370" spans="2:3" x14ac:dyDescent="0.25">
      <c r="B868370" s="76"/>
      <c r="C868370" s="75"/>
    </row>
    <row r="868371" spans="2:3" x14ac:dyDescent="0.25">
      <c r="B868371" s="76"/>
      <c r="C868371" s="75"/>
    </row>
    <row r="868372" spans="2:3" x14ac:dyDescent="0.25">
      <c r="B868372" s="76"/>
      <c r="C868372" s="75"/>
    </row>
    <row r="868373" spans="2:3" x14ac:dyDescent="0.25">
      <c r="B868373" s="76"/>
      <c r="C868373" s="75"/>
    </row>
    <row r="868374" spans="2:3" x14ac:dyDescent="0.25">
      <c r="B868374" s="76"/>
      <c r="C868374" s="75"/>
    </row>
    <row r="868375" spans="2:3" x14ac:dyDescent="0.25">
      <c r="B868375" s="76"/>
      <c r="C868375" s="75"/>
    </row>
    <row r="868376" spans="2:3" x14ac:dyDescent="0.25">
      <c r="B868376" s="76"/>
      <c r="C868376" s="75"/>
    </row>
    <row r="868377" spans="2:3" x14ac:dyDescent="0.25">
      <c r="B868377" s="76"/>
      <c r="C868377" s="75"/>
    </row>
    <row r="868378" spans="2:3" x14ac:dyDescent="0.25">
      <c r="B868378" s="76"/>
      <c r="C868378" s="75"/>
    </row>
    <row r="868379" spans="2:3" x14ac:dyDescent="0.25">
      <c r="B868379" s="76"/>
      <c r="C868379" s="75"/>
    </row>
    <row r="868489" spans="2:3" x14ac:dyDescent="0.25">
      <c r="B868489" s="76"/>
      <c r="C868489" s="75"/>
    </row>
    <row r="868490" spans="2:3" x14ac:dyDescent="0.25">
      <c r="B868490" s="76"/>
      <c r="C868490" s="75"/>
    </row>
    <row r="868491" spans="2:3" x14ac:dyDescent="0.25">
      <c r="B868491" s="76"/>
      <c r="C868491" s="75"/>
    </row>
    <row r="868492" spans="2:3" x14ac:dyDescent="0.25">
      <c r="B868492" s="76"/>
      <c r="C868492" s="75"/>
    </row>
    <row r="868493" spans="2:3" x14ac:dyDescent="0.25">
      <c r="B868493" s="76"/>
      <c r="C868493" s="75"/>
    </row>
    <row r="868494" spans="2:3" x14ac:dyDescent="0.25">
      <c r="B868494" s="76"/>
      <c r="C868494" s="75"/>
    </row>
    <row r="868495" spans="2:3" x14ac:dyDescent="0.25">
      <c r="B868495" s="76"/>
      <c r="C868495" s="75"/>
    </row>
    <row r="868496" spans="2:3" x14ac:dyDescent="0.25">
      <c r="B868496" s="76"/>
      <c r="C868496" s="75"/>
    </row>
    <row r="868497" spans="2:3" x14ac:dyDescent="0.25">
      <c r="B868497" s="76"/>
      <c r="C868497" s="75"/>
    </row>
    <row r="868498" spans="2:3" x14ac:dyDescent="0.25">
      <c r="B868498" s="76"/>
      <c r="C868498" s="75"/>
    </row>
    <row r="868499" spans="2:3" x14ac:dyDescent="0.25">
      <c r="B868499" s="76"/>
      <c r="C868499" s="75"/>
    </row>
    <row r="868500" spans="2:3" x14ac:dyDescent="0.25">
      <c r="B868500" s="76"/>
      <c r="C868500" s="75"/>
    </row>
    <row r="868501" spans="2:3" x14ac:dyDescent="0.25">
      <c r="B868501" s="76"/>
      <c r="C868501" s="75"/>
    </row>
    <row r="868611" spans="2:3" x14ac:dyDescent="0.25">
      <c r="B868611" s="76"/>
      <c r="C868611" s="75"/>
    </row>
    <row r="868612" spans="2:3" x14ac:dyDescent="0.25">
      <c r="B868612" s="76"/>
      <c r="C868612" s="75"/>
    </row>
    <row r="868613" spans="2:3" x14ac:dyDescent="0.25">
      <c r="B868613" s="76"/>
      <c r="C868613" s="75"/>
    </row>
    <row r="868614" spans="2:3" x14ac:dyDescent="0.25">
      <c r="B868614" s="76"/>
      <c r="C868614" s="75"/>
    </row>
    <row r="868615" spans="2:3" x14ac:dyDescent="0.25">
      <c r="B868615" s="76"/>
      <c r="C868615" s="75"/>
    </row>
    <row r="868616" spans="2:3" x14ac:dyDescent="0.25">
      <c r="B868616" s="76"/>
      <c r="C868616" s="75"/>
    </row>
    <row r="868617" spans="2:3" x14ac:dyDescent="0.25">
      <c r="B868617" s="76"/>
      <c r="C868617" s="75"/>
    </row>
    <row r="868618" spans="2:3" x14ac:dyDescent="0.25">
      <c r="B868618" s="76"/>
      <c r="C868618" s="75"/>
    </row>
    <row r="868619" spans="2:3" x14ac:dyDescent="0.25">
      <c r="B868619" s="76"/>
      <c r="C868619" s="75"/>
    </row>
    <row r="868620" spans="2:3" x14ac:dyDescent="0.25">
      <c r="B868620" s="76"/>
      <c r="C868620" s="75"/>
    </row>
    <row r="868621" spans="2:3" x14ac:dyDescent="0.25">
      <c r="B868621" s="76"/>
      <c r="C868621" s="75"/>
    </row>
    <row r="868622" spans="2:3" x14ac:dyDescent="0.25">
      <c r="B868622" s="76"/>
      <c r="C868622" s="75"/>
    </row>
    <row r="868623" spans="2:3" x14ac:dyDescent="0.25">
      <c r="B868623" s="76"/>
      <c r="C868623" s="75"/>
    </row>
    <row r="868733" spans="2:3" x14ac:dyDescent="0.25">
      <c r="B868733" s="76"/>
      <c r="C868733" s="75"/>
    </row>
    <row r="868734" spans="2:3" x14ac:dyDescent="0.25">
      <c r="B868734" s="76"/>
      <c r="C868734" s="75"/>
    </row>
    <row r="868735" spans="2:3" x14ac:dyDescent="0.25">
      <c r="B868735" s="76"/>
      <c r="C868735" s="75"/>
    </row>
    <row r="868736" spans="2:3" x14ac:dyDescent="0.25">
      <c r="B868736" s="76"/>
      <c r="C868736" s="75"/>
    </row>
    <row r="868737" spans="2:3" x14ac:dyDescent="0.25">
      <c r="B868737" s="76"/>
      <c r="C868737" s="75"/>
    </row>
    <row r="868738" spans="2:3" x14ac:dyDescent="0.25">
      <c r="B868738" s="76"/>
      <c r="C868738" s="75"/>
    </row>
    <row r="868739" spans="2:3" x14ac:dyDescent="0.25">
      <c r="B868739" s="76"/>
      <c r="C868739" s="75"/>
    </row>
    <row r="868740" spans="2:3" x14ac:dyDescent="0.25">
      <c r="B868740" s="76"/>
      <c r="C868740" s="75"/>
    </row>
    <row r="868741" spans="2:3" x14ac:dyDescent="0.25">
      <c r="B868741" s="76"/>
      <c r="C868741" s="75"/>
    </row>
    <row r="868742" spans="2:3" x14ac:dyDescent="0.25">
      <c r="B868742" s="76"/>
      <c r="C868742" s="75"/>
    </row>
    <row r="868743" spans="2:3" x14ac:dyDescent="0.25">
      <c r="B868743" s="76"/>
      <c r="C868743" s="75"/>
    </row>
    <row r="868744" spans="2:3" x14ac:dyDescent="0.25">
      <c r="B868744" s="76"/>
      <c r="C868744" s="75"/>
    </row>
    <row r="868745" spans="2:3" x14ac:dyDescent="0.25">
      <c r="B868745" s="76"/>
      <c r="C868745" s="75"/>
    </row>
    <row r="868855" spans="2:3" x14ac:dyDescent="0.25">
      <c r="B868855" s="76"/>
      <c r="C868855" s="75"/>
    </row>
    <row r="868856" spans="2:3" x14ac:dyDescent="0.25">
      <c r="B868856" s="76"/>
      <c r="C868856" s="75"/>
    </row>
    <row r="868857" spans="2:3" x14ac:dyDescent="0.25">
      <c r="B868857" s="76"/>
      <c r="C868857" s="75"/>
    </row>
    <row r="868858" spans="2:3" x14ac:dyDescent="0.25">
      <c r="B868858" s="76"/>
      <c r="C868858" s="75"/>
    </row>
    <row r="868859" spans="2:3" x14ac:dyDescent="0.25">
      <c r="B868859" s="76"/>
      <c r="C868859" s="75"/>
    </row>
    <row r="868860" spans="2:3" x14ac:dyDescent="0.25">
      <c r="B868860" s="76"/>
      <c r="C868860" s="75"/>
    </row>
    <row r="868861" spans="2:3" x14ac:dyDescent="0.25">
      <c r="B868861" s="76"/>
      <c r="C868861" s="75"/>
    </row>
    <row r="868862" spans="2:3" x14ac:dyDescent="0.25">
      <c r="B868862" s="76"/>
      <c r="C868862" s="75"/>
    </row>
    <row r="868863" spans="2:3" x14ac:dyDescent="0.25">
      <c r="B868863" s="76"/>
      <c r="C868863" s="75"/>
    </row>
    <row r="868864" spans="2:3" x14ac:dyDescent="0.25">
      <c r="B868864" s="76"/>
      <c r="C868864" s="75"/>
    </row>
    <row r="868865" spans="2:3" x14ac:dyDescent="0.25">
      <c r="B868865" s="76"/>
      <c r="C868865" s="75"/>
    </row>
    <row r="868866" spans="2:3" x14ac:dyDescent="0.25">
      <c r="B868866" s="76"/>
      <c r="C868866" s="75"/>
    </row>
    <row r="868867" spans="2:3" x14ac:dyDescent="0.25">
      <c r="B868867" s="76"/>
      <c r="C868867" s="75"/>
    </row>
    <row r="868977" spans="2:3" x14ac:dyDescent="0.25">
      <c r="B868977" s="76"/>
      <c r="C868977" s="75"/>
    </row>
    <row r="868978" spans="2:3" x14ac:dyDescent="0.25">
      <c r="B868978" s="76"/>
      <c r="C868978" s="75"/>
    </row>
    <row r="868979" spans="2:3" x14ac:dyDescent="0.25">
      <c r="B868979" s="76"/>
      <c r="C868979" s="75"/>
    </row>
    <row r="868980" spans="2:3" x14ac:dyDescent="0.25">
      <c r="B868980" s="76"/>
      <c r="C868980" s="75"/>
    </row>
    <row r="868981" spans="2:3" x14ac:dyDescent="0.25">
      <c r="B868981" s="76"/>
      <c r="C868981" s="75"/>
    </row>
    <row r="868982" spans="2:3" x14ac:dyDescent="0.25">
      <c r="B868982" s="76"/>
      <c r="C868982" s="75"/>
    </row>
    <row r="868983" spans="2:3" x14ac:dyDescent="0.25">
      <c r="B868983" s="76"/>
      <c r="C868983" s="75"/>
    </row>
    <row r="868984" spans="2:3" x14ac:dyDescent="0.25">
      <c r="B868984" s="76"/>
      <c r="C868984" s="75"/>
    </row>
    <row r="868985" spans="2:3" x14ac:dyDescent="0.25">
      <c r="B868985" s="76"/>
      <c r="C868985" s="75"/>
    </row>
    <row r="868986" spans="2:3" x14ac:dyDescent="0.25">
      <c r="B868986" s="76"/>
      <c r="C868986" s="75"/>
    </row>
    <row r="868987" spans="2:3" x14ac:dyDescent="0.25">
      <c r="B868987" s="76"/>
      <c r="C868987" s="75"/>
    </row>
    <row r="868988" spans="2:3" x14ac:dyDescent="0.25">
      <c r="B868988" s="76"/>
      <c r="C868988" s="75"/>
    </row>
    <row r="868989" spans="2:3" x14ac:dyDescent="0.25">
      <c r="B868989" s="76"/>
      <c r="C868989" s="75"/>
    </row>
    <row r="869099" spans="2:3" x14ac:dyDescent="0.25">
      <c r="B869099" s="76"/>
      <c r="C869099" s="75"/>
    </row>
    <row r="869100" spans="2:3" x14ac:dyDescent="0.25">
      <c r="B869100" s="76"/>
      <c r="C869100" s="75"/>
    </row>
    <row r="869101" spans="2:3" x14ac:dyDescent="0.25">
      <c r="B869101" s="76"/>
      <c r="C869101" s="75"/>
    </row>
    <row r="869102" spans="2:3" x14ac:dyDescent="0.25">
      <c r="B869102" s="76"/>
      <c r="C869102" s="75"/>
    </row>
    <row r="869103" spans="2:3" x14ac:dyDescent="0.25">
      <c r="B869103" s="76"/>
      <c r="C869103" s="75"/>
    </row>
    <row r="869104" spans="2:3" x14ac:dyDescent="0.25">
      <c r="B869104" s="76"/>
      <c r="C869104" s="75"/>
    </row>
    <row r="869105" spans="2:3" x14ac:dyDescent="0.25">
      <c r="B869105" s="76"/>
      <c r="C869105" s="75"/>
    </row>
    <row r="869106" spans="2:3" x14ac:dyDescent="0.25">
      <c r="B869106" s="76"/>
      <c r="C869106" s="75"/>
    </row>
    <row r="869107" spans="2:3" x14ac:dyDescent="0.25">
      <c r="B869107" s="76"/>
      <c r="C869107" s="75"/>
    </row>
    <row r="869108" spans="2:3" x14ac:dyDescent="0.25">
      <c r="B869108" s="76"/>
      <c r="C869108" s="75"/>
    </row>
    <row r="869109" spans="2:3" x14ac:dyDescent="0.25">
      <c r="B869109" s="76"/>
      <c r="C869109" s="75"/>
    </row>
    <row r="869110" spans="2:3" x14ac:dyDescent="0.25">
      <c r="B869110" s="76"/>
      <c r="C869110" s="75"/>
    </row>
    <row r="869111" spans="2:3" x14ac:dyDescent="0.25">
      <c r="B869111" s="76"/>
      <c r="C869111" s="75"/>
    </row>
    <row r="869221" spans="2:3" x14ac:dyDescent="0.25">
      <c r="B869221" s="76"/>
      <c r="C869221" s="75"/>
    </row>
    <row r="869222" spans="2:3" x14ac:dyDescent="0.25">
      <c r="B869222" s="76"/>
      <c r="C869222" s="75"/>
    </row>
    <row r="869223" spans="2:3" x14ac:dyDescent="0.25">
      <c r="B869223" s="76"/>
      <c r="C869223" s="75"/>
    </row>
    <row r="869224" spans="2:3" x14ac:dyDescent="0.25">
      <c r="B869224" s="76"/>
      <c r="C869224" s="75"/>
    </row>
    <row r="869225" spans="2:3" x14ac:dyDescent="0.25">
      <c r="B869225" s="76"/>
      <c r="C869225" s="75"/>
    </row>
    <row r="869226" spans="2:3" x14ac:dyDescent="0.25">
      <c r="B869226" s="76"/>
      <c r="C869226" s="75"/>
    </row>
    <row r="869227" spans="2:3" x14ac:dyDescent="0.25">
      <c r="B869227" s="76"/>
      <c r="C869227" s="75"/>
    </row>
    <row r="869228" spans="2:3" x14ac:dyDescent="0.25">
      <c r="B869228" s="76"/>
      <c r="C869228" s="75"/>
    </row>
    <row r="869229" spans="2:3" x14ac:dyDescent="0.25">
      <c r="B869229" s="76"/>
      <c r="C869229" s="75"/>
    </row>
    <row r="869230" spans="2:3" x14ac:dyDescent="0.25">
      <c r="B869230" s="76"/>
      <c r="C869230" s="75"/>
    </row>
    <row r="869231" spans="2:3" x14ac:dyDescent="0.25">
      <c r="B869231" s="76"/>
      <c r="C869231" s="75"/>
    </row>
    <row r="869232" spans="2:3" x14ac:dyDescent="0.25">
      <c r="B869232" s="76"/>
      <c r="C869232" s="75"/>
    </row>
    <row r="869233" spans="2:3" x14ac:dyDescent="0.25">
      <c r="B869233" s="76"/>
      <c r="C869233" s="75"/>
    </row>
    <row r="869343" spans="2:3" x14ac:dyDescent="0.25">
      <c r="B869343" s="76"/>
      <c r="C869343" s="75"/>
    </row>
    <row r="869344" spans="2:3" x14ac:dyDescent="0.25">
      <c r="B869344" s="76"/>
      <c r="C869344" s="75"/>
    </row>
    <row r="869345" spans="2:3" x14ac:dyDescent="0.25">
      <c r="B869345" s="76"/>
      <c r="C869345" s="75"/>
    </row>
    <row r="869346" spans="2:3" x14ac:dyDescent="0.25">
      <c r="B869346" s="76"/>
      <c r="C869346" s="75"/>
    </row>
    <row r="869347" spans="2:3" x14ac:dyDescent="0.25">
      <c r="B869347" s="76"/>
      <c r="C869347" s="75"/>
    </row>
    <row r="869348" spans="2:3" x14ac:dyDescent="0.25">
      <c r="B869348" s="76"/>
      <c r="C869348" s="75"/>
    </row>
    <row r="869349" spans="2:3" x14ac:dyDescent="0.25">
      <c r="B869349" s="76"/>
      <c r="C869349" s="75"/>
    </row>
    <row r="869350" spans="2:3" x14ac:dyDescent="0.25">
      <c r="B869350" s="76"/>
      <c r="C869350" s="75"/>
    </row>
    <row r="869351" spans="2:3" x14ac:dyDescent="0.25">
      <c r="B869351" s="76"/>
      <c r="C869351" s="75"/>
    </row>
    <row r="869352" spans="2:3" x14ac:dyDescent="0.25">
      <c r="B869352" s="76"/>
      <c r="C869352" s="75"/>
    </row>
    <row r="869353" spans="2:3" x14ac:dyDescent="0.25">
      <c r="B869353" s="76"/>
      <c r="C869353" s="75"/>
    </row>
    <row r="869354" spans="2:3" x14ac:dyDescent="0.25">
      <c r="B869354" s="76"/>
      <c r="C869354" s="75"/>
    </row>
    <row r="869355" spans="2:3" x14ac:dyDescent="0.25">
      <c r="B869355" s="76"/>
      <c r="C869355" s="75"/>
    </row>
    <row r="869465" spans="2:3" x14ac:dyDescent="0.25">
      <c r="B869465" s="76"/>
      <c r="C869465" s="75"/>
    </row>
    <row r="869466" spans="2:3" x14ac:dyDescent="0.25">
      <c r="B869466" s="76"/>
      <c r="C869466" s="75"/>
    </row>
    <row r="869467" spans="2:3" x14ac:dyDescent="0.25">
      <c r="B869467" s="76"/>
      <c r="C869467" s="75"/>
    </row>
    <row r="869468" spans="2:3" x14ac:dyDescent="0.25">
      <c r="B869468" s="76"/>
      <c r="C869468" s="75"/>
    </row>
    <row r="869469" spans="2:3" x14ac:dyDescent="0.25">
      <c r="B869469" s="76"/>
      <c r="C869469" s="75"/>
    </row>
    <row r="869470" spans="2:3" x14ac:dyDescent="0.25">
      <c r="B869470" s="76"/>
      <c r="C869470" s="75"/>
    </row>
    <row r="869471" spans="2:3" x14ac:dyDescent="0.25">
      <c r="B869471" s="76"/>
      <c r="C869471" s="75"/>
    </row>
    <row r="869472" spans="2:3" x14ac:dyDescent="0.25">
      <c r="B869472" s="76"/>
      <c r="C869472" s="75"/>
    </row>
    <row r="869473" spans="2:3" x14ac:dyDescent="0.25">
      <c r="B869473" s="76"/>
      <c r="C869473" s="75"/>
    </row>
    <row r="869474" spans="2:3" x14ac:dyDescent="0.25">
      <c r="B869474" s="76"/>
      <c r="C869474" s="75"/>
    </row>
    <row r="869475" spans="2:3" x14ac:dyDescent="0.25">
      <c r="B869475" s="76"/>
      <c r="C869475" s="75"/>
    </row>
    <row r="869476" spans="2:3" x14ac:dyDescent="0.25">
      <c r="B869476" s="76"/>
      <c r="C869476" s="75"/>
    </row>
    <row r="869477" spans="2:3" x14ac:dyDescent="0.25">
      <c r="B869477" s="76"/>
      <c r="C869477" s="75"/>
    </row>
    <row r="869587" spans="2:3" x14ac:dyDescent="0.25">
      <c r="B869587" s="76"/>
      <c r="C869587" s="75"/>
    </row>
    <row r="869588" spans="2:3" x14ac:dyDescent="0.25">
      <c r="B869588" s="76"/>
      <c r="C869588" s="75"/>
    </row>
    <row r="869589" spans="2:3" x14ac:dyDescent="0.25">
      <c r="B869589" s="76"/>
      <c r="C869589" s="75"/>
    </row>
    <row r="869590" spans="2:3" x14ac:dyDescent="0.25">
      <c r="B869590" s="76"/>
      <c r="C869590" s="75"/>
    </row>
    <row r="869591" spans="2:3" x14ac:dyDescent="0.25">
      <c r="B869591" s="76"/>
      <c r="C869591" s="75"/>
    </row>
    <row r="869592" spans="2:3" x14ac:dyDescent="0.25">
      <c r="B869592" s="76"/>
      <c r="C869592" s="75"/>
    </row>
    <row r="869593" spans="2:3" x14ac:dyDescent="0.25">
      <c r="B869593" s="76"/>
      <c r="C869593" s="75"/>
    </row>
    <row r="869594" spans="2:3" x14ac:dyDescent="0.25">
      <c r="B869594" s="76"/>
      <c r="C869594" s="75"/>
    </row>
    <row r="869595" spans="2:3" x14ac:dyDescent="0.25">
      <c r="B869595" s="76"/>
      <c r="C869595" s="75"/>
    </row>
    <row r="869596" spans="2:3" x14ac:dyDescent="0.25">
      <c r="B869596" s="76"/>
      <c r="C869596" s="75"/>
    </row>
    <row r="869597" spans="2:3" x14ac:dyDescent="0.25">
      <c r="B869597" s="76"/>
      <c r="C869597" s="75"/>
    </row>
    <row r="869598" spans="2:3" x14ac:dyDescent="0.25">
      <c r="B869598" s="76"/>
      <c r="C869598" s="75"/>
    </row>
    <row r="869599" spans="2:3" x14ac:dyDescent="0.25">
      <c r="B869599" s="76"/>
      <c r="C869599" s="75"/>
    </row>
    <row r="869709" spans="2:3" x14ac:dyDescent="0.25">
      <c r="B869709" s="76"/>
      <c r="C869709" s="75"/>
    </row>
    <row r="869710" spans="2:3" x14ac:dyDescent="0.25">
      <c r="B869710" s="76"/>
      <c r="C869710" s="75"/>
    </row>
    <row r="869711" spans="2:3" x14ac:dyDescent="0.25">
      <c r="B869711" s="76"/>
      <c r="C869711" s="75"/>
    </row>
    <row r="869712" spans="2:3" x14ac:dyDescent="0.25">
      <c r="B869712" s="76"/>
      <c r="C869712" s="75"/>
    </row>
    <row r="869713" spans="2:3" x14ac:dyDescent="0.25">
      <c r="B869713" s="76"/>
      <c r="C869713" s="75"/>
    </row>
    <row r="869714" spans="2:3" x14ac:dyDescent="0.25">
      <c r="B869714" s="76"/>
      <c r="C869714" s="75"/>
    </row>
    <row r="869715" spans="2:3" x14ac:dyDescent="0.25">
      <c r="B869715" s="76"/>
      <c r="C869715" s="75"/>
    </row>
    <row r="869716" spans="2:3" x14ac:dyDescent="0.25">
      <c r="B869716" s="76"/>
      <c r="C869716" s="75"/>
    </row>
    <row r="869717" spans="2:3" x14ac:dyDescent="0.25">
      <c r="B869717" s="76"/>
      <c r="C869717" s="75"/>
    </row>
    <row r="869718" spans="2:3" x14ac:dyDescent="0.25">
      <c r="B869718" s="76"/>
      <c r="C869718" s="75"/>
    </row>
    <row r="869719" spans="2:3" x14ac:dyDescent="0.25">
      <c r="B869719" s="76"/>
      <c r="C869719" s="75"/>
    </row>
    <row r="869720" spans="2:3" x14ac:dyDescent="0.25">
      <c r="B869720" s="76"/>
      <c r="C869720" s="75"/>
    </row>
    <row r="869721" spans="2:3" x14ac:dyDescent="0.25">
      <c r="B869721" s="76"/>
      <c r="C869721" s="75"/>
    </row>
    <row r="869831" spans="2:3" x14ac:dyDescent="0.25">
      <c r="B869831" s="76"/>
      <c r="C869831" s="75"/>
    </row>
    <row r="869832" spans="2:3" x14ac:dyDescent="0.25">
      <c r="B869832" s="76"/>
      <c r="C869832" s="75"/>
    </row>
    <row r="869833" spans="2:3" x14ac:dyDescent="0.25">
      <c r="B869833" s="76"/>
      <c r="C869833" s="75"/>
    </row>
    <row r="869834" spans="2:3" x14ac:dyDescent="0.25">
      <c r="B869834" s="76"/>
      <c r="C869834" s="75"/>
    </row>
    <row r="869835" spans="2:3" x14ac:dyDescent="0.25">
      <c r="B869835" s="76"/>
      <c r="C869835" s="75"/>
    </row>
    <row r="869836" spans="2:3" x14ac:dyDescent="0.25">
      <c r="B869836" s="76"/>
      <c r="C869836" s="75"/>
    </row>
    <row r="869837" spans="2:3" x14ac:dyDescent="0.25">
      <c r="B869837" s="76"/>
      <c r="C869837" s="75"/>
    </row>
    <row r="869838" spans="2:3" x14ac:dyDescent="0.25">
      <c r="B869838" s="76"/>
      <c r="C869838" s="75"/>
    </row>
    <row r="869839" spans="2:3" x14ac:dyDescent="0.25">
      <c r="B869839" s="76"/>
      <c r="C869839" s="75"/>
    </row>
    <row r="869840" spans="2:3" x14ac:dyDescent="0.25">
      <c r="B869840" s="76"/>
      <c r="C869840" s="75"/>
    </row>
    <row r="869841" spans="2:3" x14ac:dyDescent="0.25">
      <c r="B869841" s="76"/>
      <c r="C869841" s="75"/>
    </row>
    <row r="869842" spans="2:3" x14ac:dyDescent="0.25">
      <c r="B869842" s="76"/>
      <c r="C869842" s="75"/>
    </row>
    <row r="869843" spans="2:3" x14ac:dyDescent="0.25">
      <c r="B869843" s="76"/>
      <c r="C869843" s="75"/>
    </row>
    <row r="869953" spans="2:3" x14ac:dyDescent="0.25">
      <c r="B869953" s="76"/>
      <c r="C869953" s="75"/>
    </row>
    <row r="869954" spans="2:3" x14ac:dyDescent="0.25">
      <c r="B869954" s="76"/>
      <c r="C869954" s="75"/>
    </row>
    <row r="869955" spans="2:3" x14ac:dyDescent="0.25">
      <c r="B869955" s="76"/>
      <c r="C869955" s="75"/>
    </row>
    <row r="869956" spans="2:3" x14ac:dyDescent="0.25">
      <c r="B869956" s="76"/>
      <c r="C869956" s="75"/>
    </row>
    <row r="869957" spans="2:3" x14ac:dyDescent="0.25">
      <c r="B869957" s="76"/>
      <c r="C869957" s="75"/>
    </row>
    <row r="869958" spans="2:3" x14ac:dyDescent="0.25">
      <c r="B869958" s="76"/>
      <c r="C869958" s="75"/>
    </row>
    <row r="869959" spans="2:3" x14ac:dyDescent="0.25">
      <c r="B869959" s="76"/>
      <c r="C869959" s="75"/>
    </row>
    <row r="869960" spans="2:3" x14ac:dyDescent="0.25">
      <c r="B869960" s="76"/>
      <c r="C869960" s="75"/>
    </row>
    <row r="869961" spans="2:3" x14ac:dyDescent="0.25">
      <c r="B869961" s="76"/>
      <c r="C869961" s="75"/>
    </row>
    <row r="869962" spans="2:3" x14ac:dyDescent="0.25">
      <c r="B869962" s="76"/>
      <c r="C869962" s="75"/>
    </row>
    <row r="869963" spans="2:3" x14ac:dyDescent="0.25">
      <c r="B869963" s="76"/>
      <c r="C869963" s="75"/>
    </row>
    <row r="869964" spans="2:3" x14ac:dyDescent="0.25">
      <c r="B869964" s="76"/>
      <c r="C869964" s="75"/>
    </row>
    <row r="869965" spans="2:3" x14ac:dyDescent="0.25">
      <c r="B869965" s="76"/>
      <c r="C869965" s="75"/>
    </row>
    <row r="870075" spans="2:3" x14ac:dyDescent="0.25">
      <c r="B870075" s="76"/>
      <c r="C870075" s="75"/>
    </row>
    <row r="870076" spans="2:3" x14ac:dyDescent="0.25">
      <c r="B870076" s="76"/>
      <c r="C870076" s="75"/>
    </row>
    <row r="870077" spans="2:3" x14ac:dyDescent="0.25">
      <c r="B870077" s="76"/>
      <c r="C870077" s="75"/>
    </row>
    <row r="870078" spans="2:3" x14ac:dyDescent="0.25">
      <c r="B870078" s="76"/>
      <c r="C870078" s="75"/>
    </row>
    <row r="870079" spans="2:3" x14ac:dyDescent="0.25">
      <c r="B870079" s="76"/>
      <c r="C870079" s="75"/>
    </row>
    <row r="870080" spans="2:3" x14ac:dyDescent="0.25">
      <c r="B870080" s="76"/>
      <c r="C870080" s="75"/>
    </row>
    <row r="870081" spans="2:3" x14ac:dyDescent="0.25">
      <c r="B870081" s="76"/>
      <c r="C870081" s="75"/>
    </row>
    <row r="870082" spans="2:3" x14ac:dyDescent="0.25">
      <c r="B870082" s="76"/>
      <c r="C870082" s="75"/>
    </row>
    <row r="870083" spans="2:3" x14ac:dyDescent="0.25">
      <c r="B870083" s="76"/>
      <c r="C870083" s="75"/>
    </row>
    <row r="870084" spans="2:3" x14ac:dyDescent="0.25">
      <c r="B870084" s="76"/>
      <c r="C870084" s="75"/>
    </row>
    <row r="870085" spans="2:3" x14ac:dyDescent="0.25">
      <c r="B870085" s="76"/>
      <c r="C870085" s="75"/>
    </row>
    <row r="870086" spans="2:3" x14ac:dyDescent="0.25">
      <c r="B870086" s="76"/>
      <c r="C870086" s="75"/>
    </row>
    <row r="870087" spans="2:3" x14ac:dyDescent="0.25">
      <c r="B870087" s="76"/>
      <c r="C870087" s="75"/>
    </row>
    <row r="870197" spans="2:3" x14ac:dyDescent="0.25">
      <c r="B870197" s="76"/>
      <c r="C870197" s="75"/>
    </row>
    <row r="870198" spans="2:3" x14ac:dyDescent="0.25">
      <c r="B870198" s="76"/>
      <c r="C870198" s="75"/>
    </row>
    <row r="870199" spans="2:3" x14ac:dyDescent="0.25">
      <c r="B870199" s="76"/>
      <c r="C870199" s="75"/>
    </row>
    <row r="870200" spans="2:3" x14ac:dyDescent="0.25">
      <c r="B870200" s="76"/>
      <c r="C870200" s="75"/>
    </row>
    <row r="870201" spans="2:3" x14ac:dyDescent="0.25">
      <c r="B870201" s="76"/>
      <c r="C870201" s="75"/>
    </row>
    <row r="870202" spans="2:3" x14ac:dyDescent="0.25">
      <c r="B870202" s="76"/>
      <c r="C870202" s="75"/>
    </row>
    <row r="870203" spans="2:3" x14ac:dyDescent="0.25">
      <c r="B870203" s="76"/>
      <c r="C870203" s="75"/>
    </row>
    <row r="870204" spans="2:3" x14ac:dyDescent="0.25">
      <c r="B870204" s="76"/>
      <c r="C870204" s="75"/>
    </row>
    <row r="870205" spans="2:3" x14ac:dyDescent="0.25">
      <c r="B870205" s="76"/>
      <c r="C870205" s="75"/>
    </row>
    <row r="870206" spans="2:3" x14ac:dyDescent="0.25">
      <c r="B870206" s="76"/>
      <c r="C870206" s="75"/>
    </row>
    <row r="870207" spans="2:3" x14ac:dyDescent="0.25">
      <c r="B870207" s="76"/>
      <c r="C870207" s="75"/>
    </row>
    <row r="870208" spans="2:3" x14ac:dyDescent="0.25">
      <c r="B870208" s="76"/>
      <c r="C870208" s="75"/>
    </row>
    <row r="870209" spans="2:3" x14ac:dyDescent="0.25">
      <c r="B870209" s="76"/>
      <c r="C870209" s="75"/>
    </row>
    <row r="870319" spans="2:3" x14ac:dyDescent="0.25">
      <c r="B870319" s="76"/>
      <c r="C870319" s="75"/>
    </row>
    <row r="870320" spans="2:3" x14ac:dyDescent="0.25">
      <c r="B870320" s="76"/>
      <c r="C870320" s="75"/>
    </row>
    <row r="870321" spans="2:3" x14ac:dyDescent="0.25">
      <c r="B870321" s="76"/>
      <c r="C870321" s="75"/>
    </row>
    <row r="870322" spans="2:3" x14ac:dyDescent="0.25">
      <c r="B870322" s="76"/>
      <c r="C870322" s="75"/>
    </row>
    <row r="870323" spans="2:3" x14ac:dyDescent="0.25">
      <c r="B870323" s="76"/>
      <c r="C870323" s="75"/>
    </row>
    <row r="870324" spans="2:3" x14ac:dyDescent="0.25">
      <c r="B870324" s="76"/>
      <c r="C870324" s="75"/>
    </row>
    <row r="870325" spans="2:3" x14ac:dyDescent="0.25">
      <c r="B870325" s="76"/>
      <c r="C870325" s="75"/>
    </row>
    <row r="870326" spans="2:3" x14ac:dyDescent="0.25">
      <c r="B870326" s="76"/>
      <c r="C870326" s="75"/>
    </row>
    <row r="870327" spans="2:3" x14ac:dyDescent="0.25">
      <c r="B870327" s="76"/>
      <c r="C870327" s="75"/>
    </row>
    <row r="870328" spans="2:3" x14ac:dyDescent="0.25">
      <c r="B870328" s="76"/>
      <c r="C870328" s="75"/>
    </row>
    <row r="870329" spans="2:3" x14ac:dyDescent="0.25">
      <c r="B870329" s="76"/>
      <c r="C870329" s="75"/>
    </row>
    <row r="870330" spans="2:3" x14ac:dyDescent="0.25">
      <c r="B870330" s="76"/>
      <c r="C870330" s="75"/>
    </row>
    <row r="870331" spans="2:3" x14ac:dyDescent="0.25">
      <c r="B870331" s="76"/>
      <c r="C870331" s="75"/>
    </row>
    <row r="870441" spans="2:3" x14ac:dyDescent="0.25">
      <c r="B870441" s="76"/>
      <c r="C870441" s="75"/>
    </row>
    <row r="870442" spans="2:3" x14ac:dyDescent="0.25">
      <c r="B870442" s="76"/>
      <c r="C870442" s="75"/>
    </row>
    <row r="870443" spans="2:3" x14ac:dyDescent="0.25">
      <c r="B870443" s="76"/>
      <c r="C870443" s="75"/>
    </row>
    <row r="870444" spans="2:3" x14ac:dyDescent="0.25">
      <c r="B870444" s="76"/>
      <c r="C870444" s="75"/>
    </row>
    <row r="870445" spans="2:3" x14ac:dyDescent="0.25">
      <c r="B870445" s="76"/>
      <c r="C870445" s="75"/>
    </row>
    <row r="870446" spans="2:3" x14ac:dyDescent="0.25">
      <c r="B870446" s="76"/>
      <c r="C870446" s="75"/>
    </row>
    <row r="870447" spans="2:3" x14ac:dyDescent="0.25">
      <c r="B870447" s="76"/>
      <c r="C870447" s="75"/>
    </row>
    <row r="870448" spans="2:3" x14ac:dyDescent="0.25">
      <c r="B870448" s="76"/>
      <c r="C870448" s="75"/>
    </row>
    <row r="870449" spans="2:3" x14ac:dyDescent="0.25">
      <c r="B870449" s="76"/>
      <c r="C870449" s="75"/>
    </row>
    <row r="870450" spans="2:3" x14ac:dyDescent="0.25">
      <c r="B870450" s="76"/>
      <c r="C870450" s="75"/>
    </row>
    <row r="870451" spans="2:3" x14ac:dyDescent="0.25">
      <c r="B870451" s="76"/>
      <c r="C870451" s="75"/>
    </row>
    <row r="870452" spans="2:3" x14ac:dyDescent="0.25">
      <c r="B870452" s="76"/>
      <c r="C870452" s="75"/>
    </row>
    <row r="870453" spans="2:3" x14ac:dyDescent="0.25">
      <c r="B870453" s="76"/>
      <c r="C870453" s="75"/>
    </row>
    <row r="870563" spans="2:3" x14ac:dyDescent="0.25">
      <c r="B870563" s="76"/>
      <c r="C870563" s="75"/>
    </row>
    <row r="870564" spans="2:3" x14ac:dyDescent="0.25">
      <c r="B870564" s="76"/>
      <c r="C870564" s="75"/>
    </row>
    <row r="870565" spans="2:3" x14ac:dyDescent="0.25">
      <c r="B870565" s="76"/>
      <c r="C870565" s="75"/>
    </row>
    <row r="870566" spans="2:3" x14ac:dyDescent="0.25">
      <c r="B870566" s="76"/>
      <c r="C870566" s="75"/>
    </row>
    <row r="870567" spans="2:3" x14ac:dyDescent="0.25">
      <c r="B870567" s="76"/>
      <c r="C870567" s="75"/>
    </row>
    <row r="870568" spans="2:3" x14ac:dyDescent="0.25">
      <c r="B870568" s="76"/>
      <c r="C870568" s="75"/>
    </row>
    <row r="870569" spans="2:3" x14ac:dyDescent="0.25">
      <c r="B870569" s="76"/>
      <c r="C870569" s="75"/>
    </row>
    <row r="870570" spans="2:3" x14ac:dyDescent="0.25">
      <c r="B870570" s="76"/>
      <c r="C870570" s="75"/>
    </row>
    <row r="870571" spans="2:3" x14ac:dyDescent="0.25">
      <c r="B870571" s="76"/>
      <c r="C870571" s="75"/>
    </row>
    <row r="870572" spans="2:3" x14ac:dyDescent="0.25">
      <c r="B870572" s="76"/>
      <c r="C870572" s="75"/>
    </row>
    <row r="870573" spans="2:3" x14ac:dyDescent="0.25">
      <c r="B870573" s="76"/>
      <c r="C870573" s="75"/>
    </row>
    <row r="870574" spans="2:3" x14ac:dyDescent="0.25">
      <c r="B870574" s="76"/>
      <c r="C870574" s="75"/>
    </row>
    <row r="870575" spans="2:3" x14ac:dyDescent="0.25">
      <c r="B870575" s="76"/>
      <c r="C870575" s="75"/>
    </row>
    <row r="870685" spans="2:3" x14ac:dyDescent="0.25">
      <c r="B870685" s="76"/>
      <c r="C870685" s="75"/>
    </row>
    <row r="870686" spans="2:3" x14ac:dyDescent="0.25">
      <c r="B870686" s="76"/>
      <c r="C870686" s="75"/>
    </row>
    <row r="870687" spans="2:3" x14ac:dyDescent="0.25">
      <c r="B870687" s="76"/>
      <c r="C870687" s="75"/>
    </row>
    <row r="870688" spans="2:3" x14ac:dyDescent="0.25">
      <c r="B870688" s="76"/>
      <c r="C870688" s="75"/>
    </row>
    <row r="870689" spans="2:3" x14ac:dyDescent="0.25">
      <c r="B870689" s="76"/>
      <c r="C870689" s="75"/>
    </row>
    <row r="870690" spans="2:3" x14ac:dyDescent="0.25">
      <c r="B870690" s="76"/>
      <c r="C870690" s="75"/>
    </row>
    <row r="870691" spans="2:3" x14ac:dyDescent="0.25">
      <c r="B870691" s="76"/>
      <c r="C870691" s="75"/>
    </row>
    <row r="870692" spans="2:3" x14ac:dyDescent="0.25">
      <c r="B870692" s="76"/>
      <c r="C870692" s="75"/>
    </row>
    <row r="870693" spans="2:3" x14ac:dyDescent="0.25">
      <c r="B870693" s="76"/>
      <c r="C870693" s="75"/>
    </row>
    <row r="870694" spans="2:3" x14ac:dyDescent="0.25">
      <c r="B870694" s="76"/>
      <c r="C870694" s="75"/>
    </row>
    <row r="870695" spans="2:3" x14ac:dyDescent="0.25">
      <c r="B870695" s="76"/>
      <c r="C870695" s="75"/>
    </row>
    <row r="870696" spans="2:3" x14ac:dyDescent="0.25">
      <c r="B870696" s="76"/>
      <c r="C870696" s="75"/>
    </row>
    <row r="870697" spans="2:3" x14ac:dyDescent="0.25">
      <c r="B870697" s="76"/>
      <c r="C870697" s="75"/>
    </row>
    <row r="870807" spans="2:3" x14ac:dyDescent="0.25">
      <c r="B870807" s="76"/>
      <c r="C870807" s="75"/>
    </row>
    <row r="870808" spans="2:3" x14ac:dyDescent="0.25">
      <c r="B870808" s="76"/>
      <c r="C870808" s="75"/>
    </row>
    <row r="870809" spans="2:3" x14ac:dyDescent="0.25">
      <c r="B870809" s="76"/>
      <c r="C870809" s="75"/>
    </row>
    <row r="870810" spans="2:3" x14ac:dyDescent="0.25">
      <c r="B870810" s="76"/>
      <c r="C870810" s="75"/>
    </row>
    <row r="870811" spans="2:3" x14ac:dyDescent="0.25">
      <c r="B870811" s="76"/>
      <c r="C870811" s="75"/>
    </row>
    <row r="870812" spans="2:3" x14ac:dyDescent="0.25">
      <c r="B870812" s="76"/>
      <c r="C870812" s="75"/>
    </row>
    <row r="870813" spans="2:3" x14ac:dyDescent="0.25">
      <c r="B870813" s="76"/>
      <c r="C870813" s="75"/>
    </row>
    <row r="870814" spans="2:3" x14ac:dyDescent="0.25">
      <c r="B870814" s="76"/>
      <c r="C870814" s="75"/>
    </row>
    <row r="870815" spans="2:3" x14ac:dyDescent="0.25">
      <c r="B870815" s="76"/>
      <c r="C870815" s="75"/>
    </row>
    <row r="870816" spans="2:3" x14ac:dyDescent="0.25">
      <c r="B870816" s="76"/>
      <c r="C870816" s="75"/>
    </row>
    <row r="870817" spans="2:3" x14ac:dyDescent="0.25">
      <c r="B870817" s="76"/>
      <c r="C870817" s="75"/>
    </row>
    <row r="870818" spans="2:3" x14ac:dyDescent="0.25">
      <c r="B870818" s="76"/>
      <c r="C870818" s="75"/>
    </row>
    <row r="870819" spans="2:3" x14ac:dyDescent="0.25">
      <c r="B870819" s="76"/>
      <c r="C870819" s="75"/>
    </row>
    <row r="870929" spans="2:3" x14ac:dyDescent="0.25">
      <c r="B870929" s="76"/>
      <c r="C870929" s="75"/>
    </row>
    <row r="870930" spans="2:3" x14ac:dyDescent="0.25">
      <c r="B870930" s="76"/>
      <c r="C870930" s="75"/>
    </row>
    <row r="870931" spans="2:3" x14ac:dyDescent="0.25">
      <c r="B870931" s="76"/>
      <c r="C870931" s="75"/>
    </row>
    <row r="870932" spans="2:3" x14ac:dyDescent="0.25">
      <c r="B870932" s="76"/>
      <c r="C870932" s="75"/>
    </row>
    <row r="870933" spans="2:3" x14ac:dyDescent="0.25">
      <c r="B870933" s="76"/>
      <c r="C870933" s="75"/>
    </row>
    <row r="870934" spans="2:3" x14ac:dyDescent="0.25">
      <c r="B870934" s="76"/>
      <c r="C870934" s="75"/>
    </row>
    <row r="870935" spans="2:3" x14ac:dyDescent="0.25">
      <c r="B870935" s="76"/>
      <c r="C870935" s="75"/>
    </row>
    <row r="870936" spans="2:3" x14ac:dyDescent="0.25">
      <c r="B870936" s="76"/>
      <c r="C870936" s="75"/>
    </row>
    <row r="870937" spans="2:3" x14ac:dyDescent="0.25">
      <c r="B870937" s="76"/>
      <c r="C870937" s="75"/>
    </row>
    <row r="870938" spans="2:3" x14ac:dyDescent="0.25">
      <c r="B870938" s="76"/>
      <c r="C870938" s="75"/>
    </row>
    <row r="870939" spans="2:3" x14ac:dyDescent="0.25">
      <c r="B870939" s="76"/>
      <c r="C870939" s="75"/>
    </row>
    <row r="870940" spans="2:3" x14ac:dyDescent="0.25">
      <c r="B870940" s="76"/>
      <c r="C870940" s="75"/>
    </row>
    <row r="870941" spans="2:3" x14ac:dyDescent="0.25">
      <c r="B870941" s="76"/>
      <c r="C870941" s="75"/>
    </row>
    <row r="871051" spans="2:3" x14ac:dyDescent="0.25">
      <c r="B871051" s="76"/>
      <c r="C871051" s="75"/>
    </row>
    <row r="871052" spans="2:3" x14ac:dyDescent="0.25">
      <c r="B871052" s="76"/>
      <c r="C871052" s="75"/>
    </row>
    <row r="871053" spans="2:3" x14ac:dyDescent="0.25">
      <c r="B871053" s="76"/>
      <c r="C871053" s="75"/>
    </row>
    <row r="871054" spans="2:3" x14ac:dyDescent="0.25">
      <c r="B871054" s="76"/>
      <c r="C871054" s="75"/>
    </row>
    <row r="871055" spans="2:3" x14ac:dyDescent="0.25">
      <c r="B871055" s="76"/>
      <c r="C871055" s="75"/>
    </row>
    <row r="871056" spans="2:3" x14ac:dyDescent="0.25">
      <c r="B871056" s="76"/>
      <c r="C871056" s="75"/>
    </row>
    <row r="871057" spans="2:3" x14ac:dyDescent="0.25">
      <c r="B871057" s="76"/>
      <c r="C871057" s="75"/>
    </row>
    <row r="871058" spans="2:3" x14ac:dyDescent="0.25">
      <c r="B871058" s="76"/>
      <c r="C871058" s="75"/>
    </row>
    <row r="871059" spans="2:3" x14ac:dyDescent="0.25">
      <c r="B871059" s="76"/>
      <c r="C871059" s="75"/>
    </row>
    <row r="871060" spans="2:3" x14ac:dyDescent="0.25">
      <c r="B871060" s="76"/>
      <c r="C871060" s="75"/>
    </row>
    <row r="871061" spans="2:3" x14ac:dyDescent="0.25">
      <c r="B871061" s="76"/>
      <c r="C871061" s="75"/>
    </row>
    <row r="871062" spans="2:3" x14ac:dyDescent="0.25">
      <c r="B871062" s="76"/>
      <c r="C871062" s="75"/>
    </row>
    <row r="871063" spans="2:3" x14ac:dyDescent="0.25">
      <c r="B871063" s="76"/>
      <c r="C871063" s="75"/>
    </row>
    <row r="871173" spans="2:3" x14ac:dyDescent="0.25">
      <c r="B871173" s="76"/>
      <c r="C871173" s="75"/>
    </row>
    <row r="871174" spans="2:3" x14ac:dyDescent="0.25">
      <c r="B871174" s="76"/>
      <c r="C871174" s="75"/>
    </row>
    <row r="871175" spans="2:3" x14ac:dyDescent="0.25">
      <c r="B871175" s="76"/>
      <c r="C871175" s="75"/>
    </row>
    <row r="871176" spans="2:3" x14ac:dyDescent="0.25">
      <c r="B871176" s="76"/>
      <c r="C871176" s="75"/>
    </row>
    <row r="871177" spans="2:3" x14ac:dyDescent="0.25">
      <c r="B871177" s="76"/>
      <c r="C871177" s="75"/>
    </row>
    <row r="871178" spans="2:3" x14ac:dyDescent="0.25">
      <c r="B871178" s="76"/>
      <c r="C871178" s="75"/>
    </row>
    <row r="871179" spans="2:3" x14ac:dyDescent="0.25">
      <c r="B871179" s="76"/>
      <c r="C871179" s="75"/>
    </row>
    <row r="871180" spans="2:3" x14ac:dyDescent="0.25">
      <c r="B871180" s="76"/>
      <c r="C871180" s="75"/>
    </row>
    <row r="871181" spans="2:3" x14ac:dyDescent="0.25">
      <c r="B871181" s="76"/>
      <c r="C871181" s="75"/>
    </row>
    <row r="871182" spans="2:3" x14ac:dyDescent="0.25">
      <c r="B871182" s="76"/>
      <c r="C871182" s="75"/>
    </row>
    <row r="871183" spans="2:3" x14ac:dyDescent="0.25">
      <c r="B871183" s="76"/>
      <c r="C871183" s="75"/>
    </row>
    <row r="871184" spans="2:3" x14ac:dyDescent="0.25">
      <c r="B871184" s="76"/>
      <c r="C871184" s="75"/>
    </row>
    <row r="871185" spans="2:3" x14ac:dyDescent="0.25">
      <c r="B871185" s="76"/>
      <c r="C871185" s="75"/>
    </row>
    <row r="871295" spans="2:3" x14ac:dyDescent="0.25">
      <c r="B871295" s="76"/>
      <c r="C871295" s="75"/>
    </row>
    <row r="871296" spans="2:3" x14ac:dyDescent="0.25">
      <c r="B871296" s="76"/>
      <c r="C871296" s="75"/>
    </row>
    <row r="871297" spans="2:3" x14ac:dyDescent="0.25">
      <c r="B871297" s="76"/>
      <c r="C871297" s="75"/>
    </row>
    <row r="871298" spans="2:3" x14ac:dyDescent="0.25">
      <c r="B871298" s="76"/>
      <c r="C871298" s="75"/>
    </row>
    <row r="871299" spans="2:3" x14ac:dyDescent="0.25">
      <c r="B871299" s="76"/>
      <c r="C871299" s="75"/>
    </row>
    <row r="871300" spans="2:3" x14ac:dyDescent="0.25">
      <c r="B871300" s="76"/>
      <c r="C871300" s="75"/>
    </row>
    <row r="871301" spans="2:3" x14ac:dyDescent="0.25">
      <c r="B871301" s="76"/>
      <c r="C871301" s="75"/>
    </row>
    <row r="871302" spans="2:3" x14ac:dyDescent="0.25">
      <c r="B871302" s="76"/>
      <c r="C871302" s="75"/>
    </row>
    <row r="871303" spans="2:3" x14ac:dyDescent="0.25">
      <c r="B871303" s="76"/>
      <c r="C871303" s="75"/>
    </row>
    <row r="871304" spans="2:3" x14ac:dyDescent="0.25">
      <c r="B871304" s="76"/>
      <c r="C871304" s="75"/>
    </row>
    <row r="871305" spans="2:3" x14ac:dyDescent="0.25">
      <c r="B871305" s="76"/>
      <c r="C871305" s="75"/>
    </row>
    <row r="871306" spans="2:3" x14ac:dyDescent="0.25">
      <c r="B871306" s="76"/>
      <c r="C871306" s="75"/>
    </row>
    <row r="871307" spans="2:3" x14ac:dyDescent="0.25">
      <c r="B871307" s="76"/>
      <c r="C871307" s="75"/>
    </row>
    <row r="871417" spans="2:3" x14ac:dyDescent="0.25">
      <c r="B871417" s="76"/>
      <c r="C871417" s="75"/>
    </row>
    <row r="871418" spans="2:3" x14ac:dyDescent="0.25">
      <c r="B871418" s="76"/>
      <c r="C871418" s="75"/>
    </row>
    <row r="871419" spans="2:3" x14ac:dyDescent="0.25">
      <c r="B871419" s="76"/>
      <c r="C871419" s="75"/>
    </row>
    <row r="871420" spans="2:3" x14ac:dyDescent="0.25">
      <c r="B871420" s="76"/>
      <c r="C871420" s="75"/>
    </row>
    <row r="871421" spans="2:3" x14ac:dyDescent="0.25">
      <c r="B871421" s="76"/>
      <c r="C871421" s="75"/>
    </row>
    <row r="871422" spans="2:3" x14ac:dyDescent="0.25">
      <c r="B871422" s="76"/>
      <c r="C871422" s="75"/>
    </row>
    <row r="871423" spans="2:3" x14ac:dyDescent="0.25">
      <c r="B871423" s="76"/>
      <c r="C871423" s="75"/>
    </row>
    <row r="871424" spans="2:3" x14ac:dyDescent="0.25">
      <c r="B871424" s="76"/>
      <c r="C871424" s="75"/>
    </row>
    <row r="871425" spans="2:3" x14ac:dyDescent="0.25">
      <c r="B871425" s="76"/>
      <c r="C871425" s="75"/>
    </row>
    <row r="871426" spans="2:3" x14ac:dyDescent="0.25">
      <c r="B871426" s="76"/>
      <c r="C871426" s="75"/>
    </row>
    <row r="871427" spans="2:3" x14ac:dyDescent="0.25">
      <c r="B871427" s="76"/>
      <c r="C871427" s="75"/>
    </row>
    <row r="871428" spans="2:3" x14ac:dyDescent="0.25">
      <c r="B871428" s="76"/>
      <c r="C871428" s="75"/>
    </row>
    <row r="871429" spans="2:3" x14ac:dyDescent="0.25">
      <c r="B871429" s="76"/>
      <c r="C871429" s="75"/>
    </row>
    <row r="871539" spans="2:3" x14ac:dyDescent="0.25">
      <c r="B871539" s="76"/>
      <c r="C871539" s="75"/>
    </row>
    <row r="871540" spans="2:3" x14ac:dyDescent="0.25">
      <c r="B871540" s="76"/>
      <c r="C871540" s="75"/>
    </row>
    <row r="871541" spans="2:3" x14ac:dyDescent="0.25">
      <c r="B871541" s="76"/>
      <c r="C871541" s="75"/>
    </row>
    <row r="871542" spans="2:3" x14ac:dyDescent="0.25">
      <c r="B871542" s="76"/>
      <c r="C871542" s="75"/>
    </row>
    <row r="871543" spans="2:3" x14ac:dyDescent="0.25">
      <c r="B871543" s="76"/>
      <c r="C871543" s="75"/>
    </row>
    <row r="871544" spans="2:3" x14ac:dyDescent="0.25">
      <c r="B871544" s="76"/>
      <c r="C871544" s="75"/>
    </row>
    <row r="871545" spans="2:3" x14ac:dyDescent="0.25">
      <c r="B871545" s="76"/>
      <c r="C871545" s="75"/>
    </row>
    <row r="871546" spans="2:3" x14ac:dyDescent="0.25">
      <c r="B871546" s="76"/>
      <c r="C871546" s="75"/>
    </row>
    <row r="871547" spans="2:3" x14ac:dyDescent="0.25">
      <c r="B871547" s="76"/>
      <c r="C871547" s="75"/>
    </row>
    <row r="871548" spans="2:3" x14ac:dyDescent="0.25">
      <c r="B871548" s="76"/>
      <c r="C871548" s="75"/>
    </row>
    <row r="871549" spans="2:3" x14ac:dyDescent="0.25">
      <c r="B871549" s="76"/>
      <c r="C871549" s="75"/>
    </row>
    <row r="871550" spans="2:3" x14ac:dyDescent="0.25">
      <c r="B871550" s="76"/>
      <c r="C871550" s="75"/>
    </row>
    <row r="871551" spans="2:3" x14ac:dyDescent="0.25">
      <c r="B871551" s="76"/>
      <c r="C871551" s="75"/>
    </row>
    <row r="871661" spans="2:3" x14ac:dyDescent="0.25">
      <c r="B871661" s="76"/>
      <c r="C871661" s="75"/>
    </row>
    <row r="871662" spans="2:3" x14ac:dyDescent="0.25">
      <c r="B871662" s="76"/>
      <c r="C871662" s="75"/>
    </row>
    <row r="871663" spans="2:3" x14ac:dyDescent="0.25">
      <c r="B871663" s="76"/>
      <c r="C871663" s="75"/>
    </row>
    <row r="871664" spans="2:3" x14ac:dyDescent="0.25">
      <c r="B871664" s="76"/>
      <c r="C871664" s="75"/>
    </row>
    <row r="871665" spans="2:3" x14ac:dyDescent="0.25">
      <c r="B871665" s="76"/>
      <c r="C871665" s="75"/>
    </row>
    <row r="871666" spans="2:3" x14ac:dyDescent="0.25">
      <c r="B871666" s="76"/>
      <c r="C871666" s="75"/>
    </row>
    <row r="871667" spans="2:3" x14ac:dyDescent="0.25">
      <c r="B871667" s="76"/>
      <c r="C871667" s="75"/>
    </row>
    <row r="871668" spans="2:3" x14ac:dyDescent="0.25">
      <c r="B871668" s="76"/>
      <c r="C871668" s="75"/>
    </row>
    <row r="871669" spans="2:3" x14ac:dyDescent="0.25">
      <c r="B871669" s="76"/>
      <c r="C871669" s="75"/>
    </row>
    <row r="871670" spans="2:3" x14ac:dyDescent="0.25">
      <c r="B871670" s="76"/>
      <c r="C871670" s="75"/>
    </row>
    <row r="871671" spans="2:3" x14ac:dyDescent="0.25">
      <c r="B871671" s="76"/>
      <c r="C871671" s="75"/>
    </row>
    <row r="871672" spans="2:3" x14ac:dyDescent="0.25">
      <c r="B871672" s="76"/>
      <c r="C871672" s="75"/>
    </row>
    <row r="871673" spans="2:3" x14ac:dyDescent="0.25">
      <c r="B871673" s="76"/>
      <c r="C871673" s="75"/>
    </row>
    <row r="871783" spans="2:3" x14ac:dyDescent="0.25">
      <c r="B871783" s="76"/>
      <c r="C871783" s="75"/>
    </row>
    <row r="871784" spans="2:3" x14ac:dyDescent="0.25">
      <c r="B871784" s="76"/>
      <c r="C871784" s="75"/>
    </row>
    <row r="871785" spans="2:3" x14ac:dyDescent="0.25">
      <c r="B871785" s="76"/>
      <c r="C871785" s="75"/>
    </row>
    <row r="871786" spans="2:3" x14ac:dyDescent="0.25">
      <c r="B871786" s="76"/>
      <c r="C871786" s="75"/>
    </row>
    <row r="871787" spans="2:3" x14ac:dyDescent="0.25">
      <c r="B871787" s="76"/>
      <c r="C871787" s="75"/>
    </row>
    <row r="871788" spans="2:3" x14ac:dyDescent="0.25">
      <c r="B871788" s="76"/>
      <c r="C871788" s="75"/>
    </row>
    <row r="871789" spans="2:3" x14ac:dyDescent="0.25">
      <c r="B871789" s="76"/>
      <c r="C871789" s="75"/>
    </row>
    <row r="871790" spans="2:3" x14ac:dyDescent="0.25">
      <c r="B871790" s="76"/>
      <c r="C871790" s="75"/>
    </row>
    <row r="871791" spans="2:3" x14ac:dyDescent="0.25">
      <c r="B871791" s="76"/>
      <c r="C871791" s="75"/>
    </row>
    <row r="871792" spans="2:3" x14ac:dyDescent="0.25">
      <c r="B871792" s="76"/>
      <c r="C871792" s="75"/>
    </row>
    <row r="871793" spans="2:3" x14ac:dyDescent="0.25">
      <c r="B871793" s="76"/>
      <c r="C871793" s="75"/>
    </row>
    <row r="871794" spans="2:3" x14ac:dyDescent="0.25">
      <c r="B871794" s="76"/>
      <c r="C871794" s="75"/>
    </row>
    <row r="871795" spans="2:3" x14ac:dyDescent="0.25">
      <c r="B871795" s="76"/>
      <c r="C871795" s="75"/>
    </row>
    <row r="871905" spans="2:3" x14ac:dyDescent="0.25">
      <c r="B871905" s="76"/>
      <c r="C871905" s="75"/>
    </row>
    <row r="871906" spans="2:3" x14ac:dyDescent="0.25">
      <c r="B871906" s="76"/>
      <c r="C871906" s="75"/>
    </row>
    <row r="871907" spans="2:3" x14ac:dyDescent="0.25">
      <c r="B871907" s="76"/>
      <c r="C871907" s="75"/>
    </row>
    <row r="871908" spans="2:3" x14ac:dyDescent="0.25">
      <c r="B871908" s="76"/>
      <c r="C871908" s="75"/>
    </row>
    <row r="871909" spans="2:3" x14ac:dyDescent="0.25">
      <c r="B871909" s="76"/>
      <c r="C871909" s="75"/>
    </row>
    <row r="871910" spans="2:3" x14ac:dyDescent="0.25">
      <c r="B871910" s="76"/>
      <c r="C871910" s="75"/>
    </row>
    <row r="871911" spans="2:3" x14ac:dyDescent="0.25">
      <c r="B871911" s="76"/>
      <c r="C871911" s="75"/>
    </row>
    <row r="871912" spans="2:3" x14ac:dyDescent="0.25">
      <c r="B871912" s="76"/>
      <c r="C871912" s="75"/>
    </row>
    <row r="871913" spans="2:3" x14ac:dyDescent="0.25">
      <c r="B871913" s="76"/>
      <c r="C871913" s="75"/>
    </row>
    <row r="871914" spans="2:3" x14ac:dyDescent="0.25">
      <c r="B871914" s="76"/>
      <c r="C871914" s="75"/>
    </row>
    <row r="871915" spans="2:3" x14ac:dyDescent="0.25">
      <c r="B871915" s="76"/>
      <c r="C871915" s="75"/>
    </row>
    <row r="871916" spans="2:3" x14ac:dyDescent="0.25">
      <c r="B871916" s="76"/>
      <c r="C871916" s="75"/>
    </row>
    <row r="871917" spans="2:3" x14ac:dyDescent="0.25">
      <c r="B871917" s="76"/>
      <c r="C871917" s="75"/>
    </row>
    <row r="872027" spans="2:3" x14ac:dyDescent="0.25">
      <c r="B872027" s="76"/>
      <c r="C872027" s="75"/>
    </row>
    <row r="872028" spans="2:3" x14ac:dyDescent="0.25">
      <c r="B872028" s="76"/>
      <c r="C872028" s="75"/>
    </row>
    <row r="872029" spans="2:3" x14ac:dyDescent="0.25">
      <c r="B872029" s="76"/>
      <c r="C872029" s="75"/>
    </row>
    <row r="872030" spans="2:3" x14ac:dyDescent="0.25">
      <c r="B872030" s="76"/>
      <c r="C872030" s="75"/>
    </row>
    <row r="872031" spans="2:3" x14ac:dyDescent="0.25">
      <c r="B872031" s="76"/>
      <c r="C872031" s="75"/>
    </row>
    <row r="872032" spans="2:3" x14ac:dyDescent="0.25">
      <c r="B872032" s="76"/>
      <c r="C872032" s="75"/>
    </row>
    <row r="872033" spans="2:3" x14ac:dyDescent="0.25">
      <c r="B872033" s="76"/>
      <c r="C872033" s="75"/>
    </row>
    <row r="872034" spans="2:3" x14ac:dyDescent="0.25">
      <c r="B872034" s="76"/>
      <c r="C872034" s="75"/>
    </row>
    <row r="872035" spans="2:3" x14ac:dyDescent="0.25">
      <c r="B872035" s="76"/>
      <c r="C872035" s="75"/>
    </row>
    <row r="872036" spans="2:3" x14ac:dyDescent="0.25">
      <c r="B872036" s="76"/>
      <c r="C872036" s="75"/>
    </row>
    <row r="872037" spans="2:3" x14ac:dyDescent="0.25">
      <c r="B872037" s="76"/>
      <c r="C872037" s="75"/>
    </row>
    <row r="872038" spans="2:3" x14ac:dyDescent="0.25">
      <c r="B872038" s="76"/>
      <c r="C872038" s="75"/>
    </row>
    <row r="872039" spans="2:3" x14ac:dyDescent="0.25">
      <c r="B872039" s="76"/>
      <c r="C872039" s="75"/>
    </row>
    <row r="872149" spans="2:3" x14ac:dyDescent="0.25">
      <c r="B872149" s="76"/>
      <c r="C872149" s="75"/>
    </row>
    <row r="872150" spans="2:3" x14ac:dyDescent="0.25">
      <c r="B872150" s="76"/>
      <c r="C872150" s="75"/>
    </row>
    <row r="872151" spans="2:3" x14ac:dyDescent="0.25">
      <c r="B872151" s="76"/>
      <c r="C872151" s="75"/>
    </row>
    <row r="872152" spans="2:3" x14ac:dyDescent="0.25">
      <c r="B872152" s="76"/>
      <c r="C872152" s="75"/>
    </row>
    <row r="872153" spans="2:3" x14ac:dyDescent="0.25">
      <c r="B872153" s="76"/>
      <c r="C872153" s="75"/>
    </row>
    <row r="872154" spans="2:3" x14ac:dyDescent="0.25">
      <c r="B872154" s="76"/>
      <c r="C872154" s="75"/>
    </row>
    <row r="872155" spans="2:3" x14ac:dyDescent="0.25">
      <c r="B872155" s="76"/>
      <c r="C872155" s="75"/>
    </row>
    <row r="872156" spans="2:3" x14ac:dyDescent="0.25">
      <c r="B872156" s="76"/>
      <c r="C872156" s="75"/>
    </row>
    <row r="872157" spans="2:3" x14ac:dyDescent="0.25">
      <c r="B872157" s="76"/>
      <c r="C872157" s="75"/>
    </row>
    <row r="872158" spans="2:3" x14ac:dyDescent="0.25">
      <c r="B872158" s="76"/>
      <c r="C872158" s="75"/>
    </row>
    <row r="872159" spans="2:3" x14ac:dyDescent="0.25">
      <c r="B872159" s="76"/>
      <c r="C872159" s="75"/>
    </row>
    <row r="872160" spans="2:3" x14ac:dyDescent="0.25">
      <c r="B872160" s="76"/>
      <c r="C872160" s="75"/>
    </row>
    <row r="872161" spans="2:3" x14ac:dyDescent="0.25">
      <c r="B872161" s="76"/>
      <c r="C872161" s="75"/>
    </row>
    <row r="872271" spans="2:3" x14ac:dyDescent="0.25">
      <c r="B872271" s="76"/>
      <c r="C872271" s="75"/>
    </row>
    <row r="872272" spans="2:3" x14ac:dyDescent="0.25">
      <c r="B872272" s="76"/>
      <c r="C872272" s="75"/>
    </row>
    <row r="872273" spans="2:3" x14ac:dyDescent="0.25">
      <c r="B872273" s="76"/>
      <c r="C872273" s="75"/>
    </row>
    <row r="872274" spans="2:3" x14ac:dyDescent="0.25">
      <c r="B872274" s="76"/>
      <c r="C872274" s="75"/>
    </row>
    <row r="872275" spans="2:3" x14ac:dyDescent="0.25">
      <c r="B872275" s="76"/>
      <c r="C872275" s="75"/>
    </row>
    <row r="872276" spans="2:3" x14ac:dyDescent="0.25">
      <c r="B872276" s="76"/>
      <c r="C872276" s="75"/>
    </row>
    <row r="872277" spans="2:3" x14ac:dyDescent="0.25">
      <c r="B872277" s="76"/>
      <c r="C872277" s="75"/>
    </row>
    <row r="872278" spans="2:3" x14ac:dyDescent="0.25">
      <c r="B872278" s="76"/>
      <c r="C872278" s="75"/>
    </row>
    <row r="872279" spans="2:3" x14ac:dyDescent="0.25">
      <c r="B872279" s="76"/>
      <c r="C872279" s="75"/>
    </row>
    <row r="872280" spans="2:3" x14ac:dyDescent="0.25">
      <c r="B872280" s="76"/>
      <c r="C872280" s="75"/>
    </row>
    <row r="872281" spans="2:3" x14ac:dyDescent="0.25">
      <c r="B872281" s="76"/>
      <c r="C872281" s="75"/>
    </row>
    <row r="872282" spans="2:3" x14ac:dyDescent="0.25">
      <c r="B872282" s="76"/>
      <c r="C872282" s="75"/>
    </row>
    <row r="872283" spans="2:3" x14ac:dyDescent="0.25">
      <c r="B872283" s="76"/>
      <c r="C872283" s="75"/>
    </row>
    <row r="872393" spans="2:3" x14ac:dyDescent="0.25">
      <c r="B872393" s="76"/>
      <c r="C872393" s="75"/>
    </row>
    <row r="872394" spans="2:3" x14ac:dyDescent="0.25">
      <c r="B872394" s="76"/>
      <c r="C872394" s="75"/>
    </row>
    <row r="872395" spans="2:3" x14ac:dyDescent="0.25">
      <c r="B872395" s="76"/>
      <c r="C872395" s="75"/>
    </row>
    <row r="872396" spans="2:3" x14ac:dyDescent="0.25">
      <c r="B872396" s="76"/>
      <c r="C872396" s="75"/>
    </row>
    <row r="872397" spans="2:3" x14ac:dyDescent="0.25">
      <c r="B872397" s="76"/>
      <c r="C872397" s="75"/>
    </row>
    <row r="872398" spans="2:3" x14ac:dyDescent="0.25">
      <c r="B872398" s="76"/>
      <c r="C872398" s="75"/>
    </row>
    <row r="872399" spans="2:3" x14ac:dyDescent="0.25">
      <c r="B872399" s="76"/>
      <c r="C872399" s="75"/>
    </row>
    <row r="872400" spans="2:3" x14ac:dyDescent="0.25">
      <c r="B872400" s="76"/>
      <c r="C872400" s="75"/>
    </row>
    <row r="872401" spans="2:3" x14ac:dyDescent="0.25">
      <c r="B872401" s="76"/>
      <c r="C872401" s="75"/>
    </row>
    <row r="872402" spans="2:3" x14ac:dyDescent="0.25">
      <c r="B872402" s="76"/>
      <c r="C872402" s="75"/>
    </row>
    <row r="872403" spans="2:3" x14ac:dyDescent="0.25">
      <c r="B872403" s="76"/>
      <c r="C872403" s="75"/>
    </row>
    <row r="872404" spans="2:3" x14ac:dyDescent="0.25">
      <c r="B872404" s="76"/>
      <c r="C872404" s="75"/>
    </row>
    <row r="872405" spans="2:3" x14ac:dyDescent="0.25">
      <c r="B872405" s="76"/>
      <c r="C872405" s="75"/>
    </row>
    <row r="872515" spans="2:3" x14ac:dyDescent="0.25">
      <c r="B872515" s="76"/>
      <c r="C872515" s="75"/>
    </row>
    <row r="872516" spans="2:3" x14ac:dyDescent="0.25">
      <c r="B872516" s="76"/>
      <c r="C872516" s="75"/>
    </row>
    <row r="872517" spans="2:3" x14ac:dyDescent="0.25">
      <c r="B872517" s="76"/>
      <c r="C872517" s="75"/>
    </row>
    <row r="872518" spans="2:3" x14ac:dyDescent="0.25">
      <c r="B872518" s="76"/>
      <c r="C872518" s="75"/>
    </row>
    <row r="872519" spans="2:3" x14ac:dyDescent="0.25">
      <c r="B872519" s="76"/>
      <c r="C872519" s="75"/>
    </row>
    <row r="872520" spans="2:3" x14ac:dyDescent="0.25">
      <c r="B872520" s="76"/>
      <c r="C872520" s="75"/>
    </row>
    <row r="872521" spans="2:3" x14ac:dyDescent="0.25">
      <c r="B872521" s="76"/>
      <c r="C872521" s="75"/>
    </row>
    <row r="872522" spans="2:3" x14ac:dyDescent="0.25">
      <c r="B872522" s="76"/>
      <c r="C872522" s="75"/>
    </row>
    <row r="872523" spans="2:3" x14ac:dyDescent="0.25">
      <c r="B872523" s="76"/>
      <c r="C872523" s="75"/>
    </row>
    <row r="872524" spans="2:3" x14ac:dyDescent="0.25">
      <c r="B872524" s="76"/>
      <c r="C872524" s="75"/>
    </row>
    <row r="872525" spans="2:3" x14ac:dyDescent="0.25">
      <c r="B872525" s="76"/>
      <c r="C872525" s="75"/>
    </row>
    <row r="872526" spans="2:3" x14ac:dyDescent="0.25">
      <c r="B872526" s="76"/>
      <c r="C872526" s="75"/>
    </row>
    <row r="872527" spans="2:3" x14ac:dyDescent="0.25">
      <c r="B872527" s="76"/>
      <c r="C872527" s="75"/>
    </row>
    <row r="872637" spans="2:3" x14ac:dyDescent="0.25">
      <c r="B872637" s="76"/>
      <c r="C872637" s="75"/>
    </row>
    <row r="872638" spans="2:3" x14ac:dyDescent="0.25">
      <c r="B872638" s="76"/>
      <c r="C872638" s="75"/>
    </row>
    <row r="872639" spans="2:3" x14ac:dyDescent="0.25">
      <c r="B872639" s="76"/>
      <c r="C872639" s="75"/>
    </row>
    <row r="872640" spans="2:3" x14ac:dyDescent="0.25">
      <c r="B872640" s="76"/>
      <c r="C872640" s="75"/>
    </row>
    <row r="872641" spans="2:3" x14ac:dyDescent="0.25">
      <c r="B872641" s="76"/>
      <c r="C872641" s="75"/>
    </row>
    <row r="872642" spans="2:3" x14ac:dyDescent="0.25">
      <c r="B872642" s="76"/>
      <c r="C872642" s="75"/>
    </row>
    <row r="872643" spans="2:3" x14ac:dyDescent="0.25">
      <c r="B872643" s="76"/>
      <c r="C872643" s="75"/>
    </row>
    <row r="872644" spans="2:3" x14ac:dyDescent="0.25">
      <c r="B872644" s="76"/>
      <c r="C872644" s="75"/>
    </row>
    <row r="872645" spans="2:3" x14ac:dyDescent="0.25">
      <c r="B872645" s="76"/>
      <c r="C872645" s="75"/>
    </row>
    <row r="872646" spans="2:3" x14ac:dyDescent="0.25">
      <c r="B872646" s="76"/>
      <c r="C872646" s="75"/>
    </row>
    <row r="872647" spans="2:3" x14ac:dyDescent="0.25">
      <c r="B872647" s="76"/>
      <c r="C872647" s="75"/>
    </row>
    <row r="872648" spans="2:3" x14ac:dyDescent="0.25">
      <c r="B872648" s="76"/>
      <c r="C872648" s="75"/>
    </row>
    <row r="872649" spans="2:3" x14ac:dyDescent="0.25">
      <c r="B872649" s="76"/>
      <c r="C872649" s="75"/>
    </row>
    <row r="872759" spans="2:3" x14ac:dyDescent="0.25">
      <c r="B872759" s="76"/>
      <c r="C872759" s="75"/>
    </row>
    <row r="872760" spans="2:3" x14ac:dyDescent="0.25">
      <c r="B872760" s="76"/>
      <c r="C872760" s="75"/>
    </row>
    <row r="872761" spans="2:3" x14ac:dyDescent="0.25">
      <c r="B872761" s="76"/>
      <c r="C872761" s="75"/>
    </row>
    <row r="872762" spans="2:3" x14ac:dyDescent="0.25">
      <c r="B872762" s="76"/>
      <c r="C872762" s="75"/>
    </row>
    <row r="872763" spans="2:3" x14ac:dyDescent="0.25">
      <c r="B872763" s="76"/>
      <c r="C872763" s="75"/>
    </row>
    <row r="872764" spans="2:3" x14ac:dyDescent="0.25">
      <c r="B872764" s="76"/>
      <c r="C872764" s="75"/>
    </row>
    <row r="872765" spans="2:3" x14ac:dyDescent="0.25">
      <c r="B872765" s="76"/>
      <c r="C872765" s="75"/>
    </row>
    <row r="872766" spans="2:3" x14ac:dyDescent="0.25">
      <c r="B872766" s="76"/>
      <c r="C872766" s="75"/>
    </row>
    <row r="872767" spans="2:3" x14ac:dyDescent="0.25">
      <c r="B872767" s="76"/>
      <c r="C872767" s="75"/>
    </row>
    <row r="872768" spans="2:3" x14ac:dyDescent="0.25">
      <c r="B872768" s="76"/>
      <c r="C872768" s="75"/>
    </row>
    <row r="872769" spans="2:3" x14ac:dyDescent="0.25">
      <c r="B872769" s="76"/>
      <c r="C872769" s="75"/>
    </row>
    <row r="872770" spans="2:3" x14ac:dyDescent="0.25">
      <c r="B872770" s="76"/>
      <c r="C872770" s="75"/>
    </row>
    <row r="872771" spans="2:3" x14ac:dyDescent="0.25">
      <c r="B872771" s="76"/>
      <c r="C872771" s="75"/>
    </row>
    <row r="872881" spans="2:3" x14ac:dyDescent="0.25">
      <c r="B872881" s="76"/>
      <c r="C872881" s="75"/>
    </row>
    <row r="872882" spans="2:3" x14ac:dyDescent="0.25">
      <c r="B872882" s="76"/>
      <c r="C872882" s="75"/>
    </row>
    <row r="872883" spans="2:3" x14ac:dyDescent="0.25">
      <c r="B872883" s="76"/>
      <c r="C872883" s="75"/>
    </row>
    <row r="872884" spans="2:3" x14ac:dyDescent="0.25">
      <c r="B872884" s="76"/>
      <c r="C872884" s="75"/>
    </row>
    <row r="872885" spans="2:3" x14ac:dyDescent="0.25">
      <c r="B872885" s="76"/>
      <c r="C872885" s="75"/>
    </row>
    <row r="872886" spans="2:3" x14ac:dyDescent="0.25">
      <c r="B872886" s="76"/>
      <c r="C872886" s="75"/>
    </row>
    <row r="872887" spans="2:3" x14ac:dyDescent="0.25">
      <c r="B872887" s="76"/>
      <c r="C872887" s="75"/>
    </row>
    <row r="872888" spans="2:3" x14ac:dyDescent="0.25">
      <c r="B872888" s="76"/>
      <c r="C872888" s="75"/>
    </row>
    <row r="872889" spans="2:3" x14ac:dyDescent="0.25">
      <c r="B872889" s="76"/>
      <c r="C872889" s="75"/>
    </row>
    <row r="872890" spans="2:3" x14ac:dyDescent="0.25">
      <c r="B872890" s="76"/>
      <c r="C872890" s="75"/>
    </row>
    <row r="872891" spans="2:3" x14ac:dyDescent="0.25">
      <c r="B872891" s="76"/>
      <c r="C872891" s="75"/>
    </row>
    <row r="872892" spans="2:3" x14ac:dyDescent="0.25">
      <c r="B872892" s="76"/>
      <c r="C872892" s="75"/>
    </row>
    <row r="872893" spans="2:3" x14ac:dyDescent="0.25">
      <c r="B872893" s="76"/>
      <c r="C872893" s="75"/>
    </row>
    <row r="873003" spans="2:3" x14ac:dyDescent="0.25">
      <c r="B873003" s="76"/>
      <c r="C873003" s="75"/>
    </row>
    <row r="873004" spans="2:3" x14ac:dyDescent="0.25">
      <c r="B873004" s="76"/>
      <c r="C873004" s="75"/>
    </row>
    <row r="873005" spans="2:3" x14ac:dyDescent="0.25">
      <c r="B873005" s="76"/>
      <c r="C873005" s="75"/>
    </row>
    <row r="873006" spans="2:3" x14ac:dyDescent="0.25">
      <c r="B873006" s="76"/>
      <c r="C873006" s="75"/>
    </row>
    <row r="873007" spans="2:3" x14ac:dyDescent="0.25">
      <c r="B873007" s="76"/>
      <c r="C873007" s="75"/>
    </row>
    <row r="873008" spans="2:3" x14ac:dyDescent="0.25">
      <c r="B873008" s="76"/>
      <c r="C873008" s="75"/>
    </row>
    <row r="873009" spans="2:3" x14ac:dyDescent="0.25">
      <c r="B873009" s="76"/>
      <c r="C873009" s="75"/>
    </row>
    <row r="873010" spans="2:3" x14ac:dyDescent="0.25">
      <c r="B873010" s="76"/>
      <c r="C873010" s="75"/>
    </row>
    <row r="873011" spans="2:3" x14ac:dyDescent="0.25">
      <c r="B873011" s="76"/>
      <c r="C873011" s="75"/>
    </row>
    <row r="873012" spans="2:3" x14ac:dyDescent="0.25">
      <c r="B873012" s="76"/>
      <c r="C873012" s="75"/>
    </row>
    <row r="873013" spans="2:3" x14ac:dyDescent="0.25">
      <c r="B873013" s="76"/>
      <c r="C873013" s="75"/>
    </row>
    <row r="873014" spans="2:3" x14ac:dyDescent="0.25">
      <c r="B873014" s="76"/>
      <c r="C873014" s="75"/>
    </row>
    <row r="873015" spans="2:3" x14ac:dyDescent="0.25">
      <c r="B873015" s="76"/>
      <c r="C873015" s="75"/>
    </row>
    <row r="873125" spans="2:3" x14ac:dyDescent="0.25">
      <c r="B873125" s="76"/>
      <c r="C873125" s="75"/>
    </row>
    <row r="873126" spans="2:3" x14ac:dyDescent="0.25">
      <c r="B873126" s="76"/>
      <c r="C873126" s="75"/>
    </row>
    <row r="873127" spans="2:3" x14ac:dyDescent="0.25">
      <c r="B873127" s="76"/>
      <c r="C873127" s="75"/>
    </row>
    <row r="873128" spans="2:3" x14ac:dyDescent="0.25">
      <c r="B873128" s="76"/>
      <c r="C873128" s="75"/>
    </row>
    <row r="873129" spans="2:3" x14ac:dyDescent="0.25">
      <c r="B873129" s="76"/>
      <c r="C873129" s="75"/>
    </row>
    <row r="873130" spans="2:3" x14ac:dyDescent="0.25">
      <c r="B873130" s="76"/>
      <c r="C873130" s="75"/>
    </row>
    <row r="873131" spans="2:3" x14ac:dyDescent="0.25">
      <c r="B873131" s="76"/>
      <c r="C873131" s="75"/>
    </row>
    <row r="873132" spans="2:3" x14ac:dyDescent="0.25">
      <c r="B873132" s="76"/>
      <c r="C873132" s="75"/>
    </row>
    <row r="873133" spans="2:3" x14ac:dyDescent="0.25">
      <c r="B873133" s="76"/>
      <c r="C873133" s="75"/>
    </row>
    <row r="873134" spans="2:3" x14ac:dyDescent="0.25">
      <c r="B873134" s="76"/>
      <c r="C873134" s="75"/>
    </row>
    <row r="873135" spans="2:3" x14ac:dyDescent="0.25">
      <c r="B873135" s="76"/>
      <c r="C873135" s="75"/>
    </row>
    <row r="873136" spans="2:3" x14ac:dyDescent="0.25">
      <c r="B873136" s="76"/>
      <c r="C873136" s="75"/>
    </row>
    <row r="873137" spans="2:3" x14ac:dyDescent="0.25">
      <c r="B873137" s="76"/>
      <c r="C873137" s="75"/>
    </row>
    <row r="873247" spans="2:3" x14ac:dyDescent="0.25">
      <c r="B873247" s="76"/>
      <c r="C873247" s="75"/>
    </row>
    <row r="873248" spans="2:3" x14ac:dyDescent="0.25">
      <c r="B873248" s="76"/>
      <c r="C873248" s="75"/>
    </row>
    <row r="873249" spans="2:3" x14ac:dyDescent="0.25">
      <c r="B873249" s="76"/>
      <c r="C873249" s="75"/>
    </row>
    <row r="873250" spans="2:3" x14ac:dyDescent="0.25">
      <c r="B873250" s="76"/>
      <c r="C873250" s="75"/>
    </row>
    <row r="873251" spans="2:3" x14ac:dyDescent="0.25">
      <c r="B873251" s="76"/>
      <c r="C873251" s="75"/>
    </row>
    <row r="873252" spans="2:3" x14ac:dyDescent="0.25">
      <c r="B873252" s="76"/>
      <c r="C873252" s="75"/>
    </row>
    <row r="873253" spans="2:3" x14ac:dyDescent="0.25">
      <c r="B873253" s="76"/>
      <c r="C873253" s="75"/>
    </row>
    <row r="873254" spans="2:3" x14ac:dyDescent="0.25">
      <c r="B873254" s="76"/>
      <c r="C873254" s="75"/>
    </row>
    <row r="873255" spans="2:3" x14ac:dyDescent="0.25">
      <c r="B873255" s="76"/>
      <c r="C873255" s="75"/>
    </row>
    <row r="873256" spans="2:3" x14ac:dyDescent="0.25">
      <c r="B873256" s="76"/>
      <c r="C873256" s="75"/>
    </row>
    <row r="873257" spans="2:3" x14ac:dyDescent="0.25">
      <c r="B873257" s="76"/>
      <c r="C873257" s="75"/>
    </row>
    <row r="873258" spans="2:3" x14ac:dyDescent="0.25">
      <c r="B873258" s="76"/>
      <c r="C873258" s="75"/>
    </row>
    <row r="873259" spans="2:3" x14ac:dyDescent="0.25">
      <c r="B873259" s="76"/>
      <c r="C873259" s="75"/>
    </row>
    <row r="873369" spans="2:3" x14ac:dyDescent="0.25">
      <c r="B873369" s="76"/>
      <c r="C873369" s="75"/>
    </row>
    <row r="873370" spans="2:3" x14ac:dyDescent="0.25">
      <c r="B873370" s="76"/>
      <c r="C873370" s="75"/>
    </row>
    <row r="873371" spans="2:3" x14ac:dyDescent="0.25">
      <c r="B873371" s="76"/>
      <c r="C873371" s="75"/>
    </row>
    <row r="873372" spans="2:3" x14ac:dyDescent="0.25">
      <c r="B873372" s="76"/>
      <c r="C873372" s="75"/>
    </row>
    <row r="873373" spans="2:3" x14ac:dyDescent="0.25">
      <c r="B873373" s="76"/>
      <c r="C873373" s="75"/>
    </row>
    <row r="873374" spans="2:3" x14ac:dyDescent="0.25">
      <c r="B873374" s="76"/>
      <c r="C873374" s="75"/>
    </row>
    <row r="873375" spans="2:3" x14ac:dyDescent="0.25">
      <c r="B873375" s="76"/>
      <c r="C873375" s="75"/>
    </row>
    <row r="873376" spans="2:3" x14ac:dyDescent="0.25">
      <c r="B873376" s="76"/>
      <c r="C873376" s="75"/>
    </row>
    <row r="873377" spans="2:3" x14ac:dyDescent="0.25">
      <c r="B873377" s="76"/>
      <c r="C873377" s="75"/>
    </row>
    <row r="873378" spans="2:3" x14ac:dyDescent="0.25">
      <c r="B873378" s="76"/>
      <c r="C873378" s="75"/>
    </row>
    <row r="873379" spans="2:3" x14ac:dyDescent="0.25">
      <c r="B873379" s="76"/>
      <c r="C873379" s="75"/>
    </row>
    <row r="873380" spans="2:3" x14ac:dyDescent="0.25">
      <c r="B873380" s="76"/>
      <c r="C873380" s="75"/>
    </row>
    <row r="873381" spans="2:3" x14ac:dyDescent="0.25">
      <c r="B873381" s="76"/>
      <c r="C873381" s="75"/>
    </row>
    <row r="873491" spans="2:3" x14ac:dyDescent="0.25">
      <c r="B873491" s="76"/>
      <c r="C873491" s="75"/>
    </row>
    <row r="873492" spans="2:3" x14ac:dyDescent="0.25">
      <c r="B873492" s="76"/>
      <c r="C873492" s="75"/>
    </row>
    <row r="873493" spans="2:3" x14ac:dyDescent="0.25">
      <c r="B873493" s="76"/>
      <c r="C873493" s="75"/>
    </row>
    <row r="873494" spans="2:3" x14ac:dyDescent="0.25">
      <c r="B873494" s="76"/>
      <c r="C873494" s="75"/>
    </row>
    <row r="873495" spans="2:3" x14ac:dyDescent="0.25">
      <c r="B873495" s="76"/>
      <c r="C873495" s="75"/>
    </row>
    <row r="873496" spans="2:3" x14ac:dyDescent="0.25">
      <c r="B873496" s="76"/>
      <c r="C873496" s="75"/>
    </row>
    <row r="873497" spans="2:3" x14ac:dyDescent="0.25">
      <c r="B873497" s="76"/>
      <c r="C873497" s="75"/>
    </row>
    <row r="873498" spans="2:3" x14ac:dyDescent="0.25">
      <c r="B873498" s="76"/>
      <c r="C873498" s="75"/>
    </row>
    <row r="873499" spans="2:3" x14ac:dyDescent="0.25">
      <c r="B873499" s="76"/>
      <c r="C873499" s="75"/>
    </row>
    <row r="873500" spans="2:3" x14ac:dyDescent="0.25">
      <c r="B873500" s="76"/>
      <c r="C873500" s="75"/>
    </row>
    <row r="873501" spans="2:3" x14ac:dyDescent="0.25">
      <c r="B873501" s="76"/>
      <c r="C873501" s="75"/>
    </row>
    <row r="873502" spans="2:3" x14ac:dyDescent="0.25">
      <c r="B873502" s="76"/>
      <c r="C873502" s="75"/>
    </row>
    <row r="873503" spans="2:3" x14ac:dyDescent="0.25">
      <c r="B873503" s="76"/>
      <c r="C873503" s="75"/>
    </row>
    <row r="873613" spans="2:3" x14ac:dyDescent="0.25">
      <c r="B873613" s="76"/>
      <c r="C873613" s="75"/>
    </row>
    <row r="873614" spans="2:3" x14ac:dyDescent="0.25">
      <c r="B873614" s="76"/>
      <c r="C873614" s="75"/>
    </row>
    <row r="873615" spans="2:3" x14ac:dyDescent="0.25">
      <c r="B873615" s="76"/>
      <c r="C873615" s="75"/>
    </row>
    <row r="873616" spans="2:3" x14ac:dyDescent="0.25">
      <c r="B873616" s="76"/>
      <c r="C873616" s="75"/>
    </row>
    <row r="873617" spans="2:3" x14ac:dyDescent="0.25">
      <c r="B873617" s="76"/>
      <c r="C873617" s="75"/>
    </row>
    <row r="873618" spans="2:3" x14ac:dyDescent="0.25">
      <c r="B873618" s="76"/>
      <c r="C873618" s="75"/>
    </row>
    <row r="873619" spans="2:3" x14ac:dyDescent="0.25">
      <c r="B873619" s="76"/>
      <c r="C873619" s="75"/>
    </row>
    <row r="873620" spans="2:3" x14ac:dyDescent="0.25">
      <c r="B873620" s="76"/>
      <c r="C873620" s="75"/>
    </row>
    <row r="873621" spans="2:3" x14ac:dyDescent="0.25">
      <c r="B873621" s="76"/>
      <c r="C873621" s="75"/>
    </row>
    <row r="873622" spans="2:3" x14ac:dyDescent="0.25">
      <c r="B873622" s="76"/>
      <c r="C873622" s="75"/>
    </row>
    <row r="873623" spans="2:3" x14ac:dyDescent="0.25">
      <c r="B873623" s="76"/>
      <c r="C873623" s="75"/>
    </row>
    <row r="873624" spans="2:3" x14ac:dyDescent="0.25">
      <c r="B873624" s="76"/>
      <c r="C873624" s="75"/>
    </row>
    <row r="873625" spans="2:3" x14ac:dyDescent="0.25">
      <c r="B873625" s="76"/>
      <c r="C873625" s="75"/>
    </row>
    <row r="873735" spans="2:3" x14ac:dyDescent="0.25">
      <c r="B873735" s="76"/>
      <c r="C873735" s="75"/>
    </row>
    <row r="873736" spans="2:3" x14ac:dyDescent="0.25">
      <c r="B873736" s="76"/>
      <c r="C873736" s="75"/>
    </row>
    <row r="873737" spans="2:3" x14ac:dyDescent="0.25">
      <c r="B873737" s="76"/>
      <c r="C873737" s="75"/>
    </row>
    <row r="873738" spans="2:3" x14ac:dyDescent="0.25">
      <c r="B873738" s="76"/>
      <c r="C873738" s="75"/>
    </row>
    <row r="873739" spans="2:3" x14ac:dyDescent="0.25">
      <c r="B873739" s="76"/>
      <c r="C873739" s="75"/>
    </row>
    <row r="873740" spans="2:3" x14ac:dyDescent="0.25">
      <c r="B873740" s="76"/>
      <c r="C873740" s="75"/>
    </row>
    <row r="873741" spans="2:3" x14ac:dyDescent="0.25">
      <c r="B873741" s="76"/>
      <c r="C873741" s="75"/>
    </row>
    <row r="873742" spans="2:3" x14ac:dyDescent="0.25">
      <c r="B873742" s="76"/>
      <c r="C873742" s="75"/>
    </row>
    <row r="873743" spans="2:3" x14ac:dyDescent="0.25">
      <c r="B873743" s="76"/>
      <c r="C873743" s="75"/>
    </row>
    <row r="873744" spans="2:3" x14ac:dyDescent="0.25">
      <c r="B873744" s="76"/>
      <c r="C873744" s="75"/>
    </row>
    <row r="873745" spans="2:3" x14ac:dyDescent="0.25">
      <c r="B873745" s="76"/>
      <c r="C873745" s="75"/>
    </row>
    <row r="873746" spans="2:3" x14ac:dyDescent="0.25">
      <c r="B873746" s="76"/>
      <c r="C873746" s="75"/>
    </row>
    <row r="873747" spans="2:3" x14ac:dyDescent="0.25">
      <c r="B873747" s="76"/>
      <c r="C873747" s="75"/>
    </row>
    <row r="873857" spans="2:3" x14ac:dyDescent="0.25">
      <c r="B873857" s="76"/>
      <c r="C873857" s="75"/>
    </row>
    <row r="873858" spans="2:3" x14ac:dyDescent="0.25">
      <c r="B873858" s="76"/>
      <c r="C873858" s="75"/>
    </row>
    <row r="873859" spans="2:3" x14ac:dyDescent="0.25">
      <c r="B873859" s="76"/>
      <c r="C873859" s="75"/>
    </row>
    <row r="873860" spans="2:3" x14ac:dyDescent="0.25">
      <c r="B873860" s="76"/>
      <c r="C873860" s="75"/>
    </row>
    <row r="873861" spans="2:3" x14ac:dyDescent="0.25">
      <c r="B873861" s="76"/>
      <c r="C873861" s="75"/>
    </row>
    <row r="873862" spans="2:3" x14ac:dyDescent="0.25">
      <c r="B873862" s="76"/>
      <c r="C873862" s="75"/>
    </row>
    <row r="873863" spans="2:3" x14ac:dyDescent="0.25">
      <c r="B873863" s="76"/>
      <c r="C873863" s="75"/>
    </row>
    <row r="873864" spans="2:3" x14ac:dyDescent="0.25">
      <c r="B873864" s="76"/>
      <c r="C873864" s="75"/>
    </row>
    <row r="873865" spans="2:3" x14ac:dyDescent="0.25">
      <c r="B873865" s="76"/>
      <c r="C873865" s="75"/>
    </row>
    <row r="873866" spans="2:3" x14ac:dyDescent="0.25">
      <c r="B873866" s="76"/>
      <c r="C873866" s="75"/>
    </row>
    <row r="873867" spans="2:3" x14ac:dyDescent="0.25">
      <c r="B873867" s="76"/>
      <c r="C873867" s="75"/>
    </row>
    <row r="873868" spans="2:3" x14ac:dyDescent="0.25">
      <c r="B873868" s="76"/>
      <c r="C873868" s="75"/>
    </row>
    <row r="873869" spans="2:3" x14ac:dyDescent="0.25">
      <c r="B873869" s="76"/>
      <c r="C873869" s="75"/>
    </row>
    <row r="873979" spans="2:3" x14ac:dyDescent="0.25">
      <c r="B873979" s="76"/>
      <c r="C873979" s="75"/>
    </row>
    <row r="873980" spans="2:3" x14ac:dyDescent="0.25">
      <c r="B873980" s="76"/>
      <c r="C873980" s="75"/>
    </row>
    <row r="873981" spans="2:3" x14ac:dyDescent="0.25">
      <c r="B873981" s="76"/>
      <c r="C873981" s="75"/>
    </row>
    <row r="873982" spans="2:3" x14ac:dyDescent="0.25">
      <c r="B873982" s="76"/>
      <c r="C873982" s="75"/>
    </row>
    <row r="873983" spans="2:3" x14ac:dyDescent="0.25">
      <c r="B873983" s="76"/>
      <c r="C873983" s="75"/>
    </row>
    <row r="873984" spans="2:3" x14ac:dyDescent="0.25">
      <c r="B873984" s="76"/>
      <c r="C873984" s="75"/>
    </row>
    <row r="873985" spans="2:3" x14ac:dyDescent="0.25">
      <c r="B873985" s="76"/>
      <c r="C873985" s="75"/>
    </row>
    <row r="873986" spans="2:3" x14ac:dyDescent="0.25">
      <c r="B873986" s="76"/>
      <c r="C873986" s="75"/>
    </row>
    <row r="873987" spans="2:3" x14ac:dyDescent="0.25">
      <c r="B873987" s="76"/>
      <c r="C873987" s="75"/>
    </row>
    <row r="873988" spans="2:3" x14ac:dyDescent="0.25">
      <c r="B873988" s="76"/>
      <c r="C873988" s="75"/>
    </row>
    <row r="873989" spans="2:3" x14ac:dyDescent="0.25">
      <c r="B873989" s="76"/>
      <c r="C873989" s="75"/>
    </row>
    <row r="873990" spans="2:3" x14ac:dyDescent="0.25">
      <c r="B873990" s="76"/>
      <c r="C873990" s="75"/>
    </row>
    <row r="873991" spans="2:3" x14ac:dyDescent="0.25">
      <c r="B873991" s="76"/>
      <c r="C873991" s="75"/>
    </row>
    <row r="874101" spans="2:3" x14ac:dyDescent="0.25">
      <c r="B874101" s="76"/>
      <c r="C874101" s="75"/>
    </row>
    <row r="874102" spans="2:3" x14ac:dyDescent="0.25">
      <c r="B874102" s="76"/>
      <c r="C874102" s="75"/>
    </row>
    <row r="874103" spans="2:3" x14ac:dyDescent="0.25">
      <c r="B874103" s="76"/>
      <c r="C874103" s="75"/>
    </row>
    <row r="874104" spans="2:3" x14ac:dyDescent="0.25">
      <c r="B874104" s="76"/>
      <c r="C874104" s="75"/>
    </row>
    <row r="874105" spans="2:3" x14ac:dyDescent="0.25">
      <c r="B874105" s="76"/>
      <c r="C874105" s="75"/>
    </row>
    <row r="874106" spans="2:3" x14ac:dyDescent="0.25">
      <c r="B874106" s="76"/>
      <c r="C874106" s="75"/>
    </row>
    <row r="874107" spans="2:3" x14ac:dyDescent="0.25">
      <c r="B874107" s="76"/>
      <c r="C874107" s="75"/>
    </row>
    <row r="874108" spans="2:3" x14ac:dyDescent="0.25">
      <c r="B874108" s="76"/>
      <c r="C874108" s="75"/>
    </row>
    <row r="874109" spans="2:3" x14ac:dyDescent="0.25">
      <c r="B874109" s="76"/>
      <c r="C874109" s="75"/>
    </row>
    <row r="874110" spans="2:3" x14ac:dyDescent="0.25">
      <c r="B874110" s="76"/>
      <c r="C874110" s="75"/>
    </row>
    <row r="874111" spans="2:3" x14ac:dyDescent="0.25">
      <c r="B874111" s="76"/>
      <c r="C874111" s="75"/>
    </row>
    <row r="874112" spans="2:3" x14ac:dyDescent="0.25">
      <c r="B874112" s="76"/>
      <c r="C874112" s="75"/>
    </row>
    <row r="874113" spans="2:3" x14ac:dyDescent="0.25">
      <c r="B874113" s="76"/>
      <c r="C874113" s="75"/>
    </row>
    <row r="874223" spans="2:3" x14ac:dyDescent="0.25">
      <c r="B874223" s="76"/>
      <c r="C874223" s="75"/>
    </row>
    <row r="874224" spans="2:3" x14ac:dyDescent="0.25">
      <c r="B874224" s="76"/>
      <c r="C874224" s="75"/>
    </row>
    <row r="874225" spans="2:3" x14ac:dyDescent="0.25">
      <c r="B874225" s="76"/>
      <c r="C874225" s="75"/>
    </row>
    <row r="874226" spans="2:3" x14ac:dyDescent="0.25">
      <c r="B874226" s="76"/>
      <c r="C874226" s="75"/>
    </row>
    <row r="874227" spans="2:3" x14ac:dyDescent="0.25">
      <c r="B874227" s="76"/>
      <c r="C874227" s="75"/>
    </row>
    <row r="874228" spans="2:3" x14ac:dyDescent="0.25">
      <c r="B874228" s="76"/>
      <c r="C874228" s="75"/>
    </row>
    <row r="874229" spans="2:3" x14ac:dyDescent="0.25">
      <c r="B874229" s="76"/>
      <c r="C874229" s="75"/>
    </row>
    <row r="874230" spans="2:3" x14ac:dyDescent="0.25">
      <c r="B874230" s="76"/>
      <c r="C874230" s="75"/>
    </row>
    <row r="874231" spans="2:3" x14ac:dyDescent="0.25">
      <c r="B874231" s="76"/>
      <c r="C874231" s="75"/>
    </row>
    <row r="874232" spans="2:3" x14ac:dyDescent="0.25">
      <c r="B874232" s="76"/>
      <c r="C874232" s="75"/>
    </row>
    <row r="874233" spans="2:3" x14ac:dyDescent="0.25">
      <c r="B874233" s="76"/>
      <c r="C874233" s="75"/>
    </row>
    <row r="874234" spans="2:3" x14ac:dyDescent="0.25">
      <c r="B874234" s="76"/>
      <c r="C874234" s="75"/>
    </row>
    <row r="874235" spans="2:3" x14ac:dyDescent="0.25">
      <c r="B874235" s="76"/>
      <c r="C874235" s="75"/>
    </row>
    <row r="874345" spans="2:3" x14ac:dyDescent="0.25">
      <c r="B874345" s="76"/>
      <c r="C874345" s="75"/>
    </row>
    <row r="874346" spans="2:3" x14ac:dyDescent="0.25">
      <c r="B874346" s="76"/>
      <c r="C874346" s="75"/>
    </row>
    <row r="874347" spans="2:3" x14ac:dyDescent="0.25">
      <c r="B874347" s="76"/>
      <c r="C874347" s="75"/>
    </row>
    <row r="874348" spans="2:3" x14ac:dyDescent="0.25">
      <c r="B874348" s="76"/>
      <c r="C874348" s="75"/>
    </row>
    <row r="874349" spans="2:3" x14ac:dyDescent="0.25">
      <c r="B874349" s="76"/>
      <c r="C874349" s="75"/>
    </row>
    <row r="874350" spans="2:3" x14ac:dyDescent="0.25">
      <c r="B874350" s="76"/>
      <c r="C874350" s="75"/>
    </row>
    <row r="874351" spans="2:3" x14ac:dyDescent="0.25">
      <c r="B874351" s="76"/>
      <c r="C874351" s="75"/>
    </row>
    <row r="874352" spans="2:3" x14ac:dyDescent="0.25">
      <c r="B874352" s="76"/>
      <c r="C874352" s="75"/>
    </row>
    <row r="874353" spans="2:3" x14ac:dyDescent="0.25">
      <c r="B874353" s="76"/>
      <c r="C874353" s="75"/>
    </row>
    <row r="874354" spans="2:3" x14ac:dyDescent="0.25">
      <c r="B874354" s="76"/>
      <c r="C874354" s="75"/>
    </row>
    <row r="874355" spans="2:3" x14ac:dyDescent="0.25">
      <c r="B874355" s="76"/>
      <c r="C874355" s="75"/>
    </row>
    <row r="874356" spans="2:3" x14ac:dyDescent="0.25">
      <c r="B874356" s="76"/>
      <c r="C874356" s="75"/>
    </row>
    <row r="874357" spans="2:3" x14ac:dyDescent="0.25">
      <c r="B874357" s="76"/>
      <c r="C874357" s="75"/>
    </row>
    <row r="874467" spans="2:3" x14ac:dyDescent="0.25">
      <c r="B874467" s="76"/>
      <c r="C874467" s="75"/>
    </row>
    <row r="874468" spans="2:3" x14ac:dyDescent="0.25">
      <c r="B874468" s="76"/>
      <c r="C874468" s="75"/>
    </row>
    <row r="874469" spans="2:3" x14ac:dyDescent="0.25">
      <c r="B874469" s="76"/>
      <c r="C874469" s="75"/>
    </row>
    <row r="874470" spans="2:3" x14ac:dyDescent="0.25">
      <c r="B874470" s="76"/>
      <c r="C874470" s="75"/>
    </row>
    <row r="874471" spans="2:3" x14ac:dyDescent="0.25">
      <c r="B874471" s="76"/>
      <c r="C874471" s="75"/>
    </row>
    <row r="874472" spans="2:3" x14ac:dyDescent="0.25">
      <c r="B874472" s="76"/>
      <c r="C874472" s="75"/>
    </row>
    <row r="874473" spans="2:3" x14ac:dyDescent="0.25">
      <c r="B874473" s="76"/>
      <c r="C874473" s="75"/>
    </row>
    <row r="874474" spans="2:3" x14ac:dyDescent="0.25">
      <c r="B874474" s="76"/>
      <c r="C874474" s="75"/>
    </row>
    <row r="874475" spans="2:3" x14ac:dyDescent="0.25">
      <c r="B874475" s="76"/>
      <c r="C874475" s="75"/>
    </row>
    <row r="874476" spans="2:3" x14ac:dyDescent="0.25">
      <c r="B874476" s="76"/>
      <c r="C874476" s="75"/>
    </row>
    <row r="874477" spans="2:3" x14ac:dyDescent="0.25">
      <c r="B874477" s="76"/>
      <c r="C874477" s="75"/>
    </row>
    <row r="874478" spans="2:3" x14ac:dyDescent="0.25">
      <c r="B874478" s="76"/>
      <c r="C874478" s="75"/>
    </row>
    <row r="874479" spans="2:3" x14ac:dyDescent="0.25">
      <c r="B874479" s="76"/>
      <c r="C874479" s="75"/>
    </row>
    <row r="874589" spans="2:3" x14ac:dyDescent="0.25">
      <c r="B874589" s="76"/>
      <c r="C874589" s="75"/>
    </row>
    <row r="874590" spans="2:3" x14ac:dyDescent="0.25">
      <c r="B874590" s="76"/>
      <c r="C874590" s="75"/>
    </row>
    <row r="874591" spans="2:3" x14ac:dyDescent="0.25">
      <c r="B874591" s="76"/>
      <c r="C874591" s="75"/>
    </row>
    <row r="874592" spans="2:3" x14ac:dyDescent="0.25">
      <c r="B874592" s="76"/>
      <c r="C874592" s="75"/>
    </row>
    <row r="874593" spans="2:3" x14ac:dyDescent="0.25">
      <c r="B874593" s="76"/>
      <c r="C874593" s="75"/>
    </row>
    <row r="874594" spans="2:3" x14ac:dyDescent="0.25">
      <c r="B874594" s="76"/>
      <c r="C874594" s="75"/>
    </row>
    <row r="874595" spans="2:3" x14ac:dyDescent="0.25">
      <c r="B874595" s="76"/>
      <c r="C874595" s="75"/>
    </row>
    <row r="874596" spans="2:3" x14ac:dyDescent="0.25">
      <c r="B874596" s="76"/>
      <c r="C874596" s="75"/>
    </row>
    <row r="874597" spans="2:3" x14ac:dyDescent="0.25">
      <c r="B874597" s="76"/>
      <c r="C874597" s="75"/>
    </row>
    <row r="874598" spans="2:3" x14ac:dyDescent="0.25">
      <c r="B874598" s="76"/>
      <c r="C874598" s="75"/>
    </row>
    <row r="874599" spans="2:3" x14ac:dyDescent="0.25">
      <c r="B874599" s="76"/>
      <c r="C874599" s="75"/>
    </row>
    <row r="874600" spans="2:3" x14ac:dyDescent="0.25">
      <c r="B874600" s="76"/>
      <c r="C874600" s="75"/>
    </row>
    <row r="874601" spans="2:3" x14ac:dyDescent="0.25">
      <c r="B874601" s="76"/>
      <c r="C874601" s="75"/>
    </row>
    <row r="874711" spans="2:3" x14ac:dyDescent="0.25">
      <c r="B874711" s="76"/>
      <c r="C874711" s="75"/>
    </row>
    <row r="874712" spans="2:3" x14ac:dyDescent="0.25">
      <c r="B874712" s="76"/>
      <c r="C874712" s="75"/>
    </row>
    <row r="874713" spans="2:3" x14ac:dyDescent="0.25">
      <c r="B874713" s="76"/>
      <c r="C874713" s="75"/>
    </row>
    <row r="874714" spans="2:3" x14ac:dyDescent="0.25">
      <c r="B874714" s="76"/>
      <c r="C874714" s="75"/>
    </row>
    <row r="874715" spans="2:3" x14ac:dyDescent="0.25">
      <c r="B874715" s="76"/>
      <c r="C874715" s="75"/>
    </row>
    <row r="874716" spans="2:3" x14ac:dyDescent="0.25">
      <c r="B874716" s="76"/>
      <c r="C874716" s="75"/>
    </row>
    <row r="874717" spans="2:3" x14ac:dyDescent="0.25">
      <c r="B874717" s="76"/>
      <c r="C874717" s="75"/>
    </row>
    <row r="874718" spans="2:3" x14ac:dyDescent="0.25">
      <c r="B874718" s="76"/>
      <c r="C874718" s="75"/>
    </row>
    <row r="874719" spans="2:3" x14ac:dyDescent="0.25">
      <c r="B874719" s="76"/>
      <c r="C874719" s="75"/>
    </row>
    <row r="874720" spans="2:3" x14ac:dyDescent="0.25">
      <c r="B874720" s="76"/>
      <c r="C874720" s="75"/>
    </row>
    <row r="874721" spans="2:3" x14ac:dyDescent="0.25">
      <c r="B874721" s="76"/>
      <c r="C874721" s="75"/>
    </row>
    <row r="874722" spans="2:3" x14ac:dyDescent="0.25">
      <c r="B874722" s="76"/>
      <c r="C874722" s="75"/>
    </row>
    <row r="874723" spans="2:3" x14ac:dyDescent="0.25">
      <c r="B874723" s="76"/>
      <c r="C874723" s="75"/>
    </row>
    <row r="874833" spans="2:3" x14ac:dyDescent="0.25">
      <c r="B874833" s="76"/>
      <c r="C874833" s="75"/>
    </row>
    <row r="874834" spans="2:3" x14ac:dyDescent="0.25">
      <c r="B874834" s="76"/>
      <c r="C874834" s="75"/>
    </row>
    <row r="874835" spans="2:3" x14ac:dyDescent="0.25">
      <c r="B874835" s="76"/>
      <c r="C874835" s="75"/>
    </row>
    <row r="874836" spans="2:3" x14ac:dyDescent="0.25">
      <c r="B874836" s="76"/>
      <c r="C874836" s="75"/>
    </row>
    <row r="874837" spans="2:3" x14ac:dyDescent="0.25">
      <c r="B874837" s="76"/>
      <c r="C874837" s="75"/>
    </row>
    <row r="874838" spans="2:3" x14ac:dyDescent="0.25">
      <c r="B874838" s="76"/>
      <c r="C874838" s="75"/>
    </row>
    <row r="874839" spans="2:3" x14ac:dyDescent="0.25">
      <c r="B874839" s="76"/>
      <c r="C874839" s="75"/>
    </row>
    <row r="874840" spans="2:3" x14ac:dyDescent="0.25">
      <c r="B874840" s="76"/>
      <c r="C874840" s="75"/>
    </row>
    <row r="874841" spans="2:3" x14ac:dyDescent="0.25">
      <c r="B874841" s="76"/>
      <c r="C874841" s="75"/>
    </row>
    <row r="874842" spans="2:3" x14ac:dyDescent="0.25">
      <c r="B874842" s="76"/>
      <c r="C874842" s="75"/>
    </row>
    <row r="874843" spans="2:3" x14ac:dyDescent="0.25">
      <c r="B874843" s="76"/>
      <c r="C874843" s="75"/>
    </row>
    <row r="874844" spans="2:3" x14ac:dyDescent="0.25">
      <c r="B874844" s="76"/>
      <c r="C874844" s="75"/>
    </row>
    <row r="874845" spans="2:3" x14ac:dyDescent="0.25">
      <c r="B874845" s="76"/>
      <c r="C874845" s="75"/>
    </row>
    <row r="874955" spans="2:3" x14ac:dyDescent="0.25">
      <c r="B874955" s="76"/>
      <c r="C874955" s="75"/>
    </row>
    <row r="874956" spans="2:3" x14ac:dyDescent="0.25">
      <c r="B874956" s="76"/>
      <c r="C874956" s="75"/>
    </row>
    <row r="874957" spans="2:3" x14ac:dyDescent="0.25">
      <c r="B874957" s="76"/>
      <c r="C874957" s="75"/>
    </row>
    <row r="874958" spans="2:3" x14ac:dyDescent="0.25">
      <c r="B874958" s="76"/>
      <c r="C874958" s="75"/>
    </row>
    <row r="874959" spans="2:3" x14ac:dyDescent="0.25">
      <c r="B874959" s="76"/>
      <c r="C874959" s="75"/>
    </row>
    <row r="874960" spans="2:3" x14ac:dyDescent="0.25">
      <c r="B874960" s="76"/>
      <c r="C874960" s="75"/>
    </row>
    <row r="874961" spans="2:3" x14ac:dyDescent="0.25">
      <c r="B874961" s="76"/>
      <c r="C874961" s="75"/>
    </row>
    <row r="874962" spans="2:3" x14ac:dyDescent="0.25">
      <c r="B874962" s="76"/>
      <c r="C874962" s="75"/>
    </row>
    <row r="874963" spans="2:3" x14ac:dyDescent="0.25">
      <c r="B874963" s="76"/>
      <c r="C874963" s="75"/>
    </row>
    <row r="874964" spans="2:3" x14ac:dyDescent="0.25">
      <c r="B874964" s="76"/>
      <c r="C874964" s="75"/>
    </row>
    <row r="874965" spans="2:3" x14ac:dyDescent="0.25">
      <c r="B874965" s="76"/>
      <c r="C874965" s="75"/>
    </row>
    <row r="874966" spans="2:3" x14ac:dyDescent="0.25">
      <c r="B874966" s="76"/>
      <c r="C874966" s="75"/>
    </row>
    <row r="874967" spans="2:3" x14ac:dyDescent="0.25">
      <c r="B874967" s="76"/>
      <c r="C874967" s="75"/>
    </row>
    <row r="875077" spans="2:3" x14ac:dyDescent="0.25">
      <c r="B875077" s="76"/>
      <c r="C875077" s="75"/>
    </row>
    <row r="875078" spans="2:3" x14ac:dyDescent="0.25">
      <c r="B875078" s="76"/>
      <c r="C875078" s="75"/>
    </row>
    <row r="875079" spans="2:3" x14ac:dyDescent="0.25">
      <c r="B875079" s="76"/>
      <c r="C875079" s="75"/>
    </row>
    <row r="875080" spans="2:3" x14ac:dyDescent="0.25">
      <c r="B875080" s="76"/>
      <c r="C875080" s="75"/>
    </row>
    <row r="875081" spans="2:3" x14ac:dyDescent="0.25">
      <c r="B875081" s="76"/>
      <c r="C875081" s="75"/>
    </row>
    <row r="875082" spans="2:3" x14ac:dyDescent="0.25">
      <c r="B875082" s="76"/>
      <c r="C875082" s="75"/>
    </row>
    <row r="875083" spans="2:3" x14ac:dyDescent="0.25">
      <c r="B875083" s="76"/>
      <c r="C875083" s="75"/>
    </row>
    <row r="875084" spans="2:3" x14ac:dyDescent="0.25">
      <c r="B875084" s="76"/>
      <c r="C875084" s="75"/>
    </row>
    <row r="875085" spans="2:3" x14ac:dyDescent="0.25">
      <c r="B875085" s="76"/>
      <c r="C875085" s="75"/>
    </row>
    <row r="875086" spans="2:3" x14ac:dyDescent="0.25">
      <c r="B875086" s="76"/>
      <c r="C875086" s="75"/>
    </row>
    <row r="875087" spans="2:3" x14ac:dyDescent="0.25">
      <c r="B875087" s="76"/>
      <c r="C875087" s="75"/>
    </row>
    <row r="875088" spans="2:3" x14ac:dyDescent="0.25">
      <c r="B875088" s="76"/>
      <c r="C875088" s="75"/>
    </row>
    <row r="875089" spans="2:3" x14ac:dyDescent="0.25">
      <c r="B875089" s="76"/>
      <c r="C875089" s="75"/>
    </row>
    <row r="875199" spans="2:3" x14ac:dyDescent="0.25">
      <c r="B875199" s="76"/>
      <c r="C875199" s="75"/>
    </row>
    <row r="875200" spans="2:3" x14ac:dyDescent="0.25">
      <c r="B875200" s="76"/>
      <c r="C875200" s="75"/>
    </row>
    <row r="875201" spans="2:3" x14ac:dyDescent="0.25">
      <c r="B875201" s="76"/>
      <c r="C875201" s="75"/>
    </row>
    <row r="875202" spans="2:3" x14ac:dyDescent="0.25">
      <c r="B875202" s="76"/>
      <c r="C875202" s="75"/>
    </row>
    <row r="875203" spans="2:3" x14ac:dyDescent="0.25">
      <c r="B875203" s="76"/>
      <c r="C875203" s="75"/>
    </row>
    <row r="875204" spans="2:3" x14ac:dyDescent="0.25">
      <c r="B875204" s="76"/>
      <c r="C875204" s="75"/>
    </row>
    <row r="875205" spans="2:3" x14ac:dyDescent="0.25">
      <c r="B875205" s="76"/>
      <c r="C875205" s="75"/>
    </row>
    <row r="875206" spans="2:3" x14ac:dyDescent="0.25">
      <c r="B875206" s="76"/>
      <c r="C875206" s="75"/>
    </row>
    <row r="875207" spans="2:3" x14ac:dyDescent="0.25">
      <c r="B875207" s="76"/>
      <c r="C875207" s="75"/>
    </row>
    <row r="875208" spans="2:3" x14ac:dyDescent="0.25">
      <c r="B875208" s="76"/>
      <c r="C875208" s="75"/>
    </row>
    <row r="875209" spans="2:3" x14ac:dyDescent="0.25">
      <c r="B875209" s="76"/>
      <c r="C875209" s="75"/>
    </row>
    <row r="875210" spans="2:3" x14ac:dyDescent="0.25">
      <c r="B875210" s="76"/>
      <c r="C875210" s="75"/>
    </row>
    <row r="875211" spans="2:3" x14ac:dyDescent="0.25">
      <c r="B875211" s="76"/>
      <c r="C875211" s="75"/>
    </row>
    <row r="875321" spans="2:3" x14ac:dyDescent="0.25">
      <c r="B875321" s="76"/>
      <c r="C875321" s="75"/>
    </row>
    <row r="875322" spans="2:3" x14ac:dyDescent="0.25">
      <c r="B875322" s="76"/>
      <c r="C875322" s="75"/>
    </row>
    <row r="875323" spans="2:3" x14ac:dyDescent="0.25">
      <c r="B875323" s="76"/>
      <c r="C875323" s="75"/>
    </row>
    <row r="875324" spans="2:3" x14ac:dyDescent="0.25">
      <c r="B875324" s="76"/>
      <c r="C875324" s="75"/>
    </row>
    <row r="875325" spans="2:3" x14ac:dyDescent="0.25">
      <c r="B875325" s="76"/>
      <c r="C875325" s="75"/>
    </row>
    <row r="875326" spans="2:3" x14ac:dyDescent="0.25">
      <c r="B875326" s="76"/>
      <c r="C875326" s="75"/>
    </row>
    <row r="875327" spans="2:3" x14ac:dyDescent="0.25">
      <c r="B875327" s="76"/>
      <c r="C875327" s="75"/>
    </row>
    <row r="875328" spans="2:3" x14ac:dyDescent="0.25">
      <c r="B875328" s="76"/>
      <c r="C875328" s="75"/>
    </row>
    <row r="875329" spans="2:3" x14ac:dyDescent="0.25">
      <c r="B875329" s="76"/>
      <c r="C875329" s="75"/>
    </row>
    <row r="875330" spans="2:3" x14ac:dyDescent="0.25">
      <c r="B875330" s="76"/>
      <c r="C875330" s="75"/>
    </row>
    <row r="875331" spans="2:3" x14ac:dyDescent="0.25">
      <c r="B875331" s="76"/>
      <c r="C875331" s="75"/>
    </row>
    <row r="875332" spans="2:3" x14ac:dyDescent="0.25">
      <c r="B875332" s="76"/>
      <c r="C875332" s="75"/>
    </row>
    <row r="875333" spans="2:3" x14ac:dyDescent="0.25">
      <c r="B875333" s="76"/>
      <c r="C875333" s="75"/>
    </row>
    <row r="875443" spans="2:3" x14ac:dyDescent="0.25">
      <c r="B875443" s="76"/>
      <c r="C875443" s="75"/>
    </row>
    <row r="875444" spans="2:3" x14ac:dyDescent="0.25">
      <c r="B875444" s="76"/>
      <c r="C875444" s="75"/>
    </row>
    <row r="875445" spans="2:3" x14ac:dyDescent="0.25">
      <c r="B875445" s="76"/>
      <c r="C875445" s="75"/>
    </row>
    <row r="875446" spans="2:3" x14ac:dyDescent="0.25">
      <c r="B875446" s="76"/>
      <c r="C875446" s="75"/>
    </row>
    <row r="875447" spans="2:3" x14ac:dyDescent="0.25">
      <c r="B875447" s="76"/>
      <c r="C875447" s="75"/>
    </row>
    <row r="875448" spans="2:3" x14ac:dyDescent="0.25">
      <c r="B875448" s="76"/>
      <c r="C875448" s="75"/>
    </row>
    <row r="875449" spans="2:3" x14ac:dyDescent="0.25">
      <c r="B875449" s="76"/>
      <c r="C875449" s="75"/>
    </row>
    <row r="875450" spans="2:3" x14ac:dyDescent="0.25">
      <c r="B875450" s="76"/>
      <c r="C875450" s="75"/>
    </row>
    <row r="875451" spans="2:3" x14ac:dyDescent="0.25">
      <c r="B875451" s="76"/>
      <c r="C875451" s="75"/>
    </row>
    <row r="875452" spans="2:3" x14ac:dyDescent="0.25">
      <c r="B875452" s="76"/>
      <c r="C875452" s="75"/>
    </row>
    <row r="875453" spans="2:3" x14ac:dyDescent="0.25">
      <c r="B875453" s="76"/>
      <c r="C875453" s="75"/>
    </row>
    <row r="875454" spans="2:3" x14ac:dyDescent="0.25">
      <c r="B875454" s="76"/>
      <c r="C875454" s="75"/>
    </row>
    <row r="875455" spans="2:3" x14ac:dyDescent="0.25">
      <c r="B875455" s="76"/>
      <c r="C875455" s="75"/>
    </row>
    <row r="875565" spans="2:3" x14ac:dyDescent="0.25">
      <c r="B875565" s="76"/>
      <c r="C875565" s="75"/>
    </row>
    <row r="875566" spans="2:3" x14ac:dyDescent="0.25">
      <c r="B875566" s="76"/>
      <c r="C875566" s="75"/>
    </row>
    <row r="875567" spans="2:3" x14ac:dyDescent="0.25">
      <c r="B875567" s="76"/>
      <c r="C875567" s="75"/>
    </row>
    <row r="875568" spans="2:3" x14ac:dyDescent="0.25">
      <c r="B875568" s="76"/>
      <c r="C875568" s="75"/>
    </row>
    <row r="875569" spans="2:3" x14ac:dyDescent="0.25">
      <c r="B875569" s="76"/>
      <c r="C875569" s="75"/>
    </row>
    <row r="875570" spans="2:3" x14ac:dyDescent="0.25">
      <c r="B875570" s="76"/>
      <c r="C875570" s="75"/>
    </row>
    <row r="875571" spans="2:3" x14ac:dyDescent="0.25">
      <c r="B875571" s="76"/>
      <c r="C875571" s="75"/>
    </row>
    <row r="875572" spans="2:3" x14ac:dyDescent="0.25">
      <c r="B875572" s="76"/>
      <c r="C875572" s="75"/>
    </row>
    <row r="875573" spans="2:3" x14ac:dyDescent="0.25">
      <c r="B875573" s="76"/>
      <c r="C875573" s="75"/>
    </row>
    <row r="875574" spans="2:3" x14ac:dyDescent="0.25">
      <c r="B875574" s="76"/>
      <c r="C875574" s="75"/>
    </row>
    <row r="875575" spans="2:3" x14ac:dyDescent="0.25">
      <c r="B875575" s="76"/>
      <c r="C875575" s="75"/>
    </row>
    <row r="875576" spans="2:3" x14ac:dyDescent="0.25">
      <c r="B875576" s="76"/>
      <c r="C875576" s="75"/>
    </row>
    <row r="875577" spans="2:3" x14ac:dyDescent="0.25">
      <c r="B875577" s="76"/>
      <c r="C875577" s="75"/>
    </row>
    <row r="875687" spans="2:3" x14ac:dyDescent="0.25">
      <c r="B875687" s="76"/>
      <c r="C875687" s="75"/>
    </row>
    <row r="875688" spans="2:3" x14ac:dyDescent="0.25">
      <c r="B875688" s="76"/>
      <c r="C875688" s="75"/>
    </row>
    <row r="875689" spans="2:3" x14ac:dyDescent="0.25">
      <c r="B875689" s="76"/>
      <c r="C875689" s="75"/>
    </row>
    <row r="875690" spans="2:3" x14ac:dyDescent="0.25">
      <c r="B875690" s="76"/>
      <c r="C875690" s="75"/>
    </row>
    <row r="875691" spans="2:3" x14ac:dyDescent="0.25">
      <c r="B875691" s="76"/>
      <c r="C875691" s="75"/>
    </row>
    <row r="875692" spans="2:3" x14ac:dyDescent="0.25">
      <c r="B875692" s="76"/>
      <c r="C875692" s="75"/>
    </row>
    <row r="875693" spans="2:3" x14ac:dyDescent="0.25">
      <c r="B875693" s="76"/>
      <c r="C875693" s="75"/>
    </row>
    <row r="875694" spans="2:3" x14ac:dyDescent="0.25">
      <c r="B875694" s="76"/>
      <c r="C875694" s="75"/>
    </row>
    <row r="875695" spans="2:3" x14ac:dyDescent="0.25">
      <c r="B875695" s="76"/>
      <c r="C875695" s="75"/>
    </row>
    <row r="875696" spans="2:3" x14ac:dyDescent="0.25">
      <c r="B875696" s="76"/>
      <c r="C875696" s="75"/>
    </row>
    <row r="875697" spans="2:3" x14ac:dyDescent="0.25">
      <c r="B875697" s="76"/>
      <c r="C875697" s="75"/>
    </row>
    <row r="875698" spans="2:3" x14ac:dyDescent="0.25">
      <c r="B875698" s="76"/>
      <c r="C875698" s="75"/>
    </row>
    <row r="875699" spans="2:3" x14ac:dyDescent="0.25">
      <c r="B875699" s="76"/>
      <c r="C875699" s="75"/>
    </row>
    <row r="875809" spans="2:3" x14ac:dyDescent="0.25">
      <c r="B875809" s="76"/>
      <c r="C875809" s="75"/>
    </row>
    <row r="875810" spans="2:3" x14ac:dyDescent="0.25">
      <c r="B875810" s="76"/>
      <c r="C875810" s="75"/>
    </row>
    <row r="875811" spans="2:3" x14ac:dyDescent="0.25">
      <c r="B875811" s="76"/>
      <c r="C875811" s="75"/>
    </row>
    <row r="875812" spans="2:3" x14ac:dyDescent="0.25">
      <c r="B875812" s="76"/>
      <c r="C875812" s="75"/>
    </row>
    <row r="875813" spans="2:3" x14ac:dyDescent="0.25">
      <c r="B875813" s="76"/>
      <c r="C875813" s="75"/>
    </row>
    <row r="875814" spans="2:3" x14ac:dyDescent="0.25">
      <c r="B875814" s="76"/>
      <c r="C875814" s="75"/>
    </row>
    <row r="875815" spans="2:3" x14ac:dyDescent="0.25">
      <c r="B875815" s="76"/>
      <c r="C875815" s="75"/>
    </row>
    <row r="875816" spans="2:3" x14ac:dyDescent="0.25">
      <c r="B875816" s="76"/>
      <c r="C875816" s="75"/>
    </row>
    <row r="875817" spans="2:3" x14ac:dyDescent="0.25">
      <c r="B875817" s="76"/>
      <c r="C875817" s="75"/>
    </row>
    <row r="875818" spans="2:3" x14ac:dyDescent="0.25">
      <c r="B875818" s="76"/>
      <c r="C875818" s="75"/>
    </row>
    <row r="875819" spans="2:3" x14ac:dyDescent="0.25">
      <c r="B875819" s="76"/>
      <c r="C875819" s="75"/>
    </row>
    <row r="875820" spans="2:3" x14ac:dyDescent="0.25">
      <c r="B875820" s="76"/>
      <c r="C875820" s="75"/>
    </row>
    <row r="875821" spans="2:3" x14ac:dyDescent="0.25">
      <c r="B875821" s="76"/>
      <c r="C875821" s="75"/>
    </row>
    <row r="875931" spans="2:3" x14ac:dyDescent="0.25">
      <c r="B875931" s="76"/>
      <c r="C875931" s="75"/>
    </row>
    <row r="875932" spans="2:3" x14ac:dyDescent="0.25">
      <c r="B875932" s="76"/>
      <c r="C875932" s="75"/>
    </row>
    <row r="875933" spans="2:3" x14ac:dyDescent="0.25">
      <c r="B875933" s="76"/>
      <c r="C875933" s="75"/>
    </row>
    <row r="875934" spans="2:3" x14ac:dyDescent="0.25">
      <c r="B875934" s="76"/>
      <c r="C875934" s="75"/>
    </row>
    <row r="875935" spans="2:3" x14ac:dyDescent="0.25">
      <c r="B875935" s="76"/>
      <c r="C875935" s="75"/>
    </row>
    <row r="875936" spans="2:3" x14ac:dyDescent="0.25">
      <c r="B875936" s="76"/>
      <c r="C875936" s="75"/>
    </row>
    <row r="875937" spans="2:3" x14ac:dyDescent="0.25">
      <c r="B875937" s="76"/>
      <c r="C875937" s="75"/>
    </row>
    <row r="875938" spans="2:3" x14ac:dyDescent="0.25">
      <c r="B875938" s="76"/>
      <c r="C875938" s="75"/>
    </row>
    <row r="875939" spans="2:3" x14ac:dyDescent="0.25">
      <c r="B875939" s="76"/>
      <c r="C875939" s="75"/>
    </row>
    <row r="875940" spans="2:3" x14ac:dyDescent="0.25">
      <c r="B875940" s="76"/>
      <c r="C875940" s="75"/>
    </row>
    <row r="875941" spans="2:3" x14ac:dyDescent="0.25">
      <c r="B875941" s="76"/>
      <c r="C875941" s="75"/>
    </row>
    <row r="875942" spans="2:3" x14ac:dyDescent="0.25">
      <c r="B875942" s="76"/>
      <c r="C875942" s="75"/>
    </row>
    <row r="875943" spans="2:3" x14ac:dyDescent="0.25">
      <c r="B875943" s="76"/>
      <c r="C875943" s="75"/>
    </row>
    <row r="876053" spans="2:3" x14ac:dyDescent="0.25">
      <c r="B876053" s="76"/>
      <c r="C876053" s="75"/>
    </row>
    <row r="876054" spans="2:3" x14ac:dyDescent="0.25">
      <c r="B876054" s="76"/>
      <c r="C876054" s="75"/>
    </row>
    <row r="876055" spans="2:3" x14ac:dyDescent="0.25">
      <c r="B876055" s="76"/>
      <c r="C876055" s="75"/>
    </row>
    <row r="876056" spans="2:3" x14ac:dyDescent="0.25">
      <c r="B876056" s="76"/>
      <c r="C876056" s="75"/>
    </row>
    <row r="876057" spans="2:3" x14ac:dyDescent="0.25">
      <c r="B876057" s="76"/>
      <c r="C876057" s="75"/>
    </row>
    <row r="876058" spans="2:3" x14ac:dyDescent="0.25">
      <c r="B876058" s="76"/>
      <c r="C876058" s="75"/>
    </row>
    <row r="876059" spans="2:3" x14ac:dyDescent="0.25">
      <c r="B876059" s="76"/>
      <c r="C876059" s="75"/>
    </row>
    <row r="876060" spans="2:3" x14ac:dyDescent="0.25">
      <c r="B876060" s="76"/>
      <c r="C876060" s="75"/>
    </row>
    <row r="876061" spans="2:3" x14ac:dyDescent="0.25">
      <c r="B876061" s="76"/>
      <c r="C876061" s="75"/>
    </row>
    <row r="876062" spans="2:3" x14ac:dyDescent="0.25">
      <c r="B876062" s="76"/>
      <c r="C876062" s="75"/>
    </row>
    <row r="876063" spans="2:3" x14ac:dyDescent="0.25">
      <c r="B876063" s="76"/>
      <c r="C876063" s="75"/>
    </row>
    <row r="876064" spans="2:3" x14ac:dyDescent="0.25">
      <c r="B876064" s="76"/>
      <c r="C876064" s="75"/>
    </row>
    <row r="876065" spans="2:3" x14ac:dyDescent="0.25">
      <c r="B876065" s="76"/>
      <c r="C876065" s="75"/>
    </row>
    <row r="876175" spans="2:3" x14ac:dyDescent="0.25">
      <c r="B876175" s="76"/>
      <c r="C876175" s="75"/>
    </row>
    <row r="876176" spans="2:3" x14ac:dyDescent="0.25">
      <c r="B876176" s="76"/>
      <c r="C876176" s="75"/>
    </row>
    <row r="876177" spans="2:3" x14ac:dyDescent="0.25">
      <c r="B876177" s="76"/>
      <c r="C876177" s="75"/>
    </row>
    <row r="876178" spans="2:3" x14ac:dyDescent="0.25">
      <c r="B876178" s="76"/>
      <c r="C876178" s="75"/>
    </row>
    <row r="876179" spans="2:3" x14ac:dyDescent="0.25">
      <c r="B876179" s="76"/>
      <c r="C876179" s="75"/>
    </row>
    <row r="876180" spans="2:3" x14ac:dyDescent="0.25">
      <c r="B876180" s="76"/>
      <c r="C876180" s="75"/>
    </row>
    <row r="876181" spans="2:3" x14ac:dyDescent="0.25">
      <c r="B876181" s="76"/>
      <c r="C876181" s="75"/>
    </row>
    <row r="876182" spans="2:3" x14ac:dyDescent="0.25">
      <c r="B876182" s="76"/>
      <c r="C876182" s="75"/>
    </row>
    <row r="876183" spans="2:3" x14ac:dyDescent="0.25">
      <c r="B876183" s="76"/>
      <c r="C876183" s="75"/>
    </row>
    <row r="876184" spans="2:3" x14ac:dyDescent="0.25">
      <c r="B876184" s="76"/>
      <c r="C876184" s="75"/>
    </row>
    <row r="876185" spans="2:3" x14ac:dyDescent="0.25">
      <c r="B876185" s="76"/>
      <c r="C876185" s="75"/>
    </row>
    <row r="876186" spans="2:3" x14ac:dyDescent="0.25">
      <c r="B876186" s="76"/>
      <c r="C876186" s="75"/>
    </row>
    <row r="876187" spans="2:3" x14ac:dyDescent="0.25">
      <c r="B876187" s="76"/>
      <c r="C876187" s="75"/>
    </row>
    <row r="876297" spans="2:3" x14ac:dyDescent="0.25">
      <c r="B876297" s="76"/>
      <c r="C876297" s="75"/>
    </row>
    <row r="876298" spans="2:3" x14ac:dyDescent="0.25">
      <c r="B876298" s="76"/>
      <c r="C876298" s="75"/>
    </row>
    <row r="876299" spans="2:3" x14ac:dyDescent="0.25">
      <c r="B876299" s="76"/>
      <c r="C876299" s="75"/>
    </row>
    <row r="876300" spans="2:3" x14ac:dyDescent="0.25">
      <c r="B876300" s="76"/>
      <c r="C876300" s="75"/>
    </row>
    <row r="876301" spans="2:3" x14ac:dyDescent="0.25">
      <c r="B876301" s="76"/>
      <c r="C876301" s="75"/>
    </row>
    <row r="876302" spans="2:3" x14ac:dyDescent="0.25">
      <c r="B876302" s="76"/>
      <c r="C876302" s="75"/>
    </row>
    <row r="876303" spans="2:3" x14ac:dyDescent="0.25">
      <c r="B876303" s="76"/>
      <c r="C876303" s="75"/>
    </row>
    <row r="876304" spans="2:3" x14ac:dyDescent="0.25">
      <c r="B876304" s="76"/>
      <c r="C876304" s="75"/>
    </row>
    <row r="876305" spans="2:3" x14ac:dyDescent="0.25">
      <c r="B876305" s="76"/>
      <c r="C876305" s="75"/>
    </row>
    <row r="876306" spans="2:3" x14ac:dyDescent="0.25">
      <c r="B876306" s="76"/>
      <c r="C876306" s="75"/>
    </row>
    <row r="876307" spans="2:3" x14ac:dyDescent="0.25">
      <c r="B876307" s="76"/>
      <c r="C876307" s="75"/>
    </row>
    <row r="876308" spans="2:3" x14ac:dyDescent="0.25">
      <c r="B876308" s="76"/>
      <c r="C876308" s="75"/>
    </row>
    <row r="876309" spans="2:3" x14ac:dyDescent="0.25">
      <c r="B876309" s="76"/>
      <c r="C876309" s="75"/>
    </row>
    <row r="876419" spans="2:3" x14ac:dyDescent="0.25">
      <c r="B876419" s="76"/>
      <c r="C876419" s="75"/>
    </row>
    <row r="876420" spans="2:3" x14ac:dyDescent="0.25">
      <c r="B876420" s="76"/>
      <c r="C876420" s="75"/>
    </row>
    <row r="876421" spans="2:3" x14ac:dyDescent="0.25">
      <c r="B876421" s="76"/>
      <c r="C876421" s="75"/>
    </row>
    <row r="876422" spans="2:3" x14ac:dyDescent="0.25">
      <c r="B876422" s="76"/>
      <c r="C876422" s="75"/>
    </row>
    <row r="876423" spans="2:3" x14ac:dyDescent="0.25">
      <c r="B876423" s="76"/>
      <c r="C876423" s="75"/>
    </row>
    <row r="876424" spans="2:3" x14ac:dyDescent="0.25">
      <c r="B876424" s="76"/>
      <c r="C876424" s="75"/>
    </row>
    <row r="876425" spans="2:3" x14ac:dyDescent="0.25">
      <c r="B876425" s="76"/>
      <c r="C876425" s="75"/>
    </row>
    <row r="876426" spans="2:3" x14ac:dyDescent="0.25">
      <c r="B876426" s="76"/>
      <c r="C876426" s="75"/>
    </row>
    <row r="876427" spans="2:3" x14ac:dyDescent="0.25">
      <c r="B876427" s="76"/>
      <c r="C876427" s="75"/>
    </row>
    <row r="876428" spans="2:3" x14ac:dyDescent="0.25">
      <c r="B876428" s="76"/>
      <c r="C876428" s="75"/>
    </row>
    <row r="876429" spans="2:3" x14ac:dyDescent="0.25">
      <c r="B876429" s="76"/>
      <c r="C876429" s="75"/>
    </row>
    <row r="876430" spans="2:3" x14ac:dyDescent="0.25">
      <c r="B876430" s="76"/>
      <c r="C876430" s="75"/>
    </row>
    <row r="876431" spans="2:3" x14ac:dyDescent="0.25">
      <c r="B876431" s="76"/>
      <c r="C876431" s="75"/>
    </row>
    <row r="876541" spans="2:3" x14ac:dyDescent="0.25">
      <c r="B876541" s="76"/>
      <c r="C876541" s="75"/>
    </row>
    <row r="876542" spans="2:3" x14ac:dyDescent="0.25">
      <c r="B876542" s="76"/>
      <c r="C876542" s="75"/>
    </row>
    <row r="876543" spans="2:3" x14ac:dyDescent="0.25">
      <c r="B876543" s="76"/>
      <c r="C876543" s="75"/>
    </row>
    <row r="876544" spans="2:3" x14ac:dyDescent="0.25">
      <c r="B876544" s="76"/>
      <c r="C876544" s="75"/>
    </row>
    <row r="876545" spans="2:3" x14ac:dyDescent="0.25">
      <c r="B876545" s="76"/>
      <c r="C876545" s="75"/>
    </row>
    <row r="876546" spans="2:3" x14ac:dyDescent="0.25">
      <c r="B876546" s="76"/>
      <c r="C876546" s="75"/>
    </row>
    <row r="876547" spans="2:3" x14ac:dyDescent="0.25">
      <c r="B876547" s="76"/>
      <c r="C876547" s="75"/>
    </row>
    <row r="876548" spans="2:3" x14ac:dyDescent="0.25">
      <c r="B876548" s="76"/>
      <c r="C876548" s="75"/>
    </row>
    <row r="876549" spans="2:3" x14ac:dyDescent="0.25">
      <c r="B876549" s="76"/>
      <c r="C876549" s="75"/>
    </row>
    <row r="876550" spans="2:3" x14ac:dyDescent="0.25">
      <c r="B876550" s="76"/>
      <c r="C876550" s="75"/>
    </row>
    <row r="876551" spans="2:3" x14ac:dyDescent="0.25">
      <c r="B876551" s="76"/>
      <c r="C876551" s="75"/>
    </row>
    <row r="876552" spans="2:3" x14ac:dyDescent="0.25">
      <c r="B876552" s="76"/>
      <c r="C876552" s="75"/>
    </row>
    <row r="876553" spans="2:3" x14ac:dyDescent="0.25">
      <c r="B876553" s="76"/>
      <c r="C876553" s="75"/>
    </row>
    <row r="876663" spans="2:3" x14ac:dyDescent="0.25">
      <c r="B876663" s="76"/>
      <c r="C876663" s="75"/>
    </row>
    <row r="876664" spans="2:3" x14ac:dyDescent="0.25">
      <c r="B876664" s="76"/>
      <c r="C876664" s="75"/>
    </row>
    <row r="876665" spans="2:3" x14ac:dyDescent="0.25">
      <c r="B876665" s="76"/>
      <c r="C876665" s="75"/>
    </row>
    <row r="876666" spans="2:3" x14ac:dyDescent="0.25">
      <c r="B876666" s="76"/>
      <c r="C876666" s="75"/>
    </row>
    <row r="876667" spans="2:3" x14ac:dyDescent="0.25">
      <c r="B876667" s="76"/>
      <c r="C876667" s="75"/>
    </row>
    <row r="876668" spans="2:3" x14ac:dyDescent="0.25">
      <c r="B876668" s="76"/>
      <c r="C876668" s="75"/>
    </row>
    <row r="876669" spans="2:3" x14ac:dyDescent="0.25">
      <c r="B876669" s="76"/>
      <c r="C876669" s="75"/>
    </row>
    <row r="876670" spans="2:3" x14ac:dyDescent="0.25">
      <c r="B876670" s="76"/>
      <c r="C876670" s="75"/>
    </row>
    <row r="876671" spans="2:3" x14ac:dyDescent="0.25">
      <c r="B876671" s="76"/>
      <c r="C876671" s="75"/>
    </row>
    <row r="876672" spans="2:3" x14ac:dyDescent="0.25">
      <c r="B876672" s="76"/>
      <c r="C876672" s="75"/>
    </row>
    <row r="876673" spans="2:3" x14ac:dyDescent="0.25">
      <c r="B876673" s="76"/>
      <c r="C876673" s="75"/>
    </row>
    <row r="876674" spans="2:3" x14ac:dyDescent="0.25">
      <c r="B876674" s="76"/>
      <c r="C876674" s="75"/>
    </row>
    <row r="876675" spans="2:3" x14ac:dyDescent="0.25">
      <c r="B876675" s="76"/>
      <c r="C876675" s="75"/>
    </row>
    <row r="876785" spans="2:3" x14ac:dyDescent="0.25">
      <c r="B876785" s="76"/>
      <c r="C876785" s="75"/>
    </row>
    <row r="876786" spans="2:3" x14ac:dyDescent="0.25">
      <c r="B876786" s="76"/>
      <c r="C876786" s="75"/>
    </row>
    <row r="876787" spans="2:3" x14ac:dyDescent="0.25">
      <c r="B876787" s="76"/>
      <c r="C876787" s="75"/>
    </row>
    <row r="876788" spans="2:3" x14ac:dyDescent="0.25">
      <c r="B876788" s="76"/>
      <c r="C876788" s="75"/>
    </row>
    <row r="876789" spans="2:3" x14ac:dyDescent="0.25">
      <c r="B876789" s="76"/>
      <c r="C876789" s="75"/>
    </row>
    <row r="876790" spans="2:3" x14ac:dyDescent="0.25">
      <c r="B876790" s="76"/>
      <c r="C876790" s="75"/>
    </row>
    <row r="876791" spans="2:3" x14ac:dyDescent="0.25">
      <c r="B876791" s="76"/>
      <c r="C876791" s="75"/>
    </row>
    <row r="876792" spans="2:3" x14ac:dyDescent="0.25">
      <c r="B876792" s="76"/>
      <c r="C876792" s="75"/>
    </row>
    <row r="876793" spans="2:3" x14ac:dyDescent="0.25">
      <c r="B876793" s="76"/>
      <c r="C876793" s="75"/>
    </row>
    <row r="876794" spans="2:3" x14ac:dyDescent="0.25">
      <c r="B876794" s="76"/>
      <c r="C876794" s="75"/>
    </row>
    <row r="876795" spans="2:3" x14ac:dyDescent="0.25">
      <c r="B876795" s="76"/>
      <c r="C876795" s="75"/>
    </row>
    <row r="876796" spans="2:3" x14ac:dyDescent="0.25">
      <c r="B876796" s="76"/>
      <c r="C876796" s="75"/>
    </row>
    <row r="876797" spans="2:3" x14ac:dyDescent="0.25">
      <c r="B876797" s="76"/>
      <c r="C876797" s="75"/>
    </row>
    <row r="876907" spans="2:3" x14ac:dyDescent="0.25">
      <c r="B876907" s="76"/>
      <c r="C876907" s="75"/>
    </row>
    <row r="876908" spans="2:3" x14ac:dyDescent="0.25">
      <c r="B876908" s="76"/>
      <c r="C876908" s="75"/>
    </row>
    <row r="876909" spans="2:3" x14ac:dyDescent="0.25">
      <c r="B876909" s="76"/>
      <c r="C876909" s="75"/>
    </row>
    <row r="876910" spans="2:3" x14ac:dyDescent="0.25">
      <c r="B876910" s="76"/>
      <c r="C876910" s="75"/>
    </row>
    <row r="876911" spans="2:3" x14ac:dyDescent="0.25">
      <c r="B876911" s="76"/>
      <c r="C876911" s="75"/>
    </row>
    <row r="876912" spans="2:3" x14ac:dyDescent="0.25">
      <c r="B876912" s="76"/>
      <c r="C876912" s="75"/>
    </row>
    <row r="876913" spans="2:3" x14ac:dyDescent="0.25">
      <c r="B876913" s="76"/>
      <c r="C876913" s="75"/>
    </row>
    <row r="876914" spans="2:3" x14ac:dyDescent="0.25">
      <c r="B876914" s="76"/>
      <c r="C876914" s="75"/>
    </row>
    <row r="876915" spans="2:3" x14ac:dyDescent="0.25">
      <c r="B876915" s="76"/>
      <c r="C876915" s="75"/>
    </row>
    <row r="876916" spans="2:3" x14ac:dyDescent="0.25">
      <c r="B876916" s="76"/>
      <c r="C876916" s="75"/>
    </row>
    <row r="876917" spans="2:3" x14ac:dyDescent="0.25">
      <c r="B876917" s="76"/>
      <c r="C876917" s="75"/>
    </row>
    <row r="876918" spans="2:3" x14ac:dyDescent="0.25">
      <c r="B876918" s="76"/>
      <c r="C876918" s="75"/>
    </row>
    <row r="876919" spans="2:3" x14ac:dyDescent="0.25">
      <c r="B876919" s="76"/>
      <c r="C876919" s="75"/>
    </row>
    <row r="877029" spans="2:3" x14ac:dyDescent="0.25">
      <c r="B877029" s="76"/>
      <c r="C877029" s="75"/>
    </row>
    <row r="877030" spans="2:3" x14ac:dyDescent="0.25">
      <c r="B877030" s="76"/>
      <c r="C877030" s="75"/>
    </row>
    <row r="877031" spans="2:3" x14ac:dyDescent="0.25">
      <c r="B877031" s="76"/>
      <c r="C877031" s="75"/>
    </row>
    <row r="877032" spans="2:3" x14ac:dyDescent="0.25">
      <c r="B877032" s="76"/>
      <c r="C877032" s="75"/>
    </row>
    <row r="877033" spans="2:3" x14ac:dyDescent="0.25">
      <c r="B877033" s="76"/>
      <c r="C877033" s="75"/>
    </row>
    <row r="877034" spans="2:3" x14ac:dyDescent="0.25">
      <c r="B877034" s="76"/>
      <c r="C877034" s="75"/>
    </row>
    <row r="877035" spans="2:3" x14ac:dyDescent="0.25">
      <c r="B877035" s="76"/>
      <c r="C877035" s="75"/>
    </row>
    <row r="877036" spans="2:3" x14ac:dyDescent="0.25">
      <c r="B877036" s="76"/>
      <c r="C877036" s="75"/>
    </row>
    <row r="877037" spans="2:3" x14ac:dyDescent="0.25">
      <c r="B877037" s="76"/>
      <c r="C877037" s="75"/>
    </row>
    <row r="877038" spans="2:3" x14ac:dyDescent="0.25">
      <c r="B877038" s="76"/>
      <c r="C877038" s="75"/>
    </row>
    <row r="877039" spans="2:3" x14ac:dyDescent="0.25">
      <c r="B877039" s="76"/>
      <c r="C877039" s="75"/>
    </row>
    <row r="877040" spans="2:3" x14ac:dyDescent="0.25">
      <c r="B877040" s="76"/>
      <c r="C877040" s="75"/>
    </row>
    <row r="877041" spans="2:3" x14ac:dyDescent="0.25">
      <c r="B877041" s="76"/>
      <c r="C877041" s="75"/>
    </row>
    <row r="877151" spans="2:3" x14ac:dyDescent="0.25">
      <c r="B877151" s="76"/>
      <c r="C877151" s="75"/>
    </row>
    <row r="877152" spans="2:3" x14ac:dyDescent="0.25">
      <c r="B877152" s="76"/>
      <c r="C877152" s="75"/>
    </row>
    <row r="877153" spans="2:3" x14ac:dyDescent="0.25">
      <c r="B877153" s="76"/>
      <c r="C877153" s="75"/>
    </row>
    <row r="877154" spans="2:3" x14ac:dyDescent="0.25">
      <c r="B877154" s="76"/>
      <c r="C877154" s="75"/>
    </row>
    <row r="877155" spans="2:3" x14ac:dyDescent="0.25">
      <c r="B877155" s="76"/>
      <c r="C877155" s="75"/>
    </row>
    <row r="877156" spans="2:3" x14ac:dyDescent="0.25">
      <c r="B877156" s="76"/>
      <c r="C877156" s="75"/>
    </row>
    <row r="877157" spans="2:3" x14ac:dyDescent="0.25">
      <c r="B877157" s="76"/>
      <c r="C877157" s="75"/>
    </row>
    <row r="877158" spans="2:3" x14ac:dyDescent="0.25">
      <c r="B877158" s="76"/>
      <c r="C877158" s="75"/>
    </row>
    <row r="877159" spans="2:3" x14ac:dyDescent="0.25">
      <c r="B877159" s="76"/>
      <c r="C877159" s="75"/>
    </row>
    <row r="877160" spans="2:3" x14ac:dyDescent="0.25">
      <c r="B877160" s="76"/>
      <c r="C877160" s="75"/>
    </row>
    <row r="877161" spans="2:3" x14ac:dyDescent="0.25">
      <c r="B877161" s="76"/>
      <c r="C877161" s="75"/>
    </row>
    <row r="877162" spans="2:3" x14ac:dyDescent="0.25">
      <c r="B877162" s="76"/>
      <c r="C877162" s="75"/>
    </row>
    <row r="877163" spans="2:3" x14ac:dyDescent="0.25">
      <c r="B877163" s="76"/>
      <c r="C877163" s="75"/>
    </row>
    <row r="877273" spans="2:3" x14ac:dyDescent="0.25">
      <c r="B877273" s="76"/>
      <c r="C877273" s="75"/>
    </row>
    <row r="877274" spans="2:3" x14ac:dyDescent="0.25">
      <c r="B877274" s="76"/>
      <c r="C877274" s="75"/>
    </row>
    <row r="877275" spans="2:3" x14ac:dyDescent="0.25">
      <c r="B877275" s="76"/>
      <c r="C877275" s="75"/>
    </row>
    <row r="877276" spans="2:3" x14ac:dyDescent="0.25">
      <c r="B877276" s="76"/>
      <c r="C877276" s="75"/>
    </row>
    <row r="877277" spans="2:3" x14ac:dyDescent="0.25">
      <c r="B877277" s="76"/>
      <c r="C877277" s="75"/>
    </row>
    <row r="877278" spans="2:3" x14ac:dyDescent="0.25">
      <c r="B877278" s="76"/>
      <c r="C877278" s="75"/>
    </row>
    <row r="877279" spans="2:3" x14ac:dyDescent="0.25">
      <c r="B877279" s="76"/>
      <c r="C877279" s="75"/>
    </row>
    <row r="877280" spans="2:3" x14ac:dyDescent="0.25">
      <c r="B877280" s="76"/>
      <c r="C877280" s="75"/>
    </row>
    <row r="877281" spans="2:3" x14ac:dyDescent="0.25">
      <c r="B877281" s="76"/>
      <c r="C877281" s="75"/>
    </row>
    <row r="877282" spans="2:3" x14ac:dyDescent="0.25">
      <c r="B877282" s="76"/>
      <c r="C877282" s="75"/>
    </row>
    <row r="877283" spans="2:3" x14ac:dyDescent="0.25">
      <c r="B877283" s="76"/>
      <c r="C877283" s="75"/>
    </row>
    <row r="877284" spans="2:3" x14ac:dyDescent="0.25">
      <c r="B877284" s="76"/>
      <c r="C877284" s="75"/>
    </row>
    <row r="877285" spans="2:3" x14ac:dyDescent="0.25">
      <c r="B877285" s="76"/>
      <c r="C877285" s="75"/>
    </row>
    <row r="877395" spans="2:3" x14ac:dyDescent="0.25">
      <c r="B877395" s="76"/>
      <c r="C877395" s="75"/>
    </row>
    <row r="877396" spans="2:3" x14ac:dyDescent="0.25">
      <c r="B877396" s="76"/>
      <c r="C877396" s="75"/>
    </row>
    <row r="877397" spans="2:3" x14ac:dyDescent="0.25">
      <c r="B877397" s="76"/>
      <c r="C877397" s="75"/>
    </row>
    <row r="877398" spans="2:3" x14ac:dyDescent="0.25">
      <c r="B877398" s="76"/>
      <c r="C877398" s="75"/>
    </row>
    <row r="877399" spans="2:3" x14ac:dyDescent="0.25">
      <c r="B877399" s="76"/>
      <c r="C877399" s="75"/>
    </row>
    <row r="877400" spans="2:3" x14ac:dyDescent="0.25">
      <c r="B877400" s="76"/>
      <c r="C877400" s="75"/>
    </row>
    <row r="877401" spans="2:3" x14ac:dyDescent="0.25">
      <c r="B877401" s="76"/>
      <c r="C877401" s="75"/>
    </row>
    <row r="877402" spans="2:3" x14ac:dyDescent="0.25">
      <c r="B877402" s="76"/>
      <c r="C877402" s="75"/>
    </row>
    <row r="877403" spans="2:3" x14ac:dyDescent="0.25">
      <c r="B877403" s="76"/>
      <c r="C877403" s="75"/>
    </row>
    <row r="877404" spans="2:3" x14ac:dyDescent="0.25">
      <c r="B877404" s="76"/>
      <c r="C877404" s="75"/>
    </row>
    <row r="877405" spans="2:3" x14ac:dyDescent="0.25">
      <c r="B877405" s="76"/>
      <c r="C877405" s="75"/>
    </row>
    <row r="877406" spans="2:3" x14ac:dyDescent="0.25">
      <c r="B877406" s="76"/>
      <c r="C877406" s="75"/>
    </row>
    <row r="877407" spans="2:3" x14ac:dyDescent="0.25">
      <c r="B877407" s="76"/>
      <c r="C877407" s="75"/>
    </row>
    <row r="877517" spans="2:3" x14ac:dyDescent="0.25">
      <c r="B877517" s="76"/>
      <c r="C877517" s="75"/>
    </row>
    <row r="877518" spans="2:3" x14ac:dyDescent="0.25">
      <c r="B877518" s="76"/>
      <c r="C877518" s="75"/>
    </row>
    <row r="877519" spans="2:3" x14ac:dyDescent="0.25">
      <c r="B877519" s="76"/>
      <c r="C877519" s="75"/>
    </row>
    <row r="877520" spans="2:3" x14ac:dyDescent="0.25">
      <c r="B877520" s="76"/>
      <c r="C877520" s="75"/>
    </row>
    <row r="877521" spans="2:3" x14ac:dyDescent="0.25">
      <c r="B877521" s="76"/>
      <c r="C877521" s="75"/>
    </row>
    <row r="877522" spans="2:3" x14ac:dyDescent="0.25">
      <c r="B877522" s="76"/>
      <c r="C877522" s="75"/>
    </row>
    <row r="877523" spans="2:3" x14ac:dyDescent="0.25">
      <c r="B877523" s="76"/>
      <c r="C877523" s="75"/>
    </row>
    <row r="877524" spans="2:3" x14ac:dyDescent="0.25">
      <c r="B877524" s="76"/>
      <c r="C877524" s="75"/>
    </row>
    <row r="877525" spans="2:3" x14ac:dyDescent="0.25">
      <c r="B877525" s="76"/>
      <c r="C877525" s="75"/>
    </row>
    <row r="877526" spans="2:3" x14ac:dyDescent="0.25">
      <c r="B877526" s="76"/>
      <c r="C877526" s="75"/>
    </row>
    <row r="877527" spans="2:3" x14ac:dyDescent="0.25">
      <c r="B877527" s="76"/>
      <c r="C877527" s="75"/>
    </row>
    <row r="877528" spans="2:3" x14ac:dyDescent="0.25">
      <c r="B877528" s="76"/>
      <c r="C877528" s="75"/>
    </row>
    <row r="877529" spans="2:3" x14ac:dyDescent="0.25">
      <c r="B877529" s="76"/>
      <c r="C877529" s="75"/>
    </row>
    <row r="877639" spans="2:3" x14ac:dyDescent="0.25">
      <c r="B877639" s="76"/>
      <c r="C877639" s="75"/>
    </row>
    <row r="877640" spans="2:3" x14ac:dyDescent="0.25">
      <c r="B877640" s="76"/>
      <c r="C877640" s="75"/>
    </row>
    <row r="877641" spans="2:3" x14ac:dyDescent="0.25">
      <c r="B877641" s="76"/>
      <c r="C877641" s="75"/>
    </row>
    <row r="877642" spans="2:3" x14ac:dyDescent="0.25">
      <c r="B877642" s="76"/>
      <c r="C877642" s="75"/>
    </row>
    <row r="877643" spans="2:3" x14ac:dyDescent="0.25">
      <c r="B877643" s="76"/>
      <c r="C877643" s="75"/>
    </row>
    <row r="877644" spans="2:3" x14ac:dyDescent="0.25">
      <c r="B877644" s="76"/>
      <c r="C877644" s="75"/>
    </row>
    <row r="877645" spans="2:3" x14ac:dyDescent="0.25">
      <c r="B877645" s="76"/>
      <c r="C877645" s="75"/>
    </row>
    <row r="877646" spans="2:3" x14ac:dyDescent="0.25">
      <c r="B877646" s="76"/>
      <c r="C877646" s="75"/>
    </row>
    <row r="877647" spans="2:3" x14ac:dyDescent="0.25">
      <c r="B877647" s="76"/>
      <c r="C877647" s="75"/>
    </row>
    <row r="877648" spans="2:3" x14ac:dyDescent="0.25">
      <c r="B877648" s="76"/>
      <c r="C877648" s="75"/>
    </row>
    <row r="877649" spans="2:3" x14ac:dyDescent="0.25">
      <c r="B877649" s="76"/>
      <c r="C877649" s="75"/>
    </row>
    <row r="877650" spans="2:3" x14ac:dyDescent="0.25">
      <c r="B877650" s="76"/>
      <c r="C877650" s="75"/>
    </row>
    <row r="877651" spans="2:3" x14ac:dyDescent="0.25">
      <c r="B877651" s="76"/>
      <c r="C877651" s="75"/>
    </row>
    <row r="877761" spans="2:3" x14ac:dyDescent="0.25">
      <c r="B877761" s="76"/>
      <c r="C877761" s="75"/>
    </row>
    <row r="877762" spans="2:3" x14ac:dyDescent="0.25">
      <c r="B877762" s="76"/>
      <c r="C877762" s="75"/>
    </row>
    <row r="877763" spans="2:3" x14ac:dyDescent="0.25">
      <c r="B877763" s="76"/>
      <c r="C877763" s="75"/>
    </row>
    <row r="877764" spans="2:3" x14ac:dyDescent="0.25">
      <c r="B877764" s="76"/>
      <c r="C877764" s="75"/>
    </row>
    <row r="877765" spans="2:3" x14ac:dyDescent="0.25">
      <c r="B877765" s="76"/>
      <c r="C877765" s="75"/>
    </row>
    <row r="877766" spans="2:3" x14ac:dyDescent="0.25">
      <c r="B877766" s="76"/>
      <c r="C877766" s="75"/>
    </row>
    <row r="877767" spans="2:3" x14ac:dyDescent="0.25">
      <c r="B877767" s="76"/>
      <c r="C877767" s="75"/>
    </row>
    <row r="877768" spans="2:3" x14ac:dyDescent="0.25">
      <c r="B877768" s="76"/>
      <c r="C877768" s="75"/>
    </row>
    <row r="877769" spans="2:3" x14ac:dyDescent="0.25">
      <c r="B877769" s="76"/>
      <c r="C877769" s="75"/>
    </row>
    <row r="877770" spans="2:3" x14ac:dyDescent="0.25">
      <c r="B877770" s="76"/>
      <c r="C877770" s="75"/>
    </row>
    <row r="877771" spans="2:3" x14ac:dyDescent="0.25">
      <c r="B877771" s="76"/>
      <c r="C877771" s="75"/>
    </row>
    <row r="877772" spans="2:3" x14ac:dyDescent="0.25">
      <c r="B877772" s="76"/>
      <c r="C877772" s="75"/>
    </row>
    <row r="877773" spans="2:3" x14ac:dyDescent="0.25">
      <c r="B877773" s="76"/>
      <c r="C877773" s="75"/>
    </row>
    <row r="877883" spans="2:3" x14ac:dyDescent="0.25">
      <c r="B877883" s="76"/>
      <c r="C877883" s="75"/>
    </row>
    <row r="877884" spans="2:3" x14ac:dyDescent="0.25">
      <c r="B877884" s="76"/>
      <c r="C877884" s="75"/>
    </row>
    <row r="877885" spans="2:3" x14ac:dyDescent="0.25">
      <c r="B877885" s="76"/>
      <c r="C877885" s="75"/>
    </row>
    <row r="877886" spans="2:3" x14ac:dyDescent="0.25">
      <c r="B877886" s="76"/>
      <c r="C877886" s="75"/>
    </row>
    <row r="877887" spans="2:3" x14ac:dyDescent="0.25">
      <c r="B877887" s="76"/>
      <c r="C877887" s="75"/>
    </row>
    <row r="877888" spans="2:3" x14ac:dyDescent="0.25">
      <c r="B877888" s="76"/>
      <c r="C877888" s="75"/>
    </row>
    <row r="877889" spans="2:3" x14ac:dyDescent="0.25">
      <c r="B877889" s="76"/>
      <c r="C877889" s="75"/>
    </row>
    <row r="877890" spans="2:3" x14ac:dyDescent="0.25">
      <c r="B877890" s="76"/>
      <c r="C877890" s="75"/>
    </row>
    <row r="877891" spans="2:3" x14ac:dyDescent="0.25">
      <c r="B877891" s="76"/>
      <c r="C877891" s="75"/>
    </row>
    <row r="877892" spans="2:3" x14ac:dyDescent="0.25">
      <c r="B877892" s="76"/>
      <c r="C877892" s="75"/>
    </row>
    <row r="877893" spans="2:3" x14ac:dyDescent="0.25">
      <c r="B877893" s="76"/>
      <c r="C877893" s="75"/>
    </row>
    <row r="877894" spans="2:3" x14ac:dyDescent="0.25">
      <c r="B877894" s="76"/>
      <c r="C877894" s="75"/>
    </row>
    <row r="877895" spans="2:3" x14ac:dyDescent="0.25">
      <c r="B877895" s="76"/>
      <c r="C877895" s="75"/>
    </row>
    <row r="878005" spans="2:3" x14ac:dyDescent="0.25">
      <c r="B878005" s="76"/>
      <c r="C878005" s="75"/>
    </row>
    <row r="878006" spans="2:3" x14ac:dyDescent="0.25">
      <c r="B878006" s="76"/>
      <c r="C878006" s="75"/>
    </row>
    <row r="878007" spans="2:3" x14ac:dyDescent="0.25">
      <c r="B878007" s="76"/>
      <c r="C878007" s="75"/>
    </row>
    <row r="878008" spans="2:3" x14ac:dyDescent="0.25">
      <c r="B878008" s="76"/>
      <c r="C878008" s="75"/>
    </row>
    <row r="878009" spans="2:3" x14ac:dyDescent="0.25">
      <c r="B878009" s="76"/>
      <c r="C878009" s="75"/>
    </row>
    <row r="878010" spans="2:3" x14ac:dyDescent="0.25">
      <c r="B878010" s="76"/>
      <c r="C878010" s="75"/>
    </row>
    <row r="878011" spans="2:3" x14ac:dyDescent="0.25">
      <c r="B878011" s="76"/>
      <c r="C878011" s="75"/>
    </row>
    <row r="878012" spans="2:3" x14ac:dyDescent="0.25">
      <c r="B878012" s="76"/>
      <c r="C878012" s="75"/>
    </row>
    <row r="878013" spans="2:3" x14ac:dyDescent="0.25">
      <c r="B878013" s="76"/>
      <c r="C878013" s="75"/>
    </row>
    <row r="878014" spans="2:3" x14ac:dyDescent="0.25">
      <c r="B878014" s="76"/>
      <c r="C878014" s="75"/>
    </row>
    <row r="878015" spans="2:3" x14ac:dyDescent="0.25">
      <c r="B878015" s="76"/>
      <c r="C878015" s="75"/>
    </row>
    <row r="878016" spans="2:3" x14ac:dyDescent="0.25">
      <c r="B878016" s="76"/>
      <c r="C878016" s="75"/>
    </row>
    <row r="878017" spans="2:3" x14ac:dyDescent="0.25">
      <c r="B878017" s="76"/>
      <c r="C878017" s="75"/>
    </row>
    <row r="878127" spans="2:3" x14ac:dyDescent="0.25">
      <c r="B878127" s="76"/>
      <c r="C878127" s="75"/>
    </row>
    <row r="878128" spans="2:3" x14ac:dyDescent="0.25">
      <c r="B878128" s="76"/>
      <c r="C878128" s="75"/>
    </row>
    <row r="878129" spans="2:3" x14ac:dyDescent="0.25">
      <c r="B878129" s="76"/>
      <c r="C878129" s="75"/>
    </row>
    <row r="878130" spans="2:3" x14ac:dyDescent="0.25">
      <c r="B878130" s="76"/>
      <c r="C878130" s="75"/>
    </row>
    <row r="878131" spans="2:3" x14ac:dyDescent="0.25">
      <c r="B878131" s="76"/>
      <c r="C878131" s="75"/>
    </row>
    <row r="878132" spans="2:3" x14ac:dyDescent="0.25">
      <c r="B878132" s="76"/>
      <c r="C878132" s="75"/>
    </row>
    <row r="878133" spans="2:3" x14ac:dyDescent="0.25">
      <c r="B878133" s="76"/>
      <c r="C878133" s="75"/>
    </row>
    <row r="878134" spans="2:3" x14ac:dyDescent="0.25">
      <c r="B878134" s="76"/>
      <c r="C878134" s="75"/>
    </row>
    <row r="878135" spans="2:3" x14ac:dyDescent="0.25">
      <c r="B878135" s="76"/>
      <c r="C878135" s="75"/>
    </row>
    <row r="878136" spans="2:3" x14ac:dyDescent="0.25">
      <c r="B878136" s="76"/>
      <c r="C878136" s="75"/>
    </row>
    <row r="878137" spans="2:3" x14ac:dyDescent="0.25">
      <c r="B878137" s="76"/>
      <c r="C878137" s="75"/>
    </row>
    <row r="878138" spans="2:3" x14ac:dyDescent="0.25">
      <c r="B878138" s="76"/>
      <c r="C878138" s="75"/>
    </row>
    <row r="878139" spans="2:3" x14ac:dyDescent="0.25">
      <c r="B878139" s="76"/>
      <c r="C878139" s="75"/>
    </row>
    <row r="878249" spans="2:3" x14ac:dyDescent="0.25">
      <c r="B878249" s="76"/>
      <c r="C878249" s="75"/>
    </row>
    <row r="878250" spans="2:3" x14ac:dyDescent="0.25">
      <c r="B878250" s="76"/>
      <c r="C878250" s="75"/>
    </row>
    <row r="878251" spans="2:3" x14ac:dyDescent="0.25">
      <c r="B878251" s="76"/>
      <c r="C878251" s="75"/>
    </row>
    <row r="878252" spans="2:3" x14ac:dyDescent="0.25">
      <c r="B878252" s="76"/>
      <c r="C878252" s="75"/>
    </row>
    <row r="878253" spans="2:3" x14ac:dyDescent="0.25">
      <c r="B878253" s="76"/>
      <c r="C878253" s="75"/>
    </row>
    <row r="878254" spans="2:3" x14ac:dyDescent="0.25">
      <c r="B878254" s="76"/>
      <c r="C878254" s="75"/>
    </row>
    <row r="878255" spans="2:3" x14ac:dyDescent="0.25">
      <c r="B878255" s="76"/>
      <c r="C878255" s="75"/>
    </row>
    <row r="878256" spans="2:3" x14ac:dyDescent="0.25">
      <c r="B878256" s="76"/>
      <c r="C878256" s="75"/>
    </row>
    <row r="878257" spans="2:3" x14ac:dyDescent="0.25">
      <c r="B878257" s="76"/>
      <c r="C878257" s="75"/>
    </row>
    <row r="878258" spans="2:3" x14ac:dyDescent="0.25">
      <c r="B878258" s="76"/>
      <c r="C878258" s="75"/>
    </row>
    <row r="878259" spans="2:3" x14ac:dyDescent="0.25">
      <c r="B878259" s="76"/>
      <c r="C878259" s="75"/>
    </row>
    <row r="878260" spans="2:3" x14ac:dyDescent="0.25">
      <c r="B878260" s="76"/>
      <c r="C878260" s="75"/>
    </row>
    <row r="878261" spans="2:3" x14ac:dyDescent="0.25">
      <c r="B878261" s="76"/>
      <c r="C878261" s="75"/>
    </row>
    <row r="878371" spans="2:3" x14ac:dyDescent="0.25">
      <c r="B878371" s="76"/>
      <c r="C878371" s="75"/>
    </row>
    <row r="878372" spans="2:3" x14ac:dyDescent="0.25">
      <c r="B878372" s="76"/>
      <c r="C878372" s="75"/>
    </row>
    <row r="878373" spans="2:3" x14ac:dyDescent="0.25">
      <c r="B878373" s="76"/>
      <c r="C878373" s="75"/>
    </row>
    <row r="878374" spans="2:3" x14ac:dyDescent="0.25">
      <c r="B878374" s="76"/>
      <c r="C878374" s="75"/>
    </row>
    <row r="878375" spans="2:3" x14ac:dyDescent="0.25">
      <c r="B878375" s="76"/>
      <c r="C878375" s="75"/>
    </row>
    <row r="878376" spans="2:3" x14ac:dyDescent="0.25">
      <c r="B878376" s="76"/>
      <c r="C878376" s="75"/>
    </row>
    <row r="878377" spans="2:3" x14ac:dyDescent="0.25">
      <c r="B878377" s="76"/>
      <c r="C878377" s="75"/>
    </row>
    <row r="878378" spans="2:3" x14ac:dyDescent="0.25">
      <c r="B878378" s="76"/>
      <c r="C878378" s="75"/>
    </row>
    <row r="878379" spans="2:3" x14ac:dyDescent="0.25">
      <c r="B878379" s="76"/>
      <c r="C878379" s="75"/>
    </row>
    <row r="878380" spans="2:3" x14ac:dyDescent="0.25">
      <c r="B878380" s="76"/>
      <c r="C878380" s="75"/>
    </row>
    <row r="878381" spans="2:3" x14ac:dyDescent="0.25">
      <c r="B878381" s="76"/>
      <c r="C878381" s="75"/>
    </row>
    <row r="878382" spans="2:3" x14ac:dyDescent="0.25">
      <c r="B878382" s="76"/>
      <c r="C878382" s="75"/>
    </row>
    <row r="878383" spans="2:3" x14ac:dyDescent="0.25">
      <c r="B878383" s="76"/>
      <c r="C878383" s="75"/>
    </row>
    <row r="878493" spans="2:3" x14ac:dyDescent="0.25">
      <c r="B878493" s="76"/>
      <c r="C878493" s="75"/>
    </row>
    <row r="878494" spans="2:3" x14ac:dyDescent="0.25">
      <c r="B878494" s="76"/>
      <c r="C878494" s="75"/>
    </row>
    <row r="878495" spans="2:3" x14ac:dyDescent="0.25">
      <c r="B878495" s="76"/>
      <c r="C878495" s="75"/>
    </row>
    <row r="878496" spans="2:3" x14ac:dyDescent="0.25">
      <c r="B878496" s="76"/>
      <c r="C878496" s="75"/>
    </row>
    <row r="878497" spans="2:3" x14ac:dyDescent="0.25">
      <c r="B878497" s="76"/>
      <c r="C878497" s="75"/>
    </row>
    <row r="878498" spans="2:3" x14ac:dyDescent="0.25">
      <c r="B878498" s="76"/>
      <c r="C878498" s="75"/>
    </row>
    <row r="878499" spans="2:3" x14ac:dyDescent="0.25">
      <c r="B878499" s="76"/>
      <c r="C878499" s="75"/>
    </row>
    <row r="878500" spans="2:3" x14ac:dyDescent="0.25">
      <c r="B878500" s="76"/>
      <c r="C878500" s="75"/>
    </row>
    <row r="878501" spans="2:3" x14ac:dyDescent="0.25">
      <c r="B878501" s="76"/>
      <c r="C878501" s="75"/>
    </row>
    <row r="878502" spans="2:3" x14ac:dyDescent="0.25">
      <c r="B878502" s="76"/>
      <c r="C878502" s="75"/>
    </row>
    <row r="878503" spans="2:3" x14ac:dyDescent="0.25">
      <c r="B878503" s="76"/>
      <c r="C878503" s="75"/>
    </row>
    <row r="878504" spans="2:3" x14ac:dyDescent="0.25">
      <c r="B878504" s="76"/>
      <c r="C878504" s="75"/>
    </row>
    <row r="878505" spans="2:3" x14ac:dyDescent="0.25">
      <c r="B878505" s="76"/>
      <c r="C878505" s="75"/>
    </row>
    <row r="878615" spans="2:3" x14ac:dyDescent="0.25">
      <c r="B878615" s="76"/>
      <c r="C878615" s="75"/>
    </row>
    <row r="878616" spans="2:3" x14ac:dyDescent="0.25">
      <c r="B878616" s="76"/>
      <c r="C878616" s="75"/>
    </row>
    <row r="878617" spans="2:3" x14ac:dyDescent="0.25">
      <c r="B878617" s="76"/>
      <c r="C878617" s="75"/>
    </row>
    <row r="878618" spans="2:3" x14ac:dyDescent="0.25">
      <c r="B878618" s="76"/>
      <c r="C878618" s="75"/>
    </row>
    <row r="878619" spans="2:3" x14ac:dyDescent="0.25">
      <c r="B878619" s="76"/>
      <c r="C878619" s="75"/>
    </row>
    <row r="878620" spans="2:3" x14ac:dyDescent="0.25">
      <c r="B878620" s="76"/>
      <c r="C878620" s="75"/>
    </row>
    <row r="878621" spans="2:3" x14ac:dyDescent="0.25">
      <c r="B878621" s="76"/>
      <c r="C878621" s="75"/>
    </row>
    <row r="878622" spans="2:3" x14ac:dyDescent="0.25">
      <c r="B878622" s="76"/>
      <c r="C878622" s="75"/>
    </row>
    <row r="878623" spans="2:3" x14ac:dyDescent="0.25">
      <c r="B878623" s="76"/>
      <c r="C878623" s="75"/>
    </row>
    <row r="878624" spans="2:3" x14ac:dyDescent="0.25">
      <c r="B878624" s="76"/>
      <c r="C878624" s="75"/>
    </row>
    <row r="878625" spans="2:3" x14ac:dyDescent="0.25">
      <c r="B878625" s="76"/>
      <c r="C878625" s="75"/>
    </row>
    <row r="878626" spans="2:3" x14ac:dyDescent="0.25">
      <c r="B878626" s="76"/>
      <c r="C878626" s="75"/>
    </row>
    <row r="878627" spans="2:3" x14ac:dyDescent="0.25">
      <c r="B878627" s="76"/>
      <c r="C878627" s="75"/>
    </row>
    <row r="878737" spans="2:3" x14ac:dyDescent="0.25">
      <c r="B878737" s="76"/>
      <c r="C878737" s="75"/>
    </row>
    <row r="878738" spans="2:3" x14ac:dyDescent="0.25">
      <c r="B878738" s="76"/>
      <c r="C878738" s="75"/>
    </row>
    <row r="878739" spans="2:3" x14ac:dyDescent="0.25">
      <c r="B878739" s="76"/>
      <c r="C878739" s="75"/>
    </row>
    <row r="878740" spans="2:3" x14ac:dyDescent="0.25">
      <c r="B878740" s="76"/>
      <c r="C878740" s="75"/>
    </row>
    <row r="878741" spans="2:3" x14ac:dyDescent="0.25">
      <c r="B878741" s="76"/>
      <c r="C878741" s="75"/>
    </row>
    <row r="878742" spans="2:3" x14ac:dyDescent="0.25">
      <c r="B878742" s="76"/>
      <c r="C878742" s="75"/>
    </row>
    <row r="878743" spans="2:3" x14ac:dyDescent="0.25">
      <c r="B878743" s="76"/>
      <c r="C878743" s="75"/>
    </row>
    <row r="878744" spans="2:3" x14ac:dyDescent="0.25">
      <c r="B878744" s="76"/>
      <c r="C878744" s="75"/>
    </row>
    <row r="878745" spans="2:3" x14ac:dyDescent="0.25">
      <c r="B878745" s="76"/>
      <c r="C878745" s="75"/>
    </row>
    <row r="878746" spans="2:3" x14ac:dyDescent="0.25">
      <c r="B878746" s="76"/>
      <c r="C878746" s="75"/>
    </row>
    <row r="878747" spans="2:3" x14ac:dyDescent="0.25">
      <c r="B878747" s="76"/>
      <c r="C878747" s="75"/>
    </row>
    <row r="878748" spans="2:3" x14ac:dyDescent="0.25">
      <c r="B878748" s="76"/>
      <c r="C878748" s="75"/>
    </row>
    <row r="878749" spans="2:3" x14ac:dyDescent="0.25">
      <c r="B878749" s="76"/>
      <c r="C878749" s="75"/>
    </row>
    <row r="878859" spans="2:3" x14ac:dyDescent="0.25">
      <c r="B878859" s="76"/>
      <c r="C878859" s="75"/>
    </row>
    <row r="878860" spans="2:3" x14ac:dyDescent="0.25">
      <c r="B878860" s="76"/>
      <c r="C878860" s="75"/>
    </row>
    <row r="878861" spans="2:3" x14ac:dyDescent="0.25">
      <c r="B878861" s="76"/>
      <c r="C878861" s="75"/>
    </row>
    <row r="878862" spans="2:3" x14ac:dyDescent="0.25">
      <c r="B878862" s="76"/>
      <c r="C878862" s="75"/>
    </row>
    <row r="878863" spans="2:3" x14ac:dyDescent="0.25">
      <c r="B878863" s="76"/>
      <c r="C878863" s="75"/>
    </row>
    <row r="878864" spans="2:3" x14ac:dyDescent="0.25">
      <c r="B878864" s="76"/>
      <c r="C878864" s="75"/>
    </row>
    <row r="878865" spans="2:3" x14ac:dyDescent="0.25">
      <c r="B878865" s="76"/>
      <c r="C878865" s="75"/>
    </row>
    <row r="878866" spans="2:3" x14ac:dyDescent="0.25">
      <c r="B878866" s="76"/>
      <c r="C878866" s="75"/>
    </row>
    <row r="878867" spans="2:3" x14ac:dyDescent="0.25">
      <c r="B878867" s="76"/>
      <c r="C878867" s="75"/>
    </row>
    <row r="878868" spans="2:3" x14ac:dyDescent="0.25">
      <c r="B878868" s="76"/>
      <c r="C878868" s="75"/>
    </row>
    <row r="878869" spans="2:3" x14ac:dyDescent="0.25">
      <c r="B878869" s="76"/>
      <c r="C878869" s="75"/>
    </row>
    <row r="878870" spans="2:3" x14ac:dyDescent="0.25">
      <c r="B878870" s="76"/>
      <c r="C878870" s="75"/>
    </row>
    <row r="878871" spans="2:3" x14ac:dyDescent="0.25">
      <c r="B878871" s="76"/>
      <c r="C878871" s="75"/>
    </row>
    <row r="878981" spans="2:3" x14ac:dyDescent="0.25">
      <c r="B878981" s="76"/>
      <c r="C878981" s="75"/>
    </row>
    <row r="878982" spans="2:3" x14ac:dyDescent="0.25">
      <c r="B878982" s="76"/>
      <c r="C878982" s="75"/>
    </row>
    <row r="878983" spans="2:3" x14ac:dyDescent="0.25">
      <c r="B878983" s="76"/>
      <c r="C878983" s="75"/>
    </row>
    <row r="878984" spans="2:3" x14ac:dyDescent="0.25">
      <c r="B878984" s="76"/>
      <c r="C878984" s="75"/>
    </row>
    <row r="878985" spans="2:3" x14ac:dyDescent="0.25">
      <c r="B878985" s="76"/>
      <c r="C878985" s="75"/>
    </row>
    <row r="878986" spans="2:3" x14ac:dyDescent="0.25">
      <c r="B878986" s="76"/>
      <c r="C878986" s="75"/>
    </row>
    <row r="878987" spans="2:3" x14ac:dyDescent="0.25">
      <c r="B878987" s="76"/>
      <c r="C878987" s="75"/>
    </row>
    <row r="878988" spans="2:3" x14ac:dyDescent="0.25">
      <c r="B878988" s="76"/>
      <c r="C878988" s="75"/>
    </row>
    <row r="878989" spans="2:3" x14ac:dyDescent="0.25">
      <c r="B878989" s="76"/>
      <c r="C878989" s="75"/>
    </row>
    <row r="878990" spans="2:3" x14ac:dyDescent="0.25">
      <c r="B878990" s="76"/>
      <c r="C878990" s="75"/>
    </row>
    <row r="878991" spans="2:3" x14ac:dyDescent="0.25">
      <c r="B878991" s="76"/>
      <c r="C878991" s="75"/>
    </row>
    <row r="878992" spans="2:3" x14ac:dyDescent="0.25">
      <c r="B878992" s="76"/>
      <c r="C878992" s="75"/>
    </row>
    <row r="878993" spans="2:3" x14ac:dyDescent="0.25">
      <c r="B878993" s="76"/>
      <c r="C878993" s="75"/>
    </row>
    <row r="879103" spans="2:3" x14ac:dyDescent="0.25">
      <c r="B879103" s="76"/>
      <c r="C879103" s="75"/>
    </row>
    <row r="879104" spans="2:3" x14ac:dyDescent="0.25">
      <c r="B879104" s="76"/>
      <c r="C879104" s="75"/>
    </row>
    <row r="879105" spans="2:3" x14ac:dyDescent="0.25">
      <c r="B879105" s="76"/>
      <c r="C879105" s="75"/>
    </row>
    <row r="879106" spans="2:3" x14ac:dyDescent="0.25">
      <c r="B879106" s="76"/>
      <c r="C879106" s="75"/>
    </row>
    <row r="879107" spans="2:3" x14ac:dyDescent="0.25">
      <c r="B879107" s="76"/>
      <c r="C879107" s="75"/>
    </row>
    <row r="879108" spans="2:3" x14ac:dyDescent="0.25">
      <c r="B879108" s="76"/>
      <c r="C879108" s="75"/>
    </row>
    <row r="879109" spans="2:3" x14ac:dyDescent="0.25">
      <c r="B879109" s="76"/>
      <c r="C879109" s="75"/>
    </row>
    <row r="879110" spans="2:3" x14ac:dyDescent="0.25">
      <c r="B879110" s="76"/>
      <c r="C879110" s="75"/>
    </row>
    <row r="879111" spans="2:3" x14ac:dyDescent="0.25">
      <c r="B879111" s="76"/>
      <c r="C879111" s="75"/>
    </row>
    <row r="879112" spans="2:3" x14ac:dyDescent="0.25">
      <c r="B879112" s="76"/>
      <c r="C879112" s="75"/>
    </row>
    <row r="879113" spans="2:3" x14ac:dyDescent="0.25">
      <c r="B879113" s="76"/>
      <c r="C879113" s="75"/>
    </row>
    <row r="879114" spans="2:3" x14ac:dyDescent="0.25">
      <c r="B879114" s="76"/>
      <c r="C879114" s="75"/>
    </row>
    <row r="879115" spans="2:3" x14ac:dyDescent="0.25">
      <c r="B879115" s="76"/>
      <c r="C879115" s="75"/>
    </row>
    <row r="879225" spans="2:3" x14ac:dyDescent="0.25">
      <c r="B879225" s="76"/>
      <c r="C879225" s="75"/>
    </row>
    <row r="879226" spans="2:3" x14ac:dyDescent="0.25">
      <c r="B879226" s="76"/>
      <c r="C879226" s="75"/>
    </row>
    <row r="879227" spans="2:3" x14ac:dyDescent="0.25">
      <c r="B879227" s="76"/>
      <c r="C879227" s="75"/>
    </row>
    <row r="879228" spans="2:3" x14ac:dyDescent="0.25">
      <c r="B879228" s="76"/>
      <c r="C879228" s="75"/>
    </row>
    <row r="879229" spans="2:3" x14ac:dyDescent="0.25">
      <c r="B879229" s="76"/>
      <c r="C879229" s="75"/>
    </row>
    <row r="879230" spans="2:3" x14ac:dyDescent="0.25">
      <c r="B879230" s="76"/>
      <c r="C879230" s="75"/>
    </row>
    <row r="879231" spans="2:3" x14ac:dyDescent="0.25">
      <c r="B879231" s="76"/>
      <c r="C879231" s="75"/>
    </row>
    <row r="879232" spans="2:3" x14ac:dyDescent="0.25">
      <c r="B879232" s="76"/>
      <c r="C879232" s="75"/>
    </row>
    <row r="879233" spans="2:3" x14ac:dyDescent="0.25">
      <c r="B879233" s="76"/>
      <c r="C879233" s="75"/>
    </row>
    <row r="879234" spans="2:3" x14ac:dyDescent="0.25">
      <c r="B879234" s="76"/>
      <c r="C879234" s="75"/>
    </row>
    <row r="879235" spans="2:3" x14ac:dyDescent="0.25">
      <c r="B879235" s="76"/>
      <c r="C879235" s="75"/>
    </row>
    <row r="879236" spans="2:3" x14ac:dyDescent="0.25">
      <c r="B879236" s="76"/>
      <c r="C879236" s="75"/>
    </row>
    <row r="879237" spans="2:3" x14ac:dyDescent="0.25">
      <c r="B879237" s="76"/>
      <c r="C879237" s="75"/>
    </row>
    <row r="879347" spans="2:3" x14ac:dyDescent="0.25">
      <c r="B879347" s="76"/>
      <c r="C879347" s="75"/>
    </row>
    <row r="879348" spans="2:3" x14ac:dyDescent="0.25">
      <c r="B879348" s="76"/>
      <c r="C879348" s="75"/>
    </row>
    <row r="879349" spans="2:3" x14ac:dyDescent="0.25">
      <c r="B879349" s="76"/>
      <c r="C879349" s="75"/>
    </row>
    <row r="879350" spans="2:3" x14ac:dyDescent="0.25">
      <c r="B879350" s="76"/>
      <c r="C879350" s="75"/>
    </row>
    <row r="879351" spans="2:3" x14ac:dyDescent="0.25">
      <c r="B879351" s="76"/>
      <c r="C879351" s="75"/>
    </row>
    <row r="879352" spans="2:3" x14ac:dyDescent="0.25">
      <c r="B879352" s="76"/>
      <c r="C879352" s="75"/>
    </row>
    <row r="879353" spans="2:3" x14ac:dyDescent="0.25">
      <c r="B879353" s="76"/>
      <c r="C879353" s="75"/>
    </row>
    <row r="879354" spans="2:3" x14ac:dyDescent="0.25">
      <c r="B879354" s="76"/>
      <c r="C879354" s="75"/>
    </row>
    <row r="879355" spans="2:3" x14ac:dyDescent="0.25">
      <c r="B879355" s="76"/>
      <c r="C879355" s="75"/>
    </row>
    <row r="879356" spans="2:3" x14ac:dyDescent="0.25">
      <c r="B879356" s="76"/>
      <c r="C879356" s="75"/>
    </row>
    <row r="879357" spans="2:3" x14ac:dyDescent="0.25">
      <c r="B879357" s="76"/>
      <c r="C879357" s="75"/>
    </row>
    <row r="879358" spans="2:3" x14ac:dyDescent="0.25">
      <c r="B879358" s="76"/>
      <c r="C879358" s="75"/>
    </row>
    <row r="879359" spans="2:3" x14ac:dyDescent="0.25">
      <c r="B879359" s="76"/>
      <c r="C879359" s="75"/>
    </row>
    <row r="879469" spans="2:3" x14ac:dyDescent="0.25">
      <c r="B879469" s="76"/>
      <c r="C879469" s="75"/>
    </row>
    <row r="879470" spans="2:3" x14ac:dyDescent="0.25">
      <c r="B879470" s="76"/>
      <c r="C879470" s="75"/>
    </row>
    <row r="879471" spans="2:3" x14ac:dyDescent="0.25">
      <c r="B879471" s="76"/>
      <c r="C879471" s="75"/>
    </row>
    <row r="879472" spans="2:3" x14ac:dyDescent="0.25">
      <c r="B879472" s="76"/>
      <c r="C879472" s="75"/>
    </row>
    <row r="879473" spans="2:3" x14ac:dyDescent="0.25">
      <c r="B879473" s="76"/>
      <c r="C879473" s="75"/>
    </row>
    <row r="879474" spans="2:3" x14ac:dyDescent="0.25">
      <c r="B879474" s="76"/>
      <c r="C879474" s="75"/>
    </row>
    <row r="879475" spans="2:3" x14ac:dyDescent="0.25">
      <c r="B879475" s="76"/>
      <c r="C879475" s="75"/>
    </row>
    <row r="879476" spans="2:3" x14ac:dyDescent="0.25">
      <c r="B879476" s="76"/>
      <c r="C879476" s="75"/>
    </row>
    <row r="879477" spans="2:3" x14ac:dyDescent="0.25">
      <c r="B879477" s="76"/>
      <c r="C879477" s="75"/>
    </row>
    <row r="879478" spans="2:3" x14ac:dyDescent="0.25">
      <c r="B879478" s="76"/>
      <c r="C879478" s="75"/>
    </row>
    <row r="879479" spans="2:3" x14ac:dyDescent="0.25">
      <c r="B879479" s="76"/>
      <c r="C879479" s="75"/>
    </row>
    <row r="879480" spans="2:3" x14ac:dyDescent="0.25">
      <c r="B879480" s="76"/>
      <c r="C879480" s="75"/>
    </row>
    <row r="879481" spans="2:3" x14ac:dyDescent="0.25">
      <c r="B879481" s="76"/>
      <c r="C879481" s="75"/>
    </row>
    <row r="879591" spans="2:3" x14ac:dyDescent="0.25">
      <c r="B879591" s="76"/>
      <c r="C879591" s="75"/>
    </row>
    <row r="879592" spans="2:3" x14ac:dyDescent="0.25">
      <c r="B879592" s="76"/>
      <c r="C879592" s="75"/>
    </row>
    <row r="879593" spans="2:3" x14ac:dyDescent="0.25">
      <c r="B879593" s="76"/>
      <c r="C879593" s="75"/>
    </row>
    <row r="879594" spans="2:3" x14ac:dyDescent="0.25">
      <c r="B879594" s="76"/>
      <c r="C879594" s="75"/>
    </row>
    <row r="879595" spans="2:3" x14ac:dyDescent="0.25">
      <c r="B879595" s="76"/>
      <c r="C879595" s="75"/>
    </row>
    <row r="879596" spans="2:3" x14ac:dyDescent="0.25">
      <c r="B879596" s="76"/>
      <c r="C879596" s="75"/>
    </row>
    <row r="879597" spans="2:3" x14ac:dyDescent="0.25">
      <c r="B879597" s="76"/>
      <c r="C879597" s="75"/>
    </row>
    <row r="879598" spans="2:3" x14ac:dyDescent="0.25">
      <c r="B879598" s="76"/>
      <c r="C879598" s="75"/>
    </row>
    <row r="879599" spans="2:3" x14ac:dyDescent="0.25">
      <c r="B879599" s="76"/>
      <c r="C879599" s="75"/>
    </row>
    <row r="879600" spans="2:3" x14ac:dyDescent="0.25">
      <c r="B879600" s="76"/>
      <c r="C879600" s="75"/>
    </row>
    <row r="879601" spans="2:3" x14ac:dyDescent="0.25">
      <c r="B879601" s="76"/>
      <c r="C879601" s="75"/>
    </row>
    <row r="879602" spans="2:3" x14ac:dyDescent="0.25">
      <c r="B879602" s="76"/>
      <c r="C879602" s="75"/>
    </row>
    <row r="879603" spans="2:3" x14ac:dyDescent="0.25">
      <c r="B879603" s="76"/>
      <c r="C879603" s="75"/>
    </row>
    <row r="879713" spans="2:3" x14ac:dyDescent="0.25">
      <c r="B879713" s="76"/>
      <c r="C879713" s="75"/>
    </row>
    <row r="879714" spans="2:3" x14ac:dyDescent="0.25">
      <c r="B879714" s="76"/>
      <c r="C879714" s="75"/>
    </row>
    <row r="879715" spans="2:3" x14ac:dyDescent="0.25">
      <c r="B879715" s="76"/>
      <c r="C879715" s="75"/>
    </row>
    <row r="879716" spans="2:3" x14ac:dyDescent="0.25">
      <c r="B879716" s="76"/>
      <c r="C879716" s="75"/>
    </row>
    <row r="879717" spans="2:3" x14ac:dyDescent="0.25">
      <c r="B879717" s="76"/>
      <c r="C879717" s="75"/>
    </row>
    <row r="879718" spans="2:3" x14ac:dyDescent="0.25">
      <c r="B879718" s="76"/>
      <c r="C879718" s="75"/>
    </row>
    <row r="879719" spans="2:3" x14ac:dyDescent="0.25">
      <c r="B879719" s="76"/>
      <c r="C879719" s="75"/>
    </row>
    <row r="879720" spans="2:3" x14ac:dyDescent="0.25">
      <c r="B879720" s="76"/>
      <c r="C879720" s="75"/>
    </row>
    <row r="879721" spans="2:3" x14ac:dyDescent="0.25">
      <c r="B879721" s="76"/>
      <c r="C879721" s="75"/>
    </row>
    <row r="879722" spans="2:3" x14ac:dyDescent="0.25">
      <c r="B879722" s="76"/>
      <c r="C879722" s="75"/>
    </row>
    <row r="879723" spans="2:3" x14ac:dyDescent="0.25">
      <c r="B879723" s="76"/>
      <c r="C879723" s="75"/>
    </row>
    <row r="879724" spans="2:3" x14ac:dyDescent="0.25">
      <c r="B879724" s="76"/>
      <c r="C879724" s="75"/>
    </row>
    <row r="879725" spans="2:3" x14ac:dyDescent="0.25">
      <c r="B879725" s="76"/>
      <c r="C879725" s="75"/>
    </row>
    <row r="879835" spans="2:3" x14ac:dyDescent="0.25">
      <c r="B879835" s="76"/>
      <c r="C879835" s="75"/>
    </row>
    <row r="879836" spans="2:3" x14ac:dyDescent="0.25">
      <c r="B879836" s="76"/>
      <c r="C879836" s="75"/>
    </row>
    <row r="879837" spans="2:3" x14ac:dyDescent="0.25">
      <c r="B879837" s="76"/>
      <c r="C879837" s="75"/>
    </row>
    <row r="879838" spans="2:3" x14ac:dyDescent="0.25">
      <c r="B879838" s="76"/>
      <c r="C879838" s="75"/>
    </row>
    <row r="879839" spans="2:3" x14ac:dyDescent="0.25">
      <c r="B879839" s="76"/>
      <c r="C879839" s="75"/>
    </row>
    <row r="879840" spans="2:3" x14ac:dyDescent="0.25">
      <c r="B879840" s="76"/>
      <c r="C879840" s="75"/>
    </row>
    <row r="879841" spans="2:3" x14ac:dyDescent="0.25">
      <c r="B879841" s="76"/>
      <c r="C879841" s="75"/>
    </row>
    <row r="879842" spans="2:3" x14ac:dyDescent="0.25">
      <c r="B879842" s="76"/>
      <c r="C879842" s="75"/>
    </row>
    <row r="879843" spans="2:3" x14ac:dyDescent="0.25">
      <c r="B879843" s="76"/>
      <c r="C879843" s="75"/>
    </row>
    <row r="879844" spans="2:3" x14ac:dyDescent="0.25">
      <c r="B879844" s="76"/>
      <c r="C879844" s="75"/>
    </row>
    <row r="879845" spans="2:3" x14ac:dyDescent="0.25">
      <c r="B879845" s="76"/>
      <c r="C879845" s="75"/>
    </row>
    <row r="879846" spans="2:3" x14ac:dyDescent="0.25">
      <c r="B879846" s="76"/>
      <c r="C879846" s="75"/>
    </row>
    <row r="879847" spans="2:3" x14ac:dyDescent="0.25">
      <c r="B879847" s="76"/>
      <c r="C879847" s="75"/>
    </row>
    <row r="879957" spans="2:3" x14ac:dyDescent="0.25">
      <c r="B879957" s="76"/>
      <c r="C879957" s="75"/>
    </row>
    <row r="879958" spans="2:3" x14ac:dyDescent="0.25">
      <c r="B879958" s="76"/>
      <c r="C879958" s="75"/>
    </row>
    <row r="879959" spans="2:3" x14ac:dyDescent="0.25">
      <c r="B879959" s="76"/>
      <c r="C879959" s="75"/>
    </row>
    <row r="879960" spans="2:3" x14ac:dyDescent="0.25">
      <c r="B879960" s="76"/>
      <c r="C879960" s="75"/>
    </row>
    <row r="879961" spans="2:3" x14ac:dyDescent="0.25">
      <c r="B879961" s="76"/>
      <c r="C879961" s="75"/>
    </row>
    <row r="879962" spans="2:3" x14ac:dyDescent="0.25">
      <c r="B879962" s="76"/>
      <c r="C879962" s="75"/>
    </row>
    <row r="879963" spans="2:3" x14ac:dyDescent="0.25">
      <c r="B879963" s="76"/>
      <c r="C879963" s="75"/>
    </row>
    <row r="879964" spans="2:3" x14ac:dyDescent="0.25">
      <c r="B879964" s="76"/>
      <c r="C879964" s="75"/>
    </row>
    <row r="879965" spans="2:3" x14ac:dyDescent="0.25">
      <c r="B879965" s="76"/>
      <c r="C879965" s="75"/>
    </row>
    <row r="879966" spans="2:3" x14ac:dyDescent="0.25">
      <c r="B879966" s="76"/>
      <c r="C879966" s="75"/>
    </row>
    <row r="879967" spans="2:3" x14ac:dyDescent="0.25">
      <c r="B879967" s="76"/>
      <c r="C879967" s="75"/>
    </row>
    <row r="879968" spans="2:3" x14ac:dyDescent="0.25">
      <c r="B879968" s="76"/>
      <c r="C879968" s="75"/>
    </row>
    <row r="879969" spans="2:3" x14ac:dyDescent="0.25">
      <c r="B879969" s="76"/>
      <c r="C879969" s="75"/>
    </row>
    <row r="880079" spans="2:3" x14ac:dyDescent="0.25">
      <c r="B880079" s="76"/>
      <c r="C880079" s="75"/>
    </row>
    <row r="880080" spans="2:3" x14ac:dyDescent="0.25">
      <c r="B880080" s="76"/>
      <c r="C880080" s="75"/>
    </row>
    <row r="880081" spans="2:3" x14ac:dyDescent="0.25">
      <c r="B880081" s="76"/>
      <c r="C880081" s="75"/>
    </row>
    <row r="880082" spans="2:3" x14ac:dyDescent="0.25">
      <c r="B880082" s="76"/>
      <c r="C880082" s="75"/>
    </row>
    <row r="880083" spans="2:3" x14ac:dyDescent="0.25">
      <c r="B880083" s="76"/>
      <c r="C880083" s="75"/>
    </row>
    <row r="880084" spans="2:3" x14ac:dyDescent="0.25">
      <c r="B880084" s="76"/>
      <c r="C880084" s="75"/>
    </row>
    <row r="880085" spans="2:3" x14ac:dyDescent="0.25">
      <c r="B880085" s="76"/>
      <c r="C880085" s="75"/>
    </row>
    <row r="880086" spans="2:3" x14ac:dyDescent="0.25">
      <c r="B880086" s="76"/>
      <c r="C880086" s="75"/>
    </row>
    <row r="880087" spans="2:3" x14ac:dyDescent="0.25">
      <c r="B880087" s="76"/>
      <c r="C880087" s="75"/>
    </row>
    <row r="880088" spans="2:3" x14ac:dyDescent="0.25">
      <c r="B880088" s="76"/>
      <c r="C880088" s="75"/>
    </row>
    <row r="880089" spans="2:3" x14ac:dyDescent="0.25">
      <c r="B880089" s="76"/>
      <c r="C880089" s="75"/>
    </row>
    <row r="880090" spans="2:3" x14ac:dyDescent="0.25">
      <c r="B880090" s="76"/>
      <c r="C880090" s="75"/>
    </row>
    <row r="880091" spans="2:3" x14ac:dyDescent="0.25">
      <c r="B880091" s="76"/>
      <c r="C880091" s="75"/>
    </row>
    <row r="880201" spans="2:3" x14ac:dyDescent="0.25">
      <c r="B880201" s="76"/>
      <c r="C880201" s="75"/>
    </row>
    <row r="880202" spans="2:3" x14ac:dyDescent="0.25">
      <c r="B880202" s="76"/>
      <c r="C880202" s="75"/>
    </row>
    <row r="880203" spans="2:3" x14ac:dyDescent="0.25">
      <c r="B880203" s="76"/>
      <c r="C880203" s="75"/>
    </row>
    <row r="880204" spans="2:3" x14ac:dyDescent="0.25">
      <c r="B880204" s="76"/>
      <c r="C880204" s="75"/>
    </row>
    <row r="880205" spans="2:3" x14ac:dyDescent="0.25">
      <c r="B880205" s="76"/>
      <c r="C880205" s="75"/>
    </row>
    <row r="880206" spans="2:3" x14ac:dyDescent="0.25">
      <c r="B880206" s="76"/>
      <c r="C880206" s="75"/>
    </row>
    <row r="880207" spans="2:3" x14ac:dyDescent="0.25">
      <c r="B880207" s="76"/>
      <c r="C880207" s="75"/>
    </row>
    <row r="880208" spans="2:3" x14ac:dyDescent="0.25">
      <c r="B880208" s="76"/>
      <c r="C880208" s="75"/>
    </row>
    <row r="880209" spans="2:3" x14ac:dyDescent="0.25">
      <c r="B880209" s="76"/>
      <c r="C880209" s="75"/>
    </row>
    <row r="880210" spans="2:3" x14ac:dyDescent="0.25">
      <c r="B880210" s="76"/>
      <c r="C880210" s="75"/>
    </row>
    <row r="880211" spans="2:3" x14ac:dyDescent="0.25">
      <c r="B880211" s="76"/>
      <c r="C880211" s="75"/>
    </row>
    <row r="880212" spans="2:3" x14ac:dyDescent="0.25">
      <c r="B880212" s="76"/>
      <c r="C880212" s="75"/>
    </row>
    <row r="880213" spans="2:3" x14ac:dyDescent="0.25">
      <c r="B880213" s="76"/>
      <c r="C880213" s="75"/>
    </row>
    <row r="880323" spans="2:3" x14ac:dyDescent="0.25">
      <c r="B880323" s="76"/>
      <c r="C880323" s="75"/>
    </row>
    <row r="880324" spans="2:3" x14ac:dyDescent="0.25">
      <c r="B880324" s="76"/>
      <c r="C880324" s="75"/>
    </row>
    <row r="880325" spans="2:3" x14ac:dyDescent="0.25">
      <c r="B880325" s="76"/>
      <c r="C880325" s="75"/>
    </row>
    <row r="880326" spans="2:3" x14ac:dyDescent="0.25">
      <c r="B880326" s="76"/>
      <c r="C880326" s="75"/>
    </row>
    <row r="880327" spans="2:3" x14ac:dyDescent="0.25">
      <c r="B880327" s="76"/>
      <c r="C880327" s="75"/>
    </row>
    <row r="880328" spans="2:3" x14ac:dyDescent="0.25">
      <c r="B880328" s="76"/>
      <c r="C880328" s="75"/>
    </row>
    <row r="880329" spans="2:3" x14ac:dyDescent="0.25">
      <c r="B880329" s="76"/>
      <c r="C880329" s="75"/>
    </row>
    <row r="880330" spans="2:3" x14ac:dyDescent="0.25">
      <c r="B880330" s="76"/>
      <c r="C880330" s="75"/>
    </row>
    <row r="880331" spans="2:3" x14ac:dyDescent="0.25">
      <c r="B880331" s="76"/>
      <c r="C880331" s="75"/>
    </row>
    <row r="880332" spans="2:3" x14ac:dyDescent="0.25">
      <c r="B880332" s="76"/>
      <c r="C880332" s="75"/>
    </row>
    <row r="880333" spans="2:3" x14ac:dyDescent="0.25">
      <c r="B880333" s="76"/>
      <c r="C880333" s="75"/>
    </row>
    <row r="880334" spans="2:3" x14ac:dyDescent="0.25">
      <c r="B880334" s="76"/>
      <c r="C880334" s="75"/>
    </row>
    <row r="880335" spans="2:3" x14ac:dyDescent="0.25">
      <c r="B880335" s="76"/>
      <c r="C880335" s="75"/>
    </row>
    <row r="880445" spans="2:3" x14ac:dyDescent="0.25">
      <c r="B880445" s="76"/>
      <c r="C880445" s="75"/>
    </row>
    <row r="880446" spans="2:3" x14ac:dyDescent="0.25">
      <c r="B880446" s="76"/>
      <c r="C880446" s="75"/>
    </row>
    <row r="880447" spans="2:3" x14ac:dyDescent="0.25">
      <c r="B880447" s="76"/>
      <c r="C880447" s="75"/>
    </row>
    <row r="880448" spans="2:3" x14ac:dyDescent="0.25">
      <c r="B880448" s="76"/>
      <c r="C880448" s="75"/>
    </row>
    <row r="880449" spans="2:3" x14ac:dyDescent="0.25">
      <c r="B880449" s="76"/>
      <c r="C880449" s="75"/>
    </row>
    <row r="880450" spans="2:3" x14ac:dyDescent="0.25">
      <c r="B880450" s="76"/>
      <c r="C880450" s="75"/>
    </row>
    <row r="880451" spans="2:3" x14ac:dyDescent="0.25">
      <c r="B880451" s="76"/>
      <c r="C880451" s="75"/>
    </row>
    <row r="880452" spans="2:3" x14ac:dyDescent="0.25">
      <c r="B880452" s="76"/>
      <c r="C880452" s="75"/>
    </row>
    <row r="880453" spans="2:3" x14ac:dyDescent="0.25">
      <c r="B880453" s="76"/>
      <c r="C880453" s="75"/>
    </row>
    <row r="880454" spans="2:3" x14ac:dyDescent="0.25">
      <c r="B880454" s="76"/>
      <c r="C880454" s="75"/>
    </row>
    <row r="880455" spans="2:3" x14ac:dyDescent="0.25">
      <c r="B880455" s="76"/>
      <c r="C880455" s="75"/>
    </row>
    <row r="880456" spans="2:3" x14ac:dyDescent="0.25">
      <c r="B880456" s="76"/>
      <c r="C880456" s="75"/>
    </row>
    <row r="880457" spans="2:3" x14ac:dyDescent="0.25">
      <c r="B880457" s="76"/>
      <c r="C880457" s="75"/>
    </row>
    <row r="880567" spans="2:3" x14ac:dyDescent="0.25">
      <c r="B880567" s="76"/>
      <c r="C880567" s="75"/>
    </row>
    <row r="880568" spans="2:3" x14ac:dyDescent="0.25">
      <c r="B880568" s="76"/>
      <c r="C880568" s="75"/>
    </row>
    <row r="880569" spans="2:3" x14ac:dyDescent="0.25">
      <c r="B880569" s="76"/>
      <c r="C880569" s="75"/>
    </row>
    <row r="880570" spans="2:3" x14ac:dyDescent="0.25">
      <c r="B880570" s="76"/>
      <c r="C880570" s="75"/>
    </row>
    <row r="880571" spans="2:3" x14ac:dyDescent="0.25">
      <c r="B880571" s="76"/>
      <c r="C880571" s="75"/>
    </row>
    <row r="880572" spans="2:3" x14ac:dyDescent="0.25">
      <c r="B880572" s="76"/>
      <c r="C880572" s="75"/>
    </row>
    <row r="880573" spans="2:3" x14ac:dyDescent="0.25">
      <c r="B880573" s="76"/>
      <c r="C880573" s="75"/>
    </row>
    <row r="880574" spans="2:3" x14ac:dyDescent="0.25">
      <c r="B880574" s="76"/>
      <c r="C880574" s="75"/>
    </row>
    <row r="880575" spans="2:3" x14ac:dyDescent="0.25">
      <c r="B880575" s="76"/>
      <c r="C880575" s="75"/>
    </row>
    <row r="880576" spans="2:3" x14ac:dyDescent="0.25">
      <c r="B880576" s="76"/>
      <c r="C880576" s="75"/>
    </row>
    <row r="880577" spans="2:3" x14ac:dyDescent="0.25">
      <c r="B880577" s="76"/>
      <c r="C880577" s="75"/>
    </row>
    <row r="880578" spans="2:3" x14ac:dyDescent="0.25">
      <c r="B880578" s="76"/>
      <c r="C880578" s="75"/>
    </row>
    <row r="880579" spans="2:3" x14ac:dyDescent="0.25">
      <c r="B880579" s="76"/>
      <c r="C880579" s="75"/>
    </row>
    <row r="880689" spans="2:3" x14ac:dyDescent="0.25">
      <c r="B880689" s="76"/>
      <c r="C880689" s="75"/>
    </row>
    <row r="880690" spans="2:3" x14ac:dyDescent="0.25">
      <c r="B880690" s="76"/>
      <c r="C880690" s="75"/>
    </row>
    <row r="880691" spans="2:3" x14ac:dyDescent="0.25">
      <c r="B880691" s="76"/>
      <c r="C880691" s="75"/>
    </row>
    <row r="880692" spans="2:3" x14ac:dyDescent="0.25">
      <c r="B880692" s="76"/>
      <c r="C880692" s="75"/>
    </row>
    <row r="880693" spans="2:3" x14ac:dyDescent="0.25">
      <c r="B880693" s="76"/>
      <c r="C880693" s="75"/>
    </row>
    <row r="880694" spans="2:3" x14ac:dyDescent="0.25">
      <c r="B880694" s="76"/>
      <c r="C880694" s="75"/>
    </row>
    <row r="880695" spans="2:3" x14ac:dyDescent="0.25">
      <c r="B880695" s="76"/>
      <c r="C880695" s="75"/>
    </row>
    <row r="880696" spans="2:3" x14ac:dyDescent="0.25">
      <c r="B880696" s="76"/>
      <c r="C880696" s="75"/>
    </row>
    <row r="880697" spans="2:3" x14ac:dyDescent="0.25">
      <c r="B880697" s="76"/>
      <c r="C880697" s="75"/>
    </row>
    <row r="880698" spans="2:3" x14ac:dyDescent="0.25">
      <c r="B880698" s="76"/>
      <c r="C880698" s="75"/>
    </row>
    <row r="880699" spans="2:3" x14ac:dyDescent="0.25">
      <c r="B880699" s="76"/>
      <c r="C880699" s="75"/>
    </row>
    <row r="880700" spans="2:3" x14ac:dyDescent="0.25">
      <c r="B880700" s="76"/>
      <c r="C880700" s="75"/>
    </row>
    <row r="880701" spans="2:3" x14ac:dyDescent="0.25">
      <c r="B880701" s="76"/>
      <c r="C880701" s="75"/>
    </row>
    <row r="880811" spans="2:3" x14ac:dyDescent="0.25">
      <c r="B880811" s="76"/>
      <c r="C880811" s="75"/>
    </row>
    <row r="880812" spans="2:3" x14ac:dyDescent="0.25">
      <c r="B880812" s="76"/>
      <c r="C880812" s="75"/>
    </row>
    <row r="880813" spans="2:3" x14ac:dyDescent="0.25">
      <c r="B880813" s="76"/>
      <c r="C880813" s="75"/>
    </row>
    <row r="880814" spans="2:3" x14ac:dyDescent="0.25">
      <c r="B880814" s="76"/>
      <c r="C880814" s="75"/>
    </row>
    <row r="880815" spans="2:3" x14ac:dyDescent="0.25">
      <c r="B880815" s="76"/>
      <c r="C880815" s="75"/>
    </row>
    <row r="880816" spans="2:3" x14ac:dyDescent="0.25">
      <c r="B880816" s="76"/>
      <c r="C880816" s="75"/>
    </row>
    <row r="880817" spans="2:3" x14ac:dyDescent="0.25">
      <c r="B880817" s="76"/>
      <c r="C880817" s="75"/>
    </row>
    <row r="880818" spans="2:3" x14ac:dyDescent="0.25">
      <c r="B880818" s="76"/>
      <c r="C880818" s="75"/>
    </row>
    <row r="880819" spans="2:3" x14ac:dyDescent="0.25">
      <c r="B880819" s="76"/>
      <c r="C880819" s="75"/>
    </row>
    <row r="880820" spans="2:3" x14ac:dyDescent="0.25">
      <c r="B880820" s="76"/>
      <c r="C880820" s="75"/>
    </row>
    <row r="880821" spans="2:3" x14ac:dyDescent="0.25">
      <c r="B880821" s="76"/>
      <c r="C880821" s="75"/>
    </row>
    <row r="880822" spans="2:3" x14ac:dyDescent="0.25">
      <c r="B880822" s="76"/>
      <c r="C880822" s="75"/>
    </row>
    <row r="880823" spans="2:3" x14ac:dyDescent="0.25">
      <c r="B880823" s="76"/>
      <c r="C880823" s="75"/>
    </row>
    <row r="880933" spans="2:3" x14ac:dyDescent="0.25">
      <c r="B880933" s="76"/>
      <c r="C880933" s="75"/>
    </row>
    <row r="880934" spans="2:3" x14ac:dyDescent="0.25">
      <c r="B880934" s="76"/>
      <c r="C880934" s="75"/>
    </row>
    <row r="880935" spans="2:3" x14ac:dyDescent="0.25">
      <c r="B880935" s="76"/>
      <c r="C880935" s="75"/>
    </row>
    <row r="880936" spans="2:3" x14ac:dyDescent="0.25">
      <c r="B880936" s="76"/>
      <c r="C880936" s="75"/>
    </row>
    <row r="880937" spans="2:3" x14ac:dyDescent="0.25">
      <c r="B880937" s="76"/>
      <c r="C880937" s="75"/>
    </row>
    <row r="880938" spans="2:3" x14ac:dyDescent="0.25">
      <c r="B880938" s="76"/>
      <c r="C880938" s="75"/>
    </row>
    <row r="880939" spans="2:3" x14ac:dyDescent="0.25">
      <c r="B880939" s="76"/>
      <c r="C880939" s="75"/>
    </row>
    <row r="880940" spans="2:3" x14ac:dyDescent="0.25">
      <c r="B880940" s="76"/>
      <c r="C880940" s="75"/>
    </row>
    <row r="880941" spans="2:3" x14ac:dyDescent="0.25">
      <c r="B880941" s="76"/>
      <c r="C880941" s="75"/>
    </row>
    <row r="880942" spans="2:3" x14ac:dyDescent="0.25">
      <c r="B880942" s="76"/>
      <c r="C880942" s="75"/>
    </row>
    <row r="880943" spans="2:3" x14ac:dyDescent="0.25">
      <c r="B880943" s="76"/>
      <c r="C880943" s="75"/>
    </row>
    <row r="880944" spans="2:3" x14ac:dyDescent="0.25">
      <c r="B880944" s="76"/>
      <c r="C880944" s="75"/>
    </row>
    <row r="880945" spans="2:3" x14ac:dyDescent="0.25">
      <c r="B880945" s="76"/>
      <c r="C880945" s="75"/>
    </row>
    <row r="881055" spans="2:3" x14ac:dyDescent="0.25">
      <c r="B881055" s="76"/>
      <c r="C881055" s="75"/>
    </row>
    <row r="881056" spans="2:3" x14ac:dyDescent="0.25">
      <c r="B881056" s="76"/>
      <c r="C881056" s="75"/>
    </row>
    <row r="881057" spans="2:3" x14ac:dyDescent="0.25">
      <c r="B881057" s="76"/>
      <c r="C881057" s="75"/>
    </row>
    <row r="881058" spans="2:3" x14ac:dyDescent="0.25">
      <c r="B881058" s="76"/>
      <c r="C881058" s="75"/>
    </row>
    <row r="881059" spans="2:3" x14ac:dyDescent="0.25">
      <c r="B881059" s="76"/>
      <c r="C881059" s="75"/>
    </row>
    <row r="881060" spans="2:3" x14ac:dyDescent="0.25">
      <c r="B881060" s="76"/>
      <c r="C881060" s="75"/>
    </row>
    <row r="881061" spans="2:3" x14ac:dyDescent="0.25">
      <c r="B881061" s="76"/>
      <c r="C881061" s="75"/>
    </row>
    <row r="881062" spans="2:3" x14ac:dyDescent="0.25">
      <c r="B881062" s="76"/>
      <c r="C881062" s="75"/>
    </row>
    <row r="881063" spans="2:3" x14ac:dyDescent="0.25">
      <c r="B881063" s="76"/>
      <c r="C881063" s="75"/>
    </row>
    <row r="881064" spans="2:3" x14ac:dyDescent="0.25">
      <c r="B881064" s="76"/>
      <c r="C881064" s="75"/>
    </row>
    <row r="881065" spans="2:3" x14ac:dyDescent="0.25">
      <c r="B881065" s="76"/>
      <c r="C881065" s="75"/>
    </row>
    <row r="881066" spans="2:3" x14ac:dyDescent="0.25">
      <c r="B881066" s="76"/>
      <c r="C881066" s="75"/>
    </row>
    <row r="881067" spans="2:3" x14ac:dyDescent="0.25">
      <c r="B881067" s="76"/>
      <c r="C881067" s="75"/>
    </row>
    <row r="881177" spans="2:3" x14ac:dyDescent="0.25">
      <c r="B881177" s="76"/>
      <c r="C881177" s="75"/>
    </row>
    <row r="881178" spans="2:3" x14ac:dyDescent="0.25">
      <c r="B881178" s="76"/>
      <c r="C881178" s="75"/>
    </row>
    <row r="881179" spans="2:3" x14ac:dyDescent="0.25">
      <c r="B881179" s="76"/>
      <c r="C881179" s="75"/>
    </row>
    <row r="881180" spans="2:3" x14ac:dyDescent="0.25">
      <c r="B881180" s="76"/>
      <c r="C881180" s="75"/>
    </row>
    <row r="881181" spans="2:3" x14ac:dyDescent="0.25">
      <c r="B881181" s="76"/>
      <c r="C881181" s="75"/>
    </row>
    <row r="881182" spans="2:3" x14ac:dyDescent="0.25">
      <c r="B881182" s="76"/>
      <c r="C881182" s="75"/>
    </row>
    <row r="881183" spans="2:3" x14ac:dyDescent="0.25">
      <c r="B881183" s="76"/>
      <c r="C881183" s="75"/>
    </row>
    <row r="881184" spans="2:3" x14ac:dyDescent="0.25">
      <c r="B881184" s="76"/>
      <c r="C881184" s="75"/>
    </row>
    <row r="881185" spans="2:3" x14ac:dyDescent="0.25">
      <c r="B881185" s="76"/>
      <c r="C881185" s="75"/>
    </row>
    <row r="881186" spans="2:3" x14ac:dyDescent="0.25">
      <c r="B881186" s="76"/>
      <c r="C881186" s="75"/>
    </row>
    <row r="881187" spans="2:3" x14ac:dyDescent="0.25">
      <c r="B881187" s="76"/>
      <c r="C881187" s="75"/>
    </row>
    <row r="881188" spans="2:3" x14ac:dyDescent="0.25">
      <c r="B881188" s="76"/>
      <c r="C881188" s="75"/>
    </row>
    <row r="881189" spans="2:3" x14ac:dyDescent="0.25">
      <c r="B881189" s="76"/>
      <c r="C881189" s="75"/>
    </row>
    <row r="881299" spans="2:3" x14ac:dyDescent="0.25">
      <c r="B881299" s="76"/>
      <c r="C881299" s="75"/>
    </row>
    <row r="881300" spans="2:3" x14ac:dyDescent="0.25">
      <c r="B881300" s="76"/>
      <c r="C881300" s="75"/>
    </row>
    <row r="881301" spans="2:3" x14ac:dyDescent="0.25">
      <c r="B881301" s="76"/>
      <c r="C881301" s="75"/>
    </row>
    <row r="881302" spans="2:3" x14ac:dyDescent="0.25">
      <c r="B881302" s="76"/>
      <c r="C881302" s="75"/>
    </row>
    <row r="881303" spans="2:3" x14ac:dyDescent="0.25">
      <c r="B881303" s="76"/>
      <c r="C881303" s="75"/>
    </row>
    <row r="881304" spans="2:3" x14ac:dyDescent="0.25">
      <c r="B881304" s="76"/>
      <c r="C881304" s="75"/>
    </row>
    <row r="881305" spans="2:3" x14ac:dyDescent="0.25">
      <c r="B881305" s="76"/>
      <c r="C881305" s="75"/>
    </row>
    <row r="881306" spans="2:3" x14ac:dyDescent="0.25">
      <c r="B881306" s="76"/>
      <c r="C881306" s="75"/>
    </row>
    <row r="881307" spans="2:3" x14ac:dyDescent="0.25">
      <c r="B881307" s="76"/>
      <c r="C881307" s="75"/>
    </row>
    <row r="881308" spans="2:3" x14ac:dyDescent="0.25">
      <c r="B881308" s="76"/>
      <c r="C881308" s="75"/>
    </row>
    <row r="881309" spans="2:3" x14ac:dyDescent="0.25">
      <c r="B881309" s="76"/>
      <c r="C881309" s="75"/>
    </row>
    <row r="881310" spans="2:3" x14ac:dyDescent="0.25">
      <c r="B881310" s="76"/>
      <c r="C881310" s="75"/>
    </row>
    <row r="881311" spans="2:3" x14ac:dyDescent="0.25">
      <c r="B881311" s="76"/>
      <c r="C881311" s="75"/>
    </row>
    <row r="881421" spans="2:3" x14ac:dyDescent="0.25">
      <c r="B881421" s="76"/>
      <c r="C881421" s="75"/>
    </row>
    <row r="881422" spans="2:3" x14ac:dyDescent="0.25">
      <c r="B881422" s="76"/>
      <c r="C881422" s="75"/>
    </row>
    <row r="881423" spans="2:3" x14ac:dyDescent="0.25">
      <c r="B881423" s="76"/>
      <c r="C881423" s="75"/>
    </row>
    <row r="881424" spans="2:3" x14ac:dyDescent="0.25">
      <c r="B881424" s="76"/>
      <c r="C881424" s="75"/>
    </row>
    <row r="881425" spans="2:3" x14ac:dyDescent="0.25">
      <c r="B881425" s="76"/>
      <c r="C881425" s="75"/>
    </row>
    <row r="881426" spans="2:3" x14ac:dyDescent="0.25">
      <c r="B881426" s="76"/>
      <c r="C881426" s="75"/>
    </row>
    <row r="881427" spans="2:3" x14ac:dyDescent="0.25">
      <c r="B881427" s="76"/>
      <c r="C881427" s="75"/>
    </row>
    <row r="881428" spans="2:3" x14ac:dyDescent="0.25">
      <c r="B881428" s="76"/>
      <c r="C881428" s="75"/>
    </row>
    <row r="881429" spans="2:3" x14ac:dyDescent="0.25">
      <c r="B881429" s="76"/>
      <c r="C881429" s="75"/>
    </row>
    <row r="881430" spans="2:3" x14ac:dyDescent="0.25">
      <c r="B881430" s="76"/>
      <c r="C881430" s="75"/>
    </row>
    <row r="881431" spans="2:3" x14ac:dyDescent="0.25">
      <c r="B881431" s="76"/>
      <c r="C881431" s="75"/>
    </row>
    <row r="881432" spans="2:3" x14ac:dyDescent="0.25">
      <c r="B881432" s="76"/>
      <c r="C881432" s="75"/>
    </row>
    <row r="881433" spans="2:3" x14ac:dyDescent="0.25">
      <c r="B881433" s="76"/>
      <c r="C881433" s="75"/>
    </row>
    <row r="881543" spans="2:3" x14ac:dyDescent="0.25">
      <c r="B881543" s="76"/>
      <c r="C881543" s="75"/>
    </row>
    <row r="881544" spans="2:3" x14ac:dyDescent="0.25">
      <c r="B881544" s="76"/>
      <c r="C881544" s="75"/>
    </row>
    <row r="881545" spans="2:3" x14ac:dyDescent="0.25">
      <c r="B881545" s="76"/>
      <c r="C881545" s="75"/>
    </row>
    <row r="881546" spans="2:3" x14ac:dyDescent="0.25">
      <c r="B881546" s="76"/>
      <c r="C881546" s="75"/>
    </row>
    <row r="881547" spans="2:3" x14ac:dyDescent="0.25">
      <c r="B881547" s="76"/>
      <c r="C881547" s="75"/>
    </row>
    <row r="881548" spans="2:3" x14ac:dyDescent="0.25">
      <c r="B881548" s="76"/>
      <c r="C881548" s="75"/>
    </row>
    <row r="881549" spans="2:3" x14ac:dyDescent="0.25">
      <c r="B881549" s="76"/>
      <c r="C881549" s="75"/>
    </row>
    <row r="881550" spans="2:3" x14ac:dyDescent="0.25">
      <c r="B881550" s="76"/>
      <c r="C881550" s="75"/>
    </row>
    <row r="881551" spans="2:3" x14ac:dyDescent="0.25">
      <c r="B881551" s="76"/>
      <c r="C881551" s="75"/>
    </row>
    <row r="881552" spans="2:3" x14ac:dyDescent="0.25">
      <c r="B881552" s="76"/>
      <c r="C881552" s="75"/>
    </row>
    <row r="881553" spans="2:3" x14ac:dyDescent="0.25">
      <c r="B881553" s="76"/>
      <c r="C881553" s="75"/>
    </row>
    <row r="881554" spans="2:3" x14ac:dyDescent="0.25">
      <c r="B881554" s="76"/>
      <c r="C881554" s="75"/>
    </row>
    <row r="881555" spans="2:3" x14ac:dyDescent="0.25">
      <c r="B881555" s="76"/>
      <c r="C881555" s="75"/>
    </row>
    <row r="881665" spans="2:3" x14ac:dyDescent="0.25">
      <c r="B881665" s="76"/>
      <c r="C881665" s="75"/>
    </row>
    <row r="881666" spans="2:3" x14ac:dyDescent="0.25">
      <c r="B881666" s="76"/>
      <c r="C881666" s="75"/>
    </row>
    <row r="881667" spans="2:3" x14ac:dyDescent="0.25">
      <c r="B881667" s="76"/>
      <c r="C881667" s="75"/>
    </row>
    <row r="881668" spans="2:3" x14ac:dyDescent="0.25">
      <c r="B881668" s="76"/>
      <c r="C881668" s="75"/>
    </row>
    <row r="881669" spans="2:3" x14ac:dyDescent="0.25">
      <c r="B881669" s="76"/>
      <c r="C881669" s="75"/>
    </row>
    <row r="881670" spans="2:3" x14ac:dyDescent="0.25">
      <c r="B881670" s="76"/>
      <c r="C881670" s="75"/>
    </row>
    <row r="881671" spans="2:3" x14ac:dyDescent="0.25">
      <c r="B881671" s="76"/>
      <c r="C881671" s="75"/>
    </row>
    <row r="881672" spans="2:3" x14ac:dyDescent="0.25">
      <c r="B881672" s="76"/>
      <c r="C881672" s="75"/>
    </row>
    <row r="881673" spans="2:3" x14ac:dyDescent="0.25">
      <c r="B881673" s="76"/>
      <c r="C881673" s="75"/>
    </row>
    <row r="881674" spans="2:3" x14ac:dyDescent="0.25">
      <c r="B881674" s="76"/>
      <c r="C881674" s="75"/>
    </row>
    <row r="881675" spans="2:3" x14ac:dyDescent="0.25">
      <c r="B881675" s="76"/>
      <c r="C881675" s="75"/>
    </row>
    <row r="881676" spans="2:3" x14ac:dyDescent="0.25">
      <c r="B881676" s="76"/>
      <c r="C881676" s="75"/>
    </row>
    <row r="881677" spans="2:3" x14ac:dyDescent="0.25">
      <c r="B881677" s="76"/>
      <c r="C881677" s="75"/>
    </row>
    <row r="881787" spans="2:3" x14ac:dyDescent="0.25">
      <c r="B881787" s="76"/>
      <c r="C881787" s="75"/>
    </row>
    <row r="881788" spans="2:3" x14ac:dyDescent="0.25">
      <c r="B881788" s="76"/>
      <c r="C881788" s="75"/>
    </row>
    <row r="881789" spans="2:3" x14ac:dyDescent="0.25">
      <c r="B881789" s="76"/>
      <c r="C881789" s="75"/>
    </row>
    <row r="881790" spans="2:3" x14ac:dyDescent="0.25">
      <c r="B881790" s="76"/>
      <c r="C881790" s="75"/>
    </row>
    <row r="881791" spans="2:3" x14ac:dyDescent="0.25">
      <c r="B881791" s="76"/>
      <c r="C881791" s="75"/>
    </row>
    <row r="881792" spans="2:3" x14ac:dyDescent="0.25">
      <c r="B881792" s="76"/>
      <c r="C881792" s="75"/>
    </row>
    <row r="881793" spans="2:3" x14ac:dyDescent="0.25">
      <c r="B881793" s="76"/>
      <c r="C881793" s="75"/>
    </row>
    <row r="881794" spans="2:3" x14ac:dyDescent="0.25">
      <c r="B881794" s="76"/>
      <c r="C881794" s="75"/>
    </row>
    <row r="881795" spans="2:3" x14ac:dyDescent="0.25">
      <c r="B881795" s="76"/>
      <c r="C881795" s="75"/>
    </row>
    <row r="881796" spans="2:3" x14ac:dyDescent="0.25">
      <c r="B881796" s="76"/>
      <c r="C881796" s="75"/>
    </row>
    <row r="881797" spans="2:3" x14ac:dyDescent="0.25">
      <c r="B881797" s="76"/>
      <c r="C881797" s="75"/>
    </row>
    <row r="881798" spans="2:3" x14ac:dyDescent="0.25">
      <c r="B881798" s="76"/>
      <c r="C881798" s="75"/>
    </row>
    <row r="881799" spans="2:3" x14ac:dyDescent="0.25">
      <c r="B881799" s="76"/>
      <c r="C881799" s="75"/>
    </row>
    <row r="881909" spans="2:3" x14ac:dyDescent="0.25">
      <c r="B881909" s="76"/>
      <c r="C881909" s="75"/>
    </row>
    <row r="881910" spans="2:3" x14ac:dyDescent="0.25">
      <c r="B881910" s="76"/>
      <c r="C881910" s="75"/>
    </row>
    <row r="881911" spans="2:3" x14ac:dyDescent="0.25">
      <c r="B881911" s="76"/>
      <c r="C881911" s="75"/>
    </row>
    <row r="881912" spans="2:3" x14ac:dyDescent="0.25">
      <c r="B881912" s="76"/>
      <c r="C881912" s="75"/>
    </row>
    <row r="881913" spans="2:3" x14ac:dyDescent="0.25">
      <c r="B881913" s="76"/>
      <c r="C881913" s="75"/>
    </row>
    <row r="881914" spans="2:3" x14ac:dyDescent="0.25">
      <c r="B881914" s="76"/>
      <c r="C881914" s="75"/>
    </row>
    <row r="881915" spans="2:3" x14ac:dyDescent="0.25">
      <c r="B881915" s="76"/>
      <c r="C881915" s="75"/>
    </row>
    <row r="881916" spans="2:3" x14ac:dyDescent="0.25">
      <c r="B881916" s="76"/>
      <c r="C881916" s="75"/>
    </row>
    <row r="881917" spans="2:3" x14ac:dyDescent="0.25">
      <c r="B881917" s="76"/>
      <c r="C881917" s="75"/>
    </row>
    <row r="881918" spans="2:3" x14ac:dyDescent="0.25">
      <c r="B881918" s="76"/>
      <c r="C881918" s="75"/>
    </row>
    <row r="881919" spans="2:3" x14ac:dyDescent="0.25">
      <c r="B881919" s="76"/>
      <c r="C881919" s="75"/>
    </row>
    <row r="881920" spans="2:3" x14ac:dyDescent="0.25">
      <c r="B881920" s="76"/>
      <c r="C881920" s="75"/>
    </row>
    <row r="881921" spans="2:3" x14ac:dyDescent="0.25">
      <c r="B881921" s="76"/>
      <c r="C881921" s="75"/>
    </row>
    <row r="882031" spans="2:3" x14ac:dyDescent="0.25">
      <c r="B882031" s="76"/>
      <c r="C882031" s="75"/>
    </row>
    <row r="882032" spans="2:3" x14ac:dyDescent="0.25">
      <c r="B882032" s="76"/>
      <c r="C882032" s="75"/>
    </row>
    <row r="882033" spans="2:3" x14ac:dyDescent="0.25">
      <c r="B882033" s="76"/>
      <c r="C882033" s="75"/>
    </row>
    <row r="882034" spans="2:3" x14ac:dyDescent="0.25">
      <c r="B882034" s="76"/>
      <c r="C882034" s="75"/>
    </row>
    <row r="882035" spans="2:3" x14ac:dyDescent="0.25">
      <c r="B882035" s="76"/>
      <c r="C882035" s="75"/>
    </row>
    <row r="882036" spans="2:3" x14ac:dyDescent="0.25">
      <c r="B882036" s="76"/>
      <c r="C882036" s="75"/>
    </row>
    <row r="882037" spans="2:3" x14ac:dyDescent="0.25">
      <c r="B882037" s="76"/>
      <c r="C882037" s="75"/>
    </row>
    <row r="882038" spans="2:3" x14ac:dyDescent="0.25">
      <c r="B882038" s="76"/>
      <c r="C882038" s="75"/>
    </row>
    <row r="882039" spans="2:3" x14ac:dyDescent="0.25">
      <c r="B882039" s="76"/>
      <c r="C882039" s="75"/>
    </row>
    <row r="882040" spans="2:3" x14ac:dyDescent="0.25">
      <c r="B882040" s="76"/>
      <c r="C882040" s="75"/>
    </row>
    <row r="882041" spans="2:3" x14ac:dyDescent="0.25">
      <c r="B882041" s="76"/>
      <c r="C882041" s="75"/>
    </row>
    <row r="882042" spans="2:3" x14ac:dyDescent="0.25">
      <c r="B882042" s="76"/>
      <c r="C882042" s="75"/>
    </row>
    <row r="882043" spans="2:3" x14ac:dyDescent="0.25">
      <c r="B882043" s="76"/>
      <c r="C882043" s="75"/>
    </row>
    <row r="882153" spans="2:3" x14ac:dyDescent="0.25">
      <c r="B882153" s="76"/>
      <c r="C882153" s="75"/>
    </row>
    <row r="882154" spans="2:3" x14ac:dyDescent="0.25">
      <c r="B882154" s="76"/>
      <c r="C882154" s="75"/>
    </row>
    <row r="882155" spans="2:3" x14ac:dyDescent="0.25">
      <c r="B882155" s="76"/>
      <c r="C882155" s="75"/>
    </row>
    <row r="882156" spans="2:3" x14ac:dyDescent="0.25">
      <c r="B882156" s="76"/>
      <c r="C882156" s="75"/>
    </row>
    <row r="882157" spans="2:3" x14ac:dyDescent="0.25">
      <c r="B882157" s="76"/>
      <c r="C882157" s="75"/>
    </row>
    <row r="882158" spans="2:3" x14ac:dyDescent="0.25">
      <c r="B882158" s="76"/>
      <c r="C882158" s="75"/>
    </row>
    <row r="882159" spans="2:3" x14ac:dyDescent="0.25">
      <c r="B882159" s="76"/>
      <c r="C882159" s="75"/>
    </row>
    <row r="882160" spans="2:3" x14ac:dyDescent="0.25">
      <c r="B882160" s="76"/>
      <c r="C882160" s="75"/>
    </row>
    <row r="882161" spans="2:3" x14ac:dyDescent="0.25">
      <c r="B882161" s="76"/>
      <c r="C882161" s="75"/>
    </row>
    <row r="882162" spans="2:3" x14ac:dyDescent="0.25">
      <c r="B882162" s="76"/>
      <c r="C882162" s="75"/>
    </row>
    <row r="882163" spans="2:3" x14ac:dyDescent="0.25">
      <c r="B882163" s="76"/>
      <c r="C882163" s="75"/>
    </row>
    <row r="882164" spans="2:3" x14ac:dyDescent="0.25">
      <c r="B882164" s="76"/>
      <c r="C882164" s="75"/>
    </row>
    <row r="882165" spans="2:3" x14ac:dyDescent="0.25">
      <c r="B882165" s="76"/>
      <c r="C882165" s="75"/>
    </row>
    <row r="882275" spans="2:3" x14ac:dyDescent="0.25">
      <c r="B882275" s="76"/>
      <c r="C882275" s="75"/>
    </row>
    <row r="882276" spans="2:3" x14ac:dyDescent="0.25">
      <c r="B882276" s="76"/>
      <c r="C882276" s="75"/>
    </row>
    <row r="882277" spans="2:3" x14ac:dyDescent="0.25">
      <c r="B882277" s="76"/>
      <c r="C882277" s="75"/>
    </row>
    <row r="882278" spans="2:3" x14ac:dyDescent="0.25">
      <c r="B882278" s="76"/>
      <c r="C882278" s="75"/>
    </row>
    <row r="882279" spans="2:3" x14ac:dyDescent="0.25">
      <c r="B882279" s="76"/>
      <c r="C882279" s="75"/>
    </row>
    <row r="882280" spans="2:3" x14ac:dyDescent="0.25">
      <c r="B882280" s="76"/>
      <c r="C882280" s="75"/>
    </row>
    <row r="882281" spans="2:3" x14ac:dyDescent="0.25">
      <c r="B882281" s="76"/>
      <c r="C882281" s="75"/>
    </row>
    <row r="882282" spans="2:3" x14ac:dyDescent="0.25">
      <c r="B882282" s="76"/>
      <c r="C882282" s="75"/>
    </row>
    <row r="882283" spans="2:3" x14ac:dyDescent="0.25">
      <c r="B882283" s="76"/>
      <c r="C882283" s="75"/>
    </row>
    <row r="882284" spans="2:3" x14ac:dyDescent="0.25">
      <c r="B882284" s="76"/>
      <c r="C882284" s="75"/>
    </row>
    <row r="882285" spans="2:3" x14ac:dyDescent="0.25">
      <c r="B882285" s="76"/>
      <c r="C882285" s="75"/>
    </row>
    <row r="882286" spans="2:3" x14ac:dyDescent="0.25">
      <c r="B882286" s="76"/>
      <c r="C882286" s="75"/>
    </row>
    <row r="882287" spans="2:3" x14ac:dyDescent="0.25">
      <c r="B882287" s="76"/>
      <c r="C882287" s="75"/>
    </row>
    <row r="882397" spans="2:3" x14ac:dyDescent="0.25">
      <c r="B882397" s="76"/>
      <c r="C882397" s="75"/>
    </row>
    <row r="882398" spans="2:3" x14ac:dyDescent="0.25">
      <c r="B882398" s="76"/>
      <c r="C882398" s="75"/>
    </row>
    <row r="882399" spans="2:3" x14ac:dyDescent="0.25">
      <c r="B882399" s="76"/>
      <c r="C882399" s="75"/>
    </row>
    <row r="882400" spans="2:3" x14ac:dyDescent="0.25">
      <c r="B882400" s="76"/>
      <c r="C882400" s="75"/>
    </row>
    <row r="882401" spans="2:3" x14ac:dyDescent="0.25">
      <c r="B882401" s="76"/>
      <c r="C882401" s="75"/>
    </row>
    <row r="882402" spans="2:3" x14ac:dyDescent="0.25">
      <c r="B882402" s="76"/>
      <c r="C882402" s="75"/>
    </row>
    <row r="882403" spans="2:3" x14ac:dyDescent="0.25">
      <c r="B882403" s="76"/>
      <c r="C882403" s="75"/>
    </row>
    <row r="882404" spans="2:3" x14ac:dyDescent="0.25">
      <c r="B882404" s="76"/>
      <c r="C882404" s="75"/>
    </row>
    <row r="882405" spans="2:3" x14ac:dyDescent="0.25">
      <c r="B882405" s="76"/>
      <c r="C882405" s="75"/>
    </row>
    <row r="882406" spans="2:3" x14ac:dyDescent="0.25">
      <c r="B882406" s="76"/>
      <c r="C882406" s="75"/>
    </row>
    <row r="882407" spans="2:3" x14ac:dyDescent="0.25">
      <c r="B882407" s="76"/>
      <c r="C882407" s="75"/>
    </row>
    <row r="882408" spans="2:3" x14ac:dyDescent="0.25">
      <c r="B882408" s="76"/>
      <c r="C882408" s="75"/>
    </row>
    <row r="882409" spans="2:3" x14ac:dyDescent="0.25">
      <c r="B882409" s="76"/>
      <c r="C882409" s="75"/>
    </row>
    <row r="882519" spans="2:3" x14ac:dyDescent="0.25">
      <c r="B882519" s="76"/>
      <c r="C882519" s="75"/>
    </row>
    <row r="882520" spans="2:3" x14ac:dyDescent="0.25">
      <c r="B882520" s="76"/>
      <c r="C882520" s="75"/>
    </row>
    <row r="882521" spans="2:3" x14ac:dyDescent="0.25">
      <c r="B882521" s="76"/>
      <c r="C882521" s="75"/>
    </row>
    <row r="882522" spans="2:3" x14ac:dyDescent="0.25">
      <c r="B882522" s="76"/>
      <c r="C882522" s="75"/>
    </row>
    <row r="882523" spans="2:3" x14ac:dyDescent="0.25">
      <c r="B882523" s="76"/>
      <c r="C882523" s="75"/>
    </row>
    <row r="882524" spans="2:3" x14ac:dyDescent="0.25">
      <c r="B882524" s="76"/>
      <c r="C882524" s="75"/>
    </row>
    <row r="882525" spans="2:3" x14ac:dyDescent="0.25">
      <c r="B882525" s="76"/>
      <c r="C882525" s="75"/>
    </row>
    <row r="882526" spans="2:3" x14ac:dyDescent="0.25">
      <c r="B882526" s="76"/>
      <c r="C882526" s="75"/>
    </row>
    <row r="882527" spans="2:3" x14ac:dyDescent="0.25">
      <c r="B882527" s="76"/>
      <c r="C882527" s="75"/>
    </row>
    <row r="882528" spans="2:3" x14ac:dyDescent="0.25">
      <c r="B882528" s="76"/>
      <c r="C882528" s="75"/>
    </row>
    <row r="882529" spans="2:3" x14ac:dyDescent="0.25">
      <c r="B882529" s="76"/>
      <c r="C882529" s="75"/>
    </row>
    <row r="882530" spans="2:3" x14ac:dyDescent="0.25">
      <c r="B882530" s="76"/>
      <c r="C882530" s="75"/>
    </row>
    <row r="882531" spans="2:3" x14ac:dyDescent="0.25">
      <c r="B882531" s="76"/>
      <c r="C882531" s="75"/>
    </row>
    <row r="882641" spans="2:3" x14ac:dyDescent="0.25">
      <c r="B882641" s="76"/>
      <c r="C882641" s="75"/>
    </row>
    <row r="882642" spans="2:3" x14ac:dyDescent="0.25">
      <c r="B882642" s="76"/>
      <c r="C882642" s="75"/>
    </row>
    <row r="882643" spans="2:3" x14ac:dyDescent="0.25">
      <c r="B882643" s="76"/>
      <c r="C882643" s="75"/>
    </row>
    <row r="882644" spans="2:3" x14ac:dyDescent="0.25">
      <c r="B882644" s="76"/>
      <c r="C882644" s="75"/>
    </row>
    <row r="882645" spans="2:3" x14ac:dyDescent="0.25">
      <c r="B882645" s="76"/>
      <c r="C882645" s="75"/>
    </row>
    <row r="882646" spans="2:3" x14ac:dyDescent="0.25">
      <c r="B882646" s="76"/>
      <c r="C882646" s="75"/>
    </row>
    <row r="882647" spans="2:3" x14ac:dyDescent="0.25">
      <c r="B882647" s="76"/>
      <c r="C882647" s="75"/>
    </row>
    <row r="882648" spans="2:3" x14ac:dyDescent="0.25">
      <c r="B882648" s="76"/>
      <c r="C882648" s="75"/>
    </row>
    <row r="882649" spans="2:3" x14ac:dyDescent="0.25">
      <c r="B882649" s="76"/>
      <c r="C882649" s="75"/>
    </row>
    <row r="882650" spans="2:3" x14ac:dyDescent="0.25">
      <c r="B882650" s="76"/>
      <c r="C882650" s="75"/>
    </row>
    <row r="882651" spans="2:3" x14ac:dyDescent="0.25">
      <c r="B882651" s="76"/>
      <c r="C882651" s="75"/>
    </row>
    <row r="882652" spans="2:3" x14ac:dyDescent="0.25">
      <c r="B882652" s="76"/>
      <c r="C882652" s="75"/>
    </row>
    <row r="882653" spans="2:3" x14ac:dyDescent="0.25">
      <c r="B882653" s="76"/>
      <c r="C882653" s="75"/>
    </row>
    <row r="882763" spans="2:3" x14ac:dyDescent="0.25">
      <c r="B882763" s="76"/>
      <c r="C882763" s="75"/>
    </row>
    <row r="882764" spans="2:3" x14ac:dyDescent="0.25">
      <c r="B882764" s="76"/>
      <c r="C882764" s="75"/>
    </row>
    <row r="882765" spans="2:3" x14ac:dyDescent="0.25">
      <c r="B882765" s="76"/>
      <c r="C882765" s="75"/>
    </row>
    <row r="882766" spans="2:3" x14ac:dyDescent="0.25">
      <c r="B882766" s="76"/>
      <c r="C882766" s="75"/>
    </row>
    <row r="882767" spans="2:3" x14ac:dyDescent="0.25">
      <c r="B882767" s="76"/>
      <c r="C882767" s="75"/>
    </row>
    <row r="882768" spans="2:3" x14ac:dyDescent="0.25">
      <c r="B882768" s="76"/>
      <c r="C882768" s="75"/>
    </row>
    <row r="882769" spans="2:3" x14ac:dyDescent="0.25">
      <c r="B882769" s="76"/>
      <c r="C882769" s="75"/>
    </row>
    <row r="882770" spans="2:3" x14ac:dyDescent="0.25">
      <c r="B882770" s="76"/>
      <c r="C882770" s="75"/>
    </row>
    <row r="882771" spans="2:3" x14ac:dyDescent="0.25">
      <c r="B882771" s="76"/>
      <c r="C882771" s="75"/>
    </row>
    <row r="882772" spans="2:3" x14ac:dyDescent="0.25">
      <c r="B882772" s="76"/>
      <c r="C882772" s="75"/>
    </row>
    <row r="882773" spans="2:3" x14ac:dyDescent="0.25">
      <c r="B882773" s="76"/>
      <c r="C882773" s="75"/>
    </row>
    <row r="882774" spans="2:3" x14ac:dyDescent="0.25">
      <c r="B882774" s="76"/>
      <c r="C882774" s="75"/>
    </row>
    <row r="882775" spans="2:3" x14ac:dyDescent="0.25">
      <c r="B882775" s="76"/>
      <c r="C882775" s="75"/>
    </row>
    <row r="882885" spans="2:3" x14ac:dyDescent="0.25">
      <c r="B882885" s="76"/>
      <c r="C882885" s="75"/>
    </row>
    <row r="882886" spans="2:3" x14ac:dyDescent="0.25">
      <c r="B882886" s="76"/>
      <c r="C882886" s="75"/>
    </row>
    <row r="882887" spans="2:3" x14ac:dyDescent="0.25">
      <c r="B882887" s="76"/>
      <c r="C882887" s="75"/>
    </row>
    <row r="882888" spans="2:3" x14ac:dyDescent="0.25">
      <c r="B882888" s="76"/>
      <c r="C882888" s="75"/>
    </row>
    <row r="882889" spans="2:3" x14ac:dyDescent="0.25">
      <c r="B882889" s="76"/>
      <c r="C882889" s="75"/>
    </row>
    <row r="882890" spans="2:3" x14ac:dyDescent="0.25">
      <c r="B882890" s="76"/>
      <c r="C882890" s="75"/>
    </row>
    <row r="882891" spans="2:3" x14ac:dyDescent="0.25">
      <c r="B882891" s="76"/>
      <c r="C882891" s="75"/>
    </row>
    <row r="882892" spans="2:3" x14ac:dyDescent="0.25">
      <c r="B882892" s="76"/>
      <c r="C882892" s="75"/>
    </row>
    <row r="882893" spans="2:3" x14ac:dyDescent="0.25">
      <c r="B882893" s="76"/>
      <c r="C882893" s="75"/>
    </row>
    <row r="882894" spans="2:3" x14ac:dyDescent="0.25">
      <c r="B882894" s="76"/>
      <c r="C882894" s="75"/>
    </row>
    <row r="882895" spans="2:3" x14ac:dyDescent="0.25">
      <c r="B882895" s="76"/>
      <c r="C882895" s="75"/>
    </row>
    <row r="882896" spans="2:3" x14ac:dyDescent="0.25">
      <c r="B882896" s="76"/>
      <c r="C882896" s="75"/>
    </row>
    <row r="882897" spans="2:3" x14ac:dyDescent="0.25">
      <c r="B882897" s="76"/>
      <c r="C882897" s="75"/>
    </row>
    <row r="883007" spans="2:3" x14ac:dyDescent="0.25">
      <c r="B883007" s="76"/>
      <c r="C883007" s="75"/>
    </row>
    <row r="883008" spans="2:3" x14ac:dyDescent="0.25">
      <c r="B883008" s="76"/>
      <c r="C883008" s="75"/>
    </row>
    <row r="883009" spans="2:3" x14ac:dyDescent="0.25">
      <c r="B883009" s="76"/>
      <c r="C883009" s="75"/>
    </row>
    <row r="883010" spans="2:3" x14ac:dyDescent="0.25">
      <c r="B883010" s="76"/>
      <c r="C883010" s="75"/>
    </row>
    <row r="883011" spans="2:3" x14ac:dyDescent="0.25">
      <c r="B883011" s="76"/>
      <c r="C883011" s="75"/>
    </row>
    <row r="883012" spans="2:3" x14ac:dyDescent="0.25">
      <c r="B883012" s="76"/>
      <c r="C883012" s="75"/>
    </row>
    <row r="883013" spans="2:3" x14ac:dyDescent="0.25">
      <c r="B883013" s="76"/>
      <c r="C883013" s="75"/>
    </row>
    <row r="883014" spans="2:3" x14ac:dyDescent="0.25">
      <c r="B883014" s="76"/>
      <c r="C883014" s="75"/>
    </row>
    <row r="883015" spans="2:3" x14ac:dyDescent="0.25">
      <c r="B883015" s="76"/>
      <c r="C883015" s="75"/>
    </row>
    <row r="883016" spans="2:3" x14ac:dyDescent="0.25">
      <c r="B883016" s="76"/>
      <c r="C883016" s="75"/>
    </row>
    <row r="883017" spans="2:3" x14ac:dyDescent="0.25">
      <c r="B883017" s="76"/>
      <c r="C883017" s="75"/>
    </row>
    <row r="883018" spans="2:3" x14ac:dyDescent="0.25">
      <c r="B883018" s="76"/>
      <c r="C883018" s="75"/>
    </row>
    <row r="883019" spans="2:3" x14ac:dyDescent="0.25">
      <c r="B883019" s="76"/>
      <c r="C883019" s="75"/>
    </row>
    <row r="883129" spans="2:3" x14ac:dyDescent="0.25">
      <c r="B883129" s="76"/>
      <c r="C883129" s="75"/>
    </row>
    <row r="883130" spans="2:3" x14ac:dyDescent="0.25">
      <c r="B883130" s="76"/>
      <c r="C883130" s="75"/>
    </row>
    <row r="883131" spans="2:3" x14ac:dyDescent="0.25">
      <c r="B883131" s="76"/>
      <c r="C883131" s="75"/>
    </row>
    <row r="883132" spans="2:3" x14ac:dyDescent="0.25">
      <c r="B883132" s="76"/>
      <c r="C883132" s="75"/>
    </row>
    <row r="883133" spans="2:3" x14ac:dyDescent="0.25">
      <c r="B883133" s="76"/>
      <c r="C883133" s="75"/>
    </row>
    <row r="883134" spans="2:3" x14ac:dyDescent="0.25">
      <c r="B883134" s="76"/>
      <c r="C883134" s="75"/>
    </row>
    <row r="883135" spans="2:3" x14ac:dyDescent="0.25">
      <c r="B883135" s="76"/>
      <c r="C883135" s="75"/>
    </row>
    <row r="883136" spans="2:3" x14ac:dyDescent="0.25">
      <c r="B883136" s="76"/>
      <c r="C883136" s="75"/>
    </row>
    <row r="883137" spans="2:3" x14ac:dyDescent="0.25">
      <c r="B883137" s="76"/>
      <c r="C883137" s="75"/>
    </row>
    <row r="883138" spans="2:3" x14ac:dyDescent="0.25">
      <c r="B883138" s="76"/>
      <c r="C883138" s="75"/>
    </row>
    <row r="883139" spans="2:3" x14ac:dyDescent="0.25">
      <c r="B883139" s="76"/>
      <c r="C883139" s="75"/>
    </row>
    <row r="883140" spans="2:3" x14ac:dyDescent="0.25">
      <c r="B883140" s="76"/>
      <c r="C883140" s="75"/>
    </row>
    <row r="883141" spans="2:3" x14ac:dyDescent="0.25">
      <c r="B883141" s="76"/>
      <c r="C883141" s="75"/>
    </row>
    <row r="883251" spans="2:3" x14ac:dyDescent="0.25">
      <c r="B883251" s="76"/>
      <c r="C883251" s="75"/>
    </row>
    <row r="883252" spans="2:3" x14ac:dyDescent="0.25">
      <c r="B883252" s="76"/>
      <c r="C883252" s="75"/>
    </row>
    <row r="883253" spans="2:3" x14ac:dyDescent="0.25">
      <c r="B883253" s="76"/>
      <c r="C883253" s="75"/>
    </row>
    <row r="883254" spans="2:3" x14ac:dyDescent="0.25">
      <c r="B883254" s="76"/>
      <c r="C883254" s="75"/>
    </row>
    <row r="883255" spans="2:3" x14ac:dyDescent="0.25">
      <c r="B883255" s="76"/>
      <c r="C883255" s="75"/>
    </row>
    <row r="883256" spans="2:3" x14ac:dyDescent="0.25">
      <c r="B883256" s="76"/>
      <c r="C883256" s="75"/>
    </row>
    <row r="883257" spans="2:3" x14ac:dyDescent="0.25">
      <c r="B883257" s="76"/>
      <c r="C883257" s="75"/>
    </row>
    <row r="883258" spans="2:3" x14ac:dyDescent="0.25">
      <c r="B883258" s="76"/>
      <c r="C883258" s="75"/>
    </row>
    <row r="883259" spans="2:3" x14ac:dyDescent="0.25">
      <c r="B883259" s="76"/>
      <c r="C883259" s="75"/>
    </row>
    <row r="883260" spans="2:3" x14ac:dyDescent="0.25">
      <c r="B883260" s="76"/>
      <c r="C883260" s="75"/>
    </row>
    <row r="883261" spans="2:3" x14ac:dyDescent="0.25">
      <c r="B883261" s="76"/>
      <c r="C883261" s="75"/>
    </row>
    <row r="883262" spans="2:3" x14ac:dyDescent="0.25">
      <c r="B883262" s="76"/>
      <c r="C883262" s="75"/>
    </row>
    <row r="883263" spans="2:3" x14ac:dyDescent="0.25">
      <c r="B883263" s="76"/>
      <c r="C883263" s="75"/>
    </row>
    <row r="883373" spans="2:3" x14ac:dyDescent="0.25">
      <c r="B883373" s="76"/>
      <c r="C883373" s="75"/>
    </row>
    <row r="883374" spans="2:3" x14ac:dyDescent="0.25">
      <c r="B883374" s="76"/>
      <c r="C883374" s="75"/>
    </row>
    <row r="883375" spans="2:3" x14ac:dyDescent="0.25">
      <c r="B883375" s="76"/>
      <c r="C883375" s="75"/>
    </row>
    <row r="883376" spans="2:3" x14ac:dyDescent="0.25">
      <c r="B883376" s="76"/>
      <c r="C883376" s="75"/>
    </row>
    <row r="883377" spans="2:3" x14ac:dyDescent="0.25">
      <c r="B883377" s="76"/>
      <c r="C883377" s="75"/>
    </row>
    <row r="883378" spans="2:3" x14ac:dyDescent="0.25">
      <c r="B883378" s="76"/>
      <c r="C883378" s="75"/>
    </row>
    <row r="883379" spans="2:3" x14ac:dyDescent="0.25">
      <c r="B883379" s="76"/>
      <c r="C883379" s="75"/>
    </row>
    <row r="883380" spans="2:3" x14ac:dyDescent="0.25">
      <c r="B883380" s="76"/>
      <c r="C883380" s="75"/>
    </row>
    <row r="883381" spans="2:3" x14ac:dyDescent="0.25">
      <c r="B883381" s="76"/>
      <c r="C883381" s="75"/>
    </row>
    <row r="883382" spans="2:3" x14ac:dyDescent="0.25">
      <c r="B883382" s="76"/>
      <c r="C883382" s="75"/>
    </row>
    <row r="883383" spans="2:3" x14ac:dyDescent="0.25">
      <c r="B883383" s="76"/>
      <c r="C883383" s="75"/>
    </row>
    <row r="883384" spans="2:3" x14ac:dyDescent="0.25">
      <c r="B883384" s="76"/>
      <c r="C883384" s="75"/>
    </row>
    <row r="883385" spans="2:3" x14ac:dyDescent="0.25">
      <c r="B883385" s="76"/>
      <c r="C883385" s="75"/>
    </row>
    <row r="883495" spans="2:3" x14ac:dyDescent="0.25">
      <c r="B883495" s="76"/>
      <c r="C883495" s="75"/>
    </row>
    <row r="883496" spans="2:3" x14ac:dyDescent="0.25">
      <c r="B883496" s="76"/>
      <c r="C883496" s="75"/>
    </row>
    <row r="883497" spans="2:3" x14ac:dyDescent="0.25">
      <c r="B883497" s="76"/>
      <c r="C883497" s="75"/>
    </row>
    <row r="883498" spans="2:3" x14ac:dyDescent="0.25">
      <c r="B883498" s="76"/>
      <c r="C883498" s="75"/>
    </row>
    <row r="883499" spans="2:3" x14ac:dyDescent="0.25">
      <c r="B883499" s="76"/>
      <c r="C883499" s="75"/>
    </row>
    <row r="883500" spans="2:3" x14ac:dyDescent="0.25">
      <c r="B883500" s="76"/>
      <c r="C883500" s="75"/>
    </row>
    <row r="883501" spans="2:3" x14ac:dyDescent="0.25">
      <c r="B883501" s="76"/>
      <c r="C883501" s="75"/>
    </row>
    <row r="883502" spans="2:3" x14ac:dyDescent="0.25">
      <c r="B883502" s="76"/>
      <c r="C883502" s="75"/>
    </row>
    <row r="883503" spans="2:3" x14ac:dyDescent="0.25">
      <c r="B883503" s="76"/>
      <c r="C883503" s="75"/>
    </row>
    <row r="883504" spans="2:3" x14ac:dyDescent="0.25">
      <c r="B883504" s="76"/>
      <c r="C883504" s="75"/>
    </row>
    <row r="883505" spans="2:3" x14ac:dyDescent="0.25">
      <c r="B883505" s="76"/>
      <c r="C883505" s="75"/>
    </row>
    <row r="883506" spans="2:3" x14ac:dyDescent="0.25">
      <c r="B883506" s="76"/>
      <c r="C883506" s="75"/>
    </row>
    <row r="883507" spans="2:3" x14ac:dyDescent="0.25">
      <c r="B883507" s="76"/>
      <c r="C883507" s="75"/>
    </row>
    <row r="883617" spans="2:3" x14ac:dyDescent="0.25">
      <c r="B883617" s="76"/>
      <c r="C883617" s="75"/>
    </row>
    <row r="883618" spans="2:3" x14ac:dyDescent="0.25">
      <c r="B883618" s="76"/>
      <c r="C883618" s="75"/>
    </row>
    <row r="883619" spans="2:3" x14ac:dyDescent="0.25">
      <c r="B883619" s="76"/>
      <c r="C883619" s="75"/>
    </row>
    <row r="883620" spans="2:3" x14ac:dyDescent="0.25">
      <c r="B883620" s="76"/>
      <c r="C883620" s="75"/>
    </row>
    <row r="883621" spans="2:3" x14ac:dyDescent="0.25">
      <c r="B883621" s="76"/>
      <c r="C883621" s="75"/>
    </row>
    <row r="883622" spans="2:3" x14ac:dyDescent="0.25">
      <c r="B883622" s="76"/>
      <c r="C883622" s="75"/>
    </row>
    <row r="883623" spans="2:3" x14ac:dyDescent="0.25">
      <c r="B883623" s="76"/>
      <c r="C883623" s="75"/>
    </row>
    <row r="883624" spans="2:3" x14ac:dyDescent="0.25">
      <c r="B883624" s="76"/>
      <c r="C883624" s="75"/>
    </row>
    <row r="883625" spans="2:3" x14ac:dyDescent="0.25">
      <c r="B883625" s="76"/>
      <c r="C883625" s="75"/>
    </row>
    <row r="883626" spans="2:3" x14ac:dyDescent="0.25">
      <c r="B883626" s="76"/>
      <c r="C883626" s="75"/>
    </row>
    <row r="883627" spans="2:3" x14ac:dyDescent="0.25">
      <c r="B883627" s="76"/>
      <c r="C883627" s="75"/>
    </row>
    <row r="883628" spans="2:3" x14ac:dyDescent="0.25">
      <c r="B883628" s="76"/>
      <c r="C883628" s="75"/>
    </row>
    <row r="883629" spans="2:3" x14ac:dyDescent="0.25">
      <c r="B883629" s="76"/>
      <c r="C883629" s="75"/>
    </row>
    <row r="883739" spans="2:3" x14ac:dyDescent="0.25">
      <c r="B883739" s="76"/>
      <c r="C883739" s="75"/>
    </row>
    <row r="883740" spans="2:3" x14ac:dyDescent="0.25">
      <c r="B883740" s="76"/>
      <c r="C883740" s="75"/>
    </row>
    <row r="883741" spans="2:3" x14ac:dyDescent="0.25">
      <c r="B883741" s="76"/>
      <c r="C883741" s="75"/>
    </row>
    <row r="883742" spans="2:3" x14ac:dyDescent="0.25">
      <c r="B883742" s="76"/>
      <c r="C883742" s="75"/>
    </row>
    <row r="883743" spans="2:3" x14ac:dyDescent="0.25">
      <c r="B883743" s="76"/>
      <c r="C883743" s="75"/>
    </row>
    <row r="883744" spans="2:3" x14ac:dyDescent="0.25">
      <c r="B883744" s="76"/>
      <c r="C883744" s="75"/>
    </row>
    <row r="883745" spans="2:3" x14ac:dyDescent="0.25">
      <c r="B883745" s="76"/>
      <c r="C883745" s="75"/>
    </row>
    <row r="883746" spans="2:3" x14ac:dyDescent="0.25">
      <c r="B883746" s="76"/>
      <c r="C883746" s="75"/>
    </row>
    <row r="883747" spans="2:3" x14ac:dyDescent="0.25">
      <c r="B883747" s="76"/>
      <c r="C883747" s="75"/>
    </row>
    <row r="883748" spans="2:3" x14ac:dyDescent="0.25">
      <c r="B883748" s="76"/>
      <c r="C883748" s="75"/>
    </row>
    <row r="883749" spans="2:3" x14ac:dyDescent="0.25">
      <c r="B883749" s="76"/>
      <c r="C883749" s="75"/>
    </row>
    <row r="883750" spans="2:3" x14ac:dyDescent="0.25">
      <c r="B883750" s="76"/>
      <c r="C883750" s="75"/>
    </row>
    <row r="883751" spans="2:3" x14ac:dyDescent="0.25">
      <c r="B883751" s="76"/>
      <c r="C883751" s="75"/>
    </row>
    <row r="883861" spans="2:3" x14ac:dyDescent="0.25">
      <c r="B883861" s="76"/>
      <c r="C883861" s="75"/>
    </row>
    <row r="883862" spans="2:3" x14ac:dyDescent="0.25">
      <c r="B883862" s="76"/>
      <c r="C883862" s="75"/>
    </row>
    <row r="883863" spans="2:3" x14ac:dyDescent="0.25">
      <c r="B883863" s="76"/>
      <c r="C883863" s="75"/>
    </row>
    <row r="883864" spans="2:3" x14ac:dyDescent="0.25">
      <c r="B883864" s="76"/>
      <c r="C883864" s="75"/>
    </row>
    <row r="883865" spans="2:3" x14ac:dyDescent="0.25">
      <c r="B883865" s="76"/>
      <c r="C883865" s="75"/>
    </row>
    <row r="883866" spans="2:3" x14ac:dyDescent="0.25">
      <c r="B883866" s="76"/>
      <c r="C883866" s="75"/>
    </row>
    <row r="883867" spans="2:3" x14ac:dyDescent="0.25">
      <c r="B883867" s="76"/>
      <c r="C883867" s="75"/>
    </row>
    <row r="883868" spans="2:3" x14ac:dyDescent="0.25">
      <c r="B883868" s="76"/>
      <c r="C883868" s="75"/>
    </row>
    <row r="883869" spans="2:3" x14ac:dyDescent="0.25">
      <c r="B883869" s="76"/>
      <c r="C883869" s="75"/>
    </row>
    <row r="883870" spans="2:3" x14ac:dyDescent="0.25">
      <c r="B883870" s="76"/>
      <c r="C883870" s="75"/>
    </row>
    <row r="883871" spans="2:3" x14ac:dyDescent="0.25">
      <c r="B883871" s="76"/>
      <c r="C883871" s="75"/>
    </row>
    <row r="883872" spans="2:3" x14ac:dyDescent="0.25">
      <c r="B883872" s="76"/>
      <c r="C883872" s="75"/>
    </row>
    <row r="883873" spans="2:3" x14ac:dyDescent="0.25">
      <c r="B883873" s="76"/>
      <c r="C883873" s="75"/>
    </row>
    <row r="883983" spans="2:3" x14ac:dyDescent="0.25">
      <c r="B883983" s="76"/>
      <c r="C883983" s="75"/>
    </row>
    <row r="883984" spans="2:3" x14ac:dyDescent="0.25">
      <c r="B883984" s="76"/>
      <c r="C883984" s="75"/>
    </row>
    <row r="883985" spans="2:3" x14ac:dyDescent="0.25">
      <c r="B883985" s="76"/>
      <c r="C883985" s="75"/>
    </row>
    <row r="883986" spans="2:3" x14ac:dyDescent="0.25">
      <c r="B883986" s="76"/>
      <c r="C883986" s="75"/>
    </row>
    <row r="883987" spans="2:3" x14ac:dyDescent="0.25">
      <c r="B883987" s="76"/>
      <c r="C883987" s="75"/>
    </row>
    <row r="883988" spans="2:3" x14ac:dyDescent="0.25">
      <c r="B883988" s="76"/>
      <c r="C883988" s="75"/>
    </row>
    <row r="883989" spans="2:3" x14ac:dyDescent="0.25">
      <c r="B883989" s="76"/>
      <c r="C883989" s="75"/>
    </row>
    <row r="883990" spans="2:3" x14ac:dyDescent="0.25">
      <c r="B883990" s="76"/>
      <c r="C883990" s="75"/>
    </row>
    <row r="883991" spans="2:3" x14ac:dyDescent="0.25">
      <c r="B883991" s="76"/>
      <c r="C883991" s="75"/>
    </row>
    <row r="883992" spans="2:3" x14ac:dyDescent="0.25">
      <c r="B883992" s="76"/>
      <c r="C883992" s="75"/>
    </row>
    <row r="883993" spans="2:3" x14ac:dyDescent="0.25">
      <c r="B883993" s="76"/>
      <c r="C883993" s="75"/>
    </row>
    <row r="883994" spans="2:3" x14ac:dyDescent="0.25">
      <c r="B883994" s="76"/>
      <c r="C883994" s="75"/>
    </row>
    <row r="883995" spans="2:3" x14ac:dyDescent="0.25">
      <c r="B883995" s="76"/>
      <c r="C883995" s="75"/>
    </row>
    <row r="884105" spans="2:3" x14ac:dyDescent="0.25">
      <c r="B884105" s="76"/>
      <c r="C884105" s="75"/>
    </row>
    <row r="884106" spans="2:3" x14ac:dyDescent="0.25">
      <c r="B884106" s="76"/>
      <c r="C884106" s="75"/>
    </row>
    <row r="884107" spans="2:3" x14ac:dyDescent="0.25">
      <c r="B884107" s="76"/>
      <c r="C884107" s="75"/>
    </row>
    <row r="884108" spans="2:3" x14ac:dyDescent="0.25">
      <c r="B884108" s="76"/>
      <c r="C884108" s="75"/>
    </row>
    <row r="884109" spans="2:3" x14ac:dyDescent="0.25">
      <c r="B884109" s="76"/>
      <c r="C884109" s="75"/>
    </row>
    <row r="884110" spans="2:3" x14ac:dyDescent="0.25">
      <c r="B884110" s="76"/>
      <c r="C884110" s="75"/>
    </row>
    <row r="884111" spans="2:3" x14ac:dyDescent="0.25">
      <c r="B884111" s="76"/>
      <c r="C884111" s="75"/>
    </row>
    <row r="884112" spans="2:3" x14ac:dyDescent="0.25">
      <c r="B884112" s="76"/>
      <c r="C884112" s="75"/>
    </row>
    <row r="884113" spans="2:3" x14ac:dyDescent="0.25">
      <c r="B884113" s="76"/>
      <c r="C884113" s="75"/>
    </row>
    <row r="884114" spans="2:3" x14ac:dyDescent="0.25">
      <c r="B884114" s="76"/>
      <c r="C884114" s="75"/>
    </row>
    <row r="884115" spans="2:3" x14ac:dyDescent="0.25">
      <c r="B884115" s="76"/>
      <c r="C884115" s="75"/>
    </row>
    <row r="884116" spans="2:3" x14ac:dyDescent="0.25">
      <c r="B884116" s="76"/>
      <c r="C884116" s="75"/>
    </row>
    <row r="884117" spans="2:3" x14ac:dyDescent="0.25">
      <c r="B884117" s="76"/>
      <c r="C884117" s="75"/>
    </row>
    <row r="884227" spans="2:3" x14ac:dyDescent="0.25">
      <c r="B884227" s="76"/>
      <c r="C884227" s="75"/>
    </row>
    <row r="884228" spans="2:3" x14ac:dyDescent="0.25">
      <c r="B884228" s="76"/>
      <c r="C884228" s="75"/>
    </row>
    <row r="884229" spans="2:3" x14ac:dyDescent="0.25">
      <c r="B884229" s="76"/>
      <c r="C884229" s="75"/>
    </row>
    <row r="884230" spans="2:3" x14ac:dyDescent="0.25">
      <c r="B884230" s="76"/>
      <c r="C884230" s="75"/>
    </row>
    <row r="884231" spans="2:3" x14ac:dyDescent="0.25">
      <c r="B884231" s="76"/>
      <c r="C884231" s="75"/>
    </row>
    <row r="884232" spans="2:3" x14ac:dyDescent="0.25">
      <c r="B884232" s="76"/>
      <c r="C884232" s="75"/>
    </row>
    <row r="884233" spans="2:3" x14ac:dyDescent="0.25">
      <c r="B884233" s="76"/>
      <c r="C884233" s="75"/>
    </row>
    <row r="884234" spans="2:3" x14ac:dyDescent="0.25">
      <c r="B884234" s="76"/>
      <c r="C884234" s="75"/>
    </row>
    <row r="884235" spans="2:3" x14ac:dyDescent="0.25">
      <c r="B884235" s="76"/>
      <c r="C884235" s="75"/>
    </row>
    <row r="884236" spans="2:3" x14ac:dyDescent="0.25">
      <c r="B884236" s="76"/>
      <c r="C884236" s="75"/>
    </row>
    <row r="884237" spans="2:3" x14ac:dyDescent="0.25">
      <c r="B884237" s="76"/>
      <c r="C884237" s="75"/>
    </row>
    <row r="884238" spans="2:3" x14ac:dyDescent="0.25">
      <c r="B884238" s="76"/>
      <c r="C884238" s="75"/>
    </row>
    <row r="884239" spans="2:3" x14ac:dyDescent="0.25">
      <c r="B884239" s="76"/>
      <c r="C884239" s="75"/>
    </row>
    <row r="884349" spans="2:3" x14ac:dyDescent="0.25">
      <c r="B884349" s="76"/>
      <c r="C884349" s="75"/>
    </row>
    <row r="884350" spans="2:3" x14ac:dyDescent="0.25">
      <c r="B884350" s="76"/>
      <c r="C884350" s="75"/>
    </row>
    <row r="884351" spans="2:3" x14ac:dyDescent="0.25">
      <c r="B884351" s="76"/>
      <c r="C884351" s="75"/>
    </row>
    <row r="884352" spans="2:3" x14ac:dyDescent="0.25">
      <c r="B884352" s="76"/>
      <c r="C884352" s="75"/>
    </row>
    <row r="884353" spans="2:3" x14ac:dyDescent="0.25">
      <c r="B884353" s="76"/>
      <c r="C884353" s="75"/>
    </row>
    <row r="884354" spans="2:3" x14ac:dyDescent="0.25">
      <c r="B884354" s="76"/>
      <c r="C884354" s="75"/>
    </row>
    <row r="884355" spans="2:3" x14ac:dyDescent="0.25">
      <c r="B884355" s="76"/>
      <c r="C884355" s="75"/>
    </row>
    <row r="884356" spans="2:3" x14ac:dyDescent="0.25">
      <c r="B884356" s="76"/>
      <c r="C884356" s="75"/>
    </row>
    <row r="884357" spans="2:3" x14ac:dyDescent="0.25">
      <c r="B884357" s="76"/>
      <c r="C884357" s="75"/>
    </row>
    <row r="884358" spans="2:3" x14ac:dyDescent="0.25">
      <c r="B884358" s="76"/>
      <c r="C884358" s="75"/>
    </row>
    <row r="884359" spans="2:3" x14ac:dyDescent="0.25">
      <c r="B884359" s="76"/>
      <c r="C884359" s="75"/>
    </row>
    <row r="884360" spans="2:3" x14ac:dyDescent="0.25">
      <c r="B884360" s="76"/>
      <c r="C884360" s="75"/>
    </row>
    <row r="884361" spans="2:3" x14ac:dyDescent="0.25">
      <c r="B884361" s="76"/>
      <c r="C884361" s="75"/>
    </row>
    <row r="884471" spans="2:3" x14ac:dyDescent="0.25">
      <c r="B884471" s="76"/>
      <c r="C884471" s="75"/>
    </row>
    <row r="884472" spans="2:3" x14ac:dyDescent="0.25">
      <c r="B884472" s="76"/>
      <c r="C884472" s="75"/>
    </row>
    <row r="884473" spans="2:3" x14ac:dyDescent="0.25">
      <c r="B884473" s="76"/>
      <c r="C884473" s="75"/>
    </row>
    <row r="884474" spans="2:3" x14ac:dyDescent="0.25">
      <c r="B884474" s="76"/>
      <c r="C884474" s="75"/>
    </row>
    <row r="884475" spans="2:3" x14ac:dyDescent="0.25">
      <c r="B884475" s="76"/>
      <c r="C884475" s="75"/>
    </row>
    <row r="884476" spans="2:3" x14ac:dyDescent="0.25">
      <c r="B884476" s="76"/>
      <c r="C884476" s="75"/>
    </row>
    <row r="884477" spans="2:3" x14ac:dyDescent="0.25">
      <c r="B884477" s="76"/>
      <c r="C884477" s="75"/>
    </row>
    <row r="884478" spans="2:3" x14ac:dyDescent="0.25">
      <c r="B884478" s="76"/>
      <c r="C884478" s="75"/>
    </row>
    <row r="884479" spans="2:3" x14ac:dyDescent="0.25">
      <c r="B884479" s="76"/>
      <c r="C884479" s="75"/>
    </row>
    <row r="884480" spans="2:3" x14ac:dyDescent="0.25">
      <c r="B884480" s="76"/>
      <c r="C884480" s="75"/>
    </row>
    <row r="884481" spans="2:3" x14ac:dyDescent="0.25">
      <c r="B884481" s="76"/>
      <c r="C884481" s="75"/>
    </row>
    <row r="884482" spans="2:3" x14ac:dyDescent="0.25">
      <c r="B884482" s="76"/>
      <c r="C884482" s="75"/>
    </row>
    <row r="884483" spans="2:3" x14ac:dyDescent="0.25">
      <c r="B884483" s="76"/>
      <c r="C884483" s="75"/>
    </row>
    <row r="884593" spans="2:3" x14ac:dyDescent="0.25">
      <c r="B884593" s="76"/>
      <c r="C884593" s="75"/>
    </row>
    <row r="884594" spans="2:3" x14ac:dyDescent="0.25">
      <c r="B884594" s="76"/>
      <c r="C884594" s="75"/>
    </row>
    <row r="884595" spans="2:3" x14ac:dyDescent="0.25">
      <c r="B884595" s="76"/>
      <c r="C884595" s="75"/>
    </row>
    <row r="884596" spans="2:3" x14ac:dyDescent="0.25">
      <c r="B884596" s="76"/>
      <c r="C884596" s="75"/>
    </row>
    <row r="884597" spans="2:3" x14ac:dyDescent="0.25">
      <c r="B884597" s="76"/>
      <c r="C884597" s="75"/>
    </row>
    <row r="884598" spans="2:3" x14ac:dyDescent="0.25">
      <c r="B884598" s="76"/>
      <c r="C884598" s="75"/>
    </row>
    <row r="884599" spans="2:3" x14ac:dyDescent="0.25">
      <c r="B884599" s="76"/>
      <c r="C884599" s="75"/>
    </row>
    <row r="884600" spans="2:3" x14ac:dyDescent="0.25">
      <c r="B884600" s="76"/>
      <c r="C884600" s="75"/>
    </row>
    <row r="884601" spans="2:3" x14ac:dyDescent="0.25">
      <c r="B884601" s="76"/>
      <c r="C884601" s="75"/>
    </row>
    <row r="884602" spans="2:3" x14ac:dyDescent="0.25">
      <c r="B884602" s="76"/>
      <c r="C884602" s="75"/>
    </row>
    <row r="884603" spans="2:3" x14ac:dyDescent="0.25">
      <c r="B884603" s="76"/>
      <c r="C884603" s="75"/>
    </row>
    <row r="884604" spans="2:3" x14ac:dyDescent="0.25">
      <c r="B884604" s="76"/>
      <c r="C884604" s="75"/>
    </row>
    <row r="884605" spans="2:3" x14ac:dyDescent="0.25">
      <c r="B884605" s="76"/>
      <c r="C884605" s="75"/>
    </row>
    <row r="884715" spans="2:3" x14ac:dyDescent="0.25">
      <c r="B884715" s="76"/>
      <c r="C884715" s="75"/>
    </row>
    <row r="884716" spans="2:3" x14ac:dyDescent="0.25">
      <c r="B884716" s="76"/>
      <c r="C884716" s="75"/>
    </row>
    <row r="884717" spans="2:3" x14ac:dyDescent="0.25">
      <c r="B884717" s="76"/>
      <c r="C884717" s="75"/>
    </row>
    <row r="884718" spans="2:3" x14ac:dyDescent="0.25">
      <c r="B884718" s="76"/>
      <c r="C884718" s="75"/>
    </row>
    <row r="884719" spans="2:3" x14ac:dyDescent="0.25">
      <c r="B884719" s="76"/>
      <c r="C884719" s="75"/>
    </row>
    <row r="884720" spans="2:3" x14ac:dyDescent="0.25">
      <c r="B884720" s="76"/>
      <c r="C884720" s="75"/>
    </row>
    <row r="884721" spans="2:3" x14ac:dyDescent="0.25">
      <c r="B884721" s="76"/>
      <c r="C884721" s="75"/>
    </row>
    <row r="884722" spans="2:3" x14ac:dyDescent="0.25">
      <c r="B884722" s="76"/>
      <c r="C884722" s="75"/>
    </row>
    <row r="884723" spans="2:3" x14ac:dyDescent="0.25">
      <c r="B884723" s="76"/>
      <c r="C884723" s="75"/>
    </row>
    <row r="884724" spans="2:3" x14ac:dyDescent="0.25">
      <c r="B884724" s="76"/>
      <c r="C884724" s="75"/>
    </row>
    <row r="884725" spans="2:3" x14ac:dyDescent="0.25">
      <c r="B884725" s="76"/>
      <c r="C884725" s="75"/>
    </row>
    <row r="884726" spans="2:3" x14ac:dyDescent="0.25">
      <c r="B884726" s="76"/>
      <c r="C884726" s="75"/>
    </row>
    <row r="884727" spans="2:3" x14ac:dyDescent="0.25">
      <c r="B884727" s="76"/>
      <c r="C884727" s="75"/>
    </row>
    <row r="884837" spans="2:3" x14ac:dyDescent="0.25">
      <c r="B884837" s="76"/>
      <c r="C884837" s="75"/>
    </row>
    <row r="884838" spans="2:3" x14ac:dyDescent="0.25">
      <c r="B884838" s="76"/>
      <c r="C884838" s="75"/>
    </row>
    <row r="884839" spans="2:3" x14ac:dyDescent="0.25">
      <c r="B884839" s="76"/>
      <c r="C884839" s="75"/>
    </row>
    <row r="884840" spans="2:3" x14ac:dyDescent="0.25">
      <c r="B884840" s="76"/>
      <c r="C884840" s="75"/>
    </row>
    <row r="884841" spans="2:3" x14ac:dyDescent="0.25">
      <c r="B884841" s="76"/>
      <c r="C884841" s="75"/>
    </row>
    <row r="884842" spans="2:3" x14ac:dyDescent="0.25">
      <c r="B884842" s="76"/>
      <c r="C884842" s="75"/>
    </row>
    <row r="884843" spans="2:3" x14ac:dyDescent="0.25">
      <c r="B884843" s="76"/>
      <c r="C884843" s="75"/>
    </row>
    <row r="884844" spans="2:3" x14ac:dyDescent="0.25">
      <c r="B884844" s="76"/>
      <c r="C884844" s="75"/>
    </row>
    <row r="884845" spans="2:3" x14ac:dyDescent="0.25">
      <c r="B884845" s="76"/>
      <c r="C884845" s="75"/>
    </row>
    <row r="884846" spans="2:3" x14ac:dyDescent="0.25">
      <c r="B884846" s="76"/>
      <c r="C884846" s="75"/>
    </row>
    <row r="884847" spans="2:3" x14ac:dyDescent="0.25">
      <c r="B884847" s="76"/>
      <c r="C884847" s="75"/>
    </row>
    <row r="884848" spans="2:3" x14ac:dyDescent="0.25">
      <c r="B884848" s="76"/>
      <c r="C884848" s="75"/>
    </row>
    <row r="884849" spans="2:3" x14ac:dyDescent="0.25">
      <c r="B884849" s="76"/>
      <c r="C884849" s="75"/>
    </row>
    <row r="884959" spans="2:3" x14ac:dyDescent="0.25">
      <c r="B884959" s="76"/>
      <c r="C884959" s="75"/>
    </row>
    <row r="884960" spans="2:3" x14ac:dyDescent="0.25">
      <c r="B884960" s="76"/>
      <c r="C884960" s="75"/>
    </row>
    <row r="884961" spans="2:3" x14ac:dyDescent="0.25">
      <c r="B884961" s="76"/>
      <c r="C884961" s="75"/>
    </row>
    <row r="884962" spans="2:3" x14ac:dyDescent="0.25">
      <c r="B884962" s="76"/>
      <c r="C884962" s="75"/>
    </row>
    <row r="884963" spans="2:3" x14ac:dyDescent="0.25">
      <c r="B884963" s="76"/>
      <c r="C884963" s="75"/>
    </row>
    <row r="884964" spans="2:3" x14ac:dyDescent="0.25">
      <c r="B884964" s="76"/>
      <c r="C884964" s="75"/>
    </row>
    <row r="884965" spans="2:3" x14ac:dyDescent="0.25">
      <c r="B884965" s="76"/>
      <c r="C884965" s="75"/>
    </row>
    <row r="884966" spans="2:3" x14ac:dyDescent="0.25">
      <c r="B884966" s="76"/>
      <c r="C884966" s="75"/>
    </row>
    <row r="884967" spans="2:3" x14ac:dyDescent="0.25">
      <c r="B884967" s="76"/>
      <c r="C884967" s="75"/>
    </row>
    <row r="884968" spans="2:3" x14ac:dyDescent="0.25">
      <c r="B884968" s="76"/>
      <c r="C884968" s="75"/>
    </row>
    <row r="884969" spans="2:3" x14ac:dyDescent="0.25">
      <c r="B884969" s="76"/>
      <c r="C884969" s="75"/>
    </row>
    <row r="884970" spans="2:3" x14ac:dyDescent="0.25">
      <c r="B884970" s="76"/>
      <c r="C884970" s="75"/>
    </row>
    <row r="884971" spans="2:3" x14ac:dyDescent="0.25">
      <c r="B884971" s="76"/>
      <c r="C884971" s="75"/>
    </row>
    <row r="885081" spans="2:3" x14ac:dyDescent="0.25">
      <c r="B885081" s="76"/>
      <c r="C885081" s="75"/>
    </row>
    <row r="885082" spans="2:3" x14ac:dyDescent="0.25">
      <c r="B885082" s="76"/>
      <c r="C885082" s="75"/>
    </row>
    <row r="885083" spans="2:3" x14ac:dyDescent="0.25">
      <c r="B885083" s="76"/>
      <c r="C885083" s="75"/>
    </row>
    <row r="885084" spans="2:3" x14ac:dyDescent="0.25">
      <c r="B885084" s="76"/>
      <c r="C885084" s="75"/>
    </row>
    <row r="885085" spans="2:3" x14ac:dyDescent="0.25">
      <c r="B885085" s="76"/>
      <c r="C885085" s="75"/>
    </row>
    <row r="885086" spans="2:3" x14ac:dyDescent="0.25">
      <c r="B885086" s="76"/>
      <c r="C885086" s="75"/>
    </row>
    <row r="885087" spans="2:3" x14ac:dyDescent="0.25">
      <c r="B885087" s="76"/>
      <c r="C885087" s="75"/>
    </row>
    <row r="885088" spans="2:3" x14ac:dyDescent="0.25">
      <c r="B885088" s="76"/>
      <c r="C885088" s="75"/>
    </row>
    <row r="885089" spans="2:3" x14ac:dyDescent="0.25">
      <c r="B885089" s="76"/>
      <c r="C885089" s="75"/>
    </row>
    <row r="885090" spans="2:3" x14ac:dyDescent="0.25">
      <c r="B885090" s="76"/>
      <c r="C885090" s="75"/>
    </row>
    <row r="885091" spans="2:3" x14ac:dyDescent="0.25">
      <c r="B885091" s="76"/>
      <c r="C885091" s="75"/>
    </row>
    <row r="885092" spans="2:3" x14ac:dyDescent="0.25">
      <c r="B885092" s="76"/>
      <c r="C885092" s="75"/>
    </row>
    <row r="885093" spans="2:3" x14ac:dyDescent="0.25">
      <c r="B885093" s="76"/>
      <c r="C885093" s="75"/>
    </row>
    <row r="885203" spans="2:3" x14ac:dyDescent="0.25">
      <c r="B885203" s="76"/>
      <c r="C885203" s="75"/>
    </row>
    <row r="885204" spans="2:3" x14ac:dyDescent="0.25">
      <c r="B885204" s="76"/>
      <c r="C885204" s="75"/>
    </row>
    <row r="885205" spans="2:3" x14ac:dyDescent="0.25">
      <c r="B885205" s="76"/>
      <c r="C885205" s="75"/>
    </row>
    <row r="885206" spans="2:3" x14ac:dyDescent="0.25">
      <c r="B885206" s="76"/>
      <c r="C885206" s="75"/>
    </row>
    <row r="885207" spans="2:3" x14ac:dyDescent="0.25">
      <c r="B885207" s="76"/>
      <c r="C885207" s="75"/>
    </row>
    <row r="885208" spans="2:3" x14ac:dyDescent="0.25">
      <c r="B885208" s="76"/>
      <c r="C885208" s="75"/>
    </row>
    <row r="885209" spans="2:3" x14ac:dyDescent="0.25">
      <c r="B885209" s="76"/>
      <c r="C885209" s="75"/>
    </row>
    <row r="885210" spans="2:3" x14ac:dyDescent="0.25">
      <c r="B885210" s="76"/>
      <c r="C885210" s="75"/>
    </row>
    <row r="885211" spans="2:3" x14ac:dyDescent="0.25">
      <c r="B885211" s="76"/>
      <c r="C885211" s="75"/>
    </row>
    <row r="885212" spans="2:3" x14ac:dyDescent="0.25">
      <c r="B885212" s="76"/>
      <c r="C885212" s="75"/>
    </row>
    <row r="885213" spans="2:3" x14ac:dyDescent="0.25">
      <c r="B885213" s="76"/>
      <c r="C885213" s="75"/>
    </row>
    <row r="885214" spans="2:3" x14ac:dyDescent="0.25">
      <c r="B885214" s="76"/>
      <c r="C885214" s="75"/>
    </row>
    <row r="885215" spans="2:3" x14ac:dyDescent="0.25">
      <c r="B885215" s="76"/>
      <c r="C885215" s="75"/>
    </row>
    <row r="885325" spans="2:3" x14ac:dyDescent="0.25">
      <c r="B885325" s="76"/>
      <c r="C885325" s="75"/>
    </row>
    <row r="885326" spans="2:3" x14ac:dyDescent="0.25">
      <c r="B885326" s="76"/>
      <c r="C885326" s="75"/>
    </row>
    <row r="885327" spans="2:3" x14ac:dyDescent="0.25">
      <c r="B885327" s="76"/>
      <c r="C885327" s="75"/>
    </row>
    <row r="885328" spans="2:3" x14ac:dyDescent="0.25">
      <c r="B885328" s="76"/>
      <c r="C885328" s="75"/>
    </row>
    <row r="885329" spans="2:3" x14ac:dyDescent="0.25">
      <c r="B885329" s="76"/>
      <c r="C885329" s="75"/>
    </row>
    <row r="885330" spans="2:3" x14ac:dyDescent="0.25">
      <c r="B885330" s="76"/>
      <c r="C885330" s="75"/>
    </row>
    <row r="885331" spans="2:3" x14ac:dyDescent="0.25">
      <c r="B885331" s="76"/>
      <c r="C885331" s="75"/>
    </row>
    <row r="885332" spans="2:3" x14ac:dyDescent="0.25">
      <c r="B885332" s="76"/>
      <c r="C885332" s="75"/>
    </row>
    <row r="885333" spans="2:3" x14ac:dyDescent="0.25">
      <c r="B885333" s="76"/>
      <c r="C885333" s="75"/>
    </row>
    <row r="885334" spans="2:3" x14ac:dyDescent="0.25">
      <c r="B885334" s="76"/>
      <c r="C885334" s="75"/>
    </row>
    <row r="885335" spans="2:3" x14ac:dyDescent="0.25">
      <c r="B885335" s="76"/>
      <c r="C885335" s="75"/>
    </row>
    <row r="885336" spans="2:3" x14ac:dyDescent="0.25">
      <c r="B885336" s="76"/>
      <c r="C885336" s="75"/>
    </row>
    <row r="885337" spans="2:3" x14ac:dyDescent="0.25">
      <c r="B885337" s="76"/>
      <c r="C885337" s="75"/>
    </row>
    <row r="885447" spans="2:3" x14ac:dyDescent="0.25">
      <c r="B885447" s="76"/>
      <c r="C885447" s="75"/>
    </row>
    <row r="885448" spans="2:3" x14ac:dyDescent="0.25">
      <c r="B885448" s="76"/>
      <c r="C885448" s="75"/>
    </row>
    <row r="885449" spans="2:3" x14ac:dyDescent="0.25">
      <c r="B885449" s="76"/>
      <c r="C885449" s="75"/>
    </row>
    <row r="885450" spans="2:3" x14ac:dyDescent="0.25">
      <c r="B885450" s="76"/>
      <c r="C885450" s="75"/>
    </row>
    <row r="885451" spans="2:3" x14ac:dyDescent="0.25">
      <c r="B885451" s="76"/>
      <c r="C885451" s="75"/>
    </row>
    <row r="885452" spans="2:3" x14ac:dyDescent="0.25">
      <c r="B885452" s="76"/>
      <c r="C885452" s="75"/>
    </row>
    <row r="885453" spans="2:3" x14ac:dyDescent="0.25">
      <c r="B885453" s="76"/>
      <c r="C885453" s="75"/>
    </row>
    <row r="885454" spans="2:3" x14ac:dyDescent="0.25">
      <c r="B885454" s="76"/>
      <c r="C885454" s="75"/>
    </row>
    <row r="885455" spans="2:3" x14ac:dyDescent="0.25">
      <c r="B885455" s="76"/>
      <c r="C885455" s="75"/>
    </row>
    <row r="885456" spans="2:3" x14ac:dyDescent="0.25">
      <c r="B885456" s="76"/>
      <c r="C885456" s="75"/>
    </row>
    <row r="885457" spans="2:3" x14ac:dyDescent="0.25">
      <c r="B885457" s="76"/>
      <c r="C885457" s="75"/>
    </row>
    <row r="885458" spans="2:3" x14ac:dyDescent="0.25">
      <c r="B885458" s="76"/>
      <c r="C885458" s="75"/>
    </row>
    <row r="885459" spans="2:3" x14ac:dyDescent="0.25">
      <c r="B885459" s="76"/>
      <c r="C885459" s="75"/>
    </row>
    <row r="885569" spans="2:3" x14ac:dyDescent="0.25">
      <c r="B885569" s="76"/>
      <c r="C885569" s="75"/>
    </row>
    <row r="885570" spans="2:3" x14ac:dyDescent="0.25">
      <c r="B885570" s="76"/>
      <c r="C885570" s="75"/>
    </row>
    <row r="885571" spans="2:3" x14ac:dyDescent="0.25">
      <c r="B885571" s="76"/>
      <c r="C885571" s="75"/>
    </row>
    <row r="885572" spans="2:3" x14ac:dyDescent="0.25">
      <c r="B885572" s="76"/>
      <c r="C885572" s="75"/>
    </row>
    <row r="885573" spans="2:3" x14ac:dyDescent="0.25">
      <c r="B885573" s="76"/>
      <c r="C885573" s="75"/>
    </row>
    <row r="885574" spans="2:3" x14ac:dyDescent="0.25">
      <c r="B885574" s="76"/>
      <c r="C885574" s="75"/>
    </row>
    <row r="885575" spans="2:3" x14ac:dyDescent="0.25">
      <c r="B885575" s="76"/>
      <c r="C885575" s="75"/>
    </row>
    <row r="885576" spans="2:3" x14ac:dyDescent="0.25">
      <c r="B885576" s="76"/>
      <c r="C885576" s="75"/>
    </row>
    <row r="885577" spans="2:3" x14ac:dyDescent="0.25">
      <c r="B885577" s="76"/>
      <c r="C885577" s="75"/>
    </row>
    <row r="885578" spans="2:3" x14ac:dyDescent="0.25">
      <c r="B885578" s="76"/>
      <c r="C885578" s="75"/>
    </row>
    <row r="885579" spans="2:3" x14ac:dyDescent="0.25">
      <c r="B885579" s="76"/>
      <c r="C885579" s="75"/>
    </row>
    <row r="885580" spans="2:3" x14ac:dyDescent="0.25">
      <c r="B885580" s="76"/>
      <c r="C885580" s="75"/>
    </row>
    <row r="885581" spans="2:3" x14ac:dyDescent="0.25">
      <c r="B885581" s="76"/>
      <c r="C885581" s="75"/>
    </row>
    <row r="885691" spans="2:3" x14ac:dyDescent="0.25">
      <c r="B885691" s="76"/>
      <c r="C885691" s="75"/>
    </row>
    <row r="885692" spans="2:3" x14ac:dyDescent="0.25">
      <c r="B885692" s="76"/>
      <c r="C885692" s="75"/>
    </row>
    <row r="885693" spans="2:3" x14ac:dyDescent="0.25">
      <c r="B885693" s="76"/>
      <c r="C885693" s="75"/>
    </row>
    <row r="885694" spans="2:3" x14ac:dyDescent="0.25">
      <c r="B885694" s="76"/>
      <c r="C885694" s="75"/>
    </row>
    <row r="885695" spans="2:3" x14ac:dyDescent="0.25">
      <c r="B885695" s="76"/>
      <c r="C885695" s="75"/>
    </row>
    <row r="885696" spans="2:3" x14ac:dyDescent="0.25">
      <c r="B885696" s="76"/>
      <c r="C885696" s="75"/>
    </row>
    <row r="885697" spans="2:3" x14ac:dyDescent="0.25">
      <c r="B885697" s="76"/>
      <c r="C885697" s="75"/>
    </row>
    <row r="885698" spans="2:3" x14ac:dyDescent="0.25">
      <c r="B885698" s="76"/>
      <c r="C885698" s="75"/>
    </row>
    <row r="885699" spans="2:3" x14ac:dyDescent="0.25">
      <c r="B885699" s="76"/>
      <c r="C885699" s="75"/>
    </row>
    <row r="885700" spans="2:3" x14ac:dyDescent="0.25">
      <c r="B885700" s="76"/>
      <c r="C885700" s="75"/>
    </row>
    <row r="885701" spans="2:3" x14ac:dyDescent="0.25">
      <c r="B885701" s="76"/>
      <c r="C885701" s="75"/>
    </row>
    <row r="885702" spans="2:3" x14ac:dyDescent="0.25">
      <c r="B885702" s="76"/>
      <c r="C885702" s="75"/>
    </row>
    <row r="885703" spans="2:3" x14ac:dyDescent="0.25">
      <c r="B885703" s="76"/>
      <c r="C885703" s="75"/>
    </row>
    <row r="885813" spans="2:3" x14ac:dyDescent="0.25">
      <c r="B885813" s="76"/>
      <c r="C885813" s="75"/>
    </row>
    <row r="885814" spans="2:3" x14ac:dyDescent="0.25">
      <c r="B885814" s="76"/>
      <c r="C885814" s="75"/>
    </row>
    <row r="885815" spans="2:3" x14ac:dyDescent="0.25">
      <c r="B885815" s="76"/>
      <c r="C885815" s="75"/>
    </row>
    <row r="885816" spans="2:3" x14ac:dyDescent="0.25">
      <c r="B885816" s="76"/>
      <c r="C885816" s="75"/>
    </row>
    <row r="885817" spans="2:3" x14ac:dyDescent="0.25">
      <c r="B885817" s="76"/>
      <c r="C885817" s="75"/>
    </row>
    <row r="885818" spans="2:3" x14ac:dyDescent="0.25">
      <c r="B885818" s="76"/>
      <c r="C885818" s="75"/>
    </row>
    <row r="885819" spans="2:3" x14ac:dyDescent="0.25">
      <c r="B885819" s="76"/>
      <c r="C885819" s="75"/>
    </row>
    <row r="885820" spans="2:3" x14ac:dyDescent="0.25">
      <c r="B885820" s="76"/>
      <c r="C885820" s="75"/>
    </row>
    <row r="885821" spans="2:3" x14ac:dyDescent="0.25">
      <c r="B885821" s="76"/>
      <c r="C885821" s="75"/>
    </row>
    <row r="885822" spans="2:3" x14ac:dyDescent="0.25">
      <c r="B885822" s="76"/>
      <c r="C885822" s="75"/>
    </row>
    <row r="885823" spans="2:3" x14ac:dyDescent="0.25">
      <c r="B885823" s="76"/>
      <c r="C885823" s="75"/>
    </row>
    <row r="885824" spans="2:3" x14ac:dyDescent="0.25">
      <c r="B885824" s="76"/>
      <c r="C885824" s="75"/>
    </row>
    <row r="885825" spans="2:3" x14ac:dyDescent="0.25">
      <c r="B885825" s="76"/>
      <c r="C885825" s="75"/>
    </row>
    <row r="885935" spans="2:3" x14ac:dyDescent="0.25">
      <c r="B885935" s="76"/>
      <c r="C885935" s="75"/>
    </row>
    <row r="885936" spans="2:3" x14ac:dyDescent="0.25">
      <c r="B885936" s="76"/>
      <c r="C885936" s="75"/>
    </row>
    <row r="885937" spans="2:3" x14ac:dyDescent="0.25">
      <c r="B885937" s="76"/>
      <c r="C885937" s="75"/>
    </row>
    <row r="885938" spans="2:3" x14ac:dyDescent="0.25">
      <c r="B885938" s="76"/>
      <c r="C885938" s="75"/>
    </row>
    <row r="885939" spans="2:3" x14ac:dyDescent="0.25">
      <c r="B885939" s="76"/>
      <c r="C885939" s="75"/>
    </row>
    <row r="885940" spans="2:3" x14ac:dyDescent="0.25">
      <c r="B885940" s="76"/>
      <c r="C885940" s="75"/>
    </row>
    <row r="885941" spans="2:3" x14ac:dyDescent="0.25">
      <c r="B885941" s="76"/>
      <c r="C885941" s="75"/>
    </row>
    <row r="885942" spans="2:3" x14ac:dyDescent="0.25">
      <c r="B885942" s="76"/>
      <c r="C885942" s="75"/>
    </row>
    <row r="885943" spans="2:3" x14ac:dyDescent="0.25">
      <c r="B885943" s="76"/>
      <c r="C885943" s="75"/>
    </row>
    <row r="885944" spans="2:3" x14ac:dyDescent="0.25">
      <c r="B885944" s="76"/>
      <c r="C885944" s="75"/>
    </row>
    <row r="885945" spans="2:3" x14ac:dyDescent="0.25">
      <c r="B885945" s="76"/>
      <c r="C885945" s="75"/>
    </row>
    <row r="885946" spans="2:3" x14ac:dyDescent="0.25">
      <c r="B885946" s="76"/>
      <c r="C885946" s="75"/>
    </row>
    <row r="885947" spans="2:3" x14ac:dyDescent="0.25">
      <c r="B885947" s="76"/>
      <c r="C885947" s="75"/>
    </row>
    <row r="886057" spans="2:3" x14ac:dyDescent="0.25">
      <c r="B886057" s="76"/>
      <c r="C886057" s="75"/>
    </row>
    <row r="886058" spans="2:3" x14ac:dyDescent="0.25">
      <c r="B886058" s="76"/>
      <c r="C886058" s="75"/>
    </row>
    <row r="886059" spans="2:3" x14ac:dyDescent="0.25">
      <c r="B886059" s="76"/>
      <c r="C886059" s="75"/>
    </row>
    <row r="886060" spans="2:3" x14ac:dyDescent="0.25">
      <c r="B886060" s="76"/>
      <c r="C886060" s="75"/>
    </row>
    <row r="886061" spans="2:3" x14ac:dyDescent="0.25">
      <c r="B886061" s="76"/>
      <c r="C886061" s="75"/>
    </row>
    <row r="886062" spans="2:3" x14ac:dyDescent="0.25">
      <c r="B886062" s="76"/>
      <c r="C886062" s="75"/>
    </row>
    <row r="886063" spans="2:3" x14ac:dyDescent="0.25">
      <c r="B886063" s="76"/>
      <c r="C886063" s="75"/>
    </row>
    <row r="886064" spans="2:3" x14ac:dyDescent="0.25">
      <c r="B886064" s="76"/>
      <c r="C886064" s="75"/>
    </row>
    <row r="886065" spans="2:3" x14ac:dyDescent="0.25">
      <c r="B886065" s="76"/>
      <c r="C886065" s="75"/>
    </row>
    <row r="886066" spans="2:3" x14ac:dyDescent="0.25">
      <c r="B886066" s="76"/>
      <c r="C886066" s="75"/>
    </row>
    <row r="886067" spans="2:3" x14ac:dyDescent="0.25">
      <c r="B886067" s="76"/>
      <c r="C886067" s="75"/>
    </row>
    <row r="886068" spans="2:3" x14ac:dyDescent="0.25">
      <c r="B886068" s="76"/>
      <c r="C886068" s="75"/>
    </row>
    <row r="886069" spans="2:3" x14ac:dyDescent="0.25">
      <c r="B886069" s="76"/>
      <c r="C886069" s="75"/>
    </row>
    <row r="886179" spans="2:3" x14ac:dyDescent="0.25">
      <c r="B886179" s="76"/>
      <c r="C886179" s="75"/>
    </row>
    <row r="886180" spans="2:3" x14ac:dyDescent="0.25">
      <c r="B886180" s="76"/>
      <c r="C886180" s="75"/>
    </row>
    <row r="886181" spans="2:3" x14ac:dyDescent="0.25">
      <c r="B886181" s="76"/>
      <c r="C886181" s="75"/>
    </row>
    <row r="886182" spans="2:3" x14ac:dyDescent="0.25">
      <c r="B886182" s="76"/>
      <c r="C886182" s="75"/>
    </row>
    <row r="886183" spans="2:3" x14ac:dyDescent="0.25">
      <c r="B886183" s="76"/>
      <c r="C886183" s="75"/>
    </row>
    <row r="886184" spans="2:3" x14ac:dyDescent="0.25">
      <c r="B886184" s="76"/>
      <c r="C886184" s="75"/>
    </row>
    <row r="886185" spans="2:3" x14ac:dyDescent="0.25">
      <c r="B886185" s="76"/>
      <c r="C886185" s="75"/>
    </row>
    <row r="886186" spans="2:3" x14ac:dyDescent="0.25">
      <c r="B886186" s="76"/>
      <c r="C886186" s="75"/>
    </row>
    <row r="886187" spans="2:3" x14ac:dyDescent="0.25">
      <c r="B886187" s="76"/>
      <c r="C886187" s="75"/>
    </row>
    <row r="886188" spans="2:3" x14ac:dyDescent="0.25">
      <c r="B886188" s="76"/>
      <c r="C886188" s="75"/>
    </row>
    <row r="886189" spans="2:3" x14ac:dyDescent="0.25">
      <c r="B886189" s="76"/>
      <c r="C886189" s="75"/>
    </row>
    <row r="886190" spans="2:3" x14ac:dyDescent="0.25">
      <c r="B886190" s="76"/>
      <c r="C886190" s="75"/>
    </row>
    <row r="886191" spans="2:3" x14ac:dyDescent="0.25">
      <c r="B886191" s="76"/>
      <c r="C886191" s="75"/>
    </row>
    <row r="886301" spans="2:3" x14ac:dyDescent="0.25">
      <c r="B886301" s="76"/>
      <c r="C886301" s="75"/>
    </row>
    <row r="886302" spans="2:3" x14ac:dyDescent="0.25">
      <c r="B886302" s="76"/>
      <c r="C886302" s="75"/>
    </row>
    <row r="886303" spans="2:3" x14ac:dyDescent="0.25">
      <c r="B886303" s="76"/>
      <c r="C886303" s="75"/>
    </row>
    <row r="886304" spans="2:3" x14ac:dyDescent="0.25">
      <c r="B886304" s="76"/>
      <c r="C886304" s="75"/>
    </row>
    <row r="886305" spans="2:3" x14ac:dyDescent="0.25">
      <c r="B886305" s="76"/>
      <c r="C886305" s="75"/>
    </row>
    <row r="886306" spans="2:3" x14ac:dyDescent="0.25">
      <c r="B886306" s="76"/>
      <c r="C886306" s="75"/>
    </row>
    <row r="886307" spans="2:3" x14ac:dyDescent="0.25">
      <c r="B886307" s="76"/>
      <c r="C886307" s="75"/>
    </row>
    <row r="886308" spans="2:3" x14ac:dyDescent="0.25">
      <c r="B886308" s="76"/>
      <c r="C886308" s="75"/>
    </row>
    <row r="886309" spans="2:3" x14ac:dyDescent="0.25">
      <c r="B886309" s="76"/>
      <c r="C886309" s="75"/>
    </row>
    <row r="886310" spans="2:3" x14ac:dyDescent="0.25">
      <c r="B886310" s="76"/>
      <c r="C886310" s="75"/>
    </row>
    <row r="886311" spans="2:3" x14ac:dyDescent="0.25">
      <c r="B886311" s="76"/>
      <c r="C886311" s="75"/>
    </row>
    <row r="886312" spans="2:3" x14ac:dyDescent="0.25">
      <c r="B886312" s="76"/>
      <c r="C886312" s="75"/>
    </row>
    <row r="886313" spans="2:3" x14ac:dyDescent="0.25">
      <c r="B886313" s="76"/>
      <c r="C886313" s="75"/>
    </row>
    <row r="886423" spans="2:3" x14ac:dyDescent="0.25">
      <c r="B886423" s="76"/>
      <c r="C886423" s="75"/>
    </row>
    <row r="886424" spans="2:3" x14ac:dyDescent="0.25">
      <c r="B886424" s="76"/>
      <c r="C886424" s="75"/>
    </row>
    <row r="886425" spans="2:3" x14ac:dyDescent="0.25">
      <c r="B886425" s="76"/>
      <c r="C886425" s="75"/>
    </row>
    <row r="886426" spans="2:3" x14ac:dyDescent="0.25">
      <c r="B886426" s="76"/>
      <c r="C886426" s="75"/>
    </row>
    <row r="886427" spans="2:3" x14ac:dyDescent="0.25">
      <c r="B886427" s="76"/>
      <c r="C886427" s="75"/>
    </row>
    <row r="886428" spans="2:3" x14ac:dyDescent="0.25">
      <c r="B886428" s="76"/>
      <c r="C886428" s="75"/>
    </row>
    <row r="886429" spans="2:3" x14ac:dyDescent="0.25">
      <c r="B886429" s="76"/>
      <c r="C886429" s="75"/>
    </row>
    <row r="886430" spans="2:3" x14ac:dyDescent="0.25">
      <c r="B886430" s="76"/>
      <c r="C886430" s="75"/>
    </row>
    <row r="886431" spans="2:3" x14ac:dyDescent="0.25">
      <c r="B886431" s="76"/>
      <c r="C886431" s="75"/>
    </row>
    <row r="886432" spans="2:3" x14ac:dyDescent="0.25">
      <c r="B886432" s="76"/>
      <c r="C886432" s="75"/>
    </row>
    <row r="886433" spans="2:3" x14ac:dyDescent="0.25">
      <c r="B886433" s="76"/>
      <c r="C886433" s="75"/>
    </row>
    <row r="886434" spans="2:3" x14ac:dyDescent="0.25">
      <c r="B886434" s="76"/>
      <c r="C886434" s="75"/>
    </row>
    <row r="886435" spans="2:3" x14ac:dyDescent="0.25">
      <c r="B886435" s="76"/>
      <c r="C886435" s="75"/>
    </row>
    <row r="886545" spans="2:3" x14ac:dyDescent="0.25">
      <c r="B886545" s="76"/>
      <c r="C886545" s="75"/>
    </row>
    <row r="886546" spans="2:3" x14ac:dyDescent="0.25">
      <c r="B886546" s="76"/>
      <c r="C886546" s="75"/>
    </row>
    <row r="886547" spans="2:3" x14ac:dyDescent="0.25">
      <c r="B886547" s="76"/>
      <c r="C886547" s="75"/>
    </row>
    <row r="886548" spans="2:3" x14ac:dyDescent="0.25">
      <c r="B886548" s="76"/>
      <c r="C886548" s="75"/>
    </row>
    <row r="886549" spans="2:3" x14ac:dyDescent="0.25">
      <c r="B886549" s="76"/>
      <c r="C886549" s="75"/>
    </row>
    <row r="886550" spans="2:3" x14ac:dyDescent="0.25">
      <c r="B886550" s="76"/>
      <c r="C886550" s="75"/>
    </row>
    <row r="886551" spans="2:3" x14ac:dyDescent="0.25">
      <c r="B886551" s="76"/>
      <c r="C886551" s="75"/>
    </row>
    <row r="886552" spans="2:3" x14ac:dyDescent="0.25">
      <c r="B886552" s="76"/>
      <c r="C886552" s="75"/>
    </row>
    <row r="886553" spans="2:3" x14ac:dyDescent="0.25">
      <c r="B886553" s="76"/>
      <c r="C886553" s="75"/>
    </row>
    <row r="886554" spans="2:3" x14ac:dyDescent="0.25">
      <c r="B886554" s="76"/>
      <c r="C886554" s="75"/>
    </row>
    <row r="886555" spans="2:3" x14ac:dyDescent="0.25">
      <c r="B886555" s="76"/>
      <c r="C886555" s="75"/>
    </row>
    <row r="886556" spans="2:3" x14ac:dyDescent="0.25">
      <c r="B886556" s="76"/>
      <c r="C886556" s="75"/>
    </row>
    <row r="886557" spans="2:3" x14ac:dyDescent="0.25">
      <c r="B886557" s="76"/>
      <c r="C886557" s="75"/>
    </row>
    <row r="886667" spans="2:3" x14ac:dyDescent="0.25">
      <c r="B886667" s="76"/>
      <c r="C886667" s="75"/>
    </row>
    <row r="886668" spans="2:3" x14ac:dyDescent="0.25">
      <c r="B886668" s="76"/>
      <c r="C886668" s="75"/>
    </row>
    <row r="886669" spans="2:3" x14ac:dyDescent="0.25">
      <c r="B886669" s="76"/>
      <c r="C886669" s="75"/>
    </row>
    <row r="886670" spans="2:3" x14ac:dyDescent="0.25">
      <c r="B886670" s="76"/>
      <c r="C886670" s="75"/>
    </row>
    <row r="886671" spans="2:3" x14ac:dyDescent="0.25">
      <c r="B886671" s="76"/>
      <c r="C886671" s="75"/>
    </row>
    <row r="886672" spans="2:3" x14ac:dyDescent="0.25">
      <c r="B886672" s="76"/>
      <c r="C886672" s="75"/>
    </row>
    <row r="886673" spans="2:3" x14ac:dyDescent="0.25">
      <c r="B886673" s="76"/>
      <c r="C886673" s="75"/>
    </row>
    <row r="886674" spans="2:3" x14ac:dyDescent="0.25">
      <c r="B886674" s="76"/>
      <c r="C886674" s="75"/>
    </row>
    <row r="886675" spans="2:3" x14ac:dyDescent="0.25">
      <c r="B886675" s="76"/>
      <c r="C886675" s="75"/>
    </row>
    <row r="886676" spans="2:3" x14ac:dyDescent="0.25">
      <c r="B886676" s="76"/>
      <c r="C886676" s="75"/>
    </row>
    <row r="886677" spans="2:3" x14ac:dyDescent="0.25">
      <c r="B886677" s="76"/>
      <c r="C886677" s="75"/>
    </row>
    <row r="886678" spans="2:3" x14ac:dyDescent="0.25">
      <c r="B886678" s="76"/>
      <c r="C886678" s="75"/>
    </row>
    <row r="886679" spans="2:3" x14ac:dyDescent="0.25">
      <c r="B886679" s="76"/>
      <c r="C886679" s="75"/>
    </row>
    <row r="886789" spans="2:3" x14ac:dyDescent="0.25">
      <c r="B886789" s="76"/>
      <c r="C886789" s="75"/>
    </row>
    <row r="886790" spans="2:3" x14ac:dyDescent="0.25">
      <c r="B886790" s="76"/>
      <c r="C886790" s="75"/>
    </row>
    <row r="886791" spans="2:3" x14ac:dyDescent="0.25">
      <c r="B886791" s="76"/>
      <c r="C886791" s="75"/>
    </row>
    <row r="886792" spans="2:3" x14ac:dyDescent="0.25">
      <c r="B886792" s="76"/>
      <c r="C886792" s="75"/>
    </row>
    <row r="886793" spans="2:3" x14ac:dyDescent="0.25">
      <c r="B886793" s="76"/>
      <c r="C886793" s="75"/>
    </row>
    <row r="886794" spans="2:3" x14ac:dyDescent="0.25">
      <c r="B886794" s="76"/>
      <c r="C886794" s="75"/>
    </row>
    <row r="886795" spans="2:3" x14ac:dyDescent="0.25">
      <c r="B886795" s="76"/>
      <c r="C886795" s="75"/>
    </row>
    <row r="886796" spans="2:3" x14ac:dyDescent="0.25">
      <c r="B886796" s="76"/>
      <c r="C886796" s="75"/>
    </row>
    <row r="886797" spans="2:3" x14ac:dyDescent="0.25">
      <c r="B886797" s="76"/>
      <c r="C886797" s="75"/>
    </row>
    <row r="886798" spans="2:3" x14ac:dyDescent="0.25">
      <c r="B886798" s="76"/>
      <c r="C886798" s="75"/>
    </row>
    <row r="886799" spans="2:3" x14ac:dyDescent="0.25">
      <c r="B886799" s="76"/>
      <c r="C886799" s="75"/>
    </row>
    <row r="886800" spans="2:3" x14ac:dyDescent="0.25">
      <c r="B886800" s="76"/>
      <c r="C886800" s="75"/>
    </row>
    <row r="886801" spans="2:3" x14ac:dyDescent="0.25">
      <c r="B886801" s="76"/>
      <c r="C886801" s="75"/>
    </row>
    <row r="886911" spans="2:3" x14ac:dyDescent="0.25">
      <c r="B886911" s="76"/>
      <c r="C886911" s="75"/>
    </row>
    <row r="886912" spans="2:3" x14ac:dyDescent="0.25">
      <c r="B886912" s="76"/>
      <c r="C886912" s="75"/>
    </row>
    <row r="886913" spans="2:3" x14ac:dyDescent="0.25">
      <c r="B886913" s="76"/>
      <c r="C886913" s="75"/>
    </row>
    <row r="886914" spans="2:3" x14ac:dyDescent="0.25">
      <c r="B886914" s="76"/>
      <c r="C886914" s="75"/>
    </row>
    <row r="886915" spans="2:3" x14ac:dyDescent="0.25">
      <c r="B886915" s="76"/>
      <c r="C886915" s="75"/>
    </row>
    <row r="886916" spans="2:3" x14ac:dyDescent="0.25">
      <c r="B886916" s="76"/>
      <c r="C886916" s="75"/>
    </row>
    <row r="886917" spans="2:3" x14ac:dyDescent="0.25">
      <c r="B886917" s="76"/>
      <c r="C886917" s="75"/>
    </row>
    <row r="886918" spans="2:3" x14ac:dyDescent="0.25">
      <c r="B886918" s="76"/>
      <c r="C886918" s="75"/>
    </row>
    <row r="886919" spans="2:3" x14ac:dyDescent="0.25">
      <c r="B886919" s="76"/>
      <c r="C886919" s="75"/>
    </row>
    <row r="886920" spans="2:3" x14ac:dyDescent="0.25">
      <c r="B886920" s="76"/>
      <c r="C886920" s="75"/>
    </row>
    <row r="886921" spans="2:3" x14ac:dyDescent="0.25">
      <c r="B886921" s="76"/>
      <c r="C886921" s="75"/>
    </row>
    <row r="886922" spans="2:3" x14ac:dyDescent="0.25">
      <c r="B886922" s="76"/>
      <c r="C886922" s="75"/>
    </row>
    <row r="886923" spans="2:3" x14ac:dyDescent="0.25">
      <c r="B886923" s="76"/>
      <c r="C886923" s="75"/>
    </row>
    <row r="887033" spans="2:3" x14ac:dyDescent="0.25">
      <c r="B887033" s="76"/>
      <c r="C887033" s="75"/>
    </row>
    <row r="887034" spans="2:3" x14ac:dyDescent="0.25">
      <c r="B887034" s="76"/>
      <c r="C887034" s="75"/>
    </row>
    <row r="887035" spans="2:3" x14ac:dyDescent="0.25">
      <c r="B887035" s="76"/>
      <c r="C887035" s="75"/>
    </row>
    <row r="887036" spans="2:3" x14ac:dyDescent="0.25">
      <c r="B887036" s="76"/>
      <c r="C887036" s="75"/>
    </row>
    <row r="887037" spans="2:3" x14ac:dyDescent="0.25">
      <c r="B887037" s="76"/>
      <c r="C887037" s="75"/>
    </row>
    <row r="887038" spans="2:3" x14ac:dyDescent="0.25">
      <c r="B887038" s="76"/>
      <c r="C887038" s="75"/>
    </row>
    <row r="887039" spans="2:3" x14ac:dyDescent="0.25">
      <c r="B887039" s="76"/>
      <c r="C887039" s="75"/>
    </row>
    <row r="887040" spans="2:3" x14ac:dyDescent="0.25">
      <c r="B887040" s="76"/>
      <c r="C887040" s="75"/>
    </row>
    <row r="887041" spans="2:3" x14ac:dyDescent="0.25">
      <c r="B887041" s="76"/>
      <c r="C887041" s="75"/>
    </row>
    <row r="887042" spans="2:3" x14ac:dyDescent="0.25">
      <c r="B887042" s="76"/>
      <c r="C887042" s="75"/>
    </row>
    <row r="887043" spans="2:3" x14ac:dyDescent="0.25">
      <c r="B887043" s="76"/>
      <c r="C887043" s="75"/>
    </row>
    <row r="887044" spans="2:3" x14ac:dyDescent="0.25">
      <c r="B887044" s="76"/>
      <c r="C887044" s="75"/>
    </row>
    <row r="887045" spans="2:3" x14ac:dyDescent="0.25">
      <c r="B887045" s="76"/>
      <c r="C887045" s="75"/>
    </row>
    <row r="887155" spans="2:3" x14ac:dyDescent="0.25">
      <c r="B887155" s="76"/>
      <c r="C887155" s="75"/>
    </row>
    <row r="887156" spans="2:3" x14ac:dyDescent="0.25">
      <c r="B887156" s="76"/>
      <c r="C887156" s="75"/>
    </row>
    <row r="887157" spans="2:3" x14ac:dyDescent="0.25">
      <c r="B887157" s="76"/>
      <c r="C887157" s="75"/>
    </row>
    <row r="887158" spans="2:3" x14ac:dyDescent="0.25">
      <c r="B887158" s="76"/>
      <c r="C887158" s="75"/>
    </row>
    <row r="887159" spans="2:3" x14ac:dyDescent="0.25">
      <c r="B887159" s="76"/>
      <c r="C887159" s="75"/>
    </row>
    <row r="887160" spans="2:3" x14ac:dyDescent="0.25">
      <c r="B887160" s="76"/>
      <c r="C887160" s="75"/>
    </row>
    <row r="887161" spans="2:3" x14ac:dyDescent="0.25">
      <c r="B887161" s="76"/>
      <c r="C887161" s="75"/>
    </row>
    <row r="887162" spans="2:3" x14ac:dyDescent="0.25">
      <c r="B887162" s="76"/>
      <c r="C887162" s="75"/>
    </row>
    <row r="887163" spans="2:3" x14ac:dyDescent="0.25">
      <c r="B887163" s="76"/>
      <c r="C887163" s="75"/>
    </row>
    <row r="887164" spans="2:3" x14ac:dyDescent="0.25">
      <c r="B887164" s="76"/>
      <c r="C887164" s="75"/>
    </row>
    <row r="887165" spans="2:3" x14ac:dyDescent="0.25">
      <c r="B887165" s="76"/>
      <c r="C887165" s="75"/>
    </row>
    <row r="887166" spans="2:3" x14ac:dyDescent="0.25">
      <c r="B887166" s="76"/>
      <c r="C887166" s="75"/>
    </row>
    <row r="887167" spans="2:3" x14ac:dyDescent="0.25">
      <c r="B887167" s="76"/>
      <c r="C887167" s="75"/>
    </row>
    <row r="887277" spans="2:3" x14ac:dyDescent="0.25">
      <c r="B887277" s="76"/>
      <c r="C887277" s="75"/>
    </row>
    <row r="887278" spans="2:3" x14ac:dyDescent="0.25">
      <c r="B887278" s="76"/>
      <c r="C887278" s="75"/>
    </row>
    <row r="887279" spans="2:3" x14ac:dyDescent="0.25">
      <c r="B887279" s="76"/>
      <c r="C887279" s="75"/>
    </row>
    <row r="887280" spans="2:3" x14ac:dyDescent="0.25">
      <c r="B887280" s="76"/>
      <c r="C887280" s="75"/>
    </row>
    <row r="887281" spans="2:3" x14ac:dyDescent="0.25">
      <c r="B887281" s="76"/>
      <c r="C887281" s="75"/>
    </row>
    <row r="887282" spans="2:3" x14ac:dyDescent="0.25">
      <c r="B887282" s="76"/>
      <c r="C887282" s="75"/>
    </row>
    <row r="887283" spans="2:3" x14ac:dyDescent="0.25">
      <c r="B887283" s="76"/>
      <c r="C887283" s="75"/>
    </row>
    <row r="887284" spans="2:3" x14ac:dyDescent="0.25">
      <c r="B887284" s="76"/>
      <c r="C887284" s="75"/>
    </row>
    <row r="887285" spans="2:3" x14ac:dyDescent="0.25">
      <c r="B887285" s="76"/>
      <c r="C887285" s="75"/>
    </row>
    <row r="887286" spans="2:3" x14ac:dyDescent="0.25">
      <c r="B887286" s="76"/>
      <c r="C887286" s="75"/>
    </row>
    <row r="887287" spans="2:3" x14ac:dyDescent="0.25">
      <c r="B887287" s="76"/>
      <c r="C887287" s="75"/>
    </row>
    <row r="887288" spans="2:3" x14ac:dyDescent="0.25">
      <c r="B887288" s="76"/>
      <c r="C887288" s="75"/>
    </row>
    <row r="887289" spans="2:3" x14ac:dyDescent="0.25">
      <c r="B887289" s="76"/>
      <c r="C887289" s="75"/>
    </row>
    <row r="887399" spans="2:3" x14ac:dyDescent="0.25">
      <c r="B887399" s="76"/>
      <c r="C887399" s="75"/>
    </row>
    <row r="887400" spans="2:3" x14ac:dyDescent="0.25">
      <c r="B887400" s="76"/>
      <c r="C887400" s="75"/>
    </row>
    <row r="887401" spans="2:3" x14ac:dyDescent="0.25">
      <c r="B887401" s="76"/>
      <c r="C887401" s="75"/>
    </row>
    <row r="887402" spans="2:3" x14ac:dyDescent="0.25">
      <c r="B887402" s="76"/>
      <c r="C887402" s="75"/>
    </row>
    <row r="887403" spans="2:3" x14ac:dyDescent="0.25">
      <c r="B887403" s="76"/>
      <c r="C887403" s="75"/>
    </row>
    <row r="887404" spans="2:3" x14ac:dyDescent="0.25">
      <c r="B887404" s="76"/>
      <c r="C887404" s="75"/>
    </row>
    <row r="887405" spans="2:3" x14ac:dyDescent="0.25">
      <c r="B887405" s="76"/>
      <c r="C887405" s="75"/>
    </row>
    <row r="887406" spans="2:3" x14ac:dyDescent="0.25">
      <c r="B887406" s="76"/>
      <c r="C887406" s="75"/>
    </row>
    <row r="887407" spans="2:3" x14ac:dyDescent="0.25">
      <c r="B887407" s="76"/>
      <c r="C887407" s="75"/>
    </row>
    <row r="887408" spans="2:3" x14ac:dyDescent="0.25">
      <c r="B887408" s="76"/>
      <c r="C887408" s="75"/>
    </row>
    <row r="887409" spans="2:3" x14ac:dyDescent="0.25">
      <c r="B887409" s="76"/>
      <c r="C887409" s="75"/>
    </row>
    <row r="887410" spans="2:3" x14ac:dyDescent="0.25">
      <c r="B887410" s="76"/>
      <c r="C887410" s="75"/>
    </row>
    <row r="887411" spans="2:3" x14ac:dyDescent="0.25">
      <c r="B887411" s="76"/>
      <c r="C887411" s="75"/>
    </row>
    <row r="887521" spans="2:3" x14ac:dyDescent="0.25">
      <c r="B887521" s="76"/>
      <c r="C887521" s="75"/>
    </row>
    <row r="887522" spans="2:3" x14ac:dyDescent="0.25">
      <c r="B887522" s="76"/>
      <c r="C887522" s="75"/>
    </row>
    <row r="887523" spans="2:3" x14ac:dyDescent="0.25">
      <c r="B887523" s="76"/>
      <c r="C887523" s="75"/>
    </row>
    <row r="887524" spans="2:3" x14ac:dyDescent="0.25">
      <c r="B887524" s="76"/>
      <c r="C887524" s="75"/>
    </row>
    <row r="887525" spans="2:3" x14ac:dyDescent="0.25">
      <c r="B887525" s="76"/>
      <c r="C887525" s="75"/>
    </row>
    <row r="887526" spans="2:3" x14ac:dyDescent="0.25">
      <c r="B887526" s="76"/>
      <c r="C887526" s="75"/>
    </row>
    <row r="887527" spans="2:3" x14ac:dyDescent="0.25">
      <c r="B887527" s="76"/>
      <c r="C887527" s="75"/>
    </row>
    <row r="887528" spans="2:3" x14ac:dyDescent="0.25">
      <c r="B887528" s="76"/>
      <c r="C887528" s="75"/>
    </row>
    <row r="887529" spans="2:3" x14ac:dyDescent="0.25">
      <c r="B887529" s="76"/>
      <c r="C887529" s="75"/>
    </row>
    <row r="887530" spans="2:3" x14ac:dyDescent="0.25">
      <c r="B887530" s="76"/>
      <c r="C887530" s="75"/>
    </row>
    <row r="887531" spans="2:3" x14ac:dyDescent="0.25">
      <c r="B887531" s="76"/>
      <c r="C887531" s="75"/>
    </row>
    <row r="887532" spans="2:3" x14ac:dyDescent="0.25">
      <c r="B887532" s="76"/>
      <c r="C887532" s="75"/>
    </row>
    <row r="887533" spans="2:3" x14ac:dyDescent="0.25">
      <c r="B887533" s="76"/>
      <c r="C887533" s="75"/>
    </row>
    <row r="887643" spans="2:3" x14ac:dyDescent="0.25">
      <c r="B887643" s="76"/>
      <c r="C887643" s="75"/>
    </row>
    <row r="887644" spans="2:3" x14ac:dyDescent="0.25">
      <c r="B887644" s="76"/>
      <c r="C887644" s="75"/>
    </row>
    <row r="887645" spans="2:3" x14ac:dyDescent="0.25">
      <c r="B887645" s="76"/>
      <c r="C887645" s="75"/>
    </row>
    <row r="887646" spans="2:3" x14ac:dyDescent="0.25">
      <c r="B887646" s="76"/>
      <c r="C887646" s="75"/>
    </row>
    <row r="887647" spans="2:3" x14ac:dyDescent="0.25">
      <c r="B887647" s="76"/>
      <c r="C887647" s="75"/>
    </row>
    <row r="887648" spans="2:3" x14ac:dyDescent="0.25">
      <c r="B887648" s="76"/>
      <c r="C887648" s="75"/>
    </row>
    <row r="887649" spans="2:3" x14ac:dyDescent="0.25">
      <c r="B887649" s="76"/>
      <c r="C887649" s="75"/>
    </row>
    <row r="887650" spans="2:3" x14ac:dyDescent="0.25">
      <c r="B887650" s="76"/>
      <c r="C887650" s="75"/>
    </row>
    <row r="887651" spans="2:3" x14ac:dyDescent="0.25">
      <c r="B887651" s="76"/>
      <c r="C887651" s="75"/>
    </row>
    <row r="887652" spans="2:3" x14ac:dyDescent="0.25">
      <c r="B887652" s="76"/>
      <c r="C887652" s="75"/>
    </row>
    <row r="887653" spans="2:3" x14ac:dyDescent="0.25">
      <c r="B887653" s="76"/>
      <c r="C887653" s="75"/>
    </row>
    <row r="887654" spans="2:3" x14ac:dyDescent="0.25">
      <c r="B887654" s="76"/>
      <c r="C887654" s="75"/>
    </row>
    <row r="887655" spans="2:3" x14ac:dyDescent="0.25">
      <c r="B887655" s="76"/>
      <c r="C887655" s="75"/>
    </row>
    <row r="887765" spans="2:3" x14ac:dyDescent="0.25">
      <c r="B887765" s="76"/>
      <c r="C887765" s="75"/>
    </row>
    <row r="887766" spans="2:3" x14ac:dyDescent="0.25">
      <c r="B887766" s="76"/>
      <c r="C887766" s="75"/>
    </row>
    <row r="887767" spans="2:3" x14ac:dyDescent="0.25">
      <c r="B887767" s="76"/>
      <c r="C887767" s="75"/>
    </row>
    <row r="887768" spans="2:3" x14ac:dyDescent="0.25">
      <c r="B887768" s="76"/>
      <c r="C887768" s="75"/>
    </row>
    <row r="887769" spans="2:3" x14ac:dyDescent="0.25">
      <c r="B887769" s="76"/>
      <c r="C887769" s="75"/>
    </row>
    <row r="887770" spans="2:3" x14ac:dyDescent="0.25">
      <c r="B887770" s="76"/>
      <c r="C887770" s="75"/>
    </row>
    <row r="887771" spans="2:3" x14ac:dyDescent="0.25">
      <c r="B887771" s="76"/>
      <c r="C887771" s="75"/>
    </row>
    <row r="887772" spans="2:3" x14ac:dyDescent="0.25">
      <c r="B887772" s="76"/>
      <c r="C887772" s="75"/>
    </row>
    <row r="887773" spans="2:3" x14ac:dyDescent="0.25">
      <c r="B887773" s="76"/>
      <c r="C887773" s="75"/>
    </row>
    <row r="887774" spans="2:3" x14ac:dyDescent="0.25">
      <c r="B887774" s="76"/>
      <c r="C887774" s="75"/>
    </row>
    <row r="887775" spans="2:3" x14ac:dyDescent="0.25">
      <c r="B887775" s="76"/>
      <c r="C887775" s="75"/>
    </row>
    <row r="887776" spans="2:3" x14ac:dyDescent="0.25">
      <c r="B887776" s="76"/>
      <c r="C887776" s="75"/>
    </row>
    <row r="887777" spans="2:3" x14ac:dyDescent="0.25">
      <c r="B887777" s="76"/>
      <c r="C887777" s="75"/>
    </row>
    <row r="887887" spans="2:3" x14ac:dyDescent="0.25">
      <c r="B887887" s="76"/>
      <c r="C887887" s="75"/>
    </row>
    <row r="887888" spans="2:3" x14ac:dyDescent="0.25">
      <c r="B887888" s="76"/>
      <c r="C887888" s="75"/>
    </row>
    <row r="887889" spans="2:3" x14ac:dyDescent="0.25">
      <c r="B887889" s="76"/>
      <c r="C887889" s="75"/>
    </row>
    <row r="887890" spans="2:3" x14ac:dyDescent="0.25">
      <c r="B887890" s="76"/>
      <c r="C887890" s="75"/>
    </row>
    <row r="887891" spans="2:3" x14ac:dyDescent="0.25">
      <c r="B887891" s="76"/>
      <c r="C887891" s="75"/>
    </row>
    <row r="887892" spans="2:3" x14ac:dyDescent="0.25">
      <c r="B887892" s="76"/>
      <c r="C887892" s="75"/>
    </row>
    <row r="887893" spans="2:3" x14ac:dyDescent="0.25">
      <c r="B887893" s="76"/>
      <c r="C887893" s="75"/>
    </row>
    <row r="887894" spans="2:3" x14ac:dyDescent="0.25">
      <c r="B887894" s="76"/>
      <c r="C887894" s="75"/>
    </row>
    <row r="887895" spans="2:3" x14ac:dyDescent="0.25">
      <c r="B887895" s="76"/>
      <c r="C887895" s="75"/>
    </row>
    <row r="887896" spans="2:3" x14ac:dyDescent="0.25">
      <c r="B887896" s="76"/>
      <c r="C887896" s="75"/>
    </row>
    <row r="887897" spans="2:3" x14ac:dyDescent="0.25">
      <c r="B887897" s="76"/>
      <c r="C887897" s="75"/>
    </row>
    <row r="887898" spans="2:3" x14ac:dyDescent="0.25">
      <c r="B887898" s="76"/>
      <c r="C887898" s="75"/>
    </row>
    <row r="887899" spans="2:3" x14ac:dyDescent="0.25">
      <c r="B887899" s="76"/>
      <c r="C887899" s="75"/>
    </row>
    <row r="888009" spans="2:3" x14ac:dyDescent="0.25">
      <c r="B888009" s="76"/>
      <c r="C888009" s="75"/>
    </row>
    <row r="888010" spans="2:3" x14ac:dyDescent="0.25">
      <c r="B888010" s="76"/>
      <c r="C888010" s="75"/>
    </row>
    <row r="888011" spans="2:3" x14ac:dyDescent="0.25">
      <c r="B888011" s="76"/>
      <c r="C888011" s="75"/>
    </row>
    <row r="888012" spans="2:3" x14ac:dyDescent="0.25">
      <c r="B888012" s="76"/>
      <c r="C888012" s="75"/>
    </row>
    <row r="888013" spans="2:3" x14ac:dyDescent="0.25">
      <c r="B888013" s="76"/>
      <c r="C888013" s="75"/>
    </row>
    <row r="888014" spans="2:3" x14ac:dyDescent="0.25">
      <c r="B888014" s="76"/>
      <c r="C888014" s="75"/>
    </row>
    <row r="888015" spans="2:3" x14ac:dyDescent="0.25">
      <c r="B888015" s="76"/>
      <c r="C888015" s="75"/>
    </row>
    <row r="888016" spans="2:3" x14ac:dyDescent="0.25">
      <c r="B888016" s="76"/>
      <c r="C888016" s="75"/>
    </row>
    <row r="888017" spans="2:3" x14ac:dyDescent="0.25">
      <c r="B888017" s="76"/>
      <c r="C888017" s="75"/>
    </row>
    <row r="888018" spans="2:3" x14ac:dyDescent="0.25">
      <c r="B888018" s="76"/>
      <c r="C888018" s="75"/>
    </row>
    <row r="888019" spans="2:3" x14ac:dyDescent="0.25">
      <c r="B888019" s="76"/>
      <c r="C888019" s="75"/>
    </row>
    <row r="888020" spans="2:3" x14ac:dyDescent="0.25">
      <c r="B888020" s="76"/>
      <c r="C888020" s="75"/>
    </row>
    <row r="888021" spans="2:3" x14ac:dyDescent="0.25">
      <c r="B888021" s="76"/>
      <c r="C888021" s="75"/>
    </row>
    <row r="888131" spans="2:3" x14ac:dyDescent="0.25">
      <c r="B888131" s="76"/>
      <c r="C888131" s="75"/>
    </row>
    <row r="888132" spans="2:3" x14ac:dyDescent="0.25">
      <c r="B888132" s="76"/>
      <c r="C888132" s="75"/>
    </row>
    <row r="888133" spans="2:3" x14ac:dyDescent="0.25">
      <c r="B888133" s="76"/>
      <c r="C888133" s="75"/>
    </row>
    <row r="888134" spans="2:3" x14ac:dyDescent="0.25">
      <c r="B888134" s="76"/>
      <c r="C888134" s="75"/>
    </row>
    <row r="888135" spans="2:3" x14ac:dyDescent="0.25">
      <c r="B888135" s="76"/>
      <c r="C888135" s="75"/>
    </row>
    <row r="888136" spans="2:3" x14ac:dyDescent="0.25">
      <c r="B888136" s="76"/>
      <c r="C888136" s="75"/>
    </row>
    <row r="888137" spans="2:3" x14ac:dyDescent="0.25">
      <c r="B888137" s="76"/>
      <c r="C888137" s="75"/>
    </row>
    <row r="888138" spans="2:3" x14ac:dyDescent="0.25">
      <c r="B888138" s="76"/>
      <c r="C888138" s="75"/>
    </row>
    <row r="888139" spans="2:3" x14ac:dyDescent="0.25">
      <c r="B888139" s="76"/>
      <c r="C888139" s="75"/>
    </row>
    <row r="888140" spans="2:3" x14ac:dyDescent="0.25">
      <c r="B888140" s="76"/>
      <c r="C888140" s="75"/>
    </row>
    <row r="888141" spans="2:3" x14ac:dyDescent="0.25">
      <c r="B888141" s="76"/>
      <c r="C888141" s="75"/>
    </row>
    <row r="888142" spans="2:3" x14ac:dyDescent="0.25">
      <c r="B888142" s="76"/>
      <c r="C888142" s="75"/>
    </row>
    <row r="888143" spans="2:3" x14ac:dyDescent="0.25">
      <c r="B888143" s="76"/>
      <c r="C888143" s="75"/>
    </row>
    <row r="888253" spans="2:3" x14ac:dyDescent="0.25">
      <c r="B888253" s="76"/>
      <c r="C888253" s="75"/>
    </row>
    <row r="888254" spans="2:3" x14ac:dyDescent="0.25">
      <c r="B888254" s="76"/>
      <c r="C888254" s="75"/>
    </row>
    <row r="888255" spans="2:3" x14ac:dyDescent="0.25">
      <c r="B888255" s="76"/>
      <c r="C888255" s="75"/>
    </row>
    <row r="888256" spans="2:3" x14ac:dyDescent="0.25">
      <c r="B888256" s="76"/>
      <c r="C888256" s="75"/>
    </row>
    <row r="888257" spans="2:3" x14ac:dyDescent="0.25">
      <c r="B888257" s="76"/>
      <c r="C888257" s="75"/>
    </row>
    <row r="888258" spans="2:3" x14ac:dyDescent="0.25">
      <c r="B888258" s="76"/>
      <c r="C888258" s="75"/>
    </row>
    <row r="888259" spans="2:3" x14ac:dyDescent="0.25">
      <c r="B888259" s="76"/>
      <c r="C888259" s="75"/>
    </row>
    <row r="888260" spans="2:3" x14ac:dyDescent="0.25">
      <c r="B888260" s="76"/>
      <c r="C888260" s="75"/>
    </row>
    <row r="888261" spans="2:3" x14ac:dyDescent="0.25">
      <c r="B888261" s="76"/>
      <c r="C888261" s="75"/>
    </row>
    <row r="888262" spans="2:3" x14ac:dyDescent="0.25">
      <c r="B888262" s="76"/>
      <c r="C888262" s="75"/>
    </row>
    <row r="888263" spans="2:3" x14ac:dyDescent="0.25">
      <c r="B888263" s="76"/>
      <c r="C888263" s="75"/>
    </row>
    <row r="888264" spans="2:3" x14ac:dyDescent="0.25">
      <c r="B888264" s="76"/>
      <c r="C888264" s="75"/>
    </row>
    <row r="888265" spans="2:3" x14ac:dyDescent="0.25">
      <c r="B888265" s="76"/>
      <c r="C888265" s="75"/>
    </row>
    <row r="888375" spans="2:3" x14ac:dyDescent="0.25">
      <c r="B888375" s="76"/>
      <c r="C888375" s="75"/>
    </row>
    <row r="888376" spans="2:3" x14ac:dyDescent="0.25">
      <c r="B888376" s="76"/>
      <c r="C888376" s="75"/>
    </row>
    <row r="888377" spans="2:3" x14ac:dyDescent="0.25">
      <c r="B888377" s="76"/>
      <c r="C888377" s="75"/>
    </row>
    <row r="888378" spans="2:3" x14ac:dyDescent="0.25">
      <c r="B888378" s="76"/>
      <c r="C888378" s="75"/>
    </row>
    <row r="888379" spans="2:3" x14ac:dyDescent="0.25">
      <c r="B888379" s="76"/>
      <c r="C888379" s="75"/>
    </row>
    <row r="888380" spans="2:3" x14ac:dyDescent="0.25">
      <c r="B888380" s="76"/>
      <c r="C888380" s="75"/>
    </row>
    <row r="888381" spans="2:3" x14ac:dyDescent="0.25">
      <c r="B888381" s="76"/>
      <c r="C888381" s="75"/>
    </row>
    <row r="888382" spans="2:3" x14ac:dyDescent="0.25">
      <c r="B888382" s="76"/>
      <c r="C888382" s="75"/>
    </row>
    <row r="888383" spans="2:3" x14ac:dyDescent="0.25">
      <c r="B888383" s="76"/>
      <c r="C888383" s="75"/>
    </row>
    <row r="888384" spans="2:3" x14ac:dyDescent="0.25">
      <c r="B888384" s="76"/>
      <c r="C888384" s="75"/>
    </row>
    <row r="888385" spans="2:3" x14ac:dyDescent="0.25">
      <c r="B888385" s="76"/>
      <c r="C888385" s="75"/>
    </row>
    <row r="888386" spans="2:3" x14ac:dyDescent="0.25">
      <c r="B888386" s="76"/>
      <c r="C888386" s="75"/>
    </row>
    <row r="888387" spans="2:3" x14ac:dyDescent="0.25">
      <c r="B888387" s="76"/>
      <c r="C888387" s="75"/>
    </row>
    <row r="888497" spans="2:3" x14ac:dyDescent="0.25">
      <c r="B888497" s="76"/>
      <c r="C888497" s="75"/>
    </row>
    <row r="888498" spans="2:3" x14ac:dyDescent="0.25">
      <c r="B888498" s="76"/>
      <c r="C888498" s="75"/>
    </row>
    <row r="888499" spans="2:3" x14ac:dyDescent="0.25">
      <c r="B888499" s="76"/>
      <c r="C888499" s="75"/>
    </row>
    <row r="888500" spans="2:3" x14ac:dyDescent="0.25">
      <c r="B888500" s="76"/>
      <c r="C888500" s="75"/>
    </row>
    <row r="888501" spans="2:3" x14ac:dyDescent="0.25">
      <c r="B888501" s="76"/>
      <c r="C888501" s="75"/>
    </row>
    <row r="888502" spans="2:3" x14ac:dyDescent="0.25">
      <c r="B888502" s="76"/>
      <c r="C888502" s="75"/>
    </row>
    <row r="888503" spans="2:3" x14ac:dyDescent="0.25">
      <c r="B888503" s="76"/>
      <c r="C888503" s="75"/>
    </row>
    <row r="888504" spans="2:3" x14ac:dyDescent="0.25">
      <c r="B888504" s="76"/>
      <c r="C888504" s="75"/>
    </row>
    <row r="888505" spans="2:3" x14ac:dyDescent="0.25">
      <c r="B888505" s="76"/>
      <c r="C888505" s="75"/>
    </row>
    <row r="888506" spans="2:3" x14ac:dyDescent="0.25">
      <c r="B888506" s="76"/>
      <c r="C888506" s="75"/>
    </row>
    <row r="888507" spans="2:3" x14ac:dyDescent="0.25">
      <c r="B888507" s="76"/>
      <c r="C888507" s="75"/>
    </row>
    <row r="888508" spans="2:3" x14ac:dyDescent="0.25">
      <c r="B888508" s="76"/>
      <c r="C888508" s="75"/>
    </row>
    <row r="888509" spans="2:3" x14ac:dyDescent="0.25">
      <c r="B888509" s="76"/>
      <c r="C888509" s="75"/>
    </row>
    <row r="888619" spans="2:3" x14ac:dyDescent="0.25">
      <c r="B888619" s="76"/>
      <c r="C888619" s="75"/>
    </row>
    <row r="888620" spans="2:3" x14ac:dyDescent="0.25">
      <c r="B888620" s="76"/>
      <c r="C888620" s="75"/>
    </row>
    <row r="888621" spans="2:3" x14ac:dyDescent="0.25">
      <c r="B888621" s="76"/>
      <c r="C888621" s="75"/>
    </row>
    <row r="888622" spans="2:3" x14ac:dyDescent="0.25">
      <c r="B888622" s="76"/>
      <c r="C888622" s="75"/>
    </row>
    <row r="888623" spans="2:3" x14ac:dyDescent="0.25">
      <c r="B888623" s="76"/>
      <c r="C888623" s="75"/>
    </row>
    <row r="888624" spans="2:3" x14ac:dyDescent="0.25">
      <c r="B888624" s="76"/>
      <c r="C888624" s="75"/>
    </row>
    <row r="888625" spans="2:3" x14ac:dyDescent="0.25">
      <c r="B888625" s="76"/>
      <c r="C888625" s="75"/>
    </row>
    <row r="888626" spans="2:3" x14ac:dyDescent="0.25">
      <c r="B888626" s="76"/>
      <c r="C888626" s="75"/>
    </row>
    <row r="888627" spans="2:3" x14ac:dyDescent="0.25">
      <c r="B888627" s="76"/>
      <c r="C888627" s="75"/>
    </row>
    <row r="888628" spans="2:3" x14ac:dyDescent="0.25">
      <c r="B888628" s="76"/>
      <c r="C888628" s="75"/>
    </row>
    <row r="888629" spans="2:3" x14ac:dyDescent="0.25">
      <c r="B888629" s="76"/>
      <c r="C888629" s="75"/>
    </row>
    <row r="888630" spans="2:3" x14ac:dyDescent="0.25">
      <c r="B888630" s="76"/>
      <c r="C888630" s="75"/>
    </row>
    <row r="888631" spans="2:3" x14ac:dyDescent="0.25">
      <c r="B888631" s="76"/>
      <c r="C888631" s="75"/>
    </row>
    <row r="888741" spans="2:3" x14ac:dyDescent="0.25">
      <c r="B888741" s="76"/>
      <c r="C888741" s="75"/>
    </row>
    <row r="888742" spans="2:3" x14ac:dyDescent="0.25">
      <c r="B888742" s="76"/>
      <c r="C888742" s="75"/>
    </row>
    <row r="888743" spans="2:3" x14ac:dyDescent="0.25">
      <c r="B888743" s="76"/>
      <c r="C888743" s="75"/>
    </row>
    <row r="888744" spans="2:3" x14ac:dyDescent="0.25">
      <c r="B888744" s="76"/>
      <c r="C888744" s="75"/>
    </row>
    <row r="888745" spans="2:3" x14ac:dyDescent="0.25">
      <c r="B888745" s="76"/>
      <c r="C888745" s="75"/>
    </row>
    <row r="888746" spans="2:3" x14ac:dyDescent="0.25">
      <c r="B888746" s="76"/>
      <c r="C888746" s="75"/>
    </row>
    <row r="888747" spans="2:3" x14ac:dyDescent="0.25">
      <c r="B888747" s="76"/>
      <c r="C888747" s="75"/>
    </row>
    <row r="888748" spans="2:3" x14ac:dyDescent="0.25">
      <c r="B888748" s="76"/>
      <c r="C888748" s="75"/>
    </row>
    <row r="888749" spans="2:3" x14ac:dyDescent="0.25">
      <c r="B888749" s="76"/>
      <c r="C888749" s="75"/>
    </row>
    <row r="888750" spans="2:3" x14ac:dyDescent="0.25">
      <c r="B888750" s="76"/>
      <c r="C888750" s="75"/>
    </row>
    <row r="888751" spans="2:3" x14ac:dyDescent="0.25">
      <c r="B888751" s="76"/>
      <c r="C888751" s="75"/>
    </row>
    <row r="888752" spans="2:3" x14ac:dyDescent="0.25">
      <c r="B888752" s="76"/>
      <c r="C888752" s="75"/>
    </row>
    <row r="888753" spans="2:3" x14ac:dyDescent="0.25">
      <c r="B888753" s="76"/>
      <c r="C888753" s="75"/>
    </row>
    <row r="888863" spans="2:3" x14ac:dyDescent="0.25">
      <c r="B888863" s="76"/>
      <c r="C888863" s="75"/>
    </row>
    <row r="888864" spans="2:3" x14ac:dyDescent="0.25">
      <c r="B888864" s="76"/>
      <c r="C888864" s="75"/>
    </row>
    <row r="888865" spans="2:3" x14ac:dyDescent="0.25">
      <c r="B888865" s="76"/>
      <c r="C888865" s="75"/>
    </row>
    <row r="888866" spans="2:3" x14ac:dyDescent="0.25">
      <c r="B888866" s="76"/>
      <c r="C888866" s="75"/>
    </row>
    <row r="888867" spans="2:3" x14ac:dyDescent="0.25">
      <c r="B888867" s="76"/>
      <c r="C888867" s="75"/>
    </row>
    <row r="888868" spans="2:3" x14ac:dyDescent="0.25">
      <c r="B888868" s="76"/>
      <c r="C888868" s="75"/>
    </row>
    <row r="888869" spans="2:3" x14ac:dyDescent="0.25">
      <c r="B888869" s="76"/>
      <c r="C888869" s="75"/>
    </row>
    <row r="888870" spans="2:3" x14ac:dyDescent="0.25">
      <c r="B888870" s="76"/>
      <c r="C888870" s="75"/>
    </row>
    <row r="888871" spans="2:3" x14ac:dyDescent="0.25">
      <c r="B888871" s="76"/>
      <c r="C888871" s="75"/>
    </row>
    <row r="888872" spans="2:3" x14ac:dyDescent="0.25">
      <c r="B888872" s="76"/>
      <c r="C888872" s="75"/>
    </row>
    <row r="888873" spans="2:3" x14ac:dyDescent="0.25">
      <c r="B888873" s="76"/>
      <c r="C888873" s="75"/>
    </row>
    <row r="888874" spans="2:3" x14ac:dyDescent="0.25">
      <c r="B888874" s="76"/>
      <c r="C888874" s="75"/>
    </row>
    <row r="888875" spans="2:3" x14ac:dyDescent="0.25">
      <c r="B888875" s="76"/>
      <c r="C888875" s="75"/>
    </row>
    <row r="888985" spans="2:3" x14ac:dyDescent="0.25">
      <c r="B888985" s="76"/>
      <c r="C888985" s="75"/>
    </row>
    <row r="888986" spans="2:3" x14ac:dyDescent="0.25">
      <c r="B888986" s="76"/>
      <c r="C888986" s="75"/>
    </row>
    <row r="888987" spans="2:3" x14ac:dyDescent="0.25">
      <c r="B888987" s="76"/>
      <c r="C888987" s="75"/>
    </row>
    <row r="888988" spans="2:3" x14ac:dyDescent="0.25">
      <c r="B888988" s="76"/>
      <c r="C888988" s="75"/>
    </row>
    <row r="888989" spans="2:3" x14ac:dyDescent="0.25">
      <c r="B888989" s="76"/>
      <c r="C888989" s="75"/>
    </row>
    <row r="888990" spans="2:3" x14ac:dyDescent="0.25">
      <c r="B888990" s="76"/>
      <c r="C888990" s="75"/>
    </row>
    <row r="888991" spans="2:3" x14ac:dyDescent="0.25">
      <c r="B888991" s="76"/>
      <c r="C888991" s="75"/>
    </row>
    <row r="888992" spans="2:3" x14ac:dyDescent="0.25">
      <c r="B888992" s="76"/>
      <c r="C888992" s="75"/>
    </row>
    <row r="888993" spans="2:3" x14ac:dyDescent="0.25">
      <c r="B888993" s="76"/>
      <c r="C888993" s="75"/>
    </row>
    <row r="888994" spans="2:3" x14ac:dyDescent="0.25">
      <c r="B888994" s="76"/>
      <c r="C888994" s="75"/>
    </row>
    <row r="888995" spans="2:3" x14ac:dyDescent="0.25">
      <c r="B888995" s="76"/>
      <c r="C888995" s="75"/>
    </row>
    <row r="888996" spans="2:3" x14ac:dyDescent="0.25">
      <c r="B888996" s="76"/>
      <c r="C888996" s="75"/>
    </row>
    <row r="888997" spans="2:3" x14ac:dyDescent="0.25">
      <c r="B888997" s="76"/>
      <c r="C888997" s="75"/>
    </row>
    <row r="889107" spans="2:3" x14ac:dyDescent="0.25">
      <c r="B889107" s="76"/>
      <c r="C889107" s="75"/>
    </row>
    <row r="889108" spans="2:3" x14ac:dyDescent="0.25">
      <c r="B889108" s="76"/>
      <c r="C889108" s="75"/>
    </row>
    <row r="889109" spans="2:3" x14ac:dyDescent="0.25">
      <c r="B889109" s="76"/>
      <c r="C889109" s="75"/>
    </row>
    <row r="889110" spans="2:3" x14ac:dyDescent="0.25">
      <c r="B889110" s="76"/>
      <c r="C889110" s="75"/>
    </row>
    <row r="889111" spans="2:3" x14ac:dyDescent="0.25">
      <c r="B889111" s="76"/>
      <c r="C889111" s="75"/>
    </row>
    <row r="889112" spans="2:3" x14ac:dyDescent="0.25">
      <c r="B889112" s="76"/>
      <c r="C889112" s="75"/>
    </row>
    <row r="889113" spans="2:3" x14ac:dyDescent="0.25">
      <c r="B889113" s="76"/>
      <c r="C889113" s="75"/>
    </row>
    <row r="889114" spans="2:3" x14ac:dyDescent="0.25">
      <c r="B889114" s="76"/>
      <c r="C889114" s="75"/>
    </row>
    <row r="889115" spans="2:3" x14ac:dyDescent="0.25">
      <c r="B889115" s="76"/>
      <c r="C889115" s="75"/>
    </row>
    <row r="889116" spans="2:3" x14ac:dyDescent="0.25">
      <c r="B889116" s="76"/>
      <c r="C889116" s="75"/>
    </row>
    <row r="889117" spans="2:3" x14ac:dyDescent="0.25">
      <c r="B889117" s="76"/>
      <c r="C889117" s="75"/>
    </row>
    <row r="889118" spans="2:3" x14ac:dyDescent="0.25">
      <c r="B889118" s="76"/>
      <c r="C889118" s="75"/>
    </row>
    <row r="889119" spans="2:3" x14ac:dyDescent="0.25">
      <c r="B889119" s="76"/>
      <c r="C889119" s="75"/>
    </row>
    <row r="889229" spans="2:3" x14ac:dyDescent="0.25">
      <c r="B889229" s="76"/>
      <c r="C889229" s="75"/>
    </row>
    <row r="889230" spans="2:3" x14ac:dyDescent="0.25">
      <c r="B889230" s="76"/>
      <c r="C889230" s="75"/>
    </row>
    <row r="889231" spans="2:3" x14ac:dyDescent="0.25">
      <c r="B889231" s="76"/>
      <c r="C889231" s="75"/>
    </row>
    <row r="889232" spans="2:3" x14ac:dyDescent="0.25">
      <c r="B889232" s="76"/>
      <c r="C889232" s="75"/>
    </row>
    <row r="889233" spans="2:3" x14ac:dyDescent="0.25">
      <c r="B889233" s="76"/>
      <c r="C889233" s="75"/>
    </row>
    <row r="889234" spans="2:3" x14ac:dyDescent="0.25">
      <c r="B889234" s="76"/>
      <c r="C889234" s="75"/>
    </row>
    <row r="889235" spans="2:3" x14ac:dyDescent="0.25">
      <c r="B889235" s="76"/>
      <c r="C889235" s="75"/>
    </row>
    <row r="889236" spans="2:3" x14ac:dyDescent="0.25">
      <c r="B889236" s="76"/>
      <c r="C889236" s="75"/>
    </row>
    <row r="889237" spans="2:3" x14ac:dyDescent="0.25">
      <c r="B889237" s="76"/>
      <c r="C889237" s="75"/>
    </row>
    <row r="889238" spans="2:3" x14ac:dyDescent="0.25">
      <c r="B889238" s="76"/>
      <c r="C889238" s="75"/>
    </row>
    <row r="889239" spans="2:3" x14ac:dyDescent="0.25">
      <c r="B889239" s="76"/>
      <c r="C889239" s="75"/>
    </row>
    <row r="889240" spans="2:3" x14ac:dyDescent="0.25">
      <c r="B889240" s="76"/>
      <c r="C889240" s="75"/>
    </row>
    <row r="889241" spans="2:3" x14ac:dyDescent="0.25">
      <c r="B889241" s="76"/>
      <c r="C889241" s="75"/>
    </row>
    <row r="889351" spans="2:3" x14ac:dyDescent="0.25">
      <c r="B889351" s="76"/>
      <c r="C889351" s="75"/>
    </row>
    <row r="889352" spans="2:3" x14ac:dyDescent="0.25">
      <c r="B889352" s="76"/>
      <c r="C889352" s="75"/>
    </row>
    <row r="889353" spans="2:3" x14ac:dyDescent="0.25">
      <c r="B889353" s="76"/>
      <c r="C889353" s="75"/>
    </row>
    <row r="889354" spans="2:3" x14ac:dyDescent="0.25">
      <c r="B889354" s="76"/>
      <c r="C889354" s="75"/>
    </row>
    <row r="889355" spans="2:3" x14ac:dyDescent="0.25">
      <c r="B889355" s="76"/>
      <c r="C889355" s="75"/>
    </row>
    <row r="889356" spans="2:3" x14ac:dyDescent="0.25">
      <c r="B889356" s="76"/>
      <c r="C889356" s="75"/>
    </row>
    <row r="889357" spans="2:3" x14ac:dyDescent="0.25">
      <c r="B889357" s="76"/>
      <c r="C889357" s="75"/>
    </row>
    <row r="889358" spans="2:3" x14ac:dyDescent="0.25">
      <c r="B889358" s="76"/>
      <c r="C889358" s="75"/>
    </row>
    <row r="889359" spans="2:3" x14ac:dyDescent="0.25">
      <c r="B889359" s="76"/>
      <c r="C889359" s="75"/>
    </row>
    <row r="889360" spans="2:3" x14ac:dyDescent="0.25">
      <c r="B889360" s="76"/>
      <c r="C889360" s="75"/>
    </row>
    <row r="889361" spans="2:3" x14ac:dyDescent="0.25">
      <c r="B889361" s="76"/>
      <c r="C889361" s="75"/>
    </row>
    <row r="889362" spans="2:3" x14ac:dyDescent="0.25">
      <c r="B889362" s="76"/>
      <c r="C889362" s="75"/>
    </row>
    <row r="889363" spans="2:3" x14ac:dyDescent="0.25">
      <c r="B889363" s="76"/>
      <c r="C889363" s="75"/>
    </row>
    <row r="889473" spans="2:3" x14ac:dyDescent="0.25">
      <c r="B889473" s="76"/>
      <c r="C889473" s="75"/>
    </row>
    <row r="889474" spans="2:3" x14ac:dyDescent="0.25">
      <c r="B889474" s="76"/>
      <c r="C889474" s="75"/>
    </row>
    <row r="889475" spans="2:3" x14ac:dyDescent="0.25">
      <c r="B889475" s="76"/>
      <c r="C889475" s="75"/>
    </row>
    <row r="889476" spans="2:3" x14ac:dyDescent="0.25">
      <c r="B889476" s="76"/>
      <c r="C889476" s="75"/>
    </row>
    <row r="889477" spans="2:3" x14ac:dyDescent="0.25">
      <c r="B889477" s="76"/>
      <c r="C889477" s="75"/>
    </row>
    <row r="889478" spans="2:3" x14ac:dyDescent="0.25">
      <c r="B889478" s="76"/>
      <c r="C889478" s="75"/>
    </row>
    <row r="889479" spans="2:3" x14ac:dyDescent="0.25">
      <c r="B889479" s="76"/>
      <c r="C889479" s="75"/>
    </row>
    <row r="889480" spans="2:3" x14ac:dyDescent="0.25">
      <c r="B889480" s="76"/>
      <c r="C889480" s="75"/>
    </row>
    <row r="889481" spans="2:3" x14ac:dyDescent="0.25">
      <c r="B889481" s="76"/>
      <c r="C889481" s="75"/>
    </row>
    <row r="889482" spans="2:3" x14ac:dyDescent="0.25">
      <c r="B889482" s="76"/>
      <c r="C889482" s="75"/>
    </row>
    <row r="889483" spans="2:3" x14ac:dyDescent="0.25">
      <c r="B889483" s="76"/>
      <c r="C889483" s="75"/>
    </row>
    <row r="889484" spans="2:3" x14ac:dyDescent="0.25">
      <c r="B889484" s="76"/>
      <c r="C889484" s="75"/>
    </row>
    <row r="889485" spans="2:3" x14ac:dyDescent="0.25">
      <c r="B889485" s="76"/>
      <c r="C889485" s="75"/>
    </row>
    <row r="889595" spans="2:3" x14ac:dyDescent="0.25">
      <c r="B889595" s="76"/>
      <c r="C889595" s="75"/>
    </row>
    <row r="889596" spans="2:3" x14ac:dyDescent="0.25">
      <c r="B889596" s="76"/>
      <c r="C889596" s="75"/>
    </row>
    <row r="889597" spans="2:3" x14ac:dyDescent="0.25">
      <c r="B889597" s="76"/>
      <c r="C889597" s="75"/>
    </row>
    <row r="889598" spans="2:3" x14ac:dyDescent="0.25">
      <c r="B889598" s="76"/>
      <c r="C889598" s="75"/>
    </row>
    <row r="889599" spans="2:3" x14ac:dyDescent="0.25">
      <c r="B889599" s="76"/>
      <c r="C889599" s="75"/>
    </row>
    <row r="889600" spans="2:3" x14ac:dyDescent="0.25">
      <c r="B889600" s="76"/>
      <c r="C889600" s="75"/>
    </row>
    <row r="889601" spans="2:3" x14ac:dyDescent="0.25">
      <c r="B889601" s="76"/>
      <c r="C889601" s="75"/>
    </row>
    <row r="889602" spans="2:3" x14ac:dyDescent="0.25">
      <c r="B889602" s="76"/>
      <c r="C889602" s="75"/>
    </row>
    <row r="889603" spans="2:3" x14ac:dyDescent="0.25">
      <c r="B889603" s="76"/>
      <c r="C889603" s="75"/>
    </row>
    <row r="889604" spans="2:3" x14ac:dyDescent="0.25">
      <c r="B889604" s="76"/>
      <c r="C889604" s="75"/>
    </row>
    <row r="889605" spans="2:3" x14ac:dyDescent="0.25">
      <c r="B889605" s="76"/>
      <c r="C889605" s="75"/>
    </row>
    <row r="889606" spans="2:3" x14ac:dyDescent="0.25">
      <c r="B889606" s="76"/>
      <c r="C889606" s="75"/>
    </row>
    <row r="889607" spans="2:3" x14ac:dyDescent="0.25">
      <c r="B889607" s="76"/>
      <c r="C889607" s="75"/>
    </row>
    <row r="889717" spans="2:3" x14ac:dyDescent="0.25">
      <c r="B889717" s="76"/>
      <c r="C889717" s="75"/>
    </row>
    <row r="889718" spans="2:3" x14ac:dyDescent="0.25">
      <c r="B889718" s="76"/>
      <c r="C889718" s="75"/>
    </row>
    <row r="889719" spans="2:3" x14ac:dyDescent="0.25">
      <c r="B889719" s="76"/>
      <c r="C889719" s="75"/>
    </row>
    <row r="889720" spans="2:3" x14ac:dyDescent="0.25">
      <c r="B889720" s="76"/>
      <c r="C889720" s="75"/>
    </row>
    <row r="889721" spans="2:3" x14ac:dyDescent="0.25">
      <c r="B889721" s="76"/>
      <c r="C889721" s="75"/>
    </row>
    <row r="889722" spans="2:3" x14ac:dyDescent="0.25">
      <c r="B889722" s="76"/>
      <c r="C889722" s="75"/>
    </row>
    <row r="889723" spans="2:3" x14ac:dyDescent="0.25">
      <c r="B889723" s="76"/>
      <c r="C889723" s="75"/>
    </row>
    <row r="889724" spans="2:3" x14ac:dyDescent="0.25">
      <c r="B889724" s="76"/>
      <c r="C889724" s="75"/>
    </row>
    <row r="889725" spans="2:3" x14ac:dyDescent="0.25">
      <c r="B889725" s="76"/>
      <c r="C889725" s="75"/>
    </row>
    <row r="889726" spans="2:3" x14ac:dyDescent="0.25">
      <c r="B889726" s="76"/>
      <c r="C889726" s="75"/>
    </row>
    <row r="889727" spans="2:3" x14ac:dyDescent="0.25">
      <c r="B889727" s="76"/>
      <c r="C889727" s="75"/>
    </row>
    <row r="889728" spans="2:3" x14ac:dyDescent="0.25">
      <c r="B889728" s="76"/>
      <c r="C889728" s="75"/>
    </row>
    <row r="889729" spans="2:3" x14ac:dyDescent="0.25">
      <c r="B889729" s="76"/>
      <c r="C889729" s="75"/>
    </row>
    <row r="889839" spans="2:3" x14ac:dyDescent="0.25">
      <c r="B889839" s="76"/>
      <c r="C889839" s="75"/>
    </row>
    <row r="889840" spans="2:3" x14ac:dyDescent="0.25">
      <c r="B889840" s="76"/>
      <c r="C889840" s="75"/>
    </row>
    <row r="889841" spans="2:3" x14ac:dyDescent="0.25">
      <c r="B889841" s="76"/>
      <c r="C889841" s="75"/>
    </row>
    <row r="889842" spans="2:3" x14ac:dyDescent="0.25">
      <c r="B889842" s="76"/>
      <c r="C889842" s="75"/>
    </row>
    <row r="889843" spans="2:3" x14ac:dyDescent="0.25">
      <c r="B889843" s="76"/>
      <c r="C889843" s="75"/>
    </row>
    <row r="889844" spans="2:3" x14ac:dyDescent="0.25">
      <c r="B889844" s="76"/>
      <c r="C889844" s="75"/>
    </row>
    <row r="889845" spans="2:3" x14ac:dyDescent="0.25">
      <c r="B889845" s="76"/>
      <c r="C889845" s="75"/>
    </row>
    <row r="889846" spans="2:3" x14ac:dyDescent="0.25">
      <c r="B889846" s="76"/>
      <c r="C889846" s="75"/>
    </row>
    <row r="889847" spans="2:3" x14ac:dyDescent="0.25">
      <c r="B889847" s="76"/>
      <c r="C889847" s="75"/>
    </row>
    <row r="889848" spans="2:3" x14ac:dyDescent="0.25">
      <c r="B889848" s="76"/>
      <c r="C889848" s="75"/>
    </row>
    <row r="889849" spans="2:3" x14ac:dyDescent="0.25">
      <c r="B889849" s="76"/>
      <c r="C889849" s="75"/>
    </row>
    <row r="889850" spans="2:3" x14ac:dyDescent="0.25">
      <c r="B889850" s="76"/>
      <c r="C889850" s="75"/>
    </row>
    <row r="889851" spans="2:3" x14ac:dyDescent="0.25">
      <c r="B889851" s="76"/>
      <c r="C889851" s="75"/>
    </row>
    <row r="889961" spans="2:3" x14ac:dyDescent="0.25">
      <c r="B889961" s="76"/>
      <c r="C889961" s="75"/>
    </row>
    <row r="889962" spans="2:3" x14ac:dyDescent="0.25">
      <c r="B889962" s="76"/>
      <c r="C889962" s="75"/>
    </row>
    <row r="889963" spans="2:3" x14ac:dyDescent="0.25">
      <c r="B889963" s="76"/>
      <c r="C889963" s="75"/>
    </row>
    <row r="889964" spans="2:3" x14ac:dyDescent="0.25">
      <c r="B889964" s="76"/>
      <c r="C889964" s="75"/>
    </row>
    <row r="889965" spans="2:3" x14ac:dyDescent="0.25">
      <c r="B889965" s="76"/>
      <c r="C889965" s="75"/>
    </row>
    <row r="889966" spans="2:3" x14ac:dyDescent="0.25">
      <c r="B889966" s="76"/>
      <c r="C889966" s="75"/>
    </row>
    <row r="889967" spans="2:3" x14ac:dyDescent="0.25">
      <c r="B889967" s="76"/>
      <c r="C889967" s="75"/>
    </row>
    <row r="889968" spans="2:3" x14ac:dyDescent="0.25">
      <c r="B889968" s="76"/>
      <c r="C889968" s="75"/>
    </row>
    <row r="889969" spans="2:3" x14ac:dyDescent="0.25">
      <c r="B889969" s="76"/>
      <c r="C889969" s="75"/>
    </row>
    <row r="889970" spans="2:3" x14ac:dyDescent="0.25">
      <c r="B889970" s="76"/>
      <c r="C889970" s="75"/>
    </row>
    <row r="889971" spans="2:3" x14ac:dyDescent="0.25">
      <c r="B889971" s="76"/>
      <c r="C889971" s="75"/>
    </row>
    <row r="889972" spans="2:3" x14ac:dyDescent="0.25">
      <c r="B889972" s="76"/>
      <c r="C889972" s="75"/>
    </row>
    <row r="889973" spans="2:3" x14ac:dyDescent="0.25">
      <c r="B889973" s="76"/>
      <c r="C889973" s="75"/>
    </row>
    <row r="890083" spans="2:3" x14ac:dyDescent="0.25">
      <c r="B890083" s="76"/>
      <c r="C890083" s="75"/>
    </row>
    <row r="890084" spans="2:3" x14ac:dyDescent="0.25">
      <c r="B890084" s="76"/>
      <c r="C890084" s="75"/>
    </row>
    <row r="890085" spans="2:3" x14ac:dyDescent="0.25">
      <c r="B890085" s="76"/>
      <c r="C890085" s="75"/>
    </row>
    <row r="890086" spans="2:3" x14ac:dyDescent="0.25">
      <c r="B890086" s="76"/>
      <c r="C890086" s="75"/>
    </row>
    <row r="890087" spans="2:3" x14ac:dyDescent="0.25">
      <c r="B890087" s="76"/>
      <c r="C890087" s="75"/>
    </row>
    <row r="890088" spans="2:3" x14ac:dyDescent="0.25">
      <c r="B890088" s="76"/>
      <c r="C890088" s="75"/>
    </row>
    <row r="890089" spans="2:3" x14ac:dyDescent="0.25">
      <c r="B890089" s="76"/>
      <c r="C890089" s="75"/>
    </row>
    <row r="890090" spans="2:3" x14ac:dyDescent="0.25">
      <c r="B890090" s="76"/>
      <c r="C890090" s="75"/>
    </row>
    <row r="890091" spans="2:3" x14ac:dyDescent="0.25">
      <c r="B890091" s="76"/>
      <c r="C890091" s="75"/>
    </row>
    <row r="890092" spans="2:3" x14ac:dyDescent="0.25">
      <c r="B890092" s="76"/>
      <c r="C890092" s="75"/>
    </row>
    <row r="890093" spans="2:3" x14ac:dyDescent="0.25">
      <c r="B890093" s="76"/>
      <c r="C890093" s="75"/>
    </row>
    <row r="890094" spans="2:3" x14ac:dyDescent="0.25">
      <c r="B890094" s="76"/>
      <c r="C890094" s="75"/>
    </row>
    <row r="890095" spans="2:3" x14ac:dyDescent="0.25">
      <c r="B890095" s="76"/>
      <c r="C890095" s="75"/>
    </row>
    <row r="890205" spans="2:3" x14ac:dyDescent="0.25">
      <c r="B890205" s="76"/>
      <c r="C890205" s="75"/>
    </row>
    <row r="890206" spans="2:3" x14ac:dyDescent="0.25">
      <c r="B890206" s="76"/>
      <c r="C890206" s="75"/>
    </row>
    <row r="890207" spans="2:3" x14ac:dyDescent="0.25">
      <c r="B890207" s="76"/>
      <c r="C890207" s="75"/>
    </row>
    <row r="890208" spans="2:3" x14ac:dyDescent="0.25">
      <c r="B890208" s="76"/>
      <c r="C890208" s="75"/>
    </row>
    <row r="890209" spans="2:3" x14ac:dyDescent="0.25">
      <c r="B890209" s="76"/>
      <c r="C890209" s="75"/>
    </row>
    <row r="890210" spans="2:3" x14ac:dyDescent="0.25">
      <c r="B890210" s="76"/>
      <c r="C890210" s="75"/>
    </row>
    <row r="890211" spans="2:3" x14ac:dyDescent="0.25">
      <c r="B890211" s="76"/>
      <c r="C890211" s="75"/>
    </row>
    <row r="890212" spans="2:3" x14ac:dyDescent="0.25">
      <c r="B890212" s="76"/>
      <c r="C890212" s="75"/>
    </row>
    <row r="890213" spans="2:3" x14ac:dyDescent="0.25">
      <c r="B890213" s="76"/>
      <c r="C890213" s="75"/>
    </row>
    <row r="890214" spans="2:3" x14ac:dyDescent="0.25">
      <c r="B890214" s="76"/>
      <c r="C890214" s="75"/>
    </row>
    <row r="890215" spans="2:3" x14ac:dyDescent="0.25">
      <c r="B890215" s="76"/>
      <c r="C890215" s="75"/>
    </row>
    <row r="890216" spans="2:3" x14ac:dyDescent="0.25">
      <c r="B890216" s="76"/>
      <c r="C890216" s="75"/>
    </row>
    <row r="890217" spans="2:3" x14ac:dyDescent="0.25">
      <c r="B890217" s="76"/>
      <c r="C890217" s="75"/>
    </row>
    <row r="890327" spans="2:3" x14ac:dyDescent="0.25">
      <c r="B890327" s="76"/>
      <c r="C890327" s="75"/>
    </row>
    <row r="890328" spans="2:3" x14ac:dyDescent="0.25">
      <c r="B890328" s="76"/>
      <c r="C890328" s="75"/>
    </row>
    <row r="890329" spans="2:3" x14ac:dyDescent="0.25">
      <c r="B890329" s="76"/>
      <c r="C890329" s="75"/>
    </row>
    <row r="890330" spans="2:3" x14ac:dyDescent="0.25">
      <c r="B890330" s="76"/>
      <c r="C890330" s="75"/>
    </row>
    <row r="890331" spans="2:3" x14ac:dyDescent="0.25">
      <c r="B890331" s="76"/>
      <c r="C890331" s="75"/>
    </row>
    <row r="890332" spans="2:3" x14ac:dyDescent="0.25">
      <c r="B890332" s="76"/>
      <c r="C890332" s="75"/>
    </row>
    <row r="890333" spans="2:3" x14ac:dyDescent="0.25">
      <c r="B890333" s="76"/>
      <c r="C890333" s="75"/>
    </row>
    <row r="890334" spans="2:3" x14ac:dyDescent="0.25">
      <c r="B890334" s="76"/>
      <c r="C890334" s="75"/>
    </row>
    <row r="890335" spans="2:3" x14ac:dyDescent="0.25">
      <c r="B890335" s="76"/>
      <c r="C890335" s="75"/>
    </row>
    <row r="890336" spans="2:3" x14ac:dyDescent="0.25">
      <c r="B890336" s="76"/>
      <c r="C890336" s="75"/>
    </row>
    <row r="890337" spans="2:3" x14ac:dyDescent="0.25">
      <c r="B890337" s="76"/>
      <c r="C890337" s="75"/>
    </row>
    <row r="890338" spans="2:3" x14ac:dyDescent="0.25">
      <c r="B890338" s="76"/>
      <c r="C890338" s="75"/>
    </row>
    <row r="890339" spans="2:3" x14ac:dyDescent="0.25">
      <c r="B890339" s="76"/>
      <c r="C890339" s="75"/>
    </row>
    <row r="890449" spans="2:3" x14ac:dyDescent="0.25">
      <c r="B890449" s="76"/>
      <c r="C890449" s="75"/>
    </row>
    <row r="890450" spans="2:3" x14ac:dyDescent="0.25">
      <c r="B890450" s="76"/>
      <c r="C890450" s="75"/>
    </row>
    <row r="890451" spans="2:3" x14ac:dyDescent="0.25">
      <c r="B890451" s="76"/>
      <c r="C890451" s="75"/>
    </row>
    <row r="890452" spans="2:3" x14ac:dyDescent="0.25">
      <c r="B890452" s="76"/>
      <c r="C890452" s="75"/>
    </row>
    <row r="890453" spans="2:3" x14ac:dyDescent="0.25">
      <c r="B890453" s="76"/>
      <c r="C890453" s="75"/>
    </row>
    <row r="890454" spans="2:3" x14ac:dyDescent="0.25">
      <c r="B890454" s="76"/>
      <c r="C890454" s="75"/>
    </row>
    <row r="890455" spans="2:3" x14ac:dyDescent="0.25">
      <c r="B890455" s="76"/>
      <c r="C890455" s="75"/>
    </row>
    <row r="890456" spans="2:3" x14ac:dyDescent="0.25">
      <c r="B890456" s="76"/>
      <c r="C890456" s="75"/>
    </row>
    <row r="890457" spans="2:3" x14ac:dyDescent="0.25">
      <c r="B890457" s="76"/>
      <c r="C890457" s="75"/>
    </row>
    <row r="890458" spans="2:3" x14ac:dyDescent="0.25">
      <c r="B890458" s="76"/>
      <c r="C890458" s="75"/>
    </row>
    <row r="890459" spans="2:3" x14ac:dyDescent="0.25">
      <c r="B890459" s="76"/>
      <c r="C890459" s="75"/>
    </row>
    <row r="890460" spans="2:3" x14ac:dyDescent="0.25">
      <c r="B890460" s="76"/>
      <c r="C890460" s="75"/>
    </row>
    <row r="890461" spans="2:3" x14ac:dyDescent="0.25">
      <c r="B890461" s="76"/>
      <c r="C890461" s="75"/>
    </row>
    <row r="890571" spans="2:3" x14ac:dyDescent="0.25">
      <c r="B890571" s="76"/>
      <c r="C890571" s="75"/>
    </row>
    <row r="890572" spans="2:3" x14ac:dyDescent="0.25">
      <c r="B890572" s="76"/>
      <c r="C890572" s="75"/>
    </row>
    <row r="890573" spans="2:3" x14ac:dyDescent="0.25">
      <c r="B890573" s="76"/>
      <c r="C890573" s="75"/>
    </row>
    <row r="890574" spans="2:3" x14ac:dyDescent="0.25">
      <c r="B890574" s="76"/>
      <c r="C890574" s="75"/>
    </row>
    <row r="890575" spans="2:3" x14ac:dyDescent="0.25">
      <c r="B890575" s="76"/>
      <c r="C890575" s="75"/>
    </row>
    <row r="890576" spans="2:3" x14ac:dyDescent="0.25">
      <c r="B890576" s="76"/>
      <c r="C890576" s="75"/>
    </row>
    <row r="890577" spans="2:3" x14ac:dyDescent="0.25">
      <c r="B890577" s="76"/>
      <c r="C890577" s="75"/>
    </row>
    <row r="890578" spans="2:3" x14ac:dyDescent="0.25">
      <c r="B890578" s="76"/>
      <c r="C890578" s="75"/>
    </row>
    <row r="890579" spans="2:3" x14ac:dyDescent="0.25">
      <c r="B890579" s="76"/>
      <c r="C890579" s="75"/>
    </row>
    <row r="890580" spans="2:3" x14ac:dyDescent="0.25">
      <c r="B890580" s="76"/>
      <c r="C890580" s="75"/>
    </row>
    <row r="890581" spans="2:3" x14ac:dyDescent="0.25">
      <c r="B890581" s="76"/>
      <c r="C890581" s="75"/>
    </row>
    <row r="890582" spans="2:3" x14ac:dyDescent="0.25">
      <c r="B890582" s="76"/>
      <c r="C890582" s="75"/>
    </row>
    <row r="890583" spans="2:3" x14ac:dyDescent="0.25">
      <c r="B890583" s="76"/>
      <c r="C890583" s="75"/>
    </row>
    <row r="890693" spans="2:3" x14ac:dyDescent="0.25">
      <c r="B890693" s="76"/>
      <c r="C890693" s="75"/>
    </row>
    <row r="890694" spans="2:3" x14ac:dyDescent="0.25">
      <c r="B890694" s="76"/>
      <c r="C890694" s="75"/>
    </row>
    <row r="890695" spans="2:3" x14ac:dyDescent="0.25">
      <c r="B890695" s="76"/>
      <c r="C890695" s="75"/>
    </row>
    <row r="890696" spans="2:3" x14ac:dyDescent="0.25">
      <c r="B890696" s="76"/>
      <c r="C890696" s="75"/>
    </row>
    <row r="890697" spans="2:3" x14ac:dyDescent="0.25">
      <c r="B890697" s="76"/>
      <c r="C890697" s="75"/>
    </row>
    <row r="890698" spans="2:3" x14ac:dyDescent="0.25">
      <c r="B890698" s="76"/>
      <c r="C890698" s="75"/>
    </row>
    <row r="890699" spans="2:3" x14ac:dyDescent="0.25">
      <c r="B890699" s="76"/>
      <c r="C890699" s="75"/>
    </row>
    <row r="890700" spans="2:3" x14ac:dyDescent="0.25">
      <c r="B890700" s="76"/>
      <c r="C890700" s="75"/>
    </row>
    <row r="890701" spans="2:3" x14ac:dyDescent="0.25">
      <c r="B890701" s="76"/>
      <c r="C890701" s="75"/>
    </row>
    <row r="890702" spans="2:3" x14ac:dyDescent="0.25">
      <c r="B890702" s="76"/>
      <c r="C890702" s="75"/>
    </row>
    <row r="890703" spans="2:3" x14ac:dyDescent="0.25">
      <c r="B890703" s="76"/>
      <c r="C890703" s="75"/>
    </row>
    <row r="890704" spans="2:3" x14ac:dyDescent="0.25">
      <c r="B890704" s="76"/>
      <c r="C890704" s="75"/>
    </row>
    <row r="890705" spans="2:3" x14ac:dyDescent="0.25">
      <c r="B890705" s="76"/>
      <c r="C890705" s="75"/>
    </row>
    <row r="890815" spans="2:3" x14ac:dyDescent="0.25">
      <c r="B890815" s="76"/>
      <c r="C890815" s="75"/>
    </row>
    <row r="890816" spans="2:3" x14ac:dyDescent="0.25">
      <c r="B890816" s="76"/>
      <c r="C890816" s="75"/>
    </row>
    <row r="890817" spans="2:3" x14ac:dyDescent="0.25">
      <c r="B890817" s="76"/>
      <c r="C890817" s="75"/>
    </row>
    <row r="890818" spans="2:3" x14ac:dyDescent="0.25">
      <c r="B890818" s="76"/>
      <c r="C890818" s="75"/>
    </row>
    <row r="890819" spans="2:3" x14ac:dyDescent="0.25">
      <c r="B890819" s="76"/>
      <c r="C890819" s="75"/>
    </row>
    <row r="890820" spans="2:3" x14ac:dyDescent="0.25">
      <c r="B890820" s="76"/>
      <c r="C890820" s="75"/>
    </row>
    <row r="890821" spans="2:3" x14ac:dyDescent="0.25">
      <c r="B890821" s="76"/>
      <c r="C890821" s="75"/>
    </row>
    <row r="890822" spans="2:3" x14ac:dyDescent="0.25">
      <c r="B890822" s="76"/>
      <c r="C890822" s="75"/>
    </row>
    <row r="890823" spans="2:3" x14ac:dyDescent="0.25">
      <c r="B890823" s="76"/>
      <c r="C890823" s="75"/>
    </row>
    <row r="890824" spans="2:3" x14ac:dyDescent="0.25">
      <c r="B890824" s="76"/>
      <c r="C890824" s="75"/>
    </row>
    <row r="890825" spans="2:3" x14ac:dyDescent="0.25">
      <c r="B890825" s="76"/>
      <c r="C890825" s="75"/>
    </row>
    <row r="890826" spans="2:3" x14ac:dyDescent="0.25">
      <c r="B890826" s="76"/>
      <c r="C890826" s="75"/>
    </row>
    <row r="890827" spans="2:3" x14ac:dyDescent="0.25">
      <c r="B890827" s="76"/>
      <c r="C890827" s="75"/>
    </row>
    <row r="890937" spans="2:3" x14ac:dyDescent="0.25">
      <c r="B890937" s="76"/>
      <c r="C890937" s="75"/>
    </row>
    <row r="890938" spans="2:3" x14ac:dyDescent="0.25">
      <c r="B890938" s="76"/>
      <c r="C890938" s="75"/>
    </row>
    <row r="890939" spans="2:3" x14ac:dyDescent="0.25">
      <c r="B890939" s="76"/>
      <c r="C890939" s="75"/>
    </row>
    <row r="890940" spans="2:3" x14ac:dyDescent="0.25">
      <c r="B890940" s="76"/>
      <c r="C890940" s="75"/>
    </row>
    <row r="890941" spans="2:3" x14ac:dyDescent="0.25">
      <c r="B890941" s="76"/>
      <c r="C890941" s="75"/>
    </row>
    <row r="890942" spans="2:3" x14ac:dyDescent="0.25">
      <c r="B890942" s="76"/>
      <c r="C890942" s="75"/>
    </row>
    <row r="890943" spans="2:3" x14ac:dyDescent="0.25">
      <c r="B890943" s="76"/>
      <c r="C890943" s="75"/>
    </row>
    <row r="890944" spans="2:3" x14ac:dyDescent="0.25">
      <c r="B890944" s="76"/>
      <c r="C890944" s="75"/>
    </row>
    <row r="890945" spans="2:3" x14ac:dyDescent="0.25">
      <c r="B890945" s="76"/>
      <c r="C890945" s="75"/>
    </row>
    <row r="890946" spans="2:3" x14ac:dyDescent="0.25">
      <c r="B890946" s="76"/>
      <c r="C890946" s="75"/>
    </row>
    <row r="890947" spans="2:3" x14ac:dyDescent="0.25">
      <c r="B890947" s="76"/>
      <c r="C890947" s="75"/>
    </row>
    <row r="890948" spans="2:3" x14ac:dyDescent="0.25">
      <c r="B890948" s="76"/>
      <c r="C890948" s="75"/>
    </row>
    <row r="890949" spans="2:3" x14ac:dyDescent="0.25">
      <c r="B890949" s="76"/>
      <c r="C890949" s="75"/>
    </row>
    <row r="891059" spans="2:3" x14ac:dyDescent="0.25">
      <c r="B891059" s="76"/>
      <c r="C891059" s="75"/>
    </row>
    <row r="891060" spans="2:3" x14ac:dyDescent="0.25">
      <c r="B891060" s="76"/>
      <c r="C891060" s="75"/>
    </row>
    <row r="891061" spans="2:3" x14ac:dyDescent="0.25">
      <c r="B891061" s="76"/>
      <c r="C891061" s="75"/>
    </row>
    <row r="891062" spans="2:3" x14ac:dyDescent="0.25">
      <c r="B891062" s="76"/>
      <c r="C891062" s="75"/>
    </row>
    <row r="891063" spans="2:3" x14ac:dyDescent="0.25">
      <c r="B891063" s="76"/>
      <c r="C891063" s="75"/>
    </row>
    <row r="891064" spans="2:3" x14ac:dyDescent="0.25">
      <c r="B891064" s="76"/>
      <c r="C891064" s="75"/>
    </row>
    <row r="891065" spans="2:3" x14ac:dyDescent="0.25">
      <c r="B891065" s="76"/>
      <c r="C891065" s="75"/>
    </row>
    <row r="891066" spans="2:3" x14ac:dyDescent="0.25">
      <c r="B891066" s="76"/>
      <c r="C891066" s="75"/>
    </row>
    <row r="891067" spans="2:3" x14ac:dyDescent="0.25">
      <c r="B891067" s="76"/>
      <c r="C891067" s="75"/>
    </row>
    <row r="891068" spans="2:3" x14ac:dyDescent="0.25">
      <c r="B891068" s="76"/>
      <c r="C891068" s="75"/>
    </row>
    <row r="891069" spans="2:3" x14ac:dyDescent="0.25">
      <c r="B891069" s="76"/>
      <c r="C891069" s="75"/>
    </row>
    <row r="891070" spans="2:3" x14ac:dyDescent="0.25">
      <c r="B891070" s="76"/>
      <c r="C891070" s="75"/>
    </row>
    <row r="891071" spans="2:3" x14ac:dyDescent="0.25">
      <c r="B891071" s="76"/>
      <c r="C891071" s="75"/>
    </row>
    <row r="891181" spans="2:3" x14ac:dyDescent="0.25">
      <c r="B891181" s="76"/>
      <c r="C891181" s="75"/>
    </row>
    <row r="891182" spans="2:3" x14ac:dyDescent="0.25">
      <c r="B891182" s="76"/>
      <c r="C891182" s="75"/>
    </row>
    <row r="891183" spans="2:3" x14ac:dyDescent="0.25">
      <c r="B891183" s="76"/>
      <c r="C891183" s="75"/>
    </row>
    <row r="891184" spans="2:3" x14ac:dyDescent="0.25">
      <c r="B891184" s="76"/>
      <c r="C891184" s="75"/>
    </row>
    <row r="891185" spans="2:3" x14ac:dyDescent="0.25">
      <c r="B891185" s="76"/>
      <c r="C891185" s="75"/>
    </row>
    <row r="891186" spans="2:3" x14ac:dyDescent="0.25">
      <c r="B891186" s="76"/>
      <c r="C891186" s="75"/>
    </row>
    <row r="891187" spans="2:3" x14ac:dyDescent="0.25">
      <c r="B891187" s="76"/>
      <c r="C891187" s="75"/>
    </row>
    <row r="891188" spans="2:3" x14ac:dyDescent="0.25">
      <c r="B891188" s="76"/>
      <c r="C891188" s="75"/>
    </row>
    <row r="891189" spans="2:3" x14ac:dyDescent="0.25">
      <c r="B891189" s="76"/>
      <c r="C891189" s="75"/>
    </row>
    <row r="891190" spans="2:3" x14ac:dyDescent="0.25">
      <c r="B891190" s="76"/>
      <c r="C891190" s="75"/>
    </row>
    <row r="891191" spans="2:3" x14ac:dyDescent="0.25">
      <c r="B891191" s="76"/>
      <c r="C891191" s="75"/>
    </row>
    <row r="891192" spans="2:3" x14ac:dyDescent="0.25">
      <c r="B891192" s="76"/>
      <c r="C891192" s="75"/>
    </row>
    <row r="891193" spans="2:3" x14ac:dyDescent="0.25">
      <c r="B891193" s="76"/>
      <c r="C891193" s="75"/>
    </row>
    <row r="891303" spans="2:3" x14ac:dyDescent="0.25">
      <c r="B891303" s="76"/>
      <c r="C891303" s="75"/>
    </row>
    <row r="891304" spans="2:3" x14ac:dyDescent="0.25">
      <c r="B891304" s="76"/>
      <c r="C891304" s="75"/>
    </row>
    <row r="891305" spans="2:3" x14ac:dyDescent="0.25">
      <c r="B891305" s="76"/>
      <c r="C891305" s="75"/>
    </row>
    <row r="891306" spans="2:3" x14ac:dyDescent="0.25">
      <c r="B891306" s="76"/>
      <c r="C891306" s="75"/>
    </row>
    <row r="891307" spans="2:3" x14ac:dyDescent="0.25">
      <c r="B891307" s="76"/>
      <c r="C891307" s="75"/>
    </row>
    <row r="891308" spans="2:3" x14ac:dyDescent="0.25">
      <c r="B891308" s="76"/>
      <c r="C891308" s="75"/>
    </row>
    <row r="891309" spans="2:3" x14ac:dyDescent="0.25">
      <c r="B891309" s="76"/>
      <c r="C891309" s="75"/>
    </row>
    <row r="891310" spans="2:3" x14ac:dyDescent="0.25">
      <c r="B891310" s="76"/>
      <c r="C891310" s="75"/>
    </row>
    <row r="891311" spans="2:3" x14ac:dyDescent="0.25">
      <c r="B891311" s="76"/>
      <c r="C891311" s="75"/>
    </row>
    <row r="891312" spans="2:3" x14ac:dyDescent="0.25">
      <c r="B891312" s="76"/>
      <c r="C891312" s="75"/>
    </row>
    <row r="891313" spans="2:3" x14ac:dyDescent="0.25">
      <c r="B891313" s="76"/>
      <c r="C891313" s="75"/>
    </row>
    <row r="891314" spans="2:3" x14ac:dyDescent="0.25">
      <c r="B891314" s="76"/>
      <c r="C891314" s="75"/>
    </row>
    <row r="891315" spans="2:3" x14ac:dyDescent="0.25">
      <c r="B891315" s="76"/>
      <c r="C891315" s="75"/>
    </row>
    <row r="891425" spans="2:3" x14ac:dyDescent="0.25">
      <c r="B891425" s="76"/>
      <c r="C891425" s="75"/>
    </row>
    <row r="891426" spans="2:3" x14ac:dyDescent="0.25">
      <c r="B891426" s="76"/>
      <c r="C891426" s="75"/>
    </row>
    <row r="891427" spans="2:3" x14ac:dyDescent="0.25">
      <c r="B891427" s="76"/>
      <c r="C891427" s="75"/>
    </row>
    <row r="891428" spans="2:3" x14ac:dyDescent="0.25">
      <c r="B891428" s="76"/>
      <c r="C891428" s="75"/>
    </row>
    <row r="891429" spans="2:3" x14ac:dyDescent="0.25">
      <c r="B891429" s="76"/>
      <c r="C891429" s="75"/>
    </row>
    <row r="891430" spans="2:3" x14ac:dyDescent="0.25">
      <c r="B891430" s="76"/>
      <c r="C891430" s="75"/>
    </row>
    <row r="891431" spans="2:3" x14ac:dyDescent="0.25">
      <c r="B891431" s="76"/>
      <c r="C891431" s="75"/>
    </row>
    <row r="891432" spans="2:3" x14ac:dyDescent="0.25">
      <c r="B891432" s="76"/>
      <c r="C891432" s="75"/>
    </row>
    <row r="891433" spans="2:3" x14ac:dyDescent="0.25">
      <c r="B891433" s="76"/>
      <c r="C891433" s="75"/>
    </row>
    <row r="891434" spans="2:3" x14ac:dyDescent="0.25">
      <c r="B891434" s="76"/>
      <c r="C891434" s="75"/>
    </row>
    <row r="891435" spans="2:3" x14ac:dyDescent="0.25">
      <c r="B891435" s="76"/>
      <c r="C891435" s="75"/>
    </row>
    <row r="891436" spans="2:3" x14ac:dyDescent="0.25">
      <c r="B891436" s="76"/>
      <c r="C891436" s="75"/>
    </row>
    <row r="891437" spans="2:3" x14ac:dyDescent="0.25">
      <c r="B891437" s="76"/>
      <c r="C891437" s="75"/>
    </row>
    <row r="891547" spans="2:3" x14ac:dyDescent="0.25">
      <c r="B891547" s="76"/>
      <c r="C891547" s="75"/>
    </row>
    <row r="891548" spans="2:3" x14ac:dyDescent="0.25">
      <c r="B891548" s="76"/>
      <c r="C891548" s="75"/>
    </row>
    <row r="891549" spans="2:3" x14ac:dyDescent="0.25">
      <c r="B891549" s="76"/>
      <c r="C891549" s="75"/>
    </row>
    <row r="891550" spans="2:3" x14ac:dyDescent="0.25">
      <c r="B891550" s="76"/>
      <c r="C891550" s="75"/>
    </row>
    <row r="891551" spans="2:3" x14ac:dyDescent="0.25">
      <c r="B891551" s="76"/>
      <c r="C891551" s="75"/>
    </row>
    <row r="891552" spans="2:3" x14ac:dyDescent="0.25">
      <c r="B891552" s="76"/>
      <c r="C891552" s="75"/>
    </row>
    <row r="891553" spans="2:3" x14ac:dyDescent="0.25">
      <c r="B891553" s="76"/>
      <c r="C891553" s="75"/>
    </row>
    <row r="891554" spans="2:3" x14ac:dyDescent="0.25">
      <c r="B891554" s="76"/>
      <c r="C891554" s="75"/>
    </row>
    <row r="891555" spans="2:3" x14ac:dyDescent="0.25">
      <c r="B891555" s="76"/>
      <c r="C891555" s="75"/>
    </row>
    <row r="891556" spans="2:3" x14ac:dyDescent="0.25">
      <c r="B891556" s="76"/>
      <c r="C891556" s="75"/>
    </row>
    <row r="891557" spans="2:3" x14ac:dyDescent="0.25">
      <c r="B891557" s="76"/>
      <c r="C891557" s="75"/>
    </row>
    <row r="891558" spans="2:3" x14ac:dyDescent="0.25">
      <c r="B891558" s="76"/>
      <c r="C891558" s="75"/>
    </row>
    <row r="891559" spans="2:3" x14ac:dyDescent="0.25">
      <c r="B891559" s="76"/>
      <c r="C891559" s="75"/>
    </row>
    <row r="891669" spans="2:3" x14ac:dyDescent="0.25">
      <c r="B891669" s="76"/>
      <c r="C891669" s="75"/>
    </row>
    <row r="891670" spans="2:3" x14ac:dyDescent="0.25">
      <c r="B891670" s="76"/>
      <c r="C891670" s="75"/>
    </row>
    <row r="891671" spans="2:3" x14ac:dyDescent="0.25">
      <c r="B891671" s="76"/>
      <c r="C891671" s="75"/>
    </row>
    <row r="891672" spans="2:3" x14ac:dyDescent="0.25">
      <c r="B891672" s="76"/>
      <c r="C891672" s="75"/>
    </row>
    <row r="891673" spans="2:3" x14ac:dyDescent="0.25">
      <c r="B891673" s="76"/>
      <c r="C891673" s="75"/>
    </row>
    <row r="891674" spans="2:3" x14ac:dyDescent="0.25">
      <c r="B891674" s="76"/>
      <c r="C891674" s="75"/>
    </row>
    <row r="891675" spans="2:3" x14ac:dyDescent="0.25">
      <c r="B891675" s="76"/>
      <c r="C891675" s="75"/>
    </row>
    <row r="891676" spans="2:3" x14ac:dyDescent="0.25">
      <c r="B891676" s="76"/>
      <c r="C891676" s="75"/>
    </row>
    <row r="891677" spans="2:3" x14ac:dyDescent="0.25">
      <c r="B891677" s="76"/>
      <c r="C891677" s="75"/>
    </row>
    <row r="891678" spans="2:3" x14ac:dyDescent="0.25">
      <c r="B891678" s="76"/>
      <c r="C891678" s="75"/>
    </row>
    <row r="891679" spans="2:3" x14ac:dyDescent="0.25">
      <c r="B891679" s="76"/>
      <c r="C891679" s="75"/>
    </row>
    <row r="891680" spans="2:3" x14ac:dyDescent="0.25">
      <c r="B891680" s="76"/>
      <c r="C891680" s="75"/>
    </row>
    <row r="891681" spans="2:3" x14ac:dyDescent="0.25">
      <c r="B891681" s="76"/>
      <c r="C891681" s="75"/>
    </row>
    <row r="891791" spans="2:3" x14ac:dyDescent="0.25">
      <c r="B891791" s="76"/>
      <c r="C891791" s="75"/>
    </row>
    <row r="891792" spans="2:3" x14ac:dyDescent="0.25">
      <c r="B891792" s="76"/>
      <c r="C891792" s="75"/>
    </row>
    <row r="891793" spans="2:3" x14ac:dyDescent="0.25">
      <c r="B891793" s="76"/>
      <c r="C891793" s="75"/>
    </row>
    <row r="891794" spans="2:3" x14ac:dyDescent="0.25">
      <c r="B891794" s="76"/>
      <c r="C891794" s="75"/>
    </row>
    <row r="891795" spans="2:3" x14ac:dyDescent="0.25">
      <c r="B891795" s="76"/>
      <c r="C891795" s="75"/>
    </row>
    <row r="891796" spans="2:3" x14ac:dyDescent="0.25">
      <c r="B891796" s="76"/>
      <c r="C891796" s="75"/>
    </row>
    <row r="891797" spans="2:3" x14ac:dyDescent="0.25">
      <c r="B891797" s="76"/>
      <c r="C891797" s="75"/>
    </row>
    <row r="891798" spans="2:3" x14ac:dyDescent="0.25">
      <c r="B891798" s="76"/>
      <c r="C891798" s="75"/>
    </row>
    <row r="891799" spans="2:3" x14ac:dyDescent="0.25">
      <c r="B891799" s="76"/>
      <c r="C891799" s="75"/>
    </row>
    <row r="891800" spans="2:3" x14ac:dyDescent="0.25">
      <c r="B891800" s="76"/>
      <c r="C891800" s="75"/>
    </row>
    <row r="891801" spans="2:3" x14ac:dyDescent="0.25">
      <c r="B891801" s="76"/>
      <c r="C891801" s="75"/>
    </row>
    <row r="891802" spans="2:3" x14ac:dyDescent="0.25">
      <c r="B891802" s="76"/>
      <c r="C891802" s="75"/>
    </row>
    <row r="891803" spans="2:3" x14ac:dyDescent="0.25">
      <c r="B891803" s="76"/>
      <c r="C891803" s="75"/>
    </row>
    <row r="891913" spans="2:3" x14ac:dyDescent="0.25">
      <c r="B891913" s="76"/>
      <c r="C891913" s="75"/>
    </row>
    <row r="891914" spans="2:3" x14ac:dyDescent="0.25">
      <c r="B891914" s="76"/>
      <c r="C891914" s="75"/>
    </row>
    <row r="891915" spans="2:3" x14ac:dyDescent="0.25">
      <c r="B891915" s="76"/>
      <c r="C891915" s="75"/>
    </row>
    <row r="891916" spans="2:3" x14ac:dyDescent="0.25">
      <c r="B891916" s="76"/>
      <c r="C891916" s="75"/>
    </row>
    <row r="891917" spans="2:3" x14ac:dyDescent="0.25">
      <c r="B891917" s="76"/>
      <c r="C891917" s="75"/>
    </row>
    <row r="891918" spans="2:3" x14ac:dyDescent="0.25">
      <c r="B891918" s="76"/>
      <c r="C891918" s="75"/>
    </row>
    <row r="891919" spans="2:3" x14ac:dyDescent="0.25">
      <c r="B891919" s="76"/>
      <c r="C891919" s="75"/>
    </row>
    <row r="891920" spans="2:3" x14ac:dyDescent="0.25">
      <c r="B891920" s="76"/>
      <c r="C891920" s="75"/>
    </row>
    <row r="891921" spans="2:3" x14ac:dyDescent="0.25">
      <c r="B891921" s="76"/>
      <c r="C891921" s="75"/>
    </row>
    <row r="891922" spans="2:3" x14ac:dyDescent="0.25">
      <c r="B891922" s="76"/>
      <c r="C891922" s="75"/>
    </row>
    <row r="891923" spans="2:3" x14ac:dyDescent="0.25">
      <c r="B891923" s="76"/>
      <c r="C891923" s="75"/>
    </row>
    <row r="891924" spans="2:3" x14ac:dyDescent="0.25">
      <c r="B891924" s="76"/>
      <c r="C891924" s="75"/>
    </row>
    <row r="891925" spans="2:3" x14ac:dyDescent="0.25">
      <c r="B891925" s="76"/>
      <c r="C891925" s="75"/>
    </row>
    <row r="892035" spans="2:3" x14ac:dyDescent="0.25">
      <c r="B892035" s="76"/>
      <c r="C892035" s="75"/>
    </row>
    <row r="892036" spans="2:3" x14ac:dyDescent="0.25">
      <c r="B892036" s="76"/>
      <c r="C892036" s="75"/>
    </row>
    <row r="892037" spans="2:3" x14ac:dyDescent="0.25">
      <c r="B892037" s="76"/>
      <c r="C892037" s="75"/>
    </row>
    <row r="892038" spans="2:3" x14ac:dyDescent="0.25">
      <c r="B892038" s="76"/>
      <c r="C892038" s="75"/>
    </row>
    <row r="892039" spans="2:3" x14ac:dyDescent="0.25">
      <c r="B892039" s="76"/>
      <c r="C892039" s="75"/>
    </row>
    <row r="892040" spans="2:3" x14ac:dyDescent="0.25">
      <c r="B892040" s="76"/>
      <c r="C892040" s="75"/>
    </row>
    <row r="892041" spans="2:3" x14ac:dyDescent="0.25">
      <c r="B892041" s="76"/>
      <c r="C892041" s="75"/>
    </row>
    <row r="892042" spans="2:3" x14ac:dyDescent="0.25">
      <c r="B892042" s="76"/>
      <c r="C892042" s="75"/>
    </row>
    <row r="892043" spans="2:3" x14ac:dyDescent="0.25">
      <c r="B892043" s="76"/>
      <c r="C892043" s="75"/>
    </row>
    <row r="892044" spans="2:3" x14ac:dyDescent="0.25">
      <c r="B892044" s="76"/>
      <c r="C892044" s="75"/>
    </row>
    <row r="892045" spans="2:3" x14ac:dyDescent="0.25">
      <c r="B892045" s="76"/>
      <c r="C892045" s="75"/>
    </row>
    <row r="892046" spans="2:3" x14ac:dyDescent="0.25">
      <c r="B892046" s="76"/>
      <c r="C892046" s="75"/>
    </row>
    <row r="892047" spans="2:3" x14ac:dyDescent="0.25">
      <c r="B892047" s="76"/>
      <c r="C892047" s="75"/>
    </row>
    <row r="892157" spans="2:3" x14ac:dyDescent="0.25">
      <c r="B892157" s="76"/>
      <c r="C892157" s="75"/>
    </row>
    <row r="892158" spans="2:3" x14ac:dyDescent="0.25">
      <c r="B892158" s="76"/>
      <c r="C892158" s="75"/>
    </row>
    <row r="892159" spans="2:3" x14ac:dyDescent="0.25">
      <c r="B892159" s="76"/>
      <c r="C892159" s="75"/>
    </row>
    <row r="892160" spans="2:3" x14ac:dyDescent="0.25">
      <c r="B892160" s="76"/>
      <c r="C892160" s="75"/>
    </row>
    <row r="892161" spans="2:3" x14ac:dyDescent="0.25">
      <c r="B892161" s="76"/>
      <c r="C892161" s="75"/>
    </row>
    <row r="892162" spans="2:3" x14ac:dyDescent="0.25">
      <c r="B892162" s="76"/>
      <c r="C892162" s="75"/>
    </row>
    <row r="892163" spans="2:3" x14ac:dyDescent="0.25">
      <c r="B892163" s="76"/>
      <c r="C892163" s="75"/>
    </row>
    <row r="892164" spans="2:3" x14ac:dyDescent="0.25">
      <c r="B892164" s="76"/>
      <c r="C892164" s="75"/>
    </row>
    <row r="892165" spans="2:3" x14ac:dyDescent="0.25">
      <c r="B892165" s="76"/>
      <c r="C892165" s="75"/>
    </row>
    <row r="892166" spans="2:3" x14ac:dyDescent="0.25">
      <c r="B892166" s="76"/>
      <c r="C892166" s="75"/>
    </row>
    <row r="892167" spans="2:3" x14ac:dyDescent="0.25">
      <c r="B892167" s="76"/>
      <c r="C892167" s="75"/>
    </row>
    <row r="892168" spans="2:3" x14ac:dyDescent="0.25">
      <c r="B892168" s="76"/>
      <c r="C892168" s="75"/>
    </row>
    <row r="892169" spans="2:3" x14ac:dyDescent="0.25">
      <c r="B892169" s="76"/>
      <c r="C892169" s="75"/>
    </row>
    <row r="892279" spans="2:3" x14ac:dyDescent="0.25">
      <c r="B892279" s="76"/>
      <c r="C892279" s="75"/>
    </row>
    <row r="892280" spans="2:3" x14ac:dyDescent="0.25">
      <c r="B892280" s="76"/>
      <c r="C892280" s="75"/>
    </row>
    <row r="892281" spans="2:3" x14ac:dyDescent="0.25">
      <c r="B892281" s="76"/>
      <c r="C892281" s="75"/>
    </row>
    <row r="892282" spans="2:3" x14ac:dyDescent="0.25">
      <c r="B892282" s="76"/>
      <c r="C892282" s="75"/>
    </row>
    <row r="892283" spans="2:3" x14ac:dyDescent="0.25">
      <c r="B892283" s="76"/>
      <c r="C892283" s="75"/>
    </row>
    <row r="892284" spans="2:3" x14ac:dyDescent="0.25">
      <c r="B892284" s="76"/>
      <c r="C892284" s="75"/>
    </row>
    <row r="892285" spans="2:3" x14ac:dyDescent="0.25">
      <c r="B892285" s="76"/>
      <c r="C892285" s="75"/>
    </row>
    <row r="892286" spans="2:3" x14ac:dyDescent="0.25">
      <c r="B892286" s="76"/>
      <c r="C892286" s="75"/>
    </row>
    <row r="892287" spans="2:3" x14ac:dyDescent="0.25">
      <c r="B892287" s="76"/>
      <c r="C892287" s="75"/>
    </row>
    <row r="892288" spans="2:3" x14ac:dyDescent="0.25">
      <c r="B892288" s="76"/>
      <c r="C892288" s="75"/>
    </row>
    <row r="892289" spans="2:3" x14ac:dyDescent="0.25">
      <c r="B892289" s="76"/>
      <c r="C892289" s="75"/>
    </row>
    <row r="892290" spans="2:3" x14ac:dyDescent="0.25">
      <c r="B892290" s="76"/>
      <c r="C892290" s="75"/>
    </row>
    <row r="892291" spans="2:3" x14ac:dyDescent="0.25">
      <c r="B892291" s="76"/>
      <c r="C892291" s="75"/>
    </row>
    <row r="892401" spans="2:3" x14ac:dyDescent="0.25">
      <c r="B892401" s="76"/>
      <c r="C892401" s="75"/>
    </row>
    <row r="892402" spans="2:3" x14ac:dyDescent="0.25">
      <c r="B892402" s="76"/>
      <c r="C892402" s="75"/>
    </row>
    <row r="892403" spans="2:3" x14ac:dyDescent="0.25">
      <c r="B892403" s="76"/>
      <c r="C892403" s="75"/>
    </row>
    <row r="892404" spans="2:3" x14ac:dyDescent="0.25">
      <c r="B892404" s="76"/>
      <c r="C892404" s="75"/>
    </row>
    <row r="892405" spans="2:3" x14ac:dyDescent="0.25">
      <c r="B892405" s="76"/>
      <c r="C892405" s="75"/>
    </row>
    <row r="892406" spans="2:3" x14ac:dyDescent="0.25">
      <c r="B892406" s="76"/>
      <c r="C892406" s="75"/>
    </row>
    <row r="892407" spans="2:3" x14ac:dyDescent="0.25">
      <c r="B892407" s="76"/>
      <c r="C892407" s="75"/>
    </row>
    <row r="892408" spans="2:3" x14ac:dyDescent="0.25">
      <c r="B892408" s="76"/>
      <c r="C892408" s="75"/>
    </row>
    <row r="892409" spans="2:3" x14ac:dyDescent="0.25">
      <c r="B892409" s="76"/>
      <c r="C892409" s="75"/>
    </row>
    <row r="892410" spans="2:3" x14ac:dyDescent="0.25">
      <c r="B892410" s="76"/>
      <c r="C892410" s="75"/>
    </row>
    <row r="892411" spans="2:3" x14ac:dyDescent="0.25">
      <c r="B892411" s="76"/>
      <c r="C892411" s="75"/>
    </row>
    <row r="892412" spans="2:3" x14ac:dyDescent="0.25">
      <c r="B892412" s="76"/>
      <c r="C892412" s="75"/>
    </row>
    <row r="892413" spans="2:3" x14ac:dyDescent="0.25">
      <c r="B892413" s="76"/>
      <c r="C892413" s="75"/>
    </row>
    <row r="892523" spans="2:3" x14ac:dyDescent="0.25">
      <c r="B892523" s="76"/>
      <c r="C892523" s="75"/>
    </row>
    <row r="892524" spans="2:3" x14ac:dyDescent="0.25">
      <c r="B892524" s="76"/>
      <c r="C892524" s="75"/>
    </row>
    <row r="892525" spans="2:3" x14ac:dyDescent="0.25">
      <c r="B892525" s="76"/>
      <c r="C892525" s="75"/>
    </row>
    <row r="892526" spans="2:3" x14ac:dyDescent="0.25">
      <c r="B892526" s="76"/>
      <c r="C892526" s="75"/>
    </row>
    <row r="892527" spans="2:3" x14ac:dyDescent="0.25">
      <c r="B892527" s="76"/>
      <c r="C892527" s="75"/>
    </row>
    <row r="892528" spans="2:3" x14ac:dyDescent="0.25">
      <c r="B892528" s="76"/>
      <c r="C892528" s="75"/>
    </row>
    <row r="892529" spans="2:3" x14ac:dyDescent="0.25">
      <c r="B892529" s="76"/>
      <c r="C892529" s="75"/>
    </row>
    <row r="892530" spans="2:3" x14ac:dyDescent="0.25">
      <c r="B892530" s="76"/>
      <c r="C892530" s="75"/>
    </row>
    <row r="892531" spans="2:3" x14ac:dyDescent="0.25">
      <c r="B892531" s="76"/>
      <c r="C892531" s="75"/>
    </row>
    <row r="892532" spans="2:3" x14ac:dyDescent="0.25">
      <c r="B892532" s="76"/>
      <c r="C892532" s="75"/>
    </row>
    <row r="892533" spans="2:3" x14ac:dyDescent="0.25">
      <c r="B892533" s="76"/>
      <c r="C892533" s="75"/>
    </row>
    <row r="892534" spans="2:3" x14ac:dyDescent="0.25">
      <c r="B892534" s="76"/>
      <c r="C892534" s="75"/>
    </row>
    <row r="892535" spans="2:3" x14ac:dyDescent="0.25">
      <c r="B892535" s="76"/>
      <c r="C892535" s="75"/>
    </row>
    <row r="892645" spans="2:3" x14ac:dyDescent="0.25">
      <c r="B892645" s="76"/>
      <c r="C892645" s="75"/>
    </row>
    <row r="892646" spans="2:3" x14ac:dyDescent="0.25">
      <c r="B892646" s="76"/>
      <c r="C892646" s="75"/>
    </row>
    <row r="892647" spans="2:3" x14ac:dyDescent="0.25">
      <c r="B892647" s="76"/>
      <c r="C892647" s="75"/>
    </row>
    <row r="892648" spans="2:3" x14ac:dyDescent="0.25">
      <c r="B892648" s="76"/>
      <c r="C892648" s="75"/>
    </row>
    <row r="892649" spans="2:3" x14ac:dyDescent="0.25">
      <c r="B892649" s="76"/>
      <c r="C892649" s="75"/>
    </row>
    <row r="892650" spans="2:3" x14ac:dyDescent="0.25">
      <c r="B892650" s="76"/>
      <c r="C892650" s="75"/>
    </row>
    <row r="892651" spans="2:3" x14ac:dyDescent="0.25">
      <c r="B892651" s="76"/>
      <c r="C892651" s="75"/>
    </row>
    <row r="892652" spans="2:3" x14ac:dyDescent="0.25">
      <c r="B892652" s="76"/>
      <c r="C892652" s="75"/>
    </row>
    <row r="892653" spans="2:3" x14ac:dyDescent="0.25">
      <c r="B892653" s="76"/>
      <c r="C892653" s="75"/>
    </row>
    <row r="892654" spans="2:3" x14ac:dyDescent="0.25">
      <c r="B892654" s="76"/>
      <c r="C892654" s="75"/>
    </row>
    <row r="892655" spans="2:3" x14ac:dyDescent="0.25">
      <c r="B892655" s="76"/>
      <c r="C892655" s="75"/>
    </row>
    <row r="892656" spans="2:3" x14ac:dyDescent="0.25">
      <c r="B892656" s="76"/>
      <c r="C892656" s="75"/>
    </row>
    <row r="892657" spans="2:3" x14ac:dyDescent="0.25">
      <c r="B892657" s="76"/>
      <c r="C892657" s="75"/>
    </row>
    <row r="892767" spans="2:3" x14ac:dyDescent="0.25">
      <c r="B892767" s="76"/>
      <c r="C892767" s="75"/>
    </row>
    <row r="892768" spans="2:3" x14ac:dyDescent="0.25">
      <c r="B892768" s="76"/>
      <c r="C892768" s="75"/>
    </row>
    <row r="892769" spans="2:3" x14ac:dyDescent="0.25">
      <c r="B892769" s="76"/>
      <c r="C892769" s="75"/>
    </row>
    <row r="892770" spans="2:3" x14ac:dyDescent="0.25">
      <c r="B892770" s="76"/>
      <c r="C892770" s="75"/>
    </row>
    <row r="892771" spans="2:3" x14ac:dyDescent="0.25">
      <c r="B892771" s="76"/>
      <c r="C892771" s="75"/>
    </row>
    <row r="892772" spans="2:3" x14ac:dyDescent="0.25">
      <c r="B892772" s="76"/>
      <c r="C892772" s="75"/>
    </row>
    <row r="892773" spans="2:3" x14ac:dyDescent="0.25">
      <c r="B892773" s="76"/>
      <c r="C892773" s="75"/>
    </row>
    <row r="892774" spans="2:3" x14ac:dyDescent="0.25">
      <c r="B892774" s="76"/>
      <c r="C892774" s="75"/>
    </row>
    <row r="892775" spans="2:3" x14ac:dyDescent="0.25">
      <c r="B892775" s="76"/>
      <c r="C892775" s="75"/>
    </row>
    <row r="892776" spans="2:3" x14ac:dyDescent="0.25">
      <c r="B892776" s="76"/>
      <c r="C892776" s="75"/>
    </row>
    <row r="892777" spans="2:3" x14ac:dyDescent="0.25">
      <c r="B892777" s="76"/>
      <c r="C892777" s="75"/>
    </row>
    <row r="892778" spans="2:3" x14ac:dyDescent="0.25">
      <c r="B892778" s="76"/>
      <c r="C892778" s="75"/>
    </row>
    <row r="892779" spans="2:3" x14ac:dyDescent="0.25">
      <c r="B892779" s="76"/>
      <c r="C892779" s="75"/>
    </row>
    <row r="892889" spans="2:3" x14ac:dyDescent="0.25">
      <c r="B892889" s="76"/>
      <c r="C892889" s="75"/>
    </row>
    <row r="892890" spans="2:3" x14ac:dyDescent="0.25">
      <c r="B892890" s="76"/>
      <c r="C892890" s="75"/>
    </row>
    <row r="892891" spans="2:3" x14ac:dyDescent="0.25">
      <c r="B892891" s="76"/>
      <c r="C892891" s="75"/>
    </row>
    <row r="892892" spans="2:3" x14ac:dyDescent="0.25">
      <c r="B892892" s="76"/>
      <c r="C892892" s="75"/>
    </row>
    <row r="892893" spans="2:3" x14ac:dyDescent="0.25">
      <c r="B892893" s="76"/>
      <c r="C892893" s="75"/>
    </row>
    <row r="892894" spans="2:3" x14ac:dyDescent="0.25">
      <c r="B892894" s="76"/>
      <c r="C892894" s="75"/>
    </row>
    <row r="892895" spans="2:3" x14ac:dyDescent="0.25">
      <c r="B892895" s="76"/>
      <c r="C892895" s="75"/>
    </row>
    <row r="892896" spans="2:3" x14ac:dyDescent="0.25">
      <c r="B892896" s="76"/>
      <c r="C892896" s="75"/>
    </row>
    <row r="892897" spans="2:3" x14ac:dyDescent="0.25">
      <c r="B892897" s="76"/>
      <c r="C892897" s="75"/>
    </row>
    <row r="892898" spans="2:3" x14ac:dyDescent="0.25">
      <c r="B892898" s="76"/>
      <c r="C892898" s="75"/>
    </row>
    <row r="892899" spans="2:3" x14ac:dyDescent="0.25">
      <c r="B892899" s="76"/>
      <c r="C892899" s="75"/>
    </row>
    <row r="892900" spans="2:3" x14ac:dyDescent="0.25">
      <c r="B892900" s="76"/>
      <c r="C892900" s="75"/>
    </row>
    <row r="892901" spans="2:3" x14ac:dyDescent="0.25">
      <c r="B892901" s="76"/>
      <c r="C892901" s="75"/>
    </row>
    <row r="893011" spans="2:3" x14ac:dyDescent="0.25">
      <c r="B893011" s="76"/>
      <c r="C893011" s="75"/>
    </row>
    <row r="893012" spans="2:3" x14ac:dyDescent="0.25">
      <c r="B893012" s="76"/>
      <c r="C893012" s="75"/>
    </row>
    <row r="893013" spans="2:3" x14ac:dyDescent="0.25">
      <c r="B893013" s="76"/>
      <c r="C893013" s="75"/>
    </row>
    <row r="893014" spans="2:3" x14ac:dyDescent="0.25">
      <c r="B893014" s="76"/>
      <c r="C893014" s="75"/>
    </row>
    <row r="893015" spans="2:3" x14ac:dyDescent="0.25">
      <c r="B893015" s="76"/>
      <c r="C893015" s="75"/>
    </row>
    <row r="893016" spans="2:3" x14ac:dyDescent="0.25">
      <c r="B893016" s="76"/>
      <c r="C893016" s="75"/>
    </row>
    <row r="893017" spans="2:3" x14ac:dyDescent="0.25">
      <c r="B893017" s="76"/>
      <c r="C893017" s="75"/>
    </row>
    <row r="893018" spans="2:3" x14ac:dyDescent="0.25">
      <c r="B893018" s="76"/>
      <c r="C893018" s="75"/>
    </row>
    <row r="893019" spans="2:3" x14ac:dyDescent="0.25">
      <c r="B893019" s="76"/>
      <c r="C893019" s="75"/>
    </row>
    <row r="893020" spans="2:3" x14ac:dyDescent="0.25">
      <c r="B893020" s="76"/>
      <c r="C893020" s="75"/>
    </row>
    <row r="893021" spans="2:3" x14ac:dyDescent="0.25">
      <c r="B893021" s="76"/>
      <c r="C893021" s="75"/>
    </row>
    <row r="893022" spans="2:3" x14ac:dyDescent="0.25">
      <c r="B893022" s="76"/>
      <c r="C893022" s="75"/>
    </row>
    <row r="893023" spans="2:3" x14ac:dyDescent="0.25">
      <c r="B893023" s="76"/>
      <c r="C893023" s="75"/>
    </row>
    <row r="893133" spans="2:3" x14ac:dyDescent="0.25">
      <c r="B893133" s="76"/>
      <c r="C893133" s="75"/>
    </row>
    <row r="893134" spans="2:3" x14ac:dyDescent="0.25">
      <c r="B893134" s="76"/>
      <c r="C893134" s="75"/>
    </row>
    <row r="893135" spans="2:3" x14ac:dyDescent="0.25">
      <c r="B893135" s="76"/>
      <c r="C893135" s="75"/>
    </row>
    <row r="893136" spans="2:3" x14ac:dyDescent="0.25">
      <c r="B893136" s="76"/>
      <c r="C893136" s="75"/>
    </row>
    <row r="893137" spans="2:3" x14ac:dyDescent="0.25">
      <c r="B893137" s="76"/>
      <c r="C893137" s="75"/>
    </row>
    <row r="893138" spans="2:3" x14ac:dyDescent="0.25">
      <c r="B893138" s="76"/>
      <c r="C893138" s="75"/>
    </row>
    <row r="893139" spans="2:3" x14ac:dyDescent="0.25">
      <c r="B893139" s="76"/>
      <c r="C893139" s="75"/>
    </row>
    <row r="893140" spans="2:3" x14ac:dyDescent="0.25">
      <c r="B893140" s="76"/>
      <c r="C893140" s="75"/>
    </row>
    <row r="893141" spans="2:3" x14ac:dyDescent="0.25">
      <c r="B893141" s="76"/>
      <c r="C893141" s="75"/>
    </row>
    <row r="893142" spans="2:3" x14ac:dyDescent="0.25">
      <c r="B893142" s="76"/>
      <c r="C893142" s="75"/>
    </row>
    <row r="893143" spans="2:3" x14ac:dyDescent="0.25">
      <c r="B893143" s="76"/>
      <c r="C893143" s="75"/>
    </row>
    <row r="893144" spans="2:3" x14ac:dyDescent="0.25">
      <c r="B893144" s="76"/>
      <c r="C893144" s="75"/>
    </row>
    <row r="893145" spans="2:3" x14ac:dyDescent="0.25">
      <c r="B893145" s="76"/>
      <c r="C893145" s="75"/>
    </row>
    <row r="893255" spans="2:3" x14ac:dyDescent="0.25">
      <c r="B893255" s="76"/>
      <c r="C893255" s="75"/>
    </row>
    <row r="893256" spans="2:3" x14ac:dyDescent="0.25">
      <c r="B893256" s="76"/>
      <c r="C893256" s="75"/>
    </row>
    <row r="893257" spans="2:3" x14ac:dyDescent="0.25">
      <c r="B893257" s="76"/>
      <c r="C893257" s="75"/>
    </row>
    <row r="893258" spans="2:3" x14ac:dyDescent="0.25">
      <c r="B893258" s="76"/>
      <c r="C893258" s="75"/>
    </row>
    <row r="893259" spans="2:3" x14ac:dyDescent="0.25">
      <c r="B893259" s="76"/>
      <c r="C893259" s="75"/>
    </row>
    <row r="893260" spans="2:3" x14ac:dyDescent="0.25">
      <c r="B893260" s="76"/>
      <c r="C893260" s="75"/>
    </row>
    <row r="893261" spans="2:3" x14ac:dyDescent="0.25">
      <c r="B893261" s="76"/>
      <c r="C893261" s="75"/>
    </row>
    <row r="893262" spans="2:3" x14ac:dyDescent="0.25">
      <c r="B893262" s="76"/>
      <c r="C893262" s="75"/>
    </row>
    <row r="893263" spans="2:3" x14ac:dyDescent="0.25">
      <c r="B893263" s="76"/>
      <c r="C893263" s="75"/>
    </row>
    <row r="893264" spans="2:3" x14ac:dyDescent="0.25">
      <c r="B893264" s="76"/>
      <c r="C893264" s="75"/>
    </row>
    <row r="893265" spans="2:3" x14ac:dyDescent="0.25">
      <c r="B893265" s="76"/>
      <c r="C893265" s="75"/>
    </row>
    <row r="893266" spans="2:3" x14ac:dyDescent="0.25">
      <c r="B893266" s="76"/>
      <c r="C893266" s="75"/>
    </row>
    <row r="893267" spans="2:3" x14ac:dyDescent="0.25">
      <c r="B893267" s="76"/>
      <c r="C893267" s="75"/>
    </row>
    <row r="893377" spans="2:3" x14ac:dyDescent="0.25">
      <c r="B893377" s="76"/>
      <c r="C893377" s="75"/>
    </row>
    <row r="893378" spans="2:3" x14ac:dyDescent="0.25">
      <c r="B893378" s="76"/>
      <c r="C893378" s="75"/>
    </row>
    <row r="893379" spans="2:3" x14ac:dyDescent="0.25">
      <c r="B893379" s="76"/>
      <c r="C893379" s="75"/>
    </row>
    <row r="893380" spans="2:3" x14ac:dyDescent="0.25">
      <c r="B893380" s="76"/>
      <c r="C893380" s="75"/>
    </row>
    <row r="893381" spans="2:3" x14ac:dyDescent="0.25">
      <c r="B893381" s="76"/>
      <c r="C893381" s="75"/>
    </row>
    <row r="893382" spans="2:3" x14ac:dyDescent="0.25">
      <c r="B893382" s="76"/>
      <c r="C893382" s="75"/>
    </row>
    <row r="893383" spans="2:3" x14ac:dyDescent="0.25">
      <c r="B893383" s="76"/>
      <c r="C893383" s="75"/>
    </row>
    <row r="893384" spans="2:3" x14ac:dyDescent="0.25">
      <c r="B893384" s="76"/>
      <c r="C893384" s="75"/>
    </row>
    <row r="893385" spans="2:3" x14ac:dyDescent="0.25">
      <c r="B893385" s="76"/>
      <c r="C893385" s="75"/>
    </row>
    <row r="893386" spans="2:3" x14ac:dyDescent="0.25">
      <c r="B893386" s="76"/>
      <c r="C893386" s="75"/>
    </row>
    <row r="893387" spans="2:3" x14ac:dyDescent="0.25">
      <c r="B893387" s="76"/>
      <c r="C893387" s="75"/>
    </row>
    <row r="893388" spans="2:3" x14ac:dyDescent="0.25">
      <c r="B893388" s="76"/>
      <c r="C893388" s="75"/>
    </row>
    <row r="893389" spans="2:3" x14ac:dyDescent="0.25">
      <c r="B893389" s="76"/>
      <c r="C893389" s="75"/>
    </row>
    <row r="893499" spans="2:3" x14ac:dyDescent="0.25">
      <c r="B893499" s="76"/>
      <c r="C893499" s="75"/>
    </row>
    <row r="893500" spans="2:3" x14ac:dyDescent="0.25">
      <c r="B893500" s="76"/>
      <c r="C893500" s="75"/>
    </row>
    <row r="893501" spans="2:3" x14ac:dyDescent="0.25">
      <c r="B893501" s="76"/>
      <c r="C893501" s="75"/>
    </row>
    <row r="893502" spans="2:3" x14ac:dyDescent="0.25">
      <c r="B893502" s="76"/>
      <c r="C893502" s="75"/>
    </row>
    <row r="893503" spans="2:3" x14ac:dyDescent="0.25">
      <c r="B893503" s="76"/>
      <c r="C893503" s="75"/>
    </row>
    <row r="893504" spans="2:3" x14ac:dyDescent="0.25">
      <c r="B893504" s="76"/>
      <c r="C893504" s="75"/>
    </row>
    <row r="893505" spans="2:3" x14ac:dyDescent="0.25">
      <c r="B893505" s="76"/>
      <c r="C893505" s="75"/>
    </row>
    <row r="893506" spans="2:3" x14ac:dyDescent="0.25">
      <c r="B893506" s="76"/>
      <c r="C893506" s="75"/>
    </row>
    <row r="893507" spans="2:3" x14ac:dyDescent="0.25">
      <c r="B893507" s="76"/>
      <c r="C893507" s="75"/>
    </row>
    <row r="893508" spans="2:3" x14ac:dyDescent="0.25">
      <c r="B893508" s="76"/>
      <c r="C893508" s="75"/>
    </row>
    <row r="893509" spans="2:3" x14ac:dyDescent="0.25">
      <c r="B893509" s="76"/>
      <c r="C893509" s="75"/>
    </row>
    <row r="893510" spans="2:3" x14ac:dyDescent="0.25">
      <c r="B893510" s="76"/>
      <c r="C893510" s="75"/>
    </row>
    <row r="893511" spans="2:3" x14ac:dyDescent="0.25">
      <c r="B893511" s="76"/>
      <c r="C893511" s="75"/>
    </row>
    <row r="893621" spans="2:3" x14ac:dyDescent="0.25">
      <c r="B893621" s="76"/>
      <c r="C893621" s="75"/>
    </row>
    <row r="893622" spans="2:3" x14ac:dyDescent="0.25">
      <c r="B893622" s="76"/>
      <c r="C893622" s="75"/>
    </row>
    <row r="893623" spans="2:3" x14ac:dyDescent="0.25">
      <c r="B893623" s="76"/>
      <c r="C893623" s="75"/>
    </row>
    <row r="893624" spans="2:3" x14ac:dyDescent="0.25">
      <c r="B893624" s="76"/>
      <c r="C893624" s="75"/>
    </row>
    <row r="893625" spans="2:3" x14ac:dyDescent="0.25">
      <c r="B893625" s="76"/>
      <c r="C893625" s="75"/>
    </row>
    <row r="893626" spans="2:3" x14ac:dyDescent="0.25">
      <c r="B893626" s="76"/>
      <c r="C893626" s="75"/>
    </row>
    <row r="893627" spans="2:3" x14ac:dyDescent="0.25">
      <c r="B893627" s="76"/>
      <c r="C893627" s="75"/>
    </row>
    <row r="893628" spans="2:3" x14ac:dyDescent="0.25">
      <c r="B893628" s="76"/>
      <c r="C893628" s="75"/>
    </row>
    <row r="893629" spans="2:3" x14ac:dyDescent="0.25">
      <c r="B893629" s="76"/>
      <c r="C893629" s="75"/>
    </row>
    <row r="893630" spans="2:3" x14ac:dyDescent="0.25">
      <c r="B893630" s="76"/>
      <c r="C893630" s="75"/>
    </row>
    <row r="893631" spans="2:3" x14ac:dyDescent="0.25">
      <c r="B893631" s="76"/>
      <c r="C893631" s="75"/>
    </row>
    <row r="893632" spans="2:3" x14ac:dyDescent="0.25">
      <c r="B893632" s="76"/>
      <c r="C893632" s="75"/>
    </row>
    <row r="893633" spans="2:3" x14ac:dyDescent="0.25">
      <c r="B893633" s="76"/>
      <c r="C893633" s="75"/>
    </row>
    <row r="893743" spans="2:3" x14ac:dyDescent="0.25">
      <c r="B893743" s="76"/>
      <c r="C893743" s="75"/>
    </row>
    <row r="893744" spans="2:3" x14ac:dyDescent="0.25">
      <c r="B893744" s="76"/>
      <c r="C893744" s="75"/>
    </row>
    <row r="893745" spans="2:3" x14ac:dyDescent="0.25">
      <c r="B893745" s="76"/>
      <c r="C893745" s="75"/>
    </row>
    <row r="893746" spans="2:3" x14ac:dyDescent="0.25">
      <c r="B893746" s="76"/>
      <c r="C893746" s="75"/>
    </row>
    <row r="893747" spans="2:3" x14ac:dyDescent="0.25">
      <c r="B893747" s="76"/>
      <c r="C893747" s="75"/>
    </row>
    <row r="893748" spans="2:3" x14ac:dyDescent="0.25">
      <c r="B893748" s="76"/>
      <c r="C893748" s="75"/>
    </row>
    <row r="893749" spans="2:3" x14ac:dyDescent="0.25">
      <c r="B893749" s="76"/>
      <c r="C893749" s="75"/>
    </row>
    <row r="893750" spans="2:3" x14ac:dyDescent="0.25">
      <c r="B893750" s="76"/>
      <c r="C893750" s="75"/>
    </row>
    <row r="893751" spans="2:3" x14ac:dyDescent="0.25">
      <c r="B893751" s="76"/>
      <c r="C893751" s="75"/>
    </row>
    <row r="893752" spans="2:3" x14ac:dyDescent="0.25">
      <c r="B893752" s="76"/>
      <c r="C893752" s="75"/>
    </row>
    <row r="893753" spans="2:3" x14ac:dyDescent="0.25">
      <c r="B893753" s="76"/>
      <c r="C893753" s="75"/>
    </row>
    <row r="893754" spans="2:3" x14ac:dyDescent="0.25">
      <c r="B893754" s="76"/>
      <c r="C893754" s="75"/>
    </row>
    <row r="893755" spans="2:3" x14ac:dyDescent="0.25">
      <c r="B893755" s="76"/>
      <c r="C893755" s="75"/>
    </row>
    <row r="893865" spans="2:3" x14ac:dyDescent="0.25">
      <c r="B893865" s="76"/>
      <c r="C893865" s="75"/>
    </row>
    <row r="893866" spans="2:3" x14ac:dyDescent="0.25">
      <c r="B893866" s="76"/>
      <c r="C893866" s="75"/>
    </row>
    <row r="893867" spans="2:3" x14ac:dyDescent="0.25">
      <c r="B893867" s="76"/>
      <c r="C893867" s="75"/>
    </row>
    <row r="893868" spans="2:3" x14ac:dyDescent="0.25">
      <c r="B893868" s="76"/>
      <c r="C893868" s="75"/>
    </row>
    <row r="893869" spans="2:3" x14ac:dyDescent="0.25">
      <c r="B893869" s="76"/>
      <c r="C893869" s="75"/>
    </row>
    <row r="893870" spans="2:3" x14ac:dyDescent="0.25">
      <c r="B893870" s="76"/>
      <c r="C893870" s="75"/>
    </row>
    <row r="893871" spans="2:3" x14ac:dyDescent="0.25">
      <c r="B893871" s="76"/>
      <c r="C893871" s="75"/>
    </row>
    <row r="893872" spans="2:3" x14ac:dyDescent="0.25">
      <c r="B893872" s="76"/>
      <c r="C893872" s="75"/>
    </row>
    <row r="893873" spans="2:3" x14ac:dyDescent="0.25">
      <c r="B893873" s="76"/>
      <c r="C893873" s="75"/>
    </row>
    <row r="893874" spans="2:3" x14ac:dyDescent="0.25">
      <c r="B893874" s="76"/>
      <c r="C893874" s="75"/>
    </row>
    <row r="893875" spans="2:3" x14ac:dyDescent="0.25">
      <c r="B893875" s="76"/>
      <c r="C893875" s="75"/>
    </row>
    <row r="893876" spans="2:3" x14ac:dyDescent="0.25">
      <c r="B893876" s="76"/>
      <c r="C893876" s="75"/>
    </row>
    <row r="893877" spans="2:3" x14ac:dyDescent="0.25">
      <c r="B893877" s="76"/>
      <c r="C893877" s="75"/>
    </row>
    <row r="893987" spans="2:3" x14ac:dyDescent="0.25">
      <c r="B893987" s="76"/>
      <c r="C893987" s="75"/>
    </row>
    <row r="893988" spans="2:3" x14ac:dyDescent="0.25">
      <c r="B893988" s="76"/>
      <c r="C893988" s="75"/>
    </row>
    <row r="893989" spans="2:3" x14ac:dyDescent="0.25">
      <c r="B893989" s="76"/>
      <c r="C893989" s="75"/>
    </row>
    <row r="893990" spans="2:3" x14ac:dyDescent="0.25">
      <c r="B893990" s="76"/>
      <c r="C893990" s="75"/>
    </row>
    <row r="893991" spans="2:3" x14ac:dyDescent="0.25">
      <c r="B893991" s="76"/>
      <c r="C893991" s="75"/>
    </row>
    <row r="893992" spans="2:3" x14ac:dyDescent="0.25">
      <c r="B893992" s="76"/>
      <c r="C893992" s="75"/>
    </row>
    <row r="893993" spans="2:3" x14ac:dyDescent="0.25">
      <c r="B893993" s="76"/>
      <c r="C893993" s="75"/>
    </row>
    <row r="893994" spans="2:3" x14ac:dyDescent="0.25">
      <c r="B893994" s="76"/>
      <c r="C893994" s="75"/>
    </row>
    <row r="893995" spans="2:3" x14ac:dyDescent="0.25">
      <c r="B893995" s="76"/>
      <c r="C893995" s="75"/>
    </row>
    <row r="893996" spans="2:3" x14ac:dyDescent="0.25">
      <c r="B893996" s="76"/>
      <c r="C893996" s="75"/>
    </row>
    <row r="893997" spans="2:3" x14ac:dyDescent="0.25">
      <c r="B893997" s="76"/>
      <c r="C893997" s="75"/>
    </row>
    <row r="893998" spans="2:3" x14ac:dyDescent="0.25">
      <c r="B893998" s="76"/>
      <c r="C893998" s="75"/>
    </row>
    <row r="893999" spans="2:3" x14ac:dyDescent="0.25">
      <c r="B893999" s="76"/>
      <c r="C893999" s="75"/>
    </row>
    <row r="894109" spans="2:3" x14ac:dyDescent="0.25">
      <c r="B894109" s="76"/>
      <c r="C894109" s="75"/>
    </row>
    <row r="894110" spans="2:3" x14ac:dyDescent="0.25">
      <c r="B894110" s="76"/>
      <c r="C894110" s="75"/>
    </row>
    <row r="894111" spans="2:3" x14ac:dyDescent="0.25">
      <c r="B894111" s="76"/>
      <c r="C894111" s="75"/>
    </row>
    <row r="894112" spans="2:3" x14ac:dyDescent="0.25">
      <c r="B894112" s="76"/>
      <c r="C894112" s="75"/>
    </row>
    <row r="894113" spans="2:3" x14ac:dyDescent="0.25">
      <c r="B894113" s="76"/>
      <c r="C894113" s="75"/>
    </row>
    <row r="894114" spans="2:3" x14ac:dyDescent="0.25">
      <c r="B894114" s="76"/>
      <c r="C894114" s="75"/>
    </row>
    <row r="894115" spans="2:3" x14ac:dyDescent="0.25">
      <c r="B894115" s="76"/>
      <c r="C894115" s="75"/>
    </row>
    <row r="894116" spans="2:3" x14ac:dyDescent="0.25">
      <c r="B894116" s="76"/>
      <c r="C894116" s="75"/>
    </row>
    <row r="894117" spans="2:3" x14ac:dyDescent="0.25">
      <c r="B894117" s="76"/>
      <c r="C894117" s="75"/>
    </row>
    <row r="894118" spans="2:3" x14ac:dyDescent="0.25">
      <c r="B894118" s="76"/>
      <c r="C894118" s="75"/>
    </row>
    <row r="894119" spans="2:3" x14ac:dyDescent="0.25">
      <c r="B894119" s="76"/>
      <c r="C894119" s="75"/>
    </row>
    <row r="894120" spans="2:3" x14ac:dyDescent="0.25">
      <c r="B894120" s="76"/>
      <c r="C894120" s="75"/>
    </row>
    <row r="894121" spans="2:3" x14ac:dyDescent="0.25">
      <c r="B894121" s="76"/>
      <c r="C894121" s="75"/>
    </row>
    <row r="894231" spans="2:3" x14ac:dyDescent="0.25">
      <c r="B894231" s="76"/>
      <c r="C894231" s="75"/>
    </row>
    <row r="894232" spans="2:3" x14ac:dyDescent="0.25">
      <c r="B894232" s="76"/>
      <c r="C894232" s="75"/>
    </row>
    <row r="894233" spans="2:3" x14ac:dyDescent="0.25">
      <c r="B894233" s="76"/>
      <c r="C894233" s="75"/>
    </row>
    <row r="894234" spans="2:3" x14ac:dyDescent="0.25">
      <c r="B894234" s="76"/>
      <c r="C894234" s="75"/>
    </row>
    <row r="894235" spans="2:3" x14ac:dyDescent="0.25">
      <c r="B894235" s="76"/>
      <c r="C894235" s="75"/>
    </row>
    <row r="894236" spans="2:3" x14ac:dyDescent="0.25">
      <c r="B894236" s="76"/>
      <c r="C894236" s="75"/>
    </row>
    <row r="894237" spans="2:3" x14ac:dyDescent="0.25">
      <c r="B894237" s="76"/>
      <c r="C894237" s="75"/>
    </row>
    <row r="894238" spans="2:3" x14ac:dyDescent="0.25">
      <c r="B894238" s="76"/>
      <c r="C894238" s="75"/>
    </row>
    <row r="894239" spans="2:3" x14ac:dyDescent="0.25">
      <c r="B894239" s="76"/>
      <c r="C894239" s="75"/>
    </row>
    <row r="894240" spans="2:3" x14ac:dyDescent="0.25">
      <c r="B894240" s="76"/>
      <c r="C894240" s="75"/>
    </row>
    <row r="894241" spans="2:3" x14ac:dyDescent="0.25">
      <c r="B894241" s="76"/>
      <c r="C894241" s="75"/>
    </row>
    <row r="894242" spans="2:3" x14ac:dyDescent="0.25">
      <c r="B894242" s="76"/>
      <c r="C894242" s="75"/>
    </row>
    <row r="894243" spans="2:3" x14ac:dyDescent="0.25">
      <c r="B894243" s="76"/>
      <c r="C894243" s="75"/>
    </row>
    <row r="894353" spans="2:3" x14ac:dyDescent="0.25">
      <c r="B894353" s="76"/>
      <c r="C894353" s="75"/>
    </row>
    <row r="894354" spans="2:3" x14ac:dyDescent="0.25">
      <c r="B894354" s="76"/>
      <c r="C894354" s="75"/>
    </row>
    <row r="894355" spans="2:3" x14ac:dyDescent="0.25">
      <c r="B894355" s="76"/>
      <c r="C894355" s="75"/>
    </row>
    <row r="894356" spans="2:3" x14ac:dyDescent="0.25">
      <c r="B894356" s="76"/>
      <c r="C894356" s="75"/>
    </row>
    <row r="894357" spans="2:3" x14ac:dyDescent="0.25">
      <c r="B894357" s="76"/>
      <c r="C894357" s="75"/>
    </row>
    <row r="894358" spans="2:3" x14ac:dyDescent="0.25">
      <c r="B894358" s="76"/>
      <c r="C894358" s="75"/>
    </row>
    <row r="894359" spans="2:3" x14ac:dyDescent="0.25">
      <c r="B894359" s="76"/>
      <c r="C894359" s="75"/>
    </row>
    <row r="894360" spans="2:3" x14ac:dyDescent="0.25">
      <c r="B894360" s="76"/>
      <c r="C894360" s="75"/>
    </row>
    <row r="894361" spans="2:3" x14ac:dyDescent="0.25">
      <c r="B894361" s="76"/>
      <c r="C894361" s="75"/>
    </row>
    <row r="894362" spans="2:3" x14ac:dyDescent="0.25">
      <c r="B894362" s="76"/>
      <c r="C894362" s="75"/>
    </row>
    <row r="894363" spans="2:3" x14ac:dyDescent="0.25">
      <c r="B894363" s="76"/>
      <c r="C894363" s="75"/>
    </row>
    <row r="894364" spans="2:3" x14ac:dyDescent="0.25">
      <c r="B894364" s="76"/>
      <c r="C894364" s="75"/>
    </row>
    <row r="894365" spans="2:3" x14ac:dyDescent="0.25">
      <c r="B894365" s="76"/>
      <c r="C894365" s="75"/>
    </row>
    <row r="894475" spans="2:3" x14ac:dyDescent="0.25">
      <c r="B894475" s="76"/>
      <c r="C894475" s="75"/>
    </row>
    <row r="894476" spans="2:3" x14ac:dyDescent="0.25">
      <c r="B894476" s="76"/>
      <c r="C894476" s="75"/>
    </row>
    <row r="894477" spans="2:3" x14ac:dyDescent="0.25">
      <c r="B894477" s="76"/>
      <c r="C894477" s="75"/>
    </row>
    <row r="894478" spans="2:3" x14ac:dyDescent="0.25">
      <c r="B894478" s="76"/>
      <c r="C894478" s="75"/>
    </row>
    <row r="894479" spans="2:3" x14ac:dyDescent="0.25">
      <c r="B894479" s="76"/>
      <c r="C894479" s="75"/>
    </row>
    <row r="894480" spans="2:3" x14ac:dyDescent="0.25">
      <c r="B894480" s="76"/>
      <c r="C894480" s="75"/>
    </row>
    <row r="894481" spans="2:3" x14ac:dyDescent="0.25">
      <c r="B894481" s="76"/>
      <c r="C894481" s="75"/>
    </row>
    <row r="894482" spans="2:3" x14ac:dyDescent="0.25">
      <c r="B894482" s="76"/>
      <c r="C894482" s="75"/>
    </row>
    <row r="894483" spans="2:3" x14ac:dyDescent="0.25">
      <c r="B894483" s="76"/>
      <c r="C894483" s="75"/>
    </row>
    <row r="894484" spans="2:3" x14ac:dyDescent="0.25">
      <c r="B894484" s="76"/>
      <c r="C894484" s="75"/>
    </row>
    <row r="894485" spans="2:3" x14ac:dyDescent="0.25">
      <c r="B894485" s="76"/>
      <c r="C894485" s="75"/>
    </row>
    <row r="894486" spans="2:3" x14ac:dyDescent="0.25">
      <c r="B894486" s="76"/>
      <c r="C894486" s="75"/>
    </row>
    <row r="894487" spans="2:3" x14ac:dyDescent="0.25">
      <c r="B894487" s="76"/>
      <c r="C894487" s="75"/>
    </row>
    <row r="894597" spans="2:3" x14ac:dyDescent="0.25">
      <c r="B894597" s="76"/>
      <c r="C894597" s="75"/>
    </row>
    <row r="894598" spans="2:3" x14ac:dyDescent="0.25">
      <c r="B894598" s="76"/>
      <c r="C894598" s="75"/>
    </row>
    <row r="894599" spans="2:3" x14ac:dyDescent="0.25">
      <c r="B894599" s="76"/>
      <c r="C894599" s="75"/>
    </row>
    <row r="894600" spans="2:3" x14ac:dyDescent="0.25">
      <c r="B894600" s="76"/>
      <c r="C894600" s="75"/>
    </row>
    <row r="894601" spans="2:3" x14ac:dyDescent="0.25">
      <c r="B894601" s="76"/>
      <c r="C894601" s="75"/>
    </row>
    <row r="894602" spans="2:3" x14ac:dyDescent="0.25">
      <c r="B894602" s="76"/>
      <c r="C894602" s="75"/>
    </row>
    <row r="894603" spans="2:3" x14ac:dyDescent="0.25">
      <c r="B894603" s="76"/>
      <c r="C894603" s="75"/>
    </row>
    <row r="894604" spans="2:3" x14ac:dyDescent="0.25">
      <c r="B894604" s="76"/>
      <c r="C894604" s="75"/>
    </row>
    <row r="894605" spans="2:3" x14ac:dyDescent="0.25">
      <c r="B894605" s="76"/>
      <c r="C894605" s="75"/>
    </row>
    <row r="894606" spans="2:3" x14ac:dyDescent="0.25">
      <c r="B894606" s="76"/>
      <c r="C894606" s="75"/>
    </row>
    <row r="894607" spans="2:3" x14ac:dyDescent="0.25">
      <c r="B894607" s="76"/>
      <c r="C894607" s="75"/>
    </row>
    <row r="894608" spans="2:3" x14ac:dyDescent="0.25">
      <c r="B894608" s="76"/>
      <c r="C894608" s="75"/>
    </row>
    <row r="894609" spans="2:3" x14ac:dyDescent="0.25">
      <c r="B894609" s="76"/>
      <c r="C894609" s="75"/>
    </row>
    <row r="894719" spans="2:3" x14ac:dyDescent="0.25">
      <c r="B894719" s="76"/>
      <c r="C894719" s="75"/>
    </row>
    <row r="894720" spans="2:3" x14ac:dyDescent="0.25">
      <c r="B894720" s="76"/>
      <c r="C894720" s="75"/>
    </row>
    <row r="894721" spans="2:3" x14ac:dyDescent="0.25">
      <c r="B894721" s="76"/>
      <c r="C894721" s="75"/>
    </row>
    <row r="894722" spans="2:3" x14ac:dyDescent="0.25">
      <c r="B894722" s="76"/>
      <c r="C894722" s="75"/>
    </row>
    <row r="894723" spans="2:3" x14ac:dyDescent="0.25">
      <c r="B894723" s="76"/>
      <c r="C894723" s="75"/>
    </row>
    <row r="894724" spans="2:3" x14ac:dyDescent="0.25">
      <c r="B894724" s="76"/>
      <c r="C894724" s="75"/>
    </row>
    <row r="894725" spans="2:3" x14ac:dyDescent="0.25">
      <c r="B894725" s="76"/>
      <c r="C894725" s="75"/>
    </row>
    <row r="894726" spans="2:3" x14ac:dyDescent="0.25">
      <c r="B894726" s="76"/>
      <c r="C894726" s="75"/>
    </row>
    <row r="894727" spans="2:3" x14ac:dyDescent="0.25">
      <c r="B894727" s="76"/>
      <c r="C894727" s="75"/>
    </row>
    <row r="894728" spans="2:3" x14ac:dyDescent="0.25">
      <c r="B894728" s="76"/>
      <c r="C894728" s="75"/>
    </row>
    <row r="894729" spans="2:3" x14ac:dyDescent="0.25">
      <c r="B894729" s="76"/>
      <c r="C894729" s="75"/>
    </row>
    <row r="894730" spans="2:3" x14ac:dyDescent="0.25">
      <c r="B894730" s="76"/>
      <c r="C894730" s="75"/>
    </row>
    <row r="894731" spans="2:3" x14ac:dyDescent="0.25">
      <c r="B894731" s="76"/>
      <c r="C894731" s="75"/>
    </row>
    <row r="894841" spans="2:3" x14ac:dyDescent="0.25">
      <c r="B894841" s="76"/>
      <c r="C894841" s="75"/>
    </row>
    <row r="894842" spans="2:3" x14ac:dyDescent="0.25">
      <c r="B894842" s="76"/>
      <c r="C894842" s="75"/>
    </row>
    <row r="894843" spans="2:3" x14ac:dyDescent="0.25">
      <c r="B894843" s="76"/>
      <c r="C894843" s="75"/>
    </row>
    <row r="894844" spans="2:3" x14ac:dyDescent="0.25">
      <c r="B894844" s="76"/>
      <c r="C894844" s="75"/>
    </row>
    <row r="894845" spans="2:3" x14ac:dyDescent="0.25">
      <c r="B894845" s="76"/>
      <c r="C894845" s="75"/>
    </row>
    <row r="894846" spans="2:3" x14ac:dyDescent="0.25">
      <c r="B894846" s="76"/>
      <c r="C894846" s="75"/>
    </row>
    <row r="894847" spans="2:3" x14ac:dyDescent="0.25">
      <c r="B894847" s="76"/>
      <c r="C894847" s="75"/>
    </row>
    <row r="894848" spans="2:3" x14ac:dyDescent="0.25">
      <c r="B894848" s="76"/>
      <c r="C894848" s="75"/>
    </row>
    <row r="894849" spans="2:3" x14ac:dyDescent="0.25">
      <c r="B894849" s="76"/>
      <c r="C894849" s="75"/>
    </row>
    <row r="894850" spans="2:3" x14ac:dyDescent="0.25">
      <c r="B894850" s="76"/>
      <c r="C894850" s="75"/>
    </row>
    <row r="894851" spans="2:3" x14ac:dyDescent="0.25">
      <c r="B894851" s="76"/>
      <c r="C894851" s="75"/>
    </row>
    <row r="894852" spans="2:3" x14ac:dyDescent="0.25">
      <c r="B894852" s="76"/>
      <c r="C894852" s="75"/>
    </row>
    <row r="894853" spans="2:3" x14ac:dyDescent="0.25">
      <c r="B894853" s="76"/>
      <c r="C894853" s="75"/>
    </row>
    <row r="894963" spans="2:3" x14ac:dyDescent="0.25">
      <c r="B894963" s="76"/>
      <c r="C894963" s="75"/>
    </row>
    <row r="894964" spans="2:3" x14ac:dyDescent="0.25">
      <c r="B894964" s="76"/>
      <c r="C894964" s="75"/>
    </row>
    <row r="894965" spans="2:3" x14ac:dyDescent="0.25">
      <c r="B894965" s="76"/>
      <c r="C894965" s="75"/>
    </row>
    <row r="894966" spans="2:3" x14ac:dyDescent="0.25">
      <c r="B894966" s="76"/>
      <c r="C894966" s="75"/>
    </row>
    <row r="894967" spans="2:3" x14ac:dyDescent="0.25">
      <c r="B894967" s="76"/>
      <c r="C894967" s="75"/>
    </row>
    <row r="894968" spans="2:3" x14ac:dyDescent="0.25">
      <c r="B894968" s="76"/>
      <c r="C894968" s="75"/>
    </row>
    <row r="894969" spans="2:3" x14ac:dyDescent="0.25">
      <c r="B894969" s="76"/>
      <c r="C894969" s="75"/>
    </row>
    <row r="894970" spans="2:3" x14ac:dyDescent="0.25">
      <c r="B894970" s="76"/>
      <c r="C894970" s="75"/>
    </row>
    <row r="894971" spans="2:3" x14ac:dyDescent="0.25">
      <c r="B894971" s="76"/>
      <c r="C894971" s="75"/>
    </row>
    <row r="894972" spans="2:3" x14ac:dyDescent="0.25">
      <c r="B894972" s="76"/>
      <c r="C894972" s="75"/>
    </row>
    <row r="894973" spans="2:3" x14ac:dyDescent="0.25">
      <c r="B894973" s="76"/>
      <c r="C894973" s="75"/>
    </row>
    <row r="894974" spans="2:3" x14ac:dyDescent="0.25">
      <c r="B894974" s="76"/>
      <c r="C894974" s="75"/>
    </row>
    <row r="894975" spans="2:3" x14ac:dyDescent="0.25">
      <c r="B894975" s="76"/>
      <c r="C894975" s="75"/>
    </row>
    <row r="895085" spans="2:3" x14ac:dyDescent="0.25">
      <c r="B895085" s="76"/>
      <c r="C895085" s="75"/>
    </row>
    <row r="895086" spans="2:3" x14ac:dyDescent="0.25">
      <c r="B895086" s="76"/>
      <c r="C895086" s="75"/>
    </row>
    <row r="895087" spans="2:3" x14ac:dyDescent="0.25">
      <c r="B895087" s="76"/>
      <c r="C895087" s="75"/>
    </row>
    <row r="895088" spans="2:3" x14ac:dyDescent="0.25">
      <c r="B895088" s="76"/>
      <c r="C895088" s="75"/>
    </row>
    <row r="895089" spans="2:3" x14ac:dyDescent="0.25">
      <c r="B895089" s="76"/>
      <c r="C895089" s="75"/>
    </row>
    <row r="895090" spans="2:3" x14ac:dyDescent="0.25">
      <c r="B895090" s="76"/>
      <c r="C895090" s="75"/>
    </row>
    <row r="895091" spans="2:3" x14ac:dyDescent="0.25">
      <c r="B895091" s="76"/>
      <c r="C895091" s="75"/>
    </row>
    <row r="895092" spans="2:3" x14ac:dyDescent="0.25">
      <c r="B895092" s="76"/>
      <c r="C895092" s="75"/>
    </row>
    <row r="895093" spans="2:3" x14ac:dyDescent="0.25">
      <c r="B895093" s="76"/>
      <c r="C895093" s="75"/>
    </row>
    <row r="895094" spans="2:3" x14ac:dyDescent="0.25">
      <c r="B895094" s="76"/>
      <c r="C895094" s="75"/>
    </row>
    <row r="895095" spans="2:3" x14ac:dyDescent="0.25">
      <c r="B895095" s="76"/>
      <c r="C895095" s="75"/>
    </row>
    <row r="895096" spans="2:3" x14ac:dyDescent="0.25">
      <c r="B895096" s="76"/>
      <c r="C895096" s="75"/>
    </row>
    <row r="895097" spans="2:3" x14ac:dyDescent="0.25">
      <c r="B895097" s="76"/>
      <c r="C895097" s="75"/>
    </row>
    <row r="895207" spans="2:3" x14ac:dyDescent="0.25">
      <c r="B895207" s="76"/>
      <c r="C895207" s="75"/>
    </row>
    <row r="895208" spans="2:3" x14ac:dyDescent="0.25">
      <c r="B895208" s="76"/>
      <c r="C895208" s="75"/>
    </row>
    <row r="895209" spans="2:3" x14ac:dyDescent="0.25">
      <c r="B895209" s="76"/>
      <c r="C895209" s="75"/>
    </row>
    <row r="895210" spans="2:3" x14ac:dyDescent="0.25">
      <c r="B895210" s="76"/>
      <c r="C895210" s="75"/>
    </row>
    <row r="895211" spans="2:3" x14ac:dyDescent="0.25">
      <c r="B895211" s="76"/>
      <c r="C895211" s="75"/>
    </row>
    <row r="895212" spans="2:3" x14ac:dyDescent="0.25">
      <c r="B895212" s="76"/>
      <c r="C895212" s="75"/>
    </row>
    <row r="895213" spans="2:3" x14ac:dyDescent="0.25">
      <c r="B895213" s="76"/>
      <c r="C895213" s="75"/>
    </row>
    <row r="895214" spans="2:3" x14ac:dyDescent="0.25">
      <c r="B895214" s="76"/>
      <c r="C895214" s="75"/>
    </row>
    <row r="895215" spans="2:3" x14ac:dyDescent="0.25">
      <c r="B895215" s="76"/>
      <c r="C895215" s="75"/>
    </row>
    <row r="895216" spans="2:3" x14ac:dyDescent="0.25">
      <c r="B895216" s="76"/>
      <c r="C895216" s="75"/>
    </row>
    <row r="895217" spans="2:3" x14ac:dyDescent="0.25">
      <c r="B895217" s="76"/>
      <c r="C895217" s="75"/>
    </row>
    <row r="895218" spans="2:3" x14ac:dyDescent="0.25">
      <c r="B895218" s="76"/>
      <c r="C895218" s="75"/>
    </row>
    <row r="895219" spans="2:3" x14ac:dyDescent="0.25">
      <c r="B895219" s="76"/>
      <c r="C895219" s="75"/>
    </row>
    <row r="895329" spans="2:3" x14ac:dyDescent="0.25">
      <c r="B895329" s="76"/>
      <c r="C895329" s="75"/>
    </row>
    <row r="895330" spans="2:3" x14ac:dyDescent="0.25">
      <c r="B895330" s="76"/>
      <c r="C895330" s="75"/>
    </row>
    <row r="895331" spans="2:3" x14ac:dyDescent="0.25">
      <c r="B895331" s="76"/>
      <c r="C895331" s="75"/>
    </row>
    <row r="895332" spans="2:3" x14ac:dyDescent="0.25">
      <c r="B895332" s="76"/>
      <c r="C895332" s="75"/>
    </row>
    <row r="895333" spans="2:3" x14ac:dyDescent="0.25">
      <c r="B895333" s="76"/>
      <c r="C895333" s="75"/>
    </row>
    <row r="895334" spans="2:3" x14ac:dyDescent="0.25">
      <c r="B895334" s="76"/>
      <c r="C895334" s="75"/>
    </row>
    <row r="895335" spans="2:3" x14ac:dyDescent="0.25">
      <c r="B895335" s="76"/>
      <c r="C895335" s="75"/>
    </row>
    <row r="895336" spans="2:3" x14ac:dyDescent="0.25">
      <c r="B895336" s="76"/>
      <c r="C895336" s="75"/>
    </row>
    <row r="895337" spans="2:3" x14ac:dyDescent="0.25">
      <c r="B895337" s="76"/>
      <c r="C895337" s="75"/>
    </row>
    <row r="895338" spans="2:3" x14ac:dyDescent="0.25">
      <c r="B895338" s="76"/>
      <c r="C895338" s="75"/>
    </row>
    <row r="895339" spans="2:3" x14ac:dyDescent="0.25">
      <c r="B895339" s="76"/>
      <c r="C895339" s="75"/>
    </row>
    <row r="895340" spans="2:3" x14ac:dyDescent="0.25">
      <c r="B895340" s="76"/>
      <c r="C895340" s="75"/>
    </row>
    <row r="895341" spans="2:3" x14ac:dyDescent="0.25">
      <c r="B895341" s="76"/>
      <c r="C895341" s="75"/>
    </row>
    <row r="895451" spans="2:3" x14ac:dyDescent="0.25">
      <c r="B895451" s="76"/>
      <c r="C895451" s="75"/>
    </row>
    <row r="895452" spans="2:3" x14ac:dyDescent="0.25">
      <c r="B895452" s="76"/>
      <c r="C895452" s="75"/>
    </row>
    <row r="895453" spans="2:3" x14ac:dyDescent="0.25">
      <c r="B895453" s="76"/>
      <c r="C895453" s="75"/>
    </row>
    <row r="895454" spans="2:3" x14ac:dyDescent="0.25">
      <c r="B895454" s="76"/>
      <c r="C895454" s="75"/>
    </row>
    <row r="895455" spans="2:3" x14ac:dyDescent="0.25">
      <c r="B895455" s="76"/>
      <c r="C895455" s="75"/>
    </row>
    <row r="895456" spans="2:3" x14ac:dyDescent="0.25">
      <c r="B895456" s="76"/>
      <c r="C895456" s="75"/>
    </row>
    <row r="895457" spans="2:3" x14ac:dyDescent="0.25">
      <c r="B895457" s="76"/>
      <c r="C895457" s="75"/>
    </row>
    <row r="895458" spans="2:3" x14ac:dyDescent="0.25">
      <c r="B895458" s="76"/>
      <c r="C895458" s="75"/>
    </row>
    <row r="895459" spans="2:3" x14ac:dyDescent="0.25">
      <c r="B895459" s="76"/>
      <c r="C895459" s="75"/>
    </row>
    <row r="895460" spans="2:3" x14ac:dyDescent="0.25">
      <c r="B895460" s="76"/>
      <c r="C895460" s="75"/>
    </row>
    <row r="895461" spans="2:3" x14ac:dyDescent="0.25">
      <c r="B895461" s="76"/>
      <c r="C895461" s="75"/>
    </row>
    <row r="895462" spans="2:3" x14ac:dyDescent="0.25">
      <c r="B895462" s="76"/>
      <c r="C895462" s="75"/>
    </row>
    <row r="895463" spans="2:3" x14ac:dyDescent="0.25">
      <c r="B895463" s="76"/>
      <c r="C895463" s="75"/>
    </row>
    <row r="895573" spans="2:3" x14ac:dyDescent="0.25">
      <c r="B895573" s="76"/>
      <c r="C895573" s="75"/>
    </row>
    <row r="895574" spans="2:3" x14ac:dyDescent="0.25">
      <c r="B895574" s="76"/>
      <c r="C895574" s="75"/>
    </row>
    <row r="895575" spans="2:3" x14ac:dyDescent="0.25">
      <c r="B895575" s="76"/>
      <c r="C895575" s="75"/>
    </row>
    <row r="895576" spans="2:3" x14ac:dyDescent="0.25">
      <c r="B895576" s="76"/>
      <c r="C895576" s="75"/>
    </row>
    <row r="895577" spans="2:3" x14ac:dyDescent="0.25">
      <c r="B895577" s="76"/>
      <c r="C895577" s="75"/>
    </row>
    <row r="895578" spans="2:3" x14ac:dyDescent="0.25">
      <c r="B895578" s="76"/>
      <c r="C895578" s="75"/>
    </row>
    <row r="895579" spans="2:3" x14ac:dyDescent="0.25">
      <c r="B895579" s="76"/>
      <c r="C895579" s="75"/>
    </row>
    <row r="895580" spans="2:3" x14ac:dyDescent="0.25">
      <c r="B895580" s="76"/>
      <c r="C895580" s="75"/>
    </row>
    <row r="895581" spans="2:3" x14ac:dyDescent="0.25">
      <c r="B895581" s="76"/>
      <c r="C895581" s="75"/>
    </row>
    <row r="895582" spans="2:3" x14ac:dyDescent="0.25">
      <c r="B895582" s="76"/>
      <c r="C895582" s="75"/>
    </row>
    <row r="895583" spans="2:3" x14ac:dyDescent="0.25">
      <c r="B895583" s="76"/>
      <c r="C895583" s="75"/>
    </row>
    <row r="895584" spans="2:3" x14ac:dyDescent="0.25">
      <c r="B895584" s="76"/>
      <c r="C895584" s="75"/>
    </row>
    <row r="895585" spans="2:3" x14ac:dyDescent="0.25">
      <c r="B895585" s="76"/>
      <c r="C895585" s="75"/>
    </row>
    <row r="895695" spans="2:3" x14ac:dyDescent="0.25">
      <c r="B895695" s="76"/>
      <c r="C895695" s="75"/>
    </row>
    <row r="895696" spans="2:3" x14ac:dyDescent="0.25">
      <c r="B895696" s="76"/>
      <c r="C895696" s="75"/>
    </row>
    <row r="895697" spans="2:3" x14ac:dyDescent="0.25">
      <c r="B895697" s="76"/>
      <c r="C895697" s="75"/>
    </row>
    <row r="895698" spans="2:3" x14ac:dyDescent="0.25">
      <c r="B895698" s="76"/>
      <c r="C895698" s="75"/>
    </row>
    <row r="895699" spans="2:3" x14ac:dyDescent="0.25">
      <c r="B895699" s="76"/>
      <c r="C895699" s="75"/>
    </row>
    <row r="895700" spans="2:3" x14ac:dyDescent="0.25">
      <c r="B895700" s="76"/>
      <c r="C895700" s="75"/>
    </row>
    <row r="895701" spans="2:3" x14ac:dyDescent="0.25">
      <c r="B895701" s="76"/>
      <c r="C895701" s="75"/>
    </row>
    <row r="895702" spans="2:3" x14ac:dyDescent="0.25">
      <c r="B895702" s="76"/>
      <c r="C895702" s="75"/>
    </row>
    <row r="895703" spans="2:3" x14ac:dyDescent="0.25">
      <c r="B895703" s="76"/>
      <c r="C895703" s="75"/>
    </row>
    <row r="895704" spans="2:3" x14ac:dyDescent="0.25">
      <c r="B895704" s="76"/>
      <c r="C895704" s="75"/>
    </row>
    <row r="895705" spans="2:3" x14ac:dyDescent="0.25">
      <c r="B895705" s="76"/>
      <c r="C895705" s="75"/>
    </row>
    <row r="895706" spans="2:3" x14ac:dyDescent="0.25">
      <c r="B895706" s="76"/>
      <c r="C895706" s="75"/>
    </row>
    <row r="895707" spans="2:3" x14ac:dyDescent="0.25">
      <c r="B895707" s="76"/>
      <c r="C895707" s="75"/>
    </row>
    <row r="895817" spans="2:3" x14ac:dyDescent="0.25">
      <c r="B895817" s="76"/>
      <c r="C895817" s="75"/>
    </row>
    <row r="895818" spans="2:3" x14ac:dyDescent="0.25">
      <c r="B895818" s="76"/>
      <c r="C895818" s="75"/>
    </row>
    <row r="895819" spans="2:3" x14ac:dyDescent="0.25">
      <c r="B895819" s="76"/>
      <c r="C895819" s="75"/>
    </row>
    <row r="895820" spans="2:3" x14ac:dyDescent="0.25">
      <c r="B895820" s="76"/>
      <c r="C895820" s="75"/>
    </row>
    <row r="895821" spans="2:3" x14ac:dyDescent="0.25">
      <c r="B895821" s="76"/>
      <c r="C895821" s="75"/>
    </row>
    <row r="895822" spans="2:3" x14ac:dyDescent="0.25">
      <c r="B895822" s="76"/>
      <c r="C895822" s="75"/>
    </row>
    <row r="895823" spans="2:3" x14ac:dyDescent="0.25">
      <c r="B895823" s="76"/>
      <c r="C895823" s="75"/>
    </row>
    <row r="895824" spans="2:3" x14ac:dyDescent="0.25">
      <c r="B895824" s="76"/>
      <c r="C895824" s="75"/>
    </row>
    <row r="895825" spans="2:3" x14ac:dyDescent="0.25">
      <c r="B895825" s="76"/>
      <c r="C895825" s="75"/>
    </row>
    <row r="895826" spans="2:3" x14ac:dyDescent="0.25">
      <c r="B895826" s="76"/>
      <c r="C895826" s="75"/>
    </row>
    <row r="895827" spans="2:3" x14ac:dyDescent="0.25">
      <c r="B895827" s="76"/>
      <c r="C895827" s="75"/>
    </row>
    <row r="895828" spans="2:3" x14ac:dyDescent="0.25">
      <c r="B895828" s="76"/>
      <c r="C895828" s="75"/>
    </row>
    <row r="895829" spans="2:3" x14ac:dyDescent="0.25">
      <c r="B895829" s="76"/>
      <c r="C895829" s="75"/>
    </row>
    <row r="895939" spans="2:3" x14ac:dyDescent="0.25">
      <c r="B895939" s="76"/>
      <c r="C895939" s="75"/>
    </row>
    <row r="895940" spans="2:3" x14ac:dyDescent="0.25">
      <c r="B895940" s="76"/>
      <c r="C895940" s="75"/>
    </row>
    <row r="895941" spans="2:3" x14ac:dyDescent="0.25">
      <c r="B895941" s="76"/>
      <c r="C895941" s="75"/>
    </row>
    <row r="895942" spans="2:3" x14ac:dyDescent="0.25">
      <c r="B895942" s="76"/>
      <c r="C895942" s="75"/>
    </row>
    <row r="895943" spans="2:3" x14ac:dyDescent="0.25">
      <c r="B895943" s="76"/>
      <c r="C895943" s="75"/>
    </row>
    <row r="895944" spans="2:3" x14ac:dyDescent="0.25">
      <c r="B895944" s="76"/>
      <c r="C895944" s="75"/>
    </row>
    <row r="895945" spans="2:3" x14ac:dyDescent="0.25">
      <c r="B895945" s="76"/>
      <c r="C895945" s="75"/>
    </row>
    <row r="895946" spans="2:3" x14ac:dyDescent="0.25">
      <c r="B895946" s="76"/>
      <c r="C895946" s="75"/>
    </row>
    <row r="895947" spans="2:3" x14ac:dyDescent="0.25">
      <c r="B895947" s="76"/>
      <c r="C895947" s="75"/>
    </row>
    <row r="895948" spans="2:3" x14ac:dyDescent="0.25">
      <c r="B895948" s="76"/>
      <c r="C895948" s="75"/>
    </row>
    <row r="895949" spans="2:3" x14ac:dyDescent="0.25">
      <c r="B895949" s="76"/>
      <c r="C895949" s="75"/>
    </row>
    <row r="895950" spans="2:3" x14ac:dyDescent="0.25">
      <c r="B895950" s="76"/>
      <c r="C895950" s="75"/>
    </row>
    <row r="895951" spans="2:3" x14ac:dyDescent="0.25">
      <c r="B895951" s="76"/>
      <c r="C895951" s="75"/>
    </row>
    <row r="896061" spans="2:3" x14ac:dyDescent="0.25">
      <c r="B896061" s="76"/>
      <c r="C896061" s="75"/>
    </row>
    <row r="896062" spans="2:3" x14ac:dyDescent="0.25">
      <c r="B896062" s="76"/>
      <c r="C896062" s="75"/>
    </row>
    <row r="896063" spans="2:3" x14ac:dyDescent="0.25">
      <c r="B896063" s="76"/>
      <c r="C896063" s="75"/>
    </row>
    <row r="896064" spans="2:3" x14ac:dyDescent="0.25">
      <c r="B896064" s="76"/>
      <c r="C896064" s="75"/>
    </row>
    <row r="896065" spans="2:3" x14ac:dyDescent="0.25">
      <c r="B896065" s="76"/>
      <c r="C896065" s="75"/>
    </row>
    <row r="896066" spans="2:3" x14ac:dyDescent="0.25">
      <c r="B896066" s="76"/>
      <c r="C896066" s="75"/>
    </row>
    <row r="896067" spans="2:3" x14ac:dyDescent="0.25">
      <c r="B896067" s="76"/>
      <c r="C896067" s="75"/>
    </row>
    <row r="896068" spans="2:3" x14ac:dyDescent="0.25">
      <c r="B896068" s="76"/>
      <c r="C896068" s="75"/>
    </row>
    <row r="896069" spans="2:3" x14ac:dyDescent="0.25">
      <c r="B896069" s="76"/>
      <c r="C896069" s="75"/>
    </row>
    <row r="896070" spans="2:3" x14ac:dyDescent="0.25">
      <c r="B896070" s="76"/>
      <c r="C896070" s="75"/>
    </row>
    <row r="896071" spans="2:3" x14ac:dyDescent="0.25">
      <c r="B896071" s="76"/>
      <c r="C896071" s="75"/>
    </row>
    <row r="896072" spans="2:3" x14ac:dyDescent="0.25">
      <c r="B896072" s="76"/>
      <c r="C896072" s="75"/>
    </row>
    <row r="896073" spans="2:3" x14ac:dyDescent="0.25">
      <c r="B896073" s="76"/>
      <c r="C896073" s="75"/>
    </row>
    <row r="896183" spans="2:3" x14ac:dyDescent="0.25">
      <c r="B896183" s="76"/>
      <c r="C896183" s="75"/>
    </row>
    <row r="896184" spans="2:3" x14ac:dyDescent="0.25">
      <c r="B896184" s="76"/>
      <c r="C896184" s="75"/>
    </row>
    <row r="896185" spans="2:3" x14ac:dyDescent="0.25">
      <c r="B896185" s="76"/>
      <c r="C896185" s="75"/>
    </row>
    <row r="896186" spans="2:3" x14ac:dyDescent="0.25">
      <c r="B896186" s="76"/>
      <c r="C896186" s="75"/>
    </row>
    <row r="896187" spans="2:3" x14ac:dyDescent="0.25">
      <c r="B896187" s="76"/>
      <c r="C896187" s="75"/>
    </row>
    <row r="896188" spans="2:3" x14ac:dyDescent="0.25">
      <c r="B896188" s="76"/>
      <c r="C896188" s="75"/>
    </row>
    <row r="896189" spans="2:3" x14ac:dyDescent="0.25">
      <c r="B896189" s="76"/>
      <c r="C896189" s="75"/>
    </row>
    <row r="896190" spans="2:3" x14ac:dyDescent="0.25">
      <c r="B896190" s="76"/>
      <c r="C896190" s="75"/>
    </row>
    <row r="896191" spans="2:3" x14ac:dyDescent="0.25">
      <c r="B896191" s="76"/>
      <c r="C896191" s="75"/>
    </row>
    <row r="896192" spans="2:3" x14ac:dyDescent="0.25">
      <c r="B896192" s="76"/>
      <c r="C896192" s="75"/>
    </row>
    <row r="896193" spans="2:3" x14ac:dyDescent="0.25">
      <c r="B896193" s="76"/>
      <c r="C896193" s="75"/>
    </row>
    <row r="896194" spans="2:3" x14ac:dyDescent="0.25">
      <c r="B896194" s="76"/>
      <c r="C896194" s="75"/>
    </row>
    <row r="896195" spans="2:3" x14ac:dyDescent="0.25">
      <c r="B896195" s="76"/>
      <c r="C896195" s="75"/>
    </row>
    <row r="896305" spans="2:3" x14ac:dyDescent="0.25">
      <c r="B896305" s="76"/>
      <c r="C896305" s="75"/>
    </row>
    <row r="896306" spans="2:3" x14ac:dyDescent="0.25">
      <c r="B896306" s="76"/>
      <c r="C896306" s="75"/>
    </row>
    <row r="896307" spans="2:3" x14ac:dyDescent="0.25">
      <c r="B896307" s="76"/>
      <c r="C896307" s="75"/>
    </row>
    <row r="896308" spans="2:3" x14ac:dyDescent="0.25">
      <c r="B896308" s="76"/>
      <c r="C896308" s="75"/>
    </row>
    <row r="896309" spans="2:3" x14ac:dyDescent="0.25">
      <c r="B896309" s="76"/>
      <c r="C896309" s="75"/>
    </row>
    <row r="896310" spans="2:3" x14ac:dyDescent="0.25">
      <c r="B896310" s="76"/>
      <c r="C896310" s="75"/>
    </row>
    <row r="896311" spans="2:3" x14ac:dyDescent="0.25">
      <c r="B896311" s="76"/>
      <c r="C896311" s="75"/>
    </row>
    <row r="896312" spans="2:3" x14ac:dyDescent="0.25">
      <c r="B896312" s="76"/>
      <c r="C896312" s="75"/>
    </row>
    <row r="896313" spans="2:3" x14ac:dyDescent="0.25">
      <c r="B896313" s="76"/>
      <c r="C896313" s="75"/>
    </row>
    <row r="896314" spans="2:3" x14ac:dyDescent="0.25">
      <c r="B896314" s="76"/>
      <c r="C896314" s="75"/>
    </row>
    <row r="896315" spans="2:3" x14ac:dyDescent="0.25">
      <c r="B896315" s="76"/>
      <c r="C896315" s="75"/>
    </row>
    <row r="896316" spans="2:3" x14ac:dyDescent="0.25">
      <c r="B896316" s="76"/>
      <c r="C896316" s="75"/>
    </row>
    <row r="896317" spans="2:3" x14ac:dyDescent="0.25">
      <c r="B896317" s="76"/>
      <c r="C896317" s="75"/>
    </row>
    <row r="896427" spans="2:3" x14ac:dyDescent="0.25">
      <c r="B896427" s="76"/>
      <c r="C896427" s="75"/>
    </row>
    <row r="896428" spans="2:3" x14ac:dyDescent="0.25">
      <c r="B896428" s="76"/>
      <c r="C896428" s="75"/>
    </row>
    <row r="896429" spans="2:3" x14ac:dyDescent="0.25">
      <c r="B896429" s="76"/>
      <c r="C896429" s="75"/>
    </row>
    <row r="896430" spans="2:3" x14ac:dyDescent="0.25">
      <c r="B896430" s="76"/>
      <c r="C896430" s="75"/>
    </row>
    <row r="896431" spans="2:3" x14ac:dyDescent="0.25">
      <c r="B896431" s="76"/>
      <c r="C896431" s="75"/>
    </row>
    <row r="896432" spans="2:3" x14ac:dyDescent="0.25">
      <c r="B896432" s="76"/>
      <c r="C896432" s="75"/>
    </row>
    <row r="896433" spans="2:3" x14ac:dyDescent="0.25">
      <c r="B896433" s="76"/>
      <c r="C896433" s="75"/>
    </row>
    <row r="896434" spans="2:3" x14ac:dyDescent="0.25">
      <c r="B896434" s="76"/>
      <c r="C896434" s="75"/>
    </row>
    <row r="896435" spans="2:3" x14ac:dyDescent="0.25">
      <c r="B896435" s="76"/>
      <c r="C896435" s="75"/>
    </row>
    <row r="896436" spans="2:3" x14ac:dyDescent="0.25">
      <c r="B896436" s="76"/>
      <c r="C896436" s="75"/>
    </row>
    <row r="896437" spans="2:3" x14ac:dyDescent="0.25">
      <c r="B896437" s="76"/>
      <c r="C896437" s="75"/>
    </row>
    <row r="896438" spans="2:3" x14ac:dyDescent="0.25">
      <c r="B896438" s="76"/>
      <c r="C896438" s="75"/>
    </row>
    <row r="896439" spans="2:3" x14ac:dyDescent="0.25">
      <c r="B896439" s="76"/>
      <c r="C896439" s="75"/>
    </row>
    <row r="896549" spans="2:3" x14ac:dyDescent="0.25">
      <c r="B896549" s="76"/>
      <c r="C896549" s="75"/>
    </row>
    <row r="896550" spans="2:3" x14ac:dyDescent="0.25">
      <c r="B896550" s="76"/>
      <c r="C896550" s="75"/>
    </row>
    <row r="896551" spans="2:3" x14ac:dyDescent="0.25">
      <c r="B896551" s="76"/>
      <c r="C896551" s="75"/>
    </row>
    <row r="896552" spans="2:3" x14ac:dyDescent="0.25">
      <c r="B896552" s="76"/>
      <c r="C896552" s="75"/>
    </row>
    <row r="896553" spans="2:3" x14ac:dyDescent="0.25">
      <c r="B896553" s="76"/>
      <c r="C896553" s="75"/>
    </row>
    <row r="896554" spans="2:3" x14ac:dyDescent="0.25">
      <c r="B896554" s="76"/>
      <c r="C896554" s="75"/>
    </row>
    <row r="896555" spans="2:3" x14ac:dyDescent="0.25">
      <c r="B896555" s="76"/>
      <c r="C896555" s="75"/>
    </row>
    <row r="896556" spans="2:3" x14ac:dyDescent="0.25">
      <c r="B896556" s="76"/>
      <c r="C896556" s="75"/>
    </row>
    <row r="896557" spans="2:3" x14ac:dyDescent="0.25">
      <c r="B896557" s="76"/>
      <c r="C896557" s="75"/>
    </row>
    <row r="896558" spans="2:3" x14ac:dyDescent="0.25">
      <c r="B896558" s="76"/>
      <c r="C896558" s="75"/>
    </row>
    <row r="896559" spans="2:3" x14ac:dyDescent="0.25">
      <c r="B896559" s="76"/>
      <c r="C896559" s="75"/>
    </row>
    <row r="896560" spans="2:3" x14ac:dyDescent="0.25">
      <c r="B896560" s="76"/>
      <c r="C896560" s="75"/>
    </row>
    <row r="896561" spans="2:3" x14ac:dyDescent="0.25">
      <c r="B896561" s="76"/>
      <c r="C896561" s="75"/>
    </row>
    <row r="896671" spans="2:3" x14ac:dyDescent="0.25">
      <c r="B896671" s="76"/>
      <c r="C896671" s="75"/>
    </row>
    <row r="896672" spans="2:3" x14ac:dyDescent="0.25">
      <c r="B896672" s="76"/>
      <c r="C896672" s="75"/>
    </row>
    <row r="896673" spans="2:3" x14ac:dyDescent="0.25">
      <c r="B896673" s="76"/>
      <c r="C896673" s="75"/>
    </row>
    <row r="896674" spans="2:3" x14ac:dyDescent="0.25">
      <c r="B896674" s="76"/>
      <c r="C896674" s="75"/>
    </row>
    <row r="896675" spans="2:3" x14ac:dyDescent="0.25">
      <c r="B896675" s="76"/>
      <c r="C896675" s="75"/>
    </row>
    <row r="896676" spans="2:3" x14ac:dyDescent="0.25">
      <c r="B896676" s="76"/>
      <c r="C896676" s="75"/>
    </row>
    <row r="896677" spans="2:3" x14ac:dyDescent="0.25">
      <c r="B896677" s="76"/>
      <c r="C896677" s="75"/>
    </row>
    <row r="896678" spans="2:3" x14ac:dyDescent="0.25">
      <c r="B896678" s="76"/>
      <c r="C896678" s="75"/>
    </row>
    <row r="896679" spans="2:3" x14ac:dyDescent="0.25">
      <c r="B896679" s="76"/>
      <c r="C896679" s="75"/>
    </row>
    <row r="896680" spans="2:3" x14ac:dyDescent="0.25">
      <c r="B896680" s="76"/>
      <c r="C896680" s="75"/>
    </row>
    <row r="896681" spans="2:3" x14ac:dyDescent="0.25">
      <c r="B896681" s="76"/>
      <c r="C896681" s="75"/>
    </row>
    <row r="896682" spans="2:3" x14ac:dyDescent="0.25">
      <c r="B896682" s="76"/>
      <c r="C896682" s="75"/>
    </row>
    <row r="896683" spans="2:3" x14ac:dyDescent="0.25">
      <c r="B896683" s="76"/>
      <c r="C896683" s="75"/>
    </row>
    <row r="896793" spans="2:3" x14ac:dyDescent="0.25">
      <c r="B896793" s="76"/>
      <c r="C896793" s="75"/>
    </row>
    <row r="896794" spans="2:3" x14ac:dyDescent="0.25">
      <c r="B896794" s="76"/>
      <c r="C896794" s="75"/>
    </row>
    <row r="896795" spans="2:3" x14ac:dyDescent="0.25">
      <c r="B896795" s="76"/>
      <c r="C896795" s="75"/>
    </row>
    <row r="896796" spans="2:3" x14ac:dyDescent="0.25">
      <c r="B896796" s="76"/>
      <c r="C896796" s="75"/>
    </row>
    <row r="896797" spans="2:3" x14ac:dyDescent="0.25">
      <c r="B896797" s="76"/>
      <c r="C896797" s="75"/>
    </row>
    <row r="896798" spans="2:3" x14ac:dyDescent="0.25">
      <c r="B896798" s="76"/>
      <c r="C896798" s="75"/>
    </row>
    <row r="896799" spans="2:3" x14ac:dyDescent="0.25">
      <c r="B896799" s="76"/>
      <c r="C896799" s="75"/>
    </row>
    <row r="896800" spans="2:3" x14ac:dyDescent="0.25">
      <c r="B896800" s="76"/>
      <c r="C896800" s="75"/>
    </row>
    <row r="896801" spans="2:3" x14ac:dyDescent="0.25">
      <c r="B896801" s="76"/>
      <c r="C896801" s="75"/>
    </row>
    <row r="896802" spans="2:3" x14ac:dyDescent="0.25">
      <c r="B896802" s="76"/>
      <c r="C896802" s="75"/>
    </row>
    <row r="896803" spans="2:3" x14ac:dyDescent="0.25">
      <c r="B896803" s="76"/>
      <c r="C896803" s="75"/>
    </row>
    <row r="896804" spans="2:3" x14ac:dyDescent="0.25">
      <c r="B896804" s="76"/>
      <c r="C896804" s="75"/>
    </row>
    <row r="896805" spans="2:3" x14ac:dyDescent="0.25">
      <c r="B896805" s="76"/>
      <c r="C896805" s="75"/>
    </row>
    <row r="896915" spans="2:3" x14ac:dyDescent="0.25">
      <c r="B896915" s="76"/>
      <c r="C896915" s="75"/>
    </row>
    <row r="896916" spans="2:3" x14ac:dyDescent="0.25">
      <c r="B896916" s="76"/>
      <c r="C896916" s="75"/>
    </row>
    <row r="896917" spans="2:3" x14ac:dyDescent="0.25">
      <c r="B896917" s="76"/>
      <c r="C896917" s="75"/>
    </row>
    <row r="896918" spans="2:3" x14ac:dyDescent="0.25">
      <c r="B896918" s="76"/>
      <c r="C896918" s="75"/>
    </row>
    <row r="896919" spans="2:3" x14ac:dyDescent="0.25">
      <c r="B896919" s="76"/>
      <c r="C896919" s="75"/>
    </row>
    <row r="896920" spans="2:3" x14ac:dyDescent="0.25">
      <c r="B896920" s="76"/>
      <c r="C896920" s="75"/>
    </row>
    <row r="896921" spans="2:3" x14ac:dyDescent="0.25">
      <c r="B896921" s="76"/>
      <c r="C896921" s="75"/>
    </row>
    <row r="896922" spans="2:3" x14ac:dyDescent="0.25">
      <c r="B896922" s="76"/>
      <c r="C896922" s="75"/>
    </row>
    <row r="896923" spans="2:3" x14ac:dyDescent="0.25">
      <c r="B896923" s="76"/>
      <c r="C896923" s="75"/>
    </row>
    <row r="896924" spans="2:3" x14ac:dyDescent="0.25">
      <c r="B896924" s="76"/>
      <c r="C896924" s="75"/>
    </row>
    <row r="896925" spans="2:3" x14ac:dyDescent="0.25">
      <c r="B896925" s="76"/>
      <c r="C896925" s="75"/>
    </row>
    <row r="896926" spans="2:3" x14ac:dyDescent="0.25">
      <c r="B896926" s="76"/>
      <c r="C896926" s="75"/>
    </row>
    <row r="896927" spans="2:3" x14ac:dyDescent="0.25">
      <c r="B896927" s="76"/>
      <c r="C896927" s="75"/>
    </row>
    <row r="897037" spans="2:3" x14ac:dyDescent="0.25">
      <c r="B897037" s="76"/>
      <c r="C897037" s="75"/>
    </row>
    <row r="897038" spans="2:3" x14ac:dyDescent="0.25">
      <c r="B897038" s="76"/>
      <c r="C897038" s="75"/>
    </row>
    <row r="897039" spans="2:3" x14ac:dyDescent="0.25">
      <c r="B897039" s="76"/>
      <c r="C897039" s="75"/>
    </row>
    <row r="897040" spans="2:3" x14ac:dyDescent="0.25">
      <c r="B897040" s="76"/>
      <c r="C897040" s="75"/>
    </row>
    <row r="897041" spans="2:3" x14ac:dyDescent="0.25">
      <c r="B897041" s="76"/>
      <c r="C897041" s="75"/>
    </row>
    <row r="897042" spans="2:3" x14ac:dyDescent="0.25">
      <c r="B897042" s="76"/>
      <c r="C897042" s="75"/>
    </row>
    <row r="897043" spans="2:3" x14ac:dyDescent="0.25">
      <c r="B897043" s="76"/>
      <c r="C897043" s="75"/>
    </row>
    <row r="897044" spans="2:3" x14ac:dyDescent="0.25">
      <c r="B897044" s="76"/>
      <c r="C897044" s="75"/>
    </row>
    <row r="897045" spans="2:3" x14ac:dyDescent="0.25">
      <c r="B897045" s="76"/>
      <c r="C897045" s="75"/>
    </row>
    <row r="897046" spans="2:3" x14ac:dyDescent="0.25">
      <c r="B897046" s="76"/>
      <c r="C897046" s="75"/>
    </row>
    <row r="897047" spans="2:3" x14ac:dyDescent="0.25">
      <c r="B897047" s="76"/>
      <c r="C897047" s="75"/>
    </row>
    <row r="897048" spans="2:3" x14ac:dyDescent="0.25">
      <c r="B897048" s="76"/>
      <c r="C897048" s="75"/>
    </row>
    <row r="897049" spans="2:3" x14ac:dyDescent="0.25">
      <c r="B897049" s="76"/>
      <c r="C897049" s="75"/>
    </row>
    <row r="897159" spans="2:3" x14ac:dyDescent="0.25">
      <c r="B897159" s="76"/>
      <c r="C897159" s="75"/>
    </row>
    <row r="897160" spans="2:3" x14ac:dyDescent="0.25">
      <c r="B897160" s="76"/>
      <c r="C897160" s="75"/>
    </row>
    <row r="897161" spans="2:3" x14ac:dyDescent="0.25">
      <c r="B897161" s="76"/>
      <c r="C897161" s="75"/>
    </row>
    <row r="897162" spans="2:3" x14ac:dyDescent="0.25">
      <c r="B897162" s="76"/>
      <c r="C897162" s="75"/>
    </row>
    <row r="897163" spans="2:3" x14ac:dyDescent="0.25">
      <c r="B897163" s="76"/>
      <c r="C897163" s="75"/>
    </row>
    <row r="897164" spans="2:3" x14ac:dyDescent="0.25">
      <c r="B897164" s="76"/>
      <c r="C897164" s="75"/>
    </row>
    <row r="897165" spans="2:3" x14ac:dyDescent="0.25">
      <c r="B897165" s="76"/>
      <c r="C897165" s="75"/>
    </row>
    <row r="897166" spans="2:3" x14ac:dyDescent="0.25">
      <c r="B897166" s="76"/>
      <c r="C897166" s="75"/>
    </row>
    <row r="897167" spans="2:3" x14ac:dyDescent="0.25">
      <c r="B897167" s="76"/>
      <c r="C897167" s="75"/>
    </row>
    <row r="897168" spans="2:3" x14ac:dyDescent="0.25">
      <c r="B897168" s="76"/>
      <c r="C897168" s="75"/>
    </row>
    <row r="897169" spans="2:3" x14ac:dyDescent="0.25">
      <c r="B897169" s="76"/>
      <c r="C897169" s="75"/>
    </row>
    <row r="897170" spans="2:3" x14ac:dyDescent="0.25">
      <c r="B897170" s="76"/>
      <c r="C897170" s="75"/>
    </row>
    <row r="897171" spans="2:3" x14ac:dyDescent="0.25">
      <c r="B897171" s="76"/>
      <c r="C897171" s="75"/>
    </row>
    <row r="897281" spans="2:3" x14ac:dyDescent="0.25">
      <c r="B897281" s="76"/>
      <c r="C897281" s="75"/>
    </row>
    <row r="897282" spans="2:3" x14ac:dyDescent="0.25">
      <c r="B897282" s="76"/>
      <c r="C897282" s="75"/>
    </row>
    <row r="897283" spans="2:3" x14ac:dyDescent="0.25">
      <c r="B897283" s="76"/>
      <c r="C897283" s="75"/>
    </row>
    <row r="897284" spans="2:3" x14ac:dyDescent="0.25">
      <c r="B897284" s="76"/>
      <c r="C897284" s="75"/>
    </row>
    <row r="897285" spans="2:3" x14ac:dyDescent="0.25">
      <c r="B897285" s="76"/>
      <c r="C897285" s="75"/>
    </row>
    <row r="897286" spans="2:3" x14ac:dyDescent="0.25">
      <c r="B897286" s="76"/>
      <c r="C897286" s="75"/>
    </row>
    <row r="897287" spans="2:3" x14ac:dyDescent="0.25">
      <c r="B897287" s="76"/>
      <c r="C897287" s="75"/>
    </row>
    <row r="897288" spans="2:3" x14ac:dyDescent="0.25">
      <c r="B897288" s="76"/>
      <c r="C897288" s="75"/>
    </row>
    <row r="897289" spans="2:3" x14ac:dyDescent="0.25">
      <c r="B897289" s="76"/>
      <c r="C897289" s="75"/>
    </row>
    <row r="897290" spans="2:3" x14ac:dyDescent="0.25">
      <c r="B897290" s="76"/>
      <c r="C897290" s="75"/>
    </row>
    <row r="897291" spans="2:3" x14ac:dyDescent="0.25">
      <c r="B897291" s="76"/>
      <c r="C897291" s="75"/>
    </row>
    <row r="897292" spans="2:3" x14ac:dyDescent="0.25">
      <c r="B897292" s="76"/>
      <c r="C897292" s="75"/>
    </row>
    <row r="897293" spans="2:3" x14ac:dyDescent="0.25">
      <c r="B897293" s="76"/>
      <c r="C897293" s="75"/>
    </row>
    <row r="897403" spans="2:3" x14ac:dyDescent="0.25">
      <c r="B897403" s="76"/>
      <c r="C897403" s="75"/>
    </row>
    <row r="897404" spans="2:3" x14ac:dyDescent="0.25">
      <c r="B897404" s="76"/>
      <c r="C897404" s="75"/>
    </row>
    <row r="897405" spans="2:3" x14ac:dyDescent="0.25">
      <c r="B897405" s="76"/>
      <c r="C897405" s="75"/>
    </row>
    <row r="897406" spans="2:3" x14ac:dyDescent="0.25">
      <c r="B897406" s="76"/>
      <c r="C897406" s="75"/>
    </row>
    <row r="897407" spans="2:3" x14ac:dyDescent="0.25">
      <c r="B897407" s="76"/>
      <c r="C897407" s="75"/>
    </row>
    <row r="897408" spans="2:3" x14ac:dyDescent="0.25">
      <c r="B897408" s="76"/>
      <c r="C897408" s="75"/>
    </row>
    <row r="897409" spans="2:3" x14ac:dyDescent="0.25">
      <c r="B897409" s="76"/>
      <c r="C897409" s="75"/>
    </row>
    <row r="897410" spans="2:3" x14ac:dyDescent="0.25">
      <c r="B897410" s="76"/>
      <c r="C897410" s="75"/>
    </row>
    <row r="897411" spans="2:3" x14ac:dyDescent="0.25">
      <c r="B897411" s="76"/>
      <c r="C897411" s="75"/>
    </row>
    <row r="897412" spans="2:3" x14ac:dyDescent="0.25">
      <c r="B897412" s="76"/>
      <c r="C897412" s="75"/>
    </row>
    <row r="897413" spans="2:3" x14ac:dyDescent="0.25">
      <c r="B897413" s="76"/>
      <c r="C897413" s="75"/>
    </row>
    <row r="897414" spans="2:3" x14ac:dyDescent="0.25">
      <c r="B897414" s="76"/>
      <c r="C897414" s="75"/>
    </row>
    <row r="897415" spans="2:3" x14ac:dyDescent="0.25">
      <c r="B897415" s="76"/>
      <c r="C897415" s="75"/>
    </row>
    <row r="897525" spans="2:3" x14ac:dyDescent="0.25">
      <c r="B897525" s="76"/>
      <c r="C897525" s="75"/>
    </row>
    <row r="897526" spans="2:3" x14ac:dyDescent="0.25">
      <c r="B897526" s="76"/>
      <c r="C897526" s="75"/>
    </row>
    <row r="897527" spans="2:3" x14ac:dyDescent="0.25">
      <c r="B897527" s="76"/>
      <c r="C897527" s="75"/>
    </row>
    <row r="897528" spans="2:3" x14ac:dyDescent="0.25">
      <c r="B897528" s="76"/>
      <c r="C897528" s="75"/>
    </row>
    <row r="897529" spans="2:3" x14ac:dyDescent="0.25">
      <c r="B897529" s="76"/>
      <c r="C897529" s="75"/>
    </row>
    <row r="897530" spans="2:3" x14ac:dyDescent="0.25">
      <c r="B897530" s="76"/>
      <c r="C897530" s="75"/>
    </row>
    <row r="897531" spans="2:3" x14ac:dyDescent="0.25">
      <c r="B897531" s="76"/>
      <c r="C897531" s="75"/>
    </row>
    <row r="897532" spans="2:3" x14ac:dyDescent="0.25">
      <c r="B897532" s="76"/>
      <c r="C897532" s="75"/>
    </row>
    <row r="897533" spans="2:3" x14ac:dyDescent="0.25">
      <c r="B897533" s="76"/>
      <c r="C897533" s="75"/>
    </row>
    <row r="897534" spans="2:3" x14ac:dyDescent="0.25">
      <c r="B897534" s="76"/>
      <c r="C897534" s="75"/>
    </row>
    <row r="897535" spans="2:3" x14ac:dyDescent="0.25">
      <c r="B897535" s="76"/>
      <c r="C897535" s="75"/>
    </row>
    <row r="897536" spans="2:3" x14ac:dyDescent="0.25">
      <c r="B897536" s="76"/>
      <c r="C897536" s="75"/>
    </row>
    <row r="897537" spans="2:3" x14ac:dyDescent="0.25">
      <c r="B897537" s="76"/>
      <c r="C897537" s="75"/>
    </row>
    <row r="897647" spans="2:3" x14ac:dyDescent="0.25">
      <c r="B897647" s="76"/>
      <c r="C897647" s="75"/>
    </row>
    <row r="897648" spans="2:3" x14ac:dyDescent="0.25">
      <c r="B897648" s="76"/>
      <c r="C897648" s="75"/>
    </row>
    <row r="897649" spans="2:3" x14ac:dyDescent="0.25">
      <c r="B897649" s="76"/>
      <c r="C897649" s="75"/>
    </row>
    <row r="897650" spans="2:3" x14ac:dyDescent="0.25">
      <c r="B897650" s="76"/>
      <c r="C897650" s="75"/>
    </row>
    <row r="897651" spans="2:3" x14ac:dyDescent="0.25">
      <c r="B897651" s="76"/>
      <c r="C897651" s="75"/>
    </row>
    <row r="897652" spans="2:3" x14ac:dyDescent="0.25">
      <c r="B897652" s="76"/>
      <c r="C897652" s="75"/>
    </row>
    <row r="897653" spans="2:3" x14ac:dyDescent="0.25">
      <c r="B897653" s="76"/>
      <c r="C897653" s="75"/>
    </row>
    <row r="897654" spans="2:3" x14ac:dyDescent="0.25">
      <c r="B897654" s="76"/>
      <c r="C897654" s="75"/>
    </row>
    <row r="897655" spans="2:3" x14ac:dyDescent="0.25">
      <c r="B897655" s="76"/>
      <c r="C897655" s="75"/>
    </row>
    <row r="897656" spans="2:3" x14ac:dyDescent="0.25">
      <c r="B897656" s="76"/>
      <c r="C897656" s="75"/>
    </row>
    <row r="897657" spans="2:3" x14ac:dyDescent="0.25">
      <c r="B897657" s="76"/>
      <c r="C897657" s="75"/>
    </row>
    <row r="897658" spans="2:3" x14ac:dyDescent="0.25">
      <c r="B897658" s="76"/>
      <c r="C897658" s="75"/>
    </row>
    <row r="897659" spans="2:3" x14ac:dyDescent="0.25">
      <c r="B897659" s="76"/>
      <c r="C897659" s="75"/>
    </row>
    <row r="897769" spans="2:3" x14ac:dyDescent="0.25">
      <c r="B897769" s="76"/>
      <c r="C897769" s="75"/>
    </row>
    <row r="897770" spans="2:3" x14ac:dyDescent="0.25">
      <c r="B897770" s="76"/>
      <c r="C897770" s="75"/>
    </row>
    <row r="897771" spans="2:3" x14ac:dyDescent="0.25">
      <c r="B897771" s="76"/>
      <c r="C897771" s="75"/>
    </row>
    <row r="897772" spans="2:3" x14ac:dyDescent="0.25">
      <c r="B897772" s="76"/>
      <c r="C897772" s="75"/>
    </row>
    <row r="897773" spans="2:3" x14ac:dyDescent="0.25">
      <c r="B897773" s="76"/>
      <c r="C897773" s="75"/>
    </row>
    <row r="897774" spans="2:3" x14ac:dyDescent="0.25">
      <c r="B897774" s="76"/>
      <c r="C897774" s="75"/>
    </row>
    <row r="897775" spans="2:3" x14ac:dyDescent="0.25">
      <c r="B897775" s="76"/>
      <c r="C897775" s="75"/>
    </row>
    <row r="897776" spans="2:3" x14ac:dyDescent="0.25">
      <c r="B897776" s="76"/>
      <c r="C897776" s="75"/>
    </row>
    <row r="897777" spans="2:3" x14ac:dyDescent="0.25">
      <c r="B897777" s="76"/>
      <c r="C897777" s="75"/>
    </row>
    <row r="897778" spans="2:3" x14ac:dyDescent="0.25">
      <c r="B897778" s="76"/>
      <c r="C897778" s="75"/>
    </row>
    <row r="897779" spans="2:3" x14ac:dyDescent="0.25">
      <c r="B897779" s="76"/>
      <c r="C897779" s="75"/>
    </row>
    <row r="897780" spans="2:3" x14ac:dyDescent="0.25">
      <c r="B897780" s="76"/>
      <c r="C897780" s="75"/>
    </row>
    <row r="897781" spans="2:3" x14ac:dyDescent="0.25">
      <c r="B897781" s="76"/>
      <c r="C897781" s="75"/>
    </row>
    <row r="897891" spans="2:3" x14ac:dyDescent="0.25">
      <c r="B897891" s="76"/>
      <c r="C897891" s="75"/>
    </row>
    <row r="897892" spans="2:3" x14ac:dyDescent="0.25">
      <c r="B897892" s="76"/>
      <c r="C897892" s="75"/>
    </row>
    <row r="897893" spans="2:3" x14ac:dyDescent="0.25">
      <c r="B897893" s="76"/>
      <c r="C897893" s="75"/>
    </row>
    <row r="897894" spans="2:3" x14ac:dyDescent="0.25">
      <c r="B897894" s="76"/>
      <c r="C897894" s="75"/>
    </row>
    <row r="897895" spans="2:3" x14ac:dyDescent="0.25">
      <c r="B897895" s="76"/>
      <c r="C897895" s="75"/>
    </row>
    <row r="897896" spans="2:3" x14ac:dyDescent="0.25">
      <c r="B897896" s="76"/>
      <c r="C897896" s="75"/>
    </row>
    <row r="897897" spans="2:3" x14ac:dyDescent="0.25">
      <c r="B897897" s="76"/>
      <c r="C897897" s="75"/>
    </row>
    <row r="897898" spans="2:3" x14ac:dyDescent="0.25">
      <c r="B897898" s="76"/>
      <c r="C897898" s="75"/>
    </row>
    <row r="897899" spans="2:3" x14ac:dyDescent="0.25">
      <c r="B897899" s="76"/>
      <c r="C897899" s="75"/>
    </row>
    <row r="897900" spans="2:3" x14ac:dyDescent="0.25">
      <c r="B897900" s="76"/>
      <c r="C897900" s="75"/>
    </row>
    <row r="897901" spans="2:3" x14ac:dyDescent="0.25">
      <c r="B897901" s="76"/>
      <c r="C897901" s="75"/>
    </row>
    <row r="897902" spans="2:3" x14ac:dyDescent="0.25">
      <c r="B897902" s="76"/>
      <c r="C897902" s="75"/>
    </row>
    <row r="897903" spans="2:3" x14ac:dyDescent="0.25">
      <c r="B897903" s="76"/>
      <c r="C897903" s="75"/>
    </row>
    <row r="898013" spans="2:3" x14ac:dyDescent="0.25">
      <c r="B898013" s="76"/>
      <c r="C898013" s="75"/>
    </row>
    <row r="898014" spans="2:3" x14ac:dyDescent="0.25">
      <c r="B898014" s="76"/>
      <c r="C898014" s="75"/>
    </row>
    <row r="898015" spans="2:3" x14ac:dyDescent="0.25">
      <c r="B898015" s="76"/>
      <c r="C898015" s="75"/>
    </row>
    <row r="898016" spans="2:3" x14ac:dyDescent="0.25">
      <c r="B898016" s="76"/>
      <c r="C898016" s="75"/>
    </row>
    <row r="898017" spans="2:3" x14ac:dyDescent="0.25">
      <c r="B898017" s="76"/>
      <c r="C898017" s="75"/>
    </row>
    <row r="898018" spans="2:3" x14ac:dyDescent="0.25">
      <c r="B898018" s="76"/>
      <c r="C898018" s="75"/>
    </row>
    <row r="898019" spans="2:3" x14ac:dyDescent="0.25">
      <c r="B898019" s="76"/>
      <c r="C898019" s="75"/>
    </row>
    <row r="898020" spans="2:3" x14ac:dyDescent="0.25">
      <c r="B898020" s="76"/>
      <c r="C898020" s="75"/>
    </row>
    <row r="898021" spans="2:3" x14ac:dyDescent="0.25">
      <c r="B898021" s="76"/>
      <c r="C898021" s="75"/>
    </row>
    <row r="898022" spans="2:3" x14ac:dyDescent="0.25">
      <c r="B898022" s="76"/>
      <c r="C898022" s="75"/>
    </row>
    <row r="898023" spans="2:3" x14ac:dyDescent="0.25">
      <c r="B898023" s="76"/>
      <c r="C898023" s="75"/>
    </row>
    <row r="898024" spans="2:3" x14ac:dyDescent="0.25">
      <c r="B898024" s="76"/>
      <c r="C898024" s="75"/>
    </row>
    <row r="898025" spans="2:3" x14ac:dyDescent="0.25">
      <c r="B898025" s="76"/>
      <c r="C898025" s="75"/>
    </row>
    <row r="898135" spans="2:3" x14ac:dyDescent="0.25">
      <c r="B898135" s="76"/>
      <c r="C898135" s="75"/>
    </row>
    <row r="898136" spans="2:3" x14ac:dyDescent="0.25">
      <c r="B898136" s="76"/>
      <c r="C898136" s="75"/>
    </row>
    <row r="898137" spans="2:3" x14ac:dyDescent="0.25">
      <c r="B898137" s="76"/>
      <c r="C898137" s="75"/>
    </row>
    <row r="898138" spans="2:3" x14ac:dyDescent="0.25">
      <c r="B898138" s="76"/>
      <c r="C898138" s="75"/>
    </row>
    <row r="898139" spans="2:3" x14ac:dyDescent="0.25">
      <c r="B898139" s="76"/>
      <c r="C898139" s="75"/>
    </row>
    <row r="898140" spans="2:3" x14ac:dyDescent="0.25">
      <c r="B898140" s="76"/>
      <c r="C898140" s="75"/>
    </row>
    <row r="898141" spans="2:3" x14ac:dyDescent="0.25">
      <c r="B898141" s="76"/>
      <c r="C898141" s="75"/>
    </row>
    <row r="898142" spans="2:3" x14ac:dyDescent="0.25">
      <c r="B898142" s="76"/>
      <c r="C898142" s="75"/>
    </row>
    <row r="898143" spans="2:3" x14ac:dyDescent="0.25">
      <c r="B898143" s="76"/>
      <c r="C898143" s="75"/>
    </row>
    <row r="898144" spans="2:3" x14ac:dyDescent="0.25">
      <c r="B898144" s="76"/>
      <c r="C898144" s="75"/>
    </row>
    <row r="898145" spans="2:3" x14ac:dyDescent="0.25">
      <c r="B898145" s="76"/>
      <c r="C898145" s="75"/>
    </row>
    <row r="898146" spans="2:3" x14ac:dyDescent="0.25">
      <c r="B898146" s="76"/>
      <c r="C898146" s="75"/>
    </row>
    <row r="898147" spans="2:3" x14ac:dyDescent="0.25">
      <c r="B898147" s="76"/>
      <c r="C898147" s="75"/>
    </row>
    <row r="898257" spans="2:3" x14ac:dyDescent="0.25">
      <c r="B898257" s="76"/>
      <c r="C898257" s="75"/>
    </row>
    <row r="898258" spans="2:3" x14ac:dyDescent="0.25">
      <c r="B898258" s="76"/>
      <c r="C898258" s="75"/>
    </row>
    <row r="898259" spans="2:3" x14ac:dyDescent="0.25">
      <c r="B898259" s="76"/>
      <c r="C898259" s="75"/>
    </row>
    <row r="898260" spans="2:3" x14ac:dyDescent="0.25">
      <c r="B898260" s="76"/>
      <c r="C898260" s="75"/>
    </row>
    <row r="898261" spans="2:3" x14ac:dyDescent="0.25">
      <c r="B898261" s="76"/>
      <c r="C898261" s="75"/>
    </row>
    <row r="898262" spans="2:3" x14ac:dyDescent="0.25">
      <c r="B898262" s="76"/>
      <c r="C898262" s="75"/>
    </row>
    <row r="898263" spans="2:3" x14ac:dyDescent="0.25">
      <c r="B898263" s="76"/>
      <c r="C898263" s="75"/>
    </row>
    <row r="898264" spans="2:3" x14ac:dyDescent="0.25">
      <c r="B898264" s="76"/>
      <c r="C898264" s="75"/>
    </row>
    <row r="898265" spans="2:3" x14ac:dyDescent="0.25">
      <c r="B898265" s="76"/>
      <c r="C898265" s="75"/>
    </row>
    <row r="898266" spans="2:3" x14ac:dyDescent="0.25">
      <c r="B898266" s="76"/>
      <c r="C898266" s="75"/>
    </row>
    <row r="898267" spans="2:3" x14ac:dyDescent="0.25">
      <c r="B898267" s="76"/>
      <c r="C898267" s="75"/>
    </row>
    <row r="898268" spans="2:3" x14ac:dyDescent="0.25">
      <c r="B898268" s="76"/>
      <c r="C898268" s="75"/>
    </row>
    <row r="898269" spans="2:3" x14ac:dyDescent="0.25">
      <c r="B898269" s="76"/>
      <c r="C898269" s="75"/>
    </row>
    <row r="898379" spans="2:3" x14ac:dyDescent="0.25">
      <c r="B898379" s="76"/>
      <c r="C898379" s="75"/>
    </row>
    <row r="898380" spans="2:3" x14ac:dyDescent="0.25">
      <c r="B898380" s="76"/>
      <c r="C898380" s="75"/>
    </row>
    <row r="898381" spans="2:3" x14ac:dyDescent="0.25">
      <c r="B898381" s="76"/>
      <c r="C898381" s="75"/>
    </row>
    <row r="898382" spans="2:3" x14ac:dyDescent="0.25">
      <c r="B898382" s="76"/>
      <c r="C898382" s="75"/>
    </row>
    <row r="898383" spans="2:3" x14ac:dyDescent="0.25">
      <c r="B898383" s="76"/>
      <c r="C898383" s="75"/>
    </row>
    <row r="898384" spans="2:3" x14ac:dyDescent="0.25">
      <c r="B898384" s="76"/>
      <c r="C898384" s="75"/>
    </row>
    <row r="898385" spans="2:3" x14ac:dyDescent="0.25">
      <c r="B898385" s="76"/>
      <c r="C898385" s="75"/>
    </row>
    <row r="898386" spans="2:3" x14ac:dyDescent="0.25">
      <c r="B898386" s="76"/>
      <c r="C898386" s="75"/>
    </row>
    <row r="898387" spans="2:3" x14ac:dyDescent="0.25">
      <c r="B898387" s="76"/>
      <c r="C898387" s="75"/>
    </row>
    <row r="898388" spans="2:3" x14ac:dyDescent="0.25">
      <c r="B898388" s="76"/>
      <c r="C898388" s="75"/>
    </row>
    <row r="898389" spans="2:3" x14ac:dyDescent="0.25">
      <c r="B898389" s="76"/>
      <c r="C898389" s="75"/>
    </row>
    <row r="898390" spans="2:3" x14ac:dyDescent="0.25">
      <c r="B898390" s="76"/>
      <c r="C898390" s="75"/>
    </row>
    <row r="898391" spans="2:3" x14ac:dyDescent="0.25">
      <c r="B898391" s="76"/>
      <c r="C898391" s="75"/>
    </row>
    <row r="898501" spans="2:3" x14ac:dyDescent="0.25">
      <c r="B898501" s="76"/>
      <c r="C898501" s="75"/>
    </row>
    <row r="898502" spans="2:3" x14ac:dyDescent="0.25">
      <c r="B898502" s="76"/>
      <c r="C898502" s="75"/>
    </row>
    <row r="898503" spans="2:3" x14ac:dyDescent="0.25">
      <c r="B898503" s="76"/>
      <c r="C898503" s="75"/>
    </row>
    <row r="898504" spans="2:3" x14ac:dyDescent="0.25">
      <c r="B898504" s="76"/>
      <c r="C898504" s="75"/>
    </row>
    <row r="898505" spans="2:3" x14ac:dyDescent="0.25">
      <c r="B898505" s="76"/>
      <c r="C898505" s="75"/>
    </row>
    <row r="898506" spans="2:3" x14ac:dyDescent="0.25">
      <c r="B898506" s="76"/>
      <c r="C898506" s="75"/>
    </row>
    <row r="898507" spans="2:3" x14ac:dyDescent="0.25">
      <c r="B898507" s="76"/>
      <c r="C898507" s="75"/>
    </row>
    <row r="898508" spans="2:3" x14ac:dyDescent="0.25">
      <c r="B898508" s="76"/>
      <c r="C898508" s="75"/>
    </row>
    <row r="898509" spans="2:3" x14ac:dyDescent="0.25">
      <c r="B898509" s="76"/>
      <c r="C898509" s="75"/>
    </row>
    <row r="898510" spans="2:3" x14ac:dyDescent="0.25">
      <c r="B898510" s="76"/>
      <c r="C898510" s="75"/>
    </row>
    <row r="898511" spans="2:3" x14ac:dyDescent="0.25">
      <c r="B898511" s="76"/>
      <c r="C898511" s="75"/>
    </row>
    <row r="898512" spans="2:3" x14ac:dyDescent="0.25">
      <c r="B898512" s="76"/>
      <c r="C898512" s="75"/>
    </row>
    <row r="898513" spans="2:3" x14ac:dyDescent="0.25">
      <c r="B898513" s="76"/>
      <c r="C898513" s="75"/>
    </row>
    <row r="898623" spans="2:3" x14ac:dyDescent="0.25">
      <c r="B898623" s="76"/>
      <c r="C898623" s="75"/>
    </row>
    <row r="898624" spans="2:3" x14ac:dyDescent="0.25">
      <c r="B898624" s="76"/>
      <c r="C898624" s="75"/>
    </row>
    <row r="898625" spans="2:3" x14ac:dyDescent="0.25">
      <c r="B898625" s="76"/>
      <c r="C898625" s="75"/>
    </row>
    <row r="898626" spans="2:3" x14ac:dyDescent="0.25">
      <c r="B898626" s="76"/>
      <c r="C898626" s="75"/>
    </row>
    <row r="898627" spans="2:3" x14ac:dyDescent="0.25">
      <c r="B898627" s="76"/>
      <c r="C898627" s="75"/>
    </row>
    <row r="898628" spans="2:3" x14ac:dyDescent="0.25">
      <c r="B898628" s="76"/>
      <c r="C898628" s="75"/>
    </row>
    <row r="898629" spans="2:3" x14ac:dyDescent="0.25">
      <c r="B898629" s="76"/>
      <c r="C898629" s="75"/>
    </row>
    <row r="898630" spans="2:3" x14ac:dyDescent="0.25">
      <c r="B898630" s="76"/>
      <c r="C898630" s="75"/>
    </row>
    <row r="898631" spans="2:3" x14ac:dyDescent="0.25">
      <c r="B898631" s="76"/>
      <c r="C898631" s="75"/>
    </row>
    <row r="898632" spans="2:3" x14ac:dyDescent="0.25">
      <c r="B898632" s="76"/>
      <c r="C898632" s="75"/>
    </row>
    <row r="898633" spans="2:3" x14ac:dyDescent="0.25">
      <c r="B898633" s="76"/>
      <c r="C898633" s="75"/>
    </row>
    <row r="898634" spans="2:3" x14ac:dyDescent="0.25">
      <c r="B898634" s="76"/>
      <c r="C898634" s="75"/>
    </row>
    <row r="898635" spans="2:3" x14ac:dyDescent="0.25">
      <c r="B898635" s="76"/>
      <c r="C898635" s="75"/>
    </row>
    <row r="898745" spans="2:3" x14ac:dyDescent="0.25">
      <c r="B898745" s="76"/>
      <c r="C898745" s="75"/>
    </row>
    <row r="898746" spans="2:3" x14ac:dyDescent="0.25">
      <c r="B898746" s="76"/>
      <c r="C898746" s="75"/>
    </row>
    <row r="898747" spans="2:3" x14ac:dyDescent="0.25">
      <c r="B898747" s="76"/>
      <c r="C898747" s="75"/>
    </row>
    <row r="898748" spans="2:3" x14ac:dyDescent="0.25">
      <c r="B898748" s="76"/>
      <c r="C898748" s="75"/>
    </row>
    <row r="898749" spans="2:3" x14ac:dyDescent="0.25">
      <c r="B898749" s="76"/>
      <c r="C898749" s="75"/>
    </row>
    <row r="898750" spans="2:3" x14ac:dyDescent="0.25">
      <c r="B898750" s="76"/>
      <c r="C898750" s="75"/>
    </row>
    <row r="898751" spans="2:3" x14ac:dyDescent="0.25">
      <c r="B898751" s="76"/>
      <c r="C898751" s="75"/>
    </row>
    <row r="898752" spans="2:3" x14ac:dyDescent="0.25">
      <c r="B898752" s="76"/>
      <c r="C898752" s="75"/>
    </row>
    <row r="898753" spans="2:3" x14ac:dyDescent="0.25">
      <c r="B898753" s="76"/>
      <c r="C898753" s="75"/>
    </row>
    <row r="898754" spans="2:3" x14ac:dyDescent="0.25">
      <c r="B898754" s="76"/>
      <c r="C898754" s="75"/>
    </row>
    <row r="898755" spans="2:3" x14ac:dyDescent="0.25">
      <c r="B898755" s="76"/>
      <c r="C898755" s="75"/>
    </row>
    <row r="898756" spans="2:3" x14ac:dyDescent="0.25">
      <c r="B898756" s="76"/>
      <c r="C898756" s="75"/>
    </row>
    <row r="898757" spans="2:3" x14ac:dyDescent="0.25">
      <c r="B898757" s="76"/>
      <c r="C898757" s="75"/>
    </row>
    <row r="898867" spans="2:3" x14ac:dyDescent="0.25">
      <c r="B898867" s="76"/>
      <c r="C898867" s="75"/>
    </row>
    <row r="898868" spans="2:3" x14ac:dyDescent="0.25">
      <c r="B898868" s="76"/>
      <c r="C898868" s="75"/>
    </row>
    <row r="898869" spans="2:3" x14ac:dyDescent="0.25">
      <c r="B898869" s="76"/>
      <c r="C898869" s="75"/>
    </row>
    <row r="898870" spans="2:3" x14ac:dyDescent="0.25">
      <c r="B898870" s="76"/>
      <c r="C898870" s="75"/>
    </row>
    <row r="898871" spans="2:3" x14ac:dyDescent="0.25">
      <c r="B898871" s="76"/>
      <c r="C898871" s="75"/>
    </row>
    <row r="898872" spans="2:3" x14ac:dyDescent="0.25">
      <c r="B898872" s="76"/>
      <c r="C898872" s="75"/>
    </row>
    <row r="898873" spans="2:3" x14ac:dyDescent="0.25">
      <c r="B898873" s="76"/>
      <c r="C898873" s="75"/>
    </row>
    <row r="898874" spans="2:3" x14ac:dyDescent="0.25">
      <c r="B898874" s="76"/>
      <c r="C898874" s="75"/>
    </row>
    <row r="898875" spans="2:3" x14ac:dyDescent="0.25">
      <c r="B898875" s="76"/>
      <c r="C898875" s="75"/>
    </row>
    <row r="898876" spans="2:3" x14ac:dyDescent="0.25">
      <c r="B898876" s="76"/>
      <c r="C898876" s="75"/>
    </row>
    <row r="898877" spans="2:3" x14ac:dyDescent="0.25">
      <c r="B898877" s="76"/>
      <c r="C898877" s="75"/>
    </row>
    <row r="898878" spans="2:3" x14ac:dyDescent="0.25">
      <c r="B898878" s="76"/>
      <c r="C898878" s="75"/>
    </row>
    <row r="898879" spans="2:3" x14ac:dyDescent="0.25">
      <c r="B898879" s="76"/>
      <c r="C898879" s="75"/>
    </row>
    <row r="898989" spans="2:3" x14ac:dyDescent="0.25">
      <c r="B898989" s="76"/>
      <c r="C898989" s="75"/>
    </row>
    <row r="898990" spans="2:3" x14ac:dyDescent="0.25">
      <c r="B898990" s="76"/>
      <c r="C898990" s="75"/>
    </row>
    <row r="898991" spans="2:3" x14ac:dyDescent="0.25">
      <c r="B898991" s="76"/>
      <c r="C898991" s="75"/>
    </row>
    <row r="898992" spans="2:3" x14ac:dyDescent="0.25">
      <c r="B898992" s="76"/>
      <c r="C898992" s="75"/>
    </row>
    <row r="898993" spans="2:3" x14ac:dyDescent="0.25">
      <c r="B898993" s="76"/>
      <c r="C898993" s="75"/>
    </row>
    <row r="898994" spans="2:3" x14ac:dyDescent="0.25">
      <c r="B898994" s="76"/>
      <c r="C898994" s="75"/>
    </row>
    <row r="898995" spans="2:3" x14ac:dyDescent="0.25">
      <c r="B898995" s="76"/>
      <c r="C898995" s="75"/>
    </row>
    <row r="898996" spans="2:3" x14ac:dyDescent="0.25">
      <c r="B898996" s="76"/>
      <c r="C898996" s="75"/>
    </row>
    <row r="898997" spans="2:3" x14ac:dyDescent="0.25">
      <c r="B898997" s="76"/>
      <c r="C898997" s="75"/>
    </row>
    <row r="898998" spans="2:3" x14ac:dyDescent="0.25">
      <c r="B898998" s="76"/>
      <c r="C898998" s="75"/>
    </row>
    <row r="898999" spans="2:3" x14ac:dyDescent="0.25">
      <c r="B898999" s="76"/>
      <c r="C898999" s="75"/>
    </row>
    <row r="899000" spans="2:3" x14ac:dyDescent="0.25">
      <c r="B899000" s="76"/>
      <c r="C899000" s="75"/>
    </row>
    <row r="899001" spans="2:3" x14ac:dyDescent="0.25">
      <c r="B899001" s="76"/>
      <c r="C899001" s="75"/>
    </row>
    <row r="899111" spans="2:3" x14ac:dyDescent="0.25">
      <c r="B899111" s="76"/>
      <c r="C899111" s="75"/>
    </row>
    <row r="899112" spans="2:3" x14ac:dyDescent="0.25">
      <c r="B899112" s="76"/>
      <c r="C899112" s="75"/>
    </row>
    <row r="899113" spans="2:3" x14ac:dyDescent="0.25">
      <c r="B899113" s="76"/>
      <c r="C899113" s="75"/>
    </row>
    <row r="899114" spans="2:3" x14ac:dyDescent="0.25">
      <c r="B899114" s="76"/>
      <c r="C899114" s="75"/>
    </row>
    <row r="899115" spans="2:3" x14ac:dyDescent="0.25">
      <c r="B899115" s="76"/>
      <c r="C899115" s="75"/>
    </row>
    <row r="899116" spans="2:3" x14ac:dyDescent="0.25">
      <c r="B899116" s="76"/>
      <c r="C899116" s="75"/>
    </row>
    <row r="899117" spans="2:3" x14ac:dyDescent="0.25">
      <c r="B899117" s="76"/>
      <c r="C899117" s="75"/>
    </row>
    <row r="899118" spans="2:3" x14ac:dyDescent="0.25">
      <c r="B899118" s="76"/>
      <c r="C899118" s="75"/>
    </row>
    <row r="899119" spans="2:3" x14ac:dyDescent="0.25">
      <c r="B899119" s="76"/>
      <c r="C899119" s="75"/>
    </row>
    <row r="899120" spans="2:3" x14ac:dyDescent="0.25">
      <c r="B899120" s="76"/>
      <c r="C899120" s="75"/>
    </row>
    <row r="899121" spans="2:3" x14ac:dyDescent="0.25">
      <c r="B899121" s="76"/>
      <c r="C899121" s="75"/>
    </row>
    <row r="899122" spans="2:3" x14ac:dyDescent="0.25">
      <c r="B899122" s="76"/>
      <c r="C899122" s="75"/>
    </row>
    <row r="899123" spans="2:3" x14ac:dyDescent="0.25">
      <c r="B899123" s="76"/>
      <c r="C899123" s="75"/>
    </row>
    <row r="899233" spans="2:3" x14ac:dyDescent="0.25">
      <c r="B899233" s="76"/>
      <c r="C899233" s="75"/>
    </row>
    <row r="899234" spans="2:3" x14ac:dyDescent="0.25">
      <c r="B899234" s="76"/>
      <c r="C899234" s="75"/>
    </row>
    <row r="899235" spans="2:3" x14ac:dyDescent="0.25">
      <c r="B899235" s="76"/>
      <c r="C899235" s="75"/>
    </row>
    <row r="899236" spans="2:3" x14ac:dyDescent="0.25">
      <c r="B899236" s="76"/>
      <c r="C899236" s="75"/>
    </row>
    <row r="899237" spans="2:3" x14ac:dyDescent="0.25">
      <c r="B899237" s="76"/>
      <c r="C899237" s="75"/>
    </row>
    <row r="899238" spans="2:3" x14ac:dyDescent="0.25">
      <c r="B899238" s="76"/>
      <c r="C899238" s="75"/>
    </row>
    <row r="899239" spans="2:3" x14ac:dyDescent="0.25">
      <c r="B899239" s="76"/>
      <c r="C899239" s="75"/>
    </row>
    <row r="899240" spans="2:3" x14ac:dyDescent="0.25">
      <c r="B899240" s="76"/>
      <c r="C899240" s="75"/>
    </row>
    <row r="899241" spans="2:3" x14ac:dyDescent="0.25">
      <c r="B899241" s="76"/>
      <c r="C899241" s="75"/>
    </row>
    <row r="899242" spans="2:3" x14ac:dyDescent="0.25">
      <c r="B899242" s="76"/>
      <c r="C899242" s="75"/>
    </row>
    <row r="899243" spans="2:3" x14ac:dyDescent="0.25">
      <c r="B899243" s="76"/>
      <c r="C899243" s="75"/>
    </row>
    <row r="899244" spans="2:3" x14ac:dyDescent="0.25">
      <c r="B899244" s="76"/>
      <c r="C899244" s="75"/>
    </row>
    <row r="899245" spans="2:3" x14ac:dyDescent="0.25">
      <c r="B899245" s="76"/>
      <c r="C899245" s="75"/>
    </row>
    <row r="899355" spans="2:3" x14ac:dyDescent="0.25">
      <c r="B899355" s="76"/>
      <c r="C899355" s="75"/>
    </row>
    <row r="899356" spans="2:3" x14ac:dyDescent="0.25">
      <c r="B899356" s="76"/>
      <c r="C899356" s="75"/>
    </row>
    <row r="899357" spans="2:3" x14ac:dyDescent="0.25">
      <c r="B899357" s="76"/>
      <c r="C899357" s="75"/>
    </row>
    <row r="899358" spans="2:3" x14ac:dyDescent="0.25">
      <c r="B899358" s="76"/>
      <c r="C899358" s="75"/>
    </row>
    <row r="899359" spans="2:3" x14ac:dyDescent="0.25">
      <c r="B899359" s="76"/>
      <c r="C899359" s="75"/>
    </row>
    <row r="899360" spans="2:3" x14ac:dyDescent="0.25">
      <c r="B899360" s="76"/>
      <c r="C899360" s="75"/>
    </row>
    <row r="899361" spans="2:3" x14ac:dyDescent="0.25">
      <c r="B899361" s="76"/>
      <c r="C899361" s="75"/>
    </row>
    <row r="899362" spans="2:3" x14ac:dyDescent="0.25">
      <c r="B899362" s="76"/>
      <c r="C899362" s="75"/>
    </row>
    <row r="899363" spans="2:3" x14ac:dyDescent="0.25">
      <c r="B899363" s="76"/>
      <c r="C899363" s="75"/>
    </row>
    <row r="899364" spans="2:3" x14ac:dyDescent="0.25">
      <c r="B899364" s="76"/>
      <c r="C899364" s="75"/>
    </row>
    <row r="899365" spans="2:3" x14ac:dyDescent="0.25">
      <c r="B899365" s="76"/>
      <c r="C899365" s="75"/>
    </row>
    <row r="899366" spans="2:3" x14ac:dyDescent="0.25">
      <c r="B899366" s="76"/>
      <c r="C899366" s="75"/>
    </row>
    <row r="899367" spans="2:3" x14ac:dyDescent="0.25">
      <c r="B899367" s="76"/>
      <c r="C899367" s="75"/>
    </row>
    <row r="899477" spans="2:3" x14ac:dyDescent="0.25">
      <c r="B899477" s="76"/>
      <c r="C899477" s="75"/>
    </row>
    <row r="899478" spans="2:3" x14ac:dyDescent="0.25">
      <c r="B899478" s="76"/>
      <c r="C899478" s="75"/>
    </row>
    <row r="899479" spans="2:3" x14ac:dyDescent="0.25">
      <c r="B899479" s="76"/>
      <c r="C899479" s="75"/>
    </row>
    <row r="899480" spans="2:3" x14ac:dyDescent="0.25">
      <c r="B899480" s="76"/>
      <c r="C899480" s="75"/>
    </row>
    <row r="899481" spans="2:3" x14ac:dyDescent="0.25">
      <c r="B899481" s="76"/>
      <c r="C899481" s="75"/>
    </row>
    <row r="899482" spans="2:3" x14ac:dyDescent="0.25">
      <c r="B899482" s="76"/>
      <c r="C899482" s="75"/>
    </row>
    <row r="899483" spans="2:3" x14ac:dyDescent="0.25">
      <c r="B899483" s="76"/>
      <c r="C899483" s="75"/>
    </row>
    <row r="899484" spans="2:3" x14ac:dyDescent="0.25">
      <c r="B899484" s="76"/>
      <c r="C899484" s="75"/>
    </row>
    <row r="899485" spans="2:3" x14ac:dyDescent="0.25">
      <c r="B899485" s="76"/>
      <c r="C899485" s="75"/>
    </row>
    <row r="899486" spans="2:3" x14ac:dyDescent="0.25">
      <c r="B899486" s="76"/>
      <c r="C899486" s="75"/>
    </row>
    <row r="899487" spans="2:3" x14ac:dyDescent="0.25">
      <c r="B899487" s="76"/>
      <c r="C899487" s="75"/>
    </row>
    <row r="899488" spans="2:3" x14ac:dyDescent="0.25">
      <c r="B899488" s="76"/>
      <c r="C899488" s="75"/>
    </row>
    <row r="899489" spans="2:3" x14ac:dyDescent="0.25">
      <c r="B899489" s="76"/>
      <c r="C899489" s="75"/>
    </row>
    <row r="899599" spans="2:3" x14ac:dyDescent="0.25">
      <c r="B899599" s="76"/>
      <c r="C899599" s="75"/>
    </row>
    <row r="899600" spans="2:3" x14ac:dyDescent="0.25">
      <c r="B899600" s="76"/>
      <c r="C899600" s="75"/>
    </row>
    <row r="899601" spans="2:3" x14ac:dyDescent="0.25">
      <c r="B899601" s="76"/>
      <c r="C899601" s="75"/>
    </row>
    <row r="899602" spans="2:3" x14ac:dyDescent="0.25">
      <c r="B899602" s="76"/>
      <c r="C899602" s="75"/>
    </row>
    <row r="899603" spans="2:3" x14ac:dyDescent="0.25">
      <c r="B899603" s="76"/>
      <c r="C899603" s="75"/>
    </row>
    <row r="899604" spans="2:3" x14ac:dyDescent="0.25">
      <c r="B899604" s="76"/>
      <c r="C899604" s="75"/>
    </row>
    <row r="899605" spans="2:3" x14ac:dyDescent="0.25">
      <c r="B899605" s="76"/>
      <c r="C899605" s="75"/>
    </row>
    <row r="899606" spans="2:3" x14ac:dyDescent="0.25">
      <c r="B899606" s="76"/>
      <c r="C899606" s="75"/>
    </row>
    <row r="899607" spans="2:3" x14ac:dyDescent="0.25">
      <c r="B899607" s="76"/>
      <c r="C899607" s="75"/>
    </row>
    <row r="899608" spans="2:3" x14ac:dyDescent="0.25">
      <c r="B899608" s="76"/>
      <c r="C899608" s="75"/>
    </row>
    <row r="899609" spans="2:3" x14ac:dyDescent="0.25">
      <c r="B899609" s="76"/>
      <c r="C899609" s="75"/>
    </row>
    <row r="899610" spans="2:3" x14ac:dyDescent="0.25">
      <c r="B899610" s="76"/>
      <c r="C899610" s="75"/>
    </row>
    <row r="899611" spans="2:3" x14ac:dyDescent="0.25">
      <c r="B899611" s="76"/>
      <c r="C899611" s="75"/>
    </row>
    <row r="899721" spans="2:3" x14ac:dyDescent="0.25">
      <c r="B899721" s="76"/>
      <c r="C899721" s="75"/>
    </row>
    <row r="899722" spans="2:3" x14ac:dyDescent="0.25">
      <c r="B899722" s="76"/>
      <c r="C899722" s="75"/>
    </row>
    <row r="899723" spans="2:3" x14ac:dyDescent="0.25">
      <c r="B899723" s="76"/>
      <c r="C899723" s="75"/>
    </row>
    <row r="899724" spans="2:3" x14ac:dyDescent="0.25">
      <c r="B899724" s="76"/>
      <c r="C899724" s="75"/>
    </row>
    <row r="899725" spans="2:3" x14ac:dyDescent="0.25">
      <c r="B899725" s="76"/>
      <c r="C899725" s="75"/>
    </row>
    <row r="899726" spans="2:3" x14ac:dyDescent="0.25">
      <c r="B899726" s="76"/>
      <c r="C899726" s="75"/>
    </row>
    <row r="899727" spans="2:3" x14ac:dyDescent="0.25">
      <c r="B899727" s="76"/>
      <c r="C899727" s="75"/>
    </row>
    <row r="899728" spans="2:3" x14ac:dyDescent="0.25">
      <c r="B899728" s="76"/>
      <c r="C899728" s="75"/>
    </row>
    <row r="899729" spans="2:3" x14ac:dyDescent="0.25">
      <c r="B899729" s="76"/>
      <c r="C899729" s="75"/>
    </row>
    <row r="899730" spans="2:3" x14ac:dyDescent="0.25">
      <c r="B899730" s="76"/>
      <c r="C899730" s="75"/>
    </row>
    <row r="899731" spans="2:3" x14ac:dyDescent="0.25">
      <c r="B899731" s="76"/>
      <c r="C899731" s="75"/>
    </row>
    <row r="899732" spans="2:3" x14ac:dyDescent="0.25">
      <c r="B899732" s="76"/>
      <c r="C899732" s="75"/>
    </row>
    <row r="899733" spans="2:3" x14ac:dyDescent="0.25">
      <c r="B899733" s="76"/>
      <c r="C899733" s="75"/>
    </row>
    <row r="899843" spans="2:3" x14ac:dyDescent="0.25">
      <c r="B899843" s="76"/>
      <c r="C899843" s="75"/>
    </row>
    <row r="899844" spans="2:3" x14ac:dyDescent="0.25">
      <c r="B899844" s="76"/>
      <c r="C899844" s="75"/>
    </row>
    <row r="899845" spans="2:3" x14ac:dyDescent="0.25">
      <c r="B899845" s="76"/>
      <c r="C899845" s="75"/>
    </row>
    <row r="899846" spans="2:3" x14ac:dyDescent="0.25">
      <c r="B899846" s="76"/>
      <c r="C899846" s="75"/>
    </row>
    <row r="899847" spans="2:3" x14ac:dyDescent="0.25">
      <c r="B899847" s="76"/>
      <c r="C899847" s="75"/>
    </row>
    <row r="899848" spans="2:3" x14ac:dyDescent="0.25">
      <c r="B899848" s="76"/>
      <c r="C899848" s="75"/>
    </row>
    <row r="899849" spans="2:3" x14ac:dyDescent="0.25">
      <c r="B899849" s="76"/>
      <c r="C899849" s="75"/>
    </row>
    <row r="899850" spans="2:3" x14ac:dyDescent="0.25">
      <c r="B899850" s="76"/>
      <c r="C899850" s="75"/>
    </row>
    <row r="899851" spans="2:3" x14ac:dyDescent="0.25">
      <c r="B899851" s="76"/>
      <c r="C899851" s="75"/>
    </row>
    <row r="899852" spans="2:3" x14ac:dyDescent="0.25">
      <c r="B899852" s="76"/>
      <c r="C899852" s="75"/>
    </row>
    <row r="899853" spans="2:3" x14ac:dyDescent="0.25">
      <c r="B899853" s="76"/>
      <c r="C899853" s="75"/>
    </row>
    <row r="899854" spans="2:3" x14ac:dyDescent="0.25">
      <c r="B899854" s="76"/>
      <c r="C899854" s="75"/>
    </row>
    <row r="899855" spans="2:3" x14ac:dyDescent="0.25">
      <c r="B899855" s="76"/>
      <c r="C899855" s="75"/>
    </row>
    <row r="899965" spans="2:3" x14ac:dyDescent="0.25">
      <c r="B899965" s="76"/>
      <c r="C899965" s="75"/>
    </row>
    <row r="899966" spans="2:3" x14ac:dyDescent="0.25">
      <c r="B899966" s="76"/>
      <c r="C899966" s="75"/>
    </row>
    <row r="899967" spans="2:3" x14ac:dyDescent="0.25">
      <c r="B899967" s="76"/>
      <c r="C899967" s="75"/>
    </row>
    <row r="899968" spans="2:3" x14ac:dyDescent="0.25">
      <c r="B899968" s="76"/>
      <c r="C899968" s="75"/>
    </row>
    <row r="899969" spans="2:3" x14ac:dyDescent="0.25">
      <c r="B899969" s="76"/>
      <c r="C899969" s="75"/>
    </row>
    <row r="899970" spans="2:3" x14ac:dyDescent="0.25">
      <c r="B899970" s="76"/>
      <c r="C899970" s="75"/>
    </row>
    <row r="899971" spans="2:3" x14ac:dyDescent="0.25">
      <c r="B899971" s="76"/>
      <c r="C899971" s="75"/>
    </row>
    <row r="899972" spans="2:3" x14ac:dyDescent="0.25">
      <c r="B899972" s="76"/>
      <c r="C899972" s="75"/>
    </row>
    <row r="899973" spans="2:3" x14ac:dyDescent="0.25">
      <c r="B899973" s="76"/>
      <c r="C899973" s="75"/>
    </row>
    <row r="899974" spans="2:3" x14ac:dyDescent="0.25">
      <c r="B899974" s="76"/>
      <c r="C899974" s="75"/>
    </row>
    <row r="899975" spans="2:3" x14ac:dyDescent="0.25">
      <c r="B899975" s="76"/>
      <c r="C899975" s="75"/>
    </row>
    <row r="899976" spans="2:3" x14ac:dyDescent="0.25">
      <c r="B899976" s="76"/>
      <c r="C899976" s="75"/>
    </row>
    <row r="899977" spans="2:3" x14ac:dyDescent="0.25">
      <c r="B899977" s="76"/>
      <c r="C899977" s="75"/>
    </row>
    <row r="900087" spans="2:3" x14ac:dyDescent="0.25">
      <c r="B900087" s="76"/>
      <c r="C900087" s="75"/>
    </row>
    <row r="900088" spans="2:3" x14ac:dyDescent="0.25">
      <c r="B900088" s="76"/>
      <c r="C900088" s="75"/>
    </row>
    <row r="900089" spans="2:3" x14ac:dyDescent="0.25">
      <c r="B900089" s="76"/>
      <c r="C900089" s="75"/>
    </row>
    <row r="900090" spans="2:3" x14ac:dyDescent="0.25">
      <c r="B900090" s="76"/>
      <c r="C900090" s="75"/>
    </row>
    <row r="900091" spans="2:3" x14ac:dyDescent="0.25">
      <c r="B900091" s="76"/>
      <c r="C900091" s="75"/>
    </row>
    <row r="900092" spans="2:3" x14ac:dyDescent="0.25">
      <c r="B900092" s="76"/>
      <c r="C900092" s="75"/>
    </row>
    <row r="900093" spans="2:3" x14ac:dyDescent="0.25">
      <c r="B900093" s="76"/>
      <c r="C900093" s="75"/>
    </row>
    <row r="900094" spans="2:3" x14ac:dyDescent="0.25">
      <c r="B900094" s="76"/>
      <c r="C900094" s="75"/>
    </row>
    <row r="900095" spans="2:3" x14ac:dyDescent="0.25">
      <c r="B900095" s="76"/>
      <c r="C900095" s="75"/>
    </row>
    <row r="900096" spans="2:3" x14ac:dyDescent="0.25">
      <c r="B900096" s="76"/>
      <c r="C900096" s="75"/>
    </row>
    <row r="900097" spans="2:3" x14ac:dyDescent="0.25">
      <c r="B900097" s="76"/>
      <c r="C900097" s="75"/>
    </row>
    <row r="900098" spans="2:3" x14ac:dyDescent="0.25">
      <c r="B900098" s="76"/>
      <c r="C900098" s="75"/>
    </row>
    <row r="900099" spans="2:3" x14ac:dyDescent="0.25">
      <c r="B900099" s="76"/>
      <c r="C900099" s="75"/>
    </row>
    <row r="900209" spans="2:3" x14ac:dyDescent="0.25">
      <c r="B900209" s="76"/>
      <c r="C900209" s="75"/>
    </row>
    <row r="900210" spans="2:3" x14ac:dyDescent="0.25">
      <c r="B900210" s="76"/>
      <c r="C900210" s="75"/>
    </row>
    <row r="900211" spans="2:3" x14ac:dyDescent="0.25">
      <c r="B900211" s="76"/>
      <c r="C900211" s="75"/>
    </row>
    <row r="900212" spans="2:3" x14ac:dyDescent="0.25">
      <c r="B900212" s="76"/>
      <c r="C900212" s="75"/>
    </row>
    <row r="900213" spans="2:3" x14ac:dyDescent="0.25">
      <c r="B900213" s="76"/>
      <c r="C900213" s="75"/>
    </row>
    <row r="900214" spans="2:3" x14ac:dyDescent="0.25">
      <c r="B900214" s="76"/>
      <c r="C900214" s="75"/>
    </row>
    <row r="900215" spans="2:3" x14ac:dyDescent="0.25">
      <c r="B900215" s="76"/>
      <c r="C900215" s="75"/>
    </row>
    <row r="900216" spans="2:3" x14ac:dyDescent="0.25">
      <c r="B900216" s="76"/>
      <c r="C900216" s="75"/>
    </row>
    <row r="900217" spans="2:3" x14ac:dyDescent="0.25">
      <c r="B900217" s="76"/>
      <c r="C900217" s="75"/>
    </row>
    <row r="900218" spans="2:3" x14ac:dyDescent="0.25">
      <c r="B900218" s="76"/>
      <c r="C900218" s="75"/>
    </row>
    <row r="900219" spans="2:3" x14ac:dyDescent="0.25">
      <c r="B900219" s="76"/>
      <c r="C900219" s="75"/>
    </row>
    <row r="900220" spans="2:3" x14ac:dyDescent="0.25">
      <c r="B900220" s="76"/>
      <c r="C900220" s="75"/>
    </row>
    <row r="900221" spans="2:3" x14ac:dyDescent="0.25">
      <c r="B900221" s="76"/>
      <c r="C900221" s="75"/>
    </row>
    <row r="900331" spans="2:3" x14ac:dyDescent="0.25">
      <c r="B900331" s="76"/>
      <c r="C900331" s="75"/>
    </row>
    <row r="900332" spans="2:3" x14ac:dyDescent="0.25">
      <c r="B900332" s="76"/>
      <c r="C900332" s="75"/>
    </row>
    <row r="900333" spans="2:3" x14ac:dyDescent="0.25">
      <c r="B900333" s="76"/>
      <c r="C900333" s="75"/>
    </row>
    <row r="900334" spans="2:3" x14ac:dyDescent="0.25">
      <c r="B900334" s="76"/>
      <c r="C900334" s="75"/>
    </row>
    <row r="900335" spans="2:3" x14ac:dyDescent="0.25">
      <c r="B900335" s="76"/>
      <c r="C900335" s="75"/>
    </row>
    <row r="900336" spans="2:3" x14ac:dyDescent="0.25">
      <c r="B900336" s="76"/>
      <c r="C900336" s="75"/>
    </row>
    <row r="900337" spans="2:3" x14ac:dyDescent="0.25">
      <c r="B900337" s="76"/>
      <c r="C900337" s="75"/>
    </row>
    <row r="900338" spans="2:3" x14ac:dyDescent="0.25">
      <c r="B900338" s="76"/>
      <c r="C900338" s="75"/>
    </row>
    <row r="900339" spans="2:3" x14ac:dyDescent="0.25">
      <c r="B900339" s="76"/>
      <c r="C900339" s="75"/>
    </row>
    <row r="900340" spans="2:3" x14ac:dyDescent="0.25">
      <c r="B900340" s="76"/>
      <c r="C900340" s="75"/>
    </row>
    <row r="900341" spans="2:3" x14ac:dyDescent="0.25">
      <c r="B900341" s="76"/>
      <c r="C900341" s="75"/>
    </row>
    <row r="900342" spans="2:3" x14ac:dyDescent="0.25">
      <c r="B900342" s="76"/>
      <c r="C900342" s="75"/>
    </row>
    <row r="900343" spans="2:3" x14ac:dyDescent="0.25">
      <c r="B900343" s="76"/>
      <c r="C900343" s="75"/>
    </row>
    <row r="900453" spans="2:3" x14ac:dyDescent="0.25">
      <c r="B900453" s="76"/>
      <c r="C900453" s="75"/>
    </row>
    <row r="900454" spans="2:3" x14ac:dyDescent="0.25">
      <c r="B900454" s="76"/>
      <c r="C900454" s="75"/>
    </row>
    <row r="900455" spans="2:3" x14ac:dyDescent="0.25">
      <c r="B900455" s="76"/>
      <c r="C900455" s="75"/>
    </row>
    <row r="900456" spans="2:3" x14ac:dyDescent="0.25">
      <c r="B900456" s="76"/>
      <c r="C900456" s="75"/>
    </row>
    <row r="900457" spans="2:3" x14ac:dyDescent="0.25">
      <c r="B900457" s="76"/>
      <c r="C900457" s="75"/>
    </row>
    <row r="900458" spans="2:3" x14ac:dyDescent="0.25">
      <c r="B900458" s="76"/>
      <c r="C900458" s="75"/>
    </row>
    <row r="900459" spans="2:3" x14ac:dyDescent="0.25">
      <c r="B900459" s="76"/>
      <c r="C900459" s="75"/>
    </row>
    <row r="900460" spans="2:3" x14ac:dyDescent="0.25">
      <c r="B900460" s="76"/>
      <c r="C900460" s="75"/>
    </row>
    <row r="900461" spans="2:3" x14ac:dyDescent="0.25">
      <c r="B900461" s="76"/>
      <c r="C900461" s="75"/>
    </row>
    <row r="900462" spans="2:3" x14ac:dyDescent="0.25">
      <c r="B900462" s="76"/>
      <c r="C900462" s="75"/>
    </row>
    <row r="900463" spans="2:3" x14ac:dyDescent="0.25">
      <c r="B900463" s="76"/>
      <c r="C900463" s="75"/>
    </row>
    <row r="900464" spans="2:3" x14ac:dyDescent="0.25">
      <c r="B900464" s="76"/>
      <c r="C900464" s="75"/>
    </row>
    <row r="900465" spans="2:3" x14ac:dyDescent="0.25">
      <c r="B900465" s="76"/>
      <c r="C900465" s="75"/>
    </row>
    <row r="900575" spans="2:3" x14ac:dyDescent="0.25">
      <c r="B900575" s="76"/>
      <c r="C900575" s="75"/>
    </row>
    <row r="900576" spans="2:3" x14ac:dyDescent="0.25">
      <c r="B900576" s="76"/>
      <c r="C900576" s="75"/>
    </row>
    <row r="900577" spans="2:3" x14ac:dyDescent="0.25">
      <c r="B900577" s="76"/>
      <c r="C900577" s="75"/>
    </row>
    <row r="900578" spans="2:3" x14ac:dyDescent="0.25">
      <c r="B900578" s="76"/>
      <c r="C900578" s="75"/>
    </row>
    <row r="900579" spans="2:3" x14ac:dyDescent="0.25">
      <c r="B900579" s="76"/>
      <c r="C900579" s="75"/>
    </row>
    <row r="900580" spans="2:3" x14ac:dyDescent="0.25">
      <c r="B900580" s="76"/>
      <c r="C900580" s="75"/>
    </row>
    <row r="900581" spans="2:3" x14ac:dyDescent="0.25">
      <c r="B900581" s="76"/>
      <c r="C900581" s="75"/>
    </row>
    <row r="900582" spans="2:3" x14ac:dyDescent="0.25">
      <c r="B900582" s="76"/>
      <c r="C900582" s="75"/>
    </row>
    <row r="900583" spans="2:3" x14ac:dyDescent="0.25">
      <c r="B900583" s="76"/>
      <c r="C900583" s="75"/>
    </row>
    <row r="900584" spans="2:3" x14ac:dyDescent="0.25">
      <c r="B900584" s="76"/>
      <c r="C900584" s="75"/>
    </row>
    <row r="900585" spans="2:3" x14ac:dyDescent="0.25">
      <c r="B900585" s="76"/>
      <c r="C900585" s="75"/>
    </row>
    <row r="900586" spans="2:3" x14ac:dyDescent="0.25">
      <c r="B900586" s="76"/>
      <c r="C900586" s="75"/>
    </row>
    <row r="900587" spans="2:3" x14ac:dyDescent="0.25">
      <c r="B900587" s="76"/>
      <c r="C900587" s="75"/>
    </row>
    <row r="900697" spans="2:3" x14ac:dyDescent="0.25">
      <c r="B900697" s="76"/>
      <c r="C900697" s="75"/>
    </row>
    <row r="900698" spans="2:3" x14ac:dyDescent="0.25">
      <c r="B900698" s="76"/>
      <c r="C900698" s="75"/>
    </row>
    <row r="900699" spans="2:3" x14ac:dyDescent="0.25">
      <c r="B900699" s="76"/>
      <c r="C900699" s="75"/>
    </row>
    <row r="900700" spans="2:3" x14ac:dyDescent="0.25">
      <c r="B900700" s="76"/>
      <c r="C900700" s="75"/>
    </row>
    <row r="900701" spans="2:3" x14ac:dyDescent="0.25">
      <c r="B900701" s="76"/>
      <c r="C900701" s="75"/>
    </row>
    <row r="900702" spans="2:3" x14ac:dyDescent="0.25">
      <c r="B900702" s="76"/>
      <c r="C900702" s="75"/>
    </row>
    <row r="900703" spans="2:3" x14ac:dyDescent="0.25">
      <c r="B900703" s="76"/>
      <c r="C900703" s="75"/>
    </row>
    <row r="900704" spans="2:3" x14ac:dyDescent="0.25">
      <c r="B900704" s="76"/>
      <c r="C900704" s="75"/>
    </row>
    <row r="900705" spans="2:3" x14ac:dyDescent="0.25">
      <c r="B900705" s="76"/>
      <c r="C900705" s="75"/>
    </row>
    <row r="900706" spans="2:3" x14ac:dyDescent="0.25">
      <c r="B900706" s="76"/>
      <c r="C900706" s="75"/>
    </row>
    <row r="900707" spans="2:3" x14ac:dyDescent="0.25">
      <c r="B900707" s="76"/>
      <c r="C900707" s="75"/>
    </row>
    <row r="900708" spans="2:3" x14ac:dyDescent="0.25">
      <c r="B900708" s="76"/>
      <c r="C900708" s="75"/>
    </row>
    <row r="900709" spans="2:3" x14ac:dyDescent="0.25">
      <c r="B900709" s="76"/>
      <c r="C900709" s="75"/>
    </row>
    <row r="900819" spans="2:3" x14ac:dyDescent="0.25">
      <c r="B900819" s="76"/>
      <c r="C900819" s="75"/>
    </row>
    <row r="900820" spans="2:3" x14ac:dyDescent="0.25">
      <c r="B900820" s="76"/>
      <c r="C900820" s="75"/>
    </row>
    <row r="900821" spans="2:3" x14ac:dyDescent="0.25">
      <c r="B900821" s="76"/>
      <c r="C900821" s="75"/>
    </row>
    <row r="900822" spans="2:3" x14ac:dyDescent="0.25">
      <c r="B900822" s="76"/>
      <c r="C900822" s="75"/>
    </row>
    <row r="900823" spans="2:3" x14ac:dyDescent="0.25">
      <c r="B900823" s="76"/>
      <c r="C900823" s="75"/>
    </row>
    <row r="900824" spans="2:3" x14ac:dyDescent="0.25">
      <c r="B900824" s="76"/>
      <c r="C900824" s="75"/>
    </row>
    <row r="900825" spans="2:3" x14ac:dyDescent="0.25">
      <c r="B900825" s="76"/>
      <c r="C900825" s="75"/>
    </row>
    <row r="900826" spans="2:3" x14ac:dyDescent="0.25">
      <c r="B900826" s="76"/>
      <c r="C900826" s="75"/>
    </row>
    <row r="900827" spans="2:3" x14ac:dyDescent="0.25">
      <c r="B900827" s="76"/>
      <c r="C900827" s="75"/>
    </row>
    <row r="900828" spans="2:3" x14ac:dyDescent="0.25">
      <c r="B900828" s="76"/>
      <c r="C900828" s="75"/>
    </row>
    <row r="900829" spans="2:3" x14ac:dyDescent="0.25">
      <c r="B900829" s="76"/>
      <c r="C900829" s="75"/>
    </row>
    <row r="900830" spans="2:3" x14ac:dyDescent="0.25">
      <c r="B900830" s="76"/>
      <c r="C900830" s="75"/>
    </row>
    <row r="900831" spans="2:3" x14ac:dyDescent="0.25">
      <c r="B900831" s="76"/>
      <c r="C900831" s="75"/>
    </row>
    <row r="900941" spans="2:3" x14ac:dyDescent="0.25">
      <c r="B900941" s="76"/>
      <c r="C900941" s="75"/>
    </row>
    <row r="900942" spans="2:3" x14ac:dyDescent="0.25">
      <c r="B900942" s="76"/>
      <c r="C900942" s="75"/>
    </row>
    <row r="900943" spans="2:3" x14ac:dyDescent="0.25">
      <c r="B900943" s="76"/>
      <c r="C900943" s="75"/>
    </row>
    <row r="900944" spans="2:3" x14ac:dyDescent="0.25">
      <c r="B900944" s="76"/>
      <c r="C900944" s="75"/>
    </row>
    <row r="900945" spans="2:3" x14ac:dyDescent="0.25">
      <c r="B900945" s="76"/>
      <c r="C900945" s="75"/>
    </row>
    <row r="900946" spans="2:3" x14ac:dyDescent="0.25">
      <c r="B900946" s="76"/>
      <c r="C900946" s="75"/>
    </row>
    <row r="900947" spans="2:3" x14ac:dyDescent="0.25">
      <c r="B900947" s="76"/>
      <c r="C900947" s="75"/>
    </row>
    <row r="900948" spans="2:3" x14ac:dyDescent="0.25">
      <c r="B900948" s="76"/>
      <c r="C900948" s="75"/>
    </row>
    <row r="900949" spans="2:3" x14ac:dyDescent="0.25">
      <c r="B900949" s="76"/>
      <c r="C900949" s="75"/>
    </row>
    <row r="900950" spans="2:3" x14ac:dyDescent="0.25">
      <c r="B900950" s="76"/>
      <c r="C900950" s="75"/>
    </row>
    <row r="900951" spans="2:3" x14ac:dyDescent="0.25">
      <c r="B900951" s="76"/>
      <c r="C900951" s="75"/>
    </row>
    <row r="900952" spans="2:3" x14ac:dyDescent="0.25">
      <c r="B900952" s="76"/>
      <c r="C900952" s="75"/>
    </row>
    <row r="900953" spans="2:3" x14ac:dyDescent="0.25">
      <c r="B900953" s="76"/>
      <c r="C900953" s="75"/>
    </row>
    <row r="901063" spans="2:3" x14ac:dyDescent="0.25">
      <c r="B901063" s="76"/>
      <c r="C901063" s="75"/>
    </row>
    <row r="901064" spans="2:3" x14ac:dyDescent="0.25">
      <c r="B901064" s="76"/>
      <c r="C901064" s="75"/>
    </row>
    <row r="901065" spans="2:3" x14ac:dyDescent="0.25">
      <c r="B901065" s="76"/>
      <c r="C901065" s="75"/>
    </row>
    <row r="901066" spans="2:3" x14ac:dyDescent="0.25">
      <c r="B901066" s="76"/>
      <c r="C901066" s="75"/>
    </row>
    <row r="901067" spans="2:3" x14ac:dyDescent="0.25">
      <c r="B901067" s="76"/>
      <c r="C901067" s="75"/>
    </row>
    <row r="901068" spans="2:3" x14ac:dyDescent="0.25">
      <c r="B901068" s="76"/>
      <c r="C901068" s="75"/>
    </row>
    <row r="901069" spans="2:3" x14ac:dyDescent="0.25">
      <c r="B901069" s="76"/>
      <c r="C901069" s="75"/>
    </row>
    <row r="901070" spans="2:3" x14ac:dyDescent="0.25">
      <c r="B901070" s="76"/>
      <c r="C901070" s="75"/>
    </row>
    <row r="901071" spans="2:3" x14ac:dyDescent="0.25">
      <c r="B901071" s="76"/>
      <c r="C901071" s="75"/>
    </row>
    <row r="901072" spans="2:3" x14ac:dyDescent="0.25">
      <c r="B901072" s="76"/>
      <c r="C901072" s="75"/>
    </row>
    <row r="901073" spans="2:3" x14ac:dyDescent="0.25">
      <c r="B901073" s="76"/>
      <c r="C901073" s="75"/>
    </row>
    <row r="901074" spans="2:3" x14ac:dyDescent="0.25">
      <c r="B901074" s="76"/>
      <c r="C901074" s="75"/>
    </row>
    <row r="901075" spans="2:3" x14ac:dyDescent="0.25">
      <c r="B901075" s="76"/>
      <c r="C901075" s="75"/>
    </row>
    <row r="901185" spans="2:3" x14ac:dyDescent="0.25">
      <c r="B901185" s="76"/>
      <c r="C901185" s="75"/>
    </row>
    <row r="901186" spans="2:3" x14ac:dyDescent="0.25">
      <c r="B901186" s="76"/>
      <c r="C901186" s="75"/>
    </row>
    <row r="901187" spans="2:3" x14ac:dyDescent="0.25">
      <c r="B901187" s="76"/>
      <c r="C901187" s="75"/>
    </row>
    <row r="901188" spans="2:3" x14ac:dyDescent="0.25">
      <c r="B901188" s="76"/>
      <c r="C901188" s="75"/>
    </row>
    <row r="901189" spans="2:3" x14ac:dyDescent="0.25">
      <c r="B901189" s="76"/>
      <c r="C901189" s="75"/>
    </row>
    <row r="901190" spans="2:3" x14ac:dyDescent="0.25">
      <c r="B901190" s="76"/>
      <c r="C901190" s="75"/>
    </row>
    <row r="901191" spans="2:3" x14ac:dyDescent="0.25">
      <c r="B901191" s="76"/>
      <c r="C901191" s="75"/>
    </row>
    <row r="901192" spans="2:3" x14ac:dyDescent="0.25">
      <c r="B901192" s="76"/>
      <c r="C901192" s="75"/>
    </row>
    <row r="901193" spans="2:3" x14ac:dyDescent="0.25">
      <c r="B901193" s="76"/>
      <c r="C901193" s="75"/>
    </row>
    <row r="901194" spans="2:3" x14ac:dyDescent="0.25">
      <c r="B901194" s="76"/>
      <c r="C901194" s="75"/>
    </row>
    <row r="901195" spans="2:3" x14ac:dyDescent="0.25">
      <c r="B901195" s="76"/>
      <c r="C901195" s="75"/>
    </row>
    <row r="901196" spans="2:3" x14ac:dyDescent="0.25">
      <c r="B901196" s="76"/>
      <c r="C901196" s="75"/>
    </row>
    <row r="901197" spans="2:3" x14ac:dyDescent="0.25">
      <c r="B901197" s="76"/>
      <c r="C901197" s="75"/>
    </row>
    <row r="901307" spans="2:3" x14ac:dyDescent="0.25">
      <c r="B901307" s="76"/>
      <c r="C901307" s="75"/>
    </row>
    <row r="901308" spans="2:3" x14ac:dyDescent="0.25">
      <c r="B901308" s="76"/>
      <c r="C901308" s="75"/>
    </row>
    <row r="901309" spans="2:3" x14ac:dyDescent="0.25">
      <c r="B901309" s="76"/>
      <c r="C901309" s="75"/>
    </row>
    <row r="901310" spans="2:3" x14ac:dyDescent="0.25">
      <c r="B901310" s="76"/>
      <c r="C901310" s="75"/>
    </row>
    <row r="901311" spans="2:3" x14ac:dyDescent="0.25">
      <c r="B901311" s="76"/>
      <c r="C901311" s="75"/>
    </row>
    <row r="901312" spans="2:3" x14ac:dyDescent="0.25">
      <c r="B901312" s="76"/>
      <c r="C901312" s="75"/>
    </row>
    <row r="901313" spans="2:3" x14ac:dyDescent="0.25">
      <c r="B901313" s="76"/>
      <c r="C901313" s="75"/>
    </row>
    <row r="901314" spans="2:3" x14ac:dyDescent="0.25">
      <c r="B901314" s="76"/>
      <c r="C901314" s="75"/>
    </row>
    <row r="901315" spans="2:3" x14ac:dyDescent="0.25">
      <c r="B901315" s="76"/>
      <c r="C901315" s="75"/>
    </row>
    <row r="901316" spans="2:3" x14ac:dyDescent="0.25">
      <c r="B901316" s="76"/>
      <c r="C901316" s="75"/>
    </row>
    <row r="901317" spans="2:3" x14ac:dyDescent="0.25">
      <c r="B901317" s="76"/>
      <c r="C901317" s="75"/>
    </row>
    <row r="901318" spans="2:3" x14ac:dyDescent="0.25">
      <c r="B901318" s="76"/>
      <c r="C901318" s="75"/>
    </row>
    <row r="901319" spans="2:3" x14ac:dyDescent="0.25">
      <c r="B901319" s="76"/>
      <c r="C901319" s="75"/>
    </row>
    <row r="901429" spans="2:3" x14ac:dyDescent="0.25">
      <c r="B901429" s="76"/>
      <c r="C901429" s="75"/>
    </row>
    <row r="901430" spans="2:3" x14ac:dyDescent="0.25">
      <c r="B901430" s="76"/>
      <c r="C901430" s="75"/>
    </row>
    <row r="901431" spans="2:3" x14ac:dyDescent="0.25">
      <c r="B901431" s="76"/>
      <c r="C901431" s="75"/>
    </row>
    <row r="901432" spans="2:3" x14ac:dyDescent="0.25">
      <c r="B901432" s="76"/>
      <c r="C901432" s="75"/>
    </row>
    <row r="901433" spans="2:3" x14ac:dyDescent="0.25">
      <c r="B901433" s="76"/>
      <c r="C901433" s="75"/>
    </row>
    <row r="901434" spans="2:3" x14ac:dyDescent="0.25">
      <c r="B901434" s="76"/>
      <c r="C901434" s="75"/>
    </row>
    <row r="901435" spans="2:3" x14ac:dyDescent="0.25">
      <c r="B901435" s="76"/>
      <c r="C901435" s="75"/>
    </row>
    <row r="901436" spans="2:3" x14ac:dyDescent="0.25">
      <c r="B901436" s="76"/>
      <c r="C901436" s="75"/>
    </row>
    <row r="901437" spans="2:3" x14ac:dyDescent="0.25">
      <c r="B901437" s="76"/>
      <c r="C901437" s="75"/>
    </row>
    <row r="901438" spans="2:3" x14ac:dyDescent="0.25">
      <c r="B901438" s="76"/>
      <c r="C901438" s="75"/>
    </row>
    <row r="901439" spans="2:3" x14ac:dyDescent="0.25">
      <c r="B901439" s="76"/>
      <c r="C901439" s="75"/>
    </row>
    <row r="901440" spans="2:3" x14ac:dyDescent="0.25">
      <c r="B901440" s="76"/>
      <c r="C901440" s="75"/>
    </row>
    <row r="901441" spans="2:3" x14ac:dyDescent="0.25">
      <c r="B901441" s="76"/>
      <c r="C901441" s="75"/>
    </row>
    <row r="901551" spans="2:3" x14ac:dyDescent="0.25">
      <c r="B901551" s="76"/>
      <c r="C901551" s="75"/>
    </row>
    <row r="901552" spans="2:3" x14ac:dyDescent="0.25">
      <c r="B901552" s="76"/>
      <c r="C901552" s="75"/>
    </row>
    <row r="901553" spans="2:3" x14ac:dyDescent="0.25">
      <c r="B901553" s="76"/>
      <c r="C901553" s="75"/>
    </row>
    <row r="901554" spans="2:3" x14ac:dyDescent="0.25">
      <c r="B901554" s="76"/>
      <c r="C901554" s="75"/>
    </row>
    <row r="901555" spans="2:3" x14ac:dyDescent="0.25">
      <c r="B901555" s="76"/>
      <c r="C901555" s="75"/>
    </row>
    <row r="901556" spans="2:3" x14ac:dyDescent="0.25">
      <c r="B901556" s="76"/>
      <c r="C901556" s="75"/>
    </row>
    <row r="901557" spans="2:3" x14ac:dyDescent="0.25">
      <c r="B901557" s="76"/>
      <c r="C901557" s="75"/>
    </row>
    <row r="901558" spans="2:3" x14ac:dyDescent="0.25">
      <c r="B901558" s="76"/>
      <c r="C901558" s="75"/>
    </row>
    <row r="901559" spans="2:3" x14ac:dyDescent="0.25">
      <c r="B901559" s="76"/>
      <c r="C901559" s="75"/>
    </row>
    <row r="901560" spans="2:3" x14ac:dyDescent="0.25">
      <c r="B901560" s="76"/>
      <c r="C901560" s="75"/>
    </row>
    <row r="901561" spans="2:3" x14ac:dyDescent="0.25">
      <c r="B901561" s="76"/>
      <c r="C901561" s="75"/>
    </row>
    <row r="901562" spans="2:3" x14ac:dyDescent="0.25">
      <c r="B901562" s="76"/>
      <c r="C901562" s="75"/>
    </row>
    <row r="901563" spans="2:3" x14ac:dyDescent="0.25">
      <c r="B901563" s="76"/>
      <c r="C901563" s="75"/>
    </row>
    <row r="901673" spans="2:3" x14ac:dyDescent="0.25">
      <c r="B901673" s="76"/>
      <c r="C901673" s="75"/>
    </row>
    <row r="901674" spans="2:3" x14ac:dyDescent="0.25">
      <c r="B901674" s="76"/>
      <c r="C901674" s="75"/>
    </row>
    <row r="901675" spans="2:3" x14ac:dyDescent="0.25">
      <c r="B901675" s="76"/>
      <c r="C901675" s="75"/>
    </row>
    <row r="901676" spans="2:3" x14ac:dyDescent="0.25">
      <c r="B901676" s="76"/>
      <c r="C901676" s="75"/>
    </row>
    <row r="901677" spans="2:3" x14ac:dyDescent="0.25">
      <c r="B901677" s="76"/>
      <c r="C901677" s="75"/>
    </row>
    <row r="901678" spans="2:3" x14ac:dyDescent="0.25">
      <c r="B901678" s="76"/>
      <c r="C901678" s="75"/>
    </row>
    <row r="901679" spans="2:3" x14ac:dyDescent="0.25">
      <c r="B901679" s="76"/>
      <c r="C901679" s="75"/>
    </row>
    <row r="901680" spans="2:3" x14ac:dyDescent="0.25">
      <c r="B901680" s="76"/>
      <c r="C901680" s="75"/>
    </row>
    <row r="901681" spans="2:3" x14ac:dyDescent="0.25">
      <c r="B901681" s="76"/>
      <c r="C901681" s="75"/>
    </row>
    <row r="901682" spans="2:3" x14ac:dyDescent="0.25">
      <c r="B901682" s="76"/>
      <c r="C901682" s="75"/>
    </row>
    <row r="901683" spans="2:3" x14ac:dyDescent="0.25">
      <c r="B901683" s="76"/>
      <c r="C901683" s="75"/>
    </row>
    <row r="901684" spans="2:3" x14ac:dyDescent="0.25">
      <c r="B901684" s="76"/>
      <c r="C901684" s="75"/>
    </row>
    <row r="901685" spans="2:3" x14ac:dyDescent="0.25">
      <c r="B901685" s="76"/>
      <c r="C901685" s="75"/>
    </row>
    <row r="901795" spans="2:3" x14ac:dyDescent="0.25">
      <c r="B901795" s="76"/>
      <c r="C901795" s="75"/>
    </row>
    <row r="901796" spans="2:3" x14ac:dyDescent="0.25">
      <c r="B901796" s="76"/>
      <c r="C901796" s="75"/>
    </row>
    <row r="901797" spans="2:3" x14ac:dyDescent="0.25">
      <c r="B901797" s="76"/>
      <c r="C901797" s="75"/>
    </row>
    <row r="901798" spans="2:3" x14ac:dyDescent="0.25">
      <c r="B901798" s="76"/>
      <c r="C901798" s="75"/>
    </row>
    <row r="901799" spans="2:3" x14ac:dyDescent="0.25">
      <c r="B901799" s="76"/>
      <c r="C901799" s="75"/>
    </row>
    <row r="901800" spans="2:3" x14ac:dyDescent="0.25">
      <c r="B901800" s="76"/>
      <c r="C901800" s="75"/>
    </row>
    <row r="901801" spans="2:3" x14ac:dyDescent="0.25">
      <c r="B901801" s="76"/>
      <c r="C901801" s="75"/>
    </row>
    <row r="901802" spans="2:3" x14ac:dyDescent="0.25">
      <c r="B901802" s="76"/>
      <c r="C901802" s="75"/>
    </row>
    <row r="901803" spans="2:3" x14ac:dyDescent="0.25">
      <c r="B901803" s="76"/>
      <c r="C901803" s="75"/>
    </row>
    <row r="901804" spans="2:3" x14ac:dyDescent="0.25">
      <c r="B901804" s="76"/>
      <c r="C901804" s="75"/>
    </row>
    <row r="901805" spans="2:3" x14ac:dyDescent="0.25">
      <c r="B901805" s="76"/>
      <c r="C901805" s="75"/>
    </row>
    <row r="901806" spans="2:3" x14ac:dyDescent="0.25">
      <c r="B901806" s="76"/>
      <c r="C901806" s="75"/>
    </row>
    <row r="901807" spans="2:3" x14ac:dyDescent="0.25">
      <c r="B901807" s="76"/>
      <c r="C901807" s="75"/>
    </row>
    <row r="901917" spans="2:3" x14ac:dyDescent="0.25">
      <c r="B901917" s="76"/>
      <c r="C901917" s="75"/>
    </row>
    <row r="901918" spans="2:3" x14ac:dyDescent="0.25">
      <c r="B901918" s="76"/>
      <c r="C901918" s="75"/>
    </row>
    <row r="901919" spans="2:3" x14ac:dyDescent="0.25">
      <c r="B901919" s="76"/>
      <c r="C901919" s="75"/>
    </row>
    <row r="901920" spans="2:3" x14ac:dyDescent="0.25">
      <c r="B901920" s="76"/>
      <c r="C901920" s="75"/>
    </row>
    <row r="901921" spans="2:3" x14ac:dyDescent="0.25">
      <c r="B901921" s="76"/>
      <c r="C901921" s="75"/>
    </row>
    <row r="901922" spans="2:3" x14ac:dyDescent="0.25">
      <c r="B901922" s="76"/>
      <c r="C901922" s="75"/>
    </row>
    <row r="901923" spans="2:3" x14ac:dyDescent="0.25">
      <c r="B901923" s="76"/>
      <c r="C901923" s="75"/>
    </row>
    <row r="901924" spans="2:3" x14ac:dyDescent="0.25">
      <c r="B901924" s="76"/>
      <c r="C901924" s="75"/>
    </row>
    <row r="901925" spans="2:3" x14ac:dyDescent="0.25">
      <c r="B901925" s="76"/>
      <c r="C901925" s="75"/>
    </row>
    <row r="901926" spans="2:3" x14ac:dyDescent="0.25">
      <c r="B901926" s="76"/>
      <c r="C901926" s="75"/>
    </row>
    <row r="901927" spans="2:3" x14ac:dyDescent="0.25">
      <c r="B901927" s="76"/>
      <c r="C901927" s="75"/>
    </row>
    <row r="901928" spans="2:3" x14ac:dyDescent="0.25">
      <c r="B901928" s="76"/>
      <c r="C901928" s="75"/>
    </row>
    <row r="901929" spans="2:3" x14ac:dyDescent="0.25">
      <c r="B901929" s="76"/>
      <c r="C901929" s="75"/>
    </row>
    <row r="902039" spans="2:3" x14ac:dyDescent="0.25">
      <c r="B902039" s="76"/>
      <c r="C902039" s="75"/>
    </row>
    <row r="902040" spans="2:3" x14ac:dyDescent="0.25">
      <c r="B902040" s="76"/>
      <c r="C902040" s="75"/>
    </row>
    <row r="902041" spans="2:3" x14ac:dyDescent="0.25">
      <c r="B902041" s="76"/>
      <c r="C902041" s="75"/>
    </row>
    <row r="902042" spans="2:3" x14ac:dyDescent="0.25">
      <c r="B902042" s="76"/>
      <c r="C902042" s="75"/>
    </row>
    <row r="902043" spans="2:3" x14ac:dyDescent="0.25">
      <c r="B902043" s="76"/>
      <c r="C902043" s="75"/>
    </row>
    <row r="902044" spans="2:3" x14ac:dyDescent="0.25">
      <c r="B902044" s="76"/>
      <c r="C902044" s="75"/>
    </row>
    <row r="902045" spans="2:3" x14ac:dyDescent="0.25">
      <c r="B902045" s="76"/>
      <c r="C902045" s="75"/>
    </row>
    <row r="902046" spans="2:3" x14ac:dyDescent="0.25">
      <c r="B902046" s="76"/>
      <c r="C902046" s="75"/>
    </row>
    <row r="902047" spans="2:3" x14ac:dyDescent="0.25">
      <c r="B902047" s="76"/>
      <c r="C902047" s="75"/>
    </row>
    <row r="902048" spans="2:3" x14ac:dyDescent="0.25">
      <c r="B902048" s="76"/>
      <c r="C902048" s="75"/>
    </row>
    <row r="902049" spans="2:3" x14ac:dyDescent="0.25">
      <c r="B902049" s="76"/>
      <c r="C902049" s="75"/>
    </row>
    <row r="902050" spans="2:3" x14ac:dyDescent="0.25">
      <c r="B902050" s="76"/>
      <c r="C902050" s="75"/>
    </row>
    <row r="902051" spans="2:3" x14ac:dyDescent="0.25">
      <c r="B902051" s="76"/>
      <c r="C902051" s="75"/>
    </row>
    <row r="902161" spans="2:3" x14ac:dyDescent="0.25">
      <c r="B902161" s="76"/>
      <c r="C902161" s="75"/>
    </row>
    <row r="902162" spans="2:3" x14ac:dyDescent="0.25">
      <c r="B902162" s="76"/>
      <c r="C902162" s="75"/>
    </row>
    <row r="902163" spans="2:3" x14ac:dyDescent="0.25">
      <c r="B902163" s="76"/>
      <c r="C902163" s="75"/>
    </row>
    <row r="902164" spans="2:3" x14ac:dyDescent="0.25">
      <c r="B902164" s="76"/>
      <c r="C902164" s="75"/>
    </row>
    <row r="902165" spans="2:3" x14ac:dyDescent="0.25">
      <c r="B902165" s="76"/>
      <c r="C902165" s="75"/>
    </row>
    <row r="902166" spans="2:3" x14ac:dyDescent="0.25">
      <c r="B902166" s="76"/>
      <c r="C902166" s="75"/>
    </row>
    <row r="902167" spans="2:3" x14ac:dyDescent="0.25">
      <c r="B902167" s="76"/>
      <c r="C902167" s="75"/>
    </row>
    <row r="902168" spans="2:3" x14ac:dyDescent="0.25">
      <c r="B902168" s="76"/>
      <c r="C902168" s="75"/>
    </row>
    <row r="902169" spans="2:3" x14ac:dyDescent="0.25">
      <c r="B902169" s="76"/>
      <c r="C902169" s="75"/>
    </row>
    <row r="902170" spans="2:3" x14ac:dyDescent="0.25">
      <c r="B902170" s="76"/>
      <c r="C902170" s="75"/>
    </row>
    <row r="902171" spans="2:3" x14ac:dyDescent="0.25">
      <c r="B902171" s="76"/>
      <c r="C902171" s="75"/>
    </row>
    <row r="902172" spans="2:3" x14ac:dyDescent="0.25">
      <c r="B902172" s="76"/>
      <c r="C902172" s="75"/>
    </row>
    <row r="902173" spans="2:3" x14ac:dyDescent="0.25">
      <c r="B902173" s="76"/>
      <c r="C902173" s="75"/>
    </row>
    <row r="902283" spans="2:3" x14ac:dyDescent="0.25">
      <c r="B902283" s="76"/>
      <c r="C902283" s="75"/>
    </row>
    <row r="902284" spans="2:3" x14ac:dyDescent="0.25">
      <c r="B902284" s="76"/>
      <c r="C902284" s="75"/>
    </row>
    <row r="902285" spans="2:3" x14ac:dyDescent="0.25">
      <c r="B902285" s="76"/>
      <c r="C902285" s="75"/>
    </row>
    <row r="902286" spans="2:3" x14ac:dyDescent="0.25">
      <c r="B902286" s="76"/>
      <c r="C902286" s="75"/>
    </row>
    <row r="902287" spans="2:3" x14ac:dyDescent="0.25">
      <c r="B902287" s="76"/>
      <c r="C902287" s="75"/>
    </row>
    <row r="902288" spans="2:3" x14ac:dyDescent="0.25">
      <c r="B902288" s="76"/>
      <c r="C902288" s="75"/>
    </row>
    <row r="902289" spans="2:3" x14ac:dyDescent="0.25">
      <c r="B902289" s="76"/>
      <c r="C902289" s="75"/>
    </row>
    <row r="902290" spans="2:3" x14ac:dyDescent="0.25">
      <c r="B902290" s="76"/>
      <c r="C902290" s="75"/>
    </row>
    <row r="902291" spans="2:3" x14ac:dyDescent="0.25">
      <c r="B902291" s="76"/>
      <c r="C902291" s="75"/>
    </row>
    <row r="902292" spans="2:3" x14ac:dyDescent="0.25">
      <c r="B902292" s="76"/>
      <c r="C902292" s="75"/>
    </row>
    <row r="902293" spans="2:3" x14ac:dyDescent="0.25">
      <c r="B902293" s="76"/>
      <c r="C902293" s="75"/>
    </row>
    <row r="902294" spans="2:3" x14ac:dyDescent="0.25">
      <c r="B902294" s="76"/>
      <c r="C902294" s="75"/>
    </row>
    <row r="902295" spans="2:3" x14ac:dyDescent="0.25">
      <c r="B902295" s="76"/>
      <c r="C902295" s="75"/>
    </row>
    <row r="902405" spans="2:3" x14ac:dyDescent="0.25">
      <c r="B902405" s="76"/>
      <c r="C902405" s="75"/>
    </row>
    <row r="902406" spans="2:3" x14ac:dyDescent="0.25">
      <c r="B902406" s="76"/>
      <c r="C902406" s="75"/>
    </row>
    <row r="902407" spans="2:3" x14ac:dyDescent="0.25">
      <c r="B902407" s="76"/>
      <c r="C902407" s="75"/>
    </row>
    <row r="902408" spans="2:3" x14ac:dyDescent="0.25">
      <c r="B902408" s="76"/>
      <c r="C902408" s="75"/>
    </row>
    <row r="902409" spans="2:3" x14ac:dyDescent="0.25">
      <c r="B902409" s="76"/>
      <c r="C902409" s="75"/>
    </row>
    <row r="902410" spans="2:3" x14ac:dyDescent="0.25">
      <c r="B902410" s="76"/>
      <c r="C902410" s="75"/>
    </row>
    <row r="902411" spans="2:3" x14ac:dyDescent="0.25">
      <c r="B902411" s="76"/>
      <c r="C902411" s="75"/>
    </row>
    <row r="902412" spans="2:3" x14ac:dyDescent="0.25">
      <c r="B902412" s="76"/>
      <c r="C902412" s="75"/>
    </row>
    <row r="902413" spans="2:3" x14ac:dyDescent="0.25">
      <c r="B902413" s="76"/>
      <c r="C902413" s="75"/>
    </row>
    <row r="902414" spans="2:3" x14ac:dyDescent="0.25">
      <c r="B902414" s="76"/>
      <c r="C902414" s="75"/>
    </row>
    <row r="902415" spans="2:3" x14ac:dyDescent="0.25">
      <c r="B902415" s="76"/>
      <c r="C902415" s="75"/>
    </row>
    <row r="902416" spans="2:3" x14ac:dyDescent="0.25">
      <c r="B902416" s="76"/>
      <c r="C902416" s="75"/>
    </row>
    <row r="902417" spans="2:3" x14ac:dyDescent="0.25">
      <c r="B902417" s="76"/>
      <c r="C902417" s="75"/>
    </row>
    <row r="902527" spans="2:3" x14ac:dyDescent="0.25">
      <c r="B902527" s="76"/>
      <c r="C902527" s="75"/>
    </row>
    <row r="902528" spans="2:3" x14ac:dyDescent="0.25">
      <c r="B902528" s="76"/>
      <c r="C902528" s="75"/>
    </row>
    <row r="902529" spans="2:3" x14ac:dyDescent="0.25">
      <c r="B902529" s="76"/>
      <c r="C902529" s="75"/>
    </row>
    <row r="902530" spans="2:3" x14ac:dyDescent="0.25">
      <c r="B902530" s="76"/>
      <c r="C902530" s="75"/>
    </row>
    <row r="902531" spans="2:3" x14ac:dyDescent="0.25">
      <c r="B902531" s="76"/>
      <c r="C902531" s="75"/>
    </row>
    <row r="902532" spans="2:3" x14ac:dyDescent="0.25">
      <c r="B902532" s="76"/>
      <c r="C902532" s="75"/>
    </row>
    <row r="902533" spans="2:3" x14ac:dyDescent="0.25">
      <c r="B902533" s="76"/>
      <c r="C902533" s="75"/>
    </row>
    <row r="902534" spans="2:3" x14ac:dyDescent="0.25">
      <c r="B902534" s="76"/>
      <c r="C902534" s="75"/>
    </row>
    <row r="902535" spans="2:3" x14ac:dyDescent="0.25">
      <c r="B902535" s="76"/>
      <c r="C902535" s="75"/>
    </row>
    <row r="902536" spans="2:3" x14ac:dyDescent="0.25">
      <c r="B902536" s="76"/>
      <c r="C902536" s="75"/>
    </row>
    <row r="902537" spans="2:3" x14ac:dyDescent="0.25">
      <c r="B902537" s="76"/>
      <c r="C902537" s="75"/>
    </row>
    <row r="902538" spans="2:3" x14ac:dyDescent="0.25">
      <c r="B902538" s="76"/>
      <c r="C902538" s="75"/>
    </row>
    <row r="902539" spans="2:3" x14ac:dyDescent="0.25">
      <c r="B902539" s="76"/>
      <c r="C902539" s="75"/>
    </row>
    <row r="902649" spans="2:3" x14ac:dyDescent="0.25">
      <c r="B902649" s="76"/>
      <c r="C902649" s="75"/>
    </row>
    <row r="902650" spans="2:3" x14ac:dyDescent="0.25">
      <c r="B902650" s="76"/>
      <c r="C902650" s="75"/>
    </row>
    <row r="902651" spans="2:3" x14ac:dyDescent="0.25">
      <c r="B902651" s="76"/>
      <c r="C902651" s="75"/>
    </row>
    <row r="902652" spans="2:3" x14ac:dyDescent="0.25">
      <c r="B902652" s="76"/>
      <c r="C902652" s="75"/>
    </row>
    <row r="902653" spans="2:3" x14ac:dyDescent="0.25">
      <c r="B902653" s="76"/>
      <c r="C902653" s="75"/>
    </row>
    <row r="902654" spans="2:3" x14ac:dyDescent="0.25">
      <c r="B902654" s="76"/>
      <c r="C902654" s="75"/>
    </row>
    <row r="902655" spans="2:3" x14ac:dyDescent="0.25">
      <c r="B902655" s="76"/>
      <c r="C902655" s="75"/>
    </row>
    <row r="902656" spans="2:3" x14ac:dyDescent="0.25">
      <c r="B902656" s="76"/>
      <c r="C902656" s="75"/>
    </row>
    <row r="902657" spans="2:3" x14ac:dyDescent="0.25">
      <c r="B902657" s="76"/>
      <c r="C902657" s="75"/>
    </row>
    <row r="902658" spans="2:3" x14ac:dyDescent="0.25">
      <c r="B902658" s="76"/>
      <c r="C902658" s="75"/>
    </row>
    <row r="902659" spans="2:3" x14ac:dyDescent="0.25">
      <c r="B902659" s="76"/>
      <c r="C902659" s="75"/>
    </row>
    <row r="902660" spans="2:3" x14ac:dyDescent="0.25">
      <c r="B902660" s="76"/>
      <c r="C902660" s="75"/>
    </row>
    <row r="902661" spans="2:3" x14ac:dyDescent="0.25">
      <c r="B902661" s="76"/>
      <c r="C902661" s="75"/>
    </row>
    <row r="902771" spans="2:3" x14ac:dyDescent="0.25">
      <c r="B902771" s="76"/>
      <c r="C902771" s="75"/>
    </row>
    <row r="902772" spans="2:3" x14ac:dyDescent="0.25">
      <c r="B902772" s="76"/>
      <c r="C902772" s="75"/>
    </row>
    <row r="902773" spans="2:3" x14ac:dyDescent="0.25">
      <c r="B902773" s="76"/>
      <c r="C902773" s="75"/>
    </row>
    <row r="902774" spans="2:3" x14ac:dyDescent="0.25">
      <c r="B902774" s="76"/>
      <c r="C902774" s="75"/>
    </row>
    <row r="902775" spans="2:3" x14ac:dyDescent="0.25">
      <c r="B902775" s="76"/>
      <c r="C902775" s="75"/>
    </row>
    <row r="902776" spans="2:3" x14ac:dyDescent="0.25">
      <c r="B902776" s="76"/>
      <c r="C902776" s="75"/>
    </row>
    <row r="902777" spans="2:3" x14ac:dyDescent="0.25">
      <c r="B902777" s="76"/>
      <c r="C902777" s="75"/>
    </row>
    <row r="902778" spans="2:3" x14ac:dyDescent="0.25">
      <c r="B902778" s="76"/>
      <c r="C902778" s="75"/>
    </row>
    <row r="902779" spans="2:3" x14ac:dyDescent="0.25">
      <c r="B902779" s="76"/>
      <c r="C902779" s="75"/>
    </row>
    <row r="902780" spans="2:3" x14ac:dyDescent="0.25">
      <c r="B902780" s="76"/>
      <c r="C902780" s="75"/>
    </row>
    <row r="902781" spans="2:3" x14ac:dyDescent="0.25">
      <c r="B902781" s="76"/>
      <c r="C902781" s="75"/>
    </row>
    <row r="902782" spans="2:3" x14ac:dyDescent="0.25">
      <c r="B902782" s="76"/>
      <c r="C902782" s="75"/>
    </row>
    <row r="902783" spans="2:3" x14ac:dyDescent="0.25">
      <c r="B902783" s="76"/>
      <c r="C902783" s="75"/>
    </row>
    <row r="902893" spans="2:3" x14ac:dyDescent="0.25">
      <c r="B902893" s="76"/>
      <c r="C902893" s="75"/>
    </row>
    <row r="902894" spans="2:3" x14ac:dyDescent="0.25">
      <c r="B902894" s="76"/>
      <c r="C902894" s="75"/>
    </row>
    <row r="902895" spans="2:3" x14ac:dyDescent="0.25">
      <c r="B902895" s="76"/>
      <c r="C902895" s="75"/>
    </row>
    <row r="902896" spans="2:3" x14ac:dyDescent="0.25">
      <c r="B902896" s="76"/>
      <c r="C902896" s="75"/>
    </row>
    <row r="902897" spans="2:3" x14ac:dyDescent="0.25">
      <c r="B902897" s="76"/>
      <c r="C902897" s="75"/>
    </row>
    <row r="902898" spans="2:3" x14ac:dyDescent="0.25">
      <c r="B902898" s="76"/>
      <c r="C902898" s="75"/>
    </row>
    <row r="902899" spans="2:3" x14ac:dyDescent="0.25">
      <c r="B902899" s="76"/>
      <c r="C902899" s="75"/>
    </row>
    <row r="902900" spans="2:3" x14ac:dyDescent="0.25">
      <c r="B902900" s="76"/>
      <c r="C902900" s="75"/>
    </row>
    <row r="902901" spans="2:3" x14ac:dyDescent="0.25">
      <c r="B902901" s="76"/>
      <c r="C902901" s="75"/>
    </row>
    <row r="902902" spans="2:3" x14ac:dyDescent="0.25">
      <c r="B902902" s="76"/>
      <c r="C902902" s="75"/>
    </row>
    <row r="902903" spans="2:3" x14ac:dyDescent="0.25">
      <c r="B902903" s="76"/>
      <c r="C902903" s="75"/>
    </row>
    <row r="902904" spans="2:3" x14ac:dyDescent="0.25">
      <c r="B902904" s="76"/>
      <c r="C902904" s="75"/>
    </row>
    <row r="902905" spans="2:3" x14ac:dyDescent="0.25">
      <c r="B902905" s="76"/>
      <c r="C902905" s="75"/>
    </row>
    <row r="903015" spans="2:3" x14ac:dyDescent="0.25">
      <c r="B903015" s="76"/>
      <c r="C903015" s="75"/>
    </row>
    <row r="903016" spans="2:3" x14ac:dyDescent="0.25">
      <c r="B903016" s="76"/>
      <c r="C903016" s="75"/>
    </row>
    <row r="903017" spans="2:3" x14ac:dyDescent="0.25">
      <c r="B903017" s="76"/>
      <c r="C903017" s="75"/>
    </row>
    <row r="903018" spans="2:3" x14ac:dyDescent="0.25">
      <c r="B903018" s="76"/>
      <c r="C903018" s="75"/>
    </row>
    <row r="903019" spans="2:3" x14ac:dyDescent="0.25">
      <c r="B903019" s="76"/>
      <c r="C903019" s="75"/>
    </row>
    <row r="903020" spans="2:3" x14ac:dyDescent="0.25">
      <c r="B903020" s="76"/>
      <c r="C903020" s="75"/>
    </row>
    <row r="903021" spans="2:3" x14ac:dyDescent="0.25">
      <c r="B903021" s="76"/>
      <c r="C903021" s="75"/>
    </row>
    <row r="903022" spans="2:3" x14ac:dyDescent="0.25">
      <c r="B903022" s="76"/>
      <c r="C903022" s="75"/>
    </row>
    <row r="903023" spans="2:3" x14ac:dyDescent="0.25">
      <c r="B903023" s="76"/>
      <c r="C903023" s="75"/>
    </row>
    <row r="903024" spans="2:3" x14ac:dyDescent="0.25">
      <c r="B903024" s="76"/>
      <c r="C903024" s="75"/>
    </row>
    <row r="903025" spans="2:3" x14ac:dyDescent="0.25">
      <c r="B903025" s="76"/>
      <c r="C903025" s="75"/>
    </row>
    <row r="903026" spans="2:3" x14ac:dyDescent="0.25">
      <c r="B903026" s="76"/>
      <c r="C903026" s="75"/>
    </row>
    <row r="903027" spans="2:3" x14ac:dyDescent="0.25">
      <c r="B903027" s="76"/>
      <c r="C903027" s="75"/>
    </row>
    <row r="903137" spans="2:3" x14ac:dyDescent="0.25">
      <c r="B903137" s="76"/>
      <c r="C903137" s="75"/>
    </row>
    <row r="903138" spans="2:3" x14ac:dyDescent="0.25">
      <c r="B903138" s="76"/>
      <c r="C903138" s="75"/>
    </row>
    <row r="903139" spans="2:3" x14ac:dyDescent="0.25">
      <c r="B903139" s="76"/>
      <c r="C903139" s="75"/>
    </row>
    <row r="903140" spans="2:3" x14ac:dyDescent="0.25">
      <c r="B903140" s="76"/>
      <c r="C903140" s="75"/>
    </row>
    <row r="903141" spans="2:3" x14ac:dyDescent="0.25">
      <c r="B903141" s="76"/>
      <c r="C903141" s="75"/>
    </row>
    <row r="903142" spans="2:3" x14ac:dyDescent="0.25">
      <c r="B903142" s="76"/>
      <c r="C903142" s="75"/>
    </row>
    <row r="903143" spans="2:3" x14ac:dyDescent="0.25">
      <c r="B903143" s="76"/>
      <c r="C903143" s="75"/>
    </row>
    <row r="903144" spans="2:3" x14ac:dyDescent="0.25">
      <c r="B903144" s="76"/>
      <c r="C903144" s="75"/>
    </row>
    <row r="903145" spans="2:3" x14ac:dyDescent="0.25">
      <c r="B903145" s="76"/>
      <c r="C903145" s="75"/>
    </row>
    <row r="903146" spans="2:3" x14ac:dyDescent="0.25">
      <c r="B903146" s="76"/>
      <c r="C903146" s="75"/>
    </row>
    <row r="903147" spans="2:3" x14ac:dyDescent="0.25">
      <c r="B903147" s="76"/>
      <c r="C903147" s="75"/>
    </row>
    <row r="903148" spans="2:3" x14ac:dyDescent="0.25">
      <c r="B903148" s="76"/>
      <c r="C903148" s="75"/>
    </row>
    <row r="903149" spans="2:3" x14ac:dyDescent="0.25">
      <c r="B903149" s="76"/>
      <c r="C903149" s="75"/>
    </row>
    <row r="903259" spans="2:3" x14ac:dyDescent="0.25">
      <c r="B903259" s="76"/>
      <c r="C903259" s="75"/>
    </row>
    <row r="903260" spans="2:3" x14ac:dyDescent="0.25">
      <c r="B903260" s="76"/>
      <c r="C903260" s="75"/>
    </row>
    <row r="903261" spans="2:3" x14ac:dyDescent="0.25">
      <c r="B903261" s="76"/>
      <c r="C903261" s="75"/>
    </row>
    <row r="903262" spans="2:3" x14ac:dyDescent="0.25">
      <c r="B903262" s="76"/>
      <c r="C903262" s="75"/>
    </row>
    <row r="903263" spans="2:3" x14ac:dyDescent="0.25">
      <c r="B903263" s="76"/>
      <c r="C903263" s="75"/>
    </row>
    <row r="903264" spans="2:3" x14ac:dyDescent="0.25">
      <c r="B903264" s="76"/>
      <c r="C903264" s="75"/>
    </row>
    <row r="903265" spans="2:3" x14ac:dyDescent="0.25">
      <c r="B903265" s="76"/>
      <c r="C903265" s="75"/>
    </row>
    <row r="903266" spans="2:3" x14ac:dyDescent="0.25">
      <c r="B903266" s="76"/>
      <c r="C903266" s="75"/>
    </row>
    <row r="903267" spans="2:3" x14ac:dyDescent="0.25">
      <c r="B903267" s="76"/>
      <c r="C903267" s="75"/>
    </row>
    <row r="903268" spans="2:3" x14ac:dyDescent="0.25">
      <c r="B903268" s="76"/>
      <c r="C903268" s="75"/>
    </row>
    <row r="903269" spans="2:3" x14ac:dyDescent="0.25">
      <c r="B903269" s="76"/>
      <c r="C903269" s="75"/>
    </row>
    <row r="903270" spans="2:3" x14ac:dyDescent="0.25">
      <c r="B903270" s="76"/>
      <c r="C903270" s="75"/>
    </row>
    <row r="903271" spans="2:3" x14ac:dyDescent="0.25">
      <c r="B903271" s="76"/>
      <c r="C903271" s="75"/>
    </row>
    <row r="903381" spans="2:3" x14ac:dyDescent="0.25">
      <c r="B903381" s="76"/>
      <c r="C903381" s="75"/>
    </row>
    <row r="903382" spans="2:3" x14ac:dyDescent="0.25">
      <c r="B903382" s="76"/>
      <c r="C903382" s="75"/>
    </row>
    <row r="903383" spans="2:3" x14ac:dyDescent="0.25">
      <c r="B903383" s="76"/>
      <c r="C903383" s="75"/>
    </row>
    <row r="903384" spans="2:3" x14ac:dyDescent="0.25">
      <c r="B903384" s="76"/>
      <c r="C903384" s="75"/>
    </row>
    <row r="903385" spans="2:3" x14ac:dyDescent="0.25">
      <c r="B903385" s="76"/>
      <c r="C903385" s="75"/>
    </row>
    <row r="903386" spans="2:3" x14ac:dyDescent="0.25">
      <c r="B903386" s="76"/>
      <c r="C903386" s="75"/>
    </row>
    <row r="903387" spans="2:3" x14ac:dyDescent="0.25">
      <c r="B903387" s="76"/>
      <c r="C903387" s="75"/>
    </row>
    <row r="903388" spans="2:3" x14ac:dyDescent="0.25">
      <c r="B903388" s="76"/>
      <c r="C903388" s="75"/>
    </row>
    <row r="903389" spans="2:3" x14ac:dyDescent="0.25">
      <c r="B903389" s="76"/>
      <c r="C903389" s="75"/>
    </row>
    <row r="903390" spans="2:3" x14ac:dyDescent="0.25">
      <c r="B903390" s="76"/>
      <c r="C903390" s="75"/>
    </row>
    <row r="903391" spans="2:3" x14ac:dyDescent="0.25">
      <c r="B903391" s="76"/>
      <c r="C903391" s="75"/>
    </row>
    <row r="903392" spans="2:3" x14ac:dyDescent="0.25">
      <c r="B903392" s="76"/>
      <c r="C903392" s="75"/>
    </row>
    <row r="903393" spans="2:3" x14ac:dyDescent="0.25">
      <c r="B903393" s="76"/>
      <c r="C903393" s="75"/>
    </row>
    <row r="903503" spans="2:3" x14ac:dyDescent="0.25">
      <c r="B903503" s="76"/>
      <c r="C903503" s="75"/>
    </row>
    <row r="903504" spans="2:3" x14ac:dyDescent="0.25">
      <c r="B903504" s="76"/>
      <c r="C903504" s="75"/>
    </row>
    <row r="903505" spans="2:3" x14ac:dyDescent="0.25">
      <c r="B903505" s="76"/>
      <c r="C903505" s="75"/>
    </row>
    <row r="903506" spans="2:3" x14ac:dyDescent="0.25">
      <c r="B903506" s="76"/>
      <c r="C903506" s="75"/>
    </row>
    <row r="903507" spans="2:3" x14ac:dyDescent="0.25">
      <c r="B903507" s="76"/>
      <c r="C903507" s="75"/>
    </row>
    <row r="903508" spans="2:3" x14ac:dyDescent="0.25">
      <c r="B903508" s="76"/>
      <c r="C903508" s="75"/>
    </row>
    <row r="903509" spans="2:3" x14ac:dyDescent="0.25">
      <c r="B903509" s="76"/>
      <c r="C903509" s="75"/>
    </row>
    <row r="903510" spans="2:3" x14ac:dyDescent="0.25">
      <c r="B903510" s="76"/>
      <c r="C903510" s="75"/>
    </row>
    <row r="903511" spans="2:3" x14ac:dyDescent="0.25">
      <c r="B903511" s="76"/>
      <c r="C903511" s="75"/>
    </row>
    <row r="903512" spans="2:3" x14ac:dyDescent="0.25">
      <c r="B903512" s="76"/>
      <c r="C903512" s="75"/>
    </row>
    <row r="903513" spans="2:3" x14ac:dyDescent="0.25">
      <c r="B903513" s="76"/>
      <c r="C903513" s="75"/>
    </row>
    <row r="903514" spans="2:3" x14ac:dyDescent="0.25">
      <c r="B903514" s="76"/>
      <c r="C903514" s="75"/>
    </row>
    <row r="903515" spans="2:3" x14ac:dyDescent="0.25">
      <c r="B903515" s="76"/>
      <c r="C903515" s="75"/>
    </row>
    <row r="903625" spans="2:3" x14ac:dyDescent="0.25">
      <c r="B903625" s="76"/>
      <c r="C903625" s="75"/>
    </row>
    <row r="903626" spans="2:3" x14ac:dyDescent="0.25">
      <c r="B903626" s="76"/>
      <c r="C903626" s="75"/>
    </row>
    <row r="903627" spans="2:3" x14ac:dyDescent="0.25">
      <c r="B903627" s="76"/>
      <c r="C903627" s="75"/>
    </row>
    <row r="903628" spans="2:3" x14ac:dyDescent="0.25">
      <c r="B903628" s="76"/>
      <c r="C903628" s="75"/>
    </row>
    <row r="903629" spans="2:3" x14ac:dyDescent="0.25">
      <c r="B903629" s="76"/>
      <c r="C903629" s="75"/>
    </row>
    <row r="903630" spans="2:3" x14ac:dyDescent="0.25">
      <c r="B903630" s="76"/>
      <c r="C903630" s="75"/>
    </row>
    <row r="903631" spans="2:3" x14ac:dyDescent="0.25">
      <c r="B903631" s="76"/>
      <c r="C903631" s="75"/>
    </row>
    <row r="903632" spans="2:3" x14ac:dyDescent="0.25">
      <c r="B903632" s="76"/>
      <c r="C903632" s="75"/>
    </row>
    <row r="903633" spans="2:3" x14ac:dyDescent="0.25">
      <c r="B903633" s="76"/>
      <c r="C903633" s="75"/>
    </row>
    <row r="903634" spans="2:3" x14ac:dyDescent="0.25">
      <c r="B903634" s="76"/>
      <c r="C903634" s="75"/>
    </row>
    <row r="903635" spans="2:3" x14ac:dyDescent="0.25">
      <c r="B903635" s="76"/>
      <c r="C903635" s="75"/>
    </row>
    <row r="903636" spans="2:3" x14ac:dyDescent="0.25">
      <c r="B903636" s="76"/>
      <c r="C903636" s="75"/>
    </row>
    <row r="903637" spans="2:3" x14ac:dyDescent="0.25">
      <c r="B903637" s="76"/>
      <c r="C903637" s="75"/>
    </row>
    <row r="903747" spans="2:3" x14ac:dyDescent="0.25">
      <c r="B903747" s="76"/>
      <c r="C903747" s="75"/>
    </row>
    <row r="903748" spans="2:3" x14ac:dyDescent="0.25">
      <c r="B903748" s="76"/>
      <c r="C903748" s="75"/>
    </row>
    <row r="903749" spans="2:3" x14ac:dyDescent="0.25">
      <c r="B903749" s="76"/>
      <c r="C903749" s="75"/>
    </row>
    <row r="903750" spans="2:3" x14ac:dyDescent="0.25">
      <c r="B903750" s="76"/>
      <c r="C903750" s="75"/>
    </row>
    <row r="903751" spans="2:3" x14ac:dyDescent="0.25">
      <c r="B903751" s="76"/>
      <c r="C903751" s="75"/>
    </row>
    <row r="903752" spans="2:3" x14ac:dyDescent="0.25">
      <c r="B903752" s="76"/>
      <c r="C903752" s="75"/>
    </row>
    <row r="903753" spans="2:3" x14ac:dyDescent="0.25">
      <c r="B903753" s="76"/>
      <c r="C903753" s="75"/>
    </row>
    <row r="903754" spans="2:3" x14ac:dyDescent="0.25">
      <c r="B903754" s="76"/>
      <c r="C903754" s="75"/>
    </row>
    <row r="903755" spans="2:3" x14ac:dyDescent="0.25">
      <c r="B903755" s="76"/>
      <c r="C903755" s="75"/>
    </row>
    <row r="903756" spans="2:3" x14ac:dyDescent="0.25">
      <c r="B903756" s="76"/>
      <c r="C903756" s="75"/>
    </row>
    <row r="903757" spans="2:3" x14ac:dyDescent="0.25">
      <c r="B903757" s="76"/>
      <c r="C903757" s="75"/>
    </row>
    <row r="903758" spans="2:3" x14ac:dyDescent="0.25">
      <c r="B903758" s="76"/>
      <c r="C903758" s="75"/>
    </row>
    <row r="903759" spans="2:3" x14ac:dyDescent="0.25">
      <c r="B903759" s="76"/>
      <c r="C903759" s="75"/>
    </row>
    <row r="903869" spans="2:3" x14ac:dyDescent="0.25">
      <c r="B903869" s="76"/>
      <c r="C903869" s="75"/>
    </row>
    <row r="903870" spans="2:3" x14ac:dyDescent="0.25">
      <c r="B903870" s="76"/>
      <c r="C903870" s="75"/>
    </row>
    <row r="903871" spans="2:3" x14ac:dyDescent="0.25">
      <c r="B903871" s="76"/>
      <c r="C903871" s="75"/>
    </row>
    <row r="903872" spans="2:3" x14ac:dyDescent="0.25">
      <c r="B903872" s="76"/>
      <c r="C903872" s="75"/>
    </row>
    <row r="903873" spans="2:3" x14ac:dyDescent="0.25">
      <c r="B903873" s="76"/>
      <c r="C903873" s="75"/>
    </row>
    <row r="903874" spans="2:3" x14ac:dyDescent="0.25">
      <c r="B903874" s="76"/>
      <c r="C903874" s="75"/>
    </row>
    <row r="903875" spans="2:3" x14ac:dyDescent="0.25">
      <c r="B903875" s="76"/>
      <c r="C903875" s="75"/>
    </row>
    <row r="903876" spans="2:3" x14ac:dyDescent="0.25">
      <c r="B903876" s="76"/>
      <c r="C903876" s="75"/>
    </row>
    <row r="903877" spans="2:3" x14ac:dyDescent="0.25">
      <c r="B903877" s="76"/>
      <c r="C903877" s="75"/>
    </row>
    <row r="903878" spans="2:3" x14ac:dyDescent="0.25">
      <c r="B903878" s="76"/>
      <c r="C903878" s="75"/>
    </row>
    <row r="903879" spans="2:3" x14ac:dyDescent="0.25">
      <c r="B903879" s="76"/>
      <c r="C903879" s="75"/>
    </row>
    <row r="903880" spans="2:3" x14ac:dyDescent="0.25">
      <c r="B903880" s="76"/>
      <c r="C903880" s="75"/>
    </row>
    <row r="903881" spans="2:3" x14ac:dyDescent="0.25">
      <c r="B903881" s="76"/>
      <c r="C903881" s="75"/>
    </row>
    <row r="903991" spans="2:3" x14ac:dyDescent="0.25">
      <c r="B903991" s="76"/>
      <c r="C903991" s="75"/>
    </row>
    <row r="903992" spans="2:3" x14ac:dyDescent="0.25">
      <c r="B903992" s="76"/>
      <c r="C903992" s="75"/>
    </row>
    <row r="903993" spans="2:3" x14ac:dyDescent="0.25">
      <c r="B903993" s="76"/>
      <c r="C903993" s="75"/>
    </row>
    <row r="903994" spans="2:3" x14ac:dyDescent="0.25">
      <c r="B903994" s="76"/>
      <c r="C903994" s="75"/>
    </row>
    <row r="903995" spans="2:3" x14ac:dyDescent="0.25">
      <c r="B903995" s="76"/>
      <c r="C903995" s="75"/>
    </row>
    <row r="903996" spans="2:3" x14ac:dyDescent="0.25">
      <c r="B903996" s="76"/>
      <c r="C903996" s="75"/>
    </row>
    <row r="903997" spans="2:3" x14ac:dyDescent="0.25">
      <c r="B903997" s="76"/>
      <c r="C903997" s="75"/>
    </row>
    <row r="903998" spans="2:3" x14ac:dyDescent="0.25">
      <c r="B903998" s="76"/>
      <c r="C903998" s="75"/>
    </row>
    <row r="903999" spans="2:3" x14ac:dyDescent="0.25">
      <c r="B903999" s="76"/>
      <c r="C903999" s="75"/>
    </row>
    <row r="904000" spans="2:3" x14ac:dyDescent="0.25">
      <c r="B904000" s="76"/>
      <c r="C904000" s="75"/>
    </row>
    <row r="904001" spans="2:3" x14ac:dyDescent="0.25">
      <c r="B904001" s="76"/>
      <c r="C904001" s="75"/>
    </row>
    <row r="904002" spans="2:3" x14ac:dyDescent="0.25">
      <c r="B904002" s="76"/>
      <c r="C904002" s="75"/>
    </row>
    <row r="904003" spans="2:3" x14ac:dyDescent="0.25">
      <c r="B904003" s="76"/>
      <c r="C904003" s="75"/>
    </row>
    <row r="904113" spans="2:3" x14ac:dyDescent="0.25">
      <c r="B904113" s="76"/>
      <c r="C904113" s="75"/>
    </row>
    <row r="904114" spans="2:3" x14ac:dyDescent="0.25">
      <c r="B904114" s="76"/>
      <c r="C904114" s="75"/>
    </row>
    <row r="904115" spans="2:3" x14ac:dyDescent="0.25">
      <c r="B904115" s="76"/>
      <c r="C904115" s="75"/>
    </row>
    <row r="904116" spans="2:3" x14ac:dyDescent="0.25">
      <c r="B904116" s="76"/>
      <c r="C904116" s="75"/>
    </row>
    <row r="904117" spans="2:3" x14ac:dyDescent="0.25">
      <c r="B904117" s="76"/>
      <c r="C904117" s="75"/>
    </row>
    <row r="904118" spans="2:3" x14ac:dyDescent="0.25">
      <c r="B904118" s="76"/>
      <c r="C904118" s="75"/>
    </row>
    <row r="904119" spans="2:3" x14ac:dyDescent="0.25">
      <c r="B904119" s="76"/>
      <c r="C904119" s="75"/>
    </row>
    <row r="904120" spans="2:3" x14ac:dyDescent="0.25">
      <c r="B904120" s="76"/>
      <c r="C904120" s="75"/>
    </row>
    <row r="904121" spans="2:3" x14ac:dyDescent="0.25">
      <c r="B904121" s="76"/>
      <c r="C904121" s="75"/>
    </row>
    <row r="904122" spans="2:3" x14ac:dyDescent="0.25">
      <c r="B904122" s="76"/>
      <c r="C904122" s="75"/>
    </row>
    <row r="904123" spans="2:3" x14ac:dyDescent="0.25">
      <c r="B904123" s="76"/>
      <c r="C904123" s="75"/>
    </row>
    <row r="904124" spans="2:3" x14ac:dyDescent="0.25">
      <c r="B904124" s="76"/>
      <c r="C904124" s="75"/>
    </row>
    <row r="904125" spans="2:3" x14ac:dyDescent="0.25">
      <c r="B904125" s="76"/>
      <c r="C904125" s="75"/>
    </row>
    <row r="904235" spans="2:3" x14ac:dyDescent="0.25">
      <c r="B904235" s="76"/>
      <c r="C904235" s="75"/>
    </row>
    <row r="904236" spans="2:3" x14ac:dyDescent="0.25">
      <c r="B904236" s="76"/>
      <c r="C904236" s="75"/>
    </row>
    <row r="904237" spans="2:3" x14ac:dyDescent="0.25">
      <c r="B904237" s="76"/>
      <c r="C904237" s="75"/>
    </row>
    <row r="904238" spans="2:3" x14ac:dyDescent="0.25">
      <c r="B904238" s="76"/>
      <c r="C904238" s="75"/>
    </row>
    <row r="904239" spans="2:3" x14ac:dyDescent="0.25">
      <c r="B904239" s="76"/>
      <c r="C904239" s="75"/>
    </row>
    <row r="904240" spans="2:3" x14ac:dyDescent="0.25">
      <c r="B904240" s="76"/>
      <c r="C904240" s="75"/>
    </row>
    <row r="904241" spans="2:3" x14ac:dyDescent="0.25">
      <c r="B904241" s="76"/>
      <c r="C904241" s="75"/>
    </row>
    <row r="904242" spans="2:3" x14ac:dyDescent="0.25">
      <c r="B904242" s="76"/>
      <c r="C904242" s="75"/>
    </row>
    <row r="904243" spans="2:3" x14ac:dyDescent="0.25">
      <c r="B904243" s="76"/>
      <c r="C904243" s="75"/>
    </row>
    <row r="904244" spans="2:3" x14ac:dyDescent="0.25">
      <c r="B904244" s="76"/>
      <c r="C904244" s="75"/>
    </row>
    <row r="904245" spans="2:3" x14ac:dyDescent="0.25">
      <c r="B904245" s="76"/>
      <c r="C904245" s="75"/>
    </row>
    <row r="904246" spans="2:3" x14ac:dyDescent="0.25">
      <c r="B904246" s="76"/>
      <c r="C904246" s="75"/>
    </row>
    <row r="904247" spans="2:3" x14ac:dyDescent="0.25">
      <c r="B904247" s="76"/>
      <c r="C904247" s="75"/>
    </row>
    <row r="904357" spans="2:3" x14ac:dyDescent="0.25">
      <c r="B904357" s="76"/>
      <c r="C904357" s="75"/>
    </row>
    <row r="904358" spans="2:3" x14ac:dyDescent="0.25">
      <c r="B904358" s="76"/>
      <c r="C904358" s="75"/>
    </row>
    <row r="904359" spans="2:3" x14ac:dyDescent="0.25">
      <c r="B904359" s="76"/>
      <c r="C904359" s="75"/>
    </row>
    <row r="904360" spans="2:3" x14ac:dyDescent="0.25">
      <c r="B904360" s="76"/>
      <c r="C904360" s="75"/>
    </row>
    <row r="904361" spans="2:3" x14ac:dyDescent="0.25">
      <c r="B904361" s="76"/>
      <c r="C904361" s="75"/>
    </row>
    <row r="904362" spans="2:3" x14ac:dyDescent="0.25">
      <c r="B904362" s="76"/>
      <c r="C904362" s="75"/>
    </row>
    <row r="904363" spans="2:3" x14ac:dyDescent="0.25">
      <c r="B904363" s="76"/>
      <c r="C904363" s="75"/>
    </row>
    <row r="904364" spans="2:3" x14ac:dyDescent="0.25">
      <c r="B904364" s="76"/>
      <c r="C904364" s="75"/>
    </row>
    <row r="904365" spans="2:3" x14ac:dyDescent="0.25">
      <c r="B904365" s="76"/>
      <c r="C904365" s="75"/>
    </row>
    <row r="904366" spans="2:3" x14ac:dyDescent="0.25">
      <c r="B904366" s="76"/>
      <c r="C904366" s="75"/>
    </row>
    <row r="904367" spans="2:3" x14ac:dyDescent="0.25">
      <c r="B904367" s="76"/>
      <c r="C904367" s="75"/>
    </row>
    <row r="904368" spans="2:3" x14ac:dyDescent="0.25">
      <c r="B904368" s="76"/>
      <c r="C904368" s="75"/>
    </row>
    <row r="904369" spans="2:3" x14ac:dyDescent="0.25">
      <c r="B904369" s="76"/>
      <c r="C904369" s="75"/>
    </row>
    <row r="904479" spans="2:3" x14ac:dyDescent="0.25">
      <c r="B904479" s="76"/>
      <c r="C904479" s="75"/>
    </row>
    <row r="904480" spans="2:3" x14ac:dyDescent="0.25">
      <c r="B904480" s="76"/>
      <c r="C904480" s="75"/>
    </row>
    <row r="904481" spans="2:3" x14ac:dyDescent="0.25">
      <c r="B904481" s="76"/>
      <c r="C904481" s="75"/>
    </row>
    <row r="904482" spans="2:3" x14ac:dyDescent="0.25">
      <c r="B904482" s="76"/>
      <c r="C904482" s="75"/>
    </row>
    <row r="904483" spans="2:3" x14ac:dyDescent="0.25">
      <c r="B904483" s="76"/>
      <c r="C904483" s="75"/>
    </row>
    <row r="904484" spans="2:3" x14ac:dyDescent="0.25">
      <c r="B904484" s="76"/>
      <c r="C904484" s="75"/>
    </row>
    <row r="904485" spans="2:3" x14ac:dyDescent="0.25">
      <c r="B904485" s="76"/>
      <c r="C904485" s="75"/>
    </row>
    <row r="904486" spans="2:3" x14ac:dyDescent="0.25">
      <c r="B904486" s="76"/>
      <c r="C904486" s="75"/>
    </row>
    <row r="904487" spans="2:3" x14ac:dyDescent="0.25">
      <c r="B904487" s="76"/>
      <c r="C904487" s="75"/>
    </row>
    <row r="904488" spans="2:3" x14ac:dyDescent="0.25">
      <c r="B904488" s="76"/>
      <c r="C904488" s="75"/>
    </row>
    <row r="904489" spans="2:3" x14ac:dyDescent="0.25">
      <c r="B904489" s="76"/>
      <c r="C904489" s="75"/>
    </row>
    <row r="904490" spans="2:3" x14ac:dyDescent="0.25">
      <c r="B904490" s="76"/>
      <c r="C904490" s="75"/>
    </row>
    <row r="904491" spans="2:3" x14ac:dyDescent="0.25">
      <c r="B904491" s="76"/>
      <c r="C904491" s="75"/>
    </row>
    <row r="904601" spans="2:3" x14ac:dyDescent="0.25">
      <c r="B904601" s="76"/>
      <c r="C904601" s="75"/>
    </row>
    <row r="904602" spans="2:3" x14ac:dyDescent="0.25">
      <c r="B904602" s="76"/>
      <c r="C904602" s="75"/>
    </row>
    <row r="904603" spans="2:3" x14ac:dyDescent="0.25">
      <c r="B904603" s="76"/>
      <c r="C904603" s="75"/>
    </row>
    <row r="904604" spans="2:3" x14ac:dyDescent="0.25">
      <c r="B904604" s="76"/>
      <c r="C904604" s="75"/>
    </row>
    <row r="904605" spans="2:3" x14ac:dyDescent="0.25">
      <c r="B904605" s="76"/>
      <c r="C904605" s="75"/>
    </row>
    <row r="904606" spans="2:3" x14ac:dyDescent="0.25">
      <c r="B904606" s="76"/>
      <c r="C904606" s="75"/>
    </row>
    <row r="904607" spans="2:3" x14ac:dyDescent="0.25">
      <c r="B904607" s="76"/>
      <c r="C904607" s="75"/>
    </row>
    <row r="904608" spans="2:3" x14ac:dyDescent="0.25">
      <c r="B904608" s="76"/>
      <c r="C904608" s="75"/>
    </row>
    <row r="904609" spans="2:3" x14ac:dyDescent="0.25">
      <c r="B904609" s="76"/>
      <c r="C904609" s="75"/>
    </row>
    <row r="904610" spans="2:3" x14ac:dyDescent="0.25">
      <c r="B904610" s="76"/>
      <c r="C904610" s="75"/>
    </row>
    <row r="904611" spans="2:3" x14ac:dyDescent="0.25">
      <c r="B904611" s="76"/>
      <c r="C904611" s="75"/>
    </row>
    <row r="904612" spans="2:3" x14ac:dyDescent="0.25">
      <c r="B904612" s="76"/>
      <c r="C904612" s="75"/>
    </row>
    <row r="904613" spans="2:3" x14ac:dyDescent="0.25">
      <c r="B904613" s="76"/>
      <c r="C904613" s="75"/>
    </row>
    <row r="904723" spans="2:3" x14ac:dyDescent="0.25">
      <c r="B904723" s="76"/>
      <c r="C904723" s="75"/>
    </row>
    <row r="904724" spans="2:3" x14ac:dyDescent="0.25">
      <c r="B904724" s="76"/>
      <c r="C904724" s="75"/>
    </row>
    <row r="904725" spans="2:3" x14ac:dyDescent="0.25">
      <c r="B904725" s="76"/>
      <c r="C904725" s="75"/>
    </row>
    <row r="904726" spans="2:3" x14ac:dyDescent="0.25">
      <c r="B904726" s="76"/>
      <c r="C904726" s="75"/>
    </row>
    <row r="904727" spans="2:3" x14ac:dyDescent="0.25">
      <c r="B904727" s="76"/>
      <c r="C904727" s="75"/>
    </row>
    <row r="904728" spans="2:3" x14ac:dyDescent="0.25">
      <c r="B904728" s="76"/>
      <c r="C904728" s="75"/>
    </row>
    <row r="904729" spans="2:3" x14ac:dyDescent="0.25">
      <c r="B904729" s="76"/>
      <c r="C904729" s="75"/>
    </row>
    <row r="904730" spans="2:3" x14ac:dyDescent="0.25">
      <c r="B904730" s="76"/>
      <c r="C904730" s="75"/>
    </row>
    <row r="904731" spans="2:3" x14ac:dyDescent="0.25">
      <c r="B904731" s="76"/>
      <c r="C904731" s="75"/>
    </row>
    <row r="904732" spans="2:3" x14ac:dyDescent="0.25">
      <c r="B904732" s="76"/>
      <c r="C904732" s="75"/>
    </row>
    <row r="904733" spans="2:3" x14ac:dyDescent="0.25">
      <c r="B904733" s="76"/>
      <c r="C904733" s="75"/>
    </row>
    <row r="904734" spans="2:3" x14ac:dyDescent="0.25">
      <c r="B904734" s="76"/>
      <c r="C904734" s="75"/>
    </row>
    <row r="904735" spans="2:3" x14ac:dyDescent="0.25">
      <c r="B904735" s="76"/>
      <c r="C904735" s="75"/>
    </row>
    <row r="904845" spans="2:3" x14ac:dyDescent="0.25">
      <c r="B904845" s="76"/>
      <c r="C904845" s="75"/>
    </row>
    <row r="904846" spans="2:3" x14ac:dyDescent="0.25">
      <c r="B904846" s="76"/>
      <c r="C904846" s="75"/>
    </row>
    <row r="904847" spans="2:3" x14ac:dyDescent="0.25">
      <c r="B904847" s="76"/>
      <c r="C904847" s="75"/>
    </row>
    <row r="904848" spans="2:3" x14ac:dyDescent="0.25">
      <c r="B904848" s="76"/>
      <c r="C904848" s="75"/>
    </row>
    <row r="904849" spans="2:3" x14ac:dyDescent="0.25">
      <c r="B904849" s="76"/>
      <c r="C904849" s="75"/>
    </row>
    <row r="904850" spans="2:3" x14ac:dyDescent="0.25">
      <c r="B904850" s="76"/>
      <c r="C904850" s="75"/>
    </row>
    <row r="904851" spans="2:3" x14ac:dyDescent="0.25">
      <c r="B904851" s="76"/>
      <c r="C904851" s="75"/>
    </row>
    <row r="904852" spans="2:3" x14ac:dyDescent="0.25">
      <c r="B904852" s="76"/>
      <c r="C904852" s="75"/>
    </row>
    <row r="904853" spans="2:3" x14ac:dyDescent="0.25">
      <c r="B904853" s="76"/>
      <c r="C904853" s="75"/>
    </row>
    <row r="904854" spans="2:3" x14ac:dyDescent="0.25">
      <c r="B904854" s="76"/>
      <c r="C904854" s="75"/>
    </row>
    <row r="904855" spans="2:3" x14ac:dyDescent="0.25">
      <c r="B904855" s="76"/>
      <c r="C904855" s="75"/>
    </row>
    <row r="904856" spans="2:3" x14ac:dyDescent="0.25">
      <c r="B904856" s="76"/>
      <c r="C904856" s="75"/>
    </row>
    <row r="904857" spans="2:3" x14ac:dyDescent="0.25">
      <c r="B904857" s="76"/>
      <c r="C904857" s="75"/>
    </row>
    <row r="904967" spans="2:3" x14ac:dyDescent="0.25">
      <c r="B904967" s="76"/>
      <c r="C904967" s="75"/>
    </row>
    <row r="904968" spans="2:3" x14ac:dyDescent="0.25">
      <c r="B904968" s="76"/>
      <c r="C904968" s="75"/>
    </row>
    <row r="904969" spans="2:3" x14ac:dyDescent="0.25">
      <c r="B904969" s="76"/>
      <c r="C904969" s="75"/>
    </row>
    <row r="904970" spans="2:3" x14ac:dyDescent="0.25">
      <c r="B904970" s="76"/>
      <c r="C904970" s="75"/>
    </row>
    <row r="904971" spans="2:3" x14ac:dyDescent="0.25">
      <c r="B904971" s="76"/>
      <c r="C904971" s="75"/>
    </row>
    <row r="904972" spans="2:3" x14ac:dyDescent="0.25">
      <c r="B904972" s="76"/>
      <c r="C904972" s="75"/>
    </row>
    <row r="904973" spans="2:3" x14ac:dyDescent="0.25">
      <c r="B904973" s="76"/>
      <c r="C904973" s="75"/>
    </row>
    <row r="904974" spans="2:3" x14ac:dyDescent="0.25">
      <c r="B904974" s="76"/>
      <c r="C904974" s="75"/>
    </row>
    <row r="904975" spans="2:3" x14ac:dyDescent="0.25">
      <c r="B904975" s="76"/>
      <c r="C904975" s="75"/>
    </row>
    <row r="904976" spans="2:3" x14ac:dyDescent="0.25">
      <c r="B904976" s="76"/>
      <c r="C904976" s="75"/>
    </row>
    <row r="904977" spans="2:3" x14ac:dyDescent="0.25">
      <c r="B904977" s="76"/>
      <c r="C904977" s="75"/>
    </row>
    <row r="904978" spans="2:3" x14ac:dyDescent="0.25">
      <c r="B904978" s="76"/>
      <c r="C904978" s="75"/>
    </row>
    <row r="904979" spans="2:3" x14ac:dyDescent="0.25">
      <c r="B904979" s="76"/>
      <c r="C904979" s="75"/>
    </row>
    <row r="905089" spans="2:3" x14ac:dyDescent="0.25">
      <c r="B905089" s="76"/>
      <c r="C905089" s="75"/>
    </row>
    <row r="905090" spans="2:3" x14ac:dyDescent="0.25">
      <c r="B905090" s="76"/>
      <c r="C905090" s="75"/>
    </row>
    <row r="905091" spans="2:3" x14ac:dyDescent="0.25">
      <c r="B905091" s="76"/>
      <c r="C905091" s="75"/>
    </row>
    <row r="905092" spans="2:3" x14ac:dyDescent="0.25">
      <c r="B905092" s="76"/>
      <c r="C905092" s="75"/>
    </row>
    <row r="905093" spans="2:3" x14ac:dyDescent="0.25">
      <c r="B905093" s="76"/>
      <c r="C905093" s="75"/>
    </row>
    <row r="905094" spans="2:3" x14ac:dyDescent="0.25">
      <c r="B905094" s="76"/>
      <c r="C905094" s="75"/>
    </row>
    <row r="905095" spans="2:3" x14ac:dyDescent="0.25">
      <c r="B905095" s="76"/>
      <c r="C905095" s="75"/>
    </row>
    <row r="905096" spans="2:3" x14ac:dyDescent="0.25">
      <c r="B905096" s="76"/>
      <c r="C905096" s="75"/>
    </row>
    <row r="905097" spans="2:3" x14ac:dyDescent="0.25">
      <c r="B905097" s="76"/>
      <c r="C905097" s="75"/>
    </row>
    <row r="905098" spans="2:3" x14ac:dyDescent="0.25">
      <c r="B905098" s="76"/>
      <c r="C905098" s="75"/>
    </row>
    <row r="905099" spans="2:3" x14ac:dyDescent="0.25">
      <c r="B905099" s="76"/>
      <c r="C905099" s="75"/>
    </row>
    <row r="905100" spans="2:3" x14ac:dyDescent="0.25">
      <c r="B905100" s="76"/>
      <c r="C905100" s="75"/>
    </row>
    <row r="905101" spans="2:3" x14ac:dyDescent="0.25">
      <c r="B905101" s="76"/>
      <c r="C905101" s="75"/>
    </row>
    <row r="905211" spans="2:3" x14ac:dyDescent="0.25">
      <c r="B905211" s="76"/>
      <c r="C905211" s="75"/>
    </row>
    <row r="905212" spans="2:3" x14ac:dyDescent="0.25">
      <c r="B905212" s="76"/>
      <c r="C905212" s="75"/>
    </row>
    <row r="905213" spans="2:3" x14ac:dyDescent="0.25">
      <c r="B905213" s="76"/>
      <c r="C905213" s="75"/>
    </row>
    <row r="905214" spans="2:3" x14ac:dyDescent="0.25">
      <c r="B905214" s="76"/>
      <c r="C905214" s="75"/>
    </row>
    <row r="905215" spans="2:3" x14ac:dyDescent="0.25">
      <c r="B905215" s="76"/>
      <c r="C905215" s="75"/>
    </row>
    <row r="905216" spans="2:3" x14ac:dyDescent="0.25">
      <c r="B905216" s="76"/>
      <c r="C905216" s="75"/>
    </row>
    <row r="905217" spans="2:3" x14ac:dyDescent="0.25">
      <c r="B905217" s="76"/>
      <c r="C905217" s="75"/>
    </row>
    <row r="905218" spans="2:3" x14ac:dyDescent="0.25">
      <c r="B905218" s="76"/>
      <c r="C905218" s="75"/>
    </row>
    <row r="905219" spans="2:3" x14ac:dyDescent="0.25">
      <c r="B905219" s="76"/>
      <c r="C905219" s="75"/>
    </row>
    <row r="905220" spans="2:3" x14ac:dyDescent="0.25">
      <c r="B905220" s="76"/>
      <c r="C905220" s="75"/>
    </row>
    <row r="905221" spans="2:3" x14ac:dyDescent="0.25">
      <c r="B905221" s="76"/>
      <c r="C905221" s="75"/>
    </row>
    <row r="905222" spans="2:3" x14ac:dyDescent="0.25">
      <c r="B905222" s="76"/>
      <c r="C905222" s="75"/>
    </row>
    <row r="905223" spans="2:3" x14ac:dyDescent="0.25">
      <c r="B905223" s="76"/>
      <c r="C905223" s="75"/>
    </row>
    <row r="905333" spans="2:3" x14ac:dyDescent="0.25">
      <c r="B905333" s="76"/>
      <c r="C905333" s="75"/>
    </row>
    <row r="905334" spans="2:3" x14ac:dyDescent="0.25">
      <c r="B905334" s="76"/>
      <c r="C905334" s="75"/>
    </row>
    <row r="905335" spans="2:3" x14ac:dyDescent="0.25">
      <c r="B905335" s="76"/>
      <c r="C905335" s="75"/>
    </row>
    <row r="905336" spans="2:3" x14ac:dyDescent="0.25">
      <c r="B905336" s="76"/>
      <c r="C905336" s="75"/>
    </row>
    <row r="905337" spans="2:3" x14ac:dyDescent="0.25">
      <c r="B905337" s="76"/>
      <c r="C905337" s="75"/>
    </row>
    <row r="905338" spans="2:3" x14ac:dyDescent="0.25">
      <c r="B905338" s="76"/>
      <c r="C905338" s="75"/>
    </row>
    <row r="905339" spans="2:3" x14ac:dyDescent="0.25">
      <c r="B905339" s="76"/>
      <c r="C905339" s="75"/>
    </row>
    <row r="905340" spans="2:3" x14ac:dyDescent="0.25">
      <c r="B905340" s="76"/>
      <c r="C905340" s="75"/>
    </row>
    <row r="905341" spans="2:3" x14ac:dyDescent="0.25">
      <c r="B905341" s="76"/>
      <c r="C905341" s="75"/>
    </row>
    <row r="905342" spans="2:3" x14ac:dyDescent="0.25">
      <c r="B905342" s="76"/>
      <c r="C905342" s="75"/>
    </row>
    <row r="905343" spans="2:3" x14ac:dyDescent="0.25">
      <c r="B905343" s="76"/>
      <c r="C905343" s="75"/>
    </row>
    <row r="905344" spans="2:3" x14ac:dyDescent="0.25">
      <c r="B905344" s="76"/>
      <c r="C905344" s="75"/>
    </row>
    <row r="905345" spans="2:3" x14ac:dyDescent="0.25">
      <c r="B905345" s="76"/>
      <c r="C905345" s="75"/>
    </row>
    <row r="905455" spans="2:3" x14ac:dyDescent="0.25">
      <c r="B905455" s="76"/>
      <c r="C905455" s="75"/>
    </row>
    <row r="905456" spans="2:3" x14ac:dyDescent="0.25">
      <c r="B905456" s="76"/>
      <c r="C905456" s="75"/>
    </row>
    <row r="905457" spans="2:3" x14ac:dyDescent="0.25">
      <c r="B905457" s="76"/>
      <c r="C905457" s="75"/>
    </row>
    <row r="905458" spans="2:3" x14ac:dyDescent="0.25">
      <c r="B905458" s="76"/>
      <c r="C905458" s="75"/>
    </row>
    <row r="905459" spans="2:3" x14ac:dyDescent="0.25">
      <c r="B905459" s="76"/>
      <c r="C905459" s="75"/>
    </row>
    <row r="905460" spans="2:3" x14ac:dyDescent="0.25">
      <c r="B905460" s="76"/>
      <c r="C905460" s="75"/>
    </row>
    <row r="905461" spans="2:3" x14ac:dyDescent="0.25">
      <c r="B905461" s="76"/>
      <c r="C905461" s="75"/>
    </row>
    <row r="905462" spans="2:3" x14ac:dyDescent="0.25">
      <c r="B905462" s="76"/>
      <c r="C905462" s="75"/>
    </row>
    <row r="905463" spans="2:3" x14ac:dyDescent="0.25">
      <c r="B905463" s="76"/>
      <c r="C905463" s="75"/>
    </row>
    <row r="905464" spans="2:3" x14ac:dyDescent="0.25">
      <c r="B905464" s="76"/>
      <c r="C905464" s="75"/>
    </row>
    <row r="905465" spans="2:3" x14ac:dyDescent="0.25">
      <c r="B905465" s="76"/>
      <c r="C905465" s="75"/>
    </row>
    <row r="905466" spans="2:3" x14ac:dyDescent="0.25">
      <c r="B905466" s="76"/>
      <c r="C905466" s="75"/>
    </row>
    <row r="905467" spans="2:3" x14ac:dyDescent="0.25">
      <c r="B905467" s="76"/>
      <c r="C905467" s="75"/>
    </row>
    <row r="905577" spans="2:3" x14ac:dyDescent="0.25">
      <c r="B905577" s="76"/>
      <c r="C905577" s="75"/>
    </row>
    <row r="905578" spans="2:3" x14ac:dyDescent="0.25">
      <c r="B905578" s="76"/>
      <c r="C905578" s="75"/>
    </row>
    <row r="905579" spans="2:3" x14ac:dyDescent="0.25">
      <c r="B905579" s="76"/>
      <c r="C905579" s="75"/>
    </row>
    <row r="905580" spans="2:3" x14ac:dyDescent="0.25">
      <c r="B905580" s="76"/>
      <c r="C905580" s="75"/>
    </row>
    <row r="905581" spans="2:3" x14ac:dyDescent="0.25">
      <c r="B905581" s="76"/>
      <c r="C905581" s="75"/>
    </row>
    <row r="905582" spans="2:3" x14ac:dyDescent="0.25">
      <c r="B905582" s="76"/>
      <c r="C905582" s="75"/>
    </row>
    <row r="905583" spans="2:3" x14ac:dyDescent="0.25">
      <c r="B905583" s="76"/>
      <c r="C905583" s="75"/>
    </row>
    <row r="905584" spans="2:3" x14ac:dyDescent="0.25">
      <c r="B905584" s="76"/>
      <c r="C905584" s="75"/>
    </row>
    <row r="905585" spans="2:3" x14ac:dyDescent="0.25">
      <c r="B905585" s="76"/>
      <c r="C905585" s="75"/>
    </row>
    <row r="905586" spans="2:3" x14ac:dyDescent="0.25">
      <c r="B905586" s="76"/>
      <c r="C905586" s="75"/>
    </row>
    <row r="905587" spans="2:3" x14ac:dyDescent="0.25">
      <c r="B905587" s="76"/>
      <c r="C905587" s="75"/>
    </row>
    <row r="905588" spans="2:3" x14ac:dyDescent="0.25">
      <c r="B905588" s="76"/>
      <c r="C905588" s="75"/>
    </row>
    <row r="905589" spans="2:3" x14ac:dyDescent="0.25">
      <c r="B905589" s="76"/>
      <c r="C905589" s="75"/>
    </row>
    <row r="905699" spans="2:3" x14ac:dyDescent="0.25">
      <c r="B905699" s="76"/>
      <c r="C905699" s="75"/>
    </row>
    <row r="905700" spans="2:3" x14ac:dyDescent="0.25">
      <c r="B905700" s="76"/>
      <c r="C905700" s="75"/>
    </row>
    <row r="905701" spans="2:3" x14ac:dyDescent="0.25">
      <c r="B905701" s="76"/>
      <c r="C905701" s="75"/>
    </row>
    <row r="905702" spans="2:3" x14ac:dyDescent="0.25">
      <c r="B905702" s="76"/>
      <c r="C905702" s="75"/>
    </row>
    <row r="905703" spans="2:3" x14ac:dyDescent="0.25">
      <c r="B905703" s="76"/>
      <c r="C905703" s="75"/>
    </row>
    <row r="905704" spans="2:3" x14ac:dyDescent="0.25">
      <c r="B905704" s="76"/>
      <c r="C905704" s="75"/>
    </row>
    <row r="905705" spans="2:3" x14ac:dyDescent="0.25">
      <c r="B905705" s="76"/>
      <c r="C905705" s="75"/>
    </row>
    <row r="905706" spans="2:3" x14ac:dyDescent="0.25">
      <c r="B905706" s="76"/>
      <c r="C905706" s="75"/>
    </row>
    <row r="905707" spans="2:3" x14ac:dyDescent="0.25">
      <c r="B905707" s="76"/>
      <c r="C905707" s="75"/>
    </row>
    <row r="905708" spans="2:3" x14ac:dyDescent="0.25">
      <c r="B905708" s="76"/>
      <c r="C905708" s="75"/>
    </row>
    <row r="905709" spans="2:3" x14ac:dyDescent="0.25">
      <c r="B905709" s="76"/>
      <c r="C905709" s="75"/>
    </row>
    <row r="905710" spans="2:3" x14ac:dyDescent="0.25">
      <c r="B905710" s="76"/>
      <c r="C905710" s="75"/>
    </row>
    <row r="905711" spans="2:3" x14ac:dyDescent="0.25">
      <c r="B905711" s="76"/>
      <c r="C905711" s="75"/>
    </row>
    <row r="905821" spans="2:3" x14ac:dyDescent="0.25">
      <c r="B905821" s="76"/>
      <c r="C905821" s="75"/>
    </row>
    <row r="905822" spans="2:3" x14ac:dyDescent="0.25">
      <c r="B905822" s="76"/>
      <c r="C905822" s="75"/>
    </row>
    <row r="905823" spans="2:3" x14ac:dyDescent="0.25">
      <c r="B905823" s="76"/>
      <c r="C905823" s="75"/>
    </row>
    <row r="905824" spans="2:3" x14ac:dyDescent="0.25">
      <c r="B905824" s="76"/>
      <c r="C905824" s="75"/>
    </row>
    <row r="905825" spans="2:3" x14ac:dyDescent="0.25">
      <c r="B905825" s="76"/>
      <c r="C905825" s="75"/>
    </row>
    <row r="905826" spans="2:3" x14ac:dyDescent="0.25">
      <c r="B905826" s="76"/>
      <c r="C905826" s="75"/>
    </row>
    <row r="905827" spans="2:3" x14ac:dyDescent="0.25">
      <c r="B905827" s="76"/>
      <c r="C905827" s="75"/>
    </row>
    <row r="905828" spans="2:3" x14ac:dyDescent="0.25">
      <c r="B905828" s="76"/>
      <c r="C905828" s="75"/>
    </row>
    <row r="905829" spans="2:3" x14ac:dyDescent="0.25">
      <c r="B905829" s="76"/>
      <c r="C905829" s="75"/>
    </row>
    <row r="905830" spans="2:3" x14ac:dyDescent="0.25">
      <c r="B905830" s="76"/>
      <c r="C905830" s="75"/>
    </row>
    <row r="905831" spans="2:3" x14ac:dyDescent="0.25">
      <c r="B905831" s="76"/>
      <c r="C905831" s="75"/>
    </row>
    <row r="905832" spans="2:3" x14ac:dyDescent="0.25">
      <c r="B905832" s="76"/>
      <c r="C905832" s="75"/>
    </row>
    <row r="905833" spans="2:3" x14ac:dyDescent="0.25">
      <c r="B905833" s="76"/>
      <c r="C905833" s="75"/>
    </row>
    <row r="905943" spans="2:3" x14ac:dyDescent="0.25">
      <c r="B905943" s="76"/>
      <c r="C905943" s="75"/>
    </row>
    <row r="905944" spans="2:3" x14ac:dyDescent="0.25">
      <c r="B905944" s="76"/>
      <c r="C905944" s="75"/>
    </row>
    <row r="905945" spans="2:3" x14ac:dyDescent="0.25">
      <c r="B905945" s="76"/>
      <c r="C905945" s="75"/>
    </row>
    <row r="905946" spans="2:3" x14ac:dyDescent="0.25">
      <c r="B905946" s="76"/>
      <c r="C905946" s="75"/>
    </row>
    <row r="905947" spans="2:3" x14ac:dyDescent="0.25">
      <c r="B905947" s="76"/>
      <c r="C905947" s="75"/>
    </row>
    <row r="905948" spans="2:3" x14ac:dyDescent="0.25">
      <c r="B905948" s="76"/>
      <c r="C905948" s="75"/>
    </row>
    <row r="905949" spans="2:3" x14ac:dyDescent="0.25">
      <c r="B905949" s="76"/>
      <c r="C905949" s="75"/>
    </row>
    <row r="905950" spans="2:3" x14ac:dyDescent="0.25">
      <c r="B905950" s="76"/>
      <c r="C905950" s="75"/>
    </row>
    <row r="905951" spans="2:3" x14ac:dyDescent="0.25">
      <c r="B905951" s="76"/>
      <c r="C905951" s="75"/>
    </row>
    <row r="905952" spans="2:3" x14ac:dyDescent="0.25">
      <c r="B905952" s="76"/>
      <c r="C905952" s="75"/>
    </row>
    <row r="905953" spans="2:3" x14ac:dyDescent="0.25">
      <c r="B905953" s="76"/>
      <c r="C905953" s="75"/>
    </row>
    <row r="905954" spans="2:3" x14ac:dyDescent="0.25">
      <c r="B905954" s="76"/>
      <c r="C905954" s="75"/>
    </row>
    <row r="905955" spans="2:3" x14ac:dyDescent="0.25">
      <c r="B905955" s="76"/>
      <c r="C905955" s="75"/>
    </row>
    <row r="906065" spans="2:3" x14ac:dyDescent="0.25">
      <c r="B906065" s="76"/>
      <c r="C906065" s="75"/>
    </row>
    <row r="906066" spans="2:3" x14ac:dyDescent="0.25">
      <c r="B906066" s="76"/>
      <c r="C906066" s="75"/>
    </row>
    <row r="906067" spans="2:3" x14ac:dyDescent="0.25">
      <c r="B906067" s="76"/>
      <c r="C906067" s="75"/>
    </row>
    <row r="906068" spans="2:3" x14ac:dyDescent="0.25">
      <c r="B906068" s="76"/>
      <c r="C906068" s="75"/>
    </row>
    <row r="906069" spans="2:3" x14ac:dyDescent="0.25">
      <c r="B906069" s="76"/>
      <c r="C906069" s="75"/>
    </row>
    <row r="906070" spans="2:3" x14ac:dyDescent="0.25">
      <c r="B906070" s="76"/>
      <c r="C906070" s="75"/>
    </row>
    <row r="906071" spans="2:3" x14ac:dyDescent="0.25">
      <c r="B906071" s="76"/>
      <c r="C906071" s="75"/>
    </row>
    <row r="906072" spans="2:3" x14ac:dyDescent="0.25">
      <c r="B906072" s="76"/>
      <c r="C906072" s="75"/>
    </row>
    <row r="906073" spans="2:3" x14ac:dyDescent="0.25">
      <c r="B906073" s="76"/>
      <c r="C906073" s="75"/>
    </row>
    <row r="906074" spans="2:3" x14ac:dyDescent="0.25">
      <c r="B906074" s="76"/>
      <c r="C906074" s="75"/>
    </row>
    <row r="906075" spans="2:3" x14ac:dyDescent="0.25">
      <c r="B906075" s="76"/>
      <c r="C906075" s="75"/>
    </row>
    <row r="906076" spans="2:3" x14ac:dyDescent="0.25">
      <c r="B906076" s="76"/>
      <c r="C906076" s="75"/>
    </row>
    <row r="906077" spans="2:3" x14ac:dyDescent="0.25">
      <c r="B906077" s="76"/>
      <c r="C906077" s="75"/>
    </row>
    <row r="906187" spans="2:3" x14ac:dyDescent="0.25">
      <c r="B906187" s="76"/>
      <c r="C906187" s="75"/>
    </row>
    <row r="906188" spans="2:3" x14ac:dyDescent="0.25">
      <c r="B906188" s="76"/>
      <c r="C906188" s="75"/>
    </row>
    <row r="906189" spans="2:3" x14ac:dyDescent="0.25">
      <c r="B906189" s="76"/>
      <c r="C906189" s="75"/>
    </row>
    <row r="906190" spans="2:3" x14ac:dyDescent="0.25">
      <c r="B906190" s="76"/>
      <c r="C906190" s="75"/>
    </row>
    <row r="906191" spans="2:3" x14ac:dyDescent="0.25">
      <c r="B906191" s="76"/>
      <c r="C906191" s="75"/>
    </row>
    <row r="906192" spans="2:3" x14ac:dyDescent="0.25">
      <c r="B906192" s="76"/>
      <c r="C906192" s="75"/>
    </row>
    <row r="906193" spans="2:3" x14ac:dyDescent="0.25">
      <c r="B906193" s="76"/>
      <c r="C906193" s="75"/>
    </row>
    <row r="906194" spans="2:3" x14ac:dyDescent="0.25">
      <c r="B906194" s="76"/>
      <c r="C906194" s="75"/>
    </row>
    <row r="906195" spans="2:3" x14ac:dyDescent="0.25">
      <c r="B906195" s="76"/>
      <c r="C906195" s="75"/>
    </row>
    <row r="906196" spans="2:3" x14ac:dyDescent="0.25">
      <c r="B906196" s="76"/>
      <c r="C906196" s="75"/>
    </row>
    <row r="906197" spans="2:3" x14ac:dyDescent="0.25">
      <c r="B906197" s="76"/>
      <c r="C906197" s="75"/>
    </row>
    <row r="906198" spans="2:3" x14ac:dyDescent="0.25">
      <c r="B906198" s="76"/>
      <c r="C906198" s="75"/>
    </row>
    <row r="906199" spans="2:3" x14ac:dyDescent="0.25">
      <c r="B906199" s="76"/>
      <c r="C906199" s="75"/>
    </row>
    <row r="906309" spans="2:3" x14ac:dyDescent="0.25">
      <c r="B906309" s="76"/>
      <c r="C906309" s="75"/>
    </row>
    <row r="906310" spans="2:3" x14ac:dyDescent="0.25">
      <c r="B906310" s="76"/>
      <c r="C906310" s="75"/>
    </row>
    <row r="906311" spans="2:3" x14ac:dyDescent="0.25">
      <c r="B906311" s="76"/>
      <c r="C906311" s="75"/>
    </row>
    <row r="906312" spans="2:3" x14ac:dyDescent="0.25">
      <c r="B906312" s="76"/>
      <c r="C906312" s="75"/>
    </row>
    <row r="906313" spans="2:3" x14ac:dyDescent="0.25">
      <c r="B906313" s="76"/>
      <c r="C906313" s="75"/>
    </row>
    <row r="906314" spans="2:3" x14ac:dyDescent="0.25">
      <c r="B906314" s="76"/>
      <c r="C906314" s="75"/>
    </row>
    <row r="906315" spans="2:3" x14ac:dyDescent="0.25">
      <c r="B906315" s="76"/>
      <c r="C906315" s="75"/>
    </row>
    <row r="906316" spans="2:3" x14ac:dyDescent="0.25">
      <c r="B906316" s="76"/>
      <c r="C906316" s="75"/>
    </row>
    <row r="906317" spans="2:3" x14ac:dyDescent="0.25">
      <c r="B906317" s="76"/>
      <c r="C906317" s="75"/>
    </row>
    <row r="906318" spans="2:3" x14ac:dyDescent="0.25">
      <c r="B906318" s="76"/>
      <c r="C906318" s="75"/>
    </row>
    <row r="906319" spans="2:3" x14ac:dyDescent="0.25">
      <c r="B906319" s="76"/>
      <c r="C906319" s="75"/>
    </row>
    <row r="906320" spans="2:3" x14ac:dyDescent="0.25">
      <c r="B906320" s="76"/>
      <c r="C906320" s="75"/>
    </row>
    <row r="906321" spans="2:3" x14ac:dyDescent="0.25">
      <c r="B906321" s="76"/>
      <c r="C906321" s="75"/>
    </row>
    <row r="906431" spans="2:3" x14ac:dyDescent="0.25">
      <c r="B906431" s="76"/>
      <c r="C906431" s="75"/>
    </row>
    <row r="906432" spans="2:3" x14ac:dyDescent="0.25">
      <c r="B906432" s="76"/>
      <c r="C906432" s="75"/>
    </row>
    <row r="906433" spans="2:3" x14ac:dyDescent="0.25">
      <c r="B906433" s="76"/>
      <c r="C906433" s="75"/>
    </row>
    <row r="906434" spans="2:3" x14ac:dyDescent="0.25">
      <c r="B906434" s="76"/>
      <c r="C906434" s="75"/>
    </row>
    <row r="906435" spans="2:3" x14ac:dyDescent="0.25">
      <c r="B906435" s="76"/>
      <c r="C906435" s="75"/>
    </row>
    <row r="906436" spans="2:3" x14ac:dyDescent="0.25">
      <c r="B906436" s="76"/>
      <c r="C906436" s="75"/>
    </row>
    <row r="906437" spans="2:3" x14ac:dyDescent="0.25">
      <c r="B906437" s="76"/>
      <c r="C906437" s="75"/>
    </row>
    <row r="906438" spans="2:3" x14ac:dyDescent="0.25">
      <c r="B906438" s="76"/>
      <c r="C906438" s="75"/>
    </row>
    <row r="906439" spans="2:3" x14ac:dyDescent="0.25">
      <c r="B906439" s="76"/>
      <c r="C906439" s="75"/>
    </row>
    <row r="906440" spans="2:3" x14ac:dyDescent="0.25">
      <c r="B906440" s="76"/>
      <c r="C906440" s="75"/>
    </row>
    <row r="906441" spans="2:3" x14ac:dyDescent="0.25">
      <c r="B906441" s="76"/>
      <c r="C906441" s="75"/>
    </row>
    <row r="906442" spans="2:3" x14ac:dyDescent="0.25">
      <c r="B906442" s="76"/>
      <c r="C906442" s="75"/>
    </row>
    <row r="906443" spans="2:3" x14ac:dyDescent="0.25">
      <c r="B906443" s="76"/>
      <c r="C906443" s="75"/>
    </row>
    <row r="906553" spans="2:3" x14ac:dyDescent="0.25">
      <c r="B906553" s="76"/>
      <c r="C906553" s="75"/>
    </row>
    <row r="906554" spans="2:3" x14ac:dyDescent="0.25">
      <c r="B906554" s="76"/>
      <c r="C906554" s="75"/>
    </row>
    <row r="906555" spans="2:3" x14ac:dyDescent="0.25">
      <c r="B906555" s="76"/>
      <c r="C906555" s="75"/>
    </row>
    <row r="906556" spans="2:3" x14ac:dyDescent="0.25">
      <c r="B906556" s="76"/>
      <c r="C906556" s="75"/>
    </row>
    <row r="906557" spans="2:3" x14ac:dyDescent="0.25">
      <c r="B906557" s="76"/>
      <c r="C906557" s="75"/>
    </row>
    <row r="906558" spans="2:3" x14ac:dyDescent="0.25">
      <c r="B906558" s="76"/>
      <c r="C906558" s="75"/>
    </row>
    <row r="906559" spans="2:3" x14ac:dyDescent="0.25">
      <c r="B906559" s="76"/>
      <c r="C906559" s="75"/>
    </row>
    <row r="906560" spans="2:3" x14ac:dyDescent="0.25">
      <c r="B906560" s="76"/>
      <c r="C906560" s="75"/>
    </row>
    <row r="906561" spans="2:3" x14ac:dyDescent="0.25">
      <c r="B906561" s="76"/>
      <c r="C906561" s="75"/>
    </row>
    <row r="906562" spans="2:3" x14ac:dyDescent="0.25">
      <c r="B906562" s="76"/>
      <c r="C906562" s="75"/>
    </row>
    <row r="906563" spans="2:3" x14ac:dyDescent="0.25">
      <c r="B906563" s="76"/>
      <c r="C906563" s="75"/>
    </row>
    <row r="906564" spans="2:3" x14ac:dyDescent="0.25">
      <c r="B906564" s="76"/>
      <c r="C906564" s="75"/>
    </row>
    <row r="906565" spans="2:3" x14ac:dyDescent="0.25">
      <c r="B906565" s="76"/>
      <c r="C906565" s="75"/>
    </row>
    <row r="906675" spans="2:3" x14ac:dyDescent="0.25">
      <c r="B906675" s="76"/>
      <c r="C906675" s="75"/>
    </row>
    <row r="906676" spans="2:3" x14ac:dyDescent="0.25">
      <c r="B906676" s="76"/>
      <c r="C906676" s="75"/>
    </row>
    <row r="906677" spans="2:3" x14ac:dyDescent="0.25">
      <c r="B906677" s="76"/>
      <c r="C906677" s="75"/>
    </row>
    <row r="906678" spans="2:3" x14ac:dyDescent="0.25">
      <c r="B906678" s="76"/>
      <c r="C906678" s="75"/>
    </row>
    <row r="906679" spans="2:3" x14ac:dyDescent="0.25">
      <c r="B906679" s="76"/>
      <c r="C906679" s="75"/>
    </row>
    <row r="906680" spans="2:3" x14ac:dyDescent="0.25">
      <c r="B906680" s="76"/>
      <c r="C906680" s="75"/>
    </row>
    <row r="906681" spans="2:3" x14ac:dyDescent="0.25">
      <c r="B906681" s="76"/>
      <c r="C906681" s="75"/>
    </row>
    <row r="906682" spans="2:3" x14ac:dyDescent="0.25">
      <c r="B906682" s="76"/>
      <c r="C906682" s="75"/>
    </row>
    <row r="906683" spans="2:3" x14ac:dyDescent="0.25">
      <c r="B906683" s="76"/>
      <c r="C906683" s="75"/>
    </row>
    <row r="906684" spans="2:3" x14ac:dyDescent="0.25">
      <c r="B906684" s="76"/>
      <c r="C906684" s="75"/>
    </row>
    <row r="906685" spans="2:3" x14ac:dyDescent="0.25">
      <c r="B906685" s="76"/>
      <c r="C906685" s="75"/>
    </row>
    <row r="906686" spans="2:3" x14ac:dyDescent="0.25">
      <c r="B906686" s="76"/>
      <c r="C906686" s="75"/>
    </row>
    <row r="906687" spans="2:3" x14ac:dyDescent="0.25">
      <c r="B906687" s="76"/>
      <c r="C906687" s="75"/>
    </row>
    <row r="906797" spans="2:3" x14ac:dyDescent="0.25">
      <c r="B906797" s="76"/>
      <c r="C906797" s="75"/>
    </row>
    <row r="906798" spans="2:3" x14ac:dyDescent="0.25">
      <c r="B906798" s="76"/>
      <c r="C906798" s="75"/>
    </row>
    <row r="906799" spans="2:3" x14ac:dyDescent="0.25">
      <c r="B906799" s="76"/>
      <c r="C906799" s="75"/>
    </row>
    <row r="906800" spans="2:3" x14ac:dyDescent="0.25">
      <c r="B906800" s="76"/>
      <c r="C906800" s="75"/>
    </row>
    <row r="906801" spans="2:3" x14ac:dyDescent="0.25">
      <c r="B906801" s="76"/>
      <c r="C906801" s="75"/>
    </row>
    <row r="906802" spans="2:3" x14ac:dyDescent="0.25">
      <c r="B906802" s="76"/>
      <c r="C906802" s="75"/>
    </row>
    <row r="906803" spans="2:3" x14ac:dyDescent="0.25">
      <c r="B906803" s="76"/>
      <c r="C906803" s="75"/>
    </row>
    <row r="906804" spans="2:3" x14ac:dyDescent="0.25">
      <c r="B906804" s="76"/>
      <c r="C906804" s="75"/>
    </row>
    <row r="906805" spans="2:3" x14ac:dyDescent="0.25">
      <c r="B906805" s="76"/>
      <c r="C906805" s="75"/>
    </row>
    <row r="906806" spans="2:3" x14ac:dyDescent="0.25">
      <c r="B906806" s="76"/>
      <c r="C906806" s="75"/>
    </row>
    <row r="906807" spans="2:3" x14ac:dyDescent="0.25">
      <c r="B906807" s="76"/>
      <c r="C906807" s="75"/>
    </row>
    <row r="906808" spans="2:3" x14ac:dyDescent="0.25">
      <c r="B906808" s="76"/>
      <c r="C906808" s="75"/>
    </row>
    <row r="906809" spans="2:3" x14ac:dyDescent="0.25">
      <c r="B906809" s="76"/>
      <c r="C906809" s="75"/>
    </row>
    <row r="906919" spans="2:3" x14ac:dyDescent="0.25">
      <c r="B906919" s="76"/>
      <c r="C906919" s="75"/>
    </row>
    <row r="906920" spans="2:3" x14ac:dyDescent="0.25">
      <c r="B906920" s="76"/>
      <c r="C906920" s="75"/>
    </row>
    <row r="906921" spans="2:3" x14ac:dyDescent="0.25">
      <c r="B906921" s="76"/>
      <c r="C906921" s="75"/>
    </row>
    <row r="906922" spans="2:3" x14ac:dyDescent="0.25">
      <c r="B906922" s="76"/>
      <c r="C906922" s="75"/>
    </row>
    <row r="906923" spans="2:3" x14ac:dyDescent="0.25">
      <c r="B906923" s="76"/>
      <c r="C906923" s="75"/>
    </row>
    <row r="906924" spans="2:3" x14ac:dyDescent="0.25">
      <c r="B906924" s="76"/>
      <c r="C906924" s="75"/>
    </row>
    <row r="906925" spans="2:3" x14ac:dyDescent="0.25">
      <c r="B906925" s="76"/>
      <c r="C906925" s="75"/>
    </row>
    <row r="906926" spans="2:3" x14ac:dyDescent="0.25">
      <c r="B906926" s="76"/>
      <c r="C906926" s="75"/>
    </row>
    <row r="906927" spans="2:3" x14ac:dyDescent="0.25">
      <c r="B906927" s="76"/>
      <c r="C906927" s="75"/>
    </row>
    <row r="906928" spans="2:3" x14ac:dyDescent="0.25">
      <c r="B906928" s="76"/>
      <c r="C906928" s="75"/>
    </row>
    <row r="906929" spans="2:3" x14ac:dyDescent="0.25">
      <c r="B906929" s="76"/>
      <c r="C906929" s="75"/>
    </row>
    <row r="906930" spans="2:3" x14ac:dyDescent="0.25">
      <c r="B906930" s="76"/>
      <c r="C906930" s="75"/>
    </row>
    <row r="906931" spans="2:3" x14ac:dyDescent="0.25">
      <c r="B906931" s="76"/>
      <c r="C906931" s="75"/>
    </row>
    <row r="907041" spans="2:3" x14ac:dyDescent="0.25">
      <c r="B907041" s="76"/>
      <c r="C907041" s="75"/>
    </row>
    <row r="907042" spans="2:3" x14ac:dyDescent="0.25">
      <c r="B907042" s="76"/>
      <c r="C907042" s="75"/>
    </row>
    <row r="907043" spans="2:3" x14ac:dyDescent="0.25">
      <c r="B907043" s="76"/>
      <c r="C907043" s="75"/>
    </row>
    <row r="907044" spans="2:3" x14ac:dyDescent="0.25">
      <c r="B907044" s="76"/>
      <c r="C907044" s="75"/>
    </row>
    <row r="907045" spans="2:3" x14ac:dyDescent="0.25">
      <c r="B907045" s="76"/>
      <c r="C907045" s="75"/>
    </row>
    <row r="907046" spans="2:3" x14ac:dyDescent="0.25">
      <c r="B907046" s="76"/>
      <c r="C907046" s="75"/>
    </row>
    <row r="907047" spans="2:3" x14ac:dyDescent="0.25">
      <c r="B907047" s="76"/>
      <c r="C907047" s="75"/>
    </row>
    <row r="907048" spans="2:3" x14ac:dyDescent="0.25">
      <c r="B907048" s="76"/>
      <c r="C907048" s="75"/>
    </row>
    <row r="907049" spans="2:3" x14ac:dyDescent="0.25">
      <c r="B907049" s="76"/>
      <c r="C907049" s="75"/>
    </row>
    <row r="907050" spans="2:3" x14ac:dyDescent="0.25">
      <c r="B907050" s="76"/>
      <c r="C907050" s="75"/>
    </row>
    <row r="907051" spans="2:3" x14ac:dyDescent="0.25">
      <c r="B907051" s="76"/>
      <c r="C907051" s="75"/>
    </row>
    <row r="907052" spans="2:3" x14ac:dyDescent="0.25">
      <c r="B907052" s="76"/>
      <c r="C907052" s="75"/>
    </row>
    <row r="907053" spans="2:3" x14ac:dyDescent="0.25">
      <c r="B907053" s="76"/>
      <c r="C907053" s="75"/>
    </row>
    <row r="907163" spans="2:3" x14ac:dyDescent="0.25">
      <c r="B907163" s="76"/>
      <c r="C907163" s="75"/>
    </row>
    <row r="907164" spans="2:3" x14ac:dyDescent="0.25">
      <c r="B907164" s="76"/>
      <c r="C907164" s="75"/>
    </row>
    <row r="907165" spans="2:3" x14ac:dyDescent="0.25">
      <c r="B907165" s="76"/>
      <c r="C907165" s="75"/>
    </row>
    <row r="907166" spans="2:3" x14ac:dyDescent="0.25">
      <c r="B907166" s="76"/>
      <c r="C907166" s="75"/>
    </row>
    <row r="907167" spans="2:3" x14ac:dyDescent="0.25">
      <c r="B907167" s="76"/>
      <c r="C907167" s="75"/>
    </row>
    <row r="907168" spans="2:3" x14ac:dyDescent="0.25">
      <c r="B907168" s="76"/>
      <c r="C907168" s="75"/>
    </row>
    <row r="907169" spans="2:3" x14ac:dyDescent="0.25">
      <c r="B907169" s="76"/>
      <c r="C907169" s="75"/>
    </row>
    <row r="907170" spans="2:3" x14ac:dyDescent="0.25">
      <c r="B907170" s="76"/>
      <c r="C907170" s="75"/>
    </row>
    <row r="907171" spans="2:3" x14ac:dyDescent="0.25">
      <c r="B907171" s="76"/>
      <c r="C907171" s="75"/>
    </row>
    <row r="907172" spans="2:3" x14ac:dyDescent="0.25">
      <c r="B907172" s="76"/>
      <c r="C907172" s="75"/>
    </row>
    <row r="907173" spans="2:3" x14ac:dyDescent="0.25">
      <c r="B907173" s="76"/>
      <c r="C907173" s="75"/>
    </row>
    <row r="907174" spans="2:3" x14ac:dyDescent="0.25">
      <c r="B907174" s="76"/>
      <c r="C907174" s="75"/>
    </row>
    <row r="907175" spans="2:3" x14ac:dyDescent="0.25">
      <c r="B907175" s="76"/>
      <c r="C907175" s="75"/>
    </row>
    <row r="907285" spans="2:3" x14ac:dyDescent="0.25">
      <c r="B907285" s="76"/>
      <c r="C907285" s="75"/>
    </row>
    <row r="907286" spans="2:3" x14ac:dyDescent="0.25">
      <c r="B907286" s="76"/>
      <c r="C907286" s="75"/>
    </row>
    <row r="907287" spans="2:3" x14ac:dyDescent="0.25">
      <c r="B907287" s="76"/>
      <c r="C907287" s="75"/>
    </row>
    <row r="907288" spans="2:3" x14ac:dyDescent="0.25">
      <c r="B907288" s="76"/>
      <c r="C907288" s="75"/>
    </row>
    <row r="907289" spans="2:3" x14ac:dyDescent="0.25">
      <c r="B907289" s="76"/>
      <c r="C907289" s="75"/>
    </row>
    <row r="907290" spans="2:3" x14ac:dyDescent="0.25">
      <c r="B907290" s="76"/>
      <c r="C907290" s="75"/>
    </row>
    <row r="907291" spans="2:3" x14ac:dyDescent="0.25">
      <c r="B907291" s="76"/>
      <c r="C907291" s="75"/>
    </row>
    <row r="907292" spans="2:3" x14ac:dyDescent="0.25">
      <c r="B907292" s="76"/>
      <c r="C907292" s="75"/>
    </row>
    <row r="907293" spans="2:3" x14ac:dyDescent="0.25">
      <c r="B907293" s="76"/>
      <c r="C907293" s="75"/>
    </row>
    <row r="907294" spans="2:3" x14ac:dyDescent="0.25">
      <c r="B907294" s="76"/>
      <c r="C907294" s="75"/>
    </row>
    <row r="907295" spans="2:3" x14ac:dyDescent="0.25">
      <c r="B907295" s="76"/>
      <c r="C907295" s="75"/>
    </row>
    <row r="907296" spans="2:3" x14ac:dyDescent="0.25">
      <c r="B907296" s="76"/>
      <c r="C907296" s="75"/>
    </row>
    <row r="907297" spans="2:3" x14ac:dyDescent="0.25">
      <c r="B907297" s="76"/>
      <c r="C907297" s="75"/>
    </row>
    <row r="907407" spans="2:3" x14ac:dyDescent="0.25">
      <c r="B907407" s="76"/>
      <c r="C907407" s="75"/>
    </row>
    <row r="907408" spans="2:3" x14ac:dyDescent="0.25">
      <c r="B907408" s="76"/>
      <c r="C907408" s="75"/>
    </row>
    <row r="907409" spans="2:3" x14ac:dyDescent="0.25">
      <c r="B907409" s="76"/>
      <c r="C907409" s="75"/>
    </row>
    <row r="907410" spans="2:3" x14ac:dyDescent="0.25">
      <c r="B907410" s="76"/>
      <c r="C907410" s="75"/>
    </row>
    <row r="907411" spans="2:3" x14ac:dyDescent="0.25">
      <c r="B907411" s="76"/>
      <c r="C907411" s="75"/>
    </row>
    <row r="907412" spans="2:3" x14ac:dyDescent="0.25">
      <c r="B907412" s="76"/>
      <c r="C907412" s="75"/>
    </row>
    <row r="907413" spans="2:3" x14ac:dyDescent="0.25">
      <c r="B907413" s="76"/>
      <c r="C907413" s="75"/>
    </row>
    <row r="907414" spans="2:3" x14ac:dyDescent="0.25">
      <c r="B907414" s="76"/>
      <c r="C907414" s="75"/>
    </row>
    <row r="907415" spans="2:3" x14ac:dyDescent="0.25">
      <c r="B907415" s="76"/>
      <c r="C907415" s="75"/>
    </row>
    <row r="907416" spans="2:3" x14ac:dyDescent="0.25">
      <c r="B907416" s="76"/>
      <c r="C907416" s="75"/>
    </row>
    <row r="907417" spans="2:3" x14ac:dyDescent="0.25">
      <c r="B907417" s="76"/>
      <c r="C907417" s="75"/>
    </row>
    <row r="907418" spans="2:3" x14ac:dyDescent="0.25">
      <c r="B907418" s="76"/>
      <c r="C907418" s="75"/>
    </row>
    <row r="907419" spans="2:3" x14ac:dyDescent="0.25">
      <c r="B907419" s="76"/>
      <c r="C907419" s="75"/>
    </row>
    <row r="907529" spans="2:3" x14ac:dyDescent="0.25">
      <c r="B907529" s="76"/>
      <c r="C907529" s="75"/>
    </row>
    <row r="907530" spans="2:3" x14ac:dyDescent="0.25">
      <c r="B907530" s="76"/>
      <c r="C907530" s="75"/>
    </row>
    <row r="907531" spans="2:3" x14ac:dyDescent="0.25">
      <c r="B907531" s="76"/>
      <c r="C907531" s="75"/>
    </row>
    <row r="907532" spans="2:3" x14ac:dyDescent="0.25">
      <c r="B907532" s="76"/>
      <c r="C907532" s="75"/>
    </row>
    <row r="907533" spans="2:3" x14ac:dyDescent="0.25">
      <c r="B907533" s="76"/>
      <c r="C907533" s="75"/>
    </row>
    <row r="907534" spans="2:3" x14ac:dyDescent="0.25">
      <c r="B907534" s="76"/>
      <c r="C907534" s="75"/>
    </row>
    <row r="907535" spans="2:3" x14ac:dyDescent="0.25">
      <c r="B907535" s="76"/>
      <c r="C907535" s="75"/>
    </row>
    <row r="907536" spans="2:3" x14ac:dyDescent="0.25">
      <c r="B907536" s="76"/>
      <c r="C907536" s="75"/>
    </row>
    <row r="907537" spans="2:3" x14ac:dyDescent="0.25">
      <c r="B907537" s="76"/>
      <c r="C907537" s="75"/>
    </row>
    <row r="907538" spans="2:3" x14ac:dyDescent="0.25">
      <c r="B907538" s="76"/>
      <c r="C907538" s="75"/>
    </row>
    <row r="907539" spans="2:3" x14ac:dyDescent="0.25">
      <c r="B907539" s="76"/>
      <c r="C907539" s="75"/>
    </row>
    <row r="907540" spans="2:3" x14ac:dyDescent="0.25">
      <c r="B907540" s="76"/>
      <c r="C907540" s="75"/>
    </row>
    <row r="907541" spans="2:3" x14ac:dyDescent="0.25">
      <c r="B907541" s="76"/>
      <c r="C907541" s="75"/>
    </row>
    <row r="907651" spans="2:3" x14ac:dyDescent="0.25">
      <c r="B907651" s="76"/>
      <c r="C907651" s="75"/>
    </row>
    <row r="907652" spans="2:3" x14ac:dyDescent="0.25">
      <c r="B907652" s="76"/>
      <c r="C907652" s="75"/>
    </row>
    <row r="907653" spans="2:3" x14ac:dyDescent="0.25">
      <c r="B907653" s="76"/>
      <c r="C907653" s="75"/>
    </row>
    <row r="907654" spans="2:3" x14ac:dyDescent="0.25">
      <c r="B907654" s="76"/>
      <c r="C907654" s="75"/>
    </row>
    <row r="907655" spans="2:3" x14ac:dyDescent="0.25">
      <c r="B907655" s="76"/>
      <c r="C907655" s="75"/>
    </row>
    <row r="907656" spans="2:3" x14ac:dyDescent="0.25">
      <c r="B907656" s="76"/>
      <c r="C907656" s="75"/>
    </row>
    <row r="907657" spans="2:3" x14ac:dyDescent="0.25">
      <c r="B907657" s="76"/>
      <c r="C907657" s="75"/>
    </row>
    <row r="907658" spans="2:3" x14ac:dyDescent="0.25">
      <c r="B907658" s="76"/>
      <c r="C907658" s="75"/>
    </row>
    <row r="907659" spans="2:3" x14ac:dyDescent="0.25">
      <c r="B907659" s="76"/>
      <c r="C907659" s="75"/>
    </row>
    <row r="907660" spans="2:3" x14ac:dyDescent="0.25">
      <c r="B907660" s="76"/>
      <c r="C907660" s="75"/>
    </row>
    <row r="907661" spans="2:3" x14ac:dyDescent="0.25">
      <c r="B907661" s="76"/>
      <c r="C907661" s="75"/>
    </row>
    <row r="907662" spans="2:3" x14ac:dyDescent="0.25">
      <c r="B907662" s="76"/>
      <c r="C907662" s="75"/>
    </row>
    <row r="907663" spans="2:3" x14ac:dyDescent="0.25">
      <c r="B907663" s="76"/>
      <c r="C907663" s="75"/>
    </row>
    <row r="907773" spans="2:3" x14ac:dyDescent="0.25">
      <c r="B907773" s="76"/>
      <c r="C907773" s="75"/>
    </row>
    <row r="907774" spans="2:3" x14ac:dyDescent="0.25">
      <c r="B907774" s="76"/>
      <c r="C907774" s="75"/>
    </row>
    <row r="907775" spans="2:3" x14ac:dyDescent="0.25">
      <c r="B907775" s="76"/>
      <c r="C907775" s="75"/>
    </row>
    <row r="907776" spans="2:3" x14ac:dyDescent="0.25">
      <c r="B907776" s="76"/>
      <c r="C907776" s="75"/>
    </row>
    <row r="907777" spans="2:3" x14ac:dyDescent="0.25">
      <c r="B907777" s="76"/>
      <c r="C907777" s="75"/>
    </row>
    <row r="907778" spans="2:3" x14ac:dyDescent="0.25">
      <c r="B907778" s="76"/>
      <c r="C907778" s="75"/>
    </row>
    <row r="907779" spans="2:3" x14ac:dyDescent="0.25">
      <c r="B907779" s="76"/>
      <c r="C907779" s="75"/>
    </row>
    <row r="907780" spans="2:3" x14ac:dyDescent="0.25">
      <c r="B907780" s="76"/>
      <c r="C907780" s="75"/>
    </row>
    <row r="907781" spans="2:3" x14ac:dyDescent="0.25">
      <c r="B907781" s="76"/>
      <c r="C907781" s="75"/>
    </row>
    <row r="907782" spans="2:3" x14ac:dyDescent="0.25">
      <c r="B907782" s="76"/>
      <c r="C907782" s="75"/>
    </row>
    <row r="907783" spans="2:3" x14ac:dyDescent="0.25">
      <c r="B907783" s="76"/>
      <c r="C907783" s="75"/>
    </row>
    <row r="907784" spans="2:3" x14ac:dyDescent="0.25">
      <c r="B907784" s="76"/>
      <c r="C907784" s="75"/>
    </row>
    <row r="907785" spans="2:3" x14ac:dyDescent="0.25">
      <c r="B907785" s="76"/>
      <c r="C907785" s="75"/>
    </row>
    <row r="907895" spans="2:3" x14ac:dyDescent="0.25">
      <c r="B907895" s="76"/>
      <c r="C907895" s="75"/>
    </row>
    <row r="907896" spans="2:3" x14ac:dyDescent="0.25">
      <c r="B907896" s="76"/>
      <c r="C907896" s="75"/>
    </row>
    <row r="907897" spans="2:3" x14ac:dyDescent="0.25">
      <c r="B907897" s="76"/>
      <c r="C907897" s="75"/>
    </row>
    <row r="907898" spans="2:3" x14ac:dyDescent="0.25">
      <c r="B907898" s="76"/>
      <c r="C907898" s="75"/>
    </row>
    <row r="907899" spans="2:3" x14ac:dyDescent="0.25">
      <c r="B907899" s="76"/>
      <c r="C907899" s="75"/>
    </row>
    <row r="907900" spans="2:3" x14ac:dyDescent="0.25">
      <c r="B907900" s="76"/>
      <c r="C907900" s="75"/>
    </row>
    <row r="907901" spans="2:3" x14ac:dyDescent="0.25">
      <c r="B907901" s="76"/>
      <c r="C907901" s="75"/>
    </row>
    <row r="907902" spans="2:3" x14ac:dyDescent="0.25">
      <c r="B907902" s="76"/>
      <c r="C907902" s="75"/>
    </row>
    <row r="907903" spans="2:3" x14ac:dyDescent="0.25">
      <c r="B907903" s="76"/>
      <c r="C907903" s="75"/>
    </row>
    <row r="907904" spans="2:3" x14ac:dyDescent="0.25">
      <c r="B907904" s="76"/>
      <c r="C907904" s="75"/>
    </row>
    <row r="907905" spans="2:3" x14ac:dyDescent="0.25">
      <c r="B907905" s="76"/>
      <c r="C907905" s="75"/>
    </row>
    <row r="907906" spans="2:3" x14ac:dyDescent="0.25">
      <c r="B907906" s="76"/>
      <c r="C907906" s="75"/>
    </row>
    <row r="907907" spans="2:3" x14ac:dyDescent="0.25">
      <c r="B907907" s="76"/>
      <c r="C907907" s="75"/>
    </row>
    <row r="908017" spans="2:3" x14ac:dyDescent="0.25">
      <c r="B908017" s="76"/>
      <c r="C908017" s="75"/>
    </row>
    <row r="908018" spans="2:3" x14ac:dyDescent="0.25">
      <c r="B908018" s="76"/>
      <c r="C908018" s="75"/>
    </row>
    <row r="908019" spans="2:3" x14ac:dyDescent="0.25">
      <c r="B908019" s="76"/>
      <c r="C908019" s="75"/>
    </row>
    <row r="908020" spans="2:3" x14ac:dyDescent="0.25">
      <c r="B908020" s="76"/>
      <c r="C908020" s="75"/>
    </row>
    <row r="908021" spans="2:3" x14ac:dyDescent="0.25">
      <c r="B908021" s="76"/>
      <c r="C908021" s="75"/>
    </row>
    <row r="908022" spans="2:3" x14ac:dyDescent="0.25">
      <c r="B908022" s="76"/>
      <c r="C908022" s="75"/>
    </row>
    <row r="908023" spans="2:3" x14ac:dyDescent="0.25">
      <c r="B908023" s="76"/>
      <c r="C908023" s="75"/>
    </row>
    <row r="908024" spans="2:3" x14ac:dyDescent="0.25">
      <c r="B908024" s="76"/>
      <c r="C908024" s="75"/>
    </row>
    <row r="908025" spans="2:3" x14ac:dyDescent="0.25">
      <c r="B908025" s="76"/>
      <c r="C908025" s="75"/>
    </row>
    <row r="908026" spans="2:3" x14ac:dyDescent="0.25">
      <c r="B908026" s="76"/>
      <c r="C908026" s="75"/>
    </row>
    <row r="908027" spans="2:3" x14ac:dyDescent="0.25">
      <c r="B908027" s="76"/>
      <c r="C908027" s="75"/>
    </row>
    <row r="908028" spans="2:3" x14ac:dyDescent="0.25">
      <c r="B908028" s="76"/>
      <c r="C908028" s="75"/>
    </row>
    <row r="908029" spans="2:3" x14ac:dyDescent="0.25">
      <c r="B908029" s="76"/>
      <c r="C908029" s="75"/>
    </row>
    <row r="908139" spans="2:3" x14ac:dyDescent="0.25">
      <c r="B908139" s="76"/>
      <c r="C908139" s="75"/>
    </row>
    <row r="908140" spans="2:3" x14ac:dyDescent="0.25">
      <c r="B908140" s="76"/>
      <c r="C908140" s="75"/>
    </row>
    <row r="908141" spans="2:3" x14ac:dyDescent="0.25">
      <c r="B908141" s="76"/>
      <c r="C908141" s="75"/>
    </row>
    <row r="908142" spans="2:3" x14ac:dyDescent="0.25">
      <c r="B908142" s="76"/>
      <c r="C908142" s="75"/>
    </row>
    <row r="908143" spans="2:3" x14ac:dyDescent="0.25">
      <c r="B908143" s="76"/>
      <c r="C908143" s="75"/>
    </row>
    <row r="908144" spans="2:3" x14ac:dyDescent="0.25">
      <c r="B908144" s="76"/>
      <c r="C908144" s="75"/>
    </row>
    <row r="908145" spans="2:3" x14ac:dyDescent="0.25">
      <c r="B908145" s="76"/>
      <c r="C908145" s="75"/>
    </row>
    <row r="908146" spans="2:3" x14ac:dyDescent="0.25">
      <c r="B908146" s="76"/>
      <c r="C908146" s="75"/>
    </row>
    <row r="908147" spans="2:3" x14ac:dyDescent="0.25">
      <c r="B908147" s="76"/>
      <c r="C908147" s="75"/>
    </row>
    <row r="908148" spans="2:3" x14ac:dyDescent="0.25">
      <c r="B908148" s="76"/>
      <c r="C908148" s="75"/>
    </row>
    <row r="908149" spans="2:3" x14ac:dyDescent="0.25">
      <c r="B908149" s="76"/>
      <c r="C908149" s="75"/>
    </row>
    <row r="908150" spans="2:3" x14ac:dyDescent="0.25">
      <c r="B908150" s="76"/>
      <c r="C908150" s="75"/>
    </row>
    <row r="908151" spans="2:3" x14ac:dyDescent="0.25">
      <c r="B908151" s="76"/>
      <c r="C908151" s="75"/>
    </row>
    <row r="908261" spans="2:3" x14ac:dyDescent="0.25">
      <c r="B908261" s="76"/>
      <c r="C908261" s="75"/>
    </row>
    <row r="908262" spans="2:3" x14ac:dyDescent="0.25">
      <c r="B908262" s="76"/>
      <c r="C908262" s="75"/>
    </row>
    <row r="908263" spans="2:3" x14ac:dyDescent="0.25">
      <c r="B908263" s="76"/>
      <c r="C908263" s="75"/>
    </row>
    <row r="908264" spans="2:3" x14ac:dyDescent="0.25">
      <c r="B908264" s="76"/>
      <c r="C908264" s="75"/>
    </row>
    <row r="908265" spans="2:3" x14ac:dyDescent="0.25">
      <c r="B908265" s="76"/>
      <c r="C908265" s="75"/>
    </row>
    <row r="908266" spans="2:3" x14ac:dyDescent="0.25">
      <c r="B908266" s="76"/>
      <c r="C908266" s="75"/>
    </row>
    <row r="908267" spans="2:3" x14ac:dyDescent="0.25">
      <c r="B908267" s="76"/>
      <c r="C908267" s="75"/>
    </row>
    <row r="908268" spans="2:3" x14ac:dyDescent="0.25">
      <c r="B908268" s="76"/>
      <c r="C908268" s="75"/>
    </row>
    <row r="908269" spans="2:3" x14ac:dyDescent="0.25">
      <c r="B908269" s="76"/>
      <c r="C908269" s="75"/>
    </row>
    <row r="908270" spans="2:3" x14ac:dyDescent="0.25">
      <c r="B908270" s="76"/>
      <c r="C908270" s="75"/>
    </row>
    <row r="908271" spans="2:3" x14ac:dyDescent="0.25">
      <c r="B908271" s="76"/>
      <c r="C908271" s="75"/>
    </row>
    <row r="908272" spans="2:3" x14ac:dyDescent="0.25">
      <c r="B908272" s="76"/>
      <c r="C908272" s="75"/>
    </row>
    <row r="908273" spans="2:3" x14ac:dyDescent="0.25">
      <c r="B908273" s="76"/>
      <c r="C908273" s="75"/>
    </row>
    <row r="908383" spans="2:3" x14ac:dyDescent="0.25">
      <c r="B908383" s="76"/>
      <c r="C908383" s="75"/>
    </row>
    <row r="908384" spans="2:3" x14ac:dyDescent="0.25">
      <c r="B908384" s="76"/>
      <c r="C908384" s="75"/>
    </row>
    <row r="908385" spans="2:3" x14ac:dyDescent="0.25">
      <c r="B908385" s="76"/>
      <c r="C908385" s="75"/>
    </row>
    <row r="908386" spans="2:3" x14ac:dyDescent="0.25">
      <c r="B908386" s="76"/>
      <c r="C908386" s="75"/>
    </row>
    <row r="908387" spans="2:3" x14ac:dyDescent="0.25">
      <c r="B908387" s="76"/>
      <c r="C908387" s="75"/>
    </row>
    <row r="908388" spans="2:3" x14ac:dyDescent="0.25">
      <c r="B908388" s="76"/>
      <c r="C908388" s="75"/>
    </row>
    <row r="908389" spans="2:3" x14ac:dyDescent="0.25">
      <c r="B908389" s="76"/>
      <c r="C908389" s="75"/>
    </row>
    <row r="908390" spans="2:3" x14ac:dyDescent="0.25">
      <c r="B908390" s="76"/>
      <c r="C908390" s="75"/>
    </row>
    <row r="908391" spans="2:3" x14ac:dyDescent="0.25">
      <c r="B908391" s="76"/>
      <c r="C908391" s="75"/>
    </row>
    <row r="908392" spans="2:3" x14ac:dyDescent="0.25">
      <c r="B908392" s="76"/>
      <c r="C908392" s="75"/>
    </row>
    <row r="908393" spans="2:3" x14ac:dyDescent="0.25">
      <c r="B908393" s="76"/>
      <c r="C908393" s="75"/>
    </row>
    <row r="908394" spans="2:3" x14ac:dyDescent="0.25">
      <c r="B908394" s="76"/>
      <c r="C908394" s="75"/>
    </row>
    <row r="908395" spans="2:3" x14ac:dyDescent="0.25">
      <c r="B908395" s="76"/>
      <c r="C908395" s="75"/>
    </row>
    <row r="908505" spans="2:3" x14ac:dyDescent="0.25">
      <c r="B908505" s="76"/>
      <c r="C908505" s="75"/>
    </row>
    <row r="908506" spans="2:3" x14ac:dyDescent="0.25">
      <c r="B908506" s="76"/>
      <c r="C908506" s="75"/>
    </row>
    <row r="908507" spans="2:3" x14ac:dyDescent="0.25">
      <c r="B908507" s="76"/>
      <c r="C908507" s="75"/>
    </row>
    <row r="908508" spans="2:3" x14ac:dyDescent="0.25">
      <c r="B908508" s="76"/>
      <c r="C908508" s="75"/>
    </row>
    <row r="908509" spans="2:3" x14ac:dyDescent="0.25">
      <c r="B908509" s="76"/>
      <c r="C908509" s="75"/>
    </row>
    <row r="908510" spans="2:3" x14ac:dyDescent="0.25">
      <c r="B908510" s="76"/>
      <c r="C908510" s="75"/>
    </row>
    <row r="908511" spans="2:3" x14ac:dyDescent="0.25">
      <c r="B908511" s="76"/>
      <c r="C908511" s="75"/>
    </row>
    <row r="908512" spans="2:3" x14ac:dyDescent="0.25">
      <c r="B908512" s="76"/>
      <c r="C908512" s="75"/>
    </row>
    <row r="908513" spans="2:3" x14ac:dyDescent="0.25">
      <c r="B908513" s="76"/>
      <c r="C908513" s="75"/>
    </row>
    <row r="908514" spans="2:3" x14ac:dyDescent="0.25">
      <c r="B908514" s="76"/>
      <c r="C908514" s="75"/>
    </row>
    <row r="908515" spans="2:3" x14ac:dyDescent="0.25">
      <c r="B908515" s="76"/>
      <c r="C908515" s="75"/>
    </row>
    <row r="908516" spans="2:3" x14ac:dyDescent="0.25">
      <c r="B908516" s="76"/>
      <c r="C908516" s="75"/>
    </row>
    <row r="908517" spans="2:3" x14ac:dyDescent="0.25">
      <c r="B908517" s="76"/>
      <c r="C908517" s="75"/>
    </row>
    <row r="908627" spans="2:3" x14ac:dyDescent="0.25">
      <c r="B908627" s="76"/>
      <c r="C908627" s="75"/>
    </row>
    <row r="908628" spans="2:3" x14ac:dyDescent="0.25">
      <c r="B908628" s="76"/>
      <c r="C908628" s="75"/>
    </row>
    <row r="908629" spans="2:3" x14ac:dyDescent="0.25">
      <c r="B908629" s="76"/>
      <c r="C908629" s="75"/>
    </row>
    <row r="908630" spans="2:3" x14ac:dyDescent="0.25">
      <c r="B908630" s="76"/>
      <c r="C908630" s="75"/>
    </row>
    <row r="908631" spans="2:3" x14ac:dyDescent="0.25">
      <c r="B908631" s="76"/>
      <c r="C908631" s="75"/>
    </row>
    <row r="908632" spans="2:3" x14ac:dyDescent="0.25">
      <c r="B908632" s="76"/>
      <c r="C908632" s="75"/>
    </row>
    <row r="908633" spans="2:3" x14ac:dyDescent="0.25">
      <c r="B908633" s="76"/>
      <c r="C908633" s="75"/>
    </row>
    <row r="908634" spans="2:3" x14ac:dyDescent="0.25">
      <c r="B908634" s="76"/>
      <c r="C908634" s="75"/>
    </row>
    <row r="908635" spans="2:3" x14ac:dyDescent="0.25">
      <c r="B908635" s="76"/>
      <c r="C908635" s="75"/>
    </row>
    <row r="908636" spans="2:3" x14ac:dyDescent="0.25">
      <c r="B908636" s="76"/>
      <c r="C908636" s="75"/>
    </row>
    <row r="908637" spans="2:3" x14ac:dyDescent="0.25">
      <c r="B908637" s="76"/>
      <c r="C908637" s="75"/>
    </row>
    <row r="908638" spans="2:3" x14ac:dyDescent="0.25">
      <c r="B908638" s="76"/>
      <c r="C908638" s="75"/>
    </row>
    <row r="908639" spans="2:3" x14ac:dyDescent="0.25">
      <c r="B908639" s="76"/>
      <c r="C908639" s="75"/>
    </row>
    <row r="908749" spans="2:3" x14ac:dyDescent="0.25">
      <c r="B908749" s="76"/>
      <c r="C908749" s="75"/>
    </row>
    <row r="908750" spans="2:3" x14ac:dyDescent="0.25">
      <c r="B908750" s="76"/>
      <c r="C908750" s="75"/>
    </row>
    <row r="908751" spans="2:3" x14ac:dyDescent="0.25">
      <c r="B908751" s="76"/>
      <c r="C908751" s="75"/>
    </row>
    <row r="908752" spans="2:3" x14ac:dyDescent="0.25">
      <c r="B908752" s="76"/>
      <c r="C908752" s="75"/>
    </row>
    <row r="908753" spans="2:3" x14ac:dyDescent="0.25">
      <c r="B908753" s="76"/>
      <c r="C908753" s="75"/>
    </row>
    <row r="908754" spans="2:3" x14ac:dyDescent="0.25">
      <c r="B908754" s="76"/>
      <c r="C908754" s="75"/>
    </row>
    <row r="908755" spans="2:3" x14ac:dyDescent="0.25">
      <c r="B908755" s="76"/>
      <c r="C908755" s="75"/>
    </row>
    <row r="908756" spans="2:3" x14ac:dyDescent="0.25">
      <c r="B908756" s="76"/>
      <c r="C908756" s="75"/>
    </row>
    <row r="908757" spans="2:3" x14ac:dyDescent="0.25">
      <c r="B908757" s="76"/>
      <c r="C908757" s="75"/>
    </row>
    <row r="908758" spans="2:3" x14ac:dyDescent="0.25">
      <c r="B908758" s="76"/>
      <c r="C908758" s="75"/>
    </row>
    <row r="908759" spans="2:3" x14ac:dyDescent="0.25">
      <c r="B908759" s="76"/>
      <c r="C908759" s="75"/>
    </row>
    <row r="908760" spans="2:3" x14ac:dyDescent="0.25">
      <c r="B908760" s="76"/>
      <c r="C908760" s="75"/>
    </row>
    <row r="908761" spans="2:3" x14ac:dyDescent="0.25">
      <c r="B908761" s="76"/>
      <c r="C908761" s="75"/>
    </row>
    <row r="908871" spans="2:3" x14ac:dyDescent="0.25">
      <c r="B908871" s="76"/>
      <c r="C908871" s="75"/>
    </row>
    <row r="908872" spans="2:3" x14ac:dyDescent="0.25">
      <c r="B908872" s="76"/>
      <c r="C908872" s="75"/>
    </row>
    <row r="908873" spans="2:3" x14ac:dyDescent="0.25">
      <c r="B908873" s="76"/>
      <c r="C908873" s="75"/>
    </row>
    <row r="908874" spans="2:3" x14ac:dyDescent="0.25">
      <c r="B908874" s="76"/>
      <c r="C908874" s="75"/>
    </row>
    <row r="908875" spans="2:3" x14ac:dyDescent="0.25">
      <c r="B908875" s="76"/>
      <c r="C908875" s="75"/>
    </row>
    <row r="908876" spans="2:3" x14ac:dyDescent="0.25">
      <c r="B908876" s="76"/>
      <c r="C908876" s="75"/>
    </row>
    <row r="908877" spans="2:3" x14ac:dyDescent="0.25">
      <c r="B908877" s="76"/>
      <c r="C908877" s="75"/>
    </row>
    <row r="908878" spans="2:3" x14ac:dyDescent="0.25">
      <c r="B908878" s="76"/>
      <c r="C908878" s="75"/>
    </row>
    <row r="908879" spans="2:3" x14ac:dyDescent="0.25">
      <c r="B908879" s="76"/>
      <c r="C908879" s="75"/>
    </row>
    <row r="908880" spans="2:3" x14ac:dyDescent="0.25">
      <c r="B908880" s="76"/>
      <c r="C908880" s="75"/>
    </row>
    <row r="908881" spans="2:3" x14ac:dyDescent="0.25">
      <c r="B908881" s="76"/>
      <c r="C908881" s="75"/>
    </row>
    <row r="908882" spans="2:3" x14ac:dyDescent="0.25">
      <c r="B908882" s="76"/>
      <c r="C908882" s="75"/>
    </row>
    <row r="908883" spans="2:3" x14ac:dyDescent="0.25">
      <c r="B908883" s="76"/>
      <c r="C908883" s="75"/>
    </row>
    <row r="908993" spans="2:3" x14ac:dyDescent="0.25">
      <c r="B908993" s="76"/>
      <c r="C908993" s="75"/>
    </row>
    <row r="908994" spans="2:3" x14ac:dyDescent="0.25">
      <c r="B908994" s="76"/>
      <c r="C908994" s="75"/>
    </row>
    <row r="908995" spans="2:3" x14ac:dyDescent="0.25">
      <c r="B908995" s="76"/>
      <c r="C908995" s="75"/>
    </row>
    <row r="908996" spans="2:3" x14ac:dyDescent="0.25">
      <c r="B908996" s="76"/>
      <c r="C908996" s="75"/>
    </row>
    <row r="908997" spans="2:3" x14ac:dyDescent="0.25">
      <c r="B908997" s="76"/>
      <c r="C908997" s="75"/>
    </row>
    <row r="908998" spans="2:3" x14ac:dyDescent="0.25">
      <c r="B908998" s="76"/>
      <c r="C908998" s="75"/>
    </row>
    <row r="908999" spans="2:3" x14ac:dyDescent="0.25">
      <c r="B908999" s="76"/>
      <c r="C908999" s="75"/>
    </row>
    <row r="909000" spans="2:3" x14ac:dyDescent="0.25">
      <c r="B909000" s="76"/>
      <c r="C909000" s="75"/>
    </row>
    <row r="909001" spans="2:3" x14ac:dyDescent="0.25">
      <c r="B909001" s="76"/>
      <c r="C909001" s="75"/>
    </row>
    <row r="909002" spans="2:3" x14ac:dyDescent="0.25">
      <c r="B909002" s="76"/>
      <c r="C909002" s="75"/>
    </row>
    <row r="909003" spans="2:3" x14ac:dyDescent="0.25">
      <c r="B909003" s="76"/>
      <c r="C909003" s="75"/>
    </row>
    <row r="909004" spans="2:3" x14ac:dyDescent="0.25">
      <c r="B909004" s="76"/>
      <c r="C909004" s="75"/>
    </row>
    <row r="909005" spans="2:3" x14ac:dyDescent="0.25">
      <c r="B909005" s="76"/>
      <c r="C909005" s="75"/>
    </row>
    <row r="909115" spans="2:3" x14ac:dyDescent="0.25">
      <c r="B909115" s="76"/>
      <c r="C909115" s="75"/>
    </row>
    <row r="909116" spans="2:3" x14ac:dyDescent="0.25">
      <c r="B909116" s="76"/>
      <c r="C909116" s="75"/>
    </row>
    <row r="909117" spans="2:3" x14ac:dyDescent="0.25">
      <c r="B909117" s="76"/>
      <c r="C909117" s="75"/>
    </row>
    <row r="909118" spans="2:3" x14ac:dyDescent="0.25">
      <c r="B909118" s="76"/>
      <c r="C909118" s="75"/>
    </row>
    <row r="909119" spans="2:3" x14ac:dyDescent="0.25">
      <c r="B909119" s="76"/>
      <c r="C909119" s="75"/>
    </row>
    <row r="909120" spans="2:3" x14ac:dyDescent="0.25">
      <c r="B909120" s="76"/>
      <c r="C909120" s="75"/>
    </row>
    <row r="909121" spans="2:3" x14ac:dyDescent="0.25">
      <c r="B909121" s="76"/>
      <c r="C909121" s="75"/>
    </row>
    <row r="909122" spans="2:3" x14ac:dyDescent="0.25">
      <c r="B909122" s="76"/>
      <c r="C909122" s="75"/>
    </row>
    <row r="909123" spans="2:3" x14ac:dyDescent="0.25">
      <c r="B909123" s="76"/>
      <c r="C909123" s="75"/>
    </row>
    <row r="909124" spans="2:3" x14ac:dyDescent="0.25">
      <c r="B909124" s="76"/>
      <c r="C909124" s="75"/>
    </row>
    <row r="909125" spans="2:3" x14ac:dyDescent="0.25">
      <c r="B909125" s="76"/>
      <c r="C909125" s="75"/>
    </row>
    <row r="909126" spans="2:3" x14ac:dyDescent="0.25">
      <c r="B909126" s="76"/>
      <c r="C909126" s="75"/>
    </row>
    <row r="909127" spans="2:3" x14ac:dyDescent="0.25">
      <c r="B909127" s="76"/>
      <c r="C909127" s="75"/>
    </row>
    <row r="909237" spans="2:3" x14ac:dyDescent="0.25">
      <c r="B909237" s="76"/>
      <c r="C909237" s="75"/>
    </row>
    <row r="909238" spans="2:3" x14ac:dyDescent="0.25">
      <c r="B909238" s="76"/>
      <c r="C909238" s="75"/>
    </row>
    <row r="909239" spans="2:3" x14ac:dyDescent="0.25">
      <c r="B909239" s="76"/>
      <c r="C909239" s="75"/>
    </row>
    <row r="909240" spans="2:3" x14ac:dyDescent="0.25">
      <c r="B909240" s="76"/>
      <c r="C909240" s="75"/>
    </row>
    <row r="909241" spans="2:3" x14ac:dyDescent="0.25">
      <c r="B909241" s="76"/>
      <c r="C909241" s="75"/>
    </row>
    <row r="909242" spans="2:3" x14ac:dyDescent="0.25">
      <c r="B909242" s="76"/>
      <c r="C909242" s="75"/>
    </row>
    <row r="909243" spans="2:3" x14ac:dyDescent="0.25">
      <c r="B909243" s="76"/>
      <c r="C909243" s="75"/>
    </row>
    <row r="909244" spans="2:3" x14ac:dyDescent="0.25">
      <c r="B909244" s="76"/>
      <c r="C909244" s="75"/>
    </row>
    <row r="909245" spans="2:3" x14ac:dyDescent="0.25">
      <c r="B909245" s="76"/>
      <c r="C909245" s="75"/>
    </row>
    <row r="909246" spans="2:3" x14ac:dyDescent="0.25">
      <c r="B909246" s="76"/>
      <c r="C909246" s="75"/>
    </row>
    <row r="909247" spans="2:3" x14ac:dyDescent="0.25">
      <c r="B909247" s="76"/>
      <c r="C909247" s="75"/>
    </row>
    <row r="909248" spans="2:3" x14ac:dyDescent="0.25">
      <c r="B909248" s="76"/>
      <c r="C909248" s="75"/>
    </row>
    <row r="909249" spans="2:3" x14ac:dyDescent="0.25">
      <c r="B909249" s="76"/>
      <c r="C909249" s="75"/>
    </row>
    <row r="909359" spans="2:3" x14ac:dyDescent="0.25">
      <c r="B909359" s="76"/>
      <c r="C909359" s="75"/>
    </row>
    <row r="909360" spans="2:3" x14ac:dyDescent="0.25">
      <c r="B909360" s="76"/>
      <c r="C909360" s="75"/>
    </row>
    <row r="909361" spans="2:3" x14ac:dyDescent="0.25">
      <c r="B909361" s="76"/>
      <c r="C909361" s="75"/>
    </row>
    <row r="909362" spans="2:3" x14ac:dyDescent="0.25">
      <c r="B909362" s="76"/>
      <c r="C909362" s="75"/>
    </row>
    <row r="909363" spans="2:3" x14ac:dyDescent="0.25">
      <c r="B909363" s="76"/>
      <c r="C909363" s="75"/>
    </row>
    <row r="909364" spans="2:3" x14ac:dyDescent="0.25">
      <c r="B909364" s="76"/>
      <c r="C909364" s="75"/>
    </row>
    <row r="909365" spans="2:3" x14ac:dyDescent="0.25">
      <c r="B909365" s="76"/>
      <c r="C909365" s="75"/>
    </row>
    <row r="909366" spans="2:3" x14ac:dyDescent="0.25">
      <c r="B909366" s="76"/>
      <c r="C909366" s="75"/>
    </row>
    <row r="909367" spans="2:3" x14ac:dyDescent="0.25">
      <c r="B909367" s="76"/>
      <c r="C909367" s="75"/>
    </row>
    <row r="909368" spans="2:3" x14ac:dyDescent="0.25">
      <c r="B909368" s="76"/>
      <c r="C909368" s="75"/>
    </row>
    <row r="909369" spans="2:3" x14ac:dyDescent="0.25">
      <c r="B909369" s="76"/>
      <c r="C909369" s="75"/>
    </row>
    <row r="909370" spans="2:3" x14ac:dyDescent="0.25">
      <c r="B909370" s="76"/>
      <c r="C909370" s="75"/>
    </row>
    <row r="909371" spans="2:3" x14ac:dyDescent="0.25">
      <c r="B909371" s="76"/>
      <c r="C909371" s="75"/>
    </row>
    <row r="909481" spans="2:3" x14ac:dyDescent="0.25">
      <c r="B909481" s="76"/>
      <c r="C909481" s="75"/>
    </row>
    <row r="909482" spans="2:3" x14ac:dyDescent="0.25">
      <c r="B909482" s="76"/>
      <c r="C909482" s="75"/>
    </row>
    <row r="909483" spans="2:3" x14ac:dyDescent="0.25">
      <c r="B909483" s="76"/>
      <c r="C909483" s="75"/>
    </row>
    <row r="909484" spans="2:3" x14ac:dyDescent="0.25">
      <c r="B909484" s="76"/>
      <c r="C909484" s="75"/>
    </row>
    <row r="909485" spans="2:3" x14ac:dyDescent="0.25">
      <c r="B909485" s="76"/>
      <c r="C909485" s="75"/>
    </row>
    <row r="909486" spans="2:3" x14ac:dyDescent="0.25">
      <c r="B909486" s="76"/>
      <c r="C909486" s="75"/>
    </row>
    <row r="909487" spans="2:3" x14ac:dyDescent="0.25">
      <c r="B909487" s="76"/>
      <c r="C909487" s="75"/>
    </row>
    <row r="909488" spans="2:3" x14ac:dyDescent="0.25">
      <c r="B909488" s="76"/>
      <c r="C909488" s="75"/>
    </row>
    <row r="909489" spans="2:3" x14ac:dyDescent="0.25">
      <c r="B909489" s="76"/>
      <c r="C909489" s="75"/>
    </row>
    <row r="909490" spans="2:3" x14ac:dyDescent="0.25">
      <c r="B909490" s="76"/>
      <c r="C909490" s="75"/>
    </row>
    <row r="909491" spans="2:3" x14ac:dyDescent="0.25">
      <c r="B909491" s="76"/>
      <c r="C909491" s="75"/>
    </row>
    <row r="909492" spans="2:3" x14ac:dyDescent="0.25">
      <c r="B909492" s="76"/>
      <c r="C909492" s="75"/>
    </row>
    <row r="909493" spans="2:3" x14ac:dyDescent="0.25">
      <c r="B909493" s="76"/>
      <c r="C909493" s="75"/>
    </row>
    <row r="909603" spans="2:3" x14ac:dyDescent="0.25">
      <c r="B909603" s="76"/>
      <c r="C909603" s="75"/>
    </row>
    <row r="909604" spans="2:3" x14ac:dyDescent="0.25">
      <c r="B909604" s="76"/>
      <c r="C909604" s="75"/>
    </row>
    <row r="909605" spans="2:3" x14ac:dyDescent="0.25">
      <c r="B909605" s="76"/>
      <c r="C909605" s="75"/>
    </row>
    <row r="909606" spans="2:3" x14ac:dyDescent="0.25">
      <c r="B909606" s="76"/>
      <c r="C909606" s="75"/>
    </row>
    <row r="909607" spans="2:3" x14ac:dyDescent="0.25">
      <c r="B909607" s="76"/>
      <c r="C909607" s="75"/>
    </row>
    <row r="909608" spans="2:3" x14ac:dyDescent="0.25">
      <c r="B909608" s="76"/>
      <c r="C909608" s="75"/>
    </row>
    <row r="909609" spans="2:3" x14ac:dyDescent="0.25">
      <c r="B909609" s="76"/>
      <c r="C909609" s="75"/>
    </row>
    <row r="909610" spans="2:3" x14ac:dyDescent="0.25">
      <c r="B909610" s="76"/>
      <c r="C909610" s="75"/>
    </row>
    <row r="909611" spans="2:3" x14ac:dyDescent="0.25">
      <c r="B909611" s="76"/>
      <c r="C909611" s="75"/>
    </row>
    <row r="909612" spans="2:3" x14ac:dyDescent="0.25">
      <c r="B909612" s="76"/>
      <c r="C909612" s="75"/>
    </row>
    <row r="909613" spans="2:3" x14ac:dyDescent="0.25">
      <c r="B909613" s="76"/>
      <c r="C909613" s="75"/>
    </row>
    <row r="909614" spans="2:3" x14ac:dyDescent="0.25">
      <c r="B909614" s="76"/>
      <c r="C909614" s="75"/>
    </row>
    <row r="909615" spans="2:3" x14ac:dyDescent="0.25">
      <c r="B909615" s="76"/>
      <c r="C909615" s="75"/>
    </row>
    <row r="909725" spans="2:3" x14ac:dyDescent="0.25">
      <c r="B909725" s="76"/>
      <c r="C909725" s="75"/>
    </row>
    <row r="909726" spans="2:3" x14ac:dyDescent="0.25">
      <c r="B909726" s="76"/>
      <c r="C909726" s="75"/>
    </row>
    <row r="909727" spans="2:3" x14ac:dyDescent="0.25">
      <c r="B909727" s="76"/>
      <c r="C909727" s="75"/>
    </row>
    <row r="909728" spans="2:3" x14ac:dyDescent="0.25">
      <c r="B909728" s="76"/>
      <c r="C909728" s="75"/>
    </row>
    <row r="909729" spans="2:3" x14ac:dyDescent="0.25">
      <c r="B909729" s="76"/>
      <c r="C909729" s="75"/>
    </row>
    <row r="909730" spans="2:3" x14ac:dyDescent="0.25">
      <c r="B909730" s="76"/>
      <c r="C909730" s="75"/>
    </row>
    <row r="909731" spans="2:3" x14ac:dyDescent="0.25">
      <c r="B909731" s="76"/>
      <c r="C909731" s="75"/>
    </row>
    <row r="909732" spans="2:3" x14ac:dyDescent="0.25">
      <c r="B909732" s="76"/>
      <c r="C909732" s="75"/>
    </row>
    <row r="909733" spans="2:3" x14ac:dyDescent="0.25">
      <c r="B909733" s="76"/>
      <c r="C909733" s="75"/>
    </row>
    <row r="909734" spans="2:3" x14ac:dyDescent="0.25">
      <c r="B909734" s="76"/>
      <c r="C909734" s="75"/>
    </row>
    <row r="909735" spans="2:3" x14ac:dyDescent="0.25">
      <c r="B909735" s="76"/>
      <c r="C909735" s="75"/>
    </row>
    <row r="909736" spans="2:3" x14ac:dyDescent="0.25">
      <c r="B909736" s="76"/>
      <c r="C909736" s="75"/>
    </row>
    <row r="909737" spans="2:3" x14ac:dyDescent="0.25">
      <c r="B909737" s="76"/>
      <c r="C909737" s="75"/>
    </row>
    <row r="909847" spans="2:3" x14ac:dyDescent="0.25">
      <c r="B909847" s="76"/>
      <c r="C909847" s="75"/>
    </row>
    <row r="909848" spans="2:3" x14ac:dyDescent="0.25">
      <c r="B909848" s="76"/>
      <c r="C909848" s="75"/>
    </row>
    <row r="909849" spans="2:3" x14ac:dyDescent="0.25">
      <c r="B909849" s="76"/>
      <c r="C909849" s="75"/>
    </row>
    <row r="909850" spans="2:3" x14ac:dyDescent="0.25">
      <c r="B909850" s="76"/>
      <c r="C909850" s="75"/>
    </row>
    <row r="909851" spans="2:3" x14ac:dyDescent="0.25">
      <c r="B909851" s="76"/>
      <c r="C909851" s="75"/>
    </row>
    <row r="909852" spans="2:3" x14ac:dyDescent="0.25">
      <c r="B909852" s="76"/>
      <c r="C909852" s="75"/>
    </row>
    <row r="909853" spans="2:3" x14ac:dyDescent="0.25">
      <c r="B909853" s="76"/>
      <c r="C909853" s="75"/>
    </row>
    <row r="909854" spans="2:3" x14ac:dyDescent="0.25">
      <c r="B909854" s="76"/>
      <c r="C909854" s="75"/>
    </row>
    <row r="909855" spans="2:3" x14ac:dyDescent="0.25">
      <c r="B909855" s="76"/>
      <c r="C909855" s="75"/>
    </row>
    <row r="909856" spans="2:3" x14ac:dyDescent="0.25">
      <c r="B909856" s="76"/>
      <c r="C909856" s="75"/>
    </row>
    <row r="909857" spans="2:3" x14ac:dyDescent="0.25">
      <c r="B909857" s="76"/>
      <c r="C909857" s="75"/>
    </row>
    <row r="909858" spans="2:3" x14ac:dyDescent="0.25">
      <c r="B909858" s="76"/>
      <c r="C909858" s="75"/>
    </row>
    <row r="909859" spans="2:3" x14ac:dyDescent="0.25">
      <c r="B909859" s="76"/>
      <c r="C909859" s="75"/>
    </row>
    <row r="909969" spans="2:3" x14ac:dyDescent="0.25">
      <c r="B909969" s="76"/>
      <c r="C909969" s="75"/>
    </row>
    <row r="909970" spans="2:3" x14ac:dyDescent="0.25">
      <c r="B909970" s="76"/>
      <c r="C909970" s="75"/>
    </row>
    <row r="909971" spans="2:3" x14ac:dyDescent="0.25">
      <c r="B909971" s="76"/>
      <c r="C909971" s="75"/>
    </row>
    <row r="909972" spans="2:3" x14ac:dyDescent="0.25">
      <c r="B909972" s="76"/>
      <c r="C909972" s="75"/>
    </row>
    <row r="909973" spans="2:3" x14ac:dyDescent="0.25">
      <c r="B909973" s="76"/>
      <c r="C909973" s="75"/>
    </row>
    <row r="909974" spans="2:3" x14ac:dyDescent="0.25">
      <c r="B909974" s="76"/>
      <c r="C909974" s="75"/>
    </row>
    <row r="909975" spans="2:3" x14ac:dyDescent="0.25">
      <c r="B909975" s="76"/>
      <c r="C909975" s="75"/>
    </row>
    <row r="909976" spans="2:3" x14ac:dyDescent="0.25">
      <c r="B909976" s="76"/>
      <c r="C909976" s="75"/>
    </row>
    <row r="909977" spans="2:3" x14ac:dyDescent="0.25">
      <c r="B909977" s="76"/>
      <c r="C909977" s="75"/>
    </row>
    <row r="909978" spans="2:3" x14ac:dyDescent="0.25">
      <c r="B909978" s="76"/>
      <c r="C909978" s="75"/>
    </row>
    <row r="909979" spans="2:3" x14ac:dyDescent="0.25">
      <c r="B909979" s="76"/>
      <c r="C909979" s="75"/>
    </row>
    <row r="909980" spans="2:3" x14ac:dyDescent="0.25">
      <c r="B909980" s="76"/>
      <c r="C909980" s="75"/>
    </row>
    <row r="909981" spans="2:3" x14ac:dyDescent="0.25">
      <c r="B909981" s="76"/>
      <c r="C909981" s="75"/>
    </row>
    <row r="910091" spans="2:3" x14ac:dyDescent="0.25">
      <c r="B910091" s="76"/>
      <c r="C910091" s="75"/>
    </row>
    <row r="910092" spans="2:3" x14ac:dyDescent="0.25">
      <c r="B910092" s="76"/>
      <c r="C910092" s="75"/>
    </row>
    <row r="910093" spans="2:3" x14ac:dyDescent="0.25">
      <c r="B910093" s="76"/>
      <c r="C910093" s="75"/>
    </row>
    <row r="910094" spans="2:3" x14ac:dyDescent="0.25">
      <c r="B910094" s="76"/>
      <c r="C910094" s="75"/>
    </row>
    <row r="910095" spans="2:3" x14ac:dyDescent="0.25">
      <c r="B910095" s="76"/>
      <c r="C910095" s="75"/>
    </row>
    <row r="910096" spans="2:3" x14ac:dyDescent="0.25">
      <c r="B910096" s="76"/>
      <c r="C910096" s="75"/>
    </row>
    <row r="910097" spans="2:3" x14ac:dyDescent="0.25">
      <c r="B910097" s="76"/>
      <c r="C910097" s="75"/>
    </row>
    <row r="910098" spans="2:3" x14ac:dyDescent="0.25">
      <c r="B910098" s="76"/>
      <c r="C910098" s="75"/>
    </row>
    <row r="910099" spans="2:3" x14ac:dyDescent="0.25">
      <c r="B910099" s="76"/>
      <c r="C910099" s="75"/>
    </row>
    <row r="910100" spans="2:3" x14ac:dyDescent="0.25">
      <c r="B910100" s="76"/>
      <c r="C910100" s="75"/>
    </row>
    <row r="910101" spans="2:3" x14ac:dyDescent="0.25">
      <c r="B910101" s="76"/>
      <c r="C910101" s="75"/>
    </row>
    <row r="910102" spans="2:3" x14ac:dyDescent="0.25">
      <c r="B910102" s="76"/>
      <c r="C910102" s="75"/>
    </row>
    <row r="910103" spans="2:3" x14ac:dyDescent="0.25">
      <c r="B910103" s="76"/>
      <c r="C910103" s="75"/>
    </row>
    <row r="910213" spans="2:3" x14ac:dyDescent="0.25">
      <c r="B910213" s="76"/>
      <c r="C910213" s="75"/>
    </row>
    <row r="910214" spans="2:3" x14ac:dyDescent="0.25">
      <c r="B910214" s="76"/>
      <c r="C910214" s="75"/>
    </row>
    <row r="910215" spans="2:3" x14ac:dyDescent="0.25">
      <c r="B910215" s="76"/>
      <c r="C910215" s="75"/>
    </row>
    <row r="910216" spans="2:3" x14ac:dyDescent="0.25">
      <c r="B910216" s="76"/>
      <c r="C910216" s="75"/>
    </row>
    <row r="910217" spans="2:3" x14ac:dyDescent="0.25">
      <c r="B910217" s="76"/>
      <c r="C910217" s="75"/>
    </row>
    <row r="910218" spans="2:3" x14ac:dyDescent="0.25">
      <c r="B910218" s="76"/>
      <c r="C910218" s="75"/>
    </row>
    <row r="910219" spans="2:3" x14ac:dyDescent="0.25">
      <c r="B910219" s="76"/>
      <c r="C910219" s="75"/>
    </row>
    <row r="910220" spans="2:3" x14ac:dyDescent="0.25">
      <c r="B910220" s="76"/>
      <c r="C910220" s="75"/>
    </row>
    <row r="910221" spans="2:3" x14ac:dyDescent="0.25">
      <c r="B910221" s="76"/>
      <c r="C910221" s="75"/>
    </row>
    <row r="910222" spans="2:3" x14ac:dyDescent="0.25">
      <c r="B910222" s="76"/>
      <c r="C910222" s="75"/>
    </row>
    <row r="910223" spans="2:3" x14ac:dyDescent="0.25">
      <c r="B910223" s="76"/>
      <c r="C910223" s="75"/>
    </row>
    <row r="910224" spans="2:3" x14ac:dyDescent="0.25">
      <c r="B910224" s="76"/>
      <c r="C910224" s="75"/>
    </row>
    <row r="910225" spans="2:3" x14ac:dyDescent="0.25">
      <c r="B910225" s="76"/>
      <c r="C910225" s="75"/>
    </row>
    <row r="910335" spans="2:3" x14ac:dyDescent="0.25">
      <c r="B910335" s="76"/>
      <c r="C910335" s="75"/>
    </row>
    <row r="910336" spans="2:3" x14ac:dyDescent="0.25">
      <c r="B910336" s="76"/>
      <c r="C910336" s="75"/>
    </row>
    <row r="910337" spans="2:3" x14ac:dyDescent="0.25">
      <c r="B910337" s="76"/>
      <c r="C910337" s="75"/>
    </row>
    <row r="910338" spans="2:3" x14ac:dyDescent="0.25">
      <c r="B910338" s="76"/>
      <c r="C910338" s="75"/>
    </row>
    <row r="910339" spans="2:3" x14ac:dyDescent="0.25">
      <c r="B910339" s="76"/>
      <c r="C910339" s="75"/>
    </row>
    <row r="910340" spans="2:3" x14ac:dyDescent="0.25">
      <c r="B910340" s="76"/>
      <c r="C910340" s="75"/>
    </row>
    <row r="910341" spans="2:3" x14ac:dyDescent="0.25">
      <c r="B910341" s="76"/>
      <c r="C910341" s="75"/>
    </row>
    <row r="910342" spans="2:3" x14ac:dyDescent="0.25">
      <c r="B910342" s="76"/>
      <c r="C910342" s="75"/>
    </row>
    <row r="910343" spans="2:3" x14ac:dyDescent="0.25">
      <c r="B910343" s="76"/>
      <c r="C910343" s="75"/>
    </row>
    <row r="910344" spans="2:3" x14ac:dyDescent="0.25">
      <c r="B910344" s="76"/>
      <c r="C910344" s="75"/>
    </row>
    <row r="910345" spans="2:3" x14ac:dyDescent="0.25">
      <c r="B910345" s="76"/>
      <c r="C910345" s="75"/>
    </row>
    <row r="910346" spans="2:3" x14ac:dyDescent="0.25">
      <c r="B910346" s="76"/>
      <c r="C910346" s="75"/>
    </row>
    <row r="910347" spans="2:3" x14ac:dyDescent="0.25">
      <c r="B910347" s="76"/>
      <c r="C910347" s="75"/>
    </row>
    <row r="910457" spans="2:3" x14ac:dyDescent="0.25">
      <c r="B910457" s="76"/>
      <c r="C910457" s="75"/>
    </row>
    <row r="910458" spans="2:3" x14ac:dyDescent="0.25">
      <c r="B910458" s="76"/>
      <c r="C910458" s="75"/>
    </row>
    <row r="910459" spans="2:3" x14ac:dyDescent="0.25">
      <c r="B910459" s="76"/>
      <c r="C910459" s="75"/>
    </row>
    <row r="910460" spans="2:3" x14ac:dyDescent="0.25">
      <c r="B910460" s="76"/>
      <c r="C910460" s="75"/>
    </row>
    <row r="910461" spans="2:3" x14ac:dyDescent="0.25">
      <c r="B910461" s="76"/>
      <c r="C910461" s="75"/>
    </row>
    <row r="910462" spans="2:3" x14ac:dyDescent="0.25">
      <c r="B910462" s="76"/>
      <c r="C910462" s="75"/>
    </row>
    <row r="910463" spans="2:3" x14ac:dyDescent="0.25">
      <c r="B910463" s="76"/>
      <c r="C910463" s="75"/>
    </row>
    <row r="910464" spans="2:3" x14ac:dyDescent="0.25">
      <c r="B910464" s="76"/>
      <c r="C910464" s="75"/>
    </row>
    <row r="910465" spans="2:3" x14ac:dyDescent="0.25">
      <c r="B910465" s="76"/>
      <c r="C910465" s="75"/>
    </row>
    <row r="910466" spans="2:3" x14ac:dyDescent="0.25">
      <c r="B910466" s="76"/>
      <c r="C910466" s="75"/>
    </row>
    <row r="910467" spans="2:3" x14ac:dyDescent="0.25">
      <c r="B910467" s="76"/>
      <c r="C910467" s="75"/>
    </row>
    <row r="910468" spans="2:3" x14ac:dyDescent="0.25">
      <c r="B910468" s="76"/>
      <c r="C910468" s="75"/>
    </row>
    <row r="910469" spans="2:3" x14ac:dyDescent="0.25">
      <c r="B910469" s="76"/>
      <c r="C910469" s="75"/>
    </row>
    <row r="910579" spans="2:3" x14ac:dyDescent="0.25">
      <c r="B910579" s="76"/>
      <c r="C910579" s="75"/>
    </row>
    <row r="910580" spans="2:3" x14ac:dyDescent="0.25">
      <c r="B910580" s="76"/>
      <c r="C910580" s="75"/>
    </row>
    <row r="910581" spans="2:3" x14ac:dyDescent="0.25">
      <c r="B910581" s="76"/>
      <c r="C910581" s="75"/>
    </row>
    <row r="910582" spans="2:3" x14ac:dyDescent="0.25">
      <c r="B910582" s="76"/>
      <c r="C910582" s="75"/>
    </row>
    <row r="910583" spans="2:3" x14ac:dyDescent="0.25">
      <c r="B910583" s="76"/>
      <c r="C910583" s="75"/>
    </row>
    <row r="910584" spans="2:3" x14ac:dyDescent="0.25">
      <c r="B910584" s="76"/>
      <c r="C910584" s="75"/>
    </row>
    <row r="910585" spans="2:3" x14ac:dyDescent="0.25">
      <c r="B910585" s="76"/>
      <c r="C910585" s="75"/>
    </row>
    <row r="910586" spans="2:3" x14ac:dyDescent="0.25">
      <c r="B910586" s="76"/>
      <c r="C910586" s="75"/>
    </row>
    <row r="910587" spans="2:3" x14ac:dyDescent="0.25">
      <c r="B910587" s="76"/>
      <c r="C910587" s="75"/>
    </row>
    <row r="910588" spans="2:3" x14ac:dyDescent="0.25">
      <c r="B910588" s="76"/>
      <c r="C910588" s="75"/>
    </row>
    <row r="910589" spans="2:3" x14ac:dyDescent="0.25">
      <c r="B910589" s="76"/>
      <c r="C910589" s="75"/>
    </row>
    <row r="910590" spans="2:3" x14ac:dyDescent="0.25">
      <c r="B910590" s="76"/>
      <c r="C910590" s="75"/>
    </row>
    <row r="910591" spans="2:3" x14ac:dyDescent="0.25">
      <c r="B910591" s="76"/>
      <c r="C910591" s="75"/>
    </row>
    <row r="910701" spans="2:3" x14ac:dyDescent="0.25">
      <c r="B910701" s="76"/>
      <c r="C910701" s="75"/>
    </row>
    <row r="910702" spans="2:3" x14ac:dyDescent="0.25">
      <c r="B910702" s="76"/>
      <c r="C910702" s="75"/>
    </row>
    <row r="910703" spans="2:3" x14ac:dyDescent="0.25">
      <c r="B910703" s="76"/>
      <c r="C910703" s="75"/>
    </row>
    <row r="910704" spans="2:3" x14ac:dyDescent="0.25">
      <c r="B910704" s="76"/>
      <c r="C910704" s="75"/>
    </row>
    <row r="910705" spans="2:3" x14ac:dyDescent="0.25">
      <c r="B910705" s="76"/>
      <c r="C910705" s="75"/>
    </row>
    <row r="910706" spans="2:3" x14ac:dyDescent="0.25">
      <c r="B910706" s="76"/>
      <c r="C910706" s="75"/>
    </row>
    <row r="910707" spans="2:3" x14ac:dyDescent="0.25">
      <c r="B910707" s="76"/>
      <c r="C910707" s="75"/>
    </row>
    <row r="910708" spans="2:3" x14ac:dyDescent="0.25">
      <c r="B910708" s="76"/>
      <c r="C910708" s="75"/>
    </row>
    <row r="910709" spans="2:3" x14ac:dyDescent="0.25">
      <c r="B910709" s="76"/>
      <c r="C910709" s="75"/>
    </row>
    <row r="910710" spans="2:3" x14ac:dyDescent="0.25">
      <c r="B910710" s="76"/>
      <c r="C910710" s="75"/>
    </row>
    <row r="910711" spans="2:3" x14ac:dyDescent="0.25">
      <c r="B910711" s="76"/>
      <c r="C910711" s="75"/>
    </row>
    <row r="910712" spans="2:3" x14ac:dyDescent="0.25">
      <c r="B910712" s="76"/>
      <c r="C910712" s="75"/>
    </row>
    <row r="910713" spans="2:3" x14ac:dyDescent="0.25">
      <c r="B910713" s="76"/>
      <c r="C910713" s="75"/>
    </row>
    <row r="910823" spans="2:3" x14ac:dyDescent="0.25">
      <c r="B910823" s="76"/>
      <c r="C910823" s="75"/>
    </row>
    <row r="910824" spans="2:3" x14ac:dyDescent="0.25">
      <c r="B910824" s="76"/>
      <c r="C910824" s="75"/>
    </row>
    <row r="910825" spans="2:3" x14ac:dyDescent="0.25">
      <c r="B910825" s="76"/>
      <c r="C910825" s="75"/>
    </row>
    <row r="910826" spans="2:3" x14ac:dyDescent="0.25">
      <c r="B910826" s="76"/>
      <c r="C910826" s="75"/>
    </row>
    <row r="910827" spans="2:3" x14ac:dyDescent="0.25">
      <c r="B910827" s="76"/>
      <c r="C910827" s="75"/>
    </row>
    <row r="910828" spans="2:3" x14ac:dyDescent="0.25">
      <c r="B910828" s="76"/>
      <c r="C910828" s="75"/>
    </row>
    <row r="910829" spans="2:3" x14ac:dyDescent="0.25">
      <c r="B910829" s="76"/>
      <c r="C910829" s="75"/>
    </row>
    <row r="910830" spans="2:3" x14ac:dyDescent="0.25">
      <c r="B910830" s="76"/>
      <c r="C910830" s="75"/>
    </row>
    <row r="910831" spans="2:3" x14ac:dyDescent="0.25">
      <c r="B910831" s="76"/>
      <c r="C910831" s="75"/>
    </row>
    <row r="910832" spans="2:3" x14ac:dyDescent="0.25">
      <c r="B910832" s="76"/>
      <c r="C910832" s="75"/>
    </row>
    <row r="910833" spans="2:3" x14ac:dyDescent="0.25">
      <c r="B910833" s="76"/>
      <c r="C910833" s="75"/>
    </row>
    <row r="910834" spans="2:3" x14ac:dyDescent="0.25">
      <c r="B910834" s="76"/>
      <c r="C910834" s="75"/>
    </row>
    <row r="910835" spans="2:3" x14ac:dyDescent="0.25">
      <c r="B910835" s="76"/>
      <c r="C910835" s="75"/>
    </row>
    <row r="910945" spans="2:3" x14ac:dyDescent="0.25">
      <c r="B910945" s="76"/>
      <c r="C910945" s="75"/>
    </row>
    <row r="910946" spans="2:3" x14ac:dyDescent="0.25">
      <c r="B910946" s="76"/>
      <c r="C910946" s="75"/>
    </row>
    <row r="910947" spans="2:3" x14ac:dyDescent="0.25">
      <c r="B910947" s="76"/>
      <c r="C910947" s="75"/>
    </row>
    <row r="910948" spans="2:3" x14ac:dyDescent="0.25">
      <c r="B910948" s="76"/>
      <c r="C910948" s="75"/>
    </row>
    <row r="910949" spans="2:3" x14ac:dyDescent="0.25">
      <c r="B910949" s="76"/>
      <c r="C910949" s="75"/>
    </row>
    <row r="910950" spans="2:3" x14ac:dyDescent="0.25">
      <c r="B910950" s="76"/>
      <c r="C910950" s="75"/>
    </row>
    <row r="910951" spans="2:3" x14ac:dyDescent="0.25">
      <c r="B910951" s="76"/>
      <c r="C910951" s="75"/>
    </row>
    <row r="910952" spans="2:3" x14ac:dyDescent="0.25">
      <c r="B910952" s="76"/>
      <c r="C910952" s="75"/>
    </row>
    <row r="910953" spans="2:3" x14ac:dyDescent="0.25">
      <c r="B910953" s="76"/>
      <c r="C910953" s="75"/>
    </row>
    <row r="910954" spans="2:3" x14ac:dyDescent="0.25">
      <c r="B910954" s="76"/>
      <c r="C910954" s="75"/>
    </row>
    <row r="910955" spans="2:3" x14ac:dyDescent="0.25">
      <c r="B910955" s="76"/>
      <c r="C910955" s="75"/>
    </row>
    <row r="910956" spans="2:3" x14ac:dyDescent="0.25">
      <c r="B910956" s="76"/>
      <c r="C910956" s="75"/>
    </row>
    <row r="910957" spans="2:3" x14ac:dyDescent="0.25">
      <c r="B910957" s="76"/>
      <c r="C910957" s="75"/>
    </row>
    <row r="911067" spans="2:3" x14ac:dyDescent="0.25">
      <c r="B911067" s="76"/>
      <c r="C911067" s="75"/>
    </row>
    <row r="911068" spans="2:3" x14ac:dyDescent="0.25">
      <c r="B911068" s="76"/>
      <c r="C911068" s="75"/>
    </row>
    <row r="911069" spans="2:3" x14ac:dyDescent="0.25">
      <c r="B911069" s="76"/>
      <c r="C911069" s="75"/>
    </row>
    <row r="911070" spans="2:3" x14ac:dyDescent="0.25">
      <c r="B911070" s="76"/>
      <c r="C911070" s="75"/>
    </row>
    <row r="911071" spans="2:3" x14ac:dyDescent="0.25">
      <c r="B911071" s="76"/>
      <c r="C911071" s="75"/>
    </row>
    <row r="911072" spans="2:3" x14ac:dyDescent="0.25">
      <c r="B911072" s="76"/>
      <c r="C911072" s="75"/>
    </row>
    <row r="911073" spans="2:3" x14ac:dyDescent="0.25">
      <c r="B911073" s="76"/>
      <c r="C911073" s="75"/>
    </row>
    <row r="911074" spans="2:3" x14ac:dyDescent="0.25">
      <c r="B911074" s="76"/>
      <c r="C911074" s="75"/>
    </row>
    <row r="911075" spans="2:3" x14ac:dyDescent="0.25">
      <c r="B911075" s="76"/>
      <c r="C911075" s="75"/>
    </row>
    <row r="911076" spans="2:3" x14ac:dyDescent="0.25">
      <c r="B911076" s="76"/>
      <c r="C911076" s="75"/>
    </row>
    <row r="911077" spans="2:3" x14ac:dyDescent="0.25">
      <c r="B911077" s="76"/>
      <c r="C911077" s="75"/>
    </row>
    <row r="911078" spans="2:3" x14ac:dyDescent="0.25">
      <c r="B911078" s="76"/>
      <c r="C911078" s="75"/>
    </row>
    <row r="911079" spans="2:3" x14ac:dyDescent="0.25">
      <c r="B911079" s="76"/>
      <c r="C911079" s="75"/>
    </row>
    <row r="911189" spans="2:3" x14ac:dyDescent="0.25">
      <c r="B911189" s="76"/>
      <c r="C911189" s="75"/>
    </row>
    <row r="911190" spans="2:3" x14ac:dyDescent="0.25">
      <c r="B911190" s="76"/>
      <c r="C911190" s="75"/>
    </row>
    <row r="911191" spans="2:3" x14ac:dyDescent="0.25">
      <c r="B911191" s="76"/>
      <c r="C911191" s="75"/>
    </row>
    <row r="911192" spans="2:3" x14ac:dyDescent="0.25">
      <c r="B911192" s="76"/>
      <c r="C911192" s="75"/>
    </row>
    <row r="911193" spans="2:3" x14ac:dyDescent="0.25">
      <c r="B911193" s="76"/>
      <c r="C911193" s="75"/>
    </row>
    <row r="911194" spans="2:3" x14ac:dyDescent="0.25">
      <c r="B911194" s="76"/>
      <c r="C911194" s="75"/>
    </row>
    <row r="911195" spans="2:3" x14ac:dyDescent="0.25">
      <c r="B911195" s="76"/>
      <c r="C911195" s="75"/>
    </row>
    <row r="911196" spans="2:3" x14ac:dyDescent="0.25">
      <c r="B911196" s="76"/>
      <c r="C911196" s="75"/>
    </row>
    <row r="911197" spans="2:3" x14ac:dyDescent="0.25">
      <c r="B911197" s="76"/>
      <c r="C911197" s="75"/>
    </row>
    <row r="911198" spans="2:3" x14ac:dyDescent="0.25">
      <c r="B911198" s="76"/>
      <c r="C911198" s="75"/>
    </row>
    <row r="911199" spans="2:3" x14ac:dyDescent="0.25">
      <c r="B911199" s="76"/>
      <c r="C911199" s="75"/>
    </row>
    <row r="911200" spans="2:3" x14ac:dyDescent="0.25">
      <c r="B911200" s="76"/>
      <c r="C911200" s="75"/>
    </row>
    <row r="911201" spans="2:3" x14ac:dyDescent="0.25">
      <c r="B911201" s="76"/>
      <c r="C911201" s="75"/>
    </row>
    <row r="911311" spans="2:3" x14ac:dyDescent="0.25">
      <c r="B911311" s="76"/>
      <c r="C911311" s="75"/>
    </row>
    <row r="911312" spans="2:3" x14ac:dyDescent="0.25">
      <c r="B911312" s="76"/>
      <c r="C911312" s="75"/>
    </row>
    <row r="911313" spans="2:3" x14ac:dyDescent="0.25">
      <c r="B911313" s="76"/>
      <c r="C911313" s="75"/>
    </row>
    <row r="911314" spans="2:3" x14ac:dyDescent="0.25">
      <c r="B911314" s="76"/>
      <c r="C911314" s="75"/>
    </row>
    <row r="911315" spans="2:3" x14ac:dyDescent="0.25">
      <c r="B911315" s="76"/>
      <c r="C911315" s="75"/>
    </row>
    <row r="911316" spans="2:3" x14ac:dyDescent="0.25">
      <c r="B911316" s="76"/>
      <c r="C911316" s="75"/>
    </row>
    <row r="911317" spans="2:3" x14ac:dyDescent="0.25">
      <c r="B911317" s="76"/>
      <c r="C911317" s="75"/>
    </row>
    <row r="911318" spans="2:3" x14ac:dyDescent="0.25">
      <c r="B911318" s="76"/>
      <c r="C911318" s="75"/>
    </row>
    <row r="911319" spans="2:3" x14ac:dyDescent="0.25">
      <c r="B911319" s="76"/>
      <c r="C911319" s="75"/>
    </row>
    <row r="911320" spans="2:3" x14ac:dyDescent="0.25">
      <c r="B911320" s="76"/>
      <c r="C911320" s="75"/>
    </row>
    <row r="911321" spans="2:3" x14ac:dyDescent="0.25">
      <c r="B911321" s="76"/>
      <c r="C911321" s="75"/>
    </row>
    <row r="911322" spans="2:3" x14ac:dyDescent="0.25">
      <c r="B911322" s="76"/>
      <c r="C911322" s="75"/>
    </row>
    <row r="911323" spans="2:3" x14ac:dyDescent="0.25">
      <c r="B911323" s="76"/>
      <c r="C911323" s="75"/>
    </row>
    <row r="911433" spans="2:3" x14ac:dyDescent="0.25">
      <c r="B911433" s="76"/>
      <c r="C911433" s="75"/>
    </row>
    <row r="911434" spans="2:3" x14ac:dyDescent="0.25">
      <c r="B911434" s="76"/>
      <c r="C911434" s="75"/>
    </row>
    <row r="911435" spans="2:3" x14ac:dyDescent="0.25">
      <c r="B911435" s="76"/>
      <c r="C911435" s="75"/>
    </row>
    <row r="911436" spans="2:3" x14ac:dyDescent="0.25">
      <c r="B911436" s="76"/>
      <c r="C911436" s="75"/>
    </row>
    <row r="911437" spans="2:3" x14ac:dyDescent="0.25">
      <c r="B911437" s="76"/>
      <c r="C911437" s="75"/>
    </row>
    <row r="911438" spans="2:3" x14ac:dyDescent="0.25">
      <c r="B911438" s="76"/>
      <c r="C911438" s="75"/>
    </row>
    <row r="911439" spans="2:3" x14ac:dyDescent="0.25">
      <c r="B911439" s="76"/>
      <c r="C911439" s="75"/>
    </row>
    <row r="911440" spans="2:3" x14ac:dyDescent="0.25">
      <c r="B911440" s="76"/>
      <c r="C911440" s="75"/>
    </row>
    <row r="911441" spans="2:3" x14ac:dyDescent="0.25">
      <c r="B911441" s="76"/>
      <c r="C911441" s="75"/>
    </row>
    <row r="911442" spans="2:3" x14ac:dyDescent="0.25">
      <c r="B911442" s="76"/>
      <c r="C911442" s="75"/>
    </row>
    <row r="911443" spans="2:3" x14ac:dyDescent="0.25">
      <c r="B911443" s="76"/>
      <c r="C911443" s="75"/>
    </row>
    <row r="911444" spans="2:3" x14ac:dyDescent="0.25">
      <c r="B911444" s="76"/>
      <c r="C911444" s="75"/>
    </row>
    <row r="911445" spans="2:3" x14ac:dyDescent="0.25">
      <c r="B911445" s="76"/>
      <c r="C911445" s="75"/>
    </row>
    <row r="911555" spans="2:3" x14ac:dyDescent="0.25">
      <c r="B911555" s="76"/>
      <c r="C911555" s="75"/>
    </row>
    <row r="911556" spans="2:3" x14ac:dyDescent="0.25">
      <c r="B911556" s="76"/>
      <c r="C911556" s="75"/>
    </row>
    <row r="911557" spans="2:3" x14ac:dyDescent="0.25">
      <c r="B911557" s="76"/>
      <c r="C911557" s="75"/>
    </row>
    <row r="911558" spans="2:3" x14ac:dyDescent="0.25">
      <c r="B911558" s="76"/>
      <c r="C911558" s="75"/>
    </row>
    <row r="911559" spans="2:3" x14ac:dyDescent="0.25">
      <c r="B911559" s="76"/>
      <c r="C911559" s="75"/>
    </row>
    <row r="911560" spans="2:3" x14ac:dyDescent="0.25">
      <c r="B911560" s="76"/>
      <c r="C911560" s="75"/>
    </row>
    <row r="911561" spans="2:3" x14ac:dyDescent="0.25">
      <c r="B911561" s="76"/>
      <c r="C911561" s="75"/>
    </row>
    <row r="911562" spans="2:3" x14ac:dyDescent="0.25">
      <c r="B911562" s="76"/>
      <c r="C911562" s="75"/>
    </row>
    <row r="911563" spans="2:3" x14ac:dyDescent="0.25">
      <c r="B911563" s="76"/>
      <c r="C911563" s="75"/>
    </row>
    <row r="911564" spans="2:3" x14ac:dyDescent="0.25">
      <c r="B911564" s="76"/>
      <c r="C911564" s="75"/>
    </row>
    <row r="911565" spans="2:3" x14ac:dyDescent="0.25">
      <c r="B911565" s="76"/>
      <c r="C911565" s="75"/>
    </row>
    <row r="911566" spans="2:3" x14ac:dyDescent="0.25">
      <c r="B911566" s="76"/>
      <c r="C911566" s="75"/>
    </row>
    <row r="911567" spans="2:3" x14ac:dyDescent="0.25">
      <c r="B911567" s="76"/>
      <c r="C911567" s="75"/>
    </row>
    <row r="911677" spans="2:3" x14ac:dyDescent="0.25">
      <c r="B911677" s="76"/>
      <c r="C911677" s="75"/>
    </row>
    <row r="911678" spans="2:3" x14ac:dyDescent="0.25">
      <c r="B911678" s="76"/>
      <c r="C911678" s="75"/>
    </row>
    <row r="911679" spans="2:3" x14ac:dyDescent="0.25">
      <c r="B911679" s="76"/>
      <c r="C911679" s="75"/>
    </row>
    <row r="911680" spans="2:3" x14ac:dyDescent="0.25">
      <c r="B911680" s="76"/>
      <c r="C911680" s="75"/>
    </row>
    <row r="911681" spans="2:3" x14ac:dyDescent="0.25">
      <c r="B911681" s="76"/>
      <c r="C911681" s="75"/>
    </row>
    <row r="911682" spans="2:3" x14ac:dyDescent="0.25">
      <c r="B911682" s="76"/>
      <c r="C911682" s="75"/>
    </row>
    <row r="911683" spans="2:3" x14ac:dyDescent="0.25">
      <c r="B911683" s="76"/>
      <c r="C911683" s="75"/>
    </row>
    <row r="911684" spans="2:3" x14ac:dyDescent="0.25">
      <c r="B911684" s="76"/>
      <c r="C911684" s="75"/>
    </row>
    <row r="911685" spans="2:3" x14ac:dyDescent="0.25">
      <c r="B911685" s="76"/>
      <c r="C911685" s="75"/>
    </row>
    <row r="911686" spans="2:3" x14ac:dyDescent="0.25">
      <c r="B911686" s="76"/>
      <c r="C911686" s="75"/>
    </row>
    <row r="911687" spans="2:3" x14ac:dyDescent="0.25">
      <c r="B911687" s="76"/>
      <c r="C911687" s="75"/>
    </row>
    <row r="911688" spans="2:3" x14ac:dyDescent="0.25">
      <c r="B911688" s="76"/>
      <c r="C911688" s="75"/>
    </row>
    <row r="911689" spans="2:3" x14ac:dyDescent="0.25">
      <c r="B911689" s="76"/>
      <c r="C911689" s="75"/>
    </row>
    <row r="911799" spans="2:3" x14ac:dyDescent="0.25">
      <c r="B911799" s="76"/>
      <c r="C911799" s="75"/>
    </row>
    <row r="911800" spans="2:3" x14ac:dyDescent="0.25">
      <c r="B911800" s="76"/>
      <c r="C911800" s="75"/>
    </row>
    <row r="911801" spans="2:3" x14ac:dyDescent="0.25">
      <c r="B911801" s="76"/>
      <c r="C911801" s="75"/>
    </row>
    <row r="911802" spans="2:3" x14ac:dyDescent="0.25">
      <c r="B911802" s="76"/>
      <c r="C911802" s="75"/>
    </row>
    <row r="911803" spans="2:3" x14ac:dyDescent="0.25">
      <c r="B911803" s="76"/>
      <c r="C911803" s="75"/>
    </row>
    <row r="911804" spans="2:3" x14ac:dyDescent="0.25">
      <c r="B911804" s="76"/>
      <c r="C911804" s="75"/>
    </row>
    <row r="911805" spans="2:3" x14ac:dyDescent="0.25">
      <c r="B911805" s="76"/>
      <c r="C911805" s="75"/>
    </row>
    <row r="911806" spans="2:3" x14ac:dyDescent="0.25">
      <c r="B911806" s="76"/>
      <c r="C911806" s="75"/>
    </row>
    <row r="911807" spans="2:3" x14ac:dyDescent="0.25">
      <c r="B911807" s="76"/>
      <c r="C911807" s="75"/>
    </row>
    <row r="911808" spans="2:3" x14ac:dyDescent="0.25">
      <c r="B911808" s="76"/>
      <c r="C911808" s="75"/>
    </row>
    <row r="911809" spans="2:3" x14ac:dyDescent="0.25">
      <c r="B911809" s="76"/>
      <c r="C911809" s="75"/>
    </row>
    <row r="911810" spans="2:3" x14ac:dyDescent="0.25">
      <c r="B911810" s="76"/>
      <c r="C911810" s="75"/>
    </row>
    <row r="911811" spans="2:3" x14ac:dyDescent="0.25">
      <c r="B911811" s="76"/>
      <c r="C911811" s="75"/>
    </row>
    <row r="911921" spans="2:3" x14ac:dyDescent="0.25">
      <c r="B911921" s="76"/>
      <c r="C911921" s="75"/>
    </row>
    <row r="911922" spans="2:3" x14ac:dyDescent="0.25">
      <c r="B911922" s="76"/>
      <c r="C911922" s="75"/>
    </row>
    <row r="911923" spans="2:3" x14ac:dyDescent="0.25">
      <c r="B911923" s="76"/>
      <c r="C911923" s="75"/>
    </row>
    <row r="911924" spans="2:3" x14ac:dyDescent="0.25">
      <c r="B911924" s="76"/>
      <c r="C911924" s="75"/>
    </row>
    <row r="911925" spans="2:3" x14ac:dyDescent="0.25">
      <c r="B911925" s="76"/>
      <c r="C911925" s="75"/>
    </row>
    <row r="911926" spans="2:3" x14ac:dyDescent="0.25">
      <c r="B911926" s="76"/>
      <c r="C911926" s="75"/>
    </row>
    <row r="911927" spans="2:3" x14ac:dyDescent="0.25">
      <c r="B911927" s="76"/>
      <c r="C911927" s="75"/>
    </row>
    <row r="911928" spans="2:3" x14ac:dyDescent="0.25">
      <c r="B911928" s="76"/>
      <c r="C911928" s="75"/>
    </row>
    <row r="911929" spans="2:3" x14ac:dyDescent="0.25">
      <c r="B911929" s="76"/>
      <c r="C911929" s="75"/>
    </row>
    <row r="911930" spans="2:3" x14ac:dyDescent="0.25">
      <c r="B911930" s="76"/>
      <c r="C911930" s="75"/>
    </row>
    <row r="911931" spans="2:3" x14ac:dyDescent="0.25">
      <c r="B911931" s="76"/>
      <c r="C911931" s="75"/>
    </row>
    <row r="911932" spans="2:3" x14ac:dyDescent="0.25">
      <c r="B911932" s="76"/>
      <c r="C911932" s="75"/>
    </row>
    <row r="911933" spans="2:3" x14ac:dyDescent="0.25">
      <c r="B911933" s="76"/>
      <c r="C911933" s="75"/>
    </row>
    <row r="912043" spans="2:3" x14ac:dyDescent="0.25">
      <c r="B912043" s="76"/>
      <c r="C912043" s="75"/>
    </row>
    <row r="912044" spans="2:3" x14ac:dyDescent="0.25">
      <c r="B912044" s="76"/>
      <c r="C912044" s="75"/>
    </row>
    <row r="912045" spans="2:3" x14ac:dyDescent="0.25">
      <c r="B912045" s="76"/>
      <c r="C912045" s="75"/>
    </row>
    <row r="912046" spans="2:3" x14ac:dyDescent="0.25">
      <c r="B912046" s="76"/>
      <c r="C912046" s="75"/>
    </row>
    <row r="912047" spans="2:3" x14ac:dyDescent="0.25">
      <c r="B912047" s="76"/>
      <c r="C912047" s="75"/>
    </row>
    <row r="912048" spans="2:3" x14ac:dyDescent="0.25">
      <c r="B912048" s="76"/>
      <c r="C912048" s="75"/>
    </row>
    <row r="912049" spans="2:3" x14ac:dyDescent="0.25">
      <c r="B912049" s="76"/>
      <c r="C912049" s="75"/>
    </row>
    <row r="912050" spans="2:3" x14ac:dyDescent="0.25">
      <c r="B912050" s="76"/>
      <c r="C912050" s="75"/>
    </row>
    <row r="912051" spans="2:3" x14ac:dyDescent="0.25">
      <c r="B912051" s="76"/>
      <c r="C912051" s="75"/>
    </row>
    <row r="912052" spans="2:3" x14ac:dyDescent="0.25">
      <c r="B912052" s="76"/>
      <c r="C912052" s="75"/>
    </row>
    <row r="912053" spans="2:3" x14ac:dyDescent="0.25">
      <c r="B912053" s="76"/>
      <c r="C912053" s="75"/>
    </row>
    <row r="912054" spans="2:3" x14ac:dyDescent="0.25">
      <c r="B912054" s="76"/>
      <c r="C912054" s="75"/>
    </row>
    <row r="912055" spans="2:3" x14ac:dyDescent="0.25">
      <c r="B912055" s="76"/>
      <c r="C912055" s="75"/>
    </row>
    <row r="912165" spans="2:3" x14ac:dyDescent="0.25">
      <c r="B912165" s="76"/>
      <c r="C912165" s="75"/>
    </row>
    <row r="912166" spans="2:3" x14ac:dyDescent="0.25">
      <c r="B912166" s="76"/>
      <c r="C912166" s="75"/>
    </row>
    <row r="912167" spans="2:3" x14ac:dyDescent="0.25">
      <c r="B912167" s="76"/>
      <c r="C912167" s="75"/>
    </row>
    <row r="912168" spans="2:3" x14ac:dyDescent="0.25">
      <c r="B912168" s="76"/>
      <c r="C912168" s="75"/>
    </row>
    <row r="912169" spans="2:3" x14ac:dyDescent="0.25">
      <c r="B912169" s="76"/>
      <c r="C912169" s="75"/>
    </row>
    <row r="912170" spans="2:3" x14ac:dyDescent="0.25">
      <c r="B912170" s="76"/>
      <c r="C912170" s="75"/>
    </row>
    <row r="912171" spans="2:3" x14ac:dyDescent="0.25">
      <c r="B912171" s="76"/>
      <c r="C912171" s="75"/>
    </row>
    <row r="912172" spans="2:3" x14ac:dyDescent="0.25">
      <c r="B912172" s="76"/>
      <c r="C912172" s="75"/>
    </row>
    <row r="912173" spans="2:3" x14ac:dyDescent="0.25">
      <c r="B912173" s="76"/>
      <c r="C912173" s="75"/>
    </row>
    <row r="912174" spans="2:3" x14ac:dyDescent="0.25">
      <c r="B912174" s="76"/>
      <c r="C912174" s="75"/>
    </row>
    <row r="912175" spans="2:3" x14ac:dyDescent="0.25">
      <c r="B912175" s="76"/>
      <c r="C912175" s="75"/>
    </row>
    <row r="912176" spans="2:3" x14ac:dyDescent="0.25">
      <c r="B912176" s="76"/>
      <c r="C912176" s="75"/>
    </row>
    <row r="912177" spans="2:3" x14ac:dyDescent="0.25">
      <c r="B912177" s="76"/>
      <c r="C912177" s="75"/>
    </row>
    <row r="912287" spans="2:3" x14ac:dyDescent="0.25">
      <c r="B912287" s="76"/>
      <c r="C912287" s="75"/>
    </row>
    <row r="912288" spans="2:3" x14ac:dyDescent="0.25">
      <c r="B912288" s="76"/>
      <c r="C912288" s="75"/>
    </row>
    <row r="912289" spans="2:3" x14ac:dyDescent="0.25">
      <c r="B912289" s="76"/>
      <c r="C912289" s="75"/>
    </row>
    <row r="912290" spans="2:3" x14ac:dyDescent="0.25">
      <c r="B912290" s="76"/>
      <c r="C912290" s="75"/>
    </row>
    <row r="912291" spans="2:3" x14ac:dyDescent="0.25">
      <c r="B912291" s="76"/>
      <c r="C912291" s="75"/>
    </row>
    <row r="912292" spans="2:3" x14ac:dyDescent="0.25">
      <c r="B912292" s="76"/>
      <c r="C912292" s="75"/>
    </row>
    <row r="912293" spans="2:3" x14ac:dyDescent="0.25">
      <c r="B912293" s="76"/>
      <c r="C912293" s="75"/>
    </row>
    <row r="912294" spans="2:3" x14ac:dyDescent="0.25">
      <c r="B912294" s="76"/>
      <c r="C912294" s="75"/>
    </row>
    <row r="912295" spans="2:3" x14ac:dyDescent="0.25">
      <c r="B912295" s="76"/>
      <c r="C912295" s="75"/>
    </row>
    <row r="912296" spans="2:3" x14ac:dyDescent="0.25">
      <c r="B912296" s="76"/>
      <c r="C912296" s="75"/>
    </row>
    <row r="912297" spans="2:3" x14ac:dyDescent="0.25">
      <c r="B912297" s="76"/>
      <c r="C912297" s="75"/>
    </row>
    <row r="912298" spans="2:3" x14ac:dyDescent="0.25">
      <c r="B912298" s="76"/>
      <c r="C912298" s="75"/>
    </row>
    <row r="912299" spans="2:3" x14ac:dyDescent="0.25">
      <c r="B912299" s="76"/>
      <c r="C912299" s="75"/>
    </row>
    <row r="912409" spans="2:3" x14ac:dyDescent="0.25">
      <c r="B912409" s="76"/>
      <c r="C912409" s="75"/>
    </row>
    <row r="912410" spans="2:3" x14ac:dyDescent="0.25">
      <c r="B912410" s="76"/>
      <c r="C912410" s="75"/>
    </row>
    <row r="912411" spans="2:3" x14ac:dyDescent="0.25">
      <c r="B912411" s="76"/>
      <c r="C912411" s="75"/>
    </row>
    <row r="912412" spans="2:3" x14ac:dyDescent="0.25">
      <c r="B912412" s="76"/>
      <c r="C912412" s="75"/>
    </row>
    <row r="912413" spans="2:3" x14ac:dyDescent="0.25">
      <c r="B912413" s="76"/>
      <c r="C912413" s="75"/>
    </row>
    <row r="912414" spans="2:3" x14ac:dyDescent="0.25">
      <c r="B912414" s="76"/>
      <c r="C912414" s="75"/>
    </row>
    <row r="912415" spans="2:3" x14ac:dyDescent="0.25">
      <c r="B912415" s="76"/>
      <c r="C912415" s="75"/>
    </row>
    <row r="912416" spans="2:3" x14ac:dyDescent="0.25">
      <c r="B912416" s="76"/>
      <c r="C912416" s="75"/>
    </row>
    <row r="912417" spans="2:3" x14ac:dyDescent="0.25">
      <c r="B912417" s="76"/>
      <c r="C912417" s="75"/>
    </row>
    <row r="912418" spans="2:3" x14ac:dyDescent="0.25">
      <c r="B912418" s="76"/>
      <c r="C912418" s="75"/>
    </row>
    <row r="912419" spans="2:3" x14ac:dyDescent="0.25">
      <c r="B912419" s="76"/>
      <c r="C912419" s="75"/>
    </row>
    <row r="912420" spans="2:3" x14ac:dyDescent="0.25">
      <c r="B912420" s="76"/>
      <c r="C912420" s="75"/>
    </row>
    <row r="912421" spans="2:3" x14ac:dyDescent="0.25">
      <c r="B912421" s="76"/>
      <c r="C912421" s="75"/>
    </row>
    <row r="912531" spans="2:3" x14ac:dyDescent="0.25">
      <c r="B912531" s="76"/>
      <c r="C912531" s="75"/>
    </row>
    <row r="912532" spans="2:3" x14ac:dyDescent="0.25">
      <c r="B912532" s="76"/>
      <c r="C912532" s="75"/>
    </row>
    <row r="912533" spans="2:3" x14ac:dyDescent="0.25">
      <c r="B912533" s="76"/>
      <c r="C912533" s="75"/>
    </row>
    <row r="912534" spans="2:3" x14ac:dyDescent="0.25">
      <c r="B912534" s="76"/>
      <c r="C912534" s="75"/>
    </row>
    <row r="912535" spans="2:3" x14ac:dyDescent="0.25">
      <c r="B912535" s="76"/>
      <c r="C912535" s="75"/>
    </row>
    <row r="912536" spans="2:3" x14ac:dyDescent="0.25">
      <c r="B912536" s="76"/>
      <c r="C912536" s="75"/>
    </row>
    <row r="912537" spans="2:3" x14ac:dyDescent="0.25">
      <c r="B912537" s="76"/>
      <c r="C912537" s="75"/>
    </row>
    <row r="912538" spans="2:3" x14ac:dyDescent="0.25">
      <c r="B912538" s="76"/>
      <c r="C912538" s="75"/>
    </row>
    <row r="912539" spans="2:3" x14ac:dyDescent="0.25">
      <c r="B912539" s="76"/>
      <c r="C912539" s="75"/>
    </row>
    <row r="912540" spans="2:3" x14ac:dyDescent="0.25">
      <c r="B912540" s="76"/>
      <c r="C912540" s="75"/>
    </row>
    <row r="912541" spans="2:3" x14ac:dyDescent="0.25">
      <c r="B912541" s="76"/>
      <c r="C912541" s="75"/>
    </row>
    <row r="912542" spans="2:3" x14ac:dyDescent="0.25">
      <c r="B912542" s="76"/>
      <c r="C912542" s="75"/>
    </row>
    <row r="912543" spans="2:3" x14ac:dyDescent="0.25">
      <c r="B912543" s="76"/>
      <c r="C912543" s="75"/>
    </row>
    <row r="912653" spans="2:3" x14ac:dyDescent="0.25">
      <c r="B912653" s="76"/>
      <c r="C912653" s="75"/>
    </row>
    <row r="912654" spans="2:3" x14ac:dyDescent="0.25">
      <c r="B912654" s="76"/>
      <c r="C912654" s="75"/>
    </row>
    <row r="912655" spans="2:3" x14ac:dyDescent="0.25">
      <c r="B912655" s="76"/>
      <c r="C912655" s="75"/>
    </row>
    <row r="912656" spans="2:3" x14ac:dyDescent="0.25">
      <c r="B912656" s="76"/>
      <c r="C912656" s="75"/>
    </row>
    <row r="912657" spans="2:3" x14ac:dyDescent="0.25">
      <c r="B912657" s="76"/>
      <c r="C912657" s="75"/>
    </row>
    <row r="912658" spans="2:3" x14ac:dyDescent="0.25">
      <c r="B912658" s="76"/>
      <c r="C912658" s="75"/>
    </row>
    <row r="912659" spans="2:3" x14ac:dyDescent="0.25">
      <c r="B912659" s="76"/>
      <c r="C912659" s="75"/>
    </row>
    <row r="912660" spans="2:3" x14ac:dyDescent="0.25">
      <c r="B912660" s="76"/>
      <c r="C912660" s="75"/>
    </row>
    <row r="912661" spans="2:3" x14ac:dyDescent="0.25">
      <c r="B912661" s="76"/>
      <c r="C912661" s="75"/>
    </row>
    <row r="912662" spans="2:3" x14ac:dyDescent="0.25">
      <c r="B912662" s="76"/>
      <c r="C912662" s="75"/>
    </row>
    <row r="912663" spans="2:3" x14ac:dyDescent="0.25">
      <c r="B912663" s="76"/>
      <c r="C912663" s="75"/>
    </row>
    <row r="912664" spans="2:3" x14ac:dyDescent="0.25">
      <c r="B912664" s="76"/>
      <c r="C912664" s="75"/>
    </row>
    <row r="912665" spans="2:3" x14ac:dyDescent="0.25">
      <c r="B912665" s="76"/>
      <c r="C912665" s="75"/>
    </row>
    <row r="912775" spans="2:3" x14ac:dyDescent="0.25">
      <c r="B912775" s="76"/>
      <c r="C912775" s="75"/>
    </row>
    <row r="912776" spans="2:3" x14ac:dyDescent="0.25">
      <c r="B912776" s="76"/>
      <c r="C912776" s="75"/>
    </row>
    <row r="912777" spans="2:3" x14ac:dyDescent="0.25">
      <c r="B912777" s="76"/>
      <c r="C912777" s="75"/>
    </row>
    <row r="912778" spans="2:3" x14ac:dyDescent="0.25">
      <c r="B912778" s="76"/>
      <c r="C912778" s="75"/>
    </row>
    <row r="912779" spans="2:3" x14ac:dyDescent="0.25">
      <c r="B912779" s="76"/>
      <c r="C912779" s="75"/>
    </row>
    <row r="912780" spans="2:3" x14ac:dyDescent="0.25">
      <c r="B912780" s="76"/>
      <c r="C912780" s="75"/>
    </row>
    <row r="912781" spans="2:3" x14ac:dyDescent="0.25">
      <c r="B912781" s="76"/>
      <c r="C912781" s="75"/>
    </row>
    <row r="912782" spans="2:3" x14ac:dyDescent="0.25">
      <c r="B912782" s="76"/>
      <c r="C912782" s="75"/>
    </row>
    <row r="912783" spans="2:3" x14ac:dyDescent="0.25">
      <c r="B912783" s="76"/>
      <c r="C912783" s="75"/>
    </row>
    <row r="912784" spans="2:3" x14ac:dyDescent="0.25">
      <c r="B912784" s="76"/>
      <c r="C912784" s="75"/>
    </row>
    <row r="912785" spans="2:3" x14ac:dyDescent="0.25">
      <c r="B912785" s="76"/>
      <c r="C912785" s="75"/>
    </row>
    <row r="912786" spans="2:3" x14ac:dyDescent="0.25">
      <c r="B912786" s="76"/>
      <c r="C912786" s="75"/>
    </row>
    <row r="912787" spans="2:3" x14ac:dyDescent="0.25">
      <c r="B912787" s="76"/>
      <c r="C912787" s="75"/>
    </row>
    <row r="912897" spans="2:3" x14ac:dyDescent="0.25">
      <c r="B912897" s="76"/>
      <c r="C912897" s="75"/>
    </row>
    <row r="912898" spans="2:3" x14ac:dyDescent="0.25">
      <c r="B912898" s="76"/>
      <c r="C912898" s="75"/>
    </row>
    <row r="912899" spans="2:3" x14ac:dyDescent="0.25">
      <c r="B912899" s="76"/>
      <c r="C912899" s="75"/>
    </row>
    <row r="912900" spans="2:3" x14ac:dyDescent="0.25">
      <c r="B912900" s="76"/>
      <c r="C912900" s="75"/>
    </row>
    <row r="912901" spans="2:3" x14ac:dyDescent="0.25">
      <c r="B912901" s="76"/>
      <c r="C912901" s="75"/>
    </row>
    <row r="912902" spans="2:3" x14ac:dyDescent="0.25">
      <c r="B912902" s="76"/>
      <c r="C912902" s="75"/>
    </row>
    <row r="912903" spans="2:3" x14ac:dyDescent="0.25">
      <c r="B912903" s="76"/>
      <c r="C912903" s="75"/>
    </row>
    <row r="912904" spans="2:3" x14ac:dyDescent="0.25">
      <c r="B912904" s="76"/>
      <c r="C912904" s="75"/>
    </row>
    <row r="912905" spans="2:3" x14ac:dyDescent="0.25">
      <c r="B912905" s="76"/>
      <c r="C912905" s="75"/>
    </row>
    <row r="912906" spans="2:3" x14ac:dyDescent="0.25">
      <c r="B912906" s="76"/>
      <c r="C912906" s="75"/>
    </row>
    <row r="912907" spans="2:3" x14ac:dyDescent="0.25">
      <c r="B912907" s="76"/>
      <c r="C912907" s="75"/>
    </row>
    <row r="912908" spans="2:3" x14ac:dyDescent="0.25">
      <c r="B912908" s="76"/>
      <c r="C912908" s="75"/>
    </row>
    <row r="912909" spans="2:3" x14ac:dyDescent="0.25">
      <c r="B912909" s="76"/>
      <c r="C912909" s="75"/>
    </row>
    <row r="913019" spans="2:3" x14ac:dyDescent="0.25">
      <c r="B913019" s="76"/>
      <c r="C913019" s="75"/>
    </row>
    <row r="913020" spans="2:3" x14ac:dyDescent="0.25">
      <c r="B913020" s="76"/>
      <c r="C913020" s="75"/>
    </row>
    <row r="913021" spans="2:3" x14ac:dyDescent="0.25">
      <c r="B913021" s="76"/>
      <c r="C913021" s="75"/>
    </row>
    <row r="913022" spans="2:3" x14ac:dyDescent="0.25">
      <c r="B913022" s="76"/>
      <c r="C913022" s="75"/>
    </row>
    <row r="913023" spans="2:3" x14ac:dyDescent="0.25">
      <c r="B913023" s="76"/>
      <c r="C913023" s="75"/>
    </row>
    <row r="913024" spans="2:3" x14ac:dyDescent="0.25">
      <c r="B913024" s="76"/>
      <c r="C913024" s="75"/>
    </row>
    <row r="913025" spans="2:3" x14ac:dyDescent="0.25">
      <c r="B913025" s="76"/>
      <c r="C913025" s="75"/>
    </row>
    <row r="913026" spans="2:3" x14ac:dyDescent="0.25">
      <c r="B913026" s="76"/>
      <c r="C913026" s="75"/>
    </row>
    <row r="913027" spans="2:3" x14ac:dyDescent="0.25">
      <c r="B913027" s="76"/>
      <c r="C913027" s="75"/>
    </row>
    <row r="913028" spans="2:3" x14ac:dyDescent="0.25">
      <c r="B913028" s="76"/>
      <c r="C913028" s="75"/>
    </row>
    <row r="913029" spans="2:3" x14ac:dyDescent="0.25">
      <c r="B913029" s="76"/>
      <c r="C913029" s="75"/>
    </row>
    <row r="913030" spans="2:3" x14ac:dyDescent="0.25">
      <c r="B913030" s="76"/>
      <c r="C913030" s="75"/>
    </row>
    <row r="913031" spans="2:3" x14ac:dyDescent="0.25">
      <c r="B913031" s="76"/>
      <c r="C913031" s="75"/>
    </row>
    <row r="913141" spans="2:3" x14ac:dyDescent="0.25">
      <c r="B913141" s="76"/>
      <c r="C913141" s="75"/>
    </row>
    <row r="913142" spans="2:3" x14ac:dyDescent="0.25">
      <c r="B913142" s="76"/>
      <c r="C913142" s="75"/>
    </row>
    <row r="913143" spans="2:3" x14ac:dyDescent="0.25">
      <c r="B913143" s="76"/>
      <c r="C913143" s="75"/>
    </row>
    <row r="913144" spans="2:3" x14ac:dyDescent="0.25">
      <c r="B913144" s="76"/>
      <c r="C913144" s="75"/>
    </row>
    <row r="913145" spans="2:3" x14ac:dyDescent="0.25">
      <c r="B913145" s="76"/>
      <c r="C913145" s="75"/>
    </row>
    <row r="913146" spans="2:3" x14ac:dyDescent="0.25">
      <c r="B913146" s="76"/>
      <c r="C913146" s="75"/>
    </row>
    <row r="913147" spans="2:3" x14ac:dyDescent="0.25">
      <c r="B913147" s="76"/>
      <c r="C913147" s="75"/>
    </row>
    <row r="913148" spans="2:3" x14ac:dyDescent="0.25">
      <c r="B913148" s="76"/>
      <c r="C913148" s="75"/>
    </row>
    <row r="913149" spans="2:3" x14ac:dyDescent="0.25">
      <c r="B913149" s="76"/>
      <c r="C913149" s="75"/>
    </row>
    <row r="913150" spans="2:3" x14ac:dyDescent="0.25">
      <c r="B913150" s="76"/>
      <c r="C913150" s="75"/>
    </row>
    <row r="913151" spans="2:3" x14ac:dyDescent="0.25">
      <c r="B913151" s="76"/>
      <c r="C913151" s="75"/>
    </row>
    <row r="913152" spans="2:3" x14ac:dyDescent="0.25">
      <c r="B913152" s="76"/>
      <c r="C913152" s="75"/>
    </row>
    <row r="913153" spans="2:3" x14ac:dyDescent="0.25">
      <c r="B913153" s="76"/>
      <c r="C913153" s="75"/>
    </row>
    <row r="913263" spans="2:3" x14ac:dyDescent="0.25">
      <c r="B913263" s="76"/>
      <c r="C913263" s="75"/>
    </row>
    <row r="913264" spans="2:3" x14ac:dyDescent="0.25">
      <c r="B913264" s="76"/>
      <c r="C913264" s="75"/>
    </row>
    <row r="913265" spans="2:3" x14ac:dyDescent="0.25">
      <c r="B913265" s="76"/>
      <c r="C913265" s="75"/>
    </row>
    <row r="913266" spans="2:3" x14ac:dyDescent="0.25">
      <c r="B913266" s="76"/>
      <c r="C913266" s="75"/>
    </row>
    <row r="913267" spans="2:3" x14ac:dyDescent="0.25">
      <c r="B913267" s="76"/>
      <c r="C913267" s="75"/>
    </row>
    <row r="913268" spans="2:3" x14ac:dyDescent="0.25">
      <c r="B913268" s="76"/>
      <c r="C913268" s="75"/>
    </row>
    <row r="913269" spans="2:3" x14ac:dyDescent="0.25">
      <c r="B913269" s="76"/>
      <c r="C913269" s="75"/>
    </row>
    <row r="913270" spans="2:3" x14ac:dyDescent="0.25">
      <c r="B913270" s="76"/>
      <c r="C913270" s="75"/>
    </row>
    <row r="913271" spans="2:3" x14ac:dyDescent="0.25">
      <c r="B913271" s="76"/>
      <c r="C913271" s="75"/>
    </row>
    <row r="913272" spans="2:3" x14ac:dyDescent="0.25">
      <c r="B913272" s="76"/>
      <c r="C913272" s="75"/>
    </row>
    <row r="913273" spans="2:3" x14ac:dyDescent="0.25">
      <c r="B913273" s="76"/>
      <c r="C913273" s="75"/>
    </row>
    <row r="913274" spans="2:3" x14ac:dyDescent="0.25">
      <c r="B913274" s="76"/>
      <c r="C913274" s="75"/>
    </row>
    <row r="913275" spans="2:3" x14ac:dyDescent="0.25">
      <c r="B913275" s="76"/>
      <c r="C913275" s="75"/>
    </row>
    <row r="913385" spans="2:3" x14ac:dyDescent="0.25">
      <c r="B913385" s="76"/>
      <c r="C913385" s="75"/>
    </row>
    <row r="913386" spans="2:3" x14ac:dyDescent="0.25">
      <c r="B913386" s="76"/>
      <c r="C913386" s="75"/>
    </row>
    <row r="913387" spans="2:3" x14ac:dyDescent="0.25">
      <c r="B913387" s="76"/>
      <c r="C913387" s="75"/>
    </row>
    <row r="913388" spans="2:3" x14ac:dyDescent="0.25">
      <c r="B913388" s="76"/>
      <c r="C913388" s="75"/>
    </row>
    <row r="913389" spans="2:3" x14ac:dyDescent="0.25">
      <c r="B913389" s="76"/>
      <c r="C913389" s="75"/>
    </row>
    <row r="913390" spans="2:3" x14ac:dyDescent="0.25">
      <c r="B913390" s="76"/>
      <c r="C913390" s="75"/>
    </row>
    <row r="913391" spans="2:3" x14ac:dyDescent="0.25">
      <c r="B913391" s="76"/>
      <c r="C913391" s="75"/>
    </row>
    <row r="913392" spans="2:3" x14ac:dyDescent="0.25">
      <c r="B913392" s="76"/>
      <c r="C913392" s="75"/>
    </row>
    <row r="913393" spans="2:3" x14ac:dyDescent="0.25">
      <c r="B913393" s="76"/>
      <c r="C913393" s="75"/>
    </row>
    <row r="913394" spans="2:3" x14ac:dyDescent="0.25">
      <c r="B913394" s="76"/>
      <c r="C913394" s="75"/>
    </row>
    <row r="913395" spans="2:3" x14ac:dyDescent="0.25">
      <c r="B913395" s="76"/>
      <c r="C913395" s="75"/>
    </row>
    <row r="913396" spans="2:3" x14ac:dyDescent="0.25">
      <c r="B913396" s="76"/>
      <c r="C913396" s="75"/>
    </row>
    <row r="913397" spans="2:3" x14ac:dyDescent="0.25">
      <c r="B913397" s="76"/>
      <c r="C913397" s="75"/>
    </row>
    <row r="913507" spans="2:3" x14ac:dyDescent="0.25">
      <c r="B913507" s="76"/>
      <c r="C913507" s="75"/>
    </row>
    <row r="913508" spans="2:3" x14ac:dyDescent="0.25">
      <c r="B913508" s="76"/>
      <c r="C913508" s="75"/>
    </row>
    <row r="913509" spans="2:3" x14ac:dyDescent="0.25">
      <c r="B913509" s="76"/>
      <c r="C913509" s="75"/>
    </row>
    <row r="913510" spans="2:3" x14ac:dyDescent="0.25">
      <c r="B913510" s="76"/>
      <c r="C913510" s="75"/>
    </row>
    <row r="913511" spans="2:3" x14ac:dyDescent="0.25">
      <c r="B913511" s="76"/>
      <c r="C913511" s="75"/>
    </row>
    <row r="913512" spans="2:3" x14ac:dyDescent="0.25">
      <c r="B913512" s="76"/>
      <c r="C913512" s="75"/>
    </row>
    <row r="913513" spans="2:3" x14ac:dyDescent="0.25">
      <c r="B913513" s="76"/>
      <c r="C913513" s="75"/>
    </row>
    <row r="913514" spans="2:3" x14ac:dyDescent="0.25">
      <c r="B913514" s="76"/>
      <c r="C913514" s="75"/>
    </row>
    <row r="913515" spans="2:3" x14ac:dyDescent="0.25">
      <c r="B913515" s="76"/>
      <c r="C913515" s="75"/>
    </row>
    <row r="913516" spans="2:3" x14ac:dyDescent="0.25">
      <c r="B913516" s="76"/>
      <c r="C913516" s="75"/>
    </row>
    <row r="913517" spans="2:3" x14ac:dyDescent="0.25">
      <c r="B913517" s="76"/>
      <c r="C913517" s="75"/>
    </row>
    <row r="913518" spans="2:3" x14ac:dyDescent="0.25">
      <c r="B913518" s="76"/>
      <c r="C913518" s="75"/>
    </row>
    <row r="913519" spans="2:3" x14ac:dyDescent="0.25">
      <c r="B913519" s="76"/>
      <c r="C913519" s="75"/>
    </row>
    <row r="913629" spans="2:3" x14ac:dyDescent="0.25">
      <c r="B913629" s="76"/>
      <c r="C913629" s="75"/>
    </row>
    <row r="913630" spans="2:3" x14ac:dyDescent="0.25">
      <c r="B913630" s="76"/>
      <c r="C913630" s="75"/>
    </row>
    <row r="913631" spans="2:3" x14ac:dyDescent="0.25">
      <c r="B913631" s="76"/>
      <c r="C913631" s="75"/>
    </row>
    <row r="913632" spans="2:3" x14ac:dyDescent="0.25">
      <c r="B913632" s="76"/>
      <c r="C913632" s="75"/>
    </row>
    <row r="913633" spans="2:3" x14ac:dyDescent="0.25">
      <c r="B913633" s="76"/>
      <c r="C913633" s="75"/>
    </row>
    <row r="913634" spans="2:3" x14ac:dyDescent="0.25">
      <c r="B913634" s="76"/>
      <c r="C913634" s="75"/>
    </row>
    <row r="913635" spans="2:3" x14ac:dyDescent="0.25">
      <c r="B913635" s="76"/>
      <c r="C913635" s="75"/>
    </row>
    <row r="913636" spans="2:3" x14ac:dyDescent="0.25">
      <c r="B913636" s="76"/>
      <c r="C913636" s="75"/>
    </row>
    <row r="913637" spans="2:3" x14ac:dyDescent="0.25">
      <c r="B913637" s="76"/>
      <c r="C913637" s="75"/>
    </row>
    <row r="913638" spans="2:3" x14ac:dyDescent="0.25">
      <c r="B913638" s="76"/>
      <c r="C913638" s="75"/>
    </row>
    <row r="913639" spans="2:3" x14ac:dyDescent="0.25">
      <c r="B913639" s="76"/>
      <c r="C913639" s="75"/>
    </row>
    <row r="913640" spans="2:3" x14ac:dyDescent="0.25">
      <c r="B913640" s="76"/>
      <c r="C913640" s="75"/>
    </row>
    <row r="913641" spans="2:3" x14ac:dyDescent="0.25">
      <c r="B913641" s="76"/>
      <c r="C913641" s="75"/>
    </row>
    <row r="913751" spans="2:3" x14ac:dyDescent="0.25">
      <c r="B913751" s="76"/>
      <c r="C913751" s="75"/>
    </row>
    <row r="913752" spans="2:3" x14ac:dyDescent="0.25">
      <c r="B913752" s="76"/>
      <c r="C913752" s="75"/>
    </row>
    <row r="913753" spans="2:3" x14ac:dyDescent="0.25">
      <c r="B913753" s="76"/>
      <c r="C913753" s="75"/>
    </row>
    <row r="913754" spans="2:3" x14ac:dyDescent="0.25">
      <c r="B913754" s="76"/>
      <c r="C913754" s="75"/>
    </row>
    <row r="913755" spans="2:3" x14ac:dyDescent="0.25">
      <c r="B913755" s="76"/>
      <c r="C913755" s="75"/>
    </row>
    <row r="913756" spans="2:3" x14ac:dyDescent="0.25">
      <c r="B913756" s="76"/>
      <c r="C913756" s="75"/>
    </row>
    <row r="913757" spans="2:3" x14ac:dyDescent="0.25">
      <c r="B913757" s="76"/>
      <c r="C913757" s="75"/>
    </row>
    <row r="913758" spans="2:3" x14ac:dyDescent="0.25">
      <c r="B913758" s="76"/>
      <c r="C913758" s="75"/>
    </row>
    <row r="913759" spans="2:3" x14ac:dyDescent="0.25">
      <c r="B913759" s="76"/>
      <c r="C913759" s="75"/>
    </row>
    <row r="913760" spans="2:3" x14ac:dyDescent="0.25">
      <c r="B913760" s="76"/>
      <c r="C913760" s="75"/>
    </row>
    <row r="913761" spans="2:3" x14ac:dyDescent="0.25">
      <c r="B913761" s="76"/>
      <c r="C913761" s="75"/>
    </row>
    <row r="913762" spans="2:3" x14ac:dyDescent="0.25">
      <c r="B913762" s="76"/>
      <c r="C913762" s="75"/>
    </row>
    <row r="913763" spans="2:3" x14ac:dyDescent="0.25">
      <c r="B913763" s="76"/>
      <c r="C913763" s="75"/>
    </row>
    <row r="913873" spans="2:3" x14ac:dyDescent="0.25">
      <c r="B913873" s="76"/>
      <c r="C913873" s="75"/>
    </row>
    <row r="913874" spans="2:3" x14ac:dyDescent="0.25">
      <c r="B913874" s="76"/>
      <c r="C913874" s="75"/>
    </row>
    <row r="913875" spans="2:3" x14ac:dyDescent="0.25">
      <c r="B913875" s="76"/>
      <c r="C913875" s="75"/>
    </row>
    <row r="913876" spans="2:3" x14ac:dyDescent="0.25">
      <c r="B913876" s="76"/>
      <c r="C913876" s="75"/>
    </row>
    <row r="913877" spans="2:3" x14ac:dyDescent="0.25">
      <c r="B913877" s="76"/>
      <c r="C913877" s="75"/>
    </row>
    <row r="913878" spans="2:3" x14ac:dyDescent="0.25">
      <c r="B913878" s="76"/>
      <c r="C913878" s="75"/>
    </row>
    <row r="913879" spans="2:3" x14ac:dyDescent="0.25">
      <c r="B913879" s="76"/>
      <c r="C913879" s="75"/>
    </row>
    <row r="913880" spans="2:3" x14ac:dyDescent="0.25">
      <c r="B913880" s="76"/>
      <c r="C913880" s="75"/>
    </row>
    <row r="913881" spans="2:3" x14ac:dyDescent="0.25">
      <c r="B913881" s="76"/>
      <c r="C913881" s="75"/>
    </row>
    <row r="913882" spans="2:3" x14ac:dyDescent="0.25">
      <c r="B913882" s="76"/>
      <c r="C913882" s="75"/>
    </row>
    <row r="913883" spans="2:3" x14ac:dyDescent="0.25">
      <c r="B913883" s="76"/>
      <c r="C913883" s="75"/>
    </row>
    <row r="913884" spans="2:3" x14ac:dyDescent="0.25">
      <c r="B913884" s="76"/>
      <c r="C913884" s="75"/>
    </row>
    <row r="913885" spans="2:3" x14ac:dyDescent="0.25">
      <c r="B913885" s="76"/>
      <c r="C913885" s="75"/>
    </row>
    <row r="913995" spans="2:3" x14ac:dyDescent="0.25">
      <c r="B913995" s="76"/>
      <c r="C913995" s="75"/>
    </row>
    <row r="913996" spans="2:3" x14ac:dyDescent="0.25">
      <c r="B913996" s="76"/>
      <c r="C913996" s="75"/>
    </row>
    <row r="913997" spans="2:3" x14ac:dyDescent="0.25">
      <c r="B913997" s="76"/>
      <c r="C913997" s="75"/>
    </row>
    <row r="913998" spans="2:3" x14ac:dyDescent="0.25">
      <c r="B913998" s="76"/>
      <c r="C913998" s="75"/>
    </row>
    <row r="913999" spans="2:3" x14ac:dyDescent="0.25">
      <c r="B913999" s="76"/>
      <c r="C913999" s="75"/>
    </row>
    <row r="914000" spans="2:3" x14ac:dyDescent="0.25">
      <c r="B914000" s="76"/>
      <c r="C914000" s="75"/>
    </row>
    <row r="914001" spans="2:3" x14ac:dyDescent="0.25">
      <c r="B914001" s="76"/>
      <c r="C914001" s="75"/>
    </row>
    <row r="914002" spans="2:3" x14ac:dyDescent="0.25">
      <c r="B914002" s="76"/>
      <c r="C914002" s="75"/>
    </row>
    <row r="914003" spans="2:3" x14ac:dyDescent="0.25">
      <c r="B914003" s="76"/>
      <c r="C914003" s="75"/>
    </row>
    <row r="914004" spans="2:3" x14ac:dyDescent="0.25">
      <c r="B914004" s="76"/>
      <c r="C914004" s="75"/>
    </row>
    <row r="914005" spans="2:3" x14ac:dyDescent="0.25">
      <c r="B914005" s="76"/>
      <c r="C914005" s="75"/>
    </row>
    <row r="914006" spans="2:3" x14ac:dyDescent="0.25">
      <c r="B914006" s="76"/>
      <c r="C914006" s="75"/>
    </row>
    <row r="914007" spans="2:3" x14ac:dyDescent="0.25">
      <c r="B914007" s="76"/>
      <c r="C914007" s="75"/>
    </row>
    <row r="914117" spans="2:3" x14ac:dyDescent="0.25">
      <c r="B914117" s="76"/>
      <c r="C914117" s="75"/>
    </row>
    <row r="914118" spans="2:3" x14ac:dyDescent="0.25">
      <c r="B914118" s="76"/>
      <c r="C914118" s="75"/>
    </row>
    <row r="914119" spans="2:3" x14ac:dyDescent="0.25">
      <c r="B914119" s="76"/>
      <c r="C914119" s="75"/>
    </row>
    <row r="914120" spans="2:3" x14ac:dyDescent="0.25">
      <c r="B914120" s="76"/>
      <c r="C914120" s="75"/>
    </row>
    <row r="914121" spans="2:3" x14ac:dyDescent="0.25">
      <c r="B914121" s="76"/>
      <c r="C914121" s="75"/>
    </row>
    <row r="914122" spans="2:3" x14ac:dyDescent="0.25">
      <c r="B914122" s="76"/>
      <c r="C914122" s="75"/>
    </row>
    <row r="914123" spans="2:3" x14ac:dyDescent="0.25">
      <c r="B914123" s="76"/>
      <c r="C914123" s="75"/>
    </row>
    <row r="914124" spans="2:3" x14ac:dyDescent="0.25">
      <c r="B914124" s="76"/>
      <c r="C914124" s="75"/>
    </row>
    <row r="914125" spans="2:3" x14ac:dyDescent="0.25">
      <c r="B914125" s="76"/>
      <c r="C914125" s="75"/>
    </row>
    <row r="914126" spans="2:3" x14ac:dyDescent="0.25">
      <c r="B914126" s="76"/>
      <c r="C914126" s="75"/>
    </row>
    <row r="914127" spans="2:3" x14ac:dyDescent="0.25">
      <c r="B914127" s="76"/>
      <c r="C914127" s="75"/>
    </row>
    <row r="914128" spans="2:3" x14ac:dyDescent="0.25">
      <c r="B914128" s="76"/>
      <c r="C914128" s="75"/>
    </row>
    <row r="914129" spans="2:3" x14ac:dyDescent="0.25">
      <c r="B914129" s="76"/>
      <c r="C914129" s="75"/>
    </row>
    <row r="914239" spans="2:3" x14ac:dyDescent="0.25">
      <c r="B914239" s="76"/>
      <c r="C914239" s="75"/>
    </row>
    <row r="914240" spans="2:3" x14ac:dyDescent="0.25">
      <c r="B914240" s="76"/>
      <c r="C914240" s="75"/>
    </row>
    <row r="914241" spans="2:3" x14ac:dyDescent="0.25">
      <c r="B914241" s="76"/>
      <c r="C914241" s="75"/>
    </row>
    <row r="914242" spans="2:3" x14ac:dyDescent="0.25">
      <c r="B914242" s="76"/>
      <c r="C914242" s="75"/>
    </row>
    <row r="914243" spans="2:3" x14ac:dyDescent="0.25">
      <c r="B914243" s="76"/>
      <c r="C914243" s="75"/>
    </row>
    <row r="914244" spans="2:3" x14ac:dyDescent="0.25">
      <c r="B914244" s="76"/>
      <c r="C914244" s="75"/>
    </row>
    <row r="914245" spans="2:3" x14ac:dyDescent="0.25">
      <c r="B914245" s="76"/>
      <c r="C914245" s="75"/>
    </row>
    <row r="914246" spans="2:3" x14ac:dyDescent="0.25">
      <c r="B914246" s="76"/>
      <c r="C914246" s="75"/>
    </row>
    <row r="914247" spans="2:3" x14ac:dyDescent="0.25">
      <c r="B914247" s="76"/>
      <c r="C914247" s="75"/>
    </row>
    <row r="914248" spans="2:3" x14ac:dyDescent="0.25">
      <c r="B914248" s="76"/>
      <c r="C914248" s="75"/>
    </row>
    <row r="914249" spans="2:3" x14ac:dyDescent="0.25">
      <c r="B914249" s="76"/>
      <c r="C914249" s="75"/>
    </row>
    <row r="914250" spans="2:3" x14ac:dyDescent="0.25">
      <c r="B914250" s="76"/>
      <c r="C914250" s="75"/>
    </row>
    <row r="914251" spans="2:3" x14ac:dyDescent="0.25">
      <c r="B914251" s="76"/>
      <c r="C914251" s="75"/>
    </row>
    <row r="914361" spans="2:3" x14ac:dyDescent="0.25">
      <c r="B914361" s="76"/>
      <c r="C914361" s="75"/>
    </row>
    <row r="914362" spans="2:3" x14ac:dyDescent="0.25">
      <c r="B914362" s="76"/>
      <c r="C914362" s="75"/>
    </row>
    <row r="914363" spans="2:3" x14ac:dyDescent="0.25">
      <c r="B914363" s="76"/>
      <c r="C914363" s="75"/>
    </row>
    <row r="914364" spans="2:3" x14ac:dyDescent="0.25">
      <c r="B914364" s="76"/>
      <c r="C914364" s="75"/>
    </row>
    <row r="914365" spans="2:3" x14ac:dyDescent="0.25">
      <c r="B914365" s="76"/>
      <c r="C914365" s="75"/>
    </row>
    <row r="914366" spans="2:3" x14ac:dyDescent="0.25">
      <c r="B914366" s="76"/>
      <c r="C914366" s="75"/>
    </row>
    <row r="914367" spans="2:3" x14ac:dyDescent="0.25">
      <c r="B914367" s="76"/>
      <c r="C914367" s="75"/>
    </row>
    <row r="914368" spans="2:3" x14ac:dyDescent="0.25">
      <c r="B914368" s="76"/>
      <c r="C914368" s="75"/>
    </row>
    <row r="914369" spans="2:3" x14ac:dyDescent="0.25">
      <c r="B914369" s="76"/>
      <c r="C914369" s="75"/>
    </row>
    <row r="914370" spans="2:3" x14ac:dyDescent="0.25">
      <c r="B914370" s="76"/>
      <c r="C914370" s="75"/>
    </row>
    <row r="914371" spans="2:3" x14ac:dyDescent="0.25">
      <c r="B914371" s="76"/>
      <c r="C914371" s="75"/>
    </row>
    <row r="914372" spans="2:3" x14ac:dyDescent="0.25">
      <c r="B914372" s="76"/>
      <c r="C914372" s="75"/>
    </row>
    <row r="914373" spans="2:3" x14ac:dyDescent="0.25">
      <c r="B914373" s="76"/>
      <c r="C914373" s="75"/>
    </row>
    <row r="914483" spans="2:3" x14ac:dyDescent="0.25">
      <c r="B914483" s="76"/>
      <c r="C914483" s="75"/>
    </row>
    <row r="914484" spans="2:3" x14ac:dyDescent="0.25">
      <c r="B914484" s="76"/>
      <c r="C914484" s="75"/>
    </row>
    <row r="914485" spans="2:3" x14ac:dyDescent="0.25">
      <c r="B914485" s="76"/>
      <c r="C914485" s="75"/>
    </row>
    <row r="914486" spans="2:3" x14ac:dyDescent="0.25">
      <c r="B914486" s="76"/>
      <c r="C914486" s="75"/>
    </row>
    <row r="914487" spans="2:3" x14ac:dyDescent="0.25">
      <c r="B914487" s="76"/>
      <c r="C914487" s="75"/>
    </row>
    <row r="914488" spans="2:3" x14ac:dyDescent="0.25">
      <c r="B914488" s="76"/>
      <c r="C914488" s="75"/>
    </row>
    <row r="914489" spans="2:3" x14ac:dyDescent="0.25">
      <c r="B914489" s="76"/>
      <c r="C914489" s="75"/>
    </row>
    <row r="914490" spans="2:3" x14ac:dyDescent="0.25">
      <c r="B914490" s="76"/>
      <c r="C914490" s="75"/>
    </row>
    <row r="914491" spans="2:3" x14ac:dyDescent="0.25">
      <c r="B914491" s="76"/>
      <c r="C914491" s="75"/>
    </row>
    <row r="914492" spans="2:3" x14ac:dyDescent="0.25">
      <c r="B914492" s="76"/>
      <c r="C914492" s="75"/>
    </row>
    <row r="914493" spans="2:3" x14ac:dyDescent="0.25">
      <c r="B914493" s="76"/>
      <c r="C914493" s="75"/>
    </row>
    <row r="914494" spans="2:3" x14ac:dyDescent="0.25">
      <c r="B914494" s="76"/>
      <c r="C914494" s="75"/>
    </row>
    <row r="914495" spans="2:3" x14ac:dyDescent="0.25">
      <c r="B914495" s="76"/>
      <c r="C914495" s="75"/>
    </row>
    <row r="914605" spans="2:3" x14ac:dyDescent="0.25">
      <c r="B914605" s="76"/>
      <c r="C914605" s="75"/>
    </row>
    <row r="914606" spans="2:3" x14ac:dyDescent="0.25">
      <c r="B914606" s="76"/>
      <c r="C914606" s="75"/>
    </row>
    <row r="914607" spans="2:3" x14ac:dyDescent="0.25">
      <c r="B914607" s="76"/>
      <c r="C914607" s="75"/>
    </row>
    <row r="914608" spans="2:3" x14ac:dyDescent="0.25">
      <c r="B914608" s="76"/>
      <c r="C914608" s="75"/>
    </row>
    <row r="914609" spans="2:3" x14ac:dyDescent="0.25">
      <c r="B914609" s="76"/>
      <c r="C914609" s="75"/>
    </row>
    <row r="914610" spans="2:3" x14ac:dyDescent="0.25">
      <c r="B914610" s="76"/>
      <c r="C914610" s="75"/>
    </row>
    <row r="914611" spans="2:3" x14ac:dyDescent="0.25">
      <c r="B914611" s="76"/>
      <c r="C914611" s="75"/>
    </row>
    <row r="914612" spans="2:3" x14ac:dyDescent="0.25">
      <c r="B914612" s="76"/>
      <c r="C914612" s="75"/>
    </row>
    <row r="914613" spans="2:3" x14ac:dyDescent="0.25">
      <c r="B914613" s="76"/>
      <c r="C914613" s="75"/>
    </row>
    <row r="914614" spans="2:3" x14ac:dyDescent="0.25">
      <c r="B914614" s="76"/>
      <c r="C914614" s="75"/>
    </row>
    <row r="914615" spans="2:3" x14ac:dyDescent="0.25">
      <c r="B914615" s="76"/>
      <c r="C914615" s="75"/>
    </row>
    <row r="914616" spans="2:3" x14ac:dyDescent="0.25">
      <c r="B914616" s="76"/>
      <c r="C914616" s="75"/>
    </row>
    <row r="914617" spans="2:3" x14ac:dyDescent="0.25">
      <c r="B914617" s="76"/>
      <c r="C914617" s="75"/>
    </row>
    <row r="914727" spans="2:3" x14ac:dyDescent="0.25">
      <c r="B914727" s="76"/>
      <c r="C914727" s="75"/>
    </row>
    <row r="914728" spans="2:3" x14ac:dyDescent="0.25">
      <c r="B914728" s="76"/>
      <c r="C914728" s="75"/>
    </row>
    <row r="914729" spans="2:3" x14ac:dyDescent="0.25">
      <c r="B914729" s="76"/>
      <c r="C914729" s="75"/>
    </row>
    <row r="914730" spans="2:3" x14ac:dyDescent="0.25">
      <c r="B914730" s="76"/>
      <c r="C914730" s="75"/>
    </row>
    <row r="914731" spans="2:3" x14ac:dyDescent="0.25">
      <c r="B914731" s="76"/>
      <c r="C914731" s="75"/>
    </row>
    <row r="914732" spans="2:3" x14ac:dyDescent="0.25">
      <c r="B914732" s="76"/>
      <c r="C914732" s="75"/>
    </row>
    <row r="914733" spans="2:3" x14ac:dyDescent="0.25">
      <c r="B914733" s="76"/>
      <c r="C914733" s="75"/>
    </row>
    <row r="914734" spans="2:3" x14ac:dyDescent="0.25">
      <c r="B914734" s="76"/>
      <c r="C914734" s="75"/>
    </row>
    <row r="914735" spans="2:3" x14ac:dyDescent="0.25">
      <c r="B914735" s="76"/>
      <c r="C914735" s="75"/>
    </row>
    <row r="914736" spans="2:3" x14ac:dyDescent="0.25">
      <c r="B914736" s="76"/>
      <c r="C914736" s="75"/>
    </row>
    <row r="914737" spans="2:3" x14ac:dyDescent="0.25">
      <c r="B914737" s="76"/>
      <c r="C914737" s="75"/>
    </row>
    <row r="914738" spans="2:3" x14ac:dyDescent="0.25">
      <c r="B914738" s="76"/>
      <c r="C914738" s="75"/>
    </row>
    <row r="914739" spans="2:3" x14ac:dyDescent="0.25">
      <c r="B914739" s="76"/>
      <c r="C914739" s="75"/>
    </row>
    <row r="914849" spans="2:3" x14ac:dyDescent="0.25">
      <c r="B914849" s="76"/>
      <c r="C914849" s="75"/>
    </row>
    <row r="914850" spans="2:3" x14ac:dyDescent="0.25">
      <c r="B914850" s="76"/>
      <c r="C914850" s="75"/>
    </row>
    <row r="914851" spans="2:3" x14ac:dyDescent="0.25">
      <c r="B914851" s="76"/>
      <c r="C914851" s="75"/>
    </row>
    <row r="914852" spans="2:3" x14ac:dyDescent="0.25">
      <c r="B914852" s="76"/>
      <c r="C914852" s="75"/>
    </row>
    <row r="914853" spans="2:3" x14ac:dyDescent="0.25">
      <c r="B914853" s="76"/>
      <c r="C914853" s="75"/>
    </row>
    <row r="914854" spans="2:3" x14ac:dyDescent="0.25">
      <c r="B914854" s="76"/>
      <c r="C914854" s="75"/>
    </row>
    <row r="914855" spans="2:3" x14ac:dyDescent="0.25">
      <c r="B914855" s="76"/>
      <c r="C914855" s="75"/>
    </row>
    <row r="914856" spans="2:3" x14ac:dyDescent="0.25">
      <c r="B914856" s="76"/>
      <c r="C914856" s="75"/>
    </row>
    <row r="914857" spans="2:3" x14ac:dyDescent="0.25">
      <c r="B914857" s="76"/>
      <c r="C914857" s="75"/>
    </row>
    <row r="914858" spans="2:3" x14ac:dyDescent="0.25">
      <c r="B914858" s="76"/>
      <c r="C914858" s="75"/>
    </row>
    <row r="914859" spans="2:3" x14ac:dyDescent="0.25">
      <c r="B914859" s="76"/>
      <c r="C914859" s="75"/>
    </row>
    <row r="914860" spans="2:3" x14ac:dyDescent="0.25">
      <c r="B914860" s="76"/>
      <c r="C914860" s="75"/>
    </row>
    <row r="914861" spans="2:3" x14ac:dyDescent="0.25">
      <c r="B914861" s="76"/>
      <c r="C914861" s="75"/>
    </row>
    <row r="914971" spans="2:3" x14ac:dyDescent="0.25">
      <c r="B914971" s="76"/>
      <c r="C914971" s="75"/>
    </row>
    <row r="914972" spans="2:3" x14ac:dyDescent="0.25">
      <c r="B914972" s="76"/>
      <c r="C914972" s="75"/>
    </row>
    <row r="914973" spans="2:3" x14ac:dyDescent="0.25">
      <c r="B914973" s="76"/>
      <c r="C914973" s="75"/>
    </row>
    <row r="914974" spans="2:3" x14ac:dyDescent="0.25">
      <c r="B914974" s="76"/>
      <c r="C914974" s="75"/>
    </row>
    <row r="914975" spans="2:3" x14ac:dyDescent="0.25">
      <c r="B914975" s="76"/>
      <c r="C914975" s="75"/>
    </row>
    <row r="914976" spans="2:3" x14ac:dyDescent="0.25">
      <c r="B914976" s="76"/>
      <c r="C914976" s="75"/>
    </row>
    <row r="914977" spans="2:3" x14ac:dyDescent="0.25">
      <c r="B914977" s="76"/>
      <c r="C914977" s="75"/>
    </row>
    <row r="914978" spans="2:3" x14ac:dyDescent="0.25">
      <c r="B914978" s="76"/>
      <c r="C914978" s="75"/>
    </row>
    <row r="914979" spans="2:3" x14ac:dyDescent="0.25">
      <c r="B914979" s="76"/>
      <c r="C914979" s="75"/>
    </row>
    <row r="914980" spans="2:3" x14ac:dyDescent="0.25">
      <c r="B914980" s="76"/>
      <c r="C914980" s="75"/>
    </row>
    <row r="914981" spans="2:3" x14ac:dyDescent="0.25">
      <c r="B914981" s="76"/>
      <c r="C914981" s="75"/>
    </row>
    <row r="914982" spans="2:3" x14ac:dyDescent="0.25">
      <c r="B914982" s="76"/>
      <c r="C914982" s="75"/>
    </row>
    <row r="914983" spans="2:3" x14ac:dyDescent="0.25">
      <c r="B914983" s="76"/>
      <c r="C914983" s="75"/>
    </row>
    <row r="915093" spans="2:3" x14ac:dyDescent="0.25">
      <c r="B915093" s="76"/>
      <c r="C915093" s="75"/>
    </row>
    <row r="915094" spans="2:3" x14ac:dyDescent="0.25">
      <c r="B915094" s="76"/>
      <c r="C915094" s="75"/>
    </row>
    <row r="915095" spans="2:3" x14ac:dyDescent="0.25">
      <c r="B915095" s="76"/>
      <c r="C915095" s="75"/>
    </row>
    <row r="915096" spans="2:3" x14ac:dyDescent="0.25">
      <c r="B915096" s="76"/>
      <c r="C915096" s="75"/>
    </row>
    <row r="915097" spans="2:3" x14ac:dyDescent="0.25">
      <c r="B915097" s="76"/>
      <c r="C915097" s="75"/>
    </row>
    <row r="915098" spans="2:3" x14ac:dyDescent="0.25">
      <c r="B915098" s="76"/>
      <c r="C915098" s="75"/>
    </row>
    <row r="915099" spans="2:3" x14ac:dyDescent="0.25">
      <c r="B915099" s="76"/>
      <c r="C915099" s="75"/>
    </row>
    <row r="915100" spans="2:3" x14ac:dyDescent="0.25">
      <c r="B915100" s="76"/>
      <c r="C915100" s="75"/>
    </row>
    <row r="915101" spans="2:3" x14ac:dyDescent="0.25">
      <c r="B915101" s="76"/>
      <c r="C915101" s="75"/>
    </row>
    <row r="915102" spans="2:3" x14ac:dyDescent="0.25">
      <c r="B915102" s="76"/>
      <c r="C915102" s="75"/>
    </row>
    <row r="915103" spans="2:3" x14ac:dyDescent="0.25">
      <c r="B915103" s="76"/>
      <c r="C915103" s="75"/>
    </row>
    <row r="915104" spans="2:3" x14ac:dyDescent="0.25">
      <c r="B915104" s="76"/>
      <c r="C915104" s="75"/>
    </row>
    <row r="915105" spans="2:3" x14ac:dyDescent="0.25">
      <c r="B915105" s="76"/>
      <c r="C915105" s="75"/>
    </row>
    <row r="915215" spans="2:3" x14ac:dyDescent="0.25">
      <c r="B915215" s="76"/>
      <c r="C915215" s="75"/>
    </row>
    <row r="915216" spans="2:3" x14ac:dyDescent="0.25">
      <c r="B915216" s="76"/>
      <c r="C915216" s="75"/>
    </row>
    <row r="915217" spans="2:3" x14ac:dyDescent="0.25">
      <c r="B915217" s="76"/>
      <c r="C915217" s="75"/>
    </row>
    <row r="915218" spans="2:3" x14ac:dyDescent="0.25">
      <c r="B915218" s="76"/>
      <c r="C915218" s="75"/>
    </row>
    <row r="915219" spans="2:3" x14ac:dyDescent="0.25">
      <c r="B915219" s="76"/>
      <c r="C915219" s="75"/>
    </row>
    <row r="915220" spans="2:3" x14ac:dyDescent="0.25">
      <c r="B915220" s="76"/>
      <c r="C915220" s="75"/>
    </row>
    <row r="915221" spans="2:3" x14ac:dyDescent="0.25">
      <c r="B915221" s="76"/>
      <c r="C915221" s="75"/>
    </row>
    <row r="915222" spans="2:3" x14ac:dyDescent="0.25">
      <c r="B915222" s="76"/>
      <c r="C915222" s="75"/>
    </row>
    <row r="915223" spans="2:3" x14ac:dyDescent="0.25">
      <c r="B915223" s="76"/>
      <c r="C915223" s="75"/>
    </row>
    <row r="915224" spans="2:3" x14ac:dyDescent="0.25">
      <c r="B915224" s="76"/>
      <c r="C915224" s="75"/>
    </row>
    <row r="915225" spans="2:3" x14ac:dyDescent="0.25">
      <c r="B915225" s="76"/>
      <c r="C915225" s="75"/>
    </row>
    <row r="915226" spans="2:3" x14ac:dyDescent="0.25">
      <c r="B915226" s="76"/>
      <c r="C915226" s="75"/>
    </row>
    <row r="915227" spans="2:3" x14ac:dyDescent="0.25">
      <c r="B915227" s="76"/>
      <c r="C915227" s="75"/>
    </row>
    <row r="915337" spans="2:3" x14ac:dyDescent="0.25">
      <c r="B915337" s="76"/>
      <c r="C915337" s="75"/>
    </row>
    <row r="915338" spans="2:3" x14ac:dyDescent="0.25">
      <c r="B915338" s="76"/>
      <c r="C915338" s="75"/>
    </row>
    <row r="915339" spans="2:3" x14ac:dyDescent="0.25">
      <c r="B915339" s="76"/>
      <c r="C915339" s="75"/>
    </row>
    <row r="915340" spans="2:3" x14ac:dyDescent="0.25">
      <c r="B915340" s="76"/>
      <c r="C915340" s="75"/>
    </row>
    <row r="915341" spans="2:3" x14ac:dyDescent="0.25">
      <c r="B915341" s="76"/>
      <c r="C915341" s="75"/>
    </row>
    <row r="915342" spans="2:3" x14ac:dyDescent="0.25">
      <c r="B915342" s="76"/>
      <c r="C915342" s="75"/>
    </row>
    <row r="915343" spans="2:3" x14ac:dyDescent="0.25">
      <c r="B915343" s="76"/>
      <c r="C915343" s="75"/>
    </row>
    <row r="915344" spans="2:3" x14ac:dyDescent="0.25">
      <c r="B915344" s="76"/>
      <c r="C915344" s="75"/>
    </row>
    <row r="915345" spans="2:3" x14ac:dyDescent="0.25">
      <c r="B915345" s="76"/>
      <c r="C915345" s="75"/>
    </row>
    <row r="915346" spans="2:3" x14ac:dyDescent="0.25">
      <c r="B915346" s="76"/>
      <c r="C915346" s="75"/>
    </row>
    <row r="915347" spans="2:3" x14ac:dyDescent="0.25">
      <c r="B915347" s="76"/>
      <c r="C915347" s="75"/>
    </row>
    <row r="915348" spans="2:3" x14ac:dyDescent="0.25">
      <c r="B915348" s="76"/>
      <c r="C915348" s="75"/>
    </row>
    <row r="915349" spans="2:3" x14ac:dyDescent="0.25">
      <c r="B915349" s="76"/>
      <c r="C915349" s="75"/>
    </row>
    <row r="915459" spans="2:3" x14ac:dyDescent="0.25">
      <c r="B915459" s="76"/>
      <c r="C915459" s="75"/>
    </row>
    <row r="915460" spans="2:3" x14ac:dyDescent="0.25">
      <c r="B915460" s="76"/>
      <c r="C915460" s="75"/>
    </row>
    <row r="915461" spans="2:3" x14ac:dyDescent="0.25">
      <c r="B915461" s="76"/>
      <c r="C915461" s="75"/>
    </row>
    <row r="915462" spans="2:3" x14ac:dyDescent="0.25">
      <c r="B915462" s="76"/>
      <c r="C915462" s="75"/>
    </row>
    <row r="915463" spans="2:3" x14ac:dyDescent="0.25">
      <c r="B915463" s="76"/>
      <c r="C915463" s="75"/>
    </row>
    <row r="915464" spans="2:3" x14ac:dyDescent="0.25">
      <c r="B915464" s="76"/>
      <c r="C915464" s="75"/>
    </row>
    <row r="915465" spans="2:3" x14ac:dyDescent="0.25">
      <c r="B915465" s="76"/>
      <c r="C915465" s="75"/>
    </row>
    <row r="915466" spans="2:3" x14ac:dyDescent="0.25">
      <c r="B915466" s="76"/>
      <c r="C915466" s="75"/>
    </row>
    <row r="915467" spans="2:3" x14ac:dyDescent="0.25">
      <c r="B915467" s="76"/>
      <c r="C915467" s="75"/>
    </row>
    <row r="915468" spans="2:3" x14ac:dyDescent="0.25">
      <c r="B915468" s="76"/>
      <c r="C915468" s="75"/>
    </row>
    <row r="915469" spans="2:3" x14ac:dyDescent="0.25">
      <c r="B915469" s="76"/>
      <c r="C915469" s="75"/>
    </row>
    <row r="915470" spans="2:3" x14ac:dyDescent="0.25">
      <c r="B915470" s="76"/>
      <c r="C915470" s="75"/>
    </row>
    <row r="915471" spans="2:3" x14ac:dyDescent="0.25">
      <c r="B915471" s="76"/>
      <c r="C915471" s="75"/>
    </row>
    <row r="915581" spans="2:3" x14ac:dyDescent="0.25">
      <c r="B915581" s="76"/>
      <c r="C915581" s="75"/>
    </row>
    <row r="915582" spans="2:3" x14ac:dyDescent="0.25">
      <c r="B915582" s="76"/>
      <c r="C915582" s="75"/>
    </row>
    <row r="915583" spans="2:3" x14ac:dyDescent="0.25">
      <c r="B915583" s="76"/>
      <c r="C915583" s="75"/>
    </row>
    <row r="915584" spans="2:3" x14ac:dyDescent="0.25">
      <c r="B915584" s="76"/>
      <c r="C915584" s="75"/>
    </row>
    <row r="915585" spans="2:3" x14ac:dyDescent="0.25">
      <c r="B915585" s="76"/>
      <c r="C915585" s="75"/>
    </row>
    <row r="915586" spans="2:3" x14ac:dyDescent="0.25">
      <c r="B915586" s="76"/>
      <c r="C915586" s="75"/>
    </row>
    <row r="915587" spans="2:3" x14ac:dyDescent="0.25">
      <c r="B915587" s="76"/>
      <c r="C915587" s="75"/>
    </row>
    <row r="915588" spans="2:3" x14ac:dyDescent="0.25">
      <c r="B915588" s="76"/>
      <c r="C915588" s="75"/>
    </row>
    <row r="915589" spans="2:3" x14ac:dyDescent="0.25">
      <c r="B915589" s="76"/>
      <c r="C915589" s="75"/>
    </row>
    <row r="915590" spans="2:3" x14ac:dyDescent="0.25">
      <c r="B915590" s="76"/>
      <c r="C915590" s="75"/>
    </row>
    <row r="915591" spans="2:3" x14ac:dyDescent="0.25">
      <c r="B915591" s="76"/>
      <c r="C915591" s="75"/>
    </row>
    <row r="915592" spans="2:3" x14ac:dyDescent="0.25">
      <c r="B915592" s="76"/>
      <c r="C915592" s="75"/>
    </row>
    <row r="915593" spans="2:3" x14ac:dyDescent="0.25">
      <c r="B915593" s="76"/>
      <c r="C915593" s="75"/>
    </row>
    <row r="915703" spans="2:3" x14ac:dyDescent="0.25">
      <c r="B915703" s="76"/>
      <c r="C915703" s="75"/>
    </row>
    <row r="915704" spans="2:3" x14ac:dyDescent="0.25">
      <c r="B915704" s="76"/>
      <c r="C915704" s="75"/>
    </row>
    <row r="915705" spans="2:3" x14ac:dyDescent="0.25">
      <c r="B915705" s="76"/>
      <c r="C915705" s="75"/>
    </row>
    <row r="915706" spans="2:3" x14ac:dyDescent="0.25">
      <c r="B915706" s="76"/>
      <c r="C915706" s="75"/>
    </row>
    <row r="915707" spans="2:3" x14ac:dyDescent="0.25">
      <c r="B915707" s="76"/>
      <c r="C915707" s="75"/>
    </row>
    <row r="915708" spans="2:3" x14ac:dyDescent="0.25">
      <c r="B915708" s="76"/>
      <c r="C915708" s="75"/>
    </row>
    <row r="915709" spans="2:3" x14ac:dyDescent="0.25">
      <c r="B915709" s="76"/>
      <c r="C915709" s="75"/>
    </row>
    <row r="915710" spans="2:3" x14ac:dyDescent="0.25">
      <c r="B915710" s="76"/>
      <c r="C915710" s="75"/>
    </row>
    <row r="915711" spans="2:3" x14ac:dyDescent="0.25">
      <c r="B915711" s="76"/>
      <c r="C915711" s="75"/>
    </row>
    <row r="915712" spans="2:3" x14ac:dyDescent="0.25">
      <c r="B915712" s="76"/>
      <c r="C915712" s="75"/>
    </row>
    <row r="915713" spans="2:3" x14ac:dyDescent="0.25">
      <c r="B915713" s="76"/>
      <c r="C915713" s="75"/>
    </row>
    <row r="915714" spans="2:3" x14ac:dyDescent="0.25">
      <c r="B915714" s="76"/>
      <c r="C915714" s="75"/>
    </row>
    <row r="915715" spans="2:3" x14ac:dyDescent="0.25">
      <c r="B915715" s="76"/>
      <c r="C915715" s="75"/>
    </row>
    <row r="915825" spans="2:3" x14ac:dyDescent="0.25">
      <c r="B915825" s="76"/>
      <c r="C915825" s="75"/>
    </row>
    <row r="915826" spans="2:3" x14ac:dyDescent="0.25">
      <c r="B915826" s="76"/>
      <c r="C915826" s="75"/>
    </row>
    <row r="915827" spans="2:3" x14ac:dyDescent="0.25">
      <c r="B915827" s="76"/>
      <c r="C915827" s="75"/>
    </row>
    <row r="915828" spans="2:3" x14ac:dyDescent="0.25">
      <c r="B915828" s="76"/>
      <c r="C915828" s="75"/>
    </row>
    <row r="915829" spans="2:3" x14ac:dyDescent="0.25">
      <c r="B915829" s="76"/>
      <c r="C915829" s="75"/>
    </row>
    <row r="915830" spans="2:3" x14ac:dyDescent="0.25">
      <c r="B915830" s="76"/>
      <c r="C915830" s="75"/>
    </row>
    <row r="915831" spans="2:3" x14ac:dyDescent="0.25">
      <c r="B915831" s="76"/>
      <c r="C915831" s="75"/>
    </row>
    <row r="915832" spans="2:3" x14ac:dyDescent="0.25">
      <c r="B915832" s="76"/>
      <c r="C915832" s="75"/>
    </row>
    <row r="915833" spans="2:3" x14ac:dyDescent="0.25">
      <c r="B915833" s="76"/>
      <c r="C915833" s="75"/>
    </row>
    <row r="915834" spans="2:3" x14ac:dyDescent="0.25">
      <c r="B915834" s="76"/>
      <c r="C915834" s="75"/>
    </row>
    <row r="915835" spans="2:3" x14ac:dyDescent="0.25">
      <c r="B915835" s="76"/>
      <c r="C915835" s="75"/>
    </row>
    <row r="915836" spans="2:3" x14ac:dyDescent="0.25">
      <c r="B915836" s="76"/>
      <c r="C915836" s="75"/>
    </row>
    <row r="915837" spans="2:3" x14ac:dyDescent="0.25">
      <c r="B915837" s="76"/>
      <c r="C915837" s="75"/>
    </row>
    <row r="915947" spans="2:3" x14ac:dyDescent="0.25">
      <c r="B915947" s="76"/>
      <c r="C915947" s="75"/>
    </row>
    <row r="915948" spans="2:3" x14ac:dyDescent="0.25">
      <c r="B915948" s="76"/>
      <c r="C915948" s="75"/>
    </row>
    <row r="915949" spans="2:3" x14ac:dyDescent="0.25">
      <c r="B915949" s="76"/>
      <c r="C915949" s="75"/>
    </row>
    <row r="915950" spans="2:3" x14ac:dyDescent="0.25">
      <c r="B915950" s="76"/>
      <c r="C915950" s="75"/>
    </row>
    <row r="915951" spans="2:3" x14ac:dyDescent="0.25">
      <c r="B915951" s="76"/>
      <c r="C915951" s="75"/>
    </row>
    <row r="915952" spans="2:3" x14ac:dyDescent="0.25">
      <c r="B915952" s="76"/>
      <c r="C915952" s="75"/>
    </row>
    <row r="915953" spans="2:3" x14ac:dyDescent="0.25">
      <c r="B915953" s="76"/>
      <c r="C915953" s="75"/>
    </row>
    <row r="915954" spans="2:3" x14ac:dyDescent="0.25">
      <c r="B915954" s="76"/>
      <c r="C915954" s="75"/>
    </row>
    <row r="915955" spans="2:3" x14ac:dyDescent="0.25">
      <c r="B915955" s="76"/>
      <c r="C915955" s="75"/>
    </row>
    <row r="915956" spans="2:3" x14ac:dyDescent="0.25">
      <c r="B915956" s="76"/>
      <c r="C915956" s="75"/>
    </row>
    <row r="915957" spans="2:3" x14ac:dyDescent="0.25">
      <c r="B915957" s="76"/>
      <c r="C915957" s="75"/>
    </row>
    <row r="915958" spans="2:3" x14ac:dyDescent="0.25">
      <c r="B915958" s="76"/>
      <c r="C915958" s="75"/>
    </row>
    <row r="915959" spans="2:3" x14ac:dyDescent="0.25">
      <c r="B915959" s="76"/>
      <c r="C915959" s="75"/>
    </row>
    <row r="916069" spans="2:3" x14ac:dyDescent="0.25">
      <c r="B916069" s="76"/>
      <c r="C916069" s="75"/>
    </row>
    <row r="916070" spans="2:3" x14ac:dyDescent="0.25">
      <c r="B916070" s="76"/>
      <c r="C916070" s="75"/>
    </row>
    <row r="916071" spans="2:3" x14ac:dyDescent="0.25">
      <c r="B916071" s="76"/>
      <c r="C916071" s="75"/>
    </row>
    <row r="916072" spans="2:3" x14ac:dyDescent="0.25">
      <c r="B916072" s="76"/>
      <c r="C916072" s="75"/>
    </row>
    <row r="916073" spans="2:3" x14ac:dyDescent="0.25">
      <c r="B916073" s="76"/>
      <c r="C916073" s="75"/>
    </row>
    <row r="916074" spans="2:3" x14ac:dyDescent="0.25">
      <c r="B916074" s="76"/>
      <c r="C916074" s="75"/>
    </row>
    <row r="916075" spans="2:3" x14ac:dyDescent="0.25">
      <c r="B916075" s="76"/>
      <c r="C916075" s="75"/>
    </row>
    <row r="916076" spans="2:3" x14ac:dyDescent="0.25">
      <c r="B916076" s="76"/>
      <c r="C916076" s="75"/>
    </row>
    <row r="916077" spans="2:3" x14ac:dyDescent="0.25">
      <c r="B916077" s="76"/>
      <c r="C916077" s="75"/>
    </row>
    <row r="916078" spans="2:3" x14ac:dyDescent="0.25">
      <c r="B916078" s="76"/>
      <c r="C916078" s="75"/>
    </row>
    <row r="916079" spans="2:3" x14ac:dyDescent="0.25">
      <c r="B916079" s="76"/>
      <c r="C916079" s="75"/>
    </row>
    <row r="916080" spans="2:3" x14ac:dyDescent="0.25">
      <c r="B916080" s="76"/>
      <c r="C916080" s="75"/>
    </row>
    <row r="916081" spans="2:3" x14ac:dyDescent="0.25">
      <c r="B916081" s="76"/>
      <c r="C916081" s="75"/>
    </row>
    <row r="916191" spans="2:3" x14ac:dyDescent="0.25">
      <c r="B916191" s="76"/>
      <c r="C916191" s="75"/>
    </row>
    <row r="916192" spans="2:3" x14ac:dyDescent="0.25">
      <c r="B916192" s="76"/>
      <c r="C916192" s="75"/>
    </row>
    <row r="916193" spans="2:3" x14ac:dyDescent="0.25">
      <c r="B916193" s="76"/>
      <c r="C916193" s="75"/>
    </row>
    <row r="916194" spans="2:3" x14ac:dyDescent="0.25">
      <c r="B916194" s="76"/>
      <c r="C916194" s="75"/>
    </row>
    <row r="916195" spans="2:3" x14ac:dyDescent="0.25">
      <c r="B916195" s="76"/>
      <c r="C916195" s="75"/>
    </row>
    <row r="916196" spans="2:3" x14ac:dyDescent="0.25">
      <c r="B916196" s="76"/>
      <c r="C916196" s="75"/>
    </row>
    <row r="916197" spans="2:3" x14ac:dyDescent="0.25">
      <c r="B916197" s="76"/>
      <c r="C916197" s="75"/>
    </row>
    <row r="916198" spans="2:3" x14ac:dyDescent="0.25">
      <c r="B916198" s="76"/>
      <c r="C916198" s="75"/>
    </row>
    <row r="916199" spans="2:3" x14ac:dyDescent="0.25">
      <c r="B916199" s="76"/>
      <c r="C916199" s="75"/>
    </row>
    <row r="916200" spans="2:3" x14ac:dyDescent="0.25">
      <c r="B916200" s="76"/>
      <c r="C916200" s="75"/>
    </row>
    <row r="916201" spans="2:3" x14ac:dyDescent="0.25">
      <c r="B916201" s="76"/>
      <c r="C916201" s="75"/>
    </row>
    <row r="916202" spans="2:3" x14ac:dyDescent="0.25">
      <c r="B916202" s="76"/>
      <c r="C916202" s="75"/>
    </row>
    <row r="916203" spans="2:3" x14ac:dyDescent="0.25">
      <c r="B916203" s="76"/>
      <c r="C916203" s="75"/>
    </row>
    <row r="916313" spans="2:3" x14ac:dyDescent="0.25">
      <c r="B916313" s="76"/>
      <c r="C916313" s="75"/>
    </row>
    <row r="916314" spans="2:3" x14ac:dyDescent="0.25">
      <c r="B916314" s="76"/>
      <c r="C916314" s="75"/>
    </row>
    <row r="916315" spans="2:3" x14ac:dyDescent="0.25">
      <c r="B916315" s="76"/>
      <c r="C916315" s="75"/>
    </row>
    <row r="916316" spans="2:3" x14ac:dyDescent="0.25">
      <c r="B916316" s="76"/>
      <c r="C916316" s="75"/>
    </row>
    <row r="916317" spans="2:3" x14ac:dyDescent="0.25">
      <c r="B916317" s="76"/>
      <c r="C916317" s="75"/>
    </row>
    <row r="916318" spans="2:3" x14ac:dyDescent="0.25">
      <c r="B916318" s="76"/>
      <c r="C916318" s="75"/>
    </row>
    <row r="916319" spans="2:3" x14ac:dyDescent="0.25">
      <c r="B916319" s="76"/>
      <c r="C916319" s="75"/>
    </row>
    <row r="916320" spans="2:3" x14ac:dyDescent="0.25">
      <c r="B916320" s="76"/>
      <c r="C916320" s="75"/>
    </row>
    <row r="916321" spans="2:3" x14ac:dyDescent="0.25">
      <c r="B916321" s="76"/>
      <c r="C916321" s="75"/>
    </row>
    <row r="916322" spans="2:3" x14ac:dyDescent="0.25">
      <c r="B916322" s="76"/>
      <c r="C916322" s="75"/>
    </row>
    <row r="916323" spans="2:3" x14ac:dyDescent="0.25">
      <c r="B916323" s="76"/>
      <c r="C916323" s="75"/>
    </row>
    <row r="916324" spans="2:3" x14ac:dyDescent="0.25">
      <c r="B916324" s="76"/>
      <c r="C916324" s="75"/>
    </row>
    <row r="916325" spans="2:3" x14ac:dyDescent="0.25">
      <c r="B916325" s="76"/>
      <c r="C916325" s="75"/>
    </row>
    <row r="916435" spans="2:3" x14ac:dyDescent="0.25">
      <c r="B916435" s="76"/>
      <c r="C916435" s="75"/>
    </row>
    <row r="916436" spans="2:3" x14ac:dyDescent="0.25">
      <c r="B916436" s="76"/>
      <c r="C916436" s="75"/>
    </row>
    <row r="916437" spans="2:3" x14ac:dyDescent="0.25">
      <c r="B916437" s="76"/>
      <c r="C916437" s="75"/>
    </row>
    <row r="916438" spans="2:3" x14ac:dyDescent="0.25">
      <c r="B916438" s="76"/>
      <c r="C916438" s="75"/>
    </row>
    <row r="916439" spans="2:3" x14ac:dyDescent="0.25">
      <c r="B916439" s="76"/>
      <c r="C916439" s="75"/>
    </row>
    <row r="916440" spans="2:3" x14ac:dyDescent="0.25">
      <c r="B916440" s="76"/>
      <c r="C916440" s="75"/>
    </row>
    <row r="916441" spans="2:3" x14ac:dyDescent="0.25">
      <c r="B916441" s="76"/>
      <c r="C916441" s="75"/>
    </row>
    <row r="916442" spans="2:3" x14ac:dyDescent="0.25">
      <c r="B916442" s="76"/>
      <c r="C916442" s="75"/>
    </row>
    <row r="916443" spans="2:3" x14ac:dyDescent="0.25">
      <c r="B916443" s="76"/>
      <c r="C916443" s="75"/>
    </row>
    <row r="916444" spans="2:3" x14ac:dyDescent="0.25">
      <c r="B916444" s="76"/>
      <c r="C916444" s="75"/>
    </row>
    <row r="916445" spans="2:3" x14ac:dyDescent="0.25">
      <c r="B916445" s="76"/>
      <c r="C916445" s="75"/>
    </row>
    <row r="916446" spans="2:3" x14ac:dyDescent="0.25">
      <c r="B916446" s="76"/>
      <c r="C916446" s="75"/>
    </row>
    <row r="916447" spans="2:3" x14ac:dyDescent="0.25">
      <c r="B916447" s="76"/>
      <c r="C916447" s="75"/>
    </row>
    <row r="916557" spans="2:3" x14ac:dyDescent="0.25">
      <c r="B916557" s="76"/>
      <c r="C916557" s="75"/>
    </row>
    <row r="916558" spans="2:3" x14ac:dyDescent="0.25">
      <c r="B916558" s="76"/>
      <c r="C916558" s="75"/>
    </row>
    <row r="916559" spans="2:3" x14ac:dyDescent="0.25">
      <c r="B916559" s="76"/>
      <c r="C916559" s="75"/>
    </row>
    <row r="916560" spans="2:3" x14ac:dyDescent="0.25">
      <c r="B916560" s="76"/>
      <c r="C916560" s="75"/>
    </row>
    <row r="916561" spans="2:3" x14ac:dyDescent="0.25">
      <c r="B916561" s="76"/>
      <c r="C916561" s="75"/>
    </row>
    <row r="916562" spans="2:3" x14ac:dyDescent="0.25">
      <c r="B916562" s="76"/>
      <c r="C916562" s="75"/>
    </row>
    <row r="916563" spans="2:3" x14ac:dyDescent="0.25">
      <c r="B916563" s="76"/>
      <c r="C916563" s="75"/>
    </row>
    <row r="916564" spans="2:3" x14ac:dyDescent="0.25">
      <c r="B916564" s="76"/>
      <c r="C916564" s="75"/>
    </row>
    <row r="916565" spans="2:3" x14ac:dyDescent="0.25">
      <c r="B916565" s="76"/>
      <c r="C916565" s="75"/>
    </row>
    <row r="916566" spans="2:3" x14ac:dyDescent="0.25">
      <c r="B916566" s="76"/>
      <c r="C916566" s="75"/>
    </row>
    <row r="916567" spans="2:3" x14ac:dyDescent="0.25">
      <c r="B916567" s="76"/>
      <c r="C916567" s="75"/>
    </row>
    <row r="916568" spans="2:3" x14ac:dyDescent="0.25">
      <c r="B916568" s="76"/>
      <c r="C916568" s="75"/>
    </row>
    <row r="916569" spans="2:3" x14ac:dyDescent="0.25">
      <c r="B916569" s="76"/>
      <c r="C916569" s="75"/>
    </row>
    <row r="916679" spans="2:3" x14ac:dyDescent="0.25">
      <c r="B916679" s="76"/>
      <c r="C916679" s="75"/>
    </row>
    <row r="916680" spans="2:3" x14ac:dyDescent="0.25">
      <c r="B916680" s="76"/>
      <c r="C916680" s="75"/>
    </row>
    <row r="916681" spans="2:3" x14ac:dyDescent="0.25">
      <c r="B916681" s="76"/>
      <c r="C916681" s="75"/>
    </row>
    <row r="916682" spans="2:3" x14ac:dyDescent="0.25">
      <c r="B916682" s="76"/>
      <c r="C916682" s="75"/>
    </row>
    <row r="916683" spans="2:3" x14ac:dyDescent="0.25">
      <c r="B916683" s="76"/>
      <c r="C916683" s="75"/>
    </row>
    <row r="916684" spans="2:3" x14ac:dyDescent="0.25">
      <c r="B916684" s="76"/>
      <c r="C916684" s="75"/>
    </row>
    <row r="916685" spans="2:3" x14ac:dyDescent="0.25">
      <c r="B916685" s="76"/>
      <c r="C916685" s="75"/>
    </row>
    <row r="916686" spans="2:3" x14ac:dyDescent="0.25">
      <c r="B916686" s="76"/>
      <c r="C916686" s="75"/>
    </row>
    <row r="916687" spans="2:3" x14ac:dyDescent="0.25">
      <c r="B916687" s="76"/>
      <c r="C916687" s="75"/>
    </row>
    <row r="916688" spans="2:3" x14ac:dyDescent="0.25">
      <c r="B916688" s="76"/>
      <c r="C916688" s="75"/>
    </row>
    <row r="916689" spans="2:3" x14ac:dyDescent="0.25">
      <c r="B916689" s="76"/>
      <c r="C916689" s="75"/>
    </row>
    <row r="916690" spans="2:3" x14ac:dyDescent="0.25">
      <c r="B916690" s="76"/>
      <c r="C916690" s="75"/>
    </row>
    <row r="916691" spans="2:3" x14ac:dyDescent="0.25">
      <c r="B916691" s="76"/>
      <c r="C916691" s="75"/>
    </row>
    <row r="916801" spans="2:3" x14ac:dyDescent="0.25">
      <c r="B916801" s="76"/>
      <c r="C916801" s="75"/>
    </row>
    <row r="916802" spans="2:3" x14ac:dyDescent="0.25">
      <c r="B916802" s="76"/>
      <c r="C916802" s="75"/>
    </row>
    <row r="916803" spans="2:3" x14ac:dyDescent="0.25">
      <c r="B916803" s="76"/>
      <c r="C916803" s="75"/>
    </row>
    <row r="916804" spans="2:3" x14ac:dyDescent="0.25">
      <c r="B916804" s="76"/>
      <c r="C916804" s="75"/>
    </row>
    <row r="916805" spans="2:3" x14ac:dyDescent="0.25">
      <c r="B916805" s="76"/>
      <c r="C916805" s="75"/>
    </row>
    <row r="916806" spans="2:3" x14ac:dyDescent="0.25">
      <c r="B916806" s="76"/>
      <c r="C916806" s="75"/>
    </row>
    <row r="916807" spans="2:3" x14ac:dyDescent="0.25">
      <c r="B916807" s="76"/>
      <c r="C916807" s="75"/>
    </row>
    <row r="916808" spans="2:3" x14ac:dyDescent="0.25">
      <c r="B916808" s="76"/>
      <c r="C916808" s="75"/>
    </row>
    <row r="916809" spans="2:3" x14ac:dyDescent="0.25">
      <c r="B916809" s="76"/>
      <c r="C916809" s="75"/>
    </row>
    <row r="916810" spans="2:3" x14ac:dyDescent="0.25">
      <c r="B916810" s="76"/>
      <c r="C916810" s="75"/>
    </row>
    <row r="916811" spans="2:3" x14ac:dyDescent="0.25">
      <c r="B916811" s="76"/>
      <c r="C916811" s="75"/>
    </row>
    <row r="916812" spans="2:3" x14ac:dyDescent="0.25">
      <c r="B916812" s="76"/>
      <c r="C916812" s="75"/>
    </row>
    <row r="916813" spans="2:3" x14ac:dyDescent="0.25">
      <c r="B916813" s="76"/>
      <c r="C916813" s="75"/>
    </row>
    <row r="916923" spans="2:3" x14ac:dyDescent="0.25">
      <c r="B916923" s="76"/>
      <c r="C916923" s="75"/>
    </row>
    <row r="916924" spans="2:3" x14ac:dyDescent="0.25">
      <c r="B916924" s="76"/>
      <c r="C916924" s="75"/>
    </row>
    <row r="916925" spans="2:3" x14ac:dyDescent="0.25">
      <c r="B916925" s="76"/>
      <c r="C916925" s="75"/>
    </row>
    <row r="916926" spans="2:3" x14ac:dyDescent="0.25">
      <c r="B916926" s="76"/>
      <c r="C916926" s="75"/>
    </row>
    <row r="916927" spans="2:3" x14ac:dyDescent="0.25">
      <c r="B916927" s="76"/>
      <c r="C916927" s="75"/>
    </row>
    <row r="916928" spans="2:3" x14ac:dyDescent="0.25">
      <c r="B916928" s="76"/>
      <c r="C916928" s="75"/>
    </row>
    <row r="916929" spans="2:3" x14ac:dyDescent="0.25">
      <c r="B916929" s="76"/>
      <c r="C916929" s="75"/>
    </row>
    <row r="916930" spans="2:3" x14ac:dyDescent="0.25">
      <c r="B916930" s="76"/>
      <c r="C916930" s="75"/>
    </row>
    <row r="916931" spans="2:3" x14ac:dyDescent="0.25">
      <c r="B916931" s="76"/>
      <c r="C916931" s="75"/>
    </row>
    <row r="916932" spans="2:3" x14ac:dyDescent="0.25">
      <c r="B916932" s="76"/>
      <c r="C916932" s="75"/>
    </row>
    <row r="916933" spans="2:3" x14ac:dyDescent="0.25">
      <c r="B916933" s="76"/>
      <c r="C916933" s="75"/>
    </row>
    <row r="916934" spans="2:3" x14ac:dyDescent="0.25">
      <c r="B916934" s="76"/>
      <c r="C916934" s="75"/>
    </row>
    <row r="916935" spans="2:3" x14ac:dyDescent="0.25">
      <c r="B916935" s="76"/>
      <c r="C916935" s="75"/>
    </row>
    <row r="917045" spans="2:3" x14ac:dyDescent="0.25">
      <c r="B917045" s="76"/>
      <c r="C917045" s="75"/>
    </row>
    <row r="917046" spans="2:3" x14ac:dyDescent="0.25">
      <c r="B917046" s="76"/>
      <c r="C917046" s="75"/>
    </row>
    <row r="917047" spans="2:3" x14ac:dyDescent="0.25">
      <c r="B917047" s="76"/>
      <c r="C917047" s="75"/>
    </row>
    <row r="917048" spans="2:3" x14ac:dyDescent="0.25">
      <c r="B917048" s="76"/>
      <c r="C917048" s="75"/>
    </row>
    <row r="917049" spans="2:3" x14ac:dyDescent="0.25">
      <c r="B917049" s="76"/>
      <c r="C917049" s="75"/>
    </row>
    <row r="917050" spans="2:3" x14ac:dyDescent="0.25">
      <c r="B917050" s="76"/>
      <c r="C917050" s="75"/>
    </row>
    <row r="917051" spans="2:3" x14ac:dyDescent="0.25">
      <c r="B917051" s="76"/>
      <c r="C917051" s="75"/>
    </row>
    <row r="917052" spans="2:3" x14ac:dyDescent="0.25">
      <c r="B917052" s="76"/>
      <c r="C917052" s="75"/>
    </row>
    <row r="917053" spans="2:3" x14ac:dyDescent="0.25">
      <c r="B917053" s="76"/>
      <c r="C917053" s="75"/>
    </row>
    <row r="917054" spans="2:3" x14ac:dyDescent="0.25">
      <c r="B917054" s="76"/>
      <c r="C917054" s="75"/>
    </row>
    <row r="917055" spans="2:3" x14ac:dyDescent="0.25">
      <c r="B917055" s="76"/>
      <c r="C917055" s="75"/>
    </row>
    <row r="917056" spans="2:3" x14ac:dyDescent="0.25">
      <c r="B917056" s="76"/>
      <c r="C917056" s="75"/>
    </row>
    <row r="917057" spans="2:3" x14ac:dyDescent="0.25">
      <c r="B917057" s="76"/>
      <c r="C917057" s="75"/>
    </row>
    <row r="917167" spans="2:3" x14ac:dyDescent="0.25">
      <c r="B917167" s="76"/>
      <c r="C917167" s="75"/>
    </row>
    <row r="917168" spans="2:3" x14ac:dyDescent="0.25">
      <c r="B917168" s="76"/>
      <c r="C917168" s="75"/>
    </row>
    <row r="917169" spans="2:3" x14ac:dyDescent="0.25">
      <c r="B917169" s="76"/>
      <c r="C917169" s="75"/>
    </row>
    <row r="917170" spans="2:3" x14ac:dyDescent="0.25">
      <c r="B917170" s="76"/>
      <c r="C917170" s="75"/>
    </row>
    <row r="917171" spans="2:3" x14ac:dyDescent="0.25">
      <c r="B917171" s="76"/>
      <c r="C917171" s="75"/>
    </row>
    <row r="917172" spans="2:3" x14ac:dyDescent="0.25">
      <c r="B917172" s="76"/>
      <c r="C917172" s="75"/>
    </row>
    <row r="917173" spans="2:3" x14ac:dyDescent="0.25">
      <c r="B917173" s="76"/>
      <c r="C917173" s="75"/>
    </row>
    <row r="917174" spans="2:3" x14ac:dyDescent="0.25">
      <c r="B917174" s="76"/>
      <c r="C917174" s="75"/>
    </row>
    <row r="917175" spans="2:3" x14ac:dyDescent="0.25">
      <c r="B917175" s="76"/>
      <c r="C917175" s="75"/>
    </row>
    <row r="917176" spans="2:3" x14ac:dyDescent="0.25">
      <c r="B917176" s="76"/>
      <c r="C917176" s="75"/>
    </row>
    <row r="917177" spans="2:3" x14ac:dyDescent="0.25">
      <c r="B917177" s="76"/>
      <c r="C917177" s="75"/>
    </row>
    <row r="917178" spans="2:3" x14ac:dyDescent="0.25">
      <c r="B917178" s="76"/>
      <c r="C917178" s="75"/>
    </row>
    <row r="917179" spans="2:3" x14ac:dyDescent="0.25">
      <c r="B917179" s="76"/>
      <c r="C917179" s="75"/>
    </row>
    <row r="917289" spans="2:3" x14ac:dyDescent="0.25">
      <c r="B917289" s="76"/>
      <c r="C917289" s="75"/>
    </row>
    <row r="917290" spans="2:3" x14ac:dyDescent="0.25">
      <c r="B917290" s="76"/>
      <c r="C917290" s="75"/>
    </row>
    <row r="917291" spans="2:3" x14ac:dyDescent="0.25">
      <c r="B917291" s="76"/>
      <c r="C917291" s="75"/>
    </row>
    <row r="917292" spans="2:3" x14ac:dyDescent="0.25">
      <c r="B917292" s="76"/>
      <c r="C917292" s="75"/>
    </row>
    <row r="917293" spans="2:3" x14ac:dyDescent="0.25">
      <c r="B917293" s="76"/>
      <c r="C917293" s="75"/>
    </row>
    <row r="917294" spans="2:3" x14ac:dyDescent="0.25">
      <c r="B917294" s="76"/>
      <c r="C917294" s="75"/>
    </row>
    <row r="917295" spans="2:3" x14ac:dyDescent="0.25">
      <c r="B917295" s="76"/>
      <c r="C917295" s="75"/>
    </row>
    <row r="917296" spans="2:3" x14ac:dyDescent="0.25">
      <c r="B917296" s="76"/>
      <c r="C917296" s="75"/>
    </row>
    <row r="917297" spans="2:3" x14ac:dyDescent="0.25">
      <c r="B917297" s="76"/>
      <c r="C917297" s="75"/>
    </row>
    <row r="917298" spans="2:3" x14ac:dyDescent="0.25">
      <c r="B917298" s="76"/>
      <c r="C917298" s="75"/>
    </row>
    <row r="917299" spans="2:3" x14ac:dyDescent="0.25">
      <c r="B917299" s="76"/>
      <c r="C917299" s="75"/>
    </row>
    <row r="917300" spans="2:3" x14ac:dyDescent="0.25">
      <c r="B917300" s="76"/>
      <c r="C917300" s="75"/>
    </row>
    <row r="917301" spans="2:3" x14ac:dyDescent="0.25">
      <c r="B917301" s="76"/>
      <c r="C917301" s="75"/>
    </row>
    <row r="917411" spans="2:3" x14ac:dyDescent="0.25">
      <c r="B917411" s="76"/>
      <c r="C917411" s="75"/>
    </row>
    <row r="917412" spans="2:3" x14ac:dyDescent="0.25">
      <c r="B917412" s="76"/>
      <c r="C917412" s="75"/>
    </row>
    <row r="917413" spans="2:3" x14ac:dyDescent="0.25">
      <c r="B917413" s="76"/>
      <c r="C917413" s="75"/>
    </row>
    <row r="917414" spans="2:3" x14ac:dyDescent="0.25">
      <c r="B917414" s="76"/>
      <c r="C917414" s="75"/>
    </row>
    <row r="917415" spans="2:3" x14ac:dyDescent="0.25">
      <c r="B917415" s="76"/>
      <c r="C917415" s="75"/>
    </row>
    <row r="917416" spans="2:3" x14ac:dyDescent="0.25">
      <c r="B917416" s="76"/>
      <c r="C917416" s="75"/>
    </row>
    <row r="917417" spans="2:3" x14ac:dyDescent="0.25">
      <c r="B917417" s="76"/>
      <c r="C917417" s="75"/>
    </row>
    <row r="917418" spans="2:3" x14ac:dyDescent="0.25">
      <c r="B917418" s="76"/>
      <c r="C917418" s="75"/>
    </row>
    <row r="917419" spans="2:3" x14ac:dyDescent="0.25">
      <c r="B917419" s="76"/>
      <c r="C917419" s="75"/>
    </row>
    <row r="917420" spans="2:3" x14ac:dyDescent="0.25">
      <c r="B917420" s="76"/>
      <c r="C917420" s="75"/>
    </row>
    <row r="917421" spans="2:3" x14ac:dyDescent="0.25">
      <c r="B917421" s="76"/>
      <c r="C917421" s="75"/>
    </row>
    <row r="917422" spans="2:3" x14ac:dyDescent="0.25">
      <c r="B917422" s="76"/>
      <c r="C917422" s="75"/>
    </row>
    <row r="917423" spans="2:3" x14ac:dyDescent="0.25">
      <c r="B917423" s="76"/>
      <c r="C917423" s="75"/>
    </row>
    <row r="917533" spans="2:3" x14ac:dyDescent="0.25">
      <c r="B917533" s="76"/>
      <c r="C917533" s="75"/>
    </row>
    <row r="917534" spans="2:3" x14ac:dyDescent="0.25">
      <c r="B917534" s="76"/>
      <c r="C917534" s="75"/>
    </row>
    <row r="917535" spans="2:3" x14ac:dyDescent="0.25">
      <c r="B917535" s="76"/>
      <c r="C917535" s="75"/>
    </row>
    <row r="917536" spans="2:3" x14ac:dyDescent="0.25">
      <c r="B917536" s="76"/>
      <c r="C917536" s="75"/>
    </row>
    <row r="917537" spans="2:3" x14ac:dyDescent="0.25">
      <c r="B917537" s="76"/>
      <c r="C917537" s="75"/>
    </row>
    <row r="917538" spans="2:3" x14ac:dyDescent="0.25">
      <c r="B917538" s="76"/>
      <c r="C917538" s="75"/>
    </row>
    <row r="917539" spans="2:3" x14ac:dyDescent="0.25">
      <c r="B917539" s="76"/>
      <c r="C917539" s="75"/>
    </row>
    <row r="917540" spans="2:3" x14ac:dyDescent="0.25">
      <c r="B917540" s="76"/>
      <c r="C917540" s="75"/>
    </row>
    <row r="917541" spans="2:3" x14ac:dyDescent="0.25">
      <c r="B917541" s="76"/>
      <c r="C917541" s="75"/>
    </row>
    <row r="917542" spans="2:3" x14ac:dyDescent="0.25">
      <c r="B917542" s="76"/>
      <c r="C917542" s="75"/>
    </row>
    <row r="917543" spans="2:3" x14ac:dyDescent="0.25">
      <c r="B917543" s="76"/>
      <c r="C917543" s="75"/>
    </row>
    <row r="917544" spans="2:3" x14ac:dyDescent="0.25">
      <c r="B917544" s="76"/>
      <c r="C917544" s="75"/>
    </row>
    <row r="917545" spans="2:3" x14ac:dyDescent="0.25">
      <c r="B917545" s="76"/>
      <c r="C917545" s="75"/>
    </row>
    <row r="917655" spans="2:3" x14ac:dyDescent="0.25">
      <c r="B917655" s="76"/>
      <c r="C917655" s="75"/>
    </row>
    <row r="917656" spans="2:3" x14ac:dyDescent="0.25">
      <c r="B917656" s="76"/>
      <c r="C917656" s="75"/>
    </row>
    <row r="917657" spans="2:3" x14ac:dyDescent="0.25">
      <c r="B917657" s="76"/>
      <c r="C917657" s="75"/>
    </row>
    <row r="917658" spans="2:3" x14ac:dyDescent="0.25">
      <c r="B917658" s="76"/>
      <c r="C917658" s="75"/>
    </row>
    <row r="917659" spans="2:3" x14ac:dyDescent="0.25">
      <c r="B917659" s="76"/>
      <c r="C917659" s="75"/>
    </row>
    <row r="917660" spans="2:3" x14ac:dyDescent="0.25">
      <c r="B917660" s="76"/>
      <c r="C917660" s="75"/>
    </row>
    <row r="917661" spans="2:3" x14ac:dyDescent="0.25">
      <c r="B917661" s="76"/>
      <c r="C917661" s="75"/>
    </row>
    <row r="917662" spans="2:3" x14ac:dyDescent="0.25">
      <c r="B917662" s="76"/>
      <c r="C917662" s="75"/>
    </row>
    <row r="917663" spans="2:3" x14ac:dyDescent="0.25">
      <c r="B917663" s="76"/>
      <c r="C917663" s="75"/>
    </row>
    <row r="917664" spans="2:3" x14ac:dyDescent="0.25">
      <c r="B917664" s="76"/>
      <c r="C917664" s="75"/>
    </row>
    <row r="917665" spans="2:3" x14ac:dyDescent="0.25">
      <c r="B917665" s="76"/>
      <c r="C917665" s="75"/>
    </row>
    <row r="917666" spans="2:3" x14ac:dyDescent="0.25">
      <c r="B917666" s="76"/>
      <c r="C917666" s="75"/>
    </row>
    <row r="917667" spans="2:3" x14ac:dyDescent="0.25">
      <c r="B917667" s="76"/>
      <c r="C917667" s="75"/>
    </row>
    <row r="917777" spans="2:3" x14ac:dyDescent="0.25">
      <c r="B917777" s="76"/>
      <c r="C917777" s="75"/>
    </row>
    <row r="917778" spans="2:3" x14ac:dyDescent="0.25">
      <c r="B917778" s="76"/>
      <c r="C917778" s="75"/>
    </row>
    <row r="917779" spans="2:3" x14ac:dyDescent="0.25">
      <c r="B917779" s="76"/>
      <c r="C917779" s="75"/>
    </row>
    <row r="917780" spans="2:3" x14ac:dyDescent="0.25">
      <c r="B917780" s="76"/>
      <c r="C917780" s="75"/>
    </row>
    <row r="917781" spans="2:3" x14ac:dyDescent="0.25">
      <c r="B917781" s="76"/>
      <c r="C917781" s="75"/>
    </row>
    <row r="917782" spans="2:3" x14ac:dyDescent="0.25">
      <c r="B917782" s="76"/>
      <c r="C917782" s="75"/>
    </row>
    <row r="917783" spans="2:3" x14ac:dyDescent="0.25">
      <c r="B917783" s="76"/>
      <c r="C917783" s="75"/>
    </row>
    <row r="917784" spans="2:3" x14ac:dyDescent="0.25">
      <c r="B917784" s="76"/>
      <c r="C917784" s="75"/>
    </row>
    <row r="917785" spans="2:3" x14ac:dyDescent="0.25">
      <c r="B917785" s="76"/>
      <c r="C917785" s="75"/>
    </row>
    <row r="917786" spans="2:3" x14ac:dyDescent="0.25">
      <c r="B917786" s="76"/>
      <c r="C917786" s="75"/>
    </row>
    <row r="917787" spans="2:3" x14ac:dyDescent="0.25">
      <c r="B917787" s="76"/>
      <c r="C917787" s="75"/>
    </row>
    <row r="917788" spans="2:3" x14ac:dyDescent="0.25">
      <c r="B917788" s="76"/>
      <c r="C917788" s="75"/>
    </row>
    <row r="917789" spans="2:3" x14ac:dyDescent="0.25">
      <c r="B917789" s="76"/>
      <c r="C917789" s="75"/>
    </row>
    <row r="917899" spans="2:3" x14ac:dyDescent="0.25">
      <c r="B917899" s="76"/>
      <c r="C917899" s="75"/>
    </row>
    <row r="917900" spans="2:3" x14ac:dyDescent="0.25">
      <c r="B917900" s="76"/>
      <c r="C917900" s="75"/>
    </row>
    <row r="917901" spans="2:3" x14ac:dyDescent="0.25">
      <c r="B917901" s="76"/>
      <c r="C917901" s="75"/>
    </row>
    <row r="917902" spans="2:3" x14ac:dyDescent="0.25">
      <c r="B917902" s="76"/>
      <c r="C917902" s="75"/>
    </row>
    <row r="917903" spans="2:3" x14ac:dyDescent="0.25">
      <c r="B917903" s="76"/>
      <c r="C917903" s="75"/>
    </row>
    <row r="917904" spans="2:3" x14ac:dyDescent="0.25">
      <c r="B917904" s="76"/>
      <c r="C917904" s="75"/>
    </row>
    <row r="917905" spans="2:3" x14ac:dyDescent="0.25">
      <c r="B917905" s="76"/>
      <c r="C917905" s="75"/>
    </row>
    <row r="917906" spans="2:3" x14ac:dyDescent="0.25">
      <c r="B917906" s="76"/>
      <c r="C917906" s="75"/>
    </row>
    <row r="917907" spans="2:3" x14ac:dyDescent="0.25">
      <c r="B917907" s="76"/>
      <c r="C917907" s="75"/>
    </row>
    <row r="917908" spans="2:3" x14ac:dyDescent="0.25">
      <c r="B917908" s="76"/>
      <c r="C917908" s="75"/>
    </row>
    <row r="917909" spans="2:3" x14ac:dyDescent="0.25">
      <c r="B917909" s="76"/>
      <c r="C917909" s="75"/>
    </row>
    <row r="917910" spans="2:3" x14ac:dyDescent="0.25">
      <c r="B917910" s="76"/>
      <c r="C917910" s="75"/>
    </row>
    <row r="917911" spans="2:3" x14ac:dyDescent="0.25">
      <c r="B917911" s="76"/>
      <c r="C917911" s="75"/>
    </row>
    <row r="918021" spans="2:3" x14ac:dyDescent="0.25">
      <c r="B918021" s="76"/>
      <c r="C918021" s="75"/>
    </row>
    <row r="918022" spans="2:3" x14ac:dyDescent="0.25">
      <c r="B918022" s="76"/>
      <c r="C918022" s="75"/>
    </row>
    <row r="918023" spans="2:3" x14ac:dyDescent="0.25">
      <c r="B918023" s="76"/>
      <c r="C918023" s="75"/>
    </row>
    <row r="918024" spans="2:3" x14ac:dyDescent="0.25">
      <c r="B918024" s="76"/>
      <c r="C918024" s="75"/>
    </row>
    <row r="918025" spans="2:3" x14ac:dyDescent="0.25">
      <c r="B918025" s="76"/>
      <c r="C918025" s="75"/>
    </row>
    <row r="918026" spans="2:3" x14ac:dyDescent="0.25">
      <c r="B918026" s="76"/>
      <c r="C918026" s="75"/>
    </row>
    <row r="918027" spans="2:3" x14ac:dyDescent="0.25">
      <c r="B918027" s="76"/>
      <c r="C918027" s="75"/>
    </row>
    <row r="918028" spans="2:3" x14ac:dyDescent="0.25">
      <c r="B918028" s="76"/>
      <c r="C918028" s="75"/>
    </row>
    <row r="918029" spans="2:3" x14ac:dyDescent="0.25">
      <c r="B918029" s="76"/>
      <c r="C918029" s="75"/>
    </row>
    <row r="918030" spans="2:3" x14ac:dyDescent="0.25">
      <c r="B918030" s="76"/>
      <c r="C918030" s="75"/>
    </row>
    <row r="918031" spans="2:3" x14ac:dyDescent="0.25">
      <c r="B918031" s="76"/>
      <c r="C918031" s="75"/>
    </row>
    <row r="918032" spans="2:3" x14ac:dyDescent="0.25">
      <c r="B918032" s="76"/>
      <c r="C918032" s="75"/>
    </row>
    <row r="918033" spans="2:3" x14ac:dyDescent="0.25">
      <c r="B918033" s="76"/>
      <c r="C918033" s="75"/>
    </row>
    <row r="918143" spans="2:3" x14ac:dyDescent="0.25">
      <c r="B918143" s="76"/>
      <c r="C918143" s="75"/>
    </row>
    <row r="918144" spans="2:3" x14ac:dyDescent="0.25">
      <c r="B918144" s="76"/>
      <c r="C918144" s="75"/>
    </row>
    <row r="918145" spans="2:3" x14ac:dyDescent="0.25">
      <c r="B918145" s="76"/>
      <c r="C918145" s="75"/>
    </row>
    <row r="918146" spans="2:3" x14ac:dyDescent="0.25">
      <c r="B918146" s="76"/>
      <c r="C918146" s="75"/>
    </row>
    <row r="918147" spans="2:3" x14ac:dyDescent="0.25">
      <c r="B918147" s="76"/>
      <c r="C918147" s="75"/>
    </row>
    <row r="918148" spans="2:3" x14ac:dyDescent="0.25">
      <c r="B918148" s="76"/>
      <c r="C918148" s="75"/>
    </row>
    <row r="918149" spans="2:3" x14ac:dyDescent="0.25">
      <c r="B918149" s="76"/>
      <c r="C918149" s="75"/>
    </row>
    <row r="918150" spans="2:3" x14ac:dyDescent="0.25">
      <c r="B918150" s="76"/>
      <c r="C918150" s="75"/>
    </row>
    <row r="918151" spans="2:3" x14ac:dyDescent="0.25">
      <c r="B918151" s="76"/>
      <c r="C918151" s="75"/>
    </row>
    <row r="918152" spans="2:3" x14ac:dyDescent="0.25">
      <c r="B918152" s="76"/>
      <c r="C918152" s="75"/>
    </row>
    <row r="918153" spans="2:3" x14ac:dyDescent="0.25">
      <c r="B918153" s="76"/>
      <c r="C918153" s="75"/>
    </row>
    <row r="918154" spans="2:3" x14ac:dyDescent="0.25">
      <c r="B918154" s="76"/>
      <c r="C918154" s="75"/>
    </row>
    <row r="918155" spans="2:3" x14ac:dyDescent="0.25">
      <c r="B918155" s="76"/>
      <c r="C918155" s="75"/>
    </row>
    <row r="918265" spans="2:3" x14ac:dyDescent="0.25">
      <c r="B918265" s="76"/>
      <c r="C918265" s="75"/>
    </row>
    <row r="918266" spans="2:3" x14ac:dyDescent="0.25">
      <c r="B918266" s="76"/>
      <c r="C918266" s="75"/>
    </row>
    <row r="918267" spans="2:3" x14ac:dyDescent="0.25">
      <c r="B918267" s="76"/>
      <c r="C918267" s="75"/>
    </row>
    <row r="918268" spans="2:3" x14ac:dyDescent="0.25">
      <c r="B918268" s="76"/>
      <c r="C918268" s="75"/>
    </row>
    <row r="918269" spans="2:3" x14ac:dyDescent="0.25">
      <c r="B918269" s="76"/>
      <c r="C918269" s="75"/>
    </row>
    <row r="918270" spans="2:3" x14ac:dyDescent="0.25">
      <c r="B918270" s="76"/>
      <c r="C918270" s="75"/>
    </row>
    <row r="918271" spans="2:3" x14ac:dyDescent="0.25">
      <c r="B918271" s="76"/>
      <c r="C918271" s="75"/>
    </row>
    <row r="918272" spans="2:3" x14ac:dyDescent="0.25">
      <c r="B918272" s="76"/>
      <c r="C918272" s="75"/>
    </row>
    <row r="918273" spans="2:3" x14ac:dyDescent="0.25">
      <c r="B918273" s="76"/>
      <c r="C918273" s="75"/>
    </row>
    <row r="918274" spans="2:3" x14ac:dyDescent="0.25">
      <c r="B918274" s="76"/>
      <c r="C918274" s="75"/>
    </row>
    <row r="918275" spans="2:3" x14ac:dyDescent="0.25">
      <c r="B918275" s="76"/>
      <c r="C918275" s="75"/>
    </row>
    <row r="918276" spans="2:3" x14ac:dyDescent="0.25">
      <c r="B918276" s="76"/>
      <c r="C918276" s="75"/>
    </row>
    <row r="918277" spans="2:3" x14ac:dyDescent="0.25">
      <c r="B918277" s="76"/>
      <c r="C918277" s="75"/>
    </row>
    <row r="918387" spans="2:3" x14ac:dyDescent="0.25">
      <c r="B918387" s="76"/>
      <c r="C918387" s="75"/>
    </row>
    <row r="918388" spans="2:3" x14ac:dyDescent="0.25">
      <c r="B918388" s="76"/>
      <c r="C918388" s="75"/>
    </row>
    <row r="918389" spans="2:3" x14ac:dyDescent="0.25">
      <c r="B918389" s="76"/>
      <c r="C918389" s="75"/>
    </row>
    <row r="918390" spans="2:3" x14ac:dyDescent="0.25">
      <c r="B918390" s="76"/>
      <c r="C918390" s="75"/>
    </row>
    <row r="918391" spans="2:3" x14ac:dyDescent="0.25">
      <c r="B918391" s="76"/>
      <c r="C918391" s="75"/>
    </row>
    <row r="918392" spans="2:3" x14ac:dyDescent="0.25">
      <c r="B918392" s="76"/>
      <c r="C918392" s="75"/>
    </row>
    <row r="918393" spans="2:3" x14ac:dyDescent="0.25">
      <c r="B918393" s="76"/>
      <c r="C918393" s="75"/>
    </row>
    <row r="918394" spans="2:3" x14ac:dyDescent="0.25">
      <c r="B918394" s="76"/>
      <c r="C918394" s="75"/>
    </row>
    <row r="918395" spans="2:3" x14ac:dyDescent="0.25">
      <c r="B918395" s="76"/>
      <c r="C918395" s="75"/>
    </row>
    <row r="918396" spans="2:3" x14ac:dyDescent="0.25">
      <c r="B918396" s="76"/>
      <c r="C918396" s="75"/>
    </row>
    <row r="918397" spans="2:3" x14ac:dyDescent="0.25">
      <c r="B918397" s="76"/>
      <c r="C918397" s="75"/>
    </row>
    <row r="918398" spans="2:3" x14ac:dyDescent="0.25">
      <c r="B918398" s="76"/>
      <c r="C918398" s="75"/>
    </row>
    <row r="918399" spans="2:3" x14ac:dyDescent="0.25">
      <c r="B918399" s="76"/>
      <c r="C918399" s="75"/>
    </row>
    <row r="918509" spans="2:3" x14ac:dyDescent="0.25">
      <c r="B918509" s="76"/>
      <c r="C918509" s="75"/>
    </row>
    <row r="918510" spans="2:3" x14ac:dyDescent="0.25">
      <c r="B918510" s="76"/>
      <c r="C918510" s="75"/>
    </row>
    <row r="918511" spans="2:3" x14ac:dyDescent="0.25">
      <c r="B918511" s="76"/>
      <c r="C918511" s="75"/>
    </row>
    <row r="918512" spans="2:3" x14ac:dyDescent="0.25">
      <c r="B918512" s="76"/>
      <c r="C918512" s="75"/>
    </row>
    <row r="918513" spans="2:3" x14ac:dyDescent="0.25">
      <c r="B918513" s="76"/>
      <c r="C918513" s="75"/>
    </row>
    <row r="918514" spans="2:3" x14ac:dyDescent="0.25">
      <c r="B918514" s="76"/>
      <c r="C918514" s="75"/>
    </row>
    <row r="918515" spans="2:3" x14ac:dyDescent="0.25">
      <c r="B918515" s="76"/>
      <c r="C918515" s="75"/>
    </row>
    <row r="918516" spans="2:3" x14ac:dyDescent="0.25">
      <c r="B918516" s="76"/>
      <c r="C918516" s="75"/>
    </row>
    <row r="918517" spans="2:3" x14ac:dyDescent="0.25">
      <c r="B918517" s="76"/>
      <c r="C918517" s="75"/>
    </row>
    <row r="918518" spans="2:3" x14ac:dyDescent="0.25">
      <c r="B918518" s="76"/>
      <c r="C918518" s="75"/>
    </row>
    <row r="918519" spans="2:3" x14ac:dyDescent="0.25">
      <c r="B918519" s="76"/>
      <c r="C918519" s="75"/>
    </row>
    <row r="918520" spans="2:3" x14ac:dyDescent="0.25">
      <c r="B918520" s="76"/>
      <c r="C918520" s="75"/>
    </row>
    <row r="918521" spans="2:3" x14ac:dyDescent="0.25">
      <c r="B918521" s="76"/>
      <c r="C918521" s="75"/>
    </row>
    <row r="918631" spans="2:3" x14ac:dyDescent="0.25">
      <c r="B918631" s="76"/>
      <c r="C918631" s="75"/>
    </row>
    <row r="918632" spans="2:3" x14ac:dyDescent="0.25">
      <c r="B918632" s="76"/>
      <c r="C918632" s="75"/>
    </row>
    <row r="918633" spans="2:3" x14ac:dyDescent="0.25">
      <c r="B918633" s="76"/>
      <c r="C918633" s="75"/>
    </row>
    <row r="918634" spans="2:3" x14ac:dyDescent="0.25">
      <c r="B918634" s="76"/>
      <c r="C918634" s="75"/>
    </row>
    <row r="918635" spans="2:3" x14ac:dyDescent="0.25">
      <c r="B918635" s="76"/>
      <c r="C918635" s="75"/>
    </row>
    <row r="918636" spans="2:3" x14ac:dyDescent="0.25">
      <c r="B918636" s="76"/>
      <c r="C918636" s="75"/>
    </row>
    <row r="918637" spans="2:3" x14ac:dyDescent="0.25">
      <c r="B918637" s="76"/>
      <c r="C918637" s="75"/>
    </row>
    <row r="918638" spans="2:3" x14ac:dyDescent="0.25">
      <c r="B918638" s="76"/>
      <c r="C918638" s="75"/>
    </row>
    <row r="918639" spans="2:3" x14ac:dyDescent="0.25">
      <c r="B918639" s="76"/>
      <c r="C918639" s="75"/>
    </row>
    <row r="918640" spans="2:3" x14ac:dyDescent="0.25">
      <c r="B918640" s="76"/>
      <c r="C918640" s="75"/>
    </row>
    <row r="918641" spans="2:3" x14ac:dyDescent="0.25">
      <c r="B918641" s="76"/>
      <c r="C918641" s="75"/>
    </row>
    <row r="918642" spans="2:3" x14ac:dyDescent="0.25">
      <c r="B918642" s="76"/>
      <c r="C918642" s="75"/>
    </row>
    <row r="918643" spans="2:3" x14ac:dyDescent="0.25">
      <c r="B918643" s="76"/>
      <c r="C918643" s="75"/>
    </row>
    <row r="918753" spans="2:3" x14ac:dyDescent="0.25">
      <c r="B918753" s="76"/>
      <c r="C918753" s="75"/>
    </row>
    <row r="918754" spans="2:3" x14ac:dyDescent="0.25">
      <c r="B918754" s="76"/>
      <c r="C918754" s="75"/>
    </row>
    <row r="918755" spans="2:3" x14ac:dyDescent="0.25">
      <c r="B918755" s="76"/>
      <c r="C918755" s="75"/>
    </row>
    <row r="918756" spans="2:3" x14ac:dyDescent="0.25">
      <c r="B918756" s="76"/>
      <c r="C918756" s="75"/>
    </row>
    <row r="918757" spans="2:3" x14ac:dyDescent="0.25">
      <c r="B918757" s="76"/>
      <c r="C918757" s="75"/>
    </row>
    <row r="918758" spans="2:3" x14ac:dyDescent="0.25">
      <c r="B918758" s="76"/>
      <c r="C918758" s="75"/>
    </row>
    <row r="918759" spans="2:3" x14ac:dyDescent="0.25">
      <c r="B918759" s="76"/>
      <c r="C918759" s="75"/>
    </row>
    <row r="918760" spans="2:3" x14ac:dyDescent="0.25">
      <c r="B918760" s="76"/>
      <c r="C918760" s="75"/>
    </row>
    <row r="918761" spans="2:3" x14ac:dyDescent="0.25">
      <c r="B918761" s="76"/>
      <c r="C918761" s="75"/>
    </row>
    <row r="918762" spans="2:3" x14ac:dyDescent="0.25">
      <c r="B918762" s="76"/>
      <c r="C918762" s="75"/>
    </row>
    <row r="918763" spans="2:3" x14ac:dyDescent="0.25">
      <c r="B918763" s="76"/>
      <c r="C918763" s="75"/>
    </row>
    <row r="918764" spans="2:3" x14ac:dyDescent="0.25">
      <c r="B918764" s="76"/>
      <c r="C918764" s="75"/>
    </row>
    <row r="918765" spans="2:3" x14ac:dyDescent="0.25">
      <c r="B918765" s="76"/>
      <c r="C918765" s="75"/>
    </row>
    <row r="918875" spans="2:3" x14ac:dyDescent="0.25">
      <c r="B918875" s="76"/>
      <c r="C918875" s="75"/>
    </row>
    <row r="918876" spans="2:3" x14ac:dyDescent="0.25">
      <c r="B918876" s="76"/>
      <c r="C918876" s="75"/>
    </row>
    <row r="918877" spans="2:3" x14ac:dyDescent="0.25">
      <c r="B918877" s="76"/>
      <c r="C918877" s="75"/>
    </row>
    <row r="918878" spans="2:3" x14ac:dyDescent="0.25">
      <c r="B918878" s="76"/>
      <c r="C918878" s="75"/>
    </row>
    <row r="918879" spans="2:3" x14ac:dyDescent="0.25">
      <c r="B918879" s="76"/>
      <c r="C918879" s="75"/>
    </row>
    <row r="918880" spans="2:3" x14ac:dyDescent="0.25">
      <c r="B918880" s="76"/>
      <c r="C918880" s="75"/>
    </row>
    <row r="918881" spans="2:3" x14ac:dyDescent="0.25">
      <c r="B918881" s="76"/>
      <c r="C918881" s="75"/>
    </row>
    <row r="918882" spans="2:3" x14ac:dyDescent="0.25">
      <c r="B918882" s="76"/>
      <c r="C918882" s="75"/>
    </row>
    <row r="918883" spans="2:3" x14ac:dyDescent="0.25">
      <c r="B918883" s="76"/>
      <c r="C918883" s="75"/>
    </row>
    <row r="918884" spans="2:3" x14ac:dyDescent="0.25">
      <c r="B918884" s="76"/>
      <c r="C918884" s="75"/>
    </row>
    <row r="918885" spans="2:3" x14ac:dyDescent="0.25">
      <c r="B918885" s="76"/>
      <c r="C918885" s="75"/>
    </row>
    <row r="918886" spans="2:3" x14ac:dyDescent="0.25">
      <c r="B918886" s="76"/>
      <c r="C918886" s="75"/>
    </row>
    <row r="918887" spans="2:3" x14ac:dyDescent="0.25">
      <c r="B918887" s="76"/>
      <c r="C918887" s="75"/>
    </row>
    <row r="918997" spans="2:3" x14ac:dyDescent="0.25">
      <c r="B918997" s="76"/>
      <c r="C918997" s="75"/>
    </row>
    <row r="918998" spans="2:3" x14ac:dyDescent="0.25">
      <c r="B918998" s="76"/>
      <c r="C918998" s="75"/>
    </row>
    <row r="918999" spans="2:3" x14ac:dyDescent="0.25">
      <c r="B918999" s="76"/>
      <c r="C918999" s="75"/>
    </row>
    <row r="919000" spans="2:3" x14ac:dyDescent="0.25">
      <c r="B919000" s="76"/>
      <c r="C919000" s="75"/>
    </row>
    <row r="919001" spans="2:3" x14ac:dyDescent="0.25">
      <c r="B919001" s="76"/>
      <c r="C919001" s="75"/>
    </row>
    <row r="919002" spans="2:3" x14ac:dyDescent="0.25">
      <c r="B919002" s="76"/>
      <c r="C919002" s="75"/>
    </row>
    <row r="919003" spans="2:3" x14ac:dyDescent="0.25">
      <c r="B919003" s="76"/>
      <c r="C919003" s="75"/>
    </row>
    <row r="919004" spans="2:3" x14ac:dyDescent="0.25">
      <c r="B919004" s="76"/>
      <c r="C919004" s="75"/>
    </row>
    <row r="919005" spans="2:3" x14ac:dyDescent="0.25">
      <c r="B919005" s="76"/>
      <c r="C919005" s="75"/>
    </row>
    <row r="919006" spans="2:3" x14ac:dyDescent="0.25">
      <c r="B919006" s="76"/>
      <c r="C919006" s="75"/>
    </row>
    <row r="919007" spans="2:3" x14ac:dyDescent="0.25">
      <c r="B919007" s="76"/>
      <c r="C919007" s="75"/>
    </row>
    <row r="919008" spans="2:3" x14ac:dyDescent="0.25">
      <c r="B919008" s="76"/>
      <c r="C919008" s="75"/>
    </row>
    <row r="919009" spans="2:3" x14ac:dyDescent="0.25">
      <c r="B919009" s="76"/>
      <c r="C919009" s="75"/>
    </row>
    <row r="919119" spans="2:3" x14ac:dyDescent="0.25">
      <c r="B919119" s="76"/>
      <c r="C919119" s="75"/>
    </row>
    <row r="919120" spans="2:3" x14ac:dyDescent="0.25">
      <c r="B919120" s="76"/>
      <c r="C919120" s="75"/>
    </row>
    <row r="919121" spans="2:3" x14ac:dyDescent="0.25">
      <c r="B919121" s="76"/>
      <c r="C919121" s="75"/>
    </row>
    <row r="919122" spans="2:3" x14ac:dyDescent="0.25">
      <c r="B919122" s="76"/>
      <c r="C919122" s="75"/>
    </row>
    <row r="919123" spans="2:3" x14ac:dyDescent="0.25">
      <c r="B919123" s="76"/>
      <c r="C919123" s="75"/>
    </row>
    <row r="919124" spans="2:3" x14ac:dyDescent="0.25">
      <c r="B919124" s="76"/>
      <c r="C919124" s="75"/>
    </row>
    <row r="919125" spans="2:3" x14ac:dyDescent="0.25">
      <c r="B919125" s="76"/>
      <c r="C919125" s="75"/>
    </row>
    <row r="919126" spans="2:3" x14ac:dyDescent="0.25">
      <c r="B919126" s="76"/>
      <c r="C919126" s="75"/>
    </row>
    <row r="919127" spans="2:3" x14ac:dyDescent="0.25">
      <c r="B919127" s="76"/>
      <c r="C919127" s="75"/>
    </row>
    <row r="919128" spans="2:3" x14ac:dyDescent="0.25">
      <c r="B919128" s="76"/>
      <c r="C919128" s="75"/>
    </row>
    <row r="919129" spans="2:3" x14ac:dyDescent="0.25">
      <c r="B919129" s="76"/>
      <c r="C919129" s="75"/>
    </row>
    <row r="919130" spans="2:3" x14ac:dyDescent="0.25">
      <c r="B919130" s="76"/>
      <c r="C919130" s="75"/>
    </row>
    <row r="919131" spans="2:3" x14ac:dyDescent="0.25">
      <c r="B919131" s="76"/>
      <c r="C919131" s="75"/>
    </row>
    <row r="919241" spans="2:3" x14ac:dyDescent="0.25">
      <c r="B919241" s="76"/>
      <c r="C919241" s="75"/>
    </row>
    <row r="919242" spans="2:3" x14ac:dyDescent="0.25">
      <c r="B919242" s="76"/>
      <c r="C919242" s="75"/>
    </row>
    <row r="919243" spans="2:3" x14ac:dyDescent="0.25">
      <c r="B919243" s="76"/>
      <c r="C919243" s="75"/>
    </row>
    <row r="919244" spans="2:3" x14ac:dyDescent="0.25">
      <c r="B919244" s="76"/>
      <c r="C919244" s="75"/>
    </row>
    <row r="919245" spans="2:3" x14ac:dyDescent="0.25">
      <c r="B919245" s="76"/>
      <c r="C919245" s="75"/>
    </row>
    <row r="919246" spans="2:3" x14ac:dyDescent="0.25">
      <c r="B919246" s="76"/>
      <c r="C919246" s="75"/>
    </row>
    <row r="919247" spans="2:3" x14ac:dyDescent="0.25">
      <c r="B919247" s="76"/>
      <c r="C919247" s="75"/>
    </row>
    <row r="919248" spans="2:3" x14ac:dyDescent="0.25">
      <c r="B919248" s="76"/>
      <c r="C919248" s="75"/>
    </row>
    <row r="919249" spans="2:3" x14ac:dyDescent="0.25">
      <c r="B919249" s="76"/>
      <c r="C919249" s="75"/>
    </row>
    <row r="919250" spans="2:3" x14ac:dyDescent="0.25">
      <c r="B919250" s="76"/>
      <c r="C919250" s="75"/>
    </row>
    <row r="919251" spans="2:3" x14ac:dyDescent="0.25">
      <c r="B919251" s="76"/>
      <c r="C919251" s="75"/>
    </row>
    <row r="919252" spans="2:3" x14ac:dyDescent="0.25">
      <c r="B919252" s="76"/>
      <c r="C919252" s="75"/>
    </row>
    <row r="919253" spans="2:3" x14ac:dyDescent="0.25">
      <c r="B919253" s="76"/>
      <c r="C919253" s="75"/>
    </row>
    <row r="919363" spans="2:3" x14ac:dyDescent="0.25">
      <c r="B919363" s="76"/>
      <c r="C919363" s="75"/>
    </row>
    <row r="919364" spans="2:3" x14ac:dyDescent="0.25">
      <c r="B919364" s="76"/>
      <c r="C919364" s="75"/>
    </row>
    <row r="919365" spans="2:3" x14ac:dyDescent="0.25">
      <c r="B919365" s="76"/>
      <c r="C919365" s="75"/>
    </row>
    <row r="919366" spans="2:3" x14ac:dyDescent="0.25">
      <c r="B919366" s="76"/>
      <c r="C919366" s="75"/>
    </row>
    <row r="919367" spans="2:3" x14ac:dyDescent="0.25">
      <c r="B919367" s="76"/>
      <c r="C919367" s="75"/>
    </row>
    <row r="919368" spans="2:3" x14ac:dyDescent="0.25">
      <c r="B919368" s="76"/>
      <c r="C919368" s="75"/>
    </row>
    <row r="919369" spans="2:3" x14ac:dyDescent="0.25">
      <c r="B919369" s="76"/>
      <c r="C919369" s="75"/>
    </row>
    <row r="919370" spans="2:3" x14ac:dyDescent="0.25">
      <c r="B919370" s="76"/>
      <c r="C919370" s="75"/>
    </row>
    <row r="919371" spans="2:3" x14ac:dyDescent="0.25">
      <c r="B919371" s="76"/>
      <c r="C919371" s="75"/>
    </row>
    <row r="919372" spans="2:3" x14ac:dyDescent="0.25">
      <c r="B919372" s="76"/>
      <c r="C919372" s="75"/>
    </row>
    <row r="919373" spans="2:3" x14ac:dyDescent="0.25">
      <c r="B919373" s="76"/>
      <c r="C919373" s="75"/>
    </row>
    <row r="919374" spans="2:3" x14ac:dyDescent="0.25">
      <c r="B919374" s="76"/>
      <c r="C919374" s="75"/>
    </row>
    <row r="919375" spans="2:3" x14ac:dyDescent="0.25">
      <c r="B919375" s="76"/>
      <c r="C919375" s="75"/>
    </row>
    <row r="919485" spans="2:3" x14ac:dyDescent="0.25">
      <c r="B919485" s="76"/>
      <c r="C919485" s="75"/>
    </row>
    <row r="919486" spans="2:3" x14ac:dyDescent="0.25">
      <c r="B919486" s="76"/>
      <c r="C919486" s="75"/>
    </row>
    <row r="919487" spans="2:3" x14ac:dyDescent="0.25">
      <c r="B919487" s="76"/>
      <c r="C919487" s="75"/>
    </row>
    <row r="919488" spans="2:3" x14ac:dyDescent="0.25">
      <c r="B919488" s="76"/>
      <c r="C919488" s="75"/>
    </row>
    <row r="919489" spans="2:3" x14ac:dyDescent="0.25">
      <c r="B919489" s="76"/>
      <c r="C919489" s="75"/>
    </row>
    <row r="919490" spans="2:3" x14ac:dyDescent="0.25">
      <c r="B919490" s="76"/>
      <c r="C919490" s="75"/>
    </row>
    <row r="919491" spans="2:3" x14ac:dyDescent="0.25">
      <c r="B919491" s="76"/>
      <c r="C919491" s="75"/>
    </row>
    <row r="919492" spans="2:3" x14ac:dyDescent="0.25">
      <c r="B919492" s="76"/>
      <c r="C919492" s="75"/>
    </row>
    <row r="919493" spans="2:3" x14ac:dyDescent="0.25">
      <c r="B919493" s="76"/>
      <c r="C919493" s="75"/>
    </row>
    <row r="919494" spans="2:3" x14ac:dyDescent="0.25">
      <c r="B919494" s="76"/>
      <c r="C919494" s="75"/>
    </row>
    <row r="919495" spans="2:3" x14ac:dyDescent="0.25">
      <c r="B919495" s="76"/>
      <c r="C919495" s="75"/>
    </row>
    <row r="919496" spans="2:3" x14ac:dyDescent="0.25">
      <c r="B919496" s="76"/>
      <c r="C919496" s="75"/>
    </row>
    <row r="919497" spans="2:3" x14ac:dyDescent="0.25">
      <c r="B919497" s="76"/>
      <c r="C919497" s="75"/>
    </row>
    <row r="919607" spans="2:3" x14ac:dyDescent="0.25">
      <c r="B919607" s="76"/>
      <c r="C919607" s="75"/>
    </row>
    <row r="919608" spans="2:3" x14ac:dyDescent="0.25">
      <c r="B919608" s="76"/>
      <c r="C919608" s="75"/>
    </row>
    <row r="919609" spans="2:3" x14ac:dyDescent="0.25">
      <c r="B919609" s="76"/>
      <c r="C919609" s="75"/>
    </row>
    <row r="919610" spans="2:3" x14ac:dyDescent="0.25">
      <c r="B919610" s="76"/>
      <c r="C919610" s="75"/>
    </row>
    <row r="919611" spans="2:3" x14ac:dyDescent="0.25">
      <c r="B919611" s="76"/>
      <c r="C919611" s="75"/>
    </row>
    <row r="919612" spans="2:3" x14ac:dyDescent="0.25">
      <c r="B919612" s="76"/>
      <c r="C919612" s="75"/>
    </row>
    <row r="919613" spans="2:3" x14ac:dyDescent="0.25">
      <c r="B919613" s="76"/>
      <c r="C919613" s="75"/>
    </row>
    <row r="919614" spans="2:3" x14ac:dyDescent="0.25">
      <c r="B919614" s="76"/>
      <c r="C919614" s="75"/>
    </row>
    <row r="919615" spans="2:3" x14ac:dyDescent="0.25">
      <c r="B919615" s="76"/>
      <c r="C919615" s="75"/>
    </row>
    <row r="919616" spans="2:3" x14ac:dyDescent="0.25">
      <c r="B919616" s="76"/>
      <c r="C919616" s="75"/>
    </row>
    <row r="919617" spans="2:3" x14ac:dyDescent="0.25">
      <c r="B919617" s="76"/>
      <c r="C919617" s="75"/>
    </row>
    <row r="919618" spans="2:3" x14ac:dyDescent="0.25">
      <c r="B919618" s="76"/>
      <c r="C919618" s="75"/>
    </row>
    <row r="919619" spans="2:3" x14ac:dyDescent="0.25">
      <c r="B919619" s="76"/>
      <c r="C919619" s="75"/>
    </row>
    <row r="919729" spans="2:3" x14ac:dyDescent="0.25">
      <c r="B919729" s="76"/>
      <c r="C919729" s="75"/>
    </row>
    <row r="919730" spans="2:3" x14ac:dyDescent="0.25">
      <c r="B919730" s="76"/>
      <c r="C919730" s="75"/>
    </row>
    <row r="919731" spans="2:3" x14ac:dyDescent="0.25">
      <c r="B919731" s="76"/>
      <c r="C919731" s="75"/>
    </row>
    <row r="919732" spans="2:3" x14ac:dyDescent="0.25">
      <c r="B919732" s="76"/>
      <c r="C919732" s="75"/>
    </row>
    <row r="919733" spans="2:3" x14ac:dyDescent="0.25">
      <c r="B919733" s="76"/>
      <c r="C919733" s="75"/>
    </row>
    <row r="919734" spans="2:3" x14ac:dyDescent="0.25">
      <c r="B919734" s="76"/>
      <c r="C919734" s="75"/>
    </row>
    <row r="919735" spans="2:3" x14ac:dyDescent="0.25">
      <c r="B919735" s="76"/>
      <c r="C919735" s="75"/>
    </row>
    <row r="919736" spans="2:3" x14ac:dyDescent="0.25">
      <c r="B919736" s="76"/>
      <c r="C919736" s="75"/>
    </row>
    <row r="919737" spans="2:3" x14ac:dyDescent="0.25">
      <c r="B919737" s="76"/>
      <c r="C919737" s="75"/>
    </row>
    <row r="919738" spans="2:3" x14ac:dyDescent="0.25">
      <c r="B919738" s="76"/>
      <c r="C919738" s="75"/>
    </row>
    <row r="919739" spans="2:3" x14ac:dyDescent="0.25">
      <c r="B919739" s="76"/>
      <c r="C919739" s="75"/>
    </row>
    <row r="919740" spans="2:3" x14ac:dyDescent="0.25">
      <c r="B919740" s="76"/>
      <c r="C919740" s="75"/>
    </row>
    <row r="919741" spans="2:3" x14ac:dyDescent="0.25">
      <c r="B919741" s="76"/>
      <c r="C919741" s="75"/>
    </row>
    <row r="919851" spans="2:3" x14ac:dyDescent="0.25">
      <c r="B919851" s="76"/>
      <c r="C919851" s="75"/>
    </row>
    <row r="919852" spans="2:3" x14ac:dyDescent="0.25">
      <c r="B919852" s="76"/>
      <c r="C919852" s="75"/>
    </row>
    <row r="919853" spans="2:3" x14ac:dyDescent="0.25">
      <c r="B919853" s="76"/>
      <c r="C919853" s="75"/>
    </row>
    <row r="919854" spans="2:3" x14ac:dyDescent="0.25">
      <c r="B919854" s="76"/>
      <c r="C919854" s="75"/>
    </row>
    <row r="919855" spans="2:3" x14ac:dyDescent="0.25">
      <c r="B919855" s="76"/>
      <c r="C919855" s="75"/>
    </row>
    <row r="919856" spans="2:3" x14ac:dyDescent="0.25">
      <c r="B919856" s="76"/>
      <c r="C919856" s="75"/>
    </row>
    <row r="919857" spans="2:3" x14ac:dyDescent="0.25">
      <c r="B919857" s="76"/>
      <c r="C919857" s="75"/>
    </row>
    <row r="919858" spans="2:3" x14ac:dyDescent="0.25">
      <c r="B919858" s="76"/>
      <c r="C919858" s="75"/>
    </row>
    <row r="919859" spans="2:3" x14ac:dyDescent="0.25">
      <c r="B919859" s="76"/>
      <c r="C919859" s="75"/>
    </row>
    <row r="919860" spans="2:3" x14ac:dyDescent="0.25">
      <c r="B919860" s="76"/>
      <c r="C919860" s="75"/>
    </row>
    <row r="919861" spans="2:3" x14ac:dyDescent="0.25">
      <c r="B919861" s="76"/>
      <c r="C919861" s="75"/>
    </row>
    <row r="919862" spans="2:3" x14ac:dyDescent="0.25">
      <c r="B919862" s="76"/>
      <c r="C919862" s="75"/>
    </row>
    <row r="919863" spans="2:3" x14ac:dyDescent="0.25">
      <c r="B919863" s="76"/>
      <c r="C919863" s="75"/>
    </row>
    <row r="919973" spans="2:3" x14ac:dyDescent="0.25">
      <c r="B919973" s="76"/>
      <c r="C919973" s="75"/>
    </row>
    <row r="919974" spans="2:3" x14ac:dyDescent="0.25">
      <c r="B919974" s="76"/>
      <c r="C919974" s="75"/>
    </row>
    <row r="919975" spans="2:3" x14ac:dyDescent="0.25">
      <c r="B919975" s="76"/>
      <c r="C919975" s="75"/>
    </row>
    <row r="919976" spans="2:3" x14ac:dyDescent="0.25">
      <c r="B919976" s="76"/>
      <c r="C919976" s="75"/>
    </row>
    <row r="919977" spans="2:3" x14ac:dyDescent="0.25">
      <c r="B919977" s="76"/>
      <c r="C919977" s="75"/>
    </row>
    <row r="919978" spans="2:3" x14ac:dyDescent="0.25">
      <c r="B919978" s="76"/>
      <c r="C919978" s="75"/>
    </row>
    <row r="919979" spans="2:3" x14ac:dyDescent="0.25">
      <c r="B919979" s="76"/>
      <c r="C919979" s="75"/>
    </row>
    <row r="919980" spans="2:3" x14ac:dyDescent="0.25">
      <c r="B919980" s="76"/>
      <c r="C919980" s="75"/>
    </row>
    <row r="919981" spans="2:3" x14ac:dyDescent="0.25">
      <c r="B919981" s="76"/>
      <c r="C919981" s="75"/>
    </row>
    <row r="919982" spans="2:3" x14ac:dyDescent="0.25">
      <c r="B919982" s="76"/>
      <c r="C919982" s="75"/>
    </row>
    <row r="919983" spans="2:3" x14ac:dyDescent="0.25">
      <c r="B919983" s="76"/>
      <c r="C919983" s="75"/>
    </row>
    <row r="919984" spans="2:3" x14ac:dyDescent="0.25">
      <c r="B919984" s="76"/>
      <c r="C919984" s="75"/>
    </row>
    <row r="919985" spans="2:3" x14ac:dyDescent="0.25">
      <c r="B919985" s="76"/>
      <c r="C919985" s="75"/>
    </row>
    <row r="920095" spans="2:3" x14ac:dyDescent="0.25">
      <c r="B920095" s="76"/>
      <c r="C920095" s="75"/>
    </row>
    <row r="920096" spans="2:3" x14ac:dyDescent="0.25">
      <c r="B920096" s="76"/>
      <c r="C920096" s="75"/>
    </row>
    <row r="920097" spans="2:3" x14ac:dyDescent="0.25">
      <c r="B920097" s="76"/>
      <c r="C920097" s="75"/>
    </row>
    <row r="920098" spans="2:3" x14ac:dyDescent="0.25">
      <c r="B920098" s="76"/>
      <c r="C920098" s="75"/>
    </row>
    <row r="920099" spans="2:3" x14ac:dyDescent="0.25">
      <c r="B920099" s="76"/>
      <c r="C920099" s="75"/>
    </row>
    <row r="920100" spans="2:3" x14ac:dyDescent="0.25">
      <c r="B920100" s="76"/>
      <c r="C920100" s="75"/>
    </row>
    <row r="920101" spans="2:3" x14ac:dyDescent="0.25">
      <c r="B920101" s="76"/>
      <c r="C920101" s="75"/>
    </row>
    <row r="920102" spans="2:3" x14ac:dyDescent="0.25">
      <c r="B920102" s="76"/>
      <c r="C920102" s="75"/>
    </row>
    <row r="920103" spans="2:3" x14ac:dyDescent="0.25">
      <c r="B920103" s="76"/>
      <c r="C920103" s="75"/>
    </row>
    <row r="920104" spans="2:3" x14ac:dyDescent="0.25">
      <c r="B920104" s="76"/>
      <c r="C920104" s="75"/>
    </row>
    <row r="920105" spans="2:3" x14ac:dyDescent="0.25">
      <c r="B920105" s="76"/>
      <c r="C920105" s="75"/>
    </row>
    <row r="920106" spans="2:3" x14ac:dyDescent="0.25">
      <c r="B920106" s="76"/>
      <c r="C920106" s="75"/>
    </row>
    <row r="920107" spans="2:3" x14ac:dyDescent="0.25">
      <c r="B920107" s="76"/>
      <c r="C920107" s="75"/>
    </row>
    <row r="920217" spans="2:3" x14ac:dyDescent="0.25">
      <c r="B920217" s="76"/>
      <c r="C920217" s="75"/>
    </row>
    <row r="920218" spans="2:3" x14ac:dyDescent="0.25">
      <c r="B920218" s="76"/>
      <c r="C920218" s="75"/>
    </row>
    <row r="920219" spans="2:3" x14ac:dyDescent="0.25">
      <c r="B920219" s="76"/>
      <c r="C920219" s="75"/>
    </row>
    <row r="920220" spans="2:3" x14ac:dyDescent="0.25">
      <c r="B920220" s="76"/>
      <c r="C920220" s="75"/>
    </row>
    <row r="920221" spans="2:3" x14ac:dyDescent="0.25">
      <c r="B920221" s="76"/>
      <c r="C920221" s="75"/>
    </row>
    <row r="920222" spans="2:3" x14ac:dyDescent="0.25">
      <c r="B920222" s="76"/>
      <c r="C920222" s="75"/>
    </row>
    <row r="920223" spans="2:3" x14ac:dyDescent="0.25">
      <c r="B920223" s="76"/>
      <c r="C920223" s="75"/>
    </row>
    <row r="920224" spans="2:3" x14ac:dyDescent="0.25">
      <c r="B920224" s="76"/>
      <c r="C920224" s="75"/>
    </row>
    <row r="920225" spans="2:3" x14ac:dyDescent="0.25">
      <c r="B920225" s="76"/>
      <c r="C920225" s="75"/>
    </row>
    <row r="920226" spans="2:3" x14ac:dyDescent="0.25">
      <c r="B920226" s="76"/>
      <c r="C920226" s="75"/>
    </row>
    <row r="920227" spans="2:3" x14ac:dyDescent="0.25">
      <c r="B920227" s="76"/>
      <c r="C920227" s="75"/>
    </row>
    <row r="920228" spans="2:3" x14ac:dyDescent="0.25">
      <c r="B920228" s="76"/>
      <c r="C920228" s="75"/>
    </row>
    <row r="920229" spans="2:3" x14ac:dyDescent="0.25">
      <c r="B920229" s="76"/>
      <c r="C920229" s="75"/>
    </row>
    <row r="920339" spans="2:3" x14ac:dyDescent="0.25">
      <c r="B920339" s="76"/>
      <c r="C920339" s="75"/>
    </row>
    <row r="920340" spans="2:3" x14ac:dyDescent="0.25">
      <c r="B920340" s="76"/>
      <c r="C920340" s="75"/>
    </row>
    <row r="920341" spans="2:3" x14ac:dyDescent="0.25">
      <c r="B920341" s="76"/>
      <c r="C920341" s="75"/>
    </row>
    <row r="920342" spans="2:3" x14ac:dyDescent="0.25">
      <c r="B920342" s="76"/>
      <c r="C920342" s="75"/>
    </row>
    <row r="920343" spans="2:3" x14ac:dyDescent="0.25">
      <c r="B920343" s="76"/>
      <c r="C920343" s="75"/>
    </row>
    <row r="920344" spans="2:3" x14ac:dyDescent="0.25">
      <c r="B920344" s="76"/>
      <c r="C920344" s="75"/>
    </row>
    <row r="920345" spans="2:3" x14ac:dyDescent="0.25">
      <c r="B920345" s="76"/>
      <c r="C920345" s="75"/>
    </row>
    <row r="920346" spans="2:3" x14ac:dyDescent="0.25">
      <c r="B920346" s="76"/>
      <c r="C920346" s="75"/>
    </row>
    <row r="920347" spans="2:3" x14ac:dyDescent="0.25">
      <c r="B920347" s="76"/>
      <c r="C920347" s="75"/>
    </row>
    <row r="920348" spans="2:3" x14ac:dyDescent="0.25">
      <c r="B920348" s="76"/>
      <c r="C920348" s="75"/>
    </row>
    <row r="920349" spans="2:3" x14ac:dyDescent="0.25">
      <c r="B920349" s="76"/>
      <c r="C920349" s="75"/>
    </row>
    <row r="920350" spans="2:3" x14ac:dyDescent="0.25">
      <c r="B920350" s="76"/>
      <c r="C920350" s="75"/>
    </row>
    <row r="920351" spans="2:3" x14ac:dyDescent="0.25">
      <c r="B920351" s="76"/>
      <c r="C920351" s="75"/>
    </row>
    <row r="920461" spans="2:3" x14ac:dyDescent="0.25">
      <c r="B920461" s="76"/>
      <c r="C920461" s="75"/>
    </row>
    <row r="920462" spans="2:3" x14ac:dyDescent="0.25">
      <c r="B920462" s="76"/>
      <c r="C920462" s="75"/>
    </row>
    <row r="920463" spans="2:3" x14ac:dyDescent="0.25">
      <c r="B920463" s="76"/>
      <c r="C920463" s="75"/>
    </row>
    <row r="920464" spans="2:3" x14ac:dyDescent="0.25">
      <c r="B920464" s="76"/>
      <c r="C920464" s="75"/>
    </row>
    <row r="920465" spans="2:3" x14ac:dyDescent="0.25">
      <c r="B920465" s="76"/>
      <c r="C920465" s="75"/>
    </row>
    <row r="920466" spans="2:3" x14ac:dyDescent="0.25">
      <c r="B920466" s="76"/>
      <c r="C920466" s="75"/>
    </row>
    <row r="920467" spans="2:3" x14ac:dyDescent="0.25">
      <c r="B920467" s="76"/>
      <c r="C920467" s="75"/>
    </row>
    <row r="920468" spans="2:3" x14ac:dyDescent="0.25">
      <c r="B920468" s="76"/>
      <c r="C920468" s="75"/>
    </row>
    <row r="920469" spans="2:3" x14ac:dyDescent="0.25">
      <c r="B920469" s="76"/>
      <c r="C920469" s="75"/>
    </row>
    <row r="920470" spans="2:3" x14ac:dyDescent="0.25">
      <c r="B920470" s="76"/>
      <c r="C920470" s="75"/>
    </row>
    <row r="920471" spans="2:3" x14ac:dyDescent="0.25">
      <c r="B920471" s="76"/>
      <c r="C920471" s="75"/>
    </row>
    <row r="920472" spans="2:3" x14ac:dyDescent="0.25">
      <c r="B920472" s="76"/>
      <c r="C920472" s="75"/>
    </row>
    <row r="920473" spans="2:3" x14ac:dyDescent="0.25">
      <c r="B920473" s="76"/>
      <c r="C920473" s="75"/>
    </row>
    <row r="920583" spans="2:3" x14ac:dyDescent="0.25">
      <c r="B920583" s="76"/>
      <c r="C920583" s="75"/>
    </row>
    <row r="920584" spans="2:3" x14ac:dyDescent="0.25">
      <c r="B920584" s="76"/>
      <c r="C920584" s="75"/>
    </row>
    <row r="920585" spans="2:3" x14ac:dyDescent="0.25">
      <c r="B920585" s="76"/>
      <c r="C920585" s="75"/>
    </row>
    <row r="920586" spans="2:3" x14ac:dyDescent="0.25">
      <c r="B920586" s="76"/>
      <c r="C920586" s="75"/>
    </row>
    <row r="920587" spans="2:3" x14ac:dyDescent="0.25">
      <c r="B920587" s="76"/>
      <c r="C920587" s="75"/>
    </row>
    <row r="920588" spans="2:3" x14ac:dyDescent="0.25">
      <c r="B920588" s="76"/>
      <c r="C920588" s="75"/>
    </row>
    <row r="920589" spans="2:3" x14ac:dyDescent="0.25">
      <c r="B920589" s="76"/>
      <c r="C920589" s="75"/>
    </row>
    <row r="920590" spans="2:3" x14ac:dyDescent="0.25">
      <c r="B920590" s="76"/>
      <c r="C920590" s="75"/>
    </row>
    <row r="920591" spans="2:3" x14ac:dyDescent="0.25">
      <c r="B920591" s="76"/>
      <c r="C920591" s="75"/>
    </row>
    <row r="920592" spans="2:3" x14ac:dyDescent="0.25">
      <c r="B920592" s="76"/>
      <c r="C920592" s="75"/>
    </row>
    <row r="920593" spans="2:3" x14ac:dyDescent="0.25">
      <c r="B920593" s="76"/>
      <c r="C920593" s="75"/>
    </row>
    <row r="920594" spans="2:3" x14ac:dyDescent="0.25">
      <c r="B920594" s="76"/>
      <c r="C920594" s="75"/>
    </row>
    <row r="920595" spans="2:3" x14ac:dyDescent="0.25">
      <c r="B920595" s="76"/>
      <c r="C920595" s="75"/>
    </row>
    <row r="920705" spans="2:3" x14ac:dyDescent="0.25">
      <c r="B920705" s="76"/>
      <c r="C920705" s="75"/>
    </row>
    <row r="920706" spans="2:3" x14ac:dyDescent="0.25">
      <c r="B920706" s="76"/>
      <c r="C920706" s="75"/>
    </row>
    <row r="920707" spans="2:3" x14ac:dyDescent="0.25">
      <c r="B920707" s="76"/>
      <c r="C920707" s="75"/>
    </row>
    <row r="920708" spans="2:3" x14ac:dyDescent="0.25">
      <c r="B920708" s="76"/>
      <c r="C920708" s="75"/>
    </row>
    <row r="920709" spans="2:3" x14ac:dyDescent="0.25">
      <c r="B920709" s="76"/>
      <c r="C920709" s="75"/>
    </row>
    <row r="920710" spans="2:3" x14ac:dyDescent="0.25">
      <c r="B920710" s="76"/>
      <c r="C920710" s="75"/>
    </row>
    <row r="920711" spans="2:3" x14ac:dyDescent="0.25">
      <c r="B920711" s="76"/>
      <c r="C920711" s="75"/>
    </row>
    <row r="920712" spans="2:3" x14ac:dyDescent="0.25">
      <c r="B920712" s="76"/>
      <c r="C920712" s="75"/>
    </row>
    <row r="920713" spans="2:3" x14ac:dyDescent="0.25">
      <c r="B920713" s="76"/>
      <c r="C920713" s="75"/>
    </row>
    <row r="920714" spans="2:3" x14ac:dyDescent="0.25">
      <c r="B920714" s="76"/>
      <c r="C920714" s="75"/>
    </row>
    <row r="920715" spans="2:3" x14ac:dyDescent="0.25">
      <c r="B920715" s="76"/>
      <c r="C920715" s="75"/>
    </row>
    <row r="920716" spans="2:3" x14ac:dyDescent="0.25">
      <c r="B920716" s="76"/>
      <c r="C920716" s="75"/>
    </row>
    <row r="920717" spans="2:3" x14ac:dyDescent="0.25">
      <c r="B920717" s="76"/>
      <c r="C920717" s="75"/>
    </row>
    <row r="920827" spans="2:3" x14ac:dyDescent="0.25">
      <c r="B920827" s="76"/>
      <c r="C920827" s="75"/>
    </row>
    <row r="920828" spans="2:3" x14ac:dyDescent="0.25">
      <c r="B920828" s="76"/>
      <c r="C920828" s="75"/>
    </row>
    <row r="920829" spans="2:3" x14ac:dyDescent="0.25">
      <c r="B920829" s="76"/>
      <c r="C920829" s="75"/>
    </row>
    <row r="920830" spans="2:3" x14ac:dyDescent="0.25">
      <c r="B920830" s="76"/>
      <c r="C920830" s="75"/>
    </row>
    <row r="920831" spans="2:3" x14ac:dyDescent="0.25">
      <c r="B920831" s="76"/>
      <c r="C920831" s="75"/>
    </row>
    <row r="920832" spans="2:3" x14ac:dyDescent="0.25">
      <c r="B920832" s="76"/>
      <c r="C920832" s="75"/>
    </row>
    <row r="920833" spans="2:3" x14ac:dyDescent="0.25">
      <c r="B920833" s="76"/>
      <c r="C920833" s="75"/>
    </row>
    <row r="920834" spans="2:3" x14ac:dyDescent="0.25">
      <c r="B920834" s="76"/>
      <c r="C920834" s="75"/>
    </row>
    <row r="920835" spans="2:3" x14ac:dyDescent="0.25">
      <c r="B920835" s="76"/>
      <c r="C920835" s="75"/>
    </row>
    <row r="920836" spans="2:3" x14ac:dyDescent="0.25">
      <c r="B920836" s="76"/>
      <c r="C920836" s="75"/>
    </row>
    <row r="920837" spans="2:3" x14ac:dyDescent="0.25">
      <c r="B920837" s="76"/>
      <c r="C920837" s="75"/>
    </row>
    <row r="920838" spans="2:3" x14ac:dyDescent="0.25">
      <c r="B920838" s="76"/>
      <c r="C920838" s="75"/>
    </row>
    <row r="920839" spans="2:3" x14ac:dyDescent="0.25">
      <c r="B920839" s="76"/>
      <c r="C920839" s="75"/>
    </row>
    <row r="920949" spans="2:3" x14ac:dyDescent="0.25">
      <c r="B920949" s="76"/>
      <c r="C920949" s="75"/>
    </row>
    <row r="920950" spans="2:3" x14ac:dyDescent="0.25">
      <c r="B920950" s="76"/>
      <c r="C920950" s="75"/>
    </row>
    <row r="920951" spans="2:3" x14ac:dyDescent="0.25">
      <c r="B920951" s="76"/>
      <c r="C920951" s="75"/>
    </row>
    <row r="920952" spans="2:3" x14ac:dyDescent="0.25">
      <c r="B920952" s="76"/>
      <c r="C920952" s="75"/>
    </row>
    <row r="920953" spans="2:3" x14ac:dyDescent="0.25">
      <c r="B920953" s="76"/>
      <c r="C920953" s="75"/>
    </row>
    <row r="920954" spans="2:3" x14ac:dyDescent="0.25">
      <c r="B920954" s="76"/>
      <c r="C920954" s="75"/>
    </row>
    <row r="920955" spans="2:3" x14ac:dyDescent="0.25">
      <c r="B920955" s="76"/>
      <c r="C920955" s="75"/>
    </row>
    <row r="920956" spans="2:3" x14ac:dyDescent="0.25">
      <c r="B920956" s="76"/>
      <c r="C920956" s="75"/>
    </row>
    <row r="920957" spans="2:3" x14ac:dyDescent="0.25">
      <c r="B920957" s="76"/>
      <c r="C920957" s="75"/>
    </row>
    <row r="920958" spans="2:3" x14ac:dyDescent="0.25">
      <c r="B920958" s="76"/>
      <c r="C920958" s="75"/>
    </row>
    <row r="920959" spans="2:3" x14ac:dyDescent="0.25">
      <c r="B920959" s="76"/>
      <c r="C920959" s="75"/>
    </row>
    <row r="920960" spans="2:3" x14ac:dyDescent="0.25">
      <c r="B920960" s="76"/>
      <c r="C920960" s="75"/>
    </row>
    <row r="920961" spans="2:3" x14ac:dyDescent="0.25">
      <c r="B920961" s="76"/>
      <c r="C920961" s="75"/>
    </row>
    <row r="921071" spans="2:3" x14ac:dyDescent="0.25">
      <c r="B921071" s="76"/>
      <c r="C921071" s="75"/>
    </row>
    <row r="921072" spans="2:3" x14ac:dyDescent="0.25">
      <c r="B921072" s="76"/>
      <c r="C921072" s="75"/>
    </row>
    <row r="921073" spans="2:3" x14ac:dyDescent="0.25">
      <c r="B921073" s="76"/>
      <c r="C921073" s="75"/>
    </row>
    <row r="921074" spans="2:3" x14ac:dyDescent="0.25">
      <c r="B921074" s="76"/>
      <c r="C921074" s="75"/>
    </row>
    <row r="921075" spans="2:3" x14ac:dyDescent="0.25">
      <c r="B921075" s="76"/>
      <c r="C921075" s="75"/>
    </row>
    <row r="921076" spans="2:3" x14ac:dyDescent="0.25">
      <c r="B921076" s="76"/>
      <c r="C921076" s="75"/>
    </row>
    <row r="921077" spans="2:3" x14ac:dyDescent="0.25">
      <c r="B921077" s="76"/>
      <c r="C921077" s="75"/>
    </row>
    <row r="921078" spans="2:3" x14ac:dyDescent="0.25">
      <c r="B921078" s="76"/>
      <c r="C921078" s="75"/>
    </row>
    <row r="921079" spans="2:3" x14ac:dyDescent="0.25">
      <c r="B921079" s="76"/>
      <c r="C921079" s="75"/>
    </row>
    <row r="921080" spans="2:3" x14ac:dyDescent="0.25">
      <c r="B921080" s="76"/>
      <c r="C921080" s="75"/>
    </row>
    <row r="921081" spans="2:3" x14ac:dyDescent="0.25">
      <c r="B921081" s="76"/>
      <c r="C921081" s="75"/>
    </row>
    <row r="921082" spans="2:3" x14ac:dyDescent="0.25">
      <c r="B921082" s="76"/>
      <c r="C921082" s="75"/>
    </row>
    <row r="921083" spans="2:3" x14ac:dyDescent="0.25">
      <c r="B921083" s="76"/>
      <c r="C921083" s="75"/>
    </row>
    <row r="921193" spans="2:3" x14ac:dyDescent="0.25">
      <c r="B921193" s="76"/>
      <c r="C921193" s="75"/>
    </row>
    <row r="921194" spans="2:3" x14ac:dyDescent="0.25">
      <c r="B921194" s="76"/>
      <c r="C921194" s="75"/>
    </row>
    <row r="921195" spans="2:3" x14ac:dyDescent="0.25">
      <c r="B921195" s="76"/>
      <c r="C921195" s="75"/>
    </row>
    <row r="921196" spans="2:3" x14ac:dyDescent="0.25">
      <c r="B921196" s="76"/>
      <c r="C921196" s="75"/>
    </row>
    <row r="921197" spans="2:3" x14ac:dyDescent="0.25">
      <c r="B921197" s="76"/>
      <c r="C921197" s="75"/>
    </row>
    <row r="921198" spans="2:3" x14ac:dyDescent="0.25">
      <c r="B921198" s="76"/>
      <c r="C921198" s="75"/>
    </row>
    <row r="921199" spans="2:3" x14ac:dyDescent="0.25">
      <c r="B921199" s="76"/>
      <c r="C921199" s="75"/>
    </row>
    <row r="921200" spans="2:3" x14ac:dyDescent="0.25">
      <c r="B921200" s="76"/>
      <c r="C921200" s="75"/>
    </row>
    <row r="921201" spans="2:3" x14ac:dyDescent="0.25">
      <c r="B921201" s="76"/>
      <c r="C921201" s="75"/>
    </row>
    <row r="921202" spans="2:3" x14ac:dyDescent="0.25">
      <c r="B921202" s="76"/>
      <c r="C921202" s="75"/>
    </row>
    <row r="921203" spans="2:3" x14ac:dyDescent="0.25">
      <c r="B921203" s="76"/>
      <c r="C921203" s="75"/>
    </row>
    <row r="921204" spans="2:3" x14ac:dyDescent="0.25">
      <c r="B921204" s="76"/>
      <c r="C921204" s="75"/>
    </row>
    <row r="921205" spans="2:3" x14ac:dyDescent="0.25">
      <c r="B921205" s="76"/>
      <c r="C921205" s="75"/>
    </row>
    <row r="921315" spans="2:3" x14ac:dyDescent="0.25">
      <c r="B921315" s="76"/>
      <c r="C921315" s="75"/>
    </row>
    <row r="921316" spans="2:3" x14ac:dyDescent="0.25">
      <c r="B921316" s="76"/>
      <c r="C921316" s="75"/>
    </row>
    <row r="921317" spans="2:3" x14ac:dyDescent="0.25">
      <c r="B921317" s="76"/>
      <c r="C921317" s="75"/>
    </row>
    <row r="921318" spans="2:3" x14ac:dyDescent="0.25">
      <c r="B921318" s="76"/>
      <c r="C921318" s="75"/>
    </row>
    <row r="921319" spans="2:3" x14ac:dyDescent="0.25">
      <c r="B921319" s="76"/>
      <c r="C921319" s="75"/>
    </row>
    <row r="921320" spans="2:3" x14ac:dyDescent="0.25">
      <c r="B921320" s="76"/>
      <c r="C921320" s="75"/>
    </row>
    <row r="921321" spans="2:3" x14ac:dyDescent="0.25">
      <c r="B921321" s="76"/>
      <c r="C921321" s="75"/>
    </row>
    <row r="921322" spans="2:3" x14ac:dyDescent="0.25">
      <c r="B921322" s="76"/>
      <c r="C921322" s="75"/>
    </row>
    <row r="921323" spans="2:3" x14ac:dyDescent="0.25">
      <c r="B921323" s="76"/>
      <c r="C921323" s="75"/>
    </row>
    <row r="921324" spans="2:3" x14ac:dyDescent="0.25">
      <c r="B921324" s="76"/>
      <c r="C921324" s="75"/>
    </row>
    <row r="921325" spans="2:3" x14ac:dyDescent="0.25">
      <c r="B921325" s="76"/>
      <c r="C921325" s="75"/>
    </row>
    <row r="921326" spans="2:3" x14ac:dyDescent="0.25">
      <c r="B921326" s="76"/>
      <c r="C921326" s="75"/>
    </row>
    <row r="921327" spans="2:3" x14ac:dyDescent="0.25">
      <c r="B921327" s="76"/>
      <c r="C921327" s="75"/>
    </row>
    <row r="921437" spans="2:3" x14ac:dyDescent="0.25">
      <c r="B921437" s="76"/>
      <c r="C921437" s="75"/>
    </row>
    <row r="921438" spans="2:3" x14ac:dyDescent="0.25">
      <c r="B921438" s="76"/>
      <c r="C921438" s="75"/>
    </row>
    <row r="921439" spans="2:3" x14ac:dyDescent="0.25">
      <c r="B921439" s="76"/>
      <c r="C921439" s="75"/>
    </row>
    <row r="921440" spans="2:3" x14ac:dyDescent="0.25">
      <c r="B921440" s="76"/>
      <c r="C921440" s="75"/>
    </row>
    <row r="921441" spans="2:3" x14ac:dyDescent="0.25">
      <c r="B921441" s="76"/>
      <c r="C921441" s="75"/>
    </row>
    <row r="921442" spans="2:3" x14ac:dyDescent="0.25">
      <c r="B921442" s="76"/>
      <c r="C921442" s="75"/>
    </row>
    <row r="921443" spans="2:3" x14ac:dyDescent="0.25">
      <c r="B921443" s="76"/>
      <c r="C921443" s="75"/>
    </row>
    <row r="921444" spans="2:3" x14ac:dyDescent="0.25">
      <c r="B921444" s="76"/>
      <c r="C921444" s="75"/>
    </row>
    <row r="921445" spans="2:3" x14ac:dyDescent="0.25">
      <c r="B921445" s="76"/>
      <c r="C921445" s="75"/>
    </row>
    <row r="921446" spans="2:3" x14ac:dyDescent="0.25">
      <c r="B921446" s="76"/>
      <c r="C921446" s="75"/>
    </row>
    <row r="921447" spans="2:3" x14ac:dyDescent="0.25">
      <c r="B921447" s="76"/>
      <c r="C921447" s="75"/>
    </row>
    <row r="921448" spans="2:3" x14ac:dyDescent="0.25">
      <c r="B921448" s="76"/>
      <c r="C921448" s="75"/>
    </row>
    <row r="921449" spans="2:3" x14ac:dyDescent="0.25">
      <c r="B921449" s="76"/>
      <c r="C921449" s="75"/>
    </row>
    <row r="921559" spans="2:3" x14ac:dyDescent="0.25">
      <c r="B921559" s="76"/>
      <c r="C921559" s="75"/>
    </row>
    <row r="921560" spans="2:3" x14ac:dyDescent="0.25">
      <c r="B921560" s="76"/>
      <c r="C921560" s="75"/>
    </row>
    <row r="921561" spans="2:3" x14ac:dyDescent="0.25">
      <c r="B921561" s="76"/>
      <c r="C921561" s="75"/>
    </row>
    <row r="921562" spans="2:3" x14ac:dyDescent="0.25">
      <c r="B921562" s="76"/>
      <c r="C921562" s="75"/>
    </row>
    <row r="921563" spans="2:3" x14ac:dyDescent="0.25">
      <c r="B921563" s="76"/>
      <c r="C921563" s="75"/>
    </row>
    <row r="921564" spans="2:3" x14ac:dyDescent="0.25">
      <c r="B921564" s="76"/>
      <c r="C921564" s="75"/>
    </row>
    <row r="921565" spans="2:3" x14ac:dyDescent="0.25">
      <c r="B921565" s="76"/>
      <c r="C921565" s="75"/>
    </row>
    <row r="921566" spans="2:3" x14ac:dyDescent="0.25">
      <c r="B921566" s="76"/>
      <c r="C921566" s="75"/>
    </row>
    <row r="921567" spans="2:3" x14ac:dyDescent="0.25">
      <c r="B921567" s="76"/>
      <c r="C921567" s="75"/>
    </row>
    <row r="921568" spans="2:3" x14ac:dyDescent="0.25">
      <c r="B921568" s="76"/>
      <c r="C921568" s="75"/>
    </row>
    <row r="921569" spans="2:3" x14ac:dyDescent="0.25">
      <c r="B921569" s="76"/>
      <c r="C921569" s="75"/>
    </row>
    <row r="921570" spans="2:3" x14ac:dyDescent="0.25">
      <c r="B921570" s="76"/>
      <c r="C921570" s="75"/>
    </row>
    <row r="921571" spans="2:3" x14ac:dyDescent="0.25">
      <c r="B921571" s="76"/>
      <c r="C921571" s="75"/>
    </row>
    <row r="921681" spans="2:3" x14ac:dyDescent="0.25">
      <c r="B921681" s="76"/>
      <c r="C921681" s="75"/>
    </row>
    <row r="921682" spans="2:3" x14ac:dyDescent="0.25">
      <c r="B921682" s="76"/>
      <c r="C921682" s="75"/>
    </row>
    <row r="921683" spans="2:3" x14ac:dyDescent="0.25">
      <c r="B921683" s="76"/>
      <c r="C921683" s="75"/>
    </row>
    <row r="921684" spans="2:3" x14ac:dyDescent="0.25">
      <c r="B921684" s="76"/>
      <c r="C921684" s="75"/>
    </row>
    <row r="921685" spans="2:3" x14ac:dyDescent="0.25">
      <c r="B921685" s="76"/>
      <c r="C921685" s="75"/>
    </row>
    <row r="921686" spans="2:3" x14ac:dyDescent="0.25">
      <c r="B921686" s="76"/>
      <c r="C921686" s="75"/>
    </row>
    <row r="921687" spans="2:3" x14ac:dyDescent="0.25">
      <c r="B921687" s="76"/>
      <c r="C921687" s="75"/>
    </row>
    <row r="921688" spans="2:3" x14ac:dyDescent="0.25">
      <c r="B921688" s="76"/>
      <c r="C921688" s="75"/>
    </row>
    <row r="921689" spans="2:3" x14ac:dyDescent="0.25">
      <c r="B921689" s="76"/>
      <c r="C921689" s="75"/>
    </row>
    <row r="921690" spans="2:3" x14ac:dyDescent="0.25">
      <c r="B921690" s="76"/>
      <c r="C921690" s="75"/>
    </row>
    <row r="921691" spans="2:3" x14ac:dyDescent="0.25">
      <c r="B921691" s="76"/>
      <c r="C921691" s="75"/>
    </row>
    <row r="921692" spans="2:3" x14ac:dyDescent="0.25">
      <c r="B921692" s="76"/>
      <c r="C921692" s="75"/>
    </row>
    <row r="921693" spans="2:3" x14ac:dyDescent="0.25">
      <c r="B921693" s="76"/>
      <c r="C921693" s="75"/>
    </row>
    <row r="921803" spans="2:3" x14ac:dyDescent="0.25">
      <c r="B921803" s="76"/>
      <c r="C921803" s="75"/>
    </row>
    <row r="921804" spans="2:3" x14ac:dyDescent="0.25">
      <c r="B921804" s="76"/>
      <c r="C921804" s="75"/>
    </row>
    <row r="921805" spans="2:3" x14ac:dyDescent="0.25">
      <c r="B921805" s="76"/>
      <c r="C921805" s="75"/>
    </row>
    <row r="921806" spans="2:3" x14ac:dyDescent="0.25">
      <c r="B921806" s="76"/>
      <c r="C921806" s="75"/>
    </row>
    <row r="921807" spans="2:3" x14ac:dyDescent="0.25">
      <c r="B921807" s="76"/>
      <c r="C921807" s="75"/>
    </row>
    <row r="921808" spans="2:3" x14ac:dyDescent="0.25">
      <c r="B921808" s="76"/>
      <c r="C921808" s="75"/>
    </row>
    <row r="921809" spans="2:3" x14ac:dyDescent="0.25">
      <c r="B921809" s="76"/>
      <c r="C921809" s="75"/>
    </row>
    <row r="921810" spans="2:3" x14ac:dyDescent="0.25">
      <c r="B921810" s="76"/>
      <c r="C921810" s="75"/>
    </row>
    <row r="921811" spans="2:3" x14ac:dyDescent="0.25">
      <c r="B921811" s="76"/>
      <c r="C921811" s="75"/>
    </row>
    <row r="921812" spans="2:3" x14ac:dyDescent="0.25">
      <c r="B921812" s="76"/>
      <c r="C921812" s="75"/>
    </row>
    <row r="921813" spans="2:3" x14ac:dyDescent="0.25">
      <c r="B921813" s="76"/>
      <c r="C921813" s="75"/>
    </row>
    <row r="921814" spans="2:3" x14ac:dyDescent="0.25">
      <c r="B921814" s="76"/>
      <c r="C921814" s="75"/>
    </row>
    <row r="921815" spans="2:3" x14ac:dyDescent="0.25">
      <c r="B921815" s="76"/>
      <c r="C921815" s="75"/>
    </row>
    <row r="921925" spans="2:3" x14ac:dyDescent="0.25">
      <c r="B921925" s="76"/>
      <c r="C921925" s="75"/>
    </row>
    <row r="921926" spans="2:3" x14ac:dyDescent="0.25">
      <c r="B921926" s="76"/>
      <c r="C921926" s="75"/>
    </row>
    <row r="921927" spans="2:3" x14ac:dyDescent="0.25">
      <c r="B921927" s="76"/>
      <c r="C921927" s="75"/>
    </row>
    <row r="921928" spans="2:3" x14ac:dyDescent="0.25">
      <c r="B921928" s="76"/>
      <c r="C921928" s="75"/>
    </row>
    <row r="921929" spans="2:3" x14ac:dyDescent="0.25">
      <c r="B921929" s="76"/>
      <c r="C921929" s="75"/>
    </row>
    <row r="921930" spans="2:3" x14ac:dyDescent="0.25">
      <c r="B921930" s="76"/>
      <c r="C921930" s="75"/>
    </row>
    <row r="921931" spans="2:3" x14ac:dyDescent="0.25">
      <c r="B921931" s="76"/>
      <c r="C921931" s="75"/>
    </row>
    <row r="921932" spans="2:3" x14ac:dyDescent="0.25">
      <c r="B921932" s="76"/>
      <c r="C921932" s="75"/>
    </row>
    <row r="921933" spans="2:3" x14ac:dyDescent="0.25">
      <c r="B921933" s="76"/>
      <c r="C921933" s="75"/>
    </row>
    <row r="921934" spans="2:3" x14ac:dyDescent="0.25">
      <c r="B921934" s="76"/>
      <c r="C921934" s="75"/>
    </row>
    <row r="921935" spans="2:3" x14ac:dyDescent="0.25">
      <c r="B921935" s="76"/>
      <c r="C921935" s="75"/>
    </row>
    <row r="921936" spans="2:3" x14ac:dyDescent="0.25">
      <c r="B921936" s="76"/>
      <c r="C921936" s="75"/>
    </row>
    <row r="921937" spans="2:3" x14ac:dyDescent="0.25">
      <c r="B921937" s="76"/>
      <c r="C921937" s="75"/>
    </row>
    <row r="922047" spans="2:3" x14ac:dyDescent="0.25">
      <c r="B922047" s="76"/>
      <c r="C922047" s="75"/>
    </row>
    <row r="922048" spans="2:3" x14ac:dyDescent="0.25">
      <c r="B922048" s="76"/>
      <c r="C922048" s="75"/>
    </row>
    <row r="922049" spans="2:3" x14ac:dyDescent="0.25">
      <c r="B922049" s="76"/>
      <c r="C922049" s="75"/>
    </row>
    <row r="922050" spans="2:3" x14ac:dyDescent="0.25">
      <c r="B922050" s="76"/>
      <c r="C922050" s="75"/>
    </row>
    <row r="922051" spans="2:3" x14ac:dyDescent="0.25">
      <c r="B922051" s="76"/>
      <c r="C922051" s="75"/>
    </row>
    <row r="922052" spans="2:3" x14ac:dyDescent="0.25">
      <c r="B922052" s="76"/>
      <c r="C922052" s="75"/>
    </row>
    <row r="922053" spans="2:3" x14ac:dyDescent="0.25">
      <c r="B922053" s="76"/>
      <c r="C922053" s="75"/>
    </row>
    <row r="922054" spans="2:3" x14ac:dyDescent="0.25">
      <c r="B922054" s="76"/>
      <c r="C922054" s="75"/>
    </row>
    <row r="922055" spans="2:3" x14ac:dyDescent="0.25">
      <c r="B922055" s="76"/>
      <c r="C922055" s="75"/>
    </row>
    <row r="922056" spans="2:3" x14ac:dyDescent="0.25">
      <c r="B922056" s="76"/>
      <c r="C922056" s="75"/>
    </row>
    <row r="922057" spans="2:3" x14ac:dyDescent="0.25">
      <c r="B922057" s="76"/>
      <c r="C922057" s="75"/>
    </row>
    <row r="922058" spans="2:3" x14ac:dyDescent="0.25">
      <c r="B922058" s="76"/>
      <c r="C922058" s="75"/>
    </row>
    <row r="922059" spans="2:3" x14ac:dyDescent="0.25">
      <c r="B922059" s="76"/>
      <c r="C922059" s="75"/>
    </row>
    <row r="922169" spans="2:3" x14ac:dyDescent="0.25">
      <c r="B922169" s="76"/>
      <c r="C922169" s="75"/>
    </row>
    <row r="922170" spans="2:3" x14ac:dyDescent="0.25">
      <c r="B922170" s="76"/>
      <c r="C922170" s="75"/>
    </row>
    <row r="922171" spans="2:3" x14ac:dyDescent="0.25">
      <c r="B922171" s="76"/>
      <c r="C922171" s="75"/>
    </row>
    <row r="922172" spans="2:3" x14ac:dyDescent="0.25">
      <c r="B922172" s="76"/>
      <c r="C922172" s="75"/>
    </row>
    <row r="922173" spans="2:3" x14ac:dyDescent="0.25">
      <c r="B922173" s="76"/>
      <c r="C922173" s="75"/>
    </row>
    <row r="922174" spans="2:3" x14ac:dyDescent="0.25">
      <c r="B922174" s="76"/>
      <c r="C922174" s="75"/>
    </row>
    <row r="922175" spans="2:3" x14ac:dyDescent="0.25">
      <c r="B922175" s="76"/>
      <c r="C922175" s="75"/>
    </row>
    <row r="922176" spans="2:3" x14ac:dyDescent="0.25">
      <c r="B922176" s="76"/>
      <c r="C922176" s="75"/>
    </row>
    <row r="922177" spans="2:3" x14ac:dyDescent="0.25">
      <c r="B922177" s="76"/>
      <c r="C922177" s="75"/>
    </row>
    <row r="922178" spans="2:3" x14ac:dyDescent="0.25">
      <c r="B922178" s="76"/>
      <c r="C922178" s="75"/>
    </row>
    <row r="922179" spans="2:3" x14ac:dyDescent="0.25">
      <c r="B922179" s="76"/>
      <c r="C922179" s="75"/>
    </row>
    <row r="922180" spans="2:3" x14ac:dyDescent="0.25">
      <c r="B922180" s="76"/>
      <c r="C922180" s="75"/>
    </row>
    <row r="922181" spans="2:3" x14ac:dyDescent="0.25">
      <c r="B922181" s="76"/>
      <c r="C922181" s="75"/>
    </row>
    <row r="922291" spans="2:3" x14ac:dyDescent="0.25">
      <c r="B922291" s="76"/>
      <c r="C922291" s="75"/>
    </row>
    <row r="922292" spans="2:3" x14ac:dyDescent="0.25">
      <c r="B922292" s="76"/>
      <c r="C922292" s="75"/>
    </row>
    <row r="922293" spans="2:3" x14ac:dyDescent="0.25">
      <c r="B922293" s="76"/>
      <c r="C922293" s="75"/>
    </row>
    <row r="922294" spans="2:3" x14ac:dyDescent="0.25">
      <c r="B922294" s="76"/>
      <c r="C922294" s="75"/>
    </row>
    <row r="922295" spans="2:3" x14ac:dyDescent="0.25">
      <c r="B922295" s="76"/>
      <c r="C922295" s="75"/>
    </row>
    <row r="922296" spans="2:3" x14ac:dyDescent="0.25">
      <c r="B922296" s="76"/>
      <c r="C922296" s="75"/>
    </row>
    <row r="922297" spans="2:3" x14ac:dyDescent="0.25">
      <c r="B922297" s="76"/>
      <c r="C922297" s="75"/>
    </row>
    <row r="922298" spans="2:3" x14ac:dyDescent="0.25">
      <c r="B922298" s="76"/>
      <c r="C922298" s="75"/>
    </row>
    <row r="922299" spans="2:3" x14ac:dyDescent="0.25">
      <c r="B922299" s="76"/>
      <c r="C922299" s="75"/>
    </row>
    <row r="922300" spans="2:3" x14ac:dyDescent="0.25">
      <c r="B922300" s="76"/>
      <c r="C922300" s="75"/>
    </row>
    <row r="922301" spans="2:3" x14ac:dyDescent="0.25">
      <c r="B922301" s="76"/>
      <c r="C922301" s="75"/>
    </row>
    <row r="922302" spans="2:3" x14ac:dyDescent="0.25">
      <c r="B922302" s="76"/>
      <c r="C922302" s="75"/>
    </row>
    <row r="922303" spans="2:3" x14ac:dyDescent="0.25">
      <c r="B922303" s="76"/>
      <c r="C922303" s="75"/>
    </row>
    <row r="922413" spans="2:3" x14ac:dyDescent="0.25">
      <c r="B922413" s="76"/>
      <c r="C922413" s="75"/>
    </row>
    <row r="922414" spans="2:3" x14ac:dyDescent="0.25">
      <c r="B922414" s="76"/>
      <c r="C922414" s="75"/>
    </row>
    <row r="922415" spans="2:3" x14ac:dyDescent="0.25">
      <c r="B922415" s="76"/>
      <c r="C922415" s="75"/>
    </row>
    <row r="922416" spans="2:3" x14ac:dyDescent="0.25">
      <c r="B922416" s="76"/>
      <c r="C922416" s="75"/>
    </row>
    <row r="922417" spans="2:3" x14ac:dyDescent="0.25">
      <c r="B922417" s="76"/>
      <c r="C922417" s="75"/>
    </row>
    <row r="922418" spans="2:3" x14ac:dyDescent="0.25">
      <c r="B922418" s="76"/>
      <c r="C922418" s="75"/>
    </row>
    <row r="922419" spans="2:3" x14ac:dyDescent="0.25">
      <c r="B922419" s="76"/>
      <c r="C922419" s="75"/>
    </row>
    <row r="922420" spans="2:3" x14ac:dyDescent="0.25">
      <c r="B922420" s="76"/>
      <c r="C922420" s="75"/>
    </row>
    <row r="922421" spans="2:3" x14ac:dyDescent="0.25">
      <c r="B922421" s="76"/>
      <c r="C922421" s="75"/>
    </row>
    <row r="922422" spans="2:3" x14ac:dyDescent="0.25">
      <c r="B922422" s="76"/>
      <c r="C922422" s="75"/>
    </row>
    <row r="922423" spans="2:3" x14ac:dyDescent="0.25">
      <c r="B922423" s="76"/>
      <c r="C922423" s="75"/>
    </row>
    <row r="922424" spans="2:3" x14ac:dyDescent="0.25">
      <c r="B922424" s="76"/>
      <c r="C922424" s="75"/>
    </row>
    <row r="922425" spans="2:3" x14ac:dyDescent="0.25">
      <c r="B922425" s="76"/>
      <c r="C922425" s="75"/>
    </row>
    <row r="922535" spans="2:3" x14ac:dyDescent="0.25">
      <c r="B922535" s="76"/>
      <c r="C922535" s="75"/>
    </row>
    <row r="922536" spans="2:3" x14ac:dyDescent="0.25">
      <c r="B922536" s="76"/>
      <c r="C922536" s="75"/>
    </row>
    <row r="922537" spans="2:3" x14ac:dyDescent="0.25">
      <c r="B922537" s="76"/>
      <c r="C922537" s="75"/>
    </row>
    <row r="922538" spans="2:3" x14ac:dyDescent="0.25">
      <c r="B922538" s="76"/>
      <c r="C922538" s="75"/>
    </row>
    <row r="922539" spans="2:3" x14ac:dyDescent="0.25">
      <c r="B922539" s="76"/>
      <c r="C922539" s="75"/>
    </row>
    <row r="922540" spans="2:3" x14ac:dyDescent="0.25">
      <c r="B922540" s="76"/>
      <c r="C922540" s="75"/>
    </row>
    <row r="922541" spans="2:3" x14ac:dyDescent="0.25">
      <c r="B922541" s="76"/>
      <c r="C922541" s="75"/>
    </row>
    <row r="922542" spans="2:3" x14ac:dyDescent="0.25">
      <c r="B922542" s="76"/>
      <c r="C922542" s="75"/>
    </row>
    <row r="922543" spans="2:3" x14ac:dyDescent="0.25">
      <c r="B922543" s="76"/>
      <c r="C922543" s="75"/>
    </row>
    <row r="922544" spans="2:3" x14ac:dyDescent="0.25">
      <c r="B922544" s="76"/>
      <c r="C922544" s="75"/>
    </row>
    <row r="922545" spans="2:3" x14ac:dyDescent="0.25">
      <c r="B922545" s="76"/>
      <c r="C922545" s="75"/>
    </row>
    <row r="922546" spans="2:3" x14ac:dyDescent="0.25">
      <c r="B922546" s="76"/>
      <c r="C922546" s="75"/>
    </row>
    <row r="922547" spans="2:3" x14ac:dyDescent="0.25">
      <c r="B922547" s="76"/>
      <c r="C922547" s="75"/>
    </row>
    <row r="922657" spans="2:3" x14ac:dyDescent="0.25">
      <c r="B922657" s="76"/>
      <c r="C922657" s="75"/>
    </row>
    <row r="922658" spans="2:3" x14ac:dyDescent="0.25">
      <c r="B922658" s="76"/>
      <c r="C922658" s="75"/>
    </row>
    <row r="922659" spans="2:3" x14ac:dyDescent="0.25">
      <c r="B922659" s="76"/>
      <c r="C922659" s="75"/>
    </row>
    <row r="922660" spans="2:3" x14ac:dyDescent="0.25">
      <c r="B922660" s="76"/>
      <c r="C922660" s="75"/>
    </row>
    <row r="922661" spans="2:3" x14ac:dyDescent="0.25">
      <c r="B922661" s="76"/>
      <c r="C922661" s="75"/>
    </row>
    <row r="922662" spans="2:3" x14ac:dyDescent="0.25">
      <c r="B922662" s="76"/>
      <c r="C922662" s="75"/>
    </row>
    <row r="922663" spans="2:3" x14ac:dyDescent="0.25">
      <c r="B922663" s="76"/>
      <c r="C922663" s="75"/>
    </row>
    <row r="922664" spans="2:3" x14ac:dyDescent="0.25">
      <c r="B922664" s="76"/>
      <c r="C922664" s="75"/>
    </row>
    <row r="922665" spans="2:3" x14ac:dyDescent="0.25">
      <c r="B922665" s="76"/>
      <c r="C922665" s="75"/>
    </row>
    <row r="922666" spans="2:3" x14ac:dyDescent="0.25">
      <c r="B922666" s="76"/>
      <c r="C922666" s="75"/>
    </row>
    <row r="922667" spans="2:3" x14ac:dyDescent="0.25">
      <c r="B922667" s="76"/>
      <c r="C922667" s="75"/>
    </row>
    <row r="922668" spans="2:3" x14ac:dyDescent="0.25">
      <c r="B922668" s="76"/>
      <c r="C922668" s="75"/>
    </row>
    <row r="922669" spans="2:3" x14ac:dyDescent="0.25">
      <c r="B922669" s="76"/>
      <c r="C922669" s="75"/>
    </row>
    <row r="922779" spans="2:3" x14ac:dyDescent="0.25">
      <c r="B922779" s="76"/>
      <c r="C922779" s="75"/>
    </row>
    <row r="922780" spans="2:3" x14ac:dyDescent="0.25">
      <c r="B922780" s="76"/>
      <c r="C922780" s="75"/>
    </row>
    <row r="922781" spans="2:3" x14ac:dyDescent="0.25">
      <c r="B922781" s="76"/>
      <c r="C922781" s="75"/>
    </row>
    <row r="922782" spans="2:3" x14ac:dyDescent="0.25">
      <c r="B922782" s="76"/>
      <c r="C922782" s="75"/>
    </row>
    <row r="922783" spans="2:3" x14ac:dyDescent="0.25">
      <c r="B922783" s="76"/>
      <c r="C922783" s="75"/>
    </row>
    <row r="922784" spans="2:3" x14ac:dyDescent="0.25">
      <c r="B922784" s="76"/>
      <c r="C922784" s="75"/>
    </row>
    <row r="922785" spans="2:3" x14ac:dyDescent="0.25">
      <c r="B922785" s="76"/>
      <c r="C922785" s="75"/>
    </row>
    <row r="922786" spans="2:3" x14ac:dyDescent="0.25">
      <c r="B922786" s="76"/>
      <c r="C922786" s="75"/>
    </row>
    <row r="922787" spans="2:3" x14ac:dyDescent="0.25">
      <c r="B922787" s="76"/>
      <c r="C922787" s="75"/>
    </row>
    <row r="922788" spans="2:3" x14ac:dyDescent="0.25">
      <c r="B922788" s="76"/>
      <c r="C922788" s="75"/>
    </row>
    <row r="922789" spans="2:3" x14ac:dyDescent="0.25">
      <c r="B922789" s="76"/>
      <c r="C922789" s="75"/>
    </row>
    <row r="922790" spans="2:3" x14ac:dyDescent="0.25">
      <c r="B922790" s="76"/>
      <c r="C922790" s="75"/>
    </row>
    <row r="922791" spans="2:3" x14ac:dyDescent="0.25">
      <c r="B922791" s="76"/>
      <c r="C922791" s="75"/>
    </row>
    <row r="922901" spans="2:3" x14ac:dyDescent="0.25">
      <c r="B922901" s="76"/>
      <c r="C922901" s="75"/>
    </row>
    <row r="922902" spans="2:3" x14ac:dyDescent="0.25">
      <c r="B922902" s="76"/>
      <c r="C922902" s="75"/>
    </row>
    <row r="922903" spans="2:3" x14ac:dyDescent="0.25">
      <c r="B922903" s="76"/>
      <c r="C922903" s="75"/>
    </row>
    <row r="922904" spans="2:3" x14ac:dyDescent="0.25">
      <c r="B922904" s="76"/>
      <c r="C922904" s="75"/>
    </row>
    <row r="922905" spans="2:3" x14ac:dyDescent="0.25">
      <c r="B922905" s="76"/>
      <c r="C922905" s="75"/>
    </row>
    <row r="922906" spans="2:3" x14ac:dyDescent="0.25">
      <c r="B922906" s="76"/>
      <c r="C922906" s="75"/>
    </row>
    <row r="922907" spans="2:3" x14ac:dyDescent="0.25">
      <c r="B922907" s="76"/>
      <c r="C922907" s="75"/>
    </row>
    <row r="922908" spans="2:3" x14ac:dyDescent="0.25">
      <c r="B922908" s="76"/>
      <c r="C922908" s="75"/>
    </row>
    <row r="922909" spans="2:3" x14ac:dyDescent="0.25">
      <c r="B922909" s="76"/>
      <c r="C922909" s="75"/>
    </row>
    <row r="922910" spans="2:3" x14ac:dyDescent="0.25">
      <c r="B922910" s="76"/>
      <c r="C922910" s="75"/>
    </row>
    <row r="922911" spans="2:3" x14ac:dyDescent="0.25">
      <c r="B922911" s="76"/>
      <c r="C922911" s="75"/>
    </row>
    <row r="922912" spans="2:3" x14ac:dyDescent="0.25">
      <c r="B922912" s="76"/>
      <c r="C922912" s="75"/>
    </row>
    <row r="922913" spans="2:3" x14ac:dyDescent="0.25">
      <c r="B922913" s="76"/>
      <c r="C922913" s="75"/>
    </row>
    <row r="923023" spans="2:3" x14ac:dyDescent="0.25">
      <c r="B923023" s="76"/>
      <c r="C923023" s="75"/>
    </row>
    <row r="923024" spans="2:3" x14ac:dyDescent="0.25">
      <c r="B923024" s="76"/>
      <c r="C923024" s="75"/>
    </row>
    <row r="923025" spans="2:3" x14ac:dyDescent="0.25">
      <c r="B923025" s="76"/>
      <c r="C923025" s="75"/>
    </row>
    <row r="923026" spans="2:3" x14ac:dyDescent="0.25">
      <c r="B923026" s="76"/>
      <c r="C923026" s="75"/>
    </row>
    <row r="923027" spans="2:3" x14ac:dyDescent="0.25">
      <c r="B923027" s="76"/>
      <c r="C923027" s="75"/>
    </row>
    <row r="923028" spans="2:3" x14ac:dyDescent="0.25">
      <c r="B923028" s="76"/>
      <c r="C923028" s="75"/>
    </row>
    <row r="923029" spans="2:3" x14ac:dyDescent="0.25">
      <c r="B923029" s="76"/>
      <c r="C923029" s="75"/>
    </row>
    <row r="923030" spans="2:3" x14ac:dyDescent="0.25">
      <c r="B923030" s="76"/>
      <c r="C923030" s="75"/>
    </row>
    <row r="923031" spans="2:3" x14ac:dyDescent="0.25">
      <c r="B923031" s="76"/>
      <c r="C923031" s="75"/>
    </row>
    <row r="923032" spans="2:3" x14ac:dyDescent="0.25">
      <c r="B923032" s="76"/>
      <c r="C923032" s="75"/>
    </row>
    <row r="923033" spans="2:3" x14ac:dyDescent="0.25">
      <c r="B923033" s="76"/>
      <c r="C923033" s="75"/>
    </row>
    <row r="923034" spans="2:3" x14ac:dyDescent="0.25">
      <c r="B923034" s="76"/>
      <c r="C923034" s="75"/>
    </row>
    <row r="923035" spans="2:3" x14ac:dyDescent="0.25">
      <c r="B923035" s="76"/>
      <c r="C923035" s="75"/>
    </row>
    <row r="923145" spans="2:3" x14ac:dyDescent="0.25">
      <c r="B923145" s="76"/>
      <c r="C923145" s="75"/>
    </row>
    <row r="923146" spans="2:3" x14ac:dyDescent="0.25">
      <c r="B923146" s="76"/>
      <c r="C923146" s="75"/>
    </row>
    <row r="923147" spans="2:3" x14ac:dyDescent="0.25">
      <c r="B923147" s="76"/>
      <c r="C923147" s="75"/>
    </row>
    <row r="923148" spans="2:3" x14ac:dyDescent="0.25">
      <c r="B923148" s="76"/>
      <c r="C923148" s="75"/>
    </row>
    <row r="923149" spans="2:3" x14ac:dyDescent="0.25">
      <c r="B923149" s="76"/>
      <c r="C923149" s="75"/>
    </row>
    <row r="923150" spans="2:3" x14ac:dyDescent="0.25">
      <c r="B923150" s="76"/>
      <c r="C923150" s="75"/>
    </row>
    <row r="923151" spans="2:3" x14ac:dyDescent="0.25">
      <c r="B923151" s="76"/>
      <c r="C923151" s="75"/>
    </row>
    <row r="923152" spans="2:3" x14ac:dyDescent="0.25">
      <c r="B923152" s="76"/>
      <c r="C923152" s="75"/>
    </row>
    <row r="923153" spans="2:3" x14ac:dyDescent="0.25">
      <c r="B923153" s="76"/>
      <c r="C923153" s="75"/>
    </row>
    <row r="923154" spans="2:3" x14ac:dyDescent="0.25">
      <c r="B923154" s="76"/>
      <c r="C923154" s="75"/>
    </row>
    <row r="923155" spans="2:3" x14ac:dyDescent="0.25">
      <c r="B923155" s="76"/>
      <c r="C923155" s="75"/>
    </row>
    <row r="923156" spans="2:3" x14ac:dyDescent="0.25">
      <c r="B923156" s="76"/>
      <c r="C923156" s="75"/>
    </row>
    <row r="923157" spans="2:3" x14ac:dyDescent="0.25">
      <c r="B923157" s="76"/>
      <c r="C923157" s="75"/>
    </row>
    <row r="923267" spans="2:3" x14ac:dyDescent="0.25">
      <c r="B923267" s="76"/>
      <c r="C923267" s="75"/>
    </row>
    <row r="923268" spans="2:3" x14ac:dyDescent="0.25">
      <c r="B923268" s="76"/>
      <c r="C923268" s="75"/>
    </row>
    <row r="923269" spans="2:3" x14ac:dyDescent="0.25">
      <c r="B923269" s="76"/>
      <c r="C923269" s="75"/>
    </row>
    <row r="923270" spans="2:3" x14ac:dyDescent="0.25">
      <c r="B923270" s="76"/>
      <c r="C923270" s="75"/>
    </row>
    <row r="923271" spans="2:3" x14ac:dyDescent="0.25">
      <c r="B923271" s="76"/>
      <c r="C923271" s="75"/>
    </row>
    <row r="923272" spans="2:3" x14ac:dyDescent="0.25">
      <c r="B923272" s="76"/>
      <c r="C923272" s="75"/>
    </row>
    <row r="923273" spans="2:3" x14ac:dyDescent="0.25">
      <c r="B923273" s="76"/>
      <c r="C923273" s="75"/>
    </row>
    <row r="923274" spans="2:3" x14ac:dyDescent="0.25">
      <c r="B923274" s="76"/>
      <c r="C923274" s="75"/>
    </row>
    <row r="923275" spans="2:3" x14ac:dyDescent="0.25">
      <c r="B923275" s="76"/>
      <c r="C923275" s="75"/>
    </row>
    <row r="923276" spans="2:3" x14ac:dyDescent="0.25">
      <c r="B923276" s="76"/>
      <c r="C923276" s="75"/>
    </row>
    <row r="923277" spans="2:3" x14ac:dyDescent="0.25">
      <c r="B923277" s="76"/>
      <c r="C923277" s="75"/>
    </row>
    <row r="923278" spans="2:3" x14ac:dyDescent="0.25">
      <c r="B923278" s="76"/>
      <c r="C923278" s="75"/>
    </row>
    <row r="923279" spans="2:3" x14ac:dyDescent="0.25">
      <c r="B923279" s="76"/>
      <c r="C923279" s="75"/>
    </row>
    <row r="923389" spans="2:3" x14ac:dyDescent="0.25">
      <c r="B923389" s="76"/>
      <c r="C923389" s="75"/>
    </row>
    <row r="923390" spans="2:3" x14ac:dyDescent="0.25">
      <c r="B923390" s="76"/>
      <c r="C923390" s="75"/>
    </row>
    <row r="923391" spans="2:3" x14ac:dyDescent="0.25">
      <c r="B923391" s="76"/>
      <c r="C923391" s="75"/>
    </row>
    <row r="923392" spans="2:3" x14ac:dyDescent="0.25">
      <c r="B923392" s="76"/>
      <c r="C923392" s="75"/>
    </row>
    <row r="923393" spans="2:3" x14ac:dyDescent="0.25">
      <c r="B923393" s="76"/>
      <c r="C923393" s="75"/>
    </row>
    <row r="923394" spans="2:3" x14ac:dyDescent="0.25">
      <c r="B923394" s="76"/>
      <c r="C923394" s="75"/>
    </row>
    <row r="923395" spans="2:3" x14ac:dyDescent="0.25">
      <c r="B923395" s="76"/>
      <c r="C923395" s="75"/>
    </row>
    <row r="923396" spans="2:3" x14ac:dyDescent="0.25">
      <c r="B923396" s="76"/>
      <c r="C923396" s="75"/>
    </row>
    <row r="923397" spans="2:3" x14ac:dyDescent="0.25">
      <c r="B923397" s="76"/>
      <c r="C923397" s="75"/>
    </row>
    <row r="923398" spans="2:3" x14ac:dyDescent="0.25">
      <c r="B923398" s="76"/>
      <c r="C923398" s="75"/>
    </row>
    <row r="923399" spans="2:3" x14ac:dyDescent="0.25">
      <c r="B923399" s="76"/>
      <c r="C923399" s="75"/>
    </row>
    <row r="923400" spans="2:3" x14ac:dyDescent="0.25">
      <c r="B923400" s="76"/>
      <c r="C923400" s="75"/>
    </row>
    <row r="923401" spans="2:3" x14ac:dyDescent="0.25">
      <c r="B923401" s="76"/>
      <c r="C923401" s="75"/>
    </row>
    <row r="923511" spans="2:3" x14ac:dyDescent="0.25">
      <c r="B923511" s="76"/>
      <c r="C923511" s="75"/>
    </row>
    <row r="923512" spans="2:3" x14ac:dyDescent="0.25">
      <c r="B923512" s="76"/>
      <c r="C923512" s="75"/>
    </row>
    <row r="923513" spans="2:3" x14ac:dyDescent="0.25">
      <c r="B923513" s="76"/>
      <c r="C923513" s="75"/>
    </row>
    <row r="923514" spans="2:3" x14ac:dyDescent="0.25">
      <c r="B923514" s="76"/>
      <c r="C923514" s="75"/>
    </row>
    <row r="923515" spans="2:3" x14ac:dyDescent="0.25">
      <c r="B923515" s="76"/>
      <c r="C923515" s="75"/>
    </row>
    <row r="923516" spans="2:3" x14ac:dyDescent="0.25">
      <c r="B923516" s="76"/>
      <c r="C923516" s="75"/>
    </row>
    <row r="923517" spans="2:3" x14ac:dyDescent="0.25">
      <c r="B923517" s="76"/>
      <c r="C923517" s="75"/>
    </row>
    <row r="923518" spans="2:3" x14ac:dyDescent="0.25">
      <c r="B923518" s="76"/>
      <c r="C923518" s="75"/>
    </row>
    <row r="923519" spans="2:3" x14ac:dyDescent="0.25">
      <c r="B923519" s="76"/>
      <c r="C923519" s="75"/>
    </row>
    <row r="923520" spans="2:3" x14ac:dyDescent="0.25">
      <c r="B923520" s="76"/>
      <c r="C923520" s="75"/>
    </row>
    <row r="923521" spans="2:3" x14ac:dyDescent="0.25">
      <c r="B923521" s="76"/>
      <c r="C923521" s="75"/>
    </row>
    <row r="923522" spans="2:3" x14ac:dyDescent="0.25">
      <c r="B923522" s="76"/>
      <c r="C923522" s="75"/>
    </row>
    <row r="923523" spans="2:3" x14ac:dyDescent="0.25">
      <c r="B923523" s="76"/>
      <c r="C923523" s="75"/>
    </row>
    <row r="923633" spans="2:3" x14ac:dyDescent="0.25">
      <c r="B923633" s="76"/>
      <c r="C923633" s="75"/>
    </row>
    <row r="923634" spans="2:3" x14ac:dyDescent="0.25">
      <c r="B923634" s="76"/>
      <c r="C923634" s="75"/>
    </row>
    <row r="923635" spans="2:3" x14ac:dyDescent="0.25">
      <c r="B923635" s="76"/>
      <c r="C923635" s="75"/>
    </row>
    <row r="923636" spans="2:3" x14ac:dyDescent="0.25">
      <c r="B923636" s="76"/>
      <c r="C923636" s="75"/>
    </row>
    <row r="923637" spans="2:3" x14ac:dyDescent="0.25">
      <c r="B923637" s="76"/>
      <c r="C923637" s="75"/>
    </row>
    <row r="923638" spans="2:3" x14ac:dyDescent="0.25">
      <c r="B923638" s="76"/>
      <c r="C923638" s="75"/>
    </row>
    <row r="923639" spans="2:3" x14ac:dyDescent="0.25">
      <c r="B923639" s="76"/>
      <c r="C923639" s="75"/>
    </row>
    <row r="923640" spans="2:3" x14ac:dyDescent="0.25">
      <c r="B923640" s="76"/>
      <c r="C923640" s="75"/>
    </row>
    <row r="923641" spans="2:3" x14ac:dyDescent="0.25">
      <c r="B923641" s="76"/>
      <c r="C923641" s="75"/>
    </row>
    <row r="923642" spans="2:3" x14ac:dyDescent="0.25">
      <c r="B923642" s="76"/>
      <c r="C923642" s="75"/>
    </row>
    <row r="923643" spans="2:3" x14ac:dyDescent="0.25">
      <c r="B923643" s="76"/>
      <c r="C923643" s="75"/>
    </row>
    <row r="923644" spans="2:3" x14ac:dyDescent="0.25">
      <c r="B923644" s="76"/>
      <c r="C923644" s="75"/>
    </row>
    <row r="923645" spans="2:3" x14ac:dyDescent="0.25">
      <c r="B923645" s="76"/>
      <c r="C923645" s="75"/>
    </row>
    <row r="923755" spans="2:3" x14ac:dyDescent="0.25">
      <c r="B923755" s="76"/>
      <c r="C923755" s="75"/>
    </row>
    <row r="923756" spans="2:3" x14ac:dyDescent="0.25">
      <c r="B923756" s="76"/>
      <c r="C923756" s="75"/>
    </row>
    <row r="923757" spans="2:3" x14ac:dyDescent="0.25">
      <c r="B923757" s="76"/>
      <c r="C923757" s="75"/>
    </row>
    <row r="923758" spans="2:3" x14ac:dyDescent="0.25">
      <c r="B923758" s="76"/>
      <c r="C923758" s="75"/>
    </row>
    <row r="923759" spans="2:3" x14ac:dyDescent="0.25">
      <c r="B923759" s="76"/>
      <c r="C923759" s="75"/>
    </row>
    <row r="923760" spans="2:3" x14ac:dyDescent="0.25">
      <c r="B923760" s="76"/>
      <c r="C923760" s="75"/>
    </row>
    <row r="923761" spans="2:3" x14ac:dyDescent="0.25">
      <c r="B923761" s="76"/>
      <c r="C923761" s="75"/>
    </row>
    <row r="923762" spans="2:3" x14ac:dyDescent="0.25">
      <c r="B923762" s="76"/>
      <c r="C923762" s="75"/>
    </row>
    <row r="923763" spans="2:3" x14ac:dyDescent="0.25">
      <c r="B923763" s="76"/>
      <c r="C923763" s="75"/>
    </row>
    <row r="923764" spans="2:3" x14ac:dyDescent="0.25">
      <c r="B923764" s="76"/>
      <c r="C923764" s="75"/>
    </row>
    <row r="923765" spans="2:3" x14ac:dyDescent="0.25">
      <c r="B923765" s="76"/>
      <c r="C923765" s="75"/>
    </row>
    <row r="923766" spans="2:3" x14ac:dyDescent="0.25">
      <c r="B923766" s="76"/>
      <c r="C923766" s="75"/>
    </row>
    <row r="923767" spans="2:3" x14ac:dyDescent="0.25">
      <c r="B923767" s="76"/>
      <c r="C923767" s="75"/>
    </row>
    <row r="923877" spans="2:3" x14ac:dyDescent="0.25">
      <c r="B923877" s="76"/>
      <c r="C923877" s="75"/>
    </row>
    <row r="923878" spans="2:3" x14ac:dyDescent="0.25">
      <c r="B923878" s="76"/>
      <c r="C923878" s="75"/>
    </row>
    <row r="923879" spans="2:3" x14ac:dyDescent="0.25">
      <c r="B923879" s="76"/>
      <c r="C923879" s="75"/>
    </row>
    <row r="923880" spans="2:3" x14ac:dyDescent="0.25">
      <c r="B923880" s="76"/>
      <c r="C923880" s="75"/>
    </row>
    <row r="923881" spans="2:3" x14ac:dyDescent="0.25">
      <c r="B923881" s="76"/>
      <c r="C923881" s="75"/>
    </row>
    <row r="923882" spans="2:3" x14ac:dyDescent="0.25">
      <c r="B923882" s="76"/>
      <c r="C923882" s="75"/>
    </row>
    <row r="923883" spans="2:3" x14ac:dyDescent="0.25">
      <c r="B923883" s="76"/>
      <c r="C923883" s="75"/>
    </row>
    <row r="923884" spans="2:3" x14ac:dyDescent="0.25">
      <c r="B923884" s="76"/>
      <c r="C923884" s="75"/>
    </row>
    <row r="923885" spans="2:3" x14ac:dyDescent="0.25">
      <c r="B923885" s="76"/>
      <c r="C923885" s="75"/>
    </row>
    <row r="923886" spans="2:3" x14ac:dyDescent="0.25">
      <c r="B923886" s="76"/>
      <c r="C923886" s="75"/>
    </row>
    <row r="923887" spans="2:3" x14ac:dyDescent="0.25">
      <c r="B923887" s="76"/>
      <c r="C923887" s="75"/>
    </row>
    <row r="923888" spans="2:3" x14ac:dyDescent="0.25">
      <c r="B923888" s="76"/>
      <c r="C923888" s="75"/>
    </row>
    <row r="923889" spans="2:3" x14ac:dyDescent="0.25">
      <c r="B923889" s="76"/>
      <c r="C923889" s="75"/>
    </row>
    <row r="923999" spans="2:3" x14ac:dyDescent="0.25">
      <c r="B923999" s="76"/>
      <c r="C923999" s="75"/>
    </row>
    <row r="924000" spans="2:3" x14ac:dyDescent="0.25">
      <c r="B924000" s="76"/>
      <c r="C924000" s="75"/>
    </row>
    <row r="924001" spans="2:3" x14ac:dyDescent="0.25">
      <c r="B924001" s="76"/>
      <c r="C924001" s="75"/>
    </row>
    <row r="924002" spans="2:3" x14ac:dyDescent="0.25">
      <c r="B924002" s="76"/>
      <c r="C924002" s="75"/>
    </row>
    <row r="924003" spans="2:3" x14ac:dyDescent="0.25">
      <c r="B924003" s="76"/>
      <c r="C924003" s="75"/>
    </row>
    <row r="924004" spans="2:3" x14ac:dyDescent="0.25">
      <c r="B924004" s="76"/>
      <c r="C924004" s="75"/>
    </row>
    <row r="924005" spans="2:3" x14ac:dyDescent="0.25">
      <c r="B924005" s="76"/>
      <c r="C924005" s="75"/>
    </row>
    <row r="924006" spans="2:3" x14ac:dyDescent="0.25">
      <c r="B924006" s="76"/>
      <c r="C924006" s="75"/>
    </row>
    <row r="924007" spans="2:3" x14ac:dyDescent="0.25">
      <c r="B924007" s="76"/>
      <c r="C924007" s="75"/>
    </row>
    <row r="924008" spans="2:3" x14ac:dyDescent="0.25">
      <c r="B924008" s="76"/>
      <c r="C924008" s="75"/>
    </row>
    <row r="924009" spans="2:3" x14ac:dyDescent="0.25">
      <c r="B924009" s="76"/>
      <c r="C924009" s="75"/>
    </row>
    <row r="924010" spans="2:3" x14ac:dyDescent="0.25">
      <c r="B924010" s="76"/>
      <c r="C924010" s="75"/>
    </row>
    <row r="924011" spans="2:3" x14ac:dyDescent="0.25">
      <c r="B924011" s="76"/>
      <c r="C924011" s="75"/>
    </row>
    <row r="924121" spans="2:3" x14ac:dyDescent="0.25">
      <c r="B924121" s="76"/>
      <c r="C924121" s="75"/>
    </row>
    <row r="924122" spans="2:3" x14ac:dyDescent="0.25">
      <c r="B924122" s="76"/>
      <c r="C924122" s="75"/>
    </row>
    <row r="924123" spans="2:3" x14ac:dyDescent="0.25">
      <c r="B924123" s="76"/>
      <c r="C924123" s="75"/>
    </row>
    <row r="924124" spans="2:3" x14ac:dyDescent="0.25">
      <c r="B924124" s="76"/>
      <c r="C924124" s="75"/>
    </row>
    <row r="924125" spans="2:3" x14ac:dyDescent="0.25">
      <c r="B924125" s="76"/>
      <c r="C924125" s="75"/>
    </row>
    <row r="924126" spans="2:3" x14ac:dyDescent="0.25">
      <c r="B924126" s="76"/>
      <c r="C924126" s="75"/>
    </row>
    <row r="924127" spans="2:3" x14ac:dyDescent="0.25">
      <c r="B924127" s="76"/>
      <c r="C924127" s="75"/>
    </row>
    <row r="924128" spans="2:3" x14ac:dyDescent="0.25">
      <c r="B924128" s="76"/>
      <c r="C924128" s="75"/>
    </row>
    <row r="924129" spans="2:3" x14ac:dyDescent="0.25">
      <c r="B924129" s="76"/>
      <c r="C924129" s="75"/>
    </row>
    <row r="924130" spans="2:3" x14ac:dyDescent="0.25">
      <c r="B924130" s="76"/>
      <c r="C924130" s="75"/>
    </row>
    <row r="924131" spans="2:3" x14ac:dyDescent="0.25">
      <c r="B924131" s="76"/>
      <c r="C924131" s="75"/>
    </row>
    <row r="924132" spans="2:3" x14ac:dyDescent="0.25">
      <c r="B924132" s="76"/>
      <c r="C924132" s="75"/>
    </row>
    <row r="924133" spans="2:3" x14ac:dyDescent="0.25">
      <c r="B924133" s="76"/>
      <c r="C924133" s="75"/>
    </row>
    <row r="924243" spans="2:3" x14ac:dyDescent="0.25">
      <c r="B924243" s="76"/>
      <c r="C924243" s="75"/>
    </row>
    <row r="924244" spans="2:3" x14ac:dyDescent="0.25">
      <c r="B924244" s="76"/>
      <c r="C924244" s="75"/>
    </row>
    <row r="924245" spans="2:3" x14ac:dyDescent="0.25">
      <c r="B924245" s="76"/>
      <c r="C924245" s="75"/>
    </row>
    <row r="924246" spans="2:3" x14ac:dyDescent="0.25">
      <c r="B924246" s="76"/>
      <c r="C924246" s="75"/>
    </row>
    <row r="924247" spans="2:3" x14ac:dyDescent="0.25">
      <c r="B924247" s="76"/>
      <c r="C924247" s="75"/>
    </row>
    <row r="924248" spans="2:3" x14ac:dyDescent="0.25">
      <c r="B924248" s="76"/>
      <c r="C924248" s="75"/>
    </row>
    <row r="924249" spans="2:3" x14ac:dyDescent="0.25">
      <c r="B924249" s="76"/>
      <c r="C924249" s="75"/>
    </row>
    <row r="924250" spans="2:3" x14ac:dyDescent="0.25">
      <c r="B924250" s="76"/>
      <c r="C924250" s="75"/>
    </row>
    <row r="924251" spans="2:3" x14ac:dyDescent="0.25">
      <c r="B924251" s="76"/>
      <c r="C924251" s="75"/>
    </row>
    <row r="924252" spans="2:3" x14ac:dyDescent="0.25">
      <c r="B924252" s="76"/>
      <c r="C924252" s="75"/>
    </row>
    <row r="924253" spans="2:3" x14ac:dyDescent="0.25">
      <c r="B924253" s="76"/>
      <c r="C924253" s="75"/>
    </row>
    <row r="924254" spans="2:3" x14ac:dyDescent="0.25">
      <c r="B924254" s="76"/>
      <c r="C924254" s="75"/>
    </row>
    <row r="924255" spans="2:3" x14ac:dyDescent="0.25">
      <c r="B924255" s="76"/>
      <c r="C924255" s="75"/>
    </row>
    <row r="924365" spans="2:3" x14ac:dyDescent="0.25">
      <c r="B924365" s="76"/>
      <c r="C924365" s="75"/>
    </row>
    <row r="924366" spans="2:3" x14ac:dyDescent="0.25">
      <c r="B924366" s="76"/>
      <c r="C924366" s="75"/>
    </row>
    <row r="924367" spans="2:3" x14ac:dyDescent="0.25">
      <c r="B924367" s="76"/>
      <c r="C924367" s="75"/>
    </row>
    <row r="924368" spans="2:3" x14ac:dyDescent="0.25">
      <c r="B924368" s="76"/>
      <c r="C924368" s="75"/>
    </row>
    <row r="924369" spans="2:3" x14ac:dyDescent="0.25">
      <c r="B924369" s="76"/>
      <c r="C924369" s="75"/>
    </row>
    <row r="924370" spans="2:3" x14ac:dyDescent="0.25">
      <c r="B924370" s="76"/>
      <c r="C924370" s="75"/>
    </row>
    <row r="924371" spans="2:3" x14ac:dyDescent="0.25">
      <c r="B924371" s="76"/>
      <c r="C924371" s="75"/>
    </row>
    <row r="924372" spans="2:3" x14ac:dyDescent="0.25">
      <c r="B924372" s="76"/>
      <c r="C924372" s="75"/>
    </row>
    <row r="924373" spans="2:3" x14ac:dyDescent="0.25">
      <c r="B924373" s="76"/>
      <c r="C924373" s="75"/>
    </row>
    <row r="924374" spans="2:3" x14ac:dyDescent="0.25">
      <c r="B924374" s="76"/>
      <c r="C924374" s="75"/>
    </row>
    <row r="924375" spans="2:3" x14ac:dyDescent="0.25">
      <c r="B924375" s="76"/>
      <c r="C924375" s="75"/>
    </row>
    <row r="924376" spans="2:3" x14ac:dyDescent="0.25">
      <c r="B924376" s="76"/>
      <c r="C924376" s="75"/>
    </row>
    <row r="924377" spans="2:3" x14ac:dyDescent="0.25">
      <c r="B924377" s="76"/>
      <c r="C924377" s="75"/>
    </row>
    <row r="924487" spans="2:3" x14ac:dyDescent="0.25">
      <c r="B924487" s="76"/>
      <c r="C924487" s="75"/>
    </row>
    <row r="924488" spans="2:3" x14ac:dyDescent="0.25">
      <c r="B924488" s="76"/>
      <c r="C924488" s="75"/>
    </row>
    <row r="924489" spans="2:3" x14ac:dyDescent="0.25">
      <c r="B924489" s="76"/>
      <c r="C924489" s="75"/>
    </row>
    <row r="924490" spans="2:3" x14ac:dyDescent="0.25">
      <c r="B924490" s="76"/>
      <c r="C924490" s="75"/>
    </row>
    <row r="924491" spans="2:3" x14ac:dyDescent="0.25">
      <c r="B924491" s="76"/>
      <c r="C924491" s="75"/>
    </row>
    <row r="924492" spans="2:3" x14ac:dyDescent="0.25">
      <c r="B924492" s="76"/>
      <c r="C924492" s="75"/>
    </row>
    <row r="924493" spans="2:3" x14ac:dyDescent="0.25">
      <c r="B924493" s="76"/>
      <c r="C924493" s="75"/>
    </row>
    <row r="924494" spans="2:3" x14ac:dyDescent="0.25">
      <c r="B924494" s="76"/>
      <c r="C924494" s="75"/>
    </row>
    <row r="924495" spans="2:3" x14ac:dyDescent="0.25">
      <c r="B924495" s="76"/>
      <c r="C924495" s="75"/>
    </row>
    <row r="924496" spans="2:3" x14ac:dyDescent="0.25">
      <c r="B924496" s="76"/>
      <c r="C924496" s="75"/>
    </row>
    <row r="924497" spans="2:3" x14ac:dyDescent="0.25">
      <c r="B924497" s="76"/>
      <c r="C924497" s="75"/>
    </row>
    <row r="924498" spans="2:3" x14ac:dyDescent="0.25">
      <c r="B924498" s="76"/>
      <c r="C924498" s="75"/>
    </row>
    <row r="924499" spans="2:3" x14ac:dyDescent="0.25">
      <c r="B924499" s="76"/>
      <c r="C924499" s="75"/>
    </row>
    <row r="924609" spans="2:3" x14ac:dyDescent="0.25">
      <c r="B924609" s="76"/>
      <c r="C924609" s="75"/>
    </row>
    <row r="924610" spans="2:3" x14ac:dyDescent="0.25">
      <c r="B924610" s="76"/>
      <c r="C924610" s="75"/>
    </row>
    <row r="924611" spans="2:3" x14ac:dyDescent="0.25">
      <c r="B924611" s="76"/>
      <c r="C924611" s="75"/>
    </row>
    <row r="924612" spans="2:3" x14ac:dyDescent="0.25">
      <c r="B924612" s="76"/>
      <c r="C924612" s="75"/>
    </row>
    <row r="924613" spans="2:3" x14ac:dyDescent="0.25">
      <c r="B924613" s="76"/>
      <c r="C924613" s="75"/>
    </row>
    <row r="924614" spans="2:3" x14ac:dyDescent="0.25">
      <c r="B924614" s="76"/>
      <c r="C924614" s="75"/>
    </row>
    <row r="924615" spans="2:3" x14ac:dyDescent="0.25">
      <c r="B924615" s="76"/>
      <c r="C924615" s="75"/>
    </row>
    <row r="924616" spans="2:3" x14ac:dyDescent="0.25">
      <c r="B924616" s="76"/>
      <c r="C924616" s="75"/>
    </row>
    <row r="924617" spans="2:3" x14ac:dyDescent="0.25">
      <c r="B924617" s="76"/>
      <c r="C924617" s="75"/>
    </row>
    <row r="924618" spans="2:3" x14ac:dyDescent="0.25">
      <c r="B924618" s="76"/>
      <c r="C924618" s="75"/>
    </row>
    <row r="924619" spans="2:3" x14ac:dyDescent="0.25">
      <c r="B924619" s="76"/>
      <c r="C924619" s="75"/>
    </row>
    <row r="924620" spans="2:3" x14ac:dyDescent="0.25">
      <c r="B924620" s="76"/>
      <c r="C924620" s="75"/>
    </row>
    <row r="924621" spans="2:3" x14ac:dyDescent="0.25">
      <c r="B924621" s="76"/>
      <c r="C924621" s="75"/>
    </row>
    <row r="924731" spans="2:3" x14ac:dyDescent="0.25">
      <c r="B924731" s="76"/>
      <c r="C924731" s="75"/>
    </row>
    <row r="924732" spans="2:3" x14ac:dyDescent="0.25">
      <c r="B924732" s="76"/>
      <c r="C924732" s="75"/>
    </row>
    <row r="924733" spans="2:3" x14ac:dyDescent="0.25">
      <c r="B924733" s="76"/>
      <c r="C924733" s="75"/>
    </row>
    <row r="924734" spans="2:3" x14ac:dyDescent="0.25">
      <c r="B924734" s="76"/>
      <c r="C924734" s="75"/>
    </row>
    <row r="924735" spans="2:3" x14ac:dyDescent="0.25">
      <c r="B924735" s="76"/>
      <c r="C924735" s="75"/>
    </row>
    <row r="924736" spans="2:3" x14ac:dyDescent="0.25">
      <c r="B924736" s="76"/>
      <c r="C924736" s="75"/>
    </row>
    <row r="924737" spans="2:3" x14ac:dyDescent="0.25">
      <c r="B924737" s="76"/>
      <c r="C924737" s="75"/>
    </row>
    <row r="924738" spans="2:3" x14ac:dyDescent="0.25">
      <c r="B924738" s="76"/>
      <c r="C924738" s="75"/>
    </row>
    <row r="924739" spans="2:3" x14ac:dyDescent="0.25">
      <c r="B924739" s="76"/>
      <c r="C924739" s="75"/>
    </row>
    <row r="924740" spans="2:3" x14ac:dyDescent="0.25">
      <c r="B924740" s="76"/>
      <c r="C924740" s="75"/>
    </row>
    <row r="924741" spans="2:3" x14ac:dyDescent="0.25">
      <c r="B924741" s="76"/>
      <c r="C924741" s="75"/>
    </row>
    <row r="924742" spans="2:3" x14ac:dyDescent="0.25">
      <c r="B924742" s="76"/>
      <c r="C924742" s="75"/>
    </row>
    <row r="924743" spans="2:3" x14ac:dyDescent="0.25">
      <c r="B924743" s="76"/>
      <c r="C924743" s="75"/>
    </row>
    <row r="924853" spans="2:3" x14ac:dyDescent="0.25">
      <c r="B924853" s="76"/>
      <c r="C924853" s="75"/>
    </row>
    <row r="924854" spans="2:3" x14ac:dyDescent="0.25">
      <c r="B924854" s="76"/>
      <c r="C924854" s="75"/>
    </row>
    <row r="924855" spans="2:3" x14ac:dyDescent="0.25">
      <c r="B924855" s="76"/>
      <c r="C924855" s="75"/>
    </row>
    <row r="924856" spans="2:3" x14ac:dyDescent="0.25">
      <c r="B924856" s="76"/>
      <c r="C924856" s="75"/>
    </row>
    <row r="924857" spans="2:3" x14ac:dyDescent="0.25">
      <c r="B924857" s="76"/>
      <c r="C924857" s="75"/>
    </row>
    <row r="924858" spans="2:3" x14ac:dyDescent="0.25">
      <c r="B924858" s="76"/>
      <c r="C924858" s="75"/>
    </row>
    <row r="924859" spans="2:3" x14ac:dyDescent="0.25">
      <c r="B924859" s="76"/>
      <c r="C924859" s="75"/>
    </row>
    <row r="924860" spans="2:3" x14ac:dyDescent="0.25">
      <c r="B924860" s="76"/>
      <c r="C924860" s="75"/>
    </row>
    <row r="924861" spans="2:3" x14ac:dyDescent="0.25">
      <c r="B924861" s="76"/>
      <c r="C924861" s="75"/>
    </row>
    <row r="924862" spans="2:3" x14ac:dyDescent="0.25">
      <c r="B924862" s="76"/>
      <c r="C924862" s="75"/>
    </row>
    <row r="924863" spans="2:3" x14ac:dyDescent="0.25">
      <c r="B924863" s="76"/>
      <c r="C924863" s="75"/>
    </row>
    <row r="924864" spans="2:3" x14ac:dyDescent="0.25">
      <c r="B924864" s="76"/>
      <c r="C924864" s="75"/>
    </row>
    <row r="924865" spans="2:3" x14ac:dyDescent="0.25">
      <c r="B924865" s="76"/>
      <c r="C924865" s="75"/>
    </row>
    <row r="924975" spans="2:3" x14ac:dyDescent="0.25">
      <c r="B924975" s="76"/>
      <c r="C924975" s="75"/>
    </row>
    <row r="924976" spans="2:3" x14ac:dyDescent="0.25">
      <c r="B924976" s="76"/>
      <c r="C924976" s="75"/>
    </row>
    <row r="924977" spans="2:3" x14ac:dyDescent="0.25">
      <c r="B924977" s="76"/>
      <c r="C924977" s="75"/>
    </row>
    <row r="924978" spans="2:3" x14ac:dyDescent="0.25">
      <c r="B924978" s="76"/>
      <c r="C924978" s="75"/>
    </row>
    <row r="924979" spans="2:3" x14ac:dyDescent="0.25">
      <c r="B924979" s="76"/>
      <c r="C924979" s="75"/>
    </row>
    <row r="924980" spans="2:3" x14ac:dyDescent="0.25">
      <c r="B924980" s="76"/>
      <c r="C924980" s="75"/>
    </row>
    <row r="924981" spans="2:3" x14ac:dyDescent="0.25">
      <c r="B924981" s="76"/>
      <c r="C924981" s="75"/>
    </row>
    <row r="924982" spans="2:3" x14ac:dyDescent="0.25">
      <c r="B924982" s="76"/>
      <c r="C924982" s="75"/>
    </row>
    <row r="924983" spans="2:3" x14ac:dyDescent="0.25">
      <c r="B924983" s="76"/>
      <c r="C924983" s="75"/>
    </row>
    <row r="924984" spans="2:3" x14ac:dyDescent="0.25">
      <c r="B924984" s="76"/>
      <c r="C924984" s="75"/>
    </row>
    <row r="924985" spans="2:3" x14ac:dyDescent="0.25">
      <c r="B924985" s="76"/>
      <c r="C924985" s="75"/>
    </row>
    <row r="924986" spans="2:3" x14ac:dyDescent="0.25">
      <c r="B924986" s="76"/>
      <c r="C924986" s="75"/>
    </row>
    <row r="924987" spans="2:3" x14ac:dyDescent="0.25">
      <c r="B924987" s="76"/>
      <c r="C924987" s="75"/>
    </row>
    <row r="925097" spans="2:3" x14ac:dyDescent="0.25">
      <c r="B925097" s="76"/>
      <c r="C925097" s="75"/>
    </row>
    <row r="925098" spans="2:3" x14ac:dyDescent="0.25">
      <c r="B925098" s="76"/>
      <c r="C925098" s="75"/>
    </row>
    <row r="925099" spans="2:3" x14ac:dyDescent="0.25">
      <c r="B925099" s="76"/>
      <c r="C925099" s="75"/>
    </row>
    <row r="925100" spans="2:3" x14ac:dyDescent="0.25">
      <c r="B925100" s="76"/>
      <c r="C925100" s="75"/>
    </row>
    <row r="925101" spans="2:3" x14ac:dyDescent="0.25">
      <c r="B925101" s="76"/>
      <c r="C925101" s="75"/>
    </row>
    <row r="925102" spans="2:3" x14ac:dyDescent="0.25">
      <c r="B925102" s="76"/>
      <c r="C925102" s="75"/>
    </row>
    <row r="925103" spans="2:3" x14ac:dyDescent="0.25">
      <c r="B925103" s="76"/>
      <c r="C925103" s="75"/>
    </row>
    <row r="925104" spans="2:3" x14ac:dyDescent="0.25">
      <c r="B925104" s="76"/>
      <c r="C925104" s="75"/>
    </row>
    <row r="925105" spans="2:3" x14ac:dyDescent="0.25">
      <c r="B925105" s="76"/>
      <c r="C925105" s="75"/>
    </row>
    <row r="925106" spans="2:3" x14ac:dyDescent="0.25">
      <c r="B925106" s="76"/>
      <c r="C925106" s="75"/>
    </row>
    <row r="925107" spans="2:3" x14ac:dyDescent="0.25">
      <c r="B925107" s="76"/>
      <c r="C925107" s="75"/>
    </row>
    <row r="925108" spans="2:3" x14ac:dyDescent="0.25">
      <c r="B925108" s="76"/>
      <c r="C925108" s="75"/>
    </row>
    <row r="925109" spans="2:3" x14ac:dyDescent="0.25">
      <c r="B925109" s="76"/>
      <c r="C925109" s="75"/>
    </row>
    <row r="925219" spans="2:3" x14ac:dyDescent="0.25">
      <c r="B925219" s="76"/>
      <c r="C925219" s="75"/>
    </row>
    <row r="925220" spans="2:3" x14ac:dyDescent="0.25">
      <c r="B925220" s="76"/>
      <c r="C925220" s="75"/>
    </row>
    <row r="925221" spans="2:3" x14ac:dyDescent="0.25">
      <c r="B925221" s="76"/>
      <c r="C925221" s="75"/>
    </row>
    <row r="925222" spans="2:3" x14ac:dyDescent="0.25">
      <c r="B925222" s="76"/>
      <c r="C925222" s="75"/>
    </row>
    <row r="925223" spans="2:3" x14ac:dyDescent="0.25">
      <c r="B925223" s="76"/>
      <c r="C925223" s="75"/>
    </row>
    <row r="925224" spans="2:3" x14ac:dyDescent="0.25">
      <c r="B925224" s="76"/>
      <c r="C925224" s="75"/>
    </row>
    <row r="925225" spans="2:3" x14ac:dyDescent="0.25">
      <c r="B925225" s="76"/>
      <c r="C925225" s="75"/>
    </row>
    <row r="925226" spans="2:3" x14ac:dyDescent="0.25">
      <c r="B925226" s="76"/>
      <c r="C925226" s="75"/>
    </row>
    <row r="925227" spans="2:3" x14ac:dyDescent="0.25">
      <c r="B925227" s="76"/>
      <c r="C925227" s="75"/>
    </row>
    <row r="925228" spans="2:3" x14ac:dyDescent="0.25">
      <c r="B925228" s="76"/>
      <c r="C925228" s="75"/>
    </row>
    <row r="925229" spans="2:3" x14ac:dyDescent="0.25">
      <c r="B925229" s="76"/>
      <c r="C925229" s="75"/>
    </row>
    <row r="925230" spans="2:3" x14ac:dyDescent="0.25">
      <c r="B925230" s="76"/>
      <c r="C925230" s="75"/>
    </row>
    <row r="925231" spans="2:3" x14ac:dyDescent="0.25">
      <c r="B925231" s="76"/>
      <c r="C925231" s="75"/>
    </row>
    <row r="925341" spans="2:3" x14ac:dyDescent="0.25">
      <c r="B925341" s="76"/>
      <c r="C925341" s="75"/>
    </row>
    <row r="925342" spans="2:3" x14ac:dyDescent="0.25">
      <c r="B925342" s="76"/>
      <c r="C925342" s="75"/>
    </row>
    <row r="925343" spans="2:3" x14ac:dyDescent="0.25">
      <c r="B925343" s="76"/>
      <c r="C925343" s="75"/>
    </row>
    <row r="925344" spans="2:3" x14ac:dyDescent="0.25">
      <c r="B925344" s="76"/>
      <c r="C925344" s="75"/>
    </row>
    <row r="925345" spans="2:3" x14ac:dyDescent="0.25">
      <c r="B925345" s="76"/>
      <c r="C925345" s="75"/>
    </row>
    <row r="925346" spans="2:3" x14ac:dyDescent="0.25">
      <c r="B925346" s="76"/>
      <c r="C925346" s="75"/>
    </row>
    <row r="925347" spans="2:3" x14ac:dyDescent="0.25">
      <c r="B925347" s="76"/>
      <c r="C925347" s="75"/>
    </row>
    <row r="925348" spans="2:3" x14ac:dyDescent="0.25">
      <c r="B925348" s="76"/>
      <c r="C925348" s="75"/>
    </row>
    <row r="925349" spans="2:3" x14ac:dyDescent="0.25">
      <c r="B925349" s="76"/>
      <c r="C925349" s="75"/>
    </row>
    <row r="925350" spans="2:3" x14ac:dyDescent="0.25">
      <c r="B925350" s="76"/>
      <c r="C925350" s="75"/>
    </row>
    <row r="925351" spans="2:3" x14ac:dyDescent="0.25">
      <c r="B925351" s="76"/>
      <c r="C925351" s="75"/>
    </row>
    <row r="925352" spans="2:3" x14ac:dyDescent="0.25">
      <c r="B925352" s="76"/>
      <c r="C925352" s="75"/>
    </row>
    <row r="925353" spans="2:3" x14ac:dyDescent="0.25">
      <c r="B925353" s="76"/>
      <c r="C925353" s="75"/>
    </row>
    <row r="925463" spans="2:3" x14ac:dyDescent="0.25">
      <c r="B925463" s="76"/>
      <c r="C925463" s="75"/>
    </row>
    <row r="925464" spans="2:3" x14ac:dyDescent="0.25">
      <c r="B925464" s="76"/>
      <c r="C925464" s="75"/>
    </row>
    <row r="925465" spans="2:3" x14ac:dyDescent="0.25">
      <c r="B925465" s="76"/>
      <c r="C925465" s="75"/>
    </row>
    <row r="925466" spans="2:3" x14ac:dyDescent="0.25">
      <c r="B925466" s="76"/>
      <c r="C925466" s="75"/>
    </row>
    <row r="925467" spans="2:3" x14ac:dyDescent="0.25">
      <c r="B925467" s="76"/>
      <c r="C925467" s="75"/>
    </row>
    <row r="925468" spans="2:3" x14ac:dyDescent="0.25">
      <c r="B925468" s="76"/>
      <c r="C925468" s="75"/>
    </row>
    <row r="925469" spans="2:3" x14ac:dyDescent="0.25">
      <c r="B925469" s="76"/>
      <c r="C925469" s="75"/>
    </row>
    <row r="925470" spans="2:3" x14ac:dyDescent="0.25">
      <c r="B925470" s="76"/>
      <c r="C925470" s="75"/>
    </row>
    <row r="925471" spans="2:3" x14ac:dyDescent="0.25">
      <c r="B925471" s="76"/>
      <c r="C925471" s="75"/>
    </row>
    <row r="925472" spans="2:3" x14ac:dyDescent="0.25">
      <c r="B925472" s="76"/>
      <c r="C925472" s="75"/>
    </row>
    <row r="925473" spans="2:3" x14ac:dyDescent="0.25">
      <c r="B925473" s="76"/>
      <c r="C925473" s="75"/>
    </row>
    <row r="925474" spans="2:3" x14ac:dyDescent="0.25">
      <c r="B925474" s="76"/>
      <c r="C925474" s="75"/>
    </row>
    <row r="925475" spans="2:3" x14ac:dyDescent="0.25">
      <c r="B925475" s="76"/>
      <c r="C925475" s="75"/>
    </row>
    <row r="925585" spans="2:3" x14ac:dyDescent="0.25">
      <c r="B925585" s="76"/>
      <c r="C925585" s="75"/>
    </row>
    <row r="925586" spans="2:3" x14ac:dyDescent="0.25">
      <c r="B925586" s="76"/>
      <c r="C925586" s="75"/>
    </row>
    <row r="925587" spans="2:3" x14ac:dyDescent="0.25">
      <c r="B925587" s="76"/>
      <c r="C925587" s="75"/>
    </row>
    <row r="925588" spans="2:3" x14ac:dyDescent="0.25">
      <c r="B925588" s="76"/>
      <c r="C925588" s="75"/>
    </row>
    <row r="925589" spans="2:3" x14ac:dyDescent="0.25">
      <c r="B925589" s="76"/>
      <c r="C925589" s="75"/>
    </row>
    <row r="925590" spans="2:3" x14ac:dyDescent="0.25">
      <c r="B925590" s="76"/>
      <c r="C925590" s="75"/>
    </row>
    <row r="925591" spans="2:3" x14ac:dyDescent="0.25">
      <c r="B925591" s="76"/>
      <c r="C925591" s="75"/>
    </row>
    <row r="925592" spans="2:3" x14ac:dyDescent="0.25">
      <c r="B925592" s="76"/>
      <c r="C925592" s="75"/>
    </row>
    <row r="925593" spans="2:3" x14ac:dyDescent="0.25">
      <c r="B925593" s="76"/>
      <c r="C925593" s="75"/>
    </row>
    <row r="925594" spans="2:3" x14ac:dyDescent="0.25">
      <c r="B925594" s="76"/>
      <c r="C925594" s="75"/>
    </row>
    <row r="925595" spans="2:3" x14ac:dyDescent="0.25">
      <c r="B925595" s="76"/>
      <c r="C925595" s="75"/>
    </row>
    <row r="925596" spans="2:3" x14ac:dyDescent="0.25">
      <c r="B925596" s="76"/>
      <c r="C925596" s="75"/>
    </row>
    <row r="925597" spans="2:3" x14ac:dyDescent="0.25">
      <c r="B925597" s="76"/>
      <c r="C925597" s="75"/>
    </row>
    <row r="925707" spans="2:3" x14ac:dyDescent="0.25">
      <c r="B925707" s="76"/>
      <c r="C925707" s="75"/>
    </row>
    <row r="925708" spans="2:3" x14ac:dyDescent="0.25">
      <c r="B925708" s="76"/>
      <c r="C925708" s="75"/>
    </row>
    <row r="925709" spans="2:3" x14ac:dyDescent="0.25">
      <c r="B925709" s="76"/>
      <c r="C925709" s="75"/>
    </row>
    <row r="925710" spans="2:3" x14ac:dyDescent="0.25">
      <c r="B925710" s="76"/>
      <c r="C925710" s="75"/>
    </row>
    <row r="925711" spans="2:3" x14ac:dyDescent="0.25">
      <c r="B925711" s="76"/>
      <c r="C925711" s="75"/>
    </row>
    <row r="925712" spans="2:3" x14ac:dyDescent="0.25">
      <c r="B925712" s="76"/>
      <c r="C925712" s="75"/>
    </row>
    <row r="925713" spans="2:3" x14ac:dyDescent="0.25">
      <c r="B925713" s="76"/>
      <c r="C925713" s="75"/>
    </row>
    <row r="925714" spans="2:3" x14ac:dyDescent="0.25">
      <c r="B925714" s="76"/>
      <c r="C925714" s="75"/>
    </row>
    <row r="925715" spans="2:3" x14ac:dyDescent="0.25">
      <c r="B925715" s="76"/>
      <c r="C925715" s="75"/>
    </row>
    <row r="925716" spans="2:3" x14ac:dyDescent="0.25">
      <c r="B925716" s="76"/>
      <c r="C925716" s="75"/>
    </row>
    <row r="925717" spans="2:3" x14ac:dyDescent="0.25">
      <c r="B925717" s="76"/>
      <c r="C925717" s="75"/>
    </row>
    <row r="925718" spans="2:3" x14ac:dyDescent="0.25">
      <c r="B925718" s="76"/>
      <c r="C925718" s="75"/>
    </row>
    <row r="925719" spans="2:3" x14ac:dyDescent="0.25">
      <c r="B925719" s="76"/>
      <c r="C925719" s="75"/>
    </row>
    <row r="925829" spans="2:3" x14ac:dyDescent="0.25">
      <c r="B925829" s="76"/>
      <c r="C925829" s="75"/>
    </row>
    <row r="925830" spans="2:3" x14ac:dyDescent="0.25">
      <c r="B925830" s="76"/>
      <c r="C925830" s="75"/>
    </row>
    <row r="925831" spans="2:3" x14ac:dyDescent="0.25">
      <c r="B925831" s="76"/>
      <c r="C925831" s="75"/>
    </row>
    <row r="925832" spans="2:3" x14ac:dyDescent="0.25">
      <c r="B925832" s="76"/>
      <c r="C925832" s="75"/>
    </row>
    <row r="925833" spans="2:3" x14ac:dyDescent="0.25">
      <c r="B925833" s="76"/>
      <c r="C925833" s="75"/>
    </row>
    <row r="925834" spans="2:3" x14ac:dyDescent="0.25">
      <c r="B925834" s="76"/>
      <c r="C925834" s="75"/>
    </row>
    <row r="925835" spans="2:3" x14ac:dyDescent="0.25">
      <c r="B925835" s="76"/>
      <c r="C925835" s="75"/>
    </row>
    <row r="925836" spans="2:3" x14ac:dyDescent="0.25">
      <c r="B925836" s="76"/>
      <c r="C925836" s="75"/>
    </row>
    <row r="925837" spans="2:3" x14ac:dyDescent="0.25">
      <c r="B925837" s="76"/>
      <c r="C925837" s="75"/>
    </row>
    <row r="925838" spans="2:3" x14ac:dyDescent="0.25">
      <c r="B925838" s="76"/>
      <c r="C925838" s="75"/>
    </row>
    <row r="925839" spans="2:3" x14ac:dyDescent="0.25">
      <c r="B925839" s="76"/>
      <c r="C925839" s="75"/>
    </row>
    <row r="925840" spans="2:3" x14ac:dyDescent="0.25">
      <c r="B925840" s="76"/>
      <c r="C925840" s="75"/>
    </row>
    <row r="925841" spans="2:3" x14ac:dyDescent="0.25">
      <c r="B925841" s="76"/>
      <c r="C925841" s="75"/>
    </row>
    <row r="925951" spans="2:3" x14ac:dyDescent="0.25">
      <c r="B925951" s="76"/>
      <c r="C925951" s="75"/>
    </row>
    <row r="925952" spans="2:3" x14ac:dyDescent="0.25">
      <c r="B925952" s="76"/>
      <c r="C925952" s="75"/>
    </row>
    <row r="925953" spans="2:3" x14ac:dyDescent="0.25">
      <c r="B925953" s="76"/>
      <c r="C925953" s="75"/>
    </row>
    <row r="925954" spans="2:3" x14ac:dyDescent="0.25">
      <c r="B925954" s="76"/>
      <c r="C925954" s="75"/>
    </row>
    <row r="925955" spans="2:3" x14ac:dyDescent="0.25">
      <c r="B925955" s="76"/>
      <c r="C925955" s="75"/>
    </row>
    <row r="925956" spans="2:3" x14ac:dyDescent="0.25">
      <c r="B925956" s="76"/>
      <c r="C925956" s="75"/>
    </row>
    <row r="925957" spans="2:3" x14ac:dyDescent="0.25">
      <c r="B925957" s="76"/>
      <c r="C925957" s="75"/>
    </row>
    <row r="925958" spans="2:3" x14ac:dyDescent="0.25">
      <c r="B925958" s="76"/>
      <c r="C925958" s="75"/>
    </row>
    <row r="925959" spans="2:3" x14ac:dyDescent="0.25">
      <c r="B925959" s="76"/>
      <c r="C925959" s="75"/>
    </row>
    <row r="925960" spans="2:3" x14ac:dyDescent="0.25">
      <c r="B925960" s="76"/>
      <c r="C925960" s="75"/>
    </row>
    <row r="925961" spans="2:3" x14ac:dyDescent="0.25">
      <c r="B925961" s="76"/>
      <c r="C925961" s="75"/>
    </row>
    <row r="925962" spans="2:3" x14ac:dyDescent="0.25">
      <c r="B925962" s="76"/>
      <c r="C925962" s="75"/>
    </row>
    <row r="925963" spans="2:3" x14ac:dyDescent="0.25">
      <c r="B925963" s="76"/>
      <c r="C925963" s="75"/>
    </row>
    <row r="926073" spans="2:3" x14ac:dyDescent="0.25">
      <c r="B926073" s="76"/>
      <c r="C926073" s="75"/>
    </row>
    <row r="926074" spans="2:3" x14ac:dyDescent="0.25">
      <c r="B926074" s="76"/>
      <c r="C926074" s="75"/>
    </row>
    <row r="926075" spans="2:3" x14ac:dyDescent="0.25">
      <c r="B926075" s="76"/>
      <c r="C926075" s="75"/>
    </row>
    <row r="926076" spans="2:3" x14ac:dyDescent="0.25">
      <c r="B926076" s="76"/>
      <c r="C926076" s="75"/>
    </row>
    <row r="926077" spans="2:3" x14ac:dyDescent="0.25">
      <c r="B926077" s="76"/>
      <c r="C926077" s="75"/>
    </row>
    <row r="926078" spans="2:3" x14ac:dyDescent="0.25">
      <c r="B926078" s="76"/>
      <c r="C926078" s="75"/>
    </row>
    <row r="926079" spans="2:3" x14ac:dyDescent="0.25">
      <c r="B926079" s="76"/>
      <c r="C926079" s="75"/>
    </row>
    <row r="926080" spans="2:3" x14ac:dyDescent="0.25">
      <c r="B926080" s="76"/>
      <c r="C926080" s="75"/>
    </row>
    <row r="926081" spans="2:3" x14ac:dyDescent="0.25">
      <c r="B926081" s="76"/>
      <c r="C926081" s="75"/>
    </row>
    <row r="926082" spans="2:3" x14ac:dyDescent="0.25">
      <c r="B926082" s="76"/>
      <c r="C926082" s="75"/>
    </row>
    <row r="926083" spans="2:3" x14ac:dyDescent="0.25">
      <c r="B926083" s="76"/>
      <c r="C926083" s="75"/>
    </row>
    <row r="926084" spans="2:3" x14ac:dyDescent="0.25">
      <c r="B926084" s="76"/>
      <c r="C926084" s="75"/>
    </row>
    <row r="926085" spans="2:3" x14ac:dyDescent="0.25">
      <c r="B926085" s="76"/>
      <c r="C926085" s="75"/>
    </row>
    <row r="926195" spans="2:3" x14ac:dyDescent="0.25">
      <c r="B926195" s="76"/>
      <c r="C926195" s="75"/>
    </row>
    <row r="926196" spans="2:3" x14ac:dyDescent="0.25">
      <c r="B926196" s="76"/>
      <c r="C926196" s="75"/>
    </row>
    <row r="926197" spans="2:3" x14ac:dyDescent="0.25">
      <c r="B926197" s="76"/>
      <c r="C926197" s="75"/>
    </row>
    <row r="926198" spans="2:3" x14ac:dyDescent="0.25">
      <c r="B926198" s="76"/>
      <c r="C926198" s="75"/>
    </row>
    <row r="926199" spans="2:3" x14ac:dyDescent="0.25">
      <c r="B926199" s="76"/>
      <c r="C926199" s="75"/>
    </row>
    <row r="926200" spans="2:3" x14ac:dyDescent="0.25">
      <c r="B926200" s="76"/>
      <c r="C926200" s="75"/>
    </row>
    <row r="926201" spans="2:3" x14ac:dyDescent="0.25">
      <c r="B926201" s="76"/>
      <c r="C926201" s="75"/>
    </row>
    <row r="926202" spans="2:3" x14ac:dyDescent="0.25">
      <c r="B926202" s="76"/>
      <c r="C926202" s="75"/>
    </row>
    <row r="926203" spans="2:3" x14ac:dyDescent="0.25">
      <c r="B926203" s="76"/>
      <c r="C926203" s="75"/>
    </row>
    <row r="926204" spans="2:3" x14ac:dyDescent="0.25">
      <c r="B926204" s="76"/>
      <c r="C926204" s="75"/>
    </row>
    <row r="926205" spans="2:3" x14ac:dyDescent="0.25">
      <c r="B926205" s="76"/>
      <c r="C926205" s="75"/>
    </row>
    <row r="926206" spans="2:3" x14ac:dyDescent="0.25">
      <c r="B926206" s="76"/>
      <c r="C926206" s="75"/>
    </row>
    <row r="926207" spans="2:3" x14ac:dyDescent="0.25">
      <c r="B926207" s="76"/>
      <c r="C926207" s="75"/>
    </row>
    <row r="926317" spans="2:3" x14ac:dyDescent="0.25">
      <c r="B926317" s="76"/>
      <c r="C926317" s="75"/>
    </row>
    <row r="926318" spans="2:3" x14ac:dyDescent="0.25">
      <c r="B926318" s="76"/>
      <c r="C926318" s="75"/>
    </row>
    <row r="926319" spans="2:3" x14ac:dyDescent="0.25">
      <c r="B926319" s="76"/>
      <c r="C926319" s="75"/>
    </row>
    <row r="926320" spans="2:3" x14ac:dyDescent="0.25">
      <c r="B926320" s="76"/>
      <c r="C926320" s="75"/>
    </row>
    <row r="926321" spans="2:3" x14ac:dyDescent="0.25">
      <c r="B926321" s="76"/>
      <c r="C926321" s="75"/>
    </row>
    <row r="926322" spans="2:3" x14ac:dyDescent="0.25">
      <c r="B926322" s="76"/>
      <c r="C926322" s="75"/>
    </row>
    <row r="926323" spans="2:3" x14ac:dyDescent="0.25">
      <c r="B926323" s="76"/>
      <c r="C926323" s="75"/>
    </row>
    <row r="926324" spans="2:3" x14ac:dyDescent="0.25">
      <c r="B926324" s="76"/>
      <c r="C926324" s="75"/>
    </row>
    <row r="926325" spans="2:3" x14ac:dyDescent="0.25">
      <c r="B926325" s="76"/>
      <c r="C926325" s="75"/>
    </row>
    <row r="926326" spans="2:3" x14ac:dyDescent="0.25">
      <c r="B926326" s="76"/>
      <c r="C926326" s="75"/>
    </row>
    <row r="926327" spans="2:3" x14ac:dyDescent="0.25">
      <c r="B926327" s="76"/>
      <c r="C926327" s="75"/>
    </row>
    <row r="926328" spans="2:3" x14ac:dyDescent="0.25">
      <c r="B926328" s="76"/>
      <c r="C926328" s="75"/>
    </row>
    <row r="926329" spans="2:3" x14ac:dyDescent="0.25">
      <c r="B926329" s="76"/>
      <c r="C926329" s="75"/>
    </row>
    <row r="926439" spans="2:3" x14ac:dyDescent="0.25">
      <c r="B926439" s="76"/>
      <c r="C926439" s="75"/>
    </row>
    <row r="926440" spans="2:3" x14ac:dyDescent="0.25">
      <c r="B926440" s="76"/>
      <c r="C926440" s="75"/>
    </row>
    <row r="926441" spans="2:3" x14ac:dyDescent="0.25">
      <c r="B926441" s="76"/>
      <c r="C926441" s="75"/>
    </row>
    <row r="926442" spans="2:3" x14ac:dyDescent="0.25">
      <c r="B926442" s="76"/>
      <c r="C926442" s="75"/>
    </row>
    <row r="926443" spans="2:3" x14ac:dyDescent="0.25">
      <c r="B926443" s="76"/>
      <c r="C926443" s="75"/>
    </row>
    <row r="926444" spans="2:3" x14ac:dyDescent="0.25">
      <c r="B926444" s="76"/>
      <c r="C926444" s="75"/>
    </row>
    <row r="926445" spans="2:3" x14ac:dyDescent="0.25">
      <c r="B926445" s="76"/>
      <c r="C926445" s="75"/>
    </row>
    <row r="926446" spans="2:3" x14ac:dyDescent="0.25">
      <c r="B926446" s="76"/>
      <c r="C926446" s="75"/>
    </row>
    <row r="926447" spans="2:3" x14ac:dyDescent="0.25">
      <c r="B926447" s="76"/>
      <c r="C926447" s="75"/>
    </row>
    <row r="926448" spans="2:3" x14ac:dyDescent="0.25">
      <c r="B926448" s="76"/>
      <c r="C926448" s="75"/>
    </row>
    <row r="926449" spans="2:3" x14ac:dyDescent="0.25">
      <c r="B926449" s="76"/>
      <c r="C926449" s="75"/>
    </row>
    <row r="926450" spans="2:3" x14ac:dyDescent="0.25">
      <c r="B926450" s="76"/>
      <c r="C926450" s="75"/>
    </row>
    <row r="926451" spans="2:3" x14ac:dyDescent="0.25">
      <c r="B926451" s="76"/>
      <c r="C926451" s="75"/>
    </row>
    <row r="926561" spans="2:3" x14ac:dyDescent="0.25">
      <c r="B926561" s="76"/>
      <c r="C926561" s="75"/>
    </row>
    <row r="926562" spans="2:3" x14ac:dyDescent="0.25">
      <c r="B926562" s="76"/>
      <c r="C926562" s="75"/>
    </row>
    <row r="926563" spans="2:3" x14ac:dyDescent="0.25">
      <c r="B926563" s="76"/>
      <c r="C926563" s="75"/>
    </row>
    <row r="926564" spans="2:3" x14ac:dyDescent="0.25">
      <c r="B926564" s="76"/>
      <c r="C926564" s="75"/>
    </row>
    <row r="926565" spans="2:3" x14ac:dyDescent="0.25">
      <c r="B926565" s="76"/>
      <c r="C926565" s="75"/>
    </row>
    <row r="926566" spans="2:3" x14ac:dyDescent="0.25">
      <c r="B926566" s="76"/>
      <c r="C926566" s="75"/>
    </row>
    <row r="926567" spans="2:3" x14ac:dyDescent="0.25">
      <c r="B926567" s="76"/>
      <c r="C926567" s="75"/>
    </row>
    <row r="926568" spans="2:3" x14ac:dyDescent="0.25">
      <c r="B926568" s="76"/>
      <c r="C926568" s="75"/>
    </row>
    <row r="926569" spans="2:3" x14ac:dyDescent="0.25">
      <c r="B926569" s="76"/>
      <c r="C926569" s="75"/>
    </row>
    <row r="926570" spans="2:3" x14ac:dyDescent="0.25">
      <c r="B926570" s="76"/>
      <c r="C926570" s="75"/>
    </row>
    <row r="926571" spans="2:3" x14ac:dyDescent="0.25">
      <c r="B926571" s="76"/>
      <c r="C926571" s="75"/>
    </row>
    <row r="926572" spans="2:3" x14ac:dyDescent="0.25">
      <c r="B926572" s="76"/>
      <c r="C926572" s="75"/>
    </row>
    <row r="926573" spans="2:3" x14ac:dyDescent="0.25">
      <c r="B926573" s="76"/>
      <c r="C926573" s="75"/>
    </row>
    <row r="926683" spans="2:3" x14ac:dyDescent="0.25">
      <c r="B926683" s="76"/>
      <c r="C926683" s="75"/>
    </row>
    <row r="926684" spans="2:3" x14ac:dyDescent="0.25">
      <c r="B926684" s="76"/>
      <c r="C926684" s="75"/>
    </row>
    <row r="926685" spans="2:3" x14ac:dyDescent="0.25">
      <c r="B926685" s="76"/>
      <c r="C926685" s="75"/>
    </row>
    <row r="926686" spans="2:3" x14ac:dyDescent="0.25">
      <c r="B926686" s="76"/>
      <c r="C926686" s="75"/>
    </row>
    <row r="926687" spans="2:3" x14ac:dyDescent="0.25">
      <c r="B926687" s="76"/>
      <c r="C926687" s="75"/>
    </row>
    <row r="926688" spans="2:3" x14ac:dyDescent="0.25">
      <c r="B926688" s="76"/>
      <c r="C926688" s="75"/>
    </row>
    <row r="926689" spans="2:3" x14ac:dyDescent="0.25">
      <c r="B926689" s="76"/>
      <c r="C926689" s="75"/>
    </row>
    <row r="926690" spans="2:3" x14ac:dyDescent="0.25">
      <c r="B926690" s="76"/>
      <c r="C926690" s="75"/>
    </row>
    <row r="926691" spans="2:3" x14ac:dyDescent="0.25">
      <c r="B926691" s="76"/>
      <c r="C926691" s="75"/>
    </row>
    <row r="926692" spans="2:3" x14ac:dyDescent="0.25">
      <c r="B926692" s="76"/>
      <c r="C926692" s="75"/>
    </row>
    <row r="926693" spans="2:3" x14ac:dyDescent="0.25">
      <c r="B926693" s="76"/>
      <c r="C926693" s="75"/>
    </row>
    <row r="926694" spans="2:3" x14ac:dyDescent="0.25">
      <c r="B926694" s="76"/>
      <c r="C926694" s="75"/>
    </row>
    <row r="926695" spans="2:3" x14ac:dyDescent="0.25">
      <c r="B926695" s="76"/>
      <c r="C926695" s="75"/>
    </row>
    <row r="926805" spans="2:3" x14ac:dyDescent="0.25">
      <c r="B926805" s="76"/>
      <c r="C926805" s="75"/>
    </row>
    <row r="926806" spans="2:3" x14ac:dyDescent="0.25">
      <c r="B926806" s="76"/>
      <c r="C926806" s="75"/>
    </row>
    <row r="926807" spans="2:3" x14ac:dyDescent="0.25">
      <c r="B926807" s="76"/>
      <c r="C926807" s="75"/>
    </row>
    <row r="926808" spans="2:3" x14ac:dyDescent="0.25">
      <c r="B926808" s="76"/>
      <c r="C926808" s="75"/>
    </row>
    <row r="926809" spans="2:3" x14ac:dyDescent="0.25">
      <c r="B926809" s="76"/>
      <c r="C926809" s="75"/>
    </row>
    <row r="926810" spans="2:3" x14ac:dyDescent="0.25">
      <c r="B926810" s="76"/>
      <c r="C926810" s="75"/>
    </row>
    <row r="926811" spans="2:3" x14ac:dyDescent="0.25">
      <c r="B926811" s="76"/>
      <c r="C926811" s="75"/>
    </row>
    <row r="926812" spans="2:3" x14ac:dyDescent="0.25">
      <c r="B926812" s="76"/>
      <c r="C926812" s="75"/>
    </row>
    <row r="926813" spans="2:3" x14ac:dyDescent="0.25">
      <c r="B926813" s="76"/>
      <c r="C926813" s="75"/>
    </row>
    <row r="926814" spans="2:3" x14ac:dyDescent="0.25">
      <c r="B926814" s="76"/>
      <c r="C926814" s="75"/>
    </row>
    <row r="926815" spans="2:3" x14ac:dyDescent="0.25">
      <c r="B926815" s="76"/>
      <c r="C926815" s="75"/>
    </row>
    <row r="926816" spans="2:3" x14ac:dyDescent="0.25">
      <c r="B926816" s="76"/>
      <c r="C926816" s="75"/>
    </row>
    <row r="926817" spans="2:3" x14ac:dyDescent="0.25">
      <c r="B926817" s="76"/>
      <c r="C926817" s="75"/>
    </row>
    <row r="926927" spans="2:3" x14ac:dyDescent="0.25">
      <c r="B926927" s="76"/>
      <c r="C926927" s="75"/>
    </row>
    <row r="926928" spans="2:3" x14ac:dyDescent="0.25">
      <c r="B926928" s="76"/>
      <c r="C926928" s="75"/>
    </row>
    <row r="926929" spans="2:3" x14ac:dyDescent="0.25">
      <c r="B926929" s="76"/>
      <c r="C926929" s="75"/>
    </row>
    <row r="926930" spans="2:3" x14ac:dyDescent="0.25">
      <c r="B926930" s="76"/>
      <c r="C926930" s="75"/>
    </row>
    <row r="926931" spans="2:3" x14ac:dyDescent="0.25">
      <c r="B926931" s="76"/>
      <c r="C926931" s="75"/>
    </row>
    <row r="926932" spans="2:3" x14ac:dyDescent="0.25">
      <c r="B926932" s="76"/>
      <c r="C926932" s="75"/>
    </row>
    <row r="926933" spans="2:3" x14ac:dyDescent="0.25">
      <c r="B926933" s="76"/>
      <c r="C926933" s="75"/>
    </row>
    <row r="926934" spans="2:3" x14ac:dyDescent="0.25">
      <c r="B926934" s="76"/>
      <c r="C926934" s="75"/>
    </row>
    <row r="926935" spans="2:3" x14ac:dyDescent="0.25">
      <c r="B926935" s="76"/>
      <c r="C926935" s="75"/>
    </row>
    <row r="926936" spans="2:3" x14ac:dyDescent="0.25">
      <c r="B926936" s="76"/>
      <c r="C926936" s="75"/>
    </row>
    <row r="926937" spans="2:3" x14ac:dyDescent="0.25">
      <c r="B926937" s="76"/>
      <c r="C926937" s="75"/>
    </row>
    <row r="926938" spans="2:3" x14ac:dyDescent="0.25">
      <c r="B926938" s="76"/>
      <c r="C926938" s="75"/>
    </row>
    <row r="926939" spans="2:3" x14ac:dyDescent="0.25">
      <c r="B926939" s="76"/>
      <c r="C926939" s="75"/>
    </row>
    <row r="927049" spans="2:3" x14ac:dyDescent="0.25">
      <c r="B927049" s="76"/>
      <c r="C927049" s="75"/>
    </row>
    <row r="927050" spans="2:3" x14ac:dyDescent="0.25">
      <c r="B927050" s="76"/>
      <c r="C927050" s="75"/>
    </row>
    <row r="927051" spans="2:3" x14ac:dyDescent="0.25">
      <c r="B927051" s="76"/>
      <c r="C927051" s="75"/>
    </row>
    <row r="927052" spans="2:3" x14ac:dyDescent="0.25">
      <c r="B927052" s="76"/>
      <c r="C927052" s="75"/>
    </row>
    <row r="927053" spans="2:3" x14ac:dyDescent="0.25">
      <c r="B927053" s="76"/>
      <c r="C927053" s="75"/>
    </row>
    <row r="927054" spans="2:3" x14ac:dyDescent="0.25">
      <c r="B927054" s="76"/>
      <c r="C927054" s="75"/>
    </row>
    <row r="927055" spans="2:3" x14ac:dyDescent="0.25">
      <c r="B927055" s="76"/>
      <c r="C927055" s="75"/>
    </row>
    <row r="927056" spans="2:3" x14ac:dyDescent="0.25">
      <c r="B927056" s="76"/>
      <c r="C927056" s="75"/>
    </row>
    <row r="927057" spans="2:3" x14ac:dyDescent="0.25">
      <c r="B927057" s="76"/>
      <c r="C927057" s="75"/>
    </row>
    <row r="927058" spans="2:3" x14ac:dyDescent="0.25">
      <c r="B927058" s="76"/>
      <c r="C927058" s="75"/>
    </row>
    <row r="927059" spans="2:3" x14ac:dyDescent="0.25">
      <c r="B927059" s="76"/>
      <c r="C927059" s="75"/>
    </row>
    <row r="927060" spans="2:3" x14ac:dyDescent="0.25">
      <c r="B927060" s="76"/>
      <c r="C927060" s="75"/>
    </row>
    <row r="927061" spans="2:3" x14ac:dyDescent="0.25">
      <c r="B927061" s="76"/>
      <c r="C927061" s="75"/>
    </row>
    <row r="927171" spans="2:3" x14ac:dyDescent="0.25">
      <c r="B927171" s="76"/>
      <c r="C927171" s="75"/>
    </row>
    <row r="927172" spans="2:3" x14ac:dyDescent="0.25">
      <c r="B927172" s="76"/>
      <c r="C927172" s="75"/>
    </row>
    <row r="927173" spans="2:3" x14ac:dyDescent="0.25">
      <c r="B927173" s="76"/>
      <c r="C927173" s="75"/>
    </row>
    <row r="927174" spans="2:3" x14ac:dyDescent="0.25">
      <c r="B927174" s="76"/>
      <c r="C927174" s="75"/>
    </row>
    <row r="927175" spans="2:3" x14ac:dyDescent="0.25">
      <c r="B927175" s="76"/>
      <c r="C927175" s="75"/>
    </row>
    <row r="927176" spans="2:3" x14ac:dyDescent="0.25">
      <c r="B927176" s="76"/>
      <c r="C927176" s="75"/>
    </row>
    <row r="927177" spans="2:3" x14ac:dyDescent="0.25">
      <c r="B927177" s="76"/>
      <c r="C927177" s="75"/>
    </row>
    <row r="927178" spans="2:3" x14ac:dyDescent="0.25">
      <c r="B927178" s="76"/>
      <c r="C927178" s="75"/>
    </row>
    <row r="927179" spans="2:3" x14ac:dyDescent="0.25">
      <c r="B927179" s="76"/>
      <c r="C927179" s="75"/>
    </row>
    <row r="927180" spans="2:3" x14ac:dyDescent="0.25">
      <c r="B927180" s="76"/>
      <c r="C927180" s="75"/>
    </row>
    <row r="927181" spans="2:3" x14ac:dyDescent="0.25">
      <c r="B927181" s="76"/>
      <c r="C927181" s="75"/>
    </row>
    <row r="927182" spans="2:3" x14ac:dyDescent="0.25">
      <c r="B927182" s="76"/>
      <c r="C927182" s="75"/>
    </row>
    <row r="927183" spans="2:3" x14ac:dyDescent="0.25">
      <c r="B927183" s="76"/>
      <c r="C927183" s="75"/>
    </row>
    <row r="927293" spans="2:3" x14ac:dyDescent="0.25">
      <c r="B927293" s="76"/>
      <c r="C927293" s="75"/>
    </row>
    <row r="927294" spans="2:3" x14ac:dyDescent="0.25">
      <c r="B927294" s="76"/>
      <c r="C927294" s="75"/>
    </row>
    <row r="927295" spans="2:3" x14ac:dyDescent="0.25">
      <c r="B927295" s="76"/>
      <c r="C927295" s="75"/>
    </row>
    <row r="927296" spans="2:3" x14ac:dyDescent="0.25">
      <c r="B927296" s="76"/>
      <c r="C927296" s="75"/>
    </row>
    <row r="927297" spans="2:3" x14ac:dyDescent="0.25">
      <c r="B927297" s="76"/>
      <c r="C927297" s="75"/>
    </row>
    <row r="927298" spans="2:3" x14ac:dyDescent="0.25">
      <c r="B927298" s="76"/>
      <c r="C927298" s="75"/>
    </row>
    <row r="927299" spans="2:3" x14ac:dyDescent="0.25">
      <c r="B927299" s="76"/>
      <c r="C927299" s="75"/>
    </row>
    <row r="927300" spans="2:3" x14ac:dyDescent="0.25">
      <c r="B927300" s="76"/>
      <c r="C927300" s="75"/>
    </row>
    <row r="927301" spans="2:3" x14ac:dyDescent="0.25">
      <c r="B927301" s="76"/>
      <c r="C927301" s="75"/>
    </row>
    <row r="927302" spans="2:3" x14ac:dyDescent="0.25">
      <c r="B927302" s="76"/>
      <c r="C927302" s="75"/>
    </row>
    <row r="927303" spans="2:3" x14ac:dyDescent="0.25">
      <c r="B927303" s="76"/>
      <c r="C927303" s="75"/>
    </row>
    <row r="927304" spans="2:3" x14ac:dyDescent="0.25">
      <c r="B927304" s="76"/>
      <c r="C927304" s="75"/>
    </row>
    <row r="927305" spans="2:3" x14ac:dyDescent="0.25">
      <c r="B927305" s="76"/>
      <c r="C927305" s="75"/>
    </row>
    <row r="927415" spans="2:3" x14ac:dyDescent="0.25">
      <c r="B927415" s="76"/>
      <c r="C927415" s="75"/>
    </row>
    <row r="927416" spans="2:3" x14ac:dyDescent="0.25">
      <c r="B927416" s="76"/>
      <c r="C927416" s="75"/>
    </row>
    <row r="927417" spans="2:3" x14ac:dyDescent="0.25">
      <c r="B927417" s="76"/>
      <c r="C927417" s="75"/>
    </row>
    <row r="927418" spans="2:3" x14ac:dyDescent="0.25">
      <c r="B927418" s="76"/>
      <c r="C927418" s="75"/>
    </row>
    <row r="927419" spans="2:3" x14ac:dyDescent="0.25">
      <c r="B927419" s="76"/>
      <c r="C927419" s="75"/>
    </row>
    <row r="927420" spans="2:3" x14ac:dyDescent="0.25">
      <c r="B927420" s="76"/>
      <c r="C927420" s="75"/>
    </row>
    <row r="927421" spans="2:3" x14ac:dyDescent="0.25">
      <c r="B927421" s="76"/>
      <c r="C927421" s="75"/>
    </row>
    <row r="927422" spans="2:3" x14ac:dyDescent="0.25">
      <c r="B927422" s="76"/>
      <c r="C927422" s="75"/>
    </row>
    <row r="927423" spans="2:3" x14ac:dyDescent="0.25">
      <c r="B927423" s="76"/>
      <c r="C927423" s="75"/>
    </row>
    <row r="927424" spans="2:3" x14ac:dyDescent="0.25">
      <c r="B927424" s="76"/>
      <c r="C927424" s="75"/>
    </row>
    <row r="927425" spans="2:3" x14ac:dyDescent="0.25">
      <c r="B927425" s="76"/>
      <c r="C927425" s="75"/>
    </row>
    <row r="927426" spans="2:3" x14ac:dyDescent="0.25">
      <c r="B927426" s="76"/>
      <c r="C927426" s="75"/>
    </row>
    <row r="927427" spans="2:3" x14ac:dyDescent="0.25">
      <c r="B927427" s="76"/>
      <c r="C927427" s="75"/>
    </row>
    <row r="927537" spans="2:3" x14ac:dyDescent="0.25">
      <c r="B927537" s="76"/>
      <c r="C927537" s="75"/>
    </row>
    <row r="927538" spans="2:3" x14ac:dyDescent="0.25">
      <c r="B927538" s="76"/>
      <c r="C927538" s="75"/>
    </row>
    <row r="927539" spans="2:3" x14ac:dyDescent="0.25">
      <c r="B927539" s="76"/>
      <c r="C927539" s="75"/>
    </row>
    <row r="927540" spans="2:3" x14ac:dyDescent="0.25">
      <c r="B927540" s="76"/>
      <c r="C927540" s="75"/>
    </row>
    <row r="927541" spans="2:3" x14ac:dyDescent="0.25">
      <c r="B927541" s="76"/>
      <c r="C927541" s="75"/>
    </row>
    <row r="927542" spans="2:3" x14ac:dyDescent="0.25">
      <c r="B927542" s="76"/>
      <c r="C927542" s="75"/>
    </row>
    <row r="927543" spans="2:3" x14ac:dyDescent="0.25">
      <c r="B927543" s="76"/>
      <c r="C927543" s="75"/>
    </row>
    <row r="927544" spans="2:3" x14ac:dyDescent="0.25">
      <c r="B927544" s="76"/>
      <c r="C927544" s="75"/>
    </row>
    <row r="927545" spans="2:3" x14ac:dyDescent="0.25">
      <c r="B927545" s="76"/>
      <c r="C927545" s="75"/>
    </row>
    <row r="927546" spans="2:3" x14ac:dyDescent="0.25">
      <c r="B927546" s="76"/>
      <c r="C927546" s="75"/>
    </row>
    <row r="927547" spans="2:3" x14ac:dyDescent="0.25">
      <c r="B927547" s="76"/>
      <c r="C927547" s="75"/>
    </row>
    <row r="927548" spans="2:3" x14ac:dyDescent="0.25">
      <c r="B927548" s="76"/>
      <c r="C927548" s="75"/>
    </row>
    <row r="927549" spans="2:3" x14ac:dyDescent="0.25">
      <c r="B927549" s="76"/>
      <c r="C927549" s="75"/>
    </row>
    <row r="927659" spans="2:3" x14ac:dyDescent="0.25">
      <c r="B927659" s="76"/>
      <c r="C927659" s="75"/>
    </row>
    <row r="927660" spans="2:3" x14ac:dyDescent="0.25">
      <c r="B927660" s="76"/>
      <c r="C927660" s="75"/>
    </row>
    <row r="927661" spans="2:3" x14ac:dyDescent="0.25">
      <c r="B927661" s="76"/>
      <c r="C927661" s="75"/>
    </row>
    <row r="927662" spans="2:3" x14ac:dyDescent="0.25">
      <c r="B927662" s="76"/>
      <c r="C927662" s="75"/>
    </row>
    <row r="927663" spans="2:3" x14ac:dyDescent="0.25">
      <c r="B927663" s="76"/>
      <c r="C927663" s="75"/>
    </row>
    <row r="927664" spans="2:3" x14ac:dyDescent="0.25">
      <c r="B927664" s="76"/>
      <c r="C927664" s="75"/>
    </row>
    <row r="927665" spans="2:3" x14ac:dyDescent="0.25">
      <c r="B927665" s="76"/>
      <c r="C927665" s="75"/>
    </row>
    <row r="927666" spans="2:3" x14ac:dyDescent="0.25">
      <c r="B927666" s="76"/>
      <c r="C927666" s="75"/>
    </row>
    <row r="927667" spans="2:3" x14ac:dyDescent="0.25">
      <c r="B927667" s="76"/>
      <c r="C927667" s="75"/>
    </row>
    <row r="927668" spans="2:3" x14ac:dyDescent="0.25">
      <c r="B927668" s="76"/>
      <c r="C927668" s="75"/>
    </row>
    <row r="927669" spans="2:3" x14ac:dyDescent="0.25">
      <c r="B927669" s="76"/>
      <c r="C927669" s="75"/>
    </row>
    <row r="927670" spans="2:3" x14ac:dyDescent="0.25">
      <c r="B927670" s="76"/>
      <c r="C927670" s="75"/>
    </row>
    <row r="927671" spans="2:3" x14ac:dyDescent="0.25">
      <c r="B927671" s="76"/>
      <c r="C927671" s="75"/>
    </row>
    <row r="927781" spans="2:3" x14ac:dyDescent="0.25">
      <c r="B927781" s="76"/>
      <c r="C927781" s="75"/>
    </row>
    <row r="927782" spans="2:3" x14ac:dyDescent="0.25">
      <c r="B927782" s="76"/>
      <c r="C927782" s="75"/>
    </row>
    <row r="927783" spans="2:3" x14ac:dyDescent="0.25">
      <c r="B927783" s="76"/>
      <c r="C927783" s="75"/>
    </row>
    <row r="927784" spans="2:3" x14ac:dyDescent="0.25">
      <c r="B927784" s="76"/>
      <c r="C927784" s="75"/>
    </row>
    <row r="927785" spans="2:3" x14ac:dyDescent="0.25">
      <c r="B927785" s="76"/>
      <c r="C927785" s="75"/>
    </row>
    <row r="927786" spans="2:3" x14ac:dyDescent="0.25">
      <c r="B927786" s="76"/>
      <c r="C927786" s="75"/>
    </row>
    <row r="927787" spans="2:3" x14ac:dyDescent="0.25">
      <c r="B927787" s="76"/>
      <c r="C927787" s="75"/>
    </row>
    <row r="927788" spans="2:3" x14ac:dyDescent="0.25">
      <c r="B927788" s="76"/>
      <c r="C927788" s="75"/>
    </row>
    <row r="927789" spans="2:3" x14ac:dyDescent="0.25">
      <c r="B927789" s="76"/>
      <c r="C927789" s="75"/>
    </row>
    <row r="927790" spans="2:3" x14ac:dyDescent="0.25">
      <c r="B927790" s="76"/>
      <c r="C927790" s="75"/>
    </row>
    <row r="927791" spans="2:3" x14ac:dyDescent="0.25">
      <c r="B927791" s="76"/>
      <c r="C927791" s="75"/>
    </row>
    <row r="927792" spans="2:3" x14ac:dyDescent="0.25">
      <c r="B927792" s="76"/>
      <c r="C927792" s="75"/>
    </row>
    <row r="927793" spans="2:3" x14ac:dyDescent="0.25">
      <c r="B927793" s="76"/>
      <c r="C927793" s="75"/>
    </row>
    <row r="927903" spans="2:3" x14ac:dyDescent="0.25">
      <c r="B927903" s="76"/>
      <c r="C927903" s="75"/>
    </row>
    <row r="927904" spans="2:3" x14ac:dyDescent="0.25">
      <c r="B927904" s="76"/>
      <c r="C927904" s="75"/>
    </row>
    <row r="927905" spans="2:3" x14ac:dyDescent="0.25">
      <c r="B927905" s="76"/>
      <c r="C927905" s="75"/>
    </row>
    <row r="927906" spans="2:3" x14ac:dyDescent="0.25">
      <c r="B927906" s="76"/>
      <c r="C927906" s="75"/>
    </row>
    <row r="927907" spans="2:3" x14ac:dyDescent="0.25">
      <c r="B927907" s="76"/>
      <c r="C927907" s="75"/>
    </row>
    <row r="927908" spans="2:3" x14ac:dyDescent="0.25">
      <c r="B927908" s="76"/>
      <c r="C927908" s="75"/>
    </row>
    <row r="927909" spans="2:3" x14ac:dyDescent="0.25">
      <c r="B927909" s="76"/>
      <c r="C927909" s="75"/>
    </row>
    <row r="927910" spans="2:3" x14ac:dyDescent="0.25">
      <c r="B927910" s="76"/>
      <c r="C927910" s="75"/>
    </row>
    <row r="927911" spans="2:3" x14ac:dyDescent="0.25">
      <c r="B927911" s="76"/>
      <c r="C927911" s="75"/>
    </row>
    <row r="927912" spans="2:3" x14ac:dyDescent="0.25">
      <c r="B927912" s="76"/>
      <c r="C927912" s="75"/>
    </row>
    <row r="927913" spans="2:3" x14ac:dyDescent="0.25">
      <c r="B927913" s="76"/>
      <c r="C927913" s="75"/>
    </row>
    <row r="927914" spans="2:3" x14ac:dyDescent="0.25">
      <c r="B927914" s="76"/>
      <c r="C927914" s="75"/>
    </row>
    <row r="927915" spans="2:3" x14ac:dyDescent="0.25">
      <c r="B927915" s="76"/>
      <c r="C927915" s="75"/>
    </row>
    <row r="928025" spans="2:3" x14ac:dyDescent="0.25">
      <c r="B928025" s="76"/>
      <c r="C928025" s="75"/>
    </row>
    <row r="928026" spans="2:3" x14ac:dyDescent="0.25">
      <c r="B928026" s="76"/>
      <c r="C928026" s="75"/>
    </row>
    <row r="928027" spans="2:3" x14ac:dyDescent="0.25">
      <c r="B928027" s="76"/>
      <c r="C928027" s="75"/>
    </row>
    <row r="928028" spans="2:3" x14ac:dyDescent="0.25">
      <c r="B928028" s="76"/>
      <c r="C928028" s="75"/>
    </row>
    <row r="928029" spans="2:3" x14ac:dyDescent="0.25">
      <c r="B928029" s="76"/>
      <c r="C928029" s="75"/>
    </row>
    <row r="928030" spans="2:3" x14ac:dyDescent="0.25">
      <c r="B928030" s="76"/>
      <c r="C928030" s="75"/>
    </row>
    <row r="928031" spans="2:3" x14ac:dyDescent="0.25">
      <c r="B928031" s="76"/>
      <c r="C928031" s="75"/>
    </row>
    <row r="928032" spans="2:3" x14ac:dyDescent="0.25">
      <c r="B928032" s="76"/>
      <c r="C928032" s="75"/>
    </row>
    <row r="928033" spans="2:3" x14ac:dyDescent="0.25">
      <c r="B928033" s="76"/>
      <c r="C928033" s="75"/>
    </row>
    <row r="928034" spans="2:3" x14ac:dyDescent="0.25">
      <c r="B928034" s="76"/>
      <c r="C928034" s="75"/>
    </row>
    <row r="928035" spans="2:3" x14ac:dyDescent="0.25">
      <c r="B928035" s="76"/>
      <c r="C928035" s="75"/>
    </row>
    <row r="928036" spans="2:3" x14ac:dyDescent="0.25">
      <c r="B928036" s="76"/>
      <c r="C928036" s="75"/>
    </row>
    <row r="928037" spans="2:3" x14ac:dyDescent="0.25">
      <c r="B928037" s="76"/>
      <c r="C928037" s="75"/>
    </row>
    <row r="928147" spans="2:3" x14ac:dyDescent="0.25">
      <c r="B928147" s="76"/>
      <c r="C928147" s="75"/>
    </row>
    <row r="928148" spans="2:3" x14ac:dyDescent="0.25">
      <c r="B928148" s="76"/>
      <c r="C928148" s="75"/>
    </row>
    <row r="928149" spans="2:3" x14ac:dyDescent="0.25">
      <c r="B928149" s="76"/>
      <c r="C928149" s="75"/>
    </row>
    <row r="928150" spans="2:3" x14ac:dyDescent="0.25">
      <c r="B928150" s="76"/>
      <c r="C928150" s="75"/>
    </row>
    <row r="928151" spans="2:3" x14ac:dyDescent="0.25">
      <c r="B928151" s="76"/>
      <c r="C928151" s="75"/>
    </row>
    <row r="928152" spans="2:3" x14ac:dyDescent="0.25">
      <c r="B928152" s="76"/>
      <c r="C928152" s="75"/>
    </row>
    <row r="928153" spans="2:3" x14ac:dyDescent="0.25">
      <c r="B928153" s="76"/>
      <c r="C928153" s="75"/>
    </row>
    <row r="928154" spans="2:3" x14ac:dyDescent="0.25">
      <c r="B928154" s="76"/>
      <c r="C928154" s="75"/>
    </row>
    <row r="928155" spans="2:3" x14ac:dyDescent="0.25">
      <c r="B928155" s="76"/>
      <c r="C928155" s="75"/>
    </row>
    <row r="928156" spans="2:3" x14ac:dyDescent="0.25">
      <c r="B928156" s="76"/>
      <c r="C928156" s="75"/>
    </row>
    <row r="928157" spans="2:3" x14ac:dyDescent="0.25">
      <c r="B928157" s="76"/>
      <c r="C928157" s="75"/>
    </row>
    <row r="928158" spans="2:3" x14ac:dyDescent="0.25">
      <c r="B928158" s="76"/>
      <c r="C928158" s="75"/>
    </row>
    <row r="928159" spans="2:3" x14ac:dyDescent="0.25">
      <c r="B928159" s="76"/>
      <c r="C928159" s="75"/>
    </row>
    <row r="928269" spans="2:3" x14ac:dyDescent="0.25">
      <c r="B928269" s="76"/>
      <c r="C928269" s="75"/>
    </row>
    <row r="928270" spans="2:3" x14ac:dyDescent="0.25">
      <c r="B928270" s="76"/>
      <c r="C928270" s="75"/>
    </row>
    <row r="928271" spans="2:3" x14ac:dyDescent="0.25">
      <c r="B928271" s="76"/>
      <c r="C928271" s="75"/>
    </row>
    <row r="928272" spans="2:3" x14ac:dyDescent="0.25">
      <c r="B928272" s="76"/>
      <c r="C928272" s="75"/>
    </row>
    <row r="928273" spans="2:3" x14ac:dyDescent="0.25">
      <c r="B928273" s="76"/>
      <c r="C928273" s="75"/>
    </row>
    <row r="928274" spans="2:3" x14ac:dyDescent="0.25">
      <c r="B928274" s="76"/>
      <c r="C928274" s="75"/>
    </row>
    <row r="928275" spans="2:3" x14ac:dyDescent="0.25">
      <c r="B928275" s="76"/>
      <c r="C928275" s="75"/>
    </row>
    <row r="928276" spans="2:3" x14ac:dyDescent="0.25">
      <c r="B928276" s="76"/>
      <c r="C928276" s="75"/>
    </row>
    <row r="928277" spans="2:3" x14ac:dyDescent="0.25">
      <c r="B928277" s="76"/>
      <c r="C928277" s="75"/>
    </row>
    <row r="928278" spans="2:3" x14ac:dyDescent="0.25">
      <c r="B928278" s="76"/>
      <c r="C928278" s="75"/>
    </row>
    <row r="928279" spans="2:3" x14ac:dyDescent="0.25">
      <c r="B928279" s="76"/>
      <c r="C928279" s="75"/>
    </row>
    <row r="928280" spans="2:3" x14ac:dyDescent="0.25">
      <c r="B928280" s="76"/>
      <c r="C928280" s="75"/>
    </row>
    <row r="928281" spans="2:3" x14ac:dyDescent="0.25">
      <c r="B928281" s="76"/>
      <c r="C928281" s="75"/>
    </row>
    <row r="928391" spans="2:3" x14ac:dyDescent="0.25">
      <c r="B928391" s="76"/>
      <c r="C928391" s="75"/>
    </row>
    <row r="928392" spans="2:3" x14ac:dyDescent="0.25">
      <c r="B928392" s="76"/>
      <c r="C928392" s="75"/>
    </row>
    <row r="928393" spans="2:3" x14ac:dyDescent="0.25">
      <c r="B928393" s="76"/>
      <c r="C928393" s="75"/>
    </row>
    <row r="928394" spans="2:3" x14ac:dyDescent="0.25">
      <c r="B928394" s="76"/>
      <c r="C928394" s="75"/>
    </row>
    <row r="928395" spans="2:3" x14ac:dyDescent="0.25">
      <c r="B928395" s="76"/>
      <c r="C928395" s="75"/>
    </row>
    <row r="928396" spans="2:3" x14ac:dyDescent="0.25">
      <c r="B928396" s="76"/>
      <c r="C928396" s="75"/>
    </row>
    <row r="928397" spans="2:3" x14ac:dyDescent="0.25">
      <c r="B928397" s="76"/>
      <c r="C928397" s="75"/>
    </row>
    <row r="928398" spans="2:3" x14ac:dyDescent="0.25">
      <c r="B928398" s="76"/>
      <c r="C928398" s="75"/>
    </row>
    <row r="928399" spans="2:3" x14ac:dyDescent="0.25">
      <c r="B928399" s="76"/>
      <c r="C928399" s="75"/>
    </row>
    <row r="928400" spans="2:3" x14ac:dyDescent="0.25">
      <c r="B928400" s="76"/>
      <c r="C928400" s="75"/>
    </row>
    <row r="928401" spans="2:3" x14ac:dyDescent="0.25">
      <c r="B928401" s="76"/>
      <c r="C928401" s="75"/>
    </row>
    <row r="928402" spans="2:3" x14ac:dyDescent="0.25">
      <c r="B928402" s="76"/>
      <c r="C928402" s="75"/>
    </row>
    <row r="928403" spans="2:3" x14ac:dyDescent="0.25">
      <c r="B928403" s="76"/>
      <c r="C928403" s="75"/>
    </row>
    <row r="928513" spans="2:3" x14ac:dyDescent="0.25">
      <c r="B928513" s="76"/>
      <c r="C928513" s="75"/>
    </row>
    <row r="928514" spans="2:3" x14ac:dyDescent="0.25">
      <c r="B928514" s="76"/>
      <c r="C928514" s="75"/>
    </row>
    <row r="928515" spans="2:3" x14ac:dyDescent="0.25">
      <c r="B928515" s="76"/>
      <c r="C928515" s="75"/>
    </row>
    <row r="928516" spans="2:3" x14ac:dyDescent="0.25">
      <c r="B928516" s="76"/>
      <c r="C928516" s="75"/>
    </row>
    <row r="928517" spans="2:3" x14ac:dyDescent="0.25">
      <c r="B928517" s="76"/>
      <c r="C928517" s="75"/>
    </row>
    <row r="928518" spans="2:3" x14ac:dyDescent="0.25">
      <c r="B928518" s="76"/>
      <c r="C928518" s="75"/>
    </row>
    <row r="928519" spans="2:3" x14ac:dyDescent="0.25">
      <c r="B928519" s="76"/>
      <c r="C928519" s="75"/>
    </row>
    <row r="928520" spans="2:3" x14ac:dyDescent="0.25">
      <c r="B928520" s="76"/>
      <c r="C928520" s="75"/>
    </row>
    <row r="928521" spans="2:3" x14ac:dyDescent="0.25">
      <c r="B928521" s="76"/>
      <c r="C928521" s="75"/>
    </row>
    <row r="928522" spans="2:3" x14ac:dyDescent="0.25">
      <c r="B928522" s="76"/>
      <c r="C928522" s="75"/>
    </row>
    <row r="928523" spans="2:3" x14ac:dyDescent="0.25">
      <c r="B928523" s="76"/>
      <c r="C928523" s="75"/>
    </row>
    <row r="928524" spans="2:3" x14ac:dyDescent="0.25">
      <c r="B928524" s="76"/>
      <c r="C928524" s="75"/>
    </row>
    <row r="928525" spans="2:3" x14ac:dyDescent="0.25">
      <c r="B928525" s="76"/>
      <c r="C928525" s="75"/>
    </row>
    <row r="928635" spans="2:3" x14ac:dyDescent="0.25">
      <c r="B928635" s="76"/>
      <c r="C928635" s="75"/>
    </row>
    <row r="928636" spans="2:3" x14ac:dyDescent="0.25">
      <c r="B928636" s="76"/>
      <c r="C928636" s="75"/>
    </row>
    <row r="928637" spans="2:3" x14ac:dyDescent="0.25">
      <c r="B928637" s="76"/>
      <c r="C928637" s="75"/>
    </row>
    <row r="928638" spans="2:3" x14ac:dyDescent="0.25">
      <c r="B928638" s="76"/>
      <c r="C928638" s="75"/>
    </row>
    <row r="928639" spans="2:3" x14ac:dyDescent="0.25">
      <c r="B928639" s="76"/>
      <c r="C928639" s="75"/>
    </row>
    <row r="928640" spans="2:3" x14ac:dyDescent="0.25">
      <c r="B928640" s="76"/>
      <c r="C928640" s="75"/>
    </row>
    <row r="928641" spans="2:3" x14ac:dyDescent="0.25">
      <c r="B928641" s="76"/>
      <c r="C928641" s="75"/>
    </row>
    <row r="928642" spans="2:3" x14ac:dyDescent="0.25">
      <c r="B928642" s="76"/>
      <c r="C928642" s="75"/>
    </row>
    <row r="928643" spans="2:3" x14ac:dyDescent="0.25">
      <c r="B928643" s="76"/>
      <c r="C928643" s="75"/>
    </row>
    <row r="928644" spans="2:3" x14ac:dyDescent="0.25">
      <c r="B928644" s="76"/>
      <c r="C928644" s="75"/>
    </row>
    <row r="928645" spans="2:3" x14ac:dyDescent="0.25">
      <c r="B928645" s="76"/>
      <c r="C928645" s="75"/>
    </row>
    <row r="928646" spans="2:3" x14ac:dyDescent="0.25">
      <c r="B928646" s="76"/>
      <c r="C928646" s="75"/>
    </row>
    <row r="928647" spans="2:3" x14ac:dyDescent="0.25">
      <c r="B928647" s="76"/>
      <c r="C928647" s="75"/>
    </row>
    <row r="928757" spans="2:3" x14ac:dyDescent="0.25">
      <c r="B928757" s="76"/>
      <c r="C928757" s="75"/>
    </row>
    <row r="928758" spans="2:3" x14ac:dyDescent="0.25">
      <c r="B928758" s="76"/>
      <c r="C928758" s="75"/>
    </row>
    <row r="928759" spans="2:3" x14ac:dyDescent="0.25">
      <c r="B928759" s="76"/>
      <c r="C928759" s="75"/>
    </row>
    <row r="928760" spans="2:3" x14ac:dyDescent="0.25">
      <c r="B928760" s="76"/>
      <c r="C928760" s="75"/>
    </row>
    <row r="928761" spans="2:3" x14ac:dyDescent="0.25">
      <c r="B928761" s="76"/>
      <c r="C928761" s="75"/>
    </row>
    <row r="928762" spans="2:3" x14ac:dyDescent="0.25">
      <c r="B928762" s="76"/>
      <c r="C928762" s="75"/>
    </row>
    <row r="928763" spans="2:3" x14ac:dyDescent="0.25">
      <c r="B928763" s="76"/>
      <c r="C928763" s="75"/>
    </row>
    <row r="928764" spans="2:3" x14ac:dyDescent="0.25">
      <c r="B928764" s="76"/>
      <c r="C928764" s="75"/>
    </row>
    <row r="928765" spans="2:3" x14ac:dyDescent="0.25">
      <c r="B928765" s="76"/>
      <c r="C928765" s="75"/>
    </row>
    <row r="928766" spans="2:3" x14ac:dyDescent="0.25">
      <c r="B928766" s="76"/>
      <c r="C928766" s="75"/>
    </row>
    <row r="928767" spans="2:3" x14ac:dyDescent="0.25">
      <c r="B928767" s="76"/>
      <c r="C928767" s="75"/>
    </row>
    <row r="928768" spans="2:3" x14ac:dyDescent="0.25">
      <c r="B928768" s="76"/>
      <c r="C928768" s="75"/>
    </row>
    <row r="928769" spans="2:3" x14ac:dyDescent="0.25">
      <c r="B928769" s="76"/>
      <c r="C928769" s="75"/>
    </row>
    <row r="928879" spans="2:3" x14ac:dyDescent="0.25">
      <c r="B928879" s="76"/>
      <c r="C928879" s="75"/>
    </row>
    <row r="928880" spans="2:3" x14ac:dyDescent="0.25">
      <c r="B928880" s="76"/>
      <c r="C928880" s="75"/>
    </row>
    <row r="928881" spans="2:3" x14ac:dyDescent="0.25">
      <c r="B928881" s="76"/>
      <c r="C928881" s="75"/>
    </row>
    <row r="928882" spans="2:3" x14ac:dyDescent="0.25">
      <c r="B928882" s="76"/>
      <c r="C928882" s="75"/>
    </row>
    <row r="928883" spans="2:3" x14ac:dyDescent="0.25">
      <c r="B928883" s="76"/>
      <c r="C928883" s="75"/>
    </row>
    <row r="928884" spans="2:3" x14ac:dyDescent="0.25">
      <c r="B928884" s="76"/>
      <c r="C928884" s="75"/>
    </row>
    <row r="928885" spans="2:3" x14ac:dyDescent="0.25">
      <c r="B928885" s="76"/>
      <c r="C928885" s="75"/>
    </row>
    <row r="928886" spans="2:3" x14ac:dyDescent="0.25">
      <c r="B928886" s="76"/>
      <c r="C928886" s="75"/>
    </row>
    <row r="928887" spans="2:3" x14ac:dyDescent="0.25">
      <c r="B928887" s="76"/>
      <c r="C928887" s="75"/>
    </row>
    <row r="928888" spans="2:3" x14ac:dyDescent="0.25">
      <c r="B928888" s="76"/>
      <c r="C928888" s="75"/>
    </row>
    <row r="928889" spans="2:3" x14ac:dyDescent="0.25">
      <c r="B928889" s="76"/>
      <c r="C928889" s="75"/>
    </row>
    <row r="928890" spans="2:3" x14ac:dyDescent="0.25">
      <c r="B928890" s="76"/>
      <c r="C928890" s="75"/>
    </row>
    <row r="928891" spans="2:3" x14ac:dyDescent="0.25">
      <c r="B928891" s="76"/>
      <c r="C928891" s="75"/>
    </row>
    <row r="929001" spans="2:3" x14ac:dyDescent="0.25">
      <c r="B929001" s="76"/>
      <c r="C929001" s="75"/>
    </row>
    <row r="929002" spans="2:3" x14ac:dyDescent="0.25">
      <c r="B929002" s="76"/>
      <c r="C929002" s="75"/>
    </row>
    <row r="929003" spans="2:3" x14ac:dyDescent="0.25">
      <c r="B929003" s="76"/>
      <c r="C929003" s="75"/>
    </row>
    <row r="929004" spans="2:3" x14ac:dyDescent="0.25">
      <c r="B929004" s="76"/>
      <c r="C929004" s="75"/>
    </row>
    <row r="929005" spans="2:3" x14ac:dyDescent="0.25">
      <c r="B929005" s="76"/>
      <c r="C929005" s="75"/>
    </row>
    <row r="929006" spans="2:3" x14ac:dyDescent="0.25">
      <c r="B929006" s="76"/>
      <c r="C929006" s="75"/>
    </row>
    <row r="929007" spans="2:3" x14ac:dyDescent="0.25">
      <c r="B929007" s="76"/>
      <c r="C929007" s="75"/>
    </row>
    <row r="929008" spans="2:3" x14ac:dyDescent="0.25">
      <c r="B929008" s="76"/>
      <c r="C929008" s="75"/>
    </row>
    <row r="929009" spans="2:3" x14ac:dyDescent="0.25">
      <c r="B929009" s="76"/>
      <c r="C929009" s="75"/>
    </row>
    <row r="929010" spans="2:3" x14ac:dyDescent="0.25">
      <c r="B929010" s="76"/>
      <c r="C929010" s="75"/>
    </row>
    <row r="929011" spans="2:3" x14ac:dyDescent="0.25">
      <c r="B929011" s="76"/>
      <c r="C929011" s="75"/>
    </row>
    <row r="929012" spans="2:3" x14ac:dyDescent="0.25">
      <c r="B929012" s="76"/>
      <c r="C929012" s="75"/>
    </row>
    <row r="929013" spans="2:3" x14ac:dyDescent="0.25">
      <c r="B929013" s="76"/>
      <c r="C929013" s="75"/>
    </row>
    <row r="929123" spans="2:3" x14ac:dyDescent="0.25">
      <c r="B929123" s="76"/>
      <c r="C929123" s="75"/>
    </row>
    <row r="929124" spans="2:3" x14ac:dyDescent="0.25">
      <c r="B929124" s="76"/>
      <c r="C929124" s="75"/>
    </row>
    <row r="929125" spans="2:3" x14ac:dyDescent="0.25">
      <c r="B929125" s="76"/>
      <c r="C929125" s="75"/>
    </row>
    <row r="929126" spans="2:3" x14ac:dyDescent="0.25">
      <c r="B929126" s="76"/>
      <c r="C929126" s="75"/>
    </row>
    <row r="929127" spans="2:3" x14ac:dyDescent="0.25">
      <c r="B929127" s="76"/>
      <c r="C929127" s="75"/>
    </row>
    <row r="929128" spans="2:3" x14ac:dyDescent="0.25">
      <c r="B929128" s="76"/>
      <c r="C929128" s="75"/>
    </row>
    <row r="929129" spans="2:3" x14ac:dyDescent="0.25">
      <c r="B929129" s="76"/>
      <c r="C929129" s="75"/>
    </row>
    <row r="929130" spans="2:3" x14ac:dyDescent="0.25">
      <c r="B929130" s="76"/>
      <c r="C929130" s="75"/>
    </row>
    <row r="929131" spans="2:3" x14ac:dyDescent="0.25">
      <c r="B929131" s="76"/>
      <c r="C929131" s="75"/>
    </row>
    <row r="929132" spans="2:3" x14ac:dyDescent="0.25">
      <c r="B929132" s="76"/>
      <c r="C929132" s="75"/>
    </row>
    <row r="929133" spans="2:3" x14ac:dyDescent="0.25">
      <c r="B929133" s="76"/>
      <c r="C929133" s="75"/>
    </row>
    <row r="929134" spans="2:3" x14ac:dyDescent="0.25">
      <c r="B929134" s="76"/>
      <c r="C929134" s="75"/>
    </row>
    <row r="929135" spans="2:3" x14ac:dyDescent="0.25">
      <c r="B929135" s="76"/>
      <c r="C929135" s="75"/>
    </row>
    <row r="929245" spans="2:3" x14ac:dyDescent="0.25">
      <c r="B929245" s="76"/>
      <c r="C929245" s="75"/>
    </row>
    <row r="929246" spans="2:3" x14ac:dyDescent="0.25">
      <c r="B929246" s="76"/>
      <c r="C929246" s="75"/>
    </row>
    <row r="929247" spans="2:3" x14ac:dyDescent="0.25">
      <c r="B929247" s="76"/>
      <c r="C929247" s="75"/>
    </row>
    <row r="929248" spans="2:3" x14ac:dyDescent="0.25">
      <c r="B929248" s="76"/>
      <c r="C929248" s="75"/>
    </row>
    <row r="929249" spans="2:3" x14ac:dyDescent="0.25">
      <c r="B929249" s="76"/>
      <c r="C929249" s="75"/>
    </row>
    <row r="929250" spans="2:3" x14ac:dyDescent="0.25">
      <c r="B929250" s="76"/>
      <c r="C929250" s="75"/>
    </row>
    <row r="929251" spans="2:3" x14ac:dyDescent="0.25">
      <c r="B929251" s="76"/>
      <c r="C929251" s="75"/>
    </row>
    <row r="929252" spans="2:3" x14ac:dyDescent="0.25">
      <c r="B929252" s="76"/>
      <c r="C929252" s="75"/>
    </row>
    <row r="929253" spans="2:3" x14ac:dyDescent="0.25">
      <c r="B929253" s="76"/>
      <c r="C929253" s="75"/>
    </row>
    <row r="929254" spans="2:3" x14ac:dyDescent="0.25">
      <c r="B929254" s="76"/>
      <c r="C929254" s="75"/>
    </row>
    <row r="929255" spans="2:3" x14ac:dyDescent="0.25">
      <c r="B929255" s="76"/>
      <c r="C929255" s="75"/>
    </row>
    <row r="929256" spans="2:3" x14ac:dyDescent="0.25">
      <c r="B929256" s="76"/>
      <c r="C929256" s="75"/>
    </row>
    <row r="929257" spans="2:3" x14ac:dyDescent="0.25">
      <c r="B929257" s="76"/>
      <c r="C929257" s="75"/>
    </row>
    <row r="929367" spans="2:3" x14ac:dyDescent="0.25">
      <c r="B929367" s="76"/>
      <c r="C929367" s="75"/>
    </row>
    <row r="929368" spans="2:3" x14ac:dyDescent="0.25">
      <c r="B929368" s="76"/>
      <c r="C929368" s="75"/>
    </row>
    <row r="929369" spans="2:3" x14ac:dyDescent="0.25">
      <c r="B929369" s="76"/>
      <c r="C929369" s="75"/>
    </row>
    <row r="929370" spans="2:3" x14ac:dyDescent="0.25">
      <c r="B929370" s="76"/>
      <c r="C929370" s="75"/>
    </row>
    <row r="929371" spans="2:3" x14ac:dyDescent="0.25">
      <c r="B929371" s="76"/>
      <c r="C929371" s="75"/>
    </row>
    <row r="929372" spans="2:3" x14ac:dyDescent="0.25">
      <c r="B929372" s="76"/>
      <c r="C929372" s="75"/>
    </row>
    <row r="929373" spans="2:3" x14ac:dyDescent="0.25">
      <c r="B929373" s="76"/>
      <c r="C929373" s="75"/>
    </row>
    <row r="929374" spans="2:3" x14ac:dyDescent="0.25">
      <c r="B929374" s="76"/>
      <c r="C929374" s="75"/>
    </row>
    <row r="929375" spans="2:3" x14ac:dyDescent="0.25">
      <c r="B929375" s="76"/>
      <c r="C929375" s="75"/>
    </row>
    <row r="929376" spans="2:3" x14ac:dyDescent="0.25">
      <c r="B929376" s="76"/>
      <c r="C929376" s="75"/>
    </row>
    <row r="929377" spans="2:3" x14ac:dyDescent="0.25">
      <c r="B929377" s="76"/>
      <c r="C929377" s="75"/>
    </row>
    <row r="929378" spans="2:3" x14ac:dyDescent="0.25">
      <c r="B929378" s="76"/>
      <c r="C929378" s="75"/>
    </row>
    <row r="929379" spans="2:3" x14ac:dyDescent="0.25">
      <c r="B929379" s="76"/>
      <c r="C929379" s="75"/>
    </row>
    <row r="929489" spans="2:3" x14ac:dyDescent="0.25">
      <c r="B929489" s="76"/>
      <c r="C929489" s="75"/>
    </row>
    <row r="929490" spans="2:3" x14ac:dyDescent="0.25">
      <c r="B929490" s="76"/>
      <c r="C929490" s="75"/>
    </row>
    <row r="929491" spans="2:3" x14ac:dyDescent="0.25">
      <c r="B929491" s="76"/>
      <c r="C929491" s="75"/>
    </row>
    <row r="929492" spans="2:3" x14ac:dyDescent="0.25">
      <c r="B929492" s="76"/>
      <c r="C929492" s="75"/>
    </row>
    <row r="929493" spans="2:3" x14ac:dyDescent="0.25">
      <c r="B929493" s="76"/>
      <c r="C929493" s="75"/>
    </row>
    <row r="929494" spans="2:3" x14ac:dyDescent="0.25">
      <c r="B929494" s="76"/>
      <c r="C929494" s="75"/>
    </row>
    <row r="929495" spans="2:3" x14ac:dyDescent="0.25">
      <c r="B929495" s="76"/>
      <c r="C929495" s="75"/>
    </row>
    <row r="929496" spans="2:3" x14ac:dyDescent="0.25">
      <c r="B929496" s="76"/>
      <c r="C929496" s="75"/>
    </row>
    <row r="929497" spans="2:3" x14ac:dyDescent="0.25">
      <c r="B929497" s="76"/>
      <c r="C929497" s="75"/>
    </row>
    <row r="929498" spans="2:3" x14ac:dyDescent="0.25">
      <c r="B929498" s="76"/>
      <c r="C929498" s="75"/>
    </row>
    <row r="929499" spans="2:3" x14ac:dyDescent="0.25">
      <c r="B929499" s="76"/>
      <c r="C929499" s="75"/>
    </row>
    <row r="929500" spans="2:3" x14ac:dyDescent="0.25">
      <c r="B929500" s="76"/>
      <c r="C929500" s="75"/>
    </row>
    <row r="929501" spans="2:3" x14ac:dyDescent="0.25">
      <c r="B929501" s="76"/>
      <c r="C929501" s="75"/>
    </row>
    <row r="929611" spans="2:3" x14ac:dyDescent="0.25">
      <c r="B929611" s="76"/>
      <c r="C929611" s="75"/>
    </row>
    <row r="929612" spans="2:3" x14ac:dyDescent="0.25">
      <c r="B929612" s="76"/>
      <c r="C929612" s="75"/>
    </row>
    <row r="929613" spans="2:3" x14ac:dyDescent="0.25">
      <c r="B929613" s="76"/>
      <c r="C929613" s="75"/>
    </row>
    <row r="929614" spans="2:3" x14ac:dyDescent="0.25">
      <c r="B929614" s="76"/>
      <c r="C929614" s="75"/>
    </row>
    <row r="929615" spans="2:3" x14ac:dyDescent="0.25">
      <c r="B929615" s="76"/>
      <c r="C929615" s="75"/>
    </row>
    <row r="929616" spans="2:3" x14ac:dyDescent="0.25">
      <c r="B929616" s="76"/>
      <c r="C929616" s="75"/>
    </row>
    <row r="929617" spans="2:3" x14ac:dyDescent="0.25">
      <c r="B929617" s="76"/>
      <c r="C929617" s="75"/>
    </row>
    <row r="929618" spans="2:3" x14ac:dyDescent="0.25">
      <c r="B929618" s="76"/>
      <c r="C929618" s="75"/>
    </row>
    <row r="929619" spans="2:3" x14ac:dyDescent="0.25">
      <c r="B929619" s="76"/>
      <c r="C929619" s="75"/>
    </row>
    <row r="929620" spans="2:3" x14ac:dyDescent="0.25">
      <c r="B929620" s="76"/>
      <c r="C929620" s="75"/>
    </row>
    <row r="929621" spans="2:3" x14ac:dyDescent="0.25">
      <c r="B929621" s="76"/>
      <c r="C929621" s="75"/>
    </row>
    <row r="929622" spans="2:3" x14ac:dyDescent="0.25">
      <c r="B929622" s="76"/>
      <c r="C929622" s="75"/>
    </row>
    <row r="929623" spans="2:3" x14ac:dyDescent="0.25">
      <c r="B929623" s="76"/>
      <c r="C929623" s="75"/>
    </row>
    <row r="929733" spans="2:3" x14ac:dyDescent="0.25">
      <c r="B929733" s="76"/>
      <c r="C929733" s="75"/>
    </row>
    <row r="929734" spans="2:3" x14ac:dyDescent="0.25">
      <c r="B929734" s="76"/>
      <c r="C929734" s="75"/>
    </row>
    <row r="929735" spans="2:3" x14ac:dyDescent="0.25">
      <c r="B929735" s="76"/>
      <c r="C929735" s="75"/>
    </row>
    <row r="929736" spans="2:3" x14ac:dyDescent="0.25">
      <c r="B929736" s="76"/>
      <c r="C929736" s="75"/>
    </row>
    <row r="929737" spans="2:3" x14ac:dyDescent="0.25">
      <c r="B929737" s="76"/>
      <c r="C929737" s="75"/>
    </row>
    <row r="929738" spans="2:3" x14ac:dyDescent="0.25">
      <c r="B929738" s="76"/>
      <c r="C929738" s="75"/>
    </row>
    <row r="929739" spans="2:3" x14ac:dyDescent="0.25">
      <c r="B929739" s="76"/>
      <c r="C929739" s="75"/>
    </row>
    <row r="929740" spans="2:3" x14ac:dyDescent="0.25">
      <c r="B929740" s="76"/>
      <c r="C929740" s="75"/>
    </row>
    <row r="929741" spans="2:3" x14ac:dyDescent="0.25">
      <c r="B929741" s="76"/>
      <c r="C929741" s="75"/>
    </row>
    <row r="929742" spans="2:3" x14ac:dyDescent="0.25">
      <c r="B929742" s="76"/>
      <c r="C929742" s="75"/>
    </row>
    <row r="929743" spans="2:3" x14ac:dyDescent="0.25">
      <c r="B929743" s="76"/>
      <c r="C929743" s="75"/>
    </row>
    <row r="929744" spans="2:3" x14ac:dyDescent="0.25">
      <c r="B929744" s="76"/>
      <c r="C929744" s="75"/>
    </row>
    <row r="929745" spans="2:3" x14ac:dyDescent="0.25">
      <c r="B929745" s="76"/>
      <c r="C929745" s="75"/>
    </row>
    <row r="929855" spans="2:3" x14ac:dyDescent="0.25">
      <c r="B929855" s="76"/>
      <c r="C929855" s="75"/>
    </row>
    <row r="929856" spans="2:3" x14ac:dyDescent="0.25">
      <c r="B929856" s="76"/>
      <c r="C929856" s="75"/>
    </row>
    <row r="929857" spans="2:3" x14ac:dyDescent="0.25">
      <c r="B929857" s="76"/>
      <c r="C929857" s="75"/>
    </row>
    <row r="929858" spans="2:3" x14ac:dyDescent="0.25">
      <c r="B929858" s="76"/>
      <c r="C929858" s="75"/>
    </row>
    <row r="929859" spans="2:3" x14ac:dyDescent="0.25">
      <c r="B929859" s="76"/>
      <c r="C929859" s="75"/>
    </row>
    <row r="929860" spans="2:3" x14ac:dyDescent="0.25">
      <c r="B929860" s="76"/>
      <c r="C929860" s="75"/>
    </row>
    <row r="929861" spans="2:3" x14ac:dyDescent="0.25">
      <c r="B929861" s="76"/>
      <c r="C929861" s="75"/>
    </row>
    <row r="929862" spans="2:3" x14ac:dyDescent="0.25">
      <c r="B929862" s="76"/>
      <c r="C929862" s="75"/>
    </row>
    <row r="929863" spans="2:3" x14ac:dyDescent="0.25">
      <c r="B929863" s="76"/>
      <c r="C929863" s="75"/>
    </row>
    <row r="929864" spans="2:3" x14ac:dyDescent="0.25">
      <c r="B929864" s="76"/>
      <c r="C929864" s="75"/>
    </row>
    <row r="929865" spans="2:3" x14ac:dyDescent="0.25">
      <c r="B929865" s="76"/>
      <c r="C929865" s="75"/>
    </row>
    <row r="929866" spans="2:3" x14ac:dyDescent="0.25">
      <c r="B929866" s="76"/>
      <c r="C929866" s="75"/>
    </row>
    <row r="929867" spans="2:3" x14ac:dyDescent="0.25">
      <c r="B929867" s="76"/>
      <c r="C929867" s="75"/>
    </row>
    <row r="929977" spans="2:3" x14ac:dyDescent="0.25">
      <c r="B929977" s="76"/>
      <c r="C929977" s="75"/>
    </row>
    <row r="929978" spans="2:3" x14ac:dyDescent="0.25">
      <c r="B929978" s="76"/>
      <c r="C929978" s="75"/>
    </row>
    <row r="929979" spans="2:3" x14ac:dyDescent="0.25">
      <c r="B929979" s="76"/>
      <c r="C929979" s="75"/>
    </row>
    <row r="929980" spans="2:3" x14ac:dyDescent="0.25">
      <c r="B929980" s="76"/>
      <c r="C929980" s="75"/>
    </row>
    <row r="929981" spans="2:3" x14ac:dyDescent="0.25">
      <c r="B929981" s="76"/>
      <c r="C929981" s="75"/>
    </row>
    <row r="929982" spans="2:3" x14ac:dyDescent="0.25">
      <c r="B929982" s="76"/>
      <c r="C929982" s="75"/>
    </row>
    <row r="929983" spans="2:3" x14ac:dyDescent="0.25">
      <c r="B929983" s="76"/>
      <c r="C929983" s="75"/>
    </row>
    <row r="929984" spans="2:3" x14ac:dyDescent="0.25">
      <c r="B929984" s="76"/>
      <c r="C929984" s="75"/>
    </row>
    <row r="929985" spans="2:3" x14ac:dyDescent="0.25">
      <c r="B929985" s="76"/>
      <c r="C929985" s="75"/>
    </row>
    <row r="929986" spans="2:3" x14ac:dyDescent="0.25">
      <c r="B929986" s="76"/>
      <c r="C929986" s="75"/>
    </row>
    <row r="929987" spans="2:3" x14ac:dyDescent="0.25">
      <c r="B929987" s="76"/>
      <c r="C929987" s="75"/>
    </row>
    <row r="929988" spans="2:3" x14ac:dyDescent="0.25">
      <c r="B929988" s="76"/>
      <c r="C929988" s="75"/>
    </row>
    <row r="929989" spans="2:3" x14ac:dyDescent="0.25">
      <c r="B929989" s="76"/>
      <c r="C929989" s="75"/>
    </row>
    <row r="930099" spans="2:3" x14ac:dyDescent="0.25">
      <c r="B930099" s="76"/>
      <c r="C930099" s="75"/>
    </row>
    <row r="930100" spans="2:3" x14ac:dyDescent="0.25">
      <c r="B930100" s="76"/>
      <c r="C930100" s="75"/>
    </row>
    <row r="930101" spans="2:3" x14ac:dyDescent="0.25">
      <c r="B930101" s="76"/>
      <c r="C930101" s="75"/>
    </row>
    <row r="930102" spans="2:3" x14ac:dyDescent="0.25">
      <c r="B930102" s="76"/>
      <c r="C930102" s="75"/>
    </row>
    <row r="930103" spans="2:3" x14ac:dyDescent="0.25">
      <c r="B930103" s="76"/>
      <c r="C930103" s="75"/>
    </row>
    <row r="930104" spans="2:3" x14ac:dyDescent="0.25">
      <c r="B930104" s="76"/>
      <c r="C930104" s="75"/>
    </row>
    <row r="930105" spans="2:3" x14ac:dyDescent="0.25">
      <c r="B930105" s="76"/>
      <c r="C930105" s="75"/>
    </row>
    <row r="930106" spans="2:3" x14ac:dyDescent="0.25">
      <c r="B930106" s="76"/>
      <c r="C930106" s="75"/>
    </row>
    <row r="930107" spans="2:3" x14ac:dyDescent="0.25">
      <c r="B930107" s="76"/>
      <c r="C930107" s="75"/>
    </row>
    <row r="930108" spans="2:3" x14ac:dyDescent="0.25">
      <c r="B930108" s="76"/>
      <c r="C930108" s="75"/>
    </row>
    <row r="930109" spans="2:3" x14ac:dyDescent="0.25">
      <c r="B930109" s="76"/>
      <c r="C930109" s="75"/>
    </row>
    <row r="930110" spans="2:3" x14ac:dyDescent="0.25">
      <c r="B930110" s="76"/>
      <c r="C930110" s="75"/>
    </row>
    <row r="930111" spans="2:3" x14ac:dyDescent="0.25">
      <c r="B930111" s="76"/>
      <c r="C930111" s="75"/>
    </row>
    <row r="930221" spans="2:3" x14ac:dyDescent="0.25">
      <c r="B930221" s="76"/>
      <c r="C930221" s="75"/>
    </row>
    <row r="930222" spans="2:3" x14ac:dyDescent="0.25">
      <c r="B930222" s="76"/>
      <c r="C930222" s="75"/>
    </row>
    <row r="930223" spans="2:3" x14ac:dyDescent="0.25">
      <c r="B930223" s="76"/>
      <c r="C930223" s="75"/>
    </row>
    <row r="930224" spans="2:3" x14ac:dyDescent="0.25">
      <c r="B930224" s="76"/>
      <c r="C930224" s="75"/>
    </row>
    <row r="930225" spans="2:3" x14ac:dyDescent="0.25">
      <c r="B930225" s="76"/>
      <c r="C930225" s="75"/>
    </row>
    <row r="930226" spans="2:3" x14ac:dyDescent="0.25">
      <c r="B930226" s="76"/>
      <c r="C930226" s="75"/>
    </row>
    <row r="930227" spans="2:3" x14ac:dyDescent="0.25">
      <c r="B930227" s="76"/>
      <c r="C930227" s="75"/>
    </row>
    <row r="930228" spans="2:3" x14ac:dyDescent="0.25">
      <c r="B930228" s="76"/>
      <c r="C930228" s="75"/>
    </row>
    <row r="930229" spans="2:3" x14ac:dyDescent="0.25">
      <c r="B930229" s="76"/>
      <c r="C930229" s="75"/>
    </row>
    <row r="930230" spans="2:3" x14ac:dyDescent="0.25">
      <c r="B930230" s="76"/>
      <c r="C930230" s="75"/>
    </row>
    <row r="930231" spans="2:3" x14ac:dyDescent="0.25">
      <c r="B930231" s="76"/>
      <c r="C930231" s="75"/>
    </row>
    <row r="930232" spans="2:3" x14ac:dyDescent="0.25">
      <c r="B930232" s="76"/>
      <c r="C930232" s="75"/>
    </row>
    <row r="930233" spans="2:3" x14ac:dyDescent="0.25">
      <c r="B930233" s="76"/>
      <c r="C930233" s="75"/>
    </row>
    <row r="930343" spans="2:3" x14ac:dyDescent="0.25">
      <c r="B930343" s="76"/>
      <c r="C930343" s="75"/>
    </row>
    <row r="930344" spans="2:3" x14ac:dyDescent="0.25">
      <c r="B930344" s="76"/>
      <c r="C930344" s="75"/>
    </row>
    <row r="930345" spans="2:3" x14ac:dyDescent="0.25">
      <c r="B930345" s="76"/>
      <c r="C930345" s="75"/>
    </row>
    <row r="930346" spans="2:3" x14ac:dyDescent="0.25">
      <c r="B930346" s="76"/>
      <c r="C930346" s="75"/>
    </row>
    <row r="930347" spans="2:3" x14ac:dyDescent="0.25">
      <c r="B930347" s="76"/>
      <c r="C930347" s="75"/>
    </row>
    <row r="930348" spans="2:3" x14ac:dyDescent="0.25">
      <c r="B930348" s="76"/>
      <c r="C930348" s="75"/>
    </row>
    <row r="930349" spans="2:3" x14ac:dyDescent="0.25">
      <c r="B930349" s="76"/>
      <c r="C930349" s="75"/>
    </row>
    <row r="930350" spans="2:3" x14ac:dyDescent="0.25">
      <c r="B930350" s="76"/>
      <c r="C930350" s="75"/>
    </row>
    <row r="930351" spans="2:3" x14ac:dyDescent="0.25">
      <c r="B930351" s="76"/>
      <c r="C930351" s="75"/>
    </row>
    <row r="930352" spans="2:3" x14ac:dyDescent="0.25">
      <c r="B930352" s="76"/>
      <c r="C930352" s="75"/>
    </row>
    <row r="930353" spans="2:3" x14ac:dyDescent="0.25">
      <c r="B930353" s="76"/>
      <c r="C930353" s="75"/>
    </row>
    <row r="930354" spans="2:3" x14ac:dyDescent="0.25">
      <c r="B930354" s="76"/>
      <c r="C930354" s="75"/>
    </row>
    <row r="930355" spans="2:3" x14ac:dyDescent="0.25">
      <c r="B930355" s="76"/>
      <c r="C930355" s="75"/>
    </row>
    <row r="930465" spans="2:3" x14ac:dyDescent="0.25">
      <c r="B930465" s="76"/>
      <c r="C930465" s="75"/>
    </row>
    <row r="930466" spans="2:3" x14ac:dyDescent="0.25">
      <c r="B930466" s="76"/>
      <c r="C930466" s="75"/>
    </row>
    <row r="930467" spans="2:3" x14ac:dyDescent="0.25">
      <c r="B930467" s="76"/>
      <c r="C930467" s="75"/>
    </row>
    <row r="930468" spans="2:3" x14ac:dyDescent="0.25">
      <c r="B930468" s="76"/>
      <c r="C930468" s="75"/>
    </row>
    <row r="930469" spans="2:3" x14ac:dyDescent="0.25">
      <c r="B930469" s="76"/>
      <c r="C930469" s="75"/>
    </row>
    <row r="930470" spans="2:3" x14ac:dyDescent="0.25">
      <c r="B930470" s="76"/>
      <c r="C930470" s="75"/>
    </row>
    <row r="930471" spans="2:3" x14ac:dyDescent="0.25">
      <c r="B930471" s="76"/>
      <c r="C930471" s="75"/>
    </row>
    <row r="930472" spans="2:3" x14ac:dyDescent="0.25">
      <c r="B930472" s="76"/>
      <c r="C930472" s="75"/>
    </row>
    <row r="930473" spans="2:3" x14ac:dyDescent="0.25">
      <c r="B930473" s="76"/>
      <c r="C930473" s="75"/>
    </row>
    <row r="930474" spans="2:3" x14ac:dyDescent="0.25">
      <c r="B930474" s="76"/>
      <c r="C930474" s="75"/>
    </row>
    <row r="930475" spans="2:3" x14ac:dyDescent="0.25">
      <c r="B930475" s="76"/>
      <c r="C930475" s="75"/>
    </row>
    <row r="930476" spans="2:3" x14ac:dyDescent="0.25">
      <c r="B930476" s="76"/>
      <c r="C930476" s="75"/>
    </row>
    <row r="930477" spans="2:3" x14ac:dyDescent="0.25">
      <c r="B930477" s="76"/>
      <c r="C930477" s="75"/>
    </row>
    <row r="930587" spans="2:3" x14ac:dyDescent="0.25">
      <c r="B930587" s="76"/>
      <c r="C930587" s="75"/>
    </row>
    <row r="930588" spans="2:3" x14ac:dyDescent="0.25">
      <c r="B930588" s="76"/>
      <c r="C930588" s="75"/>
    </row>
    <row r="930589" spans="2:3" x14ac:dyDescent="0.25">
      <c r="B930589" s="76"/>
      <c r="C930589" s="75"/>
    </row>
    <row r="930590" spans="2:3" x14ac:dyDescent="0.25">
      <c r="B930590" s="76"/>
      <c r="C930590" s="75"/>
    </row>
    <row r="930591" spans="2:3" x14ac:dyDescent="0.25">
      <c r="B930591" s="76"/>
      <c r="C930591" s="75"/>
    </row>
    <row r="930592" spans="2:3" x14ac:dyDescent="0.25">
      <c r="B930592" s="76"/>
      <c r="C930592" s="75"/>
    </row>
    <row r="930593" spans="2:3" x14ac:dyDescent="0.25">
      <c r="B930593" s="76"/>
      <c r="C930593" s="75"/>
    </row>
    <row r="930594" spans="2:3" x14ac:dyDescent="0.25">
      <c r="B930594" s="76"/>
      <c r="C930594" s="75"/>
    </row>
    <row r="930595" spans="2:3" x14ac:dyDescent="0.25">
      <c r="B930595" s="76"/>
      <c r="C930595" s="75"/>
    </row>
    <row r="930596" spans="2:3" x14ac:dyDescent="0.25">
      <c r="B930596" s="76"/>
      <c r="C930596" s="75"/>
    </row>
    <row r="930597" spans="2:3" x14ac:dyDescent="0.25">
      <c r="B930597" s="76"/>
      <c r="C930597" s="75"/>
    </row>
    <row r="930598" spans="2:3" x14ac:dyDescent="0.25">
      <c r="B930598" s="76"/>
      <c r="C930598" s="75"/>
    </row>
    <row r="930599" spans="2:3" x14ac:dyDescent="0.25">
      <c r="B930599" s="76"/>
      <c r="C930599" s="75"/>
    </row>
    <row r="930709" spans="2:3" x14ac:dyDescent="0.25">
      <c r="B930709" s="76"/>
      <c r="C930709" s="75"/>
    </row>
    <row r="930710" spans="2:3" x14ac:dyDescent="0.25">
      <c r="B930710" s="76"/>
      <c r="C930710" s="75"/>
    </row>
    <row r="930711" spans="2:3" x14ac:dyDescent="0.25">
      <c r="B930711" s="76"/>
      <c r="C930711" s="75"/>
    </row>
    <row r="930712" spans="2:3" x14ac:dyDescent="0.25">
      <c r="B930712" s="76"/>
      <c r="C930712" s="75"/>
    </row>
    <row r="930713" spans="2:3" x14ac:dyDescent="0.25">
      <c r="B930713" s="76"/>
      <c r="C930713" s="75"/>
    </row>
    <row r="930714" spans="2:3" x14ac:dyDescent="0.25">
      <c r="B930714" s="76"/>
      <c r="C930714" s="75"/>
    </row>
    <row r="930715" spans="2:3" x14ac:dyDescent="0.25">
      <c r="B930715" s="76"/>
      <c r="C930715" s="75"/>
    </row>
    <row r="930716" spans="2:3" x14ac:dyDescent="0.25">
      <c r="B930716" s="76"/>
      <c r="C930716" s="75"/>
    </row>
    <row r="930717" spans="2:3" x14ac:dyDescent="0.25">
      <c r="B930717" s="76"/>
      <c r="C930717" s="75"/>
    </row>
    <row r="930718" spans="2:3" x14ac:dyDescent="0.25">
      <c r="B930718" s="76"/>
      <c r="C930718" s="75"/>
    </row>
    <row r="930719" spans="2:3" x14ac:dyDescent="0.25">
      <c r="B930719" s="76"/>
      <c r="C930719" s="75"/>
    </row>
    <row r="930720" spans="2:3" x14ac:dyDescent="0.25">
      <c r="B930720" s="76"/>
      <c r="C930720" s="75"/>
    </row>
    <row r="930721" spans="2:3" x14ac:dyDescent="0.25">
      <c r="B930721" s="76"/>
      <c r="C930721" s="75"/>
    </row>
    <row r="930831" spans="2:3" x14ac:dyDescent="0.25">
      <c r="B930831" s="76"/>
      <c r="C930831" s="75"/>
    </row>
    <row r="930832" spans="2:3" x14ac:dyDescent="0.25">
      <c r="B930832" s="76"/>
      <c r="C930832" s="75"/>
    </row>
    <row r="930833" spans="2:3" x14ac:dyDescent="0.25">
      <c r="B930833" s="76"/>
      <c r="C930833" s="75"/>
    </row>
    <row r="930834" spans="2:3" x14ac:dyDescent="0.25">
      <c r="B930834" s="76"/>
      <c r="C930834" s="75"/>
    </row>
    <row r="930835" spans="2:3" x14ac:dyDescent="0.25">
      <c r="B930835" s="76"/>
      <c r="C930835" s="75"/>
    </row>
    <row r="930836" spans="2:3" x14ac:dyDescent="0.25">
      <c r="B930836" s="76"/>
      <c r="C930836" s="75"/>
    </row>
    <row r="930837" spans="2:3" x14ac:dyDescent="0.25">
      <c r="B930837" s="76"/>
      <c r="C930837" s="75"/>
    </row>
    <row r="930838" spans="2:3" x14ac:dyDescent="0.25">
      <c r="B930838" s="76"/>
      <c r="C930838" s="75"/>
    </row>
    <row r="930839" spans="2:3" x14ac:dyDescent="0.25">
      <c r="B930839" s="76"/>
      <c r="C930839" s="75"/>
    </row>
    <row r="930840" spans="2:3" x14ac:dyDescent="0.25">
      <c r="B930840" s="76"/>
      <c r="C930840" s="75"/>
    </row>
    <row r="930841" spans="2:3" x14ac:dyDescent="0.25">
      <c r="B930841" s="76"/>
      <c r="C930841" s="75"/>
    </row>
    <row r="930842" spans="2:3" x14ac:dyDescent="0.25">
      <c r="B930842" s="76"/>
      <c r="C930842" s="75"/>
    </row>
    <row r="930843" spans="2:3" x14ac:dyDescent="0.25">
      <c r="B930843" s="76"/>
      <c r="C930843" s="75"/>
    </row>
    <row r="930953" spans="2:3" x14ac:dyDescent="0.25">
      <c r="B930953" s="76"/>
      <c r="C930953" s="75"/>
    </row>
    <row r="930954" spans="2:3" x14ac:dyDescent="0.25">
      <c r="B930954" s="76"/>
      <c r="C930954" s="75"/>
    </row>
    <row r="930955" spans="2:3" x14ac:dyDescent="0.25">
      <c r="B930955" s="76"/>
      <c r="C930955" s="75"/>
    </row>
    <row r="930956" spans="2:3" x14ac:dyDescent="0.25">
      <c r="B930956" s="76"/>
      <c r="C930956" s="75"/>
    </row>
    <row r="930957" spans="2:3" x14ac:dyDescent="0.25">
      <c r="B930957" s="76"/>
      <c r="C930957" s="75"/>
    </row>
    <row r="930958" spans="2:3" x14ac:dyDescent="0.25">
      <c r="B930958" s="76"/>
      <c r="C930958" s="75"/>
    </row>
    <row r="930959" spans="2:3" x14ac:dyDescent="0.25">
      <c r="B930959" s="76"/>
      <c r="C930959" s="75"/>
    </row>
    <row r="930960" spans="2:3" x14ac:dyDescent="0.25">
      <c r="B930960" s="76"/>
      <c r="C930960" s="75"/>
    </row>
    <row r="930961" spans="2:3" x14ac:dyDescent="0.25">
      <c r="B930961" s="76"/>
      <c r="C930961" s="75"/>
    </row>
    <row r="930962" spans="2:3" x14ac:dyDescent="0.25">
      <c r="B930962" s="76"/>
      <c r="C930962" s="75"/>
    </row>
    <row r="930963" spans="2:3" x14ac:dyDescent="0.25">
      <c r="B930963" s="76"/>
      <c r="C930963" s="75"/>
    </row>
    <row r="930964" spans="2:3" x14ac:dyDescent="0.25">
      <c r="B930964" s="76"/>
      <c r="C930964" s="75"/>
    </row>
    <row r="930965" spans="2:3" x14ac:dyDescent="0.25">
      <c r="B930965" s="76"/>
      <c r="C930965" s="75"/>
    </row>
    <row r="931075" spans="2:3" x14ac:dyDescent="0.25">
      <c r="B931075" s="76"/>
      <c r="C931075" s="75"/>
    </row>
    <row r="931076" spans="2:3" x14ac:dyDescent="0.25">
      <c r="B931076" s="76"/>
      <c r="C931076" s="75"/>
    </row>
    <row r="931077" spans="2:3" x14ac:dyDescent="0.25">
      <c r="B931077" s="76"/>
      <c r="C931077" s="75"/>
    </row>
    <row r="931078" spans="2:3" x14ac:dyDescent="0.25">
      <c r="B931078" s="76"/>
      <c r="C931078" s="75"/>
    </row>
    <row r="931079" spans="2:3" x14ac:dyDescent="0.25">
      <c r="B931079" s="76"/>
      <c r="C931079" s="75"/>
    </row>
    <row r="931080" spans="2:3" x14ac:dyDescent="0.25">
      <c r="B931080" s="76"/>
      <c r="C931080" s="75"/>
    </row>
    <row r="931081" spans="2:3" x14ac:dyDescent="0.25">
      <c r="B931081" s="76"/>
      <c r="C931081" s="75"/>
    </row>
    <row r="931082" spans="2:3" x14ac:dyDescent="0.25">
      <c r="B931082" s="76"/>
      <c r="C931082" s="75"/>
    </row>
    <row r="931083" spans="2:3" x14ac:dyDescent="0.25">
      <c r="B931083" s="76"/>
      <c r="C931083" s="75"/>
    </row>
    <row r="931084" spans="2:3" x14ac:dyDescent="0.25">
      <c r="B931084" s="76"/>
      <c r="C931084" s="75"/>
    </row>
    <row r="931085" spans="2:3" x14ac:dyDescent="0.25">
      <c r="B931085" s="76"/>
      <c r="C931085" s="75"/>
    </row>
    <row r="931086" spans="2:3" x14ac:dyDescent="0.25">
      <c r="B931086" s="76"/>
      <c r="C931086" s="75"/>
    </row>
    <row r="931087" spans="2:3" x14ac:dyDescent="0.25">
      <c r="B931087" s="76"/>
      <c r="C931087" s="75"/>
    </row>
    <row r="931197" spans="2:3" x14ac:dyDescent="0.25">
      <c r="B931197" s="76"/>
      <c r="C931197" s="75"/>
    </row>
    <row r="931198" spans="2:3" x14ac:dyDescent="0.25">
      <c r="B931198" s="76"/>
      <c r="C931198" s="75"/>
    </row>
    <row r="931199" spans="2:3" x14ac:dyDescent="0.25">
      <c r="B931199" s="76"/>
      <c r="C931199" s="75"/>
    </row>
    <row r="931200" spans="2:3" x14ac:dyDescent="0.25">
      <c r="B931200" s="76"/>
      <c r="C931200" s="75"/>
    </row>
    <row r="931201" spans="2:3" x14ac:dyDescent="0.25">
      <c r="B931201" s="76"/>
      <c r="C931201" s="75"/>
    </row>
    <row r="931202" spans="2:3" x14ac:dyDescent="0.25">
      <c r="B931202" s="76"/>
      <c r="C931202" s="75"/>
    </row>
    <row r="931203" spans="2:3" x14ac:dyDescent="0.25">
      <c r="B931203" s="76"/>
      <c r="C931203" s="75"/>
    </row>
    <row r="931204" spans="2:3" x14ac:dyDescent="0.25">
      <c r="B931204" s="76"/>
      <c r="C931204" s="75"/>
    </row>
    <row r="931205" spans="2:3" x14ac:dyDescent="0.25">
      <c r="B931205" s="76"/>
      <c r="C931205" s="75"/>
    </row>
    <row r="931206" spans="2:3" x14ac:dyDescent="0.25">
      <c r="B931206" s="76"/>
      <c r="C931206" s="75"/>
    </row>
    <row r="931207" spans="2:3" x14ac:dyDescent="0.25">
      <c r="B931207" s="76"/>
      <c r="C931207" s="75"/>
    </row>
    <row r="931208" spans="2:3" x14ac:dyDescent="0.25">
      <c r="B931208" s="76"/>
      <c r="C931208" s="75"/>
    </row>
    <row r="931209" spans="2:3" x14ac:dyDescent="0.25">
      <c r="B931209" s="76"/>
      <c r="C931209" s="75"/>
    </row>
    <row r="931319" spans="2:3" x14ac:dyDescent="0.25">
      <c r="B931319" s="76"/>
      <c r="C931319" s="75"/>
    </row>
    <row r="931320" spans="2:3" x14ac:dyDescent="0.25">
      <c r="B931320" s="76"/>
      <c r="C931320" s="75"/>
    </row>
    <row r="931321" spans="2:3" x14ac:dyDescent="0.25">
      <c r="B931321" s="76"/>
      <c r="C931321" s="75"/>
    </row>
    <row r="931322" spans="2:3" x14ac:dyDescent="0.25">
      <c r="B931322" s="76"/>
      <c r="C931322" s="75"/>
    </row>
    <row r="931323" spans="2:3" x14ac:dyDescent="0.25">
      <c r="B931323" s="76"/>
      <c r="C931323" s="75"/>
    </row>
    <row r="931324" spans="2:3" x14ac:dyDescent="0.25">
      <c r="B931324" s="76"/>
      <c r="C931324" s="75"/>
    </row>
    <row r="931325" spans="2:3" x14ac:dyDescent="0.25">
      <c r="B931325" s="76"/>
      <c r="C931325" s="75"/>
    </row>
    <row r="931326" spans="2:3" x14ac:dyDescent="0.25">
      <c r="B931326" s="76"/>
      <c r="C931326" s="75"/>
    </row>
    <row r="931327" spans="2:3" x14ac:dyDescent="0.25">
      <c r="B931327" s="76"/>
      <c r="C931327" s="75"/>
    </row>
    <row r="931328" spans="2:3" x14ac:dyDescent="0.25">
      <c r="B931328" s="76"/>
      <c r="C931328" s="75"/>
    </row>
    <row r="931329" spans="2:3" x14ac:dyDescent="0.25">
      <c r="B931329" s="76"/>
      <c r="C931329" s="75"/>
    </row>
    <row r="931330" spans="2:3" x14ac:dyDescent="0.25">
      <c r="B931330" s="76"/>
      <c r="C931330" s="75"/>
    </row>
    <row r="931331" spans="2:3" x14ac:dyDescent="0.25">
      <c r="B931331" s="76"/>
      <c r="C931331" s="75"/>
    </row>
    <row r="931441" spans="2:3" x14ac:dyDescent="0.25">
      <c r="B931441" s="76"/>
      <c r="C931441" s="75"/>
    </row>
    <row r="931442" spans="2:3" x14ac:dyDescent="0.25">
      <c r="B931442" s="76"/>
      <c r="C931442" s="75"/>
    </row>
    <row r="931443" spans="2:3" x14ac:dyDescent="0.25">
      <c r="B931443" s="76"/>
      <c r="C931443" s="75"/>
    </row>
    <row r="931444" spans="2:3" x14ac:dyDescent="0.25">
      <c r="B931444" s="76"/>
      <c r="C931444" s="75"/>
    </row>
    <row r="931445" spans="2:3" x14ac:dyDescent="0.25">
      <c r="B931445" s="76"/>
      <c r="C931445" s="75"/>
    </row>
    <row r="931446" spans="2:3" x14ac:dyDescent="0.25">
      <c r="B931446" s="76"/>
      <c r="C931446" s="75"/>
    </row>
    <row r="931447" spans="2:3" x14ac:dyDescent="0.25">
      <c r="B931447" s="76"/>
      <c r="C931447" s="75"/>
    </row>
    <row r="931448" spans="2:3" x14ac:dyDescent="0.25">
      <c r="B931448" s="76"/>
      <c r="C931448" s="75"/>
    </row>
    <row r="931449" spans="2:3" x14ac:dyDescent="0.25">
      <c r="B931449" s="76"/>
      <c r="C931449" s="75"/>
    </row>
    <row r="931450" spans="2:3" x14ac:dyDescent="0.25">
      <c r="B931450" s="76"/>
      <c r="C931450" s="75"/>
    </row>
    <row r="931451" spans="2:3" x14ac:dyDescent="0.25">
      <c r="B931451" s="76"/>
      <c r="C931451" s="75"/>
    </row>
    <row r="931452" spans="2:3" x14ac:dyDescent="0.25">
      <c r="B931452" s="76"/>
      <c r="C931452" s="75"/>
    </row>
    <row r="931453" spans="2:3" x14ac:dyDescent="0.25">
      <c r="B931453" s="76"/>
      <c r="C931453" s="75"/>
    </row>
    <row r="931563" spans="2:3" x14ac:dyDescent="0.25">
      <c r="B931563" s="76"/>
      <c r="C931563" s="75"/>
    </row>
    <row r="931564" spans="2:3" x14ac:dyDescent="0.25">
      <c r="B931564" s="76"/>
      <c r="C931564" s="75"/>
    </row>
    <row r="931565" spans="2:3" x14ac:dyDescent="0.25">
      <c r="B931565" s="76"/>
      <c r="C931565" s="75"/>
    </row>
    <row r="931566" spans="2:3" x14ac:dyDescent="0.25">
      <c r="B931566" s="76"/>
      <c r="C931566" s="75"/>
    </row>
    <row r="931567" spans="2:3" x14ac:dyDescent="0.25">
      <c r="B931567" s="76"/>
      <c r="C931567" s="75"/>
    </row>
    <row r="931568" spans="2:3" x14ac:dyDescent="0.25">
      <c r="B931568" s="76"/>
      <c r="C931568" s="75"/>
    </row>
    <row r="931569" spans="2:3" x14ac:dyDescent="0.25">
      <c r="B931569" s="76"/>
      <c r="C931569" s="75"/>
    </row>
    <row r="931570" spans="2:3" x14ac:dyDescent="0.25">
      <c r="B931570" s="76"/>
      <c r="C931570" s="75"/>
    </row>
    <row r="931571" spans="2:3" x14ac:dyDescent="0.25">
      <c r="B931571" s="76"/>
      <c r="C931571" s="75"/>
    </row>
    <row r="931572" spans="2:3" x14ac:dyDescent="0.25">
      <c r="B931572" s="76"/>
      <c r="C931572" s="75"/>
    </row>
    <row r="931573" spans="2:3" x14ac:dyDescent="0.25">
      <c r="B931573" s="76"/>
      <c r="C931573" s="75"/>
    </row>
    <row r="931574" spans="2:3" x14ac:dyDescent="0.25">
      <c r="B931574" s="76"/>
      <c r="C931574" s="75"/>
    </row>
    <row r="931575" spans="2:3" x14ac:dyDescent="0.25">
      <c r="B931575" s="76"/>
      <c r="C931575" s="75"/>
    </row>
    <row r="931685" spans="2:3" x14ac:dyDescent="0.25">
      <c r="B931685" s="76"/>
      <c r="C931685" s="75"/>
    </row>
    <row r="931686" spans="2:3" x14ac:dyDescent="0.25">
      <c r="B931686" s="76"/>
      <c r="C931686" s="75"/>
    </row>
    <row r="931687" spans="2:3" x14ac:dyDescent="0.25">
      <c r="B931687" s="76"/>
      <c r="C931687" s="75"/>
    </row>
    <row r="931688" spans="2:3" x14ac:dyDescent="0.25">
      <c r="B931688" s="76"/>
      <c r="C931688" s="75"/>
    </row>
    <row r="931689" spans="2:3" x14ac:dyDescent="0.25">
      <c r="B931689" s="76"/>
      <c r="C931689" s="75"/>
    </row>
    <row r="931690" spans="2:3" x14ac:dyDescent="0.25">
      <c r="B931690" s="76"/>
      <c r="C931690" s="75"/>
    </row>
    <row r="931691" spans="2:3" x14ac:dyDescent="0.25">
      <c r="B931691" s="76"/>
      <c r="C931691" s="75"/>
    </row>
    <row r="931692" spans="2:3" x14ac:dyDescent="0.25">
      <c r="B931692" s="76"/>
      <c r="C931692" s="75"/>
    </row>
    <row r="931693" spans="2:3" x14ac:dyDescent="0.25">
      <c r="B931693" s="76"/>
      <c r="C931693" s="75"/>
    </row>
    <row r="931694" spans="2:3" x14ac:dyDescent="0.25">
      <c r="B931694" s="76"/>
      <c r="C931694" s="75"/>
    </row>
    <row r="931695" spans="2:3" x14ac:dyDescent="0.25">
      <c r="B931695" s="76"/>
      <c r="C931695" s="75"/>
    </row>
    <row r="931696" spans="2:3" x14ac:dyDescent="0.25">
      <c r="B931696" s="76"/>
      <c r="C931696" s="75"/>
    </row>
    <row r="931697" spans="2:3" x14ac:dyDescent="0.25">
      <c r="B931697" s="76"/>
      <c r="C931697" s="75"/>
    </row>
    <row r="931807" spans="2:3" x14ac:dyDescent="0.25">
      <c r="B931807" s="76"/>
      <c r="C931807" s="75"/>
    </row>
    <row r="931808" spans="2:3" x14ac:dyDescent="0.25">
      <c r="B931808" s="76"/>
      <c r="C931808" s="75"/>
    </row>
    <row r="931809" spans="2:3" x14ac:dyDescent="0.25">
      <c r="B931809" s="76"/>
      <c r="C931809" s="75"/>
    </row>
    <row r="931810" spans="2:3" x14ac:dyDescent="0.25">
      <c r="B931810" s="76"/>
      <c r="C931810" s="75"/>
    </row>
    <row r="931811" spans="2:3" x14ac:dyDescent="0.25">
      <c r="B931811" s="76"/>
      <c r="C931811" s="75"/>
    </row>
    <row r="931812" spans="2:3" x14ac:dyDescent="0.25">
      <c r="B931812" s="76"/>
      <c r="C931812" s="75"/>
    </row>
    <row r="931813" spans="2:3" x14ac:dyDescent="0.25">
      <c r="B931813" s="76"/>
      <c r="C931813" s="75"/>
    </row>
    <row r="931814" spans="2:3" x14ac:dyDescent="0.25">
      <c r="B931814" s="76"/>
      <c r="C931814" s="75"/>
    </row>
    <row r="931815" spans="2:3" x14ac:dyDescent="0.25">
      <c r="B931815" s="76"/>
      <c r="C931815" s="75"/>
    </row>
    <row r="931816" spans="2:3" x14ac:dyDescent="0.25">
      <c r="B931816" s="76"/>
      <c r="C931816" s="75"/>
    </row>
    <row r="931817" spans="2:3" x14ac:dyDescent="0.25">
      <c r="B931817" s="76"/>
      <c r="C931817" s="75"/>
    </row>
    <row r="931818" spans="2:3" x14ac:dyDescent="0.25">
      <c r="B931818" s="76"/>
      <c r="C931818" s="75"/>
    </row>
    <row r="931819" spans="2:3" x14ac:dyDescent="0.25">
      <c r="B931819" s="76"/>
      <c r="C931819" s="75"/>
    </row>
    <row r="931929" spans="2:3" x14ac:dyDescent="0.25">
      <c r="B931929" s="76"/>
      <c r="C931929" s="75"/>
    </row>
    <row r="931930" spans="2:3" x14ac:dyDescent="0.25">
      <c r="B931930" s="76"/>
      <c r="C931930" s="75"/>
    </row>
    <row r="931931" spans="2:3" x14ac:dyDescent="0.25">
      <c r="B931931" s="76"/>
      <c r="C931931" s="75"/>
    </row>
    <row r="931932" spans="2:3" x14ac:dyDescent="0.25">
      <c r="B931932" s="76"/>
      <c r="C931932" s="75"/>
    </row>
    <row r="931933" spans="2:3" x14ac:dyDescent="0.25">
      <c r="B931933" s="76"/>
      <c r="C931933" s="75"/>
    </row>
    <row r="931934" spans="2:3" x14ac:dyDescent="0.25">
      <c r="B931934" s="76"/>
      <c r="C931934" s="75"/>
    </row>
    <row r="931935" spans="2:3" x14ac:dyDescent="0.25">
      <c r="B931935" s="76"/>
      <c r="C931935" s="75"/>
    </row>
    <row r="931936" spans="2:3" x14ac:dyDescent="0.25">
      <c r="B931936" s="76"/>
      <c r="C931936" s="75"/>
    </row>
    <row r="931937" spans="2:3" x14ac:dyDescent="0.25">
      <c r="B931937" s="76"/>
      <c r="C931937" s="75"/>
    </row>
    <row r="931938" spans="2:3" x14ac:dyDescent="0.25">
      <c r="B931938" s="76"/>
      <c r="C931938" s="75"/>
    </row>
    <row r="931939" spans="2:3" x14ac:dyDescent="0.25">
      <c r="B931939" s="76"/>
      <c r="C931939" s="75"/>
    </row>
    <row r="931940" spans="2:3" x14ac:dyDescent="0.25">
      <c r="B931940" s="76"/>
      <c r="C931940" s="75"/>
    </row>
    <row r="931941" spans="2:3" x14ac:dyDescent="0.25">
      <c r="B931941" s="76"/>
      <c r="C931941" s="75"/>
    </row>
    <row r="932051" spans="2:3" x14ac:dyDescent="0.25">
      <c r="B932051" s="76"/>
      <c r="C932051" s="75"/>
    </row>
    <row r="932052" spans="2:3" x14ac:dyDescent="0.25">
      <c r="B932052" s="76"/>
      <c r="C932052" s="75"/>
    </row>
    <row r="932053" spans="2:3" x14ac:dyDescent="0.25">
      <c r="B932053" s="76"/>
      <c r="C932053" s="75"/>
    </row>
    <row r="932054" spans="2:3" x14ac:dyDescent="0.25">
      <c r="B932054" s="76"/>
      <c r="C932054" s="75"/>
    </row>
    <row r="932055" spans="2:3" x14ac:dyDescent="0.25">
      <c r="B932055" s="76"/>
      <c r="C932055" s="75"/>
    </row>
    <row r="932056" spans="2:3" x14ac:dyDescent="0.25">
      <c r="B932056" s="76"/>
      <c r="C932056" s="75"/>
    </row>
    <row r="932057" spans="2:3" x14ac:dyDescent="0.25">
      <c r="B932057" s="76"/>
      <c r="C932057" s="75"/>
    </row>
    <row r="932058" spans="2:3" x14ac:dyDescent="0.25">
      <c r="B932058" s="76"/>
      <c r="C932058" s="75"/>
    </row>
    <row r="932059" spans="2:3" x14ac:dyDescent="0.25">
      <c r="B932059" s="76"/>
      <c r="C932059" s="75"/>
    </row>
    <row r="932060" spans="2:3" x14ac:dyDescent="0.25">
      <c r="B932060" s="76"/>
      <c r="C932060" s="75"/>
    </row>
    <row r="932061" spans="2:3" x14ac:dyDescent="0.25">
      <c r="B932061" s="76"/>
      <c r="C932061" s="75"/>
    </row>
    <row r="932062" spans="2:3" x14ac:dyDescent="0.25">
      <c r="B932062" s="76"/>
      <c r="C932062" s="75"/>
    </row>
    <row r="932063" spans="2:3" x14ac:dyDescent="0.25">
      <c r="B932063" s="76"/>
      <c r="C932063" s="75"/>
    </row>
    <row r="932173" spans="2:3" x14ac:dyDescent="0.25">
      <c r="B932173" s="76"/>
      <c r="C932173" s="75"/>
    </row>
    <row r="932174" spans="2:3" x14ac:dyDescent="0.25">
      <c r="B932174" s="76"/>
      <c r="C932174" s="75"/>
    </row>
    <row r="932175" spans="2:3" x14ac:dyDescent="0.25">
      <c r="B932175" s="76"/>
      <c r="C932175" s="75"/>
    </row>
    <row r="932176" spans="2:3" x14ac:dyDescent="0.25">
      <c r="B932176" s="76"/>
      <c r="C932176" s="75"/>
    </row>
    <row r="932177" spans="2:3" x14ac:dyDescent="0.25">
      <c r="B932177" s="76"/>
      <c r="C932177" s="75"/>
    </row>
    <row r="932178" spans="2:3" x14ac:dyDescent="0.25">
      <c r="B932178" s="76"/>
      <c r="C932178" s="75"/>
    </row>
    <row r="932179" spans="2:3" x14ac:dyDescent="0.25">
      <c r="B932179" s="76"/>
      <c r="C932179" s="75"/>
    </row>
    <row r="932180" spans="2:3" x14ac:dyDescent="0.25">
      <c r="B932180" s="76"/>
      <c r="C932180" s="75"/>
    </row>
    <row r="932181" spans="2:3" x14ac:dyDescent="0.25">
      <c r="B932181" s="76"/>
      <c r="C932181" s="75"/>
    </row>
    <row r="932182" spans="2:3" x14ac:dyDescent="0.25">
      <c r="B932182" s="76"/>
      <c r="C932182" s="75"/>
    </row>
    <row r="932183" spans="2:3" x14ac:dyDescent="0.25">
      <c r="B932183" s="76"/>
      <c r="C932183" s="75"/>
    </row>
    <row r="932184" spans="2:3" x14ac:dyDescent="0.25">
      <c r="B932184" s="76"/>
      <c r="C932184" s="75"/>
    </row>
    <row r="932185" spans="2:3" x14ac:dyDescent="0.25">
      <c r="B932185" s="76"/>
      <c r="C932185" s="75"/>
    </row>
    <row r="932295" spans="2:3" x14ac:dyDescent="0.25">
      <c r="B932295" s="76"/>
      <c r="C932295" s="75"/>
    </row>
    <row r="932296" spans="2:3" x14ac:dyDescent="0.25">
      <c r="B932296" s="76"/>
      <c r="C932296" s="75"/>
    </row>
    <row r="932297" spans="2:3" x14ac:dyDescent="0.25">
      <c r="B932297" s="76"/>
      <c r="C932297" s="75"/>
    </row>
    <row r="932298" spans="2:3" x14ac:dyDescent="0.25">
      <c r="B932298" s="76"/>
      <c r="C932298" s="75"/>
    </row>
    <row r="932299" spans="2:3" x14ac:dyDescent="0.25">
      <c r="B932299" s="76"/>
      <c r="C932299" s="75"/>
    </row>
    <row r="932300" spans="2:3" x14ac:dyDescent="0.25">
      <c r="B932300" s="76"/>
      <c r="C932300" s="75"/>
    </row>
    <row r="932301" spans="2:3" x14ac:dyDescent="0.25">
      <c r="B932301" s="76"/>
      <c r="C932301" s="75"/>
    </row>
    <row r="932302" spans="2:3" x14ac:dyDescent="0.25">
      <c r="B932302" s="76"/>
      <c r="C932302" s="75"/>
    </row>
    <row r="932303" spans="2:3" x14ac:dyDescent="0.25">
      <c r="B932303" s="76"/>
      <c r="C932303" s="75"/>
    </row>
    <row r="932304" spans="2:3" x14ac:dyDescent="0.25">
      <c r="B932304" s="76"/>
      <c r="C932304" s="75"/>
    </row>
    <row r="932305" spans="2:3" x14ac:dyDescent="0.25">
      <c r="B932305" s="76"/>
      <c r="C932305" s="75"/>
    </row>
    <row r="932306" spans="2:3" x14ac:dyDescent="0.25">
      <c r="B932306" s="76"/>
      <c r="C932306" s="75"/>
    </row>
    <row r="932307" spans="2:3" x14ac:dyDescent="0.25">
      <c r="B932307" s="76"/>
      <c r="C932307" s="75"/>
    </row>
    <row r="932417" spans="2:3" x14ac:dyDescent="0.25">
      <c r="B932417" s="76"/>
      <c r="C932417" s="75"/>
    </row>
    <row r="932418" spans="2:3" x14ac:dyDescent="0.25">
      <c r="B932418" s="76"/>
      <c r="C932418" s="75"/>
    </row>
    <row r="932419" spans="2:3" x14ac:dyDescent="0.25">
      <c r="B932419" s="76"/>
      <c r="C932419" s="75"/>
    </row>
    <row r="932420" spans="2:3" x14ac:dyDescent="0.25">
      <c r="B932420" s="76"/>
      <c r="C932420" s="75"/>
    </row>
    <row r="932421" spans="2:3" x14ac:dyDescent="0.25">
      <c r="B932421" s="76"/>
      <c r="C932421" s="75"/>
    </row>
    <row r="932422" spans="2:3" x14ac:dyDescent="0.25">
      <c r="B932422" s="76"/>
      <c r="C932422" s="75"/>
    </row>
    <row r="932423" spans="2:3" x14ac:dyDescent="0.25">
      <c r="B932423" s="76"/>
      <c r="C932423" s="75"/>
    </row>
    <row r="932424" spans="2:3" x14ac:dyDescent="0.25">
      <c r="B932424" s="76"/>
      <c r="C932424" s="75"/>
    </row>
    <row r="932425" spans="2:3" x14ac:dyDescent="0.25">
      <c r="B932425" s="76"/>
      <c r="C932425" s="75"/>
    </row>
    <row r="932426" spans="2:3" x14ac:dyDescent="0.25">
      <c r="B932426" s="76"/>
      <c r="C932426" s="75"/>
    </row>
    <row r="932427" spans="2:3" x14ac:dyDescent="0.25">
      <c r="B932427" s="76"/>
      <c r="C932427" s="75"/>
    </row>
    <row r="932428" spans="2:3" x14ac:dyDescent="0.25">
      <c r="B932428" s="76"/>
      <c r="C932428" s="75"/>
    </row>
    <row r="932429" spans="2:3" x14ac:dyDescent="0.25">
      <c r="B932429" s="76"/>
      <c r="C932429" s="75"/>
    </row>
    <row r="932539" spans="2:3" x14ac:dyDescent="0.25">
      <c r="B932539" s="76"/>
      <c r="C932539" s="75"/>
    </row>
    <row r="932540" spans="2:3" x14ac:dyDescent="0.25">
      <c r="B932540" s="76"/>
      <c r="C932540" s="75"/>
    </row>
    <row r="932541" spans="2:3" x14ac:dyDescent="0.25">
      <c r="B932541" s="76"/>
      <c r="C932541" s="75"/>
    </row>
    <row r="932542" spans="2:3" x14ac:dyDescent="0.25">
      <c r="B932542" s="76"/>
      <c r="C932542" s="75"/>
    </row>
    <row r="932543" spans="2:3" x14ac:dyDescent="0.25">
      <c r="B932543" s="76"/>
      <c r="C932543" s="75"/>
    </row>
    <row r="932544" spans="2:3" x14ac:dyDescent="0.25">
      <c r="B932544" s="76"/>
      <c r="C932544" s="75"/>
    </row>
    <row r="932545" spans="2:3" x14ac:dyDescent="0.25">
      <c r="B932545" s="76"/>
      <c r="C932545" s="75"/>
    </row>
    <row r="932546" spans="2:3" x14ac:dyDescent="0.25">
      <c r="B932546" s="76"/>
      <c r="C932546" s="75"/>
    </row>
    <row r="932547" spans="2:3" x14ac:dyDescent="0.25">
      <c r="B932547" s="76"/>
      <c r="C932547" s="75"/>
    </row>
    <row r="932548" spans="2:3" x14ac:dyDescent="0.25">
      <c r="B932548" s="76"/>
      <c r="C932548" s="75"/>
    </row>
    <row r="932549" spans="2:3" x14ac:dyDescent="0.25">
      <c r="B932549" s="76"/>
      <c r="C932549" s="75"/>
    </row>
    <row r="932550" spans="2:3" x14ac:dyDescent="0.25">
      <c r="B932550" s="76"/>
      <c r="C932550" s="75"/>
    </row>
    <row r="932551" spans="2:3" x14ac:dyDescent="0.25">
      <c r="B932551" s="76"/>
      <c r="C932551" s="75"/>
    </row>
    <row r="932661" spans="2:3" x14ac:dyDescent="0.25">
      <c r="B932661" s="76"/>
      <c r="C932661" s="75"/>
    </row>
    <row r="932662" spans="2:3" x14ac:dyDescent="0.25">
      <c r="B932662" s="76"/>
      <c r="C932662" s="75"/>
    </row>
    <row r="932663" spans="2:3" x14ac:dyDescent="0.25">
      <c r="B932663" s="76"/>
      <c r="C932663" s="75"/>
    </row>
    <row r="932664" spans="2:3" x14ac:dyDescent="0.25">
      <c r="B932664" s="76"/>
      <c r="C932664" s="75"/>
    </row>
    <row r="932665" spans="2:3" x14ac:dyDescent="0.25">
      <c r="B932665" s="76"/>
      <c r="C932665" s="75"/>
    </row>
    <row r="932666" spans="2:3" x14ac:dyDescent="0.25">
      <c r="B932666" s="76"/>
      <c r="C932666" s="75"/>
    </row>
    <row r="932667" spans="2:3" x14ac:dyDescent="0.25">
      <c r="B932667" s="76"/>
      <c r="C932667" s="75"/>
    </row>
    <row r="932668" spans="2:3" x14ac:dyDescent="0.25">
      <c r="B932668" s="76"/>
      <c r="C932668" s="75"/>
    </row>
    <row r="932669" spans="2:3" x14ac:dyDescent="0.25">
      <c r="B932669" s="76"/>
      <c r="C932669" s="75"/>
    </row>
    <row r="932670" spans="2:3" x14ac:dyDescent="0.25">
      <c r="B932670" s="76"/>
      <c r="C932670" s="75"/>
    </row>
    <row r="932671" spans="2:3" x14ac:dyDescent="0.25">
      <c r="B932671" s="76"/>
      <c r="C932671" s="75"/>
    </row>
    <row r="932672" spans="2:3" x14ac:dyDescent="0.25">
      <c r="B932672" s="76"/>
      <c r="C932672" s="75"/>
    </row>
    <row r="932673" spans="2:3" x14ac:dyDescent="0.25">
      <c r="B932673" s="76"/>
      <c r="C932673" s="75"/>
    </row>
    <row r="932783" spans="2:3" x14ac:dyDescent="0.25">
      <c r="B932783" s="76"/>
      <c r="C932783" s="75"/>
    </row>
    <row r="932784" spans="2:3" x14ac:dyDescent="0.25">
      <c r="B932784" s="76"/>
      <c r="C932784" s="75"/>
    </row>
    <row r="932785" spans="2:3" x14ac:dyDescent="0.25">
      <c r="B932785" s="76"/>
      <c r="C932785" s="75"/>
    </row>
    <row r="932786" spans="2:3" x14ac:dyDescent="0.25">
      <c r="B932786" s="76"/>
      <c r="C932786" s="75"/>
    </row>
    <row r="932787" spans="2:3" x14ac:dyDescent="0.25">
      <c r="B932787" s="76"/>
      <c r="C932787" s="75"/>
    </row>
    <row r="932788" spans="2:3" x14ac:dyDescent="0.25">
      <c r="B932788" s="76"/>
      <c r="C932788" s="75"/>
    </row>
    <row r="932789" spans="2:3" x14ac:dyDescent="0.25">
      <c r="B932789" s="76"/>
      <c r="C932789" s="75"/>
    </row>
    <row r="932790" spans="2:3" x14ac:dyDescent="0.25">
      <c r="B932790" s="76"/>
      <c r="C932790" s="75"/>
    </row>
    <row r="932791" spans="2:3" x14ac:dyDescent="0.25">
      <c r="B932791" s="76"/>
      <c r="C932791" s="75"/>
    </row>
    <row r="932792" spans="2:3" x14ac:dyDescent="0.25">
      <c r="B932792" s="76"/>
      <c r="C932792" s="75"/>
    </row>
    <row r="932793" spans="2:3" x14ac:dyDescent="0.25">
      <c r="B932793" s="76"/>
      <c r="C932793" s="75"/>
    </row>
    <row r="932794" spans="2:3" x14ac:dyDescent="0.25">
      <c r="B932794" s="76"/>
      <c r="C932794" s="75"/>
    </row>
    <row r="932795" spans="2:3" x14ac:dyDescent="0.25">
      <c r="B932795" s="76"/>
      <c r="C932795" s="75"/>
    </row>
    <row r="932905" spans="2:3" x14ac:dyDescent="0.25">
      <c r="B932905" s="76"/>
      <c r="C932905" s="75"/>
    </row>
    <row r="932906" spans="2:3" x14ac:dyDescent="0.25">
      <c r="B932906" s="76"/>
      <c r="C932906" s="75"/>
    </row>
    <row r="932907" spans="2:3" x14ac:dyDescent="0.25">
      <c r="B932907" s="76"/>
      <c r="C932907" s="75"/>
    </row>
    <row r="932908" spans="2:3" x14ac:dyDescent="0.25">
      <c r="B932908" s="76"/>
      <c r="C932908" s="75"/>
    </row>
    <row r="932909" spans="2:3" x14ac:dyDescent="0.25">
      <c r="B932909" s="76"/>
      <c r="C932909" s="75"/>
    </row>
    <row r="932910" spans="2:3" x14ac:dyDescent="0.25">
      <c r="B932910" s="76"/>
      <c r="C932910" s="75"/>
    </row>
    <row r="932911" spans="2:3" x14ac:dyDescent="0.25">
      <c r="B932911" s="76"/>
      <c r="C932911" s="75"/>
    </row>
    <row r="932912" spans="2:3" x14ac:dyDescent="0.25">
      <c r="B932912" s="76"/>
      <c r="C932912" s="75"/>
    </row>
    <row r="932913" spans="2:3" x14ac:dyDescent="0.25">
      <c r="B932913" s="76"/>
      <c r="C932913" s="75"/>
    </row>
    <row r="932914" spans="2:3" x14ac:dyDescent="0.25">
      <c r="B932914" s="76"/>
      <c r="C932914" s="75"/>
    </row>
    <row r="932915" spans="2:3" x14ac:dyDescent="0.25">
      <c r="B932915" s="76"/>
      <c r="C932915" s="75"/>
    </row>
    <row r="932916" spans="2:3" x14ac:dyDescent="0.25">
      <c r="B932916" s="76"/>
      <c r="C932916" s="75"/>
    </row>
    <row r="932917" spans="2:3" x14ac:dyDescent="0.25">
      <c r="B932917" s="76"/>
      <c r="C932917" s="75"/>
    </row>
    <row r="933027" spans="2:3" x14ac:dyDescent="0.25">
      <c r="B933027" s="76"/>
      <c r="C933027" s="75"/>
    </row>
    <row r="933028" spans="2:3" x14ac:dyDescent="0.25">
      <c r="B933028" s="76"/>
      <c r="C933028" s="75"/>
    </row>
    <row r="933029" spans="2:3" x14ac:dyDescent="0.25">
      <c r="B933029" s="76"/>
      <c r="C933029" s="75"/>
    </row>
    <row r="933030" spans="2:3" x14ac:dyDescent="0.25">
      <c r="B933030" s="76"/>
      <c r="C933030" s="75"/>
    </row>
    <row r="933031" spans="2:3" x14ac:dyDescent="0.25">
      <c r="B933031" s="76"/>
      <c r="C933031" s="75"/>
    </row>
    <row r="933032" spans="2:3" x14ac:dyDescent="0.25">
      <c r="B933032" s="76"/>
      <c r="C933032" s="75"/>
    </row>
    <row r="933033" spans="2:3" x14ac:dyDescent="0.25">
      <c r="B933033" s="76"/>
      <c r="C933033" s="75"/>
    </row>
    <row r="933034" spans="2:3" x14ac:dyDescent="0.25">
      <c r="B933034" s="76"/>
      <c r="C933034" s="75"/>
    </row>
    <row r="933035" spans="2:3" x14ac:dyDescent="0.25">
      <c r="B933035" s="76"/>
      <c r="C933035" s="75"/>
    </row>
    <row r="933036" spans="2:3" x14ac:dyDescent="0.25">
      <c r="B933036" s="76"/>
      <c r="C933036" s="75"/>
    </row>
    <row r="933037" spans="2:3" x14ac:dyDescent="0.25">
      <c r="B933037" s="76"/>
      <c r="C933037" s="75"/>
    </row>
    <row r="933038" spans="2:3" x14ac:dyDescent="0.25">
      <c r="B933038" s="76"/>
      <c r="C933038" s="75"/>
    </row>
    <row r="933039" spans="2:3" x14ac:dyDescent="0.25">
      <c r="B933039" s="76"/>
      <c r="C933039" s="75"/>
    </row>
    <row r="933149" spans="2:3" x14ac:dyDescent="0.25">
      <c r="B933149" s="76"/>
      <c r="C933149" s="75"/>
    </row>
    <row r="933150" spans="2:3" x14ac:dyDescent="0.25">
      <c r="B933150" s="76"/>
      <c r="C933150" s="75"/>
    </row>
    <row r="933151" spans="2:3" x14ac:dyDescent="0.25">
      <c r="B933151" s="76"/>
      <c r="C933151" s="75"/>
    </row>
    <row r="933152" spans="2:3" x14ac:dyDescent="0.25">
      <c r="B933152" s="76"/>
      <c r="C933152" s="75"/>
    </row>
    <row r="933153" spans="2:3" x14ac:dyDescent="0.25">
      <c r="B933153" s="76"/>
      <c r="C933153" s="75"/>
    </row>
    <row r="933154" spans="2:3" x14ac:dyDescent="0.25">
      <c r="B933154" s="76"/>
      <c r="C933154" s="75"/>
    </row>
    <row r="933155" spans="2:3" x14ac:dyDescent="0.25">
      <c r="B933155" s="76"/>
      <c r="C933155" s="75"/>
    </row>
    <row r="933156" spans="2:3" x14ac:dyDescent="0.25">
      <c r="B933156" s="76"/>
      <c r="C933156" s="75"/>
    </row>
    <row r="933157" spans="2:3" x14ac:dyDescent="0.25">
      <c r="B933157" s="76"/>
      <c r="C933157" s="75"/>
    </row>
    <row r="933158" spans="2:3" x14ac:dyDescent="0.25">
      <c r="B933158" s="76"/>
      <c r="C933158" s="75"/>
    </row>
    <row r="933159" spans="2:3" x14ac:dyDescent="0.25">
      <c r="B933159" s="76"/>
      <c r="C933159" s="75"/>
    </row>
    <row r="933160" spans="2:3" x14ac:dyDescent="0.25">
      <c r="B933160" s="76"/>
      <c r="C933160" s="75"/>
    </row>
    <row r="933161" spans="2:3" x14ac:dyDescent="0.25">
      <c r="B933161" s="76"/>
      <c r="C933161" s="75"/>
    </row>
    <row r="933271" spans="2:3" x14ac:dyDescent="0.25">
      <c r="B933271" s="76"/>
      <c r="C933271" s="75"/>
    </row>
    <row r="933272" spans="2:3" x14ac:dyDescent="0.25">
      <c r="B933272" s="76"/>
      <c r="C933272" s="75"/>
    </row>
    <row r="933273" spans="2:3" x14ac:dyDescent="0.25">
      <c r="B933273" s="76"/>
      <c r="C933273" s="75"/>
    </row>
    <row r="933274" spans="2:3" x14ac:dyDescent="0.25">
      <c r="B933274" s="76"/>
      <c r="C933274" s="75"/>
    </row>
    <row r="933275" spans="2:3" x14ac:dyDescent="0.25">
      <c r="B933275" s="76"/>
      <c r="C933275" s="75"/>
    </row>
    <row r="933276" spans="2:3" x14ac:dyDescent="0.25">
      <c r="B933276" s="76"/>
      <c r="C933276" s="75"/>
    </row>
    <row r="933277" spans="2:3" x14ac:dyDescent="0.25">
      <c r="B933277" s="76"/>
      <c r="C933277" s="75"/>
    </row>
    <row r="933278" spans="2:3" x14ac:dyDescent="0.25">
      <c r="B933278" s="76"/>
      <c r="C933278" s="75"/>
    </row>
    <row r="933279" spans="2:3" x14ac:dyDescent="0.25">
      <c r="B933279" s="76"/>
      <c r="C933279" s="75"/>
    </row>
    <row r="933280" spans="2:3" x14ac:dyDescent="0.25">
      <c r="B933280" s="76"/>
      <c r="C933280" s="75"/>
    </row>
    <row r="933281" spans="2:3" x14ac:dyDescent="0.25">
      <c r="B933281" s="76"/>
      <c r="C933281" s="75"/>
    </row>
    <row r="933282" spans="2:3" x14ac:dyDescent="0.25">
      <c r="B933282" s="76"/>
      <c r="C933282" s="75"/>
    </row>
    <row r="933283" spans="2:3" x14ac:dyDescent="0.25">
      <c r="B933283" s="76"/>
      <c r="C933283" s="75"/>
    </row>
    <row r="933393" spans="2:3" x14ac:dyDescent="0.25">
      <c r="B933393" s="76"/>
      <c r="C933393" s="75"/>
    </row>
    <row r="933394" spans="2:3" x14ac:dyDescent="0.25">
      <c r="B933394" s="76"/>
      <c r="C933394" s="75"/>
    </row>
    <row r="933395" spans="2:3" x14ac:dyDescent="0.25">
      <c r="B933395" s="76"/>
      <c r="C933395" s="75"/>
    </row>
    <row r="933396" spans="2:3" x14ac:dyDescent="0.25">
      <c r="B933396" s="76"/>
      <c r="C933396" s="75"/>
    </row>
    <row r="933397" spans="2:3" x14ac:dyDescent="0.25">
      <c r="B933397" s="76"/>
      <c r="C933397" s="75"/>
    </row>
    <row r="933398" spans="2:3" x14ac:dyDescent="0.25">
      <c r="B933398" s="76"/>
      <c r="C933398" s="75"/>
    </row>
    <row r="933399" spans="2:3" x14ac:dyDescent="0.25">
      <c r="B933399" s="76"/>
      <c r="C933399" s="75"/>
    </row>
    <row r="933400" spans="2:3" x14ac:dyDescent="0.25">
      <c r="B933400" s="76"/>
      <c r="C933400" s="75"/>
    </row>
    <row r="933401" spans="2:3" x14ac:dyDescent="0.25">
      <c r="B933401" s="76"/>
      <c r="C933401" s="75"/>
    </row>
    <row r="933402" spans="2:3" x14ac:dyDescent="0.25">
      <c r="B933402" s="76"/>
      <c r="C933402" s="75"/>
    </row>
    <row r="933403" spans="2:3" x14ac:dyDescent="0.25">
      <c r="B933403" s="76"/>
      <c r="C933403" s="75"/>
    </row>
    <row r="933404" spans="2:3" x14ac:dyDescent="0.25">
      <c r="B933404" s="76"/>
      <c r="C933404" s="75"/>
    </row>
    <row r="933405" spans="2:3" x14ac:dyDescent="0.25">
      <c r="B933405" s="76"/>
      <c r="C933405" s="75"/>
    </row>
    <row r="933515" spans="2:3" x14ac:dyDescent="0.25">
      <c r="B933515" s="76"/>
      <c r="C933515" s="75"/>
    </row>
    <row r="933516" spans="2:3" x14ac:dyDescent="0.25">
      <c r="B933516" s="76"/>
      <c r="C933516" s="75"/>
    </row>
    <row r="933517" spans="2:3" x14ac:dyDescent="0.25">
      <c r="B933517" s="76"/>
      <c r="C933517" s="75"/>
    </row>
    <row r="933518" spans="2:3" x14ac:dyDescent="0.25">
      <c r="B933518" s="76"/>
      <c r="C933518" s="75"/>
    </row>
    <row r="933519" spans="2:3" x14ac:dyDescent="0.25">
      <c r="B933519" s="76"/>
      <c r="C933519" s="75"/>
    </row>
    <row r="933520" spans="2:3" x14ac:dyDescent="0.25">
      <c r="B933520" s="76"/>
      <c r="C933520" s="75"/>
    </row>
    <row r="933521" spans="2:3" x14ac:dyDescent="0.25">
      <c r="B933521" s="76"/>
      <c r="C933521" s="75"/>
    </row>
    <row r="933522" spans="2:3" x14ac:dyDescent="0.25">
      <c r="B933522" s="76"/>
      <c r="C933522" s="75"/>
    </row>
    <row r="933523" spans="2:3" x14ac:dyDescent="0.25">
      <c r="B933523" s="76"/>
      <c r="C933523" s="75"/>
    </row>
    <row r="933524" spans="2:3" x14ac:dyDescent="0.25">
      <c r="B933524" s="76"/>
      <c r="C933524" s="75"/>
    </row>
    <row r="933525" spans="2:3" x14ac:dyDescent="0.25">
      <c r="B933525" s="76"/>
      <c r="C933525" s="75"/>
    </row>
    <row r="933526" spans="2:3" x14ac:dyDescent="0.25">
      <c r="B933526" s="76"/>
      <c r="C933526" s="75"/>
    </row>
    <row r="933527" spans="2:3" x14ac:dyDescent="0.25">
      <c r="B933527" s="76"/>
      <c r="C933527" s="75"/>
    </row>
    <row r="933637" spans="2:3" x14ac:dyDescent="0.25">
      <c r="B933637" s="76"/>
      <c r="C933637" s="75"/>
    </row>
    <row r="933638" spans="2:3" x14ac:dyDescent="0.25">
      <c r="B933638" s="76"/>
      <c r="C933638" s="75"/>
    </row>
    <row r="933639" spans="2:3" x14ac:dyDescent="0.25">
      <c r="B933639" s="76"/>
      <c r="C933639" s="75"/>
    </row>
    <row r="933640" spans="2:3" x14ac:dyDescent="0.25">
      <c r="B933640" s="76"/>
      <c r="C933640" s="75"/>
    </row>
    <row r="933641" spans="2:3" x14ac:dyDescent="0.25">
      <c r="B933641" s="76"/>
      <c r="C933641" s="75"/>
    </row>
    <row r="933642" spans="2:3" x14ac:dyDescent="0.25">
      <c r="B933642" s="76"/>
      <c r="C933642" s="75"/>
    </row>
    <row r="933643" spans="2:3" x14ac:dyDescent="0.25">
      <c r="B933643" s="76"/>
      <c r="C933643" s="75"/>
    </row>
    <row r="933644" spans="2:3" x14ac:dyDescent="0.25">
      <c r="B933644" s="76"/>
      <c r="C933644" s="75"/>
    </row>
    <row r="933645" spans="2:3" x14ac:dyDescent="0.25">
      <c r="B933645" s="76"/>
      <c r="C933645" s="75"/>
    </row>
    <row r="933646" spans="2:3" x14ac:dyDescent="0.25">
      <c r="B933646" s="76"/>
      <c r="C933646" s="75"/>
    </row>
    <row r="933647" spans="2:3" x14ac:dyDescent="0.25">
      <c r="B933647" s="76"/>
      <c r="C933647" s="75"/>
    </row>
    <row r="933648" spans="2:3" x14ac:dyDescent="0.25">
      <c r="B933648" s="76"/>
      <c r="C933648" s="75"/>
    </row>
    <row r="933649" spans="2:3" x14ac:dyDescent="0.25">
      <c r="B933649" s="76"/>
      <c r="C933649" s="75"/>
    </row>
    <row r="933759" spans="2:3" x14ac:dyDescent="0.25">
      <c r="B933759" s="76"/>
      <c r="C933759" s="75"/>
    </row>
    <row r="933760" spans="2:3" x14ac:dyDescent="0.25">
      <c r="B933760" s="76"/>
      <c r="C933760" s="75"/>
    </row>
    <row r="933761" spans="2:3" x14ac:dyDescent="0.25">
      <c r="B933761" s="76"/>
      <c r="C933761" s="75"/>
    </row>
    <row r="933762" spans="2:3" x14ac:dyDescent="0.25">
      <c r="B933762" s="76"/>
      <c r="C933762" s="75"/>
    </row>
    <row r="933763" spans="2:3" x14ac:dyDescent="0.25">
      <c r="B933763" s="76"/>
      <c r="C933763" s="75"/>
    </row>
    <row r="933764" spans="2:3" x14ac:dyDescent="0.25">
      <c r="B933764" s="76"/>
      <c r="C933764" s="75"/>
    </row>
    <row r="933765" spans="2:3" x14ac:dyDescent="0.25">
      <c r="B933765" s="76"/>
      <c r="C933765" s="75"/>
    </row>
    <row r="933766" spans="2:3" x14ac:dyDescent="0.25">
      <c r="B933766" s="76"/>
      <c r="C933766" s="75"/>
    </row>
    <row r="933767" spans="2:3" x14ac:dyDescent="0.25">
      <c r="B933767" s="76"/>
      <c r="C933767" s="75"/>
    </row>
    <row r="933768" spans="2:3" x14ac:dyDescent="0.25">
      <c r="B933768" s="76"/>
      <c r="C933768" s="75"/>
    </row>
    <row r="933769" spans="2:3" x14ac:dyDescent="0.25">
      <c r="B933769" s="76"/>
      <c r="C933769" s="75"/>
    </row>
    <row r="933770" spans="2:3" x14ac:dyDescent="0.25">
      <c r="B933770" s="76"/>
      <c r="C933770" s="75"/>
    </row>
    <row r="933771" spans="2:3" x14ac:dyDescent="0.25">
      <c r="B933771" s="76"/>
      <c r="C933771" s="75"/>
    </row>
    <row r="933881" spans="2:3" x14ac:dyDescent="0.25">
      <c r="B933881" s="76"/>
      <c r="C933881" s="75"/>
    </row>
    <row r="933882" spans="2:3" x14ac:dyDescent="0.25">
      <c r="B933882" s="76"/>
      <c r="C933882" s="75"/>
    </row>
    <row r="933883" spans="2:3" x14ac:dyDescent="0.25">
      <c r="B933883" s="76"/>
      <c r="C933883" s="75"/>
    </row>
    <row r="933884" spans="2:3" x14ac:dyDescent="0.25">
      <c r="B933884" s="76"/>
      <c r="C933884" s="75"/>
    </row>
    <row r="933885" spans="2:3" x14ac:dyDescent="0.25">
      <c r="B933885" s="76"/>
      <c r="C933885" s="75"/>
    </row>
    <row r="933886" spans="2:3" x14ac:dyDescent="0.25">
      <c r="B933886" s="76"/>
      <c r="C933886" s="75"/>
    </row>
    <row r="933887" spans="2:3" x14ac:dyDescent="0.25">
      <c r="B933887" s="76"/>
      <c r="C933887" s="75"/>
    </row>
    <row r="933888" spans="2:3" x14ac:dyDescent="0.25">
      <c r="B933888" s="76"/>
      <c r="C933888" s="75"/>
    </row>
    <row r="933889" spans="2:3" x14ac:dyDescent="0.25">
      <c r="B933889" s="76"/>
      <c r="C933889" s="75"/>
    </row>
    <row r="933890" spans="2:3" x14ac:dyDescent="0.25">
      <c r="B933890" s="76"/>
      <c r="C933890" s="75"/>
    </row>
    <row r="933891" spans="2:3" x14ac:dyDescent="0.25">
      <c r="B933891" s="76"/>
      <c r="C933891" s="75"/>
    </row>
    <row r="933892" spans="2:3" x14ac:dyDescent="0.25">
      <c r="B933892" s="76"/>
      <c r="C933892" s="75"/>
    </row>
    <row r="933893" spans="2:3" x14ac:dyDescent="0.25">
      <c r="B933893" s="76"/>
      <c r="C933893" s="75"/>
    </row>
    <row r="934003" spans="2:3" x14ac:dyDescent="0.25">
      <c r="B934003" s="76"/>
      <c r="C934003" s="75"/>
    </row>
    <row r="934004" spans="2:3" x14ac:dyDescent="0.25">
      <c r="B934004" s="76"/>
      <c r="C934004" s="75"/>
    </row>
    <row r="934005" spans="2:3" x14ac:dyDescent="0.25">
      <c r="B934005" s="76"/>
      <c r="C934005" s="75"/>
    </row>
    <row r="934006" spans="2:3" x14ac:dyDescent="0.25">
      <c r="B934006" s="76"/>
      <c r="C934006" s="75"/>
    </row>
    <row r="934007" spans="2:3" x14ac:dyDescent="0.25">
      <c r="B934007" s="76"/>
      <c r="C934007" s="75"/>
    </row>
    <row r="934008" spans="2:3" x14ac:dyDescent="0.25">
      <c r="B934008" s="76"/>
      <c r="C934008" s="75"/>
    </row>
    <row r="934009" spans="2:3" x14ac:dyDescent="0.25">
      <c r="B934009" s="76"/>
      <c r="C934009" s="75"/>
    </row>
    <row r="934010" spans="2:3" x14ac:dyDescent="0.25">
      <c r="B934010" s="76"/>
      <c r="C934010" s="75"/>
    </row>
    <row r="934011" spans="2:3" x14ac:dyDescent="0.25">
      <c r="B934011" s="76"/>
      <c r="C934011" s="75"/>
    </row>
    <row r="934012" spans="2:3" x14ac:dyDescent="0.25">
      <c r="B934012" s="76"/>
      <c r="C934012" s="75"/>
    </row>
    <row r="934013" spans="2:3" x14ac:dyDescent="0.25">
      <c r="B934013" s="76"/>
      <c r="C934013" s="75"/>
    </row>
    <row r="934014" spans="2:3" x14ac:dyDescent="0.25">
      <c r="B934014" s="76"/>
      <c r="C934014" s="75"/>
    </row>
    <row r="934015" spans="2:3" x14ac:dyDescent="0.25">
      <c r="B934015" s="76"/>
      <c r="C934015" s="75"/>
    </row>
    <row r="934125" spans="2:3" x14ac:dyDescent="0.25">
      <c r="B934125" s="76"/>
      <c r="C934125" s="75"/>
    </row>
    <row r="934126" spans="2:3" x14ac:dyDescent="0.25">
      <c r="B934126" s="76"/>
      <c r="C934126" s="75"/>
    </row>
    <row r="934127" spans="2:3" x14ac:dyDescent="0.25">
      <c r="B934127" s="76"/>
      <c r="C934127" s="75"/>
    </row>
    <row r="934128" spans="2:3" x14ac:dyDescent="0.25">
      <c r="B934128" s="76"/>
      <c r="C934128" s="75"/>
    </row>
    <row r="934129" spans="2:3" x14ac:dyDescent="0.25">
      <c r="B934129" s="76"/>
      <c r="C934129" s="75"/>
    </row>
    <row r="934130" spans="2:3" x14ac:dyDescent="0.25">
      <c r="B934130" s="76"/>
      <c r="C934130" s="75"/>
    </row>
    <row r="934131" spans="2:3" x14ac:dyDescent="0.25">
      <c r="B934131" s="76"/>
      <c r="C934131" s="75"/>
    </row>
    <row r="934132" spans="2:3" x14ac:dyDescent="0.25">
      <c r="B934132" s="76"/>
      <c r="C934132" s="75"/>
    </row>
    <row r="934133" spans="2:3" x14ac:dyDescent="0.25">
      <c r="B934133" s="76"/>
      <c r="C934133" s="75"/>
    </row>
    <row r="934134" spans="2:3" x14ac:dyDescent="0.25">
      <c r="B934134" s="76"/>
      <c r="C934134" s="75"/>
    </row>
    <row r="934135" spans="2:3" x14ac:dyDescent="0.25">
      <c r="B934135" s="76"/>
      <c r="C934135" s="75"/>
    </row>
    <row r="934136" spans="2:3" x14ac:dyDescent="0.25">
      <c r="B934136" s="76"/>
      <c r="C934136" s="75"/>
    </row>
    <row r="934137" spans="2:3" x14ac:dyDescent="0.25">
      <c r="B934137" s="76"/>
      <c r="C934137" s="75"/>
    </row>
    <row r="934247" spans="2:3" x14ac:dyDescent="0.25">
      <c r="B934247" s="76"/>
      <c r="C934247" s="75"/>
    </row>
    <row r="934248" spans="2:3" x14ac:dyDescent="0.25">
      <c r="B934248" s="76"/>
      <c r="C934248" s="75"/>
    </row>
    <row r="934249" spans="2:3" x14ac:dyDescent="0.25">
      <c r="B934249" s="76"/>
      <c r="C934249" s="75"/>
    </row>
    <row r="934250" spans="2:3" x14ac:dyDescent="0.25">
      <c r="B934250" s="76"/>
      <c r="C934250" s="75"/>
    </row>
    <row r="934251" spans="2:3" x14ac:dyDescent="0.25">
      <c r="B934251" s="76"/>
      <c r="C934251" s="75"/>
    </row>
    <row r="934252" spans="2:3" x14ac:dyDescent="0.25">
      <c r="B934252" s="76"/>
      <c r="C934252" s="75"/>
    </row>
    <row r="934253" spans="2:3" x14ac:dyDescent="0.25">
      <c r="B934253" s="76"/>
      <c r="C934253" s="75"/>
    </row>
    <row r="934254" spans="2:3" x14ac:dyDescent="0.25">
      <c r="B934254" s="76"/>
      <c r="C934254" s="75"/>
    </row>
    <row r="934255" spans="2:3" x14ac:dyDescent="0.25">
      <c r="B934255" s="76"/>
      <c r="C934255" s="75"/>
    </row>
    <row r="934256" spans="2:3" x14ac:dyDescent="0.25">
      <c r="B934256" s="76"/>
      <c r="C934256" s="75"/>
    </row>
    <row r="934257" spans="2:3" x14ac:dyDescent="0.25">
      <c r="B934257" s="76"/>
      <c r="C934257" s="75"/>
    </row>
    <row r="934258" spans="2:3" x14ac:dyDescent="0.25">
      <c r="B934258" s="76"/>
      <c r="C934258" s="75"/>
    </row>
    <row r="934259" spans="2:3" x14ac:dyDescent="0.25">
      <c r="B934259" s="76"/>
      <c r="C934259" s="75"/>
    </row>
    <row r="934369" spans="2:3" x14ac:dyDescent="0.25">
      <c r="B934369" s="76"/>
      <c r="C934369" s="75"/>
    </row>
    <row r="934370" spans="2:3" x14ac:dyDescent="0.25">
      <c r="B934370" s="76"/>
      <c r="C934370" s="75"/>
    </row>
    <row r="934371" spans="2:3" x14ac:dyDescent="0.25">
      <c r="B934371" s="76"/>
      <c r="C934371" s="75"/>
    </row>
    <row r="934372" spans="2:3" x14ac:dyDescent="0.25">
      <c r="B934372" s="76"/>
      <c r="C934372" s="75"/>
    </row>
    <row r="934373" spans="2:3" x14ac:dyDescent="0.25">
      <c r="B934373" s="76"/>
      <c r="C934373" s="75"/>
    </row>
    <row r="934374" spans="2:3" x14ac:dyDescent="0.25">
      <c r="B934374" s="76"/>
      <c r="C934374" s="75"/>
    </row>
    <row r="934375" spans="2:3" x14ac:dyDescent="0.25">
      <c r="B934375" s="76"/>
      <c r="C934375" s="75"/>
    </row>
    <row r="934376" spans="2:3" x14ac:dyDescent="0.25">
      <c r="B934376" s="76"/>
      <c r="C934376" s="75"/>
    </row>
    <row r="934377" spans="2:3" x14ac:dyDescent="0.25">
      <c r="B934377" s="76"/>
      <c r="C934377" s="75"/>
    </row>
    <row r="934378" spans="2:3" x14ac:dyDescent="0.25">
      <c r="B934378" s="76"/>
      <c r="C934378" s="75"/>
    </row>
    <row r="934379" spans="2:3" x14ac:dyDescent="0.25">
      <c r="B934379" s="76"/>
      <c r="C934379" s="75"/>
    </row>
    <row r="934380" spans="2:3" x14ac:dyDescent="0.25">
      <c r="B934380" s="76"/>
      <c r="C934380" s="75"/>
    </row>
    <row r="934381" spans="2:3" x14ac:dyDescent="0.25">
      <c r="B934381" s="76"/>
      <c r="C934381" s="75"/>
    </row>
    <row r="934491" spans="2:3" x14ac:dyDescent="0.25">
      <c r="B934491" s="76"/>
      <c r="C934491" s="75"/>
    </row>
    <row r="934492" spans="2:3" x14ac:dyDescent="0.25">
      <c r="B934492" s="76"/>
      <c r="C934492" s="75"/>
    </row>
    <row r="934493" spans="2:3" x14ac:dyDescent="0.25">
      <c r="B934493" s="76"/>
      <c r="C934493" s="75"/>
    </row>
    <row r="934494" spans="2:3" x14ac:dyDescent="0.25">
      <c r="B934494" s="76"/>
      <c r="C934494" s="75"/>
    </row>
    <row r="934495" spans="2:3" x14ac:dyDescent="0.25">
      <c r="B934495" s="76"/>
      <c r="C934495" s="75"/>
    </row>
    <row r="934496" spans="2:3" x14ac:dyDescent="0.25">
      <c r="B934496" s="76"/>
      <c r="C934496" s="75"/>
    </row>
    <row r="934497" spans="2:3" x14ac:dyDescent="0.25">
      <c r="B934497" s="76"/>
      <c r="C934497" s="75"/>
    </row>
    <row r="934498" spans="2:3" x14ac:dyDescent="0.25">
      <c r="B934498" s="76"/>
      <c r="C934498" s="75"/>
    </row>
    <row r="934499" spans="2:3" x14ac:dyDescent="0.25">
      <c r="B934499" s="76"/>
      <c r="C934499" s="75"/>
    </row>
    <row r="934500" spans="2:3" x14ac:dyDescent="0.25">
      <c r="B934500" s="76"/>
      <c r="C934500" s="75"/>
    </row>
    <row r="934501" spans="2:3" x14ac:dyDescent="0.25">
      <c r="B934501" s="76"/>
      <c r="C934501" s="75"/>
    </row>
    <row r="934502" spans="2:3" x14ac:dyDescent="0.25">
      <c r="B934502" s="76"/>
      <c r="C934502" s="75"/>
    </row>
    <row r="934503" spans="2:3" x14ac:dyDescent="0.25">
      <c r="B934503" s="76"/>
      <c r="C934503" s="75"/>
    </row>
    <row r="934613" spans="2:3" x14ac:dyDescent="0.25">
      <c r="B934613" s="76"/>
      <c r="C934613" s="75"/>
    </row>
    <row r="934614" spans="2:3" x14ac:dyDescent="0.25">
      <c r="B934614" s="76"/>
      <c r="C934614" s="75"/>
    </row>
    <row r="934615" spans="2:3" x14ac:dyDescent="0.25">
      <c r="B934615" s="76"/>
      <c r="C934615" s="75"/>
    </row>
    <row r="934616" spans="2:3" x14ac:dyDescent="0.25">
      <c r="B934616" s="76"/>
      <c r="C934616" s="75"/>
    </row>
    <row r="934617" spans="2:3" x14ac:dyDescent="0.25">
      <c r="B934617" s="76"/>
      <c r="C934617" s="75"/>
    </row>
    <row r="934618" spans="2:3" x14ac:dyDescent="0.25">
      <c r="B934618" s="76"/>
      <c r="C934618" s="75"/>
    </row>
    <row r="934619" spans="2:3" x14ac:dyDescent="0.25">
      <c r="B934619" s="76"/>
      <c r="C934619" s="75"/>
    </row>
    <row r="934620" spans="2:3" x14ac:dyDescent="0.25">
      <c r="B934620" s="76"/>
      <c r="C934620" s="75"/>
    </row>
    <row r="934621" spans="2:3" x14ac:dyDescent="0.25">
      <c r="B934621" s="76"/>
      <c r="C934621" s="75"/>
    </row>
    <row r="934622" spans="2:3" x14ac:dyDescent="0.25">
      <c r="B934622" s="76"/>
      <c r="C934622" s="75"/>
    </row>
    <row r="934623" spans="2:3" x14ac:dyDescent="0.25">
      <c r="B934623" s="76"/>
      <c r="C934623" s="75"/>
    </row>
    <row r="934624" spans="2:3" x14ac:dyDescent="0.25">
      <c r="B934624" s="76"/>
      <c r="C934624" s="75"/>
    </row>
    <row r="934625" spans="2:3" x14ac:dyDescent="0.25">
      <c r="B934625" s="76"/>
      <c r="C934625" s="75"/>
    </row>
    <row r="934735" spans="2:3" x14ac:dyDescent="0.25">
      <c r="B934735" s="76"/>
      <c r="C934735" s="75"/>
    </row>
    <row r="934736" spans="2:3" x14ac:dyDescent="0.25">
      <c r="B934736" s="76"/>
      <c r="C934736" s="75"/>
    </row>
    <row r="934737" spans="2:3" x14ac:dyDescent="0.25">
      <c r="B934737" s="76"/>
      <c r="C934737" s="75"/>
    </row>
    <row r="934738" spans="2:3" x14ac:dyDescent="0.25">
      <c r="B934738" s="76"/>
      <c r="C934738" s="75"/>
    </row>
    <row r="934739" spans="2:3" x14ac:dyDescent="0.25">
      <c r="B934739" s="76"/>
      <c r="C934739" s="75"/>
    </row>
    <row r="934740" spans="2:3" x14ac:dyDescent="0.25">
      <c r="B934740" s="76"/>
      <c r="C934740" s="75"/>
    </row>
    <row r="934741" spans="2:3" x14ac:dyDescent="0.25">
      <c r="B934741" s="76"/>
      <c r="C934741" s="75"/>
    </row>
    <row r="934742" spans="2:3" x14ac:dyDescent="0.25">
      <c r="B934742" s="76"/>
      <c r="C934742" s="75"/>
    </row>
    <row r="934743" spans="2:3" x14ac:dyDescent="0.25">
      <c r="B934743" s="76"/>
      <c r="C934743" s="75"/>
    </row>
    <row r="934744" spans="2:3" x14ac:dyDescent="0.25">
      <c r="B934744" s="76"/>
      <c r="C934744" s="75"/>
    </row>
    <row r="934745" spans="2:3" x14ac:dyDescent="0.25">
      <c r="B934745" s="76"/>
      <c r="C934745" s="75"/>
    </row>
    <row r="934746" spans="2:3" x14ac:dyDescent="0.25">
      <c r="B934746" s="76"/>
      <c r="C934746" s="75"/>
    </row>
    <row r="934747" spans="2:3" x14ac:dyDescent="0.25">
      <c r="B934747" s="76"/>
      <c r="C934747" s="75"/>
    </row>
    <row r="934857" spans="2:3" x14ac:dyDescent="0.25">
      <c r="B934857" s="76"/>
      <c r="C934857" s="75"/>
    </row>
    <row r="934858" spans="2:3" x14ac:dyDescent="0.25">
      <c r="B934858" s="76"/>
      <c r="C934858" s="75"/>
    </row>
    <row r="934859" spans="2:3" x14ac:dyDescent="0.25">
      <c r="B934859" s="76"/>
      <c r="C934859" s="75"/>
    </row>
    <row r="934860" spans="2:3" x14ac:dyDescent="0.25">
      <c r="B934860" s="76"/>
      <c r="C934860" s="75"/>
    </row>
    <row r="934861" spans="2:3" x14ac:dyDescent="0.25">
      <c r="B934861" s="76"/>
      <c r="C934861" s="75"/>
    </row>
    <row r="934862" spans="2:3" x14ac:dyDescent="0.25">
      <c r="B934862" s="76"/>
      <c r="C934862" s="75"/>
    </row>
    <row r="934863" spans="2:3" x14ac:dyDescent="0.25">
      <c r="B934863" s="76"/>
      <c r="C934863" s="75"/>
    </row>
    <row r="934864" spans="2:3" x14ac:dyDescent="0.25">
      <c r="B934864" s="76"/>
      <c r="C934864" s="75"/>
    </row>
    <row r="934865" spans="2:3" x14ac:dyDescent="0.25">
      <c r="B934865" s="76"/>
      <c r="C934865" s="75"/>
    </row>
    <row r="934866" spans="2:3" x14ac:dyDescent="0.25">
      <c r="B934866" s="76"/>
      <c r="C934866" s="75"/>
    </row>
    <row r="934867" spans="2:3" x14ac:dyDescent="0.25">
      <c r="B934867" s="76"/>
      <c r="C934867" s="75"/>
    </row>
    <row r="934868" spans="2:3" x14ac:dyDescent="0.25">
      <c r="B934868" s="76"/>
      <c r="C934868" s="75"/>
    </row>
    <row r="934869" spans="2:3" x14ac:dyDescent="0.25">
      <c r="B934869" s="76"/>
      <c r="C934869" s="75"/>
    </row>
    <row r="934979" spans="2:3" x14ac:dyDescent="0.25">
      <c r="B934979" s="76"/>
      <c r="C934979" s="75"/>
    </row>
    <row r="934980" spans="2:3" x14ac:dyDescent="0.25">
      <c r="B934980" s="76"/>
      <c r="C934980" s="75"/>
    </row>
    <row r="934981" spans="2:3" x14ac:dyDescent="0.25">
      <c r="B934981" s="76"/>
      <c r="C934981" s="75"/>
    </row>
    <row r="934982" spans="2:3" x14ac:dyDescent="0.25">
      <c r="B934982" s="76"/>
      <c r="C934982" s="75"/>
    </row>
    <row r="934983" spans="2:3" x14ac:dyDescent="0.25">
      <c r="B934983" s="76"/>
      <c r="C934983" s="75"/>
    </row>
    <row r="934984" spans="2:3" x14ac:dyDescent="0.25">
      <c r="B934984" s="76"/>
      <c r="C934984" s="75"/>
    </row>
    <row r="934985" spans="2:3" x14ac:dyDescent="0.25">
      <c r="B934985" s="76"/>
      <c r="C934985" s="75"/>
    </row>
    <row r="934986" spans="2:3" x14ac:dyDescent="0.25">
      <c r="B934986" s="76"/>
      <c r="C934986" s="75"/>
    </row>
    <row r="934987" spans="2:3" x14ac:dyDescent="0.25">
      <c r="B934987" s="76"/>
      <c r="C934987" s="75"/>
    </row>
    <row r="934988" spans="2:3" x14ac:dyDescent="0.25">
      <c r="B934988" s="76"/>
      <c r="C934988" s="75"/>
    </row>
    <row r="934989" spans="2:3" x14ac:dyDescent="0.25">
      <c r="B934989" s="76"/>
      <c r="C934989" s="75"/>
    </row>
    <row r="934990" spans="2:3" x14ac:dyDescent="0.25">
      <c r="B934990" s="76"/>
      <c r="C934990" s="75"/>
    </row>
    <row r="934991" spans="2:3" x14ac:dyDescent="0.25">
      <c r="B934991" s="76"/>
      <c r="C934991" s="75"/>
    </row>
    <row r="935101" spans="2:3" x14ac:dyDescent="0.25">
      <c r="B935101" s="76"/>
      <c r="C935101" s="75"/>
    </row>
    <row r="935102" spans="2:3" x14ac:dyDescent="0.25">
      <c r="B935102" s="76"/>
      <c r="C935102" s="75"/>
    </row>
    <row r="935103" spans="2:3" x14ac:dyDescent="0.25">
      <c r="B935103" s="76"/>
      <c r="C935103" s="75"/>
    </row>
    <row r="935104" spans="2:3" x14ac:dyDescent="0.25">
      <c r="B935104" s="76"/>
      <c r="C935104" s="75"/>
    </row>
    <row r="935105" spans="2:3" x14ac:dyDescent="0.25">
      <c r="B935105" s="76"/>
      <c r="C935105" s="75"/>
    </row>
    <row r="935106" spans="2:3" x14ac:dyDescent="0.25">
      <c r="B935106" s="76"/>
      <c r="C935106" s="75"/>
    </row>
    <row r="935107" spans="2:3" x14ac:dyDescent="0.25">
      <c r="B935107" s="76"/>
      <c r="C935107" s="75"/>
    </row>
    <row r="935108" spans="2:3" x14ac:dyDescent="0.25">
      <c r="B935108" s="76"/>
      <c r="C935108" s="75"/>
    </row>
    <row r="935109" spans="2:3" x14ac:dyDescent="0.25">
      <c r="B935109" s="76"/>
      <c r="C935109" s="75"/>
    </row>
    <row r="935110" spans="2:3" x14ac:dyDescent="0.25">
      <c r="B935110" s="76"/>
      <c r="C935110" s="75"/>
    </row>
    <row r="935111" spans="2:3" x14ac:dyDescent="0.25">
      <c r="B935111" s="76"/>
      <c r="C935111" s="75"/>
    </row>
    <row r="935112" spans="2:3" x14ac:dyDescent="0.25">
      <c r="B935112" s="76"/>
      <c r="C935112" s="75"/>
    </row>
    <row r="935113" spans="2:3" x14ac:dyDescent="0.25">
      <c r="B935113" s="76"/>
      <c r="C935113" s="75"/>
    </row>
    <row r="935223" spans="2:3" x14ac:dyDescent="0.25">
      <c r="B935223" s="76"/>
      <c r="C935223" s="75"/>
    </row>
    <row r="935224" spans="2:3" x14ac:dyDescent="0.25">
      <c r="B935224" s="76"/>
      <c r="C935224" s="75"/>
    </row>
    <row r="935225" spans="2:3" x14ac:dyDescent="0.25">
      <c r="B935225" s="76"/>
      <c r="C935225" s="75"/>
    </row>
    <row r="935226" spans="2:3" x14ac:dyDescent="0.25">
      <c r="B935226" s="76"/>
      <c r="C935226" s="75"/>
    </row>
    <row r="935227" spans="2:3" x14ac:dyDescent="0.25">
      <c r="B935227" s="76"/>
      <c r="C935227" s="75"/>
    </row>
    <row r="935228" spans="2:3" x14ac:dyDescent="0.25">
      <c r="B935228" s="76"/>
      <c r="C935228" s="75"/>
    </row>
    <row r="935229" spans="2:3" x14ac:dyDescent="0.25">
      <c r="B935229" s="76"/>
      <c r="C935229" s="75"/>
    </row>
    <row r="935230" spans="2:3" x14ac:dyDescent="0.25">
      <c r="B935230" s="76"/>
      <c r="C935230" s="75"/>
    </row>
    <row r="935231" spans="2:3" x14ac:dyDescent="0.25">
      <c r="B935231" s="76"/>
      <c r="C935231" s="75"/>
    </row>
    <row r="935232" spans="2:3" x14ac:dyDescent="0.25">
      <c r="B935232" s="76"/>
      <c r="C935232" s="75"/>
    </row>
    <row r="935233" spans="2:3" x14ac:dyDescent="0.25">
      <c r="B935233" s="76"/>
      <c r="C935233" s="75"/>
    </row>
    <row r="935234" spans="2:3" x14ac:dyDescent="0.25">
      <c r="B935234" s="76"/>
      <c r="C935234" s="75"/>
    </row>
    <row r="935235" spans="2:3" x14ac:dyDescent="0.25">
      <c r="B935235" s="76"/>
      <c r="C935235" s="75"/>
    </row>
    <row r="935345" spans="2:3" x14ac:dyDescent="0.25">
      <c r="B935345" s="76"/>
      <c r="C935345" s="75"/>
    </row>
    <row r="935346" spans="2:3" x14ac:dyDescent="0.25">
      <c r="B935346" s="76"/>
      <c r="C935346" s="75"/>
    </row>
    <row r="935347" spans="2:3" x14ac:dyDescent="0.25">
      <c r="B935347" s="76"/>
      <c r="C935347" s="75"/>
    </row>
    <row r="935348" spans="2:3" x14ac:dyDescent="0.25">
      <c r="B935348" s="76"/>
      <c r="C935348" s="75"/>
    </row>
    <row r="935349" spans="2:3" x14ac:dyDescent="0.25">
      <c r="B935349" s="76"/>
      <c r="C935349" s="75"/>
    </row>
    <row r="935350" spans="2:3" x14ac:dyDescent="0.25">
      <c r="B935350" s="76"/>
      <c r="C935350" s="75"/>
    </row>
    <row r="935351" spans="2:3" x14ac:dyDescent="0.25">
      <c r="B935351" s="76"/>
      <c r="C935351" s="75"/>
    </row>
    <row r="935352" spans="2:3" x14ac:dyDescent="0.25">
      <c r="B935352" s="76"/>
      <c r="C935352" s="75"/>
    </row>
    <row r="935353" spans="2:3" x14ac:dyDescent="0.25">
      <c r="B935353" s="76"/>
      <c r="C935353" s="75"/>
    </row>
    <row r="935354" spans="2:3" x14ac:dyDescent="0.25">
      <c r="B935354" s="76"/>
      <c r="C935354" s="75"/>
    </row>
    <row r="935355" spans="2:3" x14ac:dyDescent="0.25">
      <c r="B935355" s="76"/>
      <c r="C935355" s="75"/>
    </row>
    <row r="935356" spans="2:3" x14ac:dyDescent="0.25">
      <c r="B935356" s="76"/>
      <c r="C935356" s="75"/>
    </row>
    <row r="935357" spans="2:3" x14ac:dyDescent="0.25">
      <c r="B935357" s="76"/>
      <c r="C935357" s="75"/>
    </row>
    <row r="935467" spans="2:3" x14ac:dyDescent="0.25">
      <c r="B935467" s="76"/>
      <c r="C935467" s="75"/>
    </row>
    <row r="935468" spans="2:3" x14ac:dyDescent="0.25">
      <c r="B935468" s="76"/>
      <c r="C935468" s="75"/>
    </row>
    <row r="935469" spans="2:3" x14ac:dyDescent="0.25">
      <c r="B935469" s="76"/>
      <c r="C935469" s="75"/>
    </row>
    <row r="935470" spans="2:3" x14ac:dyDescent="0.25">
      <c r="B935470" s="76"/>
      <c r="C935470" s="75"/>
    </row>
    <row r="935471" spans="2:3" x14ac:dyDescent="0.25">
      <c r="B935471" s="76"/>
      <c r="C935471" s="75"/>
    </row>
    <row r="935472" spans="2:3" x14ac:dyDescent="0.25">
      <c r="B935472" s="76"/>
      <c r="C935472" s="75"/>
    </row>
    <row r="935473" spans="2:3" x14ac:dyDescent="0.25">
      <c r="B935473" s="76"/>
      <c r="C935473" s="75"/>
    </row>
    <row r="935474" spans="2:3" x14ac:dyDescent="0.25">
      <c r="B935474" s="76"/>
      <c r="C935474" s="75"/>
    </row>
    <row r="935475" spans="2:3" x14ac:dyDescent="0.25">
      <c r="B935475" s="76"/>
      <c r="C935475" s="75"/>
    </row>
    <row r="935476" spans="2:3" x14ac:dyDescent="0.25">
      <c r="B935476" s="76"/>
      <c r="C935476" s="75"/>
    </row>
    <row r="935477" spans="2:3" x14ac:dyDescent="0.25">
      <c r="B935477" s="76"/>
      <c r="C935477" s="75"/>
    </row>
    <row r="935478" spans="2:3" x14ac:dyDescent="0.25">
      <c r="B935478" s="76"/>
      <c r="C935478" s="75"/>
    </row>
    <row r="935479" spans="2:3" x14ac:dyDescent="0.25">
      <c r="B935479" s="76"/>
      <c r="C935479" s="75"/>
    </row>
    <row r="935589" spans="2:3" x14ac:dyDescent="0.25">
      <c r="B935589" s="76"/>
      <c r="C935589" s="75"/>
    </row>
    <row r="935590" spans="2:3" x14ac:dyDescent="0.25">
      <c r="B935590" s="76"/>
      <c r="C935590" s="75"/>
    </row>
    <row r="935591" spans="2:3" x14ac:dyDescent="0.25">
      <c r="B935591" s="76"/>
      <c r="C935591" s="75"/>
    </row>
    <row r="935592" spans="2:3" x14ac:dyDescent="0.25">
      <c r="B935592" s="76"/>
      <c r="C935592" s="75"/>
    </row>
    <row r="935593" spans="2:3" x14ac:dyDescent="0.25">
      <c r="B935593" s="76"/>
      <c r="C935593" s="75"/>
    </row>
    <row r="935594" spans="2:3" x14ac:dyDescent="0.25">
      <c r="B935594" s="76"/>
      <c r="C935594" s="75"/>
    </row>
    <row r="935595" spans="2:3" x14ac:dyDescent="0.25">
      <c r="B935595" s="76"/>
      <c r="C935595" s="75"/>
    </row>
    <row r="935596" spans="2:3" x14ac:dyDescent="0.25">
      <c r="B935596" s="76"/>
      <c r="C935596" s="75"/>
    </row>
    <row r="935597" spans="2:3" x14ac:dyDescent="0.25">
      <c r="B935597" s="76"/>
      <c r="C935597" s="75"/>
    </row>
    <row r="935598" spans="2:3" x14ac:dyDescent="0.25">
      <c r="B935598" s="76"/>
      <c r="C935598" s="75"/>
    </row>
    <row r="935599" spans="2:3" x14ac:dyDescent="0.25">
      <c r="B935599" s="76"/>
      <c r="C935599" s="75"/>
    </row>
    <row r="935600" spans="2:3" x14ac:dyDescent="0.25">
      <c r="B935600" s="76"/>
      <c r="C935600" s="75"/>
    </row>
    <row r="935601" spans="2:3" x14ac:dyDescent="0.25">
      <c r="B935601" s="76"/>
      <c r="C935601" s="75"/>
    </row>
    <row r="935711" spans="2:3" x14ac:dyDescent="0.25">
      <c r="B935711" s="76"/>
      <c r="C935711" s="75"/>
    </row>
    <row r="935712" spans="2:3" x14ac:dyDescent="0.25">
      <c r="B935712" s="76"/>
      <c r="C935712" s="75"/>
    </row>
    <row r="935713" spans="2:3" x14ac:dyDescent="0.25">
      <c r="B935713" s="76"/>
      <c r="C935713" s="75"/>
    </row>
    <row r="935714" spans="2:3" x14ac:dyDescent="0.25">
      <c r="B935714" s="76"/>
      <c r="C935714" s="75"/>
    </row>
    <row r="935715" spans="2:3" x14ac:dyDescent="0.25">
      <c r="B935715" s="76"/>
      <c r="C935715" s="75"/>
    </row>
    <row r="935716" spans="2:3" x14ac:dyDescent="0.25">
      <c r="B935716" s="76"/>
      <c r="C935716" s="75"/>
    </row>
    <row r="935717" spans="2:3" x14ac:dyDescent="0.25">
      <c r="B935717" s="76"/>
      <c r="C935717" s="75"/>
    </row>
    <row r="935718" spans="2:3" x14ac:dyDescent="0.25">
      <c r="B935718" s="76"/>
      <c r="C935718" s="75"/>
    </row>
    <row r="935719" spans="2:3" x14ac:dyDescent="0.25">
      <c r="B935719" s="76"/>
      <c r="C935719" s="75"/>
    </row>
    <row r="935720" spans="2:3" x14ac:dyDescent="0.25">
      <c r="B935720" s="76"/>
      <c r="C935720" s="75"/>
    </row>
    <row r="935721" spans="2:3" x14ac:dyDescent="0.25">
      <c r="B935721" s="76"/>
      <c r="C935721" s="75"/>
    </row>
    <row r="935722" spans="2:3" x14ac:dyDescent="0.25">
      <c r="B935722" s="76"/>
      <c r="C935722" s="75"/>
    </row>
    <row r="935723" spans="2:3" x14ac:dyDescent="0.25">
      <c r="B935723" s="76"/>
      <c r="C935723" s="75"/>
    </row>
    <row r="935833" spans="2:3" x14ac:dyDescent="0.25">
      <c r="B935833" s="76"/>
      <c r="C935833" s="75"/>
    </row>
    <row r="935834" spans="2:3" x14ac:dyDescent="0.25">
      <c r="B935834" s="76"/>
      <c r="C935834" s="75"/>
    </row>
    <row r="935835" spans="2:3" x14ac:dyDescent="0.25">
      <c r="B935835" s="76"/>
      <c r="C935835" s="75"/>
    </row>
    <row r="935836" spans="2:3" x14ac:dyDescent="0.25">
      <c r="B935836" s="76"/>
      <c r="C935836" s="75"/>
    </row>
    <row r="935837" spans="2:3" x14ac:dyDescent="0.25">
      <c r="B935837" s="76"/>
      <c r="C935837" s="75"/>
    </row>
    <row r="935838" spans="2:3" x14ac:dyDescent="0.25">
      <c r="B935838" s="76"/>
      <c r="C935838" s="75"/>
    </row>
    <row r="935839" spans="2:3" x14ac:dyDescent="0.25">
      <c r="B935839" s="76"/>
      <c r="C935839" s="75"/>
    </row>
    <row r="935840" spans="2:3" x14ac:dyDescent="0.25">
      <c r="B935840" s="76"/>
      <c r="C935840" s="75"/>
    </row>
    <row r="935841" spans="2:3" x14ac:dyDescent="0.25">
      <c r="B935841" s="76"/>
      <c r="C935841" s="75"/>
    </row>
    <row r="935842" spans="2:3" x14ac:dyDescent="0.25">
      <c r="B935842" s="76"/>
      <c r="C935842" s="75"/>
    </row>
    <row r="935843" spans="2:3" x14ac:dyDescent="0.25">
      <c r="B935843" s="76"/>
      <c r="C935843" s="75"/>
    </row>
    <row r="935844" spans="2:3" x14ac:dyDescent="0.25">
      <c r="B935844" s="76"/>
      <c r="C935844" s="75"/>
    </row>
    <row r="935845" spans="2:3" x14ac:dyDescent="0.25">
      <c r="B935845" s="76"/>
      <c r="C935845" s="75"/>
    </row>
    <row r="935955" spans="2:3" x14ac:dyDescent="0.25">
      <c r="B935955" s="76"/>
      <c r="C935955" s="75"/>
    </row>
    <row r="935956" spans="2:3" x14ac:dyDescent="0.25">
      <c r="B935956" s="76"/>
      <c r="C935956" s="75"/>
    </row>
    <row r="935957" spans="2:3" x14ac:dyDescent="0.25">
      <c r="B935957" s="76"/>
      <c r="C935957" s="75"/>
    </row>
    <row r="935958" spans="2:3" x14ac:dyDescent="0.25">
      <c r="B935958" s="76"/>
      <c r="C935958" s="75"/>
    </row>
    <row r="935959" spans="2:3" x14ac:dyDescent="0.25">
      <c r="B935959" s="76"/>
      <c r="C935959" s="75"/>
    </row>
    <row r="935960" spans="2:3" x14ac:dyDescent="0.25">
      <c r="B935960" s="76"/>
      <c r="C935960" s="75"/>
    </row>
    <row r="935961" spans="2:3" x14ac:dyDescent="0.25">
      <c r="B935961" s="76"/>
      <c r="C935961" s="75"/>
    </row>
    <row r="935962" spans="2:3" x14ac:dyDescent="0.25">
      <c r="B935962" s="76"/>
      <c r="C935962" s="75"/>
    </row>
    <row r="935963" spans="2:3" x14ac:dyDescent="0.25">
      <c r="B935963" s="76"/>
      <c r="C935963" s="75"/>
    </row>
    <row r="935964" spans="2:3" x14ac:dyDescent="0.25">
      <c r="B935964" s="76"/>
      <c r="C935964" s="75"/>
    </row>
    <row r="935965" spans="2:3" x14ac:dyDescent="0.25">
      <c r="B935965" s="76"/>
      <c r="C935965" s="75"/>
    </row>
    <row r="935966" spans="2:3" x14ac:dyDescent="0.25">
      <c r="B935966" s="76"/>
      <c r="C935966" s="75"/>
    </row>
    <row r="935967" spans="2:3" x14ac:dyDescent="0.25">
      <c r="B935967" s="76"/>
      <c r="C935967" s="75"/>
    </row>
    <row r="936077" spans="2:3" x14ac:dyDescent="0.25">
      <c r="B936077" s="76"/>
      <c r="C936077" s="75"/>
    </row>
    <row r="936078" spans="2:3" x14ac:dyDescent="0.25">
      <c r="B936078" s="76"/>
      <c r="C936078" s="75"/>
    </row>
    <row r="936079" spans="2:3" x14ac:dyDescent="0.25">
      <c r="B936079" s="76"/>
      <c r="C936079" s="75"/>
    </row>
    <row r="936080" spans="2:3" x14ac:dyDescent="0.25">
      <c r="B936080" s="76"/>
      <c r="C936080" s="75"/>
    </row>
    <row r="936081" spans="2:3" x14ac:dyDescent="0.25">
      <c r="B936081" s="76"/>
      <c r="C936081" s="75"/>
    </row>
    <row r="936082" spans="2:3" x14ac:dyDescent="0.25">
      <c r="B936082" s="76"/>
      <c r="C936082" s="75"/>
    </row>
    <row r="936083" spans="2:3" x14ac:dyDescent="0.25">
      <c r="B936083" s="76"/>
      <c r="C936083" s="75"/>
    </row>
    <row r="936084" spans="2:3" x14ac:dyDescent="0.25">
      <c r="B936084" s="76"/>
      <c r="C936084" s="75"/>
    </row>
    <row r="936085" spans="2:3" x14ac:dyDescent="0.25">
      <c r="B936085" s="76"/>
      <c r="C936085" s="75"/>
    </row>
    <row r="936086" spans="2:3" x14ac:dyDescent="0.25">
      <c r="B936086" s="76"/>
      <c r="C936086" s="75"/>
    </row>
    <row r="936087" spans="2:3" x14ac:dyDescent="0.25">
      <c r="B936087" s="76"/>
      <c r="C936087" s="75"/>
    </row>
    <row r="936088" spans="2:3" x14ac:dyDescent="0.25">
      <c r="B936088" s="76"/>
      <c r="C936088" s="75"/>
    </row>
    <row r="936089" spans="2:3" x14ac:dyDescent="0.25">
      <c r="B936089" s="76"/>
      <c r="C936089" s="75"/>
    </row>
    <row r="936199" spans="2:3" x14ac:dyDescent="0.25">
      <c r="B936199" s="76"/>
      <c r="C936199" s="75"/>
    </row>
    <row r="936200" spans="2:3" x14ac:dyDescent="0.25">
      <c r="B936200" s="76"/>
      <c r="C936200" s="75"/>
    </row>
    <row r="936201" spans="2:3" x14ac:dyDescent="0.25">
      <c r="B936201" s="76"/>
      <c r="C936201" s="75"/>
    </row>
    <row r="936202" spans="2:3" x14ac:dyDescent="0.25">
      <c r="B936202" s="76"/>
      <c r="C936202" s="75"/>
    </row>
    <row r="936203" spans="2:3" x14ac:dyDescent="0.25">
      <c r="B936203" s="76"/>
      <c r="C936203" s="75"/>
    </row>
    <row r="936204" spans="2:3" x14ac:dyDescent="0.25">
      <c r="B936204" s="76"/>
      <c r="C936204" s="75"/>
    </row>
    <row r="936205" spans="2:3" x14ac:dyDescent="0.25">
      <c r="B936205" s="76"/>
      <c r="C936205" s="75"/>
    </row>
    <row r="936206" spans="2:3" x14ac:dyDescent="0.25">
      <c r="B936206" s="76"/>
      <c r="C936206" s="75"/>
    </row>
    <row r="936207" spans="2:3" x14ac:dyDescent="0.25">
      <c r="B936207" s="76"/>
      <c r="C936207" s="75"/>
    </row>
    <row r="936208" spans="2:3" x14ac:dyDescent="0.25">
      <c r="B936208" s="76"/>
      <c r="C936208" s="75"/>
    </row>
    <row r="936209" spans="2:3" x14ac:dyDescent="0.25">
      <c r="B936209" s="76"/>
      <c r="C936209" s="75"/>
    </row>
    <row r="936210" spans="2:3" x14ac:dyDescent="0.25">
      <c r="B936210" s="76"/>
      <c r="C936210" s="75"/>
    </row>
    <row r="936211" spans="2:3" x14ac:dyDescent="0.25">
      <c r="B936211" s="76"/>
      <c r="C936211" s="75"/>
    </row>
    <row r="936321" spans="2:3" x14ac:dyDescent="0.25">
      <c r="B936321" s="76"/>
      <c r="C936321" s="75"/>
    </row>
    <row r="936322" spans="2:3" x14ac:dyDescent="0.25">
      <c r="B936322" s="76"/>
      <c r="C936322" s="75"/>
    </row>
    <row r="936323" spans="2:3" x14ac:dyDescent="0.25">
      <c r="B936323" s="76"/>
      <c r="C936323" s="75"/>
    </row>
    <row r="936324" spans="2:3" x14ac:dyDescent="0.25">
      <c r="B936324" s="76"/>
      <c r="C936324" s="75"/>
    </row>
    <row r="936325" spans="2:3" x14ac:dyDescent="0.25">
      <c r="B936325" s="76"/>
      <c r="C936325" s="75"/>
    </row>
    <row r="936326" spans="2:3" x14ac:dyDescent="0.25">
      <c r="B936326" s="76"/>
      <c r="C936326" s="75"/>
    </row>
    <row r="936327" spans="2:3" x14ac:dyDescent="0.25">
      <c r="B936327" s="76"/>
      <c r="C936327" s="75"/>
    </row>
    <row r="936328" spans="2:3" x14ac:dyDescent="0.25">
      <c r="B936328" s="76"/>
      <c r="C936328" s="75"/>
    </row>
    <row r="936329" spans="2:3" x14ac:dyDescent="0.25">
      <c r="B936329" s="76"/>
      <c r="C936329" s="75"/>
    </row>
    <row r="936330" spans="2:3" x14ac:dyDescent="0.25">
      <c r="B936330" s="76"/>
      <c r="C936330" s="75"/>
    </row>
    <row r="936331" spans="2:3" x14ac:dyDescent="0.25">
      <c r="B936331" s="76"/>
      <c r="C936331" s="75"/>
    </row>
    <row r="936332" spans="2:3" x14ac:dyDescent="0.25">
      <c r="B936332" s="76"/>
      <c r="C936332" s="75"/>
    </row>
    <row r="936333" spans="2:3" x14ac:dyDescent="0.25">
      <c r="B936333" s="76"/>
      <c r="C936333" s="75"/>
    </row>
    <row r="936443" spans="2:3" x14ac:dyDescent="0.25">
      <c r="B936443" s="76"/>
      <c r="C936443" s="75"/>
    </row>
    <row r="936444" spans="2:3" x14ac:dyDescent="0.25">
      <c r="B936444" s="76"/>
      <c r="C936444" s="75"/>
    </row>
    <row r="936445" spans="2:3" x14ac:dyDescent="0.25">
      <c r="B936445" s="76"/>
      <c r="C936445" s="75"/>
    </row>
    <row r="936446" spans="2:3" x14ac:dyDescent="0.25">
      <c r="B936446" s="76"/>
      <c r="C936446" s="75"/>
    </row>
    <row r="936447" spans="2:3" x14ac:dyDescent="0.25">
      <c r="B936447" s="76"/>
      <c r="C936447" s="75"/>
    </row>
    <row r="936448" spans="2:3" x14ac:dyDescent="0.25">
      <c r="B936448" s="76"/>
      <c r="C936448" s="75"/>
    </row>
    <row r="936449" spans="2:3" x14ac:dyDescent="0.25">
      <c r="B936449" s="76"/>
      <c r="C936449" s="75"/>
    </row>
    <row r="936450" spans="2:3" x14ac:dyDescent="0.25">
      <c r="B936450" s="76"/>
      <c r="C936450" s="75"/>
    </row>
    <row r="936451" spans="2:3" x14ac:dyDescent="0.25">
      <c r="B936451" s="76"/>
      <c r="C936451" s="75"/>
    </row>
    <row r="936452" spans="2:3" x14ac:dyDescent="0.25">
      <c r="B936452" s="76"/>
      <c r="C936452" s="75"/>
    </row>
    <row r="936453" spans="2:3" x14ac:dyDescent="0.25">
      <c r="B936453" s="76"/>
      <c r="C936453" s="75"/>
    </row>
    <row r="936454" spans="2:3" x14ac:dyDescent="0.25">
      <c r="B936454" s="76"/>
      <c r="C936454" s="75"/>
    </row>
    <row r="936455" spans="2:3" x14ac:dyDescent="0.25">
      <c r="B936455" s="76"/>
      <c r="C936455" s="75"/>
    </row>
    <row r="936565" spans="2:3" x14ac:dyDescent="0.25">
      <c r="B936565" s="76"/>
      <c r="C936565" s="75"/>
    </row>
    <row r="936566" spans="2:3" x14ac:dyDescent="0.25">
      <c r="B936566" s="76"/>
      <c r="C936566" s="75"/>
    </row>
    <row r="936567" spans="2:3" x14ac:dyDescent="0.25">
      <c r="B936567" s="76"/>
      <c r="C936567" s="75"/>
    </row>
    <row r="936568" spans="2:3" x14ac:dyDescent="0.25">
      <c r="B936568" s="76"/>
      <c r="C936568" s="75"/>
    </row>
    <row r="936569" spans="2:3" x14ac:dyDescent="0.25">
      <c r="B936569" s="76"/>
      <c r="C936569" s="75"/>
    </row>
    <row r="936570" spans="2:3" x14ac:dyDescent="0.25">
      <c r="B936570" s="76"/>
      <c r="C936570" s="75"/>
    </row>
    <row r="936571" spans="2:3" x14ac:dyDescent="0.25">
      <c r="B936571" s="76"/>
      <c r="C936571" s="75"/>
    </row>
    <row r="936572" spans="2:3" x14ac:dyDescent="0.25">
      <c r="B936572" s="76"/>
      <c r="C936572" s="75"/>
    </row>
    <row r="936573" spans="2:3" x14ac:dyDescent="0.25">
      <c r="B936573" s="76"/>
      <c r="C936573" s="75"/>
    </row>
    <row r="936574" spans="2:3" x14ac:dyDescent="0.25">
      <c r="B936574" s="76"/>
      <c r="C936574" s="75"/>
    </row>
    <row r="936575" spans="2:3" x14ac:dyDescent="0.25">
      <c r="B936575" s="76"/>
      <c r="C936575" s="75"/>
    </row>
    <row r="936576" spans="2:3" x14ac:dyDescent="0.25">
      <c r="B936576" s="76"/>
      <c r="C936576" s="75"/>
    </row>
    <row r="936577" spans="2:3" x14ac:dyDescent="0.25">
      <c r="B936577" s="76"/>
      <c r="C936577" s="75"/>
    </row>
    <row r="936687" spans="2:3" x14ac:dyDescent="0.25">
      <c r="B936687" s="76"/>
      <c r="C936687" s="75"/>
    </row>
    <row r="936688" spans="2:3" x14ac:dyDescent="0.25">
      <c r="B936688" s="76"/>
      <c r="C936688" s="75"/>
    </row>
    <row r="936689" spans="2:3" x14ac:dyDescent="0.25">
      <c r="B936689" s="76"/>
      <c r="C936689" s="75"/>
    </row>
    <row r="936690" spans="2:3" x14ac:dyDescent="0.25">
      <c r="B936690" s="76"/>
      <c r="C936690" s="75"/>
    </row>
    <row r="936691" spans="2:3" x14ac:dyDescent="0.25">
      <c r="B936691" s="76"/>
      <c r="C936691" s="75"/>
    </row>
    <row r="936692" spans="2:3" x14ac:dyDescent="0.25">
      <c r="B936692" s="76"/>
      <c r="C936692" s="75"/>
    </row>
    <row r="936693" spans="2:3" x14ac:dyDescent="0.25">
      <c r="B936693" s="76"/>
      <c r="C936693" s="75"/>
    </row>
    <row r="936694" spans="2:3" x14ac:dyDescent="0.25">
      <c r="B936694" s="76"/>
      <c r="C936694" s="75"/>
    </row>
    <row r="936695" spans="2:3" x14ac:dyDescent="0.25">
      <c r="B936695" s="76"/>
      <c r="C936695" s="75"/>
    </row>
    <row r="936696" spans="2:3" x14ac:dyDescent="0.25">
      <c r="B936696" s="76"/>
      <c r="C936696" s="75"/>
    </row>
    <row r="936697" spans="2:3" x14ac:dyDescent="0.25">
      <c r="B936697" s="76"/>
      <c r="C936697" s="75"/>
    </row>
    <row r="936698" spans="2:3" x14ac:dyDescent="0.25">
      <c r="B936698" s="76"/>
      <c r="C936698" s="75"/>
    </row>
    <row r="936699" spans="2:3" x14ac:dyDescent="0.25">
      <c r="B936699" s="76"/>
      <c r="C936699" s="75"/>
    </row>
    <row r="936809" spans="2:3" x14ac:dyDescent="0.25">
      <c r="B936809" s="76"/>
      <c r="C936809" s="75"/>
    </row>
    <row r="936810" spans="2:3" x14ac:dyDescent="0.25">
      <c r="B936810" s="76"/>
      <c r="C936810" s="75"/>
    </row>
    <row r="936811" spans="2:3" x14ac:dyDescent="0.25">
      <c r="B936811" s="76"/>
      <c r="C936811" s="75"/>
    </row>
    <row r="936812" spans="2:3" x14ac:dyDescent="0.25">
      <c r="B936812" s="76"/>
      <c r="C936812" s="75"/>
    </row>
    <row r="936813" spans="2:3" x14ac:dyDescent="0.25">
      <c r="B936813" s="76"/>
      <c r="C936813" s="75"/>
    </row>
    <row r="936814" spans="2:3" x14ac:dyDescent="0.25">
      <c r="B936814" s="76"/>
      <c r="C936814" s="75"/>
    </row>
    <row r="936815" spans="2:3" x14ac:dyDescent="0.25">
      <c r="B936815" s="76"/>
      <c r="C936815" s="75"/>
    </row>
    <row r="936816" spans="2:3" x14ac:dyDescent="0.25">
      <c r="B936816" s="76"/>
      <c r="C936816" s="75"/>
    </row>
    <row r="936817" spans="2:3" x14ac:dyDescent="0.25">
      <c r="B936817" s="76"/>
      <c r="C936817" s="75"/>
    </row>
    <row r="936818" spans="2:3" x14ac:dyDescent="0.25">
      <c r="B936818" s="76"/>
      <c r="C936818" s="75"/>
    </row>
    <row r="936819" spans="2:3" x14ac:dyDescent="0.25">
      <c r="B936819" s="76"/>
      <c r="C936819" s="75"/>
    </row>
    <row r="936820" spans="2:3" x14ac:dyDescent="0.25">
      <c r="B936820" s="76"/>
      <c r="C936820" s="75"/>
    </row>
    <row r="936821" spans="2:3" x14ac:dyDescent="0.25">
      <c r="B936821" s="76"/>
      <c r="C936821" s="75"/>
    </row>
    <row r="936931" spans="2:3" x14ac:dyDescent="0.25">
      <c r="B936931" s="76"/>
      <c r="C936931" s="75"/>
    </row>
    <row r="936932" spans="2:3" x14ac:dyDescent="0.25">
      <c r="B936932" s="76"/>
      <c r="C936932" s="75"/>
    </row>
    <row r="936933" spans="2:3" x14ac:dyDescent="0.25">
      <c r="B936933" s="76"/>
      <c r="C936933" s="75"/>
    </row>
    <row r="936934" spans="2:3" x14ac:dyDescent="0.25">
      <c r="B936934" s="76"/>
      <c r="C936934" s="75"/>
    </row>
    <row r="936935" spans="2:3" x14ac:dyDescent="0.25">
      <c r="B936935" s="76"/>
      <c r="C936935" s="75"/>
    </row>
    <row r="936936" spans="2:3" x14ac:dyDescent="0.25">
      <c r="B936936" s="76"/>
      <c r="C936936" s="75"/>
    </row>
    <row r="936937" spans="2:3" x14ac:dyDescent="0.25">
      <c r="B936937" s="76"/>
      <c r="C936937" s="75"/>
    </row>
    <row r="936938" spans="2:3" x14ac:dyDescent="0.25">
      <c r="B936938" s="76"/>
      <c r="C936938" s="75"/>
    </row>
    <row r="936939" spans="2:3" x14ac:dyDescent="0.25">
      <c r="B936939" s="76"/>
      <c r="C936939" s="75"/>
    </row>
    <row r="936940" spans="2:3" x14ac:dyDescent="0.25">
      <c r="B936940" s="76"/>
      <c r="C936940" s="75"/>
    </row>
    <row r="936941" spans="2:3" x14ac:dyDescent="0.25">
      <c r="B936941" s="76"/>
      <c r="C936941" s="75"/>
    </row>
    <row r="936942" spans="2:3" x14ac:dyDescent="0.25">
      <c r="B936942" s="76"/>
      <c r="C936942" s="75"/>
    </row>
    <row r="936943" spans="2:3" x14ac:dyDescent="0.25">
      <c r="B936943" s="76"/>
      <c r="C936943" s="75"/>
    </row>
    <row r="937053" spans="2:3" x14ac:dyDescent="0.25">
      <c r="B937053" s="76"/>
      <c r="C937053" s="75"/>
    </row>
    <row r="937054" spans="2:3" x14ac:dyDescent="0.25">
      <c r="B937054" s="76"/>
      <c r="C937054" s="75"/>
    </row>
    <row r="937055" spans="2:3" x14ac:dyDescent="0.25">
      <c r="B937055" s="76"/>
      <c r="C937055" s="75"/>
    </row>
    <row r="937056" spans="2:3" x14ac:dyDescent="0.25">
      <c r="B937056" s="76"/>
      <c r="C937056" s="75"/>
    </row>
    <row r="937057" spans="2:3" x14ac:dyDescent="0.25">
      <c r="B937057" s="76"/>
      <c r="C937057" s="75"/>
    </row>
    <row r="937058" spans="2:3" x14ac:dyDescent="0.25">
      <c r="B937058" s="76"/>
      <c r="C937058" s="75"/>
    </row>
    <row r="937059" spans="2:3" x14ac:dyDescent="0.25">
      <c r="B937059" s="76"/>
      <c r="C937059" s="75"/>
    </row>
    <row r="937060" spans="2:3" x14ac:dyDescent="0.25">
      <c r="B937060" s="76"/>
      <c r="C937060" s="75"/>
    </row>
    <row r="937061" spans="2:3" x14ac:dyDescent="0.25">
      <c r="B937061" s="76"/>
      <c r="C937061" s="75"/>
    </row>
    <row r="937062" spans="2:3" x14ac:dyDescent="0.25">
      <c r="B937062" s="76"/>
      <c r="C937062" s="75"/>
    </row>
    <row r="937063" spans="2:3" x14ac:dyDescent="0.25">
      <c r="B937063" s="76"/>
      <c r="C937063" s="75"/>
    </row>
    <row r="937064" spans="2:3" x14ac:dyDescent="0.25">
      <c r="B937064" s="76"/>
      <c r="C937064" s="75"/>
    </row>
    <row r="937065" spans="2:3" x14ac:dyDescent="0.25">
      <c r="B937065" s="76"/>
      <c r="C937065" s="75"/>
    </row>
    <row r="937175" spans="2:3" x14ac:dyDescent="0.25">
      <c r="B937175" s="76"/>
      <c r="C937175" s="75"/>
    </row>
    <row r="937176" spans="2:3" x14ac:dyDescent="0.25">
      <c r="B937176" s="76"/>
      <c r="C937176" s="75"/>
    </row>
    <row r="937177" spans="2:3" x14ac:dyDescent="0.25">
      <c r="B937177" s="76"/>
      <c r="C937177" s="75"/>
    </row>
    <row r="937178" spans="2:3" x14ac:dyDescent="0.25">
      <c r="B937178" s="76"/>
      <c r="C937178" s="75"/>
    </row>
    <row r="937179" spans="2:3" x14ac:dyDescent="0.25">
      <c r="B937179" s="76"/>
      <c r="C937179" s="75"/>
    </row>
    <row r="937180" spans="2:3" x14ac:dyDescent="0.25">
      <c r="B937180" s="76"/>
      <c r="C937180" s="75"/>
    </row>
    <row r="937181" spans="2:3" x14ac:dyDescent="0.25">
      <c r="B937181" s="76"/>
      <c r="C937181" s="75"/>
    </row>
    <row r="937182" spans="2:3" x14ac:dyDescent="0.25">
      <c r="B937182" s="76"/>
      <c r="C937182" s="75"/>
    </row>
    <row r="937183" spans="2:3" x14ac:dyDescent="0.25">
      <c r="B937183" s="76"/>
      <c r="C937183" s="75"/>
    </row>
    <row r="937184" spans="2:3" x14ac:dyDescent="0.25">
      <c r="B937184" s="76"/>
      <c r="C937184" s="75"/>
    </row>
    <row r="937185" spans="2:3" x14ac:dyDescent="0.25">
      <c r="B937185" s="76"/>
      <c r="C937185" s="75"/>
    </row>
    <row r="937186" spans="2:3" x14ac:dyDescent="0.25">
      <c r="B937186" s="76"/>
      <c r="C937186" s="75"/>
    </row>
    <row r="937187" spans="2:3" x14ac:dyDescent="0.25">
      <c r="B937187" s="76"/>
      <c r="C937187" s="75"/>
    </row>
    <row r="937297" spans="2:3" x14ac:dyDescent="0.25">
      <c r="B937297" s="76"/>
      <c r="C937297" s="75"/>
    </row>
    <row r="937298" spans="2:3" x14ac:dyDescent="0.25">
      <c r="B937298" s="76"/>
      <c r="C937298" s="75"/>
    </row>
    <row r="937299" spans="2:3" x14ac:dyDescent="0.25">
      <c r="B937299" s="76"/>
      <c r="C937299" s="75"/>
    </row>
    <row r="937300" spans="2:3" x14ac:dyDescent="0.25">
      <c r="B937300" s="76"/>
      <c r="C937300" s="75"/>
    </row>
    <row r="937301" spans="2:3" x14ac:dyDescent="0.25">
      <c r="B937301" s="76"/>
      <c r="C937301" s="75"/>
    </row>
    <row r="937302" spans="2:3" x14ac:dyDescent="0.25">
      <c r="B937302" s="76"/>
      <c r="C937302" s="75"/>
    </row>
    <row r="937303" spans="2:3" x14ac:dyDescent="0.25">
      <c r="B937303" s="76"/>
      <c r="C937303" s="75"/>
    </row>
    <row r="937304" spans="2:3" x14ac:dyDescent="0.25">
      <c r="B937304" s="76"/>
      <c r="C937304" s="75"/>
    </row>
    <row r="937305" spans="2:3" x14ac:dyDescent="0.25">
      <c r="B937305" s="76"/>
      <c r="C937305" s="75"/>
    </row>
    <row r="937306" spans="2:3" x14ac:dyDescent="0.25">
      <c r="B937306" s="76"/>
      <c r="C937306" s="75"/>
    </row>
    <row r="937307" spans="2:3" x14ac:dyDescent="0.25">
      <c r="B937307" s="76"/>
      <c r="C937307" s="75"/>
    </row>
    <row r="937308" spans="2:3" x14ac:dyDescent="0.25">
      <c r="B937308" s="76"/>
      <c r="C937308" s="75"/>
    </row>
    <row r="937309" spans="2:3" x14ac:dyDescent="0.25">
      <c r="B937309" s="76"/>
      <c r="C937309" s="75"/>
    </row>
    <row r="937419" spans="2:3" x14ac:dyDescent="0.25">
      <c r="B937419" s="76"/>
      <c r="C937419" s="75"/>
    </row>
    <row r="937420" spans="2:3" x14ac:dyDescent="0.25">
      <c r="B937420" s="76"/>
      <c r="C937420" s="75"/>
    </row>
    <row r="937421" spans="2:3" x14ac:dyDescent="0.25">
      <c r="B937421" s="76"/>
      <c r="C937421" s="75"/>
    </row>
    <row r="937422" spans="2:3" x14ac:dyDescent="0.25">
      <c r="B937422" s="76"/>
      <c r="C937422" s="75"/>
    </row>
    <row r="937423" spans="2:3" x14ac:dyDescent="0.25">
      <c r="B937423" s="76"/>
      <c r="C937423" s="75"/>
    </row>
    <row r="937424" spans="2:3" x14ac:dyDescent="0.25">
      <c r="B937424" s="76"/>
      <c r="C937424" s="75"/>
    </row>
    <row r="937425" spans="2:3" x14ac:dyDescent="0.25">
      <c r="B937425" s="76"/>
      <c r="C937425" s="75"/>
    </row>
    <row r="937426" spans="2:3" x14ac:dyDescent="0.25">
      <c r="B937426" s="76"/>
      <c r="C937426" s="75"/>
    </row>
    <row r="937427" spans="2:3" x14ac:dyDescent="0.25">
      <c r="B937427" s="76"/>
      <c r="C937427" s="75"/>
    </row>
    <row r="937428" spans="2:3" x14ac:dyDescent="0.25">
      <c r="B937428" s="76"/>
      <c r="C937428" s="75"/>
    </row>
    <row r="937429" spans="2:3" x14ac:dyDescent="0.25">
      <c r="B937429" s="76"/>
      <c r="C937429" s="75"/>
    </row>
    <row r="937430" spans="2:3" x14ac:dyDescent="0.25">
      <c r="B937430" s="76"/>
      <c r="C937430" s="75"/>
    </row>
    <row r="937431" spans="2:3" x14ac:dyDescent="0.25">
      <c r="B937431" s="76"/>
      <c r="C937431" s="75"/>
    </row>
    <row r="937541" spans="2:3" x14ac:dyDescent="0.25">
      <c r="B937541" s="76"/>
      <c r="C937541" s="75"/>
    </row>
    <row r="937542" spans="2:3" x14ac:dyDescent="0.25">
      <c r="B937542" s="76"/>
      <c r="C937542" s="75"/>
    </row>
    <row r="937543" spans="2:3" x14ac:dyDescent="0.25">
      <c r="B937543" s="76"/>
      <c r="C937543" s="75"/>
    </row>
    <row r="937544" spans="2:3" x14ac:dyDescent="0.25">
      <c r="B937544" s="76"/>
      <c r="C937544" s="75"/>
    </row>
    <row r="937545" spans="2:3" x14ac:dyDescent="0.25">
      <c r="B937545" s="76"/>
      <c r="C937545" s="75"/>
    </row>
    <row r="937546" spans="2:3" x14ac:dyDescent="0.25">
      <c r="B937546" s="76"/>
      <c r="C937546" s="75"/>
    </row>
    <row r="937547" spans="2:3" x14ac:dyDescent="0.25">
      <c r="B937547" s="76"/>
      <c r="C937547" s="75"/>
    </row>
    <row r="937548" spans="2:3" x14ac:dyDescent="0.25">
      <c r="B937548" s="76"/>
      <c r="C937548" s="75"/>
    </row>
    <row r="937549" spans="2:3" x14ac:dyDescent="0.25">
      <c r="B937549" s="76"/>
      <c r="C937549" s="75"/>
    </row>
    <row r="937550" spans="2:3" x14ac:dyDescent="0.25">
      <c r="B937550" s="76"/>
      <c r="C937550" s="75"/>
    </row>
    <row r="937551" spans="2:3" x14ac:dyDescent="0.25">
      <c r="B937551" s="76"/>
      <c r="C937551" s="75"/>
    </row>
    <row r="937552" spans="2:3" x14ac:dyDescent="0.25">
      <c r="B937552" s="76"/>
      <c r="C937552" s="75"/>
    </row>
    <row r="937553" spans="2:3" x14ac:dyDescent="0.25">
      <c r="B937553" s="76"/>
      <c r="C937553" s="75"/>
    </row>
    <row r="937663" spans="2:3" x14ac:dyDescent="0.25">
      <c r="B937663" s="76"/>
      <c r="C937663" s="75"/>
    </row>
    <row r="937664" spans="2:3" x14ac:dyDescent="0.25">
      <c r="B937664" s="76"/>
      <c r="C937664" s="75"/>
    </row>
    <row r="937665" spans="2:3" x14ac:dyDescent="0.25">
      <c r="B937665" s="76"/>
      <c r="C937665" s="75"/>
    </row>
    <row r="937666" spans="2:3" x14ac:dyDescent="0.25">
      <c r="B937666" s="76"/>
      <c r="C937666" s="75"/>
    </row>
    <row r="937667" spans="2:3" x14ac:dyDescent="0.25">
      <c r="B937667" s="76"/>
      <c r="C937667" s="75"/>
    </row>
    <row r="937668" spans="2:3" x14ac:dyDescent="0.25">
      <c r="B937668" s="76"/>
      <c r="C937668" s="75"/>
    </row>
    <row r="937669" spans="2:3" x14ac:dyDescent="0.25">
      <c r="B937669" s="76"/>
      <c r="C937669" s="75"/>
    </row>
    <row r="937670" spans="2:3" x14ac:dyDescent="0.25">
      <c r="B937670" s="76"/>
      <c r="C937670" s="75"/>
    </row>
    <row r="937671" spans="2:3" x14ac:dyDescent="0.25">
      <c r="B937671" s="76"/>
      <c r="C937671" s="75"/>
    </row>
    <row r="937672" spans="2:3" x14ac:dyDescent="0.25">
      <c r="B937672" s="76"/>
      <c r="C937672" s="75"/>
    </row>
    <row r="937673" spans="2:3" x14ac:dyDescent="0.25">
      <c r="B937673" s="76"/>
      <c r="C937673" s="75"/>
    </row>
    <row r="937674" spans="2:3" x14ac:dyDescent="0.25">
      <c r="B937674" s="76"/>
      <c r="C937674" s="75"/>
    </row>
    <row r="937675" spans="2:3" x14ac:dyDescent="0.25">
      <c r="B937675" s="76"/>
      <c r="C937675" s="75"/>
    </row>
    <row r="937785" spans="2:3" x14ac:dyDescent="0.25">
      <c r="B937785" s="76"/>
      <c r="C937785" s="75"/>
    </row>
    <row r="937786" spans="2:3" x14ac:dyDescent="0.25">
      <c r="B937786" s="76"/>
      <c r="C937786" s="75"/>
    </row>
    <row r="937787" spans="2:3" x14ac:dyDescent="0.25">
      <c r="B937787" s="76"/>
      <c r="C937787" s="75"/>
    </row>
    <row r="937788" spans="2:3" x14ac:dyDescent="0.25">
      <c r="B937788" s="76"/>
      <c r="C937788" s="75"/>
    </row>
    <row r="937789" spans="2:3" x14ac:dyDescent="0.25">
      <c r="B937789" s="76"/>
      <c r="C937789" s="75"/>
    </row>
    <row r="937790" spans="2:3" x14ac:dyDescent="0.25">
      <c r="B937790" s="76"/>
      <c r="C937790" s="75"/>
    </row>
    <row r="937791" spans="2:3" x14ac:dyDescent="0.25">
      <c r="B937791" s="76"/>
      <c r="C937791" s="75"/>
    </row>
    <row r="937792" spans="2:3" x14ac:dyDescent="0.25">
      <c r="B937792" s="76"/>
      <c r="C937792" s="75"/>
    </row>
    <row r="937793" spans="2:3" x14ac:dyDescent="0.25">
      <c r="B937793" s="76"/>
      <c r="C937793" s="75"/>
    </row>
    <row r="937794" spans="2:3" x14ac:dyDescent="0.25">
      <c r="B937794" s="76"/>
      <c r="C937794" s="75"/>
    </row>
    <row r="937795" spans="2:3" x14ac:dyDescent="0.25">
      <c r="B937795" s="76"/>
      <c r="C937795" s="75"/>
    </row>
    <row r="937796" spans="2:3" x14ac:dyDescent="0.25">
      <c r="B937796" s="76"/>
      <c r="C937796" s="75"/>
    </row>
    <row r="937797" spans="2:3" x14ac:dyDescent="0.25">
      <c r="B937797" s="76"/>
      <c r="C937797" s="75"/>
    </row>
    <row r="937907" spans="2:3" x14ac:dyDescent="0.25">
      <c r="B937907" s="76"/>
      <c r="C937907" s="75"/>
    </row>
    <row r="937908" spans="2:3" x14ac:dyDescent="0.25">
      <c r="B937908" s="76"/>
      <c r="C937908" s="75"/>
    </row>
    <row r="937909" spans="2:3" x14ac:dyDescent="0.25">
      <c r="B937909" s="76"/>
      <c r="C937909" s="75"/>
    </row>
    <row r="937910" spans="2:3" x14ac:dyDescent="0.25">
      <c r="B937910" s="76"/>
      <c r="C937910" s="75"/>
    </row>
    <row r="937911" spans="2:3" x14ac:dyDescent="0.25">
      <c r="B937911" s="76"/>
      <c r="C937911" s="75"/>
    </row>
    <row r="937912" spans="2:3" x14ac:dyDescent="0.25">
      <c r="B937912" s="76"/>
      <c r="C937912" s="75"/>
    </row>
    <row r="937913" spans="2:3" x14ac:dyDescent="0.25">
      <c r="B937913" s="76"/>
      <c r="C937913" s="75"/>
    </row>
    <row r="937914" spans="2:3" x14ac:dyDescent="0.25">
      <c r="B937914" s="76"/>
      <c r="C937914" s="75"/>
    </row>
    <row r="937915" spans="2:3" x14ac:dyDescent="0.25">
      <c r="B937915" s="76"/>
      <c r="C937915" s="75"/>
    </row>
    <row r="937916" spans="2:3" x14ac:dyDescent="0.25">
      <c r="B937916" s="76"/>
      <c r="C937916" s="75"/>
    </row>
    <row r="937917" spans="2:3" x14ac:dyDescent="0.25">
      <c r="B937917" s="76"/>
      <c r="C937917" s="75"/>
    </row>
    <row r="937918" spans="2:3" x14ac:dyDescent="0.25">
      <c r="B937918" s="76"/>
      <c r="C937918" s="75"/>
    </row>
    <row r="937919" spans="2:3" x14ac:dyDescent="0.25">
      <c r="B937919" s="76"/>
      <c r="C937919" s="75"/>
    </row>
    <row r="938029" spans="2:3" x14ac:dyDescent="0.25">
      <c r="B938029" s="76"/>
      <c r="C938029" s="75"/>
    </row>
    <row r="938030" spans="2:3" x14ac:dyDescent="0.25">
      <c r="B938030" s="76"/>
      <c r="C938030" s="75"/>
    </row>
    <row r="938031" spans="2:3" x14ac:dyDescent="0.25">
      <c r="B938031" s="76"/>
      <c r="C938031" s="75"/>
    </row>
    <row r="938032" spans="2:3" x14ac:dyDescent="0.25">
      <c r="B938032" s="76"/>
      <c r="C938032" s="75"/>
    </row>
    <row r="938033" spans="2:3" x14ac:dyDescent="0.25">
      <c r="B938033" s="76"/>
      <c r="C938033" s="75"/>
    </row>
    <row r="938034" spans="2:3" x14ac:dyDescent="0.25">
      <c r="B938034" s="76"/>
      <c r="C938034" s="75"/>
    </row>
    <row r="938035" spans="2:3" x14ac:dyDescent="0.25">
      <c r="B938035" s="76"/>
      <c r="C938035" s="75"/>
    </row>
    <row r="938036" spans="2:3" x14ac:dyDescent="0.25">
      <c r="B938036" s="76"/>
      <c r="C938036" s="75"/>
    </row>
    <row r="938037" spans="2:3" x14ac:dyDescent="0.25">
      <c r="B938037" s="76"/>
      <c r="C938037" s="75"/>
    </row>
    <row r="938038" spans="2:3" x14ac:dyDescent="0.25">
      <c r="B938038" s="76"/>
      <c r="C938038" s="75"/>
    </row>
    <row r="938039" spans="2:3" x14ac:dyDescent="0.25">
      <c r="B938039" s="76"/>
      <c r="C938039" s="75"/>
    </row>
    <row r="938040" spans="2:3" x14ac:dyDescent="0.25">
      <c r="B938040" s="76"/>
      <c r="C938040" s="75"/>
    </row>
    <row r="938041" spans="2:3" x14ac:dyDescent="0.25">
      <c r="B938041" s="76"/>
      <c r="C938041" s="75"/>
    </row>
    <row r="938151" spans="2:3" x14ac:dyDescent="0.25">
      <c r="B938151" s="76"/>
      <c r="C938151" s="75"/>
    </row>
    <row r="938152" spans="2:3" x14ac:dyDescent="0.25">
      <c r="B938152" s="76"/>
      <c r="C938152" s="75"/>
    </row>
    <row r="938153" spans="2:3" x14ac:dyDescent="0.25">
      <c r="B938153" s="76"/>
      <c r="C938153" s="75"/>
    </row>
    <row r="938154" spans="2:3" x14ac:dyDescent="0.25">
      <c r="B938154" s="76"/>
      <c r="C938154" s="75"/>
    </row>
    <row r="938155" spans="2:3" x14ac:dyDescent="0.25">
      <c r="B938155" s="76"/>
      <c r="C938155" s="75"/>
    </row>
    <row r="938156" spans="2:3" x14ac:dyDescent="0.25">
      <c r="B938156" s="76"/>
      <c r="C938156" s="75"/>
    </row>
    <row r="938157" spans="2:3" x14ac:dyDescent="0.25">
      <c r="B938157" s="76"/>
      <c r="C938157" s="75"/>
    </row>
    <row r="938158" spans="2:3" x14ac:dyDescent="0.25">
      <c r="B938158" s="76"/>
      <c r="C938158" s="75"/>
    </row>
    <row r="938159" spans="2:3" x14ac:dyDescent="0.25">
      <c r="B938159" s="76"/>
      <c r="C938159" s="75"/>
    </row>
    <row r="938160" spans="2:3" x14ac:dyDescent="0.25">
      <c r="B938160" s="76"/>
      <c r="C938160" s="75"/>
    </row>
    <row r="938161" spans="2:3" x14ac:dyDescent="0.25">
      <c r="B938161" s="76"/>
      <c r="C938161" s="75"/>
    </row>
    <row r="938162" spans="2:3" x14ac:dyDescent="0.25">
      <c r="B938162" s="76"/>
      <c r="C938162" s="75"/>
    </row>
    <row r="938163" spans="2:3" x14ac:dyDescent="0.25">
      <c r="B938163" s="76"/>
      <c r="C938163" s="75"/>
    </row>
    <row r="938273" spans="2:3" x14ac:dyDescent="0.25">
      <c r="B938273" s="76"/>
      <c r="C938273" s="75"/>
    </row>
    <row r="938274" spans="2:3" x14ac:dyDescent="0.25">
      <c r="B938274" s="76"/>
      <c r="C938274" s="75"/>
    </row>
    <row r="938275" spans="2:3" x14ac:dyDescent="0.25">
      <c r="B938275" s="76"/>
      <c r="C938275" s="75"/>
    </row>
    <row r="938276" spans="2:3" x14ac:dyDescent="0.25">
      <c r="B938276" s="76"/>
      <c r="C938276" s="75"/>
    </row>
    <row r="938277" spans="2:3" x14ac:dyDescent="0.25">
      <c r="B938277" s="76"/>
      <c r="C938277" s="75"/>
    </row>
    <row r="938278" spans="2:3" x14ac:dyDescent="0.25">
      <c r="B938278" s="76"/>
      <c r="C938278" s="75"/>
    </row>
    <row r="938279" spans="2:3" x14ac:dyDescent="0.25">
      <c r="B938279" s="76"/>
      <c r="C938279" s="75"/>
    </row>
    <row r="938280" spans="2:3" x14ac:dyDescent="0.25">
      <c r="B938280" s="76"/>
      <c r="C938280" s="75"/>
    </row>
    <row r="938281" spans="2:3" x14ac:dyDescent="0.25">
      <c r="B938281" s="76"/>
      <c r="C938281" s="75"/>
    </row>
    <row r="938282" spans="2:3" x14ac:dyDescent="0.25">
      <c r="B938282" s="76"/>
      <c r="C938282" s="75"/>
    </row>
    <row r="938283" spans="2:3" x14ac:dyDescent="0.25">
      <c r="B938283" s="76"/>
      <c r="C938283" s="75"/>
    </row>
    <row r="938284" spans="2:3" x14ac:dyDescent="0.25">
      <c r="B938284" s="76"/>
      <c r="C938284" s="75"/>
    </row>
    <row r="938285" spans="2:3" x14ac:dyDescent="0.25">
      <c r="B938285" s="76"/>
      <c r="C938285" s="75"/>
    </row>
    <row r="938395" spans="2:3" x14ac:dyDescent="0.25">
      <c r="B938395" s="76"/>
      <c r="C938395" s="75"/>
    </row>
    <row r="938396" spans="2:3" x14ac:dyDescent="0.25">
      <c r="B938396" s="76"/>
      <c r="C938396" s="75"/>
    </row>
    <row r="938397" spans="2:3" x14ac:dyDescent="0.25">
      <c r="B938397" s="76"/>
      <c r="C938397" s="75"/>
    </row>
    <row r="938398" spans="2:3" x14ac:dyDescent="0.25">
      <c r="B938398" s="76"/>
      <c r="C938398" s="75"/>
    </row>
    <row r="938399" spans="2:3" x14ac:dyDescent="0.25">
      <c r="B938399" s="76"/>
      <c r="C938399" s="75"/>
    </row>
    <row r="938400" spans="2:3" x14ac:dyDescent="0.25">
      <c r="B938400" s="76"/>
      <c r="C938400" s="75"/>
    </row>
    <row r="938401" spans="2:3" x14ac:dyDescent="0.25">
      <c r="B938401" s="76"/>
      <c r="C938401" s="75"/>
    </row>
    <row r="938402" spans="2:3" x14ac:dyDescent="0.25">
      <c r="B938402" s="76"/>
      <c r="C938402" s="75"/>
    </row>
    <row r="938403" spans="2:3" x14ac:dyDescent="0.25">
      <c r="B938403" s="76"/>
      <c r="C938403" s="75"/>
    </row>
    <row r="938404" spans="2:3" x14ac:dyDescent="0.25">
      <c r="B938404" s="76"/>
      <c r="C938404" s="75"/>
    </row>
    <row r="938405" spans="2:3" x14ac:dyDescent="0.25">
      <c r="B938405" s="76"/>
      <c r="C938405" s="75"/>
    </row>
    <row r="938406" spans="2:3" x14ac:dyDescent="0.25">
      <c r="B938406" s="76"/>
      <c r="C938406" s="75"/>
    </row>
    <row r="938407" spans="2:3" x14ac:dyDescent="0.25">
      <c r="B938407" s="76"/>
      <c r="C938407" s="75"/>
    </row>
    <row r="938517" spans="2:3" x14ac:dyDescent="0.25">
      <c r="B938517" s="76"/>
      <c r="C938517" s="75"/>
    </row>
    <row r="938518" spans="2:3" x14ac:dyDescent="0.25">
      <c r="B938518" s="76"/>
      <c r="C938518" s="75"/>
    </row>
    <row r="938519" spans="2:3" x14ac:dyDescent="0.25">
      <c r="B938519" s="76"/>
      <c r="C938519" s="75"/>
    </row>
    <row r="938520" spans="2:3" x14ac:dyDescent="0.25">
      <c r="B938520" s="76"/>
      <c r="C938520" s="75"/>
    </row>
    <row r="938521" spans="2:3" x14ac:dyDescent="0.25">
      <c r="B938521" s="76"/>
      <c r="C938521" s="75"/>
    </row>
    <row r="938522" spans="2:3" x14ac:dyDescent="0.25">
      <c r="B938522" s="76"/>
      <c r="C938522" s="75"/>
    </row>
    <row r="938523" spans="2:3" x14ac:dyDescent="0.25">
      <c r="B938523" s="76"/>
      <c r="C938523" s="75"/>
    </row>
    <row r="938524" spans="2:3" x14ac:dyDescent="0.25">
      <c r="B938524" s="76"/>
      <c r="C938524" s="75"/>
    </row>
    <row r="938525" spans="2:3" x14ac:dyDescent="0.25">
      <c r="B938525" s="76"/>
      <c r="C938525" s="75"/>
    </row>
    <row r="938526" spans="2:3" x14ac:dyDescent="0.25">
      <c r="B938526" s="76"/>
      <c r="C938526" s="75"/>
    </row>
    <row r="938527" spans="2:3" x14ac:dyDescent="0.25">
      <c r="B938527" s="76"/>
      <c r="C938527" s="75"/>
    </row>
    <row r="938528" spans="2:3" x14ac:dyDescent="0.25">
      <c r="B938528" s="76"/>
      <c r="C938528" s="75"/>
    </row>
    <row r="938529" spans="2:3" x14ac:dyDescent="0.25">
      <c r="B938529" s="76"/>
      <c r="C938529" s="75"/>
    </row>
    <row r="938639" spans="2:3" x14ac:dyDescent="0.25">
      <c r="B938639" s="76"/>
      <c r="C938639" s="75"/>
    </row>
    <row r="938640" spans="2:3" x14ac:dyDescent="0.25">
      <c r="B938640" s="76"/>
      <c r="C938640" s="75"/>
    </row>
    <row r="938641" spans="2:3" x14ac:dyDescent="0.25">
      <c r="B938641" s="76"/>
      <c r="C938641" s="75"/>
    </row>
    <row r="938642" spans="2:3" x14ac:dyDescent="0.25">
      <c r="B938642" s="76"/>
      <c r="C938642" s="75"/>
    </row>
    <row r="938643" spans="2:3" x14ac:dyDescent="0.25">
      <c r="B938643" s="76"/>
      <c r="C938643" s="75"/>
    </row>
    <row r="938644" spans="2:3" x14ac:dyDescent="0.25">
      <c r="B938644" s="76"/>
      <c r="C938644" s="75"/>
    </row>
    <row r="938645" spans="2:3" x14ac:dyDescent="0.25">
      <c r="B938645" s="76"/>
      <c r="C938645" s="75"/>
    </row>
    <row r="938646" spans="2:3" x14ac:dyDescent="0.25">
      <c r="B938646" s="76"/>
      <c r="C938646" s="75"/>
    </row>
    <row r="938647" spans="2:3" x14ac:dyDescent="0.25">
      <c r="B938647" s="76"/>
      <c r="C938647" s="75"/>
    </row>
    <row r="938648" spans="2:3" x14ac:dyDescent="0.25">
      <c r="B938648" s="76"/>
      <c r="C938648" s="75"/>
    </row>
    <row r="938649" spans="2:3" x14ac:dyDescent="0.25">
      <c r="B938649" s="76"/>
      <c r="C938649" s="75"/>
    </row>
    <row r="938650" spans="2:3" x14ac:dyDescent="0.25">
      <c r="B938650" s="76"/>
      <c r="C938650" s="75"/>
    </row>
    <row r="938651" spans="2:3" x14ac:dyDescent="0.25">
      <c r="B938651" s="76"/>
      <c r="C938651" s="75"/>
    </row>
    <row r="938761" spans="2:3" x14ac:dyDescent="0.25">
      <c r="B938761" s="76"/>
      <c r="C938761" s="75"/>
    </row>
    <row r="938762" spans="2:3" x14ac:dyDescent="0.25">
      <c r="B938762" s="76"/>
      <c r="C938762" s="75"/>
    </row>
    <row r="938763" spans="2:3" x14ac:dyDescent="0.25">
      <c r="B938763" s="76"/>
      <c r="C938763" s="75"/>
    </row>
    <row r="938764" spans="2:3" x14ac:dyDescent="0.25">
      <c r="B938764" s="76"/>
      <c r="C938764" s="75"/>
    </row>
    <row r="938765" spans="2:3" x14ac:dyDescent="0.25">
      <c r="B938765" s="76"/>
      <c r="C938765" s="75"/>
    </row>
    <row r="938766" spans="2:3" x14ac:dyDescent="0.25">
      <c r="B938766" s="76"/>
      <c r="C938766" s="75"/>
    </row>
    <row r="938767" spans="2:3" x14ac:dyDescent="0.25">
      <c r="B938767" s="76"/>
      <c r="C938767" s="75"/>
    </row>
    <row r="938768" spans="2:3" x14ac:dyDescent="0.25">
      <c r="B938768" s="76"/>
      <c r="C938768" s="75"/>
    </row>
    <row r="938769" spans="2:3" x14ac:dyDescent="0.25">
      <c r="B938769" s="76"/>
      <c r="C938769" s="75"/>
    </row>
    <row r="938770" spans="2:3" x14ac:dyDescent="0.25">
      <c r="B938770" s="76"/>
      <c r="C938770" s="75"/>
    </row>
    <row r="938771" spans="2:3" x14ac:dyDescent="0.25">
      <c r="B938771" s="76"/>
      <c r="C938771" s="75"/>
    </row>
    <row r="938772" spans="2:3" x14ac:dyDescent="0.25">
      <c r="B938772" s="76"/>
      <c r="C938772" s="75"/>
    </row>
    <row r="938773" spans="2:3" x14ac:dyDescent="0.25">
      <c r="B938773" s="76"/>
      <c r="C938773" s="75"/>
    </row>
    <row r="938883" spans="2:3" x14ac:dyDescent="0.25">
      <c r="B938883" s="76"/>
      <c r="C938883" s="75"/>
    </row>
    <row r="938884" spans="2:3" x14ac:dyDescent="0.25">
      <c r="B938884" s="76"/>
      <c r="C938884" s="75"/>
    </row>
    <row r="938885" spans="2:3" x14ac:dyDescent="0.25">
      <c r="B938885" s="76"/>
      <c r="C938885" s="75"/>
    </row>
    <row r="938886" spans="2:3" x14ac:dyDescent="0.25">
      <c r="B938886" s="76"/>
      <c r="C938886" s="75"/>
    </row>
    <row r="938887" spans="2:3" x14ac:dyDescent="0.25">
      <c r="B938887" s="76"/>
      <c r="C938887" s="75"/>
    </row>
    <row r="938888" spans="2:3" x14ac:dyDescent="0.25">
      <c r="B938888" s="76"/>
      <c r="C938888" s="75"/>
    </row>
    <row r="938889" spans="2:3" x14ac:dyDescent="0.25">
      <c r="B938889" s="76"/>
      <c r="C938889" s="75"/>
    </row>
    <row r="938890" spans="2:3" x14ac:dyDescent="0.25">
      <c r="B938890" s="76"/>
      <c r="C938890" s="75"/>
    </row>
    <row r="938891" spans="2:3" x14ac:dyDescent="0.25">
      <c r="B938891" s="76"/>
      <c r="C938891" s="75"/>
    </row>
    <row r="938892" spans="2:3" x14ac:dyDescent="0.25">
      <c r="B938892" s="76"/>
      <c r="C938892" s="75"/>
    </row>
    <row r="938893" spans="2:3" x14ac:dyDescent="0.25">
      <c r="B938893" s="76"/>
      <c r="C938893" s="75"/>
    </row>
    <row r="938894" spans="2:3" x14ac:dyDescent="0.25">
      <c r="B938894" s="76"/>
      <c r="C938894" s="75"/>
    </row>
    <row r="938895" spans="2:3" x14ac:dyDescent="0.25">
      <c r="B938895" s="76"/>
      <c r="C938895" s="75"/>
    </row>
    <row r="939005" spans="2:3" x14ac:dyDescent="0.25">
      <c r="B939005" s="76"/>
      <c r="C939005" s="75"/>
    </row>
    <row r="939006" spans="2:3" x14ac:dyDescent="0.25">
      <c r="B939006" s="76"/>
      <c r="C939006" s="75"/>
    </row>
    <row r="939007" spans="2:3" x14ac:dyDescent="0.25">
      <c r="B939007" s="76"/>
      <c r="C939007" s="75"/>
    </row>
    <row r="939008" spans="2:3" x14ac:dyDescent="0.25">
      <c r="B939008" s="76"/>
      <c r="C939008" s="75"/>
    </row>
    <row r="939009" spans="2:3" x14ac:dyDescent="0.25">
      <c r="B939009" s="76"/>
      <c r="C939009" s="75"/>
    </row>
    <row r="939010" spans="2:3" x14ac:dyDescent="0.25">
      <c r="B939010" s="76"/>
      <c r="C939010" s="75"/>
    </row>
    <row r="939011" spans="2:3" x14ac:dyDescent="0.25">
      <c r="B939011" s="76"/>
      <c r="C939011" s="75"/>
    </row>
    <row r="939012" spans="2:3" x14ac:dyDescent="0.25">
      <c r="B939012" s="76"/>
      <c r="C939012" s="75"/>
    </row>
    <row r="939013" spans="2:3" x14ac:dyDescent="0.25">
      <c r="B939013" s="76"/>
      <c r="C939013" s="75"/>
    </row>
    <row r="939014" spans="2:3" x14ac:dyDescent="0.25">
      <c r="B939014" s="76"/>
      <c r="C939014" s="75"/>
    </row>
    <row r="939015" spans="2:3" x14ac:dyDescent="0.25">
      <c r="B939015" s="76"/>
      <c r="C939015" s="75"/>
    </row>
    <row r="939016" spans="2:3" x14ac:dyDescent="0.25">
      <c r="B939016" s="76"/>
      <c r="C939016" s="75"/>
    </row>
    <row r="939017" spans="2:3" x14ac:dyDescent="0.25">
      <c r="B939017" s="76"/>
      <c r="C939017" s="75"/>
    </row>
    <row r="939127" spans="2:3" x14ac:dyDescent="0.25">
      <c r="B939127" s="76"/>
      <c r="C939127" s="75"/>
    </row>
    <row r="939128" spans="2:3" x14ac:dyDescent="0.25">
      <c r="B939128" s="76"/>
      <c r="C939128" s="75"/>
    </row>
    <row r="939129" spans="2:3" x14ac:dyDescent="0.25">
      <c r="B939129" s="76"/>
      <c r="C939129" s="75"/>
    </row>
    <row r="939130" spans="2:3" x14ac:dyDescent="0.25">
      <c r="B939130" s="76"/>
      <c r="C939130" s="75"/>
    </row>
    <row r="939131" spans="2:3" x14ac:dyDescent="0.25">
      <c r="B939131" s="76"/>
      <c r="C939131" s="75"/>
    </row>
    <row r="939132" spans="2:3" x14ac:dyDescent="0.25">
      <c r="B939132" s="76"/>
      <c r="C939132" s="75"/>
    </row>
    <row r="939133" spans="2:3" x14ac:dyDescent="0.25">
      <c r="B939133" s="76"/>
      <c r="C939133" s="75"/>
    </row>
    <row r="939134" spans="2:3" x14ac:dyDescent="0.25">
      <c r="B939134" s="76"/>
      <c r="C939134" s="75"/>
    </row>
    <row r="939135" spans="2:3" x14ac:dyDescent="0.25">
      <c r="B939135" s="76"/>
      <c r="C939135" s="75"/>
    </row>
    <row r="939136" spans="2:3" x14ac:dyDescent="0.25">
      <c r="B939136" s="76"/>
      <c r="C939136" s="75"/>
    </row>
    <row r="939137" spans="2:3" x14ac:dyDescent="0.25">
      <c r="B939137" s="76"/>
      <c r="C939137" s="75"/>
    </row>
    <row r="939138" spans="2:3" x14ac:dyDescent="0.25">
      <c r="B939138" s="76"/>
      <c r="C939138" s="75"/>
    </row>
    <row r="939139" spans="2:3" x14ac:dyDescent="0.25">
      <c r="B939139" s="76"/>
      <c r="C939139" s="75"/>
    </row>
    <row r="939249" spans="2:3" x14ac:dyDescent="0.25">
      <c r="B939249" s="76"/>
      <c r="C939249" s="75"/>
    </row>
    <row r="939250" spans="2:3" x14ac:dyDescent="0.25">
      <c r="B939250" s="76"/>
      <c r="C939250" s="75"/>
    </row>
    <row r="939251" spans="2:3" x14ac:dyDescent="0.25">
      <c r="B939251" s="76"/>
      <c r="C939251" s="75"/>
    </row>
    <row r="939252" spans="2:3" x14ac:dyDescent="0.25">
      <c r="B939252" s="76"/>
      <c r="C939252" s="75"/>
    </row>
    <row r="939253" spans="2:3" x14ac:dyDescent="0.25">
      <c r="B939253" s="76"/>
      <c r="C939253" s="75"/>
    </row>
    <row r="939254" spans="2:3" x14ac:dyDescent="0.25">
      <c r="B939254" s="76"/>
      <c r="C939254" s="75"/>
    </row>
    <row r="939255" spans="2:3" x14ac:dyDescent="0.25">
      <c r="B939255" s="76"/>
      <c r="C939255" s="75"/>
    </row>
    <row r="939256" spans="2:3" x14ac:dyDescent="0.25">
      <c r="B939256" s="76"/>
      <c r="C939256" s="75"/>
    </row>
    <row r="939257" spans="2:3" x14ac:dyDescent="0.25">
      <c r="B939257" s="76"/>
      <c r="C939257" s="75"/>
    </row>
    <row r="939258" spans="2:3" x14ac:dyDescent="0.25">
      <c r="B939258" s="76"/>
      <c r="C939258" s="75"/>
    </row>
    <row r="939259" spans="2:3" x14ac:dyDescent="0.25">
      <c r="B939259" s="76"/>
      <c r="C939259" s="75"/>
    </row>
    <row r="939260" spans="2:3" x14ac:dyDescent="0.25">
      <c r="B939260" s="76"/>
      <c r="C939260" s="75"/>
    </row>
    <row r="939261" spans="2:3" x14ac:dyDescent="0.25">
      <c r="B939261" s="76"/>
      <c r="C939261" s="75"/>
    </row>
    <row r="939371" spans="2:3" x14ac:dyDescent="0.25">
      <c r="B939371" s="76"/>
      <c r="C939371" s="75"/>
    </row>
    <row r="939372" spans="2:3" x14ac:dyDescent="0.25">
      <c r="B939372" s="76"/>
      <c r="C939372" s="75"/>
    </row>
    <row r="939373" spans="2:3" x14ac:dyDescent="0.25">
      <c r="B939373" s="76"/>
      <c r="C939373" s="75"/>
    </row>
    <row r="939374" spans="2:3" x14ac:dyDescent="0.25">
      <c r="B939374" s="76"/>
      <c r="C939374" s="75"/>
    </row>
    <row r="939375" spans="2:3" x14ac:dyDescent="0.25">
      <c r="B939375" s="76"/>
      <c r="C939375" s="75"/>
    </row>
    <row r="939376" spans="2:3" x14ac:dyDescent="0.25">
      <c r="B939376" s="76"/>
      <c r="C939376" s="75"/>
    </row>
    <row r="939377" spans="2:3" x14ac:dyDescent="0.25">
      <c r="B939377" s="76"/>
      <c r="C939377" s="75"/>
    </row>
    <row r="939378" spans="2:3" x14ac:dyDescent="0.25">
      <c r="B939378" s="76"/>
      <c r="C939378" s="75"/>
    </row>
    <row r="939379" spans="2:3" x14ac:dyDescent="0.25">
      <c r="B939379" s="76"/>
      <c r="C939379" s="75"/>
    </row>
    <row r="939380" spans="2:3" x14ac:dyDescent="0.25">
      <c r="B939380" s="76"/>
      <c r="C939380" s="75"/>
    </row>
    <row r="939381" spans="2:3" x14ac:dyDescent="0.25">
      <c r="B939381" s="76"/>
      <c r="C939381" s="75"/>
    </row>
    <row r="939382" spans="2:3" x14ac:dyDescent="0.25">
      <c r="B939382" s="76"/>
      <c r="C939382" s="75"/>
    </row>
    <row r="939383" spans="2:3" x14ac:dyDescent="0.25">
      <c r="B939383" s="76"/>
      <c r="C939383" s="75"/>
    </row>
    <row r="939493" spans="2:3" x14ac:dyDescent="0.25">
      <c r="B939493" s="76"/>
      <c r="C939493" s="75"/>
    </row>
    <row r="939494" spans="2:3" x14ac:dyDescent="0.25">
      <c r="B939494" s="76"/>
      <c r="C939494" s="75"/>
    </row>
    <row r="939495" spans="2:3" x14ac:dyDescent="0.25">
      <c r="B939495" s="76"/>
      <c r="C939495" s="75"/>
    </row>
    <row r="939496" spans="2:3" x14ac:dyDescent="0.25">
      <c r="B939496" s="76"/>
      <c r="C939496" s="75"/>
    </row>
    <row r="939497" spans="2:3" x14ac:dyDescent="0.25">
      <c r="B939497" s="76"/>
      <c r="C939497" s="75"/>
    </row>
    <row r="939498" spans="2:3" x14ac:dyDescent="0.25">
      <c r="B939498" s="76"/>
      <c r="C939498" s="75"/>
    </row>
    <row r="939499" spans="2:3" x14ac:dyDescent="0.25">
      <c r="B939499" s="76"/>
      <c r="C939499" s="75"/>
    </row>
    <row r="939500" spans="2:3" x14ac:dyDescent="0.25">
      <c r="B939500" s="76"/>
      <c r="C939500" s="75"/>
    </row>
    <row r="939501" spans="2:3" x14ac:dyDescent="0.25">
      <c r="B939501" s="76"/>
      <c r="C939501" s="75"/>
    </row>
    <row r="939502" spans="2:3" x14ac:dyDescent="0.25">
      <c r="B939502" s="76"/>
      <c r="C939502" s="75"/>
    </row>
    <row r="939503" spans="2:3" x14ac:dyDescent="0.25">
      <c r="B939503" s="76"/>
      <c r="C939503" s="75"/>
    </row>
    <row r="939504" spans="2:3" x14ac:dyDescent="0.25">
      <c r="B939504" s="76"/>
      <c r="C939504" s="75"/>
    </row>
    <row r="939505" spans="2:3" x14ac:dyDescent="0.25">
      <c r="B939505" s="76"/>
      <c r="C939505" s="75"/>
    </row>
    <row r="939615" spans="2:3" x14ac:dyDescent="0.25">
      <c r="B939615" s="76"/>
      <c r="C939615" s="75"/>
    </row>
    <row r="939616" spans="2:3" x14ac:dyDescent="0.25">
      <c r="B939616" s="76"/>
      <c r="C939616" s="75"/>
    </row>
    <row r="939617" spans="2:3" x14ac:dyDescent="0.25">
      <c r="B939617" s="76"/>
      <c r="C939617" s="75"/>
    </row>
    <row r="939618" spans="2:3" x14ac:dyDescent="0.25">
      <c r="B939618" s="76"/>
      <c r="C939618" s="75"/>
    </row>
    <row r="939619" spans="2:3" x14ac:dyDescent="0.25">
      <c r="B939619" s="76"/>
      <c r="C939619" s="75"/>
    </row>
    <row r="939620" spans="2:3" x14ac:dyDescent="0.25">
      <c r="B939620" s="76"/>
      <c r="C939620" s="75"/>
    </row>
    <row r="939621" spans="2:3" x14ac:dyDescent="0.25">
      <c r="B939621" s="76"/>
      <c r="C939621" s="75"/>
    </row>
    <row r="939622" spans="2:3" x14ac:dyDescent="0.25">
      <c r="B939622" s="76"/>
      <c r="C939622" s="75"/>
    </row>
    <row r="939623" spans="2:3" x14ac:dyDescent="0.25">
      <c r="B939623" s="76"/>
      <c r="C939623" s="75"/>
    </row>
    <row r="939624" spans="2:3" x14ac:dyDescent="0.25">
      <c r="B939624" s="76"/>
      <c r="C939624" s="75"/>
    </row>
    <row r="939625" spans="2:3" x14ac:dyDescent="0.25">
      <c r="B939625" s="76"/>
      <c r="C939625" s="75"/>
    </row>
    <row r="939626" spans="2:3" x14ac:dyDescent="0.25">
      <c r="B939626" s="76"/>
      <c r="C939626" s="75"/>
    </row>
    <row r="939627" spans="2:3" x14ac:dyDescent="0.25">
      <c r="B939627" s="76"/>
      <c r="C939627" s="75"/>
    </row>
    <row r="939737" spans="2:3" x14ac:dyDescent="0.25">
      <c r="B939737" s="76"/>
      <c r="C939737" s="75"/>
    </row>
    <row r="939738" spans="2:3" x14ac:dyDescent="0.25">
      <c r="B939738" s="76"/>
      <c r="C939738" s="75"/>
    </row>
    <row r="939739" spans="2:3" x14ac:dyDescent="0.25">
      <c r="B939739" s="76"/>
      <c r="C939739" s="75"/>
    </row>
    <row r="939740" spans="2:3" x14ac:dyDescent="0.25">
      <c r="B939740" s="76"/>
      <c r="C939740" s="75"/>
    </row>
    <row r="939741" spans="2:3" x14ac:dyDescent="0.25">
      <c r="B939741" s="76"/>
      <c r="C939741" s="75"/>
    </row>
    <row r="939742" spans="2:3" x14ac:dyDescent="0.25">
      <c r="B939742" s="76"/>
      <c r="C939742" s="75"/>
    </row>
    <row r="939743" spans="2:3" x14ac:dyDescent="0.25">
      <c r="B939743" s="76"/>
      <c r="C939743" s="75"/>
    </row>
    <row r="939744" spans="2:3" x14ac:dyDescent="0.25">
      <c r="B939744" s="76"/>
      <c r="C939744" s="75"/>
    </row>
    <row r="939745" spans="2:3" x14ac:dyDescent="0.25">
      <c r="B939745" s="76"/>
      <c r="C939745" s="75"/>
    </row>
    <row r="939746" spans="2:3" x14ac:dyDescent="0.25">
      <c r="B939746" s="76"/>
      <c r="C939746" s="75"/>
    </row>
    <row r="939747" spans="2:3" x14ac:dyDescent="0.25">
      <c r="B939747" s="76"/>
      <c r="C939747" s="75"/>
    </row>
    <row r="939748" spans="2:3" x14ac:dyDescent="0.25">
      <c r="B939748" s="76"/>
      <c r="C939748" s="75"/>
    </row>
    <row r="939749" spans="2:3" x14ac:dyDescent="0.25">
      <c r="B939749" s="76"/>
      <c r="C939749" s="75"/>
    </row>
    <row r="939859" spans="2:3" x14ac:dyDescent="0.25">
      <c r="B939859" s="76"/>
      <c r="C939859" s="75"/>
    </row>
    <row r="939860" spans="2:3" x14ac:dyDescent="0.25">
      <c r="B939860" s="76"/>
      <c r="C939860" s="75"/>
    </row>
    <row r="939861" spans="2:3" x14ac:dyDescent="0.25">
      <c r="B939861" s="76"/>
      <c r="C939861" s="75"/>
    </row>
    <row r="939862" spans="2:3" x14ac:dyDescent="0.25">
      <c r="B939862" s="76"/>
      <c r="C939862" s="75"/>
    </row>
    <row r="939863" spans="2:3" x14ac:dyDescent="0.25">
      <c r="B939863" s="76"/>
      <c r="C939863" s="75"/>
    </row>
    <row r="939864" spans="2:3" x14ac:dyDescent="0.25">
      <c r="B939864" s="76"/>
      <c r="C939864" s="75"/>
    </row>
    <row r="939865" spans="2:3" x14ac:dyDescent="0.25">
      <c r="B939865" s="76"/>
      <c r="C939865" s="75"/>
    </row>
    <row r="939866" spans="2:3" x14ac:dyDescent="0.25">
      <c r="B939866" s="76"/>
      <c r="C939866" s="75"/>
    </row>
    <row r="939867" spans="2:3" x14ac:dyDescent="0.25">
      <c r="B939867" s="76"/>
      <c r="C939867" s="75"/>
    </row>
    <row r="939868" spans="2:3" x14ac:dyDescent="0.25">
      <c r="B939868" s="76"/>
      <c r="C939868" s="75"/>
    </row>
    <row r="939869" spans="2:3" x14ac:dyDescent="0.25">
      <c r="B939869" s="76"/>
      <c r="C939869" s="75"/>
    </row>
    <row r="939870" spans="2:3" x14ac:dyDescent="0.25">
      <c r="B939870" s="76"/>
      <c r="C939870" s="75"/>
    </row>
    <row r="939871" spans="2:3" x14ac:dyDescent="0.25">
      <c r="B939871" s="76"/>
      <c r="C939871" s="75"/>
    </row>
    <row r="939981" spans="2:3" x14ac:dyDescent="0.25">
      <c r="B939981" s="76"/>
      <c r="C939981" s="75"/>
    </row>
    <row r="939982" spans="2:3" x14ac:dyDescent="0.25">
      <c r="B939982" s="76"/>
      <c r="C939982" s="75"/>
    </row>
    <row r="939983" spans="2:3" x14ac:dyDescent="0.25">
      <c r="B939983" s="76"/>
      <c r="C939983" s="75"/>
    </row>
    <row r="939984" spans="2:3" x14ac:dyDescent="0.25">
      <c r="B939984" s="76"/>
      <c r="C939984" s="75"/>
    </row>
    <row r="939985" spans="2:3" x14ac:dyDescent="0.25">
      <c r="B939985" s="76"/>
      <c r="C939985" s="75"/>
    </row>
    <row r="939986" spans="2:3" x14ac:dyDescent="0.25">
      <c r="B939986" s="76"/>
      <c r="C939986" s="75"/>
    </row>
    <row r="939987" spans="2:3" x14ac:dyDescent="0.25">
      <c r="B939987" s="76"/>
      <c r="C939987" s="75"/>
    </row>
    <row r="939988" spans="2:3" x14ac:dyDescent="0.25">
      <c r="B939988" s="76"/>
      <c r="C939988" s="75"/>
    </row>
    <row r="939989" spans="2:3" x14ac:dyDescent="0.25">
      <c r="B939989" s="76"/>
      <c r="C939989" s="75"/>
    </row>
    <row r="939990" spans="2:3" x14ac:dyDescent="0.25">
      <c r="B939990" s="76"/>
      <c r="C939990" s="75"/>
    </row>
    <row r="939991" spans="2:3" x14ac:dyDescent="0.25">
      <c r="B939991" s="76"/>
      <c r="C939991" s="75"/>
    </row>
    <row r="939992" spans="2:3" x14ac:dyDescent="0.25">
      <c r="B939992" s="76"/>
      <c r="C939992" s="75"/>
    </row>
    <row r="939993" spans="2:3" x14ac:dyDescent="0.25">
      <c r="B939993" s="76"/>
      <c r="C939993" s="75"/>
    </row>
    <row r="940103" spans="2:3" x14ac:dyDescent="0.25">
      <c r="B940103" s="76"/>
      <c r="C940103" s="75"/>
    </row>
    <row r="940104" spans="2:3" x14ac:dyDescent="0.25">
      <c r="B940104" s="76"/>
      <c r="C940104" s="75"/>
    </row>
    <row r="940105" spans="2:3" x14ac:dyDescent="0.25">
      <c r="B940105" s="76"/>
      <c r="C940105" s="75"/>
    </row>
    <row r="940106" spans="2:3" x14ac:dyDescent="0.25">
      <c r="B940106" s="76"/>
      <c r="C940106" s="75"/>
    </row>
    <row r="940107" spans="2:3" x14ac:dyDescent="0.25">
      <c r="B940107" s="76"/>
      <c r="C940107" s="75"/>
    </row>
    <row r="940108" spans="2:3" x14ac:dyDescent="0.25">
      <c r="B940108" s="76"/>
      <c r="C940108" s="75"/>
    </row>
    <row r="940109" spans="2:3" x14ac:dyDescent="0.25">
      <c r="B940109" s="76"/>
      <c r="C940109" s="75"/>
    </row>
    <row r="940110" spans="2:3" x14ac:dyDescent="0.25">
      <c r="B940110" s="76"/>
      <c r="C940110" s="75"/>
    </row>
    <row r="940111" spans="2:3" x14ac:dyDescent="0.25">
      <c r="B940111" s="76"/>
      <c r="C940111" s="75"/>
    </row>
    <row r="940112" spans="2:3" x14ac:dyDescent="0.25">
      <c r="B940112" s="76"/>
      <c r="C940112" s="75"/>
    </row>
    <row r="940113" spans="2:3" x14ac:dyDescent="0.25">
      <c r="B940113" s="76"/>
      <c r="C940113" s="75"/>
    </row>
    <row r="940114" spans="2:3" x14ac:dyDescent="0.25">
      <c r="B940114" s="76"/>
      <c r="C940114" s="75"/>
    </row>
    <row r="940115" spans="2:3" x14ac:dyDescent="0.25">
      <c r="B940115" s="76"/>
      <c r="C940115" s="75"/>
    </row>
    <row r="940225" spans="2:3" x14ac:dyDescent="0.25">
      <c r="B940225" s="76"/>
      <c r="C940225" s="75"/>
    </row>
    <row r="940226" spans="2:3" x14ac:dyDescent="0.25">
      <c r="B940226" s="76"/>
      <c r="C940226" s="75"/>
    </row>
    <row r="940227" spans="2:3" x14ac:dyDescent="0.25">
      <c r="B940227" s="76"/>
      <c r="C940227" s="75"/>
    </row>
    <row r="940228" spans="2:3" x14ac:dyDescent="0.25">
      <c r="B940228" s="76"/>
      <c r="C940228" s="75"/>
    </row>
    <row r="940229" spans="2:3" x14ac:dyDescent="0.25">
      <c r="B940229" s="76"/>
      <c r="C940229" s="75"/>
    </row>
    <row r="940230" spans="2:3" x14ac:dyDescent="0.25">
      <c r="B940230" s="76"/>
      <c r="C940230" s="75"/>
    </row>
    <row r="940231" spans="2:3" x14ac:dyDescent="0.25">
      <c r="B940231" s="76"/>
      <c r="C940231" s="75"/>
    </row>
    <row r="940232" spans="2:3" x14ac:dyDescent="0.25">
      <c r="B940232" s="76"/>
      <c r="C940232" s="75"/>
    </row>
    <row r="940233" spans="2:3" x14ac:dyDescent="0.25">
      <c r="B940233" s="76"/>
      <c r="C940233" s="75"/>
    </row>
    <row r="940234" spans="2:3" x14ac:dyDescent="0.25">
      <c r="B940234" s="76"/>
      <c r="C940234" s="75"/>
    </row>
    <row r="940235" spans="2:3" x14ac:dyDescent="0.25">
      <c r="B940235" s="76"/>
      <c r="C940235" s="75"/>
    </row>
    <row r="940236" spans="2:3" x14ac:dyDescent="0.25">
      <c r="B940236" s="76"/>
      <c r="C940236" s="75"/>
    </row>
    <row r="940237" spans="2:3" x14ac:dyDescent="0.25">
      <c r="B940237" s="76"/>
      <c r="C940237" s="75"/>
    </row>
    <row r="940347" spans="2:3" x14ac:dyDescent="0.25">
      <c r="B940347" s="76"/>
      <c r="C940347" s="75"/>
    </row>
    <row r="940348" spans="2:3" x14ac:dyDescent="0.25">
      <c r="B940348" s="76"/>
      <c r="C940348" s="75"/>
    </row>
    <row r="940349" spans="2:3" x14ac:dyDescent="0.25">
      <c r="B940349" s="76"/>
      <c r="C940349" s="75"/>
    </row>
    <row r="940350" spans="2:3" x14ac:dyDescent="0.25">
      <c r="B940350" s="76"/>
      <c r="C940350" s="75"/>
    </row>
    <row r="940351" spans="2:3" x14ac:dyDescent="0.25">
      <c r="B940351" s="76"/>
      <c r="C940351" s="75"/>
    </row>
    <row r="940352" spans="2:3" x14ac:dyDescent="0.25">
      <c r="B940352" s="76"/>
      <c r="C940352" s="75"/>
    </row>
    <row r="940353" spans="2:3" x14ac:dyDescent="0.25">
      <c r="B940353" s="76"/>
      <c r="C940353" s="75"/>
    </row>
    <row r="940354" spans="2:3" x14ac:dyDescent="0.25">
      <c r="B940354" s="76"/>
      <c r="C940354" s="75"/>
    </row>
    <row r="940355" spans="2:3" x14ac:dyDescent="0.25">
      <c r="B940355" s="76"/>
      <c r="C940355" s="75"/>
    </row>
    <row r="940356" spans="2:3" x14ac:dyDescent="0.25">
      <c r="B940356" s="76"/>
      <c r="C940356" s="75"/>
    </row>
    <row r="940357" spans="2:3" x14ac:dyDescent="0.25">
      <c r="B940357" s="76"/>
      <c r="C940357" s="75"/>
    </row>
    <row r="940358" spans="2:3" x14ac:dyDescent="0.25">
      <c r="B940358" s="76"/>
      <c r="C940358" s="75"/>
    </row>
    <row r="940359" spans="2:3" x14ac:dyDescent="0.25">
      <c r="B940359" s="76"/>
      <c r="C940359" s="75"/>
    </row>
    <row r="940469" spans="2:3" x14ac:dyDescent="0.25">
      <c r="B940469" s="76"/>
      <c r="C940469" s="75"/>
    </row>
    <row r="940470" spans="2:3" x14ac:dyDescent="0.25">
      <c r="B940470" s="76"/>
      <c r="C940470" s="75"/>
    </row>
    <row r="940471" spans="2:3" x14ac:dyDescent="0.25">
      <c r="B940471" s="76"/>
      <c r="C940471" s="75"/>
    </row>
    <row r="940472" spans="2:3" x14ac:dyDescent="0.25">
      <c r="B940472" s="76"/>
      <c r="C940472" s="75"/>
    </row>
    <row r="940473" spans="2:3" x14ac:dyDescent="0.25">
      <c r="B940473" s="76"/>
      <c r="C940473" s="75"/>
    </row>
    <row r="940474" spans="2:3" x14ac:dyDescent="0.25">
      <c r="B940474" s="76"/>
      <c r="C940474" s="75"/>
    </row>
    <row r="940475" spans="2:3" x14ac:dyDescent="0.25">
      <c r="B940475" s="76"/>
      <c r="C940475" s="75"/>
    </row>
    <row r="940476" spans="2:3" x14ac:dyDescent="0.25">
      <c r="B940476" s="76"/>
      <c r="C940476" s="75"/>
    </row>
    <row r="940477" spans="2:3" x14ac:dyDescent="0.25">
      <c r="B940477" s="76"/>
      <c r="C940477" s="75"/>
    </row>
    <row r="940478" spans="2:3" x14ac:dyDescent="0.25">
      <c r="B940478" s="76"/>
      <c r="C940478" s="75"/>
    </row>
    <row r="940479" spans="2:3" x14ac:dyDescent="0.25">
      <c r="B940479" s="76"/>
      <c r="C940479" s="75"/>
    </row>
    <row r="940480" spans="2:3" x14ac:dyDescent="0.25">
      <c r="B940480" s="76"/>
      <c r="C940480" s="75"/>
    </row>
    <row r="940481" spans="2:3" x14ac:dyDescent="0.25">
      <c r="B940481" s="76"/>
      <c r="C940481" s="75"/>
    </row>
    <row r="940591" spans="2:3" x14ac:dyDescent="0.25">
      <c r="B940591" s="76"/>
      <c r="C940591" s="75"/>
    </row>
    <row r="940592" spans="2:3" x14ac:dyDescent="0.25">
      <c r="B940592" s="76"/>
      <c r="C940592" s="75"/>
    </row>
    <row r="940593" spans="2:3" x14ac:dyDescent="0.25">
      <c r="B940593" s="76"/>
      <c r="C940593" s="75"/>
    </row>
    <row r="940594" spans="2:3" x14ac:dyDescent="0.25">
      <c r="B940594" s="76"/>
      <c r="C940594" s="75"/>
    </row>
    <row r="940595" spans="2:3" x14ac:dyDescent="0.25">
      <c r="B940595" s="76"/>
      <c r="C940595" s="75"/>
    </row>
    <row r="940596" spans="2:3" x14ac:dyDescent="0.25">
      <c r="B940596" s="76"/>
      <c r="C940596" s="75"/>
    </row>
    <row r="940597" spans="2:3" x14ac:dyDescent="0.25">
      <c r="B940597" s="76"/>
      <c r="C940597" s="75"/>
    </row>
    <row r="940598" spans="2:3" x14ac:dyDescent="0.25">
      <c r="B940598" s="76"/>
      <c r="C940598" s="75"/>
    </row>
    <row r="940599" spans="2:3" x14ac:dyDescent="0.25">
      <c r="B940599" s="76"/>
      <c r="C940599" s="75"/>
    </row>
    <row r="940600" spans="2:3" x14ac:dyDescent="0.25">
      <c r="B940600" s="76"/>
      <c r="C940600" s="75"/>
    </row>
    <row r="940601" spans="2:3" x14ac:dyDescent="0.25">
      <c r="B940601" s="76"/>
      <c r="C940601" s="75"/>
    </row>
    <row r="940602" spans="2:3" x14ac:dyDescent="0.25">
      <c r="B940602" s="76"/>
      <c r="C940602" s="75"/>
    </row>
    <row r="940603" spans="2:3" x14ac:dyDescent="0.25">
      <c r="B940603" s="76"/>
      <c r="C940603" s="75"/>
    </row>
    <row r="940713" spans="2:3" x14ac:dyDescent="0.25">
      <c r="B940713" s="76"/>
      <c r="C940713" s="75"/>
    </row>
    <row r="940714" spans="2:3" x14ac:dyDescent="0.25">
      <c r="B940714" s="76"/>
      <c r="C940714" s="75"/>
    </row>
    <row r="940715" spans="2:3" x14ac:dyDescent="0.25">
      <c r="B940715" s="76"/>
      <c r="C940715" s="75"/>
    </row>
    <row r="940716" spans="2:3" x14ac:dyDescent="0.25">
      <c r="B940716" s="76"/>
      <c r="C940716" s="75"/>
    </row>
    <row r="940717" spans="2:3" x14ac:dyDescent="0.25">
      <c r="B940717" s="76"/>
      <c r="C940717" s="75"/>
    </row>
    <row r="940718" spans="2:3" x14ac:dyDescent="0.25">
      <c r="B940718" s="76"/>
      <c r="C940718" s="75"/>
    </row>
    <row r="940719" spans="2:3" x14ac:dyDescent="0.25">
      <c r="B940719" s="76"/>
      <c r="C940719" s="75"/>
    </row>
    <row r="940720" spans="2:3" x14ac:dyDescent="0.25">
      <c r="B940720" s="76"/>
      <c r="C940720" s="75"/>
    </row>
    <row r="940721" spans="2:3" x14ac:dyDescent="0.25">
      <c r="B940721" s="76"/>
      <c r="C940721" s="75"/>
    </row>
    <row r="940722" spans="2:3" x14ac:dyDescent="0.25">
      <c r="B940722" s="76"/>
      <c r="C940722" s="75"/>
    </row>
    <row r="940723" spans="2:3" x14ac:dyDescent="0.25">
      <c r="B940723" s="76"/>
      <c r="C940723" s="75"/>
    </row>
    <row r="940724" spans="2:3" x14ac:dyDescent="0.25">
      <c r="B940724" s="76"/>
      <c r="C940724" s="75"/>
    </row>
    <row r="940725" spans="2:3" x14ac:dyDescent="0.25">
      <c r="B940725" s="76"/>
      <c r="C940725" s="75"/>
    </row>
    <row r="940835" spans="2:3" x14ac:dyDescent="0.25">
      <c r="B940835" s="76"/>
      <c r="C940835" s="75"/>
    </row>
    <row r="940836" spans="2:3" x14ac:dyDescent="0.25">
      <c r="B940836" s="76"/>
      <c r="C940836" s="75"/>
    </row>
    <row r="940837" spans="2:3" x14ac:dyDescent="0.25">
      <c r="B940837" s="76"/>
      <c r="C940837" s="75"/>
    </row>
    <row r="940838" spans="2:3" x14ac:dyDescent="0.25">
      <c r="B940838" s="76"/>
      <c r="C940838" s="75"/>
    </row>
    <row r="940839" spans="2:3" x14ac:dyDescent="0.25">
      <c r="B940839" s="76"/>
      <c r="C940839" s="75"/>
    </row>
    <row r="940840" spans="2:3" x14ac:dyDescent="0.25">
      <c r="B940840" s="76"/>
      <c r="C940840" s="75"/>
    </row>
    <row r="940841" spans="2:3" x14ac:dyDescent="0.25">
      <c r="B940841" s="76"/>
      <c r="C940841" s="75"/>
    </row>
    <row r="940842" spans="2:3" x14ac:dyDescent="0.25">
      <c r="B940842" s="76"/>
      <c r="C940842" s="75"/>
    </row>
    <row r="940843" spans="2:3" x14ac:dyDescent="0.25">
      <c r="B940843" s="76"/>
      <c r="C940843" s="75"/>
    </row>
    <row r="940844" spans="2:3" x14ac:dyDescent="0.25">
      <c r="B940844" s="76"/>
      <c r="C940844" s="75"/>
    </row>
    <row r="940845" spans="2:3" x14ac:dyDescent="0.25">
      <c r="B940845" s="76"/>
      <c r="C940845" s="75"/>
    </row>
    <row r="940846" spans="2:3" x14ac:dyDescent="0.25">
      <c r="B940846" s="76"/>
      <c r="C940846" s="75"/>
    </row>
    <row r="940847" spans="2:3" x14ac:dyDescent="0.25">
      <c r="B940847" s="76"/>
      <c r="C940847" s="75"/>
    </row>
    <row r="940957" spans="2:3" x14ac:dyDescent="0.25">
      <c r="B940957" s="76"/>
      <c r="C940957" s="75"/>
    </row>
    <row r="940958" spans="2:3" x14ac:dyDescent="0.25">
      <c r="B940958" s="76"/>
      <c r="C940958" s="75"/>
    </row>
    <row r="940959" spans="2:3" x14ac:dyDescent="0.25">
      <c r="B940959" s="76"/>
      <c r="C940959" s="75"/>
    </row>
    <row r="940960" spans="2:3" x14ac:dyDescent="0.25">
      <c r="B940960" s="76"/>
      <c r="C940960" s="75"/>
    </row>
    <row r="940961" spans="2:3" x14ac:dyDescent="0.25">
      <c r="B940961" s="76"/>
      <c r="C940961" s="75"/>
    </row>
    <row r="940962" spans="2:3" x14ac:dyDescent="0.25">
      <c r="B940962" s="76"/>
      <c r="C940962" s="75"/>
    </row>
    <row r="940963" spans="2:3" x14ac:dyDescent="0.25">
      <c r="B940963" s="76"/>
      <c r="C940963" s="75"/>
    </row>
    <row r="940964" spans="2:3" x14ac:dyDescent="0.25">
      <c r="B940964" s="76"/>
      <c r="C940964" s="75"/>
    </row>
    <row r="940965" spans="2:3" x14ac:dyDescent="0.25">
      <c r="B940965" s="76"/>
      <c r="C940965" s="75"/>
    </row>
    <row r="940966" spans="2:3" x14ac:dyDescent="0.25">
      <c r="B940966" s="76"/>
      <c r="C940966" s="75"/>
    </row>
    <row r="940967" spans="2:3" x14ac:dyDescent="0.25">
      <c r="B940967" s="76"/>
      <c r="C940967" s="75"/>
    </row>
    <row r="940968" spans="2:3" x14ac:dyDescent="0.25">
      <c r="B940968" s="76"/>
      <c r="C940968" s="75"/>
    </row>
    <row r="940969" spans="2:3" x14ac:dyDescent="0.25">
      <c r="B940969" s="76"/>
      <c r="C940969" s="75"/>
    </row>
    <row r="941079" spans="2:3" x14ac:dyDescent="0.25">
      <c r="B941079" s="76"/>
      <c r="C941079" s="75"/>
    </row>
    <row r="941080" spans="2:3" x14ac:dyDescent="0.25">
      <c r="B941080" s="76"/>
      <c r="C941080" s="75"/>
    </row>
    <row r="941081" spans="2:3" x14ac:dyDescent="0.25">
      <c r="B941081" s="76"/>
      <c r="C941081" s="75"/>
    </row>
    <row r="941082" spans="2:3" x14ac:dyDescent="0.25">
      <c r="B941082" s="76"/>
      <c r="C941082" s="75"/>
    </row>
    <row r="941083" spans="2:3" x14ac:dyDescent="0.25">
      <c r="B941083" s="76"/>
      <c r="C941083" s="75"/>
    </row>
    <row r="941084" spans="2:3" x14ac:dyDescent="0.25">
      <c r="B941084" s="76"/>
      <c r="C941084" s="75"/>
    </row>
    <row r="941085" spans="2:3" x14ac:dyDescent="0.25">
      <c r="B941085" s="76"/>
      <c r="C941085" s="75"/>
    </row>
    <row r="941086" spans="2:3" x14ac:dyDescent="0.25">
      <c r="B941086" s="76"/>
      <c r="C941086" s="75"/>
    </row>
    <row r="941087" spans="2:3" x14ac:dyDescent="0.25">
      <c r="B941087" s="76"/>
      <c r="C941087" s="75"/>
    </row>
    <row r="941088" spans="2:3" x14ac:dyDescent="0.25">
      <c r="B941088" s="76"/>
      <c r="C941088" s="75"/>
    </row>
    <row r="941089" spans="2:3" x14ac:dyDescent="0.25">
      <c r="B941089" s="76"/>
      <c r="C941089" s="75"/>
    </row>
    <row r="941090" spans="2:3" x14ac:dyDescent="0.25">
      <c r="B941090" s="76"/>
      <c r="C941090" s="75"/>
    </row>
    <row r="941091" spans="2:3" x14ac:dyDescent="0.25">
      <c r="B941091" s="76"/>
      <c r="C941091" s="75"/>
    </row>
    <row r="941201" spans="2:3" x14ac:dyDescent="0.25">
      <c r="B941201" s="76"/>
      <c r="C941201" s="75"/>
    </row>
    <row r="941202" spans="2:3" x14ac:dyDescent="0.25">
      <c r="B941202" s="76"/>
      <c r="C941202" s="75"/>
    </row>
    <row r="941203" spans="2:3" x14ac:dyDescent="0.25">
      <c r="B941203" s="76"/>
      <c r="C941203" s="75"/>
    </row>
    <row r="941204" spans="2:3" x14ac:dyDescent="0.25">
      <c r="B941204" s="76"/>
      <c r="C941204" s="75"/>
    </row>
    <row r="941205" spans="2:3" x14ac:dyDescent="0.25">
      <c r="B941205" s="76"/>
      <c r="C941205" s="75"/>
    </row>
    <row r="941206" spans="2:3" x14ac:dyDescent="0.25">
      <c r="B941206" s="76"/>
      <c r="C941206" s="75"/>
    </row>
    <row r="941207" spans="2:3" x14ac:dyDescent="0.25">
      <c r="B941207" s="76"/>
      <c r="C941207" s="75"/>
    </row>
    <row r="941208" spans="2:3" x14ac:dyDescent="0.25">
      <c r="B941208" s="76"/>
      <c r="C941208" s="75"/>
    </row>
    <row r="941209" spans="2:3" x14ac:dyDescent="0.25">
      <c r="B941209" s="76"/>
      <c r="C941209" s="75"/>
    </row>
    <row r="941210" spans="2:3" x14ac:dyDescent="0.25">
      <c r="B941210" s="76"/>
      <c r="C941210" s="75"/>
    </row>
    <row r="941211" spans="2:3" x14ac:dyDescent="0.25">
      <c r="B941211" s="76"/>
      <c r="C941211" s="75"/>
    </row>
    <row r="941212" spans="2:3" x14ac:dyDescent="0.25">
      <c r="B941212" s="76"/>
      <c r="C941212" s="75"/>
    </row>
    <row r="941213" spans="2:3" x14ac:dyDescent="0.25">
      <c r="B941213" s="76"/>
      <c r="C941213" s="75"/>
    </row>
    <row r="941323" spans="2:3" x14ac:dyDescent="0.25">
      <c r="B941323" s="76"/>
      <c r="C941323" s="75"/>
    </row>
    <row r="941324" spans="2:3" x14ac:dyDescent="0.25">
      <c r="B941324" s="76"/>
      <c r="C941324" s="75"/>
    </row>
    <row r="941325" spans="2:3" x14ac:dyDescent="0.25">
      <c r="B941325" s="76"/>
      <c r="C941325" s="75"/>
    </row>
    <row r="941326" spans="2:3" x14ac:dyDescent="0.25">
      <c r="B941326" s="76"/>
      <c r="C941326" s="75"/>
    </row>
    <row r="941327" spans="2:3" x14ac:dyDescent="0.25">
      <c r="B941327" s="76"/>
      <c r="C941327" s="75"/>
    </row>
    <row r="941328" spans="2:3" x14ac:dyDescent="0.25">
      <c r="B941328" s="76"/>
      <c r="C941328" s="75"/>
    </row>
    <row r="941329" spans="2:3" x14ac:dyDescent="0.25">
      <c r="B941329" s="76"/>
      <c r="C941329" s="75"/>
    </row>
    <row r="941330" spans="2:3" x14ac:dyDescent="0.25">
      <c r="B941330" s="76"/>
      <c r="C941330" s="75"/>
    </row>
    <row r="941331" spans="2:3" x14ac:dyDescent="0.25">
      <c r="B941331" s="76"/>
      <c r="C941331" s="75"/>
    </row>
    <row r="941332" spans="2:3" x14ac:dyDescent="0.25">
      <c r="B941332" s="76"/>
      <c r="C941332" s="75"/>
    </row>
    <row r="941333" spans="2:3" x14ac:dyDescent="0.25">
      <c r="B941333" s="76"/>
      <c r="C941333" s="75"/>
    </row>
    <row r="941334" spans="2:3" x14ac:dyDescent="0.25">
      <c r="B941334" s="76"/>
      <c r="C941334" s="75"/>
    </row>
    <row r="941335" spans="2:3" x14ac:dyDescent="0.25">
      <c r="B941335" s="76"/>
      <c r="C941335" s="75"/>
    </row>
    <row r="941445" spans="2:3" x14ac:dyDescent="0.25">
      <c r="B941445" s="76"/>
      <c r="C941445" s="75"/>
    </row>
    <row r="941446" spans="2:3" x14ac:dyDescent="0.25">
      <c r="B941446" s="76"/>
      <c r="C941446" s="75"/>
    </row>
    <row r="941447" spans="2:3" x14ac:dyDescent="0.25">
      <c r="B941447" s="76"/>
      <c r="C941447" s="75"/>
    </row>
    <row r="941448" spans="2:3" x14ac:dyDescent="0.25">
      <c r="B941448" s="76"/>
      <c r="C941448" s="75"/>
    </row>
    <row r="941449" spans="2:3" x14ac:dyDescent="0.25">
      <c r="B941449" s="76"/>
      <c r="C941449" s="75"/>
    </row>
    <row r="941450" spans="2:3" x14ac:dyDescent="0.25">
      <c r="B941450" s="76"/>
      <c r="C941450" s="75"/>
    </row>
    <row r="941451" spans="2:3" x14ac:dyDescent="0.25">
      <c r="B941451" s="76"/>
      <c r="C941451" s="75"/>
    </row>
    <row r="941452" spans="2:3" x14ac:dyDescent="0.25">
      <c r="B941452" s="76"/>
      <c r="C941452" s="75"/>
    </row>
    <row r="941453" spans="2:3" x14ac:dyDescent="0.25">
      <c r="B941453" s="76"/>
      <c r="C941453" s="75"/>
    </row>
    <row r="941454" spans="2:3" x14ac:dyDescent="0.25">
      <c r="B941454" s="76"/>
      <c r="C941454" s="75"/>
    </row>
    <row r="941455" spans="2:3" x14ac:dyDescent="0.25">
      <c r="B941455" s="76"/>
      <c r="C941455" s="75"/>
    </row>
    <row r="941456" spans="2:3" x14ac:dyDescent="0.25">
      <c r="B941456" s="76"/>
      <c r="C941456" s="75"/>
    </row>
    <row r="941457" spans="2:3" x14ac:dyDescent="0.25">
      <c r="B941457" s="76"/>
      <c r="C941457" s="75"/>
    </row>
    <row r="941567" spans="2:3" x14ac:dyDescent="0.25">
      <c r="B941567" s="76"/>
      <c r="C941567" s="75"/>
    </row>
    <row r="941568" spans="2:3" x14ac:dyDescent="0.25">
      <c r="B941568" s="76"/>
      <c r="C941568" s="75"/>
    </row>
    <row r="941569" spans="2:3" x14ac:dyDescent="0.25">
      <c r="B941569" s="76"/>
      <c r="C941569" s="75"/>
    </row>
    <row r="941570" spans="2:3" x14ac:dyDescent="0.25">
      <c r="B941570" s="76"/>
      <c r="C941570" s="75"/>
    </row>
    <row r="941571" spans="2:3" x14ac:dyDescent="0.25">
      <c r="B941571" s="76"/>
      <c r="C941571" s="75"/>
    </row>
    <row r="941572" spans="2:3" x14ac:dyDescent="0.25">
      <c r="B941572" s="76"/>
      <c r="C941572" s="75"/>
    </row>
    <row r="941573" spans="2:3" x14ac:dyDescent="0.25">
      <c r="B941573" s="76"/>
      <c r="C941573" s="75"/>
    </row>
    <row r="941574" spans="2:3" x14ac:dyDescent="0.25">
      <c r="B941574" s="76"/>
      <c r="C941574" s="75"/>
    </row>
    <row r="941575" spans="2:3" x14ac:dyDescent="0.25">
      <c r="B941575" s="76"/>
      <c r="C941575" s="75"/>
    </row>
    <row r="941576" spans="2:3" x14ac:dyDescent="0.25">
      <c r="B941576" s="76"/>
      <c r="C941576" s="75"/>
    </row>
    <row r="941577" spans="2:3" x14ac:dyDescent="0.25">
      <c r="B941577" s="76"/>
      <c r="C941577" s="75"/>
    </row>
    <row r="941578" spans="2:3" x14ac:dyDescent="0.25">
      <c r="B941578" s="76"/>
      <c r="C941578" s="75"/>
    </row>
    <row r="941579" spans="2:3" x14ac:dyDescent="0.25">
      <c r="B941579" s="76"/>
      <c r="C941579" s="75"/>
    </row>
    <row r="941689" spans="2:3" x14ac:dyDescent="0.25">
      <c r="B941689" s="76"/>
      <c r="C941689" s="75"/>
    </row>
    <row r="941690" spans="2:3" x14ac:dyDescent="0.25">
      <c r="B941690" s="76"/>
      <c r="C941690" s="75"/>
    </row>
    <row r="941691" spans="2:3" x14ac:dyDescent="0.25">
      <c r="B941691" s="76"/>
      <c r="C941691" s="75"/>
    </row>
    <row r="941692" spans="2:3" x14ac:dyDescent="0.25">
      <c r="B941692" s="76"/>
      <c r="C941692" s="75"/>
    </row>
    <row r="941693" spans="2:3" x14ac:dyDescent="0.25">
      <c r="B941693" s="76"/>
      <c r="C941693" s="75"/>
    </row>
    <row r="941694" spans="2:3" x14ac:dyDescent="0.25">
      <c r="B941694" s="76"/>
      <c r="C941694" s="75"/>
    </row>
    <row r="941695" spans="2:3" x14ac:dyDescent="0.25">
      <c r="B941695" s="76"/>
      <c r="C941695" s="75"/>
    </row>
    <row r="941696" spans="2:3" x14ac:dyDescent="0.25">
      <c r="B941696" s="76"/>
      <c r="C941696" s="75"/>
    </row>
    <row r="941697" spans="2:3" x14ac:dyDescent="0.25">
      <c r="B941697" s="76"/>
      <c r="C941697" s="75"/>
    </row>
    <row r="941698" spans="2:3" x14ac:dyDescent="0.25">
      <c r="B941698" s="76"/>
      <c r="C941698" s="75"/>
    </row>
    <row r="941699" spans="2:3" x14ac:dyDescent="0.25">
      <c r="B941699" s="76"/>
      <c r="C941699" s="75"/>
    </row>
    <row r="941700" spans="2:3" x14ac:dyDescent="0.25">
      <c r="B941700" s="76"/>
      <c r="C941700" s="75"/>
    </row>
    <row r="941701" spans="2:3" x14ac:dyDescent="0.25">
      <c r="B941701" s="76"/>
      <c r="C941701" s="75"/>
    </row>
    <row r="941811" spans="2:3" x14ac:dyDescent="0.25">
      <c r="B941811" s="76"/>
      <c r="C941811" s="75"/>
    </row>
    <row r="941812" spans="2:3" x14ac:dyDescent="0.25">
      <c r="B941812" s="76"/>
      <c r="C941812" s="75"/>
    </row>
    <row r="941813" spans="2:3" x14ac:dyDescent="0.25">
      <c r="B941813" s="76"/>
      <c r="C941813" s="75"/>
    </row>
    <row r="941814" spans="2:3" x14ac:dyDescent="0.25">
      <c r="B941814" s="76"/>
      <c r="C941814" s="75"/>
    </row>
    <row r="941815" spans="2:3" x14ac:dyDescent="0.25">
      <c r="B941815" s="76"/>
      <c r="C941815" s="75"/>
    </row>
    <row r="941816" spans="2:3" x14ac:dyDescent="0.25">
      <c r="B941816" s="76"/>
      <c r="C941816" s="75"/>
    </row>
    <row r="941817" spans="2:3" x14ac:dyDescent="0.25">
      <c r="B941817" s="76"/>
      <c r="C941817" s="75"/>
    </row>
    <row r="941818" spans="2:3" x14ac:dyDescent="0.25">
      <c r="B941818" s="76"/>
      <c r="C941818" s="75"/>
    </row>
    <row r="941819" spans="2:3" x14ac:dyDescent="0.25">
      <c r="B941819" s="76"/>
      <c r="C941819" s="75"/>
    </row>
    <row r="941820" spans="2:3" x14ac:dyDescent="0.25">
      <c r="B941820" s="76"/>
      <c r="C941820" s="75"/>
    </row>
    <row r="941821" spans="2:3" x14ac:dyDescent="0.25">
      <c r="B941821" s="76"/>
      <c r="C941821" s="75"/>
    </row>
    <row r="941822" spans="2:3" x14ac:dyDescent="0.25">
      <c r="B941822" s="76"/>
      <c r="C941822" s="75"/>
    </row>
    <row r="941823" spans="2:3" x14ac:dyDescent="0.25">
      <c r="B941823" s="76"/>
      <c r="C941823" s="75"/>
    </row>
    <row r="941933" spans="2:3" x14ac:dyDescent="0.25">
      <c r="B941933" s="76"/>
      <c r="C941933" s="75"/>
    </row>
    <row r="941934" spans="2:3" x14ac:dyDescent="0.25">
      <c r="B941934" s="76"/>
      <c r="C941934" s="75"/>
    </row>
    <row r="941935" spans="2:3" x14ac:dyDescent="0.25">
      <c r="B941935" s="76"/>
      <c r="C941935" s="75"/>
    </row>
    <row r="941936" spans="2:3" x14ac:dyDescent="0.25">
      <c r="B941936" s="76"/>
      <c r="C941936" s="75"/>
    </row>
    <row r="941937" spans="2:3" x14ac:dyDescent="0.25">
      <c r="B941937" s="76"/>
      <c r="C941937" s="75"/>
    </row>
    <row r="941938" spans="2:3" x14ac:dyDescent="0.25">
      <c r="B941938" s="76"/>
      <c r="C941938" s="75"/>
    </row>
    <row r="941939" spans="2:3" x14ac:dyDescent="0.25">
      <c r="B941939" s="76"/>
      <c r="C941939" s="75"/>
    </row>
    <row r="941940" spans="2:3" x14ac:dyDescent="0.25">
      <c r="B941940" s="76"/>
      <c r="C941940" s="75"/>
    </row>
    <row r="941941" spans="2:3" x14ac:dyDescent="0.25">
      <c r="B941941" s="76"/>
      <c r="C941941" s="75"/>
    </row>
    <row r="941942" spans="2:3" x14ac:dyDescent="0.25">
      <c r="B941942" s="76"/>
      <c r="C941942" s="75"/>
    </row>
    <row r="941943" spans="2:3" x14ac:dyDescent="0.25">
      <c r="B941943" s="76"/>
      <c r="C941943" s="75"/>
    </row>
    <row r="941944" spans="2:3" x14ac:dyDescent="0.25">
      <c r="B941944" s="76"/>
      <c r="C941944" s="75"/>
    </row>
    <row r="941945" spans="2:3" x14ac:dyDescent="0.25">
      <c r="B941945" s="76"/>
      <c r="C941945" s="75"/>
    </row>
    <row r="942055" spans="2:3" x14ac:dyDescent="0.25">
      <c r="B942055" s="76"/>
      <c r="C942055" s="75"/>
    </row>
    <row r="942056" spans="2:3" x14ac:dyDescent="0.25">
      <c r="B942056" s="76"/>
      <c r="C942056" s="75"/>
    </row>
    <row r="942057" spans="2:3" x14ac:dyDescent="0.25">
      <c r="B942057" s="76"/>
      <c r="C942057" s="75"/>
    </row>
    <row r="942058" spans="2:3" x14ac:dyDescent="0.25">
      <c r="B942058" s="76"/>
      <c r="C942058" s="75"/>
    </row>
    <row r="942059" spans="2:3" x14ac:dyDescent="0.25">
      <c r="B942059" s="76"/>
      <c r="C942059" s="75"/>
    </row>
    <row r="942060" spans="2:3" x14ac:dyDescent="0.25">
      <c r="B942060" s="76"/>
      <c r="C942060" s="75"/>
    </row>
    <row r="942061" spans="2:3" x14ac:dyDescent="0.25">
      <c r="B942061" s="76"/>
      <c r="C942061" s="75"/>
    </row>
    <row r="942062" spans="2:3" x14ac:dyDescent="0.25">
      <c r="B942062" s="76"/>
      <c r="C942062" s="75"/>
    </row>
    <row r="942063" spans="2:3" x14ac:dyDescent="0.25">
      <c r="B942063" s="76"/>
      <c r="C942063" s="75"/>
    </row>
    <row r="942064" spans="2:3" x14ac:dyDescent="0.25">
      <c r="B942064" s="76"/>
      <c r="C942064" s="75"/>
    </row>
    <row r="942065" spans="2:3" x14ac:dyDescent="0.25">
      <c r="B942065" s="76"/>
      <c r="C942065" s="75"/>
    </row>
    <row r="942066" spans="2:3" x14ac:dyDescent="0.25">
      <c r="B942066" s="76"/>
      <c r="C942066" s="75"/>
    </row>
    <row r="942067" spans="2:3" x14ac:dyDescent="0.25">
      <c r="B942067" s="76"/>
      <c r="C942067" s="75"/>
    </row>
    <row r="942177" spans="2:3" x14ac:dyDescent="0.25">
      <c r="B942177" s="76"/>
      <c r="C942177" s="75"/>
    </row>
    <row r="942178" spans="2:3" x14ac:dyDescent="0.25">
      <c r="B942178" s="76"/>
      <c r="C942178" s="75"/>
    </row>
    <row r="942179" spans="2:3" x14ac:dyDescent="0.25">
      <c r="B942179" s="76"/>
      <c r="C942179" s="75"/>
    </row>
    <row r="942180" spans="2:3" x14ac:dyDescent="0.25">
      <c r="B942180" s="76"/>
      <c r="C942180" s="75"/>
    </row>
    <row r="942181" spans="2:3" x14ac:dyDescent="0.25">
      <c r="B942181" s="76"/>
      <c r="C942181" s="75"/>
    </row>
    <row r="942182" spans="2:3" x14ac:dyDescent="0.25">
      <c r="B942182" s="76"/>
      <c r="C942182" s="75"/>
    </row>
    <row r="942183" spans="2:3" x14ac:dyDescent="0.25">
      <c r="B942183" s="76"/>
      <c r="C942183" s="75"/>
    </row>
    <row r="942184" spans="2:3" x14ac:dyDescent="0.25">
      <c r="B942184" s="76"/>
      <c r="C942184" s="75"/>
    </row>
    <row r="942185" spans="2:3" x14ac:dyDescent="0.25">
      <c r="B942185" s="76"/>
      <c r="C942185" s="75"/>
    </row>
    <row r="942186" spans="2:3" x14ac:dyDescent="0.25">
      <c r="B942186" s="76"/>
      <c r="C942186" s="75"/>
    </row>
    <row r="942187" spans="2:3" x14ac:dyDescent="0.25">
      <c r="B942187" s="76"/>
      <c r="C942187" s="75"/>
    </row>
    <row r="942188" spans="2:3" x14ac:dyDescent="0.25">
      <c r="B942188" s="76"/>
      <c r="C942188" s="75"/>
    </row>
    <row r="942189" spans="2:3" x14ac:dyDescent="0.25">
      <c r="B942189" s="76"/>
      <c r="C942189" s="75"/>
    </row>
    <row r="942299" spans="2:3" x14ac:dyDescent="0.25">
      <c r="B942299" s="76"/>
      <c r="C942299" s="75"/>
    </row>
    <row r="942300" spans="2:3" x14ac:dyDescent="0.25">
      <c r="B942300" s="76"/>
      <c r="C942300" s="75"/>
    </row>
    <row r="942301" spans="2:3" x14ac:dyDescent="0.25">
      <c r="B942301" s="76"/>
      <c r="C942301" s="75"/>
    </row>
    <row r="942302" spans="2:3" x14ac:dyDescent="0.25">
      <c r="B942302" s="76"/>
      <c r="C942302" s="75"/>
    </row>
    <row r="942303" spans="2:3" x14ac:dyDescent="0.25">
      <c r="B942303" s="76"/>
      <c r="C942303" s="75"/>
    </row>
    <row r="942304" spans="2:3" x14ac:dyDescent="0.25">
      <c r="B942304" s="76"/>
      <c r="C942304" s="75"/>
    </row>
    <row r="942305" spans="2:3" x14ac:dyDescent="0.25">
      <c r="B942305" s="76"/>
      <c r="C942305" s="75"/>
    </row>
    <row r="942306" spans="2:3" x14ac:dyDescent="0.25">
      <c r="B942306" s="76"/>
      <c r="C942306" s="75"/>
    </row>
    <row r="942307" spans="2:3" x14ac:dyDescent="0.25">
      <c r="B942307" s="76"/>
      <c r="C942307" s="75"/>
    </row>
    <row r="942308" spans="2:3" x14ac:dyDescent="0.25">
      <c r="B942308" s="76"/>
      <c r="C942308" s="75"/>
    </row>
    <row r="942309" spans="2:3" x14ac:dyDescent="0.25">
      <c r="B942309" s="76"/>
      <c r="C942309" s="75"/>
    </row>
    <row r="942310" spans="2:3" x14ac:dyDescent="0.25">
      <c r="B942310" s="76"/>
      <c r="C942310" s="75"/>
    </row>
    <row r="942311" spans="2:3" x14ac:dyDescent="0.25">
      <c r="B942311" s="76"/>
      <c r="C942311" s="75"/>
    </row>
    <row r="942421" spans="2:3" x14ac:dyDescent="0.25">
      <c r="B942421" s="76"/>
      <c r="C942421" s="75"/>
    </row>
    <row r="942422" spans="2:3" x14ac:dyDescent="0.25">
      <c r="B942422" s="76"/>
      <c r="C942422" s="75"/>
    </row>
    <row r="942423" spans="2:3" x14ac:dyDescent="0.25">
      <c r="B942423" s="76"/>
      <c r="C942423" s="75"/>
    </row>
    <row r="942424" spans="2:3" x14ac:dyDescent="0.25">
      <c r="B942424" s="76"/>
      <c r="C942424" s="75"/>
    </row>
    <row r="942425" spans="2:3" x14ac:dyDescent="0.25">
      <c r="B942425" s="76"/>
      <c r="C942425" s="75"/>
    </row>
    <row r="942426" spans="2:3" x14ac:dyDescent="0.25">
      <c r="B942426" s="76"/>
      <c r="C942426" s="75"/>
    </row>
    <row r="942427" spans="2:3" x14ac:dyDescent="0.25">
      <c r="B942427" s="76"/>
      <c r="C942427" s="75"/>
    </row>
    <row r="942428" spans="2:3" x14ac:dyDescent="0.25">
      <c r="B942428" s="76"/>
      <c r="C942428" s="75"/>
    </row>
    <row r="942429" spans="2:3" x14ac:dyDescent="0.25">
      <c r="B942429" s="76"/>
      <c r="C942429" s="75"/>
    </row>
    <row r="942430" spans="2:3" x14ac:dyDescent="0.25">
      <c r="B942430" s="76"/>
      <c r="C942430" s="75"/>
    </row>
    <row r="942431" spans="2:3" x14ac:dyDescent="0.25">
      <c r="B942431" s="76"/>
      <c r="C942431" s="75"/>
    </row>
    <row r="942432" spans="2:3" x14ac:dyDescent="0.25">
      <c r="B942432" s="76"/>
      <c r="C942432" s="75"/>
    </row>
    <row r="942433" spans="2:3" x14ac:dyDescent="0.25">
      <c r="B942433" s="76"/>
      <c r="C942433" s="75"/>
    </row>
    <row r="942543" spans="2:3" x14ac:dyDescent="0.25">
      <c r="B942543" s="76"/>
      <c r="C942543" s="75"/>
    </row>
    <row r="942544" spans="2:3" x14ac:dyDescent="0.25">
      <c r="B942544" s="76"/>
      <c r="C942544" s="75"/>
    </row>
    <row r="942545" spans="2:3" x14ac:dyDescent="0.25">
      <c r="B942545" s="76"/>
      <c r="C942545" s="75"/>
    </row>
    <row r="942546" spans="2:3" x14ac:dyDescent="0.25">
      <c r="B942546" s="76"/>
      <c r="C942546" s="75"/>
    </row>
    <row r="942547" spans="2:3" x14ac:dyDescent="0.25">
      <c r="B942547" s="76"/>
      <c r="C942547" s="75"/>
    </row>
    <row r="942548" spans="2:3" x14ac:dyDescent="0.25">
      <c r="B942548" s="76"/>
      <c r="C942548" s="75"/>
    </row>
    <row r="942549" spans="2:3" x14ac:dyDescent="0.25">
      <c r="B942549" s="76"/>
      <c r="C942549" s="75"/>
    </row>
    <row r="942550" spans="2:3" x14ac:dyDescent="0.25">
      <c r="B942550" s="76"/>
      <c r="C942550" s="75"/>
    </row>
    <row r="942551" spans="2:3" x14ac:dyDescent="0.25">
      <c r="B942551" s="76"/>
      <c r="C942551" s="75"/>
    </row>
    <row r="942552" spans="2:3" x14ac:dyDescent="0.25">
      <c r="B942552" s="76"/>
      <c r="C942552" s="75"/>
    </row>
    <row r="942553" spans="2:3" x14ac:dyDescent="0.25">
      <c r="B942553" s="76"/>
      <c r="C942553" s="75"/>
    </row>
    <row r="942554" spans="2:3" x14ac:dyDescent="0.25">
      <c r="B942554" s="76"/>
      <c r="C942554" s="75"/>
    </row>
    <row r="942555" spans="2:3" x14ac:dyDescent="0.25">
      <c r="B942555" s="76"/>
      <c r="C942555" s="75"/>
    </row>
    <row r="942665" spans="2:3" x14ac:dyDescent="0.25">
      <c r="B942665" s="76"/>
      <c r="C942665" s="75"/>
    </row>
    <row r="942666" spans="2:3" x14ac:dyDescent="0.25">
      <c r="B942666" s="76"/>
      <c r="C942666" s="75"/>
    </row>
    <row r="942667" spans="2:3" x14ac:dyDescent="0.25">
      <c r="B942667" s="76"/>
      <c r="C942667" s="75"/>
    </row>
    <row r="942668" spans="2:3" x14ac:dyDescent="0.25">
      <c r="B942668" s="76"/>
      <c r="C942668" s="75"/>
    </row>
    <row r="942669" spans="2:3" x14ac:dyDescent="0.25">
      <c r="B942669" s="76"/>
      <c r="C942669" s="75"/>
    </row>
    <row r="942670" spans="2:3" x14ac:dyDescent="0.25">
      <c r="B942670" s="76"/>
      <c r="C942670" s="75"/>
    </row>
    <row r="942671" spans="2:3" x14ac:dyDescent="0.25">
      <c r="B942671" s="76"/>
      <c r="C942671" s="75"/>
    </row>
    <row r="942672" spans="2:3" x14ac:dyDescent="0.25">
      <c r="B942672" s="76"/>
      <c r="C942672" s="75"/>
    </row>
    <row r="942673" spans="2:3" x14ac:dyDescent="0.25">
      <c r="B942673" s="76"/>
      <c r="C942673" s="75"/>
    </row>
    <row r="942674" spans="2:3" x14ac:dyDescent="0.25">
      <c r="B942674" s="76"/>
      <c r="C942674" s="75"/>
    </row>
    <row r="942675" spans="2:3" x14ac:dyDescent="0.25">
      <c r="B942675" s="76"/>
      <c r="C942675" s="75"/>
    </row>
    <row r="942676" spans="2:3" x14ac:dyDescent="0.25">
      <c r="B942676" s="76"/>
      <c r="C942676" s="75"/>
    </row>
    <row r="942677" spans="2:3" x14ac:dyDescent="0.25">
      <c r="B942677" s="76"/>
      <c r="C942677" s="75"/>
    </row>
    <row r="942787" spans="2:3" x14ac:dyDescent="0.25">
      <c r="B942787" s="76"/>
      <c r="C942787" s="75"/>
    </row>
    <row r="942788" spans="2:3" x14ac:dyDescent="0.25">
      <c r="B942788" s="76"/>
      <c r="C942788" s="75"/>
    </row>
    <row r="942789" spans="2:3" x14ac:dyDescent="0.25">
      <c r="B942789" s="76"/>
      <c r="C942789" s="75"/>
    </row>
    <row r="942790" spans="2:3" x14ac:dyDescent="0.25">
      <c r="B942790" s="76"/>
      <c r="C942790" s="75"/>
    </row>
    <row r="942791" spans="2:3" x14ac:dyDescent="0.25">
      <c r="B942791" s="76"/>
      <c r="C942791" s="75"/>
    </row>
    <row r="942792" spans="2:3" x14ac:dyDescent="0.25">
      <c r="B942792" s="76"/>
      <c r="C942792" s="75"/>
    </row>
    <row r="942793" spans="2:3" x14ac:dyDescent="0.25">
      <c r="B942793" s="76"/>
      <c r="C942793" s="75"/>
    </row>
    <row r="942794" spans="2:3" x14ac:dyDescent="0.25">
      <c r="B942794" s="76"/>
      <c r="C942794" s="75"/>
    </row>
    <row r="942795" spans="2:3" x14ac:dyDescent="0.25">
      <c r="B942795" s="76"/>
      <c r="C942795" s="75"/>
    </row>
    <row r="942796" spans="2:3" x14ac:dyDescent="0.25">
      <c r="B942796" s="76"/>
      <c r="C942796" s="75"/>
    </row>
    <row r="942797" spans="2:3" x14ac:dyDescent="0.25">
      <c r="B942797" s="76"/>
      <c r="C942797" s="75"/>
    </row>
    <row r="942798" spans="2:3" x14ac:dyDescent="0.25">
      <c r="B942798" s="76"/>
      <c r="C942798" s="75"/>
    </row>
    <row r="942799" spans="2:3" x14ac:dyDescent="0.25">
      <c r="B942799" s="76"/>
      <c r="C942799" s="75"/>
    </row>
    <row r="942909" spans="2:3" x14ac:dyDescent="0.25">
      <c r="B942909" s="76"/>
      <c r="C942909" s="75"/>
    </row>
    <row r="942910" spans="2:3" x14ac:dyDescent="0.25">
      <c r="B942910" s="76"/>
      <c r="C942910" s="75"/>
    </row>
    <row r="942911" spans="2:3" x14ac:dyDescent="0.25">
      <c r="B942911" s="76"/>
      <c r="C942911" s="75"/>
    </row>
    <row r="942912" spans="2:3" x14ac:dyDescent="0.25">
      <c r="B942912" s="76"/>
      <c r="C942912" s="75"/>
    </row>
    <row r="942913" spans="2:3" x14ac:dyDescent="0.25">
      <c r="B942913" s="76"/>
      <c r="C942913" s="75"/>
    </row>
    <row r="942914" spans="2:3" x14ac:dyDescent="0.25">
      <c r="B942914" s="76"/>
      <c r="C942914" s="75"/>
    </row>
    <row r="942915" spans="2:3" x14ac:dyDescent="0.25">
      <c r="B942915" s="76"/>
      <c r="C942915" s="75"/>
    </row>
    <row r="942916" spans="2:3" x14ac:dyDescent="0.25">
      <c r="B942916" s="76"/>
      <c r="C942916" s="75"/>
    </row>
    <row r="942917" spans="2:3" x14ac:dyDescent="0.25">
      <c r="B942917" s="76"/>
      <c r="C942917" s="75"/>
    </row>
    <row r="942918" spans="2:3" x14ac:dyDescent="0.25">
      <c r="B942918" s="76"/>
      <c r="C942918" s="75"/>
    </row>
    <row r="942919" spans="2:3" x14ac:dyDescent="0.25">
      <c r="B942919" s="76"/>
      <c r="C942919" s="75"/>
    </row>
    <row r="942920" spans="2:3" x14ac:dyDescent="0.25">
      <c r="B942920" s="76"/>
      <c r="C942920" s="75"/>
    </row>
    <row r="942921" spans="2:3" x14ac:dyDescent="0.25">
      <c r="B942921" s="76"/>
      <c r="C942921" s="75"/>
    </row>
    <row r="943031" spans="2:3" x14ac:dyDescent="0.25">
      <c r="B943031" s="76"/>
      <c r="C943031" s="75"/>
    </row>
    <row r="943032" spans="2:3" x14ac:dyDescent="0.25">
      <c r="B943032" s="76"/>
      <c r="C943032" s="75"/>
    </row>
    <row r="943033" spans="2:3" x14ac:dyDescent="0.25">
      <c r="B943033" s="76"/>
      <c r="C943033" s="75"/>
    </row>
    <row r="943034" spans="2:3" x14ac:dyDescent="0.25">
      <c r="B943034" s="76"/>
      <c r="C943034" s="75"/>
    </row>
    <row r="943035" spans="2:3" x14ac:dyDescent="0.25">
      <c r="B943035" s="76"/>
      <c r="C943035" s="75"/>
    </row>
    <row r="943036" spans="2:3" x14ac:dyDescent="0.25">
      <c r="B943036" s="76"/>
      <c r="C943036" s="75"/>
    </row>
    <row r="943037" spans="2:3" x14ac:dyDescent="0.25">
      <c r="B943037" s="76"/>
      <c r="C943037" s="75"/>
    </row>
    <row r="943038" spans="2:3" x14ac:dyDescent="0.25">
      <c r="B943038" s="76"/>
      <c r="C943038" s="75"/>
    </row>
    <row r="943039" spans="2:3" x14ac:dyDescent="0.25">
      <c r="B943039" s="76"/>
      <c r="C943039" s="75"/>
    </row>
    <row r="943040" spans="2:3" x14ac:dyDescent="0.25">
      <c r="B943040" s="76"/>
      <c r="C943040" s="75"/>
    </row>
    <row r="943041" spans="2:3" x14ac:dyDescent="0.25">
      <c r="B943041" s="76"/>
      <c r="C943041" s="75"/>
    </row>
    <row r="943042" spans="2:3" x14ac:dyDescent="0.25">
      <c r="B943042" s="76"/>
      <c r="C943042" s="75"/>
    </row>
    <row r="943043" spans="2:3" x14ac:dyDescent="0.25">
      <c r="B943043" s="76"/>
      <c r="C943043" s="75"/>
    </row>
    <row r="943153" spans="2:3" x14ac:dyDescent="0.25">
      <c r="B943153" s="76"/>
      <c r="C943153" s="75"/>
    </row>
    <row r="943154" spans="2:3" x14ac:dyDescent="0.25">
      <c r="B943154" s="76"/>
      <c r="C943154" s="75"/>
    </row>
    <row r="943155" spans="2:3" x14ac:dyDescent="0.25">
      <c r="B943155" s="76"/>
      <c r="C943155" s="75"/>
    </row>
    <row r="943156" spans="2:3" x14ac:dyDescent="0.25">
      <c r="B943156" s="76"/>
      <c r="C943156" s="75"/>
    </row>
    <row r="943157" spans="2:3" x14ac:dyDescent="0.25">
      <c r="B943157" s="76"/>
      <c r="C943157" s="75"/>
    </row>
    <row r="943158" spans="2:3" x14ac:dyDescent="0.25">
      <c r="B943158" s="76"/>
      <c r="C943158" s="75"/>
    </row>
    <row r="943159" spans="2:3" x14ac:dyDescent="0.25">
      <c r="B943159" s="76"/>
      <c r="C943159" s="75"/>
    </row>
    <row r="943160" spans="2:3" x14ac:dyDescent="0.25">
      <c r="B943160" s="76"/>
      <c r="C943160" s="75"/>
    </row>
    <row r="943161" spans="2:3" x14ac:dyDescent="0.25">
      <c r="B943161" s="76"/>
      <c r="C943161" s="75"/>
    </row>
    <row r="943162" spans="2:3" x14ac:dyDescent="0.25">
      <c r="B943162" s="76"/>
      <c r="C943162" s="75"/>
    </row>
    <row r="943163" spans="2:3" x14ac:dyDescent="0.25">
      <c r="B943163" s="76"/>
      <c r="C943163" s="75"/>
    </row>
    <row r="943164" spans="2:3" x14ac:dyDescent="0.25">
      <c r="B943164" s="76"/>
      <c r="C943164" s="75"/>
    </row>
    <row r="943165" spans="2:3" x14ac:dyDescent="0.25">
      <c r="B943165" s="76"/>
      <c r="C943165" s="75"/>
    </row>
    <row r="943275" spans="2:3" x14ac:dyDescent="0.25">
      <c r="B943275" s="76"/>
      <c r="C943275" s="75"/>
    </row>
    <row r="943276" spans="2:3" x14ac:dyDescent="0.25">
      <c r="B943276" s="76"/>
      <c r="C943276" s="75"/>
    </row>
    <row r="943277" spans="2:3" x14ac:dyDescent="0.25">
      <c r="B943277" s="76"/>
      <c r="C943277" s="75"/>
    </row>
    <row r="943278" spans="2:3" x14ac:dyDescent="0.25">
      <c r="B943278" s="76"/>
      <c r="C943278" s="75"/>
    </row>
    <row r="943279" spans="2:3" x14ac:dyDescent="0.25">
      <c r="B943279" s="76"/>
      <c r="C943279" s="75"/>
    </row>
    <row r="943280" spans="2:3" x14ac:dyDescent="0.25">
      <c r="B943280" s="76"/>
      <c r="C943280" s="75"/>
    </row>
    <row r="943281" spans="2:3" x14ac:dyDescent="0.25">
      <c r="B943281" s="76"/>
      <c r="C943281" s="75"/>
    </row>
    <row r="943282" spans="2:3" x14ac:dyDescent="0.25">
      <c r="B943282" s="76"/>
      <c r="C943282" s="75"/>
    </row>
    <row r="943283" spans="2:3" x14ac:dyDescent="0.25">
      <c r="B943283" s="76"/>
      <c r="C943283" s="75"/>
    </row>
    <row r="943284" spans="2:3" x14ac:dyDescent="0.25">
      <c r="B943284" s="76"/>
      <c r="C943284" s="75"/>
    </row>
    <row r="943285" spans="2:3" x14ac:dyDescent="0.25">
      <c r="B943285" s="76"/>
      <c r="C943285" s="75"/>
    </row>
    <row r="943286" spans="2:3" x14ac:dyDescent="0.25">
      <c r="B943286" s="76"/>
      <c r="C943286" s="75"/>
    </row>
    <row r="943287" spans="2:3" x14ac:dyDescent="0.25">
      <c r="B943287" s="76"/>
      <c r="C943287" s="75"/>
    </row>
    <row r="943397" spans="2:3" x14ac:dyDescent="0.25">
      <c r="B943397" s="76"/>
      <c r="C943397" s="75"/>
    </row>
    <row r="943398" spans="2:3" x14ac:dyDescent="0.25">
      <c r="B943398" s="76"/>
      <c r="C943398" s="75"/>
    </row>
    <row r="943399" spans="2:3" x14ac:dyDescent="0.25">
      <c r="B943399" s="76"/>
      <c r="C943399" s="75"/>
    </row>
    <row r="943400" spans="2:3" x14ac:dyDescent="0.25">
      <c r="B943400" s="76"/>
      <c r="C943400" s="75"/>
    </row>
    <row r="943401" spans="2:3" x14ac:dyDescent="0.25">
      <c r="B943401" s="76"/>
      <c r="C943401" s="75"/>
    </row>
    <row r="943402" spans="2:3" x14ac:dyDescent="0.25">
      <c r="B943402" s="76"/>
      <c r="C943402" s="75"/>
    </row>
    <row r="943403" spans="2:3" x14ac:dyDescent="0.25">
      <c r="B943403" s="76"/>
      <c r="C943403" s="75"/>
    </row>
    <row r="943404" spans="2:3" x14ac:dyDescent="0.25">
      <c r="B943404" s="76"/>
      <c r="C943404" s="75"/>
    </row>
    <row r="943405" spans="2:3" x14ac:dyDescent="0.25">
      <c r="B943405" s="76"/>
      <c r="C943405" s="75"/>
    </row>
    <row r="943406" spans="2:3" x14ac:dyDescent="0.25">
      <c r="B943406" s="76"/>
      <c r="C943406" s="75"/>
    </row>
    <row r="943407" spans="2:3" x14ac:dyDescent="0.25">
      <c r="B943407" s="76"/>
      <c r="C943407" s="75"/>
    </row>
    <row r="943408" spans="2:3" x14ac:dyDescent="0.25">
      <c r="B943408" s="76"/>
      <c r="C943408" s="75"/>
    </row>
    <row r="943409" spans="2:3" x14ac:dyDescent="0.25">
      <c r="B943409" s="76"/>
      <c r="C943409" s="75"/>
    </row>
    <row r="943519" spans="2:3" x14ac:dyDescent="0.25">
      <c r="B943519" s="76"/>
      <c r="C943519" s="75"/>
    </row>
    <row r="943520" spans="2:3" x14ac:dyDescent="0.25">
      <c r="B943520" s="76"/>
      <c r="C943520" s="75"/>
    </row>
    <row r="943521" spans="2:3" x14ac:dyDescent="0.25">
      <c r="B943521" s="76"/>
      <c r="C943521" s="75"/>
    </row>
    <row r="943522" spans="2:3" x14ac:dyDescent="0.25">
      <c r="B943522" s="76"/>
      <c r="C943522" s="75"/>
    </row>
    <row r="943523" spans="2:3" x14ac:dyDescent="0.25">
      <c r="B943523" s="76"/>
      <c r="C943523" s="75"/>
    </row>
    <row r="943524" spans="2:3" x14ac:dyDescent="0.25">
      <c r="B943524" s="76"/>
      <c r="C943524" s="75"/>
    </row>
    <row r="943525" spans="2:3" x14ac:dyDescent="0.25">
      <c r="B943525" s="76"/>
      <c r="C943525" s="75"/>
    </row>
    <row r="943526" spans="2:3" x14ac:dyDescent="0.25">
      <c r="B943526" s="76"/>
      <c r="C943526" s="75"/>
    </row>
    <row r="943527" spans="2:3" x14ac:dyDescent="0.25">
      <c r="B943527" s="76"/>
      <c r="C943527" s="75"/>
    </row>
    <row r="943528" spans="2:3" x14ac:dyDescent="0.25">
      <c r="B943528" s="76"/>
      <c r="C943528" s="75"/>
    </row>
    <row r="943529" spans="2:3" x14ac:dyDescent="0.25">
      <c r="B943529" s="76"/>
      <c r="C943529" s="75"/>
    </row>
    <row r="943530" spans="2:3" x14ac:dyDescent="0.25">
      <c r="B943530" s="76"/>
      <c r="C943530" s="75"/>
    </row>
    <row r="943531" spans="2:3" x14ac:dyDescent="0.25">
      <c r="B943531" s="76"/>
      <c r="C943531" s="75"/>
    </row>
    <row r="943641" spans="2:3" x14ac:dyDescent="0.25">
      <c r="B943641" s="76"/>
      <c r="C943641" s="75"/>
    </row>
    <row r="943642" spans="2:3" x14ac:dyDescent="0.25">
      <c r="B943642" s="76"/>
      <c r="C943642" s="75"/>
    </row>
    <row r="943643" spans="2:3" x14ac:dyDescent="0.25">
      <c r="B943643" s="76"/>
      <c r="C943643" s="75"/>
    </row>
    <row r="943644" spans="2:3" x14ac:dyDescent="0.25">
      <c r="B943644" s="76"/>
      <c r="C943644" s="75"/>
    </row>
    <row r="943645" spans="2:3" x14ac:dyDescent="0.25">
      <c r="B943645" s="76"/>
      <c r="C943645" s="75"/>
    </row>
    <row r="943646" spans="2:3" x14ac:dyDescent="0.25">
      <c r="B943646" s="76"/>
      <c r="C943646" s="75"/>
    </row>
    <row r="943647" spans="2:3" x14ac:dyDescent="0.25">
      <c r="B943647" s="76"/>
      <c r="C943647" s="75"/>
    </row>
    <row r="943648" spans="2:3" x14ac:dyDescent="0.25">
      <c r="B943648" s="76"/>
      <c r="C943648" s="75"/>
    </row>
    <row r="943649" spans="2:3" x14ac:dyDescent="0.25">
      <c r="B943649" s="76"/>
      <c r="C943649" s="75"/>
    </row>
    <row r="943650" spans="2:3" x14ac:dyDescent="0.25">
      <c r="B943650" s="76"/>
      <c r="C943650" s="75"/>
    </row>
    <row r="943651" spans="2:3" x14ac:dyDescent="0.25">
      <c r="B943651" s="76"/>
      <c r="C943651" s="75"/>
    </row>
    <row r="943652" spans="2:3" x14ac:dyDescent="0.25">
      <c r="B943652" s="76"/>
      <c r="C943652" s="75"/>
    </row>
    <row r="943653" spans="2:3" x14ac:dyDescent="0.25">
      <c r="B943653" s="76"/>
      <c r="C943653" s="75"/>
    </row>
    <row r="943763" spans="2:3" x14ac:dyDescent="0.25">
      <c r="B943763" s="76"/>
      <c r="C943763" s="75"/>
    </row>
    <row r="943764" spans="2:3" x14ac:dyDescent="0.25">
      <c r="B943764" s="76"/>
      <c r="C943764" s="75"/>
    </row>
    <row r="943765" spans="2:3" x14ac:dyDescent="0.25">
      <c r="B943765" s="76"/>
      <c r="C943765" s="75"/>
    </row>
    <row r="943766" spans="2:3" x14ac:dyDescent="0.25">
      <c r="B943766" s="76"/>
      <c r="C943766" s="75"/>
    </row>
    <row r="943767" spans="2:3" x14ac:dyDescent="0.25">
      <c r="B943767" s="76"/>
      <c r="C943767" s="75"/>
    </row>
    <row r="943768" spans="2:3" x14ac:dyDescent="0.25">
      <c r="B943768" s="76"/>
      <c r="C943768" s="75"/>
    </row>
    <row r="943769" spans="2:3" x14ac:dyDescent="0.25">
      <c r="B943769" s="76"/>
      <c r="C943769" s="75"/>
    </row>
    <row r="943770" spans="2:3" x14ac:dyDescent="0.25">
      <c r="B943770" s="76"/>
      <c r="C943770" s="75"/>
    </row>
    <row r="943771" spans="2:3" x14ac:dyDescent="0.25">
      <c r="B943771" s="76"/>
      <c r="C943771" s="75"/>
    </row>
    <row r="943772" spans="2:3" x14ac:dyDescent="0.25">
      <c r="B943772" s="76"/>
      <c r="C943772" s="75"/>
    </row>
    <row r="943773" spans="2:3" x14ac:dyDescent="0.25">
      <c r="B943773" s="76"/>
      <c r="C943773" s="75"/>
    </row>
    <row r="943774" spans="2:3" x14ac:dyDescent="0.25">
      <c r="B943774" s="76"/>
      <c r="C943774" s="75"/>
    </row>
    <row r="943775" spans="2:3" x14ac:dyDescent="0.25">
      <c r="B943775" s="76"/>
      <c r="C943775" s="75"/>
    </row>
    <row r="943885" spans="2:3" x14ac:dyDescent="0.25">
      <c r="B943885" s="76"/>
      <c r="C943885" s="75"/>
    </row>
    <row r="943886" spans="2:3" x14ac:dyDescent="0.25">
      <c r="B943886" s="76"/>
      <c r="C943886" s="75"/>
    </row>
    <row r="943887" spans="2:3" x14ac:dyDescent="0.25">
      <c r="B943887" s="76"/>
      <c r="C943887" s="75"/>
    </row>
    <row r="943888" spans="2:3" x14ac:dyDescent="0.25">
      <c r="B943888" s="76"/>
      <c r="C943888" s="75"/>
    </row>
    <row r="943889" spans="2:3" x14ac:dyDescent="0.25">
      <c r="B943889" s="76"/>
      <c r="C943889" s="75"/>
    </row>
    <row r="943890" spans="2:3" x14ac:dyDescent="0.25">
      <c r="B943890" s="76"/>
      <c r="C943890" s="75"/>
    </row>
    <row r="943891" spans="2:3" x14ac:dyDescent="0.25">
      <c r="B943891" s="76"/>
      <c r="C943891" s="75"/>
    </row>
    <row r="943892" spans="2:3" x14ac:dyDescent="0.25">
      <c r="B943892" s="76"/>
      <c r="C943892" s="75"/>
    </row>
    <row r="943893" spans="2:3" x14ac:dyDescent="0.25">
      <c r="B943893" s="76"/>
      <c r="C943893" s="75"/>
    </row>
    <row r="943894" spans="2:3" x14ac:dyDescent="0.25">
      <c r="B943894" s="76"/>
      <c r="C943894" s="75"/>
    </row>
    <row r="943895" spans="2:3" x14ac:dyDescent="0.25">
      <c r="B943895" s="76"/>
      <c r="C943895" s="75"/>
    </row>
    <row r="943896" spans="2:3" x14ac:dyDescent="0.25">
      <c r="B943896" s="76"/>
      <c r="C943896" s="75"/>
    </row>
    <row r="943897" spans="2:3" x14ac:dyDescent="0.25">
      <c r="B943897" s="76"/>
      <c r="C943897" s="75"/>
    </row>
    <row r="944007" spans="2:3" x14ac:dyDescent="0.25">
      <c r="B944007" s="76"/>
      <c r="C944007" s="75"/>
    </row>
    <row r="944008" spans="2:3" x14ac:dyDescent="0.25">
      <c r="B944008" s="76"/>
      <c r="C944008" s="75"/>
    </row>
    <row r="944009" spans="2:3" x14ac:dyDescent="0.25">
      <c r="B944009" s="76"/>
      <c r="C944009" s="75"/>
    </row>
    <row r="944010" spans="2:3" x14ac:dyDescent="0.25">
      <c r="B944010" s="76"/>
      <c r="C944010" s="75"/>
    </row>
    <row r="944011" spans="2:3" x14ac:dyDescent="0.25">
      <c r="B944011" s="76"/>
      <c r="C944011" s="75"/>
    </row>
    <row r="944012" spans="2:3" x14ac:dyDescent="0.25">
      <c r="B944012" s="76"/>
      <c r="C944012" s="75"/>
    </row>
    <row r="944013" spans="2:3" x14ac:dyDescent="0.25">
      <c r="B944013" s="76"/>
      <c r="C944013" s="75"/>
    </row>
    <row r="944014" spans="2:3" x14ac:dyDescent="0.25">
      <c r="B944014" s="76"/>
      <c r="C944014" s="75"/>
    </row>
    <row r="944015" spans="2:3" x14ac:dyDescent="0.25">
      <c r="B944015" s="76"/>
      <c r="C944015" s="75"/>
    </row>
    <row r="944016" spans="2:3" x14ac:dyDescent="0.25">
      <c r="B944016" s="76"/>
      <c r="C944016" s="75"/>
    </row>
    <row r="944017" spans="2:3" x14ac:dyDescent="0.25">
      <c r="B944017" s="76"/>
      <c r="C944017" s="75"/>
    </row>
    <row r="944018" spans="2:3" x14ac:dyDescent="0.25">
      <c r="B944018" s="76"/>
      <c r="C944018" s="75"/>
    </row>
    <row r="944019" spans="2:3" x14ac:dyDescent="0.25">
      <c r="B944019" s="76"/>
      <c r="C944019" s="75"/>
    </row>
    <row r="944129" spans="2:3" x14ac:dyDescent="0.25">
      <c r="B944129" s="76"/>
      <c r="C944129" s="75"/>
    </row>
    <row r="944130" spans="2:3" x14ac:dyDescent="0.25">
      <c r="B944130" s="76"/>
      <c r="C944130" s="75"/>
    </row>
    <row r="944131" spans="2:3" x14ac:dyDescent="0.25">
      <c r="B944131" s="76"/>
      <c r="C944131" s="75"/>
    </row>
    <row r="944132" spans="2:3" x14ac:dyDescent="0.25">
      <c r="B944132" s="76"/>
      <c r="C944132" s="75"/>
    </row>
    <row r="944133" spans="2:3" x14ac:dyDescent="0.25">
      <c r="B944133" s="76"/>
      <c r="C944133" s="75"/>
    </row>
    <row r="944134" spans="2:3" x14ac:dyDescent="0.25">
      <c r="B944134" s="76"/>
      <c r="C944134" s="75"/>
    </row>
    <row r="944135" spans="2:3" x14ac:dyDescent="0.25">
      <c r="B944135" s="76"/>
      <c r="C944135" s="75"/>
    </row>
    <row r="944136" spans="2:3" x14ac:dyDescent="0.25">
      <c r="B944136" s="76"/>
      <c r="C944136" s="75"/>
    </row>
    <row r="944137" spans="2:3" x14ac:dyDescent="0.25">
      <c r="B944137" s="76"/>
      <c r="C944137" s="75"/>
    </row>
    <row r="944138" spans="2:3" x14ac:dyDescent="0.25">
      <c r="B944138" s="76"/>
      <c r="C944138" s="75"/>
    </row>
    <row r="944139" spans="2:3" x14ac:dyDescent="0.25">
      <c r="B944139" s="76"/>
      <c r="C944139" s="75"/>
    </row>
    <row r="944140" spans="2:3" x14ac:dyDescent="0.25">
      <c r="B944140" s="76"/>
      <c r="C944140" s="75"/>
    </row>
    <row r="944141" spans="2:3" x14ac:dyDescent="0.25">
      <c r="B944141" s="76"/>
      <c r="C944141" s="75"/>
    </row>
    <row r="944251" spans="2:3" x14ac:dyDescent="0.25">
      <c r="B944251" s="76"/>
      <c r="C944251" s="75"/>
    </row>
    <row r="944252" spans="2:3" x14ac:dyDescent="0.25">
      <c r="B944252" s="76"/>
      <c r="C944252" s="75"/>
    </row>
    <row r="944253" spans="2:3" x14ac:dyDescent="0.25">
      <c r="B944253" s="76"/>
      <c r="C944253" s="75"/>
    </row>
    <row r="944254" spans="2:3" x14ac:dyDescent="0.25">
      <c r="B944254" s="76"/>
      <c r="C944254" s="75"/>
    </row>
    <row r="944255" spans="2:3" x14ac:dyDescent="0.25">
      <c r="B944255" s="76"/>
      <c r="C944255" s="75"/>
    </row>
    <row r="944256" spans="2:3" x14ac:dyDescent="0.25">
      <c r="B944256" s="76"/>
      <c r="C944256" s="75"/>
    </row>
    <row r="944257" spans="2:3" x14ac:dyDescent="0.25">
      <c r="B944257" s="76"/>
      <c r="C944257" s="75"/>
    </row>
    <row r="944258" spans="2:3" x14ac:dyDescent="0.25">
      <c r="B944258" s="76"/>
      <c r="C944258" s="75"/>
    </row>
    <row r="944259" spans="2:3" x14ac:dyDescent="0.25">
      <c r="B944259" s="76"/>
      <c r="C944259" s="75"/>
    </row>
    <row r="944260" spans="2:3" x14ac:dyDescent="0.25">
      <c r="B944260" s="76"/>
      <c r="C944260" s="75"/>
    </row>
    <row r="944261" spans="2:3" x14ac:dyDescent="0.25">
      <c r="B944261" s="76"/>
      <c r="C944261" s="75"/>
    </row>
    <row r="944262" spans="2:3" x14ac:dyDescent="0.25">
      <c r="B944262" s="76"/>
      <c r="C944262" s="75"/>
    </row>
    <row r="944263" spans="2:3" x14ac:dyDescent="0.25">
      <c r="B944263" s="76"/>
      <c r="C944263" s="75"/>
    </row>
    <row r="944373" spans="2:3" x14ac:dyDescent="0.25">
      <c r="B944373" s="76"/>
      <c r="C944373" s="75"/>
    </row>
    <row r="944374" spans="2:3" x14ac:dyDescent="0.25">
      <c r="B944374" s="76"/>
      <c r="C944374" s="75"/>
    </row>
    <row r="944375" spans="2:3" x14ac:dyDescent="0.25">
      <c r="B944375" s="76"/>
      <c r="C944375" s="75"/>
    </row>
    <row r="944376" spans="2:3" x14ac:dyDescent="0.25">
      <c r="B944376" s="76"/>
      <c r="C944376" s="75"/>
    </row>
    <row r="944377" spans="2:3" x14ac:dyDescent="0.25">
      <c r="B944377" s="76"/>
      <c r="C944377" s="75"/>
    </row>
    <row r="944378" spans="2:3" x14ac:dyDescent="0.25">
      <c r="B944378" s="76"/>
      <c r="C944378" s="75"/>
    </row>
    <row r="944379" spans="2:3" x14ac:dyDescent="0.25">
      <c r="B944379" s="76"/>
      <c r="C944379" s="75"/>
    </row>
    <row r="944380" spans="2:3" x14ac:dyDescent="0.25">
      <c r="B944380" s="76"/>
      <c r="C944380" s="75"/>
    </row>
    <row r="944381" spans="2:3" x14ac:dyDescent="0.25">
      <c r="B944381" s="76"/>
      <c r="C944381" s="75"/>
    </row>
    <row r="944382" spans="2:3" x14ac:dyDescent="0.25">
      <c r="B944382" s="76"/>
      <c r="C944382" s="75"/>
    </row>
    <row r="944383" spans="2:3" x14ac:dyDescent="0.25">
      <c r="B944383" s="76"/>
      <c r="C944383" s="75"/>
    </row>
    <row r="944384" spans="2:3" x14ac:dyDescent="0.25">
      <c r="B944384" s="76"/>
      <c r="C944384" s="75"/>
    </row>
    <row r="944385" spans="2:3" x14ac:dyDescent="0.25">
      <c r="B944385" s="76"/>
      <c r="C944385" s="75"/>
    </row>
    <row r="944495" spans="2:3" x14ac:dyDescent="0.25">
      <c r="B944495" s="76"/>
      <c r="C944495" s="75"/>
    </row>
    <row r="944496" spans="2:3" x14ac:dyDescent="0.25">
      <c r="B944496" s="76"/>
      <c r="C944496" s="75"/>
    </row>
    <row r="944497" spans="2:3" x14ac:dyDescent="0.25">
      <c r="B944497" s="76"/>
      <c r="C944497" s="75"/>
    </row>
    <row r="944498" spans="2:3" x14ac:dyDescent="0.25">
      <c r="B944498" s="76"/>
      <c r="C944498" s="75"/>
    </row>
    <row r="944499" spans="2:3" x14ac:dyDescent="0.25">
      <c r="B944499" s="76"/>
      <c r="C944499" s="75"/>
    </row>
    <row r="944500" spans="2:3" x14ac:dyDescent="0.25">
      <c r="B944500" s="76"/>
      <c r="C944500" s="75"/>
    </row>
    <row r="944501" spans="2:3" x14ac:dyDescent="0.25">
      <c r="B944501" s="76"/>
      <c r="C944501" s="75"/>
    </row>
    <row r="944502" spans="2:3" x14ac:dyDescent="0.25">
      <c r="B944502" s="76"/>
      <c r="C944502" s="75"/>
    </row>
    <row r="944503" spans="2:3" x14ac:dyDescent="0.25">
      <c r="B944503" s="76"/>
      <c r="C944503" s="75"/>
    </row>
    <row r="944504" spans="2:3" x14ac:dyDescent="0.25">
      <c r="B944504" s="76"/>
      <c r="C944504" s="75"/>
    </row>
    <row r="944505" spans="2:3" x14ac:dyDescent="0.25">
      <c r="B944505" s="76"/>
      <c r="C944505" s="75"/>
    </row>
    <row r="944506" spans="2:3" x14ac:dyDescent="0.25">
      <c r="B944506" s="76"/>
      <c r="C944506" s="75"/>
    </row>
    <row r="944507" spans="2:3" x14ac:dyDescent="0.25">
      <c r="B944507" s="76"/>
      <c r="C944507" s="75"/>
    </row>
    <row r="944617" spans="2:3" x14ac:dyDescent="0.25">
      <c r="B944617" s="76"/>
      <c r="C944617" s="75"/>
    </row>
    <row r="944618" spans="2:3" x14ac:dyDescent="0.25">
      <c r="B944618" s="76"/>
      <c r="C944618" s="75"/>
    </row>
    <row r="944619" spans="2:3" x14ac:dyDescent="0.25">
      <c r="B944619" s="76"/>
      <c r="C944619" s="75"/>
    </row>
    <row r="944620" spans="2:3" x14ac:dyDescent="0.25">
      <c r="B944620" s="76"/>
      <c r="C944620" s="75"/>
    </row>
    <row r="944621" spans="2:3" x14ac:dyDescent="0.25">
      <c r="B944621" s="76"/>
      <c r="C944621" s="75"/>
    </row>
    <row r="944622" spans="2:3" x14ac:dyDescent="0.25">
      <c r="B944622" s="76"/>
      <c r="C944622" s="75"/>
    </row>
    <row r="944623" spans="2:3" x14ac:dyDescent="0.25">
      <c r="B944623" s="76"/>
      <c r="C944623" s="75"/>
    </row>
    <row r="944624" spans="2:3" x14ac:dyDescent="0.25">
      <c r="B944624" s="76"/>
      <c r="C944624" s="75"/>
    </row>
    <row r="944625" spans="2:3" x14ac:dyDescent="0.25">
      <c r="B944625" s="76"/>
      <c r="C944625" s="75"/>
    </row>
    <row r="944626" spans="2:3" x14ac:dyDescent="0.25">
      <c r="B944626" s="76"/>
      <c r="C944626" s="75"/>
    </row>
    <row r="944627" spans="2:3" x14ac:dyDescent="0.25">
      <c r="B944627" s="76"/>
      <c r="C944627" s="75"/>
    </row>
    <row r="944628" spans="2:3" x14ac:dyDescent="0.25">
      <c r="B944628" s="76"/>
      <c r="C944628" s="75"/>
    </row>
    <row r="944629" spans="2:3" x14ac:dyDescent="0.25">
      <c r="B944629" s="76"/>
      <c r="C944629" s="75"/>
    </row>
    <row r="944739" spans="2:3" x14ac:dyDescent="0.25">
      <c r="B944739" s="76"/>
      <c r="C944739" s="75"/>
    </row>
    <row r="944740" spans="2:3" x14ac:dyDescent="0.25">
      <c r="B944740" s="76"/>
      <c r="C944740" s="75"/>
    </row>
    <row r="944741" spans="2:3" x14ac:dyDescent="0.25">
      <c r="B944741" s="76"/>
      <c r="C944741" s="75"/>
    </row>
    <row r="944742" spans="2:3" x14ac:dyDescent="0.25">
      <c r="B944742" s="76"/>
      <c r="C944742" s="75"/>
    </row>
    <row r="944743" spans="2:3" x14ac:dyDescent="0.25">
      <c r="B944743" s="76"/>
      <c r="C944743" s="75"/>
    </row>
    <row r="944744" spans="2:3" x14ac:dyDescent="0.25">
      <c r="B944744" s="76"/>
      <c r="C944744" s="75"/>
    </row>
    <row r="944745" spans="2:3" x14ac:dyDescent="0.25">
      <c r="B944745" s="76"/>
      <c r="C944745" s="75"/>
    </row>
    <row r="944746" spans="2:3" x14ac:dyDescent="0.25">
      <c r="B944746" s="76"/>
      <c r="C944746" s="75"/>
    </row>
    <row r="944747" spans="2:3" x14ac:dyDescent="0.25">
      <c r="B944747" s="76"/>
      <c r="C944747" s="75"/>
    </row>
    <row r="944748" spans="2:3" x14ac:dyDescent="0.25">
      <c r="B944748" s="76"/>
      <c r="C944748" s="75"/>
    </row>
    <row r="944749" spans="2:3" x14ac:dyDescent="0.25">
      <c r="B944749" s="76"/>
      <c r="C944749" s="75"/>
    </row>
    <row r="944750" spans="2:3" x14ac:dyDescent="0.25">
      <c r="B944750" s="76"/>
      <c r="C944750" s="75"/>
    </row>
    <row r="944751" spans="2:3" x14ac:dyDescent="0.25">
      <c r="B944751" s="76"/>
      <c r="C944751" s="75"/>
    </row>
    <row r="944861" spans="2:3" x14ac:dyDescent="0.25">
      <c r="B944861" s="76"/>
      <c r="C944861" s="75"/>
    </row>
    <row r="944862" spans="2:3" x14ac:dyDescent="0.25">
      <c r="B944862" s="76"/>
      <c r="C944862" s="75"/>
    </row>
    <row r="944863" spans="2:3" x14ac:dyDescent="0.25">
      <c r="B944863" s="76"/>
      <c r="C944863" s="75"/>
    </row>
    <row r="944864" spans="2:3" x14ac:dyDescent="0.25">
      <c r="B944864" s="76"/>
      <c r="C944864" s="75"/>
    </row>
    <row r="944865" spans="2:3" x14ac:dyDescent="0.25">
      <c r="B944865" s="76"/>
      <c r="C944865" s="75"/>
    </row>
    <row r="944866" spans="2:3" x14ac:dyDescent="0.25">
      <c r="B944866" s="76"/>
      <c r="C944866" s="75"/>
    </row>
    <row r="944867" spans="2:3" x14ac:dyDescent="0.25">
      <c r="B944867" s="76"/>
      <c r="C944867" s="75"/>
    </row>
    <row r="944868" spans="2:3" x14ac:dyDescent="0.25">
      <c r="B944868" s="76"/>
      <c r="C944868" s="75"/>
    </row>
    <row r="944869" spans="2:3" x14ac:dyDescent="0.25">
      <c r="B944869" s="76"/>
      <c r="C944869" s="75"/>
    </row>
    <row r="944870" spans="2:3" x14ac:dyDescent="0.25">
      <c r="B944870" s="76"/>
      <c r="C944870" s="75"/>
    </row>
    <row r="944871" spans="2:3" x14ac:dyDescent="0.25">
      <c r="B944871" s="76"/>
      <c r="C944871" s="75"/>
    </row>
    <row r="944872" spans="2:3" x14ac:dyDescent="0.25">
      <c r="B944872" s="76"/>
      <c r="C944872" s="75"/>
    </row>
    <row r="944873" spans="2:3" x14ac:dyDescent="0.25">
      <c r="B944873" s="76"/>
      <c r="C944873" s="75"/>
    </row>
    <row r="944983" spans="2:3" x14ac:dyDescent="0.25">
      <c r="B944983" s="76"/>
      <c r="C944983" s="75"/>
    </row>
    <row r="944984" spans="2:3" x14ac:dyDescent="0.25">
      <c r="B944984" s="76"/>
      <c r="C944984" s="75"/>
    </row>
    <row r="944985" spans="2:3" x14ac:dyDescent="0.25">
      <c r="B944985" s="76"/>
      <c r="C944985" s="75"/>
    </row>
    <row r="944986" spans="2:3" x14ac:dyDescent="0.25">
      <c r="B944986" s="76"/>
      <c r="C944986" s="75"/>
    </row>
    <row r="944987" spans="2:3" x14ac:dyDescent="0.25">
      <c r="B944987" s="76"/>
      <c r="C944987" s="75"/>
    </row>
    <row r="944988" spans="2:3" x14ac:dyDescent="0.25">
      <c r="B944988" s="76"/>
      <c r="C944988" s="75"/>
    </row>
    <row r="944989" spans="2:3" x14ac:dyDescent="0.25">
      <c r="B944989" s="76"/>
      <c r="C944989" s="75"/>
    </row>
    <row r="944990" spans="2:3" x14ac:dyDescent="0.25">
      <c r="B944990" s="76"/>
      <c r="C944990" s="75"/>
    </row>
    <row r="944991" spans="2:3" x14ac:dyDescent="0.25">
      <c r="B944991" s="76"/>
      <c r="C944991" s="75"/>
    </row>
    <row r="944992" spans="2:3" x14ac:dyDescent="0.25">
      <c r="B944992" s="76"/>
      <c r="C944992" s="75"/>
    </row>
    <row r="944993" spans="2:3" x14ac:dyDescent="0.25">
      <c r="B944993" s="76"/>
      <c r="C944993" s="75"/>
    </row>
    <row r="944994" spans="2:3" x14ac:dyDescent="0.25">
      <c r="B944994" s="76"/>
      <c r="C944994" s="75"/>
    </row>
    <row r="944995" spans="2:3" x14ac:dyDescent="0.25">
      <c r="B944995" s="76"/>
      <c r="C944995" s="75"/>
    </row>
    <row r="945105" spans="2:3" x14ac:dyDescent="0.25">
      <c r="B945105" s="76"/>
      <c r="C945105" s="75"/>
    </row>
    <row r="945106" spans="2:3" x14ac:dyDescent="0.25">
      <c r="B945106" s="76"/>
      <c r="C945106" s="75"/>
    </row>
    <row r="945107" spans="2:3" x14ac:dyDescent="0.25">
      <c r="B945107" s="76"/>
      <c r="C945107" s="75"/>
    </row>
    <row r="945108" spans="2:3" x14ac:dyDescent="0.25">
      <c r="B945108" s="76"/>
      <c r="C945108" s="75"/>
    </row>
    <row r="945109" spans="2:3" x14ac:dyDescent="0.25">
      <c r="B945109" s="76"/>
      <c r="C945109" s="75"/>
    </row>
    <row r="945110" spans="2:3" x14ac:dyDescent="0.25">
      <c r="B945110" s="76"/>
      <c r="C945110" s="75"/>
    </row>
    <row r="945111" spans="2:3" x14ac:dyDescent="0.25">
      <c r="B945111" s="76"/>
      <c r="C945111" s="75"/>
    </row>
    <row r="945112" spans="2:3" x14ac:dyDescent="0.25">
      <c r="B945112" s="76"/>
      <c r="C945112" s="75"/>
    </row>
    <row r="945113" spans="2:3" x14ac:dyDescent="0.25">
      <c r="B945113" s="76"/>
      <c r="C945113" s="75"/>
    </row>
    <row r="945114" spans="2:3" x14ac:dyDescent="0.25">
      <c r="B945114" s="76"/>
      <c r="C945114" s="75"/>
    </row>
    <row r="945115" spans="2:3" x14ac:dyDescent="0.25">
      <c r="B945115" s="76"/>
      <c r="C945115" s="75"/>
    </row>
    <row r="945116" spans="2:3" x14ac:dyDescent="0.25">
      <c r="B945116" s="76"/>
      <c r="C945116" s="75"/>
    </row>
    <row r="945117" spans="2:3" x14ac:dyDescent="0.25">
      <c r="B945117" s="76"/>
      <c r="C945117" s="75"/>
    </row>
    <row r="945227" spans="2:3" x14ac:dyDescent="0.25">
      <c r="B945227" s="76"/>
      <c r="C945227" s="75"/>
    </row>
    <row r="945228" spans="2:3" x14ac:dyDescent="0.25">
      <c r="B945228" s="76"/>
      <c r="C945228" s="75"/>
    </row>
    <row r="945229" spans="2:3" x14ac:dyDescent="0.25">
      <c r="B945229" s="76"/>
      <c r="C945229" s="75"/>
    </row>
    <row r="945230" spans="2:3" x14ac:dyDescent="0.25">
      <c r="B945230" s="76"/>
      <c r="C945230" s="75"/>
    </row>
    <row r="945231" spans="2:3" x14ac:dyDescent="0.25">
      <c r="B945231" s="76"/>
      <c r="C945231" s="75"/>
    </row>
    <row r="945232" spans="2:3" x14ac:dyDescent="0.25">
      <c r="B945232" s="76"/>
      <c r="C945232" s="75"/>
    </row>
    <row r="945233" spans="2:3" x14ac:dyDescent="0.25">
      <c r="B945233" s="76"/>
      <c r="C945233" s="75"/>
    </row>
    <row r="945234" spans="2:3" x14ac:dyDescent="0.25">
      <c r="B945234" s="76"/>
      <c r="C945234" s="75"/>
    </row>
    <row r="945235" spans="2:3" x14ac:dyDescent="0.25">
      <c r="B945235" s="76"/>
      <c r="C945235" s="75"/>
    </row>
    <row r="945236" spans="2:3" x14ac:dyDescent="0.25">
      <c r="B945236" s="76"/>
      <c r="C945236" s="75"/>
    </row>
    <row r="945237" spans="2:3" x14ac:dyDescent="0.25">
      <c r="B945237" s="76"/>
      <c r="C945237" s="75"/>
    </row>
    <row r="945238" spans="2:3" x14ac:dyDescent="0.25">
      <c r="B945238" s="76"/>
      <c r="C945238" s="75"/>
    </row>
    <row r="945239" spans="2:3" x14ac:dyDescent="0.25">
      <c r="B945239" s="76"/>
      <c r="C945239" s="75"/>
    </row>
    <row r="945349" spans="2:3" x14ac:dyDescent="0.25">
      <c r="B945349" s="76"/>
      <c r="C945349" s="75"/>
    </row>
    <row r="945350" spans="2:3" x14ac:dyDescent="0.25">
      <c r="B945350" s="76"/>
      <c r="C945350" s="75"/>
    </row>
    <row r="945351" spans="2:3" x14ac:dyDescent="0.25">
      <c r="B945351" s="76"/>
      <c r="C945351" s="75"/>
    </row>
    <row r="945352" spans="2:3" x14ac:dyDescent="0.25">
      <c r="B945352" s="76"/>
      <c r="C945352" s="75"/>
    </row>
    <row r="945353" spans="2:3" x14ac:dyDescent="0.25">
      <c r="B945353" s="76"/>
      <c r="C945353" s="75"/>
    </row>
    <row r="945354" spans="2:3" x14ac:dyDescent="0.25">
      <c r="B945354" s="76"/>
      <c r="C945354" s="75"/>
    </row>
    <row r="945355" spans="2:3" x14ac:dyDescent="0.25">
      <c r="B945355" s="76"/>
      <c r="C945355" s="75"/>
    </row>
    <row r="945356" spans="2:3" x14ac:dyDescent="0.25">
      <c r="B945356" s="76"/>
      <c r="C945356" s="75"/>
    </row>
    <row r="945357" spans="2:3" x14ac:dyDescent="0.25">
      <c r="B945357" s="76"/>
      <c r="C945357" s="75"/>
    </row>
    <row r="945358" spans="2:3" x14ac:dyDescent="0.25">
      <c r="B945358" s="76"/>
      <c r="C945358" s="75"/>
    </row>
    <row r="945359" spans="2:3" x14ac:dyDescent="0.25">
      <c r="B945359" s="76"/>
      <c r="C945359" s="75"/>
    </row>
    <row r="945360" spans="2:3" x14ac:dyDescent="0.25">
      <c r="B945360" s="76"/>
      <c r="C945360" s="75"/>
    </row>
    <row r="945361" spans="2:3" x14ac:dyDescent="0.25">
      <c r="B945361" s="76"/>
      <c r="C945361" s="75"/>
    </row>
    <row r="945471" spans="2:3" x14ac:dyDescent="0.25">
      <c r="B945471" s="76"/>
      <c r="C945471" s="75"/>
    </row>
    <row r="945472" spans="2:3" x14ac:dyDescent="0.25">
      <c r="B945472" s="76"/>
      <c r="C945472" s="75"/>
    </row>
    <row r="945473" spans="2:3" x14ac:dyDescent="0.25">
      <c r="B945473" s="76"/>
      <c r="C945473" s="75"/>
    </row>
    <row r="945474" spans="2:3" x14ac:dyDescent="0.25">
      <c r="B945474" s="76"/>
      <c r="C945474" s="75"/>
    </row>
    <row r="945475" spans="2:3" x14ac:dyDescent="0.25">
      <c r="B945475" s="76"/>
      <c r="C945475" s="75"/>
    </row>
    <row r="945476" spans="2:3" x14ac:dyDescent="0.25">
      <c r="B945476" s="76"/>
      <c r="C945476" s="75"/>
    </row>
    <row r="945477" spans="2:3" x14ac:dyDescent="0.25">
      <c r="B945477" s="76"/>
      <c r="C945477" s="75"/>
    </row>
    <row r="945478" spans="2:3" x14ac:dyDescent="0.25">
      <c r="B945478" s="76"/>
      <c r="C945478" s="75"/>
    </row>
    <row r="945479" spans="2:3" x14ac:dyDescent="0.25">
      <c r="B945479" s="76"/>
      <c r="C945479" s="75"/>
    </row>
    <row r="945480" spans="2:3" x14ac:dyDescent="0.25">
      <c r="B945480" s="76"/>
      <c r="C945480" s="75"/>
    </row>
    <row r="945481" spans="2:3" x14ac:dyDescent="0.25">
      <c r="B945481" s="76"/>
      <c r="C945481" s="75"/>
    </row>
    <row r="945482" spans="2:3" x14ac:dyDescent="0.25">
      <c r="B945482" s="76"/>
      <c r="C945482" s="75"/>
    </row>
    <row r="945483" spans="2:3" x14ac:dyDescent="0.25">
      <c r="B945483" s="76"/>
      <c r="C945483" s="75"/>
    </row>
    <row r="945593" spans="2:3" x14ac:dyDescent="0.25">
      <c r="B945593" s="76"/>
      <c r="C945593" s="75"/>
    </row>
    <row r="945594" spans="2:3" x14ac:dyDescent="0.25">
      <c r="B945594" s="76"/>
      <c r="C945594" s="75"/>
    </row>
    <row r="945595" spans="2:3" x14ac:dyDescent="0.25">
      <c r="B945595" s="76"/>
      <c r="C945595" s="75"/>
    </row>
    <row r="945596" spans="2:3" x14ac:dyDescent="0.25">
      <c r="B945596" s="76"/>
      <c r="C945596" s="75"/>
    </row>
    <row r="945597" spans="2:3" x14ac:dyDescent="0.25">
      <c r="B945597" s="76"/>
      <c r="C945597" s="75"/>
    </row>
    <row r="945598" spans="2:3" x14ac:dyDescent="0.25">
      <c r="B945598" s="76"/>
      <c r="C945598" s="75"/>
    </row>
    <row r="945599" spans="2:3" x14ac:dyDescent="0.25">
      <c r="B945599" s="76"/>
      <c r="C945599" s="75"/>
    </row>
    <row r="945600" spans="2:3" x14ac:dyDescent="0.25">
      <c r="B945600" s="76"/>
      <c r="C945600" s="75"/>
    </row>
    <row r="945601" spans="2:3" x14ac:dyDescent="0.25">
      <c r="B945601" s="76"/>
      <c r="C945601" s="75"/>
    </row>
    <row r="945602" spans="2:3" x14ac:dyDescent="0.25">
      <c r="B945602" s="76"/>
      <c r="C945602" s="75"/>
    </row>
    <row r="945603" spans="2:3" x14ac:dyDescent="0.25">
      <c r="B945603" s="76"/>
      <c r="C945603" s="75"/>
    </row>
    <row r="945604" spans="2:3" x14ac:dyDescent="0.25">
      <c r="B945604" s="76"/>
      <c r="C945604" s="75"/>
    </row>
    <row r="945605" spans="2:3" x14ac:dyDescent="0.25">
      <c r="B945605" s="76"/>
      <c r="C945605" s="75"/>
    </row>
    <row r="945715" spans="2:3" x14ac:dyDescent="0.25">
      <c r="B945715" s="76"/>
      <c r="C945715" s="75"/>
    </row>
    <row r="945716" spans="2:3" x14ac:dyDescent="0.25">
      <c r="B945716" s="76"/>
      <c r="C945716" s="75"/>
    </row>
    <row r="945717" spans="2:3" x14ac:dyDescent="0.25">
      <c r="B945717" s="76"/>
      <c r="C945717" s="75"/>
    </row>
    <row r="945718" spans="2:3" x14ac:dyDescent="0.25">
      <c r="B945718" s="76"/>
      <c r="C945718" s="75"/>
    </row>
    <row r="945719" spans="2:3" x14ac:dyDescent="0.25">
      <c r="B945719" s="76"/>
      <c r="C945719" s="75"/>
    </row>
    <row r="945720" spans="2:3" x14ac:dyDescent="0.25">
      <c r="B945720" s="76"/>
      <c r="C945720" s="75"/>
    </row>
    <row r="945721" spans="2:3" x14ac:dyDescent="0.25">
      <c r="B945721" s="76"/>
      <c r="C945721" s="75"/>
    </row>
    <row r="945722" spans="2:3" x14ac:dyDescent="0.25">
      <c r="B945722" s="76"/>
      <c r="C945722" s="75"/>
    </row>
    <row r="945723" spans="2:3" x14ac:dyDescent="0.25">
      <c r="B945723" s="76"/>
      <c r="C945723" s="75"/>
    </row>
    <row r="945724" spans="2:3" x14ac:dyDescent="0.25">
      <c r="B945724" s="76"/>
      <c r="C945724" s="75"/>
    </row>
    <row r="945725" spans="2:3" x14ac:dyDescent="0.25">
      <c r="B945725" s="76"/>
      <c r="C945725" s="75"/>
    </row>
    <row r="945726" spans="2:3" x14ac:dyDescent="0.25">
      <c r="B945726" s="76"/>
      <c r="C945726" s="75"/>
    </row>
    <row r="945727" spans="2:3" x14ac:dyDescent="0.25">
      <c r="B945727" s="76"/>
      <c r="C945727" s="75"/>
    </row>
    <row r="945837" spans="2:3" x14ac:dyDescent="0.25">
      <c r="B945837" s="76"/>
      <c r="C945837" s="75"/>
    </row>
    <row r="945838" spans="2:3" x14ac:dyDescent="0.25">
      <c r="B945838" s="76"/>
      <c r="C945838" s="75"/>
    </row>
    <row r="945839" spans="2:3" x14ac:dyDescent="0.25">
      <c r="B945839" s="76"/>
      <c r="C945839" s="75"/>
    </row>
    <row r="945840" spans="2:3" x14ac:dyDescent="0.25">
      <c r="B945840" s="76"/>
      <c r="C945840" s="75"/>
    </row>
    <row r="945841" spans="2:3" x14ac:dyDescent="0.25">
      <c r="B945841" s="76"/>
      <c r="C945841" s="75"/>
    </row>
    <row r="945842" spans="2:3" x14ac:dyDescent="0.25">
      <c r="B945842" s="76"/>
      <c r="C945842" s="75"/>
    </row>
    <row r="945843" spans="2:3" x14ac:dyDescent="0.25">
      <c r="B945843" s="76"/>
      <c r="C945843" s="75"/>
    </row>
    <row r="945844" spans="2:3" x14ac:dyDescent="0.25">
      <c r="B945844" s="76"/>
      <c r="C945844" s="75"/>
    </row>
    <row r="945845" spans="2:3" x14ac:dyDescent="0.25">
      <c r="B945845" s="76"/>
      <c r="C945845" s="75"/>
    </row>
    <row r="945846" spans="2:3" x14ac:dyDescent="0.25">
      <c r="B945846" s="76"/>
      <c r="C945846" s="75"/>
    </row>
    <row r="945847" spans="2:3" x14ac:dyDescent="0.25">
      <c r="B945847" s="76"/>
      <c r="C945847" s="75"/>
    </row>
    <row r="945848" spans="2:3" x14ac:dyDescent="0.25">
      <c r="B945848" s="76"/>
      <c r="C945848" s="75"/>
    </row>
    <row r="945849" spans="2:3" x14ac:dyDescent="0.25">
      <c r="B945849" s="76"/>
      <c r="C945849" s="75"/>
    </row>
    <row r="945959" spans="2:3" x14ac:dyDescent="0.25">
      <c r="B945959" s="76"/>
      <c r="C945959" s="75"/>
    </row>
    <row r="945960" spans="2:3" x14ac:dyDescent="0.25">
      <c r="B945960" s="76"/>
      <c r="C945960" s="75"/>
    </row>
    <row r="945961" spans="2:3" x14ac:dyDescent="0.25">
      <c r="B945961" s="76"/>
      <c r="C945961" s="75"/>
    </row>
    <row r="945962" spans="2:3" x14ac:dyDescent="0.25">
      <c r="B945962" s="76"/>
      <c r="C945962" s="75"/>
    </row>
    <row r="945963" spans="2:3" x14ac:dyDescent="0.25">
      <c r="B945963" s="76"/>
      <c r="C945963" s="75"/>
    </row>
    <row r="945964" spans="2:3" x14ac:dyDescent="0.25">
      <c r="B945964" s="76"/>
      <c r="C945964" s="75"/>
    </row>
    <row r="945965" spans="2:3" x14ac:dyDescent="0.25">
      <c r="B945965" s="76"/>
      <c r="C945965" s="75"/>
    </row>
    <row r="945966" spans="2:3" x14ac:dyDescent="0.25">
      <c r="B945966" s="76"/>
      <c r="C945966" s="75"/>
    </row>
    <row r="945967" spans="2:3" x14ac:dyDescent="0.25">
      <c r="B945967" s="76"/>
      <c r="C945967" s="75"/>
    </row>
    <row r="945968" spans="2:3" x14ac:dyDescent="0.25">
      <c r="B945968" s="76"/>
      <c r="C945968" s="75"/>
    </row>
    <row r="945969" spans="2:3" x14ac:dyDescent="0.25">
      <c r="B945969" s="76"/>
      <c r="C945969" s="75"/>
    </row>
    <row r="945970" spans="2:3" x14ac:dyDescent="0.25">
      <c r="B945970" s="76"/>
      <c r="C945970" s="75"/>
    </row>
    <row r="945971" spans="2:3" x14ac:dyDescent="0.25">
      <c r="B945971" s="76"/>
      <c r="C945971" s="75"/>
    </row>
    <row r="946081" spans="2:3" x14ac:dyDescent="0.25">
      <c r="B946081" s="76"/>
      <c r="C946081" s="75"/>
    </row>
    <row r="946082" spans="2:3" x14ac:dyDescent="0.25">
      <c r="B946082" s="76"/>
      <c r="C946082" s="75"/>
    </row>
    <row r="946083" spans="2:3" x14ac:dyDescent="0.25">
      <c r="B946083" s="76"/>
      <c r="C946083" s="75"/>
    </row>
    <row r="946084" spans="2:3" x14ac:dyDescent="0.25">
      <c r="B946084" s="76"/>
      <c r="C946084" s="75"/>
    </row>
    <row r="946085" spans="2:3" x14ac:dyDescent="0.25">
      <c r="B946085" s="76"/>
      <c r="C946085" s="75"/>
    </row>
    <row r="946086" spans="2:3" x14ac:dyDescent="0.25">
      <c r="B946086" s="76"/>
      <c r="C946086" s="75"/>
    </row>
    <row r="946087" spans="2:3" x14ac:dyDescent="0.25">
      <c r="B946087" s="76"/>
      <c r="C946087" s="75"/>
    </row>
    <row r="946088" spans="2:3" x14ac:dyDescent="0.25">
      <c r="B946088" s="76"/>
      <c r="C946088" s="75"/>
    </row>
    <row r="946089" spans="2:3" x14ac:dyDescent="0.25">
      <c r="B946089" s="76"/>
      <c r="C946089" s="75"/>
    </row>
    <row r="946090" spans="2:3" x14ac:dyDescent="0.25">
      <c r="B946090" s="76"/>
      <c r="C946090" s="75"/>
    </row>
    <row r="946091" spans="2:3" x14ac:dyDescent="0.25">
      <c r="B946091" s="76"/>
      <c r="C946091" s="75"/>
    </row>
    <row r="946092" spans="2:3" x14ac:dyDescent="0.25">
      <c r="B946092" s="76"/>
      <c r="C946092" s="75"/>
    </row>
    <row r="946093" spans="2:3" x14ac:dyDescent="0.25">
      <c r="B946093" s="76"/>
      <c r="C946093" s="75"/>
    </row>
    <row r="946203" spans="2:3" x14ac:dyDescent="0.25">
      <c r="B946203" s="76"/>
      <c r="C946203" s="75"/>
    </row>
    <row r="946204" spans="2:3" x14ac:dyDescent="0.25">
      <c r="B946204" s="76"/>
      <c r="C946204" s="75"/>
    </row>
    <row r="946205" spans="2:3" x14ac:dyDescent="0.25">
      <c r="B946205" s="76"/>
      <c r="C946205" s="75"/>
    </row>
    <row r="946206" spans="2:3" x14ac:dyDescent="0.25">
      <c r="B946206" s="76"/>
      <c r="C946206" s="75"/>
    </row>
    <row r="946207" spans="2:3" x14ac:dyDescent="0.25">
      <c r="B946207" s="76"/>
      <c r="C946207" s="75"/>
    </row>
    <row r="946208" spans="2:3" x14ac:dyDescent="0.25">
      <c r="B946208" s="76"/>
      <c r="C946208" s="75"/>
    </row>
    <row r="946209" spans="2:3" x14ac:dyDescent="0.25">
      <c r="B946209" s="76"/>
      <c r="C946209" s="75"/>
    </row>
    <row r="946210" spans="2:3" x14ac:dyDescent="0.25">
      <c r="B946210" s="76"/>
      <c r="C946210" s="75"/>
    </row>
    <row r="946211" spans="2:3" x14ac:dyDescent="0.25">
      <c r="B946211" s="76"/>
      <c r="C946211" s="75"/>
    </row>
    <row r="946212" spans="2:3" x14ac:dyDescent="0.25">
      <c r="B946212" s="76"/>
      <c r="C946212" s="75"/>
    </row>
    <row r="946213" spans="2:3" x14ac:dyDescent="0.25">
      <c r="B946213" s="76"/>
      <c r="C946213" s="75"/>
    </row>
    <row r="946214" spans="2:3" x14ac:dyDescent="0.25">
      <c r="B946214" s="76"/>
      <c r="C946214" s="75"/>
    </row>
    <row r="946215" spans="2:3" x14ac:dyDescent="0.25">
      <c r="B946215" s="76"/>
      <c r="C946215" s="75"/>
    </row>
    <row r="946325" spans="2:3" x14ac:dyDescent="0.25">
      <c r="B946325" s="76"/>
      <c r="C946325" s="75"/>
    </row>
    <row r="946326" spans="2:3" x14ac:dyDescent="0.25">
      <c r="B946326" s="76"/>
      <c r="C946326" s="75"/>
    </row>
    <row r="946327" spans="2:3" x14ac:dyDescent="0.25">
      <c r="B946327" s="76"/>
      <c r="C946327" s="75"/>
    </row>
    <row r="946328" spans="2:3" x14ac:dyDescent="0.25">
      <c r="B946328" s="76"/>
      <c r="C946328" s="75"/>
    </row>
    <row r="946329" spans="2:3" x14ac:dyDescent="0.25">
      <c r="B946329" s="76"/>
      <c r="C946329" s="75"/>
    </row>
    <row r="946330" spans="2:3" x14ac:dyDescent="0.25">
      <c r="B946330" s="76"/>
      <c r="C946330" s="75"/>
    </row>
    <row r="946331" spans="2:3" x14ac:dyDescent="0.25">
      <c r="B946331" s="76"/>
      <c r="C946331" s="75"/>
    </row>
    <row r="946332" spans="2:3" x14ac:dyDescent="0.25">
      <c r="B946332" s="76"/>
      <c r="C946332" s="75"/>
    </row>
    <row r="946333" spans="2:3" x14ac:dyDescent="0.25">
      <c r="B946333" s="76"/>
      <c r="C946333" s="75"/>
    </row>
    <row r="946334" spans="2:3" x14ac:dyDescent="0.25">
      <c r="B946334" s="76"/>
      <c r="C946334" s="75"/>
    </row>
    <row r="946335" spans="2:3" x14ac:dyDescent="0.25">
      <c r="B946335" s="76"/>
      <c r="C946335" s="75"/>
    </row>
    <row r="946336" spans="2:3" x14ac:dyDescent="0.25">
      <c r="B946336" s="76"/>
      <c r="C946336" s="75"/>
    </row>
    <row r="946337" spans="2:3" x14ac:dyDescent="0.25">
      <c r="B946337" s="76"/>
      <c r="C946337" s="75"/>
    </row>
    <row r="946447" spans="2:3" x14ac:dyDescent="0.25">
      <c r="B946447" s="76"/>
      <c r="C946447" s="75"/>
    </row>
    <row r="946448" spans="2:3" x14ac:dyDescent="0.25">
      <c r="B946448" s="76"/>
      <c r="C946448" s="75"/>
    </row>
    <row r="946449" spans="2:3" x14ac:dyDescent="0.25">
      <c r="B946449" s="76"/>
      <c r="C946449" s="75"/>
    </row>
    <row r="946450" spans="2:3" x14ac:dyDescent="0.25">
      <c r="B946450" s="76"/>
      <c r="C946450" s="75"/>
    </row>
    <row r="946451" spans="2:3" x14ac:dyDescent="0.25">
      <c r="B946451" s="76"/>
      <c r="C946451" s="75"/>
    </row>
    <row r="946452" spans="2:3" x14ac:dyDescent="0.25">
      <c r="B946452" s="76"/>
      <c r="C946452" s="75"/>
    </row>
    <row r="946453" spans="2:3" x14ac:dyDescent="0.25">
      <c r="B946453" s="76"/>
      <c r="C946453" s="75"/>
    </row>
    <row r="946454" spans="2:3" x14ac:dyDescent="0.25">
      <c r="B946454" s="76"/>
      <c r="C946454" s="75"/>
    </row>
    <row r="946455" spans="2:3" x14ac:dyDescent="0.25">
      <c r="B946455" s="76"/>
      <c r="C946455" s="75"/>
    </row>
    <row r="946456" spans="2:3" x14ac:dyDescent="0.25">
      <c r="B946456" s="76"/>
      <c r="C946456" s="75"/>
    </row>
    <row r="946457" spans="2:3" x14ac:dyDescent="0.25">
      <c r="B946457" s="76"/>
      <c r="C946457" s="75"/>
    </row>
    <row r="946458" spans="2:3" x14ac:dyDescent="0.25">
      <c r="B946458" s="76"/>
      <c r="C946458" s="75"/>
    </row>
    <row r="946459" spans="2:3" x14ac:dyDescent="0.25">
      <c r="B946459" s="76"/>
      <c r="C946459" s="75"/>
    </row>
    <row r="946569" spans="2:3" x14ac:dyDescent="0.25">
      <c r="B946569" s="76"/>
      <c r="C946569" s="75"/>
    </row>
    <row r="946570" spans="2:3" x14ac:dyDescent="0.25">
      <c r="B946570" s="76"/>
      <c r="C946570" s="75"/>
    </row>
    <row r="946571" spans="2:3" x14ac:dyDescent="0.25">
      <c r="B946571" s="76"/>
      <c r="C946571" s="75"/>
    </row>
    <row r="946572" spans="2:3" x14ac:dyDescent="0.25">
      <c r="B946572" s="76"/>
      <c r="C946572" s="75"/>
    </row>
    <row r="946573" spans="2:3" x14ac:dyDescent="0.25">
      <c r="B946573" s="76"/>
      <c r="C946573" s="75"/>
    </row>
    <row r="946574" spans="2:3" x14ac:dyDescent="0.25">
      <c r="B946574" s="76"/>
      <c r="C946574" s="75"/>
    </row>
    <row r="946575" spans="2:3" x14ac:dyDescent="0.25">
      <c r="B946575" s="76"/>
      <c r="C946575" s="75"/>
    </row>
    <row r="946576" spans="2:3" x14ac:dyDescent="0.25">
      <c r="B946576" s="76"/>
      <c r="C946576" s="75"/>
    </row>
    <row r="946577" spans="2:3" x14ac:dyDescent="0.25">
      <c r="B946577" s="76"/>
      <c r="C946577" s="75"/>
    </row>
    <row r="946578" spans="2:3" x14ac:dyDescent="0.25">
      <c r="B946578" s="76"/>
      <c r="C946578" s="75"/>
    </row>
    <row r="946579" spans="2:3" x14ac:dyDescent="0.25">
      <c r="B946579" s="76"/>
      <c r="C946579" s="75"/>
    </row>
    <row r="946580" spans="2:3" x14ac:dyDescent="0.25">
      <c r="B946580" s="76"/>
      <c r="C946580" s="75"/>
    </row>
    <row r="946581" spans="2:3" x14ac:dyDescent="0.25">
      <c r="B946581" s="76"/>
      <c r="C946581" s="75"/>
    </row>
    <row r="946691" spans="2:3" x14ac:dyDescent="0.25">
      <c r="B946691" s="76"/>
      <c r="C946691" s="75"/>
    </row>
    <row r="946692" spans="2:3" x14ac:dyDescent="0.25">
      <c r="B946692" s="76"/>
      <c r="C946692" s="75"/>
    </row>
    <row r="946693" spans="2:3" x14ac:dyDescent="0.25">
      <c r="B946693" s="76"/>
      <c r="C946693" s="75"/>
    </row>
    <row r="946694" spans="2:3" x14ac:dyDescent="0.25">
      <c r="B946694" s="76"/>
      <c r="C946694" s="75"/>
    </row>
    <row r="946695" spans="2:3" x14ac:dyDescent="0.25">
      <c r="B946695" s="76"/>
      <c r="C946695" s="75"/>
    </row>
    <row r="946696" spans="2:3" x14ac:dyDescent="0.25">
      <c r="B946696" s="76"/>
      <c r="C946696" s="75"/>
    </row>
    <row r="946697" spans="2:3" x14ac:dyDescent="0.25">
      <c r="B946697" s="76"/>
      <c r="C946697" s="75"/>
    </row>
    <row r="946698" spans="2:3" x14ac:dyDescent="0.25">
      <c r="B946698" s="76"/>
      <c r="C946698" s="75"/>
    </row>
    <row r="946699" spans="2:3" x14ac:dyDescent="0.25">
      <c r="B946699" s="76"/>
      <c r="C946699" s="75"/>
    </row>
    <row r="946700" spans="2:3" x14ac:dyDescent="0.25">
      <c r="B946700" s="76"/>
      <c r="C946700" s="75"/>
    </row>
    <row r="946701" spans="2:3" x14ac:dyDescent="0.25">
      <c r="B946701" s="76"/>
      <c r="C946701" s="75"/>
    </row>
    <row r="946702" spans="2:3" x14ac:dyDescent="0.25">
      <c r="B946702" s="76"/>
      <c r="C946702" s="75"/>
    </row>
    <row r="946703" spans="2:3" x14ac:dyDescent="0.25">
      <c r="B946703" s="76"/>
      <c r="C946703" s="75"/>
    </row>
    <row r="946813" spans="2:3" x14ac:dyDescent="0.25">
      <c r="B946813" s="76"/>
      <c r="C946813" s="75"/>
    </row>
    <row r="946814" spans="2:3" x14ac:dyDescent="0.25">
      <c r="B946814" s="76"/>
      <c r="C946814" s="75"/>
    </row>
    <row r="946815" spans="2:3" x14ac:dyDescent="0.25">
      <c r="B946815" s="76"/>
      <c r="C946815" s="75"/>
    </row>
    <row r="946816" spans="2:3" x14ac:dyDescent="0.25">
      <c r="B946816" s="76"/>
      <c r="C946816" s="75"/>
    </row>
    <row r="946817" spans="2:3" x14ac:dyDescent="0.25">
      <c r="B946817" s="76"/>
      <c r="C946817" s="75"/>
    </row>
    <row r="946818" spans="2:3" x14ac:dyDescent="0.25">
      <c r="B946818" s="76"/>
      <c r="C946818" s="75"/>
    </row>
    <row r="946819" spans="2:3" x14ac:dyDescent="0.25">
      <c r="B946819" s="76"/>
      <c r="C946819" s="75"/>
    </row>
    <row r="946820" spans="2:3" x14ac:dyDescent="0.25">
      <c r="B946820" s="76"/>
      <c r="C946820" s="75"/>
    </row>
    <row r="946821" spans="2:3" x14ac:dyDescent="0.25">
      <c r="B946821" s="76"/>
      <c r="C946821" s="75"/>
    </row>
    <row r="946822" spans="2:3" x14ac:dyDescent="0.25">
      <c r="B946822" s="76"/>
      <c r="C946822" s="75"/>
    </row>
    <row r="946823" spans="2:3" x14ac:dyDescent="0.25">
      <c r="B946823" s="76"/>
      <c r="C946823" s="75"/>
    </row>
    <row r="946824" spans="2:3" x14ac:dyDescent="0.25">
      <c r="B946824" s="76"/>
      <c r="C946824" s="75"/>
    </row>
    <row r="946825" spans="2:3" x14ac:dyDescent="0.25">
      <c r="B946825" s="76"/>
      <c r="C946825" s="75"/>
    </row>
    <row r="946935" spans="2:3" x14ac:dyDescent="0.25">
      <c r="B946935" s="76"/>
      <c r="C946935" s="75"/>
    </row>
    <row r="946936" spans="2:3" x14ac:dyDescent="0.25">
      <c r="B946936" s="76"/>
      <c r="C946936" s="75"/>
    </row>
    <row r="946937" spans="2:3" x14ac:dyDescent="0.25">
      <c r="B946937" s="76"/>
      <c r="C946937" s="75"/>
    </row>
    <row r="946938" spans="2:3" x14ac:dyDescent="0.25">
      <c r="B946938" s="76"/>
      <c r="C946938" s="75"/>
    </row>
    <row r="946939" spans="2:3" x14ac:dyDescent="0.25">
      <c r="B946939" s="76"/>
      <c r="C946939" s="75"/>
    </row>
    <row r="946940" spans="2:3" x14ac:dyDescent="0.25">
      <c r="B946940" s="76"/>
      <c r="C946940" s="75"/>
    </row>
    <row r="946941" spans="2:3" x14ac:dyDescent="0.25">
      <c r="B946941" s="76"/>
      <c r="C946941" s="75"/>
    </row>
    <row r="946942" spans="2:3" x14ac:dyDescent="0.25">
      <c r="B946942" s="76"/>
      <c r="C946942" s="75"/>
    </row>
    <row r="946943" spans="2:3" x14ac:dyDescent="0.25">
      <c r="B946943" s="76"/>
      <c r="C946943" s="75"/>
    </row>
    <row r="946944" spans="2:3" x14ac:dyDescent="0.25">
      <c r="B946944" s="76"/>
      <c r="C946944" s="75"/>
    </row>
    <row r="946945" spans="2:3" x14ac:dyDescent="0.25">
      <c r="B946945" s="76"/>
      <c r="C946945" s="75"/>
    </row>
    <row r="946946" spans="2:3" x14ac:dyDescent="0.25">
      <c r="B946946" s="76"/>
      <c r="C946946" s="75"/>
    </row>
    <row r="946947" spans="2:3" x14ac:dyDescent="0.25">
      <c r="B946947" s="76"/>
      <c r="C946947" s="75"/>
    </row>
    <row r="947057" spans="2:3" x14ac:dyDescent="0.25">
      <c r="B947057" s="76"/>
      <c r="C947057" s="75"/>
    </row>
    <row r="947058" spans="2:3" x14ac:dyDescent="0.25">
      <c r="B947058" s="76"/>
      <c r="C947058" s="75"/>
    </row>
    <row r="947059" spans="2:3" x14ac:dyDescent="0.25">
      <c r="B947059" s="76"/>
      <c r="C947059" s="75"/>
    </row>
    <row r="947060" spans="2:3" x14ac:dyDescent="0.25">
      <c r="B947060" s="76"/>
      <c r="C947060" s="75"/>
    </row>
    <row r="947061" spans="2:3" x14ac:dyDescent="0.25">
      <c r="B947061" s="76"/>
      <c r="C947061" s="75"/>
    </row>
    <row r="947062" spans="2:3" x14ac:dyDescent="0.25">
      <c r="B947062" s="76"/>
      <c r="C947062" s="75"/>
    </row>
    <row r="947063" spans="2:3" x14ac:dyDescent="0.25">
      <c r="B947063" s="76"/>
      <c r="C947063" s="75"/>
    </row>
    <row r="947064" spans="2:3" x14ac:dyDescent="0.25">
      <c r="B947064" s="76"/>
      <c r="C947064" s="75"/>
    </row>
    <row r="947065" spans="2:3" x14ac:dyDescent="0.25">
      <c r="B947065" s="76"/>
      <c r="C947065" s="75"/>
    </row>
    <row r="947066" spans="2:3" x14ac:dyDescent="0.25">
      <c r="B947066" s="76"/>
      <c r="C947066" s="75"/>
    </row>
    <row r="947067" spans="2:3" x14ac:dyDescent="0.25">
      <c r="B947067" s="76"/>
      <c r="C947067" s="75"/>
    </row>
    <row r="947068" spans="2:3" x14ac:dyDescent="0.25">
      <c r="B947068" s="76"/>
      <c r="C947068" s="75"/>
    </row>
    <row r="947069" spans="2:3" x14ac:dyDescent="0.25">
      <c r="B947069" s="76"/>
      <c r="C947069" s="75"/>
    </row>
    <row r="947179" spans="2:3" x14ac:dyDescent="0.25">
      <c r="B947179" s="76"/>
      <c r="C947179" s="75"/>
    </row>
    <row r="947180" spans="2:3" x14ac:dyDescent="0.25">
      <c r="B947180" s="76"/>
      <c r="C947180" s="75"/>
    </row>
    <row r="947181" spans="2:3" x14ac:dyDescent="0.25">
      <c r="B947181" s="76"/>
      <c r="C947181" s="75"/>
    </row>
    <row r="947182" spans="2:3" x14ac:dyDescent="0.25">
      <c r="B947182" s="76"/>
      <c r="C947182" s="75"/>
    </row>
    <row r="947183" spans="2:3" x14ac:dyDescent="0.25">
      <c r="B947183" s="76"/>
      <c r="C947183" s="75"/>
    </row>
    <row r="947184" spans="2:3" x14ac:dyDescent="0.25">
      <c r="B947184" s="76"/>
      <c r="C947184" s="75"/>
    </row>
    <row r="947185" spans="2:3" x14ac:dyDescent="0.25">
      <c r="B947185" s="76"/>
      <c r="C947185" s="75"/>
    </row>
    <row r="947186" spans="2:3" x14ac:dyDescent="0.25">
      <c r="B947186" s="76"/>
      <c r="C947186" s="75"/>
    </row>
    <row r="947187" spans="2:3" x14ac:dyDescent="0.25">
      <c r="B947187" s="76"/>
      <c r="C947187" s="75"/>
    </row>
    <row r="947188" spans="2:3" x14ac:dyDescent="0.25">
      <c r="B947188" s="76"/>
      <c r="C947188" s="75"/>
    </row>
    <row r="947189" spans="2:3" x14ac:dyDescent="0.25">
      <c r="B947189" s="76"/>
      <c r="C947189" s="75"/>
    </row>
    <row r="947190" spans="2:3" x14ac:dyDescent="0.25">
      <c r="B947190" s="76"/>
      <c r="C947190" s="75"/>
    </row>
    <row r="947191" spans="2:3" x14ac:dyDescent="0.25">
      <c r="B947191" s="76"/>
      <c r="C947191" s="75"/>
    </row>
    <row r="947301" spans="2:3" x14ac:dyDescent="0.25">
      <c r="B947301" s="76"/>
      <c r="C947301" s="75"/>
    </row>
    <row r="947302" spans="2:3" x14ac:dyDescent="0.25">
      <c r="B947302" s="76"/>
      <c r="C947302" s="75"/>
    </row>
    <row r="947303" spans="2:3" x14ac:dyDescent="0.25">
      <c r="B947303" s="76"/>
      <c r="C947303" s="75"/>
    </row>
    <row r="947304" spans="2:3" x14ac:dyDescent="0.25">
      <c r="B947304" s="76"/>
      <c r="C947304" s="75"/>
    </row>
    <row r="947305" spans="2:3" x14ac:dyDescent="0.25">
      <c r="B947305" s="76"/>
      <c r="C947305" s="75"/>
    </row>
    <row r="947306" spans="2:3" x14ac:dyDescent="0.25">
      <c r="B947306" s="76"/>
      <c r="C947306" s="75"/>
    </row>
    <row r="947307" spans="2:3" x14ac:dyDescent="0.25">
      <c r="B947307" s="76"/>
      <c r="C947307" s="75"/>
    </row>
    <row r="947308" spans="2:3" x14ac:dyDescent="0.25">
      <c r="B947308" s="76"/>
      <c r="C947308" s="75"/>
    </row>
    <row r="947309" spans="2:3" x14ac:dyDescent="0.25">
      <c r="B947309" s="76"/>
      <c r="C947309" s="75"/>
    </row>
    <row r="947310" spans="2:3" x14ac:dyDescent="0.25">
      <c r="B947310" s="76"/>
      <c r="C947310" s="75"/>
    </row>
    <row r="947311" spans="2:3" x14ac:dyDescent="0.25">
      <c r="B947311" s="76"/>
      <c r="C947311" s="75"/>
    </row>
    <row r="947312" spans="2:3" x14ac:dyDescent="0.25">
      <c r="B947312" s="76"/>
      <c r="C947312" s="75"/>
    </row>
    <row r="947313" spans="2:3" x14ac:dyDescent="0.25">
      <c r="B947313" s="76"/>
      <c r="C947313" s="75"/>
    </row>
    <row r="947423" spans="2:3" x14ac:dyDescent="0.25">
      <c r="B947423" s="76"/>
      <c r="C947423" s="75"/>
    </row>
    <row r="947424" spans="2:3" x14ac:dyDescent="0.25">
      <c r="B947424" s="76"/>
      <c r="C947424" s="75"/>
    </row>
    <row r="947425" spans="2:3" x14ac:dyDescent="0.25">
      <c r="B947425" s="76"/>
      <c r="C947425" s="75"/>
    </row>
    <row r="947426" spans="2:3" x14ac:dyDescent="0.25">
      <c r="B947426" s="76"/>
      <c r="C947426" s="75"/>
    </row>
    <row r="947427" spans="2:3" x14ac:dyDescent="0.25">
      <c r="B947427" s="76"/>
      <c r="C947427" s="75"/>
    </row>
    <row r="947428" spans="2:3" x14ac:dyDescent="0.25">
      <c r="B947428" s="76"/>
      <c r="C947428" s="75"/>
    </row>
    <row r="947429" spans="2:3" x14ac:dyDescent="0.25">
      <c r="B947429" s="76"/>
      <c r="C947429" s="75"/>
    </row>
    <row r="947430" spans="2:3" x14ac:dyDescent="0.25">
      <c r="B947430" s="76"/>
      <c r="C947430" s="75"/>
    </row>
    <row r="947431" spans="2:3" x14ac:dyDescent="0.25">
      <c r="B947431" s="76"/>
      <c r="C947431" s="75"/>
    </row>
    <row r="947432" spans="2:3" x14ac:dyDescent="0.25">
      <c r="B947432" s="76"/>
      <c r="C947432" s="75"/>
    </row>
    <row r="947433" spans="2:3" x14ac:dyDescent="0.25">
      <c r="B947433" s="76"/>
      <c r="C947433" s="75"/>
    </row>
    <row r="947434" spans="2:3" x14ac:dyDescent="0.25">
      <c r="B947434" s="76"/>
      <c r="C947434" s="75"/>
    </row>
    <row r="947435" spans="2:3" x14ac:dyDescent="0.25">
      <c r="B947435" s="76"/>
      <c r="C947435" s="75"/>
    </row>
    <row r="947545" spans="2:3" x14ac:dyDescent="0.25">
      <c r="B947545" s="76"/>
      <c r="C947545" s="75"/>
    </row>
    <row r="947546" spans="2:3" x14ac:dyDescent="0.25">
      <c r="B947546" s="76"/>
      <c r="C947546" s="75"/>
    </row>
    <row r="947547" spans="2:3" x14ac:dyDescent="0.25">
      <c r="B947547" s="76"/>
      <c r="C947547" s="75"/>
    </row>
    <row r="947548" spans="2:3" x14ac:dyDescent="0.25">
      <c r="B947548" s="76"/>
      <c r="C947548" s="75"/>
    </row>
    <row r="947549" spans="2:3" x14ac:dyDescent="0.25">
      <c r="B947549" s="76"/>
      <c r="C947549" s="75"/>
    </row>
    <row r="947550" spans="2:3" x14ac:dyDescent="0.25">
      <c r="B947550" s="76"/>
      <c r="C947550" s="75"/>
    </row>
    <row r="947551" spans="2:3" x14ac:dyDescent="0.25">
      <c r="B947551" s="76"/>
      <c r="C947551" s="75"/>
    </row>
    <row r="947552" spans="2:3" x14ac:dyDescent="0.25">
      <c r="B947552" s="76"/>
      <c r="C947552" s="75"/>
    </row>
    <row r="947553" spans="2:3" x14ac:dyDescent="0.25">
      <c r="B947553" s="76"/>
      <c r="C947553" s="75"/>
    </row>
    <row r="947554" spans="2:3" x14ac:dyDescent="0.25">
      <c r="B947554" s="76"/>
      <c r="C947554" s="75"/>
    </row>
    <row r="947555" spans="2:3" x14ac:dyDescent="0.25">
      <c r="B947555" s="76"/>
      <c r="C947555" s="75"/>
    </row>
    <row r="947556" spans="2:3" x14ac:dyDescent="0.25">
      <c r="B947556" s="76"/>
      <c r="C947556" s="75"/>
    </row>
    <row r="947557" spans="2:3" x14ac:dyDescent="0.25">
      <c r="B947557" s="76"/>
      <c r="C947557" s="75"/>
    </row>
    <row r="947667" spans="2:3" x14ac:dyDescent="0.25">
      <c r="B947667" s="76"/>
      <c r="C947667" s="75"/>
    </row>
    <row r="947668" spans="2:3" x14ac:dyDescent="0.25">
      <c r="B947668" s="76"/>
      <c r="C947668" s="75"/>
    </row>
    <row r="947669" spans="2:3" x14ac:dyDescent="0.25">
      <c r="B947669" s="76"/>
      <c r="C947669" s="75"/>
    </row>
    <row r="947670" spans="2:3" x14ac:dyDescent="0.25">
      <c r="B947670" s="76"/>
      <c r="C947670" s="75"/>
    </row>
    <row r="947671" spans="2:3" x14ac:dyDescent="0.25">
      <c r="B947671" s="76"/>
      <c r="C947671" s="75"/>
    </row>
    <row r="947672" spans="2:3" x14ac:dyDescent="0.25">
      <c r="B947672" s="76"/>
      <c r="C947672" s="75"/>
    </row>
    <row r="947673" spans="2:3" x14ac:dyDescent="0.25">
      <c r="B947673" s="76"/>
      <c r="C947673" s="75"/>
    </row>
    <row r="947674" spans="2:3" x14ac:dyDescent="0.25">
      <c r="B947674" s="76"/>
      <c r="C947674" s="75"/>
    </row>
    <row r="947675" spans="2:3" x14ac:dyDescent="0.25">
      <c r="B947675" s="76"/>
      <c r="C947675" s="75"/>
    </row>
    <row r="947676" spans="2:3" x14ac:dyDescent="0.25">
      <c r="B947676" s="76"/>
      <c r="C947676" s="75"/>
    </row>
    <row r="947677" spans="2:3" x14ac:dyDescent="0.25">
      <c r="B947677" s="76"/>
      <c r="C947677" s="75"/>
    </row>
    <row r="947678" spans="2:3" x14ac:dyDescent="0.25">
      <c r="B947678" s="76"/>
      <c r="C947678" s="75"/>
    </row>
    <row r="947679" spans="2:3" x14ac:dyDescent="0.25">
      <c r="B947679" s="76"/>
      <c r="C947679" s="75"/>
    </row>
    <row r="947789" spans="2:3" x14ac:dyDescent="0.25">
      <c r="B947789" s="76"/>
      <c r="C947789" s="75"/>
    </row>
    <row r="947790" spans="2:3" x14ac:dyDescent="0.25">
      <c r="B947790" s="76"/>
      <c r="C947790" s="75"/>
    </row>
    <row r="947791" spans="2:3" x14ac:dyDescent="0.25">
      <c r="B947791" s="76"/>
      <c r="C947791" s="75"/>
    </row>
    <row r="947792" spans="2:3" x14ac:dyDescent="0.25">
      <c r="B947792" s="76"/>
      <c r="C947792" s="75"/>
    </row>
    <row r="947793" spans="2:3" x14ac:dyDescent="0.25">
      <c r="B947793" s="76"/>
      <c r="C947793" s="75"/>
    </row>
    <row r="947794" spans="2:3" x14ac:dyDescent="0.25">
      <c r="B947794" s="76"/>
      <c r="C947794" s="75"/>
    </row>
    <row r="947795" spans="2:3" x14ac:dyDescent="0.25">
      <c r="B947795" s="76"/>
      <c r="C947795" s="75"/>
    </row>
    <row r="947796" spans="2:3" x14ac:dyDescent="0.25">
      <c r="B947796" s="76"/>
      <c r="C947796" s="75"/>
    </row>
    <row r="947797" spans="2:3" x14ac:dyDescent="0.25">
      <c r="B947797" s="76"/>
      <c r="C947797" s="75"/>
    </row>
    <row r="947798" spans="2:3" x14ac:dyDescent="0.25">
      <c r="B947798" s="76"/>
      <c r="C947798" s="75"/>
    </row>
    <row r="947799" spans="2:3" x14ac:dyDescent="0.25">
      <c r="B947799" s="76"/>
      <c r="C947799" s="75"/>
    </row>
    <row r="947800" spans="2:3" x14ac:dyDescent="0.25">
      <c r="B947800" s="76"/>
      <c r="C947800" s="75"/>
    </row>
    <row r="947801" spans="2:3" x14ac:dyDescent="0.25">
      <c r="B947801" s="76"/>
      <c r="C947801" s="75"/>
    </row>
    <row r="947911" spans="2:3" x14ac:dyDescent="0.25">
      <c r="B947911" s="76"/>
      <c r="C947911" s="75"/>
    </row>
    <row r="947912" spans="2:3" x14ac:dyDescent="0.25">
      <c r="B947912" s="76"/>
      <c r="C947912" s="75"/>
    </row>
    <row r="947913" spans="2:3" x14ac:dyDescent="0.25">
      <c r="B947913" s="76"/>
      <c r="C947913" s="75"/>
    </row>
    <row r="947914" spans="2:3" x14ac:dyDescent="0.25">
      <c r="B947914" s="76"/>
      <c r="C947914" s="75"/>
    </row>
    <row r="947915" spans="2:3" x14ac:dyDescent="0.25">
      <c r="B947915" s="76"/>
      <c r="C947915" s="75"/>
    </row>
    <row r="947916" spans="2:3" x14ac:dyDescent="0.25">
      <c r="B947916" s="76"/>
      <c r="C947916" s="75"/>
    </row>
    <row r="947917" spans="2:3" x14ac:dyDescent="0.25">
      <c r="B947917" s="76"/>
      <c r="C947917" s="75"/>
    </row>
    <row r="947918" spans="2:3" x14ac:dyDescent="0.25">
      <c r="B947918" s="76"/>
      <c r="C947918" s="75"/>
    </row>
    <row r="947919" spans="2:3" x14ac:dyDescent="0.25">
      <c r="B947919" s="76"/>
      <c r="C947919" s="75"/>
    </row>
    <row r="947920" spans="2:3" x14ac:dyDescent="0.25">
      <c r="B947920" s="76"/>
      <c r="C947920" s="75"/>
    </row>
    <row r="947921" spans="2:3" x14ac:dyDescent="0.25">
      <c r="B947921" s="76"/>
      <c r="C947921" s="75"/>
    </row>
    <row r="947922" spans="2:3" x14ac:dyDescent="0.25">
      <c r="B947922" s="76"/>
      <c r="C947922" s="75"/>
    </row>
    <row r="947923" spans="2:3" x14ac:dyDescent="0.25">
      <c r="B947923" s="76"/>
      <c r="C947923" s="75"/>
    </row>
    <row r="948033" spans="2:3" x14ac:dyDescent="0.25">
      <c r="B948033" s="76"/>
      <c r="C948033" s="75"/>
    </row>
    <row r="948034" spans="2:3" x14ac:dyDescent="0.25">
      <c r="B948034" s="76"/>
      <c r="C948034" s="75"/>
    </row>
    <row r="948035" spans="2:3" x14ac:dyDescent="0.25">
      <c r="B948035" s="76"/>
      <c r="C948035" s="75"/>
    </row>
    <row r="948036" spans="2:3" x14ac:dyDescent="0.25">
      <c r="B948036" s="76"/>
      <c r="C948036" s="75"/>
    </row>
    <row r="948037" spans="2:3" x14ac:dyDescent="0.25">
      <c r="B948037" s="76"/>
      <c r="C948037" s="75"/>
    </row>
    <row r="948038" spans="2:3" x14ac:dyDescent="0.25">
      <c r="B948038" s="76"/>
      <c r="C948038" s="75"/>
    </row>
    <row r="948039" spans="2:3" x14ac:dyDescent="0.25">
      <c r="B948039" s="76"/>
      <c r="C948039" s="75"/>
    </row>
    <row r="948040" spans="2:3" x14ac:dyDescent="0.25">
      <c r="B948040" s="76"/>
      <c r="C948040" s="75"/>
    </row>
    <row r="948041" spans="2:3" x14ac:dyDescent="0.25">
      <c r="B948041" s="76"/>
      <c r="C948041" s="75"/>
    </row>
    <row r="948042" spans="2:3" x14ac:dyDescent="0.25">
      <c r="B948042" s="76"/>
      <c r="C948042" s="75"/>
    </row>
    <row r="948043" spans="2:3" x14ac:dyDescent="0.25">
      <c r="B948043" s="76"/>
      <c r="C948043" s="75"/>
    </row>
    <row r="948044" spans="2:3" x14ac:dyDescent="0.25">
      <c r="B948044" s="76"/>
      <c r="C948044" s="75"/>
    </row>
    <row r="948045" spans="2:3" x14ac:dyDescent="0.25">
      <c r="B948045" s="76"/>
      <c r="C948045" s="75"/>
    </row>
    <row r="948155" spans="2:3" x14ac:dyDescent="0.25">
      <c r="B948155" s="76"/>
      <c r="C948155" s="75"/>
    </row>
    <row r="948156" spans="2:3" x14ac:dyDescent="0.25">
      <c r="B948156" s="76"/>
      <c r="C948156" s="75"/>
    </row>
    <row r="948157" spans="2:3" x14ac:dyDescent="0.25">
      <c r="B948157" s="76"/>
      <c r="C948157" s="75"/>
    </row>
    <row r="948158" spans="2:3" x14ac:dyDescent="0.25">
      <c r="B948158" s="76"/>
      <c r="C948158" s="75"/>
    </row>
    <row r="948159" spans="2:3" x14ac:dyDescent="0.25">
      <c r="B948159" s="76"/>
      <c r="C948159" s="75"/>
    </row>
    <row r="948160" spans="2:3" x14ac:dyDescent="0.25">
      <c r="B948160" s="76"/>
      <c r="C948160" s="75"/>
    </row>
    <row r="948161" spans="2:3" x14ac:dyDescent="0.25">
      <c r="B948161" s="76"/>
      <c r="C948161" s="75"/>
    </row>
    <row r="948162" spans="2:3" x14ac:dyDescent="0.25">
      <c r="B948162" s="76"/>
      <c r="C948162" s="75"/>
    </row>
    <row r="948163" spans="2:3" x14ac:dyDescent="0.25">
      <c r="B948163" s="76"/>
      <c r="C948163" s="75"/>
    </row>
    <row r="948164" spans="2:3" x14ac:dyDescent="0.25">
      <c r="B948164" s="76"/>
      <c r="C948164" s="75"/>
    </row>
    <row r="948165" spans="2:3" x14ac:dyDescent="0.25">
      <c r="B948165" s="76"/>
      <c r="C948165" s="75"/>
    </row>
    <row r="948166" spans="2:3" x14ac:dyDescent="0.25">
      <c r="B948166" s="76"/>
      <c r="C948166" s="75"/>
    </row>
    <row r="948167" spans="2:3" x14ac:dyDescent="0.25">
      <c r="B948167" s="76"/>
      <c r="C948167" s="75"/>
    </row>
    <row r="948277" spans="2:3" x14ac:dyDescent="0.25">
      <c r="B948277" s="76"/>
      <c r="C948277" s="75"/>
    </row>
    <row r="948278" spans="2:3" x14ac:dyDescent="0.25">
      <c r="B948278" s="76"/>
      <c r="C948278" s="75"/>
    </row>
    <row r="948279" spans="2:3" x14ac:dyDescent="0.25">
      <c r="B948279" s="76"/>
      <c r="C948279" s="75"/>
    </row>
    <row r="948280" spans="2:3" x14ac:dyDescent="0.25">
      <c r="B948280" s="76"/>
      <c r="C948280" s="75"/>
    </row>
    <row r="948281" spans="2:3" x14ac:dyDescent="0.25">
      <c r="B948281" s="76"/>
      <c r="C948281" s="75"/>
    </row>
    <row r="948282" spans="2:3" x14ac:dyDescent="0.25">
      <c r="B948282" s="76"/>
      <c r="C948282" s="75"/>
    </row>
    <row r="948283" spans="2:3" x14ac:dyDescent="0.25">
      <c r="B948283" s="76"/>
      <c r="C948283" s="75"/>
    </row>
    <row r="948284" spans="2:3" x14ac:dyDescent="0.25">
      <c r="B948284" s="76"/>
      <c r="C948284" s="75"/>
    </row>
    <row r="948285" spans="2:3" x14ac:dyDescent="0.25">
      <c r="B948285" s="76"/>
      <c r="C948285" s="75"/>
    </row>
    <row r="948286" spans="2:3" x14ac:dyDescent="0.25">
      <c r="B948286" s="76"/>
      <c r="C948286" s="75"/>
    </row>
    <row r="948287" spans="2:3" x14ac:dyDescent="0.25">
      <c r="B948287" s="76"/>
      <c r="C948287" s="75"/>
    </row>
    <row r="948288" spans="2:3" x14ac:dyDescent="0.25">
      <c r="B948288" s="76"/>
      <c r="C948288" s="75"/>
    </row>
    <row r="948289" spans="2:3" x14ac:dyDescent="0.25">
      <c r="B948289" s="76"/>
      <c r="C948289" s="75"/>
    </row>
    <row r="948399" spans="2:3" x14ac:dyDescent="0.25">
      <c r="B948399" s="76"/>
      <c r="C948399" s="75"/>
    </row>
    <row r="948400" spans="2:3" x14ac:dyDescent="0.25">
      <c r="B948400" s="76"/>
      <c r="C948400" s="75"/>
    </row>
    <row r="948401" spans="2:3" x14ac:dyDescent="0.25">
      <c r="B948401" s="76"/>
      <c r="C948401" s="75"/>
    </row>
    <row r="948402" spans="2:3" x14ac:dyDescent="0.25">
      <c r="B948402" s="76"/>
      <c r="C948402" s="75"/>
    </row>
    <row r="948403" spans="2:3" x14ac:dyDescent="0.25">
      <c r="B948403" s="76"/>
      <c r="C948403" s="75"/>
    </row>
    <row r="948404" spans="2:3" x14ac:dyDescent="0.25">
      <c r="B948404" s="76"/>
      <c r="C948404" s="75"/>
    </row>
    <row r="948405" spans="2:3" x14ac:dyDescent="0.25">
      <c r="B948405" s="76"/>
      <c r="C948405" s="75"/>
    </row>
    <row r="948406" spans="2:3" x14ac:dyDescent="0.25">
      <c r="B948406" s="76"/>
      <c r="C948406" s="75"/>
    </row>
    <row r="948407" spans="2:3" x14ac:dyDescent="0.25">
      <c r="B948407" s="76"/>
      <c r="C948407" s="75"/>
    </row>
    <row r="948408" spans="2:3" x14ac:dyDescent="0.25">
      <c r="B948408" s="76"/>
      <c r="C948408" s="75"/>
    </row>
    <row r="948409" spans="2:3" x14ac:dyDescent="0.25">
      <c r="B948409" s="76"/>
      <c r="C948409" s="75"/>
    </row>
    <row r="948410" spans="2:3" x14ac:dyDescent="0.25">
      <c r="B948410" s="76"/>
      <c r="C948410" s="75"/>
    </row>
    <row r="948411" spans="2:3" x14ac:dyDescent="0.25">
      <c r="B948411" s="76"/>
      <c r="C948411" s="75"/>
    </row>
    <row r="948521" spans="2:3" x14ac:dyDescent="0.25">
      <c r="B948521" s="76"/>
      <c r="C948521" s="75"/>
    </row>
    <row r="948522" spans="2:3" x14ac:dyDescent="0.25">
      <c r="B948522" s="76"/>
      <c r="C948522" s="75"/>
    </row>
    <row r="948523" spans="2:3" x14ac:dyDescent="0.25">
      <c r="B948523" s="76"/>
      <c r="C948523" s="75"/>
    </row>
    <row r="948524" spans="2:3" x14ac:dyDescent="0.25">
      <c r="B948524" s="76"/>
      <c r="C948524" s="75"/>
    </row>
    <row r="948525" spans="2:3" x14ac:dyDescent="0.25">
      <c r="B948525" s="76"/>
      <c r="C948525" s="75"/>
    </row>
    <row r="948526" spans="2:3" x14ac:dyDescent="0.25">
      <c r="B948526" s="76"/>
      <c r="C948526" s="75"/>
    </row>
    <row r="948527" spans="2:3" x14ac:dyDescent="0.25">
      <c r="B948527" s="76"/>
      <c r="C948527" s="75"/>
    </row>
    <row r="948528" spans="2:3" x14ac:dyDescent="0.25">
      <c r="B948528" s="76"/>
      <c r="C948528" s="75"/>
    </row>
    <row r="948529" spans="2:3" x14ac:dyDescent="0.25">
      <c r="B948529" s="76"/>
      <c r="C948529" s="75"/>
    </row>
    <row r="948530" spans="2:3" x14ac:dyDescent="0.25">
      <c r="B948530" s="76"/>
      <c r="C948530" s="75"/>
    </row>
    <row r="948531" spans="2:3" x14ac:dyDescent="0.25">
      <c r="B948531" s="76"/>
      <c r="C948531" s="75"/>
    </row>
    <row r="948532" spans="2:3" x14ac:dyDescent="0.25">
      <c r="B948532" s="76"/>
      <c r="C948532" s="75"/>
    </row>
    <row r="948533" spans="2:3" x14ac:dyDescent="0.25">
      <c r="B948533" s="76"/>
      <c r="C948533" s="75"/>
    </row>
    <row r="948643" spans="2:3" x14ac:dyDescent="0.25">
      <c r="B948643" s="76"/>
      <c r="C948643" s="75"/>
    </row>
    <row r="948644" spans="2:3" x14ac:dyDescent="0.25">
      <c r="B948644" s="76"/>
      <c r="C948644" s="75"/>
    </row>
    <row r="948645" spans="2:3" x14ac:dyDescent="0.25">
      <c r="B948645" s="76"/>
      <c r="C948645" s="75"/>
    </row>
    <row r="948646" spans="2:3" x14ac:dyDescent="0.25">
      <c r="B948646" s="76"/>
      <c r="C948646" s="75"/>
    </row>
    <row r="948647" spans="2:3" x14ac:dyDescent="0.25">
      <c r="B948647" s="76"/>
      <c r="C948647" s="75"/>
    </row>
    <row r="948648" spans="2:3" x14ac:dyDescent="0.25">
      <c r="B948648" s="76"/>
      <c r="C948648" s="75"/>
    </row>
    <row r="948649" spans="2:3" x14ac:dyDescent="0.25">
      <c r="B948649" s="76"/>
      <c r="C948649" s="75"/>
    </row>
    <row r="948650" spans="2:3" x14ac:dyDescent="0.25">
      <c r="B948650" s="76"/>
      <c r="C948650" s="75"/>
    </row>
    <row r="948651" spans="2:3" x14ac:dyDescent="0.25">
      <c r="B948651" s="76"/>
      <c r="C948651" s="75"/>
    </row>
    <row r="948652" spans="2:3" x14ac:dyDescent="0.25">
      <c r="B948652" s="76"/>
      <c r="C948652" s="75"/>
    </row>
    <row r="948653" spans="2:3" x14ac:dyDescent="0.25">
      <c r="B948653" s="76"/>
      <c r="C948653" s="75"/>
    </row>
    <row r="948654" spans="2:3" x14ac:dyDescent="0.25">
      <c r="B948654" s="76"/>
      <c r="C948654" s="75"/>
    </row>
    <row r="948655" spans="2:3" x14ac:dyDescent="0.25">
      <c r="B948655" s="76"/>
      <c r="C948655" s="75"/>
    </row>
    <row r="948765" spans="2:3" x14ac:dyDescent="0.25">
      <c r="B948765" s="76"/>
      <c r="C948765" s="75"/>
    </row>
    <row r="948766" spans="2:3" x14ac:dyDescent="0.25">
      <c r="B948766" s="76"/>
      <c r="C948766" s="75"/>
    </row>
    <row r="948767" spans="2:3" x14ac:dyDescent="0.25">
      <c r="B948767" s="76"/>
      <c r="C948767" s="75"/>
    </row>
    <row r="948768" spans="2:3" x14ac:dyDescent="0.25">
      <c r="B948768" s="76"/>
      <c r="C948768" s="75"/>
    </row>
    <row r="948769" spans="2:3" x14ac:dyDescent="0.25">
      <c r="B948769" s="76"/>
      <c r="C948769" s="75"/>
    </row>
    <row r="948770" spans="2:3" x14ac:dyDescent="0.25">
      <c r="B948770" s="76"/>
      <c r="C948770" s="75"/>
    </row>
    <row r="948771" spans="2:3" x14ac:dyDescent="0.25">
      <c r="B948771" s="76"/>
      <c r="C948771" s="75"/>
    </row>
    <row r="948772" spans="2:3" x14ac:dyDescent="0.25">
      <c r="B948772" s="76"/>
      <c r="C948772" s="75"/>
    </row>
    <row r="948773" spans="2:3" x14ac:dyDescent="0.25">
      <c r="B948773" s="76"/>
      <c r="C948773" s="75"/>
    </row>
    <row r="948774" spans="2:3" x14ac:dyDescent="0.25">
      <c r="B948774" s="76"/>
      <c r="C948774" s="75"/>
    </row>
    <row r="948775" spans="2:3" x14ac:dyDescent="0.25">
      <c r="B948775" s="76"/>
      <c r="C948775" s="75"/>
    </row>
    <row r="948776" spans="2:3" x14ac:dyDescent="0.25">
      <c r="B948776" s="76"/>
      <c r="C948776" s="75"/>
    </row>
    <row r="948777" spans="2:3" x14ac:dyDescent="0.25">
      <c r="B948777" s="76"/>
      <c r="C948777" s="75"/>
    </row>
    <row r="948887" spans="2:3" x14ac:dyDescent="0.25">
      <c r="B948887" s="76"/>
      <c r="C948887" s="75"/>
    </row>
    <row r="948888" spans="2:3" x14ac:dyDescent="0.25">
      <c r="B948888" s="76"/>
      <c r="C948888" s="75"/>
    </row>
    <row r="948889" spans="2:3" x14ac:dyDescent="0.25">
      <c r="B948889" s="76"/>
      <c r="C948889" s="75"/>
    </row>
    <row r="948890" spans="2:3" x14ac:dyDescent="0.25">
      <c r="B948890" s="76"/>
      <c r="C948890" s="75"/>
    </row>
    <row r="948891" spans="2:3" x14ac:dyDescent="0.25">
      <c r="B948891" s="76"/>
      <c r="C948891" s="75"/>
    </row>
    <row r="948892" spans="2:3" x14ac:dyDescent="0.25">
      <c r="B948892" s="76"/>
      <c r="C948892" s="75"/>
    </row>
    <row r="948893" spans="2:3" x14ac:dyDescent="0.25">
      <c r="B948893" s="76"/>
      <c r="C948893" s="75"/>
    </row>
    <row r="948894" spans="2:3" x14ac:dyDescent="0.25">
      <c r="B948894" s="76"/>
      <c r="C948894" s="75"/>
    </row>
    <row r="948895" spans="2:3" x14ac:dyDescent="0.25">
      <c r="B948895" s="76"/>
      <c r="C948895" s="75"/>
    </row>
    <row r="948896" spans="2:3" x14ac:dyDescent="0.25">
      <c r="B948896" s="76"/>
      <c r="C948896" s="75"/>
    </row>
    <row r="948897" spans="2:3" x14ac:dyDescent="0.25">
      <c r="B948897" s="76"/>
      <c r="C948897" s="75"/>
    </row>
    <row r="948898" spans="2:3" x14ac:dyDescent="0.25">
      <c r="B948898" s="76"/>
      <c r="C948898" s="75"/>
    </row>
    <row r="948899" spans="2:3" x14ac:dyDescent="0.25">
      <c r="B948899" s="76"/>
      <c r="C948899" s="75"/>
    </row>
    <row r="949009" spans="2:3" x14ac:dyDescent="0.25">
      <c r="B949009" s="76"/>
      <c r="C949009" s="75"/>
    </row>
    <row r="949010" spans="2:3" x14ac:dyDescent="0.25">
      <c r="B949010" s="76"/>
      <c r="C949010" s="75"/>
    </row>
    <row r="949011" spans="2:3" x14ac:dyDescent="0.25">
      <c r="B949011" s="76"/>
      <c r="C949011" s="75"/>
    </row>
    <row r="949012" spans="2:3" x14ac:dyDescent="0.25">
      <c r="B949012" s="76"/>
      <c r="C949012" s="75"/>
    </row>
    <row r="949013" spans="2:3" x14ac:dyDescent="0.25">
      <c r="B949013" s="76"/>
      <c r="C949013" s="75"/>
    </row>
    <row r="949014" spans="2:3" x14ac:dyDescent="0.25">
      <c r="B949014" s="76"/>
      <c r="C949014" s="75"/>
    </row>
    <row r="949015" spans="2:3" x14ac:dyDescent="0.25">
      <c r="B949015" s="76"/>
      <c r="C949015" s="75"/>
    </row>
    <row r="949016" spans="2:3" x14ac:dyDescent="0.25">
      <c r="B949016" s="76"/>
      <c r="C949016" s="75"/>
    </row>
    <row r="949017" spans="2:3" x14ac:dyDescent="0.25">
      <c r="B949017" s="76"/>
      <c r="C949017" s="75"/>
    </row>
    <row r="949018" spans="2:3" x14ac:dyDescent="0.25">
      <c r="B949018" s="76"/>
      <c r="C949018" s="75"/>
    </row>
    <row r="949019" spans="2:3" x14ac:dyDescent="0.25">
      <c r="B949019" s="76"/>
      <c r="C949019" s="75"/>
    </row>
    <row r="949020" spans="2:3" x14ac:dyDescent="0.25">
      <c r="B949020" s="76"/>
      <c r="C949020" s="75"/>
    </row>
    <row r="949021" spans="2:3" x14ac:dyDescent="0.25">
      <c r="B949021" s="76"/>
      <c r="C949021" s="75"/>
    </row>
    <row r="949131" spans="2:3" x14ac:dyDescent="0.25">
      <c r="B949131" s="76"/>
      <c r="C949131" s="75"/>
    </row>
    <row r="949132" spans="2:3" x14ac:dyDescent="0.25">
      <c r="B949132" s="76"/>
      <c r="C949132" s="75"/>
    </row>
    <row r="949133" spans="2:3" x14ac:dyDescent="0.25">
      <c r="B949133" s="76"/>
      <c r="C949133" s="75"/>
    </row>
    <row r="949134" spans="2:3" x14ac:dyDescent="0.25">
      <c r="B949134" s="76"/>
      <c r="C949134" s="75"/>
    </row>
    <row r="949135" spans="2:3" x14ac:dyDescent="0.25">
      <c r="B949135" s="76"/>
      <c r="C949135" s="75"/>
    </row>
    <row r="949136" spans="2:3" x14ac:dyDescent="0.25">
      <c r="B949136" s="76"/>
      <c r="C949136" s="75"/>
    </row>
    <row r="949137" spans="2:3" x14ac:dyDescent="0.25">
      <c r="B949137" s="76"/>
      <c r="C949137" s="75"/>
    </row>
    <row r="949138" spans="2:3" x14ac:dyDescent="0.25">
      <c r="B949138" s="76"/>
      <c r="C949138" s="75"/>
    </row>
    <row r="949139" spans="2:3" x14ac:dyDescent="0.25">
      <c r="B949139" s="76"/>
      <c r="C949139" s="75"/>
    </row>
    <row r="949140" spans="2:3" x14ac:dyDescent="0.25">
      <c r="B949140" s="76"/>
      <c r="C949140" s="75"/>
    </row>
    <row r="949141" spans="2:3" x14ac:dyDescent="0.25">
      <c r="B949141" s="76"/>
      <c r="C949141" s="75"/>
    </row>
    <row r="949142" spans="2:3" x14ac:dyDescent="0.25">
      <c r="B949142" s="76"/>
      <c r="C949142" s="75"/>
    </row>
    <row r="949143" spans="2:3" x14ac:dyDescent="0.25">
      <c r="B949143" s="76"/>
      <c r="C949143" s="75"/>
    </row>
    <row r="949253" spans="2:3" x14ac:dyDescent="0.25">
      <c r="B949253" s="76"/>
      <c r="C949253" s="75"/>
    </row>
    <row r="949254" spans="2:3" x14ac:dyDescent="0.25">
      <c r="B949254" s="76"/>
      <c r="C949254" s="75"/>
    </row>
    <row r="949255" spans="2:3" x14ac:dyDescent="0.25">
      <c r="B949255" s="76"/>
      <c r="C949255" s="75"/>
    </row>
    <row r="949256" spans="2:3" x14ac:dyDescent="0.25">
      <c r="B949256" s="76"/>
      <c r="C949256" s="75"/>
    </row>
    <row r="949257" spans="2:3" x14ac:dyDescent="0.25">
      <c r="B949257" s="76"/>
      <c r="C949257" s="75"/>
    </row>
    <row r="949258" spans="2:3" x14ac:dyDescent="0.25">
      <c r="B949258" s="76"/>
      <c r="C949258" s="75"/>
    </row>
    <row r="949259" spans="2:3" x14ac:dyDescent="0.25">
      <c r="B949259" s="76"/>
      <c r="C949259" s="75"/>
    </row>
    <row r="949260" spans="2:3" x14ac:dyDescent="0.25">
      <c r="B949260" s="76"/>
      <c r="C949260" s="75"/>
    </row>
    <row r="949261" spans="2:3" x14ac:dyDescent="0.25">
      <c r="B949261" s="76"/>
      <c r="C949261" s="75"/>
    </row>
    <row r="949262" spans="2:3" x14ac:dyDescent="0.25">
      <c r="B949262" s="76"/>
      <c r="C949262" s="75"/>
    </row>
    <row r="949263" spans="2:3" x14ac:dyDescent="0.25">
      <c r="B949263" s="76"/>
      <c r="C949263" s="75"/>
    </row>
    <row r="949264" spans="2:3" x14ac:dyDescent="0.25">
      <c r="B949264" s="76"/>
      <c r="C949264" s="75"/>
    </row>
    <row r="949265" spans="2:3" x14ac:dyDescent="0.25">
      <c r="B949265" s="76"/>
      <c r="C949265" s="75"/>
    </row>
    <row r="949375" spans="2:3" x14ac:dyDescent="0.25">
      <c r="B949375" s="76"/>
      <c r="C949375" s="75"/>
    </row>
    <row r="949376" spans="2:3" x14ac:dyDescent="0.25">
      <c r="B949376" s="76"/>
      <c r="C949376" s="75"/>
    </row>
    <row r="949377" spans="2:3" x14ac:dyDescent="0.25">
      <c r="B949377" s="76"/>
      <c r="C949377" s="75"/>
    </row>
    <row r="949378" spans="2:3" x14ac:dyDescent="0.25">
      <c r="B949378" s="76"/>
      <c r="C949378" s="75"/>
    </row>
    <row r="949379" spans="2:3" x14ac:dyDescent="0.25">
      <c r="B949379" s="76"/>
      <c r="C949379" s="75"/>
    </row>
    <row r="949380" spans="2:3" x14ac:dyDescent="0.25">
      <c r="B949380" s="76"/>
      <c r="C949380" s="75"/>
    </row>
    <row r="949381" spans="2:3" x14ac:dyDescent="0.25">
      <c r="B949381" s="76"/>
      <c r="C949381" s="75"/>
    </row>
    <row r="949382" spans="2:3" x14ac:dyDescent="0.25">
      <c r="B949382" s="76"/>
      <c r="C949382" s="75"/>
    </row>
    <row r="949383" spans="2:3" x14ac:dyDescent="0.25">
      <c r="B949383" s="76"/>
      <c r="C949383" s="75"/>
    </row>
    <row r="949384" spans="2:3" x14ac:dyDescent="0.25">
      <c r="B949384" s="76"/>
      <c r="C949384" s="75"/>
    </row>
    <row r="949385" spans="2:3" x14ac:dyDescent="0.25">
      <c r="B949385" s="76"/>
      <c r="C949385" s="75"/>
    </row>
    <row r="949386" spans="2:3" x14ac:dyDescent="0.25">
      <c r="B949386" s="76"/>
      <c r="C949386" s="75"/>
    </row>
    <row r="949387" spans="2:3" x14ac:dyDescent="0.25">
      <c r="B949387" s="76"/>
      <c r="C949387" s="75"/>
    </row>
    <row r="949497" spans="2:3" x14ac:dyDescent="0.25">
      <c r="B949497" s="76"/>
      <c r="C949497" s="75"/>
    </row>
    <row r="949498" spans="2:3" x14ac:dyDescent="0.25">
      <c r="B949498" s="76"/>
      <c r="C949498" s="75"/>
    </row>
    <row r="949499" spans="2:3" x14ac:dyDescent="0.25">
      <c r="B949499" s="76"/>
      <c r="C949499" s="75"/>
    </row>
    <row r="949500" spans="2:3" x14ac:dyDescent="0.25">
      <c r="B949500" s="76"/>
      <c r="C949500" s="75"/>
    </row>
    <row r="949501" spans="2:3" x14ac:dyDescent="0.25">
      <c r="B949501" s="76"/>
      <c r="C949501" s="75"/>
    </row>
    <row r="949502" spans="2:3" x14ac:dyDescent="0.25">
      <c r="B949502" s="76"/>
      <c r="C949502" s="75"/>
    </row>
    <row r="949503" spans="2:3" x14ac:dyDescent="0.25">
      <c r="B949503" s="76"/>
      <c r="C949503" s="75"/>
    </row>
    <row r="949504" spans="2:3" x14ac:dyDescent="0.25">
      <c r="B949504" s="76"/>
      <c r="C949504" s="75"/>
    </row>
    <row r="949505" spans="2:3" x14ac:dyDescent="0.25">
      <c r="B949505" s="76"/>
      <c r="C949505" s="75"/>
    </row>
    <row r="949506" spans="2:3" x14ac:dyDescent="0.25">
      <c r="B949506" s="76"/>
      <c r="C949506" s="75"/>
    </row>
    <row r="949507" spans="2:3" x14ac:dyDescent="0.25">
      <c r="B949507" s="76"/>
      <c r="C949507" s="75"/>
    </row>
    <row r="949508" spans="2:3" x14ac:dyDescent="0.25">
      <c r="B949508" s="76"/>
      <c r="C949508" s="75"/>
    </row>
    <row r="949509" spans="2:3" x14ac:dyDescent="0.25">
      <c r="B949509" s="76"/>
      <c r="C949509" s="75"/>
    </row>
    <row r="949619" spans="2:3" x14ac:dyDescent="0.25">
      <c r="B949619" s="76"/>
      <c r="C949619" s="75"/>
    </row>
    <row r="949620" spans="2:3" x14ac:dyDescent="0.25">
      <c r="B949620" s="76"/>
      <c r="C949620" s="75"/>
    </row>
    <row r="949621" spans="2:3" x14ac:dyDescent="0.25">
      <c r="B949621" s="76"/>
      <c r="C949621" s="75"/>
    </row>
    <row r="949622" spans="2:3" x14ac:dyDescent="0.25">
      <c r="B949622" s="76"/>
      <c r="C949622" s="75"/>
    </row>
    <row r="949623" spans="2:3" x14ac:dyDescent="0.25">
      <c r="B949623" s="76"/>
      <c r="C949623" s="75"/>
    </row>
    <row r="949624" spans="2:3" x14ac:dyDescent="0.25">
      <c r="B949624" s="76"/>
      <c r="C949624" s="75"/>
    </row>
    <row r="949625" spans="2:3" x14ac:dyDescent="0.25">
      <c r="B949625" s="76"/>
      <c r="C949625" s="75"/>
    </row>
    <row r="949626" spans="2:3" x14ac:dyDescent="0.25">
      <c r="B949626" s="76"/>
      <c r="C949626" s="75"/>
    </row>
    <row r="949627" spans="2:3" x14ac:dyDescent="0.25">
      <c r="B949627" s="76"/>
      <c r="C949627" s="75"/>
    </row>
    <row r="949628" spans="2:3" x14ac:dyDescent="0.25">
      <c r="B949628" s="76"/>
      <c r="C949628" s="75"/>
    </row>
    <row r="949629" spans="2:3" x14ac:dyDescent="0.25">
      <c r="B949629" s="76"/>
      <c r="C949629" s="75"/>
    </row>
    <row r="949630" spans="2:3" x14ac:dyDescent="0.25">
      <c r="B949630" s="76"/>
      <c r="C949630" s="75"/>
    </row>
    <row r="949631" spans="2:3" x14ac:dyDescent="0.25">
      <c r="B949631" s="76"/>
      <c r="C949631" s="75"/>
    </row>
    <row r="949741" spans="2:3" x14ac:dyDescent="0.25">
      <c r="B949741" s="76"/>
      <c r="C949741" s="75"/>
    </row>
    <row r="949742" spans="2:3" x14ac:dyDescent="0.25">
      <c r="B949742" s="76"/>
      <c r="C949742" s="75"/>
    </row>
    <row r="949743" spans="2:3" x14ac:dyDescent="0.25">
      <c r="B949743" s="76"/>
      <c r="C949743" s="75"/>
    </row>
    <row r="949744" spans="2:3" x14ac:dyDescent="0.25">
      <c r="B949744" s="76"/>
      <c r="C949744" s="75"/>
    </row>
    <row r="949745" spans="2:3" x14ac:dyDescent="0.25">
      <c r="B949745" s="76"/>
      <c r="C949745" s="75"/>
    </row>
    <row r="949746" spans="2:3" x14ac:dyDescent="0.25">
      <c r="B949746" s="76"/>
      <c r="C949746" s="75"/>
    </row>
    <row r="949747" spans="2:3" x14ac:dyDescent="0.25">
      <c r="B949747" s="76"/>
      <c r="C949747" s="75"/>
    </row>
    <row r="949748" spans="2:3" x14ac:dyDescent="0.25">
      <c r="B949748" s="76"/>
      <c r="C949748" s="75"/>
    </row>
    <row r="949749" spans="2:3" x14ac:dyDescent="0.25">
      <c r="B949749" s="76"/>
      <c r="C949749" s="75"/>
    </row>
    <row r="949750" spans="2:3" x14ac:dyDescent="0.25">
      <c r="B949750" s="76"/>
      <c r="C949750" s="75"/>
    </row>
    <row r="949751" spans="2:3" x14ac:dyDescent="0.25">
      <c r="B949751" s="76"/>
      <c r="C949751" s="75"/>
    </row>
    <row r="949752" spans="2:3" x14ac:dyDescent="0.25">
      <c r="B949752" s="76"/>
      <c r="C949752" s="75"/>
    </row>
    <row r="949753" spans="2:3" x14ac:dyDescent="0.25">
      <c r="B949753" s="76"/>
      <c r="C949753" s="75"/>
    </row>
    <row r="949863" spans="2:3" x14ac:dyDescent="0.25">
      <c r="B949863" s="76"/>
      <c r="C949863" s="75"/>
    </row>
    <row r="949864" spans="2:3" x14ac:dyDescent="0.25">
      <c r="B949864" s="76"/>
      <c r="C949864" s="75"/>
    </row>
    <row r="949865" spans="2:3" x14ac:dyDescent="0.25">
      <c r="B949865" s="76"/>
      <c r="C949865" s="75"/>
    </row>
    <row r="949866" spans="2:3" x14ac:dyDescent="0.25">
      <c r="B949866" s="76"/>
      <c r="C949866" s="75"/>
    </row>
    <row r="949867" spans="2:3" x14ac:dyDescent="0.25">
      <c r="B949867" s="76"/>
      <c r="C949867" s="75"/>
    </row>
    <row r="949868" spans="2:3" x14ac:dyDescent="0.25">
      <c r="B949868" s="76"/>
      <c r="C949868" s="75"/>
    </row>
    <row r="949869" spans="2:3" x14ac:dyDescent="0.25">
      <c r="B949869" s="76"/>
      <c r="C949869" s="75"/>
    </row>
    <row r="949870" spans="2:3" x14ac:dyDescent="0.25">
      <c r="B949870" s="76"/>
      <c r="C949870" s="75"/>
    </row>
    <row r="949871" spans="2:3" x14ac:dyDescent="0.25">
      <c r="B949871" s="76"/>
      <c r="C949871" s="75"/>
    </row>
    <row r="949872" spans="2:3" x14ac:dyDescent="0.25">
      <c r="B949872" s="76"/>
      <c r="C949872" s="75"/>
    </row>
    <row r="949873" spans="2:3" x14ac:dyDescent="0.25">
      <c r="B949873" s="76"/>
      <c r="C949873" s="75"/>
    </row>
    <row r="949874" spans="2:3" x14ac:dyDescent="0.25">
      <c r="B949874" s="76"/>
      <c r="C949874" s="75"/>
    </row>
    <row r="949875" spans="2:3" x14ac:dyDescent="0.25">
      <c r="B949875" s="76"/>
      <c r="C949875" s="75"/>
    </row>
    <row r="949985" spans="2:3" x14ac:dyDescent="0.25">
      <c r="B949985" s="76"/>
      <c r="C949985" s="75"/>
    </row>
    <row r="949986" spans="2:3" x14ac:dyDescent="0.25">
      <c r="B949986" s="76"/>
      <c r="C949986" s="75"/>
    </row>
    <row r="949987" spans="2:3" x14ac:dyDescent="0.25">
      <c r="B949987" s="76"/>
      <c r="C949987" s="75"/>
    </row>
    <row r="949988" spans="2:3" x14ac:dyDescent="0.25">
      <c r="B949988" s="76"/>
      <c r="C949988" s="75"/>
    </row>
    <row r="949989" spans="2:3" x14ac:dyDescent="0.25">
      <c r="B949989" s="76"/>
      <c r="C949989" s="75"/>
    </row>
    <row r="949990" spans="2:3" x14ac:dyDescent="0.25">
      <c r="B949990" s="76"/>
      <c r="C949990" s="75"/>
    </row>
    <row r="949991" spans="2:3" x14ac:dyDescent="0.25">
      <c r="B949991" s="76"/>
      <c r="C949991" s="75"/>
    </row>
    <row r="949992" spans="2:3" x14ac:dyDescent="0.25">
      <c r="B949992" s="76"/>
      <c r="C949992" s="75"/>
    </row>
    <row r="949993" spans="2:3" x14ac:dyDescent="0.25">
      <c r="B949993" s="76"/>
      <c r="C949993" s="75"/>
    </row>
    <row r="949994" spans="2:3" x14ac:dyDescent="0.25">
      <c r="B949994" s="76"/>
      <c r="C949994" s="75"/>
    </row>
    <row r="949995" spans="2:3" x14ac:dyDescent="0.25">
      <c r="B949995" s="76"/>
      <c r="C949995" s="75"/>
    </row>
    <row r="949996" spans="2:3" x14ac:dyDescent="0.25">
      <c r="B949996" s="76"/>
      <c r="C949996" s="75"/>
    </row>
    <row r="949997" spans="2:3" x14ac:dyDescent="0.25">
      <c r="B949997" s="76"/>
      <c r="C949997" s="75"/>
    </row>
    <row r="950107" spans="2:3" x14ac:dyDescent="0.25">
      <c r="B950107" s="76"/>
      <c r="C950107" s="75"/>
    </row>
    <row r="950108" spans="2:3" x14ac:dyDescent="0.25">
      <c r="B950108" s="76"/>
      <c r="C950108" s="75"/>
    </row>
    <row r="950109" spans="2:3" x14ac:dyDescent="0.25">
      <c r="B950109" s="76"/>
      <c r="C950109" s="75"/>
    </row>
    <row r="950110" spans="2:3" x14ac:dyDescent="0.25">
      <c r="B950110" s="76"/>
      <c r="C950110" s="75"/>
    </row>
    <row r="950111" spans="2:3" x14ac:dyDescent="0.25">
      <c r="B950111" s="76"/>
      <c r="C950111" s="75"/>
    </row>
    <row r="950112" spans="2:3" x14ac:dyDescent="0.25">
      <c r="B950112" s="76"/>
      <c r="C950112" s="75"/>
    </row>
    <row r="950113" spans="2:3" x14ac:dyDescent="0.25">
      <c r="B950113" s="76"/>
      <c r="C950113" s="75"/>
    </row>
    <row r="950114" spans="2:3" x14ac:dyDescent="0.25">
      <c r="B950114" s="76"/>
      <c r="C950114" s="75"/>
    </row>
    <row r="950115" spans="2:3" x14ac:dyDescent="0.25">
      <c r="B950115" s="76"/>
      <c r="C950115" s="75"/>
    </row>
    <row r="950116" spans="2:3" x14ac:dyDescent="0.25">
      <c r="B950116" s="76"/>
      <c r="C950116" s="75"/>
    </row>
    <row r="950117" spans="2:3" x14ac:dyDescent="0.25">
      <c r="B950117" s="76"/>
      <c r="C950117" s="75"/>
    </row>
    <row r="950118" spans="2:3" x14ac:dyDescent="0.25">
      <c r="B950118" s="76"/>
      <c r="C950118" s="75"/>
    </row>
    <row r="950119" spans="2:3" x14ac:dyDescent="0.25">
      <c r="B950119" s="76"/>
      <c r="C950119" s="75"/>
    </row>
    <row r="950229" spans="2:3" x14ac:dyDescent="0.25">
      <c r="B950229" s="76"/>
      <c r="C950229" s="75"/>
    </row>
    <row r="950230" spans="2:3" x14ac:dyDescent="0.25">
      <c r="B950230" s="76"/>
      <c r="C950230" s="75"/>
    </row>
    <row r="950231" spans="2:3" x14ac:dyDescent="0.25">
      <c r="B950231" s="76"/>
      <c r="C950231" s="75"/>
    </row>
    <row r="950232" spans="2:3" x14ac:dyDescent="0.25">
      <c r="B950232" s="76"/>
      <c r="C950232" s="75"/>
    </row>
    <row r="950233" spans="2:3" x14ac:dyDescent="0.25">
      <c r="B950233" s="76"/>
      <c r="C950233" s="75"/>
    </row>
    <row r="950234" spans="2:3" x14ac:dyDescent="0.25">
      <c r="B950234" s="76"/>
      <c r="C950234" s="75"/>
    </row>
    <row r="950235" spans="2:3" x14ac:dyDescent="0.25">
      <c r="B950235" s="76"/>
      <c r="C950235" s="75"/>
    </row>
    <row r="950236" spans="2:3" x14ac:dyDescent="0.25">
      <c r="B950236" s="76"/>
      <c r="C950236" s="75"/>
    </row>
    <row r="950237" spans="2:3" x14ac:dyDescent="0.25">
      <c r="B950237" s="76"/>
      <c r="C950237" s="75"/>
    </row>
    <row r="950238" spans="2:3" x14ac:dyDescent="0.25">
      <c r="B950238" s="76"/>
      <c r="C950238" s="75"/>
    </row>
    <row r="950239" spans="2:3" x14ac:dyDescent="0.25">
      <c r="B950239" s="76"/>
      <c r="C950239" s="75"/>
    </row>
    <row r="950240" spans="2:3" x14ac:dyDescent="0.25">
      <c r="B950240" s="76"/>
      <c r="C950240" s="75"/>
    </row>
    <row r="950241" spans="2:3" x14ac:dyDescent="0.25">
      <c r="B950241" s="76"/>
      <c r="C950241" s="75"/>
    </row>
    <row r="950351" spans="2:3" x14ac:dyDescent="0.25">
      <c r="B950351" s="76"/>
      <c r="C950351" s="75"/>
    </row>
    <row r="950352" spans="2:3" x14ac:dyDescent="0.25">
      <c r="B950352" s="76"/>
      <c r="C950352" s="75"/>
    </row>
    <row r="950353" spans="2:3" x14ac:dyDescent="0.25">
      <c r="B950353" s="76"/>
      <c r="C950353" s="75"/>
    </row>
    <row r="950354" spans="2:3" x14ac:dyDescent="0.25">
      <c r="B950354" s="76"/>
      <c r="C950354" s="75"/>
    </row>
    <row r="950355" spans="2:3" x14ac:dyDescent="0.25">
      <c r="B950355" s="76"/>
      <c r="C950355" s="75"/>
    </row>
    <row r="950356" spans="2:3" x14ac:dyDescent="0.25">
      <c r="B950356" s="76"/>
      <c r="C950356" s="75"/>
    </row>
    <row r="950357" spans="2:3" x14ac:dyDescent="0.25">
      <c r="B950357" s="76"/>
      <c r="C950357" s="75"/>
    </row>
    <row r="950358" spans="2:3" x14ac:dyDescent="0.25">
      <c r="B950358" s="76"/>
      <c r="C950358" s="75"/>
    </row>
    <row r="950359" spans="2:3" x14ac:dyDescent="0.25">
      <c r="B950359" s="76"/>
      <c r="C950359" s="75"/>
    </row>
    <row r="950360" spans="2:3" x14ac:dyDescent="0.25">
      <c r="B950360" s="76"/>
      <c r="C950360" s="75"/>
    </row>
    <row r="950361" spans="2:3" x14ac:dyDescent="0.25">
      <c r="B950361" s="76"/>
      <c r="C950361" s="75"/>
    </row>
    <row r="950362" spans="2:3" x14ac:dyDescent="0.25">
      <c r="B950362" s="76"/>
      <c r="C950362" s="75"/>
    </row>
    <row r="950363" spans="2:3" x14ac:dyDescent="0.25">
      <c r="B950363" s="76"/>
      <c r="C950363" s="75"/>
    </row>
    <row r="950473" spans="2:3" x14ac:dyDescent="0.25">
      <c r="B950473" s="76"/>
      <c r="C950473" s="75"/>
    </row>
    <row r="950474" spans="2:3" x14ac:dyDescent="0.25">
      <c r="B950474" s="76"/>
      <c r="C950474" s="75"/>
    </row>
    <row r="950475" spans="2:3" x14ac:dyDescent="0.25">
      <c r="B950475" s="76"/>
      <c r="C950475" s="75"/>
    </row>
    <row r="950476" spans="2:3" x14ac:dyDescent="0.25">
      <c r="B950476" s="76"/>
      <c r="C950476" s="75"/>
    </row>
    <row r="950477" spans="2:3" x14ac:dyDescent="0.25">
      <c r="B950477" s="76"/>
      <c r="C950477" s="75"/>
    </row>
    <row r="950478" spans="2:3" x14ac:dyDescent="0.25">
      <c r="B950478" s="76"/>
      <c r="C950478" s="75"/>
    </row>
    <row r="950479" spans="2:3" x14ac:dyDescent="0.25">
      <c r="B950479" s="76"/>
      <c r="C950479" s="75"/>
    </row>
    <row r="950480" spans="2:3" x14ac:dyDescent="0.25">
      <c r="B950480" s="76"/>
      <c r="C950480" s="75"/>
    </row>
    <row r="950481" spans="2:3" x14ac:dyDescent="0.25">
      <c r="B950481" s="76"/>
      <c r="C950481" s="75"/>
    </row>
    <row r="950482" spans="2:3" x14ac:dyDescent="0.25">
      <c r="B950482" s="76"/>
      <c r="C950482" s="75"/>
    </row>
    <row r="950483" spans="2:3" x14ac:dyDescent="0.25">
      <c r="B950483" s="76"/>
      <c r="C950483" s="75"/>
    </row>
    <row r="950484" spans="2:3" x14ac:dyDescent="0.25">
      <c r="B950484" s="76"/>
      <c r="C950484" s="75"/>
    </row>
    <row r="950485" spans="2:3" x14ac:dyDescent="0.25">
      <c r="B950485" s="76"/>
      <c r="C950485" s="75"/>
    </row>
    <row r="950595" spans="2:3" x14ac:dyDescent="0.25">
      <c r="B950595" s="76"/>
      <c r="C950595" s="75"/>
    </row>
    <row r="950596" spans="2:3" x14ac:dyDescent="0.25">
      <c r="B950596" s="76"/>
      <c r="C950596" s="75"/>
    </row>
    <row r="950597" spans="2:3" x14ac:dyDescent="0.25">
      <c r="B950597" s="76"/>
      <c r="C950597" s="75"/>
    </row>
    <row r="950598" spans="2:3" x14ac:dyDescent="0.25">
      <c r="B950598" s="76"/>
      <c r="C950598" s="75"/>
    </row>
    <row r="950599" spans="2:3" x14ac:dyDescent="0.25">
      <c r="B950599" s="76"/>
      <c r="C950599" s="75"/>
    </row>
    <row r="950600" spans="2:3" x14ac:dyDescent="0.25">
      <c r="B950600" s="76"/>
      <c r="C950600" s="75"/>
    </row>
    <row r="950601" spans="2:3" x14ac:dyDescent="0.25">
      <c r="B950601" s="76"/>
      <c r="C950601" s="75"/>
    </row>
    <row r="950602" spans="2:3" x14ac:dyDescent="0.25">
      <c r="B950602" s="76"/>
      <c r="C950602" s="75"/>
    </row>
    <row r="950603" spans="2:3" x14ac:dyDescent="0.25">
      <c r="B950603" s="76"/>
      <c r="C950603" s="75"/>
    </row>
    <row r="950604" spans="2:3" x14ac:dyDescent="0.25">
      <c r="B950604" s="76"/>
      <c r="C950604" s="75"/>
    </row>
    <row r="950605" spans="2:3" x14ac:dyDescent="0.25">
      <c r="B950605" s="76"/>
      <c r="C950605" s="75"/>
    </row>
    <row r="950606" spans="2:3" x14ac:dyDescent="0.25">
      <c r="B950606" s="76"/>
      <c r="C950606" s="75"/>
    </row>
    <row r="950607" spans="2:3" x14ac:dyDescent="0.25">
      <c r="B950607" s="76"/>
      <c r="C950607" s="75"/>
    </row>
    <row r="950717" spans="2:3" x14ac:dyDescent="0.25">
      <c r="B950717" s="76"/>
      <c r="C950717" s="75"/>
    </row>
    <row r="950718" spans="2:3" x14ac:dyDescent="0.25">
      <c r="B950718" s="76"/>
      <c r="C950718" s="75"/>
    </row>
    <row r="950719" spans="2:3" x14ac:dyDescent="0.25">
      <c r="B950719" s="76"/>
      <c r="C950719" s="75"/>
    </row>
    <row r="950720" spans="2:3" x14ac:dyDescent="0.25">
      <c r="B950720" s="76"/>
      <c r="C950720" s="75"/>
    </row>
    <row r="950721" spans="2:3" x14ac:dyDescent="0.25">
      <c r="B950721" s="76"/>
      <c r="C950721" s="75"/>
    </row>
    <row r="950722" spans="2:3" x14ac:dyDescent="0.25">
      <c r="B950722" s="76"/>
      <c r="C950722" s="75"/>
    </row>
    <row r="950723" spans="2:3" x14ac:dyDescent="0.25">
      <c r="B950723" s="76"/>
      <c r="C950723" s="75"/>
    </row>
    <row r="950724" spans="2:3" x14ac:dyDescent="0.25">
      <c r="B950724" s="76"/>
      <c r="C950724" s="75"/>
    </row>
    <row r="950725" spans="2:3" x14ac:dyDescent="0.25">
      <c r="B950725" s="76"/>
      <c r="C950725" s="75"/>
    </row>
    <row r="950726" spans="2:3" x14ac:dyDescent="0.25">
      <c r="B950726" s="76"/>
      <c r="C950726" s="75"/>
    </row>
    <row r="950727" spans="2:3" x14ac:dyDescent="0.25">
      <c r="B950727" s="76"/>
      <c r="C950727" s="75"/>
    </row>
    <row r="950728" spans="2:3" x14ac:dyDescent="0.25">
      <c r="B950728" s="76"/>
      <c r="C950728" s="75"/>
    </row>
    <row r="950729" spans="2:3" x14ac:dyDescent="0.25">
      <c r="B950729" s="76"/>
      <c r="C950729" s="75"/>
    </row>
    <row r="950839" spans="2:3" x14ac:dyDescent="0.25">
      <c r="B950839" s="76"/>
      <c r="C950839" s="75"/>
    </row>
    <row r="950840" spans="2:3" x14ac:dyDescent="0.25">
      <c r="B950840" s="76"/>
      <c r="C950840" s="75"/>
    </row>
    <row r="950841" spans="2:3" x14ac:dyDescent="0.25">
      <c r="B950841" s="76"/>
      <c r="C950841" s="75"/>
    </row>
    <row r="950842" spans="2:3" x14ac:dyDescent="0.25">
      <c r="B950842" s="76"/>
      <c r="C950842" s="75"/>
    </row>
    <row r="950843" spans="2:3" x14ac:dyDescent="0.25">
      <c r="B950843" s="76"/>
      <c r="C950843" s="75"/>
    </row>
    <row r="950844" spans="2:3" x14ac:dyDescent="0.25">
      <c r="B950844" s="76"/>
      <c r="C950844" s="75"/>
    </row>
    <row r="950845" spans="2:3" x14ac:dyDescent="0.25">
      <c r="B950845" s="76"/>
      <c r="C950845" s="75"/>
    </row>
    <row r="950846" spans="2:3" x14ac:dyDescent="0.25">
      <c r="B950846" s="76"/>
      <c r="C950846" s="75"/>
    </row>
    <row r="950847" spans="2:3" x14ac:dyDescent="0.25">
      <c r="B950847" s="76"/>
      <c r="C950847" s="75"/>
    </row>
    <row r="950848" spans="2:3" x14ac:dyDescent="0.25">
      <c r="B950848" s="76"/>
      <c r="C950848" s="75"/>
    </row>
    <row r="950849" spans="2:3" x14ac:dyDescent="0.25">
      <c r="B950849" s="76"/>
      <c r="C950849" s="75"/>
    </row>
    <row r="950850" spans="2:3" x14ac:dyDescent="0.25">
      <c r="B950850" s="76"/>
      <c r="C950850" s="75"/>
    </row>
    <row r="950851" spans="2:3" x14ac:dyDescent="0.25">
      <c r="B950851" s="76"/>
      <c r="C950851" s="75"/>
    </row>
    <row r="950961" spans="2:3" x14ac:dyDescent="0.25">
      <c r="B950961" s="76"/>
      <c r="C950961" s="75"/>
    </row>
    <row r="950962" spans="2:3" x14ac:dyDescent="0.25">
      <c r="B950962" s="76"/>
      <c r="C950962" s="75"/>
    </row>
    <row r="950963" spans="2:3" x14ac:dyDescent="0.25">
      <c r="B950963" s="76"/>
      <c r="C950963" s="75"/>
    </row>
    <row r="950964" spans="2:3" x14ac:dyDescent="0.25">
      <c r="B950964" s="76"/>
      <c r="C950964" s="75"/>
    </row>
    <row r="950965" spans="2:3" x14ac:dyDescent="0.25">
      <c r="B950965" s="76"/>
      <c r="C950965" s="75"/>
    </row>
    <row r="950966" spans="2:3" x14ac:dyDescent="0.25">
      <c r="B950966" s="76"/>
      <c r="C950966" s="75"/>
    </row>
    <row r="950967" spans="2:3" x14ac:dyDescent="0.25">
      <c r="B950967" s="76"/>
      <c r="C950967" s="75"/>
    </row>
    <row r="950968" spans="2:3" x14ac:dyDescent="0.25">
      <c r="B950968" s="76"/>
      <c r="C950968" s="75"/>
    </row>
    <row r="950969" spans="2:3" x14ac:dyDescent="0.25">
      <c r="B950969" s="76"/>
      <c r="C950969" s="75"/>
    </row>
    <row r="950970" spans="2:3" x14ac:dyDescent="0.25">
      <c r="B950970" s="76"/>
      <c r="C950970" s="75"/>
    </row>
    <row r="950971" spans="2:3" x14ac:dyDescent="0.25">
      <c r="B950971" s="76"/>
      <c r="C950971" s="75"/>
    </row>
    <row r="950972" spans="2:3" x14ac:dyDescent="0.25">
      <c r="B950972" s="76"/>
      <c r="C950972" s="75"/>
    </row>
    <row r="950973" spans="2:3" x14ac:dyDescent="0.25">
      <c r="B950973" s="76"/>
      <c r="C950973" s="75"/>
    </row>
    <row r="951083" spans="2:3" x14ac:dyDescent="0.25">
      <c r="B951083" s="76"/>
      <c r="C951083" s="75"/>
    </row>
    <row r="951084" spans="2:3" x14ac:dyDescent="0.25">
      <c r="B951084" s="76"/>
      <c r="C951084" s="75"/>
    </row>
    <row r="951085" spans="2:3" x14ac:dyDescent="0.25">
      <c r="B951085" s="76"/>
      <c r="C951085" s="75"/>
    </row>
    <row r="951086" spans="2:3" x14ac:dyDescent="0.25">
      <c r="B951086" s="76"/>
      <c r="C951086" s="75"/>
    </row>
    <row r="951087" spans="2:3" x14ac:dyDescent="0.25">
      <c r="B951087" s="76"/>
      <c r="C951087" s="75"/>
    </row>
    <row r="951088" spans="2:3" x14ac:dyDescent="0.25">
      <c r="B951088" s="76"/>
      <c r="C951088" s="75"/>
    </row>
    <row r="951089" spans="2:3" x14ac:dyDescent="0.25">
      <c r="B951089" s="76"/>
      <c r="C951089" s="75"/>
    </row>
    <row r="951090" spans="2:3" x14ac:dyDescent="0.25">
      <c r="B951090" s="76"/>
      <c r="C951090" s="75"/>
    </row>
    <row r="951091" spans="2:3" x14ac:dyDescent="0.25">
      <c r="B951091" s="76"/>
      <c r="C951091" s="75"/>
    </row>
    <row r="951092" spans="2:3" x14ac:dyDescent="0.25">
      <c r="B951092" s="76"/>
      <c r="C951092" s="75"/>
    </row>
    <row r="951093" spans="2:3" x14ac:dyDescent="0.25">
      <c r="B951093" s="76"/>
      <c r="C951093" s="75"/>
    </row>
    <row r="951094" spans="2:3" x14ac:dyDescent="0.25">
      <c r="B951094" s="76"/>
      <c r="C951094" s="75"/>
    </row>
    <row r="951095" spans="2:3" x14ac:dyDescent="0.25">
      <c r="B951095" s="76"/>
      <c r="C951095" s="75"/>
    </row>
    <row r="951205" spans="2:3" x14ac:dyDescent="0.25">
      <c r="B951205" s="76"/>
      <c r="C951205" s="75"/>
    </row>
    <row r="951206" spans="2:3" x14ac:dyDescent="0.25">
      <c r="B951206" s="76"/>
      <c r="C951206" s="75"/>
    </row>
    <row r="951207" spans="2:3" x14ac:dyDescent="0.25">
      <c r="B951207" s="76"/>
      <c r="C951207" s="75"/>
    </row>
    <row r="951208" spans="2:3" x14ac:dyDescent="0.25">
      <c r="B951208" s="76"/>
      <c r="C951208" s="75"/>
    </row>
    <row r="951209" spans="2:3" x14ac:dyDescent="0.25">
      <c r="B951209" s="76"/>
      <c r="C951209" s="75"/>
    </row>
    <row r="951210" spans="2:3" x14ac:dyDescent="0.25">
      <c r="B951210" s="76"/>
      <c r="C951210" s="75"/>
    </row>
    <row r="951211" spans="2:3" x14ac:dyDescent="0.25">
      <c r="B951211" s="76"/>
      <c r="C951211" s="75"/>
    </row>
    <row r="951212" spans="2:3" x14ac:dyDescent="0.25">
      <c r="B951212" s="76"/>
      <c r="C951212" s="75"/>
    </row>
    <row r="951213" spans="2:3" x14ac:dyDescent="0.25">
      <c r="B951213" s="76"/>
      <c r="C951213" s="75"/>
    </row>
    <row r="951214" spans="2:3" x14ac:dyDescent="0.25">
      <c r="B951214" s="76"/>
      <c r="C951214" s="75"/>
    </row>
    <row r="951215" spans="2:3" x14ac:dyDescent="0.25">
      <c r="B951215" s="76"/>
      <c r="C951215" s="75"/>
    </row>
    <row r="951216" spans="2:3" x14ac:dyDescent="0.25">
      <c r="B951216" s="76"/>
      <c r="C951216" s="75"/>
    </row>
    <row r="951217" spans="2:3" x14ac:dyDescent="0.25">
      <c r="B951217" s="76"/>
      <c r="C951217" s="75"/>
    </row>
    <row r="951327" spans="2:3" x14ac:dyDescent="0.25">
      <c r="B951327" s="76"/>
      <c r="C951327" s="75"/>
    </row>
    <row r="951328" spans="2:3" x14ac:dyDescent="0.25">
      <c r="B951328" s="76"/>
      <c r="C951328" s="75"/>
    </row>
    <row r="951329" spans="2:3" x14ac:dyDescent="0.25">
      <c r="B951329" s="76"/>
      <c r="C951329" s="75"/>
    </row>
    <row r="951330" spans="2:3" x14ac:dyDescent="0.25">
      <c r="B951330" s="76"/>
      <c r="C951330" s="75"/>
    </row>
    <row r="951331" spans="2:3" x14ac:dyDescent="0.25">
      <c r="B951331" s="76"/>
      <c r="C951331" s="75"/>
    </row>
    <row r="951332" spans="2:3" x14ac:dyDescent="0.25">
      <c r="B951332" s="76"/>
      <c r="C951332" s="75"/>
    </row>
    <row r="951333" spans="2:3" x14ac:dyDescent="0.25">
      <c r="B951333" s="76"/>
      <c r="C951333" s="75"/>
    </row>
    <row r="951334" spans="2:3" x14ac:dyDescent="0.25">
      <c r="B951334" s="76"/>
      <c r="C951334" s="75"/>
    </row>
    <row r="951335" spans="2:3" x14ac:dyDescent="0.25">
      <c r="B951335" s="76"/>
      <c r="C951335" s="75"/>
    </row>
    <row r="951336" spans="2:3" x14ac:dyDescent="0.25">
      <c r="B951336" s="76"/>
      <c r="C951336" s="75"/>
    </row>
    <row r="951337" spans="2:3" x14ac:dyDescent="0.25">
      <c r="B951337" s="76"/>
      <c r="C951337" s="75"/>
    </row>
    <row r="951338" spans="2:3" x14ac:dyDescent="0.25">
      <c r="B951338" s="76"/>
      <c r="C951338" s="75"/>
    </row>
    <row r="951339" spans="2:3" x14ac:dyDescent="0.25">
      <c r="B951339" s="76"/>
      <c r="C951339" s="75"/>
    </row>
    <row r="951449" spans="2:3" x14ac:dyDescent="0.25">
      <c r="B951449" s="76"/>
      <c r="C951449" s="75"/>
    </row>
    <row r="951450" spans="2:3" x14ac:dyDescent="0.25">
      <c r="B951450" s="76"/>
      <c r="C951450" s="75"/>
    </row>
    <row r="951451" spans="2:3" x14ac:dyDescent="0.25">
      <c r="B951451" s="76"/>
      <c r="C951451" s="75"/>
    </row>
    <row r="951452" spans="2:3" x14ac:dyDescent="0.25">
      <c r="B951452" s="76"/>
      <c r="C951452" s="75"/>
    </row>
    <row r="951453" spans="2:3" x14ac:dyDescent="0.25">
      <c r="B951453" s="76"/>
      <c r="C951453" s="75"/>
    </row>
    <row r="951454" spans="2:3" x14ac:dyDescent="0.25">
      <c r="B951454" s="76"/>
      <c r="C951454" s="75"/>
    </row>
    <row r="951455" spans="2:3" x14ac:dyDescent="0.25">
      <c r="B951455" s="76"/>
      <c r="C951455" s="75"/>
    </row>
    <row r="951456" spans="2:3" x14ac:dyDescent="0.25">
      <c r="B951456" s="76"/>
      <c r="C951456" s="75"/>
    </row>
    <row r="951457" spans="2:3" x14ac:dyDescent="0.25">
      <c r="B951457" s="76"/>
      <c r="C951457" s="75"/>
    </row>
    <row r="951458" spans="2:3" x14ac:dyDescent="0.25">
      <c r="B951458" s="76"/>
      <c r="C951458" s="75"/>
    </row>
    <row r="951459" spans="2:3" x14ac:dyDescent="0.25">
      <c r="B951459" s="76"/>
      <c r="C951459" s="75"/>
    </row>
    <row r="951460" spans="2:3" x14ac:dyDescent="0.25">
      <c r="B951460" s="76"/>
      <c r="C951460" s="75"/>
    </row>
    <row r="951461" spans="2:3" x14ac:dyDescent="0.25">
      <c r="B951461" s="76"/>
      <c r="C951461" s="75"/>
    </row>
    <row r="951571" spans="2:3" x14ac:dyDescent="0.25">
      <c r="B951571" s="76"/>
      <c r="C951571" s="75"/>
    </row>
    <row r="951572" spans="2:3" x14ac:dyDescent="0.25">
      <c r="B951572" s="76"/>
      <c r="C951572" s="75"/>
    </row>
    <row r="951573" spans="2:3" x14ac:dyDescent="0.25">
      <c r="B951573" s="76"/>
      <c r="C951573" s="75"/>
    </row>
    <row r="951574" spans="2:3" x14ac:dyDescent="0.25">
      <c r="B951574" s="76"/>
      <c r="C951574" s="75"/>
    </row>
    <row r="951575" spans="2:3" x14ac:dyDescent="0.25">
      <c r="B951575" s="76"/>
      <c r="C951575" s="75"/>
    </row>
    <row r="951576" spans="2:3" x14ac:dyDescent="0.25">
      <c r="B951576" s="76"/>
      <c r="C951576" s="75"/>
    </row>
    <row r="951577" spans="2:3" x14ac:dyDescent="0.25">
      <c r="B951577" s="76"/>
      <c r="C951577" s="75"/>
    </row>
    <row r="951578" spans="2:3" x14ac:dyDescent="0.25">
      <c r="B951578" s="76"/>
      <c r="C951578" s="75"/>
    </row>
    <row r="951579" spans="2:3" x14ac:dyDescent="0.25">
      <c r="B951579" s="76"/>
      <c r="C951579" s="75"/>
    </row>
    <row r="951580" spans="2:3" x14ac:dyDescent="0.25">
      <c r="B951580" s="76"/>
      <c r="C951580" s="75"/>
    </row>
    <row r="951581" spans="2:3" x14ac:dyDescent="0.25">
      <c r="B951581" s="76"/>
      <c r="C951581" s="75"/>
    </row>
    <row r="951582" spans="2:3" x14ac:dyDescent="0.25">
      <c r="B951582" s="76"/>
      <c r="C951582" s="75"/>
    </row>
    <row r="951583" spans="2:3" x14ac:dyDescent="0.25">
      <c r="B951583" s="76"/>
      <c r="C951583" s="75"/>
    </row>
    <row r="951693" spans="2:3" x14ac:dyDescent="0.25">
      <c r="B951693" s="76"/>
      <c r="C951693" s="75"/>
    </row>
    <row r="951694" spans="2:3" x14ac:dyDescent="0.25">
      <c r="B951694" s="76"/>
      <c r="C951694" s="75"/>
    </row>
    <row r="951695" spans="2:3" x14ac:dyDescent="0.25">
      <c r="B951695" s="76"/>
      <c r="C951695" s="75"/>
    </row>
    <row r="951696" spans="2:3" x14ac:dyDescent="0.25">
      <c r="B951696" s="76"/>
      <c r="C951696" s="75"/>
    </row>
    <row r="951697" spans="2:3" x14ac:dyDescent="0.25">
      <c r="B951697" s="76"/>
      <c r="C951697" s="75"/>
    </row>
    <row r="951698" spans="2:3" x14ac:dyDescent="0.25">
      <c r="B951698" s="76"/>
      <c r="C951698" s="75"/>
    </row>
    <row r="951699" spans="2:3" x14ac:dyDescent="0.25">
      <c r="B951699" s="76"/>
      <c r="C951699" s="75"/>
    </row>
    <row r="951700" spans="2:3" x14ac:dyDescent="0.25">
      <c r="B951700" s="76"/>
      <c r="C951700" s="75"/>
    </row>
    <row r="951701" spans="2:3" x14ac:dyDescent="0.25">
      <c r="B951701" s="76"/>
      <c r="C951701" s="75"/>
    </row>
    <row r="951702" spans="2:3" x14ac:dyDescent="0.25">
      <c r="B951702" s="76"/>
      <c r="C951702" s="75"/>
    </row>
    <row r="951703" spans="2:3" x14ac:dyDescent="0.25">
      <c r="B951703" s="76"/>
      <c r="C951703" s="75"/>
    </row>
    <row r="951704" spans="2:3" x14ac:dyDescent="0.25">
      <c r="B951704" s="76"/>
      <c r="C951704" s="75"/>
    </row>
    <row r="951705" spans="2:3" x14ac:dyDescent="0.25">
      <c r="B951705" s="76"/>
      <c r="C951705" s="75"/>
    </row>
    <row r="951815" spans="2:3" x14ac:dyDescent="0.25">
      <c r="B951815" s="76"/>
      <c r="C951815" s="75"/>
    </row>
    <row r="951816" spans="2:3" x14ac:dyDescent="0.25">
      <c r="B951816" s="76"/>
      <c r="C951816" s="75"/>
    </row>
    <row r="951817" spans="2:3" x14ac:dyDescent="0.25">
      <c r="B951817" s="76"/>
      <c r="C951817" s="75"/>
    </row>
    <row r="951818" spans="2:3" x14ac:dyDescent="0.25">
      <c r="B951818" s="76"/>
      <c r="C951818" s="75"/>
    </row>
    <row r="951819" spans="2:3" x14ac:dyDescent="0.25">
      <c r="B951819" s="76"/>
      <c r="C951819" s="75"/>
    </row>
    <row r="951820" spans="2:3" x14ac:dyDescent="0.25">
      <c r="B951820" s="76"/>
      <c r="C951820" s="75"/>
    </row>
    <row r="951821" spans="2:3" x14ac:dyDescent="0.25">
      <c r="B951821" s="76"/>
      <c r="C951821" s="75"/>
    </row>
    <row r="951822" spans="2:3" x14ac:dyDescent="0.25">
      <c r="B951822" s="76"/>
      <c r="C951822" s="75"/>
    </row>
    <row r="951823" spans="2:3" x14ac:dyDescent="0.25">
      <c r="B951823" s="76"/>
      <c r="C951823" s="75"/>
    </row>
    <row r="951824" spans="2:3" x14ac:dyDescent="0.25">
      <c r="B951824" s="76"/>
      <c r="C951824" s="75"/>
    </row>
    <row r="951825" spans="2:3" x14ac:dyDescent="0.25">
      <c r="B951825" s="76"/>
      <c r="C951825" s="75"/>
    </row>
    <row r="951826" spans="2:3" x14ac:dyDescent="0.25">
      <c r="B951826" s="76"/>
      <c r="C951826" s="75"/>
    </row>
    <row r="951827" spans="2:3" x14ac:dyDescent="0.25">
      <c r="B951827" s="76"/>
      <c r="C951827" s="75"/>
    </row>
    <row r="951937" spans="2:3" x14ac:dyDescent="0.25">
      <c r="B951937" s="76"/>
      <c r="C951937" s="75"/>
    </row>
    <row r="951938" spans="2:3" x14ac:dyDescent="0.25">
      <c r="B951938" s="76"/>
      <c r="C951938" s="75"/>
    </row>
    <row r="951939" spans="2:3" x14ac:dyDescent="0.25">
      <c r="B951939" s="76"/>
      <c r="C951939" s="75"/>
    </row>
    <row r="951940" spans="2:3" x14ac:dyDescent="0.25">
      <c r="B951940" s="76"/>
      <c r="C951940" s="75"/>
    </row>
    <row r="951941" spans="2:3" x14ac:dyDescent="0.25">
      <c r="B951941" s="76"/>
      <c r="C951941" s="75"/>
    </row>
    <row r="951942" spans="2:3" x14ac:dyDescent="0.25">
      <c r="B951942" s="76"/>
      <c r="C951942" s="75"/>
    </row>
    <row r="951943" spans="2:3" x14ac:dyDescent="0.25">
      <c r="B951943" s="76"/>
      <c r="C951943" s="75"/>
    </row>
    <row r="951944" spans="2:3" x14ac:dyDescent="0.25">
      <c r="B951944" s="76"/>
      <c r="C951944" s="75"/>
    </row>
    <row r="951945" spans="2:3" x14ac:dyDescent="0.25">
      <c r="B951945" s="76"/>
      <c r="C951945" s="75"/>
    </row>
    <row r="951946" spans="2:3" x14ac:dyDescent="0.25">
      <c r="B951946" s="76"/>
      <c r="C951946" s="75"/>
    </row>
    <row r="951947" spans="2:3" x14ac:dyDescent="0.25">
      <c r="B951947" s="76"/>
      <c r="C951947" s="75"/>
    </row>
    <row r="951948" spans="2:3" x14ac:dyDescent="0.25">
      <c r="B951948" s="76"/>
      <c r="C951948" s="75"/>
    </row>
    <row r="951949" spans="2:3" x14ac:dyDescent="0.25">
      <c r="B951949" s="76"/>
      <c r="C951949" s="75"/>
    </row>
    <row r="952059" spans="2:3" x14ac:dyDescent="0.25">
      <c r="B952059" s="76"/>
      <c r="C952059" s="75"/>
    </row>
    <row r="952060" spans="2:3" x14ac:dyDescent="0.25">
      <c r="B952060" s="76"/>
      <c r="C952060" s="75"/>
    </row>
    <row r="952061" spans="2:3" x14ac:dyDescent="0.25">
      <c r="B952061" s="76"/>
      <c r="C952061" s="75"/>
    </row>
    <row r="952062" spans="2:3" x14ac:dyDescent="0.25">
      <c r="B952062" s="76"/>
      <c r="C952062" s="75"/>
    </row>
    <row r="952063" spans="2:3" x14ac:dyDescent="0.25">
      <c r="B952063" s="76"/>
      <c r="C952063" s="75"/>
    </row>
    <row r="952064" spans="2:3" x14ac:dyDescent="0.25">
      <c r="B952064" s="76"/>
      <c r="C952064" s="75"/>
    </row>
    <row r="952065" spans="2:3" x14ac:dyDescent="0.25">
      <c r="B952065" s="76"/>
      <c r="C952065" s="75"/>
    </row>
    <row r="952066" spans="2:3" x14ac:dyDescent="0.25">
      <c r="B952066" s="76"/>
      <c r="C952066" s="75"/>
    </row>
    <row r="952067" spans="2:3" x14ac:dyDescent="0.25">
      <c r="B952067" s="76"/>
      <c r="C952067" s="75"/>
    </row>
    <row r="952068" spans="2:3" x14ac:dyDescent="0.25">
      <c r="B952068" s="76"/>
      <c r="C952068" s="75"/>
    </row>
    <row r="952069" spans="2:3" x14ac:dyDescent="0.25">
      <c r="B952069" s="76"/>
      <c r="C952069" s="75"/>
    </row>
    <row r="952070" spans="2:3" x14ac:dyDescent="0.25">
      <c r="B952070" s="76"/>
      <c r="C952070" s="75"/>
    </row>
    <row r="952071" spans="2:3" x14ac:dyDescent="0.25">
      <c r="B952071" s="76"/>
      <c r="C952071" s="75"/>
    </row>
    <row r="952181" spans="2:3" x14ac:dyDescent="0.25">
      <c r="B952181" s="76"/>
      <c r="C952181" s="75"/>
    </row>
    <row r="952182" spans="2:3" x14ac:dyDescent="0.25">
      <c r="B952182" s="76"/>
      <c r="C952182" s="75"/>
    </row>
    <row r="952183" spans="2:3" x14ac:dyDescent="0.25">
      <c r="B952183" s="76"/>
      <c r="C952183" s="75"/>
    </row>
    <row r="952184" spans="2:3" x14ac:dyDescent="0.25">
      <c r="B952184" s="76"/>
      <c r="C952184" s="75"/>
    </row>
    <row r="952185" spans="2:3" x14ac:dyDescent="0.25">
      <c r="B952185" s="76"/>
      <c r="C952185" s="75"/>
    </row>
    <row r="952186" spans="2:3" x14ac:dyDescent="0.25">
      <c r="B952186" s="76"/>
      <c r="C952186" s="75"/>
    </row>
    <row r="952187" spans="2:3" x14ac:dyDescent="0.25">
      <c r="B952187" s="76"/>
      <c r="C952187" s="75"/>
    </row>
    <row r="952188" spans="2:3" x14ac:dyDescent="0.25">
      <c r="B952188" s="76"/>
      <c r="C952188" s="75"/>
    </row>
    <row r="952189" spans="2:3" x14ac:dyDescent="0.25">
      <c r="B952189" s="76"/>
      <c r="C952189" s="75"/>
    </row>
    <row r="952190" spans="2:3" x14ac:dyDescent="0.25">
      <c r="B952190" s="76"/>
      <c r="C952190" s="75"/>
    </row>
    <row r="952191" spans="2:3" x14ac:dyDescent="0.25">
      <c r="B952191" s="76"/>
      <c r="C952191" s="75"/>
    </row>
    <row r="952192" spans="2:3" x14ac:dyDescent="0.25">
      <c r="B952192" s="76"/>
      <c r="C952192" s="75"/>
    </row>
    <row r="952193" spans="2:3" x14ac:dyDescent="0.25">
      <c r="B952193" s="76"/>
      <c r="C952193" s="75"/>
    </row>
    <row r="952303" spans="2:3" x14ac:dyDescent="0.25">
      <c r="B952303" s="76"/>
      <c r="C952303" s="75"/>
    </row>
    <row r="952304" spans="2:3" x14ac:dyDescent="0.25">
      <c r="B952304" s="76"/>
      <c r="C952304" s="75"/>
    </row>
    <row r="952305" spans="2:3" x14ac:dyDescent="0.25">
      <c r="B952305" s="76"/>
      <c r="C952305" s="75"/>
    </row>
    <row r="952306" spans="2:3" x14ac:dyDescent="0.25">
      <c r="B952306" s="76"/>
      <c r="C952306" s="75"/>
    </row>
    <row r="952307" spans="2:3" x14ac:dyDescent="0.25">
      <c r="B952307" s="76"/>
      <c r="C952307" s="75"/>
    </row>
    <row r="952308" spans="2:3" x14ac:dyDescent="0.25">
      <c r="B952308" s="76"/>
      <c r="C952308" s="75"/>
    </row>
    <row r="952309" spans="2:3" x14ac:dyDescent="0.25">
      <c r="B952309" s="76"/>
      <c r="C952309" s="75"/>
    </row>
    <row r="952310" spans="2:3" x14ac:dyDescent="0.25">
      <c r="B952310" s="76"/>
      <c r="C952310" s="75"/>
    </row>
    <row r="952311" spans="2:3" x14ac:dyDescent="0.25">
      <c r="B952311" s="76"/>
      <c r="C952311" s="75"/>
    </row>
    <row r="952312" spans="2:3" x14ac:dyDescent="0.25">
      <c r="B952312" s="76"/>
      <c r="C952312" s="75"/>
    </row>
    <row r="952313" spans="2:3" x14ac:dyDescent="0.25">
      <c r="B952313" s="76"/>
      <c r="C952313" s="75"/>
    </row>
    <row r="952314" spans="2:3" x14ac:dyDescent="0.25">
      <c r="B952314" s="76"/>
      <c r="C952314" s="75"/>
    </row>
    <row r="952315" spans="2:3" x14ac:dyDescent="0.25">
      <c r="B952315" s="76"/>
      <c r="C952315" s="75"/>
    </row>
    <row r="952425" spans="2:3" x14ac:dyDescent="0.25">
      <c r="B952425" s="76"/>
      <c r="C952425" s="75"/>
    </row>
    <row r="952426" spans="2:3" x14ac:dyDescent="0.25">
      <c r="B952426" s="76"/>
      <c r="C952426" s="75"/>
    </row>
    <row r="952427" spans="2:3" x14ac:dyDescent="0.25">
      <c r="B952427" s="76"/>
      <c r="C952427" s="75"/>
    </row>
    <row r="952428" spans="2:3" x14ac:dyDescent="0.25">
      <c r="B952428" s="76"/>
      <c r="C952428" s="75"/>
    </row>
    <row r="952429" spans="2:3" x14ac:dyDescent="0.25">
      <c r="B952429" s="76"/>
      <c r="C952429" s="75"/>
    </row>
    <row r="952430" spans="2:3" x14ac:dyDescent="0.25">
      <c r="B952430" s="76"/>
      <c r="C952430" s="75"/>
    </row>
    <row r="952431" spans="2:3" x14ac:dyDescent="0.25">
      <c r="B952431" s="76"/>
      <c r="C952431" s="75"/>
    </row>
    <row r="952432" spans="2:3" x14ac:dyDescent="0.25">
      <c r="B952432" s="76"/>
      <c r="C952432" s="75"/>
    </row>
    <row r="952433" spans="2:3" x14ac:dyDescent="0.25">
      <c r="B952433" s="76"/>
      <c r="C952433" s="75"/>
    </row>
    <row r="952434" spans="2:3" x14ac:dyDescent="0.25">
      <c r="B952434" s="76"/>
      <c r="C952434" s="75"/>
    </row>
    <row r="952435" spans="2:3" x14ac:dyDescent="0.25">
      <c r="B952435" s="76"/>
      <c r="C952435" s="75"/>
    </row>
    <row r="952436" spans="2:3" x14ac:dyDescent="0.25">
      <c r="B952436" s="76"/>
      <c r="C952436" s="75"/>
    </row>
    <row r="952437" spans="2:3" x14ac:dyDescent="0.25">
      <c r="B952437" s="76"/>
      <c r="C952437" s="75"/>
    </row>
    <row r="952547" spans="2:3" x14ac:dyDescent="0.25">
      <c r="B952547" s="76"/>
      <c r="C952547" s="75"/>
    </row>
    <row r="952548" spans="2:3" x14ac:dyDescent="0.25">
      <c r="B952548" s="76"/>
      <c r="C952548" s="75"/>
    </row>
    <row r="952549" spans="2:3" x14ac:dyDescent="0.25">
      <c r="B952549" s="76"/>
      <c r="C952549" s="75"/>
    </row>
    <row r="952550" spans="2:3" x14ac:dyDescent="0.25">
      <c r="B952550" s="76"/>
      <c r="C952550" s="75"/>
    </row>
    <row r="952551" spans="2:3" x14ac:dyDescent="0.25">
      <c r="B952551" s="76"/>
      <c r="C952551" s="75"/>
    </row>
    <row r="952552" spans="2:3" x14ac:dyDescent="0.25">
      <c r="B952552" s="76"/>
      <c r="C952552" s="75"/>
    </row>
    <row r="952553" spans="2:3" x14ac:dyDescent="0.25">
      <c r="B952553" s="76"/>
      <c r="C952553" s="75"/>
    </row>
    <row r="952554" spans="2:3" x14ac:dyDescent="0.25">
      <c r="B952554" s="76"/>
      <c r="C952554" s="75"/>
    </row>
    <row r="952555" spans="2:3" x14ac:dyDescent="0.25">
      <c r="B952555" s="76"/>
      <c r="C952555" s="75"/>
    </row>
    <row r="952556" spans="2:3" x14ac:dyDescent="0.25">
      <c r="B952556" s="76"/>
      <c r="C952556" s="75"/>
    </row>
    <row r="952557" spans="2:3" x14ac:dyDescent="0.25">
      <c r="B952557" s="76"/>
      <c r="C952557" s="75"/>
    </row>
    <row r="952558" spans="2:3" x14ac:dyDescent="0.25">
      <c r="B952558" s="76"/>
      <c r="C952558" s="75"/>
    </row>
    <row r="952559" spans="2:3" x14ac:dyDescent="0.25">
      <c r="B952559" s="76"/>
      <c r="C952559" s="75"/>
    </row>
    <row r="952669" spans="2:3" x14ac:dyDescent="0.25">
      <c r="B952669" s="76"/>
      <c r="C952669" s="75"/>
    </row>
    <row r="952670" spans="2:3" x14ac:dyDescent="0.25">
      <c r="B952670" s="76"/>
      <c r="C952670" s="75"/>
    </row>
    <row r="952671" spans="2:3" x14ac:dyDescent="0.25">
      <c r="B952671" s="76"/>
      <c r="C952671" s="75"/>
    </row>
    <row r="952672" spans="2:3" x14ac:dyDescent="0.25">
      <c r="B952672" s="76"/>
      <c r="C952672" s="75"/>
    </row>
    <row r="952673" spans="2:3" x14ac:dyDescent="0.25">
      <c r="B952673" s="76"/>
      <c r="C952673" s="75"/>
    </row>
    <row r="952674" spans="2:3" x14ac:dyDescent="0.25">
      <c r="B952674" s="76"/>
      <c r="C952674" s="75"/>
    </row>
    <row r="952675" spans="2:3" x14ac:dyDescent="0.25">
      <c r="B952675" s="76"/>
      <c r="C952675" s="75"/>
    </row>
    <row r="952676" spans="2:3" x14ac:dyDescent="0.25">
      <c r="B952676" s="76"/>
      <c r="C952676" s="75"/>
    </row>
    <row r="952677" spans="2:3" x14ac:dyDescent="0.25">
      <c r="B952677" s="76"/>
      <c r="C952677" s="75"/>
    </row>
    <row r="952678" spans="2:3" x14ac:dyDescent="0.25">
      <c r="B952678" s="76"/>
      <c r="C952678" s="75"/>
    </row>
    <row r="952679" spans="2:3" x14ac:dyDescent="0.25">
      <c r="B952679" s="76"/>
      <c r="C952679" s="75"/>
    </row>
    <row r="952680" spans="2:3" x14ac:dyDescent="0.25">
      <c r="B952680" s="76"/>
      <c r="C952680" s="75"/>
    </row>
    <row r="952681" spans="2:3" x14ac:dyDescent="0.25">
      <c r="B952681" s="76"/>
      <c r="C952681" s="75"/>
    </row>
    <row r="952791" spans="2:3" x14ac:dyDescent="0.25">
      <c r="B952791" s="76"/>
      <c r="C952791" s="75"/>
    </row>
    <row r="952792" spans="2:3" x14ac:dyDescent="0.25">
      <c r="B952792" s="76"/>
      <c r="C952792" s="75"/>
    </row>
    <row r="952793" spans="2:3" x14ac:dyDescent="0.25">
      <c r="B952793" s="76"/>
      <c r="C952793" s="75"/>
    </row>
    <row r="952794" spans="2:3" x14ac:dyDescent="0.25">
      <c r="B952794" s="76"/>
      <c r="C952794" s="75"/>
    </row>
    <row r="952795" spans="2:3" x14ac:dyDescent="0.25">
      <c r="B952795" s="76"/>
      <c r="C952795" s="75"/>
    </row>
    <row r="952796" spans="2:3" x14ac:dyDescent="0.25">
      <c r="B952796" s="76"/>
      <c r="C952796" s="75"/>
    </row>
    <row r="952797" spans="2:3" x14ac:dyDescent="0.25">
      <c r="B952797" s="76"/>
      <c r="C952797" s="75"/>
    </row>
    <row r="952798" spans="2:3" x14ac:dyDescent="0.25">
      <c r="B952798" s="76"/>
      <c r="C952798" s="75"/>
    </row>
    <row r="952799" spans="2:3" x14ac:dyDescent="0.25">
      <c r="B952799" s="76"/>
      <c r="C952799" s="75"/>
    </row>
    <row r="952800" spans="2:3" x14ac:dyDescent="0.25">
      <c r="B952800" s="76"/>
      <c r="C952800" s="75"/>
    </row>
    <row r="952801" spans="2:3" x14ac:dyDescent="0.25">
      <c r="B952801" s="76"/>
      <c r="C952801" s="75"/>
    </row>
    <row r="952802" spans="2:3" x14ac:dyDescent="0.25">
      <c r="B952802" s="76"/>
      <c r="C952802" s="75"/>
    </row>
    <row r="952803" spans="2:3" x14ac:dyDescent="0.25">
      <c r="B952803" s="76"/>
      <c r="C952803" s="75"/>
    </row>
    <row r="952913" spans="2:3" x14ac:dyDescent="0.25">
      <c r="B952913" s="76"/>
      <c r="C952913" s="75"/>
    </row>
    <row r="952914" spans="2:3" x14ac:dyDescent="0.25">
      <c r="B952914" s="76"/>
      <c r="C952914" s="75"/>
    </row>
    <row r="952915" spans="2:3" x14ac:dyDescent="0.25">
      <c r="B952915" s="76"/>
      <c r="C952915" s="75"/>
    </row>
    <row r="952916" spans="2:3" x14ac:dyDescent="0.25">
      <c r="B952916" s="76"/>
      <c r="C952916" s="75"/>
    </row>
    <row r="952917" spans="2:3" x14ac:dyDescent="0.25">
      <c r="B952917" s="76"/>
      <c r="C952917" s="75"/>
    </row>
    <row r="952918" spans="2:3" x14ac:dyDescent="0.25">
      <c r="B952918" s="76"/>
      <c r="C952918" s="75"/>
    </row>
    <row r="952919" spans="2:3" x14ac:dyDescent="0.25">
      <c r="B952919" s="76"/>
      <c r="C952919" s="75"/>
    </row>
    <row r="952920" spans="2:3" x14ac:dyDescent="0.25">
      <c r="B952920" s="76"/>
      <c r="C952920" s="75"/>
    </row>
    <row r="952921" spans="2:3" x14ac:dyDescent="0.25">
      <c r="B952921" s="76"/>
      <c r="C952921" s="75"/>
    </row>
    <row r="952922" spans="2:3" x14ac:dyDescent="0.25">
      <c r="B952922" s="76"/>
      <c r="C952922" s="75"/>
    </row>
    <row r="952923" spans="2:3" x14ac:dyDescent="0.25">
      <c r="B952923" s="76"/>
      <c r="C952923" s="75"/>
    </row>
    <row r="952924" spans="2:3" x14ac:dyDescent="0.25">
      <c r="B952924" s="76"/>
      <c r="C952924" s="75"/>
    </row>
    <row r="952925" spans="2:3" x14ac:dyDescent="0.25">
      <c r="B952925" s="76"/>
      <c r="C952925" s="75"/>
    </row>
    <row r="953035" spans="2:3" x14ac:dyDescent="0.25">
      <c r="B953035" s="76"/>
      <c r="C953035" s="75"/>
    </row>
    <row r="953036" spans="2:3" x14ac:dyDescent="0.25">
      <c r="B953036" s="76"/>
      <c r="C953036" s="75"/>
    </row>
    <row r="953037" spans="2:3" x14ac:dyDescent="0.25">
      <c r="B953037" s="76"/>
      <c r="C953037" s="75"/>
    </row>
    <row r="953038" spans="2:3" x14ac:dyDescent="0.25">
      <c r="B953038" s="76"/>
      <c r="C953038" s="75"/>
    </row>
    <row r="953039" spans="2:3" x14ac:dyDescent="0.25">
      <c r="B953039" s="76"/>
      <c r="C953039" s="75"/>
    </row>
    <row r="953040" spans="2:3" x14ac:dyDescent="0.25">
      <c r="B953040" s="76"/>
      <c r="C953040" s="75"/>
    </row>
    <row r="953041" spans="2:3" x14ac:dyDescent="0.25">
      <c r="B953041" s="76"/>
      <c r="C953041" s="75"/>
    </row>
    <row r="953042" spans="2:3" x14ac:dyDescent="0.25">
      <c r="B953042" s="76"/>
      <c r="C953042" s="75"/>
    </row>
    <row r="953043" spans="2:3" x14ac:dyDescent="0.25">
      <c r="B953043" s="76"/>
      <c r="C953043" s="75"/>
    </row>
    <row r="953044" spans="2:3" x14ac:dyDescent="0.25">
      <c r="B953044" s="76"/>
      <c r="C953044" s="75"/>
    </row>
    <row r="953045" spans="2:3" x14ac:dyDescent="0.25">
      <c r="B953045" s="76"/>
      <c r="C953045" s="75"/>
    </row>
    <row r="953046" spans="2:3" x14ac:dyDescent="0.25">
      <c r="B953046" s="76"/>
      <c r="C953046" s="75"/>
    </row>
    <row r="953047" spans="2:3" x14ac:dyDescent="0.25">
      <c r="B953047" s="76"/>
      <c r="C953047" s="75"/>
    </row>
    <row r="953157" spans="2:3" x14ac:dyDescent="0.25">
      <c r="B953157" s="76"/>
      <c r="C953157" s="75"/>
    </row>
    <row r="953158" spans="2:3" x14ac:dyDescent="0.25">
      <c r="B953158" s="76"/>
      <c r="C953158" s="75"/>
    </row>
    <row r="953159" spans="2:3" x14ac:dyDescent="0.25">
      <c r="B953159" s="76"/>
      <c r="C953159" s="75"/>
    </row>
    <row r="953160" spans="2:3" x14ac:dyDescent="0.25">
      <c r="B953160" s="76"/>
      <c r="C953160" s="75"/>
    </row>
    <row r="953161" spans="2:3" x14ac:dyDescent="0.25">
      <c r="B953161" s="76"/>
      <c r="C953161" s="75"/>
    </row>
    <row r="953162" spans="2:3" x14ac:dyDescent="0.25">
      <c r="B953162" s="76"/>
      <c r="C953162" s="75"/>
    </row>
    <row r="953163" spans="2:3" x14ac:dyDescent="0.25">
      <c r="B953163" s="76"/>
      <c r="C953163" s="75"/>
    </row>
    <row r="953164" spans="2:3" x14ac:dyDescent="0.25">
      <c r="B953164" s="76"/>
      <c r="C953164" s="75"/>
    </row>
    <row r="953165" spans="2:3" x14ac:dyDescent="0.25">
      <c r="B953165" s="76"/>
      <c r="C953165" s="75"/>
    </row>
    <row r="953166" spans="2:3" x14ac:dyDescent="0.25">
      <c r="B953166" s="76"/>
      <c r="C953166" s="75"/>
    </row>
    <row r="953167" spans="2:3" x14ac:dyDescent="0.25">
      <c r="B953167" s="76"/>
      <c r="C953167" s="75"/>
    </row>
    <row r="953168" spans="2:3" x14ac:dyDescent="0.25">
      <c r="B953168" s="76"/>
      <c r="C953168" s="75"/>
    </row>
    <row r="953169" spans="2:3" x14ac:dyDescent="0.25">
      <c r="B953169" s="76"/>
      <c r="C953169" s="75"/>
    </row>
    <row r="953279" spans="2:3" x14ac:dyDescent="0.25">
      <c r="B953279" s="76"/>
      <c r="C953279" s="75"/>
    </row>
    <row r="953280" spans="2:3" x14ac:dyDescent="0.25">
      <c r="B953280" s="76"/>
      <c r="C953280" s="75"/>
    </row>
    <row r="953281" spans="2:3" x14ac:dyDescent="0.25">
      <c r="B953281" s="76"/>
      <c r="C953281" s="75"/>
    </row>
    <row r="953282" spans="2:3" x14ac:dyDescent="0.25">
      <c r="B953282" s="76"/>
      <c r="C953282" s="75"/>
    </row>
    <row r="953283" spans="2:3" x14ac:dyDescent="0.25">
      <c r="B953283" s="76"/>
      <c r="C953283" s="75"/>
    </row>
    <row r="953284" spans="2:3" x14ac:dyDescent="0.25">
      <c r="B953284" s="76"/>
      <c r="C953284" s="75"/>
    </row>
    <row r="953285" spans="2:3" x14ac:dyDescent="0.25">
      <c r="B953285" s="76"/>
      <c r="C953285" s="75"/>
    </row>
    <row r="953286" spans="2:3" x14ac:dyDescent="0.25">
      <c r="B953286" s="76"/>
      <c r="C953286" s="75"/>
    </row>
    <row r="953287" spans="2:3" x14ac:dyDescent="0.25">
      <c r="B953287" s="76"/>
      <c r="C953287" s="75"/>
    </row>
    <row r="953288" spans="2:3" x14ac:dyDescent="0.25">
      <c r="B953288" s="76"/>
      <c r="C953288" s="75"/>
    </row>
    <row r="953289" spans="2:3" x14ac:dyDescent="0.25">
      <c r="B953289" s="76"/>
      <c r="C953289" s="75"/>
    </row>
    <row r="953290" spans="2:3" x14ac:dyDescent="0.25">
      <c r="B953290" s="76"/>
      <c r="C953290" s="75"/>
    </row>
    <row r="953291" spans="2:3" x14ac:dyDescent="0.25">
      <c r="B953291" s="76"/>
      <c r="C953291" s="75"/>
    </row>
    <row r="953401" spans="2:3" x14ac:dyDescent="0.25">
      <c r="B953401" s="76"/>
      <c r="C953401" s="75"/>
    </row>
    <row r="953402" spans="2:3" x14ac:dyDescent="0.25">
      <c r="B953402" s="76"/>
      <c r="C953402" s="75"/>
    </row>
    <row r="953403" spans="2:3" x14ac:dyDescent="0.25">
      <c r="B953403" s="76"/>
      <c r="C953403" s="75"/>
    </row>
    <row r="953404" spans="2:3" x14ac:dyDescent="0.25">
      <c r="B953404" s="76"/>
      <c r="C953404" s="75"/>
    </row>
    <row r="953405" spans="2:3" x14ac:dyDescent="0.25">
      <c r="B953405" s="76"/>
      <c r="C953405" s="75"/>
    </row>
    <row r="953406" spans="2:3" x14ac:dyDescent="0.25">
      <c r="B953406" s="76"/>
      <c r="C953406" s="75"/>
    </row>
    <row r="953407" spans="2:3" x14ac:dyDescent="0.25">
      <c r="B953407" s="76"/>
      <c r="C953407" s="75"/>
    </row>
    <row r="953408" spans="2:3" x14ac:dyDescent="0.25">
      <c r="B953408" s="76"/>
      <c r="C953408" s="75"/>
    </row>
    <row r="953409" spans="2:3" x14ac:dyDescent="0.25">
      <c r="B953409" s="76"/>
      <c r="C953409" s="75"/>
    </row>
    <row r="953410" spans="2:3" x14ac:dyDescent="0.25">
      <c r="B953410" s="76"/>
      <c r="C953410" s="75"/>
    </row>
    <row r="953411" spans="2:3" x14ac:dyDescent="0.25">
      <c r="B953411" s="76"/>
      <c r="C953411" s="75"/>
    </row>
    <row r="953412" spans="2:3" x14ac:dyDescent="0.25">
      <c r="B953412" s="76"/>
      <c r="C953412" s="75"/>
    </row>
    <row r="953413" spans="2:3" x14ac:dyDescent="0.25">
      <c r="B953413" s="76"/>
      <c r="C953413" s="75"/>
    </row>
    <row r="953523" spans="2:3" x14ac:dyDescent="0.25">
      <c r="B953523" s="76"/>
      <c r="C953523" s="75"/>
    </row>
    <row r="953524" spans="2:3" x14ac:dyDescent="0.25">
      <c r="B953524" s="76"/>
      <c r="C953524" s="75"/>
    </row>
    <row r="953525" spans="2:3" x14ac:dyDescent="0.25">
      <c r="B953525" s="76"/>
      <c r="C953525" s="75"/>
    </row>
    <row r="953526" spans="2:3" x14ac:dyDescent="0.25">
      <c r="B953526" s="76"/>
      <c r="C953526" s="75"/>
    </row>
    <row r="953527" spans="2:3" x14ac:dyDescent="0.25">
      <c r="B953527" s="76"/>
      <c r="C953527" s="75"/>
    </row>
    <row r="953528" spans="2:3" x14ac:dyDescent="0.25">
      <c r="B953528" s="76"/>
      <c r="C953528" s="75"/>
    </row>
    <row r="953529" spans="2:3" x14ac:dyDescent="0.25">
      <c r="B953529" s="76"/>
      <c r="C953529" s="75"/>
    </row>
    <row r="953530" spans="2:3" x14ac:dyDescent="0.25">
      <c r="B953530" s="76"/>
      <c r="C953530" s="75"/>
    </row>
    <row r="953531" spans="2:3" x14ac:dyDescent="0.25">
      <c r="B953531" s="76"/>
      <c r="C953531" s="75"/>
    </row>
    <row r="953532" spans="2:3" x14ac:dyDescent="0.25">
      <c r="B953532" s="76"/>
      <c r="C953532" s="75"/>
    </row>
    <row r="953533" spans="2:3" x14ac:dyDescent="0.25">
      <c r="B953533" s="76"/>
      <c r="C953533" s="75"/>
    </row>
    <row r="953534" spans="2:3" x14ac:dyDescent="0.25">
      <c r="B953534" s="76"/>
      <c r="C953534" s="75"/>
    </row>
    <row r="953535" spans="2:3" x14ac:dyDescent="0.25">
      <c r="B953535" s="76"/>
      <c r="C953535" s="75"/>
    </row>
    <row r="953645" spans="2:3" x14ac:dyDescent="0.25">
      <c r="B953645" s="76"/>
      <c r="C953645" s="75"/>
    </row>
    <row r="953646" spans="2:3" x14ac:dyDescent="0.25">
      <c r="B953646" s="76"/>
      <c r="C953646" s="75"/>
    </row>
    <row r="953647" spans="2:3" x14ac:dyDescent="0.25">
      <c r="B953647" s="76"/>
      <c r="C953647" s="75"/>
    </row>
    <row r="953648" spans="2:3" x14ac:dyDescent="0.25">
      <c r="B953648" s="76"/>
      <c r="C953648" s="75"/>
    </row>
    <row r="953649" spans="2:3" x14ac:dyDescent="0.25">
      <c r="B953649" s="76"/>
      <c r="C953649" s="75"/>
    </row>
    <row r="953650" spans="2:3" x14ac:dyDescent="0.25">
      <c r="B953650" s="76"/>
      <c r="C953650" s="75"/>
    </row>
    <row r="953651" spans="2:3" x14ac:dyDescent="0.25">
      <c r="B953651" s="76"/>
      <c r="C953651" s="75"/>
    </row>
    <row r="953652" spans="2:3" x14ac:dyDescent="0.25">
      <c r="B953652" s="76"/>
      <c r="C953652" s="75"/>
    </row>
    <row r="953653" spans="2:3" x14ac:dyDescent="0.25">
      <c r="B953653" s="76"/>
      <c r="C953653" s="75"/>
    </row>
    <row r="953654" spans="2:3" x14ac:dyDescent="0.25">
      <c r="B953654" s="76"/>
      <c r="C953654" s="75"/>
    </row>
    <row r="953655" spans="2:3" x14ac:dyDescent="0.25">
      <c r="B953655" s="76"/>
      <c r="C953655" s="75"/>
    </row>
    <row r="953656" spans="2:3" x14ac:dyDescent="0.25">
      <c r="B953656" s="76"/>
      <c r="C953656" s="75"/>
    </row>
    <row r="953657" spans="2:3" x14ac:dyDescent="0.25">
      <c r="B953657" s="76"/>
      <c r="C953657" s="75"/>
    </row>
    <row r="953767" spans="2:3" x14ac:dyDescent="0.25">
      <c r="B953767" s="76"/>
      <c r="C953767" s="75"/>
    </row>
    <row r="953768" spans="2:3" x14ac:dyDescent="0.25">
      <c r="B953768" s="76"/>
      <c r="C953768" s="75"/>
    </row>
    <row r="953769" spans="2:3" x14ac:dyDescent="0.25">
      <c r="B953769" s="76"/>
      <c r="C953769" s="75"/>
    </row>
    <row r="953770" spans="2:3" x14ac:dyDescent="0.25">
      <c r="B953770" s="76"/>
      <c r="C953770" s="75"/>
    </row>
    <row r="953771" spans="2:3" x14ac:dyDescent="0.25">
      <c r="B953771" s="76"/>
      <c r="C953771" s="75"/>
    </row>
    <row r="953772" spans="2:3" x14ac:dyDescent="0.25">
      <c r="B953772" s="76"/>
      <c r="C953772" s="75"/>
    </row>
    <row r="953773" spans="2:3" x14ac:dyDescent="0.25">
      <c r="B953773" s="76"/>
      <c r="C953773" s="75"/>
    </row>
    <row r="953774" spans="2:3" x14ac:dyDescent="0.25">
      <c r="B953774" s="76"/>
      <c r="C953774" s="75"/>
    </row>
    <row r="953775" spans="2:3" x14ac:dyDescent="0.25">
      <c r="B953775" s="76"/>
      <c r="C953775" s="75"/>
    </row>
    <row r="953776" spans="2:3" x14ac:dyDescent="0.25">
      <c r="B953776" s="76"/>
      <c r="C953776" s="75"/>
    </row>
    <row r="953777" spans="2:3" x14ac:dyDescent="0.25">
      <c r="B953777" s="76"/>
      <c r="C953777" s="75"/>
    </row>
    <row r="953778" spans="2:3" x14ac:dyDescent="0.25">
      <c r="B953778" s="76"/>
      <c r="C953778" s="75"/>
    </row>
    <row r="953779" spans="2:3" x14ac:dyDescent="0.25">
      <c r="B953779" s="76"/>
      <c r="C953779" s="75"/>
    </row>
    <row r="953889" spans="2:3" x14ac:dyDescent="0.25">
      <c r="B953889" s="76"/>
      <c r="C953889" s="75"/>
    </row>
    <row r="953890" spans="2:3" x14ac:dyDescent="0.25">
      <c r="B953890" s="76"/>
      <c r="C953890" s="75"/>
    </row>
    <row r="953891" spans="2:3" x14ac:dyDescent="0.25">
      <c r="B953891" s="76"/>
      <c r="C953891" s="75"/>
    </row>
    <row r="953892" spans="2:3" x14ac:dyDescent="0.25">
      <c r="B953892" s="76"/>
      <c r="C953892" s="75"/>
    </row>
    <row r="953893" spans="2:3" x14ac:dyDescent="0.25">
      <c r="B953893" s="76"/>
      <c r="C953893" s="75"/>
    </row>
    <row r="953894" spans="2:3" x14ac:dyDescent="0.25">
      <c r="B953894" s="76"/>
      <c r="C953894" s="75"/>
    </row>
    <row r="953895" spans="2:3" x14ac:dyDescent="0.25">
      <c r="B953895" s="76"/>
      <c r="C953895" s="75"/>
    </row>
    <row r="953896" spans="2:3" x14ac:dyDescent="0.25">
      <c r="B953896" s="76"/>
      <c r="C953896" s="75"/>
    </row>
    <row r="953897" spans="2:3" x14ac:dyDescent="0.25">
      <c r="B953897" s="76"/>
      <c r="C953897" s="75"/>
    </row>
    <row r="953898" spans="2:3" x14ac:dyDescent="0.25">
      <c r="B953898" s="76"/>
      <c r="C953898" s="75"/>
    </row>
    <row r="953899" spans="2:3" x14ac:dyDescent="0.25">
      <c r="B953899" s="76"/>
      <c r="C953899" s="75"/>
    </row>
    <row r="953900" spans="2:3" x14ac:dyDescent="0.25">
      <c r="B953900" s="76"/>
      <c r="C953900" s="75"/>
    </row>
    <row r="953901" spans="2:3" x14ac:dyDescent="0.25">
      <c r="B953901" s="76"/>
      <c r="C953901" s="75"/>
    </row>
    <row r="954011" spans="2:3" x14ac:dyDescent="0.25">
      <c r="B954011" s="76"/>
      <c r="C954011" s="75"/>
    </row>
    <row r="954012" spans="2:3" x14ac:dyDescent="0.25">
      <c r="B954012" s="76"/>
      <c r="C954012" s="75"/>
    </row>
    <row r="954013" spans="2:3" x14ac:dyDescent="0.25">
      <c r="B954013" s="76"/>
      <c r="C954013" s="75"/>
    </row>
    <row r="954014" spans="2:3" x14ac:dyDescent="0.25">
      <c r="B954014" s="76"/>
      <c r="C954014" s="75"/>
    </row>
    <row r="954015" spans="2:3" x14ac:dyDescent="0.25">
      <c r="B954015" s="76"/>
      <c r="C954015" s="75"/>
    </row>
    <row r="954016" spans="2:3" x14ac:dyDescent="0.25">
      <c r="B954016" s="76"/>
      <c r="C954016" s="75"/>
    </row>
    <row r="954017" spans="2:3" x14ac:dyDescent="0.25">
      <c r="B954017" s="76"/>
      <c r="C954017" s="75"/>
    </row>
    <row r="954018" spans="2:3" x14ac:dyDescent="0.25">
      <c r="B954018" s="76"/>
      <c r="C954018" s="75"/>
    </row>
    <row r="954019" spans="2:3" x14ac:dyDescent="0.25">
      <c r="B954019" s="76"/>
      <c r="C954019" s="75"/>
    </row>
    <row r="954020" spans="2:3" x14ac:dyDescent="0.25">
      <c r="B954020" s="76"/>
      <c r="C954020" s="75"/>
    </row>
    <row r="954021" spans="2:3" x14ac:dyDescent="0.25">
      <c r="B954021" s="76"/>
      <c r="C954021" s="75"/>
    </row>
    <row r="954022" spans="2:3" x14ac:dyDescent="0.25">
      <c r="B954022" s="76"/>
      <c r="C954022" s="75"/>
    </row>
    <row r="954023" spans="2:3" x14ac:dyDescent="0.25">
      <c r="B954023" s="76"/>
      <c r="C954023" s="75"/>
    </row>
    <row r="954133" spans="2:3" x14ac:dyDescent="0.25">
      <c r="B954133" s="76"/>
      <c r="C954133" s="75"/>
    </row>
    <row r="954134" spans="2:3" x14ac:dyDescent="0.25">
      <c r="B954134" s="76"/>
      <c r="C954134" s="75"/>
    </row>
    <row r="954135" spans="2:3" x14ac:dyDescent="0.25">
      <c r="B954135" s="76"/>
      <c r="C954135" s="75"/>
    </row>
    <row r="954136" spans="2:3" x14ac:dyDescent="0.25">
      <c r="B954136" s="76"/>
      <c r="C954136" s="75"/>
    </row>
    <row r="954137" spans="2:3" x14ac:dyDescent="0.25">
      <c r="B954137" s="76"/>
      <c r="C954137" s="75"/>
    </row>
    <row r="954138" spans="2:3" x14ac:dyDescent="0.25">
      <c r="B954138" s="76"/>
      <c r="C954138" s="75"/>
    </row>
    <row r="954139" spans="2:3" x14ac:dyDescent="0.25">
      <c r="B954139" s="76"/>
      <c r="C954139" s="75"/>
    </row>
    <row r="954140" spans="2:3" x14ac:dyDescent="0.25">
      <c r="B954140" s="76"/>
      <c r="C954140" s="75"/>
    </row>
    <row r="954141" spans="2:3" x14ac:dyDescent="0.25">
      <c r="B954141" s="76"/>
      <c r="C954141" s="75"/>
    </row>
    <row r="954142" spans="2:3" x14ac:dyDescent="0.25">
      <c r="B954142" s="76"/>
      <c r="C954142" s="75"/>
    </row>
    <row r="954143" spans="2:3" x14ac:dyDescent="0.25">
      <c r="B954143" s="76"/>
      <c r="C954143" s="75"/>
    </row>
    <row r="954144" spans="2:3" x14ac:dyDescent="0.25">
      <c r="B954144" s="76"/>
      <c r="C954144" s="75"/>
    </row>
    <row r="954145" spans="2:3" x14ac:dyDescent="0.25">
      <c r="B954145" s="76"/>
      <c r="C954145" s="75"/>
    </row>
    <row r="954255" spans="2:3" x14ac:dyDescent="0.25">
      <c r="B954255" s="76"/>
      <c r="C954255" s="75"/>
    </row>
    <row r="954256" spans="2:3" x14ac:dyDescent="0.25">
      <c r="B954256" s="76"/>
      <c r="C954256" s="75"/>
    </row>
    <row r="954257" spans="2:3" x14ac:dyDescent="0.25">
      <c r="B954257" s="76"/>
      <c r="C954257" s="75"/>
    </row>
    <row r="954258" spans="2:3" x14ac:dyDescent="0.25">
      <c r="B954258" s="76"/>
      <c r="C954258" s="75"/>
    </row>
    <row r="954259" spans="2:3" x14ac:dyDescent="0.25">
      <c r="B954259" s="76"/>
      <c r="C954259" s="75"/>
    </row>
    <row r="954260" spans="2:3" x14ac:dyDescent="0.25">
      <c r="B954260" s="76"/>
      <c r="C954260" s="75"/>
    </row>
    <row r="954261" spans="2:3" x14ac:dyDescent="0.25">
      <c r="B954261" s="76"/>
      <c r="C954261" s="75"/>
    </row>
    <row r="954262" spans="2:3" x14ac:dyDescent="0.25">
      <c r="B954262" s="76"/>
      <c r="C954262" s="75"/>
    </row>
    <row r="954263" spans="2:3" x14ac:dyDescent="0.25">
      <c r="B954263" s="76"/>
      <c r="C954263" s="75"/>
    </row>
    <row r="954264" spans="2:3" x14ac:dyDescent="0.25">
      <c r="B954264" s="76"/>
      <c r="C954264" s="75"/>
    </row>
    <row r="954265" spans="2:3" x14ac:dyDescent="0.25">
      <c r="B954265" s="76"/>
      <c r="C954265" s="75"/>
    </row>
    <row r="954266" spans="2:3" x14ac:dyDescent="0.25">
      <c r="B954266" s="76"/>
      <c r="C954266" s="75"/>
    </row>
    <row r="954267" spans="2:3" x14ac:dyDescent="0.25">
      <c r="B954267" s="76"/>
      <c r="C954267" s="75"/>
    </row>
    <row r="954377" spans="2:3" x14ac:dyDescent="0.25">
      <c r="B954377" s="76"/>
      <c r="C954377" s="75"/>
    </row>
    <row r="954378" spans="2:3" x14ac:dyDescent="0.25">
      <c r="B954378" s="76"/>
      <c r="C954378" s="75"/>
    </row>
    <row r="954379" spans="2:3" x14ac:dyDescent="0.25">
      <c r="B954379" s="76"/>
      <c r="C954379" s="75"/>
    </row>
    <row r="954380" spans="2:3" x14ac:dyDescent="0.25">
      <c r="B954380" s="76"/>
      <c r="C954380" s="75"/>
    </row>
    <row r="954381" spans="2:3" x14ac:dyDescent="0.25">
      <c r="B954381" s="76"/>
      <c r="C954381" s="75"/>
    </row>
    <row r="954382" spans="2:3" x14ac:dyDescent="0.25">
      <c r="B954382" s="76"/>
      <c r="C954382" s="75"/>
    </row>
    <row r="954383" spans="2:3" x14ac:dyDescent="0.25">
      <c r="B954383" s="76"/>
      <c r="C954383" s="75"/>
    </row>
    <row r="954384" spans="2:3" x14ac:dyDescent="0.25">
      <c r="B954384" s="76"/>
      <c r="C954384" s="75"/>
    </row>
    <row r="954385" spans="2:3" x14ac:dyDescent="0.25">
      <c r="B954385" s="76"/>
      <c r="C954385" s="75"/>
    </row>
    <row r="954386" spans="2:3" x14ac:dyDescent="0.25">
      <c r="B954386" s="76"/>
      <c r="C954386" s="75"/>
    </row>
    <row r="954387" spans="2:3" x14ac:dyDescent="0.25">
      <c r="B954387" s="76"/>
      <c r="C954387" s="75"/>
    </row>
    <row r="954388" spans="2:3" x14ac:dyDescent="0.25">
      <c r="B954388" s="76"/>
      <c r="C954388" s="75"/>
    </row>
    <row r="954389" spans="2:3" x14ac:dyDescent="0.25">
      <c r="B954389" s="76"/>
      <c r="C954389" s="75"/>
    </row>
    <row r="954499" spans="2:3" x14ac:dyDescent="0.25">
      <c r="B954499" s="76"/>
      <c r="C954499" s="75"/>
    </row>
    <row r="954500" spans="2:3" x14ac:dyDescent="0.25">
      <c r="B954500" s="76"/>
      <c r="C954500" s="75"/>
    </row>
    <row r="954501" spans="2:3" x14ac:dyDescent="0.25">
      <c r="B954501" s="76"/>
      <c r="C954501" s="75"/>
    </row>
    <row r="954502" spans="2:3" x14ac:dyDescent="0.25">
      <c r="B954502" s="76"/>
      <c r="C954502" s="75"/>
    </row>
    <row r="954503" spans="2:3" x14ac:dyDescent="0.25">
      <c r="B954503" s="76"/>
      <c r="C954503" s="75"/>
    </row>
    <row r="954504" spans="2:3" x14ac:dyDescent="0.25">
      <c r="B954504" s="76"/>
      <c r="C954504" s="75"/>
    </row>
    <row r="954505" spans="2:3" x14ac:dyDescent="0.25">
      <c r="B954505" s="76"/>
      <c r="C954505" s="75"/>
    </row>
    <row r="954506" spans="2:3" x14ac:dyDescent="0.25">
      <c r="B954506" s="76"/>
      <c r="C954506" s="75"/>
    </row>
    <row r="954507" spans="2:3" x14ac:dyDescent="0.25">
      <c r="B954507" s="76"/>
      <c r="C954507" s="75"/>
    </row>
    <row r="954508" spans="2:3" x14ac:dyDescent="0.25">
      <c r="B954508" s="76"/>
      <c r="C954508" s="75"/>
    </row>
    <row r="954509" spans="2:3" x14ac:dyDescent="0.25">
      <c r="B954509" s="76"/>
      <c r="C954509" s="75"/>
    </row>
    <row r="954510" spans="2:3" x14ac:dyDescent="0.25">
      <c r="B954510" s="76"/>
      <c r="C954510" s="75"/>
    </row>
    <row r="954511" spans="2:3" x14ac:dyDescent="0.25">
      <c r="B954511" s="76"/>
      <c r="C954511" s="75"/>
    </row>
    <row r="954621" spans="2:3" x14ac:dyDescent="0.25">
      <c r="B954621" s="76"/>
      <c r="C954621" s="75"/>
    </row>
    <row r="954622" spans="2:3" x14ac:dyDescent="0.25">
      <c r="B954622" s="76"/>
      <c r="C954622" s="75"/>
    </row>
    <row r="954623" spans="2:3" x14ac:dyDescent="0.25">
      <c r="B954623" s="76"/>
      <c r="C954623" s="75"/>
    </row>
    <row r="954624" spans="2:3" x14ac:dyDescent="0.25">
      <c r="B954624" s="76"/>
      <c r="C954624" s="75"/>
    </row>
    <row r="954625" spans="2:3" x14ac:dyDescent="0.25">
      <c r="B954625" s="76"/>
      <c r="C954625" s="75"/>
    </row>
    <row r="954626" spans="2:3" x14ac:dyDescent="0.25">
      <c r="B954626" s="76"/>
      <c r="C954626" s="75"/>
    </row>
    <row r="954627" spans="2:3" x14ac:dyDescent="0.25">
      <c r="B954627" s="76"/>
      <c r="C954627" s="75"/>
    </row>
    <row r="954628" spans="2:3" x14ac:dyDescent="0.25">
      <c r="B954628" s="76"/>
      <c r="C954628" s="75"/>
    </row>
    <row r="954629" spans="2:3" x14ac:dyDescent="0.25">
      <c r="B954629" s="76"/>
      <c r="C954629" s="75"/>
    </row>
    <row r="954630" spans="2:3" x14ac:dyDescent="0.25">
      <c r="B954630" s="76"/>
      <c r="C954630" s="75"/>
    </row>
    <row r="954631" spans="2:3" x14ac:dyDescent="0.25">
      <c r="B954631" s="76"/>
      <c r="C954631" s="75"/>
    </row>
    <row r="954632" spans="2:3" x14ac:dyDescent="0.25">
      <c r="B954632" s="76"/>
      <c r="C954632" s="75"/>
    </row>
    <row r="954633" spans="2:3" x14ac:dyDescent="0.25">
      <c r="B954633" s="76"/>
      <c r="C954633" s="75"/>
    </row>
    <row r="954743" spans="2:3" x14ac:dyDescent="0.25">
      <c r="B954743" s="76"/>
      <c r="C954743" s="75"/>
    </row>
    <row r="954744" spans="2:3" x14ac:dyDescent="0.25">
      <c r="B954744" s="76"/>
      <c r="C954744" s="75"/>
    </row>
    <row r="954745" spans="2:3" x14ac:dyDescent="0.25">
      <c r="B954745" s="76"/>
      <c r="C954745" s="75"/>
    </row>
    <row r="954746" spans="2:3" x14ac:dyDescent="0.25">
      <c r="B954746" s="76"/>
      <c r="C954746" s="75"/>
    </row>
    <row r="954747" spans="2:3" x14ac:dyDescent="0.25">
      <c r="B954747" s="76"/>
      <c r="C954747" s="75"/>
    </row>
    <row r="954748" spans="2:3" x14ac:dyDescent="0.25">
      <c r="B954748" s="76"/>
      <c r="C954748" s="75"/>
    </row>
    <row r="954749" spans="2:3" x14ac:dyDescent="0.25">
      <c r="B954749" s="76"/>
      <c r="C954749" s="75"/>
    </row>
    <row r="954750" spans="2:3" x14ac:dyDescent="0.25">
      <c r="B954750" s="76"/>
      <c r="C954750" s="75"/>
    </row>
    <row r="954751" spans="2:3" x14ac:dyDescent="0.25">
      <c r="B954751" s="76"/>
      <c r="C954751" s="75"/>
    </row>
    <row r="954752" spans="2:3" x14ac:dyDescent="0.25">
      <c r="B954752" s="76"/>
      <c r="C954752" s="75"/>
    </row>
    <row r="954753" spans="2:3" x14ac:dyDescent="0.25">
      <c r="B954753" s="76"/>
      <c r="C954753" s="75"/>
    </row>
    <row r="954754" spans="2:3" x14ac:dyDescent="0.25">
      <c r="B954754" s="76"/>
      <c r="C954754" s="75"/>
    </row>
    <row r="954755" spans="2:3" x14ac:dyDescent="0.25">
      <c r="B954755" s="76"/>
      <c r="C954755" s="75"/>
    </row>
    <row r="954865" spans="2:3" x14ac:dyDescent="0.25">
      <c r="B954865" s="76"/>
      <c r="C954865" s="75"/>
    </row>
    <row r="954866" spans="2:3" x14ac:dyDescent="0.25">
      <c r="B954866" s="76"/>
      <c r="C954866" s="75"/>
    </row>
    <row r="954867" spans="2:3" x14ac:dyDescent="0.25">
      <c r="B954867" s="76"/>
      <c r="C954867" s="75"/>
    </row>
    <row r="954868" spans="2:3" x14ac:dyDescent="0.25">
      <c r="B954868" s="76"/>
      <c r="C954868" s="75"/>
    </row>
    <row r="954869" spans="2:3" x14ac:dyDescent="0.25">
      <c r="B954869" s="76"/>
      <c r="C954869" s="75"/>
    </row>
    <row r="954870" spans="2:3" x14ac:dyDescent="0.25">
      <c r="B954870" s="76"/>
      <c r="C954870" s="75"/>
    </row>
    <row r="954871" spans="2:3" x14ac:dyDescent="0.25">
      <c r="B954871" s="76"/>
      <c r="C954871" s="75"/>
    </row>
    <row r="954872" spans="2:3" x14ac:dyDescent="0.25">
      <c r="B954872" s="76"/>
      <c r="C954872" s="75"/>
    </row>
    <row r="954873" spans="2:3" x14ac:dyDescent="0.25">
      <c r="B954873" s="76"/>
      <c r="C954873" s="75"/>
    </row>
    <row r="954874" spans="2:3" x14ac:dyDescent="0.25">
      <c r="B954874" s="76"/>
      <c r="C954874" s="75"/>
    </row>
    <row r="954875" spans="2:3" x14ac:dyDescent="0.25">
      <c r="B954875" s="76"/>
      <c r="C954875" s="75"/>
    </row>
    <row r="954876" spans="2:3" x14ac:dyDescent="0.25">
      <c r="B954876" s="76"/>
      <c r="C954876" s="75"/>
    </row>
    <row r="954877" spans="2:3" x14ac:dyDescent="0.25">
      <c r="B954877" s="76"/>
      <c r="C954877" s="75"/>
    </row>
    <row r="954987" spans="2:3" x14ac:dyDescent="0.25">
      <c r="B954987" s="76"/>
      <c r="C954987" s="75"/>
    </row>
    <row r="954988" spans="2:3" x14ac:dyDescent="0.25">
      <c r="B954988" s="76"/>
      <c r="C954988" s="75"/>
    </row>
    <row r="954989" spans="2:3" x14ac:dyDescent="0.25">
      <c r="B954989" s="76"/>
      <c r="C954989" s="75"/>
    </row>
    <row r="954990" spans="2:3" x14ac:dyDescent="0.25">
      <c r="B954990" s="76"/>
      <c r="C954990" s="75"/>
    </row>
    <row r="954991" spans="2:3" x14ac:dyDescent="0.25">
      <c r="B954991" s="76"/>
      <c r="C954991" s="75"/>
    </row>
    <row r="954992" spans="2:3" x14ac:dyDescent="0.25">
      <c r="B954992" s="76"/>
      <c r="C954992" s="75"/>
    </row>
    <row r="954993" spans="2:3" x14ac:dyDescent="0.25">
      <c r="B954993" s="76"/>
      <c r="C954993" s="75"/>
    </row>
    <row r="954994" spans="2:3" x14ac:dyDescent="0.25">
      <c r="B954994" s="76"/>
      <c r="C954994" s="75"/>
    </row>
    <row r="954995" spans="2:3" x14ac:dyDescent="0.25">
      <c r="B954995" s="76"/>
      <c r="C954995" s="75"/>
    </row>
    <row r="954996" spans="2:3" x14ac:dyDescent="0.25">
      <c r="B954996" s="76"/>
      <c r="C954996" s="75"/>
    </row>
    <row r="954997" spans="2:3" x14ac:dyDescent="0.25">
      <c r="B954997" s="76"/>
      <c r="C954997" s="75"/>
    </row>
    <row r="954998" spans="2:3" x14ac:dyDescent="0.25">
      <c r="B954998" s="76"/>
      <c r="C954998" s="75"/>
    </row>
    <row r="954999" spans="2:3" x14ac:dyDescent="0.25">
      <c r="B954999" s="76"/>
      <c r="C954999" s="75"/>
    </row>
    <row r="955109" spans="2:3" x14ac:dyDescent="0.25">
      <c r="B955109" s="76"/>
      <c r="C955109" s="75"/>
    </row>
    <row r="955110" spans="2:3" x14ac:dyDescent="0.25">
      <c r="B955110" s="76"/>
      <c r="C955110" s="75"/>
    </row>
    <row r="955111" spans="2:3" x14ac:dyDescent="0.25">
      <c r="B955111" s="76"/>
      <c r="C955111" s="75"/>
    </row>
    <row r="955112" spans="2:3" x14ac:dyDescent="0.25">
      <c r="B955112" s="76"/>
      <c r="C955112" s="75"/>
    </row>
    <row r="955113" spans="2:3" x14ac:dyDescent="0.25">
      <c r="B955113" s="76"/>
      <c r="C955113" s="75"/>
    </row>
    <row r="955114" spans="2:3" x14ac:dyDescent="0.25">
      <c r="B955114" s="76"/>
      <c r="C955114" s="75"/>
    </row>
    <row r="955115" spans="2:3" x14ac:dyDescent="0.25">
      <c r="B955115" s="76"/>
      <c r="C955115" s="75"/>
    </row>
    <row r="955116" spans="2:3" x14ac:dyDescent="0.25">
      <c r="B955116" s="76"/>
      <c r="C955116" s="75"/>
    </row>
    <row r="955117" spans="2:3" x14ac:dyDescent="0.25">
      <c r="B955117" s="76"/>
      <c r="C955117" s="75"/>
    </row>
    <row r="955118" spans="2:3" x14ac:dyDescent="0.25">
      <c r="B955118" s="76"/>
      <c r="C955118" s="75"/>
    </row>
    <row r="955119" spans="2:3" x14ac:dyDescent="0.25">
      <c r="B955119" s="76"/>
      <c r="C955119" s="75"/>
    </row>
    <row r="955120" spans="2:3" x14ac:dyDescent="0.25">
      <c r="B955120" s="76"/>
      <c r="C955120" s="75"/>
    </row>
    <row r="955121" spans="2:3" x14ac:dyDescent="0.25">
      <c r="B955121" s="76"/>
      <c r="C955121" s="75"/>
    </row>
    <row r="955231" spans="2:3" x14ac:dyDescent="0.25">
      <c r="B955231" s="76"/>
      <c r="C955231" s="75"/>
    </row>
    <row r="955232" spans="2:3" x14ac:dyDescent="0.25">
      <c r="B955232" s="76"/>
      <c r="C955232" s="75"/>
    </row>
    <row r="955233" spans="2:3" x14ac:dyDescent="0.25">
      <c r="B955233" s="76"/>
      <c r="C955233" s="75"/>
    </row>
    <row r="955234" spans="2:3" x14ac:dyDescent="0.25">
      <c r="B955234" s="76"/>
      <c r="C955234" s="75"/>
    </row>
    <row r="955235" spans="2:3" x14ac:dyDescent="0.25">
      <c r="B955235" s="76"/>
      <c r="C955235" s="75"/>
    </row>
    <row r="955236" spans="2:3" x14ac:dyDescent="0.25">
      <c r="B955236" s="76"/>
      <c r="C955236" s="75"/>
    </row>
    <row r="955237" spans="2:3" x14ac:dyDescent="0.25">
      <c r="B955237" s="76"/>
      <c r="C955237" s="75"/>
    </row>
    <row r="955238" spans="2:3" x14ac:dyDescent="0.25">
      <c r="B955238" s="76"/>
      <c r="C955238" s="75"/>
    </row>
    <row r="955239" spans="2:3" x14ac:dyDescent="0.25">
      <c r="B955239" s="76"/>
      <c r="C955239" s="75"/>
    </row>
    <row r="955240" spans="2:3" x14ac:dyDescent="0.25">
      <c r="B955240" s="76"/>
      <c r="C955240" s="75"/>
    </row>
    <row r="955241" spans="2:3" x14ac:dyDescent="0.25">
      <c r="B955241" s="76"/>
      <c r="C955241" s="75"/>
    </row>
    <row r="955242" spans="2:3" x14ac:dyDescent="0.25">
      <c r="B955242" s="76"/>
      <c r="C955242" s="75"/>
    </row>
    <row r="955243" spans="2:3" x14ac:dyDescent="0.25">
      <c r="B955243" s="76"/>
      <c r="C955243" s="75"/>
    </row>
    <row r="955353" spans="2:3" x14ac:dyDescent="0.25">
      <c r="B955353" s="76"/>
      <c r="C955353" s="75"/>
    </row>
    <row r="955354" spans="2:3" x14ac:dyDescent="0.25">
      <c r="B955354" s="76"/>
      <c r="C955354" s="75"/>
    </row>
    <row r="955355" spans="2:3" x14ac:dyDescent="0.25">
      <c r="B955355" s="76"/>
      <c r="C955355" s="75"/>
    </row>
    <row r="955356" spans="2:3" x14ac:dyDescent="0.25">
      <c r="B955356" s="76"/>
      <c r="C955356" s="75"/>
    </row>
    <row r="955357" spans="2:3" x14ac:dyDescent="0.25">
      <c r="B955357" s="76"/>
      <c r="C955357" s="75"/>
    </row>
    <row r="955358" spans="2:3" x14ac:dyDescent="0.25">
      <c r="B955358" s="76"/>
      <c r="C955358" s="75"/>
    </row>
    <row r="955359" spans="2:3" x14ac:dyDescent="0.25">
      <c r="B955359" s="76"/>
      <c r="C955359" s="75"/>
    </row>
    <row r="955360" spans="2:3" x14ac:dyDescent="0.25">
      <c r="B955360" s="76"/>
      <c r="C955360" s="75"/>
    </row>
    <row r="955361" spans="2:3" x14ac:dyDescent="0.25">
      <c r="B955361" s="76"/>
      <c r="C955361" s="75"/>
    </row>
    <row r="955362" spans="2:3" x14ac:dyDescent="0.25">
      <c r="B955362" s="76"/>
      <c r="C955362" s="75"/>
    </row>
    <row r="955363" spans="2:3" x14ac:dyDescent="0.25">
      <c r="B955363" s="76"/>
      <c r="C955363" s="75"/>
    </row>
    <row r="955364" spans="2:3" x14ac:dyDescent="0.25">
      <c r="B955364" s="76"/>
      <c r="C955364" s="75"/>
    </row>
    <row r="955365" spans="2:3" x14ac:dyDescent="0.25">
      <c r="B955365" s="76"/>
      <c r="C955365" s="75"/>
    </row>
    <row r="955475" spans="2:3" x14ac:dyDescent="0.25">
      <c r="B955475" s="76"/>
      <c r="C955475" s="75"/>
    </row>
    <row r="955476" spans="2:3" x14ac:dyDescent="0.25">
      <c r="B955476" s="76"/>
      <c r="C955476" s="75"/>
    </row>
    <row r="955477" spans="2:3" x14ac:dyDescent="0.25">
      <c r="B955477" s="76"/>
      <c r="C955477" s="75"/>
    </row>
    <row r="955478" spans="2:3" x14ac:dyDescent="0.25">
      <c r="B955478" s="76"/>
      <c r="C955478" s="75"/>
    </row>
    <row r="955479" spans="2:3" x14ac:dyDescent="0.25">
      <c r="B955479" s="76"/>
      <c r="C955479" s="75"/>
    </row>
    <row r="955480" spans="2:3" x14ac:dyDescent="0.25">
      <c r="B955480" s="76"/>
      <c r="C955480" s="75"/>
    </row>
    <row r="955481" spans="2:3" x14ac:dyDescent="0.25">
      <c r="B955481" s="76"/>
      <c r="C955481" s="75"/>
    </row>
    <row r="955482" spans="2:3" x14ac:dyDescent="0.25">
      <c r="B955482" s="76"/>
      <c r="C955482" s="75"/>
    </row>
    <row r="955483" spans="2:3" x14ac:dyDescent="0.25">
      <c r="B955483" s="76"/>
      <c r="C955483" s="75"/>
    </row>
    <row r="955484" spans="2:3" x14ac:dyDescent="0.25">
      <c r="B955484" s="76"/>
      <c r="C955484" s="75"/>
    </row>
    <row r="955485" spans="2:3" x14ac:dyDescent="0.25">
      <c r="B955485" s="76"/>
      <c r="C955485" s="75"/>
    </row>
    <row r="955486" spans="2:3" x14ac:dyDescent="0.25">
      <c r="B955486" s="76"/>
      <c r="C955486" s="75"/>
    </row>
    <row r="955487" spans="2:3" x14ac:dyDescent="0.25">
      <c r="B955487" s="76"/>
      <c r="C955487" s="75"/>
    </row>
    <row r="955597" spans="2:3" x14ac:dyDescent="0.25">
      <c r="B955597" s="76"/>
      <c r="C955597" s="75"/>
    </row>
    <row r="955598" spans="2:3" x14ac:dyDescent="0.25">
      <c r="B955598" s="76"/>
      <c r="C955598" s="75"/>
    </row>
    <row r="955599" spans="2:3" x14ac:dyDescent="0.25">
      <c r="B955599" s="76"/>
      <c r="C955599" s="75"/>
    </row>
    <row r="955600" spans="2:3" x14ac:dyDescent="0.25">
      <c r="B955600" s="76"/>
      <c r="C955600" s="75"/>
    </row>
    <row r="955601" spans="2:3" x14ac:dyDescent="0.25">
      <c r="B955601" s="76"/>
      <c r="C955601" s="75"/>
    </row>
    <row r="955602" spans="2:3" x14ac:dyDescent="0.25">
      <c r="B955602" s="76"/>
      <c r="C955602" s="75"/>
    </row>
    <row r="955603" spans="2:3" x14ac:dyDescent="0.25">
      <c r="B955603" s="76"/>
      <c r="C955603" s="75"/>
    </row>
    <row r="955604" spans="2:3" x14ac:dyDescent="0.25">
      <c r="B955604" s="76"/>
      <c r="C955604" s="75"/>
    </row>
    <row r="955605" spans="2:3" x14ac:dyDescent="0.25">
      <c r="B955605" s="76"/>
      <c r="C955605" s="75"/>
    </row>
    <row r="955606" spans="2:3" x14ac:dyDescent="0.25">
      <c r="B955606" s="76"/>
      <c r="C955606" s="75"/>
    </row>
    <row r="955607" spans="2:3" x14ac:dyDescent="0.25">
      <c r="B955607" s="76"/>
      <c r="C955607" s="75"/>
    </row>
    <row r="955608" spans="2:3" x14ac:dyDescent="0.25">
      <c r="B955608" s="76"/>
      <c r="C955608" s="75"/>
    </row>
    <row r="955609" spans="2:3" x14ac:dyDescent="0.25">
      <c r="B955609" s="76"/>
      <c r="C955609" s="75"/>
    </row>
    <row r="955719" spans="2:3" x14ac:dyDescent="0.25">
      <c r="B955719" s="76"/>
      <c r="C955719" s="75"/>
    </row>
    <row r="955720" spans="2:3" x14ac:dyDescent="0.25">
      <c r="B955720" s="76"/>
      <c r="C955720" s="75"/>
    </row>
    <row r="955721" spans="2:3" x14ac:dyDescent="0.25">
      <c r="B955721" s="76"/>
      <c r="C955721" s="75"/>
    </row>
    <row r="955722" spans="2:3" x14ac:dyDescent="0.25">
      <c r="B955722" s="76"/>
      <c r="C955722" s="75"/>
    </row>
    <row r="955723" spans="2:3" x14ac:dyDescent="0.25">
      <c r="B955723" s="76"/>
      <c r="C955723" s="75"/>
    </row>
    <row r="955724" spans="2:3" x14ac:dyDescent="0.25">
      <c r="B955724" s="76"/>
      <c r="C955724" s="75"/>
    </row>
    <row r="955725" spans="2:3" x14ac:dyDescent="0.25">
      <c r="B955725" s="76"/>
      <c r="C955725" s="75"/>
    </row>
    <row r="955726" spans="2:3" x14ac:dyDescent="0.25">
      <c r="B955726" s="76"/>
      <c r="C955726" s="75"/>
    </row>
    <row r="955727" spans="2:3" x14ac:dyDescent="0.25">
      <c r="B955727" s="76"/>
      <c r="C955727" s="75"/>
    </row>
    <row r="955728" spans="2:3" x14ac:dyDescent="0.25">
      <c r="B955728" s="76"/>
      <c r="C955728" s="75"/>
    </row>
    <row r="955729" spans="2:3" x14ac:dyDescent="0.25">
      <c r="B955729" s="76"/>
      <c r="C955729" s="75"/>
    </row>
    <row r="955730" spans="2:3" x14ac:dyDescent="0.25">
      <c r="B955730" s="76"/>
      <c r="C955730" s="75"/>
    </row>
    <row r="955731" spans="2:3" x14ac:dyDescent="0.25">
      <c r="B955731" s="76"/>
      <c r="C955731" s="75"/>
    </row>
    <row r="955841" spans="2:3" x14ac:dyDescent="0.25">
      <c r="B955841" s="76"/>
      <c r="C955841" s="75"/>
    </row>
    <row r="955842" spans="2:3" x14ac:dyDescent="0.25">
      <c r="B955842" s="76"/>
      <c r="C955842" s="75"/>
    </row>
    <row r="955843" spans="2:3" x14ac:dyDescent="0.25">
      <c r="B955843" s="76"/>
      <c r="C955843" s="75"/>
    </row>
    <row r="955844" spans="2:3" x14ac:dyDescent="0.25">
      <c r="B955844" s="76"/>
      <c r="C955844" s="75"/>
    </row>
    <row r="955845" spans="2:3" x14ac:dyDescent="0.25">
      <c r="B955845" s="76"/>
      <c r="C955845" s="75"/>
    </row>
    <row r="955846" spans="2:3" x14ac:dyDescent="0.25">
      <c r="B955846" s="76"/>
      <c r="C955846" s="75"/>
    </row>
    <row r="955847" spans="2:3" x14ac:dyDescent="0.25">
      <c r="B955847" s="76"/>
      <c r="C955847" s="75"/>
    </row>
    <row r="955848" spans="2:3" x14ac:dyDescent="0.25">
      <c r="B955848" s="76"/>
      <c r="C955848" s="75"/>
    </row>
    <row r="955849" spans="2:3" x14ac:dyDescent="0.25">
      <c r="B955849" s="76"/>
      <c r="C955849" s="75"/>
    </row>
    <row r="955850" spans="2:3" x14ac:dyDescent="0.25">
      <c r="B955850" s="76"/>
      <c r="C955850" s="75"/>
    </row>
    <row r="955851" spans="2:3" x14ac:dyDescent="0.25">
      <c r="B955851" s="76"/>
      <c r="C955851" s="75"/>
    </row>
    <row r="955852" spans="2:3" x14ac:dyDescent="0.25">
      <c r="B955852" s="76"/>
      <c r="C955852" s="75"/>
    </row>
    <row r="955853" spans="2:3" x14ac:dyDescent="0.25">
      <c r="B955853" s="76"/>
      <c r="C955853" s="75"/>
    </row>
    <row r="955963" spans="2:3" x14ac:dyDescent="0.25">
      <c r="B955963" s="76"/>
      <c r="C955963" s="75"/>
    </row>
    <row r="955964" spans="2:3" x14ac:dyDescent="0.25">
      <c r="B955964" s="76"/>
      <c r="C955964" s="75"/>
    </row>
    <row r="955965" spans="2:3" x14ac:dyDescent="0.25">
      <c r="B955965" s="76"/>
      <c r="C955965" s="75"/>
    </row>
    <row r="955966" spans="2:3" x14ac:dyDescent="0.25">
      <c r="B955966" s="76"/>
      <c r="C955966" s="75"/>
    </row>
    <row r="955967" spans="2:3" x14ac:dyDescent="0.25">
      <c r="B955967" s="76"/>
      <c r="C955967" s="75"/>
    </row>
    <row r="955968" spans="2:3" x14ac:dyDescent="0.25">
      <c r="B955968" s="76"/>
      <c r="C955968" s="75"/>
    </row>
    <row r="955969" spans="2:3" x14ac:dyDescent="0.25">
      <c r="B955969" s="76"/>
      <c r="C955969" s="75"/>
    </row>
    <row r="955970" spans="2:3" x14ac:dyDescent="0.25">
      <c r="B955970" s="76"/>
      <c r="C955970" s="75"/>
    </row>
    <row r="955971" spans="2:3" x14ac:dyDescent="0.25">
      <c r="B955971" s="76"/>
      <c r="C955971" s="75"/>
    </row>
    <row r="955972" spans="2:3" x14ac:dyDescent="0.25">
      <c r="B955972" s="76"/>
      <c r="C955972" s="75"/>
    </row>
    <row r="955973" spans="2:3" x14ac:dyDescent="0.25">
      <c r="B955973" s="76"/>
      <c r="C955973" s="75"/>
    </row>
    <row r="955974" spans="2:3" x14ac:dyDescent="0.25">
      <c r="B955974" s="76"/>
      <c r="C955974" s="75"/>
    </row>
    <row r="955975" spans="2:3" x14ac:dyDescent="0.25">
      <c r="B955975" s="76"/>
      <c r="C955975" s="75"/>
    </row>
    <row r="956085" spans="2:3" x14ac:dyDescent="0.25">
      <c r="B956085" s="76"/>
      <c r="C956085" s="75"/>
    </row>
    <row r="956086" spans="2:3" x14ac:dyDescent="0.25">
      <c r="B956086" s="76"/>
      <c r="C956086" s="75"/>
    </row>
    <row r="956087" spans="2:3" x14ac:dyDescent="0.25">
      <c r="B956087" s="76"/>
      <c r="C956087" s="75"/>
    </row>
    <row r="956088" spans="2:3" x14ac:dyDescent="0.25">
      <c r="B956088" s="76"/>
      <c r="C956088" s="75"/>
    </row>
    <row r="956089" spans="2:3" x14ac:dyDescent="0.25">
      <c r="B956089" s="76"/>
      <c r="C956089" s="75"/>
    </row>
    <row r="956090" spans="2:3" x14ac:dyDescent="0.25">
      <c r="B956090" s="76"/>
      <c r="C956090" s="75"/>
    </row>
    <row r="956091" spans="2:3" x14ac:dyDescent="0.25">
      <c r="B956091" s="76"/>
      <c r="C956091" s="75"/>
    </row>
    <row r="956092" spans="2:3" x14ac:dyDescent="0.25">
      <c r="B956092" s="76"/>
      <c r="C956092" s="75"/>
    </row>
    <row r="956093" spans="2:3" x14ac:dyDescent="0.25">
      <c r="B956093" s="76"/>
      <c r="C956093" s="75"/>
    </row>
    <row r="956094" spans="2:3" x14ac:dyDescent="0.25">
      <c r="B956094" s="76"/>
      <c r="C956094" s="75"/>
    </row>
    <row r="956095" spans="2:3" x14ac:dyDescent="0.25">
      <c r="B956095" s="76"/>
      <c r="C956095" s="75"/>
    </row>
    <row r="956096" spans="2:3" x14ac:dyDescent="0.25">
      <c r="B956096" s="76"/>
      <c r="C956096" s="75"/>
    </row>
    <row r="956097" spans="2:3" x14ac:dyDescent="0.25">
      <c r="B956097" s="76"/>
      <c r="C956097" s="75"/>
    </row>
    <row r="956207" spans="2:3" x14ac:dyDescent="0.25">
      <c r="B956207" s="76"/>
      <c r="C956207" s="75"/>
    </row>
    <row r="956208" spans="2:3" x14ac:dyDescent="0.25">
      <c r="B956208" s="76"/>
      <c r="C956208" s="75"/>
    </row>
    <row r="956209" spans="2:3" x14ac:dyDescent="0.25">
      <c r="B956209" s="76"/>
      <c r="C956209" s="75"/>
    </row>
    <row r="956210" spans="2:3" x14ac:dyDescent="0.25">
      <c r="B956210" s="76"/>
      <c r="C956210" s="75"/>
    </row>
    <row r="956211" spans="2:3" x14ac:dyDescent="0.25">
      <c r="B956211" s="76"/>
      <c r="C956211" s="75"/>
    </row>
    <row r="956212" spans="2:3" x14ac:dyDescent="0.25">
      <c r="B956212" s="76"/>
      <c r="C956212" s="75"/>
    </row>
    <row r="956213" spans="2:3" x14ac:dyDescent="0.25">
      <c r="B956213" s="76"/>
      <c r="C956213" s="75"/>
    </row>
    <row r="956214" spans="2:3" x14ac:dyDescent="0.25">
      <c r="B956214" s="76"/>
      <c r="C956214" s="75"/>
    </row>
    <row r="956215" spans="2:3" x14ac:dyDescent="0.25">
      <c r="B956215" s="76"/>
      <c r="C956215" s="75"/>
    </row>
    <row r="956216" spans="2:3" x14ac:dyDescent="0.25">
      <c r="B956216" s="76"/>
      <c r="C956216" s="75"/>
    </row>
    <row r="956217" spans="2:3" x14ac:dyDescent="0.25">
      <c r="B956217" s="76"/>
      <c r="C956217" s="75"/>
    </row>
    <row r="956218" spans="2:3" x14ac:dyDescent="0.25">
      <c r="B956218" s="76"/>
      <c r="C956218" s="75"/>
    </row>
    <row r="956219" spans="2:3" x14ac:dyDescent="0.25">
      <c r="B956219" s="76"/>
      <c r="C956219" s="75"/>
    </row>
    <row r="956329" spans="2:3" x14ac:dyDescent="0.25">
      <c r="B956329" s="76"/>
      <c r="C956329" s="75"/>
    </row>
    <row r="956330" spans="2:3" x14ac:dyDescent="0.25">
      <c r="B956330" s="76"/>
      <c r="C956330" s="75"/>
    </row>
    <row r="956331" spans="2:3" x14ac:dyDescent="0.25">
      <c r="B956331" s="76"/>
      <c r="C956331" s="75"/>
    </row>
    <row r="956332" spans="2:3" x14ac:dyDescent="0.25">
      <c r="B956332" s="76"/>
      <c r="C956332" s="75"/>
    </row>
    <row r="956333" spans="2:3" x14ac:dyDescent="0.25">
      <c r="B956333" s="76"/>
      <c r="C956333" s="75"/>
    </row>
    <row r="956334" spans="2:3" x14ac:dyDescent="0.25">
      <c r="B956334" s="76"/>
      <c r="C956334" s="75"/>
    </row>
    <row r="956335" spans="2:3" x14ac:dyDescent="0.25">
      <c r="B956335" s="76"/>
      <c r="C956335" s="75"/>
    </row>
    <row r="956336" spans="2:3" x14ac:dyDescent="0.25">
      <c r="B956336" s="76"/>
      <c r="C956336" s="75"/>
    </row>
    <row r="956337" spans="2:3" x14ac:dyDescent="0.25">
      <c r="B956337" s="76"/>
      <c r="C956337" s="75"/>
    </row>
    <row r="956338" spans="2:3" x14ac:dyDescent="0.25">
      <c r="B956338" s="76"/>
      <c r="C956338" s="75"/>
    </row>
    <row r="956339" spans="2:3" x14ac:dyDescent="0.25">
      <c r="B956339" s="76"/>
      <c r="C956339" s="75"/>
    </row>
    <row r="956340" spans="2:3" x14ac:dyDescent="0.25">
      <c r="B956340" s="76"/>
      <c r="C956340" s="75"/>
    </row>
    <row r="956341" spans="2:3" x14ac:dyDescent="0.25">
      <c r="B956341" s="76"/>
      <c r="C956341" s="75"/>
    </row>
    <row r="956451" spans="2:3" x14ac:dyDescent="0.25">
      <c r="B956451" s="76"/>
      <c r="C956451" s="75"/>
    </row>
    <row r="956452" spans="2:3" x14ac:dyDescent="0.25">
      <c r="B956452" s="76"/>
      <c r="C956452" s="75"/>
    </row>
    <row r="956453" spans="2:3" x14ac:dyDescent="0.25">
      <c r="B956453" s="76"/>
      <c r="C956453" s="75"/>
    </row>
    <row r="956454" spans="2:3" x14ac:dyDescent="0.25">
      <c r="B956454" s="76"/>
      <c r="C956454" s="75"/>
    </row>
    <row r="956455" spans="2:3" x14ac:dyDescent="0.25">
      <c r="B956455" s="76"/>
      <c r="C956455" s="75"/>
    </row>
    <row r="956456" spans="2:3" x14ac:dyDescent="0.25">
      <c r="B956456" s="76"/>
      <c r="C956456" s="75"/>
    </row>
    <row r="956457" spans="2:3" x14ac:dyDescent="0.25">
      <c r="B956457" s="76"/>
      <c r="C956457" s="75"/>
    </row>
    <row r="956458" spans="2:3" x14ac:dyDescent="0.25">
      <c r="B956458" s="76"/>
      <c r="C956458" s="75"/>
    </row>
    <row r="956459" spans="2:3" x14ac:dyDescent="0.25">
      <c r="B956459" s="76"/>
      <c r="C956459" s="75"/>
    </row>
    <row r="956460" spans="2:3" x14ac:dyDescent="0.25">
      <c r="B956460" s="76"/>
      <c r="C956460" s="75"/>
    </row>
    <row r="956461" spans="2:3" x14ac:dyDescent="0.25">
      <c r="B956461" s="76"/>
      <c r="C956461" s="75"/>
    </row>
    <row r="956462" spans="2:3" x14ac:dyDescent="0.25">
      <c r="B956462" s="76"/>
      <c r="C956462" s="75"/>
    </row>
    <row r="956463" spans="2:3" x14ac:dyDescent="0.25">
      <c r="B956463" s="76"/>
      <c r="C956463" s="75"/>
    </row>
    <row r="956573" spans="2:3" x14ac:dyDescent="0.25">
      <c r="B956573" s="76"/>
      <c r="C956573" s="75"/>
    </row>
    <row r="956574" spans="2:3" x14ac:dyDescent="0.25">
      <c r="B956574" s="76"/>
      <c r="C956574" s="75"/>
    </row>
    <row r="956575" spans="2:3" x14ac:dyDescent="0.25">
      <c r="B956575" s="76"/>
      <c r="C956575" s="75"/>
    </row>
    <row r="956576" spans="2:3" x14ac:dyDescent="0.25">
      <c r="B956576" s="76"/>
      <c r="C956576" s="75"/>
    </row>
    <row r="956577" spans="2:3" x14ac:dyDescent="0.25">
      <c r="B956577" s="76"/>
      <c r="C956577" s="75"/>
    </row>
    <row r="956578" spans="2:3" x14ac:dyDescent="0.25">
      <c r="B956578" s="76"/>
      <c r="C956578" s="75"/>
    </row>
    <row r="956579" spans="2:3" x14ac:dyDescent="0.25">
      <c r="B956579" s="76"/>
      <c r="C956579" s="75"/>
    </row>
    <row r="956580" spans="2:3" x14ac:dyDescent="0.25">
      <c r="B956580" s="76"/>
      <c r="C956580" s="75"/>
    </row>
    <row r="956581" spans="2:3" x14ac:dyDescent="0.25">
      <c r="B956581" s="76"/>
      <c r="C956581" s="75"/>
    </row>
    <row r="956582" spans="2:3" x14ac:dyDescent="0.25">
      <c r="B956582" s="76"/>
      <c r="C956582" s="75"/>
    </row>
    <row r="956583" spans="2:3" x14ac:dyDescent="0.25">
      <c r="B956583" s="76"/>
      <c r="C956583" s="75"/>
    </row>
    <row r="956584" spans="2:3" x14ac:dyDescent="0.25">
      <c r="B956584" s="76"/>
      <c r="C956584" s="75"/>
    </row>
    <row r="956585" spans="2:3" x14ac:dyDescent="0.25">
      <c r="B956585" s="76"/>
      <c r="C956585" s="75"/>
    </row>
    <row r="956695" spans="2:3" x14ac:dyDescent="0.25">
      <c r="B956695" s="76"/>
      <c r="C956695" s="75"/>
    </row>
    <row r="956696" spans="2:3" x14ac:dyDescent="0.25">
      <c r="B956696" s="76"/>
      <c r="C956696" s="75"/>
    </row>
    <row r="956697" spans="2:3" x14ac:dyDescent="0.25">
      <c r="B956697" s="76"/>
      <c r="C956697" s="75"/>
    </row>
    <row r="956698" spans="2:3" x14ac:dyDescent="0.25">
      <c r="B956698" s="76"/>
      <c r="C956698" s="75"/>
    </row>
    <row r="956699" spans="2:3" x14ac:dyDescent="0.25">
      <c r="B956699" s="76"/>
      <c r="C956699" s="75"/>
    </row>
    <row r="956700" spans="2:3" x14ac:dyDescent="0.25">
      <c r="B956700" s="76"/>
      <c r="C956700" s="75"/>
    </row>
    <row r="956701" spans="2:3" x14ac:dyDescent="0.25">
      <c r="B956701" s="76"/>
      <c r="C956701" s="75"/>
    </row>
    <row r="956702" spans="2:3" x14ac:dyDescent="0.25">
      <c r="B956702" s="76"/>
      <c r="C956702" s="75"/>
    </row>
    <row r="956703" spans="2:3" x14ac:dyDescent="0.25">
      <c r="B956703" s="76"/>
      <c r="C956703" s="75"/>
    </row>
    <row r="956704" spans="2:3" x14ac:dyDescent="0.25">
      <c r="B956704" s="76"/>
      <c r="C956704" s="75"/>
    </row>
    <row r="956705" spans="2:3" x14ac:dyDescent="0.25">
      <c r="B956705" s="76"/>
      <c r="C956705" s="75"/>
    </row>
    <row r="956706" spans="2:3" x14ac:dyDescent="0.25">
      <c r="B956706" s="76"/>
      <c r="C956706" s="75"/>
    </row>
    <row r="956707" spans="2:3" x14ac:dyDescent="0.25">
      <c r="B956707" s="76"/>
      <c r="C956707" s="75"/>
    </row>
    <row r="956817" spans="2:3" x14ac:dyDescent="0.25">
      <c r="B956817" s="76"/>
      <c r="C956817" s="75"/>
    </row>
    <row r="956818" spans="2:3" x14ac:dyDescent="0.25">
      <c r="B956818" s="76"/>
      <c r="C956818" s="75"/>
    </row>
    <row r="956819" spans="2:3" x14ac:dyDescent="0.25">
      <c r="B956819" s="76"/>
      <c r="C956819" s="75"/>
    </row>
    <row r="956820" spans="2:3" x14ac:dyDescent="0.25">
      <c r="B956820" s="76"/>
      <c r="C956820" s="75"/>
    </row>
    <row r="956821" spans="2:3" x14ac:dyDescent="0.25">
      <c r="B956821" s="76"/>
      <c r="C956821" s="75"/>
    </row>
    <row r="956822" spans="2:3" x14ac:dyDescent="0.25">
      <c r="B956822" s="76"/>
      <c r="C956822" s="75"/>
    </row>
    <row r="956823" spans="2:3" x14ac:dyDescent="0.25">
      <c r="B956823" s="76"/>
      <c r="C956823" s="75"/>
    </row>
    <row r="956824" spans="2:3" x14ac:dyDescent="0.25">
      <c r="B956824" s="76"/>
      <c r="C956824" s="75"/>
    </row>
    <row r="956825" spans="2:3" x14ac:dyDescent="0.25">
      <c r="B956825" s="76"/>
      <c r="C956825" s="75"/>
    </row>
    <row r="956826" spans="2:3" x14ac:dyDescent="0.25">
      <c r="B956826" s="76"/>
      <c r="C956826" s="75"/>
    </row>
    <row r="956827" spans="2:3" x14ac:dyDescent="0.25">
      <c r="B956827" s="76"/>
      <c r="C956827" s="75"/>
    </row>
    <row r="956828" spans="2:3" x14ac:dyDescent="0.25">
      <c r="B956828" s="76"/>
      <c r="C956828" s="75"/>
    </row>
    <row r="956829" spans="2:3" x14ac:dyDescent="0.25">
      <c r="B956829" s="76"/>
      <c r="C956829" s="75"/>
    </row>
    <row r="956939" spans="2:3" x14ac:dyDescent="0.25">
      <c r="B956939" s="76"/>
      <c r="C956939" s="75"/>
    </row>
    <row r="956940" spans="2:3" x14ac:dyDescent="0.25">
      <c r="B956940" s="76"/>
      <c r="C956940" s="75"/>
    </row>
    <row r="956941" spans="2:3" x14ac:dyDescent="0.25">
      <c r="B956941" s="76"/>
      <c r="C956941" s="75"/>
    </row>
    <row r="956942" spans="2:3" x14ac:dyDescent="0.25">
      <c r="B956942" s="76"/>
      <c r="C956942" s="75"/>
    </row>
    <row r="956943" spans="2:3" x14ac:dyDescent="0.25">
      <c r="B956943" s="76"/>
      <c r="C956943" s="75"/>
    </row>
    <row r="956944" spans="2:3" x14ac:dyDescent="0.25">
      <c r="B956944" s="76"/>
      <c r="C956944" s="75"/>
    </row>
    <row r="956945" spans="2:3" x14ac:dyDescent="0.25">
      <c r="B956945" s="76"/>
      <c r="C956945" s="75"/>
    </row>
    <row r="956946" spans="2:3" x14ac:dyDescent="0.25">
      <c r="B956946" s="76"/>
      <c r="C956946" s="75"/>
    </row>
    <row r="956947" spans="2:3" x14ac:dyDescent="0.25">
      <c r="B956947" s="76"/>
      <c r="C956947" s="75"/>
    </row>
    <row r="956948" spans="2:3" x14ac:dyDescent="0.25">
      <c r="B956948" s="76"/>
      <c r="C956948" s="75"/>
    </row>
    <row r="956949" spans="2:3" x14ac:dyDescent="0.25">
      <c r="B956949" s="76"/>
      <c r="C956949" s="75"/>
    </row>
    <row r="956950" spans="2:3" x14ac:dyDescent="0.25">
      <c r="B956950" s="76"/>
      <c r="C956950" s="75"/>
    </row>
    <row r="956951" spans="2:3" x14ac:dyDescent="0.25">
      <c r="B956951" s="76"/>
      <c r="C956951" s="75"/>
    </row>
    <row r="957061" spans="2:3" x14ac:dyDescent="0.25">
      <c r="B957061" s="76"/>
      <c r="C957061" s="75"/>
    </row>
    <row r="957062" spans="2:3" x14ac:dyDescent="0.25">
      <c r="B957062" s="76"/>
      <c r="C957062" s="75"/>
    </row>
    <row r="957063" spans="2:3" x14ac:dyDescent="0.25">
      <c r="B957063" s="76"/>
      <c r="C957063" s="75"/>
    </row>
    <row r="957064" spans="2:3" x14ac:dyDescent="0.25">
      <c r="B957064" s="76"/>
      <c r="C957064" s="75"/>
    </row>
    <row r="957065" spans="2:3" x14ac:dyDescent="0.25">
      <c r="B957065" s="76"/>
      <c r="C957065" s="75"/>
    </row>
    <row r="957066" spans="2:3" x14ac:dyDescent="0.25">
      <c r="B957066" s="76"/>
      <c r="C957066" s="75"/>
    </row>
    <row r="957067" spans="2:3" x14ac:dyDescent="0.25">
      <c r="B957067" s="76"/>
      <c r="C957067" s="75"/>
    </row>
    <row r="957068" spans="2:3" x14ac:dyDescent="0.25">
      <c r="B957068" s="76"/>
      <c r="C957068" s="75"/>
    </row>
    <row r="957069" spans="2:3" x14ac:dyDescent="0.25">
      <c r="B957069" s="76"/>
      <c r="C957069" s="75"/>
    </row>
    <row r="957070" spans="2:3" x14ac:dyDescent="0.25">
      <c r="B957070" s="76"/>
      <c r="C957070" s="75"/>
    </row>
    <row r="957071" spans="2:3" x14ac:dyDescent="0.25">
      <c r="B957071" s="76"/>
      <c r="C957071" s="75"/>
    </row>
    <row r="957072" spans="2:3" x14ac:dyDescent="0.25">
      <c r="B957072" s="76"/>
      <c r="C957072" s="75"/>
    </row>
    <row r="957073" spans="2:3" x14ac:dyDescent="0.25">
      <c r="B957073" s="76"/>
      <c r="C957073" s="75"/>
    </row>
    <row r="957183" spans="2:3" x14ac:dyDescent="0.25">
      <c r="B957183" s="76"/>
      <c r="C957183" s="75"/>
    </row>
    <row r="957184" spans="2:3" x14ac:dyDescent="0.25">
      <c r="B957184" s="76"/>
      <c r="C957184" s="75"/>
    </row>
    <row r="957185" spans="2:3" x14ac:dyDescent="0.25">
      <c r="B957185" s="76"/>
      <c r="C957185" s="75"/>
    </row>
    <row r="957186" spans="2:3" x14ac:dyDescent="0.25">
      <c r="B957186" s="76"/>
      <c r="C957186" s="75"/>
    </row>
    <row r="957187" spans="2:3" x14ac:dyDescent="0.25">
      <c r="B957187" s="76"/>
      <c r="C957187" s="75"/>
    </row>
    <row r="957188" spans="2:3" x14ac:dyDescent="0.25">
      <c r="B957188" s="76"/>
      <c r="C957188" s="75"/>
    </row>
    <row r="957189" spans="2:3" x14ac:dyDescent="0.25">
      <c r="B957189" s="76"/>
      <c r="C957189" s="75"/>
    </row>
    <row r="957190" spans="2:3" x14ac:dyDescent="0.25">
      <c r="B957190" s="76"/>
      <c r="C957190" s="75"/>
    </row>
    <row r="957191" spans="2:3" x14ac:dyDescent="0.25">
      <c r="B957191" s="76"/>
      <c r="C957191" s="75"/>
    </row>
    <row r="957192" spans="2:3" x14ac:dyDescent="0.25">
      <c r="B957192" s="76"/>
      <c r="C957192" s="75"/>
    </row>
    <row r="957193" spans="2:3" x14ac:dyDescent="0.25">
      <c r="B957193" s="76"/>
      <c r="C957193" s="75"/>
    </row>
    <row r="957194" spans="2:3" x14ac:dyDescent="0.25">
      <c r="B957194" s="76"/>
      <c r="C957194" s="75"/>
    </row>
    <row r="957195" spans="2:3" x14ac:dyDescent="0.25">
      <c r="B957195" s="76"/>
      <c r="C957195" s="75"/>
    </row>
    <row r="957305" spans="2:3" x14ac:dyDescent="0.25">
      <c r="B957305" s="76"/>
      <c r="C957305" s="75"/>
    </row>
    <row r="957306" spans="2:3" x14ac:dyDescent="0.25">
      <c r="B957306" s="76"/>
      <c r="C957306" s="75"/>
    </row>
    <row r="957307" spans="2:3" x14ac:dyDescent="0.25">
      <c r="B957307" s="76"/>
      <c r="C957307" s="75"/>
    </row>
    <row r="957308" spans="2:3" x14ac:dyDescent="0.25">
      <c r="B957308" s="76"/>
      <c r="C957308" s="75"/>
    </row>
    <row r="957309" spans="2:3" x14ac:dyDescent="0.25">
      <c r="B957309" s="76"/>
      <c r="C957309" s="75"/>
    </row>
    <row r="957310" spans="2:3" x14ac:dyDescent="0.25">
      <c r="B957310" s="76"/>
      <c r="C957310" s="75"/>
    </row>
    <row r="957311" spans="2:3" x14ac:dyDescent="0.25">
      <c r="B957311" s="76"/>
      <c r="C957311" s="75"/>
    </row>
    <row r="957312" spans="2:3" x14ac:dyDescent="0.25">
      <c r="B957312" s="76"/>
      <c r="C957312" s="75"/>
    </row>
    <row r="957313" spans="2:3" x14ac:dyDescent="0.25">
      <c r="B957313" s="76"/>
      <c r="C957313" s="75"/>
    </row>
    <row r="957314" spans="2:3" x14ac:dyDescent="0.25">
      <c r="B957314" s="76"/>
      <c r="C957314" s="75"/>
    </row>
    <row r="957315" spans="2:3" x14ac:dyDescent="0.25">
      <c r="B957315" s="76"/>
      <c r="C957315" s="75"/>
    </row>
    <row r="957316" spans="2:3" x14ac:dyDescent="0.25">
      <c r="B957316" s="76"/>
      <c r="C957316" s="75"/>
    </row>
    <row r="957317" spans="2:3" x14ac:dyDescent="0.25">
      <c r="B957317" s="76"/>
      <c r="C957317" s="75"/>
    </row>
    <row r="957427" spans="2:3" x14ac:dyDescent="0.25">
      <c r="B957427" s="76"/>
      <c r="C957427" s="75"/>
    </row>
    <row r="957428" spans="2:3" x14ac:dyDescent="0.25">
      <c r="B957428" s="76"/>
      <c r="C957428" s="75"/>
    </row>
    <row r="957429" spans="2:3" x14ac:dyDescent="0.25">
      <c r="B957429" s="76"/>
      <c r="C957429" s="75"/>
    </row>
    <row r="957430" spans="2:3" x14ac:dyDescent="0.25">
      <c r="B957430" s="76"/>
      <c r="C957430" s="75"/>
    </row>
    <row r="957431" spans="2:3" x14ac:dyDescent="0.25">
      <c r="B957431" s="76"/>
      <c r="C957431" s="75"/>
    </row>
    <row r="957432" spans="2:3" x14ac:dyDescent="0.25">
      <c r="B957432" s="76"/>
      <c r="C957432" s="75"/>
    </row>
    <row r="957433" spans="2:3" x14ac:dyDescent="0.25">
      <c r="B957433" s="76"/>
      <c r="C957433" s="75"/>
    </row>
    <row r="957434" spans="2:3" x14ac:dyDescent="0.25">
      <c r="B957434" s="76"/>
      <c r="C957434" s="75"/>
    </row>
    <row r="957435" spans="2:3" x14ac:dyDescent="0.25">
      <c r="B957435" s="76"/>
      <c r="C957435" s="75"/>
    </row>
    <row r="957436" spans="2:3" x14ac:dyDescent="0.25">
      <c r="B957436" s="76"/>
      <c r="C957436" s="75"/>
    </row>
    <row r="957437" spans="2:3" x14ac:dyDescent="0.25">
      <c r="B957437" s="76"/>
      <c r="C957437" s="75"/>
    </row>
    <row r="957438" spans="2:3" x14ac:dyDescent="0.25">
      <c r="B957438" s="76"/>
      <c r="C957438" s="75"/>
    </row>
    <row r="957439" spans="2:3" x14ac:dyDescent="0.25">
      <c r="B957439" s="76"/>
      <c r="C957439" s="75"/>
    </row>
    <row r="957549" spans="2:3" x14ac:dyDescent="0.25">
      <c r="B957549" s="76"/>
      <c r="C957549" s="75"/>
    </row>
    <row r="957550" spans="2:3" x14ac:dyDescent="0.25">
      <c r="B957550" s="76"/>
      <c r="C957550" s="75"/>
    </row>
    <row r="957551" spans="2:3" x14ac:dyDescent="0.25">
      <c r="B957551" s="76"/>
      <c r="C957551" s="75"/>
    </row>
    <row r="957552" spans="2:3" x14ac:dyDescent="0.25">
      <c r="B957552" s="76"/>
      <c r="C957552" s="75"/>
    </row>
    <row r="957553" spans="2:3" x14ac:dyDescent="0.25">
      <c r="B957553" s="76"/>
      <c r="C957553" s="75"/>
    </row>
    <row r="957554" spans="2:3" x14ac:dyDescent="0.25">
      <c r="B957554" s="76"/>
      <c r="C957554" s="75"/>
    </row>
    <row r="957555" spans="2:3" x14ac:dyDescent="0.25">
      <c r="B957555" s="76"/>
      <c r="C957555" s="75"/>
    </row>
    <row r="957556" spans="2:3" x14ac:dyDescent="0.25">
      <c r="B957556" s="76"/>
      <c r="C957556" s="75"/>
    </row>
    <row r="957557" spans="2:3" x14ac:dyDescent="0.25">
      <c r="B957557" s="76"/>
      <c r="C957557" s="75"/>
    </row>
    <row r="957558" spans="2:3" x14ac:dyDescent="0.25">
      <c r="B957558" s="76"/>
      <c r="C957558" s="75"/>
    </row>
    <row r="957559" spans="2:3" x14ac:dyDescent="0.25">
      <c r="B957559" s="76"/>
      <c r="C957559" s="75"/>
    </row>
    <row r="957560" spans="2:3" x14ac:dyDescent="0.25">
      <c r="B957560" s="76"/>
      <c r="C957560" s="75"/>
    </row>
    <row r="957561" spans="2:3" x14ac:dyDescent="0.25">
      <c r="B957561" s="76"/>
      <c r="C957561" s="75"/>
    </row>
    <row r="957671" spans="2:3" x14ac:dyDescent="0.25">
      <c r="B957671" s="76"/>
      <c r="C957671" s="75"/>
    </row>
    <row r="957672" spans="2:3" x14ac:dyDescent="0.25">
      <c r="B957672" s="76"/>
      <c r="C957672" s="75"/>
    </row>
    <row r="957673" spans="2:3" x14ac:dyDescent="0.25">
      <c r="B957673" s="76"/>
      <c r="C957673" s="75"/>
    </row>
    <row r="957674" spans="2:3" x14ac:dyDescent="0.25">
      <c r="B957674" s="76"/>
      <c r="C957674" s="75"/>
    </row>
    <row r="957675" spans="2:3" x14ac:dyDescent="0.25">
      <c r="B957675" s="76"/>
      <c r="C957675" s="75"/>
    </row>
    <row r="957676" spans="2:3" x14ac:dyDescent="0.25">
      <c r="B957676" s="76"/>
      <c r="C957676" s="75"/>
    </row>
    <row r="957677" spans="2:3" x14ac:dyDescent="0.25">
      <c r="B957677" s="76"/>
      <c r="C957677" s="75"/>
    </row>
    <row r="957678" spans="2:3" x14ac:dyDescent="0.25">
      <c r="B957678" s="76"/>
      <c r="C957678" s="75"/>
    </row>
    <row r="957679" spans="2:3" x14ac:dyDescent="0.25">
      <c r="B957679" s="76"/>
      <c r="C957679" s="75"/>
    </row>
    <row r="957680" spans="2:3" x14ac:dyDescent="0.25">
      <c r="B957680" s="76"/>
      <c r="C957680" s="75"/>
    </row>
    <row r="957681" spans="2:3" x14ac:dyDescent="0.25">
      <c r="B957681" s="76"/>
      <c r="C957681" s="75"/>
    </row>
    <row r="957682" spans="2:3" x14ac:dyDescent="0.25">
      <c r="B957682" s="76"/>
      <c r="C957682" s="75"/>
    </row>
    <row r="957683" spans="2:3" x14ac:dyDescent="0.25">
      <c r="B957683" s="76"/>
      <c r="C957683" s="75"/>
    </row>
    <row r="957793" spans="2:3" x14ac:dyDescent="0.25">
      <c r="B957793" s="76"/>
      <c r="C957793" s="75"/>
    </row>
    <row r="957794" spans="2:3" x14ac:dyDescent="0.25">
      <c r="B957794" s="76"/>
      <c r="C957794" s="75"/>
    </row>
    <row r="957795" spans="2:3" x14ac:dyDescent="0.25">
      <c r="B957795" s="76"/>
      <c r="C957795" s="75"/>
    </row>
    <row r="957796" spans="2:3" x14ac:dyDescent="0.25">
      <c r="B957796" s="76"/>
      <c r="C957796" s="75"/>
    </row>
    <row r="957797" spans="2:3" x14ac:dyDescent="0.25">
      <c r="B957797" s="76"/>
      <c r="C957797" s="75"/>
    </row>
    <row r="957798" spans="2:3" x14ac:dyDescent="0.25">
      <c r="B957798" s="76"/>
      <c r="C957798" s="75"/>
    </row>
    <row r="957799" spans="2:3" x14ac:dyDescent="0.25">
      <c r="B957799" s="76"/>
      <c r="C957799" s="75"/>
    </row>
    <row r="957800" spans="2:3" x14ac:dyDescent="0.25">
      <c r="B957800" s="76"/>
      <c r="C957800" s="75"/>
    </row>
    <row r="957801" spans="2:3" x14ac:dyDescent="0.25">
      <c r="B957801" s="76"/>
      <c r="C957801" s="75"/>
    </row>
    <row r="957802" spans="2:3" x14ac:dyDescent="0.25">
      <c r="B957802" s="76"/>
      <c r="C957802" s="75"/>
    </row>
    <row r="957803" spans="2:3" x14ac:dyDescent="0.25">
      <c r="B957803" s="76"/>
      <c r="C957803" s="75"/>
    </row>
    <row r="957804" spans="2:3" x14ac:dyDescent="0.25">
      <c r="B957804" s="76"/>
      <c r="C957804" s="75"/>
    </row>
    <row r="957805" spans="2:3" x14ac:dyDescent="0.25">
      <c r="B957805" s="76"/>
      <c r="C957805" s="75"/>
    </row>
    <row r="957915" spans="2:3" x14ac:dyDescent="0.25">
      <c r="B957915" s="76"/>
      <c r="C957915" s="75"/>
    </row>
    <row r="957916" spans="2:3" x14ac:dyDescent="0.25">
      <c r="B957916" s="76"/>
      <c r="C957916" s="75"/>
    </row>
    <row r="957917" spans="2:3" x14ac:dyDescent="0.25">
      <c r="B957917" s="76"/>
      <c r="C957917" s="75"/>
    </row>
    <row r="957918" spans="2:3" x14ac:dyDescent="0.25">
      <c r="B957918" s="76"/>
      <c r="C957918" s="75"/>
    </row>
    <row r="957919" spans="2:3" x14ac:dyDescent="0.25">
      <c r="B957919" s="76"/>
      <c r="C957919" s="75"/>
    </row>
    <row r="957920" spans="2:3" x14ac:dyDescent="0.25">
      <c r="B957920" s="76"/>
      <c r="C957920" s="75"/>
    </row>
    <row r="957921" spans="2:3" x14ac:dyDescent="0.25">
      <c r="B957921" s="76"/>
      <c r="C957921" s="75"/>
    </row>
    <row r="957922" spans="2:3" x14ac:dyDescent="0.25">
      <c r="B957922" s="76"/>
      <c r="C957922" s="75"/>
    </row>
    <row r="957923" spans="2:3" x14ac:dyDescent="0.25">
      <c r="B957923" s="76"/>
      <c r="C957923" s="75"/>
    </row>
    <row r="957924" spans="2:3" x14ac:dyDescent="0.25">
      <c r="B957924" s="76"/>
      <c r="C957924" s="75"/>
    </row>
    <row r="957925" spans="2:3" x14ac:dyDescent="0.25">
      <c r="B957925" s="76"/>
      <c r="C957925" s="75"/>
    </row>
    <row r="957926" spans="2:3" x14ac:dyDescent="0.25">
      <c r="B957926" s="76"/>
      <c r="C957926" s="75"/>
    </row>
    <row r="957927" spans="2:3" x14ac:dyDescent="0.25">
      <c r="B957927" s="76"/>
      <c r="C957927" s="75"/>
    </row>
    <row r="958037" spans="2:3" x14ac:dyDescent="0.25">
      <c r="B958037" s="76"/>
      <c r="C958037" s="75"/>
    </row>
    <row r="958038" spans="2:3" x14ac:dyDescent="0.25">
      <c r="B958038" s="76"/>
      <c r="C958038" s="75"/>
    </row>
    <row r="958039" spans="2:3" x14ac:dyDescent="0.25">
      <c r="B958039" s="76"/>
      <c r="C958039" s="75"/>
    </row>
    <row r="958040" spans="2:3" x14ac:dyDescent="0.25">
      <c r="B958040" s="76"/>
      <c r="C958040" s="75"/>
    </row>
    <row r="958041" spans="2:3" x14ac:dyDescent="0.25">
      <c r="B958041" s="76"/>
      <c r="C958041" s="75"/>
    </row>
    <row r="958042" spans="2:3" x14ac:dyDescent="0.25">
      <c r="B958042" s="76"/>
      <c r="C958042" s="75"/>
    </row>
    <row r="958043" spans="2:3" x14ac:dyDescent="0.25">
      <c r="B958043" s="76"/>
      <c r="C958043" s="75"/>
    </row>
    <row r="958044" spans="2:3" x14ac:dyDescent="0.25">
      <c r="B958044" s="76"/>
      <c r="C958044" s="75"/>
    </row>
    <row r="958045" spans="2:3" x14ac:dyDescent="0.25">
      <c r="B958045" s="76"/>
      <c r="C958045" s="75"/>
    </row>
    <row r="958046" spans="2:3" x14ac:dyDescent="0.25">
      <c r="B958046" s="76"/>
      <c r="C958046" s="75"/>
    </row>
    <row r="958047" spans="2:3" x14ac:dyDescent="0.25">
      <c r="B958047" s="76"/>
      <c r="C958047" s="75"/>
    </row>
    <row r="958048" spans="2:3" x14ac:dyDescent="0.25">
      <c r="B958048" s="76"/>
      <c r="C958048" s="75"/>
    </row>
    <row r="958049" spans="2:3" x14ac:dyDescent="0.25">
      <c r="B958049" s="76"/>
      <c r="C958049" s="75"/>
    </row>
    <row r="958159" spans="2:3" x14ac:dyDescent="0.25">
      <c r="B958159" s="76"/>
      <c r="C958159" s="75"/>
    </row>
    <row r="958160" spans="2:3" x14ac:dyDescent="0.25">
      <c r="B958160" s="76"/>
      <c r="C958160" s="75"/>
    </row>
    <row r="958161" spans="2:3" x14ac:dyDescent="0.25">
      <c r="B958161" s="76"/>
      <c r="C958161" s="75"/>
    </row>
    <row r="958162" spans="2:3" x14ac:dyDescent="0.25">
      <c r="B958162" s="76"/>
      <c r="C958162" s="75"/>
    </row>
    <row r="958163" spans="2:3" x14ac:dyDescent="0.25">
      <c r="B958163" s="76"/>
      <c r="C958163" s="75"/>
    </row>
    <row r="958164" spans="2:3" x14ac:dyDescent="0.25">
      <c r="B958164" s="76"/>
      <c r="C958164" s="75"/>
    </row>
    <row r="958165" spans="2:3" x14ac:dyDescent="0.25">
      <c r="B958165" s="76"/>
      <c r="C958165" s="75"/>
    </row>
    <row r="958166" spans="2:3" x14ac:dyDescent="0.25">
      <c r="B958166" s="76"/>
      <c r="C958166" s="75"/>
    </row>
    <row r="958167" spans="2:3" x14ac:dyDescent="0.25">
      <c r="B958167" s="76"/>
      <c r="C958167" s="75"/>
    </row>
    <row r="958168" spans="2:3" x14ac:dyDescent="0.25">
      <c r="B958168" s="76"/>
      <c r="C958168" s="75"/>
    </row>
    <row r="958169" spans="2:3" x14ac:dyDescent="0.25">
      <c r="B958169" s="76"/>
      <c r="C958169" s="75"/>
    </row>
    <row r="958170" spans="2:3" x14ac:dyDescent="0.25">
      <c r="B958170" s="76"/>
      <c r="C958170" s="75"/>
    </row>
    <row r="958171" spans="2:3" x14ac:dyDescent="0.25">
      <c r="B958171" s="76"/>
      <c r="C958171" s="75"/>
    </row>
    <row r="958281" spans="2:3" x14ac:dyDescent="0.25">
      <c r="B958281" s="76"/>
      <c r="C958281" s="75"/>
    </row>
    <row r="958282" spans="2:3" x14ac:dyDescent="0.25">
      <c r="B958282" s="76"/>
      <c r="C958282" s="75"/>
    </row>
    <row r="958283" spans="2:3" x14ac:dyDescent="0.25">
      <c r="B958283" s="76"/>
      <c r="C958283" s="75"/>
    </row>
    <row r="958284" spans="2:3" x14ac:dyDescent="0.25">
      <c r="B958284" s="76"/>
      <c r="C958284" s="75"/>
    </row>
    <row r="958285" spans="2:3" x14ac:dyDescent="0.25">
      <c r="B958285" s="76"/>
      <c r="C958285" s="75"/>
    </row>
    <row r="958286" spans="2:3" x14ac:dyDescent="0.25">
      <c r="B958286" s="76"/>
      <c r="C958286" s="75"/>
    </row>
    <row r="958287" spans="2:3" x14ac:dyDescent="0.25">
      <c r="B958287" s="76"/>
      <c r="C958287" s="75"/>
    </row>
    <row r="958288" spans="2:3" x14ac:dyDescent="0.25">
      <c r="B958288" s="76"/>
      <c r="C958288" s="75"/>
    </row>
    <row r="958289" spans="2:3" x14ac:dyDescent="0.25">
      <c r="B958289" s="76"/>
      <c r="C958289" s="75"/>
    </row>
    <row r="958290" spans="2:3" x14ac:dyDescent="0.25">
      <c r="B958290" s="76"/>
      <c r="C958290" s="75"/>
    </row>
    <row r="958291" spans="2:3" x14ac:dyDescent="0.25">
      <c r="B958291" s="76"/>
      <c r="C958291" s="75"/>
    </row>
    <row r="958292" spans="2:3" x14ac:dyDescent="0.25">
      <c r="B958292" s="76"/>
      <c r="C958292" s="75"/>
    </row>
    <row r="958293" spans="2:3" x14ac:dyDescent="0.25">
      <c r="B958293" s="76"/>
      <c r="C958293" s="75"/>
    </row>
    <row r="958403" spans="2:3" x14ac:dyDescent="0.25">
      <c r="B958403" s="76"/>
      <c r="C958403" s="75"/>
    </row>
    <row r="958404" spans="2:3" x14ac:dyDescent="0.25">
      <c r="B958404" s="76"/>
      <c r="C958404" s="75"/>
    </row>
    <row r="958405" spans="2:3" x14ac:dyDescent="0.25">
      <c r="B958405" s="76"/>
      <c r="C958405" s="75"/>
    </row>
    <row r="958406" spans="2:3" x14ac:dyDescent="0.25">
      <c r="B958406" s="76"/>
      <c r="C958406" s="75"/>
    </row>
    <row r="958407" spans="2:3" x14ac:dyDescent="0.25">
      <c r="B958407" s="76"/>
      <c r="C958407" s="75"/>
    </row>
    <row r="958408" spans="2:3" x14ac:dyDescent="0.25">
      <c r="B958408" s="76"/>
      <c r="C958408" s="75"/>
    </row>
    <row r="958409" spans="2:3" x14ac:dyDescent="0.25">
      <c r="B958409" s="76"/>
      <c r="C958409" s="75"/>
    </row>
    <row r="958410" spans="2:3" x14ac:dyDescent="0.25">
      <c r="B958410" s="76"/>
      <c r="C958410" s="75"/>
    </row>
    <row r="958411" spans="2:3" x14ac:dyDescent="0.25">
      <c r="B958411" s="76"/>
      <c r="C958411" s="75"/>
    </row>
    <row r="958412" spans="2:3" x14ac:dyDescent="0.25">
      <c r="B958412" s="76"/>
      <c r="C958412" s="75"/>
    </row>
    <row r="958413" spans="2:3" x14ac:dyDescent="0.25">
      <c r="B958413" s="76"/>
      <c r="C958413" s="75"/>
    </row>
    <row r="958414" spans="2:3" x14ac:dyDescent="0.25">
      <c r="B958414" s="76"/>
      <c r="C958414" s="75"/>
    </row>
    <row r="958415" spans="2:3" x14ac:dyDescent="0.25">
      <c r="B958415" s="76"/>
      <c r="C958415" s="75"/>
    </row>
    <row r="958525" spans="2:3" x14ac:dyDescent="0.25">
      <c r="B958525" s="76"/>
      <c r="C958525" s="75"/>
    </row>
    <row r="958526" spans="2:3" x14ac:dyDescent="0.25">
      <c r="B958526" s="76"/>
      <c r="C958526" s="75"/>
    </row>
    <row r="958527" spans="2:3" x14ac:dyDescent="0.25">
      <c r="B958527" s="76"/>
      <c r="C958527" s="75"/>
    </row>
    <row r="958528" spans="2:3" x14ac:dyDescent="0.25">
      <c r="B958528" s="76"/>
      <c r="C958528" s="75"/>
    </row>
    <row r="958529" spans="2:3" x14ac:dyDescent="0.25">
      <c r="B958529" s="76"/>
      <c r="C958529" s="75"/>
    </row>
    <row r="958530" spans="2:3" x14ac:dyDescent="0.25">
      <c r="B958530" s="76"/>
      <c r="C958530" s="75"/>
    </row>
    <row r="958531" spans="2:3" x14ac:dyDescent="0.25">
      <c r="B958531" s="76"/>
      <c r="C958531" s="75"/>
    </row>
    <row r="958532" spans="2:3" x14ac:dyDescent="0.25">
      <c r="B958532" s="76"/>
      <c r="C958532" s="75"/>
    </row>
    <row r="958533" spans="2:3" x14ac:dyDescent="0.25">
      <c r="B958533" s="76"/>
      <c r="C958533" s="75"/>
    </row>
    <row r="958534" spans="2:3" x14ac:dyDescent="0.25">
      <c r="B958534" s="76"/>
      <c r="C958534" s="75"/>
    </row>
    <row r="958535" spans="2:3" x14ac:dyDescent="0.25">
      <c r="B958535" s="76"/>
      <c r="C958535" s="75"/>
    </row>
    <row r="958536" spans="2:3" x14ac:dyDescent="0.25">
      <c r="B958536" s="76"/>
      <c r="C958536" s="75"/>
    </row>
    <row r="958537" spans="2:3" x14ac:dyDescent="0.25">
      <c r="B958537" s="76"/>
      <c r="C958537" s="75"/>
    </row>
    <row r="958647" spans="2:3" x14ac:dyDescent="0.25">
      <c r="B958647" s="76"/>
      <c r="C958647" s="75"/>
    </row>
    <row r="958648" spans="2:3" x14ac:dyDescent="0.25">
      <c r="B958648" s="76"/>
      <c r="C958648" s="75"/>
    </row>
    <row r="958649" spans="2:3" x14ac:dyDescent="0.25">
      <c r="B958649" s="76"/>
      <c r="C958649" s="75"/>
    </row>
    <row r="958650" spans="2:3" x14ac:dyDescent="0.25">
      <c r="B958650" s="76"/>
      <c r="C958650" s="75"/>
    </row>
    <row r="958651" spans="2:3" x14ac:dyDescent="0.25">
      <c r="B958651" s="76"/>
      <c r="C958651" s="75"/>
    </row>
    <row r="958652" spans="2:3" x14ac:dyDescent="0.25">
      <c r="B958652" s="76"/>
      <c r="C958652" s="75"/>
    </row>
    <row r="958653" spans="2:3" x14ac:dyDescent="0.25">
      <c r="B958653" s="76"/>
      <c r="C958653" s="75"/>
    </row>
    <row r="958654" spans="2:3" x14ac:dyDescent="0.25">
      <c r="B958654" s="76"/>
      <c r="C958654" s="75"/>
    </row>
    <row r="958655" spans="2:3" x14ac:dyDescent="0.25">
      <c r="B958655" s="76"/>
      <c r="C958655" s="75"/>
    </row>
    <row r="958656" spans="2:3" x14ac:dyDescent="0.25">
      <c r="B958656" s="76"/>
      <c r="C958656" s="75"/>
    </row>
    <row r="958657" spans="2:3" x14ac:dyDescent="0.25">
      <c r="B958657" s="76"/>
      <c r="C958657" s="75"/>
    </row>
    <row r="958658" spans="2:3" x14ac:dyDescent="0.25">
      <c r="B958658" s="76"/>
      <c r="C958658" s="75"/>
    </row>
    <row r="958659" spans="2:3" x14ac:dyDescent="0.25">
      <c r="B958659" s="76"/>
      <c r="C958659" s="75"/>
    </row>
    <row r="958769" spans="2:3" x14ac:dyDescent="0.25">
      <c r="B958769" s="76"/>
      <c r="C958769" s="75"/>
    </row>
    <row r="958770" spans="2:3" x14ac:dyDescent="0.25">
      <c r="B958770" s="76"/>
      <c r="C958770" s="75"/>
    </row>
    <row r="958771" spans="2:3" x14ac:dyDescent="0.25">
      <c r="B958771" s="76"/>
      <c r="C958771" s="75"/>
    </row>
    <row r="958772" spans="2:3" x14ac:dyDescent="0.25">
      <c r="B958772" s="76"/>
      <c r="C958772" s="75"/>
    </row>
    <row r="958773" spans="2:3" x14ac:dyDescent="0.25">
      <c r="B958773" s="76"/>
      <c r="C958773" s="75"/>
    </row>
    <row r="958774" spans="2:3" x14ac:dyDescent="0.25">
      <c r="B958774" s="76"/>
      <c r="C958774" s="75"/>
    </row>
    <row r="958775" spans="2:3" x14ac:dyDescent="0.25">
      <c r="B958775" s="76"/>
      <c r="C958775" s="75"/>
    </row>
    <row r="958776" spans="2:3" x14ac:dyDescent="0.25">
      <c r="B958776" s="76"/>
      <c r="C958776" s="75"/>
    </row>
    <row r="958777" spans="2:3" x14ac:dyDescent="0.25">
      <c r="B958777" s="76"/>
      <c r="C958777" s="75"/>
    </row>
    <row r="958778" spans="2:3" x14ac:dyDescent="0.25">
      <c r="B958778" s="76"/>
      <c r="C958778" s="75"/>
    </row>
    <row r="958779" spans="2:3" x14ac:dyDescent="0.25">
      <c r="B958779" s="76"/>
      <c r="C958779" s="75"/>
    </row>
    <row r="958780" spans="2:3" x14ac:dyDescent="0.25">
      <c r="B958780" s="76"/>
      <c r="C958780" s="75"/>
    </row>
    <row r="958781" spans="2:3" x14ac:dyDescent="0.25">
      <c r="B958781" s="76"/>
      <c r="C958781" s="75"/>
    </row>
    <row r="958891" spans="2:3" x14ac:dyDescent="0.25">
      <c r="B958891" s="76"/>
      <c r="C958891" s="75"/>
    </row>
    <row r="958892" spans="2:3" x14ac:dyDescent="0.25">
      <c r="B958892" s="76"/>
      <c r="C958892" s="75"/>
    </row>
    <row r="958893" spans="2:3" x14ac:dyDescent="0.25">
      <c r="B958893" s="76"/>
      <c r="C958893" s="75"/>
    </row>
    <row r="958894" spans="2:3" x14ac:dyDescent="0.25">
      <c r="B958894" s="76"/>
      <c r="C958894" s="75"/>
    </row>
    <row r="958895" spans="2:3" x14ac:dyDescent="0.25">
      <c r="B958895" s="76"/>
      <c r="C958895" s="75"/>
    </row>
    <row r="958896" spans="2:3" x14ac:dyDescent="0.25">
      <c r="B958896" s="76"/>
      <c r="C958896" s="75"/>
    </row>
    <row r="958897" spans="2:3" x14ac:dyDescent="0.25">
      <c r="B958897" s="76"/>
      <c r="C958897" s="75"/>
    </row>
    <row r="958898" spans="2:3" x14ac:dyDescent="0.25">
      <c r="B958898" s="76"/>
      <c r="C958898" s="75"/>
    </row>
    <row r="958899" spans="2:3" x14ac:dyDescent="0.25">
      <c r="B958899" s="76"/>
      <c r="C958899" s="75"/>
    </row>
    <row r="958900" spans="2:3" x14ac:dyDescent="0.25">
      <c r="B958900" s="76"/>
      <c r="C958900" s="75"/>
    </row>
    <row r="958901" spans="2:3" x14ac:dyDescent="0.25">
      <c r="B958901" s="76"/>
      <c r="C958901" s="75"/>
    </row>
    <row r="958902" spans="2:3" x14ac:dyDescent="0.25">
      <c r="B958902" s="76"/>
      <c r="C958902" s="75"/>
    </row>
    <row r="958903" spans="2:3" x14ac:dyDescent="0.25">
      <c r="B958903" s="76"/>
      <c r="C958903" s="75"/>
    </row>
    <row r="959013" spans="2:3" x14ac:dyDescent="0.25">
      <c r="B959013" s="76"/>
      <c r="C959013" s="75"/>
    </row>
    <row r="959014" spans="2:3" x14ac:dyDescent="0.25">
      <c r="B959014" s="76"/>
      <c r="C959014" s="75"/>
    </row>
    <row r="959015" spans="2:3" x14ac:dyDescent="0.25">
      <c r="B959015" s="76"/>
      <c r="C959015" s="75"/>
    </row>
    <row r="959016" spans="2:3" x14ac:dyDescent="0.25">
      <c r="B959016" s="76"/>
      <c r="C959016" s="75"/>
    </row>
    <row r="959017" spans="2:3" x14ac:dyDescent="0.25">
      <c r="B959017" s="76"/>
      <c r="C959017" s="75"/>
    </row>
    <row r="959018" spans="2:3" x14ac:dyDescent="0.25">
      <c r="B959018" s="76"/>
      <c r="C959018" s="75"/>
    </row>
    <row r="959019" spans="2:3" x14ac:dyDescent="0.25">
      <c r="B959019" s="76"/>
      <c r="C959019" s="75"/>
    </row>
    <row r="959020" spans="2:3" x14ac:dyDescent="0.25">
      <c r="B959020" s="76"/>
      <c r="C959020" s="75"/>
    </row>
    <row r="959021" spans="2:3" x14ac:dyDescent="0.25">
      <c r="B959021" s="76"/>
      <c r="C959021" s="75"/>
    </row>
    <row r="959022" spans="2:3" x14ac:dyDescent="0.25">
      <c r="B959022" s="76"/>
      <c r="C959022" s="75"/>
    </row>
    <row r="959023" spans="2:3" x14ac:dyDescent="0.25">
      <c r="B959023" s="76"/>
      <c r="C959023" s="75"/>
    </row>
    <row r="959024" spans="2:3" x14ac:dyDescent="0.25">
      <c r="B959024" s="76"/>
      <c r="C959024" s="75"/>
    </row>
    <row r="959025" spans="2:3" x14ac:dyDescent="0.25">
      <c r="B959025" s="76"/>
      <c r="C959025" s="75"/>
    </row>
    <row r="959135" spans="2:3" x14ac:dyDescent="0.25">
      <c r="B959135" s="76"/>
      <c r="C959135" s="75"/>
    </row>
    <row r="959136" spans="2:3" x14ac:dyDescent="0.25">
      <c r="B959136" s="76"/>
      <c r="C959136" s="75"/>
    </row>
    <row r="959137" spans="2:3" x14ac:dyDescent="0.25">
      <c r="B959137" s="76"/>
      <c r="C959137" s="75"/>
    </row>
    <row r="959138" spans="2:3" x14ac:dyDescent="0.25">
      <c r="B959138" s="76"/>
      <c r="C959138" s="75"/>
    </row>
    <row r="959139" spans="2:3" x14ac:dyDescent="0.25">
      <c r="B959139" s="76"/>
      <c r="C959139" s="75"/>
    </row>
    <row r="959140" spans="2:3" x14ac:dyDescent="0.25">
      <c r="B959140" s="76"/>
      <c r="C959140" s="75"/>
    </row>
    <row r="959141" spans="2:3" x14ac:dyDescent="0.25">
      <c r="B959141" s="76"/>
      <c r="C959141" s="75"/>
    </row>
    <row r="959142" spans="2:3" x14ac:dyDescent="0.25">
      <c r="B959142" s="76"/>
      <c r="C959142" s="75"/>
    </row>
    <row r="959143" spans="2:3" x14ac:dyDescent="0.25">
      <c r="B959143" s="76"/>
      <c r="C959143" s="75"/>
    </row>
    <row r="959144" spans="2:3" x14ac:dyDescent="0.25">
      <c r="B959144" s="76"/>
      <c r="C959144" s="75"/>
    </row>
    <row r="959145" spans="2:3" x14ac:dyDescent="0.25">
      <c r="B959145" s="76"/>
      <c r="C959145" s="75"/>
    </row>
    <row r="959146" spans="2:3" x14ac:dyDescent="0.25">
      <c r="B959146" s="76"/>
      <c r="C959146" s="75"/>
    </row>
    <row r="959147" spans="2:3" x14ac:dyDescent="0.25">
      <c r="B959147" s="76"/>
      <c r="C959147" s="75"/>
    </row>
    <row r="959257" spans="2:3" x14ac:dyDescent="0.25">
      <c r="B959257" s="76"/>
      <c r="C959257" s="75"/>
    </row>
    <row r="959258" spans="2:3" x14ac:dyDescent="0.25">
      <c r="B959258" s="76"/>
      <c r="C959258" s="75"/>
    </row>
    <row r="959259" spans="2:3" x14ac:dyDescent="0.25">
      <c r="B959259" s="76"/>
      <c r="C959259" s="75"/>
    </row>
    <row r="959260" spans="2:3" x14ac:dyDescent="0.25">
      <c r="B959260" s="76"/>
      <c r="C959260" s="75"/>
    </row>
    <row r="959261" spans="2:3" x14ac:dyDescent="0.25">
      <c r="B959261" s="76"/>
      <c r="C959261" s="75"/>
    </row>
    <row r="959262" spans="2:3" x14ac:dyDescent="0.25">
      <c r="B959262" s="76"/>
      <c r="C959262" s="75"/>
    </row>
    <row r="959263" spans="2:3" x14ac:dyDescent="0.25">
      <c r="B959263" s="76"/>
      <c r="C959263" s="75"/>
    </row>
    <row r="959264" spans="2:3" x14ac:dyDescent="0.25">
      <c r="B959264" s="76"/>
      <c r="C959264" s="75"/>
    </row>
    <row r="959265" spans="2:3" x14ac:dyDescent="0.25">
      <c r="B959265" s="76"/>
      <c r="C959265" s="75"/>
    </row>
    <row r="959266" spans="2:3" x14ac:dyDescent="0.25">
      <c r="B959266" s="76"/>
      <c r="C959266" s="75"/>
    </row>
    <row r="959267" spans="2:3" x14ac:dyDescent="0.25">
      <c r="B959267" s="76"/>
      <c r="C959267" s="75"/>
    </row>
    <row r="959268" spans="2:3" x14ac:dyDescent="0.25">
      <c r="B959268" s="76"/>
      <c r="C959268" s="75"/>
    </row>
    <row r="959269" spans="2:3" x14ac:dyDescent="0.25">
      <c r="B959269" s="76"/>
      <c r="C959269" s="75"/>
    </row>
    <row r="959379" spans="2:3" x14ac:dyDescent="0.25">
      <c r="B959379" s="76"/>
      <c r="C959379" s="75"/>
    </row>
    <row r="959380" spans="2:3" x14ac:dyDescent="0.25">
      <c r="B959380" s="76"/>
      <c r="C959380" s="75"/>
    </row>
    <row r="959381" spans="2:3" x14ac:dyDescent="0.25">
      <c r="B959381" s="76"/>
      <c r="C959381" s="75"/>
    </row>
    <row r="959382" spans="2:3" x14ac:dyDescent="0.25">
      <c r="B959382" s="76"/>
      <c r="C959382" s="75"/>
    </row>
    <row r="959383" spans="2:3" x14ac:dyDescent="0.25">
      <c r="B959383" s="76"/>
      <c r="C959383" s="75"/>
    </row>
    <row r="959384" spans="2:3" x14ac:dyDescent="0.25">
      <c r="B959384" s="76"/>
      <c r="C959384" s="75"/>
    </row>
    <row r="959385" spans="2:3" x14ac:dyDescent="0.25">
      <c r="B959385" s="76"/>
      <c r="C959385" s="75"/>
    </row>
    <row r="959386" spans="2:3" x14ac:dyDescent="0.25">
      <c r="B959386" s="76"/>
      <c r="C959386" s="75"/>
    </row>
    <row r="959387" spans="2:3" x14ac:dyDescent="0.25">
      <c r="B959387" s="76"/>
      <c r="C959387" s="75"/>
    </row>
    <row r="959388" spans="2:3" x14ac:dyDescent="0.25">
      <c r="B959388" s="76"/>
      <c r="C959388" s="75"/>
    </row>
    <row r="959389" spans="2:3" x14ac:dyDescent="0.25">
      <c r="B959389" s="76"/>
      <c r="C959389" s="75"/>
    </row>
    <row r="959390" spans="2:3" x14ac:dyDescent="0.25">
      <c r="B959390" s="76"/>
      <c r="C959390" s="75"/>
    </row>
    <row r="959391" spans="2:3" x14ac:dyDescent="0.25">
      <c r="B959391" s="76"/>
      <c r="C959391" s="75"/>
    </row>
    <row r="959501" spans="2:3" x14ac:dyDescent="0.25">
      <c r="B959501" s="76"/>
      <c r="C959501" s="75"/>
    </row>
    <row r="959502" spans="2:3" x14ac:dyDescent="0.25">
      <c r="B959502" s="76"/>
      <c r="C959502" s="75"/>
    </row>
    <row r="959503" spans="2:3" x14ac:dyDescent="0.25">
      <c r="B959503" s="76"/>
      <c r="C959503" s="75"/>
    </row>
    <row r="959504" spans="2:3" x14ac:dyDescent="0.25">
      <c r="B959504" s="76"/>
      <c r="C959504" s="75"/>
    </row>
    <row r="959505" spans="2:3" x14ac:dyDescent="0.25">
      <c r="B959505" s="76"/>
      <c r="C959505" s="75"/>
    </row>
    <row r="959506" spans="2:3" x14ac:dyDescent="0.25">
      <c r="B959506" s="76"/>
      <c r="C959506" s="75"/>
    </row>
    <row r="959507" spans="2:3" x14ac:dyDescent="0.25">
      <c r="B959507" s="76"/>
      <c r="C959507" s="75"/>
    </row>
    <row r="959508" spans="2:3" x14ac:dyDescent="0.25">
      <c r="B959508" s="76"/>
      <c r="C959508" s="75"/>
    </row>
    <row r="959509" spans="2:3" x14ac:dyDescent="0.25">
      <c r="B959509" s="76"/>
      <c r="C959509" s="75"/>
    </row>
    <row r="959510" spans="2:3" x14ac:dyDescent="0.25">
      <c r="B959510" s="76"/>
      <c r="C959510" s="75"/>
    </row>
    <row r="959511" spans="2:3" x14ac:dyDescent="0.25">
      <c r="B959511" s="76"/>
      <c r="C959511" s="75"/>
    </row>
    <row r="959512" spans="2:3" x14ac:dyDescent="0.25">
      <c r="B959512" s="76"/>
      <c r="C959512" s="75"/>
    </row>
    <row r="959513" spans="2:3" x14ac:dyDescent="0.25">
      <c r="B959513" s="76"/>
      <c r="C959513" s="75"/>
    </row>
    <row r="959623" spans="2:3" x14ac:dyDescent="0.25">
      <c r="B959623" s="76"/>
      <c r="C959623" s="75"/>
    </row>
    <row r="959624" spans="2:3" x14ac:dyDescent="0.25">
      <c r="B959624" s="76"/>
      <c r="C959624" s="75"/>
    </row>
    <row r="959625" spans="2:3" x14ac:dyDescent="0.25">
      <c r="B959625" s="76"/>
      <c r="C959625" s="75"/>
    </row>
    <row r="959626" spans="2:3" x14ac:dyDescent="0.25">
      <c r="B959626" s="76"/>
      <c r="C959626" s="75"/>
    </row>
    <row r="959627" spans="2:3" x14ac:dyDescent="0.25">
      <c r="B959627" s="76"/>
      <c r="C959627" s="75"/>
    </row>
    <row r="959628" spans="2:3" x14ac:dyDescent="0.25">
      <c r="B959628" s="76"/>
      <c r="C959628" s="75"/>
    </row>
    <row r="959629" spans="2:3" x14ac:dyDescent="0.25">
      <c r="B959629" s="76"/>
      <c r="C959629" s="75"/>
    </row>
    <row r="959630" spans="2:3" x14ac:dyDescent="0.25">
      <c r="B959630" s="76"/>
      <c r="C959630" s="75"/>
    </row>
    <row r="959631" spans="2:3" x14ac:dyDescent="0.25">
      <c r="B959631" s="76"/>
      <c r="C959631" s="75"/>
    </row>
    <row r="959632" spans="2:3" x14ac:dyDescent="0.25">
      <c r="B959632" s="76"/>
      <c r="C959632" s="75"/>
    </row>
    <row r="959633" spans="2:3" x14ac:dyDescent="0.25">
      <c r="B959633" s="76"/>
      <c r="C959633" s="75"/>
    </row>
    <row r="959634" spans="2:3" x14ac:dyDescent="0.25">
      <c r="B959634" s="76"/>
      <c r="C959634" s="75"/>
    </row>
    <row r="959635" spans="2:3" x14ac:dyDescent="0.25">
      <c r="B959635" s="76"/>
      <c r="C959635" s="75"/>
    </row>
    <row r="959745" spans="2:3" x14ac:dyDescent="0.25">
      <c r="B959745" s="76"/>
      <c r="C959745" s="75"/>
    </row>
    <row r="959746" spans="2:3" x14ac:dyDescent="0.25">
      <c r="B959746" s="76"/>
      <c r="C959746" s="75"/>
    </row>
    <row r="959747" spans="2:3" x14ac:dyDescent="0.25">
      <c r="B959747" s="76"/>
      <c r="C959747" s="75"/>
    </row>
    <row r="959748" spans="2:3" x14ac:dyDescent="0.25">
      <c r="B959748" s="76"/>
      <c r="C959748" s="75"/>
    </row>
    <row r="959749" spans="2:3" x14ac:dyDescent="0.25">
      <c r="B959749" s="76"/>
      <c r="C959749" s="75"/>
    </row>
    <row r="959750" spans="2:3" x14ac:dyDescent="0.25">
      <c r="B959750" s="76"/>
      <c r="C959750" s="75"/>
    </row>
    <row r="959751" spans="2:3" x14ac:dyDescent="0.25">
      <c r="B959751" s="76"/>
      <c r="C959751" s="75"/>
    </row>
    <row r="959752" spans="2:3" x14ac:dyDescent="0.25">
      <c r="B959752" s="76"/>
      <c r="C959752" s="75"/>
    </row>
    <row r="959753" spans="2:3" x14ac:dyDescent="0.25">
      <c r="B959753" s="76"/>
      <c r="C959753" s="75"/>
    </row>
    <row r="959754" spans="2:3" x14ac:dyDescent="0.25">
      <c r="B959754" s="76"/>
      <c r="C959754" s="75"/>
    </row>
    <row r="959755" spans="2:3" x14ac:dyDescent="0.25">
      <c r="B959755" s="76"/>
      <c r="C959755" s="75"/>
    </row>
    <row r="959756" spans="2:3" x14ac:dyDescent="0.25">
      <c r="B959756" s="76"/>
      <c r="C959756" s="75"/>
    </row>
    <row r="959757" spans="2:3" x14ac:dyDescent="0.25">
      <c r="B959757" s="76"/>
      <c r="C959757" s="75"/>
    </row>
    <row r="959867" spans="2:3" x14ac:dyDescent="0.25">
      <c r="B959867" s="76"/>
      <c r="C959867" s="75"/>
    </row>
    <row r="959868" spans="2:3" x14ac:dyDescent="0.25">
      <c r="B959868" s="76"/>
      <c r="C959868" s="75"/>
    </row>
    <row r="959869" spans="2:3" x14ac:dyDescent="0.25">
      <c r="B959869" s="76"/>
      <c r="C959869" s="75"/>
    </row>
    <row r="959870" spans="2:3" x14ac:dyDescent="0.25">
      <c r="B959870" s="76"/>
      <c r="C959870" s="75"/>
    </row>
    <row r="959871" spans="2:3" x14ac:dyDescent="0.25">
      <c r="B959871" s="76"/>
      <c r="C959871" s="75"/>
    </row>
    <row r="959872" spans="2:3" x14ac:dyDescent="0.25">
      <c r="B959872" s="76"/>
      <c r="C959872" s="75"/>
    </row>
    <row r="959873" spans="2:3" x14ac:dyDescent="0.25">
      <c r="B959873" s="76"/>
      <c r="C959873" s="75"/>
    </row>
    <row r="959874" spans="2:3" x14ac:dyDescent="0.25">
      <c r="B959874" s="76"/>
      <c r="C959874" s="75"/>
    </row>
    <row r="959875" spans="2:3" x14ac:dyDescent="0.25">
      <c r="B959875" s="76"/>
      <c r="C959875" s="75"/>
    </row>
    <row r="959876" spans="2:3" x14ac:dyDescent="0.25">
      <c r="B959876" s="76"/>
      <c r="C959876" s="75"/>
    </row>
    <row r="959877" spans="2:3" x14ac:dyDescent="0.25">
      <c r="B959877" s="76"/>
      <c r="C959877" s="75"/>
    </row>
    <row r="959878" spans="2:3" x14ac:dyDescent="0.25">
      <c r="B959878" s="76"/>
      <c r="C959878" s="75"/>
    </row>
    <row r="959879" spans="2:3" x14ac:dyDescent="0.25">
      <c r="B959879" s="76"/>
      <c r="C959879" s="75"/>
    </row>
    <row r="959989" spans="2:3" x14ac:dyDescent="0.25">
      <c r="B959989" s="76"/>
      <c r="C959989" s="75"/>
    </row>
    <row r="959990" spans="2:3" x14ac:dyDescent="0.25">
      <c r="B959990" s="76"/>
      <c r="C959990" s="75"/>
    </row>
    <row r="959991" spans="2:3" x14ac:dyDescent="0.25">
      <c r="B959991" s="76"/>
      <c r="C959991" s="75"/>
    </row>
    <row r="959992" spans="2:3" x14ac:dyDescent="0.25">
      <c r="B959992" s="76"/>
      <c r="C959992" s="75"/>
    </row>
    <row r="959993" spans="2:3" x14ac:dyDescent="0.25">
      <c r="B959993" s="76"/>
      <c r="C959993" s="75"/>
    </row>
    <row r="959994" spans="2:3" x14ac:dyDescent="0.25">
      <c r="B959994" s="76"/>
      <c r="C959994" s="75"/>
    </row>
    <row r="959995" spans="2:3" x14ac:dyDescent="0.25">
      <c r="B959995" s="76"/>
      <c r="C959995" s="75"/>
    </row>
    <row r="959996" spans="2:3" x14ac:dyDescent="0.25">
      <c r="B959996" s="76"/>
      <c r="C959996" s="75"/>
    </row>
    <row r="959997" spans="2:3" x14ac:dyDescent="0.25">
      <c r="B959997" s="76"/>
      <c r="C959997" s="75"/>
    </row>
    <row r="959998" spans="2:3" x14ac:dyDescent="0.25">
      <c r="B959998" s="76"/>
      <c r="C959998" s="75"/>
    </row>
    <row r="959999" spans="2:3" x14ac:dyDescent="0.25">
      <c r="B959999" s="76"/>
      <c r="C959999" s="75"/>
    </row>
    <row r="960000" spans="2:3" x14ac:dyDescent="0.25">
      <c r="B960000" s="76"/>
      <c r="C960000" s="75"/>
    </row>
    <row r="960001" spans="2:3" x14ac:dyDescent="0.25">
      <c r="B960001" s="76"/>
      <c r="C960001" s="75"/>
    </row>
    <row r="960111" spans="2:3" x14ac:dyDescent="0.25">
      <c r="B960111" s="76"/>
      <c r="C960111" s="75"/>
    </row>
    <row r="960112" spans="2:3" x14ac:dyDescent="0.25">
      <c r="B960112" s="76"/>
      <c r="C960112" s="75"/>
    </row>
    <row r="960113" spans="2:3" x14ac:dyDescent="0.25">
      <c r="B960113" s="76"/>
      <c r="C960113" s="75"/>
    </row>
    <row r="960114" spans="2:3" x14ac:dyDescent="0.25">
      <c r="B960114" s="76"/>
      <c r="C960114" s="75"/>
    </row>
    <row r="960115" spans="2:3" x14ac:dyDescent="0.25">
      <c r="B960115" s="76"/>
      <c r="C960115" s="75"/>
    </row>
    <row r="960116" spans="2:3" x14ac:dyDescent="0.25">
      <c r="B960116" s="76"/>
      <c r="C960116" s="75"/>
    </row>
    <row r="960117" spans="2:3" x14ac:dyDescent="0.25">
      <c r="B960117" s="76"/>
      <c r="C960117" s="75"/>
    </row>
    <row r="960118" spans="2:3" x14ac:dyDescent="0.25">
      <c r="B960118" s="76"/>
      <c r="C960118" s="75"/>
    </row>
    <row r="960119" spans="2:3" x14ac:dyDescent="0.25">
      <c r="B960119" s="76"/>
      <c r="C960119" s="75"/>
    </row>
    <row r="960120" spans="2:3" x14ac:dyDescent="0.25">
      <c r="B960120" s="76"/>
      <c r="C960120" s="75"/>
    </row>
    <row r="960121" spans="2:3" x14ac:dyDescent="0.25">
      <c r="B960121" s="76"/>
      <c r="C960121" s="75"/>
    </row>
    <row r="960122" spans="2:3" x14ac:dyDescent="0.25">
      <c r="B960122" s="76"/>
      <c r="C960122" s="75"/>
    </row>
    <row r="960123" spans="2:3" x14ac:dyDescent="0.25">
      <c r="B960123" s="76"/>
      <c r="C960123" s="75"/>
    </row>
    <row r="960233" spans="2:3" x14ac:dyDescent="0.25">
      <c r="B960233" s="76"/>
      <c r="C960233" s="75"/>
    </row>
    <row r="960234" spans="2:3" x14ac:dyDescent="0.25">
      <c r="B960234" s="76"/>
      <c r="C960234" s="75"/>
    </row>
    <row r="960235" spans="2:3" x14ac:dyDescent="0.25">
      <c r="B960235" s="76"/>
      <c r="C960235" s="75"/>
    </row>
    <row r="960236" spans="2:3" x14ac:dyDescent="0.25">
      <c r="B960236" s="76"/>
      <c r="C960236" s="75"/>
    </row>
    <row r="960237" spans="2:3" x14ac:dyDescent="0.25">
      <c r="B960237" s="76"/>
      <c r="C960237" s="75"/>
    </row>
    <row r="960238" spans="2:3" x14ac:dyDescent="0.25">
      <c r="B960238" s="76"/>
      <c r="C960238" s="75"/>
    </row>
    <row r="960239" spans="2:3" x14ac:dyDescent="0.25">
      <c r="B960239" s="76"/>
      <c r="C960239" s="75"/>
    </row>
    <row r="960240" spans="2:3" x14ac:dyDescent="0.25">
      <c r="B960240" s="76"/>
      <c r="C960240" s="75"/>
    </row>
    <row r="960241" spans="2:3" x14ac:dyDescent="0.25">
      <c r="B960241" s="76"/>
      <c r="C960241" s="75"/>
    </row>
    <row r="960242" spans="2:3" x14ac:dyDescent="0.25">
      <c r="B960242" s="76"/>
      <c r="C960242" s="75"/>
    </row>
    <row r="960243" spans="2:3" x14ac:dyDescent="0.25">
      <c r="B960243" s="76"/>
      <c r="C960243" s="75"/>
    </row>
    <row r="960244" spans="2:3" x14ac:dyDescent="0.25">
      <c r="B960244" s="76"/>
      <c r="C960244" s="75"/>
    </row>
    <row r="960245" spans="2:3" x14ac:dyDescent="0.25">
      <c r="B960245" s="76"/>
      <c r="C960245" s="75"/>
    </row>
    <row r="960355" spans="2:3" x14ac:dyDescent="0.25">
      <c r="B960355" s="76"/>
      <c r="C960355" s="75"/>
    </row>
    <row r="960356" spans="2:3" x14ac:dyDescent="0.25">
      <c r="B960356" s="76"/>
      <c r="C960356" s="75"/>
    </row>
    <row r="960357" spans="2:3" x14ac:dyDescent="0.25">
      <c r="B960357" s="76"/>
      <c r="C960357" s="75"/>
    </row>
    <row r="960358" spans="2:3" x14ac:dyDescent="0.25">
      <c r="B960358" s="76"/>
      <c r="C960358" s="75"/>
    </row>
    <row r="960359" spans="2:3" x14ac:dyDescent="0.25">
      <c r="B960359" s="76"/>
      <c r="C960359" s="75"/>
    </row>
    <row r="960360" spans="2:3" x14ac:dyDescent="0.25">
      <c r="B960360" s="76"/>
      <c r="C960360" s="75"/>
    </row>
    <row r="960361" spans="2:3" x14ac:dyDescent="0.25">
      <c r="B960361" s="76"/>
      <c r="C960361" s="75"/>
    </row>
    <row r="960362" spans="2:3" x14ac:dyDescent="0.25">
      <c r="B960362" s="76"/>
      <c r="C960362" s="75"/>
    </row>
    <row r="960363" spans="2:3" x14ac:dyDescent="0.25">
      <c r="B960363" s="76"/>
      <c r="C960363" s="75"/>
    </row>
    <row r="960364" spans="2:3" x14ac:dyDescent="0.25">
      <c r="B960364" s="76"/>
      <c r="C960364" s="75"/>
    </row>
    <row r="960365" spans="2:3" x14ac:dyDescent="0.25">
      <c r="B960365" s="76"/>
      <c r="C960365" s="75"/>
    </row>
    <row r="960366" spans="2:3" x14ac:dyDescent="0.25">
      <c r="B960366" s="76"/>
      <c r="C960366" s="75"/>
    </row>
    <row r="960367" spans="2:3" x14ac:dyDescent="0.25">
      <c r="B960367" s="76"/>
      <c r="C960367" s="75"/>
    </row>
    <row r="960477" spans="2:3" x14ac:dyDescent="0.25">
      <c r="B960477" s="76"/>
      <c r="C960477" s="75"/>
    </row>
    <row r="960478" spans="2:3" x14ac:dyDescent="0.25">
      <c r="B960478" s="76"/>
      <c r="C960478" s="75"/>
    </row>
    <row r="960479" spans="2:3" x14ac:dyDescent="0.25">
      <c r="B960479" s="76"/>
      <c r="C960479" s="75"/>
    </row>
    <row r="960480" spans="2:3" x14ac:dyDescent="0.25">
      <c r="B960480" s="76"/>
      <c r="C960480" s="75"/>
    </row>
    <row r="960481" spans="2:3" x14ac:dyDescent="0.25">
      <c r="B960481" s="76"/>
      <c r="C960481" s="75"/>
    </row>
    <row r="960482" spans="2:3" x14ac:dyDescent="0.25">
      <c r="B960482" s="76"/>
      <c r="C960482" s="75"/>
    </row>
    <row r="960483" spans="2:3" x14ac:dyDescent="0.25">
      <c r="B960483" s="76"/>
      <c r="C960483" s="75"/>
    </row>
    <row r="960484" spans="2:3" x14ac:dyDescent="0.25">
      <c r="B960484" s="76"/>
      <c r="C960484" s="75"/>
    </row>
    <row r="960485" spans="2:3" x14ac:dyDescent="0.25">
      <c r="B960485" s="76"/>
      <c r="C960485" s="75"/>
    </row>
    <row r="960486" spans="2:3" x14ac:dyDescent="0.25">
      <c r="B960486" s="76"/>
      <c r="C960486" s="75"/>
    </row>
    <row r="960487" spans="2:3" x14ac:dyDescent="0.25">
      <c r="B960487" s="76"/>
      <c r="C960487" s="75"/>
    </row>
    <row r="960488" spans="2:3" x14ac:dyDescent="0.25">
      <c r="B960488" s="76"/>
      <c r="C960488" s="75"/>
    </row>
    <row r="960489" spans="2:3" x14ac:dyDescent="0.25">
      <c r="B960489" s="76"/>
      <c r="C960489" s="75"/>
    </row>
    <row r="960599" spans="2:3" x14ac:dyDescent="0.25">
      <c r="B960599" s="76"/>
      <c r="C960599" s="75"/>
    </row>
    <row r="960600" spans="2:3" x14ac:dyDescent="0.25">
      <c r="B960600" s="76"/>
      <c r="C960600" s="75"/>
    </row>
    <row r="960601" spans="2:3" x14ac:dyDescent="0.25">
      <c r="B960601" s="76"/>
      <c r="C960601" s="75"/>
    </row>
    <row r="960602" spans="2:3" x14ac:dyDescent="0.25">
      <c r="B960602" s="76"/>
      <c r="C960602" s="75"/>
    </row>
    <row r="960603" spans="2:3" x14ac:dyDescent="0.25">
      <c r="B960603" s="76"/>
      <c r="C960603" s="75"/>
    </row>
    <row r="960604" spans="2:3" x14ac:dyDescent="0.25">
      <c r="B960604" s="76"/>
      <c r="C960604" s="75"/>
    </row>
    <row r="960605" spans="2:3" x14ac:dyDescent="0.25">
      <c r="B960605" s="76"/>
      <c r="C960605" s="75"/>
    </row>
    <row r="960606" spans="2:3" x14ac:dyDescent="0.25">
      <c r="B960606" s="76"/>
      <c r="C960606" s="75"/>
    </row>
    <row r="960607" spans="2:3" x14ac:dyDescent="0.25">
      <c r="B960607" s="76"/>
      <c r="C960607" s="75"/>
    </row>
    <row r="960608" spans="2:3" x14ac:dyDescent="0.25">
      <c r="B960608" s="76"/>
      <c r="C960608" s="75"/>
    </row>
    <row r="960609" spans="2:3" x14ac:dyDescent="0.25">
      <c r="B960609" s="76"/>
      <c r="C960609" s="75"/>
    </row>
    <row r="960610" spans="2:3" x14ac:dyDescent="0.25">
      <c r="B960610" s="76"/>
      <c r="C960610" s="75"/>
    </row>
    <row r="960611" spans="2:3" x14ac:dyDescent="0.25">
      <c r="B960611" s="76"/>
      <c r="C960611" s="75"/>
    </row>
    <row r="960721" spans="2:3" x14ac:dyDescent="0.25">
      <c r="B960721" s="76"/>
      <c r="C960721" s="75"/>
    </row>
    <row r="960722" spans="2:3" x14ac:dyDescent="0.25">
      <c r="B960722" s="76"/>
      <c r="C960722" s="75"/>
    </row>
    <row r="960723" spans="2:3" x14ac:dyDescent="0.25">
      <c r="B960723" s="76"/>
      <c r="C960723" s="75"/>
    </row>
    <row r="960724" spans="2:3" x14ac:dyDescent="0.25">
      <c r="B960724" s="76"/>
      <c r="C960724" s="75"/>
    </row>
    <row r="960725" spans="2:3" x14ac:dyDescent="0.25">
      <c r="B960725" s="76"/>
      <c r="C960725" s="75"/>
    </row>
    <row r="960726" spans="2:3" x14ac:dyDescent="0.25">
      <c r="B960726" s="76"/>
      <c r="C960726" s="75"/>
    </row>
    <row r="960727" spans="2:3" x14ac:dyDescent="0.25">
      <c r="B960727" s="76"/>
      <c r="C960727" s="75"/>
    </row>
    <row r="960728" spans="2:3" x14ac:dyDescent="0.25">
      <c r="B960728" s="76"/>
      <c r="C960728" s="75"/>
    </row>
    <row r="960729" spans="2:3" x14ac:dyDescent="0.25">
      <c r="B960729" s="76"/>
      <c r="C960729" s="75"/>
    </row>
    <row r="960730" spans="2:3" x14ac:dyDescent="0.25">
      <c r="B960730" s="76"/>
      <c r="C960730" s="75"/>
    </row>
    <row r="960731" spans="2:3" x14ac:dyDescent="0.25">
      <c r="B960731" s="76"/>
      <c r="C960731" s="75"/>
    </row>
    <row r="960732" spans="2:3" x14ac:dyDescent="0.25">
      <c r="B960732" s="76"/>
      <c r="C960732" s="75"/>
    </row>
    <row r="960733" spans="2:3" x14ac:dyDescent="0.25">
      <c r="B960733" s="76"/>
      <c r="C960733" s="75"/>
    </row>
    <row r="960843" spans="2:3" x14ac:dyDescent="0.25">
      <c r="B960843" s="76"/>
      <c r="C960843" s="75"/>
    </row>
    <row r="960844" spans="2:3" x14ac:dyDescent="0.25">
      <c r="B960844" s="76"/>
      <c r="C960844" s="75"/>
    </row>
    <row r="960845" spans="2:3" x14ac:dyDescent="0.25">
      <c r="B960845" s="76"/>
      <c r="C960845" s="75"/>
    </row>
    <row r="960846" spans="2:3" x14ac:dyDescent="0.25">
      <c r="B960846" s="76"/>
      <c r="C960846" s="75"/>
    </row>
    <row r="960847" spans="2:3" x14ac:dyDescent="0.25">
      <c r="B960847" s="76"/>
      <c r="C960847" s="75"/>
    </row>
    <row r="960848" spans="2:3" x14ac:dyDescent="0.25">
      <c r="B960848" s="76"/>
      <c r="C960848" s="75"/>
    </row>
    <row r="960849" spans="2:3" x14ac:dyDescent="0.25">
      <c r="B960849" s="76"/>
      <c r="C960849" s="75"/>
    </row>
    <row r="960850" spans="2:3" x14ac:dyDescent="0.25">
      <c r="B960850" s="76"/>
      <c r="C960850" s="75"/>
    </row>
    <row r="960851" spans="2:3" x14ac:dyDescent="0.25">
      <c r="B960851" s="76"/>
      <c r="C960851" s="75"/>
    </row>
    <row r="960852" spans="2:3" x14ac:dyDescent="0.25">
      <c r="B960852" s="76"/>
      <c r="C960852" s="75"/>
    </row>
    <row r="960853" spans="2:3" x14ac:dyDescent="0.25">
      <c r="B960853" s="76"/>
      <c r="C960853" s="75"/>
    </row>
    <row r="960854" spans="2:3" x14ac:dyDescent="0.25">
      <c r="B960854" s="76"/>
      <c r="C960854" s="75"/>
    </row>
    <row r="960855" spans="2:3" x14ac:dyDescent="0.25">
      <c r="B960855" s="76"/>
      <c r="C960855" s="75"/>
    </row>
    <row r="960965" spans="2:3" x14ac:dyDescent="0.25">
      <c r="B960965" s="76"/>
      <c r="C960965" s="75"/>
    </row>
    <row r="960966" spans="2:3" x14ac:dyDescent="0.25">
      <c r="B960966" s="76"/>
      <c r="C960966" s="75"/>
    </row>
    <row r="960967" spans="2:3" x14ac:dyDescent="0.25">
      <c r="B960967" s="76"/>
      <c r="C960967" s="75"/>
    </row>
    <row r="960968" spans="2:3" x14ac:dyDescent="0.25">
      <c r="B960968" s="76"/>
      <c r="C960968" s="75"/>
    </row>
    <row r="960969" spans="2:3" x14ac:dyDescent="0.25">
      <c r="B960969" s="76"/>
      <c r="C960969" s="75"/>
    </row>
    <row r="960970" spans="2:3" x14ac:dyDescent="0.25">
      <c r="B960970" s="76"/>
      <c r="C960970" s="75"/>
    </row>
    <row r="960971" spans="2:3" x14ac:dyDescent="0.25">
      <c r="B960971" s="76"/>
      <c r="C960971" s="75"/>
    </row>
    <row r="960972" spans="2:3" x14ac:dyDescent="0.25">
      <c r="B960972" s="76"/>
      <c r="C960972" s="75"/>
    </row>
    <row r="960973" spans="2:3" x14ac:dyDescent="0.25">
      <c r="B960973" s="76"/>
      <c r="C960973" s="75"/>
    </row>
    <row r="960974" spans="2:3" x14ac:dyDescent="0.25">
      <c r="B960974" s="76"/>
      <c r="C960974" s="75"/>
    </row>
    <row r="960975" spans="2:3" x14ac:dyDescent="0.25">
      <c r="B960975" s="76"/>
      <c r="C960975" s="75"/>
    </row>
    <row r="960976" spans="2:3" x14ac:dyDescent="0.25">
      <c r="B960976" s="76"/>
      <c r="C960976" s="75"/>
    </row>
    <row r="960977" spans="2:3" x14ac:dyDescent="0.25">
      <c r="B960977" s="76"/>
      <c r="C960977" s="75"/>
    </row>
    <row r="961087" spans="2:3" x14ac:dyDescent="0.25">
      <c r="B961087" s="76"/>
      <c r="C961087" s="75"/>
    </row>
    <row r="961088" spans="2:3" x14ac:dyDescent="0.25">
      <c r="B961088" s="76"/>
      <c r="C961088" s="75"/>
    </row>
    <row r="961089" spans="2:3" x14ac:dyDescent="0.25">
      <c r="B961089" s="76"/>
      <c r="C961089" s="75"/>
    </row>
    <row r="961090" spans="2:3" x14ac:dyDescent="0.25">
      <c r="B961090" s="76"/>
      <c r="C961090" s="75"/>
    </row>
    <row r="961091" spans="2:3" x14ac:dyDescent="0.25">
      <c r="B961091" s="76"/>
      <c r="C961091" s="75"/>
    </row>
    <row r="961092" spans="2:3" x14ac:dyDescent="0.25">
      <c r="B961092" s="76"/>
      <c r="C961092" s="75"/>
    </row>
    <row r="961093" spans="2:3" x14ac:dyDescent="0.25">
      <c r="B961093" s="76"/>
      <c r="C961093" s="75"/>
    </row>
    <row r="961094" spans="2:3" x14ac:dyDescent="0.25">
      <c r="B961094" s="76"/>
      <c r="C961094" s="75"/>
    </row>
    <row r="961095" spans="2:3" x14ac:dyDescent="0.25">
      <c r="B961095" s="76"/>
      <c r="C961095" s="75"/>
    </row>
    <row r="961096" spans="2:3" x14ac:dyDescent="0.25">
      <c r="B961096" s="76"/>
      <c r="C961096" s="75"/>
    </row>
    <row r="961097" spans="2:3" x14ac:dyDescent="0.25">
      <c r="B961097" s="76"/>
      <c r="C961097" s="75"/>
    </row>
    <row r="961098" spans="2:3" x14ac:dyDescent="0.25">
      <c r="B961098" s="76"/>
      <c r="C961098" s="75"/>
    </row>
    <row r="961099" spans="2:3" x14ac:dyDescent="0.25">
      <c r="B961099" s="76"/>
      <c r="C961099" s="75"/>
    </row>
    <row r="961209" spans="2:3" x14ac:dyDescent="0.25">
      <c r="B961209" s="76"/>
      <c r="C961209" s="75"/>
    </row>
    <row r="961210" spans="2:3" x14ac:dyDescent="0.25">
      <c r="B961210" s="76"/>
      <c r="C961210" s="75"/>
    </row>
    <row r="961211" spans="2:3" x14ac:dyDescent="0.25">
      <c r="B961211" s="76"/>
      <c r="C961211" s="75"/>
    </row>
    <row r="961212" spans="2:3" x14ac:dyDescent="0.25">
      <c r="B961212" s="76"/>
      <c r="C961212" s="75"/>
    </row>
    <row r="961213" spans="2:3" x14ac:dyDescent="0.25">
      <c r="B961213" s="76"/>
      <c r="C961213" s="75"/>
    </row>
    <row r="961214" spans="2:3" x14ac:dyDescent="0.25">
      <c r="B961214" s="76"/>
      <c r="C961214" s="75"/>
    </row>
    <row r="961215" spans="2:3" x14ac:dyDescent="0.25">
      <c r="B961215" s="76"/>
      <c r="C961215" s="75"/>
    </row>
    <row r="961216" spans="2:3" x14ac:dyDescent="0.25">
      <c r="B961216" s="76"/>
      <c r="C961216" s="75"/>
    </row>
    <row r="961217" spans="2:3" x14ac:dyDescent="0.25">
      <c r="B961217" s="76"/>
      <c r="C961217" s="75"/>
    </row>
    <row r="961218" spans="2:3" x14ac:dyDescent="0.25">
      <c r="B961218" s="76"/>
      <c r="C961218" s="75"/>
    </row>
    <row r="961219" spans="2:3" x14ac:dyDescent="0.25">
      <c r="B961219" s="76"/>
      <c r="C961219" s="75"/>
    </row>
    <row r="961220" spans="2:3" x14ac:dyDescent="0.25">
      <c r="B961220" s="76"/>
      <c r="C961220" s="75"/>
    </row>
    <row r="961221" spans="2:3" x14ac:dyDescent="0.25">
      <c r="B961221" s="76"/>
      <c r="C961221" s="75"/>
    </row>
    <row r="961331" spans="2:3" x14ac:dyDescent="0.25">
      <c r="B961331" s="76"/>
      <c r="C961331" s="75"/>
    </row>
    <row r="961332" spans="2:3" x14ac:dyDescent="0.25">
      <c r="B961332" s="76"/>
      <c r="C961332" s="75"/>
    </row>
    <row r="961333" spans="2:3" x14ac:dyDescent="0.25">
      <c r="B961333" s="76"/>
      <c r="C961333" s="75"/>
    </row>
    <row r="961334" spans="2:3" x14ac:dyDescent="0.25">
      <c r="B961334" s="76"/>
      <c r="C961334" s="75"/>
    </row>
    <row r="961335" spans="2:3" x14ac:dyDescent="0.25">
      <c r="B961335" s="76"/>
      <c r="C961335" s="75"/>
    </row>
    <row r="961336" spans="2:3" x14ac:dyDescent="0.25">
      <c r="B961336" s="76"/>
      <c r="C961336" s="75"/>
    </row>
    <row r="961337" spans="2:3" x14ac:dyDescent="0.25">
      <c r="B961337" s="76"/>
      <c r="C961337" s="75"/>
    </row>
    <row r="961338" spans="2:3" x14ac:dyDescent="0.25">
      <c r="B961338" s="76"/>
      <c r="C961338" s="75"/>
    </row>
    <row r="961339" spans="2:3" x14ac:dyDescent="0.25">
      <c r="B961339" s="76"/>
      <c r="C961339" s="75"/>
    </row>
    <row r="961340" spans="2:3" x14ac:dyDescent="0.25">
      <c r="B961340" s="76"/>
      <c r="C961340" s="75"/>
    </row>
    <row r="961341" spans="2:3" x14ac:dyDescent="0.25">
      <c r="B961341" s="76"/>
      <c r="C961341" s="75"/>
    </row>
    <row r="961342" spans="2:3" x14ac:dyDescent="0.25">
      <c r="B961342" s="76"/>
      <c r="C961342" s="75"/>
    </row>
    <row r="961343" spans="2:3" x14ac:dyDescent="0.25">
      <c r="B961343" s="76"/>
      <c r="C961343" s="75"/>
    </row>
    <row r="961453" spans="2:3" x14ac:dyDescent="0.25">
      <c r="B961453" s="76"/>
      <c r="C961453" s="75"/>
    </row>
    <row r="961454" spans="2:3" x14ac:dyDescent="0.25">
      <c r="B961454" s="76"/>
      <c r="C961454" s="75"/>
    </row>
    <row r="961455" spans="2:3" x14ac:dyDescent="0.25">
      <c r="B961455" s="76"/>
      <c r="C961455" s="75"/>
    </row>
    <row r="961456" spans="2:3" x14ac:dyDescent="0.25">
      <c r="B961456" s="76"/>
      <c r="C961456" s="75"/>
    </row>
    <row r="961457" spans="2:3" x14ac:dyDescent="0.25">
      <c r="B961457" s="76"/>
      <c r="C961457" s="75"/>
    </row>
    <row r="961458" spans="2:3" x14ac:dyDescent="0.25">
      <c r="B961458" s="76"/>
      <c r="C961458" s="75"/>
    </row>
    <row r="961459" spans="2:3" x14ac:dyDescent="0.25">
      <c r="B961459" s="76"/>
      <c r="C961459" s="75"/>
    </row>
    <row r="961460" spans="2:3" x14ac:dyDescent="0.25">
      <c r="B961460" s="76"/>
      <c r="C961460" s="75"/>
    </row>
    <row r="961461" spans="2:3" x14ac:dyDescent="0.25">
      <c r="B961461" s="76"/>
      <c r="C961461" s="75"/>
    </row>
    <row r="961462" spans="2:3" x14ac:dyDescent="0.25">
      <c r="B961462" s="76"/>
      <c r="C961462" s="75"/>
    </row>
    <row r="961463" spans="2:3" x14ac:dyDescent="0.25">
      <c r="B961463" s="76"/>
      <c r="C961463" s="75"/>
    </row>
    <row r="961464" spans="2:3" x14ac:dyDescent="0.25">
      <c r="B961464" s="76"/>
      <c r="C961464" s="75"/>
    </row>
    <row r="961465" spans="2:3" x14ac:dyDescent="0.25">
      <c r="B961465" s="76"/>
      <c r="C961465" s="75"/>
    </row>
    <row r="961575" spans="2:3" x14ac:dyDescent="0.25">
      <c r="B961575" s="76"/>
      <c r="C961575" s="75"/>
    </row>
    <row r="961576" spans="2:3" x14ac:dyDescent="0.25">
      <c r="B961576" s="76"/>
      <c r="C961576" s="75"/>
    </row>
    <row r="961577" spans="2:3" x14ac:dyDescent="0.25">
      <c r="B961577" s="76"/>
      <c r="C961577" s="75"/>
    </row>
    <row r="961578" spans="2:3" x14ac:dyDescent="0.25">
      <c r="B961578" s="76"/>
      <c r="C961578" s="75"/>
    </row>
    <row r="961579" spans="2:3" x14ac:dyDescent="0.25">
      <c r="B961579" s="76"/>
      <c r="C961579" s="75"/>
    </row>
    <row r="961580" spans="2:3" x14ac:dyDescent="0.25">
      <c r="B961580" s="76"/>
      <c r="C961580" s="75"/>
    </row>
    <row r="961581" spans="2:3" x14ac:dyDescent="0.25">
      <c r="B961581" s="76"/>
      <c r="C961581" s="75"/>
    </row>
    <row r="961582" spans="2:3" x14ac:dyDescent="0.25">
      <c r="B961582" s="76"/>
      <c r="C961582" s="75"/>
    </row>
    <row r="961583" spans="2:3" x14ac:dyDescent="0.25">
      <c r="B961583" s="76"/>
      <c r="C961583" s="75"/>
    </row>
    <row r="961584" spans="2:3" x14ac:dyDescent="0.25">
      <c r="B961584" s="76"/>
      <c r="C961584" s="75"/>
    </row>
    <row r="961585" spans="2:3" x14ac:dyDescent="0.25">
      <c r="B961585" s="76"/>
      <c r="C961585" s="75"/>
    </row>
    <row r="961586" spans="2:3" x14ac:dyDescent="0.25">
      <c r="B961586" s="76"/>
      <c r="C961586" s="75"/>
    </row>
    <row r="961587" spans="2:3" x14ac:dyDescent="0.25">
      <c r="B961587" s="76"/>
      <c r="C961587" s="75"/>
    </row>
    <row r="961697" spans="2:3" x14ac:dyDescent="0.25">
      <c r="B961697" s="76"/>
      <c r="C961697" s="75"/>
    </row>
    <row r="961698" spans="2:3" x14ac:dyDescent="0.25">
      <c r="B961698" s="76"/>
      <c r="C961698" s="75"/>
    </row>
    <row r="961699" spans="2:3" x14ac:dyDescent="0.25">
      <c r="B961699" s="76"/>
      <c r="C961699" s="75"/>
    </row>
    <row r="961700" spans="2:3" x14ac:dyDescent="0.25">
      <c r="B961700" s="76"/>
      <c r="C961700" s="75"/>
    </row>
    <row r="961701" spans="2:3" x14ac:dyDescent="0.25">
      <c r="B961701" s="76"/>
      <c r="C961701" s="75"/>
    </row>
    <row r="961702" spans="2:3" x14ac:dyDescent="0.25">
      <c r="B961702" s="76"/>
      <c r="C961702" s="75"/>
    </row>
    <row r="961703" spans="2:3" x14ac:dyDescent="0.25">
      <c r="B961703" s="76"/>
      <c r="C961703" s="75"/>
    </row>
    <row r="961704" spans="2:3" x14ac:dyDescent="0.25">
      <c r="B961704" s="76"/>
      <c r="C961704" s="75"/>
    </row>
    <row r="961705" spans="2:3" x14ac:dyDescent="0.25">
      <c r="B961705" s="76"/>
      <c r="C961705" s="75"/>
    </row>
    <row r="961706" spans="2:3" x14ac:dyDescent="0.25">
      <c r="B961706" s="76"/>
      <c r="C961706" s="75"/>
    </row>
    <row r="961707" spans="2:3" x14ac:dyDescent="0.25">
      <c r="B961707" s="76"/>
      <c r="C961707" s="75"/>
    </row>
    <row r="961708" spans="2:3" x14ac:dyDescent="0.25">
      <c r="B961708" s="76"/>
      <c r="C961708" s="75"/>
    </row>
    <row r="961709" spans="2:3" x14ac:dyDescent="0.25">
      <c r="B961709" s="76"/>
      <c r="C961709" s="75"/>
    </row>
    <row r="961819" spans="2:3" x14ac:dyDescent="0.25">
      <c r="B961819" s="76"/>
      <c r="C961819" s="75"/>
    </row>
    <row r="961820" spans="2:3" x14ac:dyDescent="0.25">
      <c r="B961820" s="76"/>
      <c r="C961820" s="75"/>
    </row>
    <row r="961821" spans="2:3" x14ac:dyDescent="0.25">
      <c r="B961821" s="76"/>
      <c r="C961821" s="75"/>
    </row>
    <row r="961822" spans="2:3" x14ac:dyDescent="0.25">
      <c r="B961822" s="76"/>
      <c r="C961822" s="75"/>
    </row>
    <row r="961823" spans="2:3" x14ac:dyDescent="0.25">
      <c r="B961823" s="76"/>
      <c r="C961823" s="75"/>
    </row>
    <row r="961824" spans="2:3" x14ac:dyDescent="0.25">
      <c r="B961824" s="76"/>
      <c r="C961824" s="75"/>
    </row>
    <row r="961825" spans="2:3" x14ac:dyDescent="0.25">
      <c r="B961825" s="76"/>
      <c r="C961825" s="75"/>
    </row>
    <row r="961826" spans="2:3" x14ac:dyDescent="0.25">
      <c r="B961826" s="76"/>
      <c r="C961826" s="75"/>
    </row>
    <row r="961827" spans="2:3" x14ac:dyDescent="0.25">
      <c r="B961827" s="76"/>
      <c r="C961827" s="75"/>
    </row>
    <row r="961828" spans="2:3" x14ac:dyDescent="0.25">
      <c r="B961828" s="76"/>
      <c r="C961828" s="75"/>
    </row>
    <row r="961829" spans="2:3" x14ac:dyDescent="0.25">
      <c r="B961829" s="76"/>
      <c r="C961829" s="75"/>
    </row>
    <row r="961830" spans="2:3" x14ac:dyDescent="0.25">
      <c r="B961830" s="76"/>
      <c r="C961830" s="75"/>
    </row>
    <row r="961831" spans="2:3" x14ac:dyDescent="0.25">
      <c r="B961831" s="76"/>
      <c r="C961831" s="75"/>
    </row>
    <row r="961941" spans="2:3" x14ac:dyDescent="0.25">
      <c r="B961941" s="76"/>
      <c r="C961941" s="75"/>
    </row>
    <row r="961942" spans="2:3" x14ac:dyDescent="0.25">
      <c r="B961942" s="76"/>
      <c r="C961942" s="75"/>
    </row>
    <row r="961943" spans="2:3" x14ac:dyDescent="0.25">
      <c r="B961943" s="76"/>
      <c r="C961943" s="75"/>
    </row>
    <row r="961944" spans="2:3" x14ac:dyDescent="0.25">
      <c r="B961944" s="76"/>
      <c r="C961944" s="75"/>
    </row>
    <row r="961945" spans="2:3" x14ac:dyDescent="0.25">
      <c r="B961945" s="76"/>
      <c r="C961945" s="75"/>
    </row>
    <row r="961946" spans="2:3" x14ac:dyDescent="0.25">
      <c r="B961946" s="76"/>
      <c r="C961946" s="75"/>
    </row>
    <row r="961947" spans="2:3" x14ac:dyDescent="0.25">
      <c r="B961947" s="76"/>
      <c r="C961947" s="75"/>
    </row>
    <row r="961948" spans="2:3" x14ac:dyDescent="0.25">
      <c r="B961948" s="76"/>
      <c r="C961948" s="75"/>
    </row>
    <row r="961949" spans="2:3" x14ac:dyDescent="0.25">
      <c r="B961949" s="76"/>
      <c r="C961949" s="75"/>
    </row>
    <row r="961950" spans="2:3" x14ac:dyDescent="0.25">
      <c r="B961950" s="76"/>
      <c r="C961950" s="75"/>
    </row>
    <row r="961951" spans="2:3" x14ac:dyDescent="0.25">
      <c r="B961951" s="76"/>
      <c r="C961951" s="75"/>
    </row>
    <row r="961952" spans="2:3" x14ac:dyDescent="0.25">
      <c r="B961952" s="76"/>
      <c r="C961952" s="75"/>
    </row>
    <row r="961953" spans="2:3" x14ac:dyDescent="0.25">
      <c r="B961953" s="76"/>
      <c r="C961953" s="75"/>
    </row>
    <row r="962063" spans="2:3" x14ac:dyDescent="0.25">
      <c r="B962063" s="76"/>
      <c r="C962063" s="75"/>
    </row>
    <row r="962064" spans="2:3" x14ac:dyDescent="0.25">
      <c r="B962064" s="76"/>
      <c r="C962064" s="75"/>
    </row>
    <row r="962065" spans="2:3" x14ac:dyDescent="0.25">
      <c r="B962065" s="76"/>
      <c r="C962065" s="75"/>
    </row>
    <row r="962066" spans="2:3" x14ac:dyDescent="0.25">
      <c r="B962066" s="76"/>
      <c r="C962066" s="75"/>
    </row>
    <row r="962067" spans="2:3" x14ac:dyDescent="0.25">
      <c r="B962067" s="76"/>
      <c r="C962067" s="75"/>
    </row>
    <row r="962068" spans="2:3" x14ac:dyDescent="0.25">
      <c r="B962068" s="76"/>
      <c r="C962068" s="75"/>
    </row>
    <row r="962069" spans="2:3" x14ac:dyDescent="0.25">
      <c r="B962069" s="76"/>
      <c r="C962069" s="75"/>
    </row>
    <row r="962070" spans="2:3" x14ac:dyDescent="0.25">
      <c r="B962070" s="76"/>
      <c r="C962070" s="75"/>
    </row>
    <row r="962071" spans="2:3" x14ac:dyDescent="0.25">
      <c r="B962071" s="76"/>
      <c r="C962071" s="75"/>
    </row>
    <row r="962072" spans="2:3" x14ac:dyDescent="0.25">
      <c r="B962072" s="76"/>
      <c r="C962072" s="75"/>
    </row>
    <row r="962073" spans="2:3" x14ac:dyDescent="0.25">
      <c r="B962073" s="76"/>
      <c r="C962073" s="75"/>
    </row>
    <row r="962074" spans="2:3" x14ac:dyDescent="0.25">
      <c r="B962074" s="76"/>
      <c r="C962074" s="75"/>
    </row>
    <row r="962075" spans="2:3" x14ac:dyDescent="0.25">
      <c r="B962075" s="76"/>
      <c r="C962075" s="75"/>
    </row>
    <row r="962185" spans="2:3" x14ac:dyDescent="0.25">
      <c r="B962185" s="76"/>
      <c r="C962185" s="75"/>
    </row>
    <row r="962186" spans="2:3" x14ac:dyDescent="0.25">
      <c r="B962186" s="76"/>
      <c r="C962186" s="75"/>
    </row>
    <row r="962187" spans="2:3" x14ac:dyDescent="0.25">
      <c r="B962187" s="76"/>
      <c r="C962187" s="75"/>
    </row>
    <row r="962188" spans="2:3" x14ac:dyDescent="0.25">
      <c r="B962188" s="76"/>
      <c r="C962188" s="75"/>
    </row>
    <row r="962189" spans="2:3" x14ac:dyDescent="0.25">
      <c r="B962189" s="76"/>
      <c r="C962189" s="75"/>
    </row>
    <row r="962190" spans="2:3" x14ac:dyDescent="0.25">
      <c r="B962190" s="76"/>
      <c r="C962190" s="75"/>
    </row>
    <row r="962191" spans="2:3" x14ac:dyDescent="0.25">
      <c r="B962191" s="76"/>
      <c r="C962191" s="75"/>
    </row>
    <row r="962192" spans="2:3" x14ac:dyDescent="0.25">
      <c r="B962192" s="76"/>
      <c r="C962192" s="75"/>
    </row>
    <row r="962193" spans="2:3" x14ac:dyDescent="0.25">
      <c r="B962193" s="76"/>
      <c r="C962193" s="75"/>
    </row>
    <row r="962194" spans="2:3" x14ac:dyDescent="0.25">
      <c r="B962194" s="76"/>
      <c r="C962194" s="75"/>
    </row>
    <row r="962195" spans="2:3" x14ac:dyDescent="0.25">
      <c r="B962195" s="76"/>
      <c r="C962195" s="75"/>
    </row>
    <row r="962196" spans="2:3" x14ac:dyDescent="0.25">
      <c r="B962196" s="76"/>
      <c r="C962196" s="75"/>
    </row>
    <row r="962197" spans="2:3" x14ac:dyDescent="0.25">
      <c r="B962197" s="76"/>
      <c r="C962197" s="75"/>
    </row>
    <row r="962307" spans="2:3" x14ac:dyDescent="0.25">
      <c r="B962307" s="76"/>
      <c r="C962307" s="75"/>
    </row>
    <row r="962308" spans="2:3" x14ac:dyDescent="0.25">
      <c r="B962308" s="76"/>
      <c r="C962308" s="75"/>
    </row>
    <row r="962309" spans="2:3" x14ac:dyDescent="0.25">
      <c r="B962309" s="76"/>
      <c r="C962309" s="75"/>
    </row>
    <row r="962310" spans="2:3" x14ac:dyDescent="0.25">
      <c r="B962310" s="76"/>
      <c r="C962310" s="75"/>
    </row>
    <row r="962311" spans="2:3" x14ac:dyDescent="0.25">
      <c r="B962311" s="76"/>
      <c r="C962311" s="75"/>
    </row>
    <row r="962312" spans="2:3" x14ac:dyDescent="0.25">
      <c r="B962312" s="76"/>
      <c r="C962312" s="75"/>
    </row>
    <row r="962313" spans="2:3" x14ac:dyDescent="0.25">
      <c r="B962313" s="76"/>
      <c r="C962313" s="75"/>
    </row>
    <row r="962314" spans="2:3" x14ac:dyDescent="0.25">
      <c r="B962314" s="76"/>
      <c r="C962314" s="75"/>
    </row>
    <row r="962315" spans="2:3" x14ac:dyDescent="0.25">
      <c r="B962315" s="76"/>
      <c r="C962315" s="75"/>
    </row>
    <row r="962316" spans="2:3" x14ac:dyDescent="0.25">
      <c r="B962316" s="76"/>
      <c r="C962316" s="75"/>
    </row>
    <row r="962317" spans="2:3" x14ac:dyDescent="0.25">
      <c r="B962317" s="76"/>
      <c r="C962317" s="75"/>
    </row>
    <row r="962318" spans="2:3" x14ac:dyDescent="0.25">
      <c r="B962318" s="76"/>
      <c r="C962318" s="75"/>
    </row>
    <row r="962319" spans="2:3" x14ac:dyDescent="0.25">
      <c r="B962319" s="76"/>
      <c r="C962319" s="75"/>
    </row>
    <row r="962429" spans="2:3" x14ac:dyDescent="0.25">
      <c r="B962429" s="76"/>
      <c r="C962429" s="75"/>
    </row>
    <row r="962430" spans="2:3" x14ac:dyDescent="0.25">
      <c r="B962430" s="76"/>
      <c r="C962430" s="75"/>
    </row>
    <row r="962431" spans="2:3" x14ac:dyDescent="0.25">
      <c r="B962431" s="76"/>
      <c r="C962431" s="75"/>
    </row>
    <row r="962432" spans="2:3" x14ac:dyDescent="0.25">
      <c r="B962432" s="76"/>
      <c r="C962432" s="75"/>
    </row>
    <row r="962433" spans="2:3" x14ac:dyDescent="0.25">
      <c r="B962433" s="76"/>
      <c r="C962433" s="75"/>
    </row>
    <row r="962434" spans="2:3" x14ac:dyDescent="0.25">
      <c r="B962434" s="76"/>
      <c r="C962434" s="75"/>
    </row>
    <row r="962435" spans="2:3" x14ac:dyDescent="0.25">
      <c r="B962435" s="76"/>
      <c r="C962435" s="75"/>
    </row>
    <row r="962436" spans="2:3" x14ac:dyDescent="0.25">
      <c r="B962436" s="76"/>
      <c r="C962436" s="75"/>
    </row>
    <row r="962437" spans="2:3" x14ac:dyDescent="0.25">
      <c r="B962437" s="76"/>
      <c r="C962437" s="75"/>
    </row>
    <row r="962438" spans="2:3" x14ac:dyDescent="0.25">
      <c r="B962438" s="76"/>
      <c r="C962438" s="75"/>
    </row>
    <row r="962439" spans="2:3" x14ac:dyDescent="0.25">
      <c r="B962439" s="76"/>
      <c r="C962439" s="75"/>
    </row>
    <row r="962440" spans="2:3" x14ac:dyDescent="0.25">
      <c r="B962440" s="76"/>
      <c r="C962440" s="75"/>
    </row>
    <row r="962441" spans="2:3" x14ac:dyDescent="0.25">
      <c r="B962441" s="76"/>
      <c r="C962441" s="75"/>
    </row>
    <row r="962551" spans="2:3" x14ac:dyDescent="0.25">
      <c r="B962551" s="76"/>
      <c r="C962551" s="75"/>
    </row>
    <row r="962552" spans="2:3" x14ac:dyDescent="0.25">
      <c r="B962552" s="76"/>
      <c r="C962552" s="75"/>
    </row>
    <row r="962553" spans="2:3" x14ac:dyDescent="0.25">
      <c r="B962553" s="76"/>
      <c r="C962553" s="75"/>
    </row>
    <row r="962554" spans="2:3" x14ac:dyDescent="0.25">
      <c r="B962554" s="76"/>
      <c r="C962554" s="75"/>
    </row>
    <row r="962555" spans="2:3" x14ac:dyDescent="0.25">
      <c r="B962555" s="76"/>
      <c r="C962555" s="75"/>
    </row>
    <row r="962556" spans="2:3" x14ac:dyDescent="0.25">
      <c r="B962556" s="76"/>
      <c r="C962556" s="75"/>
    </row>
    <row r="962557" spans="2:3" x14ac:dyDescent="0.25">
      <c r="B962557" s="76"/>
      <c r="C962557" s="75"/>
    </row>
    <row r="962558" spans="2:3" x14ac:dyDescent="0.25">
      <c r="B962558" s="76"/>
      <c r="C962558" s="75"/>
    </row>
    <row r="962559" spans="2:3" x14ac:dyDescent="0.25">
      <c r="B962559" s="76"/>
      <c r="C962559" s="75"/>
    </row>
    <row r="962560" spans="2:3" x14ac:dyDescent="0.25">
      <c r="B962560" s="76"/>
      <c r="C962560" s="75"/>
    </row>
    <row r="962561" spans="2:3" x14ac:dyDescent="0.25">
      <c r="B962561" s="76"/>
      <c r="C962561" s="75"/>
    </row>
    <row r="962562" spans="2:3" x14ac:dyDescent="0.25">
      <c r="B962562" s="76"/>
      <c r="C962562" s="75"/>
    </row>
    <row r="962563" spans="2:3" x14ac:dyDescent="0.25">
      <c r="B962563" s="76"/>
      <c r="C962563" s="75"/>
    </row>
    <row r="962673" spans="2:3" x14ac:dyDescent="0.25">
      <c r="B962673" s="76"/>
      <c r="C962673" s="75"/>
    </row>
    <row r="962674" spans="2:3" x14ac:dyDescent="0.25">
      <c r="B962674" s="76"/>
      <c r="C962674" s="75"/>
    </row>
    <row r="962675" spans="2:3" x14ac:dyDescent="0.25">
      <c r="B962675" s="76"/>
      <c r="C962675" s="75"/>
    </row>
    <row r="962676" spans="2:3" x14ac:dyDescent="0.25">
      <c r="B962676" s="76"/>
      <c r="C962676" s="75"/>
    </row>
    <row r="962677" spans="2:3" x14ac:dyDescent="0.25">
      <c r="B962677" s="76"/>
      <c r="C962677" s="75"/>
    </row>
    <row r="962678" spans="2:3" x14ac:dyDescent="0.25">
      <c r="B962678" s="76"/>
      <c r="C962678" s="75"/>
    </row>
    <row r="962679" spans="2:3" x14ac:dyDescent="0.25">
      <c r="B962679" s="76"/>
      <c r="C962679" s="75"/>
    </row>
    <row r="962680" spans="2:3" x14ac:dyDescent="0.25">
      <c r="B962680" s="76"/>
      <c r="C962680" s="75"/>
    </row>
    <row r="962681" spans="2:3" x14ac:dyDescent="0.25">
      <c r="B962681" s="76"/>
      <c r="C962681" s="75"/>
    </row>
    <row r="962682" spans="2:3" x14ac:dyDescent="0.25">
      <c r="B962682" s="76"/>
      <c r="C962682" s="75"/>
    </row>
    <row r="962683" spans="2:3" x14ac:dyDescent="0.25">
      <c r="B962683" s="76"/>
      <c r="C962683" s="75"/>
    </row>
    <row r="962684" spans="2:3" x14ac:dyDescent="0.25">
      <c r="B962684" s="76"/>
      <c r="C962684" s="75"/>
    </row>
    <row r="962685" spans="2:3" x14ac:dyDescent="0.25">
      <c r="B962685" s="76"/>
      <c r="C962685" s="75"/>
    </row>
    <row r="962795" spans="2:3" x14ac:dyDescent="0.25">
      <c r="B962795" s="76"/>
      <c r="C962795" s="75"/>
    </row>
    <row r="962796" spans="2:3" x14ac:dyDescent="0.25">
      <c r="B962796" s="76"/>
      <c r="C962796" s="75"/>
    </row>
    <row r="962797" spans="2:3" x14ac:dyDescent="0.25">
      <c r="B962797" s="76"/>
      <c r="C962797" s="75"/>
    </row>
    <row r="962798" spans="2:3" x14ac:dyDescent="0.25">
      <c r="B962798" s="76"/>
      <c r="C962798" s="75"/>
    </row>
    <row r="962799" spans="2:3" x14ac:dyDescent="0.25">
      <c r="B962799" s="76"/>
      <c r="C962799" s="75"/>
    </row>
    <row r="962800" spans="2:3" x14ac:dyDescent="0.25">
      <c r="B962800" s="76"/>
      <c r="C962800" s="75"/>
    </row>
    <row r="962801" spans="2:3" x14ac:dyDescent="0.25">
      <c r="B962801" s="76"/>
      <c r="C962801" s="75"/>
    </row>
    <row r="962802" spans="2:3" x14ac:dyDescent="0.25">
      <c r="B962802" s="76"/>
      <c r="C962802" s="75"/>
    </row>
    <row r="962803" spans="2:3" x14ac:dyDescent="0.25">
      <c r="B962803" s="76"/>
      <c r="C962803" s="75"/>
    </row>
    <row r="962804" spans="2:3" x14ac:dyDescent="0.25">
      <c r="B962804" s="76"/>
      <c r="C962804" s="75"/>
    </row>
    <row r="962805" spans="2:3" x14ac:dyDescent="0.25">
      <c r="B962805" s="76"/>
      <c r="C962805" s="75"/>
    </row>
    <row r="962806" spans="2:3" x14ac:dyDescent="0.25">
      <c r="B962806" s="76"/>
      <c r="C962806" s="75"/>
    </row>
    <row r="962807" spans="2:3" x14ac:dyDescent="0.25">
      <c r="B962807" s="76"/>
      <c r="C962807" s="75"/>
    </row>
    <row r="962917" spans="2:3" x14ac:dyDescent="0.25">
      <c r="B962917" s="76"/>
      <c r="C962917" s="75"/>
    </row>
    <row r="962918" spans="2:3" x14ac:dyDescent="0.25">
      <c r="B962918" s="76"/>
      <c r="C962918" s="75"/>
    </row>
    <row r="962919" spans="2:3" x14ac:dyDescent="0.25">
      <c r="B962919" s="76"/>
      <c r="C962919" s="75"/>
    </row>
    <row r="962920" spans="2:3" x14ac:dyDescent="0.25">
      <c r="B962920" s="76"/>
      <c r="C962920" s="75"/>
    </row>
    <row r="962921" spans="2:3" x14ac:dyDescent="0.25">
      <c r="B962921" s="76"/>
      <c r="C962921" s="75"/>
    </row>
    <row r="962922" spans="2:3" x14ac:dyDescent="0.25">
      <c r="B962922" s="76"/>
      <c r="C962922" s="75"/>
    </row>
    <row r="962923" spans="2:3" x14ac:dyDescent="0.25">
      <c r="B962923" s="76"/>
      <c r="C962923" s="75"/>
    </row>
    <row r="962924" spans="2:3" x14ac:dyDescent="0.25">
      <c r="B962924" s="76"/>
      <c r="C962924" s="75"/>
    </row>
    <row r="962925" spans="2:3" x14ac:dyDescent="0.25">
      <c r="B962925" s="76"/>
      <c r="C962925" s="75"/>
    </row>
    <row r="962926" spans="2:3" x14ac:dyDescent="0.25">
      <c r="B962926" s="76"/>
      <c r="C962926" s="75"/>
    </row>
    <row r="962927" spans="2:3" x14ac:dyDescent="0.25">
      <c r="B962927" s="76"/>
      <c r="C962927" s="75"/>
    </row>
    <row r="962928" spans="2:3" x14ac:dyDescent="0.25">
      <c r="B962928" s="76"/>
      <c r="C962928" s="75"/>
    </row>
    <row r="962929" spans="2:3" x14ac:dyDescent="0.25">
      <c r="B962929" s="76"/>
      <c r="C962929" s="75"/>
    </row>
    <row r="963039" spans="2:3" x14ac:dyDescent="0.25">
      <c r="B963039" s="76"/>
      <c r="C963039" s="75"/>
    </row>
    <row r="963040" spans="2:3" x14ac:dyDescent="0.25">
      <c r="B963040" s="76"/>
      <c r="C963040" s="75"/>
    </row>
    <row r="963041" spans="2:3" x14ac:dyDescent="0.25">
      <c r="B963041" s="76"/>
      <c r="C963041" s="75"/>
    </row>
    <row r="963042" spans="2:3" x14ac:dyDescent="0.25">
      <c r="B963042" s="76"/>
      <c r="C963042" s="75"/>
    </row>
    <row r="963043" spans="2:3" x14ac:dyDescent="0.25">
      <c r="B963043" s="76"/>
      <c r="C963043" s="75"/>
    </row>
    <row r="963044" spans="2:3" x14ac:dyDescent="0.25">
      <c r="B963044" s="76"/>
      <c r="C963044" s="75"/>
    </row>
    <row r="963045" spans="2:3" x14ac:dyDescent="0.25">
      <c r="B963045" s="76"/>
      <c r="C963045" s="75"/>
    </row>
    <row r="963046" spans="2:3" x14ac:dyDescent="0.25">
      <c r="B963046" s="76"/>
      <c r="C963046" s="75"/>
    </row>
    <row r="963047" spans="2:3" x14ac:dyDescent="0.25">
      <c r="B963047" s="76"/>
      <c r="C963047" s="75"/>
    </row>
    <row r="963048" spans="2:3" x14ac:dyDescent="0.25">
      <c r="B963048" s="76"/>
      <c r="C963048" s="75"/>
    </row>
    <row r="963049" spans="2:3" x14ac:dyDescent="0.25">
      <c r="B963049" s="76"/>
      <c r="C963049" s="75"/>
    </row>
    <row r="963050" spans="2:3" x14ac:dyDescent="0.25">
      <c r="B963050" s="76"/>
      <c r="C963050" s="75"/>
    </row>
    <row r="963051" spans="2:3" x14ac:dyDescent="0.25">
      <c r="B963051" s="76"/>
      <c r="C963051" s="75"/>
    </row>
    <row r="963161" spans="2:3" x14ac:dyDescent="0.25">
      <c r="B963161" s="76"/>
      <c r="C963161" s="75"/>
    </row>
    <row r="963162" spans="2:3" x14ac:dyDescent="0.25">
      <c r="B963162" s="76"/>
      <c r="C963162" s="75"/>
    </row>
    <row r="963163" spans="2:3" x14ac:dyDescent="0.25">
      <c r="B963163" s="76"/>
      <c r="C963163" s="75"/>
    </row>
    <row r="963164" spans="2:3" x14ac:dyDescent="0.25">
      <c r="B963164" s="76"/>
      <c r="C963164" s="75"/>
    </row>
    <row r="963165" spans="2:3" x14ac:dyDescent="0.25">
      <c r="B963165" s="76"/>
      <c r="C963165" s="75"/>
    </row>
    <row r="963166" spans="2:3" x14ac:dyDescent="0.25">
      <c r="B963166" s="76"/>
      <c r="C963166" s="75"/>
    </row>
    <row r="963167" spans="2:3" x14ac:dyDescent="0.25">
      <c r="B963167" s="76"/>
      <c r="C963167" s="75"/>
    </row>
    <row r="963168" spans="2:3" x14ac:dyDescent="0.25">
      <c r="B963168" s="76"/>
      <c r="C963168" s="75"/>
    </row>
    <row r="963169" spans="2:3" x14ac:dyDescent="0.25">
      <c r="B963169" s="76"/>
      <c r="C963169" s="75"/>
    </row>
    <row r="963170" spans="2:3" x14ac:dyDescent="0.25">
      <c r="B963170" s="76"/>
      <c r="C963170" s="75"/>
    </row>
    <row r="963171" spans="2:3" x14ac:dyDescent="0.25">
      <c r="B963171" s="76"/>
      <c r="C963171" s="75"/>
    </row>
    <row r="963172" spans="2:3" x14ac:dyDescent="0.25">
      <c r="B963172" s="76"/>
      <c r="C963172" s="75"/>
    </row>
    <row r="963173" spans="2:3" x14ac:dyDescent="0.25">
      <c r="B963173" s="76"/>
      <c r="C963173" s="75"/>
    </row>
    <row r="963283" spans="2:3" x14ac:dyDescent="0.25">
      <c r="B963283" s="76"/>
      <c r="C963283" s="75"/>
    </row>
    <row r="963284" spans="2:3" x14ac:dyDescent="0.25">
      <c r="B963284" s="76"/>
      <c r="C963284" s="75"/>
    </row>
    <row r="963285" spans="2:3" x14ac:dyDescent="0.25">
      <c r="B963285" s="76"/>
      <c r="C963285" s="75"/>
    </row>
    <row r="963286" spans="2:3" x14ac:dyDescent="0.25">
      <c r="B963286" s="76"/>
      <c r="C963286" s="75"/>
    </row>
    <row r="963287" spans="2:3" x14ac:dyDescent="0.25">
      <c r="B963287" s="76"/>
      <c r="C963287" s="75"/>
    </row>
    <row r="963288" spans="2:3" x14ac:dyDescent="0.25">
      <c r="B963288" s="76"/>
      <c r="C963288" s="75"/>
    </row>
    <row r="963289" spans="2:3" x14ac:dyDescent="0.25">
      <c r="B963289" s="76"/>
      <c r="C963289" s="75"/>
    </row>
    <row r="963290" spans="2:3" x14ac:dyDescent="0.25">
      <c r="B963290" s="76"/>
      <c r="C963290" s="75"/>
    </row>
    <row r="963291" spans="2:3" x14ac:dyDescent="0.25">
      <c r="B963291" s="76"/>
      <c r="C963291" s="75"/>
    </row>
    <row r="963292" spans="2:3" x14ac:dyDescent="0.25">
      <c r="B963292" s="76"/>
      <c r="C963292" s="75"/>
    </row>
    <row r="963293" spans="2:3" x14ac:dyDescent="0.25">
      <c r="B963293" s="76"/>
      <c r="C963293" s="75"/>
    </row>
    <row r="963294" spans="2:3" x14ac:dyDescent="0.25">
      <c r="B963294" s="76"/>
      <c r="C963294" s="75"/>
    </row>
    <row r="963295" spans="2:3" x14ac:dyDescent="0.25">
      <c r="B963295" s="76"/>
      <c r="C963295" s="75"/>
    </row>
    <row r="963405" spans="2:3" x14ac:dyDescent="0.25">
      <c r="B963405" s="76"/>
      <c r="C963405" s="75"/>
    </row>
    <row r="963406" spans="2:3" x14ac:dyDescent="0.25">
      <c r="B963406" s="76"/>
      <c r="C963406" s="75"/>
    </row>
    <row r="963407" spans="2:3" x14ac:dyDescent="0.25">
      <c r="B963407" s="76"/>
      <c r="C963407" s="75"/>
    </row>
    <row r="963408" spans="2:3" x14ac:dyDescent="0.25">
      <c r="B963408" s="76"/>
      <c r="C963408" s="75"/>
    </row>
    <row r="963409" spans="2:3" x14ac:dyDescent="0.25">
      <c r="B963409" s="76"/>
      <c r="C963409" s="75"/>
    </row>
    <row r="963410" spans="2:3" x14ac:dyDescent="0.25">
      <c r="B963410" s="76"/>
      <c r="C963410" s="75"/>
    </row>
    <row r="963411" spans="2:3" x14ac:dyDescent="0.25">
      <c r="B963411" s="76"/>
      <c r="C963411" s="75"/>
    </row>
    <row r="963412" spans="2:3" x14ac:dyDescent="0.25">
      <c r="B963412" s="76"/>
      <c r="C963412" s="75"/>
    </row>
    <row r="963413" spans="2:3" x14ac:dyDescent="0.25">
      <c r="B963413" s="76"/>
      <c r="C963413" s="75"/>
    </row>
    <row r="963414" spans="2:3" x14ac:dyDescent="0.25">
      <c r="B963414" s="76"/>
      <c r="C963414" s="75"/>
    </row>
    <row r="963415" spans="2:3" x14ac:dyDescent="0.25">
      <c r="B963415" s="76"/>
      <c r="C963415" s="75"/>
    </row>
    <row r="963416" spans="2:3" x14ac:dyDescent="0.25">
      <c r="B963416" s="76"/>
      <c r="C963416" s="75"/>
    </row>
    <row r="963417" spans="2:3" x14ac:dyDescent="0.25">
      <c r="B963417" s="76"/>
      <c r="C963417" s="75"/>
    </row>
    <row r="963527" spans="2:3" x14ac:dyDescent="0.25">
      <c r="B963527" s="76"/>
      <c r="C963527" s="75"/>
    </row>
    <row r="963528" spans="2:3" x14ac:dyDescent="0.25">
      <c r="B963528" s="76"/>
      <c r="C963528" s="75"/>
    </row>
    <row r="963529" spans="2:3" x14ac:dyDescent="0.25">
      <c r="B963529" s="76"/>
      <c r="C963529" s="75"/>
    </row>
    <row r="963530" spans="2:3" x14ac:dyDescent="0.25">
      <c r="B963530" s="76"/>
      <c r="C963530" s="75"/>
    </row>
    <row r="963531" spans="2:3" x14ac:dyDescent="0.25">
      <c r="B963531" s="76"/>
      <c r="C963531" s="75"/>
    </row>
    <row r="963532" spans="2:3" x14ac:dyDescent="0.25">
      <c r="B963532" s="76"/>
      <c r="C963532" s="75"/>
    </row>
    <row r="963533" spans="2:3" x14ac:dyDescent="0.25">
      <c r="B963533" s="76"/>
      <c r="C963533" s="75"/>
    </row>
    <row r="963534" spans="2:3" x14ac:dyDescent="0.25">
      <c r="B963534" s="76"/>
      <c r="C963534" s="75"/>
    </row>
    <row r="963535" spans="2:3" x14ac:dyDescent="0.25">
      <c r="B963535" s="76"/>
      <c r="C963535" s="75"/>
    </row>
    <row r="963536" spans="2:3" x14ac:dyDescent="0.25">
      <c r="B963536" s="76"/>
      <c r="C963536" s="75"/>
    </row>
    <row r="963537" spans="2:3" x14ac:dyDescent="0.25">
      <c r="B963537" s="76"/>
      <c r="C963537" s="75"/>
    </row>
    <row r="963538" spans="2:3" x14ac:dyDescent="0.25">
      <c r="B963538" s="76"/>
      <c r="C963538" s="75"/>
    </row>
    <row r="963539" spans="2:3" x14ac:dyDescent="0.25">
      <c r="B963539" s="76"/>
      <c r="C963539" s="75"/>
    </row>
    <row r="963649" spans="2:3" x14ac:dyDescent="0.25">
      <c r="B963649" s="76"/>
      <c r="C963649" s="75"/>
    </row>
    <row r="963650" spans="2:3" x14ac:dyDescent="0.25">
      <c r="B963650" s="76"/>
      <c r="C963650" s="75"/>
    </row>
    <row r="963651" spans="2:3" x14ac:dyDescent="0.25">
      <c r="B963651" s="76"/>
      <c r="C963651" s="75"/>
    </row>
    <row r="963652" spans="2:3" x14ac:dyDescent="0.25">
      <c r="B963652" s="76"/>
      <c r="C963652" s="75"/>
    </row>
    <row r="963653" spans="2:3" x14ac:dyDescent="0.25">
      <c r="B963653" s="76"/>
      <c r="C963653" s="75"/>
    </row>
    <row r="963654" spans="2:3" x14ac:dyDescent="0.25">
      <c r="B963654" s="76"/>
      <c r="C963654" s="75"/>
    </row>
    <row r="963655" spans="2:3" x14ac:dyDescent="0.25">
      <c r="B963655" s="76"/>
      <c r="C963655" s="75"/>
    </row>
    <row r="963656" spans="2:3" x14ac:dyDescent="0.25">
      <c r="B963656" s="76"/>
      <c r="C963656" s="75"/>
    </row>
    <row r="963657" spans="2:3" x14ac:dyDescent="0.25">
      <c r="B963657" s="76"/>
      <c r="C963657" s="75"/>
    </row>
    <row r="963658" spans="2:3" x14ac:dyDescent="0.25">
      <c r="B963658" s="76"/>
      <c r="C963658" s="75"/>
    </row>
    <row r="963659" spans="2:3" x14ac:dyDescent="0.25">
      <c r="B963659" s="76"/>
      <c r="C963659" s="75"/>
    </row>
    <row r="963660" spans="2:3" x14ac:dyDescent="0.25">
      <c r="B963660" s="76"/>
      <c r="C963660" s="75"/>
    </row>
    <row r="963661" spans="2:3" x14ac:dyDescent="0.25">
      <c r="B963661" s="76"/>
      <c r="C963661" s="75"/>
    </row>
    <row r="963771" spans="2:3" x14ac:dyDescent="0.25">
      <c r="B963771" s="76"/>
      <c r="C963771" s="75"/>
    </row>
    <row r="963772" spans="2:3" x14ac:dyDescent="0.25">
      <c r="B963772" s="76"/>
      <c r="C963772" s="75"/>
    </row>
    <row r="963773" spans="2:3" x14ac:dyDescent="0.25">
      <c r="B963773" s="76"/>
      <c r="C963773" s="75"/>
    </row>
    <row r="963774" spans="2:3" x14ac:dyDescent="0.25">
      <c r="B963774" s="76"/>
      <c r="C963774" s="75"/>
    </row>
    <row r="963775" spans="2:3" x14ac:dyDescent="0.25">
      <c r="B963775" s="76"/>
      <c r="C963775" s="75"/>
    </row>
    <row r="963776" spans="2:3" x14ac:dyDescent="0.25">
      <c r="B963776" s="76"/>
      <c r="C963776" s="75"/>
    </row>
    <row r="963777" spans="2:3" x14ac:dyDescent="0.25">
      <c r="B963777" s="76"/>
      <c r="C963777" s="75"/>
    </row>
    <row r="963778" spans="2:3" x14ac:dyDescent="0.25">
      <c r="B963778" s="76"/>
      <c r="C963778" s="75"/>
    </row>
    <row r="963779" spans="2:3" x14ac:dyDescent="0.25">
      <c r="B963779" s="76"/>
      <c r="C963779" s="75"/>
    </row>
    <row r="963780" spans="2:3" x14ac:dyDescent="0.25">
      <c r="B963780" s="76"/>
      <c r="C963780" s="75"/>
    </row>
    <row r="963781" spans="2:3" x14ac:dyDescent="0.25">
      <c r="B963781" s="76"/>
      <c r="C963781" s="75"/>
    </row>
    <row r="963782" spans="2:3" x14ac:dyDescent="0.25">
      <c r="B963782" s="76"/>
      <c r="C963782" s="75"/>
    </row>
    <row r="963783" spans="2:3" x14ac:dyDescent="0.25">
      <c r="B963783" s="76"/>
      <c r="C963783" s="75"/>
    </row>
    <row r="963893" spans="2:3" x14ac:dyDescent="0.25">
      <c r="B963893" s="76"/>
      <c r="C963893" s="75"/>
    </row>
    <row r="963894" spans="2:3" x14ac:dyDescent="0.25">
      <c r="B963894" s="76"/>
      <c r="C963894" s="75"/>
    </row>
    <row r="963895" spans="2:3" x14ac:dyDescent="0.25">
      <c r="B963895" s="76"/>
      <c r="C963895" s="75"/>
    </row>
    <row r="963896" spans="2:3" x14ac:dyDescent="0.25">
      <c r="B963896" s="76"/>
      <c r="C963896" s="75"/>
    </row>
    <row r="963897" spans="2:3" x14ac:dyDescent="0.25">
      <c r="B963897" s="76"/>
      <c r="C963897" s="75"/>
    </row>
    <row r="963898" spans="2:3" x14ac:dyDescent="0.25">
      <c r="B963898" s="76"/>
      <c r="C963898" s="75"/>
    </row>
    <row r="963899" spans="2:3" x14ac:dyDescent="0.25">
      <c r="B963899" s="76"/>
      <c r="C963899" s="75"/>
    </row>
    <row r="963900" spans="2:3" x14ac:dyDescent="0.25">
      <c r="B963900" s="76"/>
      <c r="C963900" s="75"/>
    </row>
    <row r="963901" spans="2:3" x14ac:dyDescent="0.25">
      <c r="B963901" s="76"/>
      <c r="C963901" s="75"/>
    </row>
    <row r="963902" spans="2:3" x14ac:dyDescent="0.25">
      <c r="B963902" s="76"/>
      <c r="C963902" s="75"/>
    </row>
    <row r="963903" spans="2:3" x14ac:dyDescent="0.25">
      <c r="B963903" s="76"/>
      <c r="C963903" s="75"/>
    </row>
    <row r="963904" spans="2:3" x14ac:dyDescent="0.25">
      <c r="B963904" s="76"/>
      <c r="C963904" s="75"/>
    </row>
    <row r="963905" spans="2:3" x14ac:dyDescent="0.25">
      <c r="B963905" s="76"/>
      <c r="C963905" s="75"/>
    </row>
    <row r="964015" spans="2:3" x14ac:dyDescent="0.25">
      <c r="B964015" s="76"/>
      <c r="C964015" s="75"/>
    </row>
    <row r="964016" spans="2:3" x14ac:dyDescent="0.25">
      <c r="B964016" s="76"/>
      <c r="C964016" s="75"/>
    </row>
    <row r="964017" spans="2:3" x14ac:dyDescent="0.25">
      <c r="B964017" s="76"/>
      <c r="C964017" s="75"/>
    </row>
    <row r="964018" spans="2:3" x14ac:dyDescent="0.25">
      <c r="B964018" s="76"/>
      <c r="C964018" s="75"/>
    </row>
    <row r="964019" spans="2:3" x14ac:dyDescent="0.25">
      <c r="B964019" s="76"/>
      <c r="C964019" s="75"/>
    </row>
    <row r="964020" spans="2:3" x14ac:dyDescent="0.25">
      <c r="B964020" s="76"/>
      <c r="C964020" s="75"/>
    </row>
    <row r="964021" spans="2:3" x14ac:dyDescent="0.25">
      <c r="B964021" s="76"/>
      <c r="C964021" s="75"/>
    </row>
    <row r="964022" spans="2:3" x14ac:dyDescent="0.25">
      <c r="B964022" s="76"/>
      <c r="C964022" s="75"/>
    </row>
    <row r="964023" spans="2:3" x14ac:dyDescent="0.25">
      <c r="B964023" s="76"/>
      <c r="C964023" s="75"/>
    </row>
    <row r="964024" spans="2:3" x14ac:dyDescent="0.25">
      <c r="B964024" s="76"/>
      <c r="C964024" s="75"/>
    </row>
    <row r="964025" spans="2:3" x14ac:dyDescent="0.25">
      <c r="B964025" s="76"/>
      <c r="C964025" s="75"/>
    </row>
    <row r="964026" spans="2:3" x14ac:dyDescent="0.25">
      <c r="B964026" s="76"/>
      <c r="C964026" s="75"/>
    </row>
    <row r="964027" spans="2:3" x14ac:dyDescent="0.25">
      <c r="B964027" s="76"/>
      <c r="C964027" s="75"/>
    </row>
    <row r="964137" spans="2:3" x14ac:dyDescent="0.25">
      <c r="B964137" s="76"/>
      <c r="C964137" s="75"/>
    </row>
    <row r="964138" spans="2:3" x14ac:dyDescent="0.25">
      <c r="B964138" s="76"/>
      <c r="C964138" s="75"/>
    </row>
    <row r="964139" spans="2:3" x14ac:dyDescent="0.25">
      <c r="B964139" s="76"/>
      <c r="C964139" s="75"/>
    </row>
    <row r="964140" spans="2:3" x14ac:dyDescent="0.25">
      <c r="B964140" s="76"/>
      <c r="C964140" s="75"/>
    </row>
    <row r="964141" spans="2:3" x14ac:dyDescent="0.25">
      <c r="B964141" s="76"/>
      <c r="C964141" s="75"/>
    </row>
    <row r="964142" spans="2:3" x14ac:dyDescent="0.25">
      <c r="B964142" s="76"/>
      <c r="C964142" s="75"/>
    </row>
    <row r="964143" spans="2:3" x14ac:dyDescent="0.25">
      <c r="B964143" s="76"/>
      <c r="C964143" s="75"/>
    </row>
    <row r="964144" spans="2:3" x14ac:dyDescent="0.25">
      <c r="B964144" s="76"/>
      <c r="C964144" s="75"/>
    </row>
    <row r="964145" spans="2:3" x14ac:dyDescent="0.25">
      <c r="B964145" s="76"/>
      <c r="C964145" s="75"/>
    </row>
    <row r="964146" spans="2:3" x14ac:dyDescent="0.25">
      <c r="B964146" s="76"/>
      <c r="C964146" s="75"/>
    </row>
    <row r="964147" spans="2:3" x14ac:dyDescent="0.25">
      <c r="B964147" s="76"/>
      <c r="C964147" s="75"/>
    </row>
    <row r="964148" spans="2:3" x14ac:dyDescent="0.25">
      <c r="B964148" s="76"/>
      <c r="C964148" s="75"/>
    </row>
    <row r="964149" spans="2:3" x14ac:dyDescent="0.25">
      <c r="B964149" s="76"/>
      <c r="C964149" s="75"/>
    </row>
    <row r="964259" spans="2:3" x14ac:dyDescent="0.25">
      <c r="B964259" s="76"/>
      <c r="C964259" s="75"/>
    </row>
    <row r="964260" spans="2:3" x14ac:dyDescent="0.25">
      <c r="B964260" s="76"/>
      <c r="C964260" s="75"/>
    </row>
    <row r="964261" spans="2:3" x14ac:dyDescent="0.25">
      <c r="B964261" s="76"/>
      <c r="C964261" s="75"/>
    </row>
    <row r="964262" spans="2:3" x14ac:dyDescent="0.25">
      <c r="B964262" s="76"/>
      <c r="C964262" s="75"/>
    </row>
    <row r="964263" spans="2:3" x14ac:dyDescent="0.25">
      <c r="B964263" s="76"/>
      <c r="C964263" s="75"/>
    </row>
    <row r="964264" spans="2:3" x14ac:dyDescent="0.25">
      <c r="B964264" s="76"/>
      <c r="C964264" s="75"/>
    </row>
    <row r="964265" spans="2:3" x14ac:dyDescent="0.25">
      <c r="B964265" s="76"/>
      <c r="C964265" s="75"/>
    </row>
    <row r="964266" spans="2:3" x14ac:dyDescent="0.25">
      <c r="B964266" s="76"/>
      <c r="C964266" s="75"/>
    </row>
    <row r="964267" spans="2:3" x14ac:dyDescent="0.25">
      <c r="B964267" s="76"/>
      <c r="C964267" s="75"/>
    </row>
    <row r="964268" spans="2:3" x14ac:dyDescent="0.25">
      <c r="B964268" s="76"/>
      <c r="C964268" s="75"/>
    </row>
    <row r="964269" spans="2:3" x14ac:dyDescent="0.25">
      <c r="B964269" s="76"/>
      <c r="C964269" s="75"/>
    </row>
    <row r="964270" spans="2:3" x14ac:dyDescent="0.25">
      <c r="B964270" s="76"/>
      <c r="C964270" s="75"/>
    </row>
    <row r="964271" spans="2:3" x14ac:dyDescent="0.25">
      <c r="B964271" s="76"/>
      <c r="C964271" s="75"/>
    </row>
    <row r="964381" spans="2:3" x14ac:dyDescent="0.25">
      <c r="B964381" s="76"/>
      <c r="C964381" s="75"/>
    </row>
    <row r="964382" spans="2:3" x14ac:dyDescent="0.25">
      <c r="B964382" s="76"/>
      <c r="C964382" s="75"/>
    </row>
    <row r="964383" spans="2:3" x14ac:dyDescent="0.25">
      <c r="B964383" s="76"/>
      <c r="C964383" s="75"/>
    </row>
    <row r="964384" spans="2:3" x14ac:dyDescent="0.25">
      <c r="B964384" s="76"/>
      <c r="C964384" s="75"/>
    </row>
    <row r="964385" spans="2:3" x14ac:dyDescent="0.25">
      <c r="B964385" s="76"/>
      <c r="C964385" s="75"/>
    </row>
    <row r="964386" spans="2:3" x14ac:dyDescent="0.25">
      <c r="B964386" s="76"/>
      <c r="C964386" s="75"/>
    </row>
    <row r="964387" spans="2:3" x14ac:dyDescent="0.25">
      <c r="B964387" s="76"/>
      <c r="C964387" s="75"/>
    </row>
    <row r="964388" spans="2:3" x14ac:dyDescent="0.25">
      <c r="B964388" s="76"/>
      <c r="C964388" s="75"/>
    </row>
    <row r="964389" spans="2:3" x14ac:dyDescent="0.25">
      <c r="B964389" s="76"/>
      <c r="C964389" s="75"/>
    </row>
    <row r="964390" spans="2:3" x14ac:dyDescent="0.25">
      <c r="B964390" s="76"/>
      <c r="C964390" s="75"/>
    </row>
    <row r="964391" spans="2:3" x14ac:dyDescent="0.25">
      <c r="B964391" s="76"/>
      <c r="C964391" s="75"/>
    </row>
    <row r="964392" spans="2:3" x14ac:dyDescent="0.25">
      <c r="B964392" s="76"/>
      <c r="C964392" s="75"/>
    </row>
    <row r="964393" spans="2:3" x14ac:dyDescent="0.25">
      <c r="B964393" s="76"/>
      <c r="C964393" s="75"/>
    </row>
    <row r="964503" spans="2:3" x14ac:dyDescent="0.25">
      <c r="B964503" s="76"/>
      <c r="C964503" s="75"/>
    </row>
    <row r="964504" spans="2:3" x14ac:dyDescent="0.25">
      <c r="B964504" s="76"/>
      <c r="C964504" s="75"/>
    </row>
    <row r="964505" spans="2:3" x14ac:dyDescent="0.25">
      <c r="B964505" s="76"/>
      <c r="C964505" s="75"/>
    </row>
    <row r="964506" spans="2:3" x14ac:dyDescent="0.25">
      <c r="B964506" s="76"/>
      <c r="C964506" s="75"/>
    </row>
    <row r="964507" spans="2:3" x14ac:dyDescent="0.25">
      <c r="B964507" s="76"/>
      <c r="C964507" s="75"/>
    </row>
    <row r="964508" spans="2:3" x14ac:dyDescent="0.25">
      <c r="B964508" s="76"/>
      <c r="C964508" s="75"/>
    </row>
    <row r="964509" spans="2:3" x14ac:dyDescent="0.25">
      <c r="B964509" s="76"/>
      <c r="C964509" s="75"/>
    </row>
    <row r="964510" spans="2:3" x14ac:dyDescent="0.25">
      <c r="B964510" s="76"/>
      <c r="C964510" s="75"/>
    </row>
    <row r="964511" spans="2:3" x14ac:dyDescent="0.25">
      <c r="B964511" s="76"/>
      <c r="C964511" s="75"/>
    </row>
    <row r="964512" spans="2:3" x14ac:dyDescent="0.25">
      <c r="B964512" s="76"/>
      <c r="C964512" s="75"/>
    </row>
    <row r="964513" spans="2:3" x14ac:dyDescent="0.25">
      <c r="B964513" s="76"/>
      <c r="C964513" s="75"/>
    </row>
    <row r="964514" spans="2:3" x14ac:dyDescent="0.25">
      <c r="B964514" s="76"/>
      <c r="C964514" s="75"/>
    </row>
    <row r="964515" spans="2:3" x14ac:dyDescent="0.25">
      <c r="B964515" s="76"/>
      <c r="C964515" s="75"/>
    </row>
    <row r="964625" spans="2:3" x14ac:dyDescent="0.25">
      <c r="B964625" s="76"/>
      <c r="C964625" s="75"/>
    </row>
    <row r="964626" spans="2:3" x14ac:dyDescent="0.25">
      <c r="B964626" s="76"/>
      <c r="C964626" s="75"/>
    </row>
    <row r="964627" spans="2:3" x14ac:dyDescent="0.25">
      <c r="B964627" s="76"/>
      <c r="C964627" s="75"/>
    </row>
    <row r="964628" spans="2:3" x14ac:dyDescent="0.25">
      <c r="B964628" s="76"/>
      <c r="C964628" s="75"/>
    </row>
    <row r="964629" spans="2:3" x14ac:dyDescent="0.25">
      <c r="B964629" s="76"/>
      <c r="C964629" s="75"/>
    </row>
    <row r="964630" spans="2:3" x14ac:dyDescent="0.25">
      <c r="B964630" s="76"/>
      <c r="C964630" s="75"/>
    </row>
    <row r="964631" spans="2:3" x14ac:dyDescent="0.25">
      <c r="B964631" s="76"/>
      <c r="C964631" s="75"/>
    </row>
    <row r="964632" spans="2:3" x14ac:dyDescent="0.25">
      <c r="B964632" s="76"/>
      <c r="C964632" s="75"/>
    </row>
    <row r="964633" spans="2:3" x14ac:dyDescent="0.25">
      <c r="B964633" s="76"/>
      <c r="C964633" s="75"/>
    </row>
    <row r="964634" spans="2:3" x14ac:dyDescent="0.25">
      <c r="B964634" s="76"/>
      <c r="C964634" s="75"/>
    </row>
    <row r="964635" spans="2:3" x14ac:dyDescent="0.25">
      <c r="B964635" s="76"/>
      <c r="C964635" s="75"/>
    </row>
    <row r="964636" spans="2:3" x14ac:dyDescent="0.25">
      <c r="B964636" s="76"/>
      <c r="C964636" s="75"/>
    </row>
    <row r="964637" spans="2:3" x14ac:dyDescent="0.25">
      <c r="B964637" s="76"/>
      <c r="C964637" s="75"/>
    </row>
    <row r="964747" spans="2:3" x14ac:dyDescent="0.25">
      <c r="B964747" s="76"/>
      <c r="C964747" s="75"/>
    </row>
    <row r="964748" spans="2:3" x14ac:dyDescent="0.25">
      <c r="B964748" s="76"/>
      <c r="C964748" s="75"/>
    </row>
    <row r="964749" spans="2:3" x14ac:dyDescent="0.25">
      <c r="B964749" s="76"/>
      <c r="C964749" s="75"/>
    </row>
    <row r="964750" spans="2:3" x14ac:dyDescent="0.25">
      <c r="B964750" s="76"/>
      <c r="C964750" s="75"/>
    </row>
    <row r="964751" spans="2:3" x14ac:dyDescent="0.25">
      <c r="B964751" s="76"/>
      <c r="C964751" s="75"/>
    </row>
    <row r="964752" spans="2:3" x14ac:dyDescent="0.25">
      <c r="B964752" s="76"/>
      <c r="C964752" s="75"/>
    </row>
    <row r="964753" spans="2:3" x14ac:dyDescent="0.25">
      <c r="B964753" s="76"/>
      <c r="C964753" s="75"/>
    </row>
    <row r="964754" spans="2:3" x14ac:dyDescent="0.25">
      <c r="B964754" s="76"/>
      <c r="C964754" s="75"/>
    </row>
    <row r="964755" spans="2:3" x14ac:dyDescent="0.25">
      <c r="B964755" s="76"/>
      <c r="C964755" s="75"/>
    </row>
    <row r="964756" spans="2:3" x14ac:dyDescent="0.25">
      <c r="B964756" s="76"/>
      <c r="C964756" s="75"/>
    </row>
    <row r="964757" spans="2:3" x14ac:dyDescent="0.25">
      <c r="B964757" s="76"/>
      <c r="C964757" s="75"/>
    </row>
    <row r="964758" spans="2:3" x14ac:dyDescent="0.25">
      <c r="B964758" s="76"/>
      <c r="C964758" s="75"/>
    </row>
    <row r="964759" spans="2:3" x14ac:dyDescent="0.25">
      <c r="B964759" s="76"/>
      <c r="C964759" s="75"/>
    </row>
    <row r="964869" spans="2:3" x14ac:dyDescent="0.25">
      <c r="B964869" s="76"/>
      <c r="C964869" s="75"/>
    </row>
    <row r="964870" spans="2:3" x14ac:dyDescent="0.25">
      <c r="B964870" s="76"/>
      <c r="C964870" s="75"/>
    </row>
    <row r="964871" spans="2:3" x14ac:dyDescent="0.25">
      <c r="B964871" s="76"/>
      <c r="C964871" s="75"/>
    </row>
    <row r="964872" spans="2:3" x14ac:dyDescent="0.25">
      <c r="B964872" s="76"/>
      <c r="C964872" s="75"/>
    </row>
    <row r="964873" spans="2:3" x14ac:dyDescent="0.25">
      <c r="B964873" s="76"/>
      <c r="C964873" s="75"/>
    </row>
    <row r="964874" spans="2:3" x14ac:dyDescent="0.25">
      <c r="B964874" s="76"/>
      <c r="C964874" s="75"/>
    </row>
    <row r="964875" spans="2:3" x14ac:dyDescent="0.25">
      <c r="B964875" s="76"/>
      <c r="C964875" s="75"/>
    </row>
    <row r="964876" spans="2:3" x14ac:dyDescent="0.25">
      <c r="B964876" s="76"/>
      <c r="C964876" s="75"/>
    </row>
    <row r="964877" spans="2:3" x14ac:dyDescent="0.25">
      <c r="B964877" s="76"/>
      <c r="C964877" s="75"/>
    </row>
    <row r="964878" spans="2:3" x14ac:dyDescent="0.25">
      <c r="B964878" s="76"/>
      <c r="C964878" s="75"/>
    </row>
    <row r="964879" spans="2:3" x14ac:dyDescent="0.25">
      <c r="B964879" s="76"/>
      <c r="C964879" s="75"/>
    </row>
    <row r="964880" spans="2:3" x14ac:dyDescent="0.25">
      <c r="B964880" s="76"/>
      <c r="C964880" s="75"/>
    </row>
    <row r="964881" spans="2:3" x14ac:dyDescent="0.25">
      <c r="B964881" s="76"/>
      <c r="C964881" s="75"/>
    </row>
    <row r="964991" spans="2:3" x14ac:dyDescent="0.25">
      <c r="B964991" s="76"/>
      <c r="C964991" s="75"/>
    </row>
    <row r="964992" spans="2:3" x14ac:dyDescent="0.25">
      <c r="B964992" s="76"/>
      <c r="C964992" s="75"/>
    </row>
    <row r="964993" spans="2:3" x14ac:dyDescent="0.25">
      <c r="B964993" s="76"/>
      <c r="C964993" s="75"/>
    </row>
    <row r="964994" spans="2:3" x14ac:dyDescent="0.25">
      <c r="B964994" s="76"/>
      <c r="C964994" s="75"/>
    </row>
    <row r="964995" spans="2:3" x14ac:dyDescent="0.25">
      <c r="B964995" s="76"/>
      <c r="C964995" s="75"/>
    </row>
    <row r="964996" spans="2:3" x14ac:dyDescent="0.25">
      <c r="B964996" s="76"/>
      <c r="C964996" s="75"/>
    </row>
    <row r="964997" spans="2:3" x14ac:dyDescent="0.25">
      <c r="B964997" s="76"/>
      <c r="C964997" s="75"/>
    </row>
    <row r="964998" spans="2:3" x14ac:dyDescent="0.25">
      <c r="B964998" s="76"/>
      <c r="C964998" s="75"/>
    </row>
    <row r="964999" spans="2:3" x14ac:dyDescent="0.25">
      <c r="B964999" s="76"/>
      <c r="C964999" s="75"/>
    </row>
    <row r="965000" spans="2:3" x14ac:dyDescent="0.25">
      <c r="B965000" s="76"/>
      <c r="C965000" s="75"/>
    </row>
    <row r="965001" spans="2:3" x14ac:dyDescent="0.25">
      <c r="B965001" s="76"/>
      <c r="C965001" s="75"/>
    </row>
    <row r="965002" spans="2:3" x14ac:dyDescent="0.25">
      <c r="B965002" s="76"/>
      <c r="C965002" s="75"/>
    </row>
    <row r="965003" spans="2:3" x14ac:dyDescent="0.25">
      <c r="B965003" s="76"/>
      <c r="C965003" s="75"/>
    </row>
    <row r="965113" spans="2:3" x14ac:dyDescent="0.25">
      <c r="B965113" s="76"/>
      <c r="C965113" s="75"/>
    </row>
    <row r="965114" spans="2:3" x14ac:dyDescent="0.25">
      <c r="B965114" s="76"/>
      <c r="C965114" s="75"/>
    </row>
    <row r="965115" spans="2:3" x14ac:dyDescent="0.25">
      <c r="B965115" s="76"/>
      <c r="C965115" s="75"/>
    </row>
    <row r="965116" spans="2:3" x14ac:dyDescent="0.25">
      <c r="B965116" s="76"/>
      <c r="C965116" s="75"/>
    </row>
    <row r="965117" spans="2:3" x14ac:dyDescent="0.25">
      <c r="B965117" s="76"/>
      <c r="C965117" s="75"/>
    </row>
    <row r="965118" spans="2:3" x14ac:dyDescent="0.25">
      <c r="B965118" s="76"/>
      <c r="C965118" s="75"/>
    </row>
    <row r="965119" spans="2:3" x14ac:dyDescent="0.25">
      <c r="B965119" s="76"/>
      <c r="C965119" s="75"/>
    </row>
    <row r="965120" spans="2:3" x14ac:dyDescent="0.25">
      <c r="B965120" s="76"/>
      <c r="C965120" s="75"/>
    </row>
    <row r="965121" spans="2:3" x14ac:dyDescent="0.25">
      <c r="B965121" s="76"/>
      <c r="C965121" s="75"/>
    </row>
    <row r="965122" spans="2:3" x14ac:dyDescent="0.25">
      <c r="B965122" s="76"/>
      <c r="C965122" s="75"/>
    </row>
    <row r="965123" spans="2:3" x14ac:dyDescent="0.25">
      <c r="B965123" s="76"/>
      <c r="C965123" s="75"/>
    </row>
    <row r="965124" spans="2:3" x14ac:dyDescent="0.25">
      <c r="B965124" s="76"/>
      <c r="C965124" s="75"/>
    </row>
    <row r="965125" spans="2:3" x14ac:dyDescent="0.25">
      <c r="B965125" s="76"/>
      <c r="C965125" s="75"/>
    </row>
    <row r="965235" spans="2:3" x14ac:dyDescent="0.25">
      <c r="B965235" s="76"/>
      <c r="C965235" s="75"/>
    </row>
    <row r="965236" spans="2:3" x14ac:dyDescent="0.25">
      <c r="B965236" s="76"/>
      <c r="C965236" s="75"/>
    </row>
    <row r="965237" spans="2:3" x14ac:dyDescent="0.25">
      <c r="B965237" s="76"/>
      <c r="C965237" s="75"/>
    </row>
    <row r="965238" spans="2:3" x14ac:dyDescent="0.25">
      <c r="B965238" s="76"/>
      <c r="C965238" s="75"/>
    </row>
    <row r="965239" spans="2:3" x14ac:dyDescent="0.25">
      <c r="B965239" s="76"/>
      <c r="C965239" s="75"/>
    </row>
    <row r="965240" spans="2:3" x14ac:dyDescent="0.25">
      <c r="B965240" s="76"/>
      <c r="C965240" s="75"/>
    </row>
    <row r="965241" spans="2:3" x14ac:dyDescent="0.25">
      <c r="B965241" s="76"/>
      <c r="C965241" s="75"/>
    </row>
    <row r="965242" spans="2:3" x14ac:dyDescent="0.25">
      <c r="B965242" s="76"/>
      <c r="C965242" s="75"/>
    </row>
    <row r="965243" spans="2:3" x14ac:dyDescent="0.25">
      <c r="B965243" s="76"/>
      <c r="C965243" s="75"/>
    </row>
    <row r="965244" spans="2:3" x14ac:dyDescent="0.25">
      <c r="B965244" s="76"/>
      <c r="C965244" s="75"/>
    </row>
    <row r="965245" spans="2:3" x14ac:dyDescent="0.25">
      <c r="B965245" s="76"/>
      <c r="C965245" s="75"/>
    </row>
    <row r="965246" spans="2:3" x14ac:dyDescent="0.25">
      <c r="B965246" s="76"/>
      <c r="C965246" s="75"/>
    </row>
    <row r="965247" spans="2:3" x14ac:dyDescent="0.25">
      <c r="B965247" s="76"/>
      <c r="C965247" s="75"/>
    </row>
    <row r="965357" spans="2:3" x14ac:dyDescent="0.25">
      <c r="B965357" s="76"/>
      <c r="C965357" s="75"/>
    </row>
    <row r="965358" spans="2:3" x14ac:dyDescent="0.25">
      <c r="B965358" s="76"/>
      <c r="C965358" s="75"/>
    </row>
    <row r="965359" spans="2:3" x14ac:dyDescent="0.25">
      <c r="B965359" s="76"/>
      <c r="C965359" s="75"/>
    </row>
    <row r="965360" spans="2:3" x14ac:dyDescent="0.25">
      <c r="B965360" s="76"/>
      <c r="C965360" s="75"/>
    </row>
    <row r="965361" spans="2:3" x14ac:dyDescent="0.25">
      <c r="B965361" s="76"/>
      <c r="C965361" s="75"/>
    </row>
    <row r="965362" spans="2:3" x14ac:dyDescent="0.25">
      <c r="B965362" s="76"/>
      <c r="C965362" s="75"/>
    </row>
    <row r="965363" spans="2:3" x14ac:dyDescent="0.25">
      <c r="B965363" s="76"/>
      <c r="C965363" s="75"/>
    </row>
    <row r="965364" spans="2:3" x14ac:dyDescent="0.25">
      <c r="B965364" s="76"/>
      <c r="C965364" s="75"/>
    </row>
    <row r="965365" spans="2:3" x14ac:dyDescent="0.25">
      <c r="B965365" s="76"/>
      <c r="C965365" s="75"/>
    </row>
    <row r="965366" spans="2:3" x14ac:dyDescent="0.25">
      <c r="B965366" s="76"/>
      <c r="C965366" s="75"/>
    </row>
    <row r="965367" spans="2:3" x14ac:dyDescent="0.25">
      <c r="B965367" s="76"/>
      <c r="C965367" s="75"/>
    </row>
    <row r="965368" spans="2:3" x14ac:dyDescent="0.25">
      <c r="B965368" s="76"/>
      <c r="C965368" s="75"/>
    </row>
    <row r="965369" spans="2:3" x14ac:dyDescent="0.25">
      <c r="B965369" s="76"/>
      <c r="C965369" s="75"/>
    </row>
    <row r="965479" spans="2:3" x14ac:dyDescent="0.25">
      <c r="B965479" s="76"/>
      <c r="C965479" s="75"/>
    </row>
    <row r="965480" spans="2:3" x14ac:dyDescent="0.25">
      <c r="B965480" s="76"/>
      <c r="C965480" s="75"/>
    </row>
    <row r="965481" spans="2:3" x14ac:dyDescent="0.25">
      <c r="B965481" s="76"/>
      <c r="C965481" s="75"/>
    </row>
    <row r="965482" spans="2:3" x14ac:dyDescent="0.25">
      <c r="B965482" s="76"/>
      <c r="C965482" s="75"/>
    </row>
    <row r="965483" spans="2:3" x14ac:dyDescent="0.25">
      <c r="B965483" s="76"/>
      <c r="C965483" s="75"/>
    </row>
    <row r="965484" spans="2:3" x14ac:dyDescent="0.25">
      <c r="B965484" s="76"/>
      <c r="C965484" s="75"/>
    </row>
    <row r="965485" spans="2:3" x14ac:dyDescent="0.25">
      <c r="B965485" s="76"/>
      <c r="C965485" s="75"/>
    </row>
    <row r="965486" spans="2:3" x14ac:dyDescent="0.25">
      <c r="B965486" s="76"/>
      <c r="C965486" s="75"/>
    </row>
    <row r="965487" spans="2:3" x14ac:dyDescent="0.25">
      <c r="B965487" s="76"/>
      <c r="C965487" s="75"/>
    </row>
    <row r="965488" spans="2:3" x14ac:dyDescent="0.25">
      <c r="B965488" s="76"/>
      <c r="C965488" s="75"/>
    </row>
    <row r="965489" spans="2:3" x14ac:dyDescent="0.25">
      <c r="B965489" s="76"/>
      <c r="C965489" s="75"/>
    </row>
    <row r="965490" spans="2:3" x14ac:dyDescent="0.25">
      <c r="B965490" s="76"/>
      <c r="C965490" s="75"/>
    </row>
    <row r="965491" spans="2:3" x14ac:dyDescent="0.25">
      <c r="B965491" s="76"/>
      <c r="C965491" s="75"/>
    </row>
    <row r="965601" spans="2:3" x14ac:dyDescent="0.25">
      <c r="B965601" s="76"/>
      <c r="C965601" s="75"/>
    </row>
    <row r="965602" spans="2:3" x14ac:dyDescent="0.25">
      <c r="B965602" s="76"/>
      <c r="C965602" s="75"/>
    </row>
    <row r="965603" spans="2:3" x14ac:dyDescent="0.25">
      <c r="B965603" s="76"/>
      <c r="C965603" s="75"/>
    </row>
    <row r="965604" spans="2:3" x14ac:dyDescent="0.25">
      <c r="B965604" s="76"/>
      <c r="C965604" s="75"/>
    </row>
    <row r="965605" spans="2:3" x14ac:dyDescent="0.25">
      <c r="B965605" s="76"/>
      <c r="C965605" s="75"/>
    </row>
    <row r="965606" spans="2:3" x14ac:dyDescent="0.25">
      <c r="B965606" s="76"/>
      <c r="C965606" s="75"/>
    </row>
    <row r="965607" spans="2:3" x14ac:dyDescent="0.25">
      <c r="B965607" s="76"/>
      <c r="C965607" s="75"/>
    </row>
    <row r="965608" spans="2:3" x14ac:dyDescent="0.25">
      <c r="B965608" s="76"/>
      <c r="C965608" s="75"/>
    </row>
    <row r="965609" spans="2:3" x14ac:dyDescent="0.25">
      <c r="B965609" s="76"/>
      <c r="C965609" s="75"/>
    </row>
    <row r="965610" spans="2:3" x14ac:dyDescent="0.25">
      <c r="B965610" s="76"/>
      <c r="C965610" s="75"/>
    </row>
    <row r="965611" spans="2:3" x14ac:dyDescent="0.25">
      <c r="B965611" s="76"/>
      <c r="C965611" s="75"/>
    </row>
    <row r="965612" spans="2:3" x14ac:dyDescent="0.25">
      <c r="B965612" s="76"/>
      <c r="C965612" s="75"/>
    </row>
    <row r="965613" spans="2:3" x14ac:dyDescent="0.25">
      <c r="B965613" s="76"/>
      <c r="C965613" s="75"/>
    </row>
    <row r="965723" spans="2:3" x14ac:dyDescent="0.25">
      <c r="B965723" s="76"/>
      <c r="C965723" s="75"/>
    </row>
    <row r="965724" spans="2:3" x14ac:dyDescent="0.25">
      <c r="B965724" s="76"/>
      <c r="C965724" s="75"/>
    </row>
    <row r="965725" spans="2:3" x14ac:dyDescent="0.25">
      <c r="B965725" s="76"/>
      <c r="C965725" s="75"/>
    </row>
    <row r="965726" spans="2:3" x14ac:dyDescent="0.25">
      <c r="B965726" s="76"/>
      <c r="C965726" s="75"/>
    </row>
    <row r="965727" spans="2:3" x14ac:dyDescent="0.25">
      <c r="B965727" s="76"/>
      <c r="C965727" s="75"/>
    </row>
    <row r="965728" spans="2:3" x14ac:dyDescent="0.25">
      <c r="B965728" s="76"/>
      <c r="C965728" s="75"/>
    </row>
    <row r="965729" spans="2:3" x14ac:dyDescent="0.25">
      <c r="B965729" s="76"/>
      <c r="C965729" s="75"/>
    </row>
    <row r="965730" spans="2:3" x14ac:dyDescent="0.25">
      <c r="B965730" s="76"/>
      <c r="C965730" s="75"/>
    </row>
    <row r="965731" spans="2:3" x14ac:dyDescent="0.25">
      <c r="B965731" s="76"/>
      <c r="C965731" s="75"/>
    </row>
    <row r="965732" spans="2:3" x14ac:dyDescent="0.25">
      <c r="B965732" s="76"/>
      <c r="C965732" s="75"/>
    </row>
    <row r="965733" spans="2:3" x14ac:dyDescent="0.25">
      <c r="B965733" s="76"/>
      <c r="C965733" s="75"/>
    </row>
    <row r="965734" spans="2:3" x14ac:dyDescent="0.25">
      <c r="B965734" s="76"/>
      <c r="C965734" s="75"/>
    </row>
    <row r="965735" spans="2:3" x14ac:dyDescent="0.25">
      <c r="B965735" s="76"/>
      <c r="C965735" s="75"/>
    </row>
    <row r="965845" spans="2:3" x14ac:dyDescent="0.25">
      <c r="B965845" s="76"/>
      <c r="C965845" s="75"/>
    </row>
    <row r="965846" spans="2:3" x14ac:dyDescent="0.25">
      <c r="B965846" s="76"/>
      <c r="C965846" s="75"/>
    </row>
    <row r="965847" spans="2:3" x14ac:dyDescent="0.25">
      <c r="B965847" s="76"/>
      <c r="C965847" s="75"/>
    </row>
    <row r="965848" spans="2:3" x14ac:dyDescent="0.25">
      <c r="B965848" s="76"/>
      <c r="C965848" s="75"/>
    </row>
    <row r="965849" spans="2:3" x14ac:dyDescent="0.25">
      <c r="B965849" s="76"/>
      <c r="C965849" s="75"/>
    </row>
    <row r="965850" spans="2:3" x14ac:dyDescent="0.25">
      <c r="B965850" s="76"/>
      <c r="C965850" s="75"/>
    </row>
    <row r="965851" spans="2:3" x14ac:dyDescent="0.25">
      <c r="B965851" s="76"/>
      <c r="C965851" s="75"/>
    </row>
    <row r="965852" spans="2:3" x14ac:dyDescent="0.25">
      <c r="B965852" s="76"/>
      <c r="C965852" s="75"/>
    </row>
    <row r="965853" spans="2:3" x14ac:dyDescent="0.25">
      <c r="B965853" s="76"/>
      <c r="C965853" s="75"/>
    </row>
    <row r="965854" spans="2:3" x14ac:dyDescent="0.25">
      <c r="B965854" s="76"/>
      <c r="C965854" s="75"/>
    </row>
    <row r="965855" spans="2:3" x14ac:dyDescent="0.25">
      <c r="B965855" s="76"/>
      <c r="C965855" s="75"/>
    </row>
    <row r="965856" spans="2:3" x14ac:dyDescent="0.25">
      <c r="B965856" s="76"/>
      <c r="C965856" s="75"/>
    </row>
    <row r="965857" spans="2:3" x14ac:dyDescent="0.25">
      <c r="B965857" s="76"/>
      <c r="C965857" s="75"/>
    </row>
    <row r="965967" spans="2:3" x14ac:dyDescent="0.25">
      <c r="B965967" s="76"/>
      <c r="C965967" s="75"/>
    </row>
    <row r="965968" spans="2:3" x14ac:dyDescent="0.25">
      <c r="B965968" s="76"/>
      <c r="C965968" s="75"/>
    </row>
    <row r="965969" spans="2:3" x14ac:dyDescent="0.25">
      <c r="B965969" s="76"/>
      <c r="C965969" s="75"/>
    </row>
    <row r="965970" spans="2:3" x14ac:dyDescent="0.25">
      <c r="B965970" s="76"/>
      <c r="C965970" s="75"/>
    </row>
    <row r="965971" spans="2:3" x14ac:dyDescent="0.25">
      <c r="B965971" s="76"/>
      <c r="C965971" s="75"/>
    </row>
    <row r="965972" spans="2:3" x14ac:dyDescent="0.25">
      <c r="B965972" s="76"/>
      <c r="C965972" s="75"/>
    </row>
    <row r="965973" spans="2:3" x14ac:dyDescent="0.25">
      <c r="B965973" s="76"/>
      <c r="C965973" s="75"/>
    </row>
    <row r="965974" spans="2:3" x14ac:dyDescent="0.25">
      <c r="B965974" s="76"/>
      <c r="C965974" s="75"/>
    </row>
    <row r="965975" spans="2:3" x14ac:dyDescent="0.25">
      <c r="B965975" s="76"/>
      <c r="C965975" s="75"/>
    </row>
    <row r="965976" spans="2:3" x14ac:dyDescent="0.25">
      <c r="B965976" s="76"/>
      <c r="C965976" s="75"/>
    </row>
    <row r="965977" spans="2:3" x14ac:dyDescent="0.25">
      <c r="B965977" s="76"/>
      <c r="C965977" s="75"/>
    </row>
    <row r="965978" spans="2:3" x14ac:dyDescent="0.25">
      <c r="B965978" s="76"/>
      <c r="C965978" s="75"/>
    </row>
    <row r="965979" spans="2:3" x14ac:dyDescent="0.25">
      <c r="B965979" s="76"/>
      <c r="C965979" s="75"/>
    </row>
    <row r="966089" spans="2:3" x14ac:dyDescent="0.25">
      <c r="B966089" s="76"/>
      <c r="C966089" s="75"/>
    </row>
    <row r="966090" spans="2:3" x14ac:dyDescent="0.25">
      <c r="B966090" s="76"/>
      <c r="C966090" s="75"/>
    </row>
    <row r="966091" spans="2:3" x14ac:dyDescent="0.25">
      <c r="B966091" s="76"/>
      <c r="C966091" s="75"/>
    </row>
    <row r="966092" spans="2:3" x14ac:dyDescent="0.25">
      <c r="B966092" s="76"/>
      <c r="C966092" s="75"/>
    </row>
    <row r="966093" spans="2:3" x14ac:dyDescent="0.25">
      <c r="B966093" s="76"/>
      <c r="C966093" s="75"/>
    </row>
    <row r="966094" spans="2:3" x14ac:dyDescent="0.25">
      <c r="B966094" s="76"/>
      <c r="C966094" s="75"/>
    </row>
    <row r="966095" spans="2:3" x14ac:dyDescent="0.25">
      <c r="B966095" s="76"/>
      <c r="C966095" s="75"/>
    </row>
    <row r="966096" spans="2:3" x14ac:dyDescent="0.25">
      <c r="B966096" s="76"/>
      <c r="C966096" s="75"/>
    </row>
    <row r="966097" spans="2:3" x14ac:dyDescent="0.25">
      <c r="B966097" s="76"/>
      <c r="C966097" s="75"/>
    </row>
    <row r="966098" spans="2:3" x14ac:dyDescent="0.25">
      <c r="B966098" s="76"/>
      <c r="C966098" s="75"/>
    </row>
    <row r="966099" spans="2:3" x14ac:dyDescent="0.25">
      <c r="B966099" s="76"/>
      <c r="C966099" s="75"/>
    </row>
    <row r="966100" spans="2:3" x14ac:dyDescent="0.25">
      <c r="B966100" s="76"/>
      <c r="C966100" s="75"/>
    </row>
    <row r="966101" spans="2:3" x14ac:dyDescent="0.25">
      <c r="B966101" s="76"/>
      <c r="C966101" s="75"/>
    </row>
    <row r="966211" spans="2:3" x14ac:dyDescent="0.25">
      <c r="B966211" s="76"/>
      <c r="C966211" s="75"/>
    </row>
    <row r="966212" spans="2:3" x14ac:dyDescent="0.25">
      <c r="B966212" s="76"/>
      <c r="C966212" s="75"/>
    </row>
    <row r="966213" spans="2:3" x14ac:dyDescent="0.25">
      <c r="B966213" s="76"/>
      <c r="C966213" s="75"/>
    </row>
    <row r="966214" spans="2:3" x14ac:dyDescent="0.25">
      <c r="B966214" s="76"/>
      <c r="C966214" s="75"/>
    </row>
    <row r="966215" spans="2:3" x14ac:dyDescent="0.25">
      <c r="B966215" s="76"/>
      <c r="C966215" s="75"/>
    </row>
    <row r="966216" spans="2:3" x14ac:dyDescent="0.25">
      <c r="B966216" s="76"/>
      <c r="C966216" s="75"/>
    </row>
    <row r="966217" spans="2:3" x14ac:dyDescent="0.25">
      <c r="B966217" s="76"/>
      <c r="C966217" s="75"/>
    </row>
    <row r="966218" spans="2:3" x14ac:dyDescent="0.25">
      <c r="B966218" s="76"/>
      <c r="C966218" s="75"/>
    </row>
    <row r="966219" spans="2:3" x14ac:dyDescent="0.25">
      <c r="B966219" s="76"/>
      <c r="C966219" s="75"/>
    </row>
    <row r="966220" spans="2:3" x14ac:dyDescent="0.25">
      <c r="B966220" s="76"/>
      <c r="C966220" s="75"/>
    </row>
    <row r="966221" spans="2:3" x14ac:dyDescent="0.25">
      <c r="B966221" s="76"/>
      <c r="C966221" s="75"/>
    </row>
    <row r="966222" spans="2:3" x14ac:dyDescent="0.25">
      <c r="B966222" s="76"/>
      <c r="C966222" s="75"/>
    </row>
    <row r="966223" spans="2:3" x14ac:dyDescent="0.25">
      <c r="B966223" s="76"/>
      <c r="C966223" s="75"/>
    </row>
    <row r="966333" spans="2:3" x14ac:dyDescent="0.25">
      <c r="B966333" s="76"/>
      <c r="C966333" s="75"/>
    </row>
    <row r="966334" spans="2:3" x14ac:dyDescent="0.25">
      <c r="B966334" s="76"/>
      <c r="C966334" s="75"/>
    </row>
    <row r="966335" spans="2:3" x14ac:dyDescent="0.25">
      <c r="B966335" s="76"/>
      <c r="C966335" s="75"/>
    </row>
    <row r="966336" spans="2:3" x14ac:dyDescent="0.25">
      <c r="B966336" s="76"/>
      <c r="C966336" s="75"/>
    </row>
    <row r="966337" spans="2:3" x14ac:dyDescent="0.25">
      <c r="B966337" s="76"/>
      <c r="C966337" s="75"/>
    </row>
    <row r="966338" spans="2:3" x14ac:dyDescent="0.25">
      <c r="B966338" s="76"/>
      <c r="C966338" s="75"/>
    </row>
    <row r="966339" spans="2:3" x14ac:dyDescent="0.25">
      <c r="B966339" s="76"/>
      <c r="C966339" s="75"/>
    </row>
    <row r="966340" spans="2:3" x14ac:dyDescent="0.25">
      <c r="B966340" s="76"/>
      <c r="C966340" s="75"/>
    </row>
    <row r="966341" spans="2:3" x14ac:dyDescent="0.25">
      <c r="B966341" s="76"/>
      <c r="C966341" s="75"/>
    </row>
    <row r="966342" spans="2:3" x14ac:dyDescent="0.25">
      <c r="B966342" s="76"/>
      <c r="C966342" s="75"/>
    </row>
    <row r="966343" spans="2:3" x14ac:dyDescent="0.25">
      <c r="B966343" s="76"/>
      <c r="C966343" s="75"/>
    </row>
    <row r="966344" spans="2:3" x14ac:dyDescent="0.25">
      <c r="B966344" s="76"/>
      <c r="C966344" s="75"/>
    </row>
    <row r="966345" spans="2:3" x14ac:dyDescent="0.25">
      <c r="B966345" s="76"/>
      <c r="C966345" s="75"/>
    </row>
    <row r="966455" spans="2:3" x14ac:dyDescent="0.25">
      <c r="B966455" s="76"/>
      <c r="C966455" s="75"/>
    </row>
    <row r="966456" spans="2:3" x14ac:dyDescent="0.25">
      <c r="B966456" s="76"/>
      <c r="C966456" s="75"/>
    </row>
    <row r="966457" spans="2:3" x14ac:dyDescent="0.25">
      <c r="B966457" s="76"/>
      <c r="C966457" s="75"/>
    </row>
    <row r="966458" spans="2:3" x14ac:dyDescent="0.25">
      <c r="B966458" s="76"/>
      <c r="C966458" s="75"/>
    </row>
    <row r="966459" spans="2:3" x14ac:dyDescent="0.25">
      <c r="B966459" s="76"/>
      <c r="C966459" s="75"/>
    </row>
    <row r="966460" spans="2:3" x14ac:dyDescent="0.25">
      <c r="B966460" s="76"/>
      <c r="C966460" s="75"/>
    </row>
    <row r="966461" spans="2:3" x14ac:dyDescent="0.25">
      <c r="B966461" s="76"/>
      <c r="C966461" s="75"/>
    </row>
    <row r="966462" spans="2:3" x14ac:dyDescent="0.25">
      <c r="B966462" s="76"/>
      <c r="C966462" s="75"/>
    </row>
    <row r="966463" spans="2:3" x14ac:dyDescent="0.25">
      <c r="B966463" s="76"/>
      <c r="C966463" s="75"/>
    </row>
    <row r="966464" spans="2:3" x14ac:dyDescent="0.25">
      <c r="B966464" s="76"/>
      <c r="C966464" s="75"/>
    </row>
    <row r="966465" spans="2:3" x14ac:dyDescent="0.25">
      <c r="B966465" s="76"/>
      <c r="C966465" s="75"/>
    </row>
    <row r="966466" spans="2:3" x14ac:dyDescent="0.25">
      <c r="B966466" s="76"/>
      <c r="C966466" s="75"/>
    </row>
    <row r="966467" spans="2:3" x14ac:dyDescent="0.25">
      <c r="B966467" s="76"/>
      <c r="C966467" s="75"/>
    </row>
    <row r="966577" spans="2:3" x14ac:dyDescent="0.25">
      <c r="B966577" s="76"/>
      <c r="C966577" s="75"/>
    </row>
    <row r="966578" spans="2:3" x14ac:dyDescent="0.25">
      <c r="B966578" s="76"/>
      <c r="C966578" s="75"/>
    </row>
    <row r="966579" spans="2:3" x14ac:dyDescent="0.25">
      <c r="B966579" s="76"/>
      <c r="C966579" s="75"/>
    </row>
    <row r="966580" spans="2:3" x14ac:dyDescent="0.25">
      <c r="B966580" s="76"/>
      <c r="C966580" s="75"/>
    </row>
    <row r="966581" spans="2:3" x14ac:dyDescent="0.25">
      <c r="B966581" s="76"/>
      <c r="C966581" s="75"/>
    </row>
    <row r="966582" spans="2:3" x14ac:dyDescent="0.25">
      <c r="B966582" s="76"/>
      <c r="C966582" s="75"/>
    </row>
    <row r="966583" spans="2:3" x14ac:dyDescent="0.25">
      <c r="B966583" s="76"/>
      <c r="C966583" s="75"/>
    </row>
    <row r="966584" spans="2:3" x14ac:dyDescent="0.25">
      <c r="B966584" s="76"/>
      <c r="C966584" s="75"/>
    </row>
    <row r="966585" spans="2:3" x14ac:dyDescent="0.25">
      <c r="B966585" s="76"/>
      <c r="C966585" s="75"/>
    </row>
    <row r="966586" spans="2:3" x14ac:dyDescent="0.25">
      <c r="B966586" s="76"/>
      <c r="C966586" s="75"/>
    </row>
    <row r="966587" spans="2:3" x14ac:dyDescent="0.25">
      <c r="B966587" s="76"/>
      <c r="C966587" s="75"/>
    </row>
    <row r="966588" spans="2:3" x14ac:dyDescent="0.25">
      <c r="B966588" s="76"/>
      <c r="C966588" s="75"/>
    </row>
    <row r="966589" spans="2:3" x14ac:dyDescent="0.25">
      <c r="B966589" s="76"/>
      <c r="C966589" s="75"/>
    </row>
    <row r="966699" spans="2:3" x14ac:dyDescent="0.25">
      <c r="B966699" s="76"/>
      <c r="C966699" s="75"/>
    </row>
    <row r="966700" spans="2:3" x14ac:dyDescent="0.25">
      <c r="B966700" s="76"/>
      <c r="C966700" s="75"/>
    </row>
    <row r="966701" spans="2:3" x14ac:dyDescent="0.25">
      <c r="B966701" s="76"/>
      <c r="C966701" s="75"/>
    </row>
    <row r="966702" spans="2:3" x14ac:dyDescent="0.25">
      <c r="B966702" s="76"/>
      <c r="C966702" s="75"/>
    </row>
    <row r="966703" spans="2:3" x14ac:dyDescent="0.25">
      <c r="B966703" s="76"/>
      <c r="C966703" s="75"/>
    </row>
    <row r="966704" spans="2:3" x14ac:dyDescent="0.25">
      <c r="B966704" s="76"/>
      <c r="C966704" s="75"/>
    </row>
    <row r="966705" spans="2:3" x14ac:dyDescent="0.25">
      <c r="B966705" s="76"/>
      <c r="C966705" s="75"/>
    </row>
    <row r="966706" spans="2:3" x14ac:dyDescent="0.25">
      <c r="B966706" s="76"/>
      <c r="C966706" s="75"/>
    </row>
    <row r="966707" spans="2:3" x14ac:dyDescent="0.25">
      <c r="B966707" s="76"/>
      <c r="C966707" s="75"/>
    </row>
    <row r="966708" spans="2:3" x14ac:dyDescent="0.25">
      <c r="B966708" s="76"/>
      <c r="C966708" s="75"/>
    </row>
    <row r="966709" spans="2:3" x14ac:dyDescent="0.25">
      <c r="B966709" s="76"/>
      <c r="C966709" s="75"/>
    </row>
    <row r="966710" spans="2:3" x14ac:dyDescent="0.25">
      <c r="B966710" s="76"/>
      <c r="C966710" s="75"/>
    </row>
    <row r="966711" spans="2:3" x14ac:dyDescent="0.25">
      <c r="B966711" s="76"/>
      <c r="C966711" s="75"/>
    </row>
    <row r="966821" spans="2:3" x14ac:dyDescent="0.25">
      <c r="B966821" s="76"/>
      <c r="C966821" s="75"/>
    </row>
    <row r="966822" spans="2:3" x14ac:dyDescent="0.25">
      <c r="B966822" s="76"/>
      <c r="C966822" s="75"/>
    </row>
    <row r="966823" spans="2:3" x14ac:dyDescent="0.25">
      <c r="B966823" s="76"/>
      <c r="C966823" s="75"/>
    </row>
    <row r="966824" spans="2:3" x14ac:dyDescent="0.25">
      <c r="B966824" s="76"/>
      <c r="C966824" s="75"/>
    </row>
    <row r="966825" spans="2:3" x14ac:dyDescent="0.25">
      <c r="B966825" s="76"/>
      <c r="C966825" s="75"/>
    </row>
    <row r="966826" spans="2:3" x14ac:dyDescent="0.25">
      <c r="B966826" s="76"/>
      <c r="C966826" s="75"/>
    </row>
    <row r="966827" spans="2:3" x14ac:dyDescent="0.25">
      <c r="B966827" s="76"/>
      <c r="C966827" s="75"/>
    </row>
    <row r="966828" spans="2:3" x14ac:dyDescent="0.25">
      <c r="B966828" s="76"/>
      <c r="C966828" s="75"/>
    </row>
    <row r="966829" spans="2:3" x14ac:dyDescent="0.25">
      <c r="B966829" s="76"/>
      <c r="C966829" s="75"/>
    </row>
    <row r="966830" spans="2:3" x14ac:dyDescent="0.25">
      <c r="B966830" s="76"/>
      <c r="C966830" s="75"/>
    </row>
    <row r="966831" spans="2:3" x14ac:dyDescent="0.25">
      <c r="B966831" s="76"/>
      <c r="C966831" s="75"/>
    </row>
    <row r="966832" spans="2:3" x14ac:dyDescent="0.25">
      <c r="B966832" s="76"/>
      <c r="C966832" s="75"/>
    </row>
    <row r="966833" spans="2:3" x14ac:dyDescent="0.25">
      <c r="B966833" s="76"/>
      <c r="C966833" s="75"/>
    </row>
    <row r="966943" spans="2:3" x14ac:dyDescent="0.25">
      <c r="B966943" s="76"/>
      <c r="C966943" s="75"/>
    </row>
    <row r="966944" spans="2:3" x14ac:dyDescent="0.25">
      <c r="B966944" s="76"/>
      <c r="C966944" s="75"/>
    </row>
    <row r="966945" spans="2:3" x14ac:dyDescent="0.25">
      <c r="B966945" s="76"/>
      <c r="C966945" s="75"/>
    </row>
    <row r="966946" spans="2:3" x14ac:dyDescent="0.25">
      <c r="B966946" s="76"/>
      <c r="C966946" s="75"/>
    </row>
    <row r="966947" spans="2:3" x14ac:dyDescent="0.25">
      <c r="B966947" s="76"/>
      <c r="C966947" s="75"/>
    </row>
    <row r="966948" spans="2:3" x14ac:dyDescent="0.25">
      <c r="B966948" s="76"/>
      <c r="C966948" s="75"/>
    </row>
    <row r="966949" spans="2:3" x14ac:dyDescent="0.25">
      <c r="B966949" s="76"/>
      <c r="C966949" s="75"/>
    </row>
    <row r="966950" spans="2:3" x14ac:dyDescent="0.25">
      <c r="B966950" s="76"/>
      <c r="C966950" s="75"/>
    </row>
    <row r="966951" spans="2:3" x14ac:dyDescent="0.25">
      <c r="B966951" s="76"/>
      <c r="C966951" s="75"/>
    </row>
    <row r="966952" spans="2:3" x14ac:dyDescent="0.25">
      <c r="B966952" s="76"/>
      <c r="C966952" s="75"/>
    </row>
    <row r="966953" spans="2:3" x14ac:dyDescent="0.25">
      <c r="B966953" s="76"/>
      <c r="C966953" s="75"/>
    </row>
    <row r="966954" spans="2:3" x14ac:dyDescent="0.25">
      <c r="B966954" s="76"/>
      <c r="C966954" s="75"/>
    </row>
    <row r="966955" spans="2:3" x14ac:dyDescent="0.25">
      <c r="B966955" s="76"/>
      <c r="C966955" s="75"/>
    </row>
    <row r="967065" spans="2:3" x14ac:dyDescent="0.25">
      <c r="B967065" s="76"/>
      <c r="C967065" s="75"/>
    </row>
    <row r="967066" spans="2:3" x14ac:dyDescent="0.25">
      <c r="B967066" s="76"/>
      <c r="C967066" s="75"/>
    </row>
    <row r="967067" spans="2:3" x14ac:dyDescent="0.25">
      <c r="B967067" s="76"/>
      <c r="C967067" s="75"/>
    </row>
    <row r="967068" spans="2:3" x14ac:dyDescent="0.25">
      <c r="B967068" s="76"/>
      <c r="C967068" s="75"/>
    </row>
    <row r="967069" spans="2:3" x14ac:dyDescent="0.25">
      <c r="B967069" s="76"/>
      <c r="C967069" s="75"/>
    </row>
    <row r="967070" spans="2:3" x14ac:dyDescent="0.25">
      <c r="B967070" s="76"/>
      <c r="C967070" s="75"/>
    </row>
    <row r="967071" spans="2:3" x14ac:dyDescent="0.25">
      <c r="B967071" s="76"/>
      <c r="C967071" s="75"/>
    </row>
    <row r="967072" spans="2:3" x14ac:dyDescent="0.25">
      <c r="B967072" s="76"/>
      <c r="C967072" s="75"/>
    </row>
    <row r="967073" spans="2:3" x14ac:dyDescent="0.25">
      <c r="B967073" s="76"/>
      <c r="C967073" s="75"/>
    </row>
    <row r="967074" spans="2:3" x14ac:dyDescent="0.25">
      <c r="B967074" s="76"/>
      <c r="C967074" s="75"/>
    </row>
    <row r="967075" spans="2:3" x14ac:dyDescent="0.25">
      <c r="B967075" s="76"/>
      <c r="C967075" s="75"/>
    </row>
    <row r="967076" spans="2:3" x14ac:dyDescent="0.25">
      <c r="B967076" s="76"/>
      <c r="C967076" s="75"/>
    </row>
    <row r="967077" spans="2:3" x14ac:dyDescent="0.25">
      <c r="B967077" s="76"/>
      <c r="C967077" s="75"/>
    </row>
    <row r="967187" spans="2:3" x14ac:dyDescent="0.25">
      <c r="B967187" s="76"/>
      <c r="C967187" s="75"/>
    </row>
    <row r="967188" spans="2:3" x14ac:dyDescent="0.25">
      <c r="B967188" s="76"/>
      <c r="C967188" s="75"/>
    </row>
    <row r="967189" spans="2:3" x14ac:dyDescent="0.25">
      <c r="B967189" s="76"/>
      <c r="C967189" s="75"/>
    </row>
    <row r="967190" spans="2:3" x14ac:dyDescent="0.25">
      <c r="B967190" s="76"/>
      <c r="C967190" s="75"/>
    </row>
    <row r="967191" spans="2:3" x14ac:dyDescent="0.25">
      <c r="B967191" s="76"/>
      <c r="C967191" s="75"/>
    </row>
    <row r="967192" spans="2:3" x14ac:dyDescent="0.25">
      <c r="B967192" s="76"/>
      <c r="C967192" s="75"/>
    </row>
    <row r="967193" spans="2:3" x14ac:dyDescent="0.25">
      <c r="B967193" s="76"/>
      <c r="C967193" s="75"/>
    </row>
    <row r="967194" spans="2:3" x14ac:dyDescent="0.25">
      <c r="B967194" s="76"/>
      <c r="C967194" s="75"/>
    </row>
    <row r="967195" spans="2:3" x14ac:dyDescent="0.25">
      <c r="B967195" s="76"/>
      <c r="C967195" s="75"/>
    </row>
    <row r="967196" spans="2:3" x14ac:dyDescent="0.25">
      <c r="B967196" s="76"/>
      <c r="C967196" s="75"/>
    </row>
    <row r="967197" spans="2:3" x14ac:dyDescent="0.25">
      <c r="B967197" s="76"/>
      <c r="C967197" s="75"/>
    </row>
    <row r="967198" spans="2:3" x14ac:dyDescent="0.25">
      <c r="B967198" s="76"/>
      <c r="C967198" s="75"/>
    </row>
    <row r="967199" spans="2:3" x14ac:dyDescent="0.25">
      <c r="B967199" s="76"/>
      <c r="C967199" s="75"/>
    </row>
    <row r="967309" spans="2:3" x14ac:dyDescent="0.25">
      <c r="B967309" s="76"/>
      <c r="C967309" s="75"/>
    </row>
    <row r="967310" spans="2:3" x14ac:dyDescent="0.25">
      <c r="B967310" s="76"/>
      <c r="C967310" s="75"/>
    </row>
    <row r="967311" spans="2:3" x14ac:dyDescent="0.25">
      <c r="B967311" s="76"/>
      <c r="C967311" s="75"/>
    </row>
    <row r="967312" spans="2:3" x14ac:dyDescent="0.25">
      <c r="B967312" s="76"/>
      <c r="C967312" s="75"/>
    </row>
    <row r="967313" spans="2:3" x14ac:dyDescent="0.25">
      <c r="B967313" s="76"/>
      <c r="C967313" s="75"/>
    </row>
    <row r="967314" spans="2:3" x14ac:dyDescent="0.25">
      <c r="B967314" s="76"/>
      <c r="C967314" s="75"/>
    </row>
    <row r="967315" spans="2:3" x14ac:dyDescent="0.25">
      <c r="B967315" s="76"/>
      <c r="C967315" s="75"/>
    </row>
    <row r="967316" spans="2:3" x14ac:dyDescent="0.25">
      <c r="B967316" s="76"/>
      <c r="C967316" s="75"/>
    </row>
    <row r="967317" spans="2:3" x14ac:dyDescent="0.25">
      <c r="B967317" s="76"/>
      <c r="C967317" s="75"/>
    </row>
    <row r="967318" spans="2:3" x14ac:dyDescent="0.25">
      <c r="B967318" s="76"/>
      <c r="C967318" s="75"/>
    </row>
    <row r="967319" spans="2:3" x14ac:dyDescent="0.25">
      <c r="B967319" s="76"/>
      <c r="C967319" s="75"/>
    </row>
    <row r="967320" spans="2:3" x14ac:dyDescent="0.25">
      <c r="B967320" s="76"/>
      <c r="C967320" s="75"/>
    </row>
    <row r="967321" spans="2:3" x14ac:dyDescent="0.25">
      <c r="B967321" s="76"/>
      <c r="C967321" s="75"/>
    </row>
    <row r="967431" spans="2:3" x14ac:dyDescent="0.25">
      <c r="B967431" s="76"/>
      <c r="C967431" s="75"/>
    </row>
    <row r="967432" spans="2:3" x14ac:dyDescent="0.25">
      <c r="B967432" s="76"/>
      <c r="C967432" s="75"/>
    </row>
    <row r="967433" spans="2:3" x14ac:dyDescent="0.25">
      <c r="B967433" s="76"/>
      <c r="C967433" s="75"/>
    </row>
    <row r="967434" spans="2:3" x14ac:dyDescent="0.25">
      <c r="B967434" s="76"/>
      <c r="C967434" s="75"/>
    </row>
    <row r="967435" spans="2:3" x14ac:dyDescent="0.25">
      <c r="B967435" s="76"/>
      <c r="C967435" s="75"/>
    </row>
    <row r="967436" spans="2:3" x14ac:dyDescent="0.25">
      <c r="B967436" s="76"/>
      <c r="C967436" s="75"/>
    </row>
    <row r="967437" spans="2:3" x14ac:dyDescent="0.25">
      <c r="B967437" s="76"/>
      <c r="C967437" s="75"/>
    </row>
    <row r="967438" spans="2:3" x14ac:dyDescent="0.25">
      <c r="B967438" s="76"/>
      <c r="C967438" s="75"/>
    </row>
    <row r="967439" spans="2:3" x14ac:dyDescent="0.25">
      <c r="B967439" s="76"/>
      <c r="C967439" s="75"/>
    </row>
    <row r="967440" spans="2:3" x14ac:dyDescent="0.25">
      <c r="B967440" s="76"/>
      <c r="C967440" s="75"/>
    </row>
    <row r="967441" spans="2:3" x14ac:dyDescent="0.25">
      <c r="B967441" s="76"/>
      <c r="C967441" s="75"/>
    </row>
    <row r="967442" spans="2:3" x14ac:dyDescent="0.25">
      <c r="B967442" s="76"/>
      <c r="C967442" s="75"/>
    </row>
    <row r="967443" spans="2:3" x14ac:dyDescent="0.25">
      <c r="B967443" s="76"/>
      <c r="C967443" s="75"/>
    </row>
    <row r="967553" spans="2:3" x14ac:dyDescent="0.25">
      <c r="B967553" s="76"/>
      <c r="C967553" s="75"/>
    </row>
    <row r="967554" spans="2:3" x14ac:dyDescent="0.25">
      <c r="B967554" s="76"/>
      <c r="C967554" s="75"/>
    </row>
    <row r="967555" spans="2:3" x14ac:dyDescent="0.25">
      <c r="B967555" s="76"/>
      <c r="C967555" s="75"/>
    </row>
    <row r="967556" spans="2:3" x14ac:dyDescent="0.25">
      <c r="B967556" s="76"/>
      <c r="C967556" s="75"/>
    </row>
    <row r="967557" spans="2:3" x14ac:dyDescent="0.25">
      <c r="B967557" s="76"/>
      <c r="C967557" s="75"/>
    </row>
    <row r="967558" spans="2:3" x14ac:dyDescent="0.25">
      <c r="B967558" s="76"/>
      <c r="C967558" s="75"/>
    </row>
    <row r="967559" spans="2:3" x14ac:dyDescent="0.25">
      <c r="B967559" s="76"/>
      <c r="C967559" s="75"/>
    </row>
    <row r="967560" spans="2:3" x14ac:dyDescent="0.25">
      <c r="B967560" s="76"/>
      <c r="C967560" s="75"/>
    </row>
    <row r="967561" spans="2:3" x14ac:dyDescent="0.25">
      <c r="B967561" s="76"/>
      <c r="C967561" s="75"/>
    </row>
    <row r="967562" spans="2:3" x14ac:dyDescent="0.25">
      <c r="B967562" s="76"/>
      <c r="C967562" s="75"/>
    </row>
    <row r="967563" spans="2:3" x14ac:dyDescent="0.25">
      <c r="B967563" s="76"/>
      <c r="C967563" s="75"/>
    </row>
    <row r="967564" spans="2:3" x14ac:dyDescent="0.25">
      <c r="B967564" s="76"/>
      <c r="C967564" s="75"/>
    </row>
    <row r="967565" spans="2:3" x14ac:dyDescent="0.25">
      <c r="B967565" s="76"/>
      <c r="C967565" s="75"/>
    </row>
    <row r="967675" spans="2:3" x14ac:dyDescent="0.25">
      <c r="B967675" s="76"/>
      <c r="C967675" s="75"/>
    </row>
    <row r="967676" spans="2:3" x14ac:dyDescent="0.25">
      <c r="B967676" s="76"/>
      <c r="C967676" s="75"/>
    </row>
    <row r="967677" spans="2:3" x14ac:dyDescent="0.25">
      <c r="B967677" s="76"/>
      <c r="C967677" s="75"/>
    </row>
    <row r="967678" spans="2:3" x14ac:dyDescent="0.25">
      <c r="B967678" s="76"/>
      <c r="C967678" s="75"/>
    </row>
    <row r="967679" spans="2:3" x14ac:dyDescent="0.25">
      <c r="B967679" s="76"/>
      <c r="C967679" s="75"/>
    </row>
    <row r="967680" spans="2:3" x14ac:dyDescent="0.25">
      <c r="B967680" s="76"/>
      <c r="C967680" s="75"/>
    </row>
    <row r="967681" spans="2:3" x14ac:dyDescent="0.25">
      <c r="B967681" s="76"/>
      <c r="C967681" s="75"/>
    </row>
    <row r="967682" spans="2:3" x14ac:dyDescent="0.25">
      <c r="B967682" s="76"/>
      <c r="C967682" s="75"/>
    </row>
    <row r="967683" spans="2:3" x14ac:dyDescent="0.25">
      <c r="B967683" s="76"/>
      <c r="C967683" s="75"/>
    </row>
    <row r="967684" spans="2:3" x14ac:dyDescent="0.25">
      <c r="B967684" s="76"/>
      <c r="C967684" s="75"/>
    </row>
    <row r="967685" spans="2:3" x14ac:dyDescent="0.25">
      <c r="B967685" s="76"/>
      <c r="C967685" s="75"/>
    </row>
    <row r="967686" spans="2:3" x14ac:dyDescent="0.25">
      <c r="B967686" s="76"/>
      <c r="C967686" s="75"/>
    </row>
    <row r="967687" spans="2:3" x14ac:dyDescent="0.25">
      <c r="B967687" s="76"/>
      <c r="C967687" s="75"/>
    </row>
    <row r="967797" spans="2:3" x14ac:dyDescent="0.25">
      <c r="B967797" s="76"/>
      <c r="C967797" s="75"/>
    </row>
    <row r="967798" spans="2:3" x14ac:dyDescent="0.25">
      <c r="B967798" s="76"/>
      <c r="C967798" s="75"/>
    </row>
    <row r="967799" spans="2:3" x14ac:dyDescent="0.25">
      <c r="B967799" s="76"/>
      <c r="C967799" s="75"/>
    </row>
    <row r="967800" spans="2:3" x14ac:dyDescent="0.25">
      <c r="B967800" s="76"/>
      <c r="C967800" s="75"/>
    </row>
    <row r="967801" spans="2:3" x14ac:dyDescent="0.25">
      <c r="B967801" s="76"/>
      <c r="C967801" s="75"/>
    </row>
    <row r="967802" spans="2:3" x14ac:dyDescent="0.25">
      <c r="B967802" s="76"/>
      <c r="C967802" s="75"/>
    </row>
    <row r="967803" spans="2:3" x14ac:dyDescent="0.25">
      <c r="B967803" s="76"/>
      <c r="C967803" s="75"/>
    </row>
    <row r="967804" spans="2:3" x14ac:dyDescent="0.25">
      <c r="B967804" s="76"/>
      <c r="C967804" s="75"/>
    </row>
    <row r="967805" spans="2:3" x14ac:dyDescent="0.25">
      <c r="B967805" s="76"/>
      <c r="C967805" s="75"/>
    </row>
    <row r="967806" spans="2:3" x14ac:dyDescent="0.25">
      <c r="B967806" s="76"/>
      <c r="C967806" s="75"/>
    </row>
    <row r="967807" spans="2:3" x14ac:dyDescent="0.25">
      <c r="B967807" s="76"/>
      <c r="C967807" s="75"/>
    </row>
    <row r="967808" spans="2:3" x14ac:dyDescent="0.25">
      <c r="B967808" s="76"/>
      <c r="C967808" s="75"/>
    </row>
    <row r="967809" spans="2:3" x14ac:dyDescent="0.25">
      <c r="B967809" s="76"/>
      <c r="C967809" s="75"/>
    </row>
    <row r="967919" spans="2:3" x14ac:dyDescent="0.25">
      <c r="B967919" s="76"/>
      <c r="C967919" s="75"/>
    </row>
    <row r="967920" spans="2:3" x14ac:dyDescent="0.25">
      <c r="B967920" s="76"/>
      <c r="C967920" s="75"/>
    </row>
    <row r="967921" spans="2:3" x14ac:dyDescent="0.25">
      <c r="B967921" s="76"/>
      <c r="C967921" s="75"/>
    </row>
    <row r="967922" spans="2:3" x14ac:dyDescent="0.25">
      <c r="B967922" s="76"/>
      <c r="C967922" s="75"/>
    </row>
    <row r="967923" spans="2:3" x14ac:dyDescent="0.25">
      <c r="B967923" s="76"/>
      <c r="C967923" s="75"/>
    </row>
    <row r="967924" spans="2:3" x14ac:dyDescent="0.25">
      <c r="B967924" s="76"/>
      <c r="C967924" s="75"/>
    </row>
    <row r="967925" spans="2:3" x14ac:dyDescent="0.25">
      <c r="B967925" s="76"/>
      <c r="C967925" s="75"/>
    </row>
    <row r="967926" spans="2:3" x14ac:dyDescent="0.25">
      <c r="B967926" s="76"/>
      <c r="C967926" s="75"/>
    </row>
    <row r="967927" spans="2:3" x14ac:dyDescent="0.25">
      <c r="B967927" s="76"/>
      <c r="C967927" s="75"/>
    </row>
    <row r="967928" spans="2:3" x14ac:dyDescent="0.25">
      <c r="B967928" s="76"/>
      <c r="C967928" s="75"/>
    </row>
    <row r="967929" spans="2:3" x14ac:dyDescent="0.25">
      <c r="B967929" s="76"/>
      <c r="C967929" s="75"/>
    </row>
    <row r="967930" spans="2:3" x14ac:dyDescent="0.25">
      <c r="B967930" s="76"/>
      <c r="C967930" s="75"/>
    </row>
    <row r="967931" spans="2:3" x14ac:dyDescent="0.25">
      <c r="B967931" s="76"/>
      <c r="C967931" s="75"/>
    </row>
    <row r="968041" spans="2:3" x14ac:dyDescent="0.25">
      <c r="B968041" s="76"/>
      <c r="C968041" s="75"/>
    </row>
    <row r="968042" spans="2:3" x14ac:dyDescent="0.25">
      <c r="B968042" s="76"/>
      <c r="C968042" s="75"/>
    </row>
    <row r="968043" spans="2:3" x14ac:dyDescent="0.25">
      <c r="B968043" s="76"/>
      <c r="C968043" s="75"/>
    </row>
    <row r="968044" spans="2:3" x14ac:dyDescent="0.25">
      <c r="B968044" s="76"/>
      <c r="C968044" s="75"/>
    </row>
    <row r="968045" spans="2:3" x14ac:dyDescent="0.25">
      <c r="B968045" s="76"/>
      <c r="C968045" s="75"/>
    </row>
    <row r="968046" spans="2:3" x14ac:dyDescent="0.25">
      <c r="B968046" s="76"/>
      <c r="C968046" s="75"/>
    </row>
    <row r="968047" spans="2:3" x14ac:dyDescent="0.25">
      <c r="B968047" s="76"/>
      <c r="C968047" s="75"/>
    </row>
    <row r="968048" spans="2:3" x14ac:dyDescent="0.25">
      <c r="B968048" s="76"/>
      <c r="C968048" s="75"/>
    </row>
    <row r="968049" spans="2:3" x14ac:dyDescent="0.25">
      <c r="B968049" s="76"/>
      <c r="C968049" s="75"/>
    </row>
    <row r="968050" spans="2:3" x14ac:dyDescent="0.25">
      <c r="B968050" s="76"/>
      <c r="C968050" s="75"/>
    </row>
    <row r="968051" spans="2:3" x14ac:dyDescent="0.25">
      <c r="B968051" s="76"/>
      <c r="C968051" s="75"/>
    </row>
    <row r="968052" spans="2:3" x14ac:dyDescent="0.25">
      <c r="B968052" s="76"/>
      <c r="C968052" s="75"/>
    </row>
    <row r="968053" spans="2:3" x14ac:dyDescent="0.25">
      <c r="B968053" s="76"/>
      <c r="C968053" s="75"/>
    </row>
    <row r="968163" spans="2:3" x14ac:dyDescent="0.25">
      <c r="B968163" s="76"/>
      <c r="C968163" s="75"/>
    </row>
    <row r="968164" spans="2:3" x14ac:dyDescent="0.25">
      <c r="B968164" s="76"/>
      <c r="C968164" s="75"/>
    </row>
    <row r="968165" spans="2:3" x14ac:dyDescent="0.25">
      <c r="B968165" s="76"/>
      <c r="C968165" s="75"/>
    </row>
    <row r="968166" spans="2:3" x14ac:dyDescent="0.25">
      <c r="B968166" s="76"/>
      <c r="C968166" s="75"/>
    </row>
    <row r="968167" spans="2:3" x14ac:dyDescent="0.25">
      <c r="B968167" s="76"/>
      <c r="C968167" s="75"/>
    </row>
    <row r="968168" spans="2:3" x14ac:dyDescent="0.25">
      <c r="B968168" s="76"/>
      <c r="C968168" s="75"/>
    </row>
    <row r="968169" spans="2:3" x14ac:dyDescent="0.25">
      <c r="B968169" s="76"/>
      <c r="C968169" s="75"/>
    </row>
    <row r="968170" spans="2:3" x14ac:dyDescent="0.25">
      <c r="B968170" s="76"/>
      <c r="C968170" s="75"/>
    </row>
    <row r="968171" spans="2:3" x14ac:dyDescent="0.25">
      <c r="B968171" s="76"/>
      <c r="C968171" s="75"/>
    </row>
    <row r="968172" spans="2:3" x14ac:dyDescent="0.25">
      <c r="B968172" s="76"/>
      <c r="C968172" s="75"/>
    </row>
    <row r="968173" spans="2:3" x14ac:dyDescent="0.25">
      <c r="B968173" s="76"/>
      <c r="C968173" s="75"/>
    </row>
    <row r="968174" spans="2:3" x14ac:dyDescent="0.25">
      <c r="B968174" s="76"/>
      <c r="C968174" s="75"/>
    </row>
    <row r="968175" spans="2:3" x14ac:dyDescent="0.25">
      <c r="B968175" s="76"/>
      <c r="C968175" s="75"/>
    </row>
    <row r="968285" spans="2:3" x14ac:dyDescent="0.25">
      <c r="B968285" s="76"/>
      <c r="C968285" s="75"/>
    </row>
    <row r="968286" spans="2:3" x14ac:dyDescent="0.25">
      <c r="B968286" s="76"/>
      <c r="C968286" s="75"/>
    </row>
    <row r="968287" spans="2:3" x14ac:dyDescent="0.25">
      <c r="B968287" s="76"/>
      <c r="C968287" s="75"/>
    </row>
    <row r="968288" spans="2:3" x14ac:dyDescent="0.25">
      <c r="B968288" s="76"/>
      <c r="C968288" s="75"/>
    </row>
    <row r="968289" spans="2:3" x14ac:dyDescent="0.25">
      <c r="B968289" s="76"/>
      <c r="C968289" s="75"/>
    </row>
    <row r="968290" spans="2:3" x14ac:dyDescent="0.25">
      <c r="B968290" s="76"/>
      <c r="C968290" s="75"/>
    </row>
    <row r="968291" spans="2:3" x14ac:dyDescent="0.25">
      <c r="B968291" s="76"/>
      <c r="C968291" s="75"/>
    </row>
    <row r="968292" spans="2:3" x14ac:dyDescent="0.25">
      <c r="B968292" s="76"/>
      <c r="C968292" s="75"/>
    </row>
    <row r="968293" spans="2:3" x14ac:dyDescent="0.25">
      <c r="B968293" s="76"/>
      <c r="C968293" s="75"/>
    </row>
    <row r="968294" spans="2:3" x14ac:dyDescent="0.25">
      <c r="B968294" s="76"/>
      <c r="C968294" s="75"/>
    </row>
    <row r="968295" spans="2:3" x14ac:dyDescent="0.25">
      <c r="B968295" s="76"/>
      <c r="C968295" s="75"/>
    </row>
    <row r="968296" spans="2:3" x14ac:dyDescent="0.25">
      <c r="B968296" s="76"/>
      <c r="C968296" s="75"/>
    </row>
    <row r="968297" spans="2:3" x14ac:dyDescent="0.25">
      <c r="B968297" s="76"/>
      <c r="C968297" s="75"/>
    </row>
    <row r="968407" spans="2:3" x14ac:dyDescent="0.25">
      <c r="B968407" s="76"/>
      <c r="C968407" s="75"/>
    </row>
    <row r="968408" spans="2:3" x14ac:dyDescent="0.25">
      <c r="B968408" s="76"/>
      <c r="C968408" s="75"/>
    </row>
    <row r="968409" spans="2:3" x14ac:dyDescent="0.25">
      <c r="B968409" s="76"/>
      <c r="C968409" s="75"/>
    </row>
    <row r="968410" spans="2:3" x14ac:dyDescent="0.25">
      <c r="B968410" s="76"/>
      <c r="C968410" s="75"/>
    </row>
    <row r="968411" spans="2:3" x14ac:dyDescent="0.25">
      <c r="B968411" s="76"/>
      <c r="C968411" s="75"/>
    </row>
    <row r="968412" spans="2:3" x14ac:dyDescent="0.25">
      <c r="B968412" s="76"/>
      <c r="C968412" s="75"/>
    </row>
    <row r="968413" spans="2:3" x14ac:dyDescent="0.25">
      <c r="B968413" s="76"/>
      <c r="C968413" s="75"/>
    </row>
    <row r="968414" spans="2:3" x14ac:dyDescent="0.25">
      <c r="B968414" s="76"/>
      <c r="C968414" s="75"/>
    </row>
    <row r="968415" spans="2:3" x14ac:dyDescent="0.25">
      <c r="B968415" s="76"/>
      <c r="C968415" s="75"/>
    </row>
    <row r="968416" spans="2:3" x14ac:dyDescent="0.25">
      <c r="B968416" s="76"/>
      <c r="C968416" s="75"/>
    </row>
    <row r="968417" spans="2:3" x14ac:dyDescent="0.25">
      <c r="B968417" s="76"/>
      <c r="C968417" s="75"/>
    </row>
    <row r="968418" spans="2:3" x14ac:dyDescent="0.25">
      <c r="B968418" s="76"/>
      <c r="C968418" s="75"/>
    </row>
    <row r="968419" spans="2:3" x14ac:dyDescent="0.25">
      <c r="B968419" s="76"/>
      <c r="C968419" s="75"/>
    </row>
    <row r="968529" spans="2:3" x14ac:dyDescent="0.25">
      <c r="B968529" s="76"/>
      <c r="C968529" s="75"/>
    </row>
    <row r="968530" spans="2:3" x14ac:dyDescent="0.25">
      <c r="B968530" s="76"/>
      <c r="C968530" s="75"/>
    </row>
    <row r="968531" spans="2:3" x14ac:dyDescent="0.25">
      <c r="B968531" s="76"/>
      <c r="C968531" s="75"/>
    </row>
    <row r="968532" spans="2:3" x14ac:dyDescent="0.25">
      <c r="B968532" s="76"/>
      <c r="C968532" s="75"/>
    </row>
    <row r="968533" spans="2:3" x14ac:dyDescent="0.25">
      <c r="B968533" s="76"/>
      <c r="C968533" s="75"/>
    </row>
    <row r="968534" spans="2:3" x14ac:dyDescent="0.25">
      <c r="B968534" s="76"/>
      <c r="C968534" s="75"/>
    </row>
    <row r="968535" spans="2:3" x14ac:dyDescent="0.25">
      <c r="B968535" s="76"/>
      <c r="C968535" s="75"/>
    </row>
    <row r="968536" spans="2:3" x14ac:dyDescent="0.25">
      <c r="B968536" s="76"/>
      <c r="C968536" s="75"/>
    </row>
    <row r="968537" spans="2:3" x14ac:dyDescent="0.25">
      <c r="B968537" s="76"/>
      <c r="C968537" s="75"/>
    </row>
    <row r="968538" spans="2:3" x14ac:dyDescent="0.25">
      <c r="B968538" s="76"/>
      <c r="C968538" s="75"/>
    </row>
    <row r="968539" spans="2:3" x14ac:dyDescent="0.25">
      <c r="B968539" s="76"/>
      <c r="C968539" s="75"/>
    </row>
    <row r="968540" spans="2:3" x14ac:dyDescent="0.25">
      <c r="B968540" s="76"/>
      <c r="C968540" s="75"/>
    </row>
    <row r="968541" spans="2:3" x14ac:dyDescent="0.25">
      <c r="B968541" s="76"/>
      <c r="C968541" s="75"/>
    </row>
    <row r="968651" spans="2:3" x14ac:dyDescent="0.25">
      <c r="B968651" s="76"/>
      <c r="C968651" s="75"/>
    </row>
    <row r="968652" spans="2:3" x14ac:dyDescent="0.25">
      <c r="B968652" s="76"/>
      <c r="C968652" s="75"/>
    </row>
    <row r="968653" spans="2:3" x14ac:dyDescent="0.25">
      <c r="B968653" s="76"/>
      <c r="C968653" s="75"/>
    </row>
    <row r="968654" spans="2:3" x14ac:dyDescent="0.25">
      <c r="B968654" s="76"/>
      <c r="C968654" s="75"/>
    </row>
    <row r="968655" spans="2:3" x14ac:dyDescent="0.25">
      <c r="B968655" s="76"/>
      <c r="C968655" s="75"/>
    </row>
    <row r="968656" spans="2:3" x14ac:dyDescent="0.25">
      <c r="B968656" s="76"/>
      <c r="C968656" s="75"/>
    </row>
    <row r="968657" spans="2:3" x14ac:dyDescent="0.25">
      <c r="B968657" s="76"/>
      <c r="C968657" s="75"/>
    </row>
    <row r="968658" spans="2:3" x14ac:dyDescent="0.25">
      <c r="B968658" s="76"/>
      <c r="C968658" s="75"/>
    </row>
    <row r="968659" spans="2:3" x14ac:dyDescent="0.25">
      <c r="B968659" s="76"/>
      <c r="C968659" s="75"/>
    </row>
    <row r="968660" spans="2:3" x14ac:dyDescent="0.25">
      <c r="B968660" s="76"/>
      <c r="C968660" s="75"/>
    </row>
    <row r="968661" spans="2:3" x14ac:dyDescent="0.25">
      <c r="B968661" s="76"/>
      <c r="C968661" s="75"/>
    </row>
    <row r="968662" spans="2:3" x14ac:dyDescent="0.25">
      <c r="B968662" s="76"/>
      <c r="C968662" s="75"/>
    </row>
    <row r="968663" spans="2:3" x14ac:dyDescent="0.25">
      <c r="B968663" s="76"/>
      <c r="C968663" s="75"/>
    </row>
    <row r="968773" spans="2:3" x14ac:dyDescent="0.25">
      <c r="B968773" s="76"/>
      <c r="C968773" s="75"/>
    </row>
    <row r="968774" spans="2:3" x14ac:dyDescent="0.25">
      <c r="B968774" s="76"/>
      <c r="C968774" s="75"/>
    </row>
    <row r="968775" spans="2:3" x14ac:dyDescent="0.25">
      <c r="B968775" s="76"/>
      <c r="C968775" s="75"/>
    </row>
    <row r="968776" spans="2:3" x14ac:dyDescent="0.25">
      <c r="B968776" s="76"/>
      <c r="C968776" s="75"/>
    </row>
    <row r="968777" spans="2:3" x14ac:dyDescent="0.25">
      <c r="B968777" s="76"/>
      <c r="C968777" s="75"/>
    </row>
    <row r="968778" spans="2:3" x14ac:dyDescent="0.25">
      <c r="B968778" s="76"/>
      <c r="C968778" s="75"/>
    </row>
    <row r="968779" spans="2:3" x14ac:dyDescent="0.25">
      <c r="B968779" s="76"/>
      <c r="C968779" s="75"/>
    </row>
    <row r="968780" spans="2:3" x14ac:dyDescent="0.25">
      <c r="B968780" s="76"/>
      <c r="C968780" s="75"/>
    </row>
    <row r="968781" spans="2:3" x14ac:dyDescent="0.25">
      <c r="B968781" s="76"/>
      <c r="C968781" s="75"/>
    </row>
    <row r="968782" spans="2:3" x14ac:dyDescent="0.25">
      <c r="B968782" s="76"/>
      <c r="C968782" s="75"/>
    </row>
    <row r="968783" spans="2:3" x14ac:dyDescent="0.25">
      <c r="B968783" s="76"/>
      <c r="C968783" s="75"/>
    </row>
    <row r="968784" spans="2:3" x14ac:dyDescent="0.25">
      <c r="B968784" s="76"/>
      <c r="C968784" s="75"/>
    </row>
    <row r="968785" spans="2:3" x14ac:dyDescent="0.25">
      <c r="B968785" s="76"/>
      <c r="C968785" s="75"/>
    </row>
    <row r="968895" spans="2:3" x14ac:dyDescent="0.25">
      <c r="B968895" s="76"/>
      <c r="C968895" s="75"/>
    </row>
    <row r="968896" spans="2:3" x14ac:dyDescent="0.25">
      <c r="B968896" s="76"/>
      <c r="C968896" s="75"/>
    </row>
    <row r="968897" spans="2:3" x14ac:dyDescent="0.25">
      <c r="B968897" s="76"/>
      <c r="C968897" s="75"/>
    </row>
    <row r="968898" spans="2:3" x14ac:dyDescent="0.25">
      <c r="B968898" s="76"/>
      <c r="C968898" s="75"/>
    </row>
    <row r="968899" spans="2:3" x14ac:dyDescent="0.25">
      <c r="B968899" s="76"/>
      <c r="C968899" s="75"/>
    </row>
    <row r="968900" spans="2:3" x14ac:dyDescent="0.25">
      <c r="B968900" s="76"/>
      <c r="C968900" s="75"/>
    </row>
    <row r="968901" spans="2:3" x14ac:dyDescent="0.25">
      <c r="B968901" s="76"/>
      <c r="C968901" s="75"/>
    </row>
    <row r="968902" spans="2:3" x14ac:dyDescent="0.25">
      <c r="B968902" s="76"/>
      <c r="C968902" s="75"/>
    </row>
    <row r="968903" spans="2:3" x14ac:dyDescent="0.25">
      <c r="B968903" s="76"/>
      <c r="C968903" s="75"/>
    </row>
    <row r="968904" spans="2:3" x14ac:dyDescent="0.25">
      <c r="B968904" s="76"/>
      <c r="C968904" s="75"/>
    </row>
    <row r="968905" spans="2:3" x14ac:dyDescent="0.25">
      <c r="B968905" s="76"/>
      <c r="C968905" s="75"/>
    </row>
    <row r="968906" spans="2:3" x14ac:dyDescent="0.25">
      <c r="B968906" s="76"/>
      <c r="C968906" s="75"/>
    </row>
    <row r="968907" spans="2:3" x14ac:dyDescent="0.25">
      <c r="B968907" s="76"/>
      <c r="C968907" s="75"/>
    </row>
    <row r="969017" spans="2:3" x14ac:dyDescent="0.25">
      <c r="B969017" s="76"/>
      <c r="C969017" s="75"/>
    </row>
    <row r="969018" spans="2:3" x14ac:dyDescent="0.25">
      <c r="B969018" s="76"/>
      <c r="C969018" s="75"/>
    </row>
    <row r="969019" spans="2:3" x14ac:dyDescent="0.25">
      <c r="B969019" s="76"/>
      <c r="C969019" s="75"/>
    </row>
    <row r="969020" spans="2:3" x14ac:dyDescent="0.25">
      <c r="B969020" s="76"/>
      <c r="C969020" s="75"/>
    </row>
    <row r="969021" spans="2:3" x14ac:dyDescent="0.25">
      <c r="B969021" s="76"/>
      <c r="C969021" s="75"/>
    </row>
    <row r="969022" spans="2:3" x14ac:dyDescent="0.25">
      <c r="B969022" s="76"/>
      <c r="C969022" s="75"/>
    </row>
    <row r="969023" spans="2:3" x14ac:dyDescent="0.25">
      <c r="B969023" s="76"/>
      <c r="C969023" s="75"/>
    </row>
    <row r="969024" spans="2:3" x14ac:dyDescent="0.25">
      <c r="B969024" s="76"/>
      <c r="C969024" s="75"/>
    </row>
    <row r="969025" spans="2:3" x14ac:dyDescent="0.25">
      <c r="B969025" s="76"/>
      <c r="C969025" s="75"/>
    </row>
    <row r="969026" spans="2:3" x14ac:dyDescent="0.25">
      <c r="B969026" s="76"/>
      <c r="C969026" s="75"/>
    </row>
    <row r="969027" spans="2:3" x14ac:dyDescent="0.25">
      <c r="B969027" s="76"/>
      <c r="C969027" s="75"/>
    </row>
    <row r="969028" spans="2:3" x14ac:dyDescent="0.25">
      <c r="B969028" s="76"/>
      <c r="C969028" s="75"/>
    </row>
    <row r="969029" spans="2:3" x14ac:dyDescent="0.25">
      <c r="B969029" s="76"/>
      <c r="C969029" s="75"/>
    </row>
    <row r="969139" spans="2:3" x14ac:dyDescent="0.25">
      <c r="B969139" s="76"/>
      <c r="C969139" s="75"/>
    </row>
    <row r="969140" spans="2:3" x14ac:dyDescent="0.25">
      <c r="B969140" s="76"/>
      <c r="C969140" s="75"/>
    </row>
    <row r="969141" spans="2:3" x14ac:dyDescent="0.25">
      <c r="B969141" s="76"/>
      <c r="C969141" s="75"/>
    </row>
    <row r="969142" spans="2:3" x14ac:dyDescent="0.25">
      <c r="B969142" s="76"/>
      <c r="C969142" s="75"/>
    </row>
    <row r="969143" spans="2:3" x14ac:dyDescent="0.25">
      <c r="B969143" s="76"/>
      <c r="C969143" s="75"/>
    </row>
    <row r="969144" spans="2:3" x14ac:dyDescent="0.25">
      <c r="B969144" s="76"/>
      <c r="C969144" s="75"/>
    </row>
    <row r="969145" spans="2:3" x14ac:dyDescent="0.25">
      <c r="B969145" s="76"/>
      <c r="C969145" s="75"/>
    </row>
    <row r="969146" spans="2:3" x14ac:dyDescent="0.25">
      <c r="B969146" s="76"/>
      <c r="C969146" s="75"/>
    </row>
    <row r="969147" spans="2:3" x14ac:dyDescent="0.25">
      <c r="B969147" s="76"/>
      <c r="C969147" s="75"/>
    </row>
    <row r="969148" spans="2:3" x14ac:dyDescent="0.25">
      <c r="B969148" s="76"/>
      <c r="C969148" s="75"/>
    </row>
    <row r="969149" spans="2:3" x14ac:dyDescent="0.25">
      <c r="B969149" s="76"/>
      <c r="C969149" s="75"/>
    </row>
    <row r="969150" spans="2:3" x14ac:dyDescent="0.25">
      <c r="B969150" s="76"/>
      <c r="C969150" s="75"/>
    </row>
    <row r="969151" spans="2:3" x14ac:dyDescent="0.25">
      <c r="B969151" s="76"/>
      <c r="C969151" s="75"/>
    </row>
    <row r="969261" spans="2:3" x14ac:dyDescent="0.25">
      <c r="B969261" s="76"/>
      <c r="C969261" s="75"/>
    </row>
    <row r="969262" spans="2:3" x14ac:dyDescent="0.25">
      <c r="B969262" s="76"/>
      <c r="C969262" s="75"/>
    </row>
    <row r="969263" spans="2:3" x14ac:dyDescent="0.25">
      <c r="B969263" s="76"/>
      <c r="C969263" s="75"/>
    </row>
    <row r="969264" spans="2:3" x14ac:dyDescent="0.25">
      <c r="B969264" s="76"/>
      <c r="C969264" s="75"/>
    </row>
    <row r="969265" spans="2:3" x14ac:dyDescent="0.25">
      <c r="B969265" s="76"/>
      <c r="C969265" s="75"/>
    </row>
    <row r="969266" spans="2:3" x14ac:dyDescent="0.25">
      <c r="B969266" s="76"/>
      <c r="C969266" s="75"/>
    </row>
    <row r="969267" spans="2:3" x14ac:dyDescent="0.25">
      <c r="B969267" s="76"/>
      <c r="C969267" s="75"/>
    </row>
    <row r="969268" spans="2:3" x14ac:dyDescent="0.25">
      <c r="B969268" s="76"/>
      <c r="C969268" s="75"/>
    </row>
    <row r="969269" spans="2:3" x14ac:dyDescent="0.25">
      <c r="B969269" s="76"/>
      <c r="C969269" s="75"/>
    </row>
    <row r="969270" spans="2:3" x14ac:dyDescent="0.25">
      <c r="B969270" s="76"/>
      <c r="C969270" s="75"/>
    </row>
    <row r="969271" spans="2:3" x14ac:dyDescent="0.25">
      <c r="B969271" s="76"/>
      <c r="C969271" s="75"/>
    </row>
    <row r="969272" spans="2:3" x14ac:dyDescent="0.25">
      <c r="B969272" s="76"/>
      <c r="C969272" s="75"/>
    </row>
    <row r="969273" spans="2:3" x14ac:dyDescent="0.25">
      <c r="B969273" s="76"/>
      <c r="C969273" s="75"/>
    </row>
    <row r="969383" spans="2:3" x14ac:dyDescent="0.25">
      <c r="B969383" s="76"/>
      <c r="C969383" s="75"/>
    </row>
    <row r="969384" spans="2:3" x14ac:dyDescent="0.25">
      <c r="B969384" s="76"/>
      <c r="C969384" s="75"/>
    </row>
    <row r="969385" spans="2:3" x14ac:dyDescent="0.25">
      <c r="B969385" s="76"/>
      <c r="C969385" s="75"/>
    </row>
    <row r="969386" spans="2:3" x14ac:dyDescent="0.25">
      <c r="B969386" s="76"/>
      <c r="C969386" s="75"/>
    </row>
    <row r="969387" spans="2:3" x14ac:dyDescent="0.25">
      <c r="B969387" s="76"/>
      <c r="C969387" s="75"/>
    </row>
    <row r="969388" spans="2:3" x14ac:dyDescent="0.25">
      <c r="B969388" s="76"/>
      <c r="C969388" s="75"/>
    </row>
    <row r="969389" spans="2:3" x14ac:dyDescent="0.25">
      <c r="B969389" s="76"/>
      <c r="C969389" s="75"/>
    </row>
    <row r="969390" spans="2:3" x14ac:dyDescent="0.25">
      <c r="B969390" s="76"/>
      <c r="C969390" s="75"/>
    </row>
    <row r="969391" spans="2:3" x14ac:dyDescent="0.25">
      <c r="B969391" s="76"/>
      <c r="C969391" s="75"/>
    </row>
    <row r="969392" spans="2:3" x14ac:dyDescent="0.25">
      <c r="B969392" s="76"/>
      <c r="C969392" s="75"/>
    </row>
    <row r="969393" spans="2:3" x14ac:dyDescent="0.25">
      <c r="B969393" s="76"/>
      <c r="C969393" s="75"/>
    </row>
    <row r="969394" spans="2:3" x14ac:dyDescent="0.25">
      <c r="B969394" s="76"/>
      <c r="C969394" s="75"/>
    </row>
    <row r="969395" spans="2:3" x14ac:dyDescent="0.25">
      <c r="B969395" s="76"/>
      <c r="C969395" s="75"/>
    </row>
    <row r="969505" spans="2:3" x14ac:dyDescent="0.25">
      <c r="B969505" s="76"/>
      <c r="C969505" s="75"/>
    </row>
    <row r="969506" spans="2:3" x14ac:dyDescent="0.25">
      <c r="B969506" s="76"/>
      <c r="C969506" s="75"/>
    </row>
    <row r="969507" spans="2:3" x14ac:dyDescent="0.25">
      <c r="B969507" s="76"/>
      <c r="C969507" s="75"/>
    </row>
    <row r="969508" spans="2:3" x14ac:dyDescent="0.25">
      <c r="B969508" s="76"/>
      <c r="C969508" s="75"/>
    </row>
    <row r="969509" spans="2:3" x14ac:dyDescent="0.25">
      <c r="B969509" s="76"/>
      <c r="C969509" s="75"/>
    </row>
    <row r="969510" spans="2:3" x14ac:dyDescent="0.25">
      <c r="B969510" s="76"/>
      <c r="C969510" s="75"/>
    </row>
    <row r="969511" spans="2:3" x14ac:dyDescent="0.25">
      <c r="B969511" s="76"/>
      <c r="C969511" s="75"/>
    </row>
    <row r="969512" spans="2:3" x14ac:dyDescent="0.25">
      <c r="B969512" s="76"/>
      <c r="C969512" s="75"/>
    </row>
    <row r="969513" spans="2:3" x14ac:dyDescent="0.25">
      <c r="B969513" s="76"/>
      <c r="C969513" s="75"/>
    </row>
    <row r="969514" spans="2:3" x14ac:dyDescent="0.25">
      <c r="B969514" s="76"/>
      <c r="C969514" s="75"/>
    </row>
    <row r="969515" spans="2:3" x14ac:dyDescent="0.25">
      <c r="B969515" s="76"/>
      <c r="C969515" s="75"/>
    </row>
    <row r="969516" spans="2:3" x14ac:dyDescent="0.25">
      <c r="B969516" s="76"/>
      <c r="C969516" s="75"/>
    </row>
    <row r="969517" spans="2:3" x14ac:dyDescent="0.25">
      <c r="B969517" s="76"/>
      <c r="C969517" s="75"/>
    </row>
    <row r="969627" spans="2:3" x14ac:dyDescent="0.25">
      <c r="B969627" s="76"/>
      <c r="C969627" s="75"/>
    </row>
    <row r="969628" spans="2:3" x14ac:dyDescent="0.25">
      <c r="B969628" s="76"/>
      <c r="C969628" s="75"/>
    </row>
    <row r="969629" spans="2:3" x14ac:dyDescent="0.25">
      <c r="B969629" s="76"/>
      <c r="C969629" s="75"/>
    </row>
    <row r="969630" spans="2:3" x14ac:dyDescent="0.25">
      <c r="B969630" s="76"/>
      <c r="C969630" s="75"/>
    </row>
    <row r="969631" spans="2:3" x14ac:dyDescent="0.25">
      <c r="B969631" s="76"/>
      <c r="C969631" s="75"/>
    </row>
    <row r="969632" spans="2:3" x14ac:dyDescent="0.25">
      <c r="B969632" s="76"/>
      <c r="C969632" s="75"/>
    </row>
    <row r="969633" spans="2:3" x14ac:dyDescent="0.25">
      <c r="B969633" s="76"/>
      <c r="C969633" s="75"/>
    </row>
    <row r="969634" spans="2:3" x14ac:dyDescent="0.25">
      <c r="B969634" s="76"/>
      <c r="C969634" s="75"/>
    </row>
    <row r="969635" spans="2:3" x14ac:dyDescent="0.25">
      <c r="B969635" s="76"/>
      <c r="C969635" s="75"/>
    </row>
    <row r="969636" spans="2:3" x14ac:dyDescent="0.25">
      <c r="B969636" s="76"/>
      <c r="C969636" s="75"/>
    </row>
    <row r="969637" spans="2:3" x14ac:dyDescent="0.25">
      <c r="B969637" s="76"/>
      <c r="C969637" s="75"/>
    </row>
    <row r="969638" spans="2:3" x14ac:dyDescent="0.25">
      <c r="B969638" s="76"/>
      <c r="C969638" s="75"/>
    </row>
    <row r="969639" spans="2:3" x14ac:dyDescent="0.25">
      <c r="B969639" s="76"/>
      <c r="C969639" s="75"/>
    </row>
    <row r="969749" spans="2:3" x14ac:dyDescent="0.25">
      <c r="B969749" s="76"/>
      <c r="C969749" s="75"/>
    </row>
    <row r="969750" spans="2:3" x14ac:dyDescent="0.25">
      <c r="B969750" s="76"/>
      <c r="C969750" s="75"/>
    </row>
    <row r="969751" spans="2:3" x14ac:dyDescent="0.25">
      <c r="B969751" s="76"/>
      <c r="C969751" s="75"/>
    </row>
    <row r="969752" spans="2:3" x14ac:dyDescent="0.25">
      <c r="B969752" s="76"/>
      <c r="C969752" s="75"/>
    </row>
    <row r="969753" spans="2:3" x14ac:dyDescent="0.25">
      <c r="B969753" s="76"/>
      <c r="C969753" s="75"/>
    </row>
    <row r="969754" spans="2:3" x14ac:dyDescent="0.25">
      <c r="B969754" s="76"/>
      <c r="C969754" s="75"/>
    </row>
    <row r="969755" spans="2:3" x14ac:dyDescent="0.25">
      <c r="B969755" s="76"/>
      <c r="C969755" s="75"/>
    </row>
    <row r="969756" spans="2:3" x14ac:dyDescent="0.25">
      <c r="B969756" s="76"/>
      <c r="C969756" s="75"/>
    </row>
    <row r="969757" spans="2:3" x14ac:dyDescent="0.25">
      <c r="B969757" s="76"/>
      <c r="C969757" s="75"/>
    </row>
    <row r="969758" spans="2:3" x14ac:dyDescent="0.25">
      <c r="B969758" s="76"/>
      <c r="C969758" s="75"/>
    </row>
    <row r="969759" spans="2:3" x14ac:dyDescent="0.25">
      <c r="B969759" s="76"/>
      <c r="C969759" s="75"/>
    </row>
    <row r="969760" spans="2:3" x14ac:dyDescent="0.25">
      <c r="B969760" s="76"/>
      <c r="C969760" s="75"/>
    </row>
    <row r="969761" spans="2:3" x14ac:dyDescent="0.25">
      <c r="B969761" s="76"/>
      <c r="C969761" s="75"/>
    </row>
    <row r="969871" spans="2:3" x14ac:dyDescent="0.25">
      <c r="B969871" s="76"/>
      <c r="C969871" s="75"/>
    </row>
    <row r="969872" spans="2:3" x14ac:dyDescent="0.25">
      <c r="B969872" s="76"/>
      <c r="C969872" s="75"/>
    </row>
    <row r="969873" spans="2:3" x14ac:dyDescent="0.25">
      <c r="B969873" s="76"/>
      <c r="C969873" s="75"/>
    </row>
    <row r="969874" spans="2:3" x14ac:dyDescent="0.25">
      <c r="B969874" s="76"/>
      <c r="C969874" s="75"/>
    </row>
    <row r="969875" spans="2:3" x14ac:dyDescent="0.25">
      <c r="B969875" s="76"/>
      <c r="C969875" s="75"/>
    </row>
    <row r="969876" spans="2:3" x14ac:dyDescent="0.25">
      <c r="B969876" s="76"/>
      <c r="C969876" s="75"/>
    </row>
    <row r="969877" spans="2:3" x14ac:dyDescent="0.25">
      <c r="B969877" s="76"/>
      <c r="C969877" s="75"/>
    </row>
    <row r="969878" spans="2:3" x14ac:dyDescent="0.25">
      <c r="B969878" s="76"/>
      <c r="C969878" s="75"/>
    </row>
    <row r="969879" spans="2:3" x14ac:dyDescent="0.25">
      <c r="B969879" s="76"/>
      <c r="C969879" s="75"/>
    </row>
    <row r="969880" spans="2:3" x14ac:dyDescent="0.25">
      <c r="B969880" s="76"/>
      <c r="C969880" s="75"/>
    </row>
    <row r="969881" spans="2:3" x14ac:dyDescent="0.25">
      <c r="B969881" s="76"/>
      <c r="C969881" s="75"/>
    </row>
    <row r="969882" spans="2:3" x14ac:dyDescent="0.25">
      <c r="B969882" s="76"/>
      <c r="C969882" s="75"/>
    </row>
    <row r="969883" spans="2:3" x14ac:dyDescent="0.25">
      <c r="B969883" s="76"/>
      <c r="C969883" s="75"/>
    </row>
    <row r="969993" spans="2:3" x14ac:dyDescent="0.25">
      <c r="B969993" s="76"/>
      <c r="C969993" s="75"/>
    </row>
    <row r="969994" spans="2:3" x14ac:dyDescent="0.25">
      <c r="B969994" s="76"/>
      <c r="C969994" s="75"/>
    </row>
    <row r="969995" spans="2:3" x14ac:dyDescent="0.25">
      <c r="B969995" s="76"/>
      <c r="C969995" s="75"/>
    </row>
    <row r="969996" spans="2:3" x14ac:dyDescent="0.25">
      <c r="B969996" s="76"/>
      <c r="C969996" s="75"/>
    </row>
    <row r="969997" spans="2:3" x14ac:dyDescent="0.25">
      <c r="B969997" s="76"/>
      <c r="C969997" s="75"/>
    </row>
    <row r="969998" spans="2:3" x14ac:dyDescent="0.25">
      <c r="B969998" s="76"/>
      <c r="C969998" s="75"/>
    </row>
    <row r="969999" spans="2:3" x14ac:dyDescent="0.25">
      <c r="B969999" s="76"/>
      <c r="C969999" s="75"/>
    </row>
    <row r="970000" spans="2:3" x14ac:dyDescent="0.25">
      <c r="B970000" s="76"/>
      <c r="C970000" s="75"/>
    </row>
    <row r="970001" spans="2:3" x14ac:dyDescent="0.25">
      <c r="B970001" s="76"/>
      <c r="C970001" s="75"/>
    </row>
    <row r="970002" spans="2:3" x14ac:dyDescent="0.25">
      <c r="B970002" s="76"/>
      <c r="C970002" s="75"/>
    </row>
    <row r="970003" spans="2:3" x14ac:dyDescent="0.25">
      <c r="B970003" s="76"/>
      <c r="C970003" s="75"/>
    </row>
    <row r="970004" spans="2:3" x14ac:dyDescent="0.25">
      <c r="B970004" s="76"/>
      <c r="C970004" s="75"/>
    </row>
    <row r="970005" spans="2:3" x14ac:dyDescent="0.25">
      <c r="B970005" s="76"/>
      <c r="C970005" s="75"/>
    </row>
    <row r="970115" spans="2:3" x14ac:dyDescent="0.25">
      <c r="B970115" s="76"/>
      <c r="C970115" s="75"/>
    </row>
    <row r="970116" spans="2:3" x14ac:dyDescent="0.25">
      <c r="B970116" s="76"/>
      <c r="C970116" s="75"/>
    </row>
    <row r="970117" spans="2:3" x14ac:dyDescent="0.25">
      <c r="B970117" s="76"/>
      <c r="C970117" s="75"/>
    </row>
    <row r="970118" spans="2:3" x14ac:dyDescent="0.25">
      <c r="B970118" s="76"/>
      <c r="C970118" s="75"/>
    </row>
    <row r="970119" spans="2:3" x14ac:dyDescent="0.25">
      <c r="B970119" s="76"/>
      <c r="C970119" s="75"/>
    </row>
    <row r="970120" spans="2:3" x14ac:dyDescent="0.25">
      <c r="B970120" s="76"/>
      <c r="C970120" s="75"/>
    </row>
    <row r="970121" spans="2:3" x14ac:dyDescent="0.25">
      <c r="B970121" s="76"/>
      <c r="C970121" s="75"/>
    </row>
    <row r="970122" spans="2:3" x14ac:dyDescent="0.25">
      <c r="B970122" s="76"/>
      <c r="C970122" s="75"/>
    </row>
    <row r="970123" spans="2:3" x14ac:dyDescent="0.25">
      <c r="B970123" s="76"/>
      <c r="C970123" s="75"/>
    </row>
    <row r="970124" spans="2:3" x14ac:dyDescent="0.25">
      <c r="B970124" s="76"/>
      <c r="C970124" s="75"/>
    </row>
    <row r="970125" spans="2:3" x14ac:dyDescent="0.25">
      <c r="B970125" s="76"/>
      <c r="C970125" s="75"/>
    </row>
    <row r="970126" spans="2:3" x14ac:dyDescent="0.25">
      <c r="B970126" s="76"/>
      <c r="C970126" s="75"/>
    </row>
    <row r="970127" spans="2:3" x14ac:dyDescent="0.25">
      <c r="B970127" s="76"/>
      <c r="C970127" s="75"/>
    </row>
    <row r="970237" spans="2:3" x14ac:dyDescent="0.25">
      <c r="B970237" s="76"/>
      <c r="C970237" s="75"/>
    </row>
    <row r="970238" spans="2:3" x14ac:dyDescent="0.25">
      <c r="B970238" s="76"/>
      <c r="C970238" s="75"/>
    </row>
    <row r="970239" spans="2:3" x14ac:dyDescent="0.25">
      <c r="B970239" s="76"/>
      <c r="C970239" s="75"/>
    </row>
    <row r="970240" spans="2:3" x14ac:dyDescent="0.25">
      <c r="B970240" s="76"/>
      <c r="C970240" s="75"/>
    </row>
    <row r="970241" spans="2:3" x14ac:dyDescent="0.25">
      <c r="B970241" s="76"/>
      <c r="C970241" s="75"/>
    </row>
    <row r="970242" spans="2:3" x14ac:dyDescent="0.25">
      <c r="B970242" s="76"/>
      <c r="C970242" s="75"/>
    </row>
    <row r="970243" spans="2:3" x14ac:dyDescent="0.25">
      <c r="B970243" s="76"/>
      <c r="C970243" s="75"/>
    </row>
    <row r="970244" spans="2:3" x14ac:dyDescent="0.25">
      <c r="B970244" s="76"/>
      <c r="C970244" s="75"/>
    </row>
    <row r="970245" spans="2:3" x14ac:dyDescent="0.25">
      <c r="B970245" s="76"/>
      <c r="C970245" s="75"/>
    </row>
    <row r="970246" spans="2:3" x14ac:dyDescent="0.25">
      <c r="B970246" s="76"/>
      <c r="C970246" s="75"/>
    </row>
    <row r="970247" spans="2:3" x14ac:dyDescent="0.25">
      <c r="B970247" s="76"/>
      <c r="C970247" s="75"/>
    </row>
    <row r="970248" spans="2:3" x14ac:dyDescent="0.25">
      <c r="B970248" s="76"/>
      <c r="C970248" s="75"/>
    </row>
    <row r="970249" spans="2:3" x14ac:dyDescent="0.25">
      <c r="B970249" s="76"/>
      <c r="C970249" s="75"/>
    </row>
    <row r="970359" spans="2:3" x14ac:dyDescent="0.25">
      <c r="B970359" s="76"/>
      <c r="C970359" s="75"/>
    </row>
    <row r="970360" spans="2:3" x14ac:dyDescent="0.25">
      <c r="B970360" s="76"/>
      <c r="C970360" s="75"/>
    </row>
    <row r="970361" spans="2:3" x14ac:dyDescent="0.25">
      <c r="B970361" s="76"/>
      <c r="C970361" s="75"/>
    </row>
    <row r="970362" spans="2:3" x14ac:dyDescent="0.25">
      <c r="B970362" s="76"/>
      <c r="C970362" s="75"/>
    </row>
    <row r="970363" spans="2:3" x14ac:dyDescent="0.25">
      <c r="B970363" s="76"/>
      <c r="C970363" s="75"/>
    </row>
    <row r="970364" spans="2:3" x14ac:dyDescent="0.25">
      <c r="B970364" s="76"/>
      <c r="C970364" s="75"/>
    </row>
    <row r="970365" spans="2:3" x14ac:dyDescent="0.25">
      <c r="B970365" s="76"/>
      <c r="C970365" s="75"/>
    </row>
    <row r="970366" spans="2:3" x14ac:dyDescent="0.25">
      <c r="B970366" s="76"/>
      <c r="C970366" s="75"/>
    </row>
    <row r="970367" spans="2:3" x14ac:dyDescent="0.25">
      <c r="B970367" s="76"/>
      <c r="C970367" s="75"/>
    </row>
    <row r="970368" spans="2:3" x14ac:dyDescent="0.25">
      <c r="B970368" s="76"/>
      <c r="C970368" s="75"/>
    </row>
    <row r="970369" spans="2:3" x14ac:dyDescent="0.25">
      <c r="B970369" s="76"/>
      <c r="C970369" s="75"/>
    </row>
    <row r="970370" spans="2:3" x14ac:dyDescent="0.25">
      <c r="B970370" s="76"/>
      <c r="C970370" s="75"/>
    </row>
    <row r="970371" spans="2:3" x14ac:dyDescent="0.25">
      <c r="B970371" s="76"/>
      <c r="C970371" s="75"/>
    </row>
    <row r="970481" spans="2:3" x14ac:dyDescent="0.25">
      <c r="B970481" s="76"/>
      <c r="C970481" s="75"/>
    </row>
    <row r="970482" spans="2:3" x14ac:dyDescent="0.25">
      <c r="B970482" s="76"/>
      <c r="C970482" s="75"/>
    </row>
    <row r="970483" spans="2:3" x14ac:dyDescent="0.25">
      <c r="B970483" s="76"/>
      <c r="C970483" s="75"/>
    </row>
    <row r="970484" spans="2:3" x14ac:dyDescent="0.25">
      <c r="B970484" s="76"/>
      <c r="C970484" s="75"/>
    </row>
    <row r="970485" spans="2:3" x14ac:dyDescent="0.25">
      <c r="B970485" s="76"/>
      <c r="C970485" s="75"/>
    </row>
    <row r="970486" spans="2:3" x14ac:dyDescent="0.25">
      <c r="B970486" s="76"/>
      <c r="C970486" s="75"/>
    </row>
    <row r="970487" spans="2:3" x14ac:dyDescent="0.25">
      <c r="B970487" s="76"/>
      <c r="C970487" s="75"/>
    </row>
    <row r="970488" spans="2:3" x14ac:dyDescent="0.25">
      <c r="B970488" s="76"/>
      <c r="C970488" s="75"/>
    </row>
    <row r="970489" spans="2:3" x14ac:dyDescent="0.25">
      <c r="B970489" s="76"/>
      <c r="C970489" s="75"/>
    </row>
    <row r="970490" spans="2:3" x14ac:dyDescent="0.25">
      <c r="B970490" s="76"/>
      <c r="C970490" s="75"/>
    </row>
    <row r="970491" spans="2:3" x14ac:dyDescent="0.25">
      <c r="B970491" s="76"/>
      <c r="C970491" s="75"/>
    </row>
    <row r="970492" spans="2:3" x14ac:dyDescent="0.25">
      <c r="B970492" s="76"/>
      <c r="C970492" s="75"/>
    </row>
    <row r="970493" spans="2:3" x14ac:dyDescent="0.25">
      <c r="B970493" s="76"/>
      <c r="C970493" s="75"/>
    </row>
    <row r="970603" spans="2:3" x14ac:dyDescent="0.25">
      <c r="B970603" s="76"/>
      <c r="C970603" s="75"/>
    </row>
    <row r="970604" spans="2:3" x14ac:dyDescent="0.25">
      <c r="B970604" s="76"/>
      <c r="C970604" s="75"/>
    </row>
    <row r="970605" spans="2:3" x14ac:dyDescent="0.25">
      <c r="B970605" s="76"/>
      <c r="C970605" s="75"/>
    </row>
    <row r="970606" spans="2:3" x14ac:dyDescent="0.25">
      <c r="B970606" s="76"/>
      <c r="C970606" s="75"/>
    </row>
    <row r="970607" spans="2:3" x14ac:dyDescent="0.25">
      <c r="B970607" s="76"/>
      <c r="C970607" s="75"/>
    </row>
    <row r="970608" spans="2:3" x14ac:dyDescent="0.25">
      <c r="B970608" s="76"/>
      <c r="C970608" s="75"/>
    </row>
    <row r="970609" spans="2:3" x14ac:dyDescent="0.25">
      <c r="B970609" s="76"/>
      <c r="C970609" s="75"/>
    </row>
    <row r="970610" spans="2:3" x14ac:dyDescent="0.25">
      <c r="B970610" s="76"/>
      <c r="C970610" s="75"/>
    </row>
    <row r="970611" spans="2:3" x14ac:dyDescent="0.25">
      <c r="B970611" s="76"/>
      <c r="C970611" s="75"/>
    </row>
    <row r="970612" spans="2:3" x14ac:dyDescent="0.25">
      <c r="B970612" s="76"/>
      <c r="C970612" s="75"/>
    </row>
    <row r="970613" spans="2:3" x14ac:dyDescent="0.25">
      <c r="B970613" s="76"/>
      <c r="C970613" s="75"/>
    </row>
    <row r="970614" spans="2:3" x14ac:dyDescent="0.25">
      <c r="B970614" s="76"/>
      <c r="C970614" s="75"/>
    </row>
    <row r="970615" spans="2:3" x14ac:dyDescent="0.25">
      <c r="B970615" s="76"/>
      <c r="C970615" s="75"/>
    </row>
    <row r="970725" spans="2:3" x14ac:dyDescent="0.25">
      <c r="B970725" s="76"/>
      <c r="C970725" s="75"/>
    </row>
    <row r="970726" spans="2:3" x14ac:dyDescent="0.25">
      <c r="B970726" s="76"/>
      <c r="C970726" s="75"/>
    </row>
    <row r="970727" spans="2:3" x14ac:dyDescent="0.25">
      <c r="B970727" s="76"/>
      <c r="C970727" s="75"/>
    </row>
    <row r="970728" spans="2:3" x14ac:dyDescent="0.25">
      <c r="B970728" s="76"/>
      <c r="C970728" s="75"/>
    </row>
    <row r="970729" spans="2:3" x14ac:dyDescent="0.25">
      <c r="B970729" s="76"/>
      <c r="C970729" s="75"/>
    </row>
    <row r="970730" spans="2:3" x14ac:dyDescent="0.25">
      <c r="B970730" s="76"/>
      <c r="C970730" s="75"/>
    </row>
    <row r="970731" spans="2:3" x14ac:dyDescent="0.25">
      <c r="B970731" s="76"/>
      <c r="C970731" s="75"/>
    </row>
    <row r="970732" spans="2:3" x14ac:dyDescent="0.25">
      <c r="B970732" s="76"/>
      <c r="C970732" s="75"/>
    </row>
    <row r="970733" spans="2:3" x14ac:dyDescent="0.25">
      <c r="B970733" s="76"/>
      <c r="C970733" s="75"/>
    </row>
    <row r="970734" spans="2:3" x14ac:dyDescent="0.25">
      <c r="B970734" s="76"/>
      <c r="C970734" s="75"/>
    </row>
    <row r="970735" spans="2:3" x14ac:dyDescent="0.25">
      <c r="B970735" s="76"/>
      <c r="C970735" s="75"/>
    </row>
    <row r="970736" spans="2:3" x14ac:dyDescent="0.25">
      <c r="B970736" s="76"/>
      <c r="C970736" s="75"/>
    </row>
    <row r="970737" spans="2:3" x14ac:dyDescent="0.25">
      <c r="B970737" s="76"/>
      <c r="C970737" s="75"/>
    </row>
    <row r="970847" spans="2:3" x14ac:dyDescent="0.25">
      <c r="B970847" s="76"/>
      <c r="C970847" s="75"/>
    </row>
    <row r="970848" spans="2:3" x14ac:dyDescent="0.25">
      <c r="B970848" s="76"/>
      <c r="C970848" s="75"/>
    </row>
    <row r="970849" spans="2:3" x14ac:dyDescent="0.25">
      <c r="B970849" s="76"/>
      <c r="C970849" s="75"/>
    </row>
    <row r="970850" spans="2:3" x14ac:dyDescent="0.25">
      <c r="B970850" s="76"/>
      <c r="C970850" s="75"/>
    </row>
    <row r="970851" spans="2:3" x14ac:dyDescent="0.25">
      <c r="B970851" s="76"/>
      <c r="C970851" s="75"/>
    </row>
    <row r="970852" spans="2:3" x14ac:dyDescent="0.25">
      <c r="B970852" s="76"/>
      <c r="C970852" s="75"/>
    </row>
    <row r="970853" spans="2:3" x14ac:dyDescent="0.25">
      <c r="B970853" s="76"/>
      <c r="C970853" s="75"/>
    </row>
    <row r="970854" spans="2:3" x14ac:dyDescent="0.25">
      <c r="B970854" s="76"/>
      <c r="C970854" s="75"/>
    </row>
    <row r="970855" spans="2:3" x14ac:dyDescent="0.25">
      <c r="B970855" s="76"/>
      <c r="C970855" s="75"/>
    </row>
    <row r="970856" spans="2:3" x14ac:dyDescent="0.25">
      <c r="B970856" s="76"/>
      <c r="C970856" s="75"/>
    </row>
    <row r="970857" spans="2:3" x14ac:dyDescent="0.25">
      <c r="B970857" s="76"/>
      <c r="C970857" s="75"/>
    </row>
    <row r="970858" spans="2:3" x14ac:dyDescent="0.25">
      <c r="B970858" s="76"/>
      <c r="C970858" s="75"/>
    </row>
    <row r="970859" spans="2:3" x14ac:dyDescent="0.25">
      <c r="B970859" s="76"/>
      <c r="C970859" s="75"/>
    </row>
    <row r="970969" spans="2:3" x14ac:dyDescent="0.25">
      <c r="B970969" s="76"/>
      <c r="C970969" s="75"/>
    </row>
    <row r="970970" spans="2:3" x14ac:dyDescent="0.25">
      <c r="B970970" s="76"/>
      <c r="C970970" s="75"/>
    </row>
    <row r="970971" spans="2:3" x14ac:dyDescent="0.25">
      <c r="B970971" s="76"/>
      <c r="C970971" s="75"/>
    </row>
    <row r="970972" spans="2:3" x14ac:dyDescent="0.25">
      <c r="B970972" s="76"/>
      <c r="C970972" s="75"/>
    </row>
    <row r="970973" spans="2:3" x14ac:dyDescent="0.25">
      <c r="B970973" s="76"/>
      <c r="C970973" s="75"/>
    </row>
    <row r="970974" spans="2:3" x14ac:dyDescent="0.25">
      <c r="B970974" s="76"/>
      <c r="C970974" s="75"/>
    </row>
    <row r="970975" spans="2:3" x14ac:dyDescent="0.25">
      <c r="B970975" s="76"/>
      <c r="C970975" s="75"/>
    </row>
    <row r="970976" spans="2:3" x14ac:dyDescent="0.25">
      <c r="B970976" s="76"/>
      <c r="C970976" s="75"/>
    </row>
    <row r="970977" spans="2:3" x14ac:dyDescent="0.25">
      <c r="B970977" s="76"/>
      <c r="C970977" s="75"/>
    </row>
    <row r="970978" spans="2:3" x14ac:dyDescent="0.25">
      <c r="B970978" s="76"/>
      <c r="C970978" s="75"/>
    </row>
    <row r="970979" spans="2:3" x14ac:dyDescent="0.25">
      <c r="B970979" s="76"/>
      <c r="C970979" s="75"/>
    </row>
    <row r="970980" spans="2:3" x14ac:dyDescent="0.25">
      <c r="B970980" s="76"/>
      <c r="C970980" s="75"/>
    </row>
    <row r="970981" spans="2:3" x14ac:dyDescent="0.25">
      <c r="B970981" s="76"/>
      <c r="C970981" s="75"/>
    </row>
    <row r="971091" spans="2:3" x14ac:dyDescent="0.25">
      <c r="B971091" s="76"/>
      <c r="C971091" s="75"/>
    </row>
    <row r="971092" spans="2:3" x14ac:dyDescent="0.25">
      <c r="B971092" s="76"/>
      <c r="C971092" s="75"/>
    </row>
    <row r="971093" spans="2:3" x14ac:dyDescent="0.25">
      <c r="B971093" s="76"/>
      <c r="C971093" s="75"/>
    </row>
    <row r="971094" spans="2:3" x14ac:dyDescent="0.25">
      <c r="B971094" s="76"/>
      <c r="C971094" s="75"/>
    </row>
    <row r="971095" spans="2:3" x14ac:dyDescent="0.25">
      <c r="B971095" s="76"/>
      <c r="C971095" s="75"/>
    </row>
    <row r="971096" spans="2:3" x14ac:dyDescent="0.25">
      <c r="B971096" s="76"/>
      <c r="C971096" s="75"/>
    </row>
    <row r="971097" spans="2:3" x14ac:dyDescent="0.25">
      <c r="B971097" s="76"/>
      <c r="C971097" s="75"/>
    </row>
    <row r="971098" spans="2:3" x14ac:dyDescent="0.25">
      <c r="B971098" s="76"/>
      <c r="C971098" s="75"/>
    </row>
    <row r="971099" spans="2:3" x14ac:dyDescent="0.25">
      <c r="B971099" s="76"/>
      <c r="C971099" s="75"/>
    </row>
    <row r="971100" spans="2:3" x14ac:dyDescent="0.25">
      <c r="B971100" s="76"/>
      <c r="C971100" s="75"/>
    </row>
    <row r="971101" spans="2:3" x14ac:dyDescent="0.25">
      <c r="B971101" s="76"/>
      <c r="C971101" s="75"/>
    </row>
    <row r="971102" spans="2:3" x14ac:dyDescent="0.25">
      <c r="B971102" s="76"/>
      <c r="C971102" s="75"/>
    </row>
    <row r="971103" spans="2:3" x14ac:dyDescent="0.25">
      <c r="B971103" s="76"/>
      <c r="C971103" s="75"/>
    </row>
    <row r="971213" spans="2:3" x14ac:dyDescent="0.25">
      <c r="B971213" s="76"/>
      <c r="C971213" s="75"/>
    </row>
    <row r="971214" spans="2:3" x14ac:dyDescent="0.25">
      <c r="B971214" s="76"/>
      <c r="C971214" s="75"/>
    </row>
    <row r="971215" spans="2:3" x14ac:dyDescent="0.25">
      <c r="B971215" s="76"/>
      <c r="C971215" s="75"/>
    </row>
    <row r="971216" spans="2:3" x14ac:dyDescent="0.25">
      <c r="B971216" s="76"/>
      <c r="C971216" s="75"/>
    </row>
    <row r="971217" spans="2:3" x14ac:dyDescent="0.25">
      <c r="B971217" s="76"/>
      <c r="C971217" s="75"/>
    </row>
    <row r="971218" spans="2:3" x14ac:dyDescent="0.25">
      <c r="B971218" s="76"/>
      <c r="C971218" s="75"/>
    </row>
    <row r="971219" spans="2:3" x14ac:dyDescent="0.25">
      <c r="B971219" s="76"/>
      <c r="C971219" s="75"/>
    </row>
    <row r="971220" spans="2:3" x14ac:dyDescent="0.25">
      <c r="B971220" s="76"/>
      <c r="C971220" s="75"/>
    </row>
    <row r="971221" spans="2:3" x14ac:dyDescent="0.25">
      <c r="B971221" s="76"/>
      <c r="C971221" s="75"/>
    </row>
    <row r="971222" spans="2:3" x14ac:dyDescent="0.25">
      <c r="B971222" s="76"/>
      <c r="C971222" s="75"/>
    </row>
    <row r="971223" spans="2:3" x14ac:dyDescent="0.25">
      <c r="B971223" s="76"/>
      <c r="C971223" s="75"/>
    </row>
    <row r="971224" spans="2:3" x14ac:dyDescent="0.25">
      <c r="B971224" s="76"/>
      <c r="C971224" s="75"/>
    </row>
    <row r="971225" spans="2:3" x14ac:dyDescent="0.25">
      <c r="B971225" s="76"/>
      <c r="C971225" s="75"/>
    </row>
    <row r="971335" spans="2:3" x14ac:dyDescent="0.25">
      <c r="B971335" s="76"/>
      <c r="C971335" s="75"/>
    </row>
    <row r="971336" spans="2:3" x14ac:dyDescent="0.25">
      <c r="B971336" s="76"/>
      <c r="C971336" s="75"/>
    </row>
    <row r="971337" spans="2:3" x14ac:dyDescent="0.25">
      <c r="B971337" s="76"/>
      <c r="C971337" s="75"/>
    </row>
    <row r="971338" spans="2:3" x14ac:dyDescent="0.25">
      <c r="B971338" s="76"/>
      <c r="C971338" s="75"/>
    </row>
    <row r="971339" spans="2:3" x14ac:dyDescent="0.25">
      <c r="B971339" s="76"/>
      <c r="C971339" s="75"/>
    </row>
    <row r="971340" spans="2:3" x14ac:dyDescent="0.25">
      <c r="B971340" s="76"/>
      <c r="C971340" s="75"/>
    </row>
    <row r="971341" spans="2:3" x14ac:dyDescent="0.25">
      <c r="B971341" s="76"/>
      <c r="C971341" s="75"/>
    </row>
    <row r="971342" spans="2:3" x14ac:dyDescent="0.25">
      <c r="B971342" s="76"/>
      <c r="C971342" s="75"/>
    </row>
    <row r="971343" spans="2:3" x14ac:dyDescent="0.25">
      <c r="B971343" s="76"/>
      <c r="C971343" s="75"/>
    </row>
    <row r="971344" spans="2:3" x14ac:dyDescent="0.25">
      <c r="B971344" s="76"/>
      <c r="C971344" s="75"/>
    </row>
    <row r="971345" spans="2:3" x14ac:dyDescent="0.25">
      <c r="B971345" s="76"/>
      <c r="C971345" s="75"/>
    </row>
    <row r="971346" spans="2:3" x14ac:dyDescent="0.25">
      <c r="B971346" s="76"/>
      <c r="C971346" s="75"/>
    </row>
    <row r="971347" spans="2:3" x14ac:dyDescent="0.25">
      <c r="B971347" s="76"/>
      <c r="C971347" s="75"/>
    </row>
    <row r="971457" spans="2:3" x14ac:dyDescent="0.25">
      <c r="B971457" s="76"/>
      <c r="C971457" s="75"/>
    </row>
    <row r="971458" spans="2:3" x14ac:dyDescent="0.25">
      <c r="B971458" s="76"/>
      <c r="C971458" s="75"/>
    </row>
    <row r="971459" spans="2:3" x14ac:dyDescent="0.25">
      <c r="B971459" s="76"/>
      <c r="C971459" s="75"/>
    </row>
    <row r="971460" spans="2:3" x14ac:dyDescent="0.25">
      <c r="B971460" s="76"/>
      <c r="C971460" s="75"/>
    </row>
    <row r="971461" spans="2:3" x14ac:dyDescent="0.25">
      <c r="B971461" s="76"/>
      <c r="C971461" s="75"/>
    </row>
    <row r="971462" spans="2:3" x14ac:dyDescent="0.25">
      <c r="B971462" s="76"/>
      <c r="C971462" s="75"/>
    </row>
    <row r="971463" spans="2:3" x14ac:dyDescent="0.25">
      <c r="B971463" s="76"/>
      <c r="C971463" s="75"/>
    </row>
    <row r="971464" spans="2:3" x14ac:dyDescent="0.25">
      <c r="B971464" s="76"/>
      <c r="C971464" s="75"/>
    </row>
    <row r="971465" spans="2:3" x14ac:dyDescent="0.25">
      <c r="B971465" s="76"/>
      <c r="C971465" s="75"/>
    </row>
    <row r="971466" spans="2:3" x14ac:dyDescent="0.25">
      <c r="B971466" s="76"/>
      <c r="C971466" s="75"/>
    </row>
    <row r="971467" spans="2:3" x14ac:dyDescent="0.25">
      <c r="B971467" s="76"/>
      <c r="C971467" s="75"/>
    </row>
    <row r="971468" spans="2:3" x14ac:dyDescent="0.25">
      <c r="B971468" s="76"/>
      <c r="C971468" s="75"/>
    </row>
    <row r="971469" spans="2:3" x14ac:dyDescent="0.25">
      <c r="B971469" s="76"/>
      <c r="C971469" s="75"/>
    </row>
    <row r="971579" spans="2:3" x14ac:dyDescent="0.25">
      <c r="B971579" s="76"/>
      <c r="C971579" s="75"/>
    </row>
    <row r="971580" spans="2:3" x14ac:dyDescent="0.25">
      <c r="B971580" s="76"/>
      <c r="C971580" s="75"/>
    </row>
    <row r="971581" spans="2:3" x14ac:dyDescent="0.25">
      <c r="B971581" s="76"/>
      <c r="C971581" s="75"/>
    </row>
    <row r="971582" spans="2:3" x14ac:dyDescent="0.25">
      <c r="B971582" s="76"/>
      <c r="C971582" s="75"/>
    </row>
    <row r="971583" spans="2:3" x14ac:dyDescent="0.25">
      <c r="B971583" s="76"/>
      <c r="C971583" s="75"/>
    </row>
    <row r="971584" spans="2:3" x14ac:dyDescent="0.25">
      <c r="B971584" s="76"/>
      <c r="C971584" s="75"/>
    </row>
    <row r="971585" spans="2:3" x14ac:dyDescent="0.25">
      <c r="B971585" s="76"/>
      <c r="C971585" s="75"/>
    </row>
    <row r="971586" spans="2:3" x14ac:dyDescent="0.25">
      <c r="B971586" s="76"/>
      <c r="C971586" s="75"/>
    </row>
    <row r="971587" spans="2:3" x14ac:dyDescent="0.25">
      <c r="B971587" s="76"/>
      <c r="C971587" s="75"/>
    </row>
    <row r="971588" spans="2:3" x14ac:dyDescent="0.25">
      <c r="B971588" s="76"/>
      <c r="C971588" s="75"/>
    </row>
    <row r="971589" spans="2:3" x14ac:dyDescent="0.25">
      <c r="B971589" s="76"/>
      <c r="C971589" s="75"/>
    </row>
    <row r="971590" spans="2:3" x14ac:dyDescent="0.25">
      <c r="B971590" s="76"/>
      <c r="C971590" s="75"/>
    </row>
    <row r="971591" spans="2:3" x14ac:dyDescent="0.25">
      <c r="B971591" s="76"/>
      <c r="C971591" s="75"/>
    </row>
    <row r="971701" spans="2:3" x14ac:dyDescent="0.25">
      <c r="B971701" s="76"/>
      <c r="C971701" s="75"/>
    </row>
    <row r="971702" spans="2:3" x14ac:dyDescent="0.25">
      <c r="B971702" s="76"/>
      <c r="C971702" s="75"/>
    </row>
    <row r="971703" spans="2:3" x14ac:dyDescent="0.25">
      <c r="B971703" s="76"/>
      <c r="C971703" s="75"/>
    </row>
    <row r="971704" spans="2:3" x14ac:dyDescent="0.25">
      <c r="B971704" s="76"/>
      <c r="C971704" s="75"/>
    </row>
    <row r="971705" spans="2:3" x14ac:dyDescent="0.25">
      <c r="B971705" s="76"/>
      <c r="C971705" s="75"/>
    </row>
    <row r="971706" spans="2:3" x14ac:dyDescent="0.25">
      <c r="B971706" s="76"/>
      <c r="C971706" s="75"/>
    </row>
    <row r="971707" spans="2:3" x14ac:dyDescent="0.25">
      <c r="B971707" s="76"/>
      <c r="C971707" s="75"/>
    </row>
    <row r="971708" spans="2:3" x14ac:dyDescent="0.25">
      <c r="B971708" s="76"/>
      <c r="C971708" s="75"/>
    </row>
    <row r="971709" spans="2:3" x14ac:dyDescent="0.25">
      <c r="B971709" s="76"/>
      <c r="C971709" s="75"/>
    </row>
    <row r="971710" spans="2:3" x14ac:dyDescent="0.25">
      <c r="B971710" s="76"/>
      <c r="C971710" s="75"/>
    </row>
    <row r="971711" spans="2:3" x14ac:dyDescent="0.25">
      <c r="B971711" s="76"/>
      <c r="C971711" s="75"/>
    </row>
    <row r="971712" spans="2:3" x14ac:dyDescent="0.25">
      <c r="B971712" s="76"/>
      <c r="C971712" s="75"/>
    </row>
    <row r="971713" spans="2:3" x14ac:dyDescent="0.25">
      <c r="B971713" s="76"/>
      <c r="C971713" s="75"/>
    </row>
    <row r="971823" spans="2:3" x14ac:dyDescent="0.25">
      <c r="B971823" s="76"/>
      <c r="C971823" s="75"/>
    </row>
    <row r="971824" spans="2:3" x14ac:dyDescent="0.25">
      <c r="B971824" s="76"/>
      <c r="C971824" s="75"/>
    </row>
    <row r="971825" spans="2:3" x14ac:dyDescent="0.25">
      <c r="B971825" s="76"/>
      <c r="C971825" s="75"/>
    </row>
    <row r="971826" spans="2:3" x14ac:dyDescent="0.25">
      <c r="B971826" s="76"/>
      <c r="C971826" s="75"/>
    </row>
    <row r="971827" spans="2:3" x14ac:dyDescent="0.25">
      <c r="B971827" s="76"/>
      <c r="C971827" s="75"/>
    </row>
    <row r="971828" spans="2:3" x14ac:dyDescent="0.25">
      <c r="B971828" s="76"/>
      <c r="C971828" s="75"/>
    </row>
    <row r="971829" spans="2:3" x14ac:dyDescent="0.25">
      <c r="B971829" s="76"/>
      <c r="C971829" s="75"/>
    </row>
    <row r="971830" spans="2:3" x14ac:dyDescent="0.25">
      <c r="B971830" s="76"/>
      <c r="C971830" s="75"/>
    </row>
    <row r="971831" spans="2:3" x14ac:dyDescent="0.25">
      <c r="B971831" s="76"/>
      <c r="C971831" s="75"/>
    </row>
    <row r="971832" spans="2:3" x14ac:dyDescent="0.25">
      <c r="B971832" s="76"/>
      <c r="C971832" s="75"/>
    </row>
    <row r="971833" spans="2:3" x14ac:dyDescent="0.25">
      <c r="B971833" s="76"/>
      <c r="C971833" s="75"/>
    </row>
    <row r="971834" spans="2:3" x14ac:dyDescent="0.25">
      <c r="B971834" s="76"/>
      <c r="C971834" s="75"/>
    </row>
    <row r="971835" spans="2:3" x14ac:dyDescent="0.25">
      <c r="B971835" s="76"/>
      <c r="C971835" s="75"/>
    </row>
    <row r="971945" spans="2:3" x14ac:dyDescent="0.25">
      <c r="B971945" s="76"/>
      <c r="C971945" s="75"/>
    </row>
    <row r="971946" spans="2:3" x14ac:dyDescent="0.25">
      <c r="B971946" s="76"/>
      <c r="C971946" s="75"/>
    </row>
    <row r="971947" spans="2:3" x14ac:dyDescent="0.25">
      <c r="B971947" s="76"/>
      <c r="C971947" s="75"/>
    </row>
    <row r="971948" spans="2:3" x14ac:dyDescent="0.25">
      <c r="B971948" s="76"/>
      <c r="C971948" s="75"/>
    </row>
    <row r="971949" spans="2:3" x14ac:dyDescent="0.25">
      <c r="B971949" s="76"/>
      <c r="C971949" s="75"/>
    </row>
    <row r="971950" spans="2:3" x14ac:dyDescent="0.25">
      <c r="B971950" s="76"/>
      <c r="C971950" s="75"/>
    </row>
    <row r="971951" spans="2:3" x14ac:dyDescent="0.25">
      <c r="B971951" s="76"/>
      <c r="C971951" s="75"/>
    </row>
    <row r="971952" spans="2:3" x14ac:dyDescent="0.25">
      <c r="B971952" s="76"/>
      <c r="C971952" s="75"/>
    </row>
    <row r="971953" spans="2:3" x14ac:dyDescent="0.25">
      <c r="B971953" s="76"/>
      <c r="C971953" s="75"/>
    </row>
    <row r="971954" spans="2:3" x14ac:dyDescent="0.25">
      <c r="B971954" s="76"/>
      <c r="C971954" s="75"/>
    </row>
    <row r="971955" spans="2:3" x14ac:dyDescent="0.25">
      <c r="B971955" s="76"/>
      <c r="C971955" s="75"/>
    </row>
    <row r="971956" spans="2:3" x14ac:dyDescent="0.25">
      <c r="B971956" s="76"/>
      <c r="C971956" s="75"/>
    </row>
    <row r="971957" spans="2:3" x14ac:dyDescent="0.25">
      <c r="B971957" s="76"/>
      <c r="C971957" s="75"/>
    </row>
    <row r="972067" spans="2:3" x14ac:dyDescent="0.25">
      <c r="B972067" s="76"/>
      <c r="C972067" s="75"/>
    </row>
    <row r="972068" spans="2:3" x14ac:dyDescent="0.25">
      <c r="B972068" s="76"/>
      <c r="C972068" s="75"/>
    </row>
    <row r="972069" spans="2:3" x14ac:dyDescent="0.25">
      <c r="B972069" s="76"/>
      <c r="C972069" s="75"/>
    </row>
    <row r="972070" spans="2:3" x14ac:dyDescent="0.25">
      <c r="B972070" s="76"/>
      <c r="C972070" s="75"/>
    </row>
    <row r="972071" spans="2:3" x14ac:dyDescent="0.25">
      <c r="B972071" s="76"/>
      <c r="C972071" s="75"/>
    </row>
    <row r="972072" spans="2:3" x14ac:dyDescent="0.25">
      <c r="B972072" s="76"/>
      <c r="C972072" s="75"/>
    </row>
    <row r="972073" spans="2:3" x14ac:dyDescent="0.25">
      <c r="B972073" s="76"/>
      <c r="C972073" s="75"/>
    </row>
    <row r="972074" spans="2:3" x14ac:dyDescent="0.25">
      <c r="B972074" s="76"/>
      <c r="C972074" s="75"/>
    </row>
    <row r="972075" spans="2:3" x14ac:dyDescent="0.25">
      <c r="B972075" s="76"/>
      <c r="C972075" s="75"/>
    </row>
    <row r="972076" spans="2:3" x14ac:dyDescent="0.25">
      <c r="B972076" s="76"/>
      <c r="C972076" s="75"/>
    </row>
    <row r="972077" spans="2:3" x14ac:dyDescent="0.25">
      <c r="B972077" s="76"/>
      <c r="C972077" s="75"/>
    </row>
    <row r="972078" spans="2:3" x14ac:dyDescent="0.25">
      <c r="B972078" s="76"/>
      <c r="C972078" s="75"/>
    </row>
    <row r="972079" spans="2:3" x14ac:dyDescent="0.25">
      <c r="B972079" s="76"/>
      <c r="C972079" s="75"/>
    </row>
    <row r="972189" spans="2:3" x14ac:dyDescent="0.25">
      <c r="B972189" s="76"/>
      <c r="C972189" s="75"/>
    </row>
    <row r="972190" spans="2:3" x14ac:dyDescent="0.25">
      <c r="B972190" s="76"/>
      <c r="C972190" s="75"/>
    </row>
    <row r="972191" spans="2:3" x14ac:dyDescent="0.25">
      <c r="B972191" s="76"/>
      <c r="C972191" s="75"/>
    </row>
    <row r="972192" spans="2:3" x14ac:dyDescent="0.25">
      <c r="B972192" s="76"/>
      <c r="C972192" s="75"/>
    </row>
    <row r="972193" spans="2:3" x14ac:dyDescent="0.25">
      <c r="B972193" s="76"/>
      <c r="C972193" s="75"/>
    </row>
    <row r="972194" spans="2:3" x14ac:dyDescent="0.25">
      <c r="B972194" s="76"/>
      <c r="C972194" s="75"/>
    </row>
    <row r="972195" spans="2:3" x14ac:dyDescent="0.25">
      <c r="B972195" s="76"/>
      <c r="C972195" s="75"/>
    </row>
    <row r="972196" spans="2:3" x14ac:dyDescent="0.25">
      <c r="B972196" s="76"/>
      <c r="C972196" s="75"/>
    </row>
    <row r="972197" spans="2:3" x14ac:dyDescent="0.25">
      <c r="B972197" s="76"/>
      <c r="C972197" s="75"/>
    </row>
    <row r="972198" spans="2:3" x14ac:dyDescent="0.25">
      <c r="B972198" s="76"/>
      <c r="C972198" s="75"/>
    </row>
    <row r="972199" spans="2:3" x14ac:dyDescent="0.25">
      <c r="B972199" s="76"/>
      <c r="C972199" s="75"/>
    </row>
    <row r="972200" spans="2:3" x14ac:dyDescent="0.25">
      <c r="B972200" s="76"/>
      <c r="C972200" s="75"/>
    </row>
    <row r="972201" spans="2:3" x14ac:dyDescent="0.25">
      <c r="B972201" s="76"/>
      <c r="C972201" s="75"/>
    </row>
    <row r="972311" spans="2:3" x14ac:dyDescent="0.25">
      <c r="B972311" s="76"/>
      <c r="C972311" s="75"/>
    </row>
    <row r="972312" spans="2:3" x14ac:dyDescent="0.25">
      <c r="B972312" s="76"/>
      <c r="C972312" s="75"/>
    </row>
    <row r="972313" spans="2:3" x14ac:dyDescent="0.25">
      <c r="B972313" s="76"/>
      <c r="C972313" s="75"/>
    </row>
    <row r="972314" spans="2:3" x14ac:dyDescent="0.25">
      <c r="B972314" s="76"/>
      <c r="C972314" s="75"/>
    </row>
    <row r="972315" spans="2:3" x14ac:dyDescent="0.25">
      <c r="B972315" s="76"/>
      <c r="C972315" s="75"/>
    </row>
    <row r="972316" spans="2:3" x14ac:dyDescent="0.25">
      <c r="B972316" s="76"/>
      <c r="C972316" s="75"/>
    </row>
    <row r="972317" spans="2:3" x14ac:dyDescent="0.25">
      <c r="B972317" s="76"/>
      <c r="C972317" s="75"/>
    </row>
    <row r="972318" spans="2:3" x14ac:dyDescent="0.25">
      <c r="B972318" s="76"/>
      <c r="C972318" s="75"/>
    </row>
    <row r="972319" spans="2:3" x14ac:dyDescent="0.25">
      <c r="B972319" s="76"/>
      <c r="C972319" s="75"/>
    </row>
    <row r="972320" spans="2:3" x14ac:dyDescent="0.25">
      <c r="B972320" s="76"/>
      <c r="C972320" s="75"/>
    </row>
    <row r="972321" spans="2:3" x14ac:dyDescent="0.25">
      <c r="B972321" s="76"/>
      <c r="C972321" s="75"/>
    </row>
    <row r="972322" spans="2:3" x14ac:dyDescent="0.25">
      <c r="B972322" s="76"/>
      <c r="C972322" s="75"/>
    </row>
    <row r="972323" spans="2:3" x14ac:dyDescent="0.25">
      <c r="B972323" s="76"/>
      <c r="C972323" s="75"/>
    </row>
    <row r="972433" spans="2:3" x14ac:dyDescent="0.25">
      <c r="B972433" s="76"/>
      <c r="C972433" s="75"/>
    </row>
    <row r="972434" spans="2:3" x14ac:dyDescent="0.25">
      <c r="B972434" s="76"/>
      <c r="C972434" s="75"/>
    </row>
    <row r="972435" spans="2:3" x14ac:dyDescent="0.25">
      <c r="B972435" s="76"/>
      <c r="C972435" s="75"/>
    </row>
    <row r="972436" spans="2:3" x14ac:dyDescent="0.25">
      <c r="B972436" s="76"/>
      <c r="C972436" s="75"/>
    </row>
    <row r="972437" spans="2:3" x14ac:dyDescent="0.25">
      <c r="B972437" s="76"/>
      <c r="C972437" s="75"/>
    </row>
    <row r="972438" spans="2:3" x14ac:dyDescent="0.25">
      <c r="B972438" s="76"/>
      <c r="C972438" s="75"/>
    </row>
    <row r="972439" spans="2:3" x14ac:dyDescent="0.25">
      <c r="B972439" s="76"/>
      <c r="C972439" s="75"/>
    </row>
    <row r="972440" spans="2:3" x14ac:dyDescent="0.25">
      <c r="B972440" s="76"/>
      <c r="C972440" s="75"/>
    </row>
    <row r="972441" spans="2:3" x14ac:dyDescent="0.25">
      <c r="B972441" s="76"/>
      <c r="C972441" s="75"/>
    </row>
    <row r="972442" spans="2:3" x14ac:dyDescent="0.25">
      <c r="B972442" s="76"/>
      <c r="C972442" s="75"/>
    </row>
    <row r="972443" spans="2:3" x14ac:dyDescent="0.25">
      <c r="B972443" s="76"/>
      <c r="C972443" s="75"/>
    </row>
    <row r="972444" spans="2:3" x14ac:dyDescent="0.25">
      <c r="B972444" s="76"/>
      <c r="C972444" s="75"/>
    </row>
    <row r="972445" spans="2:3" x14ac:dyDescent="0.25">
      <c r="B972445" s="76"/>
      <c r="C972445" s="75"/>
    </row>
    <row r="972555" spans="2:3" x14ac:dyDescent="0.25">
      <c r="B972555" s="76"/>
      <c r="C972555" s="75"/>
    </row>
    <row r="972556" spans="2:3" x14ac:dyDescent="0.25">
      <c r="B972556" s="76"/>
      <c r="C972556" s="75"/>
    </row>
    <row r="972557" spans="2:3" x14ac:dyDescent="0.25">
      <c r="B972557" s="76"/>
      <c r="C972557" s="75"/>
    </row>
    <row r="972558" spans="2:3" x14ac:dyDescent="0.25">
      <c r="B972558" s="76"/>
      <c r="C972558" s="75"/>
    </row>
    <row r="972559" spans="2:3" x14ac:dyDescent="0.25">
      <c r="B972559" s="76"/>
      <c r="C972559" s="75"/>
    </row>
    <row r="972560" spans="2:3" x14ac:dyDescent="0.25">
      <c r="B972560" s="76"/>
      <c r="C972560" s="75"/>
    </row>
    <row r="972561" spans="2:3" x14ac:dyDescent="0.25">
      <c r="B972561" s="76"/>
      <c r="C972561" s="75"/>
    </row>
    <row r="972562" spans="2:3" x14ac:dyDescent="0.25">
      <c r="B972562" s="76"/>
      <c r="C972562" s="75"/>
    </row>
    <row r="972563" spans="2:3" x14ac:dyDescent="0.25">
      <c r="B972563" s="76"/>
      <c r="C972563" s="75"/>
    </row>
    <row r="972564" spans="2:3" x14ac:dyDescent="0.25">
      <c r="B972564" s="76"/>
      <c r="C972564" s="75"/>
    </row>
    <row r="972565" spans="2:3" x14ac:dyDescent="0.25">
      <c r="B972565" s="76"/>
      <c r="C972565" s="75"/>
    </row>
    <row r="972566" spans="2:3" x14ac:dyDescent="0.25">
      <c r="B972566" s="76"/>
      <c r="C972566" s="75"/>
    </row>
    <row r="972567" spans="2:3" x14ac:dyDescent="0.25">
      <c r="B972567" s="76"/>
      <c r="C972567" s="75"/>
    </row>
    <row r="972677" spans="2:3" x14ac:dyDescent="0.25">
      <c r="B972677" s="76"/>
      <c r="C972677" s="75"/>
    </row>
    <row r="972678" spans="2:3" x14ac:dyDescent="0.25">
      <c r="B972678" s="76"/>
      <c r="C972678" s="75"/>
    </row>
    <row r="972679" spans="2:3" x14ac:dyDescent="0.25">
      <c r="B972679" s="76"/>
      <c r="C972679" s="75"/>
    </row>
    <row r="972680" spans="2:3" x14ac:dyDescent="0.25">
      <c r="B972680" s="76"/>
      <c r="C972680" s="75"/>
    </row>
    <row r="972681" spans="2:3" x14ac:dyDescent="0.25">
      <c r="B972681" s="76"/>
      <c r="C972681" s="75"/>
    </row>
    <row r="972682" spans="2:3" x14ac:dyDescent="0.25">
      <c r="B972682" s="76"/>
      <c r="C972682" s="75"/>
    </row>
    <row r="972683" spans="2:3" x14ac:dyDescent="0.25">
      <c r="B972683" s="76"/>
      <c r="C972683" s="75"/>
    </row>
    <row r="972684" spans="2:3" x14ac:dyDescent="0.25">
      <c r="B972684" s="76"/>
      <c r="C972684" s="75"/>
    </row>
    <row r="972685" spans="2:3" x14ac:dyDescent="0.25">
      <c r="B972685" s="76"/>
      <c r="C972685" s="75"/>
    </row>
    <row r="972686" spans="2:3" x14ac:dyDescent="0.25">
      <c r="B972686" s="76"/>
      <c r="C972686" s="75"/>
    </row>
    <row r="972687" spans="2:3" x14ac:dyDescent="0.25">
      <c r="B972687" s="76"/>
      <c r="C972687" s="75"/>
    </row>
    <row r="972688" spans="2:3" x14ac:dyDescent="0.25">
      <c r="B972688" s="76"/>
      <c r="C972688" s="75"/>
    </row>
    <row r="972689" spans="2:3" x14ac:dyDescent="0.25">
      <c r="B972689" s="76"/>
      <c r="C972689" s="75"/>
    </row>
    <row r="972799" spans="2:3" x14ac:dyDescent="0.25">
      <c r="B972799" s="76"/>
      <c r="C972799" s="75"/>
    </row>
    <row r="972800" spans="2:3" x14ac:dyDescent="0.25">
      <c r="B972800" s="76"/>
      <c r="C972800" s="75"/>
    </row>
    <row r="972801" spans="2:3" x14ac:dyDescent="0.25">
      <c r="B972801" s="76"/>
      <c r="C972801" s="75"/>
    </row>
    <row r="972802" spans="2:3" x14ac:dyDescent="0.25">
      <c r="B972802" s="76"/>
      <c r="C972802" s="75"/>
    </row>
    <row r="972803" spans="2:3" x14ac:dyDescent="0.25">
      <c r="B972803" s="76"/>
      <c r="C972803" s="75"/>
    </row>
    <row r="972804" spans="2:3" x14ac:dyDescent="0.25">
      <c r="B972804" s="76"/>
      <c r="C972804" s="75"/>
    </row>
    <row r="972805" spans="2:3" x14ac:dyDescent="0.25">
      <c r="B972805" s="76"/>
      <c r="C972805" s="75"/>
    </row>
    <row r="972806" spans="2:3" x14ac:dyDescent="0.25">
      <c r="B972806" s="76"/>
      <c r="C972806" s="75"/>
    </row>
    <row r="972807" spans="2:3" x14ac:dyDescent="0.25">
      <c r="B972807" s="76"/>
      <c r="C972807" s="75"/>
    </row>
    <row r="972808" spans="2:3" x14ac:dyDescent="0.25">
      <c r="B972808" s="76"/>
      <c r="C972808" s="75"/>
    </row>
    <row r="972809" spans="2:3" x14ac:dyDescent="0.25">
      <c r="B972809" s="76"/>
      <c r="C972809" s="75"/>
    </row>
    <row r="972810" spans="2:3" x14ac:dyDescent="0.25">
      <c r="B972810" s="76"/>
      <c r="C972810" s="75"/>
    </row>
    <row r="972811" spans="2:3" x14ac:dyDescent="0.25">
      <c r="B972811" s="76"/>
      <c r="C972811" s="75"/>
    </row>
    <row r="972921" spans="2:3" x14ac:dyDescent="0.25">
      <c r="B972921" s="76"/>
      <c r="C972921" s="75"/>
    </row>
    <row r="972922" spans="2:3" x14ac:dyDescent="0.25">
      <c r="B972922" s="76"/>
      <c r="C972922" s="75"/>
    </row>
    <row r="972923" spans="2:3" x14ac:dyDescent="0.25">
      <c r="B972923" s="76"/>
      <c r="C972923" s="75"/>
    </row>
    <row r="972924" spans="2:3" x14ac:dyDescent="0.25">
      <c r="B972924" s="76"/>
      <c r="C972924" s="75"/>
    </row>
    <row r="972925" spans="2:3" x14ac:dyDescent="0.25">
      <c r="B972925" s="76"/>
      <c r="C972925" s="75"/>
    </row>
    <row r="972926" spans="2:3" x14ac:dyDescent="0.25">
      <c r="B972926" s="76"/>
      <c r="C972926" s="75"/>
    </row>
    <row r="972927" spans="2:3" x14ac:dyDescent="0.25">
      <c r="B972927" s="76"/>
      <c r="C972927" s="75"/>
    </row>
    <row r="972928" spans="2:3" x14ac:dyDescent="0.25">
      <c r="B972928" s="76"/>
      <c r="C972928" s="75"/>
    </row>
    <row r="972929" spans="2:3" x14ac:dyDescent="0.25">
      <c r="B972929" s="76"/>
      <c r="C972929" s="75"/>
    </row>
    <row r="972930" spans="2:3" x14ac:dyDescent="0.25">
      <c r="B972930" s="76"/>
      <c r="C972930" s="75"/>
    </row>
    <row r="972931" spans="2:3" x14ac:dyDescent="0.25">
      <c r="B972931" s="76"/>
      <c r="C972931" s="75"/>
    </row>
    <row r="972932" spans="2:3" x14ac:dyDescent="0.25">
      <c r="B972932" s="76"/>
      <c r="C972932" s="75"/>
    </row>
    <row r="972933" spans="2:3" x14ac:dyDescent="0.25">
      <c r="B972933" s="76"/>
      <c r="C972933" s="75"/>
    </row>
    <row r="973043" spans="2:3" x14ac:dyDescent="0.25">
      <c r="B973043" s="76"/>
      <c r="C973043" s="75"/>
    </row>
    <row r="973044" spans="2:3" x14ac:dyDescent="0.25">
      <c r="B973044" s="76"/>
      <c r="C973044" s="75"/>
    </row>
    <row r="973045" spans="2:3" x14ac:dyDescent="0.25">
      <c r="B973045" s="76"/>
      <c r="C973045" s="75"/>
    </row>
    <row r="973046" spans="2:3" x14ac:dyDescent="0.25">
      <c r="B973046" s="76"/>
      <c r="C973046" s="75"/>
    </row>
    <row r="973047" spans="2:3" x14ac:dyDescent="0.25">
      <c r="B973047" s="76"/>
      <c r="C973047" s="75"/>
    </row>
    <row r="973048" spans="2:3" x14ac:dyDescent="0.25">
      <c r="B973048" s="76"/>
      <c r="C973048" s="75"/>
    </row>
    <row r="973049" spans="2:3" x14ac:dyDescent="0.25">
      <c r="B973049" s="76"/>
      <c r="C973049" s="75"/>
    </row>
    <row r="973050" spans="2:3" x14ac:dyDescent="0.25">
      <c r="B973050" s="76"/>
      <c r="C973050" s="75"/>
    </row>
    <row r="973051" spans="2:3" x14ac:dyDescent="0.25">
      <c r="B973051" s="76"/>
      <c r="C973051" s="75"/>
    </row>
    <row r="973052" spans="2:3" x14ac:dyDescent="0.25">
      <c r="B973052" s="76"/>
      <c r="C973052" s="75"/>
    </row>
    <row r="973053" spans="2:3" x14ac:dyDescent="0.25">
      <c r="B973053" s="76"/>
      <c r="C973053" s="75"/>
    </row>
    <row r="973054" spans="2:3" x14ac:dyDescent="0.25">
      <c r="B973054" s="76"/>
      <c r="C973054" s="75"/>
    </row>
    <row r="973055" spans="2:3" x14ac:dyDescent="0.25">
      <c r="B973055" s="76"/>
      <c r="C973055" s="75"/>
    </row>
    <row r="973165" spans="2:3" x14ac:dyDescent="0.25">
      <c r="B973165" s="76"/>
      <c r="C973165" s="75"/>
    </row>
    <row r="973166" spans="2:3" x14ac:dyDescent="0.25">
      <c r="B973166" s="76"/>
      <c r="C973166" s="75"/>
    </row>
    <row r="973167" spans="2:3" x14ac:dyDescent="0.25">
      <c r="B973167" s="76"/>
      <c r="C973167" s="75"/>
    </row>
    <row r="973168" spans="2:3" x14ac:dyDescent="0.25">
      <c r="B973168" s="76"/>
      <c r="C973168" s="75"/>
    </row>
    <row r="973169" spans="2:3" x14ac:dyDescent="0.25">
      <c r="B973169" s="76"/>
      <c r="C973169" s="75"/>
    </row>
    <row r="973170" spans="2:3" x14ac:dyDescent="0.25">
      <c r="B973170" s="76"/>
      <c r="C973170" s="75"/>
    </row>
    <row r="973171" spans="2:3" x14ac:dyDescent="0.25">
      <c r="B973171" s="76"/>
      <c r="C973171" s="75"/>
    </row>
    <row r="973172" spans="2:3" x14ac:dyDescent="0.25">
      <c r="B973172" s="76"/>
      <c r="C973172" s="75"/>
    </row>
    <row r="973173" spans="2:3" x14ac:dyDescent="0.25">
      <c r="B973173" s="76"/>
      <c r="C973173" s="75"/>
    </row>
    <row r="973174" spans="2:3" x14ac:dyDescent="0.25">
      <c r="B973174" s="76"/>
      <c r="C973174" s="75"/>
    </row>
    <row r="973175" spans="2:3" x14ac:dyDescent="0.25">
      <c r="B973175" s="76"/>
      <c r="C973175" s="75"/>
    </row>
    <row r="973176" spans="2:3" x14ac:dyDescent="0.25">
      <c r="B973176" s="76"/>
      <c r="C973176" s="75"/>
    </row>
    <row r="973177" spans="2:3" x14ac:dyDescent="0.25">
      <c r="B973177" s="76"/>
      <c r="C973177" s="75"/>
    </row>
    <row r="973287" spans="2:3" x14ac:dyDescent="0.25">
      <c r="B973287" s="76"/>
      <c r="C973287" s="75"/>
    </row>
    <row r="973288" spans="2:3" x14ac:dyDescent="0.25">
      <c r="B973288" s="76"/>
      <c r="C973288" s="75"/>
    </row>
    <row r="973289" spans="2:3" x14ac:dyDescent="0.25">
      <c r="B973289" s="76"/>
      <c r="C973289" s="75"/>
    </row>
    <row r="973290" spans="2:3" x14ac:dyDescent="0.25">
      <c r="B973290" s="76"/>
      <c r="C973290" s="75"/>
    </row>
    <row r="973291" spans="2:3" x14ac:dyDescent="0.25">
      <c r="B973291" s="76"/>
      <c r="C973291" s="75"/>
    </row>
    <row r="973292" spans="2:3" x14ac:dyDescent="0.25">
      <c r="B973292" s="76"/>
      <c r="C973292" s="75"/>
    </row>
    <row r="973293" spans="2:3" x14ac:dyDescent="0.25">
      <c r="B973293" s="76"/>
      <c r="C973293" s="75"/>
    </row>
    <row r="973294" spans="2:3" x14ac:dyDescent="0.25">
      <c r="B973294" s="76"/>
      <c r="C973294" s="75"/>
    </row>
    <row r="973295" spans="2:3" x14ac:dyDescent="0.25">
      <c r="B973295" s="76"/>
      <c r="C973295" s="75"/>
    </row>
    <row r="973296" spans="2:3" x14ac:dyDescent="0.25">
      <c r="B973296" s="76"/>
      <c r="C973296" s="75"/>
    </row>
    <row r="973297" spans="2:3" x14ac:dyDescent="0.25">
      <c r="B973297" s="76"/>
      <c r="C973297" s="75"/>
    </row>
    <row r="973298" spans="2:3" x14ac:dyDescent="0.25">
      <c r="B973298" s="76"/>
      <c r="C973298" s="75"/>
    </row>
    <row r="973299" spans="2:3" x14ac:dyDescent="0.25">
      <c r="B973299" s="76"/>
      <c r="C973299" s="75"/>
    </row>
    <row r="973409" spans="2:3" x14ac:dyDescent="0.25">
      <c r="B973409" s="76"/>
      <c r="C973409" s="75"/>
    </row>
    <row r="973410" spans="2:3" x14ac:dyDescent="0.25">
      <c r="B973410" s="76"/>
      <c r="C973410" s="75"/>
    </row>
    <row r="973411" spans="2:3" x14ac:dyDescent="0.25">
      <c r="B973411" s="76"/>
      <c r="C973411" s="75"/>
    </row>
    <row r="973412" spans="2:3" x14ac:dyDescent="0.25">
      <c r="B973412" s="76"/>
      <c r="C973412" s="75"/>
    </row>
    <row r="973413" spans="2:3" x14ac:dyDescent="0.25">
      <c r="B973413" s="76"/>
      <c r="C973413" s="75"/>
    </row>
    <row r="973414" spans="2:3" x14ac:dyDescent="0.25">
      <c r="B973414" s="76"/>
      <c r="C973414" s="75"/>
    </row>
    <row r="973415" spans="2:3" x14ac:dyDescent="0.25">
      <c r="B973415" s="76"/>
      <c r="C973415" s="75"/>
    </row>
    <row r="973416" spans="2:3" x14ac:dyDescent="0.25">
      <c r="B973416" s="76"/>
      <c r="C973416" s="75"/>
    </row>
    <row r="973417" spans="2:3" x14ac:dyDescent="0.25">
      <c r="B973417" s="76"/>
      <c r="C973417" s="75"/>
    </row>
    <row r="973418" spans="2:3" x14ac:dyDescent="0.25">
      <c r="B973418" s="76"/>
      <c r="C973418" s="75"/>
    </row>
    <row r="973419" spans="2:3" x14ac:dyDescent="0.25">
      <c r="B973419" s="76"/>
      <c r="C973419" s="75"/>
    </row>
    <row r="973420" spans="2:3" x14ac:dyDescent="0.25">
      <c r="B973420" s="76"/>
      <c r="C973420" s="75"/>
    </row>
    <row r="973421" spans="2:3" x14ac:dyDescent="0.25">
      <c r="B973421" s="76"/>
      <c r="C973421" s="75"/>
    </row>
    <row r="973531" spans="2:3" x14ac:dyDescent="0.25">
      <c r="B973531" s="76"/>
      <c r="C973531" s="75"/>
    </row>
    <row r="973532" spans="2:3" x14ac:dyDescent="0.25">
      <c r="B973532" s="76"/>
      <c r="C973532" s="75"/>
    </row>
    <row r="973533" spans="2:3" x14ac:dyDescent="0.25">
      <c r="B973533" s="76"/>
      <c r="C973533" s="75"/>
    </row>
    <row r="973534" spans="2:3" x14ac:dyDescent="0.25">
      <c r="B973534" s="76"/>
      <c r="C973534" s="75"/>
    </row>
    <row r="973535" spans="2:3" x14ac:dyDescent="0.25">
      <c r="B973535" s="76"/>
      <c r="C973535" s="75"/>
    </row>
    <row r="973536" spans="2:3" x14ac:dyDescent="0.25">
      <c r="B973536" s="76"/>
      <c r="C973536" s="75"/>
    </row>
    <row r="973537" spans="2:3" x14ac:dyDescent="0.25">
      <c r="B973537" s="76"/>
      <c r="C973537" s="75"/>
    </row>
    <row r="973538" spans="2:3" x14ac:dyDescent="0.25">
      <c r="B973538" s="76"/>
      <c r="C973538" s="75"/>
    </row>
    <row r="973539" spans="2:3" x14ac:dyDescent="0.25">
      <c r="B973539" s="76"/>
      <c r="C973539" s="75"/>
    </row>
    <row r="973540" spans="2:3" x14ac:dyDescent="0.25">
      <c r="B973540" s="76"/>
      <c r="C973540" s="75"/>
    </row>
    <row r="973541" spans="2:3" x14ac:dyDescent="0.25">
      <c r="B973541" s="76"/>
      <c r="C973541" s="75"/>
    </row>
    <row r="973542" spans="2:3" x14ac:dyDescent="0.25">
      <c r="B973542" s="76"/>
      <c r="C973542" s="75"/>
    </row>
    <row r="973543" spans="2:3" x14ac:dyDescent="0.25">
      <c r="B973543" s="76"/>
      <c r="C973543" s="75"/>
    </row>
    <row r="973653" spans="2:3" x14ac:dyDescent="0.25">
      <c r="B973653" s="76"/>
      <c r="C973653" s="75"/>
    </row>
    <row r="973654" spans="2:3" x14ac:dyDescent="0.25">
      <c r="B973654" s="76"/>
      <c r="C973654" s="75"/>
    </row>
    <row r="973655" spans="2:3" x14ac:dyDescent="0.25">
      <c r="B973655" s="76"/>
      <c r="C973655" s="75"/>
    </row>
    <row r="973656" spans="2:3" x14ac:dyDescent="0.25">
      <c r="B973656" s="76"/>
      <c r="C973656" s="75"/>
    </row>
    <row r="973657" spans="2:3" x14ac:dyDescent="0.25">
      <c r="B973657" s="76"/>
      <c r="C973657" s="75"/>
    </row>
    <row r="973658" spans="2:3" x14ac:dyDescent="0.25">
      <c r="B973658" s="76"/>
      <c r="C973658" s="75"/>
    </row>
    <row r="973659" spans="2:3" x14ac:dyDescent="0.25">
      <c r="B973659" s="76"/>
      <c r="C973659" s="75"/>
    </row>
    <row r="973660" spans="2:3" x14ac:dyDescent="0.25">
      <c r="B973660" s="76"/>
      <c r="C973660" s="75"/>
    </row>
    <row r="973661" spans="2:3" x14ac:dyDescent="0.25">
      <c r="B973661" s="76"/>
      <c r="C973661" s="75"/>
    </row>
    <row r="973662" spans="2:3" x14ac:dyDescent="0.25">
      <c r="B973662" s="76"/>
      <c r="C973662" s="75"/>
    </row>
    <row r="973663" spans="2:3" x14ac:dyDescent="0.25">
      <c r="B973663" s="76"/>
      <c r="C973663" s="75"/>
    </row>
    <row r="973664" spans="2:3" x14ac:dyDescent="0.25">
      <c r="B973664" s="76"/>
      <c r="C973664" s="75"/>
    </row>
    <row r="973665" spans="2:3" x14ac:dyDescent="0.25">
      <c r="B973665" s="76"/>
      <c r="C973665" s="75"/>
    </row>
    <row r="973775" spans="2:3" x14ac:dyDescent="0.25">
      <c r="B973775" s="76"/>
      <c r="C973775" s="75"/>
    </row>
    <row r="973776" spans="2:3" x14ac:dyDescent="0.25">
      <c r="B973776" s="76"/>
      <c r="C973776" s="75"/>
    </row>
    <row r="973777" spans="2:3" x14ac:dyDescent="0.25">
      <c r="B973777" s="76"/>
      <c r="C973777" s="75"/>
    </row>
    <row r="973778" spans="2:3" x14ac:dyDescent="0.25">
      <c r="B973778" s="76"/>
      <c r="C973778" s="75"/>
    </row>
    <row r="973779" spans="2:3" x14ac:dyDescent="0.25">
      <c r="B973779" s="76"/>
      <c r="C973779" s="75"/>
    </row>
    <row r="973780" spans="2:3" x14ac:dyDescent="0.25">
      <c r="B973780" s="76"/>
      <c r="C973780" s="75"/>
    </row>
    <row r="973781" spans="2:3" x14ac:dyDescent="0.25">
      <c r="B973781" s="76"/>
      <c r="C973781" s="75"/>
    </row>
    <row r="973782" spans="2:3" x14ac:dyDescent="0.25">
      <c r="B973782" s="76"/>
      <c r="C973782" s="75"/>
    </row>
    <row r="973783" spans="2:3" x14ac:dyDescent="0.25">
      <c r="B973783" s="76"/>
      <c r="C973783" s="75"/>
    </row>
    <row r="973784" spans="2:3" x14ac:dyDescent="0.25">
      <c r="B973784" s="76"/>
      <c r="C973784" s="75"/>
    </row>
    <row r="973785" spans="2:3" x14ac:dyDescent="0.25">
      <c r="B973785" s="76"/>
      <c r="C973785" s="75"/>
    </row>
    <row r="973786" spans="2:3" x14ac:dyDescent="0.25">
      <c r="B973786" s="76"/>
      <c r="C973786" s="75"/>
    </row>
    <row r="973787" spans="2:3" x14ac:dyDescent="0.25">
      <c r="B973787" s="76"/>
      <c r="C973787" s="75"/>
    </row>
    <row r="973897" spans="2:3" x14ac:dyDescent="0.25">
      <c r="B973897" s="76"/>
      <c r="C973897" s="75"/>
    </row>
    <row r="973898" spans="2:3" x14ac:dyDescent="0.25">
      <c r="B973898" s="76"/>
      <c r="C973898" s="75"/>
    </row>
    <row r="973899" spans="2:3" x14ac:dyDescent="0.25">
      <c r="B973899" s="76"/>
      <c r="C973899" s="75"/>
    </row>
    <row r="973900" spans="2:3" x14ac:dyDescent="0.25">
      <c r="B973900" s="76"/>
      <c r="C973900" s="75"/>
    </row>
    <row r="973901" spans="2:3" x14ac:dyDescent="0.25">
      <c r="B973901" s="76"/>
      <c r="C973901" s="75"/>
    </row>
    <row r="973902" spans="2:3" x14ac:dyDescent="0.25">
      <c r="B973902" s="76"/>
      <c r="C973902" s="75"/>
    </row>
    <row r="973903" spans="2:3" x14ac:dyDescent="0.25">
      <c r="B973903" s="76"/>
      <c r="C973903" s="75"/>
    </row>
    <row r="973904" spans="2:3" x14ac:dyDescent="0.25">
      <c r="B973904" s="76"/>
      <c r="C973904" s="75"/>
    </row>
    <row r="973905" spans="2:3" x14ac:dyDescent="0.25">
      <c r="B973905" s="76"/>
      <c r="C973905" s="75"/>
    </row>
    <row r="973906" spans="2:3" x14ac:dyDescent="0.25">
      <c r="B973906" s="76"/>
      <c r="C973906" s="75"/>
    </row>
    <row r="973907" spans="2:3" x14ac:dyDescent="0.25">
      <c r="B973907" s="76"/>
      <c r="C973907" s="75"/>
    </row>
    <row r="973908" spans="2:3" x14ac:dyDescent="0.25">
      <c r="B973908" s="76"/>
      <c r="C973908" s="75"/>
    </row>
    <row r="973909" spans="2:3" x14ac:dyDescent="0.25">
      <c r="B973909" s="76"/>
      <c r="C973909" s="75"/>
    </row>
    <row r="974019" spans="2:3" x14ac:dyDescent="0.25">
      <c r="B974019" s="76"/>
      <c r="C974019" s="75"/>
    </row>
    <row r="974020" spans="2:3" x14ac:dyDescent="0.25">
      <c r="B974020" s="76"/>
      <c r="C974020" s="75"/>
    </row>
    <row r="974021" spans="2:3" x14ac:dyDescent="0.25">
      <c r="B974021" s="76"/>
      <c r="C974021" s="75"/>
    </row>
    <row r="974022" spans="2:3" x14ac:dyDescent="0.25">
      <c r="B974022" s="76"/>
      <c r="C974022" s="75"/>
    </row>
    <row r="974023" spans="2:3" x14ac:dyDescent="0.25">
      <c r="B974023" s="76"/>
      <c r="C974023" s="75"/>
    </row>
    <row r="974024" spans="2:3" x14ac:dyDescent="0.25">
      <c r="B974024" s="76"/>
      <c r="C974024" s="75"/>
    </row>
    <row r="974025" spans="2:3" x14ac:dyDescent="0.25">
      <c r="B974025" s="76"/>
      <c r="C974025" s="75"/>
    </row>
    <row r="974026" spans="2:3" x14ac:dyDescent="0.25">
      <c r="B974026" s="76"/>
      <c r="C974026" s="75"/>
    </row>
    <row r="974027" spans="2:3" x14ac:dyDescent="0.25">
      <c r="B974027" s="76"/>
      <c r="C974027" s="75"/>
    </row>
    <row r="974028" spans="2:3" x14ac:dyDescent="0.25">
      <c r="B974028" s="76"/>
      <c r="C974028" s="75"/>
    </row>
    <row r="974029" spans="2:3" x14ac:dyDescent="0.25">
      <c r="B974029" s="76"/>
      <c r="C974029" s="75"/>
    </row>
    <row r="974030" spans="2:3" x14ac:dyDescent="0.25">
      <c r="B974030" s="76"/>
      <c r="C974030" s="75"/>
    </row>
    <row r="974031" spans="2:3" x14ac:dyDescent="0.25">
      <c r="B974031" s="76"/>
      <c r="C974031" s="75"/>
    </row>
    <row r="974141" spans="2:3" x14ac:dyDescent="0.25">
      <c r="B974141" s="76"/>
      <c r="C974141" s="75"/>
    </row>
    <row r="974142" spans="2:3" x14ac:dyDescent="0.25">
      <c r="B974142" s="76"/>
      <c r="C974142" s="75"/>
    </row>
    <row r="974143" spans="2:3" x14ac:dyDescent="0.25">
      <c r="B974143" s="76"/>
      <c r="C974143" s="75"/>
    </row>
    <row r="974144" spans="2:3" x14ac:dyDescent="0.25">
      <c r="B974144" s="76"/>
      <c r="C974144" s="75"/>
    </row>
    <row r="974145" spans="2:3" x14ac:dyDescent="0.25">
      <c r="B974145" s="76"/>
      <c r="C974145" s="75"/>
    </row>
    <row r="974146" spans="2:3" x14ac:dyDescent="0.25">
      <c r="B974146" s="76"/>
      <c r="C974146" s="75"/>
    </row>
    <row r="974147" spans="2:3" x14ac:dyDescent="0.25">
      <c r="B974147" s="76"/>
      <c r="C974147" s="75"/>
    </row>
    <row r="974148" spans="2:3" x14ac:dyDescent="0.25">
      <c r="B974148" s="76"/>
      <c r="C974148" s="75"/>
    </row>
    <row r="974149" spans="2:3" x14ac:dyDescent="0.25">
      <c r="B974149" s="76"/>
      <c r="C974149" s="75"/>
    </row>
    <row r="974150" spans="2:3" x14ac:dyDescent="0.25">
      <c r="B974150" s="76"/>
      <c r="C974150" s="75"/>
    </row>
    <row r="974151" spans="2:3" x14ac:dyDescent="0.25">
      <c r="B974151" s="76"/>
      <c r="C974151" s="75"/>
    </row>
    <row r="974152" spans="2:3" x14ac:dyDescent="0.25">
      <c r="B974152" s="76"/>
      <c r="C974152" s="75"/>
    </row>
    <row r="974153" spans="2:3" x14ac:dyDescent="0.25">
      <c r="B974153" s="76"/>
      <c r="C974153" s="75"/>
    </row>
    <row r="974263" spans="2:3" x14ac:dyDescent="0.25">
      <c r="B974263" s="76"/>
      <c r="C974263" s="75"/>
    </row>
    <row r="974264" spans="2:3" x14ac:dyDescent="0.25">
      <c r="B974264" s="76"/>
      <c r="C974264" s="75"/>
    </row>
    <row r="974265" spans="2:3" x14ac:dyDescent="0.25">
      <c r="B974265" s="76"/>
      <c r="C974265" s="75"/>
    </row>
    <row r="974266" spans="2:3" x14ac:dyDescent="0.25">
      <c r="B974266" s="76"/>
      <c r="C974266" s="75"/>
    </row>
    <row r="974267" spans="2:3" x14ac:dyDescent="0.25">
      <c r="B974267" s="76"/>
      <c r="C974267" s="75"/>
    </row>
    <row r="974268" spans="2:3" x14ac:dyDescent="0.25">
      <c r="B974268" s="76"/>
      <c r="C974268" s="75"/>
    </row>
    <row r="974269" spans="2:3" x14ac:dyDescent="0.25">
      <c r="B974269" s="76"/>
      <c r="C974269" s="75"/>
    </row>
    <row r="974270" spans="2:3" x14ac:dyDescent="0.25">
      <c r="B974270" s="76"/>
      <c r="C974270" s="75"/>
    </row>
    <row r="974271" spans="2:3" x14ac:dyDescent="0.25">
      <c r="B974271" s="76"/>
      <c r="C974271" s="75"/>
    </row>
    <row r="974272" spans="2:3" x14ac:dyDescent="0.25">
      <c r="B974272" s="76"/>
      <c r="C974272" s="75"/>
    </row>
    <row r="974273" spans="2:3" x14ac:dyDescent="0.25">
      <c r="B974273" s="76"/>
      <c r="C974273" s="75"/>
    </row>
    <row r="974274" spans="2:3" x14ac:dyDescent="0.25">
      <c r="B974274" s="76"/>
      <c r="C974274" s="75"/>
    </row>
    <row r="974275" spans="2:3" x14ac:dyDescent="0.25">
      <c r="B974275" s="76"/>
      <c r="C974275" s="75"/>
    </row>
    <row r="974385" spans="2:3" x14ac:dyDescent="0.25">
      <c r="B974385" s="76"/>
      <c r="C974385" s="75"/>
    </row>
    <row r="974386" spans="2:3" x14ac:dyDescent="0.25">
      <c r="B974386" s="76"/>
      <c r="C974386" s="75"/>
    </row>
    <row r="974387" spans="2:3" x14ac:dyDescent="0.25">
      <c r="B974387" s="76"/>
      <c r="C974387" s="75"/>
    </row>
    <row r="974388" spans="2:3" x14ac:dyDescent="0.25">
      <c r="B974388" s="76"/>
      <c r="C974388" s="75"/>
    </row>
    <row r="974389" spans="2:3" x14ac:dyDescent="0.25">
      <c r="B974389" s="76"/>
      <c r="C974389" s="75"/>
    </row>
    <row r="974390" spans="2:3" x14ac:dyDescent="0.25">
      <c r="B974390" s="76"/>
      <c r="C974390" s="75"/>
    </row>
    <row r="974391" spans="2:3" x14ac:dyDescent="0.25">
      <c r="B974391" s="76"/>
      <c r="C974391" s="75"/>
    </row>
    <row r="974392" spans="2:3" x14ac:dyDescent="0.25">
      <c r="B974392" s="76"/>
      <c r="C974392" s="75"/>
    </row>
    <row r="974393" spans="2:3" x14ac:dyDescent="0.25">
      <c r="B974393" s="76"/>
      <c r="C974393" s="75"/>
    </row>
    <row r="974394" spans="2:3" x14ac:dyDescent="0.25">
      <c r="B974394" s="76"/>
      <c r="C974394" s="75"/>
    </row>
    <row r="974395" spans="2:3" x14ac:dyDescent="0.25">
      <c r="B974395" s="76"/>
      <c r="C974395" s="75"/>
    </row>
    <row r="974396" spans="2:3" x14ac:dyDescent="0.25">
      <c r="B974396" s="76"/>
      <c r="C974396" s="75"/>
    </row>
    <row r="974397" spans="2:3" x14ac:dyDescent="0.25">
      <c r="B974397" s="76"/>
      <c r="C974397" s="75"/>
    </row>
    <row r="974507" spans="2:3" x14ac:dyDescent="0.25">
      <c r="B974507" s="76"/>
      <c r="C974507" s="75"/>
    </row>
    <row r="974508" spans="2:3" x14ac:dyDescent="0.25">
      <c r="B974508" s="76"/>
      <c r="C974508" s="75"/>
    </row>
    <row r="974509" spans="2:3" x14ac:dyDescent="0.25">
      <c r="B974509" s="76"/>
      <c r="C974509" s="75"/>
    </row>
    <row r="974510" spans="2:3" x14ac:dyDescent="0.25">
      <c r="B974510" s="76"/>
      <c r="C974510" s="75"/>
    </row>
    <row r="974511" spans="2:3" x14ac:dyDescent="0.25">
      <c r="B974511" s="76"/>
      <c r="C974511" s="75"/>
    </row>
    <row r="974512" spans="2:3" x14ac:dyDescent="0.25">
      <c r="B974512" s="76"/>
      <c r="C974512" s="75"/>
    </row>
    <row r="974513" spans="2:3" x14ac:dyDescent="0.25">
      <c r="B974513" s="76"/>
      <c r="C974513" s="75"/>
    </row>
    <row r="974514" spans="2:3" x14ac:dyDescent="0.25">
      <c r="B974514" s="76"/>
      <c r="C974514" s="75"/>
    </row>
    <row r="974515" spans="2:3" x14ac:dyDescent="0.25">
      <c r="B974515" s="76"/>
      <c r="C974515" s="75"/>
    </row>
    <row r="974516" spans="2:3" x14ac:dyDescent="0.25">
      <c r="B974516" s="76"/>
      <c r="C974516" s="75"/>
    </row>
    <row r="974517" spans="2:3" x14ac:dyDescent="0.25">
      <c r="B974517" s="76"/>
      <c r="C974517" s="75"/>
    </row>
    <row r="974518" spans="2:3" x14ac:dyDescent="0.25">
      <c r="B974518" s="76"/>
      <c r="C974518" s="75"/>
    </row>
    <row r="974519" spans="2:3" x14ac:dyDescent="0.25">
      <c r="B974519" s="76"/>
      <c r="C974519" s="75"/>
    </row>
    <row r="974629" spans="2:3" x14ac:dyDescent="0.25">
      <c r="B974629" s="76"/>
      <c r="C974629" s="75"/>
    </row>
    <row r="974630" spans="2:3" x14ac:dyDescent="0.25">
      <c r="B974630" s="76"/>
      <c r="C974630" s="75"/>
    </row>
    <row r="974631" spans="2:3" x14ac:dyDescent="0.25">
      <c r="B974631" s="76"/>
      <c r="C974631" s="75"/>
    </row>
    <row r="974632" spans="2:3" x14ac:dyDescent="0.25">
      <c r="B974632" s="76"/>
      <c r="C974632" s="75"/>
    </row>
    <row r="974633" spans="2:3" x14ac:dyDescent="0.25">
      <c r="B974633" s="76"/>
      <c r="C974633" s="75"/>
    </row>
    <row r="974634" spans="2:3" x14ac:dyDescent="0.25">
      <c r="B974634" s="76"/>
      <c r="C974634" s="75"/>
    </row>
    <row r="974635" spans="2:3" x14ac:dyDescent="0.25">
      <c r="B974635" s="76"/>
      <c r="C974635" s="75"/>
    </row>
    <row r="974636" spans="2:3" x14ac:dyDescent="0.25">
      <c r="B974636" s="76"/>
      <c r="C974636" s="75"/>
    </row>
    <row r="974637" spans="2:3" x14ac:dyDescent="0.25">
      <c r="B974637" s="76"/>
      <c r="C974637" s="75"/>
    </row>
    <row r="974638" spans="2:3" x14ac:dyDescent="0.25">
      <c r="B974638" s="76"/>
      <c r="C974638" s="75"/>
    </row>
    <row r="974639" spans="2:3" x14ac:dyDescent="0.25">
      <c r="B974639" s="76"/>
      <c r="C974639" s="75"/>
    </row>
    <row r="974640" spans="2:3" x14ac:dyDescent="0.25">
      <c r="B974640" s="76"/>
      <c r="C974640" s="75"/>
    </row>
    <row r="974641" spans="2:3" x14ac:dyDescent="0.25">
      <c r="B974641" s="76"/>
      <c r="C974641" s="75"/>
    </row>
    <row r="974751" spans="2:3" x14ac:dyDescent="0.25">
      <c r="B974751" s="76"/>
      <c r="C974751" s="75"/>
    </row>
    <row r="974752" spans="2:3" x14ac:dyDescent="0.25">
      <c r="B974752" s="76"/>
      <c r="C974752" s="75"/>
    </row>
    <row r="974753" spans="2:3" x14ac:dyDescent="0.25">
      <c r="B974753" s="76"/>
      <c r="C974753" s="75"/>
    </row>
    <row r="974754" spans="2:3" x14ac:dyDescent="0.25">
      <c r="B974754" s="76"/>
      <c r="C974754" s="75"/>
    </row>
    <row r="974755" spans="2:3" x14ac:dyDescent="0.25">
      <c r="B974755" s="76"/>
      <c r="C974755" s="75"/>
    </row>
    <row r="974756" spans="2:3" x14ac:dyDescent="0.25">
      <c r="B974756" s="76"/>
      <c r="C974756" s="75"/>
    </row>
    <row r="974757" spans="2:3" x14ac:dyDescent="0.25">
      <c r="B974757" s="76"/>
      <c r="C974757" s="75"/>
    </row>
    <row r="974758" spans="2:3" x14ac:dyDescent="0.25">
      <c r="B974758" s="76"/>
      <c r="C974758" s="75"/>
    </row>
    <row r="974759" spans="2:3" x14ac:dyDescent="0.25">
      <c r="B974759" s="76"/>
      <c r="C974759" s="75"/>
    </row>
    <row r="974760" spans="2:3" x14ac:dyDescent="0.25">
      <c r="B974760" s="76"/>
      <c r="C974760" s="75"/>
    </row>
    <row r="974761" spans="2:3" x14ac:dyDescent="0.25">
      <c r="B974761" s="76"/>
      <c r="C974761" s="75"/>
    </row>
    <row r="974762" spans="2:3" x14ac:dyDescent="0.25">
      <c r="B974762" s="76"/>
      <c r="C974762" s="75"/>
    </row>
    <row r="974763" spans="2:3" x14ac:dyDescent="0.25">
      <c r="B974763" s="76"/>
      <c r="C974763" s="75"/>
    </row>
    <row r="974873" spans="2:3" x14ac:dyDescent="0.25">
      <c r="B974873" s="76"/>
      <c r="C974873" s="75"/>
    </row>
    <row r="974874" spans="2:3" x14ac:dyDescent="0.25">
      <c r="B974874" s="76"/>
      <c r="C974874" s="75"/>
    </row>
    <row r="974875" spans="2:3" x14ac:dyDescent="0.25">
      <c r="B974875" s="76"/>
      <c r="C974875" s="75"/>
    </row>
    <row r="974876" spans="2:3" x14ac:dyDescent="0.25">
      <c r="B974876" s="76"/>
      <c r="C974876" s="75"/>
    </row>
    <row r="974877" spans="2:3" x14ac:dyDescent="0.25">
      <c r="B974877" s="76"/>
      <c r="C974877" s="75"/>
    </row>
    <row r="974878" spans="2:3" x14ac:dyDescent="0.25">
      <c r="B974878" s="76"/>
      <c r="C974878" s="75"/>
    </row>
    <row r="974879" spans="2:3" x14ac:dyDescent="0.25">
      <c r="B974879" s="76"/>
      <c r="C974879" s="75"/>
    </row>
    <row r="974880" spans="2:3" x14ac:dyDescent="0.25">
      <c r="B974880" s="76"/>
      <c r="C974880" s="75"/>
    </row>
    <row r="974881" spans="2:3" x14ac:dyDescent="0.25">
      <c r="B974881" s="76"/>
      <c r="C974881" s="75"/>
    </row>
    <row r="974882" spans="2:3" x14ac:dyDescent="0.25">
      <c r="B974882" s="76"/>
      <c r="C974882" s="75"/>
    </row>
    <row r="974883" spans="2:3" x14ac:dyDescent="0.25">
      <c r="B974883" s="76"/>
      <c r="C974883" s="75"/>
    </row>
    <row r="974884" spans="2:3" x14ac:dyDescent="0.25">
      <c r="B974884" s="76"/>
      <c r="C974884" s="75"/>
    </row>
    <row r="974885" spans="2:3" x14ac:dyDescent="0.25">
      <c r="B974885" s="76"/>
      <c r="C974885" s="75"/>
    </row>
    <row r="974995" spans="2:3" x14ac:dyDescent="0.25">
      <c r="B974995" s="76"/>
      <c r="C974995" s="75"/>
    </row>
    <row r="974996" spans="2:3" x14ac:dyDescent="0.25">
      <c r="B974996" s="76"/>
      <c r="C974996" s="75"/>
    </row>
    <row r="974997" spans="2:3" x14ac:dyDescent="0.25">
      <c r="B974997" s="76"/>
      <c r="C974997" s="75"/>
    </row>
    <row r="974998" spans="2:3" x14ac:dyDescent="0.25">
      <c r="B974998" s="76"/>
      <c r="C974998" s="75"/>
    </row>
    <row r="974999" spans="2:3" x14ac:dyDescent="0.25">
      <c r="B974999" s="76"/>
      <c r="C974999" s="75"/>
    </row>
    <row r="975000" spans="2:3" x14ac:dyDescent="0.25">
      <c r="B975000" s="76"/>
      <c r="C975000" s="75"/>
    </row>
    <row r="975001" spans="2:3" x14ac:dyDescent="0.25">
      <c r="B975001" s="76"/>
      <c r="C975001" s="75"/>
    </row>
    <row r="975002" spans="2:3" x14ac:dyDescent="0.25">
      <c r="B975002" s="76"/>
      <c r="C975002" s="75"/>
    </row>
    <row r="975003" spans="2:3" x14ac:dyDescent="0.25">
      <c r="B975003" s="76"/>
      <c r="C975003" s="75"/>
    </row>
    <row r="975004" spans="2:3" x14ac:dyDescent="0.25">
      <c r="B975004" s="76"/>
      <c r="C975004" s="75"/>
    </row>
    <row r="975005" spans="2:3" x14ac:dyDescent="0.25">
      <c r="B975005" s="76"/>
      <c r="C975005" s="75"/>
    </row>
    <row r="975006" spans="2:3" x14ac:dyDescent="0.25">
      <c r="B975006" s="76"/>
      <c r="C975006" s="75"/>
    </row>
    <row r="975007" spans="2:3" x14ac:dyDescent="0.25">
      <c r="B975007" s="76"/>
      <c r="C975007" s="75"/>
    </row>
    <row r="975117" spans="2:3" x14ac:dyDescent="0.25">
      <c r="B975117" s="76"/>
      <c r="C975117" s="75"/>
    </row>
    <row r="975118" spans="2:3" x14ac:dyDescent="0.25">
      <c r="B975118" s="76"/>
      <c r="C975118" s="75"/>
    </row>
    <row r="975119" spans="2:3" x14ac:dyDescent="0.25">
      <c r="B975119" s="76"/>
      <c r="C975119" s="75"/>
    </row>
    <row r="975120" spans="2:3" x14ac:dyDescent="0.25">
      <c r="B975120" s="76"/>
      <c r="C975120" s="75"/>
    </row>
    <row r="975121" spans="2:3" x14ac:dyDescent="0.25">
      <c r="B975121" s="76"/>
      <c r="C975121" s="75"/>
    </row>
    <row r="975122" spans="2:3" x14ac:dyDescent="0.25">
      <c r="B975122" s="76"/>
      <c r="C975122" s="75"/>
    </row>
    <row r="975123" spans="2:3" x14ac:dyDescent="0.25">
      <c r="B975123" s="76"/>
      <c r="C975123" s="75"/>
    </row>
    <row r="975124" spans="2:3" x14ac:dyDescent="0.25">
      <c r="B975124" s="76"/>
      <c r="C975124" s="75"/>
    </row>
    <row r="975125" spans="2:3" x14ac:dyDescent="0.25">
      <c r="B975125" s="76"/>
      <c r="C975125" s="75"/>
    </row>
    <row r="975126" spans="2:3" x14ac:dyDescent="0.25">
      <c r="B975126" s="76"/>
      <c r="C975126" s="75"/>
    </row>
    <row r="975127" spans="2:3" x14ac:dyDescent="0.25">
      <c r="B975127" s="76"/>
      <c r="C975127" s="75"/>
    </row>
    <row r="975128" spans="2:3" x14ac:dyDescent="0.25">
      <c r="B975128" s="76"/>
      <c r="C975128" s="75"/>
    </row>
    <row r="975129" spans="2:3" x14ac:dyDescent="0.25">
      <c r="B975129" s="76"/>
      <c r="C975129" s="75"/>
    </row>
    <row r="975239" spans="2:3" x14ac:dyDescent="0.25">
      <c r="B975239" s="76"/>
      <c r="C975239" s="75"/>
    </row>
    <row r="975240" spans="2:3" x14ac:dyDescent="0.25">
      <c r="B975240" s="76"/>
      <c r="C975240" s="75"/>
    </row>
    <row r="975241" spans="2:3" x14ac:dyDescent="0.25">
      <c r="B975241" s="76"/>
      <c r="C975241" s="75"/>
    </row>
    <row r="975242" spans="2:3" x14ac:dyDescent="0.25">
      <c r="B975242" s="76"/>
      <c r="C975242" s="75"/>
    </row>
    <row r="975243" spans="2:3" x14ac:dyDescent="0.25">
      <c r="B975243" s="76"/>
      <c r="C975243" s="75"/>
    </row>
    <row r="975244" spans="2:3" x14ac:dyDescent="0.25">
      <c r="B975244" s="76"/>
      <c r="C975244" s="75"/>
    </row>
    <row r="975245" spans="2:3" x14ac:dyDescent="0.25">
      <c r="B975245" s="76"/>
      <c r="C975245" s="75"/>
    </row>
    <row r="975246" spans="2:3" x14ac:dyDescent="0.25">
      <c r="B975246" s="76"/>
      <c r="C975246" s="75"/>
    </row>
    <row r="975247" spans="2:3" x14ac:dyDescent="0.25">
      <c r="B975247" s="76"/>
      <c r="C975247" s="75"/>
    </row>
    <row r="975248" spans="2:3" x14ac:dyDescent="0.25">
      <c r="B975248" s="76"/>
      <c r="C975248" s="75"/>
    </row>
    <row r="975249" spans="2:3" x14ac:dyDescent="0.25">
      <c r="B975249" s="76"/>
      <c r="C975249" s="75"/>
    </row>
    <row r="975250" spans="2:3" x14ac:dyDescent="0.25">
      <c r="B975250" s="76"/>
      <c r="C975250" s="75"/>
    </row>
    <row r="975251" spans="2:3" x14ac:dyDescent="0.25">
      <c r="B975251" s="76"/>
      <c r="C975251" s="75"/>
    </row>
    <row r="975361" spans="2:3" x14ac:dyDescent="0.25">
      <c r="B975361" s="76"/>
      <c r="C975361" s="75"/>
    </row>
    <row r="975362" spans="2:3" x14ac:dyDescent="0.25">
      <c r="B975362" s="76"/>
      <c r="C975362" s="75"/>
    </row>
    <row r="975363" spans="2:3" x14ac:dyDescent="0.25">
      <c r="B975363" s="76"/>
      <c r="C975363" s="75"/>
    </row>
    <row r="975364" spans="2:3" x14ac:dyDescent="0.25">
      <c r="B975364" s="76"/>
      <c r="C975364" s="75"/>
    </row>
    <row r="975365" spans="2:3" x14ac:dyDescent="0.25">
      <c r="B975365" s="76"/>
      <c r="C975365" s="75"/>
    </row>
    <row r="975366" spans="2:3" x14ac:dyDescent="0.25">
      <c r="B975366" s="76"/>
      <c r="C975366" s="75"/>
    </row>
    <row r="975367" spans="2:3" x14ac:dyDescent="0.25">
      <c r="B975367" s="76"/>
      <c r="C975367" s="75"/>
    </row>
    <row r="975368" spans="2:3" x14ac:dyDescent="0.25">
      <c r="B975368" s="76"/>
      <c r="C975368" s="75"/>
    </row>
    <row r="975369" spans="2:3" x14ac:dyDescent="0.25">
      <c r="B975369" s="76"/>
      <c r="C975369" s="75"/>
    </row>
    <row r="975370" spans="2:3" x14ac:dyDescent="0.25">
      <c r="B975370" s="76"/>
      <c r="C975370" s="75"/>
    </row>
    <row r="975371" spans="2:3" x14ac:dyDescent="0.25">
      <c r="B975371" s="76"/>
      <c r="C975371" s="75"/>
    </row>
    <row r="975372" spans="2:3" x14ac:dyDescent="0.25">
      <c r="B975372" s="76"/>
      <c r="C975372" s="75"/>
    </row>
    <row r="975373" spans="2:3" x14ac:dyDescent="0.25">
      <c r="B975373" s="76"/>
      <c r="C975373" s="75"/>
    </row>
    <row r="975483" spans="2:3" x14ac:dyDescent="0.25">
      <c r="B975483" s="76"/>
      <c r="C975483" s="75"/>
    </row>
    <row r="975484" spans="2:3" x14ac:dyDescent="0.25">
      <c r="B975484" s="76"/>
      <c r="C975484" s="75"/>
    </row>
    <row r="975485" spans="2:3" x14ac:dyDescent="0.25">
      <c r="B975485" s="76"/>
      <c r="C975485" s="75"/>
    </row>
    <row r="975486" spans="2:3" x14ac:dyDescent="0.25">
      <c r="B975486" s="76"/>
      <c r="C975486" s="75"/>
    </row>
    <row r="975487" spans="2:3" x14ac:dyDescent="0.25">
      <c r="B975487" s="76"/>
      <c r="C975487" s="75"/>
    </row>
    <row r="975488" spans="2:3" x14ac:dyDescent="0.25">
      <c r="B975488" s="76"/>
      <c r="C975488" s="75"/>
    </row>
    <row r="975489" spans="2:3" x14ac:dyDescent="0.25">
      <c r="B975489" s="76"/>
      <c r="C975489" s="75"/>
    </row>
    <row r="975490" spans="2:3" x14ac:dyDescent="0.25">
      <c r="B975490" s="76"/>
      <c r="C975490" s="75"/>
    </row>
    <row r="975491" spans="2:3" x14ac:dyDescent="0.25">
      <c r="B975491" s="76"/>
      <c r="C975491" s="75"/>
    </row>
    <row r="975492" spans="2:3" x14ac:dyDescent="0.25">
      <c r="B975492" s="76"/>
      <c r="C975492" s="75"/>
    </row>
    <row r="975493" spans="2:3" x14ac:dyDescent="0.25">
      <c r="B975493" s="76"/>
      <c r="C975493" s="75"/>
    </row>
    <row r="975494" spans="2:3" x14ac:dyDescent="0.25">
      <c r="B975494" s="76"/>
      <c r="C975494" s="75"/>
    </row>
    <row r="975495" spans="2:3" x14ac:dyDescent="0.25">
      <c r="B975495" s="76"/>
      <c r="C975495" s="75"/>
    </row>
    <row r="975605" spans="2:3" x14ac:dyDescent="0.25">
      <c r="B975605" s="76"/>
      <c r="C975605" s="75"/>
    </row>
    <row r="975606" spans="2:3" x14ac:dyDescent="0.25">
      <c r="B975606" s="76"/>
      <c r="C975606" s="75"/>
    </row>
    <row r="975607" spans="2:3" x14ac:dyDescent="0.25">
      <c r="B975607" s="76"/>
      <c r="C975607" s="75"/>
    </row>
    <row r="975608" spans="2:3" x14ac:dyDescent="0.25">
      <c r="B975608" s="76"/>
      <c r="C975608" s="75"/>
    </row>
    <row r="975609" spans="2:3" x14ac:dyDescent="0.25">
      <c r="B975609" s="76"/>
      <c r="C975609" s="75"/>
    </row>
    <row r="975610" spans="2:3" x14ac:dyDescent="0.25">
      <c r="B975610" s="76"/>
      <c r="C975610" s="75"/>
    </row>
    <row r="975611" spans="2:3" x14ac:dyDescent="0.25">
      <c r="B975611" s="76"/>
      <c r="C975611" s="75"/>
    </row>
    <row r="975612" spans="2:3" x14ac:dyDescent="0.25">
      <c r="B975612" s="76"/>
      <c r="C975612" s="75"/>
    </row>
    <row r="975613" spans="2:3" x14ac:dyDescent="0.25">
      <c r="B975613" s="76"/>
      <c r="C975613" s="75"/>
    </row>
    <row r="975614" spans="2:3" x14ac:dyDescent="0.25">
      <c r="B975614" s="76"/>
      <c r="C975614" s="75"/>
    </row>
    <row r="975615" spans="2:3" x14ac:dyDescent="0.25">
      <c r="B975615" s="76"/>
      <c r="C975615" s="75"/>
    </row>
    <row r="975616" spans="2:3" x14ac:dyDescent="0.25">
      <c r="B975616" s="76"/>
      <c r="C975616" s="75"/>
    </row>
    <row r="975617" spans="2:3" x14ac:dyDescent="0.25">
      <c r="B975617" s="76"/>
      <c r="C975617" s="75"/>
    </row>
    <row r="975727" spans="2:3" x14ac:dyDescent="0.25">
      <c r="B975727" s="76"/>
      <c r="C975727" s="75"/>
    </row>
    <row r="975728" spans="2:3" x14ac:dyDescent="0.25">
      <c r="B975728" s="76"/>
      <c r="C975728" s="75"/>
    </row>
    <row r="975729" spans="2:3" x14ac:dyDescent="0.25">
      <c r="B975729" s="76"/>
      <c r="C975729" s="75"/>
    </row>
    <row r="975730" spans="2:3" x14ac:dyDescent="0.25">
      <c r="B975730" s="76"/>
      <c r="C975730" s="75"/>
    </row>
    <row r="975731" spans="2:3" x14ac:dyDescent="0.25">
      <c r="B975731" s="76"/>
      <c r="C975731" s="75"/>
    </row>
    <row r="975732" spans="2:3" x14ac:dyDescent="0.25">
      <c r="B975732" s="76"/>
      <c r="C975732" s="75"/>
    </row>
    <row r="975733" spans="2:3" x14ac:dyDescent="0.25">
      <c r="B975733" s="76"/>
      <c r="C975733" s="75"/>
    </row>
    <row r="975734" spans="2:3" x14ac:dyDescent="0.25">
      <c r="B975734" s="76"/>
      <c r="C975734" s="75"/>
    </row>
    <row r="975735" spans="2:3" x14ac:dyDescent="0.25">
      <c r="B975735" s="76"/>
      <c r="C975735" s="75"/>
    </row>
    <row r="975736" spans="2:3" x14ac:dyDescent="0.25">
      <c r="B975736" s="76"/>
      <c r="C975736" s="75"/>
    </row>
    <row r="975737" spans="2:3" x14ac:dyDescent="0.25">
      <c r="B975737" s="76"/>
      <c r="C975737" s="75"/>
    </row>
    <row r="975738" spans="2:3" x14ac:dyDescent="0.25">
      <c r="B975738" s="76"/>
      <c r="C975738" s="75"/>
    </row>
    <row r="975739" spans="2:3" x14ac:dyDescent="0.25">
      <c r="B975739" s="76"/>
      <c r="C975739" s="75"/>
    </row>
    <row r="975849" spans="2:3" x14ac:dyDescent="0.25">
      <c r="B975849" s="76"/>
      <c r="C975849" s="75"/>
    </row>
    <row r="975850" spans="2:3" x14ac:dyDescent="0.25">
      <c r="B975850" s="76"/>
      <c r="C975850" s="75"/>
    </row>
    <row r="975851" spans="2:3" x14ac:dyDescent="0.25">
      <c r="B975851" s="76"/>
      <c r="C975851" s="75"/>
    </row>
    <row r="975852" spans="2:3" x14ac:dyDescent="0.25">
      <c r="B975852" s="76"/>
      <c r="C975852" s="75"/>
    </row>
    <row r="975853" spans="2:3" x14ac:dyDescent="0.25">
      <c r="B975853" s="76"/>
      <c r="C975853" s="75"/>
    </row>
    <row r="975854" spans="2:3" x14ac:dyDescent="0.25">
      <c r="B975854" s="76"/>
      <c r="C975854" s="75"/>
    </row>
    <row r="975855" spans="2:3" x14ac:dyDescent="0.25">
      <c r="B975855" s="76"/>
      <c r="C975855" s="75"/>
    </row>
    <row r="975856" spans="2:3" x14ac:dyDescent="0.25">
      <c r="B975856" s="76"/>
      <c r="C975856" s="75"/>
    </row>
    <row r="975857" spans="2:3" x14ac:dyDescent="0.25">
      <c r="B975857" s="76"/>
      <c r="C975857" s="75"/>
    </row>
    <row r="975858" spans="2:3" x14ac:dyDescent="0.25">
      <c r="B975858" s="76"/>
      <c r="C975858" s="75"/>
    </row>
    <row r="975859" spans="2:3" x14ac:dyDescent="0.25">
      <c r="B975859" s="76"/>
      <c r="C975859" s="75"/>
    </row>
    <row r="975860" spans="2:3" x14ac:dyDescent="0.25">
      <c r="B975860" s="76"/>
      <c r="C975860" s="75"/>
    </row>
    <row r="975861" spans="2:3" x14ac:dyDescent="0.25">
      <c r="B975861" s="76"/>
      <c r="C975861" s="75"/>
    </row>
    <row r="975971" spans="2:3" x14ac:dyDescent="0.25">
      <c r="B975971" s="76"/>
      <c r="C975971" s="75"/>
    </row>
    <row r="975972" spans="2:3" x14ac:dyDescent="0.25">
      <c r="B975972" s="76"/>
      <c r="C975972" s="75"/>
    </row>
    <row r="975973" spans="2:3" x14ac:dyDescent="0.25">
      <c r="B975973" s="76"/>
      <c r="C975973" s="75"/>
    </row>
    <row r="975974" spans="2:3" x14ac:dyDescent="0.25">
      <c r="B975974" s="76"/>
      <c r="C975974" s="75"/>
    </row>
    <row r="975975" spans="2:3" x14ac:dyDescent="0.25">
      <c r="B975975" s="76"/>
      <c r="C975975" s="75"/>
    </row>
    <row r="975976" spans="2:3" x14ac:dyDescent="0.25">
      <c r="B975976" s="76"/>
      <c r="C975976" s="75"/>
    </row>
    <row r="975977" spans="2:3" x14ac:dyDescent="0.25">
      <c r="B975977" s="76"/>
      <c r="C975977" s="75"/>
    </row>
    <row r="975978" spans="2:3" x14ac:dyDescent="0.25">
      <c r="B975978" s="76"/>
      <c r="C975978" s="75"/>
    </row>
    <row r="975979" spans="2:3" x14ac:dyDescent="0.25">
      <c r="B975979" s="76"/>
      <c r="C975979" s="75"/>
    </row>
    <row r="975980" spans="2:3" x14ac:dyDescent="0.25">
      <c r="B975980" s="76"/>
      <c r="C975980" s="75"/>
    </row>
    <row r="975981" spans="2:3" x14ac:dyDescent="0.25">
      <c r="B975981" s="76"/>
      <c r="C975981" s="75"/>
    </row>
    <row r="975982" spans="2:3" x14ac:dyDescent="0.25">
      <c r="B975982" s="76"/>
      <c r="C975982" s="75"/>
    </row>
    <row r="975983" spans="2:3" x14ac:dyDescent="0.25">
      <c r="B975983" s="76"/>
      <c r="C975983" s="75"/>
    </row>
    <row r="976093" spans="2:3" x14ac:dyDescent="0.25">
      <c r="B976093" s="76"/>
      <c r="C976093" s="75"/>
    </row>
    <row r="976094" spans="2:3" x14ac:dyDescent="0.25">
      <c r="B976094" s="76"/>
      <c r="C976094" s="75"/>
    </row>
    <row r="976095" spans="2:3" x14ac:dyDescent="0.25">
      <c r="B976095" s="76"/>
      <c r="C976095" s="75"/>
    </row>
    <row r="976096" spans="2:3" x14ac:dyDescent="0.25">
      <c r="B976096" s="76"/>
      <c r="C976096" s="75"/>
    </row>
    <row r="976097" spans="2:3" x14ac:dyDescent="0.25">
      <c r="B976097" s="76"/>
      <c r="C976097" s="75"/>
    </row>
    <row r="976098" spans="2:3" x14ac:dyDescent="0.25">
      <c r="B976098" s="76"/>
      <c r="C976098" s="75"/>
    </row>
    <row r="976099" spans="2:3" x14ac:dyDescent="0.25">
      <c r="B976099" s="76"/>
      <c r="C976099" s="75"/>
    </row>
    <row r="976100" spans="2:3" x14ac:dyDescent="0.25">
      <c r="B976100" s="76"/>
      <c r="C976100" s="75"/>
    </row>
    <row r="976101" spans="2:3" x14ac:dyDescent="0.25">
      <c r="B976101" s="76"/>
      <c r="C976101" s="75"/>
    </row>
    <row r="976102" spans="2:3" x14ac:dyDescent="0.25">
      <c r="B976102" s="76"/>
      <c r="C976102" s="75"/>
    </row>
    <row r="976103" spans="2:3" x14ac:dyDescent="0.25">
      <c r="B976103" s="76"/>
      <c r="C976103" s="75"/>
    </row>
    <row r="976104" spans="2:3" x14ac:dyDescent="0.25">
      <c r="B976104" s="76"/>
      <c r="C976104" s="75"/>
    </row>
    <row r="976105" spans="2:3" x14ac:dyDescent="0.25">
      <c r="B976105" s="76"/>
      <c r="C976105" s="75"/>
    </row>
    <row r="976215" spans="2:3" x14ac:dyDescent="0.25">
      <c r="B976215" s="76"/>
      <c r="C976215" s="75"/>
    </row>
    <row r="976216" spans="2:3" x14ac:dyDescent="0.25">
      <c r="B976216" s="76"/>
      <c r="C976216" s="75"/>
    </row>
    <row r="976217" spans="2:3" x14ac:dyDescent="0.25">
      <c r="B976217" s="76"/>
      <c r="C976217" s="75"/>
    </row>
    <row r="976218" spans="2:3" x14ac:dyDescent="0.25">
      <c r="B976218" s="76"/>
      <c r="C976218" s="75"/>
    </row>
    <row r="976219" spans="2:3" x14ac:dyDescent="0.25">
      <c r="B976219" s="76"/>
      <c r="C976219" s="75"/>
    </row>
    <row r="976220" spans="2:3" x14ac:dyDescent="0.25">
      <c r="B976220" s="76"/>
      <c r="C976220" s="75"/>
    </row>
    <row r="976221" spans="2:3" x14ac:dyDescent="0.25">
      <c r="B976221" s="76"/>
      <c r="C976221" s="75"/>
    </row>
    <row r="976222" spans="2:3" x14ac:dyDescent="0.25">
      <c r="B976222" s="76"/>
      <c r="C976222" s="75"/>
    </row>
    <row r="976223" spans="2:3" x14ac:dyDescent="0.25">
      <c r="B976223" s="76"/>
      <c r="C976223" s="75"/>
    </row>
    <row r="976224" spans="2:3" x14ac:dyDescent="0.25">
      <c r="B976224" s="76"/>
      <c r="C976224" s="75"/>
    </row>
    <row r="976225" spans="2:3" x14ac:dyDescent="0.25">
      <c r="B976225" s="76"/>
      <c r="C976225" s="75"/>
    </row>
    <row r="976226" spans="2:3" x14ac:dyDescent="0.25">
      <c r="B976226" s="76"/>
      <c r="C976226" s="75"/>
    </row>
    <row r="976227" spans="2:3" x14ac:dyDescent="0.25">
      <c r="B976227" s="76"/>
      <c r="C976227" s="75"/>
    </row>
    <row r="976337" spans="2:3" x14ac:dyDescent="0.25">
      <c r="B976337" s="76"/>
      <c r="C976337" s="75"/>
    </row>
    <row r="976338" spans="2:3" x14ac:dyDescent="0.25">
      <c r="B976338" s="76"/>
      <c r="C976338" s="75"/>
    </row>
    <row r="976339" spans="2:3" x14ac:dyDescent="0.25">
      <c r="B976339" s="76"/>
      <c r="C976339" s="75"/>
    </row>
    <row r="976340" spans="2:3" x14ac:dyDescent="0.25">
      <c r="B976340" s="76"/>
      <c r="C976340" s="75"/>
    </row>
    <row r="976341" spans="2:3" x14ac:dyDescent="0.25">
      <c r="B976341" s="76"/>
      <c r="C976341" s="75"/>
    </row>
    <row r="976342" spans="2:3" x14ac:dyDescent="0.25">
      <c r="B976342" s="76"/>
      <c r="C976342" s="75"/>
    </row>
    <row r="976343" spans="2:3" x14ac:dyDescent="0.25">
      <c r="B976343" s="76"/>
      <c r="C976343" s="75"/>
    </row>
    <row r="976344" spans="2:3" x14ac:dyDescent="0.25">
      <c r="B976344" s="76"/>
      <c r="C976344" s="75"/>
    </row>
    <row r="976345" spans="2:3" x14ac:dyDescent="0.25">
      <c r="B976345" s="76"/>
      <c r="C976345" s="75"/>
    </row>
    <row r="976346" spans="2:3" x14ac:dyDescent="0.25">
      <c r="B976346" s="76"/>
      <c r="C976346" s="75"/>
    </row>
    <row r="976347" spans="2:3" x14ac:dyDescent="0.25">
      <c r="B976347" s="76"/>
      <c r="C976347" s="75"/>
    </row>
    <row r="976348" spans="2:3" x14ac:dyDescent="0.25">
      <c r="B976348" s="76"/>
      <c r="C976348" s="75"/>
    </row>
    <row r="976349" spans="2:3" x14ac:dyDescent="0.25">
      <c r="B976349" s="76"/>
      <c r="C976349" s="75"/>
    </row>
    <row r="976459" spans="2:3" x14ac:dyDescent="0.25">
      <c r="B976459" s="76"/>
      <c r="C976459" s="75"/>
    </row>
    <row r="976460" spans="2:3" x14ac:dyDescent="0.25">
      <c r="B976460" s="76"/>
      <c r="C976460" s="75"/>
    </row>
    <row r="976461" spans="2:3" x14ac:dyDescent="0.25">
      <c r="B976461" s="76"/>
      <c r="C976461" s="75"/>
    </row>
    <row r="976462" spans="2:3" x14ac:dyDescent="0.25">
      <c r="B976462" s="76"/>
      <c r="C976462" s="75"/>
    </row>
    <row r="976463" spans="2:3" x14ac:dyDescent="0.25">
      <c r="B976463" s="76"/>
      <c r="C976463" s="75"/>
    </row>
    <row r="976464" spans="2:3" x14ac:dyDescent="0.25">
      <c r="B976464" s="76"/>
      <c r="C976464" s="75"/>
    </row>
    <row r="976465" spans="2:3" x14ac:dyDescent="0.25">
      <c r="B976465" s="76"/>
      <c r="C976465" s="75"/>
    </row>
    <row r="976466" spans="2:3" x14ac:dyDescent="0.25">
      <c r="B976466" s="76"/>
      <c r="C976466" s="75"/>
    </row>
    <row r="976467" spans="2:3" x14ac:dyDescent="0.25">
      <c r="B976467" s="76"/>
      <c r="C976467" s="75"/>
    </row>
    <row r="976468" spans="2:3" x14ac:dyDescent="0.25">
      <c r="B976468" s="76"/>
      <c r="C976468" s="75"/>
    </row>
    <row r="976469" spans="2:3" x14ac:dyDescent="0.25">
      <c r="B976469" s="76"/>
      <c r="C976469" s="75"/>
    </row>
    <row r="976470" spans="2:3" x14ac:dyDescent="0.25">
      <c r="B976470" s="76"/>
      <c r="C976470" s="75"/>
    </row>
    <row r="976471" spans="2:3" x14ac:dyDescent="0.25">
      <c r="B976471" s="76"/>
      <c r="C976471" s="75"/>
    </row>
    <row r="976581" spans="2:3" x14ac:dyDescent="0.25">
      <c r="B976581" s="76"/>
      <c r="C976581" s="75"/>
    </row>
    <row r="976582" spans="2:3" x14ac:dyDescent="0.25">
      <c r="B976582" s="76"/>
      <c r="C976582" s="75"/>
    </row>
    <row r="976583" spans="2:3" x14ac:dyDescent="0.25">
      <c r="B976583" s="76"/>
      <c r="C976583" s="75"/>
    </row>
    <row r="976584" spans="2:3" x14ac:dyDescent="0.25">
      <c r="B976584" s="76"/>
      <c r="C976584" s="75"/>
    </row>
    <row r="976585" spans="2:3" x14ac:dyDescent="0.25">
      <c r="B976585" s="76"/>
      <c r="C976585" s="75"/>
    </row>
    <row r="976586" spans="2:3" x14ac:dyDescent="0.25">
      <c r="B976586" s="76"/>
      <c r="C976586" s="75"/>
    </row>
    <row r="976587" spans="2:3" x14ac:dyDescent="0.25">
      <c r="B976587" s="76"/>
      <c r="C976587" s="75"/>
    </row>
    <row r="976588" spans="2:3" x14ac:dyDescent="0.25">
      <c r="B976588" s="76"/>
      <c r="C976588" s="75"/>
    </row>
    <row r="976589" spans="2:3" x14ac:dyDescent="0.25">
      <c r="B976589" s="76"/>
      <c r="C976589" s="75"/>
    </row>
    <row r="976590" spans="2:3" x14ac:dyDescent="0.25">
      <c r="B976590" s="76"/>
      <c r="C976590" s="75"/>
    </row>
    <row r="976591" spans="2:3" x14ac:dyDescent="0.25">
      <c r="B976591" s="76"/>
      <c r="C976591" s="75"/>
    </row>
    <row r="976592" spans="2:3" x14ac:dyDescent="0.25">
      <c r="B976592" s="76"/>
      <c r="C976592" s="75"/>
    </row>
    <row r="976593" spans="2:3" x14ac:dyDescent="0.25">
      <c r="B976593" s="76"/>
      <c r="C976593" s="75"/>
    </row>
    <row r="976703" spans="2:3" x14ac:dyDescent="0.25">
      <c r="B976703" s="76"/>
      <c r="C976703" s="75"/>
    </row>
    <row r="976704" spans="2:3" x14ac:dyDescent="0.25">
      <c r="B976704" s="76"/>
      <c r="C976704" s="75"/>
    </row>
    <row r="976705" spans="2:3" x14ac:dyDescent="0.25">
      <c r="B976705" s="76"/>
      <c r="C976705" s="75"/>
    </row>
    <row r="976706" spans="2:3" x14ac:dyDescent="0.25">
      <c r="B976706" s="76"/>
      <c r="C976706" s="75"/>
    </row>
    <row r="976707" spans="2:3" x14ac:dyDescent="0.25">
      <c r="B976707" s="76"/>
      <c r="C976707" s="75"/>
    </row>
    <row r="976708" spans="2:3" x14ac:dyDescent="0.25">
      <c r="B976708" s="76"/>
      <c r="C976708" s="75"/>
    </row>
    <row r="976709" spans="2:3" x14ac:dyDescent="0.25">
      <c r="B976709" s="76"/>
      <c r="C976709" s="75"/>
    </row>
    <row r="976710" spans="2:3" x14ac:dyDescent="0.25">
      <c r="B976710" s="76"/>
      <c r="C976710" s="75"/>
    </row>
    <row r="976711" spans="2:3" x14ac:dyDescent="0.25">
      <c r="B976711" s="76"/>
      <c r="C976711" s="75"/>
    </row>
    <row r="976712" spans="2:3" x14ac:dyDescent="0.25">
      <c r="B976712" s="76"/>
      <c r="C976712" s="75"/>
    </row>
    <row r="976713" spans="2:3" x14ac:dyDescent="0.25">
      <c r="B976713" s="76"/>
      <c r="C976713" s="75"/>
    </row>
    <row r="976714" spans="2:3" x14ac:dyDescent="0.25">
      <c r="B976714" s="76"/>
      <c r="C976714" s="75"/>
    </row>
    <row r="976715" spans="2:3" x14ac:dyDescent="0.25">
      <c r="B976715" s="76"/>
      <c r="C976715" s="75"/>
    </row>
    <row r="976825" spans="2:3" x14ac:dyDescent="0.25">
      <c r="B976825" s="76"/>
      <c r="C976825" s="75"/>
    </row>
    <row r="976826" spans="2:3" x14ac:dyDescent="0.25">
      <c r="B976826" s="76"/>
      <c r="C976826" s="75"/>
    </row>
    <row r="976827" spans="2:3" x14ac:dyDescent="0.25">
      <c r="B976827" s="76"/>
      <c r="C976827" s="75"/>
    </row>
    <row r="976828" spans="2:3" x14ac:dyDescent="0.25">
      <c r="B976828" s="76"/>
      <c r="C976828" s="75"/>
    </row>
    <row r="976829" spans="2:3" x14ac:dyDescent="0.25">
      <c r="B976829" s="76"/>
      <c r="C976829" s="75"/>
    </row>
    <row r="976830" spans="2:3" x14ac:dyDescent="0.25">
      <c r="B976830" s="76"/>
      <c r="C976830" s="75"/>
    </row>
    <row r="976831" spans="2:3" x14ac:dyDescent="0.25">
      <c r="B976831" s="76"/>
      <c r="C976831" s="75"/>
    </row>
    <row r="976832" spans="2:3" x14ac:dyDescent="0.25">
      <c r="B976832" s="76"/>
      <c r="C976832" s="75"/>
    </row>
    <row r="976833" spans="2:3" x14ac:dyDescent="0.25">
      <c r="B976833" s="76"/>
      <c r="C976833" s="75"/>
    </row>
    <row r="976834" spans="2:3" x14ac:dyDescent="0.25">
      <c r="B976834" s="76"/>
      <c r="C976834" s="75"/>
    </row>
    <row r="976835" spans="2:3" x14ac:dyDescent="0.25">
      <c r="B976835" s="76"/>
      <c r="C976835" s="75"/>
    </row>
    <row r="976836" spans="2:3" x14ac:dyDescent="0.25">
      <c r="B976836" s="76"/>
      <c r="C976836" s="75"/>
    </row>
    <row r="976837" spans="2:3" x14ac:dyDescent="0.25">
      <c r="B976837" s="76"/>
      <c r="C976837" s="75"/>
    </row>
    <row r="976947" spans="2:3" x14ac:dyDescent="0.25">
      <c r="B976947" s="76"/>
      <c r="C976947" s="75"/>
    </row>
    <row r="976948" spans="2:3" x14ac:dyDescent="0.25">
      <c r="B976948" s="76"/>
      <c r="C976948" s="75"/>
    </row>
    <row r="976949" spans="2:3" x14ac:dyDescent="0.25">
      <c r="B976949" s="76"/>
      <c r="C976949" s="75"/>
    </row>
    <row r="976950" spans="2:3" x14ac:dyDescent="0.25">
      <c r="B976950" s="76"/>
      <c r="C976950" s="75"/>
    </row>
    <row r="976951" spans="2:3" x14ac:dyDescent="0.25">
      <c r="B976951" s="76"/>
      <c r="C976951" s="75"/>
    </row>
    <row r="976952" spans="2:3" x14ac:dyDescent="0.25">
      <c r="B976952" s="76"/>
      <c r="C976952" s="75"/>
    </row>
    <row r="976953" spans="2:3" x14ac:dyDescent="0.25">
      <c r="B976953" s="76"/>
      <c r="C976953" s="75"/>
    </row>
    <row r="976954" spans="2:3" x14ac:dyDescent="0.25">
      <c r="B976954" s="76"/>
      <c r="C976954" s="75"/>
    </row>
    <row r="976955" spans="2:3" x14ac:dyDescent="0.25">
      <c r="B976955" s="76"/>
      <c r="C976955" s="75"/>
    </row>
    <row r="976956" spans="2:3" x14ac:dyDescent="0.25">
      <c r="B976956" s="76"/>
      <c r="C976956" s="75"/>
    </row>
    <row r="976957" spans="2:3" x14ac:dyDescent="0.25">
      <c r="B976957" s="76"/>
      <c r="C976957" s="75"/>
    </row>
    <row r="976958" spans="2:3" x14ac:dyDescent="0.25">
      <c r="B976958" s="76"/>
      <c r="C976958" s="75"/>
    </row>
    <row r="976959" spans="2:3" x14ac:dyDescent="0.25">
      <c r="B976959" s="76"/>
      <c r="C976959" s="75"/>
    </row>
    <row r="977069" spans="2:3" x14ac:dyDescent="0.25">
      <c r="B977069" s="76"/>
      <c r="C977069" s="75"/>
    </row>
    <row r="977070" spans="2:3" x14ac:dyDescent="0.25">
      <c r="B977070" s="76"/>
      <c r="C977070" s="75"/>
    </row>
    <row r="977071" spans="2:3" x14ac:dyDescent="0.25">
      <c r="B977071" s="76"/>
      <c r="C977071" s="75"/>
    </row>
    <row r="977072" spans="2:3" x14ac:dyDescent="0.25">
      <c r="B977072" s="76"/>
      <c r="C977072" s="75"/>
    </row>
    <row r="977073" spans="2:3" x14ac:dyDescent="0.25">
      <c r="B977073" s="76"/>
      <c r="C977073" s="75"/>
    </row>
    <row r="977074" spans="2:3" x14ac:dyDescent="0.25">
      <c r="B977074" s="76"/>
      <c r="C977074" s="75"/>
    </row>
    <row r="977075" spans="2:3" x14ac:dyDescent="0.25">
      <c r="B977075" s="76"/>
      <c r="C977075" s="75"/>
    </row>
    <row r="977076" spans="2:3" x14ac:dyDescent="0.25">
      <c r="B977076" s="76"/>
      <c r="C977076" s="75"/>
    </row>
    <row r="977077" spans="2:3" x14ac:dyDescent="0.25">
      <c r="B977077" s="76"/>
      <c r="C977077" s="75"/>
    </row>
    <row r="977078" spans="2:3" x14ac:dyDescent="0.25">
      <c r="B977078" s="76"/>
      <c r="C977078" s="75"/>
    </row>
    <row r="977079" spans="2:3" x14ac:dyDescent="0.25">
      <c r="B977079" s="76"/>
      <c r="C977079" s="75"/>
    </row>
    <row r="977080" spans="2:3" x14ac:dyDescent="0.25">
      <c r="B977080" s="76"/>
      <c r="C977080" s="75"/>
    </row>
    <row r="977081" spans="2:3" x14ac:dyDescent="0.25">
      <c r="B977081" s="76"/>
      <c r="C977081" s="75"/>
    </row>
    <row r="977191" spans="2:3" x14ac:dyDescent="0.25">
      <c r="B977191" s="76"/>
      <c r="C977191" s="75"/>
    </row>
    <row r="977192" spans="2:3" x14ac:dyDescent="0.25">
      <c r="B977192" s="76"/>
      <c r="C977192" s="75"/>
    </row>
    <row r="977193" spans="2:3" x14ac:dyDescent="0.25">
      <c r="B977193" s="76"/>
      <c r="C977193" s="75"/>
    </row>
    <row r="977194" spans="2:3" x14ac:dyDescent="0.25">
      <c r="B977194" s="76"/>
      <c r="C977194" s="75"/>
    </row>
    <row r="977195" spans="2:3" x14ac:dyDescent="0.25">
      <c r="B977195" s="76"/>
      <c r="C977195" s="75"/>
    </row>
    <row r="977196" spans="2:3" x14ac:dyDescent="0.25">
      <c r="B977196" s="76"/>
      <c r="C977196" s="75"/>
    </row>
    <row r="977197" spans="2:3" x14ac:dyDescent="0.25">
      <c r="B977197" s="76"/>
      <c r="C977197" s="75"/>
    </row>
    <row r="977198" spans="2:3" x14ac:dyDescent="0.25">
      <c r="B977198" s="76"/>
      <c r="C977198" s="75"/>
    </row>
    <row r="977199" spans="2:3" x14ac:dyDescent="0.25">
      <c r="B977199" s="76"/>
      <c r="C977199" s="75"/>
    </row>
    <row r="977200" spans="2:3" x14ac:dyDescent="0.25">
      <c r="B977200" s="76"/>
      <c r="C977200" s="75"/>
    </row>
    <row r="977201" spans="2:3" x14ac:dyDescent="0.25">
      <c r="B977201" s="76"/>
      <c r="C977201" s="75"/>
    </row>
    <row r="977202" spans="2:3" x14ac:dyDescent="0.25">
      <c r="B977202" s="76"/>
      <c r="C977202" s="75"/>
    </row>
    <row r="977203" spans="2:3" x14ac:dyDescent="0.25">
      <c r="B977203" s="76"/>
      <c r="C977203" s="75"/>
    </row>
    <row r="977313" spans="2:3" x14ac:dyDescent="0.25">
      <c r="B977313" s="76"/>
      <c r="C977313" s="75"/>
    </row>
    <row r="977314" spans="2:3" x14ac:dyDescent="0.25">
      <c r="B977314" s="76"/>
      <c r="C977314" s="75"/>
    </row>
    <row r="977315" spans="2:3" x14ac:dyDescent="0.25">
      <c r="B977315" s="76"/>
      <c r="C977315" s="75"/>
    </row>
    <row r="977316" spans="2:3" x14ac:dyDescent="0.25">
      <c r="B977316" s="76"/>
      <c r="C977316" s="75"/>
    </row>
    <row r="977317" spans="2:3" x14ac:dyDescent="0.25">
      <c r="B977317" s="76"/>
      <c r="C977317" s="75"/>
    </row>
    <row r="977318" spans="2:3" x14ac:dyDescent="0.25">
      <c r="B977318" s="76"/>
      <c r="C977318" s="75"/>
    </row>
    <row r="977319" spans="2:3" x14ac:dyDescent="0.25">
      <c r="B977319" s="76"/>
      <c r="C977319" s="75"/>
    </row>
    <row r="977320" spans="2:3" x14ac:dyDescent="0.25">
      <c r="B977320" s="76"/>
      <c r="C977320" s="75"/>
    </row>
    <row r="977321" spans="2:3" x14ac:dyDescent="0.25">
      <c r="B977321" s="76"/>
      <c r="C977321" s="75"/>
    </row>
    <row r="977322" spans="2:3" x14ac:dyDescent="0.25">
      <c r="B977322" s="76"/>
      <c r="C977322" s="75"/>
    </row>
    <row r="977323" spans="2:3" x14ac:dyDescent="0.25">
      <c r="B977323" s="76"/>
      <c r="C977323" s="75"/>
    </row>
    <row r="977324" spans="2:3" x14ac:dyDescent="0.25">
      <c r="B977324" s="76"/>
      <c r="C977324" s="75"/>
    </row>
    <row r="977325" spans="2:3" x14ac:dyDescent="0.25">
      <c r="B977325" s="76"/>
      <c r="C977325" s="75"/>
    </row>
    <row r="977435" spans="2:3" x14ac:dyDescent="0.25">
      <c r="B977435" s="76"/>
      <c r="C977435" s="75"/>
    </row>
    <row r="977436" spans="2:3" x14ac:dyDescent="0.25">
      <c r="B977436" s="76"/>
      <c r="C977436" s="75"/>
    </row>
    <row r="977437" spans="2:3" x14ac:dyDescent="0.25">
      <c r="B977437" s="76"/>
      <c r="C977437" s="75"/>
    </row>
    <row r="977438" spans="2:3" x14ac:dyDescent="0.25">
      <c r="B977438" s="76"/>
      <c r="C977438" s="75"/>
    </row>
    <row r="977439" spans="2:3" x14ac:dyDescent="0.25">
      <c r="B977439" s="76"/>
      <c r="C977439" s="75"/>
    </row>
    <row r="977440" spans="2:3" x14ac:dyDescent="0.25">
      <c r="B977440" s="76"/>
      <c r="C977440" s="75"/>
    </row>
    <row r="977441" spans="2:3" x14ac:dyDescent="0.25">
      <c r="B977441" s="76"/>
      <c r="C977441" s="75"/>
    </row>
    <row r="977442" spans="2:3" x14ac:dyDescent="0.25">
      <c r="B977442" s="76"/>
      <c r="C977442" s="75"/>
    </row>
    <row r="977443" spans="2:3" x14ac:dyDescent="0.25">
      <c r="B977443" s="76"/>
      <c r="C977443" s="75"/>
    </row>
    <row r="977444" spans="2:3" x14ac:dyDescent="0.25">
      <c r="B977444" s="76"/>
      <c r="C977444" s="75"/>
    </row>
    <row r="977445" spans="2:3" x14ac:dyDescent="0.25">
      <c r="B977445" s="76"/>
      <c r="C977445" s="75"/>
    </row>
    <row r="977446" spans="2:3" x14ac:dyDescent="0.25">
      <c r="B977446" s="76"/>
      <c r="C977446" s="75"/>
    </row>
    <row r="977447" spans="2:3" x14ac:dyDescent="0.25">
      <c r="B977447" s="76"/>
      <c r="C977447" s="75"/>
    </row>
    <row r="977557" spans="2:3" x14ac:dyDescent="0.25">
      <c r="B977557" s="76"/>
      <c r="C977557" s="75"/>
    </row>
    <row r="977558" spans="2:3" x14ac:dyDescent="0.25">
      <c r="B977558" s="76"/>
      <c r="C977558" s="75"/>
    </row>
    <row r="977559" spans="2:3" x14ac:dyDescent="0.25">
      <c r="B977559" s="76"/>
      <c r="C977559" s="75"/>
    </row>
    <row r="977560" spans="2:3" x14ac:dyDescent="0.25">
      <c r="B977560" s="76"/>
      <c r="C977560" s="75"/>
    </row>
    <row r="977561" spans="2:3" x14ac:dyDescent="0.25">
      <c r="B977561" s="76"/>
      <c r="C977561" s="75"/>
    </row>
    <row r="977562" spans="2:3" x14ac:dyDescent="0.25">
      <c r="B977562" s="76"/>
      <c r="C977562" s="75"/>
    </row>
    <row r="977563" spans="2:3" x14ac:dyDescent="0.25">
      <c r="B977563" s="76"/>
      <c r="C977563" s="75"/>
    </row>
    <row r="977564" spans="2:3" x14ac:dyDescent="0.25">
      <c r="B977564" s="76"/>
      <c r="C977564" s="75"/>
    </row>
    <row r="977565" spans="2:3" x14ac:dyDescent="0.25">
      <c r="B977565" s="76"/>
      <c r="C977565" s="75"/>
    </row>
    <row r="977566" spans="2:3" x14ac:dyDescent="0.25">
      <c r="B977566" s="76"/>
      <c r="C977566" s="75"/>
    </row>
    <row r="977567" spans="2:3" x14ac:dyDescent="0.25">
      <c r="B977567" s="76"/>
      <c r="C977567" s="75"/>
    </row>
    <row r="977568" spans="2:3" x14ac:dyDescent="0.25">
      <c r="B977568" s="76"/>
      <c r="C977568" s="75"/>
    </row>
    <row r="977569" spans="2:3" x14ac:dyDescent="0.25">
      <c r="B977569" s="76"/>
      <c r="C977569" s="75"/>
    </row>
    <row r="977679" spans="2:3" x14ac:dyDescent="0.25">
      <c r="B977679" s="76"/>
      <c r="C977679" s="75"/>
    </row>
    <row r="977680" spans="2:3" x14ac:dyDescent="0.25">
      <c r="B977680" s="76"/>
      <c r="C977680" s="75"/>
    </row>
    <row r="977681" spans="2:3" x14ac:dyDescent="0.25">
      <c r="B977681" s="76"/>
      <c r="C977681" s="75"/>
    </row>
    <row r="977682" spans="2:3" x14ac:dyDescent="0.25">
      <c r="B977682" s="76"/>
      <c r="C977682" s="75"/>
    </row>
    <row r="977683" spans="2:3" x14ac:dyDescent="0.25">
      <c r="B977683" s="76"/>
      <c r="C977683" s="75"/>
    </row>
    <row r="977684" spans="2:3" x14ac:dyDescent="0.25">
      <c r="B977684" s="76"/>
      <c r="C977684" s="75"/>
    </row>
    <row r="977685" spans="2:3" x14ac:dyDescent="0.25">
      <c r="B977685" s="76"/>
      <c r="C977685" s="75"/>
    </row>
    <row r="977686" spans="2:3" x14ac:dyDescent="0.25">
      <c r="B977686" s="76"/>
      <c r="C977686" s="75"/>
    </row>
    <row r="977687" spans="2:3" x14ac:dyDescent="0.25">
      <c r="B977687" s="76"/>
      <c r="C977687" s="75"/>
    </row>
    <row r="977688" spans="2:3" x14ac:dyDescent="0.25">
      <c r="B977688" s="76"/>
      <c r="C977688" s="75"/>
    </row>
    <row r="977689" spans="2:3" x14ac:dyDescent="0.25">
      <c r="B977689" s="76"/>
      <c r="C977689" s="75"/>
    </row>
    <row r="977690" spans="2:3" x14ac:dyDescent="0.25">
      <c r="B977690" s="76"/>
      <c r="C977690" s="75"/>
    </row>
    <row r="977691" spans="2:3" x14ac:dyDescent="0.25">
      <c r="B977691" s="76"/>
      <c r="C977691" s="75"/>
    </row>
    <row r="977801" spans="2:3" x14ac:dyDescent="0.25">
      <c r="B977801" s="76"/>
      <c r="C977801" s="75"/>
    </row>
    <row r="977802" spans="2:3" x14ac:dyDescent="0.25">
      <c r="B977802" s="76"/>
      <c r="C977802" s="75"/>
    </row>
    <row r="977803" spans="2:3" x14ac:dyDescent="0.25">
      <c r="B977803" s="76"/>
      <c r="C977803" s="75"/>
    </row>
    <row r="977804" spans="2:3" x14ac:dyDescent="0.25">
      <c r="B977804" s="76"/>
      <c r="C977804" s="75"/>
    </row>
    <row r="977805" spans="2:3" x14ac:dyDescent="0.25">
      <c r="B977805" s="76"/>
      <c r="C977805" s="75"/>
    </row>
    <row r="977806" spans="2:3" x14ac:dyDescent="0.25">
      <c r="B977806" s="76"/>
      <c r="C977806" s="75"/>
    </row>
    <row r="977807" spans="2:3" x14ac:dyDescent="0.25">
      <c r="B977807" s="76"/>
      <c r="C977807" s="75"/>
    </row>
    <row r="977808" spans="2:3" x14ac:dyDescent="0.25">
      <c r="B977808" s="76"/>
      <c r="C977808" s="75"/>
    </row>
    <row r="977809" spans="2:3" x14ac:dyDescent="0.25">
      <c r="B977809" s="76"/>
      <c r="C977809" s="75"/>
    </row>
    <row r="977810" spans="2:3" x14ac:dyDescent="0.25">
      <c r="B977810" s="76"/>
      <c r="C977810" s="75"/>
    </row>
    <row r="977811" spans="2:3" x14ac:dyDescent="0.25">
      <c r="B977811" s="76"/>
      <c r="C977811" s="75"/>
    </row>
    <row r="977812" spans="2:3" x14ac:dyDescent="0.25">
      <c r="B977812" s="76"/>
      <c r="C977812" s="75"/>
    </row>
    <row r="977813" spans="2:3" x14ac:dyDescent="0.25">
      <c r="B977813" s="76"/>
      <c r="C977813" s="75"/>
    </row>
    <row r="977923" spans="2:3" x14ac:dyDescent="0.25">
      <c r="B977923" s="76"/>
      <c r="C977923" s="75"/>
    </row>
    <row r="977924" spans="2:3" x14ac:dyDescent="0.25">
      <c r="B977924" s="76"/>
      <c r="C977924" s="75"/>
    </row>
    <row r="977925" spans="2:3" x14ac:dyDescent="0.25">
      <c r="B977925" s="76"/>
      <c r="C977925" s="75"/>
    </row>
    <row r="977926" spans="2:3" x14ac:dyDescent="0.25">
      <c r="B977926" s="76"/>
      <c r="C977926" s="75"/>
    </row>
    <row r="977927" spans="2:3" x14ac:dyDescent="0.25">
      <c r="B977927" s="76"/>
      <c r="C977927" s="75"/>
    </row>
    <row r="977928" spans="2:3" x14ac:dyDescent="0.25">
      <c r="B977928" s="76"/>
      <c r="C977928" s="75"/>
    </row>
    <row r="977929" spans="2:3" x14ac:dyDescent="0.25">
      <c r="B977929" s="76"/>
      <c r="C977929" s="75"/>
    </row>
    <row r="977930" spans="2:3" x14ac:dyDescent="0.25">
      <c r="B977930" s="76"/>
      <c r="C977930" s="75"/>
    </row>
    <row r="977931" spans="2:3" x14ac:dyDescent="0.25">
      <c r="B977931" s="76"/>
      <c r="C977931" s="75"/>
    </row>
    <row r="977932" spans="2:3" x14ac:dyDescent="0.25">
      <c r="B977932" s="76"/>
      <c r="C977932" s="75"/>
    </row>
    <row r="977933" spans="2:3" x14ac:dyDescent="0.25">
      <c r="B977933" s="76"/>
      <c r="C977933" s="75"/>
    </row>
    <row r="977934" spans="2:3" x14ac:dyDescent="0.25">
      <c r="B977934" s="76"/>
      <c r="C977934" s="75"/>
    </row>
    <row r="977935" spans="2:3" x14ac:dyDescent="0.25">
      <c r="B977935" s="76"/>
      <c r="C977935" s="75"/>
    </row>
    <row r="978045" spans="2:3" x14ac:dyDescent="0.25">
      <c r="B978045" s="76"/>
      <c r="C978045" s="75"/>
    </row>
    <row r="978046" spans="2:3" x14ac:dyDescent="0.25">
      <c r="B978046" s="76"/>
      <c r="C978046" s="75"/>
    </row>
    <row r="978047" spans="2:3" x14ac:dyDescent="0.25">
      <c r="B978047" s="76"/>
      <c r="C978047" s="75"/>
    </row>
    <row r="978048" spans="2:3" x14ac:dyDescent="0.25">
      <c r="B978048" s="76"/>
      <c r="C978048" s="75"/>
    </row>
    <row r="978049" spans="2:3" x14ac:dyDescent="0.25">
      <c r="B978049" s="76"/>
      <c r="C978049" s="75"/>
    </row>
    <row r="978050" spans="2:3" x14ac:dyDescent="0.25">
      <c r="B978050" s="76"/>
      <c r="C978050" s="75"/>
    </row>
    <row r="978051" spans="2:3" x14ac:dyDescent="0.25">
      <c r="B978051" s="76"/>
      <c r="C978051" s="75"/>
    </row>
    <row r="978052" spans="2:3" x14ac:dyDescent="0.25">
      <c r="B978052" s="76"/>
      <c r="C978052" s="75"/>
    </row>
    <row r="978053" spans="2:3" x14ac:dyDescent="0.25">
      <c r="B978053" s="76"/>
      <c r="C978053" s="75"/>
    </row>
    <row r="978054" spans="2:3" x14ac:dyDescent="0.25">
      <c r="B978054" s="76"/>
      <c r="C978054" s="75"/>
    </row>
    <row r="978055" spans="2:3" x14ac:dyDescent="0.25">
      <c r="B978055" s="76"/>
      <c r="C978055" s="75"/>
    </row>
    <row r="978056" spans="2:3" x14ac:dyDescent="0.25">
      <c r="B978056" s="76"/>
      <c r="C978056" s="75"/>
    </row>
    <row r="978057" spans="2:3" x14ac:dyDescent="0.25">
      <c r="B978057" s="76"/>
      <c r="C978057" s="75"/>
    </row>
    <row r="978167" spans="2:3" x14ac:dyDescent="0.25">
      <c r="B978167" s="76"/>
      <c r="C978167" s="75"/>
    </row>
    <row r="978168" spans="2:3" x14ac:dyDescent="0.25">
      <c r="B978168" s="76"/>
      <c r="C978168" s="75"/>
    </row>
    <row r="978169" spans="2:3" x14ac:dyDescent="0.25">
      <c r="B978169" s="76"/>
      <c r="C978169" s="75"/>
    </row>
    <row r="978170" spans="2:3" x14ac:dyDescent="0.25">
      <c r="B978170" s="76"/>
      <c r="C978170" s="75"/>
    </row>
    <row r="978171" spans="2:3" x14ac:dyDescent="0.25">
      <c r="B978171" s="76"/>
      <c r="C978171" s="75"/>
    </row>
    <row r="978172" spans="2:3" x14ac:dyDescent="0.25">
      <c r="B978172" s="76"/>
      <c r="C978172" s="75"/>
    </row>
    <row r="978173" spans="2:3" x14ac:dyDescent="0.25">
      <c r="B978173" s="76"/>
      <c r="C978173" s="75"/>
    </row>
    <row r="978174" spans="2:3" x14ac:dyDescent="0.25">
      <c r="B978174" s="76"/>
      <c r="C978174" s="75"/>
    </row>
    <row r="978175" spans="2:3" x14ac:dyDescent="0.25">
      <c r="B978175" s="76"/>
      <c r="C978175" s="75"/>
    </row>
    <row r="978176" spans="2:3" x14ac:dyDescent="0.25">
      <c r="B978176" s="76"/>
      <c r="C978176" s="75"/>
    </row>
    <row r="978177" spans="2:3" x14ac:dyDescent="0.25">
      <c r="B978177" s="76"/>
      <c r="C978177" s="75"/>
    </row>
    <row r="978178" spans="2:3" x14ac:dyDescent="0.25">
      <c r="B978178" s="76"/>
      <c r="C978178" s="75"/>
    </row>
    <row r="978179" spans="2:3" x14ac:dyDescent="0.25">
      <c r="B978179" s="76"/>
      <c r="C978179" s="75"/>
    </row>
    <row r="978289" spans="2:3" x14ac:dyDescent="0.25">
      <c r="B978289" s="76"/>
      <c r="C978289" s="75"/>
    </row>
    <row r="978290" spans="2:3" x14ac:dyDescent="0.25">
      <c r="B978290" s="76"/>
      <c r="C978290" s="75"/>
    </row>
    <row r="978291" spans="2:3" x14ac:dyDescent="0.25">
      <c r="B978291" s="76"/>
      <c r="C978291" s="75"/>
    </row>
    <row r="978292" spans="2:3" x14ac:dyDescent="0.25">
      <c r="B978292" s="76"/>
      <c r="C978292" s="75"/>
    </row>
    <row r="978293" spans="2:3" x14ac:dyDescent="0.25">
      <c r="B978293" s="76"/>
      <c r="C978293" s="75"/>
    </row>
    <row r="978294" spans="2:3" x14ac:dyDescent="0.25">
      <c r="B978294" s="76"/>
      <c r="C978294" s="75"/>
    </row>
    <row r="978295" spans="2:3" x14ac:dyDescent="0.25">
      <c r="B978295" s="76"/>
      <c r="C978295" s="75"/>
    </row>
    <row r="978296" spans="2:3" x14ac:dyDescent="0.25">
      <c r="B978296" s="76"/>
      <c r="C978296" s="75"/>
    </row>
    <row r="978297" spans="2:3" x14ac:dyDescent="0.25">
      <c r="B978297" s="76"/>
      <c r="C978297" s="75"/>
    </row>
    <row r="978298" spans="2:3" x14ac:dyDescent="0.25">
      <c r="B978298" s="76"/>
      <c r="C978298" s="75"/>
    </row>
    <row r="978299" spans="2:3" x14ac:dyDescent="0.25">
      <c r="B978299" s="76"/>
      <c r="C978299" s="75"/>
    </row>
    <row r="978300" spans="2:3" x14ac:dyDescent="0.25">
      <c r="B978300" s="76"/>
      <c r="C978300" s="75"/>
    </row>
    <row r="978301" spans="2:3" x14ac:dyDescent="0.25">
      <c r="B978301" s="76"/>
      <c r="C978301" s="75"/>
    </row>
    <row r="978411" spans="2:3" x14ac:dyDescent="0.25">
      <c r="B978411" s="76"/>
      <c r="C978411" s="75"/>
    </row>
    <row r="978412" spans="2:3" x14ac:dyDescent="0.25">
      <c r="B978412" s="76"/>
      <c r="C978412" s="75"/>
    </row>
    <row r="978413" spans="2:3" x14ac:dyDescent="0.25">
      <c r="B978413" s="76"/>
      <c r="C978413" s="75"/>
    </row>
    <row r="978414" spans="2:3" x14ac:dyDescent="0.25">
      <c r="B978414" s="76"/>
      <c r="C978414" s="75"/>
    </row>
    <row r="978415" spans="2:3" x14ac:dyDescent="0.25">
      <c r="B978415" s="76"/>
      <c r="C978415" s="75"/>
    </row>
    <row r="978416" spans="2:3" x14ac:dyDescent="0.25">
      <c r="B978416" s="76"/>
      <c r="C978416" s="75"/>
    </row>
    <row r="978417" spans="2:3" x14ac:dyDescent="0.25">
      <c r="B978417" s="76"/>
      <c r="C978417" s="75"/>
    </row>
    <row r="978418" spans="2:3" x14ac:dyDescent="0.25">
      <c r="B978418" s="76"/>
      <c r="C978418" s="75"/>
    </row>
    <row r="978419" spans="2:3" x14ac:dyDescent="0.25">
      <c r="B978419" s="76"/>
      <c r="C978419" s="75"/>
    </row>
    <row r="978420" spans="2:3" x14ac:dyDescent="0.25">
      <c r="B978420" s="76"/>
      <c r="C978420" s="75"/>
    </row>
    <row r="978421" spans="2:3" x14ac:dyDescent="0.25">
      <c r="B978421" s="76"/>
      <c r="C978421" s="75"/>
    </row>
    <row r="978422" spans="2:3" x14ac:dyDescent="0.25">
      <c r="B978422" s="76"/>
      <c r="C978422" s="75"/>
    </row>
    <row r="978423" spans="2:3" x14ac:dyDescent="0.25">
      <c r="B978423" s="76"/>
      <c r="C978423" s="75"/>
    </row>
    <row r="978533" spans="2:3" x14ac:dyDescent="0.25">
      <c r="B978533" s="76"/>
      <c r="C978533" s="75"/>
    </row>
    <row r="978534" spans="2:3" x14ac:dyDescent="0.25">
      <c r="B978534" s="76"/>
      <c r="C978534" s="75"/>
    </row>
    <row r="978535" spans="2:3" x14ac:dyDescent="0.25">
      <c r="B978535" s="76"/>
      <c r="C978535" s="75"/>
    </row>
    <row r="978536" spans="2:3" x14ac:dyDescent="0.25">
      <c r="B978536" s="76"/>
      <c r="C978536" s="75"/>
    </row>
    <row r="978537" spans="2:3" x14ac:dyDescent="0.25">
      <c r="B978537" s="76"/>
      <c r="C978537" s="75"/>
    </row>
    <row r="978538" spans="2:3" x14ac:dyDescent="0.25">
      <c r="B978538" s="76"/>
      <c r="C978538" s="75"/>
    </row>
    <row r="978539" spans="2:3" x14ac:dyDescent="0.25">
      <c r="B978539" s="76"/>
      <c r="C978539" s="75"/>
    </row>
    <row r="978540" spans="2:3" x14ac:dyDescent="0.25">
      <c r="B978540" s="76"/>
      <c r="C978540" s="75"/>
    </row>
    <row r="978541" spans="2:3" x14ac:dyDescent="0.25">
      <c r="B978541" s="76"/>
      <c r="C978541" s="75"/>
    </row>
    <row r="978542" spans="2:3" x14ac:dyDescent="0.25">
      <c r="B978542" s="76"/>
      <c r="C978542" s="75"/>
    </row>
    <row r="978543" spans="2:3" x14ac:dyDescent="0.25">
      <c r="B978543" s="76"/>
      <c r="C978543" s="75"/>
    </row>
    <row r="978544" spans="2:3" x14ac:dyDescent="0.25">
      <c r="B978544" s="76"/>
      <c r="C978544" s="75"/>
    </row>
    <row r="978545" spans="2:3" x14ac:dyDescent="0.25">
      <c r="B978545" s="76"/>
      <c r="C978545" s="75"/>
    </row>
    <row r="978655" spans="2:3" x14ac:dyDescent="0.25">
      <c r="B978655" s="76"/>
      <c r="C978655" s="75"/>
    </row>
    <row r="978656" spans="2:3" x14ac:dyDescent="0.25">
      <c r="B978656" s="76"/>
      <c r="C978656" s="75"/>
    </row>
    <row r="978657" spans="2:3" x14ac:dyDescent="0.25">
      <c r="B978657" s="76"/>
      <c r="C978657" s="75"/>
    </row>
    <row r="978658" spans="2:3" x14ac:dyDescent="0.25">
      <c r="B978658" s="76"/>
      <c r="C978658" s="75"/>
    </row>
    <row r="978659" spans="2:3" x14ac:dyDescent="0.25">
      <c r="B978659" s="76"/>
      <c r="C978659" s="75"/>
    </row>
    <row r="978660" spans="2:3" x14ac:dyDescent="0.25">
      <c r="B978660" s="76"/>
      <c r="C978660" s="75"/>
    </row>
    <row r="978661" spans="2:3" x14ac:dyDescent="0.25">
      <c r="B978661" s="76"/>
      <c r="C978661" s="75"/>
    </row>
    <row r="978662" spans="2:3" x14ac:dyDescent="0.25">
      <c r="B978662" s="76"/>
      <c r="C978662" s="75"/>
    </row>
    <row r="978663" spans="2:3" x14ac:dyDescent="0.25">
      <c r="B978663" s="76"/>
      <c r="C978663" s="75"/>
    </row>
    <row r="978664" spans="2:3" x14ac:dyDescent="0.25">
      <c r="B978664" s="76"/>
      <c r="C978664" s="75"/>
    </row>
    <row r="978665" spans="2:3" x14ac:dyDescent="0.25">
      <c r="B978665" s="76"/>
      <c r="C978665" s="75"/>
    </row>
    <row r="978666" spans="2:3" x14ac:dyDescent="0.25">
      <c r="B978666" s="76"/>
      <c r="C978666" s="75"/>
    </row>
    <row r="978667" spans="2:3" x14ac:dyDescent="0.25">
      <c r="B978667" s="76"/>
      <c r="C978667" s="75"/>
    </row>
    <row r="978777" spans="2:3" x14ac:dyDescent="0.25">
      <c r="B978777" s="76"/>
      <c r="C978777" s="75"/>
    </row>
    <row r="978778" spans="2:3" x14ac:dyDescent="0.25">
      <c r="B978778" s="76"/>
      <c r="C978778" s="75"/>
    </row>
    <row r="978779" spans="2:3" x14ac:dyDescent="0.25">
      <c r="B978779" s="76"/>
      <c r="C978779" s="75"/>
    </row>
    <row r="978780" spans="2:3" x14ac:dyDescent="0.25">
      <c r="B978780" s="76"/>
      <c r="C978780" s="75"/>
    </row>
    <row r="978781" spans="2:3" x14ac:dyDescent="0.25">
      <c r="B978781" s="76"/>
      <c r="C978781" s="75"/>
    </row>
    <row r="978782" spans="2:3" x14ac:dyDescent="0.25">
      <c r="B978782" s="76"/>
      <c r="C978782" s="75"/>
    </row>
    <row r="978783" spans="2:3" x14ac:dyDescent="0.25">
      <c r="B978783" s="76"/>
      <c r="C978783" s="75"/>
    </row>
    <row r="978784" spans="2:3" x14ac:dyDescent="0.25">
      <c r="B978784" s="76"/>
      <c r="C978784" s="75"/>
    </row>
    <row r="978785" spans="2:3" x14ac:dyDescent="0.25">
      <c r="B978785" s="76"/>
      <c r="C978785" s="75"/>
    </row>
    <row r="978786" spans="2:3" x14ac:dyDescent="0.25">
      <c r="B978786" s="76"/>
      <c r="C978786" s="75"/>
    </row>
    <row r="978787" spans="2:3" x14ac:dyDescent="0.25">
      <c r="B978787" s="76"/>
      <c r="C978787" s="75"/>
    </row>
    <row r="978788" spans="2:3" x14ac:dyDescent="0.25">
      <c r="B978788" s="76"/>
      <c r="C978788" s="75"/>
    </row>
    <row r="978789" spans="2:3" x14ac:dyDescent="0.25">
      <c r="B978789" s="76"/>
      <c r="C978789" s="75"/>
    </row>
    <row r="978899" spans="2:3" x14ac:dyDescent="0.25">
      <c r="B978899" s="76"/>
      <c r="C978899" s="75"/>
    </row>
    <row r="978900" spans="2:3" x14ac:dyDescent="0.25">
      <c r="B978900" s="76"/>
      <c r="C978900" s="75"/>
    </row>
    <row r="978901" spans="2:3" x14ac:dyDescent="0.25">
      <c r="B978901" s="76"/>
      <c r="C978901" s="75"/>
    </row>
    <row r="978902" spans="2:3" x14ac:dyDescent="0.25">
      <c r="B978902" s="76"/>
      <c r="C978902" s="75"/>
    </row>
    <row r="978903" spans="2:3" x14ac:dyDescent="0.25">
      <c r="B978903" s="76"/>
      <c r="C978903" s="75"/>
    </row>
    <row r="978904" spans="2:3" x14ac:dyDescent="0.25">
      <c r="B978904" s="76"/>
      <c r="C978904" s="75"/>
    </row>
    <row r="978905" spans="2:3" x14ac:dyDescent="0.25">
      <c r="B978905" s="76"/>
      <c r="C978905" s="75"/>
    </row>
    <row r="978906" spans="2:3" x14ac:dyDescent="0.25">
      <c r="B978906" s="76"/>
      <c r="C978906" s="75"/>
    </row>
    <row r="978907" spans="2:3" x14ac:dyDescent="0.25">
      <c r="B978907" s="76"/>
      <c r="C978907" s="75"/>
    </row>
    <row r="978908" spans="2:3" x14ac:dyDescent="0.25">
      <c r="B978908" s="76"/>
      <c r="C978908" s="75"/>
    </row>
    <row r="978909" spans="2:3" x14ac:dyDescent="0.25">
      <c r="B978909" s="76"/>
      <c r="C978909" s="75"/>
    </row>
    <row r="978910" spans="2:3" x14ac:dyDescent="0.25">
      <c r="B978910" s="76"/>
      <c r="C978910" s="75"/>
    </row>
    <row r="978911" spans="2:3" x14ac:dyDescent="0.25">
      <c r="B978911" s="76"/>
      <c r="C978911" s="75"/>
    </row>
    <row r="979021" spans="2:3" x14ac:dyDescent="0.25">
      <c r="B979021" s="76"/>
      <c r="C979021" s="75"/>
    </row>
    <row r="979022" spans="2:3" x14ac:dyDescent="0.25">
      <c r="B979022" s="76"/>
      <c r="C979022" s="75"/>
    </row>
    <row r="979023" spans="2:3" x14ac:dyDescent="0.25">
      <c r="B979023" s="76"/>
      <c r="C979023" s="75"/>
    </row>
    <row r="979024" spans="2:3" x14ac:dyDescent="0.25">
      <c r="B979024" s="76"/>
      <c r="C979024" s="75"/>
    </row>
    <row r="979025" spans="2:3" x14ac:dyDescent="0.25">
      <c r="B979025" s="76"/>
      <c r="C979025" s="75"/>
    </row>
    <row r="979026" spans="2:3" x14ac:dyDescent="0.25">
      <c r="B979026" s="76"/>
      <c r="C979026" s="75"/>
    </row>
    <row r="979027" spans="2:3" x14ac:dyDescent="0.25">
      <c r="B979027" s="76"/>
      <c r="C979027" s="75"/>
    </row>
    <row r="979028" spans="2:3" x14ac:dyDescent="0.25">
      <c r="B979028" s="76"/>
      <c r="C979028" s="75"/>
    </row>
    <row r="979029" spans="2:3" x14ac:dyDescent="0.25">
      <c r="B979029" s="76"/>
      <c r="C979029" s="75"/>
    </row>
    <row r="979030" spans="2:3" x14ac:dyDescent="0.25">
      <c r="B979030" s="76"/>
      <c r="C979030" s="75"/>
    </row>
    <row r="979031" spans="2:3" x14ac:dyDescent="0.25">
      <c r="B979031" s="76"/>
      <c r="C979031" s="75"/>
    </row>
    <row r="979032" spans="2:3" x14ac:dyDescent="0.25">
      <c r="B979032" s="76"/>
      <c r="C979032" s="75"/>
    </row>
    <row r="979033" spans="2:3" x14ac:dyDescent="0.25">
      <c r="B979033" s="76"/>
      <c r="C979033" s="75"/>
    </row>
    <row r="979143" spans="2:3" x14ac:dyDescent="0.25">
      <c r="B979143" s="76"/>
      <c r="C979143" s="75"/>
    </row>
    <row r="979144" spans="2:3" x14ac:dyDescent="0.25">
      <c r="B979144" s="76"/>
      <c r="C979144" s="75"/>
    </row>
    <row r="979145" spans="2:3" x14ac:dyDescent="0.25">
      <c r="B979145" s="76"/>
      <c r="C979145" s="75"/>
    </row>
    <row r="979146" spans="2:3" x14ac:dyDescent="0.25">
      <c r="B979146" s="76"/>
      <c r="C979146" s="75"/>
    </row>
    <row r="979147" spans="2:3" x14ac:dyDescent="0.25">
      <c r="B979147" s="76"/>
      <c r="C979147" s="75"/>
    </row>
    <row r="979148" spans="2:3" x14ac:dyDescent="0.25">
      <c r="B979148" s="76"/>
      <c r="C979148" s="75"/>
    </row>
    <row r="979149" spans="2:3" x14ac:dyDescent="0.25">
      <c r="B979149" s="76"/>
      <c r="C979149" s="75"/>
    </row>
    <row r="979150" spans="2:3" x14ac:dyDescent="0.25">
      <c r="B979150" s="76"/>
      <c r="C979150" s="75"/>
    </row>
    <row r="979151" spans="2:3" x14ac:dyDescent="0.25">
      <c r="B979151" s="76"/>
      <c r="C979151" s="75"/>
    </row>
    <row r="979152" spans="2:3" x14ac:dyDescent="0.25">
      <c r="B979152" s="76"/>
      <c r="C979152" s="75"/>
    </row>
    <row r="979153" spans="2:3" x14ac:dyDescent="0.25">
      <c r="B979153" s="76"/>
      <c r="C979153" s="75"/>
    </row>
    <row r="979154" spans="2:3" x14ac:dyDescent="0.25">
      <c r="B979154" s="76"/>
      <c r="C979154" s="75"/>
    </row>
    <row r="979155" spans="2:3" x14ac:dyDescent="0.25">
      <c r="B979155" s="76"/>
      <c r="C979155" s="75"/>
    </row>
    <row r="979265" spans="2:3" x14ac:dyDescent="0.25">
      <c r="B979265" s="76"/>
      <c r="C979265" s="75"/>
    </row>
    <row r="979266" spans="2:3" x14ac:dyDescent="0.25">
      <c r="B979266" s="76"/>
      <c r="C979266" s="75"/>
    </row>
    <row r="979267" spans="2:3" x14ac:dyDescent="0.25">
      <c r="B979267" s="76"/>
      <c r="C979267" s="75"/>
    </row>
    <row r="979268" spans="2:3" x14ac:dyDescent="0.25">
      <c r="B979268" s="76"/>
      <c r="C979268" s="75"/>
    </row>
    <row r="979269" spans="2:3" x14ac:dyDescent="0.25">
      <c r="B979269" s="76"/>
      <c r="C979269" s="75"/>
    </row>
    <row r="979270" spans="2:3" x14ac:dyDescent="0.25">
      <c r="B979270" s="76"/>
      <c r="C979270" s="75"/>
    </row>
    <row r="979271" spans="2:3" x14ac:dyDescent="0.25">
      <c r="B979271" s="76"/>
      <c r="C979271" s="75"/>
    </row>
    <row r="979272" spans="2:3" x14ac:dyDescent="0.25">
      <c r="B979272" s="76"/>
      <c r="C979272" s="75"/>
    </row>
    <row r="979273" spans="2:3" x14ac:dyDescent="0.25">
      <c r="B979273" s="76"/>
      <c r="C979273" s="75"/>
    </row>
    <row r="979274" spans="2:3" x14ac:dyDescent="0.25">
      <c r="B979274" s="76"/>
      <c r="C979274" s="75"/>
    </row>
    <row r="979275" spans="2:3" x14ac:dyDescent="0.25">
      <c r="B979275" s="76"/>
      <c r="C979275" s="75"/>
    </row>
    <row r="979276" spans="2:3" x14ac:dyDescent="0.25">
      <c r="B979276" s="76"/>
      <c r="C979276" s="75"/>
    </row>
    <row r="979277" spans="2:3" x14ac:dyDescent="0.25">
      <c r="B979277" s="76"/>
      <c r="C979277" s="75"/>
    </row>
    <row r="979387" spans="2:3" x14ac:dyDescent="0.25">
      <c r="B979387" s="76"/>
      <c r="C979387" s="75"/>
    </row>
    <row r="979388" spans="2:3" x14ac:dyDescent="0.25">
      <c r="B979388" s="76"/>
      <c r="C979388" s="75"/>
    </row>
    <row r="979389" spans="2:3" x14ac:dyDescent="0.25">
      <c r="B979389" s="76"/>
      <c r="C979389" s="75"/>
    </row>
    <row r="979390" spans="2:3" x14ac:dyDescent="0.25">
      <c r="B979390" s="76"/>
      <c r="C979390" s="75"/>
    </row>
    <row r="979391" spans="2:3" x14ac:dyDescent="0.25">
      <c r="B979391" s="76"/>
      <c r="C979391" s="75"/>
    </row>
    <row r="979392" spans="2:3" x14ac:dyDescent="0.25">
      <c r="B979392" s="76"/>
      <c r="C979392" s="75"/>
    </row>
    <row r="979393" spans="2:3" x14ac:dyDescent="0.25">
      <c r="B979393" s="76"/>
      <c r="C979393" s="75"/>
    </row>
    <row r="979394" spans="2:3" x14ac:dyDescent="0.25">
      <c r="B979394" s="76"/>
      <c r="C979394" s="75"/>
    </row>
    <row r="979395" spans="2:3" x14ac:dyDescent="0.25">
      <c r="B979395" s="76"/>
      <c r="C979395" s="75"/>
    </row>
    <row r="979396" spans="2:3" x14ac:dyDescent="0.25">
      <c r="B979396" s="76"/>
      <c r="C979396" s="75"/>
    </row>
    <row r="979397" spans="2:3" x14ac:dyDescent="0.25">
      <c r="B979397" s="76"/>
      <c r="C979397" s="75"/>
    </row>
    <row r="979398" spans="2:3" x14ac:dyDescent="0.25">
      <c r="B979398" s="76"/>
      <c r="C979398" s="75"/>
    </row>
    <row r="979399" spans="2:3" x14ac:dyDescent="0.25">
      <c r="B979399" s="76"/>
      <c r="C979399" s="75"/>
    </row>
    <row r="979509" spans="2:3" x14ac:dyDescent="0.25">
      <c r="B979509" s="76"/>
      <c r="C979509" s="75"/>
    </row>
    <row r="979510" spans="2:3" x14ac:dyDescent="0.25">
      <c r="B979510" s="76"/>
      <c r="C979510" s="75"/>
    </row>
    <row r="979511" spans="2:3" x14ac:dyDescent="0.25">
      <c r="B979511" s="76"/>
      <c r="C979511" s="75"/>
    </row>
    <row r="979512" spans="2:3" x14ac:dyDescent="0.25">
      <c r="B979512" s="76"/>
      <c r="C979512" s="75"/>
    </row>
    <row r="979513" spans="2:3" x14ac:dyDescent="0.25">
      <c r="B979513" s="76"/>
      <c r="C979513" s="75"/>
    </row>
    <row r="979514" spans="2:3" x14ac:dyDescent="0.25">
      <c r="B979514" s="76"/>
      <c r="C979514" s="75"/>
    </row>
    <row r="979515" spans="2:3" x14ac:dyDescent="0.25">
      <c r="B979515" s="76"/>
      <c r="C979515" s="75"/>
    </row>
    <row r="979516" spans="2:3" x14ac:dyDescent="0.25">
      <c r="B979516" s="76"/>
      <c r="C979516" s="75"/>
    </row>
    <row r="979517" spans="2:3" x14ac:dyDescent="0.25">
      <c r="B979517" s="76"/>
      <c r="C979517" s="75"/>
    </row>
    <row r="979518" spans="2:3" x14ac:dyDescent="0.25">
      <c r="B979518" s="76"/>
      <c r="C979518" s="75"/>
    </row>
    <row r="979519" spans="2:3" x14ac:dyDescent="0.25">
      <c r="B979519" s="76"/>
      <c r="C979519" s="75"/>
    </row>
    <row r="979520" spans="2:3" x14ac:dyDescent="0.25">
      <c r="B979520" s="76"/>
      <c r="C979520" s="75"/>
    </row>
    <row r="979521" spans="2:3" x14ac:dyDescent="0.25">
      <c r="B979521" s="76"/>
      <c r="C979521" s="75"/>
    </row>
    <row r="979631" spans="2:3" x14ac:dyDescent="0.25">
      <c r="B979631" s="76"/>
      <c r="C979631" s="75"/>
    </row>
    <row r="979632" spans="2:3" x14ac:dyDescent="0.25">
      <c r="B979632" s="76"/>
      <c r="C979632" s="75"/>
    </row>
    <row r="979633" spans="2:3" x14ac:dyDescent="0.25">
      <c r="B979633" s="76"/>
      <c r="C979633" s="75"/>
    </row>
    <row r="979634" spans="2:3" x14ac:dyDescent="0.25">
      <c r="B979634" s="76"/>
      <c r="C979634" s="75"/>
    </row>
    <row r="979635" spans="2:3" x14ac:dyDescent="0.25">
      <c r="B979635" s="76"/>
      <c r="C979635" s="75"/>
    </row>
    <row r="979636" spans="2:3" x14ac:dyDescent="0.25">
      <c r="B979636" s="76"/>
      <c r="C979636" s="75"/>
    </row>
    <row r="979637" spans="2:3" x14ac:dyDescent="0.25">
      <c r="B979637" s="76"/>
      <c r="C979637" s="75"/>
    </row>
    <row r="979638" spans="2:3" x14ac:dyDescent="0.25">
      <c r="B979638" s="76"/>
      <c r="C979638" s="75"/>
    </row>
    <row r="979639" spans="2:3" x14ac:dyDescent="0.25">
      <c r="B979639" s="76"/>
      <c r="C979639" s="75"/>
    </row>
    <row r="979640" spans="2:3" x14ac:dyDescent="0.25">
      <c r="B979640" s="76"/>
      <c r="C979640" s="75"/>
    </row>
    <row r="979641" spans="2:3" x14ac:dyDescent="0.25">
      <c r="B979641" s="76"/>
      <c r="C979641" s="75"/>
    </row>
    <row r="979642" spans="2:3" x14ac:dyDescent="0.25">
      <c r="B979642" s="76"/>
      <c r="C979642" s="75"/>
    </row>
    <row r="979643" spans="2:3" x14ac:dyDescent="0.25">
      <c r="B979643" s="76"/>
      <c r="C979643" s="75"/>
    </row>
    <row r="979753" spans="2:3" x14ac:dyDescent="0.25">
      <c r="B979753" s="76"/>
      <c r="C979753" s="75"/>
    </row>
    <row r="979754" spans="2:3" x14ac:dyDescent="0.25">
      <c r="B979754" s="76"/>
      <c r="C979754" s="75"/>
    </row>
    <row r="979755" spans="2:3" x14ac:dyDescent="0.25">
      <c r="B979755" s="76"/>
      <c r="C979755" s="75"/>
    </row>
    <row r="979756" spans="2:3" x14ac:dyDescent="0.25">
      <c r="B979756" s="76"/>
      <c r="C979756" s="75"/>
    </row>
    <row r="979757" spans="2:3" x14ac:dyDescent="0.25">
      <c r="B979757" s="76"/>
      <c r="C979757" s="75"/>
    </row>
    <row r="979758" spans="2:3" x14ac:dyDescent="0.25">
      <c r="B979758" s="76"/>
      <c r="C979758" s="75"/>
    </row>
    <row r="979759" spans="2:3" x14ac:dyDescent="0.25">
      <c r="B979759" s="76"/>
      <c r="C979759" s="75"/>
    </row>
    <row r="979760" spans="2:3" x14ac:dyDescent="0.25">
      <c r="B979760" s="76"/>
      <c r="C979760" s="75"/>
    </row>
    <row r="979761" spans="2:3" x14ac:dyDescent="0.25">
      <c r="B979761" s="76"/>
      <c r="C979761" s="75"/>
    </row>
    <row r="979762" spans="2:3" x14ac:dyDescent="0.25">
      <c r="B979762" s="76"/>
      <c r="C979762" s="75"/>
    </row>
    <row r="979763" spans="2:3" x14ac:dyDescent="0.25">
      <c r="B979763" s="76"/>
      <c r="C979763" s="75"/>
    </row>
    <row r="979764" spans="2:3" x14ac:dyDescent="0.25">
      <c r="B979764" s="76"/>
      <c r="C979764" s="75"/>
    </row>
    <row r="979765" spans="2:3" x14ac:dyDescent="0.25">
      <c r="B979765" s="76"/>
      <c r="C979765" s="75"/>
    </row>
    <row r="979875" spans="2:3" x14ac:dyDescent="0.25">
      <c r="B979875" s="76"/>
      <c r="C979875" s="75"/>
    </row>
    <row r="979876" spans="2:3" x14ac:dyDescent="0.25">
      <c r="B979876" s="76"/>
      <c r="C979876" s="75"/>
    </row>
    <row r="979877" spans="2:3" x14ac:dyDescent="0.25">
      <c r="B979877" s="76"/>
      <c r="C979877" s="75"/>
    </row>
    <row r="979878" spans="2:3" x14ac:dyDescent="0.25">
      <c r="B979878" s="76"/>
      <c r="C979878" s="75"/>
    </row>
    <row r="979879" spans="2:3" x14ac:dyDescent="0.25">
      <c r="B979879" s="76"/>
      <c r="C979879" s="75"/>
    </row>
    <row r="979880" spans="2:3" x14ac:dyDescent="0.25">
      <c r="B979880" s="76"/>
      <c r="C979880" s="75"/>
    </row>
    <row r="979881" spans="2:3" x14ac:dyDescent="0.25">
      <c r="B979881" s="76"/>
      <c r="C979881" s="75"/>
    </row>
    <row r="979882" spans="2:3" x14ac:dyDescent="0.25">
      <c r="B979882" s="76"/>
      <c r="C979882" s="75"/>
    </row>
    <row r="979883" spans="2:3" x14ac:dyDescent="0.25">
      <c r="B979883" s="76"/>
      <c r="C979883" s="75"/>
    </row>
    <row r="979884" spans="2:3" x14ac:dyDescent="0.25">
      <c r="B979884" s="76"/>
      <c r="C979884" s="75"/>
    </row>
    <row r="979885" spans="2:3" x14ac:dyDescent="0.25">
      <c r="B979885" s="76"/>
      <c r="C979885" s="75"/>
    </row>
    <row r="979886" spans="2:3" x14ac:dyDescent="0.25">
      <c r="B979886" s="76"/>
      <c r="C979886" s="75"/>
    </row>
    <row r="979887" spans="2:3" x14ac:dyDescent="0.25">
      <c r="B979887" s="76"/>
      <c r="C979887" s="75"/>
    </row>
    <row r="979997" spans="2:3" x14ac:dyDescent="0.25">
      <c r="B979997" s="76"/>
      <c r="C979997" s="75"/>
    </row>
    <row r="979998" spans="2:3" x14ac:dyDescent="0.25">
      <c r="B979998" s="76"/>
      <c r="C979998" s="75"/>
    </row>
    <row r="979999" spans="2:3" x14ac:dyDescent="0.25">
      <c r="B979999" s="76"/>
      <c r="C979999" s="75"/>
    </row>
    <row r="980000" spans="2:3" x14ac:dyDescent="0.25">
      <c r="B980000" s="76"/>
      <c r="C980000" s="75"/>
    </row>
    <row r="980001" spans="2:3" x14ac:dyDescent="0.25">
      <c r="B980001" s="76"/>
      <c r="C980001" s="75"/>
    </row>
    <row r="980002" spans="2:3" x14ac:dyDescent="0.25">
      <c r="B980002" s="76"/>
      <c r="C980002" s="75"/>
    </row>
    <row r="980003" spans="2:3" x14ac:dyDescent="0.25">
      <c r="B980003" s="76"/>
      <c r="C980003" s="75"/>
    </row>
    <row r="980004" spans="2:3" x14ac:dyDescent="0.25">
      <c r="B980004" s="76"/>
      <c r="C980004" s="75"/>
    </row>
    <row r="980005" spans="2:3" x14ac:dyDescent="0.25">
      <c r="B980005" s="76"/>
      <c r="C980005" s="75"/>
    </row>
    <row r="980006" spans="2:3" x14ac:dyDescent="0.25">
      <c r="B980006" s="76"/>
      <c r="C980006" s="75"/>
    </row>
    <row r="980007" spans="2:3" x14ac:dyDescent="0.25">
      <c r="B980007" s="76"/>
      <c r="C980007" s="75"/>
    </row>
    <row r="980008" spans="2:3" x14ac:dyDescent="0.25">
      <c r="B980008" s="76"/>
      <c r="C980008" s="75"/>
    </row>
    <row r="980009" spans="2:3" x14ac:dyDescent="0.25">
      <c r="B980009" s="76"/>
      <c r="C980009" s="75"/>
    </row>
    <row r="980119" spans="2:3" x14ac:dyDescent="0.25">
      <c r="B980119" s="76"/>
      <c r="C980119" s="75"/>
    </row>
    <row r="980120" spans="2:3" x14ac:dyDescent="0.25">
      <c r="B980120" s="76"/>
      <c r="C980120" s="75"/>
    </row>
    <row r="980121" spans="2:3" x14ac:dyDescent="0.25">
      <c r="B980121" s="76"/>
      <c r="C980121" s="75"/>
    </row>
    <row r="980122" spans="2:3" x14ac:dyDescent="0.25">
      <c r="B980122" s="76"/>
      <c r="C980122" s="75"/>
    </row>
    <row r="980123" spans="2:3" x14ac:dyDescent="0.25">
      <c r="B980123" s="76"/>
      <c r="C980123" s="75"/>
    </row>
    <row r="980124" spans="2:3" x14ac:dyDescent="0.25">
      <c r="B980124" s="76"/>
      <c r="C980124" s="75"/>
    </row>
    <row r="980125" spans="2:3" x14ac:dyDescent="0.25">
      <c r="B980125" s="76"/>
      <c r="C980125" s="75"/>
    </row>
    <row r="980126" spans="2:3" x14ac:dyDescent="0.25">
      <c r="B980126" s="76"/>
      <c r="C980126" s="75"/>
    </row>
    <row r="980127" spans="2:3" x14ac:dyDescent="0.25">
      <c r="B980127" s="76"/>
      <c r="C980127" s="75"/>
    </row>
    <row r="980128" spans="2:3" x14ac:dyDescent="0.25">
      <c r="B980128" s="76"/>
      <c r="C980128" s="75"/>
    </row>
    <row r="980129" spans="2:3" x14ac:dyDescent="0.25">
      <c r="B980129" s="76"/>
      <c r="C980129" s="75"/>
    </row>
    <row r="980130" spans="2:3" x14ac:dyDescent="0.25">
      <c r="B980130" s="76"/>
      <c r="C980130" s="75"/>
    </row>
    <row r="980131" spans="2:3" x14ac:dyDescent="0.25">
      <c r="B980131" s="76"/>
      <c r="C980131" s="75"/>
    </row>
    <row r="980241" spans="2:3" x14ac:dyDescent="0.25">
      <c r="B980241" s="76"/>
      <c r="C980241" s="75"/>
    </row>
    <row r="980242" spans="2:3" x14ac:dyDescent="0.25">
      <c r="B980242" s="76"/>
      <c r="C980242" s="75"/>
    </row>
    <row r="980243" spans="2:3" x14ac:dyDescent="0.25">
      <c r="B980243" s="76"/>
      <c r="C980243" s="75"/>
    </row>
    <row r="980244" spans="2:3" x14ac:dyDescent="0.25">
      <c r="B980244" s="76"/>
      <c r="C980244" s="75"/>
    </row>
    <row r="980245" spans="2:3" x14ac:dyDescent="0.25">
      <c r="B980245" s="76"/>
      <c r="C980245" s="75"/>
    </row>
    <row r="980246" spans="2:3" x14ac:dyDescent="0.25">
      <c r="B980246" s="76"/>
      <c r="C980246" s="75"/>
    </row>
    <row r="980247" spans="2:3" x14ac:dyDescent="0.25">
      <c r="B980247" s="76"/>
      <c r="C980247" s="75"/>
    </row>
    <row r="980248" spans="2:3" x14ac:dyDescent="0.25">
      <c r="B980248" s="76"/>
      <c r="C980248" s="75"/>
    </row>
    <row r="980249" spans="2:3" x14ac:dyDescent="0.25">
      <c r="B980249" s="76"/>
      <c r="C980249" s="75"/>
    </row>
    <row r="980250" spans="2:3" x14ac:dyDescent="0.25">
      <c r="B980250" s="76"/>
      <c r="C980250" s="75"/>
    </row>
    <row r="980251" spans="2:3" x14ac:dyDescent="0.25">
      <c r="B980251" s="76"/>
      <c r="C980251" s="75"/>
    </row>
    <row r="980252" spans="2:3" x14ac:dyDescent="0.25">
      <c r="B980252" s="76"/>
      <c r="C980252" s="75"/>
    </row>
    <row r="980253" spans="2:3" x14ac:dyDescent="0.25">
      <c r="B980253" s="76"/>
      <c r="C980253" s="75"/>
    </row>
    <row r="980363" spans="2:3" x14ac:dyDescent="0.25">
      <c r="B980363" s="76"/>
      <c r="C980363" s="75"/>
    </row>
    <row r="980364" spans="2:3" x14ac:dyDescent="0.25">
      <c r="B980364" s="76"/>
      <c r="C980364" s="75"/>
    </row>
    <row r="980365" spans="2:3" x14ac:dyDescent="0.25">
      <c r="B980365" s="76"/>
      <c r="C980365" s="75"/>
    </row>
    <row r="980366" spans="2:3" x14ac:dyDescent="0.25">
      <c r="B980366" s="76"/>
      <c r="C980366" s="75"/>
    </row>
    <row r="980367" spans="2:3" x14ac:dyDescent="0.25">
      <c r="B980367" s="76"/>
      <c r="C980367" s="75"/>
    </row>
    <row r="980368" spans="2:3" x14ac:dyDescent="0.25">
      <c r="B980368" s="76"/>
      <c r="C980368" s="75"/>
    </row>
    <row r="980369" spans="2:3" x14ac:dyDescent="0.25">
      <c r="B980369" s="76"/>
      <c r="C980369" s="75"/>
    </row>
    <row r="980370" spans="2:3" x14ac:dyDescent="0.25">
      <c r="B980370" s="76"/>
      <c r="C980370" s="75"/>
    </row>
    <row r="980371" spans="2:3" x14ac:dyDescent="0.25">
      <c r="B980371" s="76"/>
      <c r="C980371" s="75"/>
    </row>
    <row r="980372" spans="2:3" x14ac:dyDescent="0.25">
      <c r="B980372" s="76"/>
      <c r="C980372" s="75"/>
    </row>
    <row r="980373" spans="2:3" x14ac:dyDescent="0.25">
      <c r="B980373" s="76"/>
      <c r="C980373" s="75"/>
    </row>
    <row r="980374" spans="2:3" x14ac:dyDescent="0.25">
      <c r="B980374" s="76"/>
      <c r="C980374" s="75"/>
    </row>
    <row r="980375" spans="2:3" x14ac:dyDescent="0.25">
      <c r="B980375" s="76"/>
      <c r="C980375" s="75"/>
    </row>
    <row r="980485" spans="2:3" x14ac:dyDescent="0.25">
      <c r="B980485" s="76"/>
      <c r="C980485" s="75"/>
    </row>
    <row r="980486" spans="2:3" x14ac:dyDescent="0.25">
      <c r="B980486" s="76"/>
      <c r="C980486" s="75"/>
    </row>
    <row r="980487" spans="2:3" x14ac:dyDescent="0.25">
      <c r="B980487" s="76"/>
      <c r="C980487" s="75"/>
    </row>
    <row r="980488" spans="2:3" x14ac:dyDescent="0.25">
      <c r="B980488" s="76"/>
      <c r="C980488" s="75"/>
    </row>
    <row r="980489" spans="2:3" x14ac:dyDescent="0.25">
      <c r="B980489" s="76"/>
      <c r="C980489" s="75"/>
    </row>
    <row r="980490" spans="2:3" x14ac:dyDescent="0.25">
      <c r="B980490" s="76"/>
      <c r="C980490" s="75"/>
    </row>
    <row r="980491" spans="2:3" x14ac:dyDescent="0.25">
      <c r="B980491" s="76"/>
      <c r="C980491" s="75"/>
    </row>
    <row r="980492" spans="2:3" x14ac:dyDescent="0.25">
      <c r="B980492" s="76"/>
      <c r="C980492" s="75"/>
    </row>
    <row r="980493" spans="2:3" x14ac:dyDescent="0.25">
      <c r="B980493" s="76"/>
      <c r="C980493" s="75"/>
    </row>
    <row r="980494" spans="2:3" x14ac:dyDescent="0.25">
      <c r="B980494" s="76"/>
      <c r="C980494" s="75"/>
    </row>
    <row r="980495" spans="2:3" x14ac:dyDescent="0.25">
      <c r="B980495" s="76"/>
      <c r="C980495" s="75"/>
    </row>
    <row r="980496" spans="2:3" x14ac:dyDescent="0.25">
      <c r="B980496" s="76"/>
      <c r="C980496" s="75"/>
    </row>
    <row r="980497" spans="2:3" x14ac:dyDescent="0.25">
      <c r="B980497" s="76"/>
      <c r="C980497" s="75"/>
    </row>
    <row r="980607" spans="2:3" x14ac:dyDescent="0.25">
      <c r="B980607" s="76"/>
      <c r="C980607" s="75"/>
    </row>
    <row r="980608" spans="2:3" x14ac:dyDescent="0.25">
      <c r="B980608" s="76"/>
      <c r="C980608" s="75"/>
    </row>
    <row r="980609" spans="2:3" x14ac:dyDescent="0.25">
      <c r="B980609" s="76"/>
      <c r="C980609" s="75"/>
    </row>
    <row r="980610" spans="2:3" x14ac:dyDescent="0.25">
      <c r="B980610" s="76"/>
      <c r="C980610" s="75"/>
    </row>
    <row r="980611" spans="2:3" x14ac:dyDescent="0.25">
      <c r="B980611" s="76"/>
      <c r="C980611" s="75"/>
    </row>
    <row r="980612" spans="2:3" x14ac:dyDescent="0.25">
      <c r="B980612" s="76"/>
      <c r="C980612" s="75"/>
    </row>
    <row r="980613" spans="2:3" x14ac:dyDescent="0.25">
      <c r="B980613" s="76"/>
      <c r="C980613" s="75"/>
    </row>
    <row r="980614" spans="2:3" x14ac:dyDescent="0.25">
      <c r="B980614" s="76"/>
      <c r="C980614" s="75"/>
    </row>
    <row r="980615" spans="2:3" x14ac:dyDescent="0.25">
      <c r="B980615" s="76"/>
      <c r="C980615" s="75"/>
    </row>
    <row r="980616" spans="2:3" x14ac:dyDescent="0.25">
      <c r="B980616" s="76"/>
      <c r="C980616" s="75"/>
    </row>
    <row r="980617" spans="2:3" x14ac:dyDescent="0.25">
      <c r="B980617" s="76"/>
      <c r="C980617" s="75"/>
    </row>
    <row r="980618" spans="2:3" x14ac:dyDescent="0.25">
      <c r="B980618" s="76"/>
      <c r="C980618" s="75"/>
    </row>
    <row r="980619" spans="2:3" x14ac:dyDescent="0.25">
      <c r="B980619" s="76"/>
      <c r="C980619" s="75"/>
    </row>
    <row r="980729" spans="2:3" x14ac:dyDescent="0.25">
      <c r="B980729" s="76"/>
      <c r="C980729" s="75"/>
    </row>
    <row r="980730" spans="2:3" x14ac:dyDescent="0.25">
      <c r="B980730" s="76"/>
      <c r="C980730" s="75"/>
    </row>
    <row r="980731" spans="2:3" x14ac:dyDescent="0.25">
      <c r="B980731" s="76"/>
      <c r="C980731" s="75"/>
    </row>
    <row r="980732" spans="2:3" x14ac:dyDescent="0.25">
      <c r="B980732" s="76"/>
      <c r="C980732" s="75"/>
    </row>
    <row r="980733" spans="2:3" x14ac:dyDescent="0.25">
      <c r="B980733" s="76"/>
      <c r="C980733" s="75"/>
    </row>
    <row r="980734" spans="2:3" x14ac:dyDescent="0.25">
      <c r="B980734" s="76"/>
      <c r="C980734" s="75"/>
    </row>
    <row r="980735" spans="2:3" x14ac:dyDescent="0.25">
      <c r="B980735" s="76"/>
      <c r="C980735" s="75"/>
    </row>
    <row r="980736" spans="2:3" x14ac:dyDescent="0.25">
      <c r="B980736" s="76"/>
      <c r="C980736" s="75"/>
    </row>
    <row r="980737" spans="2:3" x14ac:dyDescent="0.25">
      <c r="B980737" s="76"/>
      <c r="C980737" s="75"/>
    </row>
    <row r="980738" spans="2:3" x14ac:dyDescent="0.25">
      <c r="B980738" s="76"/>
      <c r="C980738" s="75"/>
    </row>
    <row r="980739" spans="2:3" x14ac:dyDescent="0.25">
      <c r="B980739" s="76"/>
      <c r="C980739" s="75"/>
    </row>
    <row r="980740" spans="2:3" x14ac:dyDescent="0.25">
      <c r="B980740" s="76"/>
      <c r="C980740" s="75"/>
    </row>
    <row r="980741" spans="2:3" x14ac:dyDescent="0.25">
      <c r="B980741" s="76"/>
      <c r="C980741" s="75"/>
    </row>
    <row r="980851" spans="2:3" x14ac:dyDescent="0.25">
      <c r="B980851" s="76"/>
      <c r="C980851" s="75"/>
    </row>
    <row r="980852" spans="2:3" x14ac:dyDescent="0.25">
      <c r="B980852" s="76"/>
      <c r="C980852" s="75"/>
    </row>
    <row r="980853" spans="2:3" x14ac:dyDescent="0.25">
      <c r="B980853" s="76"/>
      <c r="C980853" s="75"/>
    </row>
    <row r="980854" spans="2:3" x14ac:dyDescent="0.25">
      <c r="B980854" s="76"/>
      <c r="C980854" s="75"/>
    </row>
    <row r="980855" spans="2:3" x14ac:dyDescent="0.25">
      <c r="B980855" s="76"/>
      <c r="C980855" s="75"/>
    </row>
    <row r="980856" spans="2:3" x14ac:dyDescent="0.25">
      <c r="B980856" s="76"/>
      <c r="C980856" s="75"/>
    </row>
    <row r="980857" spans="2:3" x14ac:dyDescent="0.25">
      <c r="B980857" s="76"/>
      <c r="C980857" s="75"/>
    </row>
    <row r="980858" spans="2:3" x14ac:dyDescent="0.25">
      <c r="B980858" s="76"/>
      <c r="C980858" s="75"/>
    </row>
    <row r="980859" spans="2:3" x14ac:dyDescent="0.25">
      <c r="B980859" s="76"/>
      <c r="C980859" s="75"/>
    </row>
    <row r="980860" spans="2:3" x14ac:dyDescent="0.25">
      <c r="B980860" s="76"/>
      <c r="C980860" s="75"/>
    </row>
    <row r="980861" spans="2:3" x14ac:dyDescent="0.25">
      <c r="B980861" s="76"/>
      <c r="C980861" s="75"/>
    </row>
    <row r="980862" spans="2:3" x14ac:dyDescent="0.25">
      <c r="B980862" s="76"/>
      <c r="C980862" s="75"/>
    </row>
    <row r="980863" spans="2:3" x14ac:dyDescent="0.25">
      <c r="B980863" s="76"/>
      <c r="C980863" s="75"/>
    </row>
    <row r="980973" spans="2:3" x14ac:dyDescent="0.25">
      <c r="B980973" s="76"/>
      <c r="C980973" s="75"/>
    </row>
    <row r="980974" spans="2:3" x14ac:dyDescent="0.25">
      <c r="B980974" s="76"/>
      <c r="C980974" s="75"/>
    </row>
    <row r="980975" spans="2:3" x14ac:dyDescent="0.25">
      <c r="B980975" s="76"/>
      <c r="C980975" s="75"/>
    </row>
    <row r="980976" spans="2:3" x14ac:dyDescent="0.25">
      <c r="B980976" s="76"/>
      <c r="C980976" s="75"/>
    </row>
    <row r="980977" spans="2:3" x14ac:dyDescent="0.25">
      <c r="B980977" s="76"/>
      <c r="C980977" s="75"/>
    </row>
    <row r="980978" spans="2:3" x14ac:dyDescent="0.25">
      <c r="B980978" s="76"/>
      <c r="C980978" s="75"/>
    </row>
    <row r="980979" spans="2:3" x14ac:dyDescent="0.25">
      <c r="B980979" s="76"/>
      <c r="C980979" s="75"/>
    </row>
    <row r="980980" spans="2:3" x14ac:dyDescent="0.25">
      <c r="B980980" s="76"/>
      <c r="C980980" s="75"/>
    </row>
    <row r="980981" spans="2:3" x14ac:dyDescent="0.25">
      <c r="B980981" s="76"/>
      <c r="C980981" s="75"/>
    </row>
    <row r="980982" spans="2:3" x14ac:dyDescent="0.25">
      <c r="B980982" s="76"/>
      <c r="C980982" s="75"/>
    </row>
    <row r="980983" spans="2:3" x14ac:dyDescent="0.25">
      <c r="B980983" s="76"/>
      <c r="C980983" s="75"/>
    </row>
    <row r="980984" spans="2:3" x14ac:dyDescent="0.25">
      <c r="B980984" s="76"/>
      <c r="C980984" s="75"/>
    </row>
    <row r="980985" spans="2:3" x14ac:dyDescent="0.25">
      <c r="B980985" s="76"/>
      <c r="C980985" s="75"/>
    </row>
    <row r="981095" spans="2:3" x14ac:dyDescent="0.25">
      <c r="B981095" s="76"/>
      <c r="C981095" s="75"/>
    </row>
    <row r="981096" spans="2:3" x14ac:dyDescent="0.25">
      <c r="B981096" s="76"/>
      <c r="C981096" s="75"/>
    </row>
    <row r="981097" spans="2:3" x14ac:dyDescent="0.25">
      <c r="B981097" s="76"/>
      <c r="C981097" s="75"/>
    </row>
    <row r="981098" spans="2:3" x14ac:dyDescent="0.25">
      <c r="B981098" s="76"/>
      <c r="C981098" s="75"/>
    </row>
    <row r="981099" spans="2:3" x14ac:dyDescent="0.25">
      <c r="B981099" s="76"/>
      <c r="C981099" s="75"/>
    </row>
    <row r="981100" spans="2:3" x14ac:dyDescent="0.25">
      <c r="B981100" s="76"/>
      <c r="C981100" s="75"/>
    </row>
    <row r="981101" spans="2:3" x14ac:dyDescent="0.25">
      <c r="B981101" s="76"/>
      <c r="C981101" s="75"/>
    </row>
    <row r="981102" spans="2:3" x14ac:dyDescent="0.25">
      <c r="B981102" s="76"/>
      <c r="C981102" s="75"/>
    </row>
    <row r="981103" spans="2:3" x14ac:dyDescent="0.25">
      <c r="B981103" s="76"/>
      <c r="C981103" s="75"/>
    </row>
    <row r="981104" spans="2:3" x14ac:dyDescent="0.25">
      <c r="B981104" s="76"/>
      <c r="C981104" s="75"/>
    </row>
    <row r="981105" spans="2:3" x14ac:dyDescent="0.25">
      <c r="B981105" s="76"/>
      <c r="C981105" s="75"/>
    </row>
    <row r="981106" spans="2:3" x14ac:dyDescent="0.25">
      <c r="B981106" s="76"/>
      <c r="C981106" s="75"/>
    </row>
    <row r="981107" spans="2:3" x14ac:dyDescent="0.25">
      <c r="B981107" s="76"/>
      <c r="C981107" s="75"/>
    </row>
    <row r="981217" spans="2:3" x14ac:dyDescent="0.25">
      <c r="B981217" s="76"/>
      <c r="C981217" s="75"/>
    </row>
    <row r="981218" spans="2:3" x14ac:dyDescent="0.25">
      <c r="B981218" s="76"/>
      <c r="C981218" s="75"/>
    </row>
    <row r="981219" spans="2:3" x14ac:dyDescent="0.25">
      <c r="B981219" s="76"/>
      <c r="C981219" s="75"/>
    </row>
    <row r="981220" spans="2:3" x14ac:dyDescent="0.25">
      <c r="B981220" s="76"/>
      <c r="C981220" s="75"/>
    </row>
    <row r="981221" spans="2:3" x14ac:dyDescent="0.25">
      <c r="B981221" s="76"/>
      <c r="C981221" s="75"/>
    </row>
    <row r="981222" spans="2:3" x14ac:dyDescent="0.25">
      <c r="B981222" s="76"/>
      <c r="C981222" s="75"/>
    </row>
    <row r="981223" spans="2:3" x14ac:dyDescent="0.25">
      <c r="B981223" s="76"/>
      <c r="C981223" s="75"/>
    </row>
    <row r="981224" spans="2:3" x14ac:dyDescent="0.25">
      <c r="B981224" s="76"/>
      <c r="C981224" s="75"/>
    </row>
    <row r="981225" spans="2:3" x14ac:dyDescent="0.25">
      <c r="B981225" s="76"/>
      <c r="C981225" s="75"/>
    </row>
    <row r="981226" spans="2:3" x14ac:dyDescent="0.25">
      <c r="B981226" s="76"/>
      <c r="C981226" s="75"/>
    </row>
    <row r="981227" spans="2:3" x14ac:dyDescent="0.25">
      <c r="B981227" s="76"/>
      <c r="C981227" s="75"/>
    </row>
    <row r="981228" spans="2:3" x14ac:dyDescent="0.25">
      <c r="B981228" s="76"/>
      <c r="C981228" s="75"/>
    </row>
    <row r="981229" spans="2:3" x14ac:dyDescent="0.25">
      <c r="B981229" s="76"/>
      <c r="C981229" s="75"/>
    </row>
    <row r="981339" spans="2:3" x14ac:dyDescent="0.25">
      <c r="B981339" s="76"/>
      <c r="C981339" s="75"/>
    </row>
    <row r="981340" spans="2:3" x14ac:dyDescent="0.25">
      <c r="B981340" s="76"/>
      <c r="C981340" s="75"/>
    </row>
    <row r="981341" spans="2:3" x14ac:dyDescent="0.25">
      <c r="B981341" s="76"/>
      <c r="C981341" s="75"/>
    </row>
    <row r="981342" spans="2:3" x14ac:dyDescent="0.25">
      <c r="B981342" s="76"/>
      <c r="C981342" s="75"/>
    </row>
    <row r="981343" spans="2:3" x14ac:dyDescent="0.25">
      <c r="B981343" s="76"/>
      <c r="C981343" s="75"/>
    </row>
    <row r="981344" spans="2:3" x14ac:dyDescent="0.25">
      <c r="B981344" s="76"/>
      <c r="C981344" s="75"/>
    </row>
    <row r="981345" spans="2:3" x14ac:dyDescent="0.25">
      <c r="B981345" s="76"/>
      <c r="C981345" s="75"/>
    </row>
    <row r="981346" spans="2:3" x14ac:dyDescent="0.25">
      <c r="B981346" s="76"/>
      <c r="C981346" s="75"/>
    </row>
    <row r="981347" spans="2:3" x14ac:dyDescent="0.25">
      <c r="B981347" s="76"/>
      <c r="C981347" s="75"/>
    </row>
    <row r="981348" spans="2:3" x14ac:dyDescent="0.25">
      <c r="B981348" s="76"/>
      <c r="C981348" s="75"/>
    </row>
    <row r="981349" spans="2:3" x14ac:dyDescent="0.25">
      <c r="B981349" s="76"/>
      <c r="C981349" s="75"/>
    </row>
    <row r="981350" spans="2:3" x14ac:dyDescent="0.25">
      <c r="B981350" s="76"/>
      <c r="C981350" s="75"/>
    </row>
    <row r="981351" spans="2:3" x14ac:dyDescent="0.25">
      <c r="B981351" s="76"/>
      <c r="C981351" s="75"/>
    </row>
    <row r="981461" spans="2:3" x14ac:dyDescent="0.25">
      <c r="B981461" s="76"/>
      <c r="C981461" s="75"/>
    </row>
    <row r="981462" spans="2:3" x14ac:dyDescent="0.25">
      <c r="B981462" s="76"/>
      <c r="C981462" s="75"/>
    </row>
    <row r="981463" spans="2:3" x14ac:dyDescent="0.25">
      <c r="B981463" s="76"/>
      <c r="C981463" s="75"/>
    </row>
    <row r="981464" spans="2:3" x14ac:dyDescent="0.25">
      <c r="B981464" s="76"/>
      <c r="C981464" s="75"/>
    </row>
    <row r="981465" spans="2:3" x14ac:dyDescent="0.25">
      <c r="B981465" s="76"/>
      <c r="C981465" s="75"/>
    </row>
    <row r="981466" spans="2:3" x14ac:dyDescent="0.25">
      <c r="B981466" s="76"/>
      <c r="C981466" s="75"/>
    </row>
    <row r="981467" spans="2:3" x14ac:dyDescent="0.25">
      <c r="B981467" s="76"/>
      <c r="C981467" s="75"/>
    </row>
    <row r="981468" spans="2:3" x14ac:dyDescent="0.25">
      <c r="B981468" s="76"/>
      <c r="C981468" s="75"/>
    </row>
    <row r="981469" spans="2:3" x14ac:dyDescent="0.25">
      <c r="B981469" s="76"/>
      <c r="C981469" s="75"/>
    </row>
    <row r="981470" spans="2:3" x14ac:dyDescent="0.25">
      <c r="B981470" s="76"/>
      <c r="C981470" s="75"/>
    </row>
    <row r="981471" spans="2:3" x14ac:dyDescent="0.25">
      <c r="B981471" s="76"/>
      <c r="C981471" s="75"/>
    </row>
    <row r="981472" spans="2:3" x14ac:dyDescent="0.25">
      <c r="B981472" s="76"/>
      <c r="C981472" s="75"/>
    </row>
    <row r="981473" spans="2:3" x14ac:dyDescent="0.25">
      <c r="B981473" s="76"/>
      <c r="C981473" s="75"/>
    </row>
    <row r="981583" spans="2:3" x14ac:dyDescent="0.25">
      <c r="B981583" s="76"/>
      <c r="C981583" s="75"/>
    </row>
    <row r="981584" spans="2:3" x14ac:dyDescent="0.25">
      <c r="B981584" s="76"/>
      <c r="C981584" s="75"/>
    </row>
    <row r="981585" spans="2:3" x14ac:dyDescent="0.25">
      <c r="B981585" s="76"/>
      <c r="C981585" s="75"/>
    </row>
    <row r="981586" spans="2:3" x14ac:dyDescent="0.25">
      <c r="B981586" s="76"/>
      <c r="C981586" s="75"/>
    </row>
    <row r="981587" spans="2:3" x14ac:dyDescent="0.25">
      <c r="B981587" s="76"/>
      <c r="C981587" s="75"/>
    </row>
    <row r="981588" spans="2:3" x14ac:dyDescent="0.25">
      <c r="B981588" s="76"/>
      <c r="C981588" s="75"/>
    </row>
    <row r="981589" spans="2:3" x14ac:dyDescent="0.25">
      <c r="B981589" s="76"/>
      <c r="C981589" s="75"/>
    </row>
    <row r="981590" spans="2:3" x14ac:dyDescent="0.25">
      <c r="B981590" s="76"/>
      <c r="C981590" s="75"/>
    </row>
    <row r="981591" spans="2:3" x14ac:dyDescent="0.25">
      <c r="B981591" s="76"/>
      <c r="C981591" s="75"/>
    </row>
    <row r="981592" spans="2:3" x14ac:dyDescent="0.25">
      <c r="B981592" s="76"/>
      <c r="C981592" s="75"/>
    </row>
    <row r="981593" spans="2:3" x14ac:dyDescent="0.25">
      <c r="B981593" s="76"/>
      <c r="C981593" s="75"/>
    </row>
    <row r="981594" spans="2:3" x14ac:dyDescent="0.25">
      <c r="B981594" s="76"/>
      <c r="C981594" s="75"/>
    </row>
    <row r="981595" spans="2:3" x14ac:dyDescent="0.25">
      <c r="B981595" s="76"/>
      <c r="C981595" s="75"/>
    </row>
    <row r="981705" spans="2:3" x14ac:dyDescent="0.25">
      <c r="B981705" s="76"/>
      <c r="C981705" s="75"/>
    </row>
    <row r="981706" spans="2:3" x14ac:dyDescent="0.25">
      <c r="B981706" s="76"/>
      <c r="C981706" s="75"/>
    </row>
    <row r="981707" spans="2:3" x14ac:dyDescent="0.25">
      <c r="B981707" s="76"/>
      <c r="C981707" s="75"/>
    </row>
    <row r="981708" spans="2:3" x14ac:dyDescent="0.25">
      <c r="B981708" s="76"/>
      <c r="C981708" s="75"/>
    </row>
    <row r="981709" spans="2:3" x14ac:dyDescent="0.25">
      <c r="B981709" s="76"/>
      <c r="C981709" s="75"/>
    </row>
    <row r="981710" spans="2:3" x14ac:dyDescent="0.25">
      <c r="B981710" s="76"/>
      <c r="C981710" s="75"/>
    </row>
    <row r="981711" spans="2:3" x14ac:dyDescent="0.25">
      <c r="B981711" s="76"/>
      <c r="C981711" s="75"/>
    </row>
    <row r="981712" spans="2:3" x14ac:dyDescent="0.25">
      <c r="B981712" s="76"/>
      <c r="C981712" s="75"/>
    </row>
    <row r="981713" spans="2:3" x14ac:dyDescent="0.25">
      <c r="B981713" s="76"/>
      <c r="C981713" s="75"/>
    </row>
    <row r="981714" spans="2:3" x14ac:dyDescent="0.25">
      <c r="B981714" s="76"/>
      <c r="C981714" s="75"/>
    </row>
    <row r="981715" spans="2:3" x14ac:dyDescent="0.25">
      <c r="B981715" s="76"/>
      <c r="C981715" s="75"/>
    </row>
    <row r="981716" spans="2:3" x14ac:dyDescent="0.25">
      <c r="B981716" s="76"/>
      <c r="C981716" s="75"/>
    </row>
    <row r="981717" spans="2:3" x14ac:dyDescent="0.25">
      <c r="B981717" s="76"/>
      <c r="C981717" s="75"/>
    </row>
    <row r="981827" spans="2:3" x14ac:dyDescent="0.25">
      <c r="B981827" s="76"/>
      <c r="C981827" s="75"/>
    </row>
    <row r="981828" spans="2:3" x14ac:dyDescent="0.25">
      <c r="B981828" s="76"/>
      <c r="C981828" s="75"/>
    </row>
    <row r="981829" spans="2:3" x14ac:dyDescent="0.25">
      <c r="B981829" s="76"/>
      <c r="C981829" s="75"/>
    </row>
    <row r="981830" spans="2:3" x14ac:dyDescent="0.25">
      <c r="B981830" s="76"/>
      <c r="C981830" s="75"/>
    </row>
    <row r="981831" spans="2:3" x14ac:dyDescent="0.25">
      <c r="B981831" s="76"/>
      <c r="C981831" s="75"/>
    </row>
    <row r="981832" spans="2:3" x14ac:dyDescent="0.25">
      <c r="B981832" s="76"/>
      <c r="C981832" s="75"/>
    </row>
    <row r="981833" spans="2:3" x14ac:dyDescent="0.25">
      <c r="B981833" s="76"/>
      <c r="C981833" s="75"/>
    </row>
    <row r="981834" spans="2:3" x14ac:dyDescent="0.25">
      <c r="B981834" s="76"/>
      <c r="C981834" s="75"/>
    </row>
    <row r="981835" spans="2:3" x14ac:dyDescent="0.25">
      <c r="B981835" s="76"/>
      <c r="C981835" s="75"/>
    </row>
    <row r="981836" spans="2:3" x14ac:dyDescent="0.25">
      <c r="B981836" s="76"/>
      <c r="C981836" s="75"/>
    </row>
    <row r="981837" spans="2:3" x14ac:dyDescent="0.25">
      <c r="B981837" s="76"/>
      <c r="C981837" s="75"/>
    </row>
    <row r="981838" spans="2:3" x14ac:dyDescent="0.25">
      <c r="B981838" s="76"/>
      <c r="C981838" s="75"/>
    </row>
    <row r="981839" spans="2:3" x14ac:dyDescent="0.25">
      <c r="B981839" s="76"/>
      <c r="C981839" s="75"/>
    </row>
    <row r="981949" spans="2:3" x14ac:dyDescent="0.25">
      <c r="B981949" s="76"/>
      <c r="C981949" s="75"/>
    </row>
    <row r="981950" spans="2:3" x14ac:dyDescent="0.25">
      <c r="B981950" s="76"/>
      <c r="C981950" s="75"/>
    </row>
    <row r="981951" spans="2:3" x14ac:dyDescent="0.25">
      <c r="B981951" s="76"/>
      <c r="C981951" s="75"/>
    </row>
    <row r="981952" spans="2:3" x14ac:dyDescent="0.25">
      <c r="B981952" s="76"/>
      <c r="C981952" s="75"/>
    </row>
    <row r="981953" spans="2:3" x14ac:dyDescent="0.25">
      <c r="B981953" s="76"/>
      <c r="C981953" s="75"/>
    </row>
    <row r="981954" spans="2:3" x14ac:dyDescent="0.25">
      <c r="B981954" s="76"/>
      <c r="C981954" s="75"/>
    </row>
    <row r="981955" spans="2:3" x14ac:dyDescent="0.25">
      <c r="B981955" s="76"/>
      <c r="C981955" s="75"/>
    </row>
    <row r="981956" spans="2:3" x14ac:dyDescent="0.25">
      <c r="B981956" s="76"/>
      <c r="C981956" s="75"/>
    </row>
    <row r="981957" spans="2:3" x14ac:dyDescent="0.25">
      <c r="B981957" s="76"/>
      <c r="C981957" s="75"/>
    </row>
    <row r="981958" spans="2:3" x14ac:dyDescent="0.25">
      <c r="B981958" s="76"/>
      <c r="C981958" s="75"/>
    </row>
    <row r="981959" spans="2:3" x14ac:dyDescent="0.25">
      <c r="B981959" s="76"/>
      <c r="C981959" s="75"/>
    </row>
    <row r="981960" spans="2:3" x14ac:dyDescent="0.25">
      <c r="B981960" s="76"/>
      <c r="C981960" s="75"/>
    </row>
    <row r="981961" spans="2:3" x14ac:dyDescent="0.25">
      <c r="B981961" s="76"/>
      <c r="C981961" s="75"/>
    </row>
    <row r="982071" spans="2:3" x14ac:dyDescent="0.25">
      <c r="B982071" s="76"/>
      <c r="C982071" s="75"/>
    </row>
    <row r="982072" spans="2:3" x14ac:dyDescent="0.25">
      <c r="B982072" s="76"/>
      <c r="C982072" s="75"/>
    </row>
    <row r="982073" spans="2:3" x14ac:dyDescent="0.25">
      <c r="B982073" s="76"/>
      <c r="C982073" s="75"/>
    </row>
    <row r="982074" spans="2:3" x14ac:dyDescent="0.25">
      <c r="B982074" s="76"/>
      <c r="C982074" s="75"/>
    </row>
    <row r="982075" spans="2:3" x14ac:dyDescent="0.25">
      <c r="B982075" s="76"/>
      <c r="C982075" s="75"/>
    </row>
    <row r="982076" spans="2:3" x14ac:dyDescent="0.25">
      <c r="B982076" s="76"/>
      <c r="C982076" s="75"/>
    </row>
    <row r="982077" spans="2:3" x14ac:dyDescent="0.25">
      <c r="B982077" s="76"/>
      <c r="C982077" s="75"/>
    </row>
    <row r="982078" spans="2:3" x14ac:dyDescent="0.25">
      <c r="B982078" s="76"/>
      <c r="C982078" s="75"/>
    </row>
    <row r="982079" spans="2:3" x14ac:dyDescent="0.25">
      <c r="B982079" s="76"/>
      <c r="C982079" s="75"/>
    </row>
    <row r="982080" spans="2:3" x14ac:dyDescent="0.25">
      <c r="B982080" s="76"/>
      <c r="C982080" s="75"/>
    </row>
    <row r="982081" spans="2:3" x14ac:dyDescent="0.25">
      <c r="B982081" s="76"/>
      <c r="C982081" s="75"/>
    </row>
    <row r="982082" spans="2:3" x14ac:dyDescent="0.25">
      <c r="B982082" s="76"/>
      <c r="C982082" s="75"/>
    </row>
    <row r="982083" spans="2:3" x14ac:dyDescent="0.25">
      <c r="B982083" s="76"/>
      <c r="C982083" s="75"/>
    </row>
    <row r="982193" spans="2:3" x14ac:dyDescent="0.25">
      <c r="B982193" s="76"/>
      <c r="C982193" s="75"/>
    </row>
    <row r="982194" spans="2:3" x14ac:dyDescent="0.25">
      <c r="B982194" s="76"/>
      <c r="C982194" s="75"/>
    </row>
    <row r="982195" spans="2:3" x14ac:dyDescent="0.25">
      <c r="B982195" s="76"/>
      <c r="C982195" s="75"/>
    </row>
    <row r="982196" spans="2:3" x14ac:dyDescent="0.25">
      <c r="B982196" s="76"/>
      <c r="C982196" s="75"/>
    </row>
    <row r="982197" spans="2:3" x14ac:dyDescent="0.25">
      <c r="B982197" s="76"/>
      <c r="C982197" s="75"/>
    </row>
    <row r="982198" spans="2:3" x14ac:dyDescent="0.25">
      <c r="B982198" s="76"/>
      <c r="C982198" s="75"/>
    </row>
    <row r="982199" spans="2:3" x14ac:dyDescent="0.25">
      <c r="B982199" s="76"/>
      <c r="C982199" s="75"/>
    </row>
    <row r="982200" spans="2:3" x14ac:dyDescent="0.25">
      <c r="B982200" s="76"/>
      <c r="C982200" s="75"/>
    </row>
    <row r="982201" spans="2:3" x14ac:dyDescent="0.25">
      <c r="B982201" s="76"/>
      <c r="C982201" s="75"/>
    </row>
    <row r="982202" spans="2:3" x14ac:dyDescent="0.25">
      <c r="B982202" s="76"/>
      <c r="C982202" s="75"/>
    </row>
    <row r="982203" spans="2:3" x14ac:dyDescent="0.25">
      <c r="B982203" s="76"/>
      <c r="C982203" s="75"/>
    </row>
    <row r="982204" spans="2:3" x14ac:dyDescent="0.25">
      <c r="B982204" s="76"/>
      <c r="C982204" s="75"/>
    </row>
    <row r="982205" spans="2:3" x14ac:dyDescent="0.25">
      <c r="B982205" s="76"/>
      <c r="C982205" s="75"/>
    </row>
    <row r="982315" spans="2:3" x14ac:dyDescent="0.25">
      <c r="B982315" s="76"/>
      <c r="C982315" s="75"/>
    </row>
    <row r="982316" spans="2:3" x14ac:dyDescent="0.25">
      <c r="B982316" s="76"/>
      <c r="C982316" s="75"/>
    </row>
    <row r="982317" spans="2:3" x14ac:dyDescent="0.25">
      <c r="B982317" s="76"/>
      <c r="C982317" s="75"/>
    </row>
    <row r="982318" spans="2:3" x14ac:dyDescent="0.25">
      <c r="B982318" s="76"/>
      <c r="C982318" s="75"/>
    </row>
    <row r="982319" spans="2:3" x14ac:dyDescent="0.25">
      <c r="B982319" s="76"/>
      <c r="C982319" s="75"/>
    </row>
    <row r="982320" spans="2:3" x14ac:dyDescent="0.25">
      <c r="B982320" s="76"/>
      <c r="C982320" s="75"/>
    </row>
    <row r="982321" spans="2:3" x14ac:dyDescent="0.25">
      <c r="B982321" s="76"/>
      <c r="C982321" s="75"/>
    </row>
    <row r="982322" spans="2:3" x14ac:dyDescent="0.25">
      <c r="B982322" s="76"/>
      <c r="C982322" s="75"/>
    </row>
    <row r="982323" spans="2:3" x14ac:dyDescent="0.25">
      <c r="B982323" s="76"/>
      <c r="C982323" s="75"/>
    </row>
    <row r="982324" spans="2:3" x14ac:dyDescent="0.25">
      <c r="B982324" s="76"/>
      <c r="C982324" s="75"/>
    </row>
    <row r="982325" spans="2:3" x14ac:dyDescent="0.25">
      <c r="B982325" s="76"/>
      <c r="C982325" s="75"/>
    </row>
    <row r="982326" spans="2:3" x14ac:dyDescent="0.25">
      <c r="B982326" s="76"/>
      <c r="C982326" s="75"/>
    </row>
    <row r="982327" spans="2:3" x14ac:dyDescent="0.25">
      <c r="B982327" s="76"/>
      <c r="C982327" s="75"/>
    </row>
    <row r="982437" spans="2:3" x14ac:dyDescent="0.25">
      <c r="B982437" s="76"/>
      <c r="C982437" s="75"/>
    </row>
    <row r="982438" spans="2:3" x14ac:dyDescent="0.25">
      <c r="B982438" s="76"/>
      <c r="C982438" s="75"/>
    </row>
    <row r="982439" spans="2:3" x14ac:dyDescent="0.25">
      <c r="B982439" s="76"/>
      <c r="C982439" s="75"/>
    </row>
    <row r="982440" spans="2:3" x14ac:dyDescent="0.25">
      <c r="B982440" s="76"/>
      <c r="C982440" s="75"/>
    </row>
    <row r="982441" spans="2:3" x14ac:dyDescent="0.25">
      <c r="B982441" s="76"/>
      <c r="C982441" s="75"/>
    </row>
    <row r="982442" spans="2:3" x14ac:dyDescent="0.25">
      <c r="B982442" s="76"/>
      <c r="C982442" s="75"/>
    </row>
    <row r="982443" spans="2:3" x14ac:dyDescent="0.25">
      <c r="B982443" s="76"/>
      <c r="C982443" s="75"/>
    </row>
    <row r="982444" spans="2:3" x14ac:dyDescent="0.25">
      <c r="B982444" s="76"/>
      <c r="C982444" s="75"/>
    </row>
    <row r="982445" spans="2:3" x14ac:dyDescent="0.25">
      <c r="B982445" s="76"/>
      <c r="C982445" s="75"/>
    </row>
    <row r="982446" spans="2:3" x14ac:dyDescent="0.25">
      <c r="B982446" s="76"/>
      <c r="C982446" s="75"/>
    </row>
    <row r="982447" spans="2:3" x14ac:dyDescent="0.25">
      <c r="B982447" s="76"/>
      <c r="C982447" s="75"/>
    </row>
    <row r="982448" spans="2:3" x14ac:dyDescent="0.25">
      <c r="B982448" s="76"/>
      <c r="C982448" s="75"/>
    </row>
    <row r="982449" spans="2:3" x14ac:dyDescent="0.25">
      <c r="B982449" s="76"/>
      <c r="C982449" s="75"/>
    </row>
    <row r="982559" spans="2:3" x14ac:dyDescent="0.25">
      <c r="B982559" s="76"/>
      <c r="C982559" s="75"/>
    </row>
    <row r="982560" spans="2:3" x14ac:dyDescent="0.25">
      <c r="B982560" s="76"/>
      <c r="C982560" s="75"/>
    </row>
    <row r="982561" spans="2:3" x14ac:dyDescent="0.25">
      <c r="B982561" s="76"/>
      <c r="C982561" s="75"/>
    </row>
    <row r="982562" spans="2:3" x14ac:dyDescent="0.25">
      <c r="B982562" s="76"/>
      <c r="C982562" s="75"/>
    </row>
    <row r="982563" spans="2:3" x14ac:dyDescent="0.25">
      <c r="B982563" s="76"/>
      <c r="C982563" s="75"/>
    </row>
    <row r="982564" spans="2:3" x14ac:dyDescent="0.25">
      <c r="B982564" s="76"/>
      <c r="C982564" s="75"/>
    </row>
    <row r="982565" spans="2:3" x14ac:dyDescent="0.25">
      <c r="B982565" s="76"/>
      <c r="C982565" s="75"/>
    </row>
    <row r="982566" spans="2:3" x14ac:dyDescent="0.25">
      <c r="B982566" s="76"/>
      <c r="C982566" s="75"/>
    </row>
    <row r="982567" spans="2:3" x14ac:dyDescent="0.25">
      <c r="B982567" s="76"/>
      <c r="C982567" s="75"/>
    </row>
    <row r="982568" spans="2:3" x14ac:dyDescent="0.25">
      <c r="B982568" s="76"/>
      <c r="C982568" s="75"/>
    </row>
    <row r="982569" spans="2:3" x14ac:dyDescent="0.25">
      <c r="B982569" s="76"/>
      <c r="C982569" s="75"/>
    </row>
    <row r="982570" spans="2:3" x14ac:dyDescent="0.25">
      <c r="B982570" s="76"/>
      <c r="C982570" s="75"/>
    </row>
    <row r="982571" spans="2:3" x14ac:dyDescent="0.25">
      <c r="B982571" s="76"/>
      <c r="C982571" s="75"/>
    </row>
    <row r="982681" spans="2:3" x14ac:dyDescent="0.25">
      <c r="B982681" s="76"/>
      <c r="C982681" s="75"/>
    </row>
    <row r="982682" spans="2:3" x14ac:dyDescent="0.25">
      <c r="B982682" s="76"/>
      <c r="C982682" s="75"/>
    </row>
    <row r="982683" spans="2:3" x14ac:dyDescent="0.25">
      <c r="B982683" s="76"/>
      <c r="C982683" s="75"/>
    </row>
    <row r="982684" spans="2:3" x14ac:dyDescent="0.25">
      <c r="B982684" s="76"/>
      <c r="C982684" s="75"/>
    </row>
    <row r="982685" spans="2:3" x14ac:dyDescent="0.25">
      <c r="B982685" s="76"/>
      <c r="C982685" s="75"/>
    </row>
    <row r="982686" spans="2:3" x14ac:dyDescent="0.25">
      <c r="B982686" s="76"/>
      <c r="C982686" s="75"/>
    </row>
    <row r="982687" spans="2:3" x14ac:dyDescent="0.25">
      <c r="B982687" s="76"/>
      <c r="C982687" s="75"/>
    </row>
    <row r="982688" spans="2:3" x14ac:dyDescent="0.25">
      <c r="B982688" s="76"/>
      <c r="C982688" s="75"/>
    </row>
    <row r="982689" spans="2:3" x14ac:dyDescent="0.25">
      <c r="B982689" s="76"/>
      <c r="C982689" s="75"/>
    </row>
    <row r="982690" spans="2:3" x14ac:dyDescent="0.25">
      <c r="B982690" s="76"/>
      <c r="C982690" s="75"/>
    </row>
    <row r="982691" spans="2:3" x14ac:dyDescent="0.25">
      <c r="B982691" s="76"/>
      <c r="C982691" s="75"/>
    </row>
    <row r="982692" spans="2:3" x14ac:dyDescent="0.25">
      <c r="B982692" s="76"/>
      <c r="C982692" s="75"/>
    </row>
    <row r="982693" spans="2:3" x14ac:dyDescent="0.25">
      <c r="B982693" s="76"/>
      <c r="C982693" s="75"/>
    </row>
    <row r="982803" spans="2:3" x14ac:dyDescent="0.25">
      <c r="B982803" s="76"/>
      <c r="C982803" s="75"/>
    </row>
    <row r="982804" spans="2:3" x14ac:dyDescent="0.25">
      <c r="B982804" s="76"/>
      <c r="C982804" s="75"/>
    </row>
    <row r="982805" spans="2:3" x14ac:dyDescent="0.25">
      <c r="B982805" s="76"/>
      <c r="C982805" s="75"/>
    </row>
    <row r="982806" spans="2:3" x14ac:dyDescent="0.25">
      <c r="B982806" s="76"/>
      <c r="C982806" s="75"/>
    </row>
    <row r="982807" spans="2:3" x14ac:dyDescent="0.25">
      <c r="B982807" s="76"/>
      <c r="C982807" s="75"/>
    </row>
    <row r="982808" spans="2:3" x14ac:dyDescent="0.25">
      <c r="B982808" s="76"/>
      <c r="C982808" s="75"/>
    </row>
    <row r="982809" spans="2:3" x14ac:dyDescent="0.25">
      <c r="B982809" s="76"/>
      <c r="C982809" s="75"/>
    </row>
    <row r="982810" spans="2:3" x14ac:dyDescent="0.25">
      <c r="B982810" s="76"/>
      <c r="C982810" s="75"/>
    </row>
    <row r="982811" spans="2:3" x14ac:dyDescent="0.25">
      <c r="B982811" s="76"/>
      <c r="C982811" s="75"/>
    </row>
    <row r="982812" spans="2:3" x14ac:dyDescent="0.25">
      <c r="B982812" s="76"/>
      <c r="C982812" s="75"/>
    </row>
    <row r="982813" spans="2:3" x14ac:dyDescent="0.25">
      <c r="B982813" s="76"/>
      <c r="C982813" s="75"/>
    </row>
    <row r="982814" spans="2:3" x14ac:dyDescent="0.25">
      <c r="B982814" s="76"/>
      <c r="C982814" s="75"/>
    </row>
    <row r="982815" spans="2:3" x14ac:dyDescent="0.25">
      <c r="B982815" s="76"/>
      <c r="C982815" s="75"/>
    </row>
    <row r="982925" spans="2:3" x14ac:dyDescent="0.25">
      <c r="B982925" s="76"/>
      <c r="C982925" s="75"/>
    </row>
    <row r="982926" spans="2:3" x14ac:dyDescent="0.25">
      <c r="B982926" s="76"/>
      <c r="C982926" s="75"/>
    </row>
    <row r="982927" spans="2:3" x14ac:dyDescent="0.25">
      <c r="B982927" s="76"/>
      <c r="C982927" s="75"/>
    </row>
    <row r="982928" spans="2:3" x14ac:dyDescent="0.25">
      <c r="B982928" s="76"/>
      <c r="C982928" s="75"/>
    </row>
    <row r="982929" spans="2:3" x14ac:dyDescent="0.25">
      <c r="B982929" s="76"/>
      <c r="C982929" s="75"/>
    </row>
    <row r="982930" spans="2:3" x14ac:dyDescent="0.25">
      <c r="B982930" s="76"/>
      <c r="C982930" s="75"/>
    </row>
    <row r="982931" spans="2:3" x14ac:dyDescent="0.25">
      <c r="B982931" s="76"/>
      <c r="C982931" s="75"/>
    </row>
    <row r="982932" spans="2:3" x14ac:dyDescent="0.25">
      <c r="B982932" s="76"/>
      <c r="C982932" s="75"/>
    </row>
    <row r="982933" spans="2:3" x14ac:dyDescent="0.25">
      <c r="B982933" s="76"/>
      <c r="C982933" s="75"/>
    </row>
    <row r="982934" spans="2:3" x14ac:dyDescent="0.25">
      <c r="B982934" s="76"/>
      <c r="C982934" s="75"/>
    </row>
    <row r="982935" spans="2:3" x14ac:dyDescent="0.25">
      <c r="B982935" s="76"/>
      <c r="C982935" s="75"/>
    </row>
    <row r="982936" spans="2:3" x14ac:dyDescent="0.25">
      <c r="B982936" s="76"/>
      <c r="C982936" s="75"/>
    </row>
    <row r="982937" spans="2:3" x14ac:dyDescent="0.25">
      <c r="B982937" s="76"/>
      <c r="C982937" s="75"/>
    </row>
    <row r="983047" spans="2:3" x14ac:dyDescent="0.25">
      <c r="B983047" s="76"/>
      <c r="C983047" s="75"/>
    </row>
    <row r="983048" spans="2:3" x14ac:dyDescent="0.25">
      <c r="B983048" s="76"/>
      <c r="C983048" s="75"/>
    </row>
    <row r="983049" spans="2:3" x14ac:dyDescent="0.25">
      <c r="B983049" s="76"/>
      <c r="C983049" s="75"/>
    </row>
    <row r="983050" spans="2:3" x14ac:dyDescent="0.25">
      <c r="B983050" s="76"/>
      <c r="C983050" s="75"/>
    </row>
    <row r="983051" spans="2:3" x14ac:dyDescent="0.25">
      <c r="B983051" s="76"/>
      <c r="C983051" s="75"/>
    </row>
    <row r="983052" spans="2:3" x14ac:dyDescent="0.25">
      <c r="B983052" s="76"/>
      <c r="C983052" s="75"/>
    </row>
    <row r="983053" spans="2:3" x14ac:dyDescent="0.25">
      <c r="B983053" s="76"/>
      <c r="C983053" s="75"/>
    </row>
    <row r="983054" spans="2:3" x14ac:dyDescent="0.25">
      <c r="B983054" s="76"/>
      <c r="C983054" s="75"/>
    </row>
    <row r="983055" spans="2:3" x14ac:dyDescent="0.25">
      <c r="B983055" s="76"/>
      <c r="C983055" s="75"/>
    </row>
    <row r="983056" spans="2:3" x14ac:dyDescent="0.25">
      <c r="B983056" s="76"/>
      <c r="C983056" s="75"/>
    </row>
    <row r="983057" spans="2:3" x14ac:dyDescent="0.25">
      <c r="B983057" s="76"/>
      <c r="C983057" s="75"/>
    </row>
    <row r="983058" spans="2:3" x14ac:dyDescent="0.25">
      <c r="B983058" s="76"/>
      <c r="C983058" s="75"/>
    </row>
    <row r="983059" spans="2:3" x14ac:dyDescent="0.25">
      <c r="B983059" s="76"/>
      <c r="C983059" s="75"/>
    </row>
    <row r="983169" spans="2:3" x14ac:dyDescent="0.25">
      <c r="B983169" s="76"/>
      <c r="C983169" s="75"/>
    </row>
    <row r="983170" spans="2:3" x14ac:dyDescent="0.25">
      <c r="B983170" s="76"/>
      <c r="C983170" s="75"/>
    </row>
    <row r="983171" spans="2:3" x14ac:dyDescent="0.25">
      <c r="B983171" s="76"/>
      <c r="C983171" s="75"/>
    </row>
    <row r="983172" spans="2:3" x14ac:dyDescent="0.25">
      <c r="B983172" s="76"/>
      <c r="C983172" s="75"/>
    </row>
    <row r="983173" spans="2:3" x14ac:dyDescent="0.25">
      <c r="B983173" s="76"/>
      <c r="C983173" s="75"/>
    </row>
    <row r="983174" spans="2:3" x14ac:dyDescent="0.25">
      <c r="B983174" s="76"/>
      <c r="C983174" s="75"/>
    </row>
    <row r="983175" spans="2:3" x14ac:dyDescent="0.25">
      <c r="B983175" s="76"/>
      <c r="C983175" s="75"/>
    </row>
    <row r="983176" spans="2:3" x14ac:dyDescent="0.25">
      <c r="B983176" s="76"/>
      <c r="C983176" s="75"/>
    </row>
    <row r="983177" spans="2:3" x14ac:dyDescent="0.25">
      <c r="B983177" s="76"/>
      <c r="C983177" s="75"/>
    </row>
    <row r="983178" spans="2:3" x14ac:dyDescent="0.25">
      <c r="B983178" s="76"/>
      <c r="C983178" s="75"/>
    </row>
    <row r="983179" spans="2:3" x14ac:dyDescent="0.25">
      <c r="B983179" s="76"/>
      <c r="C983179" s="75"/>
    </row>
    <row r="983180" spans="2:3" x14ac:dyDescent="0.25">
      <c r="B983180" s="76"/>
      <c r="C983180" s="75"/>
    </row>
    <row r="983181" spans="2:3" x14ac:dyDescent="0.25">
      <c r="B983181" s="76"/>
      <c r="C983181" s="75"/>
    </row>
    <row r="983291" spans="2:3" x14ac:dyDescent="0.25">
      <c r="B983291" s="76"/>
      <c r="C983291" s="75"/>
    </row>
    <row r="983292" spans="2:3" x14ac:dyDescent="0.25">
      <c r="B983292" s="76"/>
      <c r="C983292" s="75"/>
    </row>
    <row r="983293" spans="2:3" x14ac:dyDescent="0.25">
      <c r="B983293" s="76"/>
      <c r="C983293" s="75"/>
    </row>
    <row r="983294" spans="2:3" x14ac:dyDescent="0.25">
      <c r="B983294" s="76"/>
      <c r="C983294" s="75"/>
    </row>
    <row r="983295" spans="2:3" x14ac:dyDescent="0.25">
      <c r="B983295" s="76"/>
      <c r="C983295" s="75"/>
    </row>
    <row r="983296" spans="2:3" x14ac:dyDescent="0.25">
      <c r="B983296" s="76"/>
      <c r="C983296" s="75"/>
    </row>
    <row r="983297" spans="2:3" x14ac:dyDescent="0.25">
      <c r="B983297" s="76"/>
      <c r="C983297" s="75"/>
    </row>
    <row r="983298" spans="2:3" x14ac:dyDescent="0.25">
      <c r="B983298" s="76"/>
      <c r="C983298" s="75"/>
    </row>
    <row r="983299" spans="2:3" x14ac:dyDescent="0.25">
      <c r="B983299" s="76"/>
      <c r="C983299" s="75"/>
    </row>
    <row r="983300" spans="2:3" x14ac:dyDescent="0.25">
      <c r="B983300" s="76"/>
      <c r="C983300" s="75"/>
    </row>
    <row r="983301" spans="2:3" x14ac:dyDescent="0.25">
      <c r="B983301" s="76"/>
      <c r="C983301" s="75"/>
    </row>
    <row r="983302" spans="2:3" x14ac:dyDescent="0.25">
      <c r="B983302" s="76"/>
      <c r="C983302" s="75"/>
    </row>
    <row r="983303" spans="2:3" x14ac:dyDescent="0.25">
      <c r="B983303" s="76"/>
      <c r="C983303" s="75"/>
    </row>
    <row r="983413" spans="2:3" x14ac:dyDescent="0.25">
      <c r="B983413" s="76"/>
      <c r="C983413" s="75"/>
    </row>
    <row r="983414" spans="2:3" x14ac:dyDescent="0.25">
      <c r="B983414" s="76"/>
      <c r="C983414" s="75"/>
    </row>
    <row r="983415" spans="2:3" x14ac:dyDescent="0.25">
      <c r="B983415" s="76"/>
      <c r="C983415" s="75"/>
    </row>
    <row r="983416" spans="2:3" x14ac:dyDescent="0.25">
      <c r="B983416" s="76"/>
      <c r="C983416" s="75"/>
    </row>
    <row r="983417" spans="2:3" x14ac:dyDescent="0.25">
      <c r="B983417" s="76"/>
      <c r="C983417" s="75"/>
    </row>
    <row r="983418" spans="2:3" x14ac:dyDescent="0.25">
      <c r="B983418" s="76"/>
      <c r="C983418" s="75"/>
    </row>
    <row r="983419" spans="2:3" x14ac:dyDescent="0.25">
      <c r="B983419" s="76"/>
      <c r="C983419" s="75"/>
    </row>
    <row r="983420" spans="2:3" x14ac:dyDescent="0.25">
      <c r="B983420" s="76"/>
      <c r="C983420" s="75"/>
    </row>
    <row r="983421" spans="2:3" x14ac:dyDescent="0.25">
      <c r="B983421" s="76"/>
      <c r="C983421" s="75"/>
    </row>
    <row r="983422" spans="2:3" x14ac:dyDescent="0.25">
      <c r="B983422" s="76"/>
      <c r="C983422" s="75"/>
    </row>
    <row r="983423" spans="2:3" x14ac:dyDescent="0.25">
      <c r="B983423" s="76"/>
      <c r="C983423" s="75"/>
    </row>
    <row r="983424" spans="2:3" x14ac:dyDescent="0.25">
      <c r="B983424" s="76"/>
      <c r="C983424" s="75"/>
    </row>
    <row r="983425" spans="2:3" x14ac:dyDescent="0.25">
      <c r="B983425" s="76"/>
      <c r="C983425" s="75"/>
    </row>
    <row r="983535" spans="2:3" x14ac:dyDescent="0.25">
      <c r="B983535" s="76"/>
      <c r="C983535" s="75"/>
    </row>
    <row r="983536" spans="2:3" x14ac:dyDescent="0.25">
      <c r="B983536" s="76"/>
      <c r="C983536" s="75"/>
    </row>
    <row r="983537" spans="2:3" x14ac:dyDescent="0.25">
      <c r="B983537" s="76"/>
      <c r="C983537" s="75"/>
    </row>
    <row r="983538" spans="2:3" x14ac:dyDescent="0.25">
      <c r="B983538" s="76"/>
      <c r="C983538" s="75"/>
    </row>
    <row r="983539" spans="2:3" x14ac:dyDescent="0.25">
      <c r="B983539" s="76"/>
      <c r="C983539" s="75"/>
    </row>
    <row r="983540" spans="2:3" x14ac:dyDescent="0.25">
      <c r="B983540" s="76"/>
      <c r="C983540" s="75"/>
    </row>
    <row r="983541" spans="2:3" x14ac:dyDescent="0.25">
      <c r="B983541" s="76"/>
      <c r="C983541" s="75"/>
    </row>
    <row r="983542" spans="2:3" x14ac:dyDescent="0.25">
      <c r="B983542" s="76"/>
      <c r="C983542" s="75"/>
    </row>
    <row r="983543" spans="2:3" x14ac:dyDescent="0.25">
      <c r="B983543" s="76"/>
      <c r="C983543" s="75"/>
    </row>
    <row r="983544" spans="2:3" x14ac:dyDescent="0.25">
      <c r="B983544" s="76"/>
      <c r="C983544" s="75"/>
    </row>
    <row r="983545" spans="2:3" x14ac:dyDescent="0.25">
      <c r="B983545" s="76"/>
      <c r="C983545" s="75"/>
    </row>
    <row r="983546" spans="2:3" x14ac:dyDescent="0.25">
      <c r="B983546" s="76"/>
      <c r="C983546" s="75"/>
    </row>
    <row r="983547" spans="2:3" x14ac:dyDescent="0.25">
      <c r="B983547" s="76"/>
      <c r="C983547" s="75"/>
    </row>
    <row r="983657" spans="2:3" x14ac:dyDescent="0.25">
      <c r="B983657" s="76"/>
      <c r="C983657" s="75"/>
    </row>
    <row r="983658" spans="2:3" x14ac:dyDescent="0.25">
      <c r="B983658" s="76"/>
      <c r="C983658" s="75"/>
    </row>
    <row r="983659" spans="2:3" x14ac:dyDescent="0.25">
      <c r="B983659" s="76"/>
      <c r="C983659" s="75"/>
    </row>
    <row r="983660" spans="2:3" x14ac:dyDescent="0.25">
      <c r="B983660" s="76"/>
      <c r="C983660" s="75"/>
    </row>
    <row r="983661" spans="2:3" x14ac:dyDescent="0.25">
      <c r="B983661" s="76"/>
      <c r="C983661" s="75"/>
    </row>
    <row r="983662" spans="2:3" x14ac:dyDescent="0.25">
      <c r="B983662" s="76"/>
      <c r="C983662" s="75"/>
    </row>
    <row r="983663" spans="2:3" x14ac:dyDescent="0.25">
      <c r="B983663" s="76"/>
      <c r="C983663" s="75"/>
    </row>
    <row r="983664" spans="2:3" x14ac:dyDescent="0.25">
      <c r="B983664" s="76"/>
      <c r="C983664" s="75"/>
    </row>
    <row r="983665" spans="2:3" x14ac:dyDescent="0.25">
      <c r="B983665" s="76"/>
      <c r="C983665" s="75"/>
    </row>
    <row r="983666" spans="2:3" x14ac:dyDescent="0.25">
      <c r="B983666" s="76"/>
      <c r="C983666" s="75"/>
    </row>
    <row r="983667" spans="2:3" x14ac:dyDescent="0.25">
      <c r="B983667" s="76"/>
      <c r="C983667" s="75"/>
    </row>
    <row r="983668" spans="2:3" x14ac:dyDescent="0.25">
      <c r="B983668" s="76"/>
      <c r="C983668" s="75"/>
    </row>
    <row r="983669" spans="2:3" x14ac:dyDescent="0.25">
      <c r="B983669" s="76"/>
      <c r="C983669" s="75"/>
    </row>
    <row r="983779" spans="2:3" x14ac:dyDescent="0.25">
      <c r="B983779" s="76"/>
      <c r="C983779" s="75"/>
    </row>
    <row r="983780" spans="2:3" x14ac:dyDescent="0.25">
      <c r="B983780" s="76"/>
      <c r="C983780" s="75"/>
    </row>
    <row r="983781" spans="2:3" x14ac:dyDescent="0.25">
      <c r="B983781" s="76"/>
      <c r="C983781" s="75"/>
    </row>
    <row r="983782" spans="2:3" x14ac:dyDescent="0.25">
      <c r="B983782" s="76"/>
      <c r="C983782" s="75"/>
    </row>
    <row r="983783" spans="2:3" x14ac:dyDescent="0.25">
      <c r="B983783" s="76"/>
      <c r="C983783" s="75"/>
    </row>
    <row r="983784" spans="2:3" x14ac:dyDescent="0.25">
      <c r="B983784" s="76"/>
      <c r="C983784" s="75"/>
    </row>
    <row r="983785" spans="2:3" x14ac:dyDescent="0.25">
      <c r="B983785" s="76"/>
      <c r="C983785" s="75"/>
    </row>
    <row r="983786" spans="2:3" x14ac:dyDescent="0.25">
      <c r="B983786" s="76"/>
      <c r="C983786" s="75"/>
    </row>
    <row r="983787" spans="2:3" x14ac:dyDescent="0.25">
      <c r="B983787" s="76"/>
      <c r="C983787" s="75"/>
    </row>
    <row r="983788" spans="2:3" x14ac:dyDescent="0.25">
      <c r="B983788" s="76"/>
      <c r="C983788" s="75"/>
    </row>
    <row r="983789" spans="2:3" x14ac:dyDescent="0.25">
      <c r="B983789" s="76"/>
      <c r="C983789" s="75"/>
    </row>
    <row r="983790" spans="2:3" x14ac:dyDescent="0.25">
      <c r="B983790" s="76"/>
      <c r="C983790" s="75"/>
    </row>
    <row r="983791" spans="2:3" x14ac:dyDescent="0.25">
      <c r="B983791" s="76"/>
      <c r="C983791" s="75"/>
    </row>
    <row r="983901" spans="2:3" x14ac:dyDescent="0.25">
      <c r="B983901" s="76"/>
      <c r="C983901" s="75"/>
    </row>
    <row r="983902" spans="2:3" x14ac:dyDescent="0.25">
      <c r="B983902" s="76"/>
      <c r="C983902" s="75"/>
    </row>
    <row r="983903" spans="2:3" x14ac:dyDescent="0.25">
      <c r="B983903" s="76"/>
      <c r="C983903" s="75"/>
    </row>
    <row r="983904" spans="2:3" x14ac:dyDescent="0.25">
      <c r="B983904" s="76"/>
      <c r="C983904" s="75"/>
    </row>
    <row r="983905" spans="2:3" x14ac:dyDescent="0.25">
      <c r="B983905" s="76"/>
      <c r="C983905" s="75"/>
    </row>
    <row r="983906" spans="2:3" x14ac:dyDescent="0.25">
      <c r="B983906" s="76"/>
      <c r="C983906" s="75"/>
    </row>
    <row r="983907" spans="2:3" x14ac:dyDescent="0.25">
      <c r="B983907" s="76"/>
      <c r="C983907" s="75"/>
    </row>
    <row r="983908" spans="2:3" x14ac:dyDescent="0.25">
      <c r="B983908" s="76"/>
      <c r="C983908" s="75"/>
    </row>
    <row r="983909" spans="2:3" x14ac:dyDescent="0.25">
      <c r="B983909" s="76"/>
      <c r="C983909" s="75"/>
    </row>
    <row r="983910" spans="2:3" x14ac:dyDescent="0.25">
      <c r="B983910" s="76"/>
      <c r="C983910" s="75"/>
    </row>
    <row r="983911" spans="2:3" x14ac:dyDescent="0.25">
      <c r="B983911" s="76"/>
      <c r="C983911" s="75"/>
    </row>
    <row r="983912" spans="2:3" x14ac:dyDescent="0.25">
      <c r="B983912" s="76"/>
      <c r="C983912" s="75"/>
    </row>
    <row r="983913" spans="2:3" x14ac:dyDescent="0.25">
      <c r="B983913" s="76"/>
      <c r="C983913" s="75"/>
    </row>
    <row r="984023" spans="2:3" x14ac:dyDescent="0.25">
      <c r="B984023" s="76"/>
      <c r="C984023" s="75"/>
    </row>
    <row r="984024" spans="2:3" x14ac:dyDescent="0.25">
      <c r="B984024" s="76"/>
      <c r="C984024" s="75"/>
    </row>
    <row r="984025" spans="2:3" x14ac:dyDescent="0.25">
      <c r="B984025" s="76"/>
      <c r="C984025" s="75"/>
    </row>
    <row r="984026" spans="2:3" x14ac:dyDescent="0.25">
      <c r="B984026" s="76"/>
      <c r="C984026" s="75"/>
    </row>
    <row r="984027" spans="2:3" x14ac:dyDescent="0.25">
      <c r="B984027" s="76"/>
      <c r="C984027" s="75"/>
    </row>
    <row r="984028" spans="2:3" x14ac:dyDescent="0.25">
      <c r="B984028" s="76"/>
      <c r="C984028" s="75"/>
    </row>
    <row r="984029" spans="2:3" x14ac:dyDescent="0.25">
      <c r="B984029" s="76"/>
      <c r="C984029" s="75"/>
    </row>
    <row r="984030" spans="2:3" x14ac:dyDescent="0.25">
      <c r="B984030" s="76"/>
      <c r="C984030" s="75"/>
    </row>
    <row r="984031" spans="2:3" x14ac:dyDescent="0.25">
      <c r="B984031" s="76"/>
      <c r="C984031" s="75"/>
    </row>
    <row r="984032" spans="2:3" x14ac:dyDescent="0.25">
      <c r="B984032" s="76"/>
      <c r="C984032" s="75"/>
    </row>
    <row r="984033" spans="2:3" x14ac:dyDescent="0.25">
      <c r="B984033" s="76"/>
      <c r="C984033" s="75"/>
    </row>
    <row r="984034" spans="2:3" x14ac:dyDescent="0.25">
      <c r="B984034" s="76"/>
      <c r="C984034" s="75"/>
    </row>
    <row r="984035" spans="2:3" x14ac:dyDescent="0.25">
      <c r="B984035" s="76"/>
      <c r="C984035" s="75"/>
    </row>
    <row r="984145" spans="2:3" x14ac:dyDescent="0.25">
      <c r="B984145" s="76"/>
      <c r="C984145" s="75"/>
    </row>
    <row r="984146" spans="2:3" x14ac:dyDescent="0.25">
      <c r="B984146" s="76"/>
      <c r="C984146" s="75"/>
    </row>
    <row r="984147" spans="2:3" x14ac:dyDescent="0.25">
      <c r="B984147" s="76"/>
      <c r="C984147" s="75"/>
    </row>
    <row r="984148" spans="2:3" x14ac:dyDescent="0.25">
      <c r="B984148" s="76"/>
      <c r="C984148" s="75"/>
    </row>
    <row r="984149" spans="2:3" x14ac:dyDescent="0.25">
      <c r="B984149" s="76"/>
      <c r="C984149" s="75"/>
    </row>
    <row r="984150" spans="2:3" x14ac:dyDescent="0.25">
      <c r="B984150" s="76"/>
      <c r="C984150" s="75"/>
    </row>
    <row r="984151" spans="2:3" x14ac:dyDescent="0.25">
      <c r="B984151" s="76"/>
      <c r="C984151" s="75"/>
    </row>
    <row r="984152" spans="2:3" x14ac:dyDescent="0.25">
      <c r="B984152" s="76"/>
      <c r="C984152" s="75"/>
    </row>
    <row r="984153" spans="2:3" x14ac:dyDescent="0.25">
      <c r="B984153" s="76"/>
      <c r="C984153" s="75"/>
    </row>
    <row r="984154" spans="2:3" x14ac:dyDescent="0.25">
      <c r="B984154" s="76"/>
      <c r="C984154" s="75"/>
    </row>
    <row r="984155" spans="2:3" x14ac:dyDescent="0.25">
      <c r="B984155" s="76"/>
      <c r="C984155" s="75"/>
    </row>
    <row r="984156" spans="2:3" x14ac:dyDescent="0.25">
      <c r="B984156" s="76"/>
      <c r="C984156" s="75"/>
    </row>
    <row r="984157" spans="2:3" x14ac:dyDescent="0.25">
      <c r="B984157" s="76"/>
      <c r="C984157" s="75"/>
    </row>
    <row r="984267" spans="2:3" x14ac:dyDescent="0.25">
      <c r="B984267" s="76"/>
      <c r="C984267" s="75"/>
    </row>
    <row r="984268" spans="2:3" x14ac:dyDescent="0.25">
      <c r="B984268" s="76"/>
      <c r="C984268" s="75"/>
    </row>
    <row r="984269" spans="2:3" x14ac:dyDescent="0.25">
      <c r="B984269" s="76"/>
      <c r="C984269" s="75"/>
    </row>
    <row r="984270" spans="2:3" x14ac:dyDescent="0.25">
      <c r="B984270" s="76"/>
      <c r="C984270" s="75"/>
    </row>
    <row r="984271" spans="2:3" x14ac:dyDescent="0.25">
      <c r="B984271" s="76"/>
      <c r="C984271" s="75"/>
    </row>
    <row r="984272" spans="2:3" x14ac:dyDescent="0.25">
      <c r="B984272" s="76"/>
      <c r="C984272" s="75"/>
    </row>
    <row r="984273" spans="2:3" x14ac:dyDescent="0.25">
      <c r="B984273" s="76"/>
      <c r="C984273" s="75"/>
    </row>
    <row r="984274" spans="2:3" x14ac:dyDescent="0.25">
      <c r="B984274" s="76"/>
      <c r="C984274" s="75"/>
    </row>
    <row r="984275" spans="2:3" x14ac:dyDescent="0.25">
      <c r="B984275" s="76"/>
      <c r="C984275" s="75"/>
    </row>
    <row r="984276" spans="2:3" x14ac:dyDescent="0.25">
      <c r="B984276" s="76"/>
      <c r="C984276" s="75"/>
    </row>
    <row r="984277" spans="2:3" x14ac:dyDescent="0.25">
      <c r="B984277" s="76"/>
      <c r="C984277" s="75"/>
    </row>
    <row r="984278" spans="2:3" x14ac:dyDescent="0.25">
      <c r="B984278" s="76"/>
      <c r="C984278" s="75"/>
    </row>
    <row r="984279" spans="2:3" x14ac:dyDescent="0.25">
      <c r="B984279" s="76"/>
      <c r="C984279" s="75"/>
    </row>
    <row r="984389" spans="2:3" x14ac:dyDescent="0.25">
      <c r="B984389" s="76"/>
      <c r="C984389" s="75"/>
    </row>
    <row r="984390" spans="2:3" x14ac:dyDescent="0.25">
      <c r="B984390" s="76"/>
      <c r="C984390" s="75"/>
    </row>
    <row r="984391" spans="2:3" x14ac:dyDescent="0.25">
      <c r="B984391" s="76"/>
      <c r="C984391" s="75"/>
    </row>
    <row r="984392" spans="2:3" x14ac:dyDescent="0.25">
      <c r="B984392" s="76"/>
      <c r="C984392" s="75"/>
    </row>
    <row r="984393" spans="2:3" x14ac:dyDescent="0.25">
      <c r="B984393" s="76"/>
      <c r="C984393" s="75"/>
    </row>
    <row r="984394" spans="2:3" x14ac:dyDescent="0.25">
      <c r="B984394" s="76"/>
      <c r="C984394" s="75"/>
    </row>
    <row r="984395" spans="2:3" x14ac:dyDescent="0.25">
      <c r="B984395" s="76"/>
      <c r="C984395" s="75"/>
    </row>
    <row r="984396" spans="2:3" x14ac:dyDescent="0.25">
      <c r="B984396" s="76"/>
      <c r="C984396" s="75"/>
    </row>
    <row r="984397" spans="2:3" x14ac:dyDescent="0.25">
      <c r="B984397" s="76"/>
      <c r="C984397" s="75"/>
    </row>
    <row r="984398" spans="2:3" x14ac:dyDescent="0.25">
      <c r="B984398" s="76"/>
      <c r="C984398" s="75"/>
    </row>
    <row r="984399" spans="2:3" x14ac:dyDescent="0.25">
      <c r="B984399" s="76"/>
      <c r="C984399" s="75"/>
    </row>
    <row r="984400" spans="2:3" x14ac:dyDescent="0.25">
      <c r="B984400" s="76"/>
      <c r="C984400" s="75"/>
    </row>
    <row r="984401" spans="2:3" x14ac:dyDescent="0.25">
      <c r="B984401" s="76"/>
      <c r="C984401" s="75"/>
    </row>
    <row r="984511" spans="2:3" x14ac:dyDescent="0.25">
      <c r="B984511" s="76"/>
      <c r="C984511" s="75"/>
    </row>
    <row r="984512" spans="2:3" x14ac:dyDescent="0.25">
      <c r="B984512" s="76"/>
      <c r="C984512" s="75"/>
    </row>
    <row r="984513" spans="2:3" x14ac:dyDescent="0.25">
      <c r="B984513" s="76"/>
      <c r="C984513" s="75"/>
    </row>
    <row r="984514" spans="2:3" x14ac:dyDescent="0.25">
      <c r="B984514" s="76"/>
      <c r="C984514" s="75"/>
    </row>
    <row r="984515" spans="2:3" x14ac:dyDescent="0.25">
      <c r="B984515" s="76"/>
      <c r="C984515" s="75"/>
    </row>
    <row r="984516" spans="2:3" x14ac:dyDescent="0.25">
      <c r="B984516" s="76"/>
      <c r="C984516" s="75"/>
    </row>
    <row r="984517" spans="2:3" x14ac:dyDescent="0.25">
      <c r="B984517" s="76"/>
      <c r="C984517" s="75"/>
    </row>
    <row r="984518" spans="2:3" x14ac:dyDescent="0.25">
      <c r="B984518" s="76"/>
      <c r="C984518" s="75"/>
    </row>
    <row r="984519" spans="2:3" x14ac:dyDescent="0.25">
      <c r="B984519" s="76"/>
      <c r="C984519" s="75"/>
    </row>
    <row r="984520" spans="2:3" x14ac:dyDescent="0.25">
      <c r="B984520" s="76"/>
      <c r="C984520" s="75"/>
    </row>
    <row r="984521" spans="2:3" x14ac:dyDescent="0.25">
      <c r="B984521" s="76"/>
      <c r="C984521" s="75"/>
    </row>
    <row r="984522" spans="2:3" x14ac:dyDescent="0.25">
      <c r="B984522" s="76"/>
      <c r="C984522" s="75"/>
    </row>
    <row r="984523" spans="2:3" x14ac:dyDescent="0.25">
      <c r="B984523" s="76"/>
      <c r="C984523" s="75"/>
    </row>
    <row r="984633" spans="2:3" x14ac:dyDescent="0.25">
      <c r="B984633" s="76"/>
      <c r="C984633" s="75"/>
    </row>
    <row r="984634" spans="2:3" x14ac:dyDescent="0.25">
      <c r="B984634" s="76"/>
      <c r="C984634" s="75"/>
    </row>
    <row r="984635" spans="2:3" x14ac:dyDescent="0.25">
      <c r="B984635" s="76"/>
      <c r="C984635" s="75"/>
    </row>
    <row r="984636" spans="2:3" x14ac:dyDescent="0.25">
      <c r="B984636" s="76"/>
      <c r="C984636" s="75"/>
    </row>
    <row r="984637" spans="2:3" x14ac:dyDescent="0.25">
      <c r="B984637" s="76"/>
      <c r="C984637" s="75"/>
    </row>
    <row r="984638" spans="2:3" x14ac:dyDescent="0.25">
      <c r="B984638" s="76"/>
      <c r="C984638" s="75"/>
    </row>
    <row r="984639" spans="2:3" x14ac:dyDescent="0.25">
      <c r="B984639" s="76"/>
      <c r="C984639" s="75"/>
    </row>
    <row r="984640" spans="2:3" x14ac:dyDescent="0.25">
      <c r="B984640" s="76"/>
      <c r="C984640" s="75"/>
    </row>
    <row r="984641" spans="2:3" x14ac:dyDescent="0.25">
      <c r="B984641" s="76"/>
      <c r="C984641" s="75"/>
    </row>
    <row r="984642" spans="2:3" x14ac:dyDescent="0.25">
      <c r="B984642" s="76"/>
      <c r="C984642" s="75"/>
    </row>
    <row r="984643" spans="2:3" x14ac:dyDescent="0.25">
      <c r="B984643" s="76"/>
      <c r="C984643" s="75"/>
    </row>
    <row r="984644" spans="2:3" x14ac:dyDescent="0.25">
      <c r="B984644" s="76"/>
      <c r="C984644" s="75"/>
    </row>
    <row r="984645" spans="2:3" x14ac:dyDescent="0.25">
      <c r="B984645" s="76"/>
      <c r="C984645" s="75"/>
    </row>
    <row r="984755" spans="2:3" x14ac:dyDescent="0.25">
      <c r="B984755" s="76"/>
      <c r="C984755" s="75"/>
    </row>
    <row r="984756" spans="2:3" x14ac:dyDescent="0.25">
      <c r="B984756" s="76"/>
      <c r="C984756" s="75"/>
    </row>
    <row r="984757" spans="2:3" x14ac:dyDescent="0.25">
      <c r="B984757" s="76"/>
      <c r="C984757" s="75"/>
    </row>
    <row r="984758" spans="2:3" x14ac:dyDescent="0.25">
      <c r="B984758" s="76"/>
      <c r="C984758" s="75"/>
    </row>
    <row r="984759" spans="2:3" x14ac:dyDescent="0.25">
      <c r="B984759" s="76"/>
      <c r="C984759" s="75"/>
    </row>
    <row r="984760" spans="2:3" x14ac:dyDescent="0.25">
      <c r="B984760" s="76"/>
      <c r="C984760" s="75"/>
    </row>
    <row r="984761" spans="2:3" x14ac:dyDescent="0.25">
      <c r="B984761" s="76"/>
      <c r="C984761" s="75"/>
    </row>
    <row r="984762" spans="2:3" x14ac:dyDescent="0.25">
      <c r="B984762" s="76"/>
      <c r="C984762" s="75"/>
    </row>
    <row r="984763" spans="2:3" x14ac:dyDescent="0.25">
      <c r="B984763" s="76"/>
      <c r="C984763" s="75"/>
    </row>
    <row r="984764" spans="2:3" x14ac:dyDescent="0.25">
      <c r="B984764" s="76"/>
      <c r="C984764" s="75"/>
    </row>
    <row r="984765" spans="2:3" x14ac:dyDescent="0.25">
      <c r="B984765" s="76"/>
      <c r="C984765" s="75"/>
    </row>
    <row r="984766" spans="2:3" x14ac:dyDescent="0.25">
      <c r="B984766" s="76"/>
      <c r="C984766" s="75"/>
    </row>
    <row r="984767" spans="2:3" x14ac:dyDescent="0.25">
      <c r="B984767" s="76"/>
      <c r="C984767" s="75"/>
    </row>
    <row r="984877" spans="2:3" x14ac:dyDescent="0.25">
      <c r="B984877" s="76"/>
      <c r="C984877" s="75"/>
    </row>
    <row r="984878" spans="2:3" x14ac:dyDescent="0.25">
      <c r="B984878" s="76"/>
      <c r="C984878" s="75"/>
    </row>
    <row r="984879" spans="2:3" x14ac:dyDescent="0.25">
      <c r="B984879" s="76"/>
      <c r="C984879" s="75"/>
    </row>
    <row r="984880" spans="2:3" x14ac:dyDescent="0.25">
      <c r="B984880" s="76"/>
      <c r="C984880" s="75"/>
    </row>
    <row r="984881" spans="2:3" x14ac:dyDescent="0.25">
      <c r="B984881" s="76"/>
      <c r="C984881" s="75"/>
    </row>
    <row r="984882" spans="2:3" x14ac:dyDescent="0.25">
      <c r="B984882" s="76"/>
      <c r="C984882" s="75"/>
    </row>
    <row r="984883" spans="2:3" x14ac:dyDescent="0.25">
      <c r="B984883" s="76"/>
      <c r="C984883" s="75"/>
    </row>
    <row r="984884" spans="2:3" x14ac:dyDescent="0.25">
      <c r="B984884" s="76"/>
      <c r="C984884" s="75"/>
    </row>
    <row r="984885" spans="2:3" x14ac:dyDescent="0.25">
      <c r="B984885" s="76"/>
      <c r="C984885" s="75"/>
    </row>
    <row r="984886" spans="2:3" x14ac:dyDescent="0.25">
      <c r="B984886" s="76"/>
      <c r="C984886" s="75"/>
    </row>
    <row r="984887" spans="2:3" x14ac:dyDescent="0.25">
      <c r="B984887" s="76"/>
      <c r="C984887" s="75"/>
    </row>
    <row r="984888" spans="2:3" x14ac:dyDescent="0.25">
      <c r="B984888" s="76"/>
      <c r="C984888" s="75"/>
    </row>
    <row r="984889" spans="2:3" x14ac:dyDescent="0.25">
      <c r="B984889" s="76"/>
      <c r="C984889" s="75"/>
    </row>
    <row r="984999" spans="2:3" x14ac:dyDescent="0.25">
      <c r="B984999" s="76"/>
      <c r="C984999" s="75"/>
    </row>
    <row r="985000" spans="2:3" x14ac:dyDescent="0.25">
      <c r="B985000" s="76"/>
      <c r="C985000" s="75"/>
    </row>
    <row r="985001" spans="2:3" x14ac:dyDescent="0.25">
      <c r="B985001" s="76"/>
      <c r="C985001" s="75"/>
    </row>
    <row r="985002" spans="2:3" x14ac:dyDescent="0.25">
      <c r="B985002" s="76"/>
      <c r="C985002" s="75"/>
    </row>
    <row r="985003" spans="2:3" x14ac:dyDescent="0.25">
      <c r="B985003" s="76"/>
      <c r="C985003" s="75"/>
    </row>
    <row r="985004" spans="2:3" x14ac:dyDescent="0.25">
      <c r="B985004" s="76"/>
      <c r="C985004" s="75"/>
    </row>
    <row r="985005" spans="2:3" x14ac:dyDescent="0.25">
      <c r="B985005" s="76"/>
      <c r="C985005" s="75"/>
    </row>
    <row r="985006" spans="2:3" x14ac:dyDescent="0.25">
      <c r="B985006" s="76"/>
      <c r="C985006" s="75"/>
    </row>
    <row r="985007" spans="2:3" x14ac:dyDescent="0.25">
      <c r="B985007" s="76"/>
      <c r="C985007" s="75"/>
    </row>
    <row r="985008" spans="2:3" x14ac:dyDescent="0.25">
      <c r="B985008" s="76"/>
      <c r="C985008" s="75"/>
    </row>
    <row r="985009" spans="2:3" x14ac:dyDescent="0.25">
      <c r="B985009" s="76"/>
      <c r="C985009" s="75"/>
    </row>
    <row r="985010" spans="2:3" x14ac:dyDescent="0.25">
      <c r="B985010" s="76"/>
      <c r="C985010" s="75"/>
    </row>
    <row r="985011" spans="2:3" x14ac:dyDescent="0.25">
      <c r="B985011" s="76"/>
      <c r="C985011" s="75"/>
    </row>
    <row r="985121" spans="2:3" x14ac:dyDescent="0.25">
      <c r="B985121" s="76"/>
      <c r="C985121" s="75"/>
    </row>
    <row r="985122" spans="2:3" x14ac:dyDescent="0.25">
      <c r="B985122" s="76"/>
      <c r="C985122" s="75"/>
    </row>
    <row r="985123" spans="2:3" x14ac:dyDescent="0.25">
      <c r="B985123" s="76"/>
      <c r="C985123" s="75"/>
    </row>
    <row r="985124" spans="2:3" x14ac:dyDescent="0.25">
      <c r="B985124" s="76"/>
      <c r="C985124" s="75"/>
    </row>
    <row r="985125" spans="2:3" x14ac:dyDescent="0.25">
      <c r="B985125" s="76"/>
      <c r="C985125" s="75"/>
    </row>
    <row r="985126" spans="2:3" x14ac:dyDescent="0.25">
      <c r="B985126" s="76"/>
      <c r="C985126" s="75"/>
    </row>
    <row r="985127" spans="2:3" x14ac:dyDescent="0.25">
      <c r="B985127" s="76"/>
      <c r="C985127" s="75"/>
    </row>
    <row r="985128" spans="2:3" x14ac:dyDescent="0.25">
      <c r="B985128" s="76"/>
      <c r="C985128" s="75"/>
    </row>
    <row r="985129" spans="2:3" x14ac:dyDescent="0.25">
      <c r="B985129" s="76"/>
      <c r="C985129" s="75"/>
    </row>
    <row r="985130" spans="2:3" x14ac:dyDescent="0.25">
      <c r="B985130" s="76"/>
      <c r="C985130" s="75"/>
    </row>
    <row r="985131" spans="2:3" x14ac:dyDescent="0.25">
      <c r="B985131" s="76"/>
      <c r="C985131" s="75"/>
    </row>
    <row r="985132" spans="2:3" x14ac:dyDescent="0.25">
      <c r="B985132" s="76"/>
      <c r="C985132" s="75"/>
    </row>
    <row r="985133" spans="2:3" x14ac:dyDescent="0.25">
      <c r="B985133" s="76"/>
      <c r="C985133" s="75"/>
    </row>
    <row r="985243" spans="2:3" x14ac:dyDescent="0.25">
      <c r="B985243" s="76"/>
      <c r="C985243" s="75"/>
    </row>
    <row r="985244" spans="2:3" x14ac:dyDescent="0.25">
      <c r="B985244" s="76"/>
      <c r="C985244" s="75"/>
    </row>
    <row r="985245" spans="2:3" x14ac:dyDescent="0.25">
      <c r="B985245" s="76"/>
      <c r="C985245" s="75"/>
    </row>
    <row r="985246" spans="2:3" x14ac:dyDescent="0.25">
      <c r="B985246" s="76"/>
      <c r="C985246" s="75"/>
    </row>
    <row r="985247" spans="2:3" x14ac:dyDescent="0.25">
      <c r="B985247" s="76"/>
      <c r="C985247" s="75"/>
    </row>
    <row r="985248" spans="2:3" x14ac:dyDescent="0.25">
      <c r="B985248" s="76"/>
      <c r="C985248" s="75"/>
    </row>
    <row r="985249" spans="2:3" x14ac:dyDescent="0.25">
      <c r="B985249" s="76"/>
      <c r="C985249" s="75"/>
    </row>
    <row r="985250" spans="2:3" x14ac:dyDescent="0.25">
      <c r="B985250" s="76"/>
      <c r="C985250" s="75"/>
    </row>
    <row r="985251" spans="2:3" x14ac:dyDescent="0.25">
      <c r="B985251" s="76"/>
      <c r="C985251" s="75"/>
    </row>
    <row r="985252" spans="2:3" x14ac:dyDescent="0.25">
      <c r="B985252" s="76"/>
      <c r="C985252" s="75"/>
    </row>
    <row r="985253" spans="2:3" x14ac:dyDescent="0.25">
      <c r="B985253" s="76"/>
      <c r="C985253" s="75"/>
    </row>
    <row r="985254" spans="2:3" x14ac:dyDescent="0.25">
      <c r="B985254" s="76"/>
      <c r="C985254" s="75"/>
    </row>
    <row r="985255" spans="2:3" x14ac:dyDescent="0.25">
      <c r="B985255" s="76"/>
      <c r="C985255" s="75"/>
    </row>
    <row r="985365" spans="2:3" x14ac:dyDescent="0.25">
      <c r="B985365" s="76"/>
      <c r="C985365" s="75"/>
    </row>
    <row r="985366" spans="2:3" x14ac:dyDescent="0.25">
      <c r="B985366" s="76"/>
      <c r="C985366" s="75"/>
    </row>
    <row r="985367" spans="2:3" x14ac:dyDescent="0.25">
      <c r="B985367" s="76"/>
      <c r="C985367" s="75"/>
    </row>
    <row r="985368" spans="2:3" x14ac:dyDescent="0.25">
      <c r="B985368" s="76"/>
      <c r="C985368" s="75"/>
    </row>
    <row r="985369" spans="2:3" x14ac:dyDescent="0.25">
      <c r="B985369" s="76"/>
      <c r="C985369" s="75"/>
    </row>
    <row r="985370" spans="2:3" x14ac:dyDescent="0.25">
      <c r="B985370" s="76"/>
      <c r="C985370" s="75"/>
    </row>
    <row r="985371" spans="2:3" x14ac:dyDescent="0.25">
      <c r="B985371" s="76"/>
      <c r="C985371" s="75"/>
    </row>
    <row r="985372" spans="2:3" x14ac:dyDescent="0.25">
      <c r="B985372" s="76"/>
      <c r="C985372" s="75"/>
    </row>
    <row r="985373" spans="2:3" x14ac:dyDescent="0.25">
      <c r="B985373" s="76"/>
      <c r="C985373" s="75"/>
    </row>
    <row r="985374" spans="2:3" x14ac:dyDescent="0.25">
      <c r="B985374" s="76"/>
      <c r="C985374" s="75"/>
    </row>
    <row r="985375" spans="2:3" x14ac:dyDescent="0.25">
      <c r="B985375" s="76"/>
      <c r="C985375" s="75"/>
    </row>
    <row r="985376" spans="2:3" x14ac:dyDescent="0.25">
      <c r="B985376" s="76"/>
      <c r="C985376" s="75"/>
    </row>
    <row r="985377" spans="2:3" x14ac:dyDescent="0.25">
      <c r="B985377" s="76"/>
      <c r="C985377" s="75"/>
    </row>
    <row r="985487" spans="2:3" x14ac:dyDescent="0.25">
      <c r="B985487" s="76"/>
      <c r="C985487" s="75"/>
    </row>
    <row r="985488" spans="2:3" x14ac:dyDescent="0.25">
      <c r="B985488" s="76"/>
      <c r="C985488" s="75"/>
    </row>
    <row r="985489" spans="2:3" x14ac:dyDescent="0.25">
      <c r="B985489" s="76"/>
      <c r="C985489" s="75"/>
    </row>
    <row r="985490" spans="2:3" x14ac:dyDescent="0.25">
      <c r="B985490" s="76"/>
      <c r="C985490" s="75"/>
    </row>
    <row r="985491" spans="2:3" x14ac:dyDescent="0.25">
      <c r="B985491" s="76"/>
      <c r="C985491" s="75"/>
    </row>
    <row r="985492" spans="2:3" x14ac:dyDescent="0.25">
      <c r="B985492" s="76"/>
      <c r="C985492" s="75"/>
    </row>
    <row r="985493" spans="2:3" x14ac:dyDescent="0.25">
      <c r="B985493" s="76"/>
      <c r="C985493" s="75"/>
    </row>
    <row r="985494" spans="2:3" x14ac:dyDescent="0.25">
      <c r="B985494" s="76"/>
      <c r="C985494" s="75"/>
    </row>
    <row r="985495" spans="2:3" x14ac:dyDescent="0.25">
      <c r="B985495" s="76"/>
      <c r="C985495" s="75"/>
    </row>
    <row r="985496" spans="2:3" x14ac:dyDescent="0.25">
      <c r="B985496" s="76"/>
      <c r="C985496" s="75"/>
    </row>
    <row r="985497" spans="2:3" x14ac:dyDescent="0.25">
      <c r="B985497" s="76"/>
      <c r="C985497" s="75"/>
    </row>
    <row r="985498" spans="2:3" x14ac:dyDescent="0.25">
      <c r="B985498" s="76"/>
      <c r="C985498" s="75"/>
    </row>
    <row r="985499" spans="2:3" x14ac:dyDescent="0.25">
      <c r="B985499" s="76"/>
      <c r="C985499" s="75"/>
    </row>
    <row r="985609" spans="2:3" x14ac:dyDescent="0.25">
      <c r="B985609" s="76"/>
      <c r="C985609" s="75"/>
    </row>
    <row r="985610" spans="2:3" x14ac:dyDescent="0.25">
      <c r="B985610" s="76"/>
      <c r="C985610" s="75"/>
    </row>
    <row r="985611" spans="2:3" x14ac:dyDescent="0.25">
      <c r="B985611" s="76"/>
      <c r="C985611" s="75"/>
    </row>
    <row r="985612" spans="2:3" x14ac:dyDescent="0.25">
      <c r="B985612" s="76"/>
      <c r="C985612" s="75"/>
    </row>
    <row r="985613" spans="2:3" x14ac:dyDescent="0.25">
      <c r="B985613" s="76"/>
      <c r="C985613" s="75"/>
    </row>
    <row r="985614" spans="2:3" x14ac:dyDescent="0.25">
      <c r="B985614" s="76"/>
      <c r="C985614" s="75"/>
    </row>
    <row r="985615" spans="2:3" x14ac:dyDescent="0.25">
      <c r="B985615" s="76"/>
      <c r="C985615" s="75"/>
    </row>
    <row r="985616" spans="2:3" x14ac:dyDescent="0.25">
      <c r="B985616" s="76"/>
      <c r="C985616" s="75"/>
    </row>
    <row r="985617" spans="2:3" x14ac:dyDescent="0.25">
      <c r="B985617" s="76"/>
      <c r="C985617" s="75"/>
    </row>
    <row r="985618" spans="2:3" x14ac:dyDescent="0.25">
      <c r="B985618" s="76"/>
      <c r="C985618" s="75"/>
    </row>
    <row r="985619" spans="2:3" x14ac:dyDescent="0.25">
      <c r="B985619" s="76"/>
      <c r="C985619" s="75"/>
    </row>
    <row r="985620" spans="2:3" x14ac:dyDescent="0.25">
      <c r="B985620" s="76"/>
      <c r="C985620" s="75"/>
    </row>
    <row r="985621" spans="2:3" x14ac:dyDescent="0.25">
      <c r="B985621" s="76"/>
      <c r="C985621" s="75"/>
    </row>
    <row r="985731" spans="2:3" x14ac:dyDescent="0.25">
      <c r="B985731" s="76"/>
      <c r="C985731" s="75"/>
    </row>
    <row r="985732" spans="2:3" x14ac:dyDescent="0.25">
      <c r="B985732" s="76"/>
      <c r="C985732" s="75"/>
    </row>
    <row r="985733" spans="2:3" x14ac:dyDescent="0.25">
      <c r="B985733" s="76"/>
      <c r="C985733" s="75"/>
    </row>
    <row r="985734" spans="2:3" x14ac:dyDescent="0.25">
      <c r="B985734" s="76"/>
      <c r="C985734" s="75"/>
    </row>
    <row r="985735" spans="2:3" x14ac:dyDescent="0.25">
      <c r="B985735" s="76"/>
      <c r="C985735" s="75"/>
    </row>
    <row r="985736" spans="2:3" x14ac:dyDescent="0.25">
      <c r="B985736" s="76"/>
      <c r="C985736" s="75"/>
    </row>
    <row r="985737" spans="2:3" x14ac:dyDescent="0.25">
      <c r="B985737" s="76"/>
      <c r="C985737" s="75"/>
    </row>
    <row r="985738" spans="2:3" x14ac:dyDescent="0.25">
      <c r="B985738" s="76"/>
      <c r="C985738" s="75"/>
    </row>
    <row r="985739" spans="2:3" x14ac:dyDescent="0.25">
      <c r="B985739" s="76"/>
      <c r="C985739" s="75"/>
    </row>
    <row r="985740" spans="2:3" x14ac:dyDescent="0.25">
      <c r="B985740" s="76"/>
      <c r="C985740" s="75"/>
    </row>
    <row r="985741" spans="2:3" x14ac:dyDescent="0.25">
      <c r="B985741" s="76"/>
      <c r="C985741" s="75"/>
    </row>
    <row r="985742" spans="2:3" x14ac:dyDescent="0.25">
      <c r="B985742" s="76"/>
      <c r="C985742" s="75"/>
    </row>
    <row r="985743" spans="2:3" x14ac:dyDescent="0.25">
      <c r="B985743" s="76"/>
      <c r="C985743" s="75"/>
    </row>
    <row r="985853" spans="2:3" x14ac:dyDescent="0.25">
      <c r="B985853" s="76"/>
      <c r="C985853" s="75"/>
    </row>
    <row r="985854" spans="2:3" x14ac:dyDescent="0.25">
      <c r="B985854" s="76"/>
      <c r="C985854" s="75"/>
    </row>
    <row r="985855" spans="2:3" x14ac:dyDescent="0.25">
      <c r="B985855" s="76"/>
      <c r="C985855" s="75"/>
    </row>
    <row r="985856" spans="2:3" x14ac:dyDescent="0.25">
      <c r="B985856" s="76"/>
      <c r="C985856" s="75"/>
    </row>
    <row r="985857" spans="2:3" x14ac:dyDescent="0.25">
      <c r="B985857" s="76"/>
      <c r="C985857" s="75"/>
    </row>
    <row r="985858" spans="2:3" x14ac:dyDescent="0.25">
      <c r="B985858" s="76"/>
      <c r="C985858" s="75"/>
    </row>
    <row r="985859" spans="2:3" x14ac:dyDescent="0.25">
      <c r="B985859" s="76"/>
      <c r="C985859" s="75"/>
    </row>
    <row r="985860" spans="2:3" x14ac:dyDescent="0.25">
      <c r="B985860" s="76"/>
      <c r="C985860" s="75"/>
    </row>
    <row r="985861" spans="2:3" x14ac:dyDescent="0.25">
      <c r="B985861" s="76"/>
      <c r="C985861" s="75"/>
    </row>
    <row r="985862" spans="2:3" x14ac:dyDescent="0.25">
      <c r="B985862" s="76"/>
      <c r="C985862" s="75"/>
    </row>
    <row r="985863" spans="2:3" x14ac:dyDescent="0.25">
      <c r="B985863" s="76"/>
      <c r="C985863" s="75"/>
    </row>
    <row r="985864" spans="2:3" x14ac:dyDescent="0.25">
      <c r="B985864" s="76"/>
      <c r="C985864" s="75"/>
    </row>
    <row r="985865" spans="2:3" x14ac:dyDescent="0.25">
      <c r="B985865" s="76"/>
      <c r="C985865" s="75"/>
    </row>
    <row r="985975" spans="2:3" x14ac:dyDescent="0.25">
      <c r="B985975" s="76"/>
      <c r="C985975" s="75"/>
    </row>
    <row r="985976" spans="2:3" x14ac:dyDescent="0.25">
      <c r="B985976" s="76"/>
      <c r="C985976" s="75"/>
    </row>
    <row r="985977" spans="2:3" x14ac:dyDescent="0.25">
      <c r="B985977" s="76"/>
      <c r="C985977" s="75"/>
    </row>
    <row r="985978" spans="2:3" x14ac:dyDescent="0.25">
      <c r="B985978" s="76"/>
      <c r="C985978" s="75"/>
    </row>
    <row r="985979" spans="2:3" x14ac:dyDescent="0.25">
      <c r="B985979" s="76"/>
      <c r="C985979" s="75"/>
    </row>
    <row r="985980" spans="2:3" x14ac:dyDescent="0.25">
      <c r="B985980" s="76"/>
      <c r="C985980" s="75"/>
    </row>
    <row r="985981" spans="2:3" x14ac:dyDescent="0.25">
      <c r="B985981" s="76"/>
      <c r="C985981" s="75"/>
    </row>
    <row r="985982" spans="2:3" x14ac:dyDescent="0.25">
      <c r="B985982" s="76"/>
      <c r="C985982" s="75"/>
    </row>
    <row r="985983" spans="2:3" x14ac:dyDescent="0.25">
      <c r="B985983" s="76"/>
      <c r="C985983" s="75"/>
    </row>
    <row r="985984" spans="2:3" x14ac:dyDescent="0.25">
      <c r="B985984" s="76"/>
      <c r="C985984" s="75"/>
    </row>
    <row r="985985" spans="2:3" x14ac:dyDescent="0.25">
      <c r="B985985" s="76"/>
      <c r="C985985" s="75"/>
    </row>
    <row r="985986" spans="2:3" x14ac:dyDescent="0.25">
      <c r="B985986" s="76"/>
      <c r="C985986" s="75"/>
    </row>
    <row r="985987" spans="2:3" x14ac:dyDescent="0.25">
      <c r="B985987" s="76"/>
      <c r="C985987" s="75"/>
    </row>
    <row r="986097" spans="2:3" x14ac:dyDescent="0.25">
      <c r="B986097" s="76"/>
      <c r="C986097" s="75"/>
    </row>
    <row r="986098" spans="2:3" x14ac:dyDescent="0.25">
      <c r="B986098" s="76"/>
      <c r="C986098" s="75"/>
    </row>
    <row r="986099" spans="2:3" x14ac:dyDescent="0.25">
      <c r="B986099" s="76"/>
      <c r="C986099" s="75"/>
    </row>
    <row r="986100" spans="2:3" x14ac:dyDescent="0.25">
      <c r="B986100" s="76"/>
      <c r="C986100" s="75"/>
    </row>
    <row r="986101" spans="2:3" x14ac:dyDescent="0.25">
      <c r="B986101" s="76"/>
      <c r="C986101" s="75"/>
    </row>
    <row r="986102" spans="2:3" x14ac:dyDescent="0.25">
      <c r="B986102" s="76"/>
      <c r="C986102" s="75"/>
    </row>
    <row r="986103" spans="2:3" x14ac:dyDescent="0.25">
      <c r="B986103" s="76"/>
      <c r="C986103" s="75"/>
    </row>
    <row r="986104" spans="2:3" x14ac:dyDescent="0.25">
      <c r="B986104" s="76"/>
      <c r="C986104" s="75"/>
    </row>
    <row r="986105" spans="2:3" x14ac:dyDescent="0.25">
      <c r="B986105" s="76"/>
      <c r="C986105" s="75"/>
    </row>
    <row r="986106" spans="2:3" x14ac:dyDescent="0.25">
      <c r="B986106" s="76"/>
      <c r="C986106" s="75"/>
    </row>
    <row r="986107" spans="2:3" x14ac:dyDescent="0.25">
      <c r="B986107" s="76"/>
      <c r="C986107" s="75"/>
    </row>
    <row r="986108" spans="2:3" x14ac:dyDescent="0.25">
      <c r="B986108" s="76"/>
      <c r="C986108" s="75"/>
    </row>
    <row r="986109" spans="2:3" x14ac:dyDescent="0.25">
      <c r="B986109" s="76"/>
      <c r="C986109" s="75"/>
    </row>
    <row r="986219" spans="2:3" x14ac:dyDescent="0.25">
      <c r="B986219" s="76"/>
      <c r="C986219" s="75"/>
    </row>
    <row r="986220" spans="2:3" x14ac:dyDescent="0.25">
      <c r="B986220" s="76"/>
      <c r="C986220" s="75"/>
    </row>
    <row r="986221" spans="2:3" x14ac:dyDescent="0.25">
      <c r="B986221" s="76"/>
      <c r="C986221" s="75"/>
    </row>
    <row r="986222" spans="2:3" x14ac:dyDescent="0.25">
      <c r="B986222" s="76"/>
      <c r="C986222" s="75"/>
    </row>
    <row r="986223" spans="2:3" x14ac:dyDescent="0.25">
      <c r="B986223" s="76"/>
      <c r="C986223" s="75"/>
    </row>
    <row r="986224" spans="2:3" x14ac:dyDescent="0.25">
      <c r="B986224" s="76"/>
      <c r="C986224" s="75"/>
    </row>
    <row r="986225" spans="2:3" x14ac:dyDescent="0.25">
      <c r="B986225" s="76"/>
      <c r="C986225" s="75"/>
    </row>
    <row r="986226" spans="2:3" x14ac:dyDescent="0.25">
      <c r="B986226" s="76"/>
      <c r="C986226" s="75"/>
    </row>
    <row r="986227" spans="2:3" x14ac:dyDescent="0.25">
      <c r="B986227" s="76"/>
      <c r="C986227" s="75"/>
    </row>
    <row r="986228" spans="2:3" x14ac:dyDescent="0.25">
      <c r="B986228" s="76"/>
      <c r="C986228" s="75"/>
    </row>
    <row r="986229" spans="2:3" x14ac:dyDescent="0.25">
      <c r="B986229" s="76"/>
      <c r="C986229" s="75"/>
    </row>
    <row r="986230" spans="2:3" x14ac:dyDescent="0.25">
      <c r="B986230" s="76"/>
      <c r="C986230" s="75"/>
    </row>
    <row r="986231" spans="2:3" x14ac:dyDescent="0.25">
      <c r="B986231" s="76"/>
      <c r="C986231" s="75"/>
    </row>
    <row r="986341" spans="2:3" x14ac:dyDescent="0.25">
      <c r="B986341" s="76"/>
      <c r="C986341" s="75"/>
    </row>
    <row r="986342" spans="2:3" x14ac:dyDescent="0.25">
      <c r="B986342" s="76"/>
      <c r="C986342" s="75"/>
    </row>
    <row r="986343" spans="2:3" x14ac:dyDescent="0.25">
      <c r="B986343" s="76"/>
      <c r="C986343" s="75"/>
    </row>
    <row r="986344" spans="2:3" x14ac:dyDescent="0.25">
      <c r="B986344" s="76"/>
      <c r="C986344" s="75"/>
    </row>
    <row r="986345" spans="2:3" x14ac:dyDescent="0.25">
      <c r="B986345" s="76"/>
      <c r="C986345" s="75"/>
    </row>
    <row r="986346" spans="2:3" x14ac:dyDescent="0.25">
      <c r="B986346" s="76"/>
      <c r="C986346" s="75"/>
    </row>
    <row r="986347" spans="2:3" x14ac:dyDescent="0.25">
      <c r="B986347" s="76"/>
      <c r="C986347" s="75"/>
    </row>
    <row r="986348" spans="2:3" x14ac:dyDescent="0.25">
      <c r="B986348" s="76"/>
      <c r="C986348" s="75"/>
    </row>
    <row r="986349" spans="2:3" x14ac:dyDescent="0.25">
      <c r="B986349" s="76"/>
      <c r="C986349" s="75"/>
    </row>
    <row r="986350" spans="2:3" x14ac:dyDescent="0.25">
      <c r="B986350" s="76"/>
      <c r="C986350" s="75"/>
    </row>
    <row r="986351" spans="2:3" x14ac:dyDescent="0.25">
      <c r="B986351" s="76"/>
      <c r="C986351" s="75"/>
    </row>
    <row r="986352" spans="2:3" x14ac:dyDescent="0.25">
      <c r="B986352" s="76"/>
      <c r="C986352" s="75"/>
    </row>
    <row r="986353" spans="2:3" x14ac:dyDescent="0.25">
      <c r="B986353" s="76"/>
      <c r="C986353" s="75"/>
    </row>
    <row r="986463" spans="2:3" x14ac:dyDescent="0.25">
      <c r="B986463" s="76"/>
      <c r="C986463" s="75"/>
    </row>
    <row r="986464" spans="2:3" x14ac:dyDescent="0.25">
      <c r="B986464" s="76"/>
      <c r="C986464" s="75"/>
    </row>
    <row r="986465" spans="2:3" x14ac:dyDescent="0.25">
      <c r="B986465" s="76"/>
      <c r="C986465" s="75"/>
    </row>
    <row r="986466" spans="2:3" x14ac:dyDescent="0.25">
      <c r="B986466" s="76"/>
      <c r="C986466" s="75"/>
    </row>
    <row r="986467" spans="2:3" x14ac:dyDescent="0.25">
      <c r="B986467" s="76"/>
      <c r="C986467" s="75"/>
    </row>
    <row r="986468" spans="2:3" x14ac:dyDescent="0.25">
      <c r="B986468" s="76"/>
      <c r="C986468" s="75"/>
    </row>
    <row r="986469" spans="2:3" x14ac:dyDescent="0.25">
      <c r="B986469" s="76"/>
      <c r="C986469" s="75"/>
    </row>
    <row r="986470" spans="2:3" x14ac:dyDescent="0.25">
      <c r="B986470" s="76"/>
      <c r="C986470" s="75"/>
    </row>
    <row r="986471" spans="2:3" x14ac:dyDescent="0.25">
      <c r="B986471" s="76"/>
      <c r="C986471" s="75"/>
    </row>
    <row r="986472" spans="2:3" x14ac:dyDescent="0.25">
      <c r="B986472" s="76"/>
      <c r="C986472" s="75"/>
    </row>
    <row r="986473" spans="2:3" x14ac:dyDescent="0.25">
      <c r="B986473" s="76"/>
      <c r="C986473" s="75"/>
    </row>
    <row r="986474" spans="2:3" x14ac:dyDescent="0.25">
      <c r="B986474" s="76"/>
      <c r="C986474" s="75"/>
    </row>
    <row r="986475" spans="2:3" x14ac:dyDescent="0.25">
      <c r="B986475" s="76"/>
      <c r="C986475" s="75"/>
    </row>
    <row r="986585" spans="2:3" x14ac:dyDescent="0.25">
      <c r="B986585" s="76"/>
      <c r="C986585" s="75"/>
    </row>
    <row r="986586" spans="2:3" x14ac:dyDescent="0.25">
      <c r="B986586" s="76"/>
      <c r="C986586" s="75"/>
    </row>
    <row r="986587" spans="2:3" x14ac:dyDescent="0.25">
      <c r="B986587" s="76"/>
      <c r="C986587" s="75"/>
    </row>
    <row r="986588" spans="2:3" x14ac:dyDescent="0.25">
      <c r="B986588" s="76"/>
      <c r="C986588" s="75"/>
    </row>
    <row r="986589" spans="2:3" x14ac:dyDescent="0.25">
      <c r="B986589" s="76"/>
      <c r="C986589" s="75"/>
    </row>
    <row r="986590" spans="2:3" x14ac:dyDescent="0.25">
      <c r="B986590" s="76"/>
      <c r="C986590" s="75"/>
    </row>
    <row r="986591" spans="2:3" x14ac:dyDescent="0.25">
      <c r="B986591" s="76"/>
      <c r="C986591" s="75"/>
    </row>
    <row r="986592" spans="2:3" x14ac:dyDescent="0.25">
      <c r="B986592" s="76"/>
      <c r="C986592" s="75"/>
    </row>
    <row r="986593" spans="2:3" x14ac:dyDescent="0.25">
      <c r="B986593" s="76"/>
      <c r="C986593" s="75"/>
    </row>
    <row r="986594" spans="2:3" x14ac:dyDescent="0.25">
      <c r="B986594" s="76"/>
      <c r="C986594" s="75"/>
    </row>
    <row r="986595" spans="2:3" x14ac:dyDescent="0.25">
      <c r="B986595" s="76"/>
      <c r="C986595" s="75"/>
    </row>
    <row r="986596" spans="2:3" x14ac:dyDescent="0.25">
      <c r="B986596" s="76"/>
      <c r="C986596" s="75"/>
    </row>
    <row r="986597" spans="2:3" x14ac:dyDescent="0.25">
      <c r="B986597" s="76"/>
      <c r="C986597" s="75"/>
    </row>
    <row r="986707" spans="2:3" x14ac:dyDescent="0.25">
      <c r="B986707" s="76"/>
      <c r="C986707" s="75"/>
    </row>
    <row r="986708" spans="2:3" x14ac:dyDescent="0.25">
      <c r="B986708" s="76"/>
      <c r="C986708" s="75"/>
    </row>
    <row r="986709" spans="2:3" x14ac:dyDescent="0.25">
      <c r="B986709" s="76"/>
      <c r="C986709" s="75"/>
    </row>
    <row r="986710" spans="2:3" x14ac:dyDescent="0.25">
      <c r="B986710" s="76"/>
      <c r="C986710" s="75"/>
    </row>
    <row r="986711" spans="2:3" x14ac:dyDescent="0.25">
      <c r="B986711" s="76"/>
      <c r="C986711" s="75"/>
    </row>
    <row r="986712" spans="2:3" x14ac:dyDescent="0.25">
      <c r="B986712" s="76"/>
      <c r="C986712" s="75"/>
    </row>
    <row r="986713" spans="2:3" x14ac:dyDescent="0.25">
      <c r="B986713" s="76"/>
      <c r="C986713" s="75"/>
    </row>
    <row r="986714" spans="2:3" x14ac:dyDescent="0.25">
      <c r="B986714" s="76"/>
      <c r="C986714" s="75"/>
    </row>
    <row r="986715" spans="2:3" x14ac:dyDescent="0.25">
      <c r="B986715" s="76"/>
      <c r="C986715" s="75"/>
    </row>
    <row r="986716" spans="2:3" x14ac:dyDescent="0.25">
      <c r="B986716" s="76"/>
      <c r="C986716" s="75"/>
    </row>
    <row r="986717" spans="2:3" x14ac:dyDescent="0.25">
      <c r="B986717" s="76"/>
      <c r="C986717" s="75"/>
    </row>
    <row r="986718" spans="2:3" x14ac:dyDescent="0.25">
      <c r="B986718" s="76"/>
      <c r="C986718" s="75"/>
    </row>
    <row r="986719" spans="2:3" x14ac:dyDescent="0.25">
      <c r="B986719" s="76"/>
      <c r="C986719" s="75"/>
    </row>
    <row r="986829" spans="2:3" x14ac:dyDescent="0.25">
      <c r="B986829" s="76"/>
      <c r="C986829" s="75"/>
    </row>
    <row r="986830" spans="2:3" x14ac:dyDescent="0.25">
      <c r="B986830" s="76"/>
      <c r="C986830" s="75"/>
    </row>
    <row r="986831" spans="2:3" x14ac:dyDescent="0.25">
      <c r="B986831" s="76"/>
      <c r="C986831" s="75"/>
    </row>
    <row r="986832" spans="2:3" x14ac:dyDescent="0.25">
      <c r="B986832" s="76"/>
      <c r="C986832" s="75"/>
    </row>
    <row r="986833" spans="2:3" x14ac:dyDescent="0.25">
      <c r="B986833" s="76"/>
      <c r="C986833" s="75"/>
    </row>
    <row r="986834" spans="2:3" x14ac:dyDescent="0.25">
      <c r="B986834" s="76"/>
      <c r="C986834" s="75"/>
    </row>
    <row r="986835" spans="2:3" x14ac:dyDescent="0.25">
      <c r="B986835" s="76"/>
      <c r="C986835" s="75"/>
    </row>
    <row r="986836" spans="2:3" x14ac:dyDescent="0.25">
      <c r="B986836" s="76"/>
      <c r="C986836" s="75"/>
    </row>
    <row r="986837" spans="2:3" x14ac:dyDescent="0.25">
      <c r="B986837" s="76"/>
      <c r="C986837" s="75"/>
    </row>
    <row r="986838" spans="2:3" x14ac:dyDescent="0.25">
      <c r="B986838" s="76"/>
      <c r="C986838" s="75"/>
    </row>
    <row r="986839" spans="2:3" x14ac:dyDescent="0.25">
      <c r="B986839" s="76"/>
      <c r="C986839" s="75"/>
    </row>
    <row r="986840" spans="2:3" x14ac:dyDescent="0.25">
      <c r="B986840" s="76"/>
      <c r="C986840" s="75"/>
    </row>
    <row r="986841" spans="2:3" x14ac:dyDescent="0.25">
      <c r="B986841" s="76"/>
      <c r="C986841" s="75"/>
    </row>
    <row r="986951" spans="2:3" x14ac:dyDescent="0.25">
      <c r="B986951" s="76"/>
      <c r="C986951" s="75"/>
    </row>
    <row r="986952" spans="2:3" x14ac:dyDescent="0.25">
      <c r="B986952" s="76"/>
      <c r="C986952" s="75"/>
    </row>
    <row r="986953" spans="2:3" x14ac:dyDescent="0.25">
      <c r="B986953" s="76"/>
      <c r="C986953" s="75"/>
    </row>
    <row r="986954" spans="2:3" x14ac:dyDescent="0.25">
      <c r="B986954" s="76"/>
      <c r="C986954" s="75"/>
    </row>
    <row r="986955" spans="2:3" x14ac:dyDescent="0.25">
      <c r="B986955" s="76"/>
      <c r="C986955" s="75"/>
    </row>
    <row r="986956" spans="2:3" x14ac:dyDescent="0.25">
      <c r="B986956" s="76"/>
      <c r="C986956" s="75"/>
    </row>
    <row r="986957" spans="2:3" x14ac:dyDescent="0.25">
      <c r="B986957" s="76"/>
      <c r="C986957" s="75"/>
    </row>
    <row r="986958" spans="2:3" x14ac:dyDescent="0.25">
      <c r="B986958" s="76"/>
      <c r="C986958" s="75"/>
    </row>
    <row r="986959" spans="2:3" x14ac:dyDescent="0.25">
      <c r="B986959" s="76"/>
      <c r="C986959" s="75"/>
    </row>
    <row r="986960" spans="2:3" x14ac:dyDescent="0.25">
      <c r="B986960" s="76"/>
      <c r="C986960" s="75"/>
    </row>
    <row r="986961" spans="2:3" x14ac:dyDescent="0.25">
      <c r="B986961" s="76"/>
      <c r="C986961" s="75"/>
    </row>
    <row r="986962" spans="2:3" x14ac:dyDescent="0.25">
      <c r="B986962" s="76"/>
      <c r="C986962" s="75"/>
    </row>
    <row r="986963" spans="2:3" x14ac:dyDescent="0.25">
      <c r="B986963" s="76"/>
      <c r="C986963" s="75"/>
    </row>
    <row r="987073" spans="2:3" x14ac:dyDescent="0.25">
      <c r="B987073" s="76"/>
      <c r="C987073" s="75"/>
    </row>
    <row r="987074" spans="2:3" x14ac:dyDescent="0.25">
      <c r="B987074" s="76"/>
      <c r="C987074" s="75"/>
    </row>
    <row r="987075" spans="2:3" x14ac:dyDescent="0.25">
      <c r="B987075" s="76"/>
      <c r="C987075" s="75"/>
    </row>
    <row r="987076" spans="2:3" x14ac:dyDescent="0.25">
      <c r="B987076" s="76"/>
      <c r="C987076" s="75"/>
    </row>
    <row r="987077" spans="2:3" x14ac:dyDescent="0.25">
      <c r="B987077" s="76"/>
      <c r="C987077" s="75"/>
    </row>
    <row r="987078" spans="2:3" x14ac:dyDescent="0.25">
      <c r="B987078" s="76"/>
      <c r="C987078" s="75"/>
    </row>
    <row r="987079" spans="2:3" x14ac:dyDescent="0.25">
      <c r="B987079" s="76"/>
      <c r="C987079" s="75"/>
    </row>
    <row r="987080" spans="2:3" x14ac:dyDescent="0.25">
      <c r="B987080" s="76"/>
      <c r="C987080" s="75"/>
    </row>
    <row r="987081" spans="2:3" x14ac:dyDescent="0.25">
      <c r="B987081" s="76"/>
      <c r="C987081" s="75"/>
    </row>
    <row r="987082" spans="2:3" x14ac:dyDescent="0.25">
      <c r="B987082" s="76"/>
      <c r="C987082" s="75"/>
    </row>
    <row r="987083" spans="2:3" x14ac:dyDescent="0.25">
      <c r="B987083" s="76"/>
      <c r="C987083" s="75"/>
    </row>
    <row r="987084" spans="2:3" x14ac:dyDescent="0.25">
      <c r="B987084" s="76"/>
      <c r="C987084" s="75"/>
    </row>
    <row r="987085" spans="2:3" x14ac:dyDescent="0.25">
      <c r="B987085" s="76"/>
      <c r="C987085" s="75"/>
    </row>
    <row r="987195" spans="2:3" x14ac:dyDescent="0.25">
      <c r="B987195" s="76"/>
      <c r="C987195" s="75"/>
    </row>
    <row r="987196" spans="2:3" x14ac:dyDescent="0.25">
      <c r="B987196" s="76"/>
      <c r="C987196" s="75"/>
    </row>
    <row r="987197" spans="2:3" x14ac:dyDescent="0.25">
      <c r="B987197" s="76"/>
      <c r="C987197" s="75"/>
    </row>
    <row r="987198" spans="2:3" x14ac:dyDescent="0.25">
      <c r="B987198" s="76"/>
      <c r="C987198" s="75"/>
    </row>
    <row r="987199" spans="2:3" x14ac:dyDescent="0.25">
      <c r="B987199" s="76"/>
      <c r="C987199" s="75"/>
    </row>
    <row r="987200" spans="2:3" x14ac:dyDescent="0.25">
      <c r="B987200" s="76"/>
      <c r="C987200" s="75"/>
    </row>
    <row r="987201" spans="2:3" x14ac:dyDescent="0.25">
      <c r="B987201" s="76"/>
      <c r="C987201" s="75"/>
    </row>
    <row r="987202" spans="2:3" x14ac:dyDescent="0.25">
      <c r="B987202" s="76"/>
      <c r="C987202" s="75"/>
    </row>
    <row r="987203" spans="2:3" x14ac:dyDescent="0.25">
      <c r="B987203" s="76"/>
      <c r="C987203" s="75"/>
    </row>
    <row r="987204" spans="2:3" x14ac:dyDescent="0.25">
      <c r="B987204" s="76"/>
      <c r="C987204" s="75"/>
    </row>
    <row r="987205" spans="2:3" x14ac:dyDescent="0.25">
      <c r="B987205" s="76"/>
      <c r="C987205" s="75"/>
    </row>
    <row r="987206" spans="2:3" x14ac:dyDescent="0.25">
      <c r="B987206" s="76"/>
      <c r="C987206" s="75"/>
    </row>
    <row r="987207" spans="2:3" x14ac:dyDescent="0.25">
      <c r="B987207" s="76"/>
      <c r="C987207" s="75"/>
    </row>
    <row r="987317" spans="2:3" x14ac:dyDescent="0.25">
      <c r="B987317" s="76"/>
      <c r="C987317" s="75"/>
    </row>
    <row r="987318" spans="2:3" x14ac:dyDescent="0.25">
      <c r="B987318" s="76"/>
      <c r="C987318" s="75"/>
    </row>
    <row r="987319" spans="2:3" x14ac:dyDescent="0.25">
      <c r="B987319" s="76"/>
      <c r="C987319" s="75"/>
    </row>
    <row r="987320" spans="2:3" x14ac:dyDescent="0.25">
      <c r="B987320" s="76"/>
      <c r="C987320" s="75"/>
    </row>
    <row r="987321" spans="2:3" x14ac:dyDescent="0.25">
      <c r="B987321" s="76"/>
      <c r="C987321" s="75"/>
    </row>
    <row r="987322" spans="2:3" x14ac:dyDescent="0.25">
      <c r="B987322" s="76"/>
      <c r="C987322" s="75"/>
    </row>
    <row r="987323" spans="2:3" x14ac:dyDescent="0.25">
      <c r="B987323" s="76"/>
      <c r="C987323" s="75"/>
    </row>
    <row r="987324" spans="2:3" x14ac:dyDescent="0.25">
      <c r="B987324" s="76"/>
      <c r="C987324" s="75"/>
    </row>
    <row r="987325" spans="2:3" x14ac:dyDescent="0.25">
      <c r="B987325" s="76"/>
      <c r="C987325" s="75"/>
    </row>
    <row r="987326" spans="2:3" x14ac:dyDescent="0.25">
      <c r="B987326" s="76"/>
      <c r="C987326" s="75"/>
    </row>
    <row r="987327" spans="2:3" x14ac:dyDescent="0.25">
      <c r="B987327" s="76"/>
      <c r="C987327" s="75"/>
    </row>
    <row r="987328" spans="2:3" x14ac:dyDescent="0.25">
      <c r="B987328" s="76"/>
      <c r="C987328" s="75"/>
    </row>
    <row r="987329" spans="2:3" x14ac:dyDescent="0.25">
      <c r="B987329" s="76"/>
      <c r="C987329" s="75"/>
    </row>
    <row r="987439" spans="2:3" x14ac:dyDescent="0.25">
      <c r="B987439" s="76"/>
      <c r="C987439" s="75"/>
    </row>
    <row r="987440" spans="2:3" x14ac:dyDescent="0.25">
      <c r="B987440" s="76"/>
      <c r="C987440" s="75"/>
    </row>
    <row r="987441" spans="2:3" x14ac:dyDescent="0.25">
      <c r="B987441" s="76"/>
      <c r="C987441" s="75"/>
    </row>
    <row r="987442" spans="2:3" x14ac:dyDescent="0.25">
      <c r="B987442" s="76"/>
      <c r="C987442" s="75"/>
    </row>
    <row r="987443" spans="2:3" x14ac:dyDescent="0.25">
      <c r="B987443" s="76"/>
      <c r="C987443" s="75"/>
    </row>
    <row r="987444" spans="2:3" x14ac:dyDescent="0.25">
      <c r="B987444" s="76"/>
      <c r="C987444" s="75"/>
    </row>
    <row r="987445" spans="2:3" x14ac:dyDescent="0.25">
      <c r="B987445" s="76"/>
      <c r="C987445" s="75"/>
    </row>
    <row r="987446" spans="2:3" x14ac:dyDescent="0.25">
      <c r="B987446" s="76"/>
      <c r="C987446" s="75"/>
    </row>
    <row r="987447" spans="2:3" x14ac:dyDescent="0.25">
      <c r="B987447" s="76"/>
      <c r="C987447" s="75"/>
    </row>
    <row r="987448" spans="2:3" x14ac:dyDescent="0.25">
      <c r="B987448" s="76"/>
      <c r="C987448" s="75"/>
    </row>
    <row r="987449" spans="2:3" x14ac:dyDescent="0.25">
      <c r="B987449" s="76"/>
      <c r="C987449" s="75"/>
    </row>
    <row r="987450" spans="2:3" x14ac:dyDescent="0.25">
      <c r="B987450" s="76"/>
      <c r="C987450" s="75"/>
    </row>
    <row r="987451" spans="2:3" x14ac:dyDescent="0.25">
      <c r="B987451" s="76"/>
      <c r="C987451" s="75"/>
    </row>
    <row r="987561" spans="2:3" x14ac:dyDescent="0.25">
      <c r="B987561" s="76"/>
      <c r="C987561" s="75"/>
    </row>
    <row r="987562" spans="2:3" x14ac:dyDescent="0.25">
      <c r="B987562" s="76"/>
      <c r="C987562" s="75"/>
    </row>
    <row r="987563" spans="2:3" x14ac:dyDescent="0.25">
      <c r="B987563" s="76"/>
      <c r="C987563" s="75"/>
    </row>
    <row r="987564" spans="2:3" x14ac:dyDescent="0.25">
      <c r="B987564" s="76"/>
      <c r="C987564" s="75"/>
    </row>
    <row r="987565" spans="2:3" x14ac:dyDescent="0.25">
      <c r="B987565" s="76"/>
      <c r="C987565" s="75"/>
    </row>
    <row r="987566" spans="2:3" x14ac:dyDescent="0.25">
      <c r="B987566" s="76"/>
      <c r="C987566" s="75"/>
    </row>
    <row r="987567" spans="2:3" x14ac:dyDescent="0.25">
      <c r="B987567" s="76"/>
      <c r="C987567" s="75"/>
    </row>
    <row r="987568" spans="2:3" x14ac:dyDescent="0.25">
      <c r="B987568" s="76"/>
      <c r="C987568" s="75"/>
    </row>
    <row r="987569" spans="2:3" x14ac:dyDescent="0.25">
      <c r="B987569" s="76"/>
      <c r="C987569" s="75"/>
    </row>
    <row r="987570" spans="2:3" x14ac:dyDescent="0.25">
      <c r="B987570" s="76"/>
      <c r="C987570" s="75"/>
    </row>
    <row r="987571" spans="2:3" x14ac:dyDescent="0.25">
      <c r="B987571" s="76"/>
      <c r="C987571" s="75"/>
    </row>
    <row r="987572" spans="2:3" x14ac:dyDescent="0.25">
      <c r="B987572" s="76"/>
      <c r="C987572" s="75"/>
    </row>
    <row r="987573" spans="2:3" x14ac:dyDescent="0.25">
      <c r="B987573" s="76"/>
      <c r="C987573" s="75"/>
    </row>
    <row r="987683" spans="2:3" x14ac:dyDescent="0.25">
      <c r="B987683" s="76"/>
      <c r="C987683" s="75"/>
    </row>
    <row r="987684" spans="2:3" x14ac:dyDescent="0.25">
      <c r="B987684" s="76"/>
      <c r="C987684" s="75"/>
    </row>
    <row r="987685" spans="2:3" x14ac:dyDescent="0.25">
      <c r="B987685" s="76"/>
      <c r="C987685" s="75"/>
    </row>
    <row r="987686" spans="2:3" x14ac:dyDescent="0.25">
      <c r="B987686" s="76"/>
      <c r="C987686" s="75"/>
    </row>
    <row r="987687" spans="2:3" x14ac:dyDescent="0.25">
      <c r="B987687" s="76"/>
      <c r="C987687" s="75"/>
    </row>
    <row r="987688" spans="2:3" x14ac:dyDescent="0.25">
      <c r="B987688" s="76"/>
      <c r="C987688" s="75"/>
    </row>
    <row r="987689" spans="2:3" x14ac:dyDescent="0.25">
      <c r="B987689" s="76"/>
      <c r="C987689" s="75"/>
    </row>
    <row r="987690" spans="2:3" x14ac:dyDescent="0.25">
      <c r="B987690" s="76"/>
      <c r="C987690" s="75"/>
    </row>
    <row r="987691" spans="2:3" x14ac:dyDescent="0.25">
      <c r="B987691" s="76"/>
      <c r="C987691" s="75"/>
    </row>
    <row r="987692" spans="2:3" x14ac:dyDescent="0.25">
      <c r="B987692" s="76"/>
      <c r="C987692" s="75"/>
    </row>
    <row r="987693" spans="2:3" x14ac:dyDescent="0.25">
      <c r="B987693" s="76"/>
      <c r="C987693" s="75"/>
    </row>
    <row r="987694" spans="2:3" x14ac:dyDescent="0.25">
      <c r="B987694" s="76"/>
      <c r="C987694" s="75"/>
    </row>
    <row r="987695" spans="2:3" x14ac:dyDescent="0.25">
      <c r="B987695" s="76"/>
      <c r="C987695" s="75"/>
    </row>
    <row r="987805" spans="2:3" x14ac:dyDescent="0.25">
      <c r="B987805" s="76"/>
      <c r="C987805" s="75"/>
    </row>
    <row r="987806" spans="2:3" x14ac:dyDescent="0.25">
      <c r="B987806" s="76"/>
      <c r="C987806" s="75"/>
    </row>
    <row r="987807" spans="2:3" x14ac:dyDescent="0.25">
      <c r="B987807" s="76"/>
      <c r="C987807" s="75"/>
    </row>
    <row r="987808" spans="2:3" x14ac:dyDescent="0.25">
      <c r="B987808" s="76"/>
      <c r="C987808" s="75"/>
    </row>
    <row r="987809" spans="2:3" x14ac:dyDescent="0.25">
      <c r="B987809" s="76"/>
      <c r="C987809" s="75"/>
    </row>
    <row r="987810" spans="2:3" x14ac:dyDescent="0.25">
      <c r="B987810" s="76"/>
      <c r="C987810" s="75"/>
    </row>
    <row r="987811" spans="2:3" x14ac:dyDescent="0.25">
      <c r="B987811" s="76"/>
      <c r="C987811" s="75"/>
    </row>
    <row r="987812" spans="2:3" x14ac:dyDescent="0.25">
      <c r="B987812" s="76"/>
      <c r="C987812" s="75"/>
    </row>
    <row r="987813" spans="2:3" x14ac:dyDescent="0.25">
      <c r="B987813" s="76"/>
      <c r="C987813" s="75"/>
    </row>
    <row r="987814" spans="2:3" x14ac:dyDescent="0.25">
      <c r="B987814" s="76"/>
      <c r="C987814" s="75"/>
    </row>
    <row r="987815" spans="2:3" x14ac:dyDescent="0.25">
      <c r="B987815" s="76"/>
      <c r="C987815" s="75"/>
    </row>
    <row r="987816" spans="2:3" x14ac:dyDescent="0.25">
      <c r="B987816" s="76"/>
      <c r="C987816" s="75"/>
    </row>
    <row r="987817" spans="2:3" x14ac:dyDescent="0.25">
      <c r="B987817" s="76"/>
      <c r="C987817" s="75"/>
    </row>
    <row r="987927" spans="2:3" x14ac:dyDescent="0.25">
      <c r="B987927" s="76"/>
      <c r="C987927" s="75"/>
    </row>
    <row r="987928" spans="2:3" x14ac:dyDescent="0.25">
      <c r="B987928" s="76"/>
      <c r="C987928" s="75"/>
    </row>
    <row r="987929" spans="2:3" x14ac:dyDescent="0.25">
      <c r="B987929" s="76"/>
      <c r="C987929" s="75"/>
    </row>
    <row r="987930" spans="2:3" x14ac:dyDescent="0.25">
      <c r="B987930" s="76"/>
      <c r="C987930" s="75"/>
    </row>
    <row r="987931" spans="2:3" x14ac:dyDescent="0.25">
      <c r="B987931" s="76"/>
      <c r="C987931" s="75"/>
    </row>
    <row r="987932" spans="2:3" x14ac:dyDescent="0.25">
      <c r="B987932" s="76"/>
      <c r="C987932" s="75"/>
    </row>
    <row r="987933" spans="2:3" x14ac:dyDescent="0.25">
      <c r="B987933" s="76"/>
      <c r="C987933" s="75"/>
    </row>
    <row r="987934" spans="2:3" x14ac:dyDescent="0.25">
      <c r="B987934" s="76"/>
      <c r="C987934" s="75"/>
    </row>
    <row r="987935" spans="2:3" x14ac:dyDescent="0.25">
      <c r="B987935" s="76"/>
      <c r="C987935" s="75"/>
    </row>
    <row r="987936" spans="2:3" x14ac:dyDescent="0.25">
      <c r="B987936" s="76"/>
      <c r="C987936" s="75"/>
    </row>
    <row r="987937" spans="2:3" x14ac:dyDescent="0.25">
      <c r="B987937" s="76"/>
      <c r="C987937" s="75"/>
    </row>
    <row r="987938" spans="2:3" x14ac:dyDescent="0.25">
      <c r="B987938" s="76"/>
      <c r="C987938" s="75"/>
    </row>
    <row r="987939" spans="2:3" x14ac:dyDescent="0.25">
      <c r="B987939" s="76"/>
      <c r="C987939" s="75"/>
    </row>
    <row r="988049" spans="2:3" x14ac:dyDescent="0.25">
      <c r="B988049" s="76"/>
      <c r="C988049" s="75"/>
    </row>
    <row r="988050" spans="2:3" x14ac:dyDescent="0.25">
      <c r="B988050" s="76"/>
      <c r="C988050" s="75"/>
    </row>
    <row r="988051" spans="2:3" x14ac:dyDescent="0.25">
      <c r="B988051" s="76"/>
      <c r="C988051" s="75"/>
    </row>
    <row r="988052" spans="2:3" x14ac:dyDescent="0.25">
      <c r="B988052" s="76"/>
      <c r="C988052" s="75"/>
    </row>
    <row r="988053" spans="2:3" x14ac:dyDescent="0.25">
      <c r="B988053" s="76"/>
      <c r="C988053" s="75"/>
    </row>
    <row r="988054" spans="2:3" x14ac:dyDescent="0.25">
      <c r="B988054" s="76"/>
      <c r="C988054" s="75"/>
    </row>
    <row r="988055" spans="2:3" x14ac:dyDescent="0.25">
      <c r="B988055" s="76"/>
      <c r="C988055" s="75"/>
    </row>
    <row r="988056" spans="2:3" x14ac:dyDescent="0.25">
      <c r="B988056" s="76"/>
      <c r="C988056" s="75"/>
    </row>
    <row r="988057" spans="2:3" x14ac:dyDescent="0.25">
      <c r="B988057" s="76"/>
      <c r="C988057" s="75"/>
    </row>
    <row r="988058" spans="2:3" x14ac:dyDescent="0.25">
      <c r="B988058" s="76"/>
      <c r="C988058" s="75"/>
    </row>
    <row r="988059" spans="2:3" x14ac:dyDescent="0.25">
      <c r="B988059" s="76"/>
      <c r="C988059" s="75"/>
    </row>
    <row r="988060" spans="2:3" x14ac:dyDescent="0.25">
      <c r="B988060" s="76"/>
      <c r="C988060" s="75"/>
    </row>
    <row r="988061" spans="2:3" x14ac:dyDescent="0.25">
      <c r="B988061" s="76"/>
      <c r="C988061" s="75"/>
    </row>
    <row r="988171" spans="2:3" x14ac:dyDescent="0.25">
      <c r="B988171" s="76"/>
      <c r="C988171" s="75"/>
    </row>
    <row r="988172" spans="2:3" x14ac:dyDescent="0.25">
      <c r="B988172" s="76"/>
      <c r="C988172" s="75"/>
    </row>
    <row r="988173" spans="2:3" x14ac:dyDescent="0.25">
      <c r="B988173" s="76"/>
      <c r="C988173" s="75"/>
    </row>
    <row r="988174" spans="2:3" x14ac:dyDescent="0.25">
      <c r="B988174" s="76"/>
      <c r="C988174" s="75"/>
    </row>
    <row r="988175" spans="2:3" x14ac:dyDescent="0.25">
      <c r="B988175" s="76"/>
      <c r="C988175" s="75"/>
    </row>
    <row r="988176" spans="2:3" x14ac:dyDescent="0.25">
      <c r="B988176" s="76"/>
      <c r="C988176" s="75"/>
    </row>
    <row r="988177" spans="2:3" x14ac:dyDescent="0.25">
      <c r="B988177" s="76"/>
      <c r="C988177" s="75"/>
    </row>
    <row r="988178" spans="2:3" x14ac:dyDescent="0.25">
      <c r="B988178" s="76"/>
      <c r="C988178" s="75"/>
    </row>
    <row r="988179" spans="2:3" x14ac:dyDescent="0.25">
      <c r="B988179" s="76"/>
      <c r="C988179" s="75"/>
    </row>
    <row r="988180" spans="2:3" x14ac:dyDescent="0.25">
      <c r="B988180" s="76"/>
      <c r="C988180" s="75"/>
    </row>
    <row r="988181" spans="2:3" x14ac:dyDescent="0.25">
      <c r="B988181" s="76"/>
      <c r="C988181" s="75"/>
    </row>
    <row r="988182" spans="2:3" x14ac:dyDescent="0.25">
      <c r="B988182" s="76"/>
      <c r="C988182" s="75"/>
    </row>
    <row r="988183" spans="2:3" x14ac:dyDescent="0.25">
      <c r="B988183" s="76"/>
      <c r="C988183" s="75"/>
    </row>
    <row r="988293" spans="2:3" x14ac:dyDescent="0.25">
      <c r="B988293" s="76"/>
      <c r="C988293" s="75"/>
    </row>
    <row r="988294" spans="2:3" x14ac:dyDescent="0.25">
      <c r="B988294" s="76"/>
      <c r="C988294" s="75"/>
    </row>
    <row r="988295" spans="2:3" x14ac:dyDescent="0.25">
      <c r="B988295" s="76"/>
      <c r="C988295" s="75"/>
    </row>
    <row r="988296" spans="2:3" x14ac:dyDescent="0.25">
      <c r="B988296" s="76"/>
      <c r="C988296" s="75"/>
    </row>
    <row r="988297" spans="2:3" x14ac:dyDescent="0.25">
      <c r="B988297" s="76"/>
      <c r="C988297" s="75"/>
    </row>
    <row r="988298" spans="2:3" x14ac:dyDescent="0.25">
      <c r="B988298" s="76"/>
      <c r="C988298" s="75"/>
    </row>
    <row r="988299" spans="2:3" x14ac:dyDescent="0.25">
      <c r="B988299" s="76"/>
      <c r="C988299" s="75"/>
    </row>
    <row r="988300" spans="2:3" x14ac:dyDescent="0.25">
      <c r="B988300" s="76"/>
      <c r="C988300" s="75"/>
    </row>
    <row r="988301" spans="2:3" x14ac:dyDescent="0.25">
      <c r="B988301" s="76"/>
      <c r="C988301" s="75"/>
    </row>
    <row r="988302" spans="2:3" x14ac:dyDescent="0.25">
      <c r="B988302" s="76"/>
      <c r="C988302" s="75"/>
    </row>
    <row r="988303" spans="2:3" x14ac:dyDescent="0.25">
      <c r="B988303" s="76"/>
      <c r="C988303" s="75"/>
    </row>
    <row r="988304" spans="2:3" x14ac:dyDescent="0.25">
      <c r="B988304" s="76"/>
      <c r="C988304" s="75"/>
    </row>
    <row r="988305" spans="2:3" x14ac:dyDescent="0.25">
      <c r="B988305" s="76"/>
      <c r="C988305" s="75"/>
    </row>
    <row r="988415" spans="2:3" x14ac:dyDescent="0.25">
      <c r="B988415" s="76"/>
      <c r="C988415" s="75"/>
    </row>
    <row r="988416" spans="2:3" x14ac:dyDescent="0.25">
      <c r="B988416" s="76"/>
      <c r="C988416" s="75"/>
    </row>
    <row r="988417" spans="2:3" x14ac:dyDescent="0.25">
      <c r="B988417" s="76"/>
      <c r="C988417" s="75"/>
    </row>
    <row r="988418" spans="2:3" x14ac:dyDescent="0.25">
      <c r="B988418" s="76"/>
      <c r="C988418" s="75"/>
    </row>
    <row r="988419" spans="2:3" x14ac:dyDescent="0.25">
      <c r="B988419" s="76"/>
      <c r="C988419" s="75"/>
    </row>
    <row r="988420" spans="2:3" x14ac:dyDescent="0.25">
      <c r="B988420" s="76"/>
      <c r="C988420" s="75"/>
    </row>
    <row r="988421" spans="2:3" x14ac:dyDescent="0.25">
      <c r="B988421" s="76"/>
      <c r="C988421" s="75"/>
    </row>
    <row r="988422" spans="2:3" x14ac:dyDescent="0.25">
      <c r="B988422" s="76"/>
      <c r="C988422" s="75"/>
    </row>
    <row r="988423" spans="2:3" x14ac:dyDescent="0.25">
      <c r="B988423" s="76"/>
      <c r="C988423" s="75"/>
    </row>
    <row r="988424" spans="2:3" x14ac:dyDescent="0.25">
      <c r="B988424" s="76"/>
      <c r="C988424" s="75"/>
    </row>
    <row r="988425" spans="2:3" x14ac:dyDescent="0.25">
      <c r="B988425" s="76"/>
      <c r="C988425" s="75"/>
    </row>
    <row r="988426" spans="2:3" x14ac:dyDescent="0.25">
      <c r="B988426" s="76"/>
      <c r="C988426" s="75"/>
    </row>
    <row r="988427" spans="2:3" x14ac:dyDescent="0.25">
      <c r="B988427" s="76"/>
      <c r="C988427" s="75"/>
    </row>
    <row r="988537" spans="2:3" x14ac:dyDescent="0.25">
      <c r="B988537" s="76"/>
      <c r="C988537" s="75"/>
    </row>
    <row r="988538" spans="2:3" x14ac:dyDescent="0.25">
      <c r="B988538" s="76"/>
      <c r="C988538" s="75"/>
    </row>
    <row r="988539" spans="2:3" x14ac:dyDescent="0.25">
      <c r="B988539" s="76"/>
      <c r="C988539" s="75"/>
    </row>
    <row r="988540" spans="2:3" x14ac:dyDescent="0.25">
      <c r="B988540" s="76"/>
      <c r="C988540" s="75"/>
    </row>
    <row r="988541" spans="2:3" x14ac:dyDescent="0.25">
      <c r="B988541" s="76"/>
      <c r="C988541" s="75"/>
    </row>
    <row r="988542" spans="2:3" x14ac:dyDescent="0.25">
      <c r="B988542" s="76"/>
      <c r="C988542" s="75"/>
    </row>
    <row r="988543" spans="2:3" x14ac:dyDescent="0.25">
      <c r="B988543" s="76"/>
      <c r="C988543" s="75"/>
    </row>
    <row r="988544" spans="2:3" x14ac:dyDescent="0.25">
      <c r="B988544" s="76"/>
      <c r="C988544" s="75"/>
    </row>
    <row r="988545" spans="2:3" x14ac:dyDescent="0.25">
      <c r="B988545" s="76"/>
      <c r="C988545" s="75"/>
    </row>
    <row r="988546" spans="2:3" x14ac:dyDescent="0.25">
      <c r="B988546" s="76"/>
      <c r="C988546" s="75"/>
    </row>
    <row r="988547" spans="2:3" x14ac:dyDescent="0.25">
      <c r="B988547" s="76"/>
      <c r="C988547" s="75"/>
    </row>
    <row r="988548" spans="2:3" x14ac:dyDescent="0.25">
      <c r="B988548" s="76"/>
      <c r="C988548" s="75"/>
    </row>
    <row r="988549" spans="2:3" x14ac:dyDescent="0.25">
      <c r="B988549" s="76"/>
      <c r="C988549" s="75"/>
    </row>
    <row r="988659" spans="2:3" x14ac:dyDescent="0.25">
      <c r="B988659" s="76"/>
      <c r="C988659" s="75"/>
    </row>
    <row r="988660" spans="2:3" x14ac:dyDescent="0.25">
      <c r="B988660" s="76"/>
      <c r="C988660" s="75"/>
    </row>
    <row r="988661" spans="2:3" x14ac:dyDescent="0.25">
      <c r="B988661" s="76"/>
      <c r="C988661" s="75"/>
    </row>
    <row r="988662" spans="2:3" x14ac:dyDescent="0.25">
      <c r="B988662" s="76"/>
      <c r="C988662" s="75"/>
    </row>
    <row r="988663" spans="2:3" x14ac:dyDescent="0.25">
      <c r="B988663" s="76"/>
      <c r="C988663" s="75"/>
    </row>
    <row r="988664" spans="2:3" x14ac:dyDescent="0.25">
      <c r="B988664" s="76"/>
      <c r="C988664" s="75"/>
    </row>
    <row r="988665" spans="2:3" x14ac:dyDescent="0.25">
      <c r="B988665" s="76"/>
      <c r="C988665" s="75"/>
    </row>
    <row r="988666" spans="2:3" x14ac:dyDescent="0.25">
      <c r="B988666" s="76"/>
      <c r="C988666" s="75"/>
    </row>
    <row r="988667" spans="2:3" x14ac:dyDescent="0.25">
      <c r="B988667" s="76"/>
      <c r="C988667" s="75"/>
    </row>
    <row r="988668" spans="2:3" x14ac:dyDescent="0.25">
      <c r="B988668" s="76"/>
      <c r="C988668" s="75"/>
    </row>
    <row r="988669" spans="2:3" x14ac:dyDescent="0.25">
      <c r="B988669" s="76"/>
      <c r="C988669" s="75"/>
    </row>
    <row r="988670" spans="2:3" x14ac:dyDescent="0.25">
      <c r="B988670" s="76"/>
      <c r="C988670" s="75"/>
    </row>
    <row r="988671" spans="2:3" x14ac:dyDescent="0.25">
      <c r="B988671" s="76"/>
      <c r="C988671" s="75"/>
    </row>
    <row r="988781" spans="2:3" x14ac:dyDescent="0.25">
      <c r="B988781" s="76"/>
      <c r="C988781" s="75"/>
    </row>
    <row r="988782" spans="2:3" x14ac:dyDescent="0.25">
      <c r="B988782" s="76"/>
      <c r="C988782" s="75"/>
    </row>
    <row r="988783" spans="2:3" x14ac:dyDescent="0.25">
      <c r="B988783" s="76"/>
      <c r="C988783" s="75"/>
    </row>
    <row r="988784" spans="2:3" x14ac:dyDescent="0.25">
      <c r="B988784" s="76"/>
      <c r="C988784" s="75"/>
    </row>
    <row r="988785" spans="2:3" x14ac:dyDescent="0.25">
      <c r="B988785" s="76"/>
      <c r="C988785" s="75"/>
    </row>
    <row r="988786" spans="2:3" x14ac:dyDescent="0.25">
      <c r="B988786" s="76"/>
      <c r="C988786" s="75"/>
    </row>
    <row r="988787" spans="2:3" x14ac:dyDescent="0.25">
      <c r="B988787" s="76"/>
      <c r="C988787" s="75"/>
    </row>
    <row r="988788" spans="2:3" x14ac:dyDescent="0.25">
      <c r="B988788" s="76"/>
      <c r="C988788" s="75"/>
    </row>
    <row r="988789" spans="2:3" x14ac:dyDescent="0.25">
      <c r="B988789" s="76"/>
      <c r="C988789" s="75"/>
    </row>
    <row r="988790" spans="2:3" x14ac:dyDescent="0.25">
      <c r="B988790" s="76"/>
      <c r="C988790" s="75"/>
    </row>
    <row r="988791" spans="2:3" x14ac:dyDescent="0.25">
      <c r="B988791" s="76"/>
      <c r="C988791" s="75"/>
    </row>
    <row r="988792" spans="2:3" x14ac:dyDescent="0.25">
      <c r="B988792" s="76"/>
      <c r="C988792" s="75"/>
    </row>
    <row r="988793" spans="2:3" x14ac:dyDescent="0.25">
      <c r="B988793" s="76"/>
      <c r="C988793" s="75"/>
    </row>
    <row r="988903" spans="2:3" x14ac:dyDescent="0.25">
      <c r="B988903" s="76"/>
      <c r="C988903" s="75"/>
    </row>
    <row r="988904" spans="2:3" x14ac:dyDescent="0.25">
      <c r="B988904" s="76"/>
      <c r="C988904" s="75"/>
    </row>
    <row r="988905" spans="2:3" x14ac:dyDescent="0.25">
      <c r="B988905" s="76"/>
      <c r="C988905" s="75"/>
    </row>
    <row r="988906" spans="2:3" x14ac:dyDescent="0.25">
      <c r="B988906" s="76"/>
      <c r="C988906" s="75"/>
    </row>
    <row r="988907" spans="2:3" x14ac:dyDescent="0.25">
      <c r="B988907" s="76"/>
      <c r="C988907" s="75"/>
    </row>
    <row r="988908" spans="2:3" x14ac:dyDescent="0.25">
      <c r="B988908" s="76"/>
      <c r="C988908" s="75"/>
    </row>
    <row r="988909" spans="2:3" x14ac:dyDescent="0.25">
      <c r="B988909" s="76"/>
      <c r="C988909" s="75"/>
    </row>
    <row r="988910" spans="2:3" x14ac:dyDescent="0.25">
      <c r="B988910" s="76"/>
      <c r="C988910" s="75"/>
    </row>
    <row r="988911" spans="2:3" x14ac:dyDescent="0.25">
      <c r="B988911" s="76"/>
      <c r="C988911" s="75"/>
    </row>
    <row r="988912" spans="2:3" x14ac:dyDescent="0.25">
      <c r="B988912" s="76"/>
      <c r="C988912" s="75"/>
    </row>
    <row r="988913" spans="2:3" x14ac:dyDescent="0.25">
      <c r="B988913" s="76"/>
      <c r="C988913" s="75"/>
    </row>
    <row r="988914" spans="2:3" x14ac:dyDescent="0.25">
      <c r="B988914" s="76"/>
      <c r="C988914" s="75"/>
    </row>
    <row r="988915" spans="2:3" x14ac:dyDescent="0.25">
      <c r="B988915" s="76"/>
      <c r="C988915" s="75"/>
    </row>
    <row r="989025" spans="2:3" x14ac:dyDescent="0.25">
      <c r="B989025" s="76"/>
      <c r="C989025" s="75"/>
    </row>
    <row r="989026" spans="2:3" x14ac:dyDescent="0.25">
      <c r="B989026" s="76"/>
      <c r="C989026" s="75"/>
    </row>
    <row r="989027" spans="2:3" x14ac:dyDescent="0.25">
      <c r="B989027" s="76"/>
      <c r="C989027" s="75"/>
    </row>
    <row r="989028" spans="2:3" x14ac:dyDescent="0.25">
      <c r="B989028" s="76"/>
      <c r="C989028" s="75"/>
    </row>
    <row r="989029" spans="2:3" x14ac:dyDescent="0.25">
      <c r="B989029" s="76"/>
      <c r="C989029" s="75"/>
    </row>
    <row r="989030" spans="2:3" x14ac:dyDescent="0.25">
      <c r="B989030" s="76"/>
      <c r="C989030" s="75"/>
    </row>
    <row r="989031" spans="2:3" x14ac:dyDescent="0.25">
      <c r="B989031" s="76"/>
      <c r="C989031" s="75"/>
    </row>
    <row r="989032" spans="2:3" x14ac:dyDescent="0.25">
      <c r="B989032" s="76"/>
      <c r="C989032" s="75"/>
    </row>
    <row r="989033" spans="2:3" x14ac:dyDescent="0.25">
      <c r="B989033" s="76"/>
      <c r="C989033" s="75"/>
    </row>
    <row r="989034" spans="2:3" x14ac:dyDescent="0.25">
      <c r="B989034" s="76"/>
      <c r="C989034" s="75"/>
    </row>
    <row r="989035" spans="2:3" x14ac:dyDescent="0.25">
      <c r="B989035" s="76"/>
      <c r="C989035" s="75"/>
    </row>
    <row r="989036" spans="2:3" x14ac:dyDescent="0.25">
      <c r="B989036" s="76"/>
      <c r="C989036" s="75"/>
    </row>
    <row r="989037" spans="2:3" x14ac:dyDescent="0.25">
      <c r="B989037" s="76"/>
      <c r="C989037" s="75"/>
    </row>
    <row r="989147" spans="2:3" x14ac:dyDescent="0.25">
      <c r="B989147" s="76"/>
      <c r="C989147" s="75"/>
    </row>
    <row r="989148" spans="2:3" x14ac:dyDescent="0.25">
      <c r="B989148" s="76"/>
      <c r="C989148" s="75"/>
    </row>
    <row r="989149" spans="2:3" x14ac:dyDescent="0.25">
      <c r="B989149" s="76"/>
      <c r="C989149" s="75"/>
    </row>
    <row r="989150" spans="2:3" x14ac:dyDescent="0.25">
      <c r="B989150" s="76"/>
      <c r="C989150" s="75"/>
    </row>
    <row r="989151" spans="2:3" x14ac:dyDescent="0.25">
      <c r="B989151" s="76"/>
      <c r="C989151" s="75"/>
    </row>
    <row r="989152" spans="2:3" x14ac:dyDescent="0.25">
      <c r="B989152" s="76"/>
      <c r="C989152" s="75"/>
    </row>
    <row r="989153" spans="2:3" x14ac:dyDescent="0.25">
      <c r="B989153" s="76"/>
      <c r="C989153" s="75"/>
    </row>
    <row r="989154" spans="2:3" x14ac:dyDescent="0.25">
      <c r="B989154" s="76"/>
      <c r="C989154" s="75"/>
    </row>
    <row r="989155" spans="2:3" x14ac:dyDescent="0.25">
      <c r="B989155" s="76"/>
      <c r="C989155" s="75"/>
    </row>
    <row r="989156" spans="2:3" x14ac:dyDescent="0.25">
      <c r="B989156" s="76"/>
      <c r="C989156" s="75"/>
    </row>
    <row r="989157" spans="2:3" x14ac:dyDescent="0.25">
      <c r="B989157" s="76"/>
      <c r="C989157" s="75"/>
    </row>
    <row r="989158" spans="2:3" x14ac:dyDescent="0.25">
      <c r="B989158" s="76"/>
      <c r="C989158" s="75"/>
    </row>
    <row r="989159" spans="2:3" x14ac:dyDescent="0.25">
      <c r="B989159" s="76"/>
      <c r="C989159" s="75"/>
    </row>
    <row r="989269" spans="2:3" x14ac:dyDescent="0.25">
      <c r="B989269" s="76"/>
      <c r="C989269" s="75"/>
    </row>
    <row r="989270" spans="2:3" x14ac:dyDescent="0.25">
      <c r="B989270" s="76"/>
      <c r="C989270" s="75"/>
    </row>
    <row r="989271" spans="2:3" x14ac:dyDescent="0.25">
      <c r="B989271" s="76"/>
      <c r="C989271" s="75"/>
    </row>
    <row r="989272" spans="2:3" x14ac:dyDescent="0.25">
      <c r="B989272" s="76"/>
      <c r="C989272" s="75"/>
    </row>
    <row r="989273" spans="2:3" x14ac:dyDescent="0.25">
      <c r="B989273" s="76"/>
      <c r="C989273" s="75"/>
    </row>
    <row r="989274" spans="2:3" x14ac:dyDescent="0.25">
      <c r="B989274" s="76"/>
      <c r="C989274" s="75"/>
    </row>
    <row r="989275" spans="2:3" x14ac:dyDescent="0.25">
      <c r="B989275" s="76"/>
      <c r="C989275" s="75"/>
    </row>
    <row r="989276" spans="2:3" x14ac:dyDescent="0.25">
      <c r="B989276" s="76"/>
      <c r="C989276" s="75"/>
    </row>
    <row r="989277" spans="2:3" x14ac:dyDescent="0.25">
      <c r="B989277" s="76"/>
      <c r="C989277" s="75"/>
    </row>
    <row r="989278" spans="2:3" x14ac:dyDescent="0.25">
      <c r="B989278" s="76"/>
      <c r="C989278" s="75"/>
    </row>
    <row r="989279" spans="2:3" x14ac:dyDescent="0.25">
      <c r="B989279" s="76"/>
      <c r="C989279" s="75"/>
    </row>
    <row r="989280" spans="2:3" x14ac:dyDescent="0.25">
      <c r="B989280" s="76"/>
      <c r="C989280" s="75"/>
    </row>
    <row r="989281" spans="2:3" x14ac:dyDescent="0.25">
      <c r="B989281" s="76"/>
      <c r="C989281" s="75"/>
    </row>
    <row r="989391" spans="2:3" x14ac:dyDescent="0.25">
      <c r="B989391" s="76"/>
      <c r="C989391" s="75"/>
    </row>
    <row r="989392" spans="2:3" x14ac:dyDescent="0.25">
      <c r="B989392" s="76"/>
      <c r="C989392" s="75"/>
    </row>
    <row r="989393" spans="2:3" x14ac:dyDescent="0.25">
      <c r="B989393" s="76"/>
      <c r="C989393" s="75"/>
    </row>
    <row r="989394" spans="2:3" x14ac:dyDescent="0.25">
      <c r="B989394" s="76"/>
      <c r="C989394" s="75"/>
    </row>
    <row r="989395" spans="2:3" x14ac:dyDescent="0.25">
      <c r="B989395" s="76"/>
      <c r="C989395" s="75"/>
    </row>
    <row r="989396" spans="2:3" x14ac:dyDescent="0.25">
      <c r="B989396" s="76"/>
      <c r="C989396" s="75"/>
    </row>
    <row r="989397" spans="2:3" x14ac:dyDescent="0.25">
      <c r="B989397" s="76"/>
      <c r="C989397" s="75"/>
    </row>
    <row r="989398" spans="2:3" x14ac:dyDescent="0.25">
      <c r="B989398" s="76"/>
      <c r="C989398" s="75"/>
    </row>
    <row r="989399" spans="2:3" x14ac:dyDescent="0.25">
      <c r="B989399" s="76"/>
      <c r="C989399" s="75"/>
    </row>
    <row r="989400" spans="2:3" x14ac:dyDescent="0.25">
      <c r="B989400" s="76"/>
      <c r="C989400" s="75"/>
    </row>
    <row r="989401" spans="2:3" x14ac:dyDescent="0.25">
      <c r="B989401" s="76"/>
      <c r="C989401" s="75"/>
    </row>
    <row r="989402" spans="2:3" x14ac:dyDescent="0.25">
      <c r="B989402" s="76"/>
      <c r="C989402" s="75"/>
    </row>
    <row r="989403" spans="2:3" x14ac:dyDescent="0.25">
      <c r="B989403" s="76"/>
      <c r="C989403" s="75"/>
    </row>
    <row r="989513" spans="2:3" x14ac:dyDescent="0.25">
      <c r="B989513" s="76"/>
      <c r="C989513" s="75"/>
    </row>
    <row r="989514" spans="2:3" x14ac:dyDescent="0.25">
      <c r="B989514" s="76"/>
      <c r="C989514" s="75"/>
    </row>
    <row r="989515" spans="2:3" x14ac:dyDescent="0.25">
      <c r="B989515" s="76"/>
      <c r="C989515" s="75"/>
    </row>
    <row r="989516" spans="2:3" x14ac:dyDescent="0.25">
      <c r="B989516" s="76"/>
      <c r="C989516" s="75"/>
    </row>
    <row r="989517" spans="2:3" x14ac:dyDescent="0.25">
      <c r="B989517" s="76"/>
      <c r="C989517" s="75"/>
    </row>
    <row r="989518" spans="2:3" x14ac:dyDescent="0.25">
      <c r="B989518" s="76"/>
      <c r="C989518" s="75"/>
    </row>
    <row r="989519" spans="2:3" x14ac:dyDescent="0.25">
      <c r="B989519" s="76"/>
      <c r="C989519" s="75"/>
    </row>
    <row r="989520" spans="2:3" x14ac:dyDescent="0.25">
      <c r="B989520" s="76"/>
      <c r="C989520" s="75"/>
    </row>
    <row r="989521" spans="2:3" x14ac:dyDescent="0.25">
      <c r="B989521" s="76"/>
      <c r="C989521" s="75"/>
    </row>
    <row r="989522" spans="2:3" x14ac:dyDescent="0.25">
      <c r="B989522" s="76"/>
      <c r="C989522" s="75"/>
    </row>
    <row r="989523" spans="2:3" x14ac:dyDescent="0.25">
      <c r="B989523" s="76"/>
      <c r="C989523" s="75"/>
    </row>
    <row r="989524" spans="2:3" x14ac:dyDescent="0.25">
      <c r="B989524" s="76"/>
      <c r="C989524" s="75"/>
    </row>
    <row r="989525" spans="2:3" x14ac:dyDescent="0.25">
      <c r="B989525" s="76"/>
      <c r="C989525" s="75"/>
    </row>
    <row r="989635" spans="2:3" x14ac:dyDescent="0.25">
      <c r="B989635" s="76"/>
      <c r="C989635" s="75"/>
    </row>
    <row r="989636" spans="2:3" x14ac:dyDescent="0.25">
      <c r="B989636" s="76"/>
      <c r="C989636" s="75"/>
    </row>
    <row r="989637" spans="2:3" x14ac:dyDescent="0.25">
      <c r="B989637" s="76"/>
      <c r="C989637" s="75"/>
    </row>
    <row r="989638" spans="2:3" x14ac:dyDescent="0.25">
      <c r="B989638" s="76"/>
      <c r="C989638" s="75"/>
    </row>
    <row r="989639" spans="2:3" x14ac:dyDescent="0.25">
      <c r="B989639" s="76"/>
      <c r="C989639" s="75"/>
    </row>
    <row r="989640" spans="2:3" x14ac:dyDescent="0.25">
      <c r="B989640" s="76"/>
      <c r="C989640" s="75"/>
    </row>
    <row r="989641" spans="2:3" x14ac:dyDescent="0.25">
      <c r="B989641" s="76"/>
      <c r="C989641" s="75"/>
    </row>
    <row r="989642" spans="2:3" x14ac:dyDescent="0.25">
      <c r="B989642" s="76"/>
      <c r="C989642" s="75"/>
    </row>
    <row r="989643" spans="2:3" x14ac:dyDescent="0.25">
      <c r="B989643" s="76"/>
      <c r="C989643" s="75"/>
    </row>
    <row r="989644" spans="2:3" x14ac:dyDescent="0.25">
      <c r="B989644" s="76"/>
      <c r="C989644" s="75"/>
    </row>
    <row r="989645" spans="2:3" x14ac:dyDescent="0.25">
      <c r="B989645" s="76"/>
      <c r="C989645" s="75"/>
    </row>
    <row r="989646" spans="2:3" x14ac:dyDescent="0.25">
      <c r="B989646" s="76"/>
      <c r="C989646" s="75"/>
    </row>
    <row r="989647" spans="2:3" x14ac:dyDescent="0.25">
      <c r="B989647" s="76"/>
      <c r="C989647" s="75"/>
    </row>
    <row r="989757" spans="2:3" x14ac:dyDescent="0.25">
      <c r="B989757" s="76"/>
      <c r="C989757" s="75"/>
    </row>
    <row r="989758" spans="2:3" x14ac:dyDescent="0.25">
      <c r="B989758" s="76"/>
      <c r="C989758" s="75"/>
    </row>
    <row r="989759" spans="2:3" x14ac:dyDescent="0.25">
      <c r="B989759" s="76"/>
      <c r="C989759" s="75"/>
    </row>
    <row r="989760" spans="2:3" x14ac:dyDescent="0.25">
      <c r="B989760" s="76"/>
      <c r="C989760" s="75"/>
    </row>
    <row r="989761" spans="2:3" x14ac:dyDescent="0.25">
      <c r="B989761" s="76"/>
      <c r="C989761" s="75"/>
    </row>
    <row r="989762" spans="2:3" x14ac:dyDescent="0.25">
      <c r="B989762" s="76"/>
      <c r="C989762" s="75"/>
    </row>
    <row r="989763" spans="2:3" x14ac:dyDescent="0.25">
      <c r="B989763" s="76"/>
      <c r="C989763" s="75"/>
    </row>
    <row r="989764" spans="2:3" x14ac:dyDescent="0.25">
      <c r="B989764" s="76"/>
      <c r="C989764" s="75"/>
    </row>
    <row r="989765" spans="2:3" x14ac:dyDescent="0.25">
      <c r="B989765" s="76"/>
      <c r="C989765" s="75"/>
    </row>
    <row r="989766" spans="2:3" x14ac:dyDescent="0.25">
      <c r="B989766" s="76"/>
      <c r="C989766" s="75"/>
    </row>
    <row r="989767" spans="2:3" x14ac:dyDescent="0.25">
      <c r="B989767" s="76"/>
      <c r="C989767" s="75"/>
    </row>
    <row r="989768" spans="2:3" x14ac:dyDescent="0.25">
      <c r="B989768" s="76"/>
      <c r="C989768" s="75"/>
    </row>
    <row r="989769" spans="2:3" x14ac:dyDescent="0.25">
      <c r="B989769" s="76"/>
      <c r="C989769" s="75"/>
    </row>
    <row r="989879" spans="2:3" x14ac:dyDescent="0.25">
      <c r="B989879" s="76"/>
      <c r="C989879" s="75"/>
    </row>
    <row r="989880" spans="2:3" x14ac:dyDescent="0.25">
      <c r="B989880" s="76"/>
      <c r="C989880" s="75"/>
    </row>
    <row r="989881" spans="2:3" x14ac:dyDescent="0.25">
      <c r="B989881" s="76"/>
      <c r="C989881" s="75"/>
    </row>
    <row r="989882" spans="2:3" x14ac:dyDescent="0.25">
      <c r="B989882" s="76"/>
      <c r="C989882" s="75"/>
    </row>
    <row r="989883" spans="2:3" x14ac:dyDescent="0.25">
      <c r="B989883" s="76"/>
      <c r="C989883" s="75"/>
    </row>
    <row r="989884" spans="2:3" x14ac:dyDescent="0.25">
      <c r="B989884" s="76"/>
      <c r="C989884" s="75"/>
    </row>
    <row r="989885" spans="2:3" x14ac:dyDescent="0.25">
      <c r="B989885" s="76"/>
      <c r="C989885" s="75"/>
    </row>
    <row r="989886" spans="2:3" x14ac:dyDescent="0.25">
      <c r="B989886" s="76"/>
      <c r="C989886" s="75"/>
    </row>
    <row r="989887" spans="2:3" x14ac:dyDescent="0.25">
      <c r="B989887" s="76"/>
      <c r="C989887" s="75"/>
    </row>
    <row r="989888" spans="2:3" x14ac:dyDescent="0.25">
      <c r="B989888" s="76"/>
      <c r="C989888" s="75"/>
    </row>
    <row r="989889" spans="2:3" x14ac:dyDescent="0.25">
      <c r="B989889" s="76"/>
      <c r="C989889" s="75"/>
    </row>
    <row r="989890" spans="2:3" x14ac:dyDescent="0.25">
      <c r="B989890" s="76"/>
      <c r="C989890" s="75"/>
    </row>
    <row r="989891" spans="2:3" x14ac:dyDescent="0.25">
      <c r="B989891" s="76"/>
      <c r="C989891" s="75"/>
    </row>
    <row r="990001" spans="2:3" x14ac:dyDescent="0.25">
      <c r="B990001" s="76"/>
      <c r="C990001" s="75"/>
    </row>
    <row r="990002" spans="2:3" x14ac:dyDescent="0.25">
      <c r="B990002" s="76"/>
      <c r="C990002" s="75"/>
    </row>
    <row r="990003" spans="2:3" x14ac:dyDescent="0.25">
      <c r="B990003" s="76"/>
      <c r="C990003" s="75"/>
    </row>
    <row r="990004" spans="2:3" x14ac:dyDescent="0.25">
      <c r="B990004" s="76"/>
      <c r="C990004" s="75"/>
    </row>
    <row r="990005" spans="2:3" x14ac:dyDescent="0.25">
      <c r="B990005" s="76"/>
      <c r="C990005" s="75"/>
    </row>
    <row r="990006" spans="2:3" x14ac:dyDescent="0.25">
      <c r="B990006" s="76"/>
      <c r="C990006" s="75"/>
    </row>
    <row r="990007" spans="2:3" x14ac:dyDescent="0.25">
      <c r="B990007" s="76"/>
      <c r="C990007" s="75"/>
    </row>
    <row r="990008" spans="2:3" x14ac:dyDescent="0.25">
      <c r="B990008" s="76"/>
      <c r="C990008" s="75"/>
    </row>
    <row r="990009" spans="2:3" x14ac:dyDescent="0.25">
      <c r="B990009" s="76"/>
      <c r="C990009" s="75"/>
    </row>
    <row r="990010" spans="2:3" x14ac:dyDescent="0.25">
      <c r="B990010" s="76"/>
      <c r="C990010" s="75"/>
    </row>
    <row r="990011" spans="2:3" x14ac:dyDescent="0.25">
      <c r="B990011" s="76"/>
      <c r="C990011" s="75"/>
    </row>
    <row r="990012" spans="2:3" x14ac:dyDescent="0.25">
      <c r="B990012" s="76"/>
      <c r="C990012" s="75"/>
    </row>
    <row r="990013" spans="2:3" x14ac:dyDescent="0.25">
      <c r="B990013" s="76"/>
      <c r="C990013" s="75"/>
    </row>
    <row r="990123" spans="2:3" x14ac:dyDescent="0.25">
      <c r="B990123" s="76"/>
      <c r="C990123" s="75"/>
    </row>
    <row r="990124" spans="2:3" x14ac:dyDescent="0.25">
      <c r="B990124" s="76"/>
      <c r="C990124" s="75"/>
    </row>
    <row r="990125" spans="2:3" x14ac:dyDescent="0.25">
      <c r="B990125" s="76"/>
      <c r="C990125" s="75"/>
    </row>
    <row r="990126" spans="2:3" x14ac:dyDescent="0.25">
      <c r="B990126" s="76"/>
      <c r="C990126" s="75"/>
    </row>
    <row r="990127" spans="2:3" x14ac:dyDescent="0.25">
      <c r="B990127" s="76"/>
      <c r="C990127" s="75"/>
    </row>
    <row r="990128" spans="2:3" x14ac:dyDescent="0.25">
      <c r="B990128" s="76"/>
      <c r="C990128" s="75"/>
    </row>
    <row r="990129" spans="2:3" x14ac:dyDescent="0.25">
      <c r="B990129" s="76"/>
      <c r="C990129" s="75"/>
    </row>
    <row r="990130" spans="2:3" x14ac:dyDescent="0.25">
      <c r="B990130" s="76"/>
      <c r="C990130" s="75"/>
    </row>
    <row r="990131" spans="2:3" x14ac:dyDescent="0.25">
      <c r="B990131" s="76"/>
      <c r="C990131" s="75"/>
    </row>
    <row r="990132" spans="2:3" x14ac:dyDescent="0.25">
      <c r="B990132" s="76"/>
      <c r="C990132" s="75"/>
    </row>
    <row r="990133" spans="2:3" x14ac:dyDescent="0.25">
      <c r="B990133" s="76"/>
      <c r="C990133" s="75"/>
    </row>
    <row r="990134" spans="2:3" x14ac:dyDescent="0.25">
      <c r="B990134" s="76"/>
      <c r="C990134" s="75"/>
    </row>
    <row r="990135" spans="2:3" x14ac:dyDescent="0.25">
      <c r="B990135" s="76"/>
      <c r="C990135" s="75"/>
    </row>
    <row r="990245" spans="2:3" x14ac:dyDescent="0.25">
      <c r="B990245" s="76"/>
      <c r="C990245" s="75"/>
    </row>
    <row r="990246" spans="2:3" x14ac:dyDescent="0.25">
      <c r="B990246" s="76"/>
      <c r="C990246" s="75"/>
    </row>
    <row r="990247" spans="2:3" x14ac:dyDescent="0.25">
      <c r="B990247" s="76"/>
      <c r="C990247" s="75"/>
    </row>
    <row r="990248" spans="2:3" x14ac:dyDescent="0.25">
      <c r="B990248" s="76"/>
      <c r="C990248" s="75"/>
    </row>
    <row r="990249" spans="2:3" x14ac:dyDescent="0.25">
      <c r="B990249" s="76"/>
      <c r="C990249" s="75"/>
    </row>
    <row r="990250" spans="2:3" x14ac:dyDescent="0.25">
      <c r="B990250" s="76"/>
      <c r="C990250" s="75"/>
    </row>
    <row r="990251" spans="2:3" x14ac:dyDescent="0.25">
      <c r="B990251" s="76"/>
      <c r="C990251" s="75"/>
    </row>
    <row r="990252" spans="2:3" x14ac:dyDescent="0.25">
      <c r="B990252" s="76"/>
      <c r="C990252" s="75"/>
    </row>
    <row r="990253" spans="2:3" x14ac:dyDescent="0.25">
      <c r="B990253" s="76"/>
      <c r="C990253" s="75"/>
    </row>
    <row r="990254" spans="2:3" x14ac:dyDescent="0.25">
      <c r="B990254" s="76"/>
      <c r="C990254" s="75"/>
    </row>
    <row r="990255" spans="2:3" x14ac:dyDescent="0.25">
      <c r="B990255" s="76"/>
      <c r="C990255" s="75"/>
    </row>
    <row r="990256" spans="2:3" x14ac:dyDescent="0.25">
      <c r="B990256" s="76"/>
      <c r="C990256" s="75"/>
    </row>
    <row r="990257" spans="2:3" x14ac:dyDescent="0.25">
      <c r="B990257" s="76"/>
      <c r="C990257" s="75"/>
    </row>
    <row r="990367" spans="2:3" x14ac:dyDescent="0.25">
      <c r="B990367" s="76"/>
      <c r="C990367" s="75"/>
    </row>
    <row r="990368" spans="2:3" x14ac:dyDescent="0.25">
      <c r="B990368" s="76"/>
      <c r="C990368" s="75"/>
    </row>
    <row r="990369" spans="2:3" x14ac:dyDescent="0.25">
      <c r="B990369" s="76"/>
      <c r="C990369" s="75"/>
    </row>
    <row r="990370" spans="2:3" x14ac:dyDescent="0.25">
      <c r="B990370" s="76"/>
      <c r="C990370" s="75"/>
    </row>
    <row r="990371" spans="2:3" x14ac:dyDescent="0.25">
      <c r="B990371" s="76"/>
      <c r="C990371" s="75"/>
    </row>
    <row r="990372" spans="2:3" x14ac:dyDescent="0.25">
      <c r="B990372" s="76"/>
      <c r="C990372" s="75"/>
    </row>
    <row r="990373" spans="2:3" x14ac:dyDescent="0.25">
      <c r="B990373" s="76"/>
      <c r="C990373" s="75"/>
    </row>
    <row r="990374" spans="2:3" x14ac:dyDescent="0.25">
      <c r="B990374" s="76"/>
      <c r="C990374" s="75"/>
    </row>
    <row r="990375" spans="2:3" x14ac:dyDescent="0.25">
      <c r="B990375" s="76"/>
      <c r="C990375" s="75"/>
    </row>
    <row r="990376" spans="2:3" x14ac:dyDescent="0.25">
      <c r="B990376" s="76"/>
      <c r="C990376" s="75"/>
    </row>
    <row r="990377" spans="2:3" x14ac:dyDescent="0.25">
      <c r="B990377" s="76"/>
      <c r="C990377" s="75"/>
    </row>
    <row r="990378" spans="2:3" x14ac:dyDescent="0.25">
      <c r="B990378" s="76"/>
      <c r="C990378" s="75"/>
    </row>
    <row r="990379" spans="2:3" x14ac:dyDescent="0.25">
      <c r="B990379" s="76"/>
      <c r="C990379" s="75"/>
    </row>
    <row r="990489" spans="2:3" x14ac:dyDescent="0.25">
      <c r="B990489" s="76"/>
      <c r="C990489" s="75"/>
    </row>
    <row r="990490" spans="2:3" x14ac:dyDescent="0.25">
      <c r="B990490" s="76"/>
      <c r="C990490" s="75"/>
    </row>
    <row r="990491" spans="2:3" x14ac:dyDescent="0.25">
      <c r="B990491" s="76"/>
      <c r="C990491" s="75"/>
    </row>
    <row r="990492" spans="2:3" x14ac:dyDescent="0.25">
      <c r="B990492" s="76"/>
      <c r="C990492" s="75"/>
    </row>
    <row r="990493" spans="2:3" x14ac:dyDescent="0.25">
      <c r="B990493" s="76"/>
      <c r="C990493" s="75"/>
    </row>
    <row r="990494" spans="2:3" x14ac:dyDescent="0.25">
      <c r="B990494" s="76"/>
      <c r="C990494" s="75"/>
    </row>
    <row r="990495" spans="2:3" x14ac:dyDescent="0.25">
      <c r="B990495" s="76"/>
      <c r="C990495" s="75"/>
    </row>
    <row r="990496" spans="2:3" x14ac:dyDescent="0.25">
      <c r="B990496" s="76"/>
      <c r="C990496" s="75"/>
    </row>
    <row r="990497" spans="2:3" x14ac:dyDescent="0.25">
      <c r="B990497" s="76"/>
      <c r="C990497" s="75"/>
    </row>
    <row r="990498" spans="2:3" x14ac:dyDescent="0.25">
      <c r="B990498" s="76"/>
      <c r="C990498" s="75"/>
    </row>
    <row r="990499" spans="2:3" x14ac:dyDescent="0.25">
      <c r="B990499" s="76"/>
      <c r="C990499" s="75"/>
    </row>
    <row r="990500" spans="2:3" x14ac:dyDescent="0.25">
      <c r="B990500" s="76"/>
      <c r="C990500" s="75"/>
    </row>
    <row r="990501" spans="2:3" x14ac:dyDescent="0.25">
      <c r="B990501" s="76"/>
      <c r="C990501" s="75"/>
    </row>
    <row r="990611" spans="2:3" x14ac:dyDescent="0.25">
      <c r="B990611" s="76"/>
      <c r="C990611" s="75"/>
    </row>
    <row r="990612" spans="2:3" x14ac:dyDescent="0.25">
      <c r="B990612" s="76"/>
      <c r="C990612" s="75"/>
    </row>
    <row r="990613" spans="2:3" x14ac:dyDescent="0.25">
      <c r="B990613" s="76"/>
      <c r="C990613" s="75"/>
    </row>
    <row r="990614" spans="2:3" x14ac:dyDescent="0.25">
      <c r="B990614" s="76"/>
      <c r="C990614" s="75"/>
    </row>
    <row r="990615" spans="2:3" x14ac:dyDescent="0.25">
      <c r="B990615" s="76"/>
      <c r="C990615" s="75"/>
    </row>
    <row r="990616" spans="2:3" x14ac:dyDescent="0.25">
      <c r="B990616" s="76"/>
      <c r="C990616" s="75"/>
    </row>
    <row r="990617" spans="2:3" x14ac:dyDescent="0.25">
      <c r="B990617" s="76"/>
      <c r="C990617" s="75"/>
    </row>
    <row r="990618" spans="2:3" x14ac:dyDescent="0.25">
      <c r="B990618" s="76"/>
      <c r="C990618" s="75"/>
    </row>
    <row r="990619" spans="2:3" x14ac:dyDescent="0.25">
      <c r="B990619" s="76"/>
      <c r="C990619" s="75"/>
    </row>
    <row r="990620" spans="2:3" x14ac:dyDescent="0.25">
      <c r="B990620" s="76"/>
      <c r="C990620" s="75"/>
    </row>
    <row r="990621" spans="2:3" x14ac:dyDescent="0.25">
      <c r="B990621" s="76"/>
      <c r="C990621" s="75"/>
    </row>
    <row r="990622" spans="2:3" x14ac:dyDescent="0.25">
      <c r="B990622" s="76"/>
      <c r="C990622" s="75"/>
    </row>
    <row r="990623" spans="2:3" x14ac:dyDescent="0.25">
      <c r="B990623" s="76"/>
      <c r="C990623" s="75"/>
    </row>
    <row r="990733" spans="2:3" x14ac:dyDescent="0.25">
      <c r="B990733" s="76"/>
      <c r="C990733" s="75"/>
    </row>
    <row r="990734" spans="2:3" x14ac:dyDescent="0.25">
      <c r="B990734" s="76"/>
      <c r="C990734" s="75"/>
    </row>
    <row r="990735" spans="2:3" x14ac:dyDescent="0.25">
      <c r="B990735" s="76"/>
      <c r="C990735" s="75"/>
    </row>
    <row r="990736" spans="2:3" x14ac:dyDescent="0.25">
      <c r="B990736" s="76"/>
      <c r="C990736" s="75"/>
    </row>
    <row r="990737" spans="2:3" x14ac:dyDescent="0.25">
      <c r="B990737" s="76"/>
      <c r="C990737" s="75"/>
    </row>
    <row r="990738" spans="2:3" x14ac:dyDescent="0.25">
      <c r="B990738" s="76"/>
      <c r="C990738" s="75"/>
    </row>
    <row r="990739" spans="2:3" x14ac:dyDescent="0.25">
      <c r="B990739" s="76"/>
      <c r="C990739" s="75"/>
    </row>
    <row r="990740" spans="2:3" x14ac:dyDescent="0.25">
      <c r="B990740" s="76"/>
      <c r="C990740" s="75"/>
    </row>
    <row r="990741" spans="2:3" x14ac:dyDescent="0.25">
      <c r="B990741" s="76"/>
      <c r="C990741" s="75"/>
    </row>
    <row r="990742" spans="2:3" x14ac:dyDescent="0.25">
      <c r="B990742" s="76"/>
      <c r="C990742" s="75"/>
    </row>
    <row r="990743" spans="2:3" x14ac:dyDescent="0.25">
      <c r="B990743" s="76"/>
      <c r="C990743" s="75"/>
    </row>
    <row r="990744" spans="2:3" x14ac:dyDescent="0.25">
      <c r="B990744" s="76"/>
      <c r="C990744" s="75"/>
    </row>
    <row r="990745" spans="2:3" x14ac:dyDescent="0.25">
      <c r="B990745" s="76"/>
      <c r="C990745" s="75"/>
    </row>
    <row r="990855" spans="2:3" x14ac:dyDescent="0.25">
      <c r="B990855" s="76"/>
      <c r="C990855" s="75"/>
    </row>
    <row r="990856" spans="2:3" x14ac:dyDescent="0.25">
      <c r="B990856" s="76"/>
      <c r="C990856" s="75"/>
    </row>
    <row r="990857" spans="2:3" x14ac:dyDescent="0.25">
      <c r="B990857" s="76"/>
      <c r="C990857" s="75"/>
    </row>
    <row r="990858" spans="2:3" x14ac:dyDescent="0.25">
      <c r="B990858" s="76"/>
      <c r="C990858" s="75"/>
    </row>
    <row r="990859" spans="2:3" x14ac:dyDescent="0.25">
      <c r="B990859" s="76"/>
      <c r="C990859" s="75"/>
    </row>
    <row r="990860" spans="2:3" x14ac:dyDescent="0.25">
      <c r="B990860" s="76"/>
      <c r="C990860" s="75"/>
    </row>
    <row r="990861" spans="2:3" x14ac:dyDescent="0.25">
      <c r="B990861" s="76"/>
      <c r="C990861" s="75"/>
    </row>
    <row r="990862" spans="2:3" x14ac:dyDescent="0.25">
      <c r="B990862" s="76"/>
      <c r="C990862" s="75"/>
    </row>
    <row r="990863" spans="2:3" x14ac:dyDescent="0.25">
      <c r="B990863" s="76"/>
      <c r="C990863" s="75"/>
    </row>
    <row r="990864" spans="2:3" x14ac:dyDescent="0.25">
      <c r="B990864" s="76"/>
      <c r="C990864" s="75"/>
    </row>
    <row r="990865" spans="2:3" x14ac:dyDescent="0.25">
      <c r="B990865" s="76"/>
      <c r="C990865" s="75"/>
    </row>
    <row r="990866" spans="2:3" x14ac:dyDescent="0.25">
      <c r="B990866" s="76"/>
      <c r="C990866" s="75"/>
    </row>
    <row r="990867" spans="2:3" x14ac:dyDescent="0.25">
      <c r="B990867" s="76"/>
      <c r="C990867" s="75"/>
    </row>
    <row r="990977" spans="2:3" x14ac:dyDescent="0.25">
      <c r="B990977" s="76"/>
      <c r="C990977" s="75"/>
    </row>
    <row r="990978" spans="2:3" x14ac:dyDescent="0.25">
      <c r="B990978" s="76"/>
      <c r="C990978" s="75"/>
    </row>
    <row r="990979" spans="2:3" x14ac:dyDescent="0.25">
      <c r="B990979" s="76"/>
      <c r="C990979" s="75"/>
    </row>
    <row r="990980" spans="2:3" x14ac:dyDescent="0.25">
      <c r="B990980" s="76"/>
      <c r="C990980" s="75"/>
    </row>
    <row r="990981" spans="2:3" x14ac:dyDescent="0.25">
      <c r="B990981" s="76"/>
      <c r="C990981" s="75"/>
    </row>
    <row r="990982" spans="2:3" x14ac:dyDescent="0.25">
      <c r="B990982" s="76"/>
      <c r="C990982" s="75"/>
    </row>
    <row r="990983" spans="2:3" x14ac:dyDescent="0.25">
      <c r="B990983" s="76"/>
      <c r="C990983" s="75"/>
    </row>
    <row r="990984" spans="2:3" x14ac:dyDescent="0.25">
      <c r="B990984" s="76"/>
      <c r="C990984" s="75"/>
    </row>
    <row r="990985" spans="2:3" x14ac:dyDescent="0.25">
      <c r="B990985" s="76"/>
      <c r="C990985" s="75"/>
    </row>
    <row r="990986" spans="2:3" x14ac:dyDescent="0.25">
      <c r="B990986" s="76"/>
      <c r="C990986" s="75"/>
    </row>
    <row r="990987" spans="2:3" x14ac:dyDescent="0.25">
      <c r="B990987" s="76"/>
      <c r="C990987" s="75"/>
    </row>
    <row r="990988" spans="2:3" x14ac:dyDescent="0.25">
      <c r="B990988" s="76"/>
      <c r="C990988" s="75"/>
    </row>
    <row r="990989" spans="2:3" x14ac:dyDescent="0.25">
      <c r="B990989" s="76"/>
      <c r="C990989" s="75"/>
    </row>
    <row r="991099" spans="2:3" x14ac:dyDescent="0.25">
      <c r="B991099" s="76"/>
      <c r="C991099" s="75"/>
    </row>
    <row r="991100" spans="2:3" x14ac:dyDescent="0.25">
      <c r="B991100" s="76"/>
      <c r="C991100" s="75"/>
    </row>
    <row r="991101" spans="2:3" x14ac:dyDescent="0.25">
      <c r="B991101" s="76"/>
      <c r="C991101" s="75"/>
    </row>
    <row r="991102" spans="2:3" x14ac:dyDescent="0.25">
      <c r="B991102" s="76"/>
      <c r="C991102" s="75"/>
    </row>
    <row r="991103" spans="2:3" x14ac:dyDescent="0.25">
      <c r="B991103" s="76"/>
      <c r="C991103" s="75"/>
    </row>
    <row r="991104" spans="2:3" x14ac:dyDescent="0.25">
      <c r="B991104" s="76"/>
      <c r="C991104" s="75"/>
    </row>
    <row r="991105" spans="2:3" x14ac:dyDescent="0.25">
      <c r="B991105" s="76"/>
      <c r="C991105" s="75"/>
    </row>
    <row r="991106" spans="2:3" x14ac:dyDescent="0.25">
      <c r="B991106" s="76"/>
      <c r="C991106" s="75"/>
    </row>
    <row r="991107" spans="2:3" x14ac:dyDescent="0.25">
      <c r="B991107" s="76"/>
      <c r="C991107" s="75"/>
    </row>
    <row r="991108" spans="2:3" x14ac:dyDescent="0.25">
      <c r="B991108" s="76"/>
      <c r="C991108" s="75"/>
    </row>
    <row r="991109" spans="2:3" x14ac:dyDescent="0.25">
      <c r="B991109" s="76"/>
      <c r="C991109" s="75"/>
    </row>
    <row r="991110" spans="2:3" x14ac:dyDescent="0.25">
      <c r="B991110" s="76"/>
      <c r="C991110" s="75"/>
    </row>
    <row r="991111" spans="2:3" x14ac:dyDescent="0.25">
      <c r="B991111" s="76"/>
      <c r="C991111" s="75"/>
    </row>
    <row r="991221" spans="2:3" x14ac:dyDescent="0.25">
      <c r="B991221" s="76"/>
      <c r="C991221" s="75"/>
    </row>
    <row r="991222" spans="2:3" x14ac:dyDescent="0.25">
      <c r="B991222" s="76"/>
      <c r="C991222" s="75"/>
    </row>
    <row r="991223" spans="2:3" x14ac:dyDescent="0.25">
      <c r="B991223" s="76"/>
      <c r="C991223" s="75"/>
    </row>
    <row r="991224" spans="2:3" x14ac:dyDescent="0.25">
      <c r="B991224" s="76"/>
      <c r="C991224" s="75"/>
    </row>
    <row r="991225" spans="2:3" x14ac:dyDescent="0.25">
      <c r="B991225" s="76"/>
      <c r="C991225" s="75"/>
    </row>
    <row r="991226" spans="2:3" x14ac:dyDescent="0.25">
      <c r="B991226" s="76"/>
      <c r="C991226" s="75"/>
    </row>
    <row r="991227" spans="2:3" x14ac:dyDescent="0.25">
      <c r="B991227" s="76"/>
      <c r="C991227" s="75"/>
    </row>
    <row r="991228" spans="2:3" x14ac:dyDescent="0.25">
      <c r="B991228" s="76"/>
      <c r="C991228" s="75"/>
    </row>
    <row r="991229" spans="2:3" x14ac:dyDescent="0.25">
      <c r="B991229" s="76"/>
      <c r="C991229" s="75"/>
    </row>
    <row r="991230" spans="2:3" x14ac:dyDescent="0.25">
      <c r="B991230" s="76"/>
      <c r="C991230" s="75"/>
    </row>
    <row r="991231" spans="2:3" x14ac:dyDescent="0.25">
      <c r="B991231" s="76"/>
      <c r="C991231" s="75"/>
    </row>
    <row r="991232" spans="2:3" x14ac:dyDescent="0.25">
      <c r="B991232" s="76"/>
      <c r="C991232" s="75"/>
    </row>
    <row r="991233" spans="2:3" x14ac:dyDescent="0.25">
      <c r="B991233" s="76"/>
      <c r="C991233" s="75"/>
    </row>
    <row r="991343" spans="2:3" x14ac:dyDescent="0.25">
      <c r="B991343" s="76"/>
      <c r="C991343" s="75"/>
    </row>
    <row r="991344" spans="2:3" x14ac:dyDescent="0.25">
      <c r="B991344" s="76"/>
      <c r="C991344" s="75"/>
    </row>
    <row r="991345" spans="2:3" x14ac:dyDescent="0.25">
      <c r="B991345" s="76"/>
      <c r="C991345" s="75"/>
    </row>
    <row r="991346" spans="2:3" x14ac:dyDescent="0.25">
      <c r="B991346" s="76"/>
      <c r="C991346" s="75"/>
    </row>
    <row r="991347" spans="2:3" x14ac:dyDescent="0.25">
      <c r="B991347" s="76"/>
      <c r="C991347" s="75"/>
    </row>
    <row r="991348" spans="2:3" x14ac:dyDescent="0.25">
      <c r="B991348" s="76"/>
      <c r="C991348" s="75"/>
    </row>
    <row r="991349" spans="2:3" x14ac:dyDescent="0.25">
      <c r="B991349" s="76"/>
      <c r="C991349" s="75"/>
    </row>
    <row r="991350" spans="2:3" x14ac:dyDescent="0.25">
      <c r="B991350" s="76"/>
      <c r="C991350" s="75"/>
    </row>
    <row r="991351" spans="2:3" x14ac:dyDescent="0.25">
      <c r="B991351" s="76"/>
      <c r="C991351" s="75"/>
    </row>
    <row r="991352" spans="2:3" x14ac:dyDescent="0.25">
      <c r="B991352" s="76"/>
      <c r="C991352" s="75"/>
    </row>
    <row r="991353" spans="2:3" x14ac:dyDescent="0.25">
      <c r="B991353" s="76"/>
      <c r="C991353" s="75"/>
    </row>
    <row r="991354" spans="2:3" x14ac:dyDescent="0.25">
      <c r="B991354" s="76"/>
      <c r="C991354" s="75"/>
    </row>
    <row r="991355" spans="2:3" x14ac:dyDescent="0.25">
      <c r="B991355" s="76"/>
      <c r="C991355" s="75"/>
    </row>
    <row r="991465" spans="2:3" x14ac:dyDescent="0.25">
      <c r="B991465" s="76"/>
      <c r="C991465" s="75"/>
    </row>
    <row r="991466" spans="2:3" x14ac:dyDescent="0.25">
      <c r="B991466" s="76"/>
      <c r="C991466" s="75"/>
    </row>
    <row r="991467" spans="2:3" x14ac:dyDescent="0.25">
      <c r="B991467" s="76"/>
      <c r="C991467" s="75"/>
    </row>
    <row r="991468" spans="2:3" x14ac:dyDescent="0.25">
      <c r="B991468" s="76"/>
      <c r="C991468" s="75"/>
    </row>
    <row r="991469" spans="2:3" x14ac:dyDescent="0.25">
      <c r="B991469" s="76"/>
      <c r="C991469" s="75"/>
    </row>
    <row r="991470" spans="2:3" x14ac:dyDescent="0.25">
      <c r="B991470" s="76"/>
      <c r="C991470" s="75"/>
    </row>
    <row r="991471" spans="2:3" x14ac:dyDescent="0.25">
      <c r="B991471" s="76"/>
      <c r="C991471" s="75"/>
    </row>
    <row r="991472" spans="2:3" x14ac:dyDescent="0.25">
      <c r="B991472" s="76"/>
      <c r="C991472" s="75"/>
    </row>
    <row r="991473" spans="2:3" x14ac:dyDescent="0.25">
      <c r="B991473" s="76"/>
      <c r="C991473" s="75"/>
    </row>
    <row r="991474" spans="2:3" x14ac:dyDescent="0.25">
      <c r="B991474" s="76"/>
      <c r="C991474" s="75"/>
    </row>
    <row r="991475" spans="2:3" x14ac:dyDescent="0.25">
      <c r="B991475" s="76"/>
      <c r="C991475" s="75"/>
    </row>
    <row r="991476" spans="2:3" x14ac:dyDescent="0.25">
      <c r="B991476" s="76"/>
      <c r="C991476" s="75"/>
    </row>
    <row r="991477" spans="2:3" x14ac:dyDescent="0.25">
      <c r="B991477" s="76"/>
      <c r="C991477" s="75"/>
    </row>
    <row r="991587" spans="2:3" x14ac:dyDescent="0.25">
      <c r="B991587" s="76"/>
      <c r="C991587" s="75"/>
    </row>
    <row r="991588" spans="2:3" x14ac:dyDescent="0.25">
      <c r="B991588" s="76"/>
      <c r="C991588" s="75"/>
    </row>
    <row r="991589" spans="2:3" x14ac:dyDescent="0.25">
      <c r="B991589" s="76"/>
      <c r="C991589" s="75"/>
    </row>
    <row r="991590" spans="2:3" x14ac:dyDescent="0.25">
      <c r="B991590" s="76"/>
      <c r="C991590" s="75"/>
    </row>
    <row r="991591" spans="2:3" x14ac:dyDescent="0.25">
      <c r="B991591" s="76"/>
      <c r="C991591" s="75"/>
    </row>
    <row r="991592" spans="2:3" x14ac:dyDescent="0.25">
      <c r="B991592" s="76"/>
      <c r="C991592" s="75"/>
    </row>
    <row r="991593" spans="2:3" x14ac:dyDescent="0.25">
      <c r="B991593" s="76"/>
      <c r="C991593" s="75"/>
    </row>
    <row r="991594" spans="2:3" x14ac:dyDescent="0.25">
      <c r="B991594" s="76"/>
      <c r="C991594" s="75"/>
    </row>
    <row r="991595" spans="2:3" x14ac:dyDescent="0.25">
      <c r="B991595" s="76"/>
      <c r="C991595" s="75"/>
    </row>
    <row r="991596" spans="2:3" x14ac:dyDescent="0.25">
      <c r="B991596" s="76"/>
      <c r="C991596" s="75"/>
    </row>
    <row r="991597" spans="2:3" x14ac:dyDescent="0.25">
      <c r="B991597" s="76"/>
      <c r="C991597" s="75"/>
    </row>
    <row r="991598" spans="2:3" x14ac:dyDescent="0.25">
      <c r="B991598" s="76"/>
      <c r="C991598" s="75"/>
    </row>
    <row r="991599" spans="2:3" x14ac:dyDescent="0.25">
      <c r="B991599" s="76"/>
      <c r="C991599" s="75"/>
    </row>
    <row r="991709" spans="2:3" x14ac:dyDescent="0.25">
      <c r="B991709" s="76"/>
      <c r="C991709" s="75"/>
    </row>
    <row r="991710" spans="2:3" x14ac:dyDescent="0.25">
      <c r="B991710" s="76"/>
      <c r="C991710" s="75"/>
    </row>
    <row r="991711" spans="2:3" x14ac:dyDescent="0.25">
      <c r="B991711" s="76"/>
      <c r="C991711" s="75"/>
    </row>
    <row r="991712" spans="2:3" x14ac:dyDescent="0.25">
      <c r="B991712" s="76"/>
      <c r="C991712" s="75"/>
    </row>
    <row r="991713" spans="2:3" x14ac:dyDescent="0.25">
      <c r="B991713" s="76"/>
      <c r="C991713" s="75"/>
    </row>
    <row r="991714" spans="2:3" x14ac:dyDescent="0.25">
      <c r="B991714" s="76"/>
      <c r="C991714" s="75"/>
    </row>
    <row r="991715" spans="2:3" x14ac:dyDescent="0.25">
      <c r="B991715" s="76"/>
      <c r="C991715" s="75"/>
    </row>
    <row r="991716" spans="2:3" x14ac:dyDescent="0.25">
      <c r="B991716" s="76"/>
      <c r="C991716" s="75"/>
    </row>
    <row r="991717" spans="2:3" x14ac:dyDescent="0.25">
      <c r="B991717" s="76"/>
      <c r="C991717" s="75"/>
    </row>
    <row r="991718" spans="2:3" x14ac:dyDescent="0.25">
      <c r="B991718" s="76"/>
      <c r="C991718" s="75"/>
    </row>
    <row r="991719" spans="2:3" x14ac:dyDescent="0.25">
      <c r="B991719" s="76"/>
      <c r="C991719" s="75"/>
    </row>
    <row r="991720" spans="2:3" x14ac:dyDescent="0.25">
      <c r="B991720" s="76"/>
      <c r="C991720" s="75"/>
    </row>
    <row r="991721" spans="2:3" x14ac:dyDescent="0.25">
      <c r="B991721" s="76"/>
      <c r="C991721" s="75"/>
    </row>
    <row r="991831" spans="2:3" x14ac:dyDescent="0.25">
      <c r="B991831" s="76"/>
      <c r="C991831" s="75"/>
    </row>
    <row r="991832" spans="2:3" x14ac:dyDescent="0.25">
      <c r="B991832" s="76"/>
      <c r="C991832" s="75"/>
    </row>
    <row r="991833" spans="2:3" x14ac:dyDescent="0.25">
      <c r="B991833" s="76"/>
      <c r="C991833" s="75"/>
    </row>
    <row r="991834" spans="2:3" x14ac:dyDescent="0.25">
      <c r="B991834" s="76"/>
      <c r="C991834" s="75"/>
    </row>
    <row r="991835" spans="2:3" x14ac:dyDescent="0.25">
      <c r="B991835" s="76"/>
      <c r="C991835" s="75"/>
    </row>
    <row r="991836" spans="2:3" x14ac:dyDescent="0.25">
      <c r="B991836" s="76"/>
      <c r="C991836" s="75"/>
    </row>
    <row r="991837" spans="2:3" x14ac:dyDescent="0.25">
      <c r="B991837" s="76"/>
      <c r="C991837" s="75"/>
    </row>
    <row r="991838" spans="2:3" x14ac:dyDescent="0.25">
      <c r="B991838" s="76"/>
      <c r="C991838" s="75"/>
    </row>
    <row r="991839" spans="2:3" x14ac:dyDescent="0.25">
      <c r="B991839" s="76"/>
      <c r="C991839" s="75"/>
    </row>
    <row r="991840" spans="2:3" x14ac:dyDescent="0.25">
      <c r="B991840" s="76"/>
      <c r="C991840" s="75"/>
    </row>
    <row r="991841" spans="2:3" x14ac:dyDescent="0.25">
      <c r="B991841" s="76"/>
      <c r="C991841" s="75"/>
    </row>
    <row r="991842" spans="2:3" x14ac:dyDescent="0.25">
      <c r="B991842" s="76"/>
      <c r="C991842" s="75"/>
    </row>
    <row r="991843" spans="2:3" x14ac:dyDescent="0.25">
      <c r="B991843" s="76"/>
      <c r="C991843" s="75"/>
    </row>
    <row r="991953" spans="2:3" x14ac:dyDescent="0.25">
      <c r="B991953" s="76"/>
      <c r="C991953" s="75"/>
    </row>
    <row r="991954" spans="2:3" x14ac:dyDescent="0.25">
      <c r="B991954" s="76"/>
      <c r="C991954" s="75"/>
    </row>
    <row r="991955" spans="2:3" x14ac:dyDescent="0.25">
      <c r="B991955" s="76"/>
      <c r="C991955" s="75"/>
    </row>
    <row r="991956" spans="2:3" x14ac:dyDescent="0.25">
      <c r="B991956" s="76"/>
      <c r="C991956" s="75"/>
    </row>
    <row r="991957" spans="2:3" x14ac:dyDescent="0.25">
      <c r="B991957" s="76"/>
      <c r="C991957" s="75"/>
    </row>
    <row r="991958" spans="2:3" x14ac:dyDescent="0.25">
      <c r="B991958" s="76"/>
      <c r="C991958" s="75"/>
    </row>
    <row r="991959" spans="2:3" x14ac:dyDescent="0.25">
      <c r="B991959" s="76"/>
      <c r="C991959" s="75"/>
    </row>
    <row r="991960" spans="2:3" x14ac:dyDescent="0.25">
      <c r="B991960" s="76"/>
      <c r="C991960" s="75"/>
    </row>
    <row r="991961" spans="2:3" x14ac:dyDescent="0.25">
      <c r="B991961" s="76"/>
      <c r="C991961" s="75"/>
    </row>
    <row r="991962" spans="2:3" x14ac:dyDescent="0.25">
      <c r="B991962" s="76"/>
      <c r="C991962" s="75"/>
    </row>
    <row r="991963" spans="2:3" x14ac:dyDescent="0.25">
      <c r="B991963" s="76"/>
      <c r="C991963" s="75"/>
    </row>
    <row r="991964" spans="2:3" x14ac:dyDescent="0.25">
      <c r="B991964" s="76"/>
      <c r="C991964" s="75"/>
    </row>
    <row r="991965" spans="2:3" x14ac:dyDescent="0.25">
      <c r="B991965" s="76"/>
      <c r="C991965" s="75"/>
    </row>
    <row r="992075" spans="2:3" x14ac:dyDescent="0.25">
      <c r="B992075" s="76"/>
      <c r="C992075" s="75"/>
    </row>
    <row r="992076" spans="2:3" x14ac:dyDescent="0.25">
      <c r="B992076" s="76"/>
      <c r="C992076" s="75"/>
    </row>
    <row r="992077" spans="2:3" x14ac:dyDescent="0.25">
      <c r="B992077" s="76"/>
      <c r="C992077" s="75"/>
    </row>
    <row r="992078" spans="2:3" x14ac:dyDescent="0.25">
      <c r="B992078" s="76"/>
      <c r="C992078" s="75"/>
    </row>
    <row r="992079" spans="2:3" x14ac:dyDescent="0.25">
      <c r="B992079" s="76"/>
      <c r="C992079" s="75"/>
    </row>
    <row r="992080" spans="2:3" x14ac:dyDescent="0.25">
      <c r="B992080" s="76"/>
      <c r="C992080" s="75"/>
    </row>
    <row r="992081" spans="2:3" x14ac:dyDescent="0.25">
      <c r="B992081" s="76"/>
      <c r="C992081" s="75"/>
    </row>
    <row r="992082" spans="2:3" x14ac:dyDescent="0.25">
      <c r="B992082" s="76"/>
      <c r="C992082" s="75"/>
    </row>
    <row r="992083" spans="2:3" x14ac:dyDescent="0.25">
      <c r="B992083" s="76"/>
      <c r="C992083" s="75"/>
    </row>
    <row r="992084" spans="2:3" x14ac:dyDescent="0.25">
      <c r="B992084" s="76"/>
      <c r="C992084" s="75"/>
    </row>
    <row r="992085" spans="2:3" x14ac:dyDescent="0.25">
      <c r="B992085" s="76"/>
      <c r="C992085" s="75"/>
    </row>
    <row r="992086" spans="2:3" x14ac:dyDescent="0.25">
      <c r="B992086" s="76"/>
      <c r="C992086" s="75"/>
    </row>
    <row r="992087" spans="2:3" x14ac:dyDescent="0.25">
      <c r="B992087" s="76"/>
      <c r="C992087" s="75"/>
    </row>
    <row r="992197" spans="2:3" x14ac:dyDescent="0.25">
      <c r="B992197" s="76"/>
      <c r="C992197" s="75"/>
    </row>
    <row r="992198" spans="2:3" x14ac:dyDescent="0.25">
      <c r="B992198" s="76"/>
      <c r="C992198" s="75"/>
    </row>
    <row r="992199" spans="2:3" x14ac:dyDescent="0.25">
      <c r="B992199" s="76"/>
      <c r="C992199" s="75"/>
    </row>
    <row r="992200" spans="2:3" x14ac:dyDescent="0.25">
      <c r="B992200" s="76"/>
      <c r="C992200" s="75"/>
    </row>
    <row r="992201" spans="2:3" x14ac:dyDescent="0.25">
      <c r="B992201" s="76"/>
      <c r="C992201" s="75"/>
    </row>
    <row r="992202" spans="2:3" x14ac:dyDescent="0.25">
      <c r="B992202" s="76"/>
      <c r="C992202" s="75"/>
    </row>
    <row r="992203" spans="2:3" x14ac:dyDescent="0.25">
      <c r="B992203" s="76"/>
      <c r="C992203" s="75"/>
    </row>
    <row r="992204" spans="2:3" x14ac:dyDescent="0.25">
      <c r="B992204" s="76"/>
      <c r="C992204" s="75"/>
    </row>
    <row r="992205" spans="2:3" x14ac:dyDescent="0.25">
      <c r="B992205" s="76"/>
      <c r="C992205" s="75"/>
    </row>
    <row r="992206" spans="2:3" x14ac:dyDescent="0.25">
      <c r="B992206" s="76"/>
      <c r="C992206" s="75"/>
    </row>
    <row r="992207" spans="2:3" x14ac:dyDescent="0.25">
      <c r="B992207" s="76"/>
      <c r="C992207" s="75"/>
    </row>
    <row r="992208" spans="2:3" x14ac:dyDescent="0.25">
      <c r="B992208" s="76"/>
      <c r="C992208" s="75"/>
    </row>
    <row r="992209" spans="2:3" x14ac:dyDescent="0.25">
      <c r="B992209" s="76"/>
      <c r="C992209" s="75"/>
    </row>
    <row r="992319" spans="2:3" x14ac:dyDescent="0.25">
      <c r="B992319" s="76"/>
      <c r="C992319" s="75"/>
    </row>
    <row r="992320" spans="2:3" x14ac:dyDescent="0.25">
      <c r="B992320" s="76"/>
      <c r="C992320" s="75"/>
    </row>
    <row r="992321" spans="2:3" x14ac:dyDescent="0.25">
      <c r="B992321" s="76"/>
      <c r="C992321" s="75"/>
    </row>
    <row r="992322" spans="2:3" x14ac:dyDescent="0.25">
      <c r="B992322" s="76"/>
      <c r="C992322" s="75"/>
    </row>
    <row r="992323" spans="2:3" x14ac:dyDescent="0.25">
      <c r="B992323" s="76"/>
      <c r="C992323" s="75"/>
    </row>
    <row r="992324" spans="2:3" x14ac:dyDescent="0.25">
      <c r="B992324" s="76"/>
      <c r="C992324" s="75"/>
    </row>
    <row r="992325" spans="2:3" x14ac:dyDescent="0.25">
      <c r="B992325" s="76"/>
      <c r="C992325" s="75"/>
    </row>
    <row r="992326" spans="2:3" x14ac:dyDescent="0.25">
      <c r="B992326" s="76"/>
      <c r="C992326" s="75"/>
    </row>
    <row r="992327" spans="2:3" x14ac:dyDescent="0.25">
      <c r="B992327" s="76"/>
      <c r="C992327" s="75"/>
    </row>
    <row r="992328" spans="2:3" x14ac:dyDescent="0.25">
      <c r="B992328" s="76"/>
      <c r="C992328" s="75"/>
    </row>
    <row r="992329" spans="2:3" x14ac:dyDescent="0.25">
      <c r="B992329" s="76"/>
      <c r="C992329" s="75"/>
    </row>
    <row r="992330" spans="2:3" x14ac:dyDescent="0.25">
      <c r="B992330" s="76"/>
      <c r="C992330" s="75"/>
    </row>
    <row r="992331" spans="2:3" x14ac:dyDescent="0.25">
      <c r="B992331" s="76"/>
      <c r="C992331" s="75"/>
    </row>
    <row r="992441" spans="2:3" x14ac:dyDescent="0.25">
      <c r="B992441" s="76"/>
      <c r="C992441" s="75"/>
    </row>
    <row r="992442" spans="2:3" x14ac:dyDescent="0.25">
      <c r="B992442" s="76"/>
      <c r="C992442" s="75"/>
    </row>
    <row r="992443" spans="2:3" x14ac:dyDescent="0.25">
      <c r="B992443" s="76"/>
      <c r="C992443" s="75"/>
    </row>
    <row r="992444" spans="2:3" x14ac:dyDescent="0.25">
      <c r="B992444" s="76"/>
      <c r="C992444" s="75"/>
    </row>
    <row r="992445" spans="2:3" x14ac:dyDescent="0.25">
      <c r="B992445" s="76"/>
      <c r="C992445" s="75"/>
    </row>
    <row r="992446" spans="2:3" x14ac:dyDescent="0.25">
      <c r="B992446" s="76"/>
      <c r="C992446" s="75"/>
    </row>
    <row r="992447" spans="2:3" x14ac:dyDescent="0.25">
      <c r="B992447" s="76"/>
      <c r="C992447" s="75"/>
    </row>
    <row r="992448" spans="2:3" x14ac:dyDescent="0.25">
      <c r="B992448" s="76"/>
      <c r="C992448" s="75"/>
    </row>
    <row r="992449" spans="2:3" x14ac:dyDescent="0.25">
      <c r="B992449" s="76"/>
      <c r="C992449" s="75"/>
    </row>
    <row r="992450" spans="2:3" x14ac:dyDescent="0.25">
      <c r="B992450" s="76"/>
      <c r="C992450" s="75"/>
    </row>
    <row r="992451" spans="2:3" x14ac:dyDescent="0.25">
      <c r="B992451" s="76"/>
      <c r="C992451" s="75"/>
    </row>
    <row r="992452" spans="2:3" x14ac:dyDescent="0.25">
      <c r="B992452" s="76"/>
      <c r="C992452" s="75"/>
    </row>
    <row r="992453" spans="2:3" x14ac:dyDescent="0.25">
      <c r="B992453" s="76"/>
      <c r="C992453" s="75"/>
    </row>
    <row r="992563" spans="2:3" x14ac:dyDescent="0.25">
      <c r="B992563" s="76"/>
      <c r="C992563" s="75"/>
    </row>
    <row r="992564" spans="2:3" x14ac:dyDescent="0.25">
      <c r="B992564" s="76"/>
      <c r="C992564" s="75"/>
    </row>
    <row r="992565" spans="2:3" x14ac:dyDescent="0.25">
      <c r="B992565" s="76"/>
      <c r="C992565" s="75"/>
    </row>
    <row r="992566" spans="2:3" x14ac:dyDescent="0.25">
      <c r="B992566" s="76"/>
      <c r="C992566" s="75"/>
    </row>
    <row r="992567" spans="2:3" x14ac:dyDescent="0.25">
      <c r="B992567" s="76"/>
      <c r="C992567" s="75"/>
    </row>
    <row r="992568" spans="2:3" x14ac:dyDescent="0.25">
      <c r="B992568" s="76"/>
      <c r="C992568" s="75"/>
    </row>
    <row r="992569" spans="2:3" x14ac:dyDescent="0.25">
      <c r="B992569" s="76"/>
      <c r="C992569" s="75"/>
    </row>
    <row r="992570" spans="2:3" x14ac:dyDescent="0.25">
      <c r="B992570" s="76"/>
      <c r="C992570" s="75"/>
    </row>
    <row r="992571" spans="2:3" x14ac:dyDescent="0.25">
      <c r="B992571" s="76"/>
      <c r="C992571" s="75"/>
    </row>
    <row r="992572" spans="2:3" x14ac:dyDescent="0.25">
      <c r="B992572" s="76"/>
      <c r="C992572" s="75"/>
    </row>
    <row r="992573" spans="2:3" x14ac:dyDescent="0.25">
      <c r="B992573" s="76"/>
      <c r="C992573" s="75"/>
    </row>
    <row r="992574" spans="2:3" x14ac:dyDescent="0.25">
      <c r="B992574" s="76"/>
      <c r="C992574" s="75"/>
    </row>
    <row r="992575" spans="2:3" x14ac:dyDescent="0.25">
      <c r="B992575" s="76"/>
      <c r="C992575" s="75"/>
    </row>
    <row r="992685" spans="2:3" x14ac:dyDescent="0.25">
      <c r="B992685" s="76"/>
      <c r="C992685" s="75"/>
    </row>
    <row r="992686" spans="2:3" x14ac:dyDescent="0.25">
      <c r="B992686" s="76"/>
      <c r="C992686" s="75"/>
    </row>
    <row r="992687" spans="2:3" x14ac:dyDescent="0.25">
      <c r="B992687" s="76"/>
      <c r="C992687" s="75"/>
    </row>
    <row r="992688" spans="2:3" x14ac:dyDescent="0.25">
      <c r="B992688" s="76"/>
      <c r="C992688" s="75"/>
    </row>
    <row r="992689" spans="2:3" x14ac:dyDescent="0.25">
      <c r="B992689" s="76"/>
      <c r="C992689" s="75"/>
    </row>
    <row r="992690" spans="2:3" x14ac:dyDescent="0.25">
      <c r="B992690" s="76"/>
      <c r="C992690" s="75"/>
    </row>
    <row r="992691" spans="2:3" x14ac:dyDescent="0.25">
      <c r="B992691" s="76"/>
      <c r="C992691" s="75"/>
    </row>
    <row r="992692" spans="2:3" x14ac:dyDescent="0.25">
      <c r="B992692" s="76"/>
      <c r="C992692" s="75"/>
    </row>
    <row r="992693" spans="2:3" x14ac:dyDescent="0.25">
      <c r="B992693" s="76"/>
      <c r="C992693" s="75"/>
    </row>
    <row r="992694" spans="2:3" x14ac:dyDescent="0.25">
      <c r="B992694" s="76"/>
      <c r="C992694" s="75"/>
    </row>
    <row r="992695" spans="2:3" x14ac:dyDescent="0.25">
      <c r="B992695" s="76"/>
      <c r="C992695" s="75"/>
    </row>
    <row r="992696" spans="2:3" x14ac:dyDescent="0.25">
      <c r="B992696" s="76"/>
      <c r="C992696" s="75"/>
    </row>
    <row r="992697" spans="2:3" x14ac:dyDescent="0.25">
      <c r="B992697" s="76"/>
      <c r="C992697" s="75"/>
    </row>
    <row r="992807" spans="2:3" x14ac:dyDescent="0.25">
      <c r="B992807" s="76"/>
      <c r="C992807" s="75"/>
    </row>
    <row r="992808" spans="2:3" x14ac:dyDescent="0.25">
      <c r="B992808" s="76"/>
      <c r="C992808" s="75"/>
    </row>
    <row r="992809" spans="2:3" x14ac:dyDescent="0.25">
      <c r="B992809" s="76"/>
      <c r="C992809" s="75"/>
    </row>
    <row r="992810" spans="2:3" x14ac:dyDescent="0.25">
      <c r="B992810" s="76"/>
      <c r="C992810" s="75"/>
    </row>
    <row r="992811" spans="2:3" x14ac:dyDescent="0.25">
      <c r="B992811" s="76"/>
      <c r="C992811" s="75"/>
    </row>
    <row r="992812" spans="2:3" x14ac:dyDescent="0.25">
      <c r="B992812" s="76"/>
      <c r="C992812" s="75"/>
    </row>
    <row r="992813" spans="2:3" x14ac:dyDescent="0.25">
      <c r="B992813" s="76"/>
      <c r="C992813" s="75"/>
    </row>
    <row r="992814" spans="2:3" x14ac:dyDescent="0.25">
      <c r="B992814" s="76"/>
      <c r="C992814" s="75"/>
    </row>
    <row r="992815" spans="2:3" x14ac:dyDescent="0.25">
      <c r="B992815" s="76"/>
      <c r="C992815" s="75"/>
    </row>
    <row r="992816" spans="2:3" x14ac:dyDescent="0.25">
      <c r="B992816" s="76"/>
      <c r="C992816" s="75"/>
    </row>
    <row r="992817" spans="2:3" x14ac:dyDescent="0.25">
      <c r="B992817" s="76"/>
      <c r="C992817" s="75"/>
    </row>
    <row r="992818" spans="2:3" x14ac:dyDescent="0.25">
      <c r="B992818" s="76"/>
      <c r="C992818" s="75"/>
    </row>
    <row r="992819" spans="2:3" x14ac:dyDescent="0.25">
      <c r="B992819" s="76"/>
      <c r="C992819" s="75"/>
    </row>
    <row r="992929" spans="2:3" x14ac:dyDescent="0.25">
      <c r="B992929" s="76"/>
      <c r="C992929" s="75"/>
    </row>
    <row r="992930" spans="2:3" x14ac:dyDescent="0.25">
      <c r="B992930" s="76"/>
      <c r="C992930" s="75"/>
    </row>
    <row r="992931" spans="2:3" x14ac:dyDescent="0.25">
      <c r="B992931" s="76"/>
      <c r="C992931" s="75"/>
    </row>
    <row r="992932" spans="2:3" x14ac:dyDescent="0.25">
      <c r="B992932" s="76"/>
      <c r="C992932" s="75"/>
    </row>
    <row r="992933" spans="2:3" x14ac:dyDescent="0.25">
      <c r="B992933" s="76"/>
      <c r="C992933" s="75"/>
    </row>
    <row r="992934" spans="2:3" x14ac:dyDescent="0.25">
      <c r="B992934" s="76"/>
      <c r="C992934" s="75"/>
    </row>
    <row r="992935" spans="2:3" x14ac:dyDescent="0.25">
      <c r="B992935" s="76"/>
      <c r="C992935" s="75"/>
    </row>
    <row r="992936" spans="2:3" x14ac:dyDescent="0.25">
      <c r="B992936" s="76"/>
      <c r="C992936" s="75"/>
    </row>
    <row r="992937" spans="2:3" x14ac:dyDescent="0.25">
      <c r="B992937" s="76"/>
      <c r="C992937" s="75"/>
    </row>
    <row r="992938" spans="2:3" x14ac:dyDescent="0.25">
      <c r="B992938" s="76"/>
      <c r="C992938" s="75"/>
    </row>
    <row r="992939" spans="2:3" x14ac:dyDescent="0.25">
      <c r="B992939" s="76"/>
      <c r="C992939" s="75"/>
    </row>
    <row r="992940" spans="2:3" x14ac:dyDescent="0.25">
      <c r="B992940" s="76"/>
      <c r="C992940" s="75"/>
    </row>
    <row r="992941" spans="2:3" x14ac:dyDescent="0.25">
      <c r="B992941" s="76"/>
      <c r="C992941" s="75"/>
    </row>
    <row r="993051" spans="2:3" x14ac:dyDescent="0.25">
      <c r="B993051" s="76"/>
      <c r="C993051" s="75"/>
    </row>
    <row r="993052" spans="2:3" x14ac:dyDescent="0.25">
      <c r="B993052" s="76"/>
      <c r="C993052" s="75"/>
    </row>
    <row r="993053" spans="2:3" x14ac:dyDescent="0.25">
      <c r="B993053" s="76"/>
      <c r="C993053" s="75"/>
    </row>
    <row r="993054" spans="2:3" x14ac:dyDescent="0.25">
      <c r="B993054" s="76"/>
      <c r="C993054" s="75"/>
    </row>
    <row r="993055" spans="2:3" x14ac:dyDescent="0.25">
      <c r="B993055" s="76"/>
      <c r="C993055" s="75"/>
    </row>
    <row r="993056" spans="2:3" x14ac:dyDescent="0.25">
      <c r="B993056" s="76"/>
      <c r="C993056" s="75"/>
    </row>
    <row r="993057" spans="2:3" x14ac:dyDescent="0.25">
      <c r="B993057" s="76"/>
      <c r="C993057" s="75"/>
    </row>
    <row r="993058" spans="2:3" x14ac:dyDescent="0.25">
      <c r="B993058" s="76"/>
      <c r="C993058" s="75"/>
    </row>
    <row r="993059" spans="2:3" x14ac:dyDescent="0.25">
      <c r="B993059" s="76"/>
      <c r="C993059" s="75"/>
    </row>
    <row r="993060" spans="2:3" x14ac:dyDescent="0.25">
      <c r="B993060" s="76"/>
      <c r="C993060" s="75"/>
    </row>
    <row r="993061" spans="2:3" x14ac:dyDescent="0.25">
      <c r="B993061" s="76"/>
      <c r="C993061" s="75"/>
    </row>
    <row r="993062" spans="2:3" x14ac:dyDescent="0.25">
      <c r="B993062" s="76"/>
      <c r="C993062" s="75"/>
    </row>
    <row r="993063" spans="2:3" x14ac:dyDescent="0.25">
      <c r="B993063" s="76"/>
      <c r="C993063" s="75"/>
    </row>
    <row r="993173" spans="2:3" x14ac:dyDescent="0.25">
      <c r="B993173" s="76"/>
      <c r="C993173" s="75"/>
    </row>
    <row r="993174" spans="2:3" x14ac:dyDescent="0.25">
      <c r="B993174" s="76"/>
      <c r="C993174" s="75"/>
    </row>
    <row r="993175" spans="2:3" x14ac:dyDescent="0.25">
      <c r="B993175" s="76"/>
      <c r="C993175" s="75"/>
    </row>
    <row r="993176" spans="2:3" x14ac:dyDescent="0.25">
      <c r="B993176" s="76"/>
      <c r="C993176" s="75"/>
    </row>
    <row r="993177" spans="2:3" x14ac:dyDescent="0.25">
      <c r="B993177" s="76"/>
      <c r="C993177" s="75"/>
    </row>
    <row r="993178" spans="2:3" x14ac:dyDescent="0.25">
      <c r="B993178" s="76"/>
      <c r="C993178" s="75"/>
    </row>
    <row r="993179" spans="2:3" x14ac:dyDescent="0.25">
      <c r="B993179" s="76"/>
      <c r="C993179" s="75"/>
    </row>
    <row r="993180" spans="2:3" x14ac:dyDescent="0.25">
      <c r="B993180" s="76"/>
      <c r="C993180" s="75"/>
    </row>
    <row r="993181" spans="2:3" x14ac:dyDescent="0.25">
      <c r="B993181" s="76"/>
      <c r="C993181" s="75"/>
    </row>
    <row r="993182" spans="2:3" x14ac:dyDescent="0.25">
      <c r="B993182" s="76"/>
      <c r="C993182" s="75"/>
    </row>
    <row r="993183" spans="2:3" x14ac:dyDescent="0.25">
      <c r="B993183" s="76"/>
      <c r="C993183" s="75"/>
    </row>
    <row r="993184" spans="2:3" x14ac:dyDescent="0.25">
      <c r="B993184" s="76"/>
      <c r="C993184" s="75"/>
    </row>
    <row r="993185" spans="2:3" x14ac:dyDescent="0.25">
      <c r="B993185" s="76"/>
      <c r="C993185" s="75"/>
    </row>
    <row r="993295" spans="2:3" x14ac:dyDescent="0.25">
      <c r="B993295" s="76"/>
      <c r="C993295" s="75"/>
    </row>
    <row r="993296" spans="2:3" x14ac:dyDescent="0.25">
      <c r="B993296" s="76"/>
      <c r="C993296" s="75"/>
    </row>
    <row r="993297" spans="2:3" x14ac:dyDescent="0.25">
      <c r="B993297" s="76"/>
      <c r="C993297" s="75"/>
    </row>
    <row r="993298" spans="2:3" x14ac:dyDescent="0.25">
      <c r="B993298" s="76"/>
      <c r="C993298" s="75"/>
    </row>
    <row r="993299" spans="2:3" x14ac:dyDescent="0.25">
      <c r="B993299" s="76"/>
      <c r="C993299" s="75"/>
    </row>
    <row r="993300" spans="2:3" x14ac:dyDescent="0.25">
      <c r="B993300" s="76"/>
      <c r="C993300" s="75"/>
    </row>
    <row r="993301" spans="2:3" x14ac:dyDescent="0.25">
      <c r="B993301" s="76"/>
      <c r="C993301" s="75"/>
    </row>
    <row r="993302" spans="2:3" x14ac:dyDescent="0.25">
      <c r="B993302" s="76"/>
      <c r="C993302" s="75"/>
    </row>
    <row r="993303" spans="2:3" x14ac:dyDescent="0.25">
      <c r="B993303" s="76"/>
      <c r="C993303" s="75"/>
    </row>
    <row r="993304" spans="2:3" x14ac:dyDescent="0.25">
      <c r="B993304" s="76"/>
      <c r="C993304" s="75"/>
    </row>
    <row r="993305" spans="2:3" x14ac:dyDescent="0.25">
      <c r="B993305" s="76"/>
      <c r="C993305" s="75"/>
    </row>
    <row r="993306" spans="2:3" x14ac:dyDescent="0.25">
      <c r="B993306" s="76"/>
      <c r="C993306" s="75"/>
    </row>
    <row r="993307" spans="2:3" x14ac:dyDescent="0.25">
      <c r="B993307" s="76"/>
      <c r="C993307" s="75"/>
    </row>
    <row r="993417" spans="2:3" x14ac:dyDescent="0.25">
      <c r="B993417" s="76"/>
      <c r="C993417" s="75"/>
    </row>
    <row r="993418" spans="2:3" x14ac:dyDescent="0.25">
      <c r="B993418" s="76"/>
      <c r="C993418" s="75"/>
    </row>
    <row r="993419" spans="2:3" x14ac:dyDescent="0.25">
      <c r="B993419" s="76"/>
      <c r="C993419" s="75"/>
    </row>
    <row r="993420" spans="2:3" x14ac:dyDescent="0.25">
      <c r="B993420" s="76"/>
      <c r="C993420" s="75"/>
    </row>
    <row r="993421" spans="2:3" x14ac:dyDescent="0.25">
      <c r="B993421" s="76"/>
      <c r="C993421" s="75"/>
    </row>
    <row r="993422" spans="2:3" x14ac:dyDescent="0.25">
      <c r="B993422" s="76"/>
      <c r="C993422" s="75"/>
    </row>
    <row r="993423" spans="2:3" x14ac:dyDescent="0.25">
      <c r="B993423" s="76"/>
      <c r="C993423" s="75"/>
    </row>
    <row r="993424" spans="2:3" x14ac:dyDescent="0.25">
      <c r="B993424" s="76"/>
      <c r="C993424" s="75"/>
    </row>
    <row r="993425" spans="2:3" x14ac:dyDescent="0.25">
      <c r="B993425" s="76"/>
      <c r="C993425" s="75"/>
    </row>
    <row r="993426" spans="2:3" x14ac:dyDescent="0.25">
      <c r="B993426" s="76"/>
      <c r="C993426" s="75"/>
    </row>
    <row r="993427" spans="2:3" x14ac:dyDescent="0.25">
      <c r="B993427" s="76"/>
      <c r="C993427" s="75"/>
    </row>
    <row r="993428" spans="2:3" x14ac:dyDescent="0.25">
      <c r="B993428" s="76"/>
      <c r="C993428" s="75"/>
    </row>
    <row r="993429" spans="2:3" x14ac:dyDescent="0.25">
      <c r="B993429" s="76"/>
      <c r="C993429" s="75"/>
    </row>
    <row r="993539" spans="2:3" x14ac:dyDescent="0.25">
      <c r="B993539" s="76"/>
      <c r="C993539" s="75"/>
    </row>
    <row r="993540" spans="2:3" x14ac:dyDescent="0.25">
      <c r="B993540" s="76"/>
      <c r="C993540" s="75"/>
    </row>
    <row r="993541" spans="2:3" x14ac:dyDescent="0.25">
      <c r="B993541" s="76"/>
      <c r="C993541" s="75"/>
    </row>
    <row r="993542" spans="2:3" x14ac:dyDescent="0.25">
      <c r="B993542" s="76"/>
      <c r="C993542" s="75"/>
    </row>
    <row r="993543" spans="2:3" x14ac:dyDescent="0.25">
      <c r="B993543" s="76"/>
      <c r="C993543" s="75"/>
    </row>
    <row r="993544" spans="2:3" x14ac:dyDescent="0.25">
      <c r="B993544" s="76"/>
      <c r="C993544" s="75"/>
    </row>
    <row r="993545" spans="2:3" x14ac:dyDescent="0.25">
      <c r="B993545" s="76"/>
      <c r="C993545" s="75"/>
    </row>
    <row r="993546" spans="2:3" x14ac:dyDescent="0.25">
      <c r="B993546" s="76"/>
      <c r="C993546" s="75"/>
    </row>
    <row r="993547" spans="2:3" x14ac:dyDescent="0.25">
      <c r="B993547" s="76"/>
      <c r="C993547" s="75"/>
    </row>
    <row r="993548" spans="2:3" x14ac:dyDescent="0.25">
      <c r="B993548" s="76"/>
      <c r="C993548" s="75"/>
    </row>
    <row r="993549" spans="2:3" x14ac:dyDescent="0.25">
      <c r="B993549" s="76"/>
      <c r="C993549" s="75"/>
    </row>
    <row r="993550" spans="2:3" x14ac:dyDescent="0.25">
      <c r="B993550" s="76"/>
      <c r="C993550" s="75"/>
    </row>
    <row r="993551" spans="2:3" x14ac:dyDescent="0.25">
      <c r="B993551" s="76"/>
      <c r="C993551" s="75"/>
    </row>
    <row r="993661" spans="2:3" x14ac:dyDescent="0.25">
      <c r="B993661" s="76"/>
      <c r="C993661" s="75"/>
    </row>
    <row r="993662" spans="2:3" x14ac:dyDescent="0.25">
      <c r="B993662" s="76"/>
      <c r="C993662" s="75"/>
    </row>
    <row r="993663" spans="2:3" x14ac:dyDescent="0.25">
      <c r="B993663" s="76"/>
      <c r="C993663" s="75"/>
    </row>
    <row r="993664" spans="2:3" x14ac:dyDescent="0.25">
      <c r="B993664" s="76"/>
      <c r="C993664" s="75"/>
    </row>
    <row r="993665" spans="2:3" x14ac:dyDescent="0.25">
      <c r="B993665" s="76"/>
      <c r="C993665" s="75"/>
    </row>
    <row r="993666" spans="2:3" x14ac:dyDescent="0.25">
      <c r="B993666" s="76"/>
      <c r="C993666" s="75"/>
    </row>
    <row r="993667" spans="2:3" x14ac:dyDescent="0.25">
      <c r="B993667" s="76"/>
      <c r="C993667" s="75"/>
    </row>
    <row r="993668" spans="2:3" x14ac:dyDescent="0.25">
      <c r="B993668" s="76"/>
      <c r="C993668" s="75"/>
    </row>
    <row r="993669" spans="2:3" x14ac:dyDescent="0.25">
      <c r="B993669" s="76"/>
      <c r="C993669" s="75"/>
    </row>
    <row r="993670" spans="2:3" x14ac:dyDescent="0.25">
      <c r="B993670" s="76"/>
      <c r="C993670" s="75"/>
    </row>
    <row r="993671" spans="2:3" x14ac:dyDescent="0.25">
      <c r="B993671" s="76"/>
      <c r="C993671" s="75"/>
    </row>
    <row r="993672" spans="2:3" x14ac:dyDescent="0.25">
      <c r="B993672" s="76"/>
      <c r="C993672" s="75"/>
    </row>
    <row r="993673" spans="2:3" x14ac:dyDescent="0.25">
      <c r="B993673" s="76"/>
      <c r="C993673" s="75"/>
    </row>
    <row r="993783" spans="2:3" x14ac:dyDescent="0.25">
      <c r="B993783" s="76"/>
      <c r="C993783" s="75"/>
    </row>
    <row r="993784" spans="2:3" x14ac:dyDescent="0.25">
      <c r="B993784" s="76"/>
      <c r="C993784" s="75"/>
    </row>
    <row r="993785" spans="2:3" x14ac:dyDescent="0.25">
      <c r="B993785" s="76"/>
      <c r="C993785" s="75"/>
    </row>
    <row r="993786" spans="2:3" x14ac:dyDescent="0.25">
      <c r="B993786" s="76"/>
      <c r="C993786" s="75"/>
    </row>
    <row r="993787" spans="2:3" x14ac:dyDescent="0.25">
      <c r="B993787" s="76"/>
      <c r="C993787" s="75"/>
    </row>
    <row r="993788" spans="2:3" x14ac:dyDescent="0.25">
      <c r="B993788" s="76"/>
      <c r="C993788" s="75"/>
    </row>
    <row r="993789" spans="2:3" x14ac:dyDescent="0.25">
      <c r="B993789" s="76"/>
      <c r="C993789" s="75"/>
    </row>
    <row r="993790" spans="2:3" x14ac:dyDescent="0.25">
      <c r="B993790" s="76"/>
      <c r="C993790" s="75"/>
    </row>
    <row r="993791" spans="2:3" x14ac:dyDescent="0.25">
      <c r="B993791" s="76"/>
      <c r="C993791" s="75"/>
    </row>
    <row r="993792" spans="2:3" x14ac:dyDescent="0.25">
      <c r="B993792" s="76"/>
      <c r="C993792" s="75"/>
    </row>
    <row r="993793" spans="2:3" x14ac:dyDescent="0.25">
      <c r="B993793" s="76"/>
      <c r="C993793" s="75"/>
    </row>
    <row r="993794" spans="2:3" x14ac:dyDescent="0.25">
      <c r="B993794" s="76"/>
      <c r="C993794" s="75"/>
    </row>
    <row r="993795" spans="2:3" x14ac:dyDescent="0.25">
      <c r="B993795" s="76"/>
      <c r="C993795" s="75"/>
    </row>
    <row r="993905" spans="2:3" x14ac:dyDescent="0.25">
      <c r="B993905" s="76"/>
      <c r="C993905" s="75"/>
    </row>
    <row r="993906" spans="2:3" x14ac:dyDescent="0.25">
      <c r="B993906" s="76"/>
      <c r="C993906" s="75"/>
    </row>
    <row r="993907" spans="2:3" x14ac:dyDescent="0.25">
      <c r="B993907" s="76"/>
      <c r="C993907" s="75"/>
    </row>
    <row r="993908" spans="2:3" x14ac:dyDescent="0.25">
      <c r="B993908" s="76"/>
      <c r="C993908" s="75"/>
    </row>
    <row r="993909" spans="2:3" x14ac:dyDescent="0.25">
      <c r="B993909" s="76"/>
      <c r="C993909" s="75"/>
    </row>
    <row r="993910" spans="2:3" x14ac:dyDescent="0.25">
      <c r="B993910" s="76"/>
      <c r="C993910" s="75"/>
    </row>
    <row r="993911" spans="2:3" x14ac:dyDescent="0.25">
      <c r="B993911" s="76"/>
      <c r="C993911" s="75"/>
    </row>
    <row r="993912" spans="2:3" x14ac:dyDescent="0.25">
      <c r="B993912" s="76"/>
      <c r="C993912" s="75"/>
    </row>
    <row r="993913" spans="2:3" x14ac:dyDescent="0.25">
      <c r="B993913" s="76"/>
      <c r="C993913" s="75"/>
    </row>
    <row r="993914" spans="2:3" x14ac:dyDescent="0.25">
      <c r="B993914" s="76"/>
      <c r="C993914" s="75"/>
    </row>
    <row r="993915" spans="2:3" x14ac:dyDescent="0.25">
      <c r="B993915" s="76"/>
      <c r="C993915" s="75"/>
    </row>
    <row r="993916" spans="2:3" x14ac:dyDescent="0.25">
      <c r="B993916" s="76"/>
      <c r="C993916" s="75"/>
    </row>
    <row r="993917" spans="2:3" x14ac:dyDescent="0.25">
      <c r="B993917" s="76"/>
      <c r="C993917" s="75"/>
    </row>
    <row r="994027" spans="2:3" x14ac:dyDescent="0.25">
      <c r="B994027" s="76"/>
      <c r="C994027" s="75"/>
    </row>
    <row r="994028" spans="2:3" x14ac:dyDescent="0.25">
      <c r="B994028" s="76"/>
      <c r="C994028" s="75"/>
    </row>
    <row r="994029" spans="2:3" x14ac:dyDescent="0.25">
      <c r="B994029" s="76"/>
      <c r="C994029" s="75"/>
    </row>
    <row r="994030" spans="2:3" x14ac:dyDescent="0.25">
      <c r="B994030" s="76"/>
      <c r="C994030" s="75"/>
    </row>
    <row r="994031" spans="2:3" x14ac:dyDescent="0.25">
      <c r="B994031" s="76"/>
      <c r="C994031" s="75"/>
    </row>
    <row r="994032" spans="2:3" x14ac:dyDescent="0.25">
      <c r="B994032" s="76"/>
      <c r="C994032" s="75"/>
    </row>
    <row r="994033" spans="2:3" x14ac:dyDescent="0.25">
      <c r="B994033" s="76"/>
      <c r="C994033" s="75"/>
    </row>
    <row r="994034" spans="2:3" x14ac:dyDescent="0.25">
      <c r="B994034" s="76"/>
      <c r="C994034" s="75"/>
    </row>
    <row r="994035" spans="2:3" x14ac:dyDescent="0.25">
      <c r="B994035" s="76"/>
      <c r="C994035" s="75"/>
    </row>
    <row r="994036" spans="2:3" x14ac:dyDescent="0.25">
      <c r="B994036" s="76"/>
      <c r="C994036" s="75"/>
    </row>
    <row r="994037" spans="2:3" x14ac:dyDescent="0.25">
      <c r="B994037" s="76"/>
      <c r="C994037" s="75"/>
    </row>
    <row r="994038" spans="2:3" x14ac:dyDescent="0.25">
      <c r="B994038" s="76"/>
      <c r="C994038" s="75"/>
    </row>
    <row r="994039" spans="2:3" x14ac:dyDescent="0.25">
      <c r="B994039" s="76"/>
      <c r="C994039" s="75"/>
    </row>
    <row r="994149" spans="2:3" x14ac:dyDescent="0.25">
      <c r="B994149" s="76"/>
      <c r="C994149" s="75"/>
    </row>
    <row r="994150" spans="2:3" x14ac:dyDescent="0.25">
      <c r="B994150" s="76"/>
      <c r="C994150" s="75"/>
    </row>
    <row r="994151" spans="2:3" x14ac:dyDescent="0.25">
      <c r="B994151" s="76"/>
      <c r="C994151" s="75"/>
    </row>
    <row r="994152" spans="2:3" x14ac:dyDescent="0.25">
      <c r="B994152" s="76"/>
      <c r="C994152" s="75"/>
    </row>
    <row r="994153" spans="2:3" x14ac:dyDescent="0.25">
      <c r="B994153" s="76"/>
      <c r="C994153" s="75"/>
    </row>
    <row r="994154" spans="2:3" x14ac:dyDescent="0.25">
      <c r="B994154" s="76"/>
      <c r="C994154" s="75"/>
    </row>
    <row r="994155" spans="2:3" x14ac:dyDescent="0.25">
      <c r="B994155" s="76"/>
      <c r="C994155" s="75"/>
    </row>
    <row r="994156" spans="2:3" x14ac:dyDescent="0.25">
      <c r="B994156" s="76"/>
      <c r="C994156" s="75"/>
    </row>
    <row r="994157" spans="2:3" x14ac:dyDescent="0.25">
      <c r="B994157" s="76"/>
      <c r="C994157" s="75"/>
    </row>
    <row r="994158" spans="2:3" x14ac:dyDescent="0.25">
      <c r="B994158" s="76"/>
      <c r="C994158" s="75"/>
    </row>
    <row r="994159" spans="2:3" x14ac:dyDescent="0.25">
      <c r="B994159" s="76"/>
      <c r="C994159" s="75"/>
    </row>
    <row r="994160" spans="2:3" x14ac:dyDescent="0.25">
      <c r="B994160" s="76"/>
      <c r="C994160" s="75"/>
    </row>
    <row r="994161" spans="2:3" x14ac:dyDescent="0.25">
      <c r="B994161" s="76"/>
      <c r="C994161" s="75"/>
    </row>
    <row r="994271" spans="2:3" x14ac:dyDescent="0.25">
      <c r="B994271" s="76"/>
      <c r="C994271" s="75"/>
    </row>
    <row r="994272" spans="2:3" x14ac:dyDescent="0.25">
      <c r="B994272" s="76"/>
      <c r="C994272" s="75"/>
    </row>
    <row r="994273" spans="2:3" x14ac:dyDescent="0.25">
      <c r="B994273" s="76"/>
      <c r="C994273" s="75"/>
    </row>
    <row r="994274" spans="2:3" x14ac:dyDescent="0.25">
      <c r="B994274" s="76"/>
      <c r="C994274" s="75"/>
    </row>
    <row r="994275" spans="2:3" x14ac:dyDescent="0.25">
      <c r="B994275" s="76"/>
      <c r="C994275" s="75"/>
    </row>
    <row r="994276" spans="2:3" x14ac:dyDescent="0.25">
      <c r="B994276" s="76"/>
      <c r="C994276" s="75"/>
    </row>
    <row r="994277" spans="2:3" x14ac:dyDescent="0.25">
      <c r="B994277" s="76"/>
      <c r="C994277" s="75"/>
    </row>
    <row r="994278" spans="2:3" x14ac:dyDescent="0.25">
      <c r="B994278" s="76"/>
      <c r="C994278" s="75"/>
    </row>
    <row r="994279" spans="2:3" x14ac:dyDescent="0.25">
      <c r="B994279" s="76"/>
      <c r="C994279" s="75"/>
    </row>
    <row r="994280" spans="2:3" x14ac:dyDescent="0.25">
      <c r="B994280" s="76"/>
      <c r="C994280" s="75"/>
    </row>
    <row r="994281" spans="2:3" x14ac:dyDescent="0.25">
      <c r="B994281" s="76"/>
      <c r="C994281" s="75"/>
    </row>
    <row r="994282" spans="2:3" x14ac:dyDescent="0.25">
      <c r="B994282" s="76"/>
      <c r="C994282" s="75"/>
    </row>
    <row r="994283" spans="2:3" x14ac:dyDescent="0.25">
      <c r="B994283" s="76"/>
      <c r="C994283" s="75"/>
    </row>
    <row r="994393" spans="2:3" x14ac:dyDescent="0.25">
      <c r="B994393" s="76"/>
      <c r="C994393" s="75"/>
    </row>
    <row r="994394" spans="2:3" x14ac:dyDescent="0.25">
      <c r="B994394" s="76"/>
      <c r="C994394" s="75"/>
    </row>
    <row r="994395" spans="2:3" x14ac:dyDescent="0.25">
      <c r="B994395" s="76"/>
      <c r="C994395" s="75"/>
    </row>
    <row r="994396" spans="2:3" x14ac:dyDescent="0.25">
      <c r="B994396" s="76"/>
      <c r="C994396" s="75"/>
    </row>
    <row r="994397" spans="2:3" x14ac:dyDescent="0.25">
      <c r="B994397" s="76"/>
      <c r="C994397" s="75"/>
    </row>
    <row r="994398" spans="2:3" x14ac:dyDescent="0.25">
      <c r="B994398" s="76"/>
      <c r="C994398" s="75"/>
    </row>
    <row r="994399" spans="2:3" x14ac:dyDescent="0.25">
      <c r="B994399" s="76"/>
      <c r="C994399" s="75"/>
    </row>
    <row r="994400" spans="2:3" x14ac:dyDescent="0.25">
      <c r="B994400" s="76"/>
      <c r="C994400" s="75"/>
    </row>
    <row r="994401" spans="2:3" x14ac:dyDescent="0.25">
      <c r="B994401" s="76"/>
      <c r="C994401" s="75"/>
    </row>
    <row r="994402" spans="2:3" x14ac:dyDescent="0.25">
      <c r="B994402" s="76"/>
      <c r="C994402" s="75"/>
    </row>
    <row r="994403" spans="2:3" x14ac:dyDescent="0.25">
      <c r="B994403" s="76"/>
      <c r="C994403" s="75"/>
    </row>
    <row r="994404" spans="2:3" x14ac:dyDescent="0.25">
      <c r="B994404" s="76"/>
      <c r="C994404" s="75"/>
    </row>
    <row r="994405" spans="2:3" x14ac:dyDescent="0.25">
      <c r="B994405" s="76"/>
      <c r="C994405" s="75"/>
    </row>
    <row r="994515" spans="2:3" x14ac:dyDescent="0.25">
      <c r="B994515" s="76"/>
      <c r="C994515" s="75"/>
    </row>
    <row r="994516" spans="2:3" x14ac:dyDescent="0.25">
      <c r="B994516" s="76"/>
      <c r="C994516" s="75"/>
    </row>
    <row r="994517" spans="2:3" x14ac:dyDescent="0.25">
      <c r="B994517" s="76"/>
      <c r="C994517" s="75"/>
    </row>
    <row r="994518" spans="2:3" x14ac:dyDescent="0.25">
      <c r="B994518" s="76"/>
      <c r="C994518" s="75"/>
    </row>
    <row r="994519" spans="2:3" x14ac:dyDescent="0.25">
      <c r="B994519" s="76"/>
      <c r="C994519" s="75"/>
    </row>
    <row r="994520" spans="2:3" x14ac:dyDescent="0.25">
      <c r="B994520" s="76"/>
      <c r="C994520" s="75"/>
    </row>
    <row r="994521" spans="2:3" x14ac:dyDescent="0.25">
      <c r="B994521" s="76"/>
      <c r="C994521" s="75"/>
    </row>
    <row r="994522" spans="2:3" x14ac:dyDescent="0.25">
      <c r="B994522" s="76"/>
      <c r="C994522" s="75"/>
    </row>
    <row r="994523" spans="2:3" x14ac:dyDescent="0.25">
      <c r="B994523" s="76"/>
      <c r="C994523" s="75"/>
    </row>
    <row r="994524" spans="2:3" x14ac:dyDescent="0.25">
      <c r="B994524" s="76"/>
      <c r="C994524" s="75"/>
    </row>
    <row r="994525" spans="2:3" x14ac:dyDescent="0.25">
      <c r="B994525" s="76"/>
      <c r="C994525" s="75"/>
    </row>
    <row r="994526" spans="2:3" x14ac:dyDescent="0.25">
      <c r="B994526" s="76"/>
      <c r="C994526" s="75"/>
    </row>
    <row r="994527" spans="2:3" x14ac:dyDescent="0.25">
      <c r="B994527" s="76"/>
      <c r="C994527" s="75"/>
    </row>
    <row r="994637" spans="2:3" x14ac:dyDescent="0.25">
      <c r="B994637" s="76"/>
      <c r="C994637" s="75"/>
    </row>
    <row r="994638" spans="2:3" x14ac:dyDescent="0.25">
      <c r="B994638" s="76"/>
      <c r="C994638" s="75"/>
    </row>
    <row r="994639" spans="2:3" x14ac:dyDescent="0.25">
      <c r="B994639" s="76"/>
      <c r="C994639" s="75"/>
    </row>
    <row r="994640" spans="2:3" x14ac:dyDescent="0.25">
      <c r="B994640" s="76"/>
      <c r="C994640" s="75"/>
    </row>
    <row r="994641" spans="2:3" x14ac:dyDescent="0.25">
      <c r="B994641" s="76"/>
      <c r="C994641" s="75"/>
    </row>
    <row r="994642" spans="2:3" x14ac:dyDescent="0.25">
      <c r="B994642" s="76"/>
      <c r="C994642" s="75"/>
    </row>
    <row r="994643" spans="2:3" x14ac:dyDescent="0.25">
      <c r="B994643" s="76"/>
      <c r="C994643" s="75"/>
    </row>
    <row r="994644" spans="2:3" x14ac:dyDescent="0.25">
      <c r="B994644" s="76"/>
      <c r="C994644" s="75"/>
    </row>
    <row r="994645" spans="2:3" x14ac:dyDescent="0.25">
      <c r="B994645" s="76"/>
      <c r="C994645" s="75"/>
    </row>
    <row r="994646" spans="2:3" x14ac:dyDescent="0.25">
      <c r="B994646" s="76"/>
      <c r="C994646" s="75"/>
    </row>
    <row r="994647" spans="2:3" x14ac:dyDescent="0.25">
      <c r="B994647" s="76"/>
      <c r="C994647" s="75"/>
    </row>
    <row r="994648" spans="2:3" x14ac:dyDescent="0.25">
      <c r="B994648" s="76"/>
      <c r="C994648" s="75"/>
    </row>
    <row r="994649" spans="2:3" x14ac:dyDescent="0.25">
      <c r="B994649" s="76"/>
      <c r="C994649" s="75"/>
    </row>
    <row r="994759" spans="2:3" x14ac:dyDescent="0.25">
      <c r="B994759" s="76"/>
      <c r="C994759" s="75"/>
    </row>
    <row r="994760" spans="2:3" x14ac:dyDescent="0.25">
      <c r="B994760" s="76"/>
      <c r="C994760" s="75"/>
    </row>
    <row r="994761" spans="2:3" x14ac:dyDescent="0.25">
      <c r="B994761" s="76"/>
      <c r="C994761" s="75"/>
    </row>
    <row r="994762" spans="2:3" x14ac:dyDescent="0.25">
      <c r="B994762" s="76"/>
      <c r="C994762" s="75"/>
    </row>
    <row r="994763" spans="2:3" x14ac:dyDescent="0.25">
      <c r="B994763" s="76"/>
      <c r="C994763" s="75"/>
    </row>
    <row r="994764" spans="2:3" x14ac:dyDescent="0.25">
      <c r="B994764" s="76"/>
      <c r="C994764" s="75"/>
    </row>
    <row r="994765" spans="2:3" x14ac:dyDescent="0.25">
      <c r="B994765" s="76"/>
      <c r="C994765" s="75"/>
    </row>
    <row r="994766" spans="2:3" x14ac:dyDescent="0.25">
      <c r="B994766" s="76"/>
      <c r="C994766" s="75"/>
    </row>
    <row r="994767" spans="2:3" x14ac:dyDescent="0.25">
      <c r="B994767" s="76"/>
      <c r="C994767" s="75"/>
    </row>
    <row r="994768" spans="2:3" x14ac:dyDescent="0.25">
      <c r="B994768" s="76"/>
      <c r="C994768" s="75"/>
    </row>
    <row r="994769" spans="2:3" x14ac:dyDescent="0.25">
      <c r="B994769" s="76"/>
      <c r="C994769" s="75"/>
    </row>
    <row r="994770" spans="2:3" x14ac:dyDescent="0.25">
      <c r="B994770" s="76"/>
      <c r="C994770" s="75"/>
    </row>
    <row r="994771" spans="2:3" x14ac:dyDescent="0.25">
      <c r="B994771" s="76"/>
      <c r="C994771" s="75"/>
    </row>
    <row r="994881" spans="2:3" x14ac:dyDescent="0.25">
      <c r="B994881" s="76"/>
      <c r="C994881" s="75"/>
    </row>
    <row r="994882" spans="2:3" x14ac:dyDescent="0.25">
      <c r="B994882" s="76"/>
      <c r="C994882" s="75"/>
    </row>
    <row r="994883" spans="2:3" x14ac:dyDescent="0.25">
      <c r="B994883" s="76"/>
      <c r="C994883" s="75"/>
    </row>
    <row r="994884" spans="2:3" x14ac:dyDescent="0.25">
      <c r="B994884" s="76"/>
      <c r="C994884" s="75"/>
    </row>
    <row r="994885" spans="2:3" x14ac:dyDescent="0.25">
      <c r="B994885" s="76"/>
      <c r="C994885" s="75"/>
    </row>
    <row r="994886" spans="2:3" x14ac:dyDescent="0.25">
      <c r="B994886" s="76"/>
      <c r="C994886" s="75"/>
    </row>
    <row r="994887" spans="2:3" x14ac:dyDescent="0.25">
      <c r="B994887" s="76"/>
      <c r="C994887" s="75"/>
    </row>
    <row r="994888" spans="2:3" x14ac:dyDescent="0.25">
      <c r="B994888" s="76"/>
      <c r="C994888" s="75"/>
    </row>
    <row r="994889" spans="2:3" x14ac:dyDescent="0.25">
      <c r="B994889" s="76"/>
      <c r="C994889" s="75"/>
    </row>
    <row r="994890" spans="2:3" x14ac:dyDescent="0.25">
      <c r="B994890" s="76"/>
      <c r="C994890" s="75"/>
    </row>
    <row r="994891" spans="2:3" x14ac:dyDescent="0.25">
      <c r="B994891" s="76"/>
      <c r="C994891" s="75"/>
    </row>
    <row r="994892" spans="2:3" x14ac:dyDescent="0.25">
      <c r="B994892" s="76"/>
      <c r="C994892" s="75"/>
    </row>
    <row r="994893" spans="2:3" x14ac:dyDescent="0.25">
      <c r="B994893" s="76"/>
      <c r="C994893" s="75"/>
    </row>
    <row r="995003" spans="2:3" x14ac:dyDescent="0.25">
      <c r="B995003" s="76"/>
      <c r="C995003" s="75"/>
    </row>
    <row r="995004" spans="2:3" x14ac:dyDescent="0.25">
      <c r="B995004" s="76"/>
      <c r="C995004" s="75"/>
    </row>
    <row r="995005" spans="2:3" x14ac:dyDescent="0.25">
      <c r="B995005" s="76"/>
      <c r="C995005" s="75"/>
    </row>
    <row r="995006" spans="2:3" x14ac:dyDescent="0.25">
      <c r="B995006" s="76"/>
      <c r="C995006" s="75"/>
    </row>
    <row r="995007" spans="2:3" x14ac:dyDescent="0.25">
      <c r="B995007" s="76"/>
      <c r="C995007" s="75"/>
    </row>
    <row r="995008" spans="2:3" x14ac:dyDescent="0.25">
      <c r="B995008" s="76"/>
      <c r="C995008" s="75"/>
    </row>
    <row r="995009" spans="2:3" x14ac:dyDescent="0.25">
      <c r="B995009" s="76"/>
      <c r="C995009" s="75"/>
    </row>
    <row r="995010" spans="2:3" x14ac:dyDescent="0.25">
      <c r="B995010" s="76"/>
      <c r="C995010" s="75"/>
    </row>
    <row r="995011" spans="2:3" x14ac:dyDescent="0.25">
      <c r="B995011" s="76"/>
      <c r="C995011" s="75"/>
    </row>
    <row r="995012" spans="2:3" x14ac:dyDescent="0.25">
      <c r="B995012" s="76"/>
      <c r="C995012" s="75"/>
    </row>
    <row r="995013" spans="2:3" x14ac:dyDescent="0.25">
      <c r="B995013" s="76"/>
      <c r="C995013" s="75"/>
    </row>
    <row r="995014" spans="2:3" x14ac:dyDescent="0.25">
      <c r="B995014" s="76"/>
      <c r="C995014" s="75"/>
    </row>
    <row r="995015" spans="2:3" x14ac:dyDescent="0.25">
      <c r="B995015" s="76"/>
      <c r="C995015" s="75"/>
    </row>
    <row r="995125" spans="2:3" x14ac:dyDescent="0.25">
      <c r="B995125" s="76"/>
      <c r="C995125" s="75"/>
    </row>
    <row r="995126" spans="2:3" x14ac:dyDescent="0.25">
      <c r="B995126" s="76"/>
      <c r="C995126" s="75"/>
    </row>
    <row r="995127" spans="2:3" x14ac:dyDescent="0.25">
      <c r="B995127" s="76"/>
      <c r="C995127" s="75"/>
    </row>
    <row r="995128" spans="2:3" x14ac:dyDescent="0.25">
      <c r="B995128" s="76"/>
      <c r="C995128" s="75"/>
    </row>
    <row r="995129" spans="2:3" x14ac:dyDescent="0.25">
      <c r="B995129" s="76"/>
      <c r="C995129" s="75"/>
    </row>
    <row r="995130" spans="2:3" x14ac:dyDescent="0.25">
      <c r="B995130" s="76"/>
      <c r="C995130" s="75"/>
    </row>
    <row r="995131" spans="2:3" x14ac:dyDescent="0.25">
      <c r="B995131" s="76"/>
      <c r="C995131" s="75"/>
    </row>
    <row r="995132" spans="2:3" x14ac:dyDescent="0.25">
      <c r="B995132" s="76"/>
      <c r="C995132" s="75"/>
    </row>
    <row r="995133" spans="2:3" x14ac:dyDescent="0.25">
      <c r="B995133" s="76"/>
      <c r="C995133" s="75"/>
    </row>
    <row r="995134" spans="2:3" x14ac:dyDescent="0.25">
      <c r="B995134" s="76"/>
      <c r="C995134" s="75"/>
    </row>
    <row r="995135" spans="2:3" x14ac:dyDescent="0.25">
      <c r="B995135" s="76"/>
      <c r="C995135" s="75"/>
    </row>
    <row r="995136" spans="2:3" x14ac:dyDescent="0.25">
      <c r="B995136" s="76"/>
      <c r="C995136" s="75"/>
    </row>
    <row r="995137" spans="2:3" x14ac:dyDescent="0.25">
      <c r="B995137" s="76"/>
      <c r="C995137" s="75"/>
    </row>
    <row r="995247" spans="2:3" x14ac:dyDescent="0.25">
      <c r="B995247" s="76"/>
      <c r="C995247" s="75"/>
    </row>
    <row r="995248" spans="2:3" x14ac:dyDescent="0.25">
      <c r="B995248" s="76"/>
      <c r="C995248" s="75"/>
    </row>
    <row r="995249" spans="2:3" x14ac:dyDescent="0.25">
      <c r="B995249" s="76"/>
      <c r="C995249" s="75"/>
    </row>
    <row r="995250" spans="2:3" x14ac:dyDescent="0.25">
      <c r="B995250" s="76"/>
      <c r="C995250" s="75"/>
    </row>
    <row r="995251" spans="2:3" x14ac:dyDescent="0.25">
      <c r="B995251" s="76"/>
      <c r="C995251" s="75"/>
    </row>
    <row r="995252" spans="2:3" x14ac:dyDescent="0.25">
      <c r="B995252" s="76"/>
      <c r="C995252" s="75"/>
    </row>
    <row r="995253" spans="2:3" x14ac:dyDescent="0.25">
      <c r="B995253" s="76"/>
      <c r="C995253" s="75"/>
    </row>
    <row r="995254" spans="2:3" x14ac:dyDescent="0.25">
      <c r="B995254" s="76"/>
      <c r="C995254" s="75"/>
    </row>
    <row r="995255" spans="2:3" x14ac:dyDescent="0.25">
      <c r="B995255" s="76"/>
      <c r="C995255" s="75"/>
    </row>
    <row r="995256" spans="2:3" x14ac:dyDescent="0.25">
      <c r="B995256" s="76"/>
      <c r="C995256" s="75"/>
    </row>
    <row r="995257" spans="2:3" x14ac:dyDescent="0.25">
      <c r="B995257" s="76"/>
      <c r="C995257" s="75"/>
    </row>
    <row r="995258" spans="2:3" x14ac:dyDescent="0.25">
      <c r="B995258" s="76"/>
      <c r="C995258" s="75"/>
    </row>
    <row r="995259" spans="2:3" x14ac:dyDescent="0.25">
      <c r="B995259" s="76"/>
      <c r="C995259" s="75"/>
    </row>
    <row r="995369" spans="2:3" x14ac:dyDescent="0.25">
      <c r="B995369" s="76"/>
      <c r="C995369" s="75"/>
    </row>
    <row r="995370" spans="2:3" x14ac:dyDescent="0.25">
      <c r="B995370" s="76"/>
      <c r="C995370" s="75"/>
    </row>
    <row r="995371" spans="2:3" x14ac:dyDescent="0.25">
      <c r="B995371" s="76"/>
      <c r="C995371" s="75"/>
    </row>
    <row r="995372" spans="2:3" x14ac:dyDescent="0.25">
      <c r="B995372" s="76"/>
      <c r="C995372" s="75"/>
    </row>
    <row r="995373" spans="2:3" x14ac:dyDescent="0.25">
      <c r="B995373" s="76"/>
      <c r="C995373" s="75"/>
    </row>
    <row r="995374" spans="2:3" x14ac:dyDescent="0.25">
      <c r="B995374" s="76"/>
      <c r="C995374" s="75"/>
    </row>
    <row r="995375" spans="2:3" x14ac:dyDescent="0.25">
      <c r="B995375" s="76"/>
      <c r="C995375" s="75"/>
    </row>
    <row r="995376" spans="2:3" x14ac:dyDescent="0.25">
      <c r="B995376" s="76"/>
      <c r="C995376" s="75"/>
    </row>
    <row r="995377" spans="2:3" x14ac:dyDescent="0.25">
      <c r="B995377" s="76"/>
      <c r="C995377" s="75"/>
    </row>
    <row r="995378" spans="2:3" x14ac:dyDescent="0.25">
      <c r="B995378" s="76"/>
      <c r="C995378" s="75"/>
    </row>
    <row r="995379" spans="2:3" x14ac:dyDescent="0.25">
      <c r="B995379" s="76"/>
      <c r="C995379" s="75"/>
    </row>
    <row r="995380" spans="2:3" x14ac:dyDescent="0.25">
      <c r="B995380" s="76"/>
      <c r="C995380" s="75"/>
    </row>
    <row r="995381" spans="2:3" x14ac:dyDescent="0.25">
      <c r="B995381" s="76"/>
      <c r="C995381" s="75"/>
    </row>
    <row r="995491" spans="2:3" x14ac:dyDescent="0.25">
      <c r="B995491" s="76"/>
      <c r="C995491" s="75"/>
    </row>
    <row r="995492" spans="2:3" x14ac:dyDescent="0.25">
      <c r="B995492" s="76"/>
      <c r="C995492" s="75"/>
    </row>
    <row r="995493" spans="2:3" x14ac:dyDescent="0.25">
      <c r="B995493" s="76"/>
      <c r="C995493" s="75"/>
    </row>
    <row r="995494" spans="2:3" x14ac:dyDescent="0.25">
      <c r="B995494" s="76"/>
      <c r="C995494" s="75"/>
    </row>
    <row r="995495" spans="2:3" x14ac:dyDescent="0.25">
      <c r="B995495" s="76"/>
      <c r="C995495" s="75"/>
    </row>
    <row r="995496" spans="2:3" x14ac:dyDescent="0.25">
      <c r="B995496" s="76"/>
      <c r="C995496" s="75"/>
    </row>
    <row r="995497" spans="2:3" x14ac:dyDescent="0.25">
      <c r="B995497" s="76"/>
      <c r="C995497" s="75"/>
    </row>
    <row r="995498" spans="2:3" x14ac:dyDescent="0.25">
      <c r="B995498" s="76"/>
      <c r="C995498" s="75"/>
    </row>
    <row r="995499" spans="2:3" x14ac:dyDescent="0.25">
      <c r="B995499" s="76"/>
      <c r="C995499" s="75"/>
    </row>
    <row r="995500" spans="2:3" x14ac:dyDescent="0.25">
      <c r="B995500" s="76"/>
      <c r="C995500" s="75"/>
    </row>
    <row r="995501" spans="2:3" x14ac:dyDescent="0.25">
      <c r="B995501" s="76"/>
      <c r="C995501" s="75"/>
    </row>
    <row r="995502" spans="2:3" x14ac:dyDescent="0.25">
      <c r="B995502" s="76"/>
      <c r="C995502" s="75"/>
    </row>
    <row r="995503" spans="2:3" x14ac:dyDescent="0.25">
      <c r="B995503" s="76"/>
      <c r="C995503" s="75"/>
    </row>
    <row r="995613" spans="2:3" x14ac:dyDescent="0.25">
      <c r="B995613" s="76"/>
      <c r="C995613" s="75"/>
    </row>
    <row r="995614" spans="2:3" x14ac:dyDescent="0.25">
      <c r="B995614" s="76"/>
      <c r="C995614" s="75"/>
    </row>
    <row r="995615" spans="2:3" x14ac:dyDescent="0.25">
      <c r="B995615" s="76"/>
      <c r="C995615" s="75"/>
    </row>
    <row r="995616" spans="2:3" x14ac:dyDescent="0.25">
      <c r="B995616" s="76"/>
      <c r="C995616" s="75"/>
    </row>
    <row r="995617" spans="2:3" x14ac:dyDescent="0.25">
      <c r="B995617" s="76"/>
      <c r="C995617" s="75"/>
    </row>
    <row r="995618" spans="2:3" x14ac:dyDescent="0.25">
      <c r="B995618" s="76"/>
      <c r="C995618" s="75"/>
    </row>
    <row r="995619" spans="2:3" x14ac:dyDescent="0.25">
      <c r="B995619" s="76"/>
      <c r="C995619" s="75"/>
    </row>
    <row r="995620" spans="2:3" x14ac:dyDescent="0.25">
      <c r="B995620" s="76"/>
      <c r="C995620" s="75"/>
    </row>
    <row r="995621" spans="2:3" x14ac:dyDescent="0.25">
      <c r="B995621" s="76"/>
      <c r="C995621" s="75"/>
    </row>
    <row r="995622" spans="2:3" x14ac:dyDescent="0.25">
      <c r="B995622" s="76"/>
      <c r="C995622" s="75"/>
    </row>
    <row r="995623" spans="2:3" x14ac:dyDescent="0.25">
      <c r="B995623" s="76"/>
      <c r="C995623" s="75"/>
    </row>
    <row r="995624" spans="2:3" x14ac:dyDescent="0.25">
      <c r="B995624" s="76"/>
      <c r="C995624" s="75"/>
    </row>
    <row r="995625" spans="2:3" x14ac:dyDescent="0.25">
      <c r="B995625" s="76"/>
      <c r="C995625" s="75"/>
    </row>
    <row r="995735" spans="2:3" x14ac:dyDescent="0.25">
      <c r="B995735" s="76"/>
      <c r="C995735" s="75"/>
    </row>
    <row r="995736" spans="2:3" x14ac:dyDescent="0.25">
      <c r="B995736" s="76"/>
      <c r="C995736" s="75"/>
    </row>
    <row r="995737" spans="2:3" x14ac:dyDescent="0.25">
      <c r="B995737" s="76"/>
      <c r="C995737" s="75"/>
    </row>
    <row r="995738" spans="2:3" x14ac:dyDescent="0.25">
      <c r="B995738" s="76"/>
      <c r="C995738" s="75"/>
    </row>
    <row r="995739" spans="2:3" x14ac:dyDescent="0.25">
      <c r="B995739" s="76"/>
      <c r="C995739" s="75"/>
    </row>
    <row r="995740" spans="2:3" x14ac:dyDescent="0.25">
      <c r="B995740" s="76"/>
      <c r="C995740" s="75"/>
    </row>
    <row r="995741" spans="2:3" x14ac:dyDescent="0.25">
      <c r="B995741" s="76"/>
      <c r="C995741" s="75"/>
    </row>
    <row r="995742" spans="2:3" x14ac:dyDescent="0.25">
      <c r="B995742" s="76"/>
      <c r="C995742" s="75"/>
    </row>
    <row r="995743" spans="2:3" x14ac:dyDescent="0.25">
      <c r="B995743" s="76"/>
      <c r="C995743" s="75"/>
    </row>
    <row r="995744" spans="2:3" x14ac:dyDescent="0.25">
      <c r="B995744" s="76"/>
      <c r="C995744" s="75"/>
    </row>
    <row r="995745" spans="2:3" x14ac:dyDescent="0.25">
      <c r="B995745" s="76"/>
      <c r="C995745" s="75"/>
    </row>
    <row r="995746" spans="2:3" x14ac:dyDescent="0.25">
      <c r="B995746" s="76"/>
      <c r="C995746" s="75"/>
    </row>
    <row r="995747" spans="2:3" x14ac:dyDescent="0.25">
      <c r="B995747" s="76"/>
      <c r="C995747" s="75"/>
    </row>
    <row r="995857" spans="2:3" x14ac:dyDescent="0.25">
      <c r="B995857" s="76"/>
      <c r="C995857" s="75"/>
    </row>
    <row r="995858" spans="2:3" x14ac:dyDescent="0.25">
      <c r="B995858" s="76"/>
      <c r="C995858" s="75"/>
    </row>
    <row r="995859" spans="2:3" x14ac:dyDescent="0.25">
      <c r="B995859" s="76"/>
      <c r="C995859" s="75"/>
    </row>
    <row r="995860" spans="2:3" x14ac:dyDescent="0.25">
      <c r="B995860" s="76"/>
      <c r="C995860" s="75"/>
    </row>
    <row r="995861" spans="2:3" x14ac:dyDescent="0.25">
      <c r="B995861" s="76"/>
      <c r="C995861" s="75"/>
    </row>
    <row r="995862" spans="2:3" x14ac:dyDescent="0.25">
      <c r="B995862" s="76"/>
      <c r="C995862" s="75"/>
    </row>
    <row r="995863" spans="2:3" x14ac:dyDescent="0.25">
      <c r="B995863" s="76"/>
      <c r="C995863" s="75"/>
    </row>
    <row r="995864" spans="2:3" x14ac:dyDescent="0.25">
      <c r="B995864" s="76"/>
      <c r="C995864" s="75"/>
    </row>
    <row r="995865" spans="2:3" x14ac:dyDescent="0.25">
      <c r="B995865" s="76"/>
      <c r="C995865" s="75"/>
    </row>
    <row r="995866" spans="2:3" x14ac:dyDescent="0.25">
      <c r="B995866" s="76"/>
      <c r="C995866" s="75"/>
    </row>
    <row r="995867" spans="2:3" x14ac:dyDescent="0.25">
      <c r="B995867" s="76"/>
      <c r="C995867" s="75"/>
    </row>
    <row r="995868" spans="2:3" x14ac:dyDescent="0.25">
      <c r="B995868" s="76"/>
      <c r="C995868" s="75"/>
    </row>
    <row r="995869" spans="2:3" x14ac:dyDescent="0.25">
      <c r="B995869" s="76"/>
      <c r="C995869" s="75"/>
    </row>
    <row r="995979" spans="2:3" x14ac:dyDescent="0.25">
      <c r="B995979" s="76"/>
      <c r="C995979" s="75"/>
    </row>
    <row r="995980" spans="2:3" x14ac:dyDescent="0.25">
      <c r="B995980" s="76"/>
      <c r="C995980" s="75"/>
    </row>
    <row r="995981" spans="2:3" x14ac:dyDescent="0.25">
      <c r="B995981" s="76"/>
      <c r="C995981" s="75"/>
    </row>
    <row r="995982" spans="2:3" x14ac:dyDescent="0.25">
      <c r="B995982" s="76"/>
      <c r="C995982" s="75"/>
    </row>
    <row r="995983" spans="2:3" x14ac:dyDescent="0.25">
      <c r="B995983" s="76"/>
      <c r="C995983" s="75"/>
    </row>
    <row r="995984" spans="2:3" x14ac:dyDescent="0.25">
      <c r="B995984" s="76"/>
      <c r="C995984" s="75"/>
    </row>
    <row r="995985" spans="2:3" x14ac:dyDescent="0.25">
      <c r="B995985" s="76"/>
      <c r="C995985" s="75"/>
    </row>
    <row r="995986" spans="2:3" x14ac:dyDescent="0.25">
      <c r="B995986" s="76"/>
      <c r="C995986" s="75"/>
    </row>
    <row r="995987" spans="2:3" x14ac:dyDescent="0.25">
      <c r="B995987" s="76"/>
      <c r="C995987" s="75"/>
    </row>
    <row r="995988" spans="2:3" x14ac:dyDescent="0.25">
      <c r="B995988" s="76"/>
      <c r="C995988" s="75"/>
    </row>
    <row r="995989" spans="2:3" x14ac:dyDescent="0.25">
      <c r="B995989" s="76"/>
      <c r="C995989" s="75"/>
    </row>
    <row r="995990" spans="2:3" x14ac:dyDescent="0.25">
      <c r="B995990" s="76"/>
      <c r="C995990" s="75"/>
    </row>
    <row r="995991" spans="2:3" x14ac:dyDescent="0.25">
      <c r="B995991" s="76"/>
      <c r="C995991" s="75"/>
    </row>
    <row r="996101" spans="2:3" x14ac:dyDescent="0.25">
      <c r="B996101" s="76"/>
      <c r="C996101" s="75"/>
    </row>
    <row r="996102" spans="2:3" x14ac:dyDescent="0.25">
      <c r="B996102" s="76"/>
      <c r="C996102" s="75"/>
    </row>
    <row r="996103" spans="2:3" x14ac:dyDescent="0.25">
      <c r="B996103" s="76"/>
      <c r="C996103" s="75"/>
    </row>
    <row r="996104" spans="2:3" x14ac:dyDescent="0.25">
      <c r="B996104" s="76"/>
      <c r="C996104" s="75"/>
    </row>
    <row r="996105" spans="2:3" x14ac:dyDescent="0.25">
      <c r="B996105" s="76"/>
      <c r="C996105" s="75"/>
    </row>
    <row r="996106" spans="2:3" x14ac:dyDescent="0.25">
      <c r="B996106" s="76"/>
      <c r="C996106" s="75"/>
    </row>
    <row r="996107" spans="2:3" x14ac:dyDescent="0.25">
      <c r="B996107" s="76"/>
      <c r="C996107" s="75"/>
    </row>
    <row r="996108" spans="2:3" x14ac:dyDescent="0.25">
      <c r="B996108" s="76"/>
      <c r="C996108" s="75"/>
    </row>
    <row r="996109" spans="2:3" x14ac:dyDescent="0.25">
      <c r="B996109" s="76"/>
      <c r="C996109" s="75"/>
    </row>
    <row r="996110" spans="2:3" x14ac:dyDescent="0.25">
      <c r="B996110" s="76"/>
      <c r="C996110" s="75"/>
    </row>
    <row r="996111" spans="2:3" x14ac:dyDescent="0.25">
      <c r="B996111" s="76"/>
      <c r="C996111" s="75"/>
    </row>
    <row r="996112" spans="2:3" x14ac:dyDescent="0.25">
      <c r="B996112" s="76"/>
      <c r="C996112" s="75"/>
    </row>
    <row r="996113" spans="2:3" x14ac:dyDescent="0.25">
      <c r="B996113" s="76"/>
      <c r="C996113" s="75"/>
    </row>
    <row r="996223" spans="2:3" x14ac:dyDescent="0.25">
      <c r="B996223" s="76"/>
      <c r="C996223" s="75"/>
    </row>
    <row r="996224" spans="2:3" x14ac:dyDescent="0.25">
      <c r="B996224" s="76"/>
      <c r="C996224" s="75"/>
    </row>
    <row r="996225" spans="2:3" x14ac:dyDescent="0.25">
      <c r="B996225" s="76"/>
      <c r="C996225" s="75"/>
    </row>
    <row r="996226" spans="2:3" x14ac:dyDescent="0.25">
      <c r="B996226" s="76"/>
      <c r="C996226" s="75"/>
    </row>
    <row r="996227" spans="2:3" x14ac:dyDescent="0.25">
      <c r="B996227" s="76"/>
      <c r="C996227" s="75"/>
    </row>
    <row r="996228" spans="2:3" x14ac:dyDescent="0.25">
      <c r="B996228" s="76"/>
      <c r="C996228" s="75"/>
    </row>
    <row r="996229" spans="2:3" x14ac:dyDescent="0.25">
      <c r="B996229" s="76"/>
      <c r="C996229" s="75"/>
    </row>
    <row r="996230" spans="2:3" x14ac:dyDescent="0.25">
      <c r="B996230" s="76"/>
      <c r="C996230" s="75"/>
    </row>
    <row r="996231" spans="2:3" x14ac:dyDescent="0.25">
      <c r="B996231" s="76"/>
      <c r="C996231" s="75"/>
    </row>
    <row r="996232" spans="2:3" x14ac:dyDescent="0.25">
      <c r="B996232" s="76"/>
      <c r="C996232" s="75"/>
    </row>
    <row r="996233" spans="2:3" x14ac:dyDescent="0.25">
      <c r="B996233" s="76"/>
      <c r="C996233" s="75"/>
    </row>
    <row r="996234" spans="2:3" x14ac:dyDescent="0.25">
      <c r="B996234" s="76"/>
      <c r="C996234" s="75"/>
    </row>
    <row r="996235" spans="2:3" x14ac:dyDescent="0.25">
      <c r="B996235" s="76"/>
      <c r="C996235" s="75"/>
    </row>
    <row r="996345" spans="2:3" x14ac:dyDescent="0.25">
      <c r="B996345" s="76"/>
      <c r="C996345" s="75"/>
    </row>
    <row r="996346" spans="2:3" x14ac:dyDescent="0.25">
      <c r="B996346" s="76"/>
      <c r="C996346" s="75"/>
    </row>
    <row r="996347" spans="2:3" x14ac:dyDescent="0.25">
      <c r="B996347" s="76"/>
      <c r="C996347" s="75"/>
    </row>
    <row r="996348" spans="2:3" x14ac:dyDescent="0.25">
      <c r="B996348" s="76"/>
      <c r="C996348" s="75"/>
    </row>
    <row r="996349" spans="2:3" x14ac:dyDescent="0.25">
      <c r="B996349" s="76"/>
      <c r="C996349" s="75"/>
    </row>
    <row r="996350" spans="2:3" x14ac:dyDescent="0.25">
      <c r="B996350" s="76"/>
      <c r="C996350" s="75"/>
    </row>
    <row r="996351" spans="2:3" x14ac:dyDescent="0.25">
      <c r="B996351" s="76"/>
      <c r="C996351" s="75"/>
    </row>
    <row r="996352" spans="2:3" x14ac:dyDescent="0.25">
      <c r="B996352" s="76"/>
      <c r="C996352" s="75"/>
    </row>
    <row r="996353" spans="2:3" x14ac:dyDescent="0.25">
      <c r="B996353" s="76"/>
      <c r="C996353" s="75"/>
    </row>
    <row r="996354" spans="2:3" x14ac:dyDescent="0.25">
      <c r="B996354" s="76"/>
      <c r="C996354" s="75"/>
    </row>
    <row r="996355" spans="2:3" x14ac:dyDescent="0.25">
      <c r="B996355" s="76"/>
      <c r="C996355" s="75"/>
    </row>
    <row r="996356" spans="2:3" x14ac:dyDescent="0.25">
      <c r="B996356" s="76"/>
      <c r="C996356" s="75"/>
    </row>
    <row r="996357" spans="2:3" x14ac:dyDescent="0.25">
      <c r="B996357" s="76"/>
      <c r="C996357" s="75"/>
    </row>
    <row r="996467" spans="2:3" x14ac:dyDescent="0.25">
      <c r="B996467" s="76"/>
      <c r="C996467" s="75"/>
    </row>
    <row r="996468" spans="2:3" x14ac:dyDescent="0.25">
      <c r="B996468" s="76"/>
      <c r="C996468" s="75"/>
    </row>
    <row r="996469" spans="2:3" x14ac:dyDescent="0.25">
      <c r="B996469" s="76"/>
      <c r="C996469" s="75"/>
    </row>
    <row r="996470" spans="2:3" x14ac:dyDescent="0.25">
      <c r="B996470" s="76"/>
      <c r="C996470" s="75"/>
    </row>
    <row r="996471" spans="2:3" x14ac:dyDescent="0.25">
      <c r="B996471" s="76"/>
      <c r="C996471" s="75"/>
    </row>
    <row r="996472" spans="2:3" x14ac:dyDescent="0.25">
      <c r="B996472" s="76"/>
      <c r="C996472" s="75"/>
    </row>
    <row r="996473" spans="2:3" x14ac:dyDescent="0.25">
      <c r="B996473" s="76"/>
      <c r="C996473" s="75"/>
    </row>
    <row r="996474" spans="2:3" x14ac:dyDescent="0.25">
      <c r="B996474" s="76"/>
      <c r="C996474" s="75"/>
    </row>
    <row r="996475" spans="2:3" x14ac:dyDescent="0.25">
      <c r="B996475" s="76"/>
      <c r="C996475" s="75"/>
    </row>
    <row r="996476" spans="2:3" x14ac:dyDescent="0.25">
      <c r="B996476" s="76"/>
      <c r="C996476" s="75"/>
    </row>
    <row r="996477" spans="2:3" x14ac:dyDescent="0.25">
      <c r="B996477" s="76"/>
      <c r="C996477" s="75"/>
    </row>
    <row r="996478" spans="2:3" x14ac:dyDescent="0.25">
      <c r="B996478" s="76"/>
      <c r="C996478" s="75"/>
    </row>
    <row r="996479" spans="2:3" x14ac:dyDescent="0.25">
      <c r="B996479" s="76"/>
      <c r="C996479" s="75"/>
    </row>
    <row r="996589" spans="2:3" x14ac:dyDescent="0.25">
      <c r="B996589" s="76"/>
      <c r="C996589" s="75"/>
    </row>
    <row r="996590" spans="2:3" x14ac:dyDescent="0.25">
      <c r="B996590" s="76"/>
      <c r="C996590" s="75"/>
    </row>
    <row r="996591" spans="2:3" x14ac:dyDescent="0.25">
      <c r="B996591" s="76"/>
      <c r="C996591" s="75"/>
    </row>
    <row r="996592" spans="2:3" x14ac:dyDescent="0.25">
      <c r="B996592" s="76"/>
      <c r="C996592" s="75"/>
    </row>
    <row r="996593" spans="2:3" x14ac:dyDescent="0.25">
      <c r="B996593" s="76"/>
      <c r="C996593" s="75"/>
    </row>
    <row r="996594" spans="2:3" x14ac:dyDescent="0.25">
      <c r="B996594" s="76"/>
      <c r="C996594" s="75"/>
    </row>
    <row r="996595" spans="2:3" x14ac:dyDescent="0.25">
      <c r="B996595" s="76"/>
      <c r="C996595" s="75"/>
    </row>
    <row r="996596" spans="2:3" x14ac:dyDescent="0.25">
      <c r="B996596" s="76"/>
      <c r="C996596" s="75"/>
    </row>
    <row r="996597" spans="2:3" x14ac:dyDescent="0.25">
      <c r="B996597" s="76"/>
      <c r="C996597" s="75"/>
    </row>
    <row r="996598" spans="2:3" x14ac:dyDescent="0.25">
      <c r="B996598" s="76"/>
      <c r="C996598" s="75"/>
    </row>
    <row r="996599" spans="2:3" x14ac:dyDescent="0.25">
      <c r="B996599" s="76"/>
      <c r="C996599" s="75"/>
    </row>
    <row r="996600" spans="2:3" x14ac:dyDescent="0.25">
      <c r="B996600" s="76"/>
      <c r="C996600" s="75"/>
    </row>
    <row r="996601" spans="2:3" x14ac:dyDescent="0.25">
      <c r="B996601" s="76"/>
      <c r="C996601" s="75"/>
    </row>
    <row r="996711" spans="2:3" x14ac:dyDescent="0.25">
      <c r="B996711" s="76"/>
      <c r="C996711" s="75"/>
    </row>
    <row r="996712" spans="2:3" x14ac:dyDescent="0.25">
      <c r="B996712" s="76"/>
      <c r="C996712" s="75"/>
    </row>
    <row r="996713" spans="2:3" x14ac:dyDescent="0.25">
      <c r="B996713" s="76"/>
      <c r="C996713" s="75"/>
    </row>
    <row r="996714" spans="2:3" x14ac:dyDescent="0.25">
      <c r="B996714" s="76"/>
      <c r="C996714" s="75"/>
    </row>
    <row r="996715" spans="2:3" x14ac:dyDescent="0.25">
      <c r="B996715" s="76"/>
      <c r="C996715" s="75"/>
    </row>
    <row r="996716" spans="2:3" x14ac:dyDescent="0.25">
      <c r="B996716" s="76"/>
      <c r="C996716" s="75"/>
    </row>
    <row r="996717" spans="2:3" x14ac:dyDescent="0.25">
      <c r="B996717" s="76"/>
      <c r="C996717" s="75"/>
    </row>
    <row r="996718" spans="2:3" x14ac:dyDescent="0.25">
      <c r="B996718" s="76"/>
      <c r="C996718" s="75"/>
    </row>
    <row r="996719" spans="2:3" x14ac:dyDescent="0.25">
      <c r="B996719" s="76"/>
      <c r="C996719" s="75"/>
    </row>
    <row r="996720" spans="2:3" x14ac:dyDescent="0.25">
      <c r="B996720" s="76"/>
      <c r="C996720" s="75"/>
    </row>
    <row r="996721" spans="2:3" x14ac:dyDescent="0.25">
      <c r="B996721" s="76"/>
      <c r="C996721" s="75"/>
    </row>
    <row r="996722" spans="2:3" x14ac:dyDescent="0.25">
      <c r="B996722" s="76"/>
      <c r="C996722" s="75"/>
    </row>
    <row r="996723" spans="2:3" x14ac:dyDescent="0.25">
      <c r="B996723" s="76"/>
      <c r="C996723" s="75"/>
    </row>
    <row r="996833" spans="2:3" x14ac:dyDescent="0.25">
      <c r="B996833" s="76"/>
      <c r="C996833" s="75"/>
    </row>
    <row r="996834" spans="2:3" x14ac:dyDescent="0.25">
      <c r="B996834" s="76"/>
      <c r="C996834" s="75"/>
    </row>
    <row r="996835" spans="2:3" x14ac:dyDescent="0.25">
      <c r="B996835" s="76"/>
      <c r="C996835" s="75"/>
    </row>
    <row r="996836" spans="2:3" x14ac:dyDescent="0.25">
      <c r="B996836" s="76"/>
      <c r="C996836" s="75"/>
    </row>
    <row r="996837" spans="2:3" x14ac:dyDescent="0.25">
      <c r="B996837" s="76"/>
      <c r="C996837" s="75"/>
    </row>
    <row r="996838" spans="2:3" x14ac:dyDescent="0.25">
      <c r="B996838" s="76"/>
      <c r="C996838" s="75"/>
    </row>
    <row r="996839" spans="2:3" x14ac:dyDescent="0.25">
      <c r="B996839" s="76"/>
      <c r="C996839" s="75"/>
    </row>
    <row r="996840" spans="2:3" x14ac:dyDescent="0.25">
      <c r="B996840" s="76"/>
      <c r="C996840" s="75"/>
    </row>
    <row r="996841" spans="2:3" x14ac:dyDescent="0.25">
      <c r="B996841" s="76"/>
      <c r="C996841" s="75"/>
    </row>
    <row r="996842" spans="2:3" x14ac:dyDescent="0.25">
      <c r="B996842" s="76"/>
      <c r="C996842" s="75"/>
    </row>
    <row r="996843" spans="2:3" x14ac:dyDescent="0.25">
      <c r="B996843" s="76"/>
      <c r="C996843" s="75"/>
    </row>
    <row r="996844" spans="2:3" x14ac:dyDescent="0.25">
      <c r="B996844" s="76"/>
      <c r="C996844" s="75"/>
    </row>
    <row r="996845" spans="2:3" x14ac:dyDescent="0.25">
      <c r="B996845" s="76"/>
      <c r="C996845" s="75"/>
    </row>
    <row r="996955" spans="2:3" x14ac:dyDescent="0.25">
      <c r="B996955" s="76"/>
      <c r="C996955" s="75"/>
    </row>
    <row r="996956" spans="2:3" x14ac:dyDescent="0.25">
      <c r="B996956" s="76"/>
      <c r="C996956" s="75"/>
    </row>
    <row r="996957" spans="2:3" x14ac:dyDescent="0.25">
      <c r="B996957" s="76"/>
      <c r="C996957" s="75"/>
    </row>
    <row r="996958" spans="2:3" x14ac:dyDescent="0.25">
      <c r="B996958" s="76"/>
      <c r="C996958" s="75"/>
    </row>
    <row r="996959" spans="2:3" x14ac:dyDescent="0.25">
      <c r="B996959" s="76"/>
      <c r="C996959" s="75"/>
    </row>
    <row r="996960" spans="2:3" x14ac:dyDescent="0.25">
      <c r="B996960" s="76"/>
      <c r="C996960" s="75"/>
    </row>
    <row r="996961" spans="2:3" x14ac:dyDescent="0.25">
      <c r="B996961" s="76"/>
      <c r="C996961" s="75"/>
    </row>
    <row r="996962" spans="2:3" x14ac:dyDescent="0.25">
      <c r="B996962" s="76"/>
      <c r="C996962" s="75"/>
    </row>
    <row r="996963" spans="2:3" x14ac:dyDescent="0.25">
      <c r="B996963" s="76"/>
      <c r="C996963" s="75"/>
    </row>
    <row r="996964" spans="2:3" x14ac:dyDescent="0.25">
      <c r="B996964" s="76"/>
      <c r="C996964" s="75"/>
    </row>
    <row r="996965" spans="2:3" x14ac:dyDescent="0.25">
      <c r="B996965" s="76"/>
      <c r="C996965" s="75"/>
    </row>
    <row r="996966" spans="2:3" x14ac:dyDescent="0.25">
      <c r="B996966" s="76"/>
      <c r="C996966" s="75"/>
    </row>
    <row r="996967" spans="2:3" x14ac:dyDescent="0.25">
      <c r="B996967" s="76"/>
      <c r="C996967" s="75"/>
    </row>
    <row r="997077" spans="2:3" x14ac:dyDescent="0.25">
      <c r="B997077" s="76"/>
      <c r="C997077" s="75"/>
    </row>
    <row r="997078" spans="2:3" x14ac:dyDescent="0.25">
      <c r="B997078" s="76"/>
      <c r="C997078" s="75"/>
    </row>
    <row r="997079" spans="2:3" x14ac:dyDescent="0.25">
      <c r="B997079" s="76"/>
      <c r="C997079" s="75"/>
    </row>
    <row r="997080" spans="2:3" x14ac:dyDescent="0.25">
      <c r="B997080" s="76"/>
      <c r="C997080" s="75"/>
    </row>
    <row r="997081" spans="2:3" x14ac:dyDescent="0.25">
      <c r="B997081" s="76"/>
      <c r="C997081" s="75"/>
    </row>
    <row r="997082" spans="2:3" x14ac:dyDescent="0.25">
      <c r="B997082" s="76"/>
      <c r="C997082" s="75"/>
    </row>
    <row r="997083" spans="2:3" x14ac:dyDescent="0.25">
      <c r="B997083" s="76"/>
      <c r="C997083" s="75"/>
    </row>
    <row r="997084" spans="2:3" x14ac:dyDescent="0.25">
      <c r="B997084" s="76"/>
      <c r="C997084" s="75"/>
    </row>
    <row r="997085" spans="2:3" x14ac:dyDescent="0.25">
      <c r="B997085" s="76"/>
      <c r="C997085" s="75"/>
    </row>
    <row r="997086" spans="2:3" x14ac:dyDescent="0.25">
      <c r="B997086" s="76"/>
      <c r="C997086" s="75"/>
    </row>
    <row r="997087" spans="2:3" x14ac:dyDescent="0.25">
      <c r="B997087" s="76"/>
      <c r="C997087" s="75"/>
    </row>
    <row r="997088" spans="2:3" x14ac:dyDescent="0.25">
      <c r="B997088" s="76"/>
      <c r="C997088" s="75"/>
    </row>
    <row r="997089" spans="2:3" x14ac:dyDescent="0.25">
      <c r="B997089" s="76"/>
      <c r="C997089" s="75"/>
    </row>
    <row r="997199" spans="2:3" x14ac:dyDescent="0.25">
      <c r="B997199" s="76"/>
      <c r="C997199" s="75"/>
    </row>
    <row r="997200" spans="2:3" x14ac:dyDescent="0.25">
      <c r="B997200" s="76"/>
      <c r="C997200" s="75"/>
    </row>
    <row r="997201" spans="2:3" x14ac:dyDescent="0.25">
      <c r="B997201" s="76"/>
      <c r="C997201" s="75"/>
    </row>
    <row r="997202" spans="2:3" x14ac:dyDescent="0.25">
      <c r="B997202" s="76"/>
      <c r="C997202" s="75"/>
    </row>
    <row r="997203" spans="2:3" x14ac:dyDescent="0.25">
      <c r="B997203" s="76"/>
      <c r="C997203" s="75"/>
    </row>
    <row r="997204" spans="2:3" x14ac:dyDescent="0.25">
      <c r="B997204" s="76"/>
      <c r="C997204" s="75"/>
    </row>
    <row r="997205" spans="2:3" x14ac:dyDescent="0.25">
      <c r="B997205" s="76"/>
      <c r="C997205" s="75"/>
    </row>
    <row r="997206" spans="2:3" x14ac:dyDescent="0.25">
      <c r="B997206" s="76"/>
      <c r="C997206" s="75"/>
    </row>
    <row r="997207" spans="2:3" x14ac:dyDescent="0.25">
      <c r="B997207" s="76"/>
      <c r="C997207" s="75"/>
    </row>
    <row r="997208" spans="2:3" x14ac:dyDescent="0.25">
      <c r="B997208" s="76"/>
      <c r="C997208" s="75"/>
    </row>
    <row r="997209" spans="2:3" x14ac:dyDescent="0.25">
      <c r="B997209" s="76"/>
      <c r="C997209" s="75"/>
    </row>
    <row r="997210" spans="2:3" x14ac:dyDescent="0.25">
      <c r="B997210" s="76"/>
      <c r="C997210" s="75"/>
    </row>
    <row r="997211" spans="2:3" x14ac:dyDescent="0.25">
      <c r="B997211" s="76"/>
      <c r="C997211" s="75"/>
    </row>
    <row r="997321" spans="2:3" x14ac:dyDescent="0.25">
      <c r="B997321" s="76"/>
      <c r="C997321" s="75"/>
    </row>
    <row r="997322" spans="2:3" x14ac:dyDescent="0.25">
      <c r="B997322" s="76"/>
      <c r="C997322" s="75"/>
    </row>
    <row r="997323" spans="2:3" x14ac:dyDescent="0.25">
      <c r="B997323" s="76"/>
      <c r="C997323" s="75"/>
    </row>
    <row r="997324" spans="2:3" x14ac:dyDescent="0.25">
      <c r="B997324" s="76"/>
      <c r="C997324" s="75"/>
    </row>
    <row r="997325" spans="2:3" x14ac:dyDescent="0.25">
      <c r="B997325" s="76"/>
      <c r="C997325" s="75"/>
    </row>
    <row r="997326" spans="2:3" x14ac:dyDescent="0.25">
      <c r="B997326" s="76"/>
      <c r="C997326" s="75"/>
    </row>
    <row r="997327" spans="2:3" x14ac:dyDescent="0.25">
      <c r="B997327" s="76"/>
      <c r="C997327" s="75"/>
    </row>
    <row r="997328" spans="2:3" x14ac:dyDescent="0.25">
      <c r="B997328" s="76"/>
      <c r="C997328" s="75"/>
    </row>
    <row r="997329" spans="2:3" x14ac:dyDescent="0.25">
      <c r="B997329" s="76"/>
      <c r="C997329" s="75"/>
    </row>
    <row r="997330" spans="2:3" x14ac:dyDescent="0.25">
      <c r="B997330" s="76"/>
      <c r="C997330" s="75"/>
    </row>
    <row r="997331" spans="2:3" x14ac:dyDescent="0.25">
      <c r="B997331" s="76"/>
      <c r="C997331" s="75"/>
    </row>
    <row r="997332" spans="2:3" x14ac:dyDescent="0.25">
      <c r="B997332" s="76"/>
      <c r="C997332" s="75"/>
    </row>
    <row r="997333" spans="2:3" x14ac:dyDescent="0.25">
      <c r="B997333" s="76"/>
      <c r="C997333" s="75"/>
    </row>
    <row r="997443" spans="2:3" x14ac:dyDescent="0.25">
      <c r="B997443" s="76"/>
      <c r="C997443" s="75"/>
    </row>
    <row r="997444" spans="2:3" x14ac:dyDescent="0.25">
      <c r="B997444" s="76"/>
      <c r="C997444" s="75"/>
    </row>
    <row r="997445" spans="2:3" x14ac:dyDescent="0.25">
      <c r="B997445" s="76"/>
      <c r="C997445" s="75"/>
    </row>
    <row r="997446" spans="2:3" x14ac:dyDescent="0.25">
      <c r="B997446" s="76"/>
      <c r="C997446" s="75"/>
    </row>
    <row r="997447" spans="2:3" x14ac:dyDescent="0.25">
      <c r="B997447" s="76"/>
      <c r="C997447" s="75"/>
    </row>
    <row r="997448" spans="2:3" x14ac:dyDescent="0.25">
      <c r="B997448" s="76"/>
      <c r="C997448" s="75"/>
    </row>
    <row r="997449" spans="2:3" x14ac:dyDescent="0.25">
      <c r="B997449" s="76"/>
      <c r="C997449" s="75"/>
    </row>
    <row r="997450" spans="2:3" x14ac:dyDescent="0.25">
      <c r="B997450" s="76"/>
      <c r="C997450" s="75"/>
    </row>
    <row r="997451" spans="2:3" x14ac:dyDescent="0.25">
      <c r="B997451" s="76"/>
      <c r="C997451" s="75"/>
    </row>
    <row r="997452" spans="2:3" x14ac:dyDescent="0.25">
      <c r="B997452" s="76"/>
      <c r="C997452" s="75"/>
    </row>
    <row r="997453" spans="2:3" x14ac:dyDescent="0.25">
      <c r="B997453" s="76"/>
      <c r="C997453" s="75"/>
    </row>
    <row r="997454" spans="2:3" x14ac:dyDescent="0.25">
      <c r="B997454" s="76"/>
      <c r="C997454" s="75"/>
    </row>
    <row r="997455" spans="2:3" x14ac:dyDescent="0.25">
      <c r="B997455" s="76"/>
      <c r="C997455" s="75"/>
    </row>
    <row r="997565" spans="2:3" x14ac:dyDescent="0.25">
      <c r="B997565" s="76"/>
      <c r="C997565" s="75"/>
    </row>
    <row r="997566" spans="2:3" x14ac:dyDescent="0.25">
      <c r="B997566" s="76"/>
      <c r="C997566" s="75"/>
    </row>
    <row r="997567" spans="2:3" x14ac:dyDescent="0.25">
      <c r="B997567" s="76"/>
      <c r="C997567" s="75"/>
    </row>
    <row r="997568" spans="2:3" x14ac:dyDescent="0.25">
      <c r="B997568" s="76"/>
      <c r="C997568" s="75"/>
    </row>
    <row r="997569" spans="2:3" x14ac:dyDescent="0.25">
      <c r="B997569" s="76"/>
      <c r="C997569" s="75"/>
    </row>
    <row r="997570" spans="2:3" x14ac:dyDescent="0.25">
      <c r="B997570" s="76"/>
      <c r="C997570" s="75"/>
    </row>
    <row r="997571" spans="2:3" x14ac:dyDescent="0.25">
      <c r="B997571" s="76"/>
      <c r="C997571" s="75"/>
    </row>
    <row r="997572" spans="2:3" x14ac:dyDescent="0.25">
      <c r="B997572" s="76"/>
      <c r="C997572" s="75"/>
    </row>
    <row r="997573" spans="2:3" x14ac:dyDescent="0.25">
      <c r="B997573" s="76"/>
      <c r="C997573" s="75"/>
    </row>
    <row r="997574" spans="2:3" x14ac:dyDescent="0.25">
      <c r="B997574" s="76"/>
      <c r="C997574" s="75"/>
    </row>
    <row r="997575" spans="2:3" x14ac:dyDescent="0.25">
      <c r="B997575" s="76"/>
      <c r="C997575" s="75"/>
    </row>
    <row r="997576" spans="2:3" x14ac:dyDescent="0.25">
      <c r="B997576" s="76"/>
      <c r="C997576" s="75"/>
    </row>
    <row r="997577" spans="2:3" x14ac:dyDescent="0.25">
      <c r="B997577" s="76"/>
      <c r="C997577" s="75"/>
    </row>
    <row r="997687" spans="2:3" x14ac:dyDescent="0.25">
      <c r="B997687" s="76"/>
      <c r="C997687" s="75"/>
    </row>
    <row r="997688" spans="2:3" x14ac:dyDescent="0.25">
      <c r="B997688" s="76"/>
      <c r="C997688" s="75"/>
    </row>
    <row r="997689" spans="2:3" x14ac:dyDescent="0.25">
      <c r="B997689" s="76"/>
      <c r="C997689" s="75"/>
    </row>
    <row r="997690" spans="2:3" x14ac:dyDescent="0.25">
      <c r="B997690" s="76"/>
      <c r="C997690" s="75"/>
    </row>
    <row r="997691" spans="2:3" x14ac:dyDescent="0.25">
      <c r="B997691" s="76"/>
      <c r="C997691" s="75"/>
    </row>
    <row r="997692" spans="2:3" x14ac:dyDescent="0.25">
      <c r="B997692" s="76"/>
      <c r="C997692" s="75"/>
    </row>
    <row r="997693" spans="2:3" x14ac:dyDescent="0.25">
      <c r="B997693" s="76"/>
      <c r="C997693" s="75"/>
    </row>
    <row r="997694" spans="2:3" x14ac:dyDescent="0.25">
      <c r="B997694" s="76"/>
      <c r="C997694" s="75"/>
    </row>
    <row r="997695" spans="2:3" x14ac:dyDescent="0.25">
      <c r="B997695" s="76"/>
      <c r="C997695" s="75"/>
    </row>
    <row r="997696" spans="2:3" x14ac:dyDescent="0.25">
      <c r="B997696" s="76"/>
      <c r="C997696" s="75"/>
    </row>
    <row r="997697" spans="2:3" x14ac:dyDescent="0.25">
      <c r="B997697" s="76"/>
      <c r="C997697" s="75"/>
    </row>
    <row r="997698" spans="2:3" x14ac:dyDescent="0.25">
      <c r="B997698" s="76"/>
      <c r="C997698" s="75"/>
    </row>
    <row r="997699" spans="2:3" x14ac:dyDescent="0.25">
      <c r="B997699" s="76"/>
      <c r="C997699" s="75"/>
    </row>
    <row r="997809" spans="2:3" x14ac:dyDescent="0.25">
      <c r="B997809" s="76"/>
      <c r="C997809" s="75"/>
    </row>
    <row r="997810" spans="2:3" x14ac:dyDescent="0.25">
      <c r="B997810" s="76"/>
      <c r="C997810" s="75"/>
    </row>
    <row r="997811" spans="2:3" x14ac:dyDescent="0.25">
      <c r="B997811" s="76"/>
      <c r="C997811" s="75"/>
    </row>
    <row r="997812" spans="2:3" x14ac:dyDescent="0.25">
      <c r="B997812" s="76"/>
      <c r="C997812" s="75"/>
    </row>
    <row r="997813" spans="2:3" x14ac:dyDescent="0.25">
      <c r="B997813" s="76"/>
      <c r="C997813" s="75"/>
    </row>
    <row r="997814" spans="2:3" x14ac:dyDescent="0.25">
      <c r="B997814" s="76"/>
      <c r="C997814" s="75"/>
    </row>
    <row r="997815" spans="2:3" x14ac:dyDescent="0.25">
      <c r="B997815" s="76"/>
      <c r="C997815" s="75"/>
    </row>
    <row r="997816" spans="2:3" x14ac:dyDescent="0.25">
      <c r="B997816" s="76"/>
      <c r="C997816" s="75"/>
    </row>
    <row r="997817" spans="2:3" x14ac:dyDescent="0.25">
      <c r="B997817" s="76"/>
      <c r="C997817" s="75"/>
    </row>
    <row r="997818" spans="2:3" x14ac:dyDescent="0.25">
      <c r="B997818" s="76"/>
      <c r="C997818" s="75"/>
    </row>
    <row r="997819" spans="2:3" x14ac:dyDescent="0.25">
      <c r="B997819" s="76"/>
      <c r="C997819" s="75"/>
    </row>
    <row r="997820" spans="2:3" x14ac:dyDescent="0.25">
      <c r="B997820" s="76"/>
      <c r="C997820" s="75"/>
    </row>
    <row r="997821" spans="2:3" x14ac:dyDescent="0.25">
      <c r="B997821" s="76"/>
      <c r="C997821" s="75"/>
    </row>
    <row r="997931" spans="2:3" x14ac:dyDescent="0.25">
      <c r="B997931" s="76"/>
      <c r="C997931" s="75"/>
    </row>
    <row r="997932" spans="2:3" x14ac:dyDescent="0.25">
      <c r="B997932" s="76"/>
      <c r="C997932" s="75"/>
    </row>
    <row r="997933" spans="2:3" x14ac:dyDescent="0.25">
      <c r="B997933" s="76"/>
      <c r="C997933" s="75"/>
    </row>
    <row r="997934" spans="2:3" x14ac:dyDescent="0.25">
      <c r="B997934" s="76"/>
      <c r="C997934" s="75"/>
    </row>
    <row r="997935" spans="2:3" x14ac:dyDescent="0.25">
      <c r="B997935" s="76"/>
      <c r="C997935" s="75"/>
    </row>
    <row r="997936" spans="2:3" x14ac:dyDescent="0.25">
      <c r="B997936" s="76"/>
      <c r="C997936" s="75"/>
    </row>
    <row r="997937" spans="2:3" x14ac:dyDescent="0.25">
      <c r="B997937" s="76"/>
      <c r="C997937" s="75"/>
    </row>
    <row r="997938" spans="2:3" x14ac:dyDescent="0.25">
      <c r="B997938" s="76"/>
      <c r="C997938" s="75"/>
    </row>
    <row r="997939" spans="2:3" x14ac:dyDescent="0.25">
      <c r="B997939" s="76"/>
      <c r="C997939" s="75"/>
    </row>
    <row r="997940" spans="2:3" x14ac:dyDescent="0.25">
      <c r="B997940" s="76"/>
      <c r="C997940" s="75"/>
    </row>
    <row r="997941" spans="2:3" x14ac:dyDescent="0.25">
      <c r="B997941" s="76"/>
      <c r="C997941" s="75"/>
    </row>
    <row r="997942" spans="2:3" x14ac:dyDescent="0.25">
      <c r="B997942" s="76"/>
      <c r="C997942" s="75"/>
    </row>
    <row r="997943" spans="2:3" x14ac:dyDescent="0.25">
      <c r="B997943" s="76"/>
      <c r="C997943" s="75"/>
    </row>
    <row r="998053" spans="2:3" x14ac:dyDescent="0.25">
      <c r="B998053" s="76"/>
      <c r="C998053" s="75"/>
    </row>
    <row r="998054" spans="2:3" x14ac:dyDescent="0.25">
      <c r="B998054" s="76"/>
      <c r="C998054" s="75"/>
    </row>
    <row r="998055" spans="2:3" x14ac:dyDescent="0.25">
      <c r="B998055" s="76"/>
      <c r="C998055" s="75"/>
    </row>
    <row r="998056" spans="2:3" x14ac:dyDescent="0.25">
      <c r="B998056" s="76"/>
      <c r="C998056" s="75"/>
    </row>
    <row r="998057" spans="2:3" x14ac:dyDescent="0.25">
      <c r="B998057" s="76"/>
      <c r="C998057" s="75"/>
    </row>
    <row r="998058" spans="2:3" x14ac:dyDescent="0.25">
      <c r="B998058" s="76"/>
      <c r="C998058" s="75"/>
    </row>
    <row r="998059" spans="2:3" x14ac:dyDescent="0.25">
      <c r="B998059" s="76"/>
      <c r="C998059" s="75"/>
    </row>
    <row r="998060" spans="2:3" x14ac:dyDescent="0.25">
      <c r="B998060" s="76"/>
      <c r="C998060" s="75"/>
    </row>
    <row r="998061" spans="2:3" x14ac:dyDescent="0.25">
      <c r="B998061" s="76"/>
      <c r="C998061" s="75"/>
    </row>
    <row r="998062" spans="2:3" x14ac:dyDescent="0.25">
      <c r="B998062" s="76"/>
      <c r="C998062" s="75"/>
    </row>
    <row r="998063" spans="2:3" x14ac:dyDescent="0.25">
      <c r="B998063" s="76"/>
      <c r="C998063" s="75"/>
    </row>
    <row r="998064" spans="2:3" x14ac:dyDescent="0.25">
      <c r="B998064" s="76"/>
      <c r="C998064" s="75"/>
    </row>
    <row r="998065" spans="2:3" x14ac:dyDescent="0.25">
      <c r="B998065" s="76"/>
      <c r="C998065" s="75"/>
    </row>
    <row r="998175" spans="2:3" x14ac:dyDescent="0.25">
      <c r="B998175" s="76"/>
      <c r="C998175" s="75"/>
    </row>
    <row r="998176" spans="2:3" x14ac:dyDescent="0.25">
      <c r="B998176" s="76"/>
      <c r="C998176" s="75"/>
    </row>
    <row r="998177" spans="2:3" x14ac:dyDescent="0.25">
      <c r="B998177" s="76"/>
      <c r="C998177" s="75"/>
    </row>
    <row r="998178" spans="2:3" x14ac:dyDescent="0.25">
      <c r="B998178" s="76"/>
      <c r="C998178" s="75"/>
    </row>
    <row r="998179" spans="2:3" x14ac:dyDescent="0.25">
      <c r="B998179" s="76"/>
      <c r="C998179" s="75"/>
    </row>
    <row r="998180" spans="2:3" x14ac:dyDescent="0.25">
      <c r="B998180" s="76"/>
      <c r="C998180" s="75"/>
    </row>
    <row r="998181" spans="2:3" x14ac:dyDescent="0.25">
      <c r="B998181" s="76"/>
      <c r="C998181" s="75"/>
    </row>
    <row r="998182" spans="2:3" x14ac:dyDescent="0.25">
      <c r="B998182" s="76"/>
      <c r="C998182" s="75"/>
    </row>
    <row r="998183" spans="2:3" x14ac:dyDescent="0.25">
      <c r="B998183" s="76"/>
      <c r="C998183" s="75"/>
    </row>
    <row r="998184" spans="2:3" x14ac:dyDescent="0.25">
      <c r="B998184" s="76"/>
      <c r="C998184" s="75"/>
    </row>
    <row r="998185" spans="2:3" x14ac:dyDescent="0.25">
      <c r="B998185" s="76"/>
      <c r="C998185" s="75"/>
    </row>
    <row r="998186" spans="2:3" x14ac:dyDescent="0.25">
      <c r="B998186" s="76"/>
      <c r="C998186" s="75"/>
    </row>
    <row r="998187" spans="2:3" x14ac:dyDescent="0.25">
      <c r="B998187" s="76"/>
      <c r="C998187" s="75"/>
    </row>
    <row r="998297" spans="2:3" x14ac:dyDescent="0.25">
      <c r="B998297" s="76"/>
      <c r="C998297" s="75"/>
    </row>
    <row r="998298" spans="2:3" x14ac:dyDescent="0.25">
      <c r="B998298" s="76"/>
      <c r="C998298" s="75"/>
    </row>
    <row r="998299" spans="2:3" x14ac:dyDescent="0.25">
      <c r="B998299" s="76"/>
      <c r="C998299" s="75"/>
    </row>
    <row r="998300" spans="2:3" x14ac:dyDescent="0.25">
      <c r="B998300" s="76"/>
      <c r="C998300" s="75"/>
    </row>
    <row r="998301" spans="2:3" x14ac:dyDescent="0.25">
      <c r="B998301" s="76"/>
      <c r="C998301" s="75"/>
    </row>
    <row r="998302" spans="2:3" x14ac:dyDescent="0.25">
      <c r="B998302" s="76"/>
      <c r="C998302" s="75"/>
    </row>
    <row r="998303" spans="2:3" x14ac:dyDescent="0.25">
      <c r="B998303" s="76"/>
      <c r="C998303" s="75"/>
    </row>
    <row r="998304" spans="2:3" x14ac:dyDescent="0.25">
      <c r="B998304" s="76"/>
      <c r="C998304" s="75"/>
    </row>
    <row r="998305" spans="2:3" x14ac:dyDescent="0.25">
      <c r="B998305" s="76"/>
      <c r="C998305" s="75"/>
    </row>
    <row r="998306" spans="2:3" x14ac:dyDescent="0.25">
      <c r="B998306" s="76"/>
      <c r="C998306" s="75"/>
    </row>
    <row r="998307" spans="2:3" x14ac:dyDescent="0.25">
      <c r="B998307" s="76"/>
      <c r="C998307" s="75"/>
    </row>
    <row r="998308" spans="2:3" x14ac:dyDescent="0.25">
      <c r="B998308" s="76"/>
      <c r="C998308" s="75"/>
    </row>
    <row r="998309" spans="2:3" x14ac:dyDescent="0.25">
      <c r="B998309" s="76"/>
      <c r="C998309" s="75"/>
    </row>
    <row r="998419" spans="2:3" x14ac:dyDescent="0.25">
      <c r="B998419" s="76"/>
      <c r="C998419" s="75"/>
    </row>
    <row r="998420" spans="2:3" x14ac:dyDescent="0.25">
      <c r="B998420" s="76"/>
      <c r="C998420" s="75"/>
    </row>
    <row r="998421" spans="2:3" x14ac:dyDescent="0.25">
      <c r="B998421" s="76"/>
      <c r="C998421" s="75"/>
    </row>
    <row r="998422" spans="2:3" x14ac:dyDescent="0.25">
      <c r="B998422" s="76"/>
      <c r="C998422" s="75"/>
    </row>
    <row r="998423" spans="2:3" x14ac:dyDescent="0.25">
      <c r="B998423" s="76"/>
      <c r="C998423" s="75"/>
    </row>
    <row r="998424" spans="2:3" x14ac:dyDescent="0.25">
      <c r="B998424" s="76"/>
      <c r="C998424" s="75"/>
    </row>
    <row r="998425" spans="2:3" x14ac:dyDescent="0.25">
      <c r="B998425" s="76"/>
      <c r="C998425" s="75"/>
    </row>
    <row r="998426" spans="2:3" x14ac:dyDescent="0.25">
      <c r="B998426" s="76"/>
      <c r="C998426" s="75"/>
    </row>
    <row r="998427" spans="2:3" x14ac:dyDescent="0.25">
      <c r="B998427" s="76"/>
      <c r="C998427" s="75"/>
    </row>
    <row r="998428" spans="2:3" x14ac:dyDescent="0.25">
      <c r="B998428" s="76"/>
      <c r="C998428" s="75"/>
    </row>
    <row r="998429" spans="2:3" x14ac:dyDescent="0.25">
      <c r="B998429" s="76"/>
      <c r="C998429" s="75"/>
    </row>
    <row r="998430" spans="2:3" x14ac:dyDescent="0.25">
      <c r="B998430" s="76"/>
      <c r="C998430" s="75"/>
    </row>
    <row r="998431" spans="2:3" x14ac:dyDescent="0.25">
      <c r="B998431" s="76"/>
      <c r="C998431" s="75"/>
    </row>
    <row r="998541" spans="2:3" x14ac:dyDescent="0.25">
      <c r="B998541" s="76"/>
      <c r="C998541" s="75"/>
    </row>
    <row r="998542" spans="2:3" x14ac:dyDescent="0.25">
      <c r="B998542" s="76"/>
      <c r="C998542" s="75"/>
    </row>
    <row r="998543" spans="2:3" x14ac:dyDescent="0.25">
      <c r="B998543" s="76"/>
      <c r="C998543" s="75"/>
    </row>
    <row r="998544" spans="2:3" x14ac:dyDescent="0.25">
      <c r="B998544" s="76"/>
      <c r="C998544" s="75"/>
    </row>
    <row r="998545" spans="2:3" x14ac:dyDescent="0.25">
      <c r="B998545" s="76"/>
      <c r="C998545" s="75"/>
    </row>
    <row r="998546" spans="2:3" x14ac:dyDescent="0.25">
      <c r="B998546" s="76"/>
      <c r="C998546" s="75"/>
    </row>
    <row r="998547" spans="2:3" x14ac:dyDescent="0.25">
      <c r="B998547" s="76"/>
      <c r="C998547" s="75"/>
    </row>
    <row r="998548" spans="2:3" x14ac:dyDescent="0.25">
      <c r="B998548" s="76"/>
      <c r="C998548" s="75"/>
    </row>
    <row r="998549" spans="2:3" x14ac:dyDescent="0.25">
      <c r="B998549" s="76"/>
      <c r="C998549" s="75"/>
    </row>
    <row r="998550" spans="2:3" x14ac:dyDescent="0.25">
      <c r="B998550" s="76"/>
      <c r="C998550" s="75"/>
    </row>
    <row r="998551" spans="2:3" x14ac:dyDescent="0.25">
      <c r="B998551" s="76"/>
      <c r="C998551" s="75"/>
    </row>
    <row r="998552" spans="2:3" x14ac:dyDescent="0.25">
      <c r="B998552" s="76"/>
      <c r="C998552" s="75"/>
    </row>
    <row r="998553" spans="2:3" x14ac:dyDescent="0.25">
      <c r="B998553" s="76"/>
      <c r="C998553" s="75"/>
    </row>
    <row r="998663" spans="2:3" x14ac:dyDescent="0.25">
      <c r="B998663" s="76"/>
      <c r="C998663" s="75"/>
    </row>
    <row r="998664" spans="2:3" x14ac:dyDescent="0.25">
      <c r="B998664" s="76"/>
      <c r="C998664" s="75"/>
    </row>
    <row r="998665" spans="2:3" x14ac:dyDescent="0.25">
      <c r="B998665" s="76"/>
      <c r="C998665" s="75"/>
    </row>
    <row r="998666" spans="2:3" x14ac:dyDescent="0.25">
      <c r="B998666" s="76"/>
      <c r="C998666" s="75"/>
    </row>
    <row r="998667" spans="2:3" x14ac:dyDescent="0.25">
      <c r="B998667" s="76"/>
      <c r="C998667" s="75"/>
    </row>
    <row r="998668" spans="2:3" x14ac:dyDescent="0.25">
      <c r="B998668" s="76"/>
      <c r="C998668" s="75"/>
    </row>
    <row r="998669" spans="2:3" x14ac:dyDescent="0.25">
      <c r="B998669" s="76"/>
      <c r="C998669" s="75"/>
    </row>
    <row r="998670" spans="2:3" x14ac:dyDescent="0.25">
      <c r="B998670" s="76"/>
      <c r="C998670" s="75"/>
    </row>
    <row r="998671" spans="2:3" x14ac:dyDescent="0.25">
      <c r="B998671" s="76"/>
      <c r="C998671" s="75"/>
    </row>
    <row r="998672" spans="2:3" x14ac:dyDescent="0.25">
      <c r="B998672" s="76"/>
      <c r="C998672" s="75"/>
    </row>
    <row r="998673" spans="2:3" x14ac:dyDescent="0.25">
      <c r="B998673" s="76"/>
      <c r="C998673" s="75"/>
    </row>
    <row r="998674" spans="2:3" x14ac:dyDescent="0.25">
      <c r="B998674" s="76"/>
      <c r="C998674" s="75"/>
    </row>
    <row r="998675" spans="2:3" x14ac:dyDescent="0.25">
      <c r="B998675" s="76"/>
      <c r="C998675" s="75"/>
    </row>
    <row r="998785" spans="2:3" x14ac:dyDescent="0.25">
      <c r="B998785" s="76"/>
      <c r="C998785" s="75"/>
    </row>
    <row r="998786" spans="2:3" x14ac:dyDescent="0.25">
      <c r="B998786" s="76"/>
      <c r="C998786" s="75"/>
    </row>
    <row r="998787" spans="2:3" x14ac:dyDescent="0.25">
      <c r="B998787" s="76"/>
      <c r="C998787" s="75"/>
    </row>
    <row r="998788" spans="2:3" x14ac:dyDescent="0.25">
      <c r="B998788" s="76"/>
      <c r="C998788" s="75"/>
    </row>
    <row r="998789" spans="2:3" x14ac:dyDescent="0.25">
      <c r="B998789" s="76"/>
      <c r="C998789" s="75"/>
    </row>
    <row r="998790" spans="2:3" x14ac:dyDescent="0.25">
      <c r="B998790" s="76"/>
      <c r="C998790" s="75"/>
    </row>
    <row r="998791" spans="2:3" x14ac:dyDescent="0.25">
      <c r="B998791" s="76"/>
      <c r="C998791" s="75"/>
    </row>
    <row r="998792" spans="2:3" x14ac:dyDescent="0.25">
      <c r="B998792" s="76"/>
      <c r="C998792" s="75"/>
    </row>
    <row r="998793" spans="2:3" x14ac:dyDescent="0.25">
      <c r="B998793" s="76"/>
      <c r="C998793" s="75"/>
    </row>
    <row r="998794" spans="2:3" x14ac:dyDescent="0.25">
      <c r="B998794" s="76"/>
      <c r="C998794" s="75"/>
    </row>
    <row r="998795" spans="2:3" x14ac:dyDescent="0.25">
      <c r="B998795" s="76"/>
      <c r="C998795" s="75"/>
    </row>
    <row r="998796" spans="2:3" x14ac:dyDescent="0.25">
      <c r="B998796" s="76"/>
      <c r="C998796" s="75"/>
    </row>
    <row r="998797" spans="2:3" x14ac:dyDescent="0.25">
      <c r="B998797" s="76"/>
      <c r="C998797" s="75"/>
    </row>
    <row r="998907" spans="2:3" x14ac:dyDescent="0.25">
      <c r="B998907" s="76"/>
      <c r="C998907" s="75"/>
    </row>
    <row r="998908" spans="2:3" x14ac:dyDescent="0.25">
      <c r="B998908" s="76"/>
      <c r="C998908" s="75"/>
    </row>
    <row r="998909" spans="2:3" x14ac:dyDescent="0.25">
      <c r="B998909" s="76"/>
      <c r="C998909" s="75"/>
    </row>
    <row r="998910" spans="2:3" x14ac:dyDescent="0.25">
      <c r="B998910" s="76"/>
      <c r="C998910" s="75"/>
    </row>
    <row r="998911" spans="2:3" x14ac:dyDescent="0.25">
      <c r="B998911" s="76"/>
      <c r="C998911" s="75"/>
    </row>
    <row r="998912" spans="2:3" x14ac:dyDescent="0.25">
      <c r="B998912" s="76"/>
      <c r="C998912" s="75"/>
    </row>
    <row r="998913" spans="2:3" x14ac:dyDescent="0.25">
      <c r="B998913" s="76"/>
      <c r="C998913" s="75"/>
    </row>
    <row r="998914" spans="2:3" x14ac:dyDescent="0.25">
      <c r="B998914" s="76"/>
      <c r="C998914" s="75"/>
    </row>
    <row r="998915" spans="2:3" x14ac:dyDescent="0.25">
      <c r="B998915" s="76"/>
      <c r="C998915" s="75"/>
    </row>
    <row r="998916" spans="2:3" x14ac:dyDescent="0.25">
      <c r="B998916" s="76"/>
      <c r="C998916" s="75"/>
    </row>
    <row r="998917" spans="2:3" x14ac:dyDescent="0.25">
      <c r="B998917" s="76"/>
      <c r="C998917" s="75"/>
    </row>
    <row r="998918" spans="2:3" x14ac:dyDescent="0.25">
      <c r="B998918" s="76"/>
      <c r="C998918" s="75"/>
    </row>
    <row r="998919" spans="2:3" x14ac:dyDescent="0.25">
      <c r="B998919" s="76"/>
      <c r="C998919" s="75"/>
    </row>
    <row r="999029" spans="2:3" x14ac:dyDescent="0.25">
      <c r="B999029" s="76"/>
      <c r="C999029" s="75"/>
    </row>
    <row r="999030" spans="2:3" x14ac:dyDescent="0.25">
      <c r="B999030" s="76"/>
      <c r="C999030" s="75"/>
    </row>
    <row r="999031" spans="2:3" x14ac:dyDescent="0.25">
      <c r="B999031" s="76"/>
      <c r="C999031" s="75"/>
    </row>
    <row r="999032" spans="2:3" x14ac:dyDescent="0.25">
      <c r="B999032" s="76"/>
      <c r="C999032" s="75"/>
    </row>
    <row r="999033" spans="2:3" x14ac:dyDescent="0.25">
      <c r="B999033" s="76"/>
      <c r="C999033" s="75"/>
    </row>
    <row r="999034" spans="2:3" x14ac:dyDescent="0.25">
      <c r="B999034" s="76"/>
      <c r="C999034" s="75"/>
    </row>
    <row r="999035" spans="2:3" x14ac:dyDescent="0.25">
      <c r="B999035" s="76"/>
      <c r="C999035" s="75"/>
    </row>
    <row r="999036" spans="2:3" x14ac:dyDescent="0.25">
      <c r="B999036" s="76"/>
      <c r="C999036" s="75"/>
    </row>
    <row r="999037" spans="2:3" x14ac:dyDescent="0.25">
      <c r="B999037" s="76"/>
      <c r="C999037" s="75"/>
    </row>
    <row r="999038" spans="2:3" x14ac:dyDescent="0.25">
      <c r="B999038" s="76"/>
      <c r="C999038" s="75"/>
    </row>
    <row r="999039" spans="2:3" x14ac:dyDescent="0.25">
      <c r="B999039" s="76"/>
      <c r="C999039" s="75"/>
    </row>
    <row r="999040" spans="2:3" x14ac:dyDescent="0.25">
      <c r="B999040" s="76"/>
      <c r="C999040" s="75"/>
    </row>
    <row r="999041" spans="2:3" x14ac:dyDescent="0.25">
      <c r="B999041" s="76"/>
      <c r="C999041" s="75"/>
    </row>
    <row r="999151" spans="2:3" x14ac:dyDescent="0.25">
      <c r="B999151" s="76"/>
      <c r="C999151" s="75"/>
    </row>
    <row r="999152" spans="2:3" x14ac:dyDescent="0.25">
      <c r="B999152" s="76"/>
      <c r="C999152" s="75"/>
    </row>
    <row r="999153" spans="2:3" x14ac:dyDescent="0.25">
      <c r="B999153" s="76"/>
      <c r="C999153" s="75"/>
    </row>
    <row r="999154" spans="2:3" x14ac:dyDescent="0.25">
      <c r="B999154" s="76"/>
      <c r="C999154" s="75"/>
    </row>
    <row r="999155" spans="2:3" x14ac:dyDescent="0.25">
      <c r="B999155" s="76"/>
      <c r="C999155" s="75"/>
    </row>
    <row r="999156" spans="2:3" x14ac:dyDescent="0.25">
      <c r="B999156" s="76"/>
      <c r="C999156" s="75"/>
    </row>
    <row r="999157" spans="2:3" x14ac:dyDescent="0.25">
      <c r="B999157" s="76"/>
      <c r="C999157" s="75"/>
    </row>
    <row r="999158" spans="2:3" x14ac:dyDescent="0.25">
      <c r="B999158" s="76"/>
      <c r="C999158" s="75"/>
    </row>
    <row r="999159" spans="2:3" x14ac:dyDescent="0.25">
      <c r="B999159" s="76"/>
      <c r="C999159" s="75"/>
    </row>
    <row r="999160" spans="2:3" x14ac:dyDescent="0.25">
      <c r="B999160" s="76"/>
      <c r="C999160" s="75"/>
    </row>
    <row r="999161" spans="2:3" x14ac:dyDescent="0.25">
      <c r="B999161" s="76"/>
      <c r="C999161" s="75"/>
    </row>
    <row r="999162" spans="2:3" x14ac:dyDescent="0.25">
      <c r="B999162" s="76"/>
      <c r="C999162" s="75"/>
    </row>
    <row r="999163" spans="2:3" x14ac:dyDescent="0.25">
      <c r="B999163" s="76"/>
      <c r="C999163" s="75"/>
    </row>
    <row r="999273" spans="2:3" x14ac:dyDescent="0.25">
      <c r="B999273" s="76"/>
      <c r="C999273" s="75"/>
    </row>
    <row r="999274" spans="2:3" x14ac:dyDescent="0.25">
      <c r="B999274" s="76"/>
      <c r="C999274" s="75"/>
    </row>
    <row r="999275" spans="2:3" x14ac:dyDescent="0.25">
      <c r="B999275" s="76"/>
      <c r="C999275" s="75"/>
    </row>
    <row r="999276" spans="2:3" x14ac:dyDescent="0.25">
      <c r="B999276" s="76"/>
      <c r="C999276" s="75"/>
    </row>
    <row r="999277" spans="2:3" x14ac:dyDescent="0.25">
      <c r="B999277" s="76"/>
      <c r="C999277" s="75"/>
    </row>
    <row r="999278" spans="2:3" x14ac:dyDescent="0.25">
      <c r="B999278" s="76"/>
      <c r="C999278" s="75"/>
    </row>
    <row r="999279" spans="2:3" x14ac:dyDescent="0.25">
      <c r="B999279" s="76"/>
      <c r="C999279" s="75"/>
    </row>
    <row r="999280" spans="2:3" x14ac:dyDescent="0.25">
      <c r="B999280" s="76"/>
      <c r="C999280" s="75"/>
    </row>
    <row r="999281" spans="2:3" x14ac:dyDescent="0.25">
      <c r="B999281" s="76"/>
      <c r="C999281" s="75"/>
    </row>
    <row r="999282" spans="2:3" x14ac:dyDescent="0.25">
      <c r="B999282" s="76"/>
      <c r="C999282" s="75"/>
    </row>
    <row r="999283" spans="2:3" x14ac:dyDescent="0.25">
      <c r="B999283" s="76"/>
      <c r="C999283" s="75"/>
    </row>
    <row r="999284" spans="2:3" x14ac:dyDescent="0.25">
      <c r="B999284" s="76"/>
      <c r="C999284" s="75"/>
    </row>
    <row r="999285" spans="2:3" x14ac:dyDescent="0.25">
      <c r="B999285" s="76"/>
      <c r="C999285" s="75"/>
    </row>
    <row r="999395" spans="2:3" x14ac:dyDescent="0.25">
      <c r="B999395" s="76"/>
      <c r="C999395" s="75"/>
    </row>
    <row r="999396" spans="2:3" x14ac:dyDescent="0.25">
      <c r="B999396" s="76"/>
      <c r="C999396" s="75"/>
    </row>
    <row r="999397" spans="2:3" x14ac:dyDescent="0.25">
      <c r="B999397" s="76"/>
      <c r="C999397" s="75"/>
    </row>
    <row r="999398" spans="2:3" x14ac:dyDescent="0.25">
      <c r="B999398" s="76"/>
      <c r="C999398" s="75"/>
    </row>
    <row r="999399" spans="2:3" x14ac:dyDescent="0.25">
      <c r="B999399" s="76"/>
      <c r="C999399" s="75"/>
    </row>
    <row r="999400" spans="2:3" x14ac:dyDescent="0.25">
      <c r="B999400" s="76"/>
      <c r="C999400" s="75"/>
    </row>
    <row r="999401" spans="2:3" x14ac:dyDescent="0.25">
      <c r="B999401" s="76"/>
      <c r="C999401" s="75"/>
    </row>
    <row r="999402" spans="2:3" x14ac:dyDescent="0.25">
      <c r="B999402" s="76"/>
      <c r="C999402" s="75"/>
    </row>
    <row r="999403" spans="2:3" x14ac:dyDescent="0.25">
      <c r="B999403" s="76"/>
      <c r="C999403" s="75"/>
    </row>
    <row r="999404" spans="2:3" x14ac:dyDescent="0.25">
      <c r="B999404" s="76"/>
      <c r="C999404" s="75"/>
    </row>
    <row r="999405" spans="2:3" x14ac:dyDescent="0.25">
      <c r="B999405" s="76"/>
      <c r="C999405" s="75"/>
    </row>
    <row r="999406" spans="2:3" x14ac:dyDescent="0.25">
      <c r="B999406" s="76"/>
      <c r="C999406" s="75"/>
    </row>
    <row r="999407" spans="2:3" x14ac:dyDescent="0.25">
      <c r="B999407" s="76"/>
      <c r="C999407" s="75"/>
    </row>
    <row r="999517" spans="2:3" x14ac:dyDescent="0.25">
      <c r="B999517" s="76"/>
      <c r="C999517" s="75"/>
    </row>
    <row r="999518" spans="2:3" x14ac:dyDescent="0.25">
      <c r="B999518" s="76"/>
      <c r="C999518" s="75"/>
    </row>
    <row r="999519" spans="2:3" x14ac:dyDescent="0.25">
      <c r="B999519" s="76"/>
      <c r="C999519" s="75"/>
    </row>
    <row r="999520" spans="2:3" x14ac:dyDescent="0.25">
      <c r="B999520" s="76"/>
      <c r="C999520" s="75"/>
    </row>
    <row r="999521" spans="2:3" x14ac:dyDescent="0.25">
      <c r="B999521" s="76"/>
      <c r="C999521" s="75"/>
    </row>
    <row r="999522" spans="2:3" x14ac:dyDescent="0.25">
      <c r="B999522" s="76"/>
      <c r="C999522" s="75"/>
    </row>
    <row r="999523" spans="2:3" x14ac:dyDescent="0.25">
      <c r="B999523" s="76"/>
      <c r="C999523" s="75"/>
    </row>
    <row r="999524" spans="2:3" x14ac:dyDescent="0.25">
      <c r="B999524" s="76"/>
      <c r="C999524" s="75"/>
    </row>
    <row r="999525" spans="2:3" x14ac:dyDescent="0.25">
      <c r="B999525" s="76"/>
      <c r="C999525" s="75"/>
    </row>
    <row r="999526" spans="2:3" x14ac:dyDescent="0.25">
      <c r="B999526" s="76"/>
      <c r="C999526" s="75"/>
    </row>
    <row r="999527" spans="2:3" x14ac:dyDescent="0.25">
      <c r="B999527" s="76"/>
      <c r="C999527" s="75"/>
    </row>
    <row r="999528" spans="2:3" x14ac:dyDescent="0.25">
      <c r="B999528" s="76"/>
      <c r="C999528" s="75"/>
    </row>
    <row r="999529" spans="2:3" x14ac:dyDescent="0.25">
      <c r="B999529" s="76"/>
      <c r="C999529" s="75"/>
    </row>
    <row r="999639" spans="2:3" x14ac:dyDescent="0.25">
      <c r="B999639" s="76"/>
      <c r="C999639" s="75"/>
    </row>
    <row r="999640" spans="2:3" x14ac:dyDescent="0.25">
      <c r="B999640" s="76"/>
      <c r="C999640" s="75"/>
    </row>
    <row r="999641" spans="2:3" x14ac:dyDescent="0.25">
      <c r="B999641" s="76"/>
      <c r="C999641" s="75"/>
    </row>
    <row r="999642" spans="2:3" x14ac:dyDescent="0.25">
      <c r="B999642" s="76"/>
      <c r="C999642" s="75"/>
    </row>
    <row r="999643" spans="2:3" x14ac:dyDescent="0.25">
      <c r="B999643" s="76"/>
      <c r="C999643" s="75"/>
    </row>
    <row r="999644" spans="2:3" x14ac:dyDescent="0.25">
      <c r="B999644" s="76"/>
      <c r="C999644" s="75"/>
    </row>
    <row r="999645" spans="2:3" x14ac:dyDescent="0.25">
      <c r="B999645" s="76"/>
      <c r="C999645" s="75"/>
    </row>
    <row r="999646" spans="2:3" x14ac:dyDescent="0.25">
      <c r="B999646" s="76"/>
      <c r="C999646" s="75"/>
    </row>
    <row r="999647" spans="2:3" x14ac:dyDescent="0.25">
      <c r="B999647" s="76"/>
      <c r="C999647" s="75"/>
    </row>
    <row r="999648" spans="2:3" x14ac:dyDescent="0.25">
      <c r="B999648" s="76"/>
      <c r="C999648" s="75"/>
    </row>
    <row r="999649" spans="2:3" x14ac:dyDescent="0.25">
      <c r="B999649" s="76"/>
      <c r="C999649" s="75"/>
    </row>
    <row r="999650" spans="2:3" x14ac:dyDescent="0.25">
      <c r="B999650" s="76"/>
      <c r="C999650" s="75"/>
    </row>
    <row r="999651" spans="2:3" x14ac:dyDescent="0.25">
      <c r="B999651" s="76"/>
      <c r="C999651" s="75"/>
    </row>
    <row r="999761" spans="2:3" x14ac:dyDescent="0.25">
      <c r="B999761" s="76"/>
      <c r="C999761" s="75"/>
    </row>
    <row r="999762" spans="2:3" x14ac:dyDescent="0.25">
      <c r="B999762" s="76"/>
      <c r="C999762" s="75"/>
    </row>
    <row r="999763" spans="2:3" x14ac:dyDescent="0.25">
      <c r="B999763" s="76"/>
      <c r="C999763" s="75"/>
    </row>
    <row r="999764" spans="2:3" x14ac:dyDescent="0.25">
      <c r="B999764" s="76"/>
      <c r="C999764" s="75"/>
    </row>
    <row r="999765" spans="2:3" x14ac:dyDescent="0.25">
      <c r="B999765" s="76"/>
      <c r="C999765" s="75"/>
    </row>
    <row r="999766" spans="2:3" x14ac:dyDescent="0.25">
      <c r="B999766" s="76"/>
      <c r="C999766" s="75"/>
    </row>
    <row r="999767" spans="2:3" x14ac:dyDescent="0.25">
      <c r="B999767" s="76"/>
      <c r="C999767" s="75"/>
    </row>
    <row r="999768" spans="2:3" x14ac:dyDescent="0.25">
      <c r="B999768" s="76"/>
      <c r="C999768" s="75"/>
    </row>
    <row r="999769" spans="2:3" x14ac:dyDescent="0.25">
      <c r="B999769" s="76"/>
      <c r="C999769" s="75"/>
    </row>
    <row r="999770" spans="2:3" x14ac:dyDescent="0.25">
      <c r="B999770" s="76"/>
      <c r="C999770" s="75"/>
    </row>
    <row r="999771" spans="2:3" x14ac:dyDescent="0.25">
      <c r="B999771" s="76"/>
      <c r="C999771" s="75"/>
    </row>
    <row r="999772" spans="2:3" x14ac:dyDescent="0.25">
      <c r="B999772" s="76"/>
      <c r="C999772" s="75"/>
    </row>
    <row r="999773" spans="2:3" x14ac:dyDescent="0.25">
      <c r="B999773" s="76"/>
      <c r="C999773" s="75"/>
    </row>
    <row r="999883" spans="2:3" x14ac:dyDescent="0.25">
      <c r="B999883" s="76"/>
      <c r="C999883" s="75"/>
    </row>
    <row r="999884" spans="2:3" x14ac:dyDescent="0.25">
      <c r="B999884" s="76"/>
      <c r="C999884" s="75"/>
    </row>
    <row r="999885" spans="2:3" x14ac:dyDescent="0.25">
      <c r="B999885" s="76"/>
      <c r="C999885" s="75"/>
    </row>
    <row r="999886" spans="2:3" x14ac:dyDescent="0.25">
      <c r="B999886" s="76"/>
      <c r="C999886" s="75"/>
    </row>
    <row r="999887" spans="2:3" x14ac:dyDescent="0.25">
      <c r="B999887" s="76"/>
      <c r="C999887" s="75"/>
    </row>
    <row r="999888" spans="2:3" x14ac:dyDescent="0.25">
      <c r="B999888" s="76"/>
      <c r="C999888" s="75"/>
    </row>
    <row r="999889" spans="2:3" x14ac:dyDescent="0.25">
      <c r="B999889" s="76"/>
      <c r="C999889" s="75"/>
    </row>
    <row r="999890" spans="2:3" x14ac:dyDescent="0.25">
      <c r="B999890" s="76"/>
      <c r="C999890" s="75"/>
    </row>
    <row r="999891" spans="2:3" x14ac:dyDescent="0.25">
      <c r="B999891" s="76"/>
      <c r="C999891" s="75"/>
    </row>
    <row r="999892" spans="2:3" x14ac:dyDescent="0.25">
      <c r="B999892" s="76"/>
      <c r="C999892" s="75"/>
    </row>
    <row r="999893" spans="2:3" x14ac:dyDescent="0.25">
      <c r="B999893" s="76"/>
      <c r="C999893" s="75"/>
    </row>
    <row r="999894" spans="2:3" x14ac:dyDescent="0.25">
      <c r="B999894" s="76"/>
      <c r="C999894" s="75"/>
    </row>
    <row r="999895" spans="2:3" x14ac:dyDescent="0.25">
      <c r="B999895" s="76"/>
      <c r="C999895" s="75"/>
    </row>
    <row r="1000005" spans="2:3" x14ac:dyDescent="0.25">
      <c r="B1000005" s="76"/>
      <c r="C1000005" s="75"/>
    </row>
    <row r="1000006" spans="2:3" x14ac:dyDescent="0.25">
      <c r="B1000006" s="76"/>
      <c r="C1000006" s="75"/>
    </row>
    <row r="1000007" spans="2:3" x14ac:dyDescent="0.25">
      <c r="B1000007" s="76"/>
      <c r="C1000007" s="75"/>
    </row>
    <row r="1000008" spans="2:3" x14ac:dyDescent="0.25">
      <c r="B1000008" s="76"/>
      <c r="C1000008" s="75"/>
    </row>
    <row r="1000009" spans="2:3" x14ac:dyDescent="0.25">
      <c r="B1000009" s="76"/>
      <c r="C1000009" s="75"/>
    </row>
    <row r="1000010" spans="2:3" x14ac:dyDescent="0.25">
      <c r="B1000010" s="76"/>
      <c r="C1000010" s="75"/>
    </row>
    <row r="1000011" spans="2:3" x14ac:dyDescent="0.25">
      <c r="B1000011" s="76"/>
      <c r="C1000011" s="75"/>
    </row>
    <row r="1000012" spans="2:3" x14ac:dyDescent="0.25">
      <c r="B1000012" s="76"/>
      <c r="C1000012" s="75"/>
    </row>
    <row r="1000013" spans="2:3" x14ac:dyDescent="0.25">
      <c r="B1000013" s="76"/>
      <c r="C1000013" s="75"/>
    </row>
    <row r="1000014" spans="2:3" x14ac:dyDescent="0.25">
      <c r="B1000014" s="76"/>
      <c r="C1000014" s="75"/>
    </row>
    <row r="1000015" spans="2:3" x14ac:dyDescent="0.25">
      <c r="B1000015" s="76"/>
      <c r="C1000015" s="75"/>
    </row>
    <row r="1000016" spans="2:3" x14ac:dyDescent="0.25">
      <c r="B1000016" s="76"/>
      <c r="C1000016" s="75"/>
    </row>
    <row r="1000017" spans="2:3" x14ac:dyDescent="0.25">
      <c r="B1000017" s="76"/>
      <c r="C1000017" s="75"/>
    </row>
    <row r="1000127" spans="2:3" x14ac:dyDescent="0.25">
      <c r="B1000127" s="76"/>
      <c r="C1000127" s="75"/>
    </row>
    <row r="1000128" spans="2:3" x14ac:dyDescent="0.25">
      <c r="B1000128" s="76"/>
      <c r="C1000128" s="75"/>
    </row>
    <row r="1000129" spans="2:3" x14ac:dyDescent="0.25">
      <c r="B1000129" s="76"/>
      <c r="C1000129" s="75"/>
    </row>
    <row r="1000130" spans="2:3" x14ac:dyDescent="0.25">
      <c r="B1000130" s="76"/>
      <c r="C1000130" s="75"/>
    </row>
    <row r="1000131" spans="2:3" x14ac:dyDescent="0.25">
      <c r="B1000131" s="76"/>
      <c r="C1000131" s="75"/>
    </row>
    <row r="1000132" spans="2:3" x14ac:dyDescent="0.25">
      <c r="B1000132" s="76"/>
      <c r="C1000132" s="75"/>
    </row>
    <row r="1000133" spans="2:3" x14ac:dyDescent="0.25">
      <c r="B1000133" s="76"/>
      <c r="C1000133" s="75"/>
    </row>
    <row r="1000134" spans="2:3" x14ac:dyDescent="0.25">
      <c r="B1000134" s="76"/>
      <c r="C1000134" s="75"/>
    </row>
    <row r="1000135" spans="2:3" x14ac:dyDescent="0.25">
      <c r="B1000135" s="76"/>
      <c r="C1000135" s="75"/>
    </row>
    <row r="1000136" spans="2:3" x14ac:dyDescent="0.25">
      <c r="B1000136" s="76"/>
      <c r="C1000136" s="75"/>
    </row>
    <row r="1000137" spans="2:3" x14ac:dyDescent="0.25">
      <c r="B1000137" s="76"/>
      <c r="C1000137" s="75"/>
    </row>
    <row r="1000138" spans="2:3" x14ac:dyDescent="0.25">
      <c r="B1000138" s="76"/>
      <c r="C1000138" s="75"/>
    </row>
    <row r="1000139" spans="2:3" x14ac:dyDescent="0.25">
      <c r="B1000139" s="76"/>
      <c r="C1000139" s="75"/>
    </row>
    <row r="1000249" spans="2:3" x14ac:dyDescent="0.25">
      <c r="B1000249" s="76"/>
      <c r="C1000249" s="75"/>
    </row>
    <row r="1000250" spans="2:3" x14ac:dyDescent="0.25">
      <c r="B1000250" s="76"/>
      <c r="C1000250" s="75"/>
    </row>
    <row r="1000251" spans="2:3" x14ac:dyDescent="0.25">
      <c r="B1000251" s="76"/>
      <c r="C1000251" s="75"/>
    </row>
    <row r="1000252" spans="2:3" x14ac:dyDescent="0.25">
      <c r="B1000252" s="76"/>
      <c r="C1000252" s="75"/>
    </row>
    <row r="1000253" spans="2:3" x14ac:dyDescent="0.25">
      <c r="B1000253" s="76"/>
      <c r="C1000253" s="75"/>
    </row>
    <row r="1000254" spans="2:3" x14ac:dyDescent="0.25">
      <c r="B1000254" s="76"/>
      <c r="C1000254" s="75"/>
    </row>
    <row r="1000255" spans="2:3" x14ac:dyDescent="0.25">
      <c r="B1000255" s="76"/>
      <c r="C1000255" s="75"/>
    </row>
    <row r="1000256" spans="2:3" x14ac:dyDescent="0.25">
      <c r="B1000256" s="76"/>
      <c r="C1000256" s="75"/>
    </row>
    <row r="1000257" spans="2:3" x14ac:dyDescent="0.25">
      <c r="B1000257" s="76"/>
      <c r="C1000257" s="75"/>
    </row>
    <row r="1000258" spans="2:3" x14ac:dyDescent="0.25">
      <c r="B1000258" s="76"/>
      <c r="C1000258" s="75"/>
    </row>
    <row r="1000259" spans="2:3" x14ac:dyDescent="0.25">
      <c r="B1000259" s="76"/>
      <c r="C1000259" s="75"/>
    </row>
    <row r="1000260" spans="2:3" x14ac:dyDescent="0.25">
      <c r="B1000260" s="76"/>
      <c r="C1000260" s="75"/>
    </row>
    <row r="1000261" spans="2:3" x14ac:dyDescent="0.25">
      <c r="B1000261" s="76"/>
      <c r="C1000261" s="75"/>
    </row>
    <row r="1000371" spans="2:3" x14ac:dyDescent="0.25">
      <c r="B1000371" s="76"/>
      <c r="C1000371" s="75"/>
    </row>
    <row r="1000372" spans="2:3" x14ac:dyDescent="0.25">
      <c r="B1000372" s="76"/>
      <c r="C1000372" s="75"/>
    </row>
    <row r="1000373" spans="2:3" x14ac:dyDescent="0.25">
      <c r="B1000373" s="76"/>
      <c r="C1000373" s="75"/>
    </row>
    <row r="1000374" spans="2:3" x14ac:dyDescent="0.25">
      <c r="B1000374" s="76"/>
      <c r="C1000374" s="75"/>
    </row>
    <row r="1000375" spans="2:3" x14ac:dyDescent="0.25">
      <c r="B1000375" s="76"/>
      <c r="C1000375" s="75"/>
    </row>
    <row r="1000376" spans="2:3" x14ac:dyDescent="0.25">
      <c r="B1000376" s="76"/>
      <c r="C1000376" s="75"/>
    </row>
    <row r="1000377" spans="2:3" x14ac:dyDescent="0.25">
      <c r="B1000377" s="76"/>
      <c r="C1000377" s="75"/>
    </row>
    <row r="1000378" spans="2:3" x14ac:dyDescent="0.25">
      <c r="B1000378" s="76"/>
      <c r="C1000378" s="75"/>
    </row>
    <row r="1000379" spans="2:3" x14ac:dyDescent="0.25">
      <c r="B1000379" s="76"/>
      <c r="C1000379" s="75"/>
    </row>
    <row r="1000380" spans="2:3" x14ac:dyDescent="0.25">
      <c r="B1000380" s="76"/>
      <c r="C1000380" s="75"/>
    </row>
    <row r="1000381" spans="2:3" x14ac:dyDescent="0.25">
      <c r="B1000381" s="76"/>
      <c r="C1000381" s="75"/>
    </row>
    <row r="1000382" spans="2:3" x14ac:dyDescent="0.25">
      <c r="B1000382" s="76"/>
      <c r="C1000382" s="75"/>
    </row>
    <row r="1000383" spans="2:3" x14ac:dyDescent="0.25">
      <c r="B1000383" s="76"/>
      <c r="C1000383" s="75"/>
    </row>
    <row r="1000493" spans="2:3" x14ac:dyDescent="0.25">
      <c r="B1000493" s="76"/>
      <c r="C1000493" s="75"/>
    </row>
    <row r="1000494" spans="2:3" x14ac:dyDescent="0.25">
      <c r="B1000494" s="76"/>
      <c r="C1000494" s="75"/>
    </row>
    <row r="1000495" spans="2:3" x14ac:dyDescent="0.25">
      <c r="B1000495" s="76"/>
      <c r="C1000495" s="75"/>
    </row>
    <row r="1000496" spans="2:3" x14ac:dyDescent="0.25">
      <c r="B1000496" s="76"/>
      <c r="C1000496" s="75"/>
    </row>
    <row r="1000497" spans="2:3" x14ac:dyDescent="0.25">
      <c r="B1000497" s="76"/>
      <c r="C1000497" s="75"/>
    </row>
    <row r="1000498" spans="2:3" x14ac:dyDescent="0.25">
      <c r="B1000498" s="76"/>
      <c r="C1000498" s="75"/>
    </row>
    <row r="1000499" spans="2:3" x14ac:dyDescent="0.25">
      <c r="B1000499" s="76"/>
      <c r="C1000499" s="75"/>
    </row>
    <row r="1000500" spans="2:3" x14ac:dyDescent="0.25">
      <c r="B1000500" s="76"/>
      <c r="C1000500" s="75"/>
    </row>
    <row r="1000501" spans="2:3" x14ac:dyDescent="0.25">
      <c r="B1000501" s="76"/>
      <c r="C1000501" s="75"/>
    </row>
    <row r="1000502" spans="2:3" x14ac:dyDescent="0.25">
      <c r="B1000502" s="76"/>
      <c r="C1000502" s="75"/>
    </row>
    <row r="1000503" spans="2:3" x14ac:dyDescent="0.25">
      <c r="B1000503" s="76"/>
      <c r="C1000503" s="75"/>
    </row>
    <row r="1000504" spans="2:3" x14ac:dyDescent="0.25">
      <c r="B1000504" s="76"/>
      <c r="C1000504" s="75"/>
    </row>
    <row r="1000505" spans="2:3" x14ac:dyDescent="0.25">
      <c r="B1000505" s="76"/>
      <c r="C1000505" s="75"/>
    </row>
    <row r="1000615" spans="2:3" x14ac:dyDescent="0.25">
      <c r="B1000615" s="76"/>
      <c r="C1000615" s="75"/>
    </row>
    <row r="1000616" spans="2:3" x14ac:dyDescent="0.25">
      <c r="B1000616" s="76"/>
      <c r="C1000616" s="75"/>
    </row>
    <row r="1000617" spans="2:3" x14ac:dyDescent="0.25">
      <c r="B1000617" s="76"/>
      <c r="C1000617" s="75"/>
    </row>
    <row r="1000618" spans="2:3" x14ac:dyDescent="0.25">
      <c r="B1000618" s="76"/>
      <c r="C1000618" s="75"/>
    </row>
    <row r="1000619" spans="2:3" x14ac:dyDescent="0.25">
      <c r="B1000619" s="76"/>
      <c r="C1000619" s="75"/>
    </row>
    <row r="1000620" spans="2:3" x14ac:dyDescent="0.25">
      <c r="B1000620" s="76"/>
      <c r="C1000620" s="75"/>
    </row>
    <row r="1000621" spans="2:3" x14ac:dyDescent="0.25">
      <c r="B1000621" s="76"/>
      <c r="C1000621" s="75"/>
    </row>
    <row r="1000622" spans="2:3" x14ac:dyDescent="0.25">
      <c r="B1000622" s="76"/>
      <c r="C1000622" s="75"/>
    </row>
    <row r="1000623" spans="2:3" x14ac:dyDescent="0.25">
      <c r="B1000623" s="76"/>
      <c r="C1000623" s="75"/>
    </row>
    <row r="1000624" spans="2:3" x14ac:dyDescent="0.25">
      <c r="B1000624" s="76"/>
      <c r="C1000624" s="75"/>
    </row>
    <row r="1000625" spans="2:3" x14ac:dyDescent="0.25">
      <c r="B1000625" s="76"/>
      <c r="C1000625" s="75"/>
    </row>
    <row r="1000626" spans="2:3" x14ac:dyDescent="0.25">
      <c r="B1000626" s="76"/>
      <c r="C1000626" s="75"/>
    </row>
    <row r="1000627" spans="2:3" x14ac:dyDescent="0.25">
      <c r="B1000627" s="76"/>
      <c r="C1000627" s="75"/>
    </row>
    <row r="1000737" spans="2:3" x14ac:dyDescent="0.25">
      <c r="B1000737" s="76"/>
      <c r="C1000737" s="75"/>
    </row>
    <row r="1000738" spans="2:3" x14ac:dyDescent="0.25">
      <c r="B1000738" s="76"/>
      <c r="C1000738" s="75"/>
    </row>
    <row r="1000739" spans="2:3" x14ac:dyDescent="0.25">
      <c r="B1000739" s="76"/>
      <c r="C1000739" s="75"/>
    </row>
    <row r="1000740" spans="2:3" x14ac:dyDescent="0.25">
      <c r="B1000740" s="76"/>
      <c r="C1000740" s="75"/>
    </row>
    <row r="1000741" spans="2:3" x14ac:dyDescent="0.25">
      <c r="B1000741" s="76"/>
      <c r="C1000741" s="75"/>
    </row>
    <row r="1000742" spans="2:3" x14ac:dyDescent="0.25">
      <c r="B1000742" s="76"/>
      <c r="C1000742" s="75"/>
    </row>
    <row r="1000743" spans="2:3" x14ac:dyDescent="0.25">
      <c r="B1000743" s="76"/>
      <c r="C1000743" s="75"/>
    </row>
    <row r="1000744" spans="2:3" x14ac:dyDescent="0.25">
      <c r="B1000744" s="76"/>
      <c r="C1000744" s="75"/>
    </row>
    <row r="1000745" spans="2:3" x14ac:dyDescent="0.25">
      <c r="B1000745" s="76"/>
      <c r="C1000745" s="75"/>
    </row>
    <row r="1000746" spans="2:3" x14ac:dyDescent="0.25">
      <c r="B1000746" s="76"/>
      <c r="C1000746" s="75"/>
    </row>
    <row r="1000747" spans="2:3" x14ac:dyDescent="0.25">
      <c r="B1000747" s="76"/>
      <c r="C1000747" s="75"/>
    </row>
    <row r="1000748" spans="2:3" x14ac:dyDescent="0.25">
      <c r="B1000748" s="76"/>
      <c r="C1000748" s="75"/>
    </row>
    <row r="1000749" spans="2:3" x14ac:dyDescent="0.25">
      <c r="B1000749" s="76"/>
      <c r="C1000749" s="75"/>
    </row>
    <row r="1000859" spans="2:3" x14ac:dyDescent="0.25">
      <c r="B1000859" s="76"/>
      <c r="C1000859" s="75"/>
    </row>
    <row r="1000860" spans="2:3" x14ac:dyDescent="0.25">
      <c r="B1000860" s="76"/>
      <c r="C1000860" s="75"/>
    </row>
    <row r="1000861" spans="2:3" x14ac:dyDescent="0.25">
      <c r="B1000861" s="76"/>
      <c r="C1000861" s="75"/>
    </row>
    <row r="1000862" spans="2:3" x14ac:dyDescent="0.25">
      <c r="B1000862" s="76"/>
      <c r="C1000862" s="75"/>
    </row>
    <row r="1000863" spans="2:3" x14ac:dyDescent="0.25">
      <c r="B1000863" s="76"/>
      <c r="C1000863" s="75"/>
    </row>
    <row r="1000864" spans="2:3" x14ac:dyDescent="0.25">
      <c r="B1000864" s="76"/>
      <c r="C1000864" s="75"/>
    </row>
    <row r="1000865" spans="2:3" x14ac:dyDescent="0.25">
      <c r="B1000865" s="76"/>
      <c r="C1000865" s="75"/>
    </row>
    <row r="1000866" spans="2:3" x14ac:dyDescent="0.25">
      <c r="B1000866" s="76"/>
      <c r="C1000866" s="75"/>
    </row>
    <row r="1000867" spans="2:3" x14ac:dyDescent="0.25">
      <c r="B1000867" s="76"/>
      <c r="C1000867" s="75"/>
    </row>
    <row r="1000868" spans="2:3" x14ac:dyDescent="0.25">
      <c r="B1000868" s="76"/>
      <c r="C1000868" s="75"/>
    </row>
    <row r="1000869" spans="2:3" x14ac:dyDescent="0.25">
      <c r="B1000869" s="76"/>
      <c r="C1000869" s="75"/>
    </row>
    <row r="1000870" spans="2:3" x14ac:dyDescent="0.25">
      <c r="B1000870" s="76"/>
      <c r="C1000870" s="75"/>
    </row>
    <row r="1000871" spans="2:3" x14ac:dyDescent="0.25">
      <c r="B1000871" s="76"/>
      <c r="C1000871" s="75"/>
    </row>
    <row r="1000981" spans="2:3" x14ac:dyDescent="0.25">
      <c r="B1000981" s="76"/>
      <c r="C1000981" s="75"/>
    </row>
    <row r="1000982" spans="2:3" x14ac:dyDescent="0.25">
      <c r="B1000982" s="76"/>
      <c r="C1000982" s="75"/>
    </row>
    <row r="1000983" spans="2:3" x14ac:dyDescent="0.25">
      <c r="B1000983" s="76"/>
      <c r="C1000983" s="75"/>
    </row>
    <row r="1000984" spans="2:3" x14ac:dyDescent="0.25">
      <c r="B1000984" s="76"/>
      <c r="C1000984" s="75"/>
    </row>
    <row r="1000985" spans="2:3" x14ac:dyDescent="0.25">
      <c r="B1000985" s="76"/>
      <c r="C1000985" s="75"/>
    </row>
    <row r="1000986" spans="2:3" x14ac:dyDescent="0.25">
      <c r="B1000986" s="76"/>
      <c r="C1000986" s="75"/>
    </row>
    <row r="1000987" spans="2:3" x14ac:dyDescent="0.25">
      <c r="B1000987" s="76"/>
      <c r="C1000987" s="75"/>
    </row>
    <row r="1000988" spans="2:3" x14ac:dyDescent="0.25">
      <c r="B1000988" s="76"/>
      <c r="C1000988" s="75"/>
    </row>
    <row r="1000989" spans="2:3" x14ac:dyDescent="0.25">
      <c r="B1000989" s="76"/>
      <c r="C1000989" s="75"/>
    </row>
    <row r="1000990" spans="2:3" x14ac:dyDescent="0.25">
      <c r="B1000990" s="76"/>
      <c r="C1000990" s="75"/>
    </row>
    <row r="1000991" spans="2:3" x14ac:dyDescent="0.25">
      <c r="B1000991" s="76"/>
      <c r="C1000991" s="75"/>
    </row>
    <row r="1000992" spans="2:3" x14ac:dyDescent="0.25">
      <c r="B1000992" s="76"/>
      <c r="C1000992" s="75"/>
    </row>
    <row r="1000993" spans="2:3" x14ac:dyDescent="0.25">
      <c r="B1000993" s="76"/>
      <c r="C1000993" s="75"/>
    </row>
    <row r="1001103" spans="2:3" x14ac:dyDescent="0.25">
      <c r="B1001103" s="76"/>
      <c r="C1001103" s="75"/>
    </row>
    <row r="1001104" spans="2:3" x14ac:dyDescent="0.25">
      <c r="B1001104" s="76"/>
      <c r="C1001104" s="75"/>
    </row>
    <row r="1001105" spans="2:3" x14ac:dyDescent="0.25">
      <c r="B1001105" s="76"/>
      <c r="C1001105" s="75"/>
    </row>
    <row r="1001106" spans="2:3" x14ac:dyDescent="0.25">
      <c r="B1001106" s="76"/>
      <c r="C1001106" s="75"/>
    </row>
    <row r="1001107" spans="2:3" x14ac:dyDescent="0.25">
      <c r="B1001107" s="76"/>
      <c r="C1001107" s="75"/>
    </row>
    <row r="1001108" spans="2:3" x14ac:dyDescent="0.25">
      <c r="B1001108" s="76"/>
      <c r="C1001108" s="75"/>
    </row>
    <row r="1001109" spans="2:3" x14ac:dyDescent="0.25">
      <c r="B1001109" s="76"/>
      <c r="C1001109" s="75"/>
    </row>
    <row r="1001110" spans="2:3" x14ac:dyDescent="0.25">
      <c r="B1001110" s="76"/>
      <c r="C1001110" s="75"/>
    </row>
    <row r="1001111" spans="2:3" x14ac:dyDescent="0.25">
      <c r="B1001111" s="76"/>
      <c r="C1001111" s="75"/>
    </row>
    <row r="1001112" spans="2:3" x14ac:dyDescent="0.25">
      <c r="B1001112" s="76"/>
      <c r="C1001112" s="75"/>
    </row>
    <row r="1001113" spans="2:3" x14ac:dyDescent="0.25">
      <c r="B1001113" s="76"/>
      <c r="C1001113" s="75"/>
    </row>
    <row r="1001114" spans="2:3" x14ac:dyDescent="0.25">
      <c r="B1001114" s="76"/>
      <c r="C1001114" s="75"/>
    </row>
    <row r="1001115" spans="2:3" x14ac:dyDescent="0.25">
      <c r="B1001115" s="76"/>
      <c r="C1001115" s="75"/>
    </row>
    <row r="1001225" spans="2:3" x14ac:dyDescent="0.25">
      <c r="B1001225" s="76"/>
      <c r="C1001225" s="75"/>
    </row>
    <row r="1001226" spans="2:3" x14ac:dyDescent="0.25">
      <c r="B1001226" s="76"/>
      <c r="C1001226" s="75"/>
    </row>
    <row r="1001227" spans="2:3" x14ac:dyDescent="0.25">
      <c r="B1001227" s="76"/>
      <c r="C1001227" s="75"/>
    </row>
    <row r="1001228" spans="2:3" x14ac:dyDescent="0.25">
      <c r="B1001228" s="76"/>
      <c r="C1001228" s="75"/>
    </row>
    <row r="1001229" spans="2:3" x14ac:dyDescent="0.25">
      <c r="B1001229" s="76"/>
      <c r="C1001229" s="75"/>
    </row>
    <row r="1001230" spans="2:3" x14ac:dyDescent="0.25">
      <c r="B1001230" s="76"/>
      <c r="C1001230" s="75"/>
    </row>
    <row r="1001231" spans="2:3" x14ac:dyDescent="0.25">
      <c r="B1001231" s="76"/>
      <c r="C1001231" s="75"/>
    </row>
    <row r="1001232" spans="2:3" x14ac:dyDescent="0.25">
      <c r="B1001232" s="76"/>
      <c r="C1001232" s="75"/>
    </row>
    <row r="1001233" spans="2:3" x14ac:dyDescent="0.25">
      <c r="B1001233" s="76"/>
      <c r="C1001233" s="75"/>
    </row>
    <row r="1001234" spans="2:3" x14ac:dyDescent="0.25">
      <c r="B1001234" s="76"/>
      <c r="C1001234" s="75"/>
    </row>
    <row r="1001235" spans="2:3" x14ac:dyDescent="0.25">
      <c r="B1001235" s="76"/>
      <c r="C1001235" s="75"/>
    </row>
    <row r="1001236" spans="2:3" x14ac:dyDescent="0.25">
      <c r="B1001236" s="76"/>
      <c r="C1001236" s="75"/>
    </row>
    <row r="1001237" spans="2:3" x14ac:dyDescent="0.25">
      <c r="B1001237" s="76"/>
      <c r="C1001237" s="75"/>
    </row>
    <row r="1001347" spans="2:3" x14ac:dyDescent="0.25">
      <c r="B1001347" s="76"/>
      <c r="C1001347" s="75"/>
    </row>
    <row r="1001348" spans="2:3" x14ac:dyDescent="0.25">
      <c r="B1001348" s="76"/>
      <c r="C1001348" s="75"/>
    </row>
    <row r="1001349" spans="2:3" x14ac:dyDescent="0.25">
      <c r="B1001349" s="76"/>
      <c r="C1001349" s="75"/>
    </row>
    <row r="1001350" spans="2:3" x14ac:dyDescent="0.25">
      <c r="B1001350" s="76"/>
      <c r="C1001350" s="75"/>
    </row>
    <row r="1001351" spans="2:3" x14ac:dyDescent="0.25">
      <c r="B1001351" s="76"/>
      <c r="C1001351" s="75"/>
    </row>
    <row r="1001352" spans="2:3" x14ac:dyDescent="0.25">
      <c r="B1001352" s="76"/>
      <c r="C1001352" s="75"/>
    </row>
    <row r="1001353" spans="2:3" x14ac:dyDescent="0.25">
      <c r="B1001353" s="76"/>
      <c r="C1001353" s="75"/>
    </row>
    <row r="1001354" spans="2:3" x14ac:dyDescent="0.25">
      <c r="B1001354" s="76"/>
      <c r="C1001354" s="75"/>
    </row>
    <row r="1001355" spans="2:3" x14ac:dyDescent="0.25">
      <c r="B1001355" s="76"/>
      <c r="C1001355" s="75"/>
    </row>
    <row r="1001356" spans="2:3" x14ac:dyDescent="0.25">
      <c r="B1001356" s="76"/>
      <c r="C1001356" s="75"/>
    </row>
    <row r="1001357" spans="2:3" x14ac:dyDescent="0.25">
      <c r="B1001357" s="76"/>
      <c r="C1001357" s="75"/>
    </row>
    <row r="1001358" spans="2:3" x14ac:dyDescent="0.25">
      <c r="B1001358" s="76"/>
      <c r="C1001358" s="75"/>
    </row>
    <row r="1001359" spans="2:3" x14ac:dyDescent="0.25">
      <c r="B1001359" s="76"/>
      <c r="C1001359" s="75"/>
    </row>
    <row r="1001469" spans="2:3" x14ac:dyDescent="0.25">
      <c r="B1001469" s="76"/>
      <c r="C1001469" s="75"/>
    </row>
    <row r="1001470" spans="2:3" x14ac:dyDescent="0.25">
      <c r="B1001470" s="76"/>
      <c r="C1001470" s="75"/>
    </row>
    <row r="1001471" spans="2:3" x14ac:dyDescent="0.25">
      <c r="B1001471" s="76"/>
      <c r="C1001471" s="75"/>
    </row>
    <row r="1001472" spans="2:3" x14ac:dyDescent="0.25">
      <c r="B1001472" s="76"/>
      <c r="C1001472" s="75"/>
    </row>
    <row r="1001473" spans="2:3" x14ac:dyDescent="0.25">
      <c r="B1001473" s="76"/>
      <c r="C1001473" s="75"/>
    </row>
    <row r="1001474" spans="2:3" x14ac:dyDescent="0.25">
      <c r="B1001474" s="76"/>
      <c r="C1001474" s="75"/>
    </row>
    <row r="1001475" spans="2:3" x14ac:dyDescent="0.25">
      <c r="B1001475" s="76"/>
      <c r="C1001475" s="75"/>
    </row>
    <row r="1001476" spans="2:3" x14ac:dyDescent="0.25">
      <c r="B1001476" s="76"/>
      <c r="C1001476" s="75"/>
    </row>
    <row r="1001477" spans="2:3" x14ac:dyDescent="0.25">
      <c r="B1001477" s="76"/>
      <c r="C1001477" s="75"/>
    </row>
    <row r="1001478" spans="2:3" x14ac:dyDescent="0.25">
      <c r="B1001478" s="76"/>
      <c r="C1001478" s="75"/>
    </row>
    <row r="1001479" spans="2:3" x14ac:dyDescent="0.25">
      <c r="B1001479" s="76"/>
      <c r="C1001479" s="75"/>
    </row>
    <row r="1001480" spans="2:3" x14ac:dyDescent="0.25">
      <c r="B1001480" s="76"/>
      <c r="C1001480" s="75"/>
    </row>
    <row r="1001481" spans="2:3" x14ac:dyDescent="0.25">
      <c r="B1001481" s="76"/>
      <c r="C1001481" s="75"/>
    </row>
    <row r="1001591" spans="2:3" x14ac:dyDescent="0.25">
      <c r="B1001591" s="76"/>
      <c r="C1001591" s="75"/>
    </row>
    <row r="1001592" spans="2:3" x14ac:dyDescent="0.25">
      <c r="B1001592" s="76"/>
      <c r="C1001592" s="75"/>
    </row>
    <row r="1001593" spans="2:3" x14ac:dyDescent="0.25">
      <c r="B1001593" s="76"/>
      <c r="C1001593" s="75"/>
    </row>
    <row r="1001594" spans="2:3" x14ac:dyDescent="0.25">
      <c r="B1001594" s="76"/>
      <c r="C1001594" s="75"/>
    </row>
    <row r="1001595" spans="2:3" x14ac:dyDescent="0.25">
      <c r="B1001595" s="76"/>
      <c r="C1001595" s="75"/>
    </row>
    <row r="1001596" spans="2:3" x14ac:dyDescent="0.25">
      <c r="B1001596" s="76"/>
      <c r="C1001596" s="75"/>
    </row>
    <row r="1001597" spans="2:3" x14ac:dyDescent="0.25">
      <c r="B1001597" s="76"/>
      <c r="C1001597" s="75"/>
    </row>
    <row r="1001598" spans="2:3" x14ac:dyDescent="0.25">
      <c r="B1001598" s="76"/>
      <c r="C1001598" s="75"/>
    </row>
    <row r="1001599" spans="2:3" x14ac:dyDescent="0.25">
      <c r="B1001599" s="76"/>
      <c r="C1001599" s="75"/>
    </row>
    <row r="1001600" spans="2:3" x14ac:dyDescent="0.25">
      <c r="B1001600" s="76"/>
      <c r="C1001600" s="75"/>
    </row>
    <row r="1001601" spans="2:3" x14ac:dyDescent="0.25">
      <c r="B1001601" s="76"/>
      <c r="C1001601" s="75"/>
    </row>
    <row r="1001602" spans="2:3" x14ac:dyDescent="0.25">
      <c r="B1001602" s="76"/>
      <c r="C1001602" s="75"/>
    </row>
    <row r="1001603" spans="2:3" x14ac:dyDescent="0.25">
      <c r="B1001603" s="76"/>
      <c r="C1001603" s="75"/>
    </row>
    <row r="1001713" spans="2:3" x14ac:dyDescent="0.25">
      <c r="B1001713" s="76"/>
      <c r="C1001713" s="75"/>
    </row>
    <row r="1001714" spans="2:3" x14ac:dyDescent="0.25">
      <c r="B1001714" s="76"/>
      <c r="C1001714" s="75"/>
    </row>
    <row r="1001715" spans="2:3" x14ac:dyDescent="0.25">
      <c r="B1001715" s="76"/>
      <c r="C1001715" s="75"/>
    </row>
    <row r="1001716" spans="2:3" x14ac:dyDescent="0.25">
      <c r="B1001716" s="76"/>
      <c r="C1001716" s="75"/>
    </row>
    <row r="1001717" spans="2:3" x14ac:dyDescent="0.25">
      <c r="B1001717" s="76"/>
      <c r="C1001717" s="75"/>
    </row>
    <row r="1001718" spans="2:3" x14ac:dyDescent="0.25">
      <c r="B1001718" s="76"/>
      <c r="C1001718" s="75"/>
    </row>
    <row r="1001719" spans="2:3" x14ac:dyDescent="0.25">
      <c r="B1001719" s="76"/>
      <c r="C1001719" s="75"/>
    </row>
    <row r="1001720" spans="2:3" x14ac:dyDescent="0.25">
      <c r="B1001720" s="76"/>
      <c r="C1001720" s="75"/>
    </row>
    <row r="1001721" spans="2:3" x14ac:dyDescent="0.25">
      <c r="B1001721" s="76"/>
      <c r="C1001721" s="75"/>
    </row>
    <row r="1001722" spans="2:3" x14ac:dyDescent="0.25">
      <c r="B1001722" s="76"/>
      <c r="C1001722" s="75"/>
    </row>
    <row r="1001723" spans="2:3" x14ac:dyDescent="0.25">
      <c r="B1001723" s="76"/>
      <c r="C1001723" s="75"/>
    </row>
    <row r="1001724" spans="2:3" x14ac:dyDescent="0.25">
      <c r="B1001724" s="76"/>
      <c r="C1001724" s="75"/>
    </row>
    <row r="1001725" spans="2:3" x14ac:dyDescent="0.25">
      <c r="B1001725" s="76"/>
      <c r="C1001725" s="75"/>
    </row>
    <row r="1001835" spans="2:3" x14ac:dyDescent="0.25">
      <c r="B1001835" s="76"/>
      <c r="C1001835" s="75"/>
    </row>
    <row r="1001836" spans="2:3" x14ac:dyDescent="0.25">
      <c r="B1001836" s="76"/>
      <c r="C1001836" s="75"/>
    </row>
    <row r="1001837" spans="2:3" x14ac:dyDescent="0.25">
      <c r="B1001837" s="76"/>
      <c r="C1001837" s="75"/>
    </row>
    <row r="1001838" spans="2:3" x14ac:dyDescent="0.25">
      <c r="B1001838" s="76"/>
      <c r="C1001838" s="75"/>
    </row>
    <row r="1001839" spans="2:3" x14ac:dyDescent="0.25">
      <c r="B1001839" s="76"/>
      <c r="C1001839" s="75"/>
    </row>
    <row r="1001840" spans="2:3" x14ac:dyDescent="0.25">
      <c r="B1001840" s="76"/>
      <c r="C1001840" s="75"/>
    </row>
    <row r="1001841" spans="2:3" x14ac:dyDescent="0.25">
      <c r="B1001841" s="76"/>
      <c r="C1001841" s="75"/>
    </row>
    <row r="1001842" spans="2:3" x14ac:dyDescent="0.25">
      <c r="B1001842" s="76"/>
      <c r="C1001842" s="75"/>
    </row>
    <row r="1001843" spans="2:3" x14ac:dyDescent="0.25">
      <c r="B1001843" s="76"/>
      <c r="C1001843" s="75"/>
    </row>
    <row r="1001844" spans="2:3" x14ac:dyDescent="0.25">
      <c r="B1001844" s="76"/>
      <c r="C1001844" s="75"/>
    </row>
    <row r="1001845" spans="2:3" x14ac:dyDescent="0.25">
      <c r="B1001845" s="76"/>
      <c r="C1001845" s="75"/>
    </row>
    <row r="1001846" spans="2:3" x14ac:dyDescent="0.25">
      <c r="B1001846" s="76"/>
      <c r="C1001846" s="75"/>
    </row>
    <row r="1001847" spans="2:3" x14ac:dyDescent="0.25">
      <c r="B1001847" s="76"/>
      <c r="C1001847" s="75"/>
    </row>
    <row r="1001957" spans="2:3" x14ac:dyDescent="0.25">
      <c r="B1001957" s="76"/>
      <c r="C1001957" s="75"/>
    </row>
    <row r="1001958" spans="2:3" x14ac:dyDescent="0.25">
      <c r="B1001958" s="76"/>
      <c r="C1001958" s="75"/>
    </row>
    <row r="1001959" spans="2:3" x14ac:dyDescent="0.25">
      <c r="B1001959" s="76"/>
      <c r="C1001959" s="75"/>
    </row>
    <row r="1001960" spans="2:3" x14ac:dyDescent="0.25">
      <c r="B1001960" s="76"/>
      <c r="C1001960" s="75"/>
    </row>
    <row r="1001961" spans="2:3" x14ac:dyDescent="0.25">
      <c r="B1001961" s="76"/>
      <c r="C1001961" s="75"/>
    </row>
    <row r="1001962" spans="2:3" x14ac:dyDescent="0.25">
      <c r="B1001962" s="76"/>
      <c r="C1001962" s="75"/>
    </row>
    <row r="1001963" spans="2:3" x14ac:dyDescent="0.25">
      <c r="B1001963" s="76"/>
      <c r="C1001963" s="75"/>
    </row>
    <row r="1001964" spans="2:3" x14ac:dyDescent="0.25">
      <c r="B1001964" s="76"/>
      <c r="C1001964" s="75"/>
    </row>
    <row r="1001965" spans="2:3" x14ac:dyDescent="0.25">
      <c r="B1001965" s="76"/>
      <c r="C1001965" s="75"/>
    </row>
    <row r="1001966" spans="2:3" x14ac:dyDescent="0.25">
      <c r="B1001966" s="76"/>
      <c r="C1001966" s="75"/>
    </row>
    <row r="1001967" spans="2:3" x14ac:dyDescent="0.25">
      <c r="B1001967" s="76"/>
      <c r="C1001967" s="75"/>
    </row>
    <row r="1001968" spans="2:3" x14ac:dyDescent="0.25">
      <c r="B1001968" s="76"/>
      <c r="C1001968" s="75"/>
    </row>
    <row r="1001969" spans="2:3" x14ac:dyDescent="0.25">
      <c r="B1001969" s="76"/>
      <c r="C1001969" s="75"/>
    </row>
    <row r="1002079" spans="2:3" x14ac:dyDescent="0.25">
      <c r="B1002079" s="76"/>
      <c r="C1002079" s="75"/>
    </row>
    <row r="1002080" spans="2:3" x14ac:dyDescent="0.25">
      <c r="B1002080" s="76"/>
      <c r="C1002080" s="75"/>
    </row>
    <row r="1002081" spans="2:3" x14ac:dyDescent="0.25">
      <c r="B1002081" s="76"/>
      <c r="C1002081" s="75"/>
    </row>
    <row r="1002082" spans="2:3" x14ac:dyDescent="0.25">
      <c r="B1002082" s="76"/>
      <c r="C1002082" s="75"/>
    </row>
    <row r="1002083" spans="2:3" x14ac:dyDescent="0.25">
      <c r="B1002083" s="76"/>
      <c r="C1002083" s="75"/>
    </row>
    <row r="1002084" spans="2:3" x14ac:dyDescent="0.25">
      <c r="B1002084" s="76"/>
      <c r="C1002084" s="75"/>
    </row>
    <row r="1002085" spans="2:3" x14ac:dyDescent="0.25">
      <c r="B1002085" s="76"/>
      <c r="C1002085" s="75"/>
    </row>
    <row r="1002086" spans="2:3" x14ac:dyDescent="0.25">
      <c r="B1002086" s="76"/>
      <c r="C1002086" s="75"/>
    </row>
    <row r="1002087" spans="2:3" x14ac:dyDescent="0.25">
      <c r="B1002087" s="76"/>
      <c r="C1002087" s="75"/>
    </row>
    <row r="1002088" spans="2:3" x14ac:dyDescent="0.25">
      <c r="B1002088" s="76"/>
      <c r="C1002088" s="75"/>
    </row>
    <row r="1002089" spans="2:3" x14ac:dyDescent="0.25">
      <c r="B1002089" s="76"/>
      <c r="C1002089" s="75"/>
    </row>
    <row r="1002090" spans="2:3" x14ac:dyDescent="0.25">
      <c r="B1002090" s="76"/>
      <c r="C1002090" s="75"/>
    </row>
    <row r="1002091" spans="2:3" x14ac:dyDescent="0.25">
      <c r="B1002091" s="76"/>
      <c r="C1002091" s="75"/>
    </row>
    <row r="1002201" spans="2:3" x14ac:dyDescent="0.25">
      <c r="B1002201" s="76"/>
      <c r="C1002201" s="75"/>
    </row>
    <row r="1002202" spans="2:3" x14ac:dyDescent="0.25">
      <c r="B1002202" s="76"/>
      <c r="C1002202" s="75"/>
    </row>
    <row r="1002203" spans="2:3" x14ac:dyDescent="0.25">
      <c r="B1002203" s="76"/>
      <c r="C1002203" s="75"/>
    </row>
    <row r="1002204" spans="2:3" x14ac:dyDescent="0.25">
      <c r="B1002204" s="76"/>
      <c r="C1002204" s="75"/>
    </row>
    <row r="1002205" spans="2:3" x14ac:dyDescent="0.25">
      <c r="B1002205" s="76"/>
      <c r="C1002205" s="75"/>
    </row>
    <row r="1002206" spans="2:3" x14ac:dyDescent="0.25">
      <c r="B1002206" s="76"/>
      <c r="C1002206" s="75"/>
    </row>
    <row r="1002207" spans="2:3" x14ac:dyDescent="0.25">
      <c r="B1002207" s="76"/>
      <c r="C1002207" s="75"/>
    </row>
    <row r="1002208" spans="2:3" x14ac:dyDescent="0.25">
      <c r="B1002208" s="76"/>
      <c r="C1002208" s="75"/>
    </row>
    <row r="1002209" spans="2:3" x14ac:dyDescent="0.25">
      <c r="B1002209" s="76"/>
      <c r="C1002209" s="75"/>
    </row>
    <row r="1002210" spans="2:3" x14ac:dyDescent="0.25">
      <c r="B1002210" s="76"/>
      <c r="C1002210" s="75"/>
    </row>
    <row r="1002211" spans="2:3" x14ac:dyDescent="0.25">
      <c r="B1002211" s="76"/>
      <c r="C1002211" s="75"/>
    </row>
    <row r="1002212" spans="2:3" x14ac:dyDescent="0.25">
      <c r="B1002212" s="76"/>
      <c r="C1002212" s="75"/>
    </row>
    <row r="1002213" spans="2:3" x14ac:dyDescent="0.25">
      <c r="B1002213" s="76"/>
      <c r="C1002213" s="75"/>
    </row>
    <row r="1002323" spans="2:3" x14ac:dyDescent="0.25">
      <c r="B1002323" s="76"/>
      <c r="C1002323" s="75"/>
    </row>
    <row r="1002324" spans="2:3" x14ac:dyDescent="0.25">
      <c r="B1002324" s="76"/>
      <c r="C1002324" s="75"/>
    </row>
    <row r="1002325" spans="2:3" x14ac:dyDescent="0.25">
      <c r="B1002325" s="76"/>
      <c r="C1002325" s="75"/>
    </row>
    <row r="1002326" spans="2:3" x14ac:dyDescent="0.25">
      <c r="B1002326" s="76"/>
      <c r="C1002326" s="75"/>
    </row>
    <row r="1002327" spans="2:3" x14ac:dyDescent="0.25">
      <c r="B1002327" s="76"/>
      <c r="C1002327" s="75"/>
    </row>
    <row r="1002328" spans="2:3" x14ac:dyDescent="0.25">
      <c r="B1002328" s="76"/>
      <c r="C1002328" s="75"/>
    </row>
    <row r="1002329" spans="2:3" x14ac:dyDescent="0.25">
      <c r="B1002329" s="76"/>
      <c r="C1002329" s="75"/>
    </row>
    <row r="1002330" spans="2:3" x14ac:dyDescent="0.25">
      <c r="B1002330" s="76"/>
      <c r="C1002330" s="75"/>
    </row>
    <row r="1002331" spans="2:3" x14ac:dyDescent="0.25">
      <c r="B1002331" s="76"/>
      <c r="C1002331" s="75"/>
    </row>
    <row r="1002332" spans="2:3" x14ac:dyDescent="0.25">
      <c r="B1002332" s="76"/>
      <c r="C1002332" s="75"/>
    </row>
    <row r="1002333" spans="2:3" x14ac:dyDescent="0.25">
      <c r="B1002333" s="76"/>
      <c r="C1002333" s="75"/>
    </row>
    <row r="1002334" spans="2:3" x14ac:dyDescent="0.25">
      <c r="B1002334" s="76"/>
      <c r="C1002334" s="75"/>
    </row>
    <row r="1002335" spans="2:3" x14ac:dyDescent="0.25">
      <c r="B1002335" s="76"/>
      <c r="C1002335" s="75"/>
    </row>
    <row r="1002445" spans="2:3" x14ac:dyDescent="0.25">
      <c r="B1002445" s="76"/>
      <c r="C1002445" s="75"/>
    </row>
    <row r="1002446" spans="2:3" x14ac:dyDescent="0.25">
      <c r="B1002446" s="76"/>
      <c r="C1002446" s="75"/>
    </row>
    <row r="1002447" spans="2:3" x14ac:dyDescent="0.25">
      <c r="B1002447" s="76"/>
      <c r="C1002447" s="75"/>
    </row>
    <row r="1002448" spans="2:3" x14ac:dyDescent="0.25">
      <c r="B1002448" s="76"/>
      <c r="C1002448" s="75"/>
    </row>
    <row r="1002449" spans="2:3" x14ac:dyDescent="0.25">
      <c r="B1002449" s="76"/>
      <c r="C1002449" s="75"/>
    </row>
    <row r="1002450" spans="2:3" x14ac:dyDescent="0.25">
      <c r="B1002450" s="76"/>
      <c r="C1002450" s="75"/>
    </row>
    <row r="1002451" spans="2:3" x14ac:dyDescent="0.25">
      <c r="B1002451" s="76"/>
      <c r="C1002451" s="75"/>
    </row>
    <row r="1002452" spans="2:3" x14ac:dyDescent="0.25">
      <c r="B1002452" s="76"/>
      <c r="C1002452" s="75"/>
    </row>
    <row r="1002453" spans="2:3" x14ac:dyDescent="0.25">
      <c r="B1002453" s="76"/>
      <c r="C1002453" s="75"/>
    </row>
    <row r="1002454" spans="2:3" x14ac:dyDescent="0.25">
      <c r="B1002454" s="76"/>
      <c r="C1002454" s="75"/>
    </row>
    <row r="1002455" spans="2:3" x14ac:dyDescent="0.25">
      <c r="B1002455" s="76"/>
      <c r="C1002455" s="75"/>
    </row>
    <row r="1002456" spans="2:3" x14ac:dyDescent="0.25">
      <c r="B1002456" s="76"/>
      <c r="C1002456" s="75"/>
    </row>
    <row r="1002457" spans="2:3" x14ac:dyDescent="0.25">
      <c r="B1002457" s="76"/>
      <c r="C1002457" s="75"/>
    </row>
    <row r="1002567" spans="2:3" x14ac:dyDescent="0.25">
      <c r="B1002567" s="76"/>
      <c r="C1002567" s="75"/>
    </row>
    <row r="1002568" spans="2:3" x14ac:dyDescent="0.25">
      <c r="B1002568" s="76"/>
      <c r="C1002568" s="75"/>
    </row>
    <row r="1002569" spans="2:3" x14ac:dyDescent="0.25">
      <c r="B1002569" s="76"/>
      <c r="C1002569" s="75"/>
    </row>
    <row r="1002570" spans="2:3" x14ac:dyDescent="0.25">
      <c r="B1002570" s="76"/>
      <c r="C1002570" s="75"/>
    </row>
    <row r="1002571" spans="2:3" x14ac:dyDescent="0.25">
      <c r="B1002571" s="76"/>
      <c r="C1002571" s="75"/>
    </row>
    <row r="1002572" spans="2:3" x14ac:dyDescent="0.25">
      <c r="B1002572" s="76"/>
      <c r="C1002572" s="75"/>
    </row>
    <row r="1002573" spans="2:3" x14ac:dyDescent="0.25">
      <c r="B1002573" s="76"/>
      <c r="C1002573" s="75"/>
    </row>
    <row r="1002574" spans="2:3" x14ac:dyDescent="0.25">
      <c r="B1002574" s="76"/>
      <c r="C1002574" s="75"/>
    </row>
    <row r="1002575" spans="2:3" x14ac:dyDescent="0.25">
      <c r="B1002575" s="76"/>
      <c r="C1002575" s="75"/>
    </row>
    <row r="1002576" spans="2:3" x14ac:dyDescent="0.25">
      <c r="B1002576" s="76"/>
      <c r="C1002576" s="75"/>
    </row>
    <row r="1002577" spans="2:3" x14ac:dyDescent="0.25">
      <c r="B1002577" s="76"/>
      <c r="C1002577" s="75"/>
    </row>
    <row r="1002578" spans="2:3" x14ac:dyDescent="0.25">
      <c r="B1002578" s="76"/>
      <c r="C1002578" s="75"/>
    </row>
    <row r="1002579" spans="2:3" x14ac:dyDescent="0.25">
      <c r="B1002579" s="76"/>
      <c r="C1002579" s="75"/>
    </row>
    <row r="1002689" spans="2:3" x14ac:dyDescent="0.25">
      <c r="B1002689" s="76"/>
      <c r="C1002689" s="75"/>
    </row>
    <row r="1002690" spans="2:3" x14ac:dyDescent="0.25">
      <c r="B1002690" s="76"/>
      <c r="C1002690" s="75"/>
    </row>
    <row r="1002691" spans="2:3" x14ac:dyDescent="0.25">
      <c r="B1002691" s="76"/>
      <c r="C1002691" s="75"/>
    </row>
    <row r="1002692" spans="2:3" x14ac:dyDescent="0.25">
      <c r="B1002692" s="76"/>
      <c r="C1002692" s="75"/>
    </row>
    <row r="1002693" spans="2:3" x14ac:dyDescent="0.25">
      <c r="B1002693" s="76"/>
      <c r="C1002693" s="75"/>
    </row>
    <row r="1002694" spans="2:3" x14ac:dyDescent="0.25">
      <c r="B1002694" s="76"/>
      <c r="C1002694" s="75"/>
    </row>
    <row r="1002695" spans="2:3" x14ac:dyDescent="0.25">
      <c r="B1002695" s="76"/>
      <c r="C1002695" s="75"/>
    </row>
    <row r="1002696" spans="2:3" x14ac:dyDescent="0.25">
      <c r="B1002696" s="76"/>
      <c r="C1002696" s="75"/>
    </row>
    <row r="1002697" spans="2:3" x14ac:dyDescent="0.25">
      <c r="B1002697" s="76"/>
      <c r="C1002697" s="75"/>
    </row>
    <row r="1002698" spans="2:3" x14ac:dyDescent="0.25">
      <c r="B1002698" s="76"/>
      <c r="C1002698" s="75"/>
    </row>
    <row r="1002699" spans="2:3" x14ac:dyDescent="0.25">
      <c r="B1002699" s="76"/>
      <c r="C1002699" s="75"/>
    </row>
    <row r="1002700" spans="2:3" x14ac:dyDescent="0.25">
      <c r="B1002700" s="76"/>
      <c r="C1002700" s="75"/>
    </row>
    <row r="1002701" spans="2:3" x14ac:dyDescent="0.25">
      <c r="B1002701" s="76"/>
      <c r="C1002701" s="75"/>
    </row>
    <row r="1002811" spans="2:3" x14ac:dyDescent="0.25">
      <c r="B1002811" s="76"/>
      <c r="C1002811" s="75"/>
    </row>
    <row r="1002812" spans="2:3" x14ac:dyDescent="0.25">
      <c r="B1002812" s="76"/>
      <c r="C1002812" s="75"/>
    </row>
    <row r="1002813" spans="2:3" x14ac:dyDescent="0.25">
      <c r="B1002813" s="76"/>
      <c r="C1002813" s="75"/>
    </row>
    <row r="1002814" spans="2:3" x14ac:dyDescent="0.25">
      <c r="B1002814" s="76"/>
      <c r="C1002814" s="75"/>
    </row>
    <row r="1002815" spans="2:3" x14ac:dyDescent="0.25">
      <c r="B1002815" s="76"/>
      <c r="C1002815" s="75"/>
    </row>
    <row r="1002816" spans="2:3" x14ac:dyDescent="0.25">
      <c r="B1002816" s="76"/>
      <c r="C1002816" s="75"/>
    </row>
    <row r="1002817" spans="2:3" x14ac:dyDescent="0.25">
      <c r="B1002817" s="76"/>
      <c r="C1002817" s="75"/>
    </row>
    <row r="1002818" spans="2:3" x14ac:dyDescent="0.25">
      <c r="B1002818" s="76"/>
      <c r="C1002818" s="75"/>
    </row>
    <row r="1002819" spans="2:3" x14ac:dyDescent="0.25">
      <c r="B1002819" s="76"/>
      <c r="C1002819" s="75"/>
    </row>
    <row r="1002820" spans="2:3" x14ac:dyDescent="0.25">
      <c r="B1002820" s="76"/>
      <c r="C1002820" s="75"/>
    </row>
    <row r="1002821" spans="2:3" x14ac:dyDescent="0.25">
      <c r="B1002821" s="76"/>
      <c r="C1002821" s="75"/>
    </row>
    <row r="1002822" spans="2:3" x14ac:dyDescent="0.25">
      <c r="B1002822" s="76"/>
      <c r="C1002822" s="75"/>
    </row>
    <row r="1002823" spans="2:3" x14ac:dyDescent="0.25">
      <c r="B1002823" s="76"/>
      <c r="C1002823" s="75"/>
    </row>
    <row r="1002933" spans="2:3" x14ac:dyDescent="0.25">
      <c r="B1002933" s="76"/>
      <c r="C1002933" s="75"/>
    </row>
    <row r="1002934" spans="2:3" x14ac:dyDescent="0.25">
      <c r="B1002934" s="76"/>
      <c r="C1002934" s="75"/>
    </row>
    <row r="1002935" spans="2:3" x14ac:dyDescent="0.25">
      <c r="B1002935" s="76"/>
      <c r="C1002935" s="75"/>
    </row>
    <row r="1002936" spans="2:3" x14ac:dyDescent="0.25">
      <c r="B1002936" s="76"/>
      <c r="C1002936" s="75"/>
    </row>
    <row r="1002937" spans="2:3" x14ac:dyDescent="0.25">
      <c r="B1002937" s="76"/>
      <c r="C1002937" s="75"/>
    </row>
    <row r="1002938" spans="2:3" x14ac:dyDescent="0.25">
      <c r="B1002938" s="76"/>
      <c r="C1002938" s="75"/>
    </row>
    <row r="1002939" spans="2:3" x14ac:dyDescent="0.25">
      <c r="B1002939" s="76"/>
      <c r="C1002939" s="75"/>
    </row>
    <row r="1002940" spans="2:3" x14ac:dyDescent="0.25">
      <c r="B1002940" s="76"/>
      <c r="C1002940" s="75"/>
    </row>
    <row r="1002941" spans="2:3" x14ac:dyDescent="0.25">
      <c r="B1002941" s="76"/>
      <c r="C1002941" s="75"/>
    </row>
    <row r="1002942" spans="2:3" x14ac:dyDescent="0.25">
      <c r="B1002942" s="76"/>
      <c r="C1002942" s="75"/>
    </row>
    <row r="1002943" spans="2:3" x14ac:dyDescent="0.25">
      <c r="B1002943" s="76"/>
      <c r="C1002943" s="75"/>
    </row>
    <row r="1002944" spans="2:3" x14ac:dyDescent="0.25">
      <c r="B1002944" s="76"/>
      <c r="C1002944" s="75"/>
    </row>
    <row r="1002945" spans="2:3" x14ac:dyDescent="0.25">
      <c r="B1002945" s="76"/>
      <c r="C1002945" s="75"/>
    </row>
    <row r="1003055" spans="2:3" x14ac:dyDescent="0.25">
      <c r="B1003055" s="76"/>
      <c r="C1003055" s="75"/>
    </row>
    <row r="1003056" spans="2:3" x14ac:dyDescent="0.25">
      <c r="B1003056" s="76"/>
      <c r="C1003056" s="75"/>
    </row>
    <row r="1003057" spans="2:3" x14ac:dyDescent="0.25">
      <c r="B1003057" s="76"/>
      <c r="C1003057" s="75"/>
    </row>
    <row r="1003058" spans="2:3" x14ac:dyDescent="0.25">
      <c r="B1003058" s="76"/>
      <c r="C1003058" s="75"/>
    </row>
    <row r="1003059" spans="2:3" x14ac:dyDescent="0.25">
      <c r="B1003059" s="76"/>
      <c r="C1003059" s="75"/>
    </row>
    <row r="1003060" spans="2:3" x14ac:dyDescent="0.25">
      <c r="B1003060" s="76"/>
      <c r="C1003060" s="75"/>
    </row>
    <row r="1003061" spans="2:3" x14ac:dyDescent="0.25">
      <c r="B1003061" s="76"/>
      <c r="C1003061" s="75"/>
    </row>
    <row r="1003062" spans="2:3" x14ac:dyDescent="0.25">
      <c r="B1003062" s="76"/>
      <c r="C1003062" s="75"/>
    </row>
    <row r="1003063" spans="2:3" x14ac:dyDescent="0.25">
      <c r="B1003063" s="76"/>
      <c r="C1003063" s="75"/>
    </row>
    <row r="1003064" spans="2:3" x14ac:dyDescent="0.25">
      <c r="B1003064" s="76"/>
      <c r="C1003064" s="75"/>
    </row>
    <row r="1003065" spans="2:3" x14ac:dyDescent="0.25">
      <c r="B1003065" s="76"/>
      <c r="C1003065" s="75"/>
    </row>
    <row r="1003066" spans="2:3" x14ac:dyDescent="0.25">
      <c r="B1003066" s="76"/>
      <c r="C1003066" s="75"/>
    </row>
    <row r="1003067" spans="2:3" x14ac:dyDescent="0.25">
      <c r="B1003067" s="76"/>
      <c r="C1003067" s="75"/>
    </row>
    <row r="1003177" spans="2:3" x14ac:dyDescent="0.25">
      <c r="B1003177" s="76"/>
      <c r="C1003177" s="75"/>
    </row>
    <row r="1003178" spans="2:3" x14ac:dyDescent="0.25">
      <c r="B1003178" s="76"/>
      <c r="C1003178" s="75"/>
    </row>
    <row r="1003179" spans="2:3" x14ac:dyDescent="0.25">
      <c r="B1003179" s="76"/>
      <c r="C1003179" s="75"/>
    </row>
    <row r="1003180" spans="2:3" x14ac:dyDescent="0.25">
      <c r="B1003180" s="76"/>
      <c r="C1003180" s="75"/>
    </row>
    <row r="1003181" spans="2:3" x14ac:dyDescent="0.25">
      <c r="B1003181" s="76"/>
      <c r="C1003181" s="75"/>
    </row>
    <row r="1003182" spans="2:3" x14ac:dyDescent="0.25">
      <c r="B1003182" s="76"/>
      <c r="C1003182" s="75"/>
    </row>
    <row r="1003183" spans="2:3" x14ac:dyDescent="0.25">
      <c r="B1003183" s="76"/>
      <c r="C1003183" s="75"/>
    </row>
    <row r="1003184" spans="2:3" x14ac:dyDescent="0.25">
      <c r="B1003184" s="76"/>
      <c r="C1003184" s="75"/>
    </row>
    <row r="1003185" spans="2:3" x14ac:dyDescent="0.25">
      <c r="B1003185" s="76"/>
      <c r="C1003185" s="75"/>
    </row>
    <row r="1003186" spans="2:3" x14ac:dyDescent="0.25">
      <c r="B1003186" s="76"/>
      <c r="C1003186" s="75"/>
    </row>
    <row r="1003187" spans="2:3" x14ac:dyDescent="0.25">
      <c r="B1003187" s="76"/>
      <c r="C1003187" s="75"/>
    </row>
    <row r="1003188" spans="2:3" x14ac:dyDescent="0.25">
      <c r="B1003188" s="76"/>
      <c r="C1003188" s="75"/>
    </row>
    <row r="1003189" spans="2:3" x14ac:dyDescent="0.25">
      <c r="B1003189" s="76"/>
      <c r="C1003189" s="75"/>
    </row>
    <row r="1003299" spans="2:3" x14ac:dyDescent="0.25">
      <c r="B1003299" s="76"/>
      <c r="C1003299" s="75"/>
    </row>
    <row r="1003300" spans="2:3" x14ac:dyDescent="0.25">
      <c r="B1003300" s="76"/>
      <c r="C1003300" s="75"/>
    </row>
    <row r="1003301" spans="2:3" x14ac:dyDescent="0.25">
      <c r="B1003301" s="76"/>
      <c r="C1003301" s="75"/>
    </row>
    <row r="1003302" spans="2:3" x14ac:dyDescent="0.25">
      <c r="B1003302" s="76"/>
      <c r="C1003302" s="75"/>
    </row>
    <row r="1003303" spans="2:3" x14ac:dyDescent="0.25">
      <c r="B1003303" s="76"/>
      <c r="C1003303" s="75"/>
    </row>
    <row r="1003304" spans="2:3" x14ac:dyDescent="0.25">
      <c r="B1003304" s="76"/>
      <c r="C1003304" s="75"/>
    </row>
    <row r="1003305" spans="2:3" x14ac:dyDescent="0.25">
      <c r="B1003305" s="76"/>
      <c r="C1003305" s="75"/>
    </row>
    <row r="1003306" spans="2:3" x14ac:dyDescent="0.25">
      <c r="B1003306" s="76"/>
      <c r="C1003306" s="75"/>
    </row>
    <row r="1003307" spans="2:3" x14ac:dyDescent="0.25">
      <c r="B1003307" s="76"/>
      <c r="C1003307" s="75"/>
    </row>
    <row r="1003308" spans="2:3" x14ac:dyDescent="0.25">
      <c r="B1003308" s="76"/>
      <c r="C1003308" s="75"/>
    </row>
    <row r="1003309" spans="2:3" x14ac:dyDescent="0.25">
      <c r="B1003309" s="76"/>
      <c r="C1003309" s="75"/>
    </row>
    <row r="1003310" spans="2:3" x14ac:dyDescent="0.25">
      <c r="B1003310" s="76"/>
      <c r="C1003310" s="75"/>
    </row>
    <row r="1003311" spans="2:3" x14ac:dyDescent="0.25">
      <c r="B1003311" s="76"/>
      <c r="C1003311" s="75"/>
    </row>
    <row r="1003421" spans="2:3" x14ac:dyDescent="0.25">
      <c r="B1003421" s="76"/>
      <c r="C1003421" s="75"/>
    </row>
    <row r="1003422" spans="2:3" x14ac:dyDescent="0.25">
      <c r="B1003422" s="76"/>
      <c r="C1003422" s="75"/>
    </row>
    <row r="1003423" spans="2:3" x14ac:dyDescent="0.25">
      <c r="B1003423" s="76"/>
      <c r="C1003423" s="75"/>
    </row>
    <row r="1003424" spans="2:3" x14ac:dyDescent="0.25">
      <c r="B1003424" s="76"/>
      <c r="C1003424" s="75"/>
    </row>
    <row r="1003425" spans="2:3" x14ac:dyDescent="0.25">
      <c r="B1003425" s="76"/>
      <c r="C1003425" s="75"/>
    </row>
    <row r="1003426" spans="2:3" x14ac:dyDescent="0.25">
      <c r="B1003426" s="76"/>
      <c r="C1003426" s="75"/>
    </row>
    <row r="1003427" spans="2:3" x14ac:dyDescent="0.25">
      <c r="B1003427" s="76"/>
      <c r="C1003427" s="75"/>
    </row>
    <row r="1003428" spans="2:3" x14ac:dyDescent="0.25">
      <c r="B1003428" s="76"/>
      <c r="C1003428" s="75"/>
    </row>
    <row r="1003429" spans="2:3" x14ac:dyDescent="0.25">
      <c r="B1003429" s="76"/>
      <c r="C1003429" s="75"/>
    </row>
    <row r="1003430" spans="2:3" x14ac:dyDescent="0.25">
      <c r="B1003430" s="76"/>
      <c r="C1003430" s="75"/>
    </row>
    <row r="1003431" spans="2:3" x14ac:dyDescent="0.25">
      <c r="B1003431" s="76"/>
      <c r="C1003431" s="75"/>
    </row>
    <row r="1003432" spans="2:3" x14ac:dyDescent="0.25">
      <c r="B1003432" s="76"/>
      <c r="C1003432" s="75"/>
    </row>
    <row r="1003433" spans="2:3" x14ac:dyDescent="0.25">
      <c r="B1003433" s="76"/>
      <c r="C1003433" s="75"/>
    </row>
    <row r="1003543" spans="2:3" x14ac:dyDescent="0.25">
      <c r="B1003543" s="76"/>
      <c r="C1003543" s="75"/>
    </row>
    <row r="1003544" spans="2:3" x14ac:dyDescent="0.25">
      <c r="B1003544" s="76"/>
      <c r="C1003544" s="75"/>
    </row>
    <row r="1003545" spans="2:3" x14ac:dyDescent="0.25">
      <c r="B1003545" s="76"/>
      <c r="C1003545" s="75"/>
    </row>
    <row r="1003546" spans="2:3" x14ac:dyDescent="0.25">
      <c r="B1003546" s="76"/>
      <c r="C1003546" s="75"/>
    </row>
    <row r="1003547" spans="2:3" x14ac:dyDescent="0.25">
      <c r="B1003547" s="76"/>
      <c r="C1003547" s="75"/>
    </row>
    <row r="1003548" spans="2:3" x14ac:dyDescent="0.25">
      <c r="B1003548" s="76"/>
      <c r="C1003548" s="75"/>
    </row>
    <row r="1003549" spans="2:3" x14ac:dyDescent="0.25">
      <c r="B1003549" s="76"/>
      <c r="C1003549" s="75"/>
    </row>
    <row r="1003550" spans="2:3" x14ac:dyDescent="0.25">
      <c r="B1003550" s="76"/>
      <c r="C1003550" s="75"/>
    </row>
    <row r="1003551" spans="2:3" x14ac:dyDescent="0.25">
      <c r="B1003551" s="76"/>
      <c r="C1003551" s="75"/>
    </row>
    <row r="1003552" spans="2:3" x14ac:dyDescent="0.25">
      <c r="B1003552" s="76"/>
      <c r="C1003552" s="75"/>
    </row>
    <row r="1003553" spans="2:3" x14ac:dyDescent="0.25">
      <c r="B1003553" s="76"/>
      <c r="C1003553" s="75"/>
    </row>
    <row r="1003554" spans="2:3" x14ac:dyDescent="0.25">
      <c r="B1003554" s="76"/>
      <c r="C1003554" s="75"/>
    </row>
    <row r="1003555" spans="2:3" x14ac:dyDescent="0.25">
      <c r="B1003555" s="76"/>
      <c r="C1003555" s="75"/>
    </row>
    <row r="1003665" spans="2:3" x14ac:dyDescent="0.25">
      <c r="B1003665" s="76"/>
      <c r="C1003665" s="75"/>
    </row>
    <row r="1003666" spans="2:3" x14ac:dyDescent="0.25">
      <c r="B1003666" s="76"/>
      <c r="C1003666" s="75"/>
    </row>
    <row r="1003667" spans="2:3" x14ac:dyDescent="0.25">
      <c r="B1003667" s="76"/>
      <c r="C1003667" s="75"/>
    </row>
    <row r="1003668" spans="2:3" x14ac:dyDescent="0.25">
      <c r="B1003668" s="76"/>
      <c r="C1003668" s="75"/>
    </row>
    <row r="1003669" spans="2:3" x14ac:dyDescent="0.25">
      <c r="B1003669" s="76"/>
      <c r="C1003669" s="75"/>
    </row>
    <row r="1003670" spans="2:3" x14ac:dyDescent="0.25">
      <c r="B1003670" s="76"/>
      <c r="C1003670" s="75"/>
    </row>
    <row r="1003671" spans="2:3" x14ac:dyDescent="0.25">
      <c r="B1003671" s="76"/>
      <c r="C1003671" s="75"/>
    </row>
    <row r="1003672" spans="2:3" x14ac:dyDescent="0.25">
      <c r="B1003672" s="76"/>
      <c r="C1003672" s="75"/>
    </row>
    <row r="1003673" spans="2:3" x14ac:dyDescent="0.25">
      <c r="B1003673" s="76"/>
      <c r="C1003673" s="75"/>
    </row>
    <row r="1003674" spans="2:3" x14ac:dyDescent="0.25">
      <c r="B1003674" s="76"/>
      <c r="C1003674" s="75"/>
    </row>
    <row r="1003675" spans="2:3" x14ac:dyDescent="0.25">
      <c r="B1003675" s="76"/>
      <c r="C1003675" s="75"/>
    </row>
    <row r="1003676" spans="2:3" x14ac:dyDescent="0.25">
      <c r="B1003676" s="76"/>
      <c r="C1003676" s="75"/>
    </row>
    <row r="1003677" spans="2:3" x14ac:dyDescent="0.25">
      <c r="B1003677" s="76"/>
      <c r="C1003677" s="75"/>
    </row>
    <row r="1003787" spans="2:3" x14ac:dyDescent="0.25">
      <c r="B1003787" s="76"/>
      <c r="C1003787" s="75"/>
    </row>
    <row r="1003788" spans="2:3" x14ac:dyDescent="0.25">
      <c r="B1003788" s="76"/>
      <c r="C1003788" s="75"/>
    </row>
    <row r="1003789" spans="2:3" x14ac:dyDescent="0.25">
      <c r="B1003789" s="76"/>
      <c r="C1003789" s="75"/>
    </row>
    <row r="1003790" spans="2:3" x14ac:dyDescent="0.25">
      <c r="B1003790" s="76"/>
      <c r="C1003790" s="75"/>
    </row>
    <row r="1003791" spans="2:3" x14ac:dyDescent="0.25">
      <c r="B1003791" s="76"/>
      <c r="C1003791" s="75"/>
    </row>
    <row r="1003792" spans="2:3" x14ac:dyDescent="0.25">
      <c r="B1003792" s="76"/>
      <c r="C1003792" s="75"/>
    </row>
    <row r="1003793" spans="2:3" x14ac:dyDescent="0.25">
      <c r="B1003793" s="76"/>
      <c r="C1003793" s="75"/>
    </row>
    <row r="1003794" spans="2:3" x14ac:dyDescent="0.25">
      <c r="B1003794" s="76"/>
      <c r="C1003794" s="75"/>
    </row>
    <row r="1003795" spans="2:3" x14ac:dyDescent="0.25">
      <c r="B1003795" s="76"/>
      <c r="C1003795" s="75"/>
    </row>
    <row r="1003796" spans="2:3" x14ac:dyDescent="0.25">
      <c r="B1003796" s="76"/>
      <c r="C1003796" s="75"/>
    </row>
    <row r="1003797" spans="2:3" x14ac:dyDescent="0.25">
      <c r="B1003797" s="76"/>
      <c r="C1003797" s="75"/>
    </row>
    <row r="1003798" spans="2:3" x14ac:dyDescent="0.25">
      <c r="B1003798" s="76"/>
      <c r="C1003798" s="75"/>
    </row>
    <row r="1003799" spans="2:3" x14ac:dyDescent="0.25">
      <c r="B1003799" s="76"/>
      <c r="C1003799" s="75"/>
    </row>
    <row r="1003909" spans="2:3" x14ac:dyDescent="0.25">
      <c r="B1003909" s="76"/>
      <c r="C1003909" s="75"/>
    </row>
    <row r="1003910" spans="2:3" x14ac:dyDescent="0.25">
      <c r="B1003910" s="76"/>
      <c r="C1003910" s="75"/>
    </row>
    <row r="1003911" spans="2:3" x14ac:dyDescent="0.25">
      <c r="B1003911" s="76"/>
      <c r="C1003911" s="75"/>
    </row>
    <row r="1003912" spans="2:3" x14ac:dyDescent="0.25">
      <c r="B1003912" s="76"/>
      <c r="C1003912" s="75"/>
    </row>
    <row r="1003913" spans="2:3" x14ac:dyDescent="0.25">
      <c r="B1003913" s="76"/>
      <c r="C1003913" s="75"/>
    </row>
    <row r="1003914" spans="2:3" x14ac:dyDescent="0.25">
      <c r="B1003914" s="76"/>
      <c r="C1003914" s="75"/>
    </row>
    <row r="1003915" spans="2:3" x14ac:dyDescent="0.25">
      <c r="B1003915" s="76"/>
      <c r="C1003915" s="75"/>
    </row>
    <row r="1003916" spans="2:3" x14ac:dyDescent="0.25">
      <c r="B1003916" s="76"/>
      <c r="C1003916" s="75"/>
    </row>
    <row r="1003917" spans="2:3" x14ac:dyDescent="0.25">
      <c r="B1003917" s="76"/>
      <c r="C1003917" s="75"/>
    </row>
    <row r="1003918" spans="2:3" x14ac:dyDescent="0.25">
      <c r="B1003918" s="76"/>
      <c r="C1003918" s="75"/>
    </row>
    <row r="1003919" spans="2:3" x14ac:dyDescent="0.25">
      <c r="B1003919" s="76"/>
      <c r="C1003919" s="75"/>
    </row>
    <row r="1003920" spans="2:3" x14ac:dyDescent="0.25">
      <c r="B1003920" s="76"/>
      <c r="C1003920" s="75"/>
    </row>
    <row r="1003921" spans="2:3" x14ac:dyDescent="0.25">
      <c r="B1003921" s="76"/>
      <c r="C1003921" s="75"/>
    </row>
    <row r="1004031" spans="2:3" x14ac:dyDescent="0.25">
      <c r="B1004031" s="76"/>
      <c r="C1004031" s="75"/>
    </row>
    <row r="1004032" spans="2:3" x14ac:dyDescent="0.25">
      <c r="B1004032" s="76"/>
      <c r="C1004032" s="75"/>
    </row>
    <row r="1004033" spans="2:3" x14ac:dyDescent="0.25">
      <c r="B1004033" s="76"/>
      <c r="C1004033" s="75"/>
    </row>
    <row r="1004034" spans="2:3" x14ac:dyDescent="0.25">
      <c r="B1004034" s="76"/>
      <c r="C1004034" s="75"/>
    </row>
    <row r="1004035" spans="2:3" x14ac:dyDescent="0.25">
      <c r="B1004035" s="76"/>
      <c r="C1004035" s="75"/>
    </row>
    <row r="1004036" spans="2:3" x14ac:dyDescent="0.25">
      <c r="B1004036" s="76"/>
      <c r="C1004036" s="75"/>
    </row>
    <row r="1004037" spans="2:3" x14ac:dyDescent="0.25">
      <c r="B1004037" s="76"/>
      <c r="C1004037" s="75"/>
    </row>
    <row r="1004038" spans="2:3" x14ac:dyDescent="0.25">
      <c r="B1004038" s="76"/>
      <c r="C1004038" s="75"/>
    </row>
    <row r="1004039" spans="2:3" x14ac:dyDescent="0.25">
      <c r="B1004039" s="76"/>
      <c r="C1004039" s="75"/>
    </row>
    <row r="1004040" spans="2:3" x14ac:dyDescent="0.25">
      <c r="B1004040" s="76"/>
      <c r="C1004040" s="75"/>
    </row>
    <row r="1004041" spans="2:3" x14ac:dyDescent="0.25">
      <c r="B1004041" s="76"/>
      <c r="C1004041" s="75"/>
    </row>
    <row r="1004042" spans="2:3" x14ac:dyDescent="0.25">
      <c r="B1004042" s="76"/>
      <c r="C1004042" s="75"/>
    </row>
    <row r="1004043" spans="2:3" x14ac:dyDescent="0.25">
      <c r="B1004043" s="76"/>
      <c r="C1004043" s="75"/>
    </row>
    <row r="1004153" spans="2:3" x14ac:dyDescent="0.25">
      <c r="B1004153" s="76"/>
      <c r="C1004153" s="75"/>
    </row>
    <row r="1004154" spans="2:3" x14ac:dyDescent="0.25">
      <c r="B1004154" s="76"/>
      <c r="C1004154" s="75"/>
    </row>
    <row r="1004155" spans="2:3" x14ac:dyDescent="0.25">
      <c r="B1004155" s="76"/>
      <c r="C1004155" s="75"/>
    </row>
    <row r="1004156" spans="2:3" x14ac:dyDescent="0.25">
      <c r="B1004156" s="76"/>
      <c r="C1004156" s="75"/>
    </row>
    <row r="1004157" spans="2:3" x14ac:dyDescent="0.25">
      <c r="B1004157" s="76"/>
      <c r="C1004157" s="75"/>
    </row>
    <row r="1004158" spans="2:3" x14ac:dyDescent="0.25">
      <c r="B1004158" s="76"/>
      <c r="C1004158" s="75"/>
    </row>
    <row r="1004159" spans="2:3" x14ac:dyDescent="0.25">
      <c r="B1004159" s="76"/>
      <c r="C1004159" s="75"/>
    </row>
    <row r="1004160" spans="2:3" x14ac:dyDescent="0.25">
      <c r="B1004160" s="76"/>
      <c r="C1004160" s="75"/>
    </row>
    <row r="1004161" spans="2:3" x14ac:dyDescent="0.25">
      <c r="B1004161" s="76"/>
      <c r="C1004161" s="75"/>
    </row>
    <row r="1004162" spans="2:3" x14ac:dyDescent="0.25">
      <c r="B1004162" s="76"/>
      <c r="C1004162" s="75"/>
    </row>
    <row r="1004163" spans="2:3" x14ac:dyDescent="0.25">
      <c r="B1004163" s="76"/>
      <c r="C1004163" s="75"/>
    </row>
    <row r="1004164" spans="2:3" x14ac:dyDescent="0.25">
      <c r="B1004164" s="76"/>
      <c r="C1004164" s="75"/>
    </row>
    <row r="1004165" spans="2:3" x14ac:dyDescent="0.25">
      <c r="B1004165" s="76"/>
      <c r="C1004165" s="75"/>
    </row>
    <row r="1004275" spans="2:3" x14ac:dyDescent="0.25">
      <c r="B1004275" s="76"/>
      <c r="C1004275" s="75"/>
    </row>
    <row r="1004276" spans="2:3" x14ac:dyDescent="0.25">
      <c r="B1004276" s="76"/>
      <c r="C1004276" s="75"/>
    </row>
    <row r="1004277" spans="2:3" x14ac:dyDescent="0.25">
      <c r="B1004277" s="76"/>
      <c r="C1004277" s="75"/>
    </row>
    <row r="1004278" spans="2:3" x14ac:dyDescent="0.25">
      <c r="B1004278" s="76"/>
      <c r="C1004278" s="75"/>
    </row>
    <row r="1004279" spans="2:3" x14ac:dyDescent="0.25">
      <c r="B1004279" s="76"/>
      <c r="C1004279" s="75"/>
    </row>
    <row r="1004280" spans="2:3" x14ac:dyDescent="0.25">
      <c r="B1004280" s="76"/>
      <c r="C1004280" s="75"/>
    </row>
    <row r="1004281" spans="2:3" x14ac:dyDescent="0.25">
      <c r="B1004281" s="76"/>
      <c r="C1004281" s="75"/>
    </row>
    <row r="1004282" spans="2:3" x14ac:dyDescent="0.25">
      <c r="B1004282" s="76"/>
      <c r="C1004282" s="75"/>
    </row>
    <row r="1004283" spans="2:3" x14ac:dyDescent="0.25">
      <c r="B1004283" s="76"/>
      <c r="C1004283" s="75"/>
    </row>
    <row r="1004284" spans="2:3" x14ac:dyDescent="0.25">
      <c r="B1004284" s="76"/>
      <c r="C1004284" s="75"/>
    </row>
    <row r="1004285" spans="2:3" x14ac:dyDescent="0.25">
      <c r="B1004285" s="76"/>
      <c r="C1004285" s="75"/>
    </row>
    <row r="1004286" spans="2:3" x14ac:dyDescent="0.25">
      <c r="B1004286" s="76"/>
      <c r="C1004286" s="75"/>
    </row>
    <row r="1004287" spans="2:3" x14ac:dyDescent="0.25">
      <c r="B1004287" s="76"/>
      <c r="C1004287" s="75"/>
    </row>
    <row r="1004397" spans="2:3" x14ac:dyDescent="0.25">
      <c r="B1004397" s="76"/>
      <c r="C1004397" s="75"/>
    </row>
    <row r="1004398" spans="2:3" x14ac:dyDescent="0.25">
      <c r="B1004398" s="76"/>
      <c r="C1004398" s="75"/>
    </row>
    <row r="1004399" spans="2:3" x14ac:dyDescent="0.25">
      <c r="B1004399" s="76"/>
      <c r="C1004399" s="75"/>
    </row>
    <row r="1004400" spans="2:3" x14ac:dyDescent="0.25">
      <c r="B1004400" s="76"/>
      <c r="C1004400" s="75"/>
    </row>
    <row r="1004401" spans="2:3" x14ac:dyDescent="0.25">
      <c r="B1004401" s="76"/>
      <c r="C1004401" s="75"/>
    </row>
    <row r="1004402" spans="2:3" x14ac:dyDescent="0.25">
      <c r="B1004402" s="76"/>
      <c r="C1004402" s="75"/>
    </row>
    <row r="1004403" spans="2:3" x14ac:dyDescent="0.25">
      <c r="B1004403" s="76"/>
      <c r="C1004403" s="75"/>
    </row>
    <row r="1004404" spans="2:3" x14ac:dyDescent="0.25">
      <c r="B1004404" s="76"/>
      <c r="C1004404" s="75"/>
    </row>
    <row r="1004405" spans="2:3" x14ac:dyDescent="0.25">
      <c r="B1004405" s="76"/>
      <c r="C1004405" s="75"/>
    </row>
    <row r="1004406" spans="2:3" x14ac:dyDescent="0.25">
      <c r="B1004406" s="76"/>
      <c r="C1004406" s="75"/>
    </row>
    <row r="1004407" spans="2:3" x14ac:dyDescent="0.25">
      <c r="B1004407" s="76"/>
      <c r="C1004407" s="75"/>
    </row>
    <row r="1004408" spans="2:3" x14ac:dyDescent="0.25">
      <c r="B1004408" s="76"/>
      <c r="C1004408" s="75"/>
    </row>
    <row r="1004409" spans="2:3" x14ac:dyDescent="0.25">
      <c r="B1004409" s="76"/>
      <c r="C1004409" s="75"/>
    </row>
    <row r="1004519" spans="2:3" x14ac:dyDescent="0.25">
      <c r="B1004519" s="76"/>
      <c r="C1004519" s="75"/>
    </row>
    <row r="1004520" spans="2:3" x14ac:dyDescent="0.25">
      <c r="B1004520" s="76"/>
      <c r="C1004520" s="75"/>
    </row>
    <row r="1004521" spans="2:3" x14ac:dyDescent="0.25">
      <c r="B1004521" s="76"/>
      <c r="C1004521" s="75"/>
    </row>
    <row r="1004522" spans="2:3" x14ac:dyDescent="0.25">
      <c r="B1004522" s="76"/>
      <c r="C1004522" s="75"/>
    </row>
    <row r="1004523" spans="2:3" x14ac:dyDescent="0.25">
      <c r="B1004523" s="76"/>
      <c r="C1004523" s="75"/>
    </row>
    <row r="1004524" spans="2:3" x14ac:dyDescent="0.25">
      <c r="B1004524" s="76"/>
      <c r="C1004524" s="75"/>
    </row>
    <row r="1004525" spans="2:3" x14ac:dyDescent="0.25">
      <c r="B1004525" s="76"/>
      <c r="C1004525" s="75"/>
    </row>
    <row r="1004526" spans="2:3" x14ac:dyDescent="0.25">
      <c r="B1004526" s="76"/>
      <c r="C1004526" s="75"/>
    </row>
    <row r="1004527" spans="2:3" x14ac:dyDescent="0.25">
      <c r="B1004527" s="76"/>
      <c r="C1004527" s="75"/>
    </row>
    <row r="1004528" spans="2:3" x14ac:dyDescent="0.25">
      <c r="B1004528" s="76"/>
      <c r="C1004528" s="75"/>
    </row>
    <row r="1004529" spans="2:3" x14ac:dyDescent="0.25">
      <c r="B1004529" s="76"/>
      <c r="C1004529" s="75"/>
    </row>
    <row r="1004530" spans="2:3" x14ac:dyDescent="0.25">
      <c r="B1004530" s="76"/>
      <c r="C1004530" s="75"/>
    </row>
    <row r="1004531" spans="2:3" x14ac:dyDescent="0.25">
      <c r="B1004531" s="76"/>
      <c r="C1004531" s="75"/>
    </row>
    <row r="1004641" spans="2:3" x14ac:dyDescent="0.25">
      <c r="B1004641" s="76"/>
      <c r="C1004641" s="75"/>
    </row>
    <row r="1004642" spans="2:3" x14ac:dyDescent="0.25">
      <c r="B1004642" s="76"/>
      <c r="C1004642" s="75"/>
    </row>
    <row r="1004643" spans="2:3" x14ac:dyDescent="0.25">
      <c r="B1004643" s="76"/>
      <c r="C1004643" s="75"/>
    </row>
    <row r="1004644" spans="2:3" x14ac:dyDescent="0.25">
      <c r="B1004644" s="76"/>
      <c r="C1004644" s="75"/>
    </row>
    <row r="1004645" spans="2:3" x14ac:dyDescent="0.25">
      <c r="B1004645" s="76"/>
      <c r="C1004645" s="75"/>
    </row>
    <row r="1004646" spans="2:3" x14ac:dyDescent="0.25">
      <c r="B1004646" s="76"/>
      <c r="C1004646" s="75"/>
    </row>
    <row r="1004647" spans="2:3" x14ac:dyDescent="0.25">
      <c r="B1004647" s="76"/>
      <c r="C1004647" s="75"/>
    </row>
    <row r="1004648" spans="2:3" x14ac:dyDescent="0.25">
      <c r="B1004648" s="76"/>
      <c r="C1004648" s="75"/>
    </row>
    <row r="1004649" spans="2:3" x14ac:dyDescent="0.25">
      <c r="B1004649" s="76"/>
      <c r="C1004649" s="75"/>
    </row>
    <row r="1004650" spans="2:3" x14ac:dyDescent="0.25">
      <c r="B1004650" s="76"/>
      <c r="C1004650" s="75"/>
    </row>
    <row r="1004651" spans="2:3" x14ac:dyDescent="0.25">
      <c r="B1004651" s="76"/>
      <c r="C1004651" s="75"/>
    </row>
    <row r="1004652" spans="2:3" x14ac:dyDescent="0.25">
      <c r="B1004652" s="76"/>
      <c r="C1004652" s="75"/>
    </row>
    <row r="1004653" spans="2:3" x14ac:dyDescent="0.25">
      <c r="B1004653" s="76"/>
      <c r="C1004653" s="75"/>
    </row>
    <row r="1004763" spans="2:3" x14ac:dyDescent="0.25">
      <c r="B1004763" s="76"/>
      <c r="C1004763" s="75"/>
    </row>
    <row r="1004764" spans="2:3" x14ac:dyDescent="0.25">
      <c r="B1004764" s="76"/>
      <c r="C1004764" s="75"/>
    </row>
    <row r="1004765" spans="2:3" x14ac:dyDescent="0.25">
      <c r="B1004765" s="76"/>
      <c r="C1004765" s="75"/>
    </row>
    <row r="1004766" spans="2:3" x14ac:dyDescent="0.25">
      <c r="B1004766" s="76"/>
      <c r="C1004766" s="75"/>
    </row>
    <row r="1004767" spans="2:3" x14ac:dyDescent="0.25">
      <c r="B1004767" s="76"/>
      <c r="C1004767" s="75"/>
    </row>
    <row r="1004768" spans="2:3" x14ac:dyDescent="0.25">
      <c r="B1004768" s="76"/>
      <c r="C1004768" s="75"/>
    </row>
    <row r="1004769" spans="2:3" x14ac:dyDescent="0.25">
      <c r="B1004769" s="76"/>
      <c r="C1004769" s="75"/>
    </row>
    <row r="1004770" spans="2:3" x14ac:dyDescent="0.25">
      <c r="B1004770" s="76"/>
      <c r="C1004770" s="75"/>
    </row>
    <row r="1004771" spans="2:3" x14ac:dyDescent="0.25">
      <c r="B1004771" s="76"/>
      <c r="C1004771" s="75"/>
    </row>
    <row r="1004772" spans="2:3" x14ac:dyDescent="0.25">
      <c r="B1004772" s="76"/>
      <c r="C1004772" s="75"/>
    </row>
    <row r="1004773" spans="2:3" x14ac:dyDescent="0.25">
      <c r="B1004773" s="76"/>
      <c r="C1004773" s="75"/>
    </row>
    <row r="1004774" spans="2:3" x14ac:dyDescent="0.25">
      <c r="B1004774" s="76"/>
      <c r="C1004774" s="75"/>
    </row>
    <row r="1004775" spans="2:3" x14ac:dyDescent="0.25">
      <c r="B1004775" s="76"/>
      <c r="C1004775" s="75"/>
    </row>
    <row r="1004885" spans="2:3" x14ac:dyDescent="0.25">
      <c r="B1004885" s="76"/>
      <c r="C1004885" s="75"/>
    </row>
    <row r="1004886" spans="2:3" x14ac:dyDescent="0.25">
      <c r="B1004886" s="76"/>
      <c r="C1004886" s="75"/>
    </row>
    <row r="1004887" spans="2:3" x14ac:dyDescent="0.25">
      <c r="B1004887" s="76"/>
      <c r="C1004887" s="75"/>
    </row>
    <row r="1004888" spans="2:3" x14ac:dyDescent="0.25">
      <c r="B1004888" s="76"/>
      <c r="C1004888" s="75"/>
    </row>
    <row r="1004889" spans="2:3" x14ac:dyDescent="0.25">
      <c r="B1004889" s="76"/>
      <c r="C1004889" s="75"/>
    </row>
    <row r="1004890" spans="2:3" x14ac:dyDescent="0.25">
      <c r="B1004890" s="76"/>
      <c r="C1004890" s="75"/>
    </row>
    <row r="1004891" spans="2:3" x14ac:dyDescent="0.25">
      <c r="B1004891" s="76"/>
      <c r="C1004891" s="75"/>
    </row>
    <row r="1004892" spans="2:3" x14ac:dyDescent="0.25">
      <c r="B1004892" s="76"/>
      <c r="C1004892" s="75"/>
    </row>
    <row r="1004893" spans="2:3" x14ac:dyDescent="0.25">
      <c r="B1004893" s="76"/>
      <c r="C1004893" s="75"/>
    </row>
    <row r="1004894" spans="2:3" x14ac:dyDescent="0.25">
      <c r="B1004894" s="76"/>
      <c r="C1004894" s="75"/>
    </row>
    <row r="1004895" spans="2:3" x14ac:dyDescent="0.25">
      <c r="B1004895" s="76"/>
      <c r="C1004895" s="75"/>
    </row>
    <row r="1004896" spans="2:3" x14ac:dyDescent="0.25">
      <c r="B1004896" s="76"/>
      <c r="C1004896" s="75"/>
    </row>
    <row r="1004897" spans="2:3" x14ac:dyDescent="0.25">
      <c r="B1004897" s="76"/>
      <c r="C1004897" s="75"/>
    </row>
    <row r="1005007" spans="2:3" x14ac:dyDescent="0.25">
      <c r="B1005007" s="76"/>
      <c r="C1005007" s="75"/>
    </row>
    <row r="1005008" spans="2:3" x14ac:dyDescent="0.25">
      <c r="B1005008" s="76"/>
      <c r="C1005008" s="75"/>
    </row>
    <row r="1005009" spans="2:3" x14ac:dyDescent="0.25">
      <c r="B1005009" s="76"/>
      <c r="C1005009" s="75"/>
    </row>
    <row r="1005010" spans="2:3" x14ac:dyDescent="0.25">
      <c r="B1005010" s="76"/>
      <c r="C1005010" s="75"/>
    </row>
    <row r="1005011" spans="2:3" x14ac:dyDescent="0.25">
      <c r="B1005011" s="76"/>
      <c r="C1005011" s="75"/>
    </row>
    <row r="1005012" spans="2:3" x14ac:dyDescent="0.25">
      <c r="B1005012" s="76"/>
      <c r="C1005012" s="75"/>
    </row>
    <row r="1005013" spans="2:3" x14ac:dyDescent="0.25">
      <c r="B1005013" s="76"/>
      <c r="C1005013" s="75"/>
    </row>
    <row r="1005014" spans="2:3" x14ac:dyDescent="0.25">
      <c r="B1005014" s="76"/>
      <c r="C1005014" s="75"/>
    </row>
    <row r="1005015" spans="2:3" x14ac:dyDescent="0.25">
      <c r="B1005015" s="76"/>
      <c r="C1005015" s="75"/>
    </row>
    <row r="1005016" spans="2:3" x14ac:dyDescent="0.25">
      <c r="B1005016" s="76"/>
      <c r="C1005016" s="75"/>
    </row>
    <row r="1005017" spans="2:3" x14ac:dyDescent="0.25">
      <c r="B1005017" s="76"/>
      <c r="C1005017" s="75"/>
    </row>
    <row r="1005018" spans="2:3" x14ac:dyDescent="0.25">
      <c r="B1005018" s="76"/>
      <c r="C1005018" s="75"/>
    </row>
    <row r="1005019" spans="2:3" x14ac:dyDescent="0.25">
      <c r="B1005019" s="76"/>
      <c r="C1005019" s="75"/>
    </row>
    <row r="1005129" spans="2:3" x14ac:dyDescent="0.25">
      <c r="B1005129" s="76"/>
      <c r="C1005129" s="75"/>
    </row>
    <row r="1005130" spans="2:3" x14ac:dyDescent="0.25">
      <c r="B1005130" s="76"/>
      <c r="C1005130" s="75"/>
    </row>
    <row r="1005131" spans="2:3" x14ac:dyDescent="0.25">
      <c r="B1005131" s="76"/>
      <c r="C1005131" s="75"/>
    </row>
    <row r="1005132" spans="2:3" x14ac:dyDescent="0.25">
      <c r="B1005132" s="76"/>
      <c r="C1005132" s="75"/>
    </row>
    <row r="1005133" spans="2:3" x14ac:dyDescent="0.25">
      <c r="B1005133" s="76"/>
      <c r="C1005133" s="75"/>
    </row>
    <row r="1005134" spans="2:3" x14ac:dyDescent="0.25">
      <c r="B1005134" s="76"/>
      <c r="C1005134" s="75"/>
    </row>
    <row r="1005135" spans="2:3" x14ac:dyDescent="0.25">
      <c r="B1005135" s="76"/>
      <c r="C1005135" s="75"/>
    </row>
    <row r="1005136" spans="2:3" x14ac:dyDescent="0.25">
      <c r="B1005136" s="76"/>
      <c r="C1005136" s="75"/>
    </row>
    <row r="1005137" spans="2:3" x14ac:dyDescent="0.25">
      <c r="B1005137" s="76"/>
      <c r="C1005137" s="75"/>
    </row>
    <row r="1005138" spans="2:3" x14ac:dyDescent="0.25">
      <c r="B1005138" s="76"/>
      <c r="C1005138" s="75"/>
    </row>
    <row r="1005139" spans="2:3" x14ac:dyDescent="0.25">
      <c r="B1005139" s="76"/>
      <c r="C1005139" s="75"/>
    </row>
    <row r="1005140" spans="2:3" x14ac:dyDescent="0.25">
      <c r="B1005140" s="76"/>
      <c r="C1005140" s="75"/>
    </row>
    <row r="1005141" spans="2:3" x14ac:dyDescent="0.25">
      <c r="B1005141" s="76"/>
      <c r="C1005141" s="75"/>
    </row>
    <row r="1005251" spans="2:3" x14ac:dyDescent="0.25">
      <c r="B1005251" s="76"/>
      <c r="C1005251" s="75"/>
    </row>
    <row r="1005252" spans="2:3" x14ac:dyDescent="0.25">
      <c r="B1005252" s="76"/>
      <c r="C1005252" s="75"/>
    </row>
    <row r="1005253" spans="2:3" x14ac:dyDescent="0.25">
      <c r="B1005253" s="76"/>
      <c r="C1005253" s="75"/>
    </row>
    <row r="1005254" spans="2:3" x14ac:dyDescent="0.25">
      <c r="B1005254" s="76"/>
      <c r="C1005254" s="75"/>
    </row>
    <row r="1005255" spans="2:3" x14ac:dyDescent="0.25">
      <c r="B1005255" s="76"/>
      <c r="C1005255" s="75"/>
    </row>
    <row r="1005256" spans="2:3" x14ac:dyDescent="0.25">
      <c r="B1005256" s="76"/>
      <c r="C1005256" s="75"/>
    </row>
    <row r="1005257" spans="2:3" x14ac:dyDescent="0.25">
      <c r="B1005257" s="76"/>
      <c r="C1005257" s="75"/>
    </row>
    <row r="1005258" spans="2:3" x14ac:dyDescent="0.25">
      <c r="B1005258" s="76"/>
      <c r="C1005258" s="75"/>
    </row>
    <row r="1005259" spans="2:3" x14ac:dyDescent="0.25">
      <c r="B1005259" s="76"/>
      <c r="C1005259" s="75"/>
    </row>
    <row r="1005260" spans="2:3" x14ac:dyDescent="0.25">
      <c r="B1005260" s="76"/>
      <c r="C1005260" s="75"/>
    </row>
    <row r="1005261" spans="2:3" x14ac:dyDescent="0.25">
      <c r="B1005261" s="76"/>
      <c r="C1005261" s="75"/>
    </row>
    <row r="1005262" spans="2:3" x14ac:dyDescent="0.25">
      <c r="B1005262" s="76"/>
      <c r="C1005262" s="75"/>
    </row>
    <row r="1005263" spans="2:3" x14ac:dyDescent="0.25">
      <c r="B1005263" s="76"/>
      <c r="C1005263" s="75"/>
    </row>
    <row r="1005373" spans="2:3" x14ac:dyDescent="0.25">
      <c r="B1005373" s="76"/>
      <c r="C1005373" s="75"/>
    </row>
    <row r="1005374" spans="2:3" x14ac:dyDescent="0.25">
      <c r="B1005374" s="76"/>
      <c r="C1005374" s="75"/>
    </row>
    <row r="1005375" spans="2:3" x14ac:dyDescent="0.25">
      <c r="B1005375" s="76"/>
      <c r="C1005375" s="75"/>
    </row>
    <row r="1005376" spans="2:3" x14ac:dyDescent="0.25">
      <c r="B1005376" s="76"/>
      <c r="C1005376" s="75"/>
    </row>
    <row r="1005377" spans="2:3" x14ac:dyDescent="0.25">
      <c r="B1005377" s="76"/>
      <c r="C1005377" s="75"/>
    </row>
    <row r="1005378" spans="2:3" x14ac:dyDescent="0.25">
      <c r="B1005378" s="76"/>
      <c r="C1005378" s="75"/>
    </row>
    <row r="1005379" spans="2:3" x14ac:dyDescent="0.25">
      <c r="B1005379" s="76"/>
      <c r="C1005379" s="75"/>
    </row>
    <row r="1005380" spans="2:3" x14ac:dyDescent="0.25">
      <c r="B1005380" s="76"/>
      <c r="C1005380" s="75"/>
    </row>
    <row r="1005381" spans="2:3" x14ac:dyDescent="0.25">
      <c r="B1005381" s="76"/>
      <c r="C1005381" s="75"/>
    </row>
    <row r="1005382" spans="2:3" x14ac:dyDescent="0.25">
      <c r="B1005382" s="76"/>
      <c r="C1005382" s="75"/>
    </row>
    <row r="1005383" spans="2:3" x14ac:dyDescent="0.25">
      <c r="B1005383" s="76"/>
      <c r="C1005383" s="75"/>
    </row>
    <row r="1005384" spans="2:3" x14ac:dyDescent="0.25">
      <c r="B1005384" s="76"/>
      <c r="C1005384" s="75"/>
    </row>
    <row r="1005385" spans="2:3" x14ac:dyDescent="0.25">
      <c r="B1005385" s="76"/>
      <c r="C1005385" s="75"/>
    </row>
    <row r="1005495" spans="2:3" x14ac:dyDescent="0.25">
      <c r="B1005495" s="76"/>
      <c r="C1005495" s="75"/>
    </row>
    <row r="1005496" spans="2:3" x14ac:dyDescent="0.25">
      <c r="B1005496" s="76"/>
      <c r="C1005496" s="75"/>
    </row>
    <row r="1005497" spans="2:3" x14ac:dyDescent="0.25">
      <c r="B1005497" s="76"/>
      <c r="C1005497" s="75"/>
    </row>
    <row r="1005498" spans="2:3" x14ac:dyDescent="0.25">
      <c r="B1005498" s="76"/>
      <c r="C1005498" s="75"/>
    </row>
    <row r="1005499" spans="2:3" x14ac:dyDescent="0.25">
      <c r="B1005499" s="76"/>
      <c r="C1005499" s="75"/>
    </row>
    <row r="1005500" spans="2:3" x14ac:dyDescent="0.25">
      <c r="B1005500" s="76"/>
      <c r="C1005500" s="75"/>
    </row>
    <row r="1005501" spans="2:3" x14ac:dyDescent="0.25">
      <c r="B1005501" s="76"/>
      <c r="C1005501" s="75"/>
    </row>
    <row r="1005502" spans="2:3" x14ac:dyDescent="0.25">
      <c r="B1005502" s="76"/>
      <c r="C1005502" s="75"/>
    </row>
    <row r="1005503" spans="2:3" x14ac:dyDescent="0.25">
      <c r="B1005503" s="76"/>
      <c r="C1005503" s="75"/>
    </row>
    <row r="1005504" spans="2:3" x14ac:dyDescent="0.25">
      <c r="B1005504" s="76"/>
      <c r="C1005504" s="75"/>
    </row>
    <row r="1005505" spans="2:3" x14ac:dyDescent="0.25">
      <c r="B1005505" s="76"/>
      <c r="C1005505" s="75"/>
    </row>
    <row r="1005506" spans="2:3" x14ac:dyDescent="0.25">
      <c r="B1005506" s="76"/>
      <c r="C1005506" s="75"/>
    </row>
    <row r="1005507" spans="2:3" x14ac:dyDescent="0.25">
      <c r="B1005507" s="76"/>
      <c r="C1005507" s="75"/>
    </row>
    <row r="1005617" spans="2:3" x14ac:dyDescent="0.25">
      <c r="B1005617" s="76"/>
      <c r="C1005617" s="75"/>
    </row>
    <row r="1005618" spans="2:3" x14ac:dyDescent="0.25">
      <c r="B1005618" s="76"/>
      <c r="C1005618" s="75"/>
    </row>
    <row r="1005619" spans="2:3" x14ac:dyDescent="0.25">
      <c r="B1005619" s="76"/>
      <c r="C1005619" s="75"/>
    </row>
    <row r="1005620" spans="2:3" x14ac:dyDescent="0.25">
      <c r="B1005620" s="76"/>
      <c r="C1005620" s="75"/>
    </row>
    <row r="1005621" spans="2:3" x14ac:dyDescent="0.25">
      <c r="B1005621" s="76"/>
      <c r="C1005621" s="75"/>
    </row>
    <row r="1005622" spans="2:3" x14ac:dyDescent="0.25">
      <c r="B1005622" s="76"/>
      <c r="C1005622" s="75"/>
    </row>
    <row r="1005623" spans="2:3" x14ac:dyDescent="0.25">
      <c r="B1005623" s="76"/>
      <c r="C1005623" s="75"/>
    </row>
    <row r="1005624" spans="2:3" x14ac:dyDescent="0.25">
      <c r="B1005624" s="76"/>
      <c r="C1005624" s="75"/>
    </row>
    <row r="1005625" spans="2:3" x14ac:dyDescent="0.25">
      <c r="B1005625" s="76"/>
      <c r="C1005625" s="75"/>
    </row>
    <row r="1005626" spans="2:3" x14ac:dyDescent="0.25">
      <c r="B1005626" s="76"/>
      <c r="C1005626" s="75"/>
    </row>
    <row r="1005627" spans="2:3" x14ac:dyDescent="0.25">
      <c r="B1005627" s="76"/>
      <c r="C1005627" s="75"/>
    </row>
    <row r="1005628" spans="2:3" x14ac:dyDescent="0.25">
      <c r="B1005628" s="76"/>
      <c r="C1005628" s="75"/>
    </row>
    <row r="1005629" spans="2:3" x14ac:dyDescent="0.25">
      <c r="B1005629" s="76"/>
      <c r="C1005629" s="75"/>
    </row>
    <row r="1005739" spans="2:3" x14ac:dyDescent="0.25">
      <c r="B1005739" s="76"/>
      <c r="C1005739" s="75"/>
    </row>
    <row r="1005740" spans="2:3" x14ac:dyDescent="0.25">
      <c r="B1005740" s="76"/>
      <c r="C1005740" s="75"/>
    </row>
    <row r="1005741" spans="2:3" x14ac:dyDescent="0.25">
      <c r="B1005741" s="76"/>
      <c r="C1005741" s="75"/>
    </row>
    <row r="1005742" spans="2:3" x14ac:dyDescent="0.25">
      <c r="B1005742" s="76"/>
      <c r="C1005742" s="75"/>
    </row>
    <row r="1005743" spans="2:3" x14ac:dyDescent="0.25">
      <c r="B1005743" s="76"/>
      <c r="C1005743" s="75"/>
    </row>
    <row r="1005744" spans="2:3" x14ac:dyDescent="0.25">
      <c r="B1005744" s="76"/>
      <c r="C1005744" s="75"/>
    </row>
    <row r="1005745" spans="2:3" x14ac:dyDescent="0.25">
      <c r="B1005745" s="76"/>
      <c r="C1005745" s="75"/>
    </row>
    <row r="1005746" spans="2:3" x14ac:dyDescent="0.25">
      <c r="B1005746" s="76"/>
      <c r="C1005746" s="75"/>
    </row>
    <row r="1005747" spans="2:3" x14ac:dyDescent="0.25">
      <c r="B1005747" s="76"/>
      <c r="C1005747" s="75"/>
    </row>
    <row r="1005748" spans="2:3" x14ac:dyDescent="0.25">
      <c r="B1005748" s="76"/>
      <c r="C1005748" s="75"/>
    </row>
    <row r="1005749" spans="2:3" x14ac:dyDescent="0.25">
      <c r="B1005749" s="76"/>
      <c r="C1005749" s="75"/>
    </row>
    <row r="1005750" spans="2:3" x14ac:dyDescent="0.25">
      <c r="B1005750" s="76"/>
      <c r="C1005750" s="75"/>
    </row>
    <row r="1005751" spans="2:3" x14ac:dyDescent="0.25">
      <c r="B1005751" s="76"/>
      <c r="C1005751" s="75"/>
    </row>
    <row r="1005861" spans="2:3" x14ac:dyDescent="0.25">
      <c r="B1005861" s="76"/>
      <c r="C1005861" s="75"/>
    </row>
    <row r="1005862" spans="2:3" x14ac:dyDescent="0.25">
      <c r="B1005862" s="76"/>
      <c r="C1005862" s="75"/>
    </row>
    <row r="1005863" spans="2:3" x14ac:dyDescent="0.25">
      <c r="B1005863" s="76"/>
      <c r="C1005863" s="75"/>
    </row>
    <row r="1005864" spans="2:3" x14ac:dyDescent="0.25">
      <c r="B1005864" s="76"/>
      <c r="C1005864" s="75"/>
    </row>
    <row r="1005865" spans="2:3" x14ac:dyDescent="0.25">
      <c r="B1005865" s="76"/>
      <c r="C1005865" s="75"/>
    </row>
    <row r="1005866" spans="2:3" x14ac:dyDescent="0.25">
      <c r="B1005866" s="76"/>
      <c r="C1005866" s="75"/>
    </row>
    <row r="1005867" spans="2:3" x14ac:dyDescent="0.25">
      <c r="B1005867" s="76"/>
      <c r="C1005867" s="75"/>
    </row>
    <row r="1005868" spans="2:3" x14ac:dyDescent="0.25">
      <c r="B1005868" s="76"/>
      <c r="C1005868" s="75"/>
    </row>
    <row r="1005869" spans="2:3" x14ac:dyDescent="0.25">
      <c r="B1005869" s="76"/>
      <c r="C1005869" s="75"/>
    </row>
    <row r="1005870" spans="2:3" x14ac:dyDescent="0.25">
      <c r="B1005870" s="76"/>
      <c r="C1005870" s="75"/>
    </row>
    <row r="1005871" spans="2:3" x14ac:dyDescent="0.25">
      <c r="B1005871" s="76"/>
      <c r="C1005871" s="75"/>
    </row>
    <row r="1005872" spans="2:3" x14ac:dyDescent="0.25">
      <c r="B1005872" s="76"/>
      <c r="C1005872" s="75"/>
    </row>
    <row r="1005873" spans="2:3" x14ac:dyDescent="0.25">
      <c r="B1005873" s="76"/>
      <c r="C1005873" s="75"/>
    </row>
    <row r="1005983" spans="2:3" x14ac:dyDescent="0.25">
      <c r="B1005983" s="76"/>
      <c r="C1005983" s="75"/>
    </row>
    <row r="1005984" spans="2:3" x14ac:dyDescent="0.25">
      <c r="B1005984" s="76"/>
      <c r="C1005984" s="75"/>
    </row>
    <row r="1005985" spans="2:3" x14ac:dyDescent="0.25">
      <c r="B1005985" s="76"/>
      <c r="C1005985" s="75"/>
    </row>
    <row r="1005986" spans="2:3" x14ac:dyDescent="0.25">
      <c r="B1005986" s="76"/>
      <c r="C1005986" s="75"/>
    </row>
    <row r="1005987" spans="2:3" x14ac:dyDescent="0.25">
      <c r="B1005987" s="76"/>
      <c r="C1005987" s="75"/>
    </row>
    <row r="1005988" spans="2:3" x14ac:dyDescent="0.25">
      <c r="B1005988" s="76"/>
      <c r="C1005988" s="75"/>
    </row>
    <row r="1005989" spans="2:3" x14ac:dyDescent="0.25">
      <c r="B1005989" s="76"/>
      <c r="C1005989" s="75"/>
    </row>
    <row r="1005990" spans="2:3" x14ac:dyDescent="0.25">
      <c r="B1005990" s="76"/>
      <c r="C1005990" s="75"/>
    </row>
    <row r="1005991" spans="2:3" x14ac:dyDescent="0.25">
      <c r="B1005991" s="76"/>
      <c r="C1005991" s="75"/>
    </row>
    <row r="1005992" spans="2:3" x14ac:dyDescent="0.25">
      <c r="B1005992" s="76"/>
      <c r="C1005992" s="75"/>
    </row>
    <row r="1005993" spans="2:3" x14ac:dyDescent="0.25">
      <c r="B1005993" s="76"/>
      <c r="C1005993" s="75"/>
    </row>
    <row r="1005994" spans="2:3" x14ac:dyDescent="0.25">
      <c r="B1005994" s="76"/>
      <c r="C1005994" s="75"/>
    </row>
    <row r="1005995" spans="2:3" x14ac:dyDescent="0.25">
      <c r="B1005995" s="76"/>
      <c r="C1005995" s="75"/>
    </row>
    <row r="1006105" spans="2:3" x14ac:dyDescent="0.25">
      <c r="B1006105" s="76"/>
      <c r="C1006105" s="75"/>
    </row>
    <row r="1006106" spans="2:3" x14ac:dyDescent="0.25">
      <c r="B1006106" s="76"/>
      <c r="C1006106" s="75"/>
    </row>
    <row r="1006107" spans="2:3" x14ac:dyDescent="0.25">
      <c r="B1006107" s="76"/>
      <c r="C1006107" s="75"/>
    </row>
    <row r="1006108" spans="2:3" x14ac:dyDescent="0.25">
      <c r="B1006108" s="76"/>
      <c r="C1006108" s="75"/>
    </row>
    <row r="1006109" spans="2:3" x14ac:dyDescent="0.25">
      <c r="B1006109" s="76"/>
      <c r="C1006109" s="75"/>
    </row>
    <row r="1006110" spans="2:3" x14ac:dyDescent="0.25">
      <c r="B1006110" s="76"/>
      <c r="C1006110" s="75"/>
    </row>
    <row r="1006111" spans="2:3" x14ac:dyDescent="0.25">
      <c r="B1006111" s="76"/>
      <c r="C1006111" s="75"/>
    </row>
    <row r="1006112" spans="2:3" x14ac:dyDescent="0.25">
      <c r="B1006112" s="76"/>
      <c r="C1006112" s="75"/>
    </row>
    <row r="1006113" spans="2:3" x14ac:dyDescent="0.25">
      <c r="B1006113" s="76"/>
      <c r="C1006113" s="75"/>
    </row>
    <row r="1006114" spans="2:3" x14ac:dyDescent="0.25">
      <c r="B1006114" s="76"/>
      <c r="C1006114" s="75"/>
    </row>
    <row r="1006115" spans="2:3" x14ac:dyDescent="0.25">
      <c r="B1006115" s="76"/>
      <c r="C1006115" s="75"/>
    </row>
    <row r="1006116" spans="2:3" x14ac:dyDescent="0.25">
      <c r="B1006116" s="76"/>
      <c r="C1006116" s="75"/>
    </row>
    <row r="1006117" spans="2:3" x14ac:dyDescent="0.25">
      <c r="B1006117" s="76"/>
      <c r="C1006117" s="75"/>
    </row>
    <row r="1006227" spans="2:3" x14ac:dyDescent="0.25">
      <c r="B1006227" s="76"/>
      <c r="C1006227" s="75"/>
    </row>
    <row r="1006228" spans="2:3" x14ac:dyDescent="0.25">
      <c r="B1006228" s="76"/>
      <c r="C1006228" s="75"/>
    </row>
    <row r="1006229" spans="2:3" x14ac:dyDescent="0.25">
      <c r="B1006229" s="76"/>
      <c r="C1006229" s="75"/>
    </row>
    <row r="1006230" spans="2:3" x14ac:dyDescent="0.25">
      <c r="B1006230" s="76"/>
      <c r="C1006230" s="75"/>
    </row>
    <row r="1006231" spans="2:3" x14ac:dyDescent="0.25">
      <c r="B1006231" s="76"/>
      <c r="C1006231" s="75"/>
    </row>
    <row r="1006232" spans="2:3" x14ac:dyDescent="0.25">
      <c r="B1006232" s="76"/>
      <c r="C1006232" s="75"/>
    </row>
    <row r="1006233" spans="2:3" x14ac:dyDescent="0.25">
      <c r="B1006233" s="76"/>
      <c r="C1006233" s="75"/>
    </row>
    <row r="1006234" spans="2:3" x14ac:dyDescent="0.25">
      <c r="B1006234" s="76"/>
      <c r="C1006234" s="75"/>
    </row>
    <row r="1006235" spans="2:3" x14ac:dyDescent="0.25">
      <c r="B1006235" s="76"/>
      <c r="C1006235" s="75"/>
    </row>
    <row r="1006236" spans="2:3" x14ac:dyDescent="0.25">
      <c r="B1006236" s="76"/>
      <c r="C1006236" s="75"/>
    </row>
    <row r="1006237" spans="2:3" x14ac:dyDescent="0.25">
      <c r="B1006237" s="76"/>
      <c r="C1006237" s="75"/>
    </row>
    <row r="1006238" spans="2:3" x14ac:dyDescent="0.25">
      <c r="B1006238" s="76"/>
      <c r="C1006238" s="75"/>
    </row>
    <row r="1006239" spans="2:3" x14ac:dyDescent="0.25">
      <c r="B1006239" s="76"/>
      <c r="C1006239" s="75"/>
    </row>
    <row r="1006349" spans="2:3" x14ac:dyDescent="0.25">
      <c r="B1006349" s="76"/>
      <c r="C1006349" s="75"/>
    </row>
    <row r="1006350" spans="2:3" x14ac:dyDescent="0.25">
      <c r="B1006350" s="76"/>
      <c r="C1006350" s="75"/>
    </row>
    <row r="1006351" spans="2:3" x14ac:dyDescent="0.25">
      <c r="B1006351" s="76"/>
      <c r="C1006351" s="75"/>
    </row>
    <row r="1006352" spans="2:3" x14ac:dyDescent="0.25">
      <c r="B1006352" s="76"/>
      <c r="C1006352" s="75"/>
    </row>
    <row r="1006353" spans="2:3" x14ac:dyDescent="0.25">
      <c r="B1006353" s="76"/>
      <c r="C1006353" s="75"/>
    </row>
    <row r="1006354" spans="2:3" x14ac:dyDescent="0.25">
      <c r="B1006354" s="76"/>
      <c r="C1006354" s="75"/>
    </row>
    <row r="1006355" spans="2:3" x14ac:dyDescent="0.25">
      <c r="B1006355" s="76"/>
      <c r="C1006355" s="75"/>
    </row>
    <row r="1006356" spans="2:3" x14ac:dyDescent="0.25">
      <c r="B1006356" s="76"/>
      <c r="C1006356" s="75"/>
    </row>
    <row r="1006357" spans="2:3" x14ac:dyDescent="0.25">
      <c r="B1006357" s="76"/>
      <c r="C1006357" s="75"/>
    </row>
    <row r="1006358" spans="2:3" x14ac:dyDescent="0.25">
      <c r="B1006358" s="76"/>
      <c r="C1006358" s="75"/>
    </row>
    <row r="1006359" spans="2:3" x14ac:dyDescent="0.25">
      <c r="B1006359" s="76"/>
      <c r="C1006359" s="75"/>
    </row>
    <row r="1006360" spans="2:3" x14ac:dyDescent="0.25">
      <c r="B1006360" s="76"/>
      <c r="C1006360" s="75"/>
    </row>
    <row r="1006361" spans="2:3" x14ac:dyDescent="0.25">
      <c r="B1006361" s="76"/>
      <c r="C1006361" s="75"/>
    </row>
    <row r="1006471" spans="2:3" x14ac:dyDescent="0.25">
      <c r="B1006471" s="76"/>
      <c r="C1006471" s="75"/>
    </row>
    <row r="1006472" spans="2:3" x14ac:dyDescent="0.25">
      <c r="B1006472" s="76"/>
      <c r="C1006472" s="75"/>
    </row>
    <row r="1006473" spans="2:3" x14ac:dyDescent="0.25">
      <c r="B1006473" s="76"/>
      <c r="C1006473" s="75"/>
    </row>
    <row r="1006474" spans="2:3" x14ac:dyDescent="0.25">
      <c r="B1006474" s="76"/>
      <c r="C1006474" s="75"/>
    </row>
    <row r="1006475" spans="2:3" x14ac:dyDescent="0.25">
      <c r="B1006475" s="76"/>
      <c r="C1006475" s="75"/>
    </row>
    <row r="1006476" spans="2:3" x14ac:dyDescent="0.25">
      <c r="B1006476" s="76"/>
      <c r="C1006476" s="75"/>
    </row>
    <row r="1006477" spans="2:3" x14ac:dyDescent="0.25">
      <c r="B1006477" s="76"/>
      <c r="C1006477" s="75"/>
    </row>
    <row r="1006478" spans="2:3" x14ac:dyDescent="0.25">
      <c r="B1006478" s="76"/>
      <c r="C1006478" s="75"/>
    </row>
    <row r="1006479" spans="2:3" x14ac:dyDescent="0.25">
      <c r="B1006479" s="76"/>
      <c r="C1006479" s="75"/>
    </row>
    <row r="1006480" spans="2:3" x14ac:dyDescent="0.25">
      <c r="B1006480" s="76"/>
      <c r="C1006480" s="75"/>
    </row>
    <row r="1006481" spans="2:3" x14ac:dyDescent="0.25">
      <c r="B1006481" s="76"/>
      <c r="C1006481" s="75"/>
    </row>
    <row r="1006482" spans="2:3" x14ac:dyDescent="0.25">
      <c r="B1006482" s="76"/>
      <c r="C1006482" s="75"/>
    </row>
    <row r="1006483" spans="2:3" x14ac:dyDescent="0.25">
      <c r="B1006483" s="76"/>
      <c r="C1006483" s="75"/>
    </row>
    <row r="1006593" spans="2:3" x14ac:dyDescent="0.25">
      <c r="B1006593" s="76"/>
      <c r="C1006593" s="75"/>
    </row>
    <row r="1006594" spans="2:3" x14ac:dyDescent="0.25">
      <c r="B1006594" s="76"/>
      <c r="C1006594" s="75"/>
    </row>
    <row r="1006595" spans="2:3" x14ac:dyDescent="0.25">
      <c r="B1006595" s="76"/>
      <c r="C1006595" s="75"/>
    </row>
    <row r="1006596" spans="2:3" x14ac:dyDescent="0.25">
      <c r="B1006596" s="76"/>
      <c r="C1006596" s="75"/>
    </row>
    <row r="1006597" spans="2:3" x14ac:dyDescent="0.25">
      <c r="B1006597" s="76"/>
      <c r="C1006597" s="75"/>
    </row>
    <row r="1006598" spans="2:3" x14ac:dyDescent="0.25">
      <c r="B1006598" s="76"/>
      <c r="C1006598" s="75"/>
    </row>
    <row r="1006599" spans="2:3" x14ac:dyDescent="0.25">
      <c r="B1006599" s="76"/>
      <c r="C1006599" s="75"/>
    </row>
    <row r="1006600" spans="2:3" x14ac:dyDescent="0.25">
      <c r="B1006600" s="76"/>
      <c r="C1006600" s="75"/>
    </row>
    <row r="1006601" spans="2:3" x14ac:dyDescent="0.25">
      <c r="B1006601" s="76"/>
      <c r="C1006601" s="75"/>
    </row>
    <row r="1006602" spans="2:3" x14ac:dyDescent="0.25">
      <c r="B1006602" s="76"/>
      <c r="C1006602" s="75"/>
    </row>
    <row r="1006603" spans="2:3" x14ac:dyDescent="0.25">
      <c r="B1006603" s="76"/>
      <c r="C1006603" s="75"/>
    </row>
    <row r="1006604" spans="2:3" x14ac:dyDescent="0.25">
      <c r="B1006604" s="76"/>
      <c r="C1006604" s="75"/>
    </row>
    <row r="1006605" spans="2:3" x14ac:dyDescent="0.25">
      <c r="B1006605" s="76"/>
      <c r="C1006605" s="75"/>
    </row>
    <row r="1006715" spans="2:3" x14ac:dyDescent="0.25">
      <c r="B1006715" s="76"/>
      <c r="C1006715" s="75"/>
    </row>
    <row r="1006716" spans="2:3" x14ac:dyDescent="0.25">
      <c r="B1006716" s="76"/>
      <c r="C1006716" s="75"/>
    </row>
    <row r="1006717" spans="2:3" x14ac:dyDescent="0.25">
      <c r="B1006717" s="76"/>
      <c r="C1006717" s="75"/>
    </row>
    <row r="1006718" spans="2:3" x14ac:dyDescent="0.25">
      <c r="B1006718" s="76"/>
      <c r="C1006718" s="75"/>
    </row>
    <row r="1006719" spans="2:3" x14ac:dyDescent="0.25">
      <c r="B1006719" s="76"/>
      <c r="C1006719" s="75"/>
    </row>
    <row r="1006720" spans="2:3" x14ac:dyDescent="0.25">
      <c r="B1006720" s="76"/>
      <c r="C1006720" s="75"/>
    </row>
    <row r="1006721" spans="2:3" x14ac:dyDescent="0.25">
      <c r="B1006721" s="76"/>
      <c r="C1006721" s="75"/>
    </row>
    <row r="1006722" spans="2:3" x14ac:dyDescent="0.25">
      <c r="B1006722" s="76"/>
      <c r="C1006722" s="75"/>
    </row>
    <row r="1006723" spans="2:3" x14ac:dyDescent="0.25">
      <c r="B1006723" s="76"/>
      <c r="C1006723" s="75"/>
    </row>
    <row r="1006724" spans="2:3" x14ac:dyDescent="0.25">
      <c r="B1006724" s="76"/>
      <c r="C1006724" s="75"/>
    </row>
    <row r="1006725" spans="2:3" x14ac:dyDescent="0.25">
      <c r="B1006725" s="76"/>
      <c r="C1006725" s="75"/>
    </row>
    <row r="1006726" spans="2:3" x14ac:dyDescent="0.25">
      <c r="B1006726" s="76"/>
      <c r="C1006726" s="75"/>
    </row>
    <row r="1006727" spans="2:3" x14ac:dyDescent="0.25">
      <c r="B1006727" s="76"/>
      <c r="C1006727" s="75"/>
    </row>
    <row r="1006837" spans="2:3" x14ac:dyDescent="0.25">
      <c r="B1006837" s="76"/>
      <c r="C1006837" s="75"/>
    </row>
    <row r="1006838" spans="2:3" x14ac:dyDescent="0.25">
      <c r="B1006838" s="76"/>
      <c r="C1006838" s="75"/>
    </row>
    <row r="1006839" spans="2:3" x14ac:dyDescent="0.25">
      <c r="B1006839" s="76"/>
      <c r="C1006839" s="75"/>
    </row>
    <row r="1006840" spans="2:3" x14ac:dyDescent="0.25">
      <c r="B1006840" s="76"/>
      <c r="C1006840" s="75"/>
    </row>
    <row r="1006841" spans="2:3" x14ac:dyDescent="0.25">
      <c r="B1006841" s="76"/>
      <c r="C1006841" s="75"/>
    </row>
    <row r="1006842" spans="2:3" x14ac:dyDescent="0.25">
      <c r="B1006842" s="76"/>
      <c r="C1006842" s="75"/>
    </row>
    <row r="1006843" spans="2:3" x14ac:dyDescent="0.25">
      <c r="B1006843" s="76"/>
      <c r="C1006843" s="75"/>
    </row>
    <row r="1006844" spans="2:3" x14ac:dyDescent="0.25">
      <c r="B1006844" s="76"/>
      <c r="C1006844" s="75"/>
    </row>
    <row r="1006845" spans="2:3" x14ac:dyDescent="0.25">
      <c r="B1006845" s="76"/>
      <c r="C1006845" s="75"/>
    </row>
    <row r="1006846" spans="2:3" x14ac:dyDescent="0.25">
      <c r="B1006846" s="76"/>
      <c r="C1006846" s="75"/>
    </row>
    <row r="1006847" spans="2:3" x14ac:dyDescent="0.25">
      <c r="B1006847" s="76"/>
      <c r="C1006847" s="75"/>
    </row>
    <row r="1006848" spans="2:3" x14ac:dyDescent="0.25">
      <c r="B1006848" s="76"/>
      <c r="C1006848" s="75"/>
    </row>
    <row r="1006849" spans="2:3" x14ac:dyDescent="0.25">
      <c r="B1006849" s="76"/>
      <c r="C1006849" s="75"/>
    </row>
    <row r="1006959" spans="2:3" x14ac:dyDescent="0.25">
      <c r="B1006959" s="76"/>
      <c r="C1006959" s="75"/>
    </row>
    <row r="1006960" spans="2:3" x14ac:dyDescent="0.25">
      <c r="B1006960" s="76"/>
      <c r="C1006960" s="75"/>
    </row>
    <row r="1006961" spans="2:3" x14ac:dyDescent="0.25">
      <c r="B1006961" s="76"/>
      <c r="C1006961" s="75"/>
    </row>
    <row r="1006962" spans="2:3" x14ac:dyDescent="0.25">
      <c r="B1006962" s="76"/>
      <c r="C1006962" s="75"/>
    </row>
    <row r="1006963" spans="2:3" x14ac:dyDescent="0.25">
      <c r="B1006963" s="76"/>
      <c r="C1006963" s="75"/>
    </row>
    <row r="1006964" spans="2:3" x14ac:dyDescent="0.25">
      <c r="B1006964" s="76"/>
      <c r="C1006964" s="75"/>
    </row>
    <row r="1006965" spans="2:3" x14ac:dyDescent="0.25">
      <c r="B1006965" s="76"/>
      <c r="C1006965" s="75"/>
    </row>
    <row r="1006966" spans="2:3" x14ac:dyDescent="0.25">
      <c r="B1006966" s="76"/>
      <c r="C1006966" s="75"/>
    </row>
    <row r="1006967" spans="2:3" x14ac:dyDescent="0.25">
      <c r="B1006967" s="76"/>
      <c r="C1006967" s="75"/>
    </row>
    <row r="1006968" spans="2:3" x14ac:dyDescent="0.25">
      <c r="B1006968" s="76"/>
      <c r="C1006968" s="75"/>
    </row>
    <row r="1006969" spans="2:3" x14ac:dyDescent="0.25">
      <c r="B1006969" s="76"/>
      <c r="C1006969" s="75"/>
    </row>
    <row r="1006970" spans="2:3" x14ac:dyDescent="0.25">
      <c r="B1006970" s="76"/>
      <c r="C1006970" s="75"/>
    </row>
    <row r="1006971" spans="2:3" x14ac:dyDescent="0.25">
      <c r="B1006971" s="76"/>
      <c r="C1006971" s="75"/>
    </row>
    <row r="1007081" spans="2:3" x14ac:dyDescent="0.25">
      <c r="B1007081" s="76"/>
      <c r="C1007081" s="75"/>
    </row>
    <row r="1007082" spans="2:3" x14ac:dyDescent="0.25">
      <c r="B1007082" s="76"/>
      <c r="C1007082" s="75"/>
    </row>
    <row r="1007083" spans="2:3" x14ac:dyDescent="0.25">
      <c r="B1007083" s="76"/>
      <c r="C1007083" s="75"/>
    </row>
    <row r="1007084" spans="2:3" x14ac:dyDescent="0.25">
      <c r="B1007084" s="76"/>
      <c r="C1007084" s="75"/>
    </row>
    <row r="1007085" spans="2:3" x14ac:dyDescent="0.25">
      <c r="B1007085" s="76"/>
      <c r="C1007085" s="75"/>
    </row>
    <row r="1007086" spans="2:3" x14ac:dyDescent="0.25">
      <c r="B1007086" s="76"/>
      <c r="C1007086" s="75"/>
    </row>
    <row r="1007087" spans="2:3" x14ac:dyDescent="0.25">
      <c r="B1007087" s="76"/>
      <c r="C1007087" s="75"/>
    </row>
    <row r="1007088" spans="2:3" x14ac:dyDescent="0.25">
      <c r="B1007088" s="76"/>
      <c r="C1007088" s="75"/>
    </row>
    <row r="1007089" spans="2:3" x14ac:dyDescent="0.25">
      <c r="B1007089" s="76"/>
      <c r="C1007089" s="75"/>
    </row>
    <row r="1007090" spans="2:3" x14ac:dyDescent="0.25">
      <c r="B1007090" s="76"/>
      <c r="C1007090" s="75"/>
    </row>
    <row r="1007091" spans="2:3" x14ac:dyDescent="0.25">
      <c r="B1007091" s="76"/>
      <c r="C1007091" s="75"/>
    </row>
    <row r="1007092" spans="2:3" x14ac:dyDescent="0.25">
      <c r="B1007092" s="76"/>
      <c r="C1007092" s="75"/>
    </row>
    <row r="1007093" spans="2:3" x14ac:dyDescent="0.25">
      <c r="B1007093" s="76"/>
      <c r="C1007093" s="75"/>
    </row>
    <row r="1007203" spans="2:3" x14ac:dyDescent="0.25">
      <c r="B1007203" s="76"/>
      <c r="C1007203" s="75"/>
    </row>
    <row r="1007204" spans="2:3" x14ac:dyDescent="0.25">
      <c r="B1007204" s="76"/>
      <c r="C1007204" s="75"/>
    </row>
    <row r="1007205" spans="2:3" x14ac:dyDescent="0.25">
      <c r="B1007205" s="76"/>
      <c r="C1007205" s="75"/>
    </row>
    <row r="1007206" spans="2:3" x14ac:dyDescent="0.25">
      <c r="B1007206" s="76"/>
      <c r="C1007206" s="75"/>
    </row>
    <row r="1007207" spans="2:3" x14ac:dyDescent="0.25">
      <c r="B1007207" s="76"/>
      <c r="C1007207" s="75"/>
    </row>
    <row r="1007208" spans="2:3" x14ac:dyDescent="0.25">
      <c r="B1007208" s="76"/>
      <c r="C1007208" s="75"/>
    </row>
    <row r="1007209" spans="2:3" x14ac:dyDescent="0.25">
      <c r="B1007209" s="76"/>
      <c r="C1007209" s="75"/>
    </row>
    <row r="1007210" spans="2:3" x14ac:dyDescent="0.25">
      <c r="B1007210" s="76"/>
      <c r="C1007210" s="75"/>
    </row>
    <row r="1007211" spans="2:3" x14ac:dyDescent="0.25">
      <c r="B1007211" s="76"/>
      <c r="C1007211" s="75"/>
    </row>
    <row r="1007212" spans="2:3" x14ac:dyDescent="0.25">
      <c r="B1007212" s="76"/>
      <c r="C1007212" s="75"/>
    </row>
    <row r="1007213" spans="2:3" x14ac:dyDescent="0.25">
      <c r="B1007213" s="76"/>
      <c r="C1007213" s="75"/>
    </row>
    <row r="1007214" spans="2:3" x14ac:dyDescent="0.25">
      <c r="B1007214" s="76"/>
      <c r="C1007214" s="75"/>
    </row>
    <row r="1007215" spans="2:3" x14ac:dyDescent="0.25">
      <c r="B1007215" s="76"/>
      <c r="C1007215" s="75"/>
    </row>
    <row r="1007325" spans="2:3" x14ac:dyDescent="0.25">
      <c r="B1007325" s="76"/>
      <c r="C1007325" s="75"/>
    </row>
    <row r="1007326" spans="2:3" x14ac:dyDescent="0.25">
      <c r="B1007326" s="76"/>
      <c r="C1007326" s="75"/>
    </row>
    <row r="1007327" spans="2:3" x14ac:dyDescent="0.25">
      <c r="B1007327" s="76"/>
      <c r="C1007327" s="75"/>
    </row>
    <row r="1007328" spans="2:3" x14ac:dyDescent="0.25">
      <c r="B1007328" s="76"/>
      <c r="C1007328" s="75"/>
    </row>
    <row r="1007329" spans="2:3" x14ac:dyDescent="0.25">
      <c r="B1007329" s="76"/>
      <c r="C1007329" s="75"/>
    </row>
    <row r="1007330" spans="2:3" x14ac:dyDescent="0.25">
      <c r="B1007330" s="76"/>
      <c r="C1007330" s="75"/>
    </row>
    <row r="1007331" spans="2:3" x14ac:dyDescent="0.25">
      <c r="B1007331" s="76"/>
      <c r="C1007331" s="75"/>
    </row>
    <row r="1007332" spans="2:3" x14ac:dyDescent="0.25">
      <c r="B1007332" s="76"/>
      <c r="C1007332" s="75"/>
    </row>
    <row r="1007333" spans="2:3" x14ac:dyDescent="0.25">
      <c r="B1007333" s="76"/>
      <c r="C1007333" s="75"/>
    </row>
    <row r="1007334" spans="2:3" x14ac:dyDescent="0.25">
      <c r="B1007334" s="76"/>
      <c r="C1007334" s="75"/>
    </row>
    <row r="1007335" spans="2:3" x14ac:dyDescent="0.25">
      <c r="B1007335" s="76"/>
      <c r="C1007335" s="75"/>
    </row>
    <row r="1007336" spans="2:3" x14ac:dyDescent="0.25">
      <c r="B1007336" s="76"/>
      <c r="C1007336" s="75"/>
    </row>
    <row r="1007337" spans="2:3" x14ac:dyDescent="0.25">
      <c r="B1007337" s="76"/>
      <c r="C1007337" s="75"/>
    </row>
    <row r="1007447" spans="2:3" x14ac:dyDescent="0.25">
      <c r="B1007447" s="76"/>
      <c r="C1007447" s="75"/>
    </row>
    <row r="1007448" spans="2:3" x14ac:dyDescent="0.25">
      <c r="B1007448" s="76"/>
      <c r="C1007448" s="75"/>
    </row>
    <row r="1007449" spans="2:3" x14ac:dyDescent="0.25">
      <c r="B1007449" s="76"/>
      <c r="C1007449" s="75"/>
    </row>
    <row r="1007450" spans="2:3" x14ac:dyDescent="0.25">
      <c r="B1007450" s="76"/>
      <c r="C1007450" s="75"/>
    </row>
    <row r="1007451" spans="2:3" x14ac:dyDescent="0.25">
      <c r="B1007451" s="76"/>
      <c r="C1007451" s="75"/>
    </row>
    <row r="1007452" spans="2:3" x14ac:dyDescent="0.25">
      <c r="B1007452" s="76"/>
      <c r="C1007452" s="75"/>
    </row>
    <row r="1007453" spans="2:3" x14ac:dyDescent="0.25">
      <c r="B1007453" s="76"/>
      <c r="C1007453" s="75"/>
    </row>
    <row r="1007454" spans="2:3" x14ac:dyDescent="0.25">
      <c r="B1007454" s="76"/>
      <c r="C1007454" s="75"/>
    </row>
    <row r="1007455" spans="2:3" x14ac:dyDescent="0.25">
      <c r="B1007455" s="76"/>
      <c r="C1007455" s="75"/>
    </row>
    <row r="1007456" spans="2:3" x14ac:dyDescent="0.25">
      <c r="B1007456" s="76"/>
      <c r="C1007456" s="75"/>
    </row>
    <row r="1007457" spans="2:3" x14ac:dyDescent="0.25">
      <c r="B1007457" s="76"/>
      <c r="C1007457" s="75"/>
    </row>
    <row r="1007458" spans="2:3" x14ac:dyDescent="0.25">
      <c r="B1007458" s="76"/>
      <c r="C1007458" s="75"/>
    </row>
    <row r="1007459" spans="2:3" x14ac:dyDescent="0.25">
      <c r="B1007459" s="76"/>
      <c r="C1007459" s="75"/>
    </row>
    <row r="1007569" spans="2:3" x14ac:dyDescent="0.25">
      <c r="B1007569" s="76"/>
      <c r="C1007569" s="75"/>
    </row>
    <row r="1007570" spans="2:3" x14ac:dyDescent="0.25">
      <c r="B1007570" s="76"/>
      <c r="C1007570" s="75"/>
    </row>
    <row r="1007571" spans="2:3" x14ac:dyDescent="0.25">
      <c r="B1007571" s="76"/>
      <c r="C1007571" s="75"/>
    </row>
    <row r="1007572" spans="2:3" x14ac:dyDescent="0.25">
      <c r="B1007572" s="76"/>
      <c r="C1007572" s="75"/>
    </row>
    <row r="1007573" spans="2:3" x14ac:dyDescent="0.25">
      <c r="B1007573" s="76"/>
      <c r="C1007573" s="75"/>
    </row>
    <row r="1007574" spans="2:3" x14ac:dyDescent="0.25">
      <c r="B1007574" s="76"/>
      <c r="C1007574" s="75"/>
    </row>
    <row r="1007575" spans="2:3" x14ac:dyDescent="0.25">
      <c r="B1007575" s="76"/>
      <c r="C1007575" s="75"/>
    </row>
    <row r="1007576" spans="2:3" x14ac:dyDescent="0.25">
      <c r="B1007576" s="76"/>
      <c r="C1007576" s="75"/>
    </row>
    <row r="1007577" spans="2:3" x14ac:dyDescent="0.25">
      <c r="B1007577" s="76"/>
      <c r="C1007577" s="75"/>
    </row>
    <row r="1007578" spans="2:3" x14ac:dyDescent="0.25">
      <c r="B1007578" s="76"/>
      <c r="C1007578" s="75"/>
    </row>
    <row r="1007579" spans="2:3" x14ac:dyDescent="0.25">
      <c r="B1007579" s="76"/>
      <c r="C1007579" s="75"/>
    </row>
    <row r="1007580" spans="2:3" x14ac:dyDescent="0.25">
      <c r="B1007580" s="76"/>
      <c r="C1007580" s="75"/>
    </row>
    <row r="1007581" spans="2:3" x14ac:dyDescent="0.25">
      <c r="B1007581" s="76"/>
      <c r="C1007581" s="75"/>
    </row>
    <row r="1007691" spans="2:3" x14ac:dyDescent="0.25">
      <c r="B1007691" s="76"/>
      <c r="C1007691" s="75"/>
    </row>
    <row r="1007692" spans="2:3" x14ac:dyDescent="0.25">
      <c r="B1007692" s="76"/>
      <c r="C1007692" s="75"/>
    </row>
    <row r="1007693" spans="2:3" x14ac:dyDescent="0.25">
      <c r="B1007693" s="76"/>
      <c r="C1007693" s="75"/>
    </row>
    <row r="1007694" spans="2:3" x14ac:dyDescent="0.25">
      <c r="B1007694" s="76"/>
      <c r="C1007694" s="75"/>
    </row>
    <row r="1007695" spans="2:3" x14ac:dyDescent="0.25">
      <c r="B1007695" s="76"/>
      <c r="C1007695" s="75"/>
    </row>
    <row r="1007696" spans="2:3" x14ac:dyDescent="0.25">
      <c r="B1007696" s="76"/>
      <c r="C1007696" s="75"/>
    </row>
    <row r="1007697" spans="2:3" x14ac:dyDescent="0.25">
      <c r="B1007697" s="76"/>
      <c r="C1007697" s="75"/>
    </row>
    <row r="1007698" spans="2:3" x14ac:dyDescent="0.25">
      <c r="B1007698" s="76"/>
      <c r="C1007698" s="75"/>
    </row>
    <row r="1007699" spans="2:3" x14ac:dyDescent="0.25">
      <c r="B1007699" s="76"/>
      <c r="C1007699" s="75"/>
    </row>
    <row r="1007700" spans="2:3" x14ac:dyDescent="0.25">
      <c r="B1007700" s="76"/>
      <c r="C1007700" s="75"/>
    </row>
    <row r="1007701" spans="2:3" x14ac:dyDescent="0.25">
      <c r="B1007701" s="76"/>
      <c r="C1007701" s="75"/>
    </row>
    <row r="1007702" spans="2:3" x14ac:dyDescent="0.25">
      <c r="B1007702" s="76"/>
      <c r="C1007702" s="75"/>
    </row>
    <row r="1007703" spans="2:3" x14ac:dyDescent="0.25">
      <c r="B1007703" s="76"/>
      <c r="C1007703" s="75"/>
    </row>
    <row r="1007813" spans="2:3" x14ac:dyDescent="0.25">
      <c r="B1007813" s="76"/>
      <c r="C1007813" s="75"/>
    </row>
    <row r="1007814" spans="2:3" x14ac:dyDescent="0.25">
      <c r="B1007814" s="76"/>
      <c r="C1007814" s="75"/>
    </row>
    <row r="1007815" spans="2:3" x14ac:dyDescent="0.25">
      <c r="B1007815" s="76"/>
      <c r="C1007815" s="75"/>
    </row>
    <row r="1007816" spans="2:3" x14ac:dyDescent="0.25">
      <c r="B1007816" s="76"/>
      <c r="C1007816" s="75"/>
    </row>
    <row r="1007817" spans="2:3" x14ac:dyDescent="0.25">
      <c r="B1007817" s="76"/>
      <c r="C1007817" s="75"/>
    </row>
    <row r="1007818" spans="2:3" x14ac:dyDescent="0.25">
      <c r="B1007818" s="76"/>
      <c r="C1007818" s="75"/>
    </row>
    <row r="1007819" spans="2:3" x14ac:dyDescent="0.25">
      <c r="B1007819" s="76"/>
      <c r="C1007819" s="75"/>
    </row>
    <row r="1007820" spans="2:3" x14ac:dyDescent="0.25">
      <c r="B1007820" s="76"/>
      <c r="C1007820" s="75"/>
    </row>
    <row r="1007821" spans="2:3" x14ac:dyDescent="0.25">
      <c r="B1007821" s="76"/>
      <c r="C1007821" s="75"/>
    </row>
    <row r="1007822" spans="2:3" x14ac:dyDescent="0.25">
      <c r="B1007822" s="76"/>
      <c r="C1007822" s="75"/>
    </row>
    <row r="1007823" spans="2:3" x14ac:dyDescent="0.25">
      <c r="B1007823" s="76"/>
      <c r="C1007823" s="75"/>
    </row>
    <row r="1007824" spans="2:3" x14ac:dyDescent="0.25">
      <c r="B1007824" s="76"/>
      <c r="C1007824" s="75"/>
    </row>
    <row r="1007825" spans="2:3" x14ac:dyDescent="0.25">
      <c r="B1007825" s="76"/>
      <c r="C1007825" s="75"/>
    </row>
    <row r="1007935" spans="2:3" x14ac:dyDescent="0.25">
      <c r="B1007935" s="76"/>
      <c r="C1007935" s="75"/>
    </row>
    <row r="1007936" spans="2:3" x14ac:dyDescent="0.25">
      <c r="B1007936" s="76"/>
      <c r="C1007936" s="75"/>
    </row>
    <row r="1007937" spans="2:3" x14ac:dyDescent="0.25">
      <c r="B1007937" s="76"/>
      <c r="C1007937" s="75"/>
    </row>
    <row r="1007938" spans="2:3" x14ac:dyDescent="0.25">
      <c r="B1007938" s="76"/>
      <c r="C1007938" s="75"/>
    </row>
    <row r="1007939" spans="2:3" x14ac:dyDescent="0.25">
      <c r="B1007939" s="76"/>
      <c r="C1007939" s="75"/>
    </row>
    <row r="1007940" spans="2:3" x14ac:dyDescent="0.25">
      <c r="B1007940" s="76"/>
      <c r="C1007940" s="75"/>
    </row>
    <row r="1007941" spans="2:3" x14ac:dyDescent="0.25">
      <c r="B1007941" s="76"/>
      <c r="C1007941" s="75"/>
    </row>
    <row r="1007942" spans="2:3" x14ac:dyDescent="0.25">
      <c r="B1007942" s="76"/>
      <c r="C1007942" s="75"/>
    </row>
    <row r="1007943" spans="2:3" x14ac:dyDescent="0.25">
      <c r="B1007943" s="76"/>
      <c r="C1007943" s="75"/>
    </row>
    <row r="1007944" spans="2:3" x14ac:dyDescent="0.25">
      <c r="B1007944" s="76"/>
      <c r="C1007944" s="75"/>
    </row>
    <row r="1007945" spans="2:3" x14ac:dyDescent="0.25">
      <c r="B1007945" s="76"/>
      <c r="C1007945" s="75"/>
    </row>
    <row r="1007946" spans="2:3" x14ac:dyDescent="0.25">
      <c r="B1007946" s="76"/>
      <c r="C1007946" s="75"/>
    </row>
    <row r="1007947" spans="2:3" x14ac:dyDescent="0.25">
      <c r="B1007947" s="76"/>
      <c r="C1007947" s="75"/>
    </row>
    <row r="1008057" spans="2:3" x14ac:dyDescent="0.25">
      <c r="B1008057" s="76"/>
      <c r="C1008057" s="75"/>
    </row>
    <row r="1008058" spans="2:3" x14ac:dyDescent="0.25">
      <c r="B1008058" s="76"/>
      <c r="C1008058" s="75"/>
    </row>
    <row r="1008059" spans="2:3" x14ac:dyDescent="0.25">
      <c r="B1008059" s="76"/>
      <c r="C1008059" s="75"/>
    </row>
    <row r="1008060" spans="2:3" x14ac:dyDescent="0.25">
      <c r="B1008060" s="76"/>
      <c r="C1008060" s="75"/>
    </row>
    <row r="1008061" spans="2:3" x14ac:dyDescent="0.25">
      <c r="B1008061" s="76"/>
      <c r="C1008061" s="75"/>
    </row>
    <row r="1008062" spans="2:3" x14ac:dyDescent="0.25">
      <c r="B1008062" s="76"/>
      <c r="C1008062" s="75"/>
    </row>
    <row r="1008063" spans="2:3" x14ac:dyDescent="0.25">
      <c r="B1008063" s="76"/>
      <c r="C1008063" s="75"/>
    </row>
    <row r="1008064" spans="2:3" x14ac:dyDescent="0.25">
      <c r="B1008064" s="76"/>
      <c r="C1008064" s="75"/>
    </row>
    <row r="1008065" spans="2:3" x14ac:dyDescent="0.25">
      <c r="B1008065" s="76"/>
      <c r="C1008065" s="75"/>
    </row>
    <row r="1008066" spans="2:3" x14ac:dyDescent="0.25">
      <c r="B1008066" s="76"/>
      <c r="C1008066" s="75"/>
    </row>
    <row r="1008067" spans="2:3" x14ac:dyDescent="0.25">
      <c r="B1008067" s="76"/>
      <c r="C1008067" s="75"/>
    </row>
    <row r="1008068" spans="2:3" x14ac:dyDescent="0.25">
      <c r="B1008068" s="76"/>
      <c r="C1008068" s="75"/>
    </row>
    <row r="1008069" spans="2:3" x14ac:dyDescent="0.25">
      <c r="B1008069" s="76"/>
      <c r="C1008069" s="75"/>
    </row>
    <row r="1008179" spans="2:3" x14ac:dyDescent="0.25">
      <c r="B1008179" s="76"/>
      <c r="C1008179" s="75"/>
    </row>
    <row r="1008180" spans="2:3" x14ac:dyDescent="0.25">
      <c r="B1008180" s="76"/>
      <c r="C1008180" s="75"/>
    </row>
    <row r="1008181" spans="2:3" x14ac:dyDescent="0.25">
      <c r="B1008181" s="76"/>
      <c r="C1008181" s="75"/>
    </row>
    <row r="1008182" spans="2:3" x14ac:dyDescent="0.25">
      <c r="B1008182" s="76"/>
      <c r="C1008182" s="75"/>
    </row>
    <row r="1008183" spans="2:3" x14ac:dyDescent="0.25">
      <c r="B1008183" s="76"/>
      <c r="C1008183" s="75"/>
    </row>
    <row r="1008184" spans="2:3" x14ac:dyDescent="0.25">
      <c r="B1008184" s="76"/>
      <c r="C1008184" s="75"/>
    </row>
    <row r="1008185" spans="2:3" x14ac:dyDescent="0.25">
      <c r="B1008185" s="76"/>
      <c r="C1008185" s="75"/>
    </row>
    <row r="1008186" spans="2:3" x14ac:dyDescent="0.25">
      <c r="B1008186" s="76"/>
      <c r="C1008186" s="75"/>
    </row>
    <row r="1008187" spans="2:3" x14ac:dyDescent="0.25">
      <c r="B1008187" s="76"/>
      <c r="C1008187" s="75"/>
    </row>
    <row r="1008188" spans="2:3" x14ac:dyDescent="0.25">
      <c r="B1008188" s="76"/>
      <c r="C1008188" s="75"/>
    </row>
    <row r="1008189" spans="2:3" x14ac:dyDescent="0.25">
      <c r="B1008189" s="76"/>
      <c r="C1008189" s="75"/>
    </row>
    <row r="1008190" spans="2:3" x14ac:dyDescent="0.25">
      <c r="B1008190" s="76"/>
      <c r="C1008190" s="75"/>
    </row>
    <row r="1008191" spans="2:3" x14ac:dyDescent="0.25">
      <c r="B1008191" s="76"/>
      <c r="C1008191" s="75"/>
    </row>
    <row r="1008301" spans="2:3" x14ac:dyDescent="0.25">
      <c r="B1008301" s="76"/>
      <c r="C1008301" s="75"/>
    </row>
    <row r="1008302" spans="2:3" x14ac:dyDescent="0.25">
      <c r="B1008302" s="76"/>
      <c r="C1008302" s="75"/>
    </row>
    <row r="1008303" spans="2:3" x14ac:dyDescent="0.25">
      <c r="B1008303" s="76"/>
      <c r="C1008303" s="75"/>
    </row>
    <row r="1008304" spans="2:3" x14ac:dyDescent="0.25">
      <c r="B1008304" s="76"/>
      <c r="C1008304" s="75"/>
    </row>
    <row r="1008305" spans="2:3" x14ac:dyDescent="0.25">
      <c r="B1008305" s="76"/>
      <c r="C1008305" s="75"/>
    </row>
    <row r="1008306" spans="2:3" x14ac:dyDescent="0.25">
      <c r="B1008306" s="76"/>
      <c r="C1008306" s="75"/>
    </row>
    <row r="1008307" spans="2:3" x14ac:dyDescent="0.25">
      <c r="B1008307" s="76"/>
      <c r="C1008307" s="75"/>
    </row>
    <row r="1008308" spans="2:3" x14ac:dyDescent="0.25">
      <c r="B1008308" s="76"/>
      <c r="C1008308" s="75"/>
    </row>
    <row r="1008309" spans="2:3" x14ac:dyDescent="0.25">
      <c r="B1008309" s="76"/>
      <c r="C1008309" s="75"/>
    </row>
    <row r="1008310" spans="2:3" x14ac:dyDescent="0.25">
      <c r="B1008310" s="76"/>
      <c r="C1008310" s="75"/>
    </row>
    <row r="1008311" spans="2:3" x14ac:dyDescent="0.25">
      <c r="B1008311" s="76"/>
      <c r="C1008311" s="75"/>
    </row>
    <row r="1008312" spans="2:3" x14ac:dyDescent="0.25">
      <c r="B1008312" s="76"/>
      <c r="C1008312" s="75"/>
    </row>
    <row r="1008313" spans="2:3" x14ac:dyDescent="0.25">
      <c r="B1008313" s="76"/>
      <c r="C1008313" s="75"/>
    </row>
    <row r="1008423" spans="2:3" x14ac:dyDescent="0.25">
      <c r="B1008423" s="76"/>
      <c r="C1008423" s="75"/>
    </row>
    <row r="1008424" spans="2:3" x14ac:dyDescent="0.25">
      <c r="B1008424" s="76"/>
      <c r="C1008424" s="75"/>
    </row>
    <row r="1008425" spans="2:3" x14ac:dyDescent="0.25">
      <c r="B1008425" s="76"/>
      <c r="C1008425" s="75"/>
    </row>
    <row r="1008426" spans="2:3" x14ac:dyDescent="0.25">
      <c r="B1008426" s="76"/>
      <c r="C1008426" s="75"/>
    </row>
    <row r="1008427" spans="2:3" x14ac:dyDescent="0.25">
      <c r="B1008427" s="76"/>
      <c r="C1008427" s="75"/>
    </row>
    <row r="1008428" spans="2:3" x14ac:dyDescent="0.25">
      <c r="B1008428" s="76"/>
      <c r="C1008428" s="75"/>
    </row>
    <row r="1008429" spans="2:3" x14ac:dyDescent="0.25">
      <c r="B1008429" s="76"/>
      <c r="C1008429" s="75"/>
    </row>
    <row r="1008430" spans="2:3" x14ac:dyDescent="0.25">
      <c r="B1008430" s="76"/>
      <c r="C1008430" s="75"/>
    </row>
    <row r="1008431" spans="2:3" x14ac:dyDescent="0.25">
      <c r="B1008431" s="76"/>
      <c r="C1008431" s="75"/>
    </row>
    <row r="1008432" spans="2:3" x14ac:dyDescent="0.25">
      <c r="B1008432" s="76"/>
      <c r="C1008432" s="75"/>
    </row>
    <row r="1008433" spans="2:3" x14ac:dyDescent="0.25">
      <c r="B1008433" s="76"/>
      <c r="C1008433" s="75"/>
    </row>
    <row r="1008434" spans="2:3" x14ac:dyDescent="0.25">
      <c r="B1008434" s="76"/>
      <c r="C1008434" s="75"/>
    </row>
    <row r="1008435" spans="2:3" x14ac:dyDescent="0.25">
      <c r="B1008435" s="76"/>
      <c r="C1008435" s="75"/>
    </row>
    <row r="1008545" spans="2:3" x14ac:dyDescent="0.25">
      <c r="B1008545" s="76"/>
      <c r="C1008545" s="75"/>
    </row>
    <row r="1008546" spans="2:3" x14ac:dyDescent="0.25">
      <c r="B1008546" s="76"/>
      <c r="C1008546" s="75"/>
    </row>
    <row r="1008547" spans="2:3" x14ac:dyDescent="0.25">
      <c r="B1008547" s="76"/>
      <c r="C1008547" s="75"/>
    </row>
    <row r="1008548" spans="2:3" x14ac:dyDescent="0.25">
      <c r="B1008548" s="76"/>
      <c r="C1008548" s="75"/>
    </row>
    <row r="1008549" spans="2:3" x14ac:dyDescent="0.25">
      <c r="B1008549" s="76"/>
      <c r="C1008549" s="75"/>
    </row>
    <row r="1008550" spans="2:3" x14ac:dyDescent="0.25">
      <c r="B1008550" s="76"/>
      <c r="C1008550" s="75"/>
    </row>
    <row r="1008551" spans="2:3" x14ac:dyDescent="0.25">
      <c r="B1008551" s="76"/>
      <c r="C1008551" s="75"/>
    </row>
    <row r="1008552" spans="2:3" x14ac:dyDescent="0.25">
      <c r="B1008552" s="76"/>
      <c r="C1008552" s="75"/>
    </row>
    <row r="1008553" spans="2:3" x14ac:dyDescent="0.25">
      <c r="B1008553" s="76"/>
      <c r="C1008553" s="75"/>
    </row>
    <row r="1008554" spans="2:3" x14ac:dyDescent="0.25">
      <c r="B1008554" s="76"/>
      <c r="C1008554" s="75"/>
    </row>
    <row r="1008555" spans="2:3" x14ac:dyDescent="0.25">
      <c r="B1008555" s="76"/>
      <c r="C1008555" s="75"/>
    </row>
    <row r="1008556" spans="2:3" x14ac:dyDescent="0.25">
      <c r="B1008556" s="76"/>
      <c r="C1008556" s="75"/>
    </row>
    <row r="1008557" spans="2:3" x14ac:dyDescent="0.25">
      <c r="B1008557" s="76"/>
      <c r="C1008557" s="75"/>
    </row>
    <row r="1008667" spans="2:3" x14ac:dyDescent="0.25">
      <c r="B1008667" s="76"/>
      <c r="C1008667" s="75"/>
    </row>
    <row r="1008668" spans="2:3" x14ac:dyDescent="0.25">
      <c r="B1008668" s="76"/>
      <c r="C1008668" s="75"/>
    </row>
    <row r="1008669" spans="2:3" x14ac:dyDescent="0.25">
      <c r="B1008669" s="76"/>
      <c r="C1008669" s="75"/>
    </row>
    <row r="1008670" spans="2:3" x14ac:dyDescent="0.25">
      <c r="B1008670" s="76"/>
      <c r="C1008670" s="75"/>
    </row>
    <row r="1008671" spans="2:3" x14ac:dyDescent="0.25">
      <c r="B1008671" s="76"/>
      <c r="C1008671" s="75"/>
    </row>
    <row r="1008672" spans="2:3" x14ac:dyDescent="0.25">
      <c r="B1008672" s="76"/>
      <c r="C1008672" s="75"/>
    </row>
    <row r="1008673" spans="2:3" x14ac:dyDescent="0.25">
      <c r="B1008673" s="76"/>
      <c r="C1008673" s="75"/>
    </row>
    <row r="1008674" spans="2:3" x14ac:dyDescent="0.25">
      <c r="B1008674" s="76"/>
      <c r="C1008674" s="75"/>
    </row>
    <row r="1008675" spans="2:3" x14ac:dyDescent="0.25">
      <c r="B1008675" s="76"/>
      <c r="C1008675" s="75"/>
    </row>
    <row r="1008676" spans="2:3" x14ac:dyDescent="0.25">
      <c r="B1008676" s="76"/>
      <c r="C1008676" s="75"/>
    </row>
    <row r="1008677" spans="2:3" x14ac:dyDescent="0.25">
      <c r="B1008677" s="76"/>
      <c r="C1008677" s="75"/>
    </row>
    <row r="1008678" spans="2:3" x14ac:dyDescent="0.25">
      <c r="B1008678" s="76"/>
      <c r="C1008678" s="75"/>
    </row>
    <row r="1008679" spans="2:3" x14ac:dyDescent="0.25">
      <c r="B1008679" s="76"/>
      <c r="C1008679" s="75"/>
    </row>
    <row r="1008789" spans="2:3" x14ac:dyDescent="0.25">
      <c r="B1008789" s="76"/>
      <c r="C1008789" s="75"/>
    </row>
    <row r="1008790" spans="2:3" x14ac:dyDescent="0.25">
      <c r="B1008790" s="76"/>
      <c r="C1008790" s="75"/>
    </row>
    <row r="1008791" spans="2:3" x14ac:dyDescent="0.25">
      <c r="B1008791" s="76"/>
      <c r="C1008791" s="75"/>
    </row>
    <row r="1008792" spans="2:3" x14ac:dyDescent="0.25">
      <c r="B1008792" s="76"/>
      <c r="C1008792" s="75"/>
    </row>
    <row r="1008793" spans="2:3" x14ac:dyDescent="0.25">
      <c r="B1008793" s="76"/>
      <c r="C1008793" s="75"/>
    </row>
    <row r="1008794" spans="2:3" x14ac:dyDescent="0.25">
      <c r="B1008794" s="76"/>
      <c r="C1008794" s="75"/>
    </row>
    <row r="1008795" spans="2:3" x14ac:dyDescent="0.25">
      <c r="B1008795" s="76"/>
      <c r="C1008795" s="75"/>
    </row>
    <row r="1008796" spans="2:3" x14ac:dyDescent="0.25">
      <c r="B1008796" s="76"/>
      <c r="C1008796" s="75"/>
    </row>
    <row r="1008797" spans="2:3" x14ac:dyDescent="0.25">
      <c r="B1008797" s="76"/>
      <c r="C1008797" s="75"/>
    </row>
    <row r="1008798" spans="2:3" x14ac:dyDescent="0.25">
      <c r="B1008798" s="76"/>
      <c r="C1008798" s="75"/>
    </row>
    <row r="1008799" spans="2:3" x14ac:dyDescent="0.25">
      <c r="B1008799" s="76"/>
      <c r="C1008799" s="75"/>
    </row>
    <row r="1008800" spans="2:3" x14ac:dyDescent="0.25">
      <c r="B1008800" s="76"/>
      <c r="C1008800" s="75"/>
    </row>
    <row r="1008801" spans="2:3" x14ac:dyDescent="0.25">
      <c r="B1008801" s="76"/>
      <c r="C1008801" s="75"/>
    </row>
    <row r="1008911" spans="2:3" x14ac:dyDescent="0.25">
      <c r="B1008911" s="76"/>
      <c r="C1008911" s="75"/>
    </row>
    <row r="1008912" spans="2:3" x14ac:dyDescent="0.25">
      <c r="B1008912" s="76"/>
      <c r="C1008912" s="75"/>
    </row>
    <row r="1008913" spans="2:3" x14ac:dyDescent="0.25">
      <c r="B1008913" s="76"/>
      <c r="C1008913" s="75"/>
    </row>
    <row r="1008914" spans="2:3" x14ac:dyDescent="0.25">
      <c r="B1008914" s="76"/>
      <c r="C1008914" s="75"/>
    </row>
    <row r="1008915" spans="2:3" x14ac:dyDescent="0.25">
      <c r="B1008915" s="76"/>
      <c r="C1008915" s="75"/>
    </row>
    <row r="1008916" spans="2:3" x14ac:dyDescent="0.25">
      <c r="B1008916" s="76"/>
      <c r="C1008916" s="75"/>
    </row>
    <row r="1008917" spans="2:3" x14ac:dyDescent="0.25">
      <c r="B1008917" s="76"/>
      <c r="C1008917" s="75"/>
    </row>
    <row r="1008918" spans="2:3" x14ac:dyDescent="0.25">
      <c r="B1008918" s="76"/>
      <c r="C1008918" s="75"/>
    </row>
    <row r="1008919" spans="2:3" x14ac:dyDescent="0.25">
      <c r="B1008919" s="76"/>
      <c r="C1008919" s="75"/>
    </row>
    <row r="1008920" spans="2:3" x14ac:dyDescent="0.25">
      <c r="B1008920" s="76"/>
      <c r="C1008920" s="75"/>
    </row>
    <row r="1008921" spans="2:3" x14ac:dyDescent="0.25">
      <c r="B1008921" s="76"/>
      <c r="C1008921" s="75"/>
    </row>
    <row r="1008922" spans="2:3" x14ac:dyDescent="0.25">
      <c r="B1008922" s="76"/>
      <c r="C1008922" s="75"/>
    </row>
    <row r="1008923" spans="2:3" x14ac:dyDescent="0.25">
      <c r="B1008923" s="76"/>
      <c r="C1008923" s="75"/>
    </row>
    <row r="1009033" spans="2:3" x14ac:dyDescent="0.25">
      <c r="B1009033" s="76"/>
      <c r="C1009033" s="75"/>
    </row>
    <row r="1009034" spans="2:3" x14ac:dyDescent="0.25">
      <c r="B1009034" s="76"/>
      <c r="C1009034" s="75"/>
    </row>
    <row r="1009035" spans="2:3" x14ac:dyDescent="0.25">
      <c r="B1009035" s="76"/>
      <c r="C1009035" s="75"/>
    </row>
    <row r="1009036" spans="2:3" x14ac:dyDescent="0.25">
      <c r="B1009036" s="76"/>
      <c r="C1009036" s="75"/>
    </row>
    <row r="1009037" spans="2:3" x14ac:dyDescent="0.25">
      <c r="B1009037" s="76"/>
      <c r="C1009037" s="75"/>
    </row>
    <row r="1009038" spans="2:3" x14ac:dyDescent="0.25">
      <c r="B1009038" s="76"/>
      <c r="C1009038" s="75"/>
    </row>
    <row r="1009039" spans="2:3" x14ac:dyDescent="0.25">
      <c r="B1009039" s="76"/>
      <c r="C1009039" s="75"/>
    </row>
    <row r="1009040" spans="2:3" x14ac:dyDescent="0.25">
      <c r="B1009040" s="76"/>
      <c r="C1009040" s="75"/>
    </row>
    <row r="1009041" spans="2:3" x14ac:dyDescent="0.25">
      <c r="B1009041" s="76"/>
      <c r="C1009041" s="75"/>
    </row>
    <row r="1009042" spans="2:3" x14ac:dyDescent="0.25">
      <c r="B1009042" s="76"/>
      <c r="C1009042" s="75"/>
    </row>
    <row r="1009043" spans="2:3" x14ac:dyDescent="0.25">
      <c r="B1009043" s="76"/>
      <c r="C1009043" s="75"/>
    </row>
    <row r="1009044" spans="2:3" x14ac:dyDescent="0.25">
      <c r="B1009044" s="76"/>
      <c r="C1009044" s="75"/>
    </row>
    <row r="1009045" spans="2:3" x14ac:dyDescent="0.25">
      <c r="B1009045" s="76"/>
      <c r="C1009045" s="75"/>
    </row>
    <row r="1009155" spans="2:3" x14ac:dyDescent="0.25">
      <c r="B1009155" s="76"/>
      <c r="C1009155" s="75"/>
    </row>
    <row r="1009156" spans="2:3" x14ac:dyDescent="0.25">
      <c r="B1009156" s="76"/>
      <c r="C1009156" s="75"/>
    </row>
    <row r="1009157" spans="2:3" x14ac:dyDescent="0.25">
      <c r="B1009157" s="76"/>
      <c r="C1009157" s="75"/>
    </row>
    <row r="1009158" spans="2:3" x14ac:dyDescent="0.25">
      <c r="B1009158" s="76"/>
      <c r="C1009158" s="75"/>
    </row>
    <row r="1009159" spans="2:3" x14ac:dyDescent="0.25">
      <c r="B1009159" s="76"/>
      <c r="C1009159" s="75"/>
    </row>
    <row r="1009160" spans="2:3" x14ac:dyDescent="0.25">
      <c r="B1009160" s="76"/>
      <c r="C1009160" s="75"/>
    </row>
    <row r="1009161" spans="2:3" x14ac:dyDescent="0.25">
      <c r="B1009161" s="76"/>
      <c r="C1009161" s="75"/>
    </row>
    <row r="1009162" spans="2:3" x14ac:dyDescent="0.25">
      <c r="B1009162" s="76"/>
      <c r="C1009162" s="75"/>
    </row>
    <row r="1009163" spans="2:3" x14ac:dyDescent="0.25">
      <c r="B1009163" s="76"/>
      <c r="C1009163" s="75"/>
    </row>
    <row r="1009164" spans="2:3" x14ac:dyDescent="0.25">
      <c r="B1009164" s="76"/>
      <c r="C1009164" s="75"/>
    </row>
    <row r="1009165" spans="2:3" x14ac:dyDescent="0.25">
      <c r="B1009165" s="76"/>
      <c r="C1009165" s="75"/>
    </row>
    <row r="1009166" spans="2:3" x14ac:dyDescent="0.25">
      <c r="B1009166" s="76"/>
      <c r="C1009166" s="75"/>
    </row>
    <row r="1009167" spans="2:3" x14ac:dyDescent="0.25">
      <c r="B1009167" s="76"/>
      <c r="C1009167" s="75"/>
    </row>
    <row r="1009277" spans="2:3" x14ac:dyDescent="0.25">
      <c r="B1009277" s="76"/>
      <c r="C1009277" s="75"/>
    </row>
    <row r="1009278" spans="2:3" x14ac:dyDescent="0.25">
      <c r="B1009278" s="76"/>
      <c r="C1009278" s="75"/>
    </row>
    <row r="1009279" spans="2:3" x14ac:dyDescent="0.25">
      <c r="B1009279" s="76"/>
      <c r="C1009279" s="75"/>
    </row>
    <row r="1009280" spans="2:3" x14ac:dyDescent="0.25">
      <c r="B1009280" s="76"/>
      <c r="C1009280" s="75"/>
    </row>
    <row r="1009281" spans="2:3" x14ac:dyDescent="0.25">
      <c r="B1009281" s="76"/>
      <c r="C1009281" s="75"/>
    </row>
    <row r="1009282" spans="2:3" x14ac:dyDescent="0.25">
      <c r="B1009282" s="76"/>
      <c r="C1009282" s="75"/>
    </row>
    <row r="1009283" spans="2:3" x14ac:dyDescent="0.25">
      <c r="B1009283" s="76"/>
      <c r="C1009283" s="75"/>
    </row>
    <row r="1009284" spans="2:3" x14ac:dyDescent="0.25">
      <c r="B1009284" s="76"/>
      <c r="C1009284" s="75"/>
    </row>
    <row r="1009285" spans="2:3" x14ac:dyDescent="0.25">
      <c r="B1009285" s="76"/>
      <c r="C1009285" s="75"/>
    </row>
    <row r="1009286" spans="2:3" x14ac:dyDescent="0.25">
      <c r="B1009286" s="76"/>
      <c r="C1009286" s="75"/>
    </row>
    <row r="1009287" spans="2:3" x14ac:dyDescent="0.25">
      <c r="B1009287" s="76"/>
      <c r="C1009287" s="75"/>
    </row>
    <row r="1009288" spans="2:3" x14ac:dyDescent="0.25">
      <c r="B1009288" s="76"/>
      <c r="C1009288" s="75"/>
    </row>
    <row r="1009289" spans="2:3" x14ac:dyDescent="0.25">
      <c r="B1009289" s="76"/>
      <c r="C1009289" s="75"/>
    </row>
    <row r="1009399" spans="2:3" x14ac:dyDescent="0.25">
      <c r="B1009399" s="76"/>
      <c r="C1009399" s="75"/>
    </row>
    <row r="1009400" spans="2:3" x14ac:dyDescent="0.25">
      <c r="B1009400" s="76"/>
      <c r="C1009400" s="75"/>
    </row>
    <row r="1009401" spans="2:3" x14ac:dyDescent="0.25">
      <c r="B1009401" s="76"/>
      <c r="C1009401" s="75"/>
    </row>
    <row r="1009402" spans="2:3" x14ac:dyDescent="0.25">
      <c r="B1009402" s="76"/>
      <c r="C1009402" s="75"/>
    </row>
    <row r="1009403" spans="2:3" x14ac:dyDescent="0.25">
      <c r="B1009403" s="76"/>
      <c r="C1009403" s="75"/>
    </row>
    <row r="1009404" spans="2:3" x14ac:dyDescent="0.25">
      <c r="B1009404" s="76"/>
      <c r="C1009404" s="75"/>
    </row>
    <row r="1009405" spans="2:3" x14ac:dyDescent="0.25">
      <c r="B1009405" s="76"/>
      <c r="C1009405" s="75"/>
    </row>
    <row r="1009406" spans="2:3" x14ac:dyDescent="0.25">
      <c r="B1009406" s="76"/>
      <c r="C1009406" s="75"/>
    </row>
    <row r="1009407" spans="2:3" x14ac:dyDescent="0.25">
      <c r="B1009407" s="76"/>
      <c r="C1009407" s="75"/>
    </row>
    <row r="1009408" spans="2:3" x14ac:dyDescent="0.25">
      <c r="B1009408" s="76"/>
      <c r="C1009408" s="75"/>
    </row>
    <row r="1009409" spans="2:3" x14ac:dyDescent="0.25">
      <c r="B1009409" s="76"/>
      <c r="C1009409" s="75"/>
    </row>
    <row r="1009410" spans="2:3" x14ac:dyDescent="0.25">
      <c r="B1009410" s="76"/>
      <c r="C1009410" s="75"/>
    </row>
    <row r="1009411" spans="2:3" x14ac:dyDescent="0.25">
      <c r="B1009411" s="76"/>
      <c r="C1009411" s="75"/>
    </row>
    <row r="1009521" spans="2:3" x14ac:dyDescent="0.25">
      <c r="B1009521" s="76"/>
      <c r="C1009521" s="75"/>
    </row>
    <row r="1009522" spans="2:3" x14ac:dyDescent="0.25">
      <c r="B1009522" s="76"/>
      <c r="C1009522" s="75"/>
    </row>
    <row r="1009523" spans="2:3" x14ac:dyDescent="0.25">
      <c r="B1009523" s="76"/>
      <c r="C1009523" s="75"/>
    </row>
    <row r="1009524" spans="2:3" x14ac:dyDescent="0.25">
      <c r="B1009524" s="76"/>
      <c r="C1009524" s="75"/>
    </row>
    <row r="1009525" spans="2:3" x14ac:dyDescent="0.25">
      <c r="B1009525" s="76"/>
      <c r="C1009525" s="75"/>
    </row>
    <row r="1009526" spans="2:3" x14ac:dyDescent="0.25">
      <c r="B1009526" s="76"/>
      <c r="C1009526" s="75"/>
    </row>
    <row r="1009527" spans="2:3" x14ac:dyDescent="0.25">
      <c r="B1009527" s="76"/>
      <c r="C1009527" s="75"/>
    </row>
    <row r="1009528" spans="2:3" x14ac:dyDescent="0.25">
      <c r="B1009528" s="76"/>
      <c r="C1009528" s="75"/>
    </row>
    <row r="1009529" spans="2:3" x14ac:dyDescent="0.25">
      <c r="B1009529" s="76"/>
      <c r="C1009529" s="75"/>
    </row>
    <row r="1009530" spans="2:3" x14ac:dyDescent="0.25">
      <c r="B1009530" s="76"/>
      <c r="C1009530" s="75"/>
    </row>
    <row r="1009531" spans="2:3" x14ac:dyDescent="0.25">
      <c r="B1009531" s="76"/>
      <c r="C1009531" s="75"/>
    </row>
    <row r="1009532" spans="2:3" x14ac:dyDescent="0.25">
      <c r="B1009532" s="76"/>
      <c r="C1009532" s="75"/>
    </row>
    <row r="1009533" spans="2:3" x14ac:dyDescent="0.25">
      <c r="B1009533" s="76"/>
      <c r="C1009533" s="75"/>
    </row>
    <row r="1009643" spans="2:3" x14ac:dyDescent="0.25">
      <c r="B1009643" s="76"/>
      <c r="C1009643" s="75"/>
    </row>
    <row r="1009644" spans="2:3" x14ac:dyDescent="0.25">
      <c r="B1009644" s="76"/>
      <c r="C1009644" s="75"/>
    </row>
    <row r="1009645" spans="2:3" x14ac:dyDescent="0.25">
      <c r="B1009645" s="76"/>
      <c r="C1009645" s="75"/>
    </row>
    <row r="1009646" spans="2:3" x14ac:dyDescent="0.25">
      <c r="B1009646" s="76"/>
      <c r="C1009646" s="75"/>
    </row>
    <row r="1009647" spans="2:3" x14ac:dyDescent="0.25">
      <c r="B1009647" s="76"/>
      <c r="C1009647" s="75"/>
    </row>
    <row r="1009648" spans="2:3" x14ac:dyDescent="0.25">
      <c r="B1009648" s="76"/>
      <c r="C1009648" s="75"/>
    </row>
    <row r="1009649" spans="2:3" x14ac:dyDescent="0.25">
      <c r="B1009649" s="76"/>
      <c r="C1009649" s="75"/>
    </row>
    <row r="1009650" spans="2:3" x14ac:dyDescent="0.25">
      <c r="B1009650" s="76"/>
      <c r="C1009650" s="75"/>
    </row>
    <row r="1009651" spans="2:3" x14ac:dyDescent="0.25">
      <c r="B1009651" s="76"/>
      <c r="C1009651" s="75"/>
    </row>
    <row r="1009652" spans="2:3" x14ac:dyDescent="0.25">
      <c r="B1009652" s="76"/>
      <c r="C1009652" s="75"/>
    </row>
    <row r="1009653" spans="2:3" x14ac:dyDescent="0.25">
      <c r="B1009653" s="76"/>
      <c r="C1009653" s="75"/>
    </row>
    <row r="1009654" spans="2:3" x14ac:dyDescent="0.25">
      <c r="B1009654" s="76"/>
      <c r="C1009654" s="75"/>
    </row>
    <row r="1009655" spans="2:3" x14ac:dyDescent="0.25">
      <c r="B1009655" s="76"/>
      <c r="C1009655" s="75"/>
    </row>
    <row r="1009765" spans="2:3" x14ac:dyDescent="0.25">
      <c r="B1009765" s="76"/>
      <c r="C1009765" s="75"/>
    </row>
    <row r="1009766" spans="2:3" x14ac:dyDescent="0.25">
      <c r="B1009766" s="76"/>
      <c r="C1009766" s="75"/>
    </row>
    <row r="1009767" spans="2:3" x14ac:dyDescent="0.25">
      <c r="B1009767" s="76"/>
      <c r="C1009767" s="75"/>
    </row>
    <row r="1009768" spans="2:3" x14ac:dyDescent="0.25">
      <c r="B1009768" s="76"/>
      <c r="C1009768" s="75"/>
    </row>
    <row r="1009769" spans="2:3" x14ac:dyDescent="0.25">
      <c r="B1009769" s="76"/>
      <c r="C1009769" s="75"/>
    </row>
    <row r="1009770" spans="2:3" x14ac:dyDescent="0.25">
      <c r="B1009770" s="76"/>
      <c r="C1009770" s="75"/>
    </row>
    <row r="1009771" spans="2:3" x14ac:dyDescent="0.25">
      <c r="B1009771" s="76"/>
      <c r="C1009771" s="75"/>
    </row>
    <row r="1009772" spans="2:3" x14ac:dyDescent="0.25">
      <c r="B1009772" s="76"/>
      <c r="C1009772" s="75"/>
    </row>
    <row r="1009773" spans="2:3" x14ac:dyDescent="0.25">
      <c r="B1009773" s="76"/>
      <c r="C1009773" s="75"/>
    </row>
    <row r="1009774" spans="2:3" x14ac:dyDescent="0.25">
      <c r="B1009774" s="76"/>
      <c r="C1009774" s="75"/>
    </row>
    <row r="1009775" spans="2:3" x14ac:dyDescent="0.25">
      <c r="B1009775" s="76"/>
      <c r="C1009775" s="75"/>
    </row>
    <row r="1009776" spans="2:3" x14ac:dyDescent="0.25">
      <c r="B1009776" s="76"/>
      <c r="C1009776" s="75"/>
    </row>
    <row r="1009777" spans="2:3" x14ac:dyDescent="0.25">
      <c r="B1009777" s="76"/>
      <c r="C1009777" s="75"/>
    </row>
    <row r="1009887" spans="2:3" x14ac:dyDescent="0.25">
      <c r="B1009887" s="76"/>
      <c r="C1009887" s="75"/>
    </row>
    <row r="1009888" spans="2:3" x14ac:dyDescent="0.25">
      <c r="B1009888" s="76"/>
      <c r="C1009888" s="75"/>
    </row>
    <row r="1009889" spans="2:3" x14ac:dyDescent="0.25">
      <c r="B1009889" s="76"/>
      <c r="C1009889" s="75"/>
    </row>
    <row r="1009890" spans="2:3" x14ac:dyDescent="0.25">
      <c r="B1009890" s="76"/>
      <c r="C1009890" s="75"/>
    </row>
    <row r="1009891" spans="2:3" x14ac:dyDescent="0.25">
      <c r="B1009891" s="76"/>
      <c r="C1009891" s="75"/>
    </row>
    <row r="1009892" spans="2:3" x14ac:dyDescent="0.25">
      <c r="B1009892" s="76"/>
      <c r="C1009892" s="75"/>
    </row>
    <row r="1009893" spans="2:3" x14ac:dyDescent="0.25">
      <c r="B1009893" s="76"/>
      <c r="C1009893" s="75"/>
    </row>
    <row r="1009894" spans="2:3" x14ac:dyDescent="0.25">
      <c r="B1009894" s="76"/>
      <c r="C1009894" s="75"/>
    </row>
    <row r="1009895" spans="2:3" x14ac:dyDescent="0.25">
      <c r="B1009895" s="76"/>
      <c r="C1009895" s="75"/>
    </row>
    <row r="1009896" spans="2:3" x14ac:dyDescent="0.25">
      <c r="B1009896" s="76"/>
      <c r="C1009896" s="75"/>
    </row>
    <row r="1009897" spans="2:3" x14ac:dyDescent="0.25">
      <c r="B1009897" s="76"/>
      <c r="C1009897" s="75"/>
    </row>
    <row r="1009898" spans="2:3" x14ac:dyDescent="0.25">
      <c r="B1009898" s="76"/>
      <c r="C1009898" s="75"/>
    </row>
    <row r="1009899" spans="2:3" x14ac:dyDescent="0.25">
      <c r="B1009899" s="76"/>
      <c r="C1009899" s="75"/>
    </row>
    <row r="1010009" spans="2:3" x14ac:dyDescent="0.25">
      <c r="B1010009" s="76"/>
      <c r="C1010009" s="75"/>
    </row>
    <row r="1010010" spans="2:3" x14ac:dyDescent="0.25">
      <c r="B1010010" s="76"/>
      <c r="C1010010" s="75"/>
    </row>
    <row r="1010011" spans="2:3" x14ac:dyDescent="0.25">
      <c r="B1010011" s="76"/>
      <c r="C1010011" s="75"/>
    </row>
    <row r="1010012" spans="2:3" x14ac:dyDescent="0.25">
      <c r="B1010012" s="76"/>
      <c r="C1010012" s="75"/>
    </row>
    <row r="1010013" spans="2:3" x14ac:dyDescent="0.25">
      <c r="B1010013" s="76"/>
      <c r="C1010013" s="75"/>
    </row>
    <row r="1010014" spans="2:3" x14ac:dyDescent="0.25">
      <c r="B1010014" s="76"/>
      <c r="C1010014" s="75"/>
    </row>
    <row r="1010015" spans="2:3" x14ac:dyDescent="0.25">
      <c r="B1010015" s="76"/>
      <c r="C1010015" s="75"/>
    </row>
    <row r="1010016" spans="2:3" x14ac:dyDescent="0.25">
      <c r="B1010016" s="76"/>
      <c r="C1010016" s="75"/>
    </row>
    <row r="1010017" spans="2:3" x14ac:dyDescent="0.25">
      <c r="B1010017" s="76"/>
      <c r="C1010017" s="75"/>
    </row>
    <row r="1010018" spans="2:3" x14ac:dyDescent="0.25">
      <c r="B1010018" s="76"/>
      <c r="C1010018" s="75"/>
    </row>
    <row r="1010019" spans="2:3" x14ac:dyDescent="0.25">
      <c r="B1010019" s="76"/>
      <c r="C1010019" s="75"/>
    </row>
    <row r="1010020" spans="2:3" x14ac:dyDescent="0.25">
      <c r="B1010020" s="76"/>
      <c r="C1010020" s="75"/>
    </row>
    <row r="1010021" spans="2:3" x14ac:dyDescent="0.25">
      <c r="B1010021" s="76"/>
      <c r="C1010021" s="75"/>
    </row>
    <row r="1010131" spans="2:3" x14ac:dyDescent="0.25">
      <c r="B1010131" s="76"/>
      <c r="C1010131" s="75"/>
    </row>
    <row r="1010132" spans="2:3" x14ac:dyDescent="0.25">
      <c r="B1010132" s="76"/>
      <c r="C1010132" s="75"/>
    </row>
    <row r="1010133" spans="2:3" x14ac:dyDescent="0.25">
      <c r="B1010133" s="76"/>
      <c r="C1010133" s="75"/>
    </row>
    <row r="1010134" spans="2:3" x14ac:dyDescent="0.25">
      <c r="B1010134" s="76"/>
      <c r="C1010134" s="75"/>
    </row>
    <row r="1010135" spans="2:3" x14ac:dyDescent="0.25">
      <c r="B1010135" s="76"/>
      <c r="C1010135" s="75"/>
    </row>
    <row r="1010136" spans="2:3" x14ac:dyDescent="0.25">
      <c r="B1010136" s="76"/>
      <c r="C1010136" s="75"/>
    </row>
    <row r="1010137" spans="2:3" x14ac:dyDescent="0.25">
      <c r="B1010137" s="76"/>
      <c r="C1010137" s="75"/>
    </row>
    <row r="1010138" spans="2:3" x14ac:dyDescent="0.25">
      <c r="B1010138" s="76"/>
      <c r="C1010138" s="75"/>
    </row>
    <row r="1010139" spans="2:3" x14ac:dyDescent="0.25">
      <c r="B1010139" s="76"/>
      <c r="C1010139" s="75"/>
    </row>
    <row r="1010140" spans="2:3" x14ac:dyDescent="0.25">
      <c r="B1010140" s="76"/>
      <c r="C1010140" s="75"/>
    </row>
    <row r="1010141" spans="2:3" x14ac:dyDescent="0.25">
      <c r="B1010141" s="76"/>
      <c r="C1010141" s="75"/>
    </row>
    <row r="1010142" spans="2:3" x14ac:dyDescent="0.25">
      <c r="B1010142" s="76"/>
      <c r="C1010142" s="75"/>
    </row>
    <row r="1010143" spans="2:3" x14ac:dyDescent="0.25">
      <c r="B1010143" s="76"/>
      <c r="C1010143" s="75"/>
    </row>
    <row r="1010253" spans="2:3" x14ac:dyDescent="0.25">
      <c r="B1010253" s="76"/>
      <c r="C1010253" s="75"/>
    </row>
    <row r="1010254" spans="2:3" x14ac:dyDescent="0.25">
      <c r="B1010254" s="76"/>
      <c r="C1010254" s="75"/>
    </row>
    <row r="1010255" spans="2:3" x14ac:dyDescent="0.25">
      <c r="B1010255" s="76"/>
      <c r="C1010255" s="75"/>
    </row>
    <row r="1010256" spans="2:3" x14ac:dyDescent="0.25">
      <c r="B1010256" s="76"/>
      <c r="C1010256" s="75"/>
    </row>
    <row r="1010257" spans="2:3" x14ac:dyDescent="0.25">
      <c r="B1010257" s="76"/>
      <c r="C1010257" s="75"/>
    </row>
    <row r="1010258" spans="2:3" x14ac:dyDescent="0.25">
      <c r="B1010258" s="76"/>
      <c r="C1010258" s="75"/>
    </row>
    <row r="1010259" spans="2:3" x14ac:dyDescent="0.25">
      <c r="B1010259" s="76"/>
      <c r="C1010259" s="75"/>
    </row>
    <row r="1010260" spans="2:3" x14ac:dyDescent="0.25">
      <c r="B1010260" s="76"/>
      <c r="C1010260" s="75"/>
    </row>
    <row r="1010261" spans="2:3" x14ac:dyDescent="0.25">
      <c r="B1010261" s="76"/>
      <c r="C1010261" s="75"/>
    </row>
    <row r="1010262" spans="2:3" x14ac:dyDescent="0.25">
      <c r="B1010262" s="76"/>
      <c r="C1010262" s="75"/>
    </row>
    <row r="1010263" spans="2:3" x14ac:dyDescent="0.25">
      <c r="B1010263" s="76"/>
      <c r="C1010263" s="75"/>
    </row>
    <row r="1010264" spans="2:3" x14ac:dyDescent="0.25">
      <c r="B1010264" s="76"/>
      <c r="C1010264" s="75"/>
    </row>
    <row r="1010265" spans="2:3" x14ac:dyDescent="0.25">
      <c r="B1010265" s="76"/>
      <c r="C1010265" s="75"/>
    </row>
    <row r="1010375" spans="2:3" x14ac:dyDescent="0.25">
      <c r="B1010375" s="76"/>
      <c r="C1010375" s="75"/>
    </row>
    <row r="1010376" spans="2:3" x14ac:dyDescent="0.25">
      <c r="B1010376" s="76"/>
      <c r="C1010376" s="75"/>
    </row>
    <row r="1010377" spans="2:3" x14ac:dyDescent="0.25">
      <c r="B1010377" s="76"/>
      <c r="C1010377" s="75"/>
    </row>
    <row r="1010378" spans="2:3" x14ac:dyDescent="0.25">
      <c r="B1010378" s="76"/>
      <c r="C1010378" s="75"/>
    </row>
    <row r="1010379" spans="2:3" x14ac:dyDescent="0.25">
      <c r="B1010379" s="76"/>
      <c r="C1010379" s="75"/>
    </row>
    <row r="1010380" spans="2:3" x14ac:dyDescent="0.25">
      <c r="B1010380" s="76"/>
      <c r="C1010380" s="75"/>
    </row>
    <row r="1010381" spans="2:3" x14ac:dyDescent="0.25">
      <c r="B1010381" s="76"/>
      <c r="C1010381" s="75"/>
    </row>
    <row r="1010382" spans="2:3" x14ac:dyDescent="0.25">
      <c r="B1010382" s="76"/>
      <c r="C1010382" s="75"/>
    </row>
    <row r="1010383" spans="2:3" x14ac:dyDescent="0.25">
      <c r="B1010383" s="76"/>
      <c r="C1010383" s="75"/>
    </row>
    <row r="1010384" spans="2:3" x14ac:dyDescent="0.25">
      <c r="B1010384" s="76"/>
      <c r="C1010384" s="75"/>
    </row>
    <row r="1010385" spans="2:3" x14ac:dyDescent="0.25">
      <c r="B1010385" s="76"/>
      <c r="C1010385" s="75"/>
    </row>
    <row r="1010386" spans="2:3" x14ac:dyDescent="0.25">
      <c r="B1010386" s="76"/>
      <c r="C1010386" s="75"/>
    </row>
    <row r="1010387" spans="2:3" x14ac:dyDescent="0.25">
      <c r="B1010387" s="76"/>
      <c r="C1010387" s="75"/>
    </row>
    <row r="1010497" spans="2:3" x14ac:dyDescent="0.25">
      <c r="B1010497" s="76"/>
      <c r="C1010497" s="75"/>
    </row>
    <row r="1010498" spans="2:3" x14ac:dyDescent="0.25">
      <c r="B1010498" s="76"/>
      <c r="C1010498" s="75"/>
    </row>
    <row r="1010499" spans="2:3" x14ac:dyDescent="0.25">
      <c r="B1010499" s="76"/>
      <c r="C1010499" s="75"/>
    </row>
    <row r="1010500" spans="2:3" x14ac:dyDescent="0.25">
      <c r="B1010500" s="76"/>
      <c r="C1010500" s="75"/>
    </row>
    <row r="1010501" spans="2:3" x14ac:dyDescent="0.25">
      <c r="B1010501" s="76"/>
      <c r="C1010501" s="75"/>
    </row>
    <row r="1010502" spans="2:3" x14ac:dyDescent="0.25">
      <c r="B1010502" s="76"/>
      <c r="C1010502" s="75"/>
    </row>
    <row r="1010503" spans="2:3" x14ac:dyDescent="0.25">
      <c r="B1010503" s="76"/>
      <c r="C1010503" s="75"/>
    </row>
    <row r="1010504" spans="2:3" x14ac:dyDescent="0.25">
      <c r="B1010504" s="76"/>
      <c r="C1010504" s="75"/>
    </row>
    <row r="1010505" spans="2:3" x14ac:dyDescent="0.25">
      <c r="B1010505" s="76"/>
      <c r="C1010505" s="75"/>
    </row>
    <row r="1010506" spans="2:3" x14ac:dyDescent="0.25">
      <c r="B1010506" s="76"/>
      <c r="C1010506" s="75"/>
    </row>
    <row r="1010507" spans="2:3" x14ac:dyDescent="0.25">
      <c r="B1010507" s="76"/>
      <c r="C1010507" s="75"/>
    </row>
    <row r="1010508" spans="2:3" x14ac:dyDescent="0.25">
      <c r="B1010508" s="76"/>
      <c r="C1010508" s="75"/>
    </row>
    <row r="1010509" spans="2:3" x14ac:dyDescent="0.25">
      <c r="B1010509" s="76"/>
      <c r="C1010509" s="75"/>
    </row>
    <row r="1010619" spans="2:3" x14ac:dyDescent="0.25">
      <c r="B1010619" s="76"/>
      <c r="C1010619" s="75"/>
    </row>
    <row r="1010620" spans="2:3" x14ac:dyDescent="0.25">
      <c r="B1010620" s="76"/>
      <c r="C1010620" s="75"/>
    </row>
    <row r="1010621" spans="2:3" x14ac:dyDescent="0.25">
      <c r="B1010621" s="76"/>
      <c r="C1010621" s="75"/>
    </row>
    <row r="1010622" spans="2:3" x14ac:dyDescent="0.25">
      <c r="B1010622" s="76"/>
      <c r="C1010622" s="75"/>
    </row>
    <row r="1010623" spans="2:3" x14ac:dyDescent="0.25">
      <c r="B1010623" s="76"/>
      <c r="C1010623" s="75"/>
    </row>
    <row r="1010624" spans="2:3" x14ac:dyDescent="0.25">
      <c r="B1010624" s="76"/>
      <c r="C1010624" s="75"/>
    </row>
    <row r="1010625" spans="2:3" x14ac:dyDescent="0.25">
      <c r="B1010625" s="76"/>
      <c r="C1010625" s="75"/>
    </row>
    <row r="1010626" spans="2:3" x14ac:dyDescent="0.25">
      <c r="B1010626" s="76"/>
      <c r="C1010626" s="75"/>
    </row>
    <row r="1010627" spans="2:3" x14ac:dyDescent="0.25">
      <c r="B1010627" s="76"/>
      <c r="C1010627" s="75"/>
    </row>
    <row r="1010628" spans="2:3" x14ac:dyDescent="0.25">
      <c r="B1010628" s="76"/>
      <c r="C1010628" s="75"/>
    </row>
    <row r="1010629" spans="2:3" x14ac:dyDescent="0.25">
      <c r="B1010629" s="76"/>
      <c r="C1010629" s="75"/>
    </row>
    <row r="1010630" spans="2:3" x14ac:dyDescent="0.25">
      <c r="B1010630" s="76"/>
      <c r="C1010630" s="75"/>
    </row>
    <row r="1010631" spans="2:3" x14ac:dyDescent="0.25">
      <c r="B1010631" s="76"/>
      <c r="C1010631" s="75"/>
    </row>
    <row r="1010741" spans="2:3" x14ac:dyDescent="0.25">
      <c r="B1010741" s="76"/>
      <c r="C1010741" s="75"/>
    </row>
    <row r="1010742" spans="2:3" x14ac:dyDescent="0.25">
      <c r="B1010742" s="76"/>
      <c r="C1010742" s="75"/>
    </row>
    <row r="1010743" spans="2:3" x14ac:dyDescent="0.25">
      <c r="B1010743" s="76"/>
      <c r="C1010743" s="75"/>
    </row>
    <row r="1010744" spans="2:3" x14ac:dyDescent="0.25">
      <c r="B1010744" s="76"/>
      <c r="C1010744" s="75"/>
    </row>
    <row r="1010745" spans="2:3" x14ac:dyDescent="0.25">
      <c r="B1010745" s="76"/>
      <c r="C1010745" s="75"/>
    </row>
    <row r="1010746" spans="2:3" x14ac:dyDescent="0.25">
      <c r="B1010746" s="76"/>
      <c r="C1010746" s="75"/>
    </row>
    <row r="1010747" spans="2:3" x14ac:dyDescent="0.25">
      <c r="B1010747" s="76"/>
      <c r="C1010747" s="75"/>
    </row>
    <row r="1010748" spans="2:3" x14ac:dyDescent="0.25">
      <c r="B1010748" s="76"/>
      <c r="C1010748" s="75"/>
    </row>
    <row r="1010749" spans="2:3" x14ac:dyDescent="0.25">
      <c r="B1010749" s="76"/>
      <c r="C1010749" s="75"/>
    </row>
    <row r="1010750" spans="2:3" x14ac:dyDescent="0.25">
      <c r="B1010750" s="76"/>
      <c r="C1010750" s="75"/>
    </row>
    <row r="1010751" spans="2:3" x14ac:dyDescent="0.25">
      <c r="B1010751" s="76"/>
      <c r="C1010751" s="75"/>
    </row>
    <row r="1010752" spans="2:3" x14ac:dyDescent="0.25">
      <c r="B1010752" s="76"/>
      <c r="C1010752" s="75"/>
    </row>
    <row r="1010753" spans="2:3" x14ac:dyDescent="0.25">
      <c r="B1010753" s="76"/>
      <c r="C1010753" s="75"/>
    </row>
    <row r="1010863" spans="2:3" x14ac:dyDescent="0.25">
      <c r="B1010863" s="76"/>
      <c r="C1010863" s="75"/>
    </row>
    <row r="1010864" spans="2:3" x14ac:dyDescent="0.25">
      <c r="B1010864" s="76"/>
      <c r="C1010864" s="75"/>
    </row>
    <row r="1010865" spans="2:3" x14ac:dyDescent="0.25">
      <c r="B1010865" s="76"/>
      <c r="C1010865" s="75"/>
    </row>
    <row r="1010866" spans="2:3" x14ac:dyDescent="0.25">
      <c r="B1010866" s="76"/>
      <c r="C1010866" s="75"/>
    </row>
    <row r="1010867" spans="2:3" x14ac:dyDescent="0.25">
      <c r="B1010867" s="76"/>
      <c r="C1010867" s="75"/>
    </row>
    <row r="1010868" spans="2:3" x14ac:dyDescent="0.25">
      <c r="B1010868" s="76"/>
      <c r="C1010868" s="75"/>
    </row>
    <row r="1010869" spans="2:3" x14ac:dyDescent="0.25">
      <c r="B1010869" s="76"/>
      <c r="C1010869" s="75"/>
    </row>
    <row r="1010870" spans="2:3" x14ac:dyDescent="0.25">
      <c r="B1010870" s="76"/>
      <c r="C1010870" s="75"/>
    </row>
    <row r="1010871" spans="2:3" x14ac:dyDescent="0.25">
      <c r="B1010871" s="76"/>
      <c r="C1010871" s="75"/>
    </row>
    <row r="1010872" spans="2:3" x14ac:dyDescent="0.25">
      <c r="B1010872" s="76"/>
      <c r="C1010872" s="75"/>
    </row>
    <row r="1010873" spans="2:3" x14ac:dyDescent="0.25">
      <c r="B1010873" s="76"/>
      <c r="C1010873" s="75"/>
    </row>
    <row r="1010874" spans="2:3" x14ac:dyDescent="0.25">
      <c r="B1010874" s="76"/>
      <c r="C1010874" s="75"/>
    </row>
    <row r="1010875" spans="2:3" x14ac:dyDescent="0.25">
      <c r="B1010875" s="76"/>
      <c r="C1010875" s="75"/>
    </row>
    <row r="1010985" spans="2:3" x14ac:dyDescent="0.25">
      <c r="B1010985" s="76"/>
      <c r="C1010985" s="75"/>
    </row>
    <row r="1010986" spans="2:3" x14ac:dyDescent="0.25">
      <c r="B1010986" s="76"/>
      <c r="C1010986" s="75"/>
    </row>
    <row r="1010987" spans="2:3" x14ac:dyDescent="0.25">
      <c r="B1010987" s="76"/>
      <c r="C1010987" s="75"/>
    </row>
    <row r="1010988" spans="2:3" x14ac:dyDescent="0.25">
      <c r="B1010988" s="76"/>
      <c r="C1010988" s="75"/>
    </row>
    <row r="1010989" spans="2:3" x14ac:dyDescent="0.25">
      <c r="B1010989" s="76"/>
      <c r="C1010989" s="75"/>
    </row>
    <row r="1010990" spans="2:3" x14ac:dyDescent="0.25">
      <c r="B1010990" s="76"/>
      <c r="C1010990" s="75"/>
    </row>
    <row r="1010991" spans="2:3" x14ac:dyDescent="0.25">
      <c r="B1010991" s="76"/>
      <c r="C1010991" s="75"/>
    </row>
    <row r="1010992" spans="2:3" x14ac:dyDescent="0.25">
      <c r="B1010992" s="76"/>
      <c r="C1010992" s="75"/>
    </row>
    <row r="1010993" spans="2:3" x14ac:dyDescent="0.25">
      <c r="B1010993" s="76"/>
      <c r="C1010993" s="75"/>
    </row>
    <row r="1010994" spans="2:3" x14ac:dyDescent="0.25">
      <c r="B1010994" s="76"/>
      <c r="C1010994" s="75"/>
    </row>
    <row r="1010995" spans="2:3" x14ac:dyDescent="0.25">
      <c r="B1010995" s="76"/>
      <c r="C1010995" s="75"/>
    </row>
    <row r="1010996" spans="2:3" x14ac:dyDescent="0.25">
      <c r="B1010996" s="76"/>
      <c r="C1010996" s="75"/>
    </row>
    <row r="1010997" spans="2:3" x14ac:dyDescent="0.25">
      <c r="B1010997" s="76"/>
      <c r="C1010997" s="75"/>
    </row>
    <row r="1011107" spans="2:3" x14ac:dyDescent="0.25">
      <c r="B1011107" s="76"/>
      <c r="C1011107" s="75"/>
    </row>
    <row r="1011108" spans="2:3" x14ac:dyDescent="0.25">
      <c r="B1011108" s="76"/>
      <c r="C1011108" s="75"/>
    </row>
    <row r="1011109" spans="2:3" x14ac:dyDescent="0.25">
      <c r="B1011109" s="76"/>
      <c r="C1011109" s="75"/>
    </row>
    <row r="1011110" spans="2:3" x14ac:dyDescent="0.25">
      <c r="B1011110" s="76"/>
      <c r="C1011110" s="75"/>
    </row>
    <row r="1011111" spans="2:3" x14ac:dyDescent="0.25">
      <c r="B1011111" s="76"/>
      <c r="C1011111" s="75"/>
    </row>
    <row r="1011112" spans="2:3" x14ac:dyDescent="0.25">
      <c r="B1011112" s="76"/>
      <c r="C1011112" s="75"/>
    </row>
    <row r="1011113" spans="2:3" x14ac:dyDescent="0.25">
      <c r="B1011113" s="76"/>
      <c r="C1011113" s="75"/>
    </row>
    <row r="1011114" spans="2:3" x14ac:dyDescent="0.25">
      <c r="B1011114" s="76"/>
      <c r="C1011114" s="75"/>
    </row>
    <row r="1011115" spans="2:3" x14ac:dyDescent="0.25">
      <c r="B1011115" s="76"/>
      <c r="C1011115" s="75"/>
    </row>
    <row r="1011116" spans="2:3" x14ac:dyDescent="0.25">
      <c r="B1011116" s="76"/>
      <c r="C1011116" s="75"/>
    </row>
    <row r="1011117" spans="2:3" x14ac:dyDescent="0.25">
      <c r="B1011117" s="76"/>
      <c r="C1011117" s="75"/>
    </row>
    <row r="1011118" spans="2:3" x14ac:dyDescent="0.25">
      <c r="B1011118" s="76"/>
      <c r="C1011118" s="75"/>
    </row>
    <row r="1011119" spans="2:3" x14ac:dyDescent="0.25">
      <c r="B1011119" s="76"/>
      <c r="C1011119" s="75"/>
    </row>
    <row r="1011229" spans="2:3" x14ac:dyDescent="0.25">
      <c r="B1011229" s="76"/>
      <c r="C1011229" s="75"/>
    </row>
    <row r="1011230" spans="2:3" x14ac:dyDescent="0.25">
      <c r="B1011230" s="76"/>
      <c r="C1011230" s="75"/>
    </row>
    <row r="1011231" spans="2:3" x14ac:dyDescent="0.25">
      <c r="B1011231" s="76"/>
      <c r="C1011231" s="75"/>
    </row>
    <row r="1011232" spans="2:3" x14ac:dyDescent="0.25">
      <c r="B1011232" s="76"/>
      <c r="C1011232" s="75"/>
    </row>
    <row r="1011233" spans="2:3" x14ac:dyDescent="0.25">
      <c r="B1011233" s="76"/>
      <c r="C1011233" s="75"/>
    </row>
    <row r="1011234" spans="2:3" x14ac:dyDescent="0.25">
      <c r="B1011234" s="76"/>
      <c r="C1011234" s="75"/>
    </row>
    <row r="1011235" spans="2:3" x14ac:dyDescent="0.25">
      <c r="B1011235" s="76"/>
      <c r="C1011235" s="75"/>
    </row>
    <row r="1011236" spans="2:3" x14ac:dyDescent="0.25">
      <c r="B1011236" s="76"/>
      <c r="C1011236" s="75"/>
    </row>
    <row r="1011237" spans="2:3" x14ac:dyDescent="0.25">
      <c r="B1011237" s="76"/>
      <c r="C1011237" s="75"/>
    </row>
    <row r="1011238" spans="2:3" x14ac:dyDescent="0.25">
      <c r="B1011238" s="76"/>
      <c r="C1011238" s="75"/>
    </row>
    <row r="1011239" spans="2:3" x14ac:dyDescent="0.25">
      <c r="B1011239" s="76"/>
      <c r="C1011239" s="75"/>
    </row>
    <row r="1011240" spans="2:3" x14ac:dyDescent="0.25">
      <c r="B1011240" s="76"/>
      <c r="C1011240" s="75"/>
    </row>
    <row r="1011241" spans="2:3" x14ac:dyDescent="0.25">
      <c r="B1011241" s="76"/>
      <c r="C1011241" s="75"/>
    </row>
    <row r="1011351" spans="2:3" x14ac:dyDescent="0.25">
      <c r="B1011351" s="76"/>
      <c r="C1011351" s="75"/>
    </row>
    <row r="1011352" spans="2:3" x14ac:dyDescent="0.25">
      <c r="B1011352" s="76"/>
      <c r="C1011352" s="75"/>
    </row>
    <row r="1011353" spans="2:3" x14ac:dyDescent="0.25">
      <c r="B1011353" s="76"/>
      <c r="C1011353" s="75"/>
    </row>
    <row r="1011354" spans="2:3" x14ac:dyDescent="0.25">
      <c r="B1011354" s="76"/>
      <c r="C1011354" s="75"/>
    </row>
    <row r="1011355" spans="2:3" x14ac:dyDescent="0.25">
      <c r="B1011355" s="76"/>
      <c r="C1011355" s="75"/>
    </row>
    <row r="1011356" spans="2:3" x14ac:dyDescent="0.25">
      <c r="B1011356" s="76"/>
      <c r="C1011356" s="75"/>
    </row>
    <row r="1011357" spans="2:3" x14ac:dyDescent="0.25">
      <c r="B1011357" s="76"/>
      <c r="C1011357" s="75"/>
    </row>
    <row r="1011358" spans="2:3" x14ac:dyDescent="0.25">
      <c r="B1011358" s="76"/>
      <c r="C1011358" s="75"/>
    </row>
    <row r="1011359" spans="2:3" x14ac:dyDescent="0.25">
      <c r="B1011359" s="76"/>
      <c r="C1011359" s="75"/>
    </row>
    <row r="1011360" spans="2:3" x14ac:dyDescent="0.25">
      <c r="B1011360" s="76"/>
      <c r="C1011360" s="75"/>
    </row>
    <row r="1011361" spans="2:3" x14ac:dyDescent="0.25">
      <c r="B1011361" s="76"/>
      <c r="C1011361" s="75"/>
    </row>
    <row r="1011362" spans="2:3" x14ac:dyDescent="0.25">
      <c r="B1011362" s="76"/>
      <c r="C1011362" s="75"/>
    </row>
    <row r="1011363" spans="2:3" x14ac:dyDescent="0.25">
      <c r="B1011363" s="76"/>
      <c r="C1011363" s="75"/>
    </row>
    <row r="1011473" spans="2:3" x14ac:dyDescent="0.25">
      <c r="B1011473" s="76"/>
      <c r="C1011473" s="75"/>
    </row>
    <row r="1011474" spans="2:3" x14ac:dyDescent="0.25">
      <c r="B1011474" s="76"/>
      <c r="C1011474" s="75"/>
    </row>
    <row r="1011475" spans="2:3" x14ac:dyDescent="0.25">
      <c r="B1011475" s="76"/>
      <c r="C1011475" s="75"/>
    </row>
    <row r="1011476" spans="2:3" x14ac:dyDescent="0.25">
      <c r="B1011476" s="76"/>
      <c r="C1011476" s="75"/>
    </row>
    <row r="1011477" spans="2:3" x14ac:dyDescent="0.25">
      <c r="B1011477" s="76"/>
      <c r="C1011477" s="75"/>
    </row>
    <row r="1011478" spans="2:3" x14ac:dyDescent="0.25">
      <c r="B1011478" s="76"/>
      <c r="C1011478" s="75"/>
    </row>
    <row r="1011479" spans="2:3" x14ac:dyDescent="0.25">
      <c r="B1011479" s="76"/>
      <c r="C1011479" s="75"/>
    </row>
    <row r="1011480" spans="2:3" x14ac:dyDescent="0.25">
      <c r="B1011480" s="76"/>
      <c r="C1011480" s="75"/>
    </row>
    <row r="1011481" spans="2:3" x14ac:dyDescent="0.25">
      <c r="B1011481" s="76"/>
      <c r="C1011481" s="75"/>
    </row>
    <row r="1011482" spans="2:3" x14ac:dyDescent="0.25">
      <c r="B1011482" s="76"/>
      <c r="C1011482" s="75"/>
    </row>
    <row r="1011483" spans="2:3" x14ac:dyDescent="0.25">
      <c r="B1011483" s="76"/>
      <c r="C1011483" s="75"/>
    </row>
    <row r="1011484" spans="2:3" x14ac:dyDescent="0.25">
      <c r="B1011484" s="76"/>
      <c r="C1011484" s="75"/>
    </row>
    <row r="1011485" spans="2:3" x14ac:dyDescent="0.25">
      <c r="B1011485" s="76"/>
      <c r="C1011485" s="75"/>
    </row>
    <row r="1011595" spans="2:3" x14ac:dyDescent="0.25">
      <c r="B1011595" s="76"/>
      <c r="C1011595" s="75"/>
    </row>
    <row r="1011596" spans="2:3" x14ac:dyDescent="0.25">
      <c r="B1011596" s="76"/>
      <c r="C1011596" s="75"/>
    </row>
    <row r="1011597" spans="2:3" x14ac:dyDescent="0.25">
      <c r="B1011597" s="76"/>
      <c r="C1011597" s="75"/>
    </row>
    <row r="1011598" spans="2:3" x14ac:dyDescent="0.25">
      <c r="B1011598" s="76"/>
      <c r="C1011598" s="75"/>
    </row>
    <row r="1011599" spans="2:3" x14ac:dyDescent="0.25">
      <c r="B1011599" s="76"/>
      <c r="C1011599" s="75"/>
    </row>
    <row r="1011600" spans="2:3" x14ac:dyDescent="0.25">
      <c r="B1011600" s="76"/>
      <c r="C1011600" s="75"/>
    </row>
    <row r="1011601" spans="2:3" x14ac:dyDescent="0.25">
      <c r="B1011601" s="76"/>
      <c r="C1011601" s="75"/>
    </row>
    <row r="1011602" spans="2:3" x14ac:dyDescent="0.25">
      <c r="B1011602" s="76"/>
      <c r="C1011602" s="75"/>
    </row>
    <row r="1011603" spans="2:3" x14ac:dyDescent="0.25">
      <c r="B1011603" s="76"/>
      <c r="C1011603" s="75"/>
    </row>
    <row r="1011604" spans="2:3" x14ac:dyDescent="0.25">
      <c r="B1011604" s="76"/>
      <c r="C1011604" s="75"/>
    </row>
    <row r="1011605" spans="2:3" x14ac:dyDescent="0.25">
      <c r="B1011605" s="76"/>
      <c r="C1011605" s="75"/>
    </row>
    <row r="1011606" spans="2:3" x14ac:dyDescent="0.25">
      <c r="B1011606" s="76"/>
      <c r="C1011606" s="75"/>
    </row>
    <row r="1011607" spans="2:3" x14ac:dyDescent="0.25">
      <c r="B1011607" s="76"/>
      <c r="C1011607" s="75"/>
    </row>
    <row r="1011717" spans="2:3" x14ac:dyDescent="0.25">
      <c r="B1011717" s="76"/>
      <c r="C1011717" s="75"/>
    </row>
    <row r="1011718" spans="2:3" x14ac:dyDescent="0.25">
      <c r="B1011718" s="76"/>
      <c r="C1011718" s="75"/>
    </row>
    <row r="1011719" spans="2:3" x14ac:dyDescent="0.25">
      <c r="B1011719" s="76"/>
      <c r="C1011719" s="75"/>
    </row>
    <row r="1011720" spans="2:3" x14ac:dyDescent="0.25">
      <c r="B1011720" s="76"/>
      <c r="C1011720" s="75"/>
    </row>
    <row r="1011721" spans="2:3" x14ac:dyDescent="0.25">
      <c r="B1011721" s="76"/>
      <c r="C1011721" s="75"/>
    </row>
    <row r="1011722" spans="2:3" x14ac:dyDescent="0.25">
      <c r="B1011722" s="76"/>
      <c r="C1011722" s="75"/>
    </row>
    <row r="1011723" spans="2:3" x14ac:dyDescent="0.25">
      <c r="B1011723" s="76"/>
      <c r="C1011723" s="75"/>
    </row>
    <row r="1011724" spans="2:3" x14ac:dyDescent="0.25">
      <c r="B1011724" s="76"/>
      <c r="C1011724" s="75"/>
    </row>
    <row r="1011725" spans="2:3" x14ac:dyDescent="0.25">
      <c r="B1011725" s="76"/>
      <c r="C1011725" s="75"/>
    </row>
    <row r="1011726" spans="2:3" x14ac:dyDescent="0.25">
      <c r="B1011726" s="76"/>
      <c r="C1011726" s="75"/>
    </row>
    <row r="1011727" spans="2:3" x14ac:dyDescent="0.25">
      <c r="B1011727" s="76"/>
      <c r="C1011727" s="75"/>
    </row>
    <row r="1011728" spans="2:3" x14ac:dyDescent="0.25">
      <c r="B1011728" s="76"/>
      <c r="C1011728" s="75"/>
    </row>
    <row r="1011729" spans="2:3" x14ac:dyDescent="0.25">
      <c r="B1011729" s="76"/>
      <c r="C1011729" s="75"/>
    </row>
    <row r="1011839" spans="2:3" x14ac:dyDescent="0.25">
      <c r="B1011839" s="76"/>
      <c r="C1011839" s="75"/>
    </row>
    <row r="1011840" spans="2:3" x14ac:dyDescent="0.25">
      <c r="B1011840" s="76"/>
      <c r="C1011840" s="75"/>
    </row>
    <row r="1011841" spans="2:3" x14ac:dyDescent="0.25">
      <c r="B1011841" s="76"/>
      <c r="C1011841" s="75"/>
    </row>
    <row r="1011842" spans="2:3" x14ac:dyDescent="0.25">
      <c r="B1011842" s="76"/>
      <c r="C1011842" s="75"/>
    </row>
    <row r="1011843" spans="2:3" x14ac:dyDescent="0.25">
      <c r="B1011843" s="76"/>
      <c r="C1011843" s="75"/>
    </row>
    <row r="1011844" spans="2:3" x14ac:dyDescent="0.25">
      <c r="B1011844" s="76"/>
      <c r="C1011844" s="75"/>
    </row>
    <row r="1011845" spans="2:3" x14ac:dyDescent="0.25">
      <c r="B1011845" s="76"/>
      <c r="C1011845" s="75"/>
    </row>
    <row r="1011846" spans="2:3" x14ac:dyDescent="0.25">
      <c r="B1011846" s="76"/>
      <c r="C1011846" s="75"/>
    </row>
    <row r="1011847" spans="2:3" x14ac:dyDescent="0.25">
      <c r="B1011847" s="76"/>
      <c r="C1011847" s="75"/>
    </row>
    <row r="1011848" spans="2:3" x14ac:dyDescent="0.25">
      <c r="B1011848" s="76"/>
      <c r="C1011848" s="75"/>
    </row>
    <row r="1011849" spans="2:3" x14ac:dyDescent="0.25">
      <c r="B1011849" s="76"/>
      <c r="C1011849" s="75"/>
    </row>
    <row r="1011850" spans="2:3" x14ac:dyDescent="0.25">
      <c r="B1011850" s="76"/>
      <c r="C1011850" s="75"/>
    </row>
    <row r="1011851" spans="2:3" x14ac:dyDescent="0.25">
      <c r="B1011851" s="76"/>
      <c r="C1011851" s="75"/>
    </row>
    <row r="1011961" spans="2:3" x14ac:dyDescent="0.25">
      <c r="B1011961" s="76"/>
      <c r="C1011961" s="75"/>
    </row>
    <row r="1011962" spans="2:3" x14ac:dyDescent="0.25">
      <c r="B1011962" s="76"/>
      <c r="C1011962" s="75"/>
    </row>
    <row r="1011963" spans="2:3" x14ac:dyDescent="0.25">
      <c r="B1011963" s="76"/>
      <c r="C1011963" s="75"/>
    </row>
    <row r="1011964" spans="2:3" x14ac:dyDescent="0.25">
      <c r="B1011964" s="76"/>
      <c r="C1011964" s="75"/>
    </row>
    <row r="1011965" spans="2:3" x14ac:dyDescent="0.25">
      <c r="B1011965" s="76"/>
      <c r="C1011965" s="75"/>
    </row>
    <row r="1011966" spans="2:3" x14ac:dyDescent="0.25">
      <c r="B1011966" s="76"/>
      <c r="C1011966" s="75"/>
    </row>
    <row r="1011967" spans="2:3" x14ac:dyDescent="0.25">
      <c r="B1011967" s="76"/>
      <c r="C1011967" s="75"/>
    </row>
    <row r="1011968" spans="2:3" x14ac:dyDescent="0.25">
      <c r="B1011968" s="76"/>
      <c r="C1011968" s="75"/>
    </row>
    <row r="1011969" spans="2:3" x14ac:dyDescent="0.25">
      <c r="B1011969" s="76"/>
      <c r="C1011969" s="75"/>
    </row>
    <row r="1011970" spans="2:3" x14ac:dyDescent="0.25">
      <c r="B1011970" s="76"/>
      <c r="C1011970" s="75"/>
    </row>
    <row r="1011971" spans="2:3" x14ac:dyDescent="0.25">
      <c r="B1011971" s="76"/>
      <c r="C1011971" s="75"/>
    </row>
    <row r="1011972" spans="2:3" x14ac:dyDescent="0.25">
      <c r="B1011972" s="76"/>
      <c r="C1011972" s="75"/>
    </row>
    <row r="1011973" spans="2:3" x14ac:dyDescent="0.25">
      <c r="B1011973" s="76"/>
      <c r="C1011973" s="75"/>
    </row>
    <row r="1012083" spans="2:3" x14ac:dyDescent="0.25">
      <c r="B1012083" s="76"/>
      <c r="C1012083" s="75"/>
    </row>
    <row r="1012084" spans="2:3" x14ac:dyDescent="0.25">
      <c r="B1012084" s="76"/>
      <c r="C1012084" s="75"/>
    </row>
    <row r="1012085" spans="2:3" x14ac:dyDescent="0.25">
      <c r="B1012085" s="76"/>
      <c r="C1012085" s="75"/>
    </row>
    <row r="1012086" spans="2:3" x14ac:dyDescent="0.25">
      <c r="B1012086" s="76"/>
      <c r="C1012086" s="75"/>
    </row>
    <row r="1012087" spans="2:3" x14ac:dyDescent="0.25">
      <c r="B1012087" s="76"/>
      <c r="C1012087" s="75"/>
    </row>
    <row r="1012088" spans="2:3" x14ac:dyDescent="0.25">
      <c r="B1012088" s="76"/>
      <c r="C1012088" s="75"/>
    </row>
    <row r="1012089" spans="2:3" x14ac:dyDescent="0.25">
      <c r="B1012089" s="76"/>
      <c r="C1012089" s="75"/>
    </row>
    <row r="1012090" spans="2:3" x14ac:dyDescent="0.25">
      <c r="B1012090" s="76"/>
      <c r="C1012090" s="75"/>
    </row>
    <row r="1012091" spans="2:3" x14ac:dyDescent="0.25">
      <c r="B1012091" s="76"/>
      <c r="C1012091" s="75"/>
    </row>
    <row r="1012092" spans="2:3" x14ac:dyDescent="0.25">
      <c r="B1012092" s="76"/>
      <c r="C1012092" s="75"/>
    </row>
    <row r="1012093" spans="2:3" x14ac:dyDescent="0.25">
      <c r="B1012093" s="76"/>
      <c r="C1012093" s="75"/>
    </row>
    <row r="1012094" spans="2:3" x14ac:dyDescent="0.25">
      <c r="B1012094" s="76"/>
      <c r="C1012094" s="75"/>
    </row>
    <row r="1012095" spans="2:3" x14ac:dyDescent="0.25">
      <c r="B1012095" s="76"/>
      <c r="C1012095" s="75"/>
    </row>
    <row r="1012205" spans="2:3" x14ac:dyDescent="0.25">
      <c r="B1012205" s="76"/>
      <c r="C1012205" s="75"/>
    </row>
    <row r="1012206" spans="2:3" x14ac:dyDescent="0.25">
      <c r="B1012206" s="76"/>
      <c r="C1012206" s="75"/>
    </row>
    <row r="1012207" spans="2:3" x14ac:dyDescent="0.25">
      <c r="B1012207" s="76"/>
      <c r="C1012207" s="75"/>
    </row>
    <row r="1012208" spans="2:3" x14ac:dyDescent="0.25">
      <c r="B1012208" s="76"/>
      <c r="C1012208" s="75"/>
    </row>
    <row r="1012209" spans="2:3" x14ac:dyDescent="0.25">
      <c r="B1012209" s="76"/>
      <c r="C1012209" s="75"/>
    </row>
    <row r="1012210" spans="2:3" x14ac:dyDescent="0.25">
      <c r="B1012210" s="76"/>
      <c r="C1012210" s="75"/>
    </row>
    <row r="1012211" spans="2:3" x14ac:dyDescent="0.25">
      <c r="B1012211" s="76"/>
      <c r="C1012211" s="75"/>
    </row>
    <row r="1012212" spans="2:3" x14ac:dyDescent="0.25">
      <c r="B1012212" s="76"/>
      <c r="C1012212" s="75"/>
    </row>
    <row r="1012213" spans="2:3" x14ac:dyDescent="0.25">
      <c r="B1012213" s="76"/>
      <c r="C1012213" s="75"/>
    </row>
    <row r="1012214" spans="2:3" x14ac:dyDescent="0.25">
      <c r="B1012214" s="76"/>
      <c r="C1012214" s="75"/>
    </row>
    <row r="1012215" spans="2:3" x14ac:dyDescent="0.25">
      <c r="B1012215" s="76"/>
      <c r="C1012215" s="75"/>
    </row>
    <row r="1012216" spans="2:3" x14ac:dyDescent="0.25">
      <c r="B1012216" s="76"/>
      <c r="C1012216" s="75"/>
    </row>
    <row r="1012217" spans="2:3" x14ac:dyDescent="0.25">
      <c r="B1012217" s="76"/>
      <c r="C1012217" s="75"/>
    </row>
    <row r="1012327" spans="2:3" x14ac:dyDescent="0.25">
      <c r="B1012327" s="76"/>
      <c r="C1012327" s="75"/>
    </row>
    <row r="1012328" spans="2:3" x14ac:dyDescent="0.25">
      <c r="B1012328" s="76"/>
      <c r="C1012328" s="75"/>
    </row>
    <row r="1012329" spans="2:3" x14ac:dyDescent="0.25">
      <c r="B1012329" s="76"/>
      <c r="C1012329" s="75"/>
    </row>
    <row r="1012330" spans="2:3" x14ac:dyDescent="0.25">
      <c r="B1012330" s="76"/>
      <c r="C1012330" s="75"/>
    </row>
    <row r="1012331" spans="2:3" x14ac:dyDescent="0.25">
      <c r="B1012331" s="76"/>
      <c r="C1012331" s="75"/>
    </row>
    <row r="1012332" spans="2:3" x14ac:dyDescent="0.25">
      <c r="B1012332" s="76"/>
      <c r="C1012332" s="75"/>
    </row>
    <row r="1012333" spans="2:3" x14ac:dyDescent="0.25">
      <c r="B1012333" s="76"/>
      <c r="C1012333" s="75"/>
    </row>
    <row r="1012334" spans="2:3" x14ac:dyDescent="0.25">
      <c r="B1012334" s="76"/>
      <c r="C1012334" s="75"/>
    </row>
    <row r="1012335" spans="2:3" x14ac:dyDescent="0.25">
      <c r="B1012335" s="76"/>
      <c r="C1012335" s="75"/>
    </row>
    <row r="1012336" spans="2:3" x14ac:dyDescent="0.25">
      <c r="B1012336" s="76"/>
      <c r="C1012336" s="75"/>
    </row>
    <row r="1012337" spans="2:3" x14ac:dyDescent="0.25">
      <c r="B1012337" s="76"/>
      <c r="C1012337" s="75"/>
    </row>
    <row r="1012338" spans="2:3" x14ac:dyDescent="0.25">
      <c r="B1012338" s="76"/>
      <c r="C1012338" s="75"/>
    </row>
    <row r="1012339" spans="2:3" x14ac:dyDescent="0.25">
      <c r="B1012339" s="76"/>
      <c r="C1012339" s="75"/>
    </row>
    <row r="1012449" spans="2:3" x14ac:dyDescent="0.25">
      <c r="B1012449" s="76"/>
      <c r="C1012449" s="75"/>
    </row>
    <row r="1012450" spans="2:3" x14ac:dyDescent="0.25">
      <c r="B1012450" s="76"/>
      <c r="C1012450" s="75"/>
    </row>
    <row r="1012451" spans="2:3" x14ac:dyDescent="0.25">
      <c r="B1012451" s="76"/>
      <c r="C1012451" s="75"/>
    </row>
    <row r="1012452" spans="2:3" x14ac:dyDescent="0.25">
      <c r="B1012452" s="76"/>
      <c r="C1012452" s="75"/>
    </row>
    <row r="1012453" spans="2:3" x14ac:dyDescent="0.25">
      <c r="B1012453" s="76"/>
      <c r="C1012453" s="75"/>
    </row>
    <row r="1012454" spans="2:3" x14ac:dyDescent="0.25">
      <c r="B1012454" s="76"/>
      <c r="C1012454" s="75"/>
    </row>
    <row r="1012455" spans="2:3" x14ac:dyDescent="0.25">
      <c r="B1012455" s="76"/>
      <c r="C1012455" s="75"/>
    </row>
    <row r="1012456" spans="2:3" x14ac:dyDescent="0.25">
      <c r="B1012456" s="76"/>
      <c r="C1012456" s="75"/>
    </row>
    <row r="1012457" spans="2:3" x14ac:dyDescent="0.25">
      <c r="B1012457" s="76"/>
      <c r="C1012457" s="75"/>
    </row>
    <row r="1012458" spans="2:3" x14ac:dyDescent="0.25">
      <c r="B1012458" s="76"/>
      <c r="C1012458" s="75"/>
    </row>
    <row r="1012459" spans="2:3" x14ac:dyDescent="0.25">
      <c r="B1012459" s="76"/>
      <c r="C1012459" s="75"/>
    </row>
    <row r="1012460" spans="2:3" x14ac:dyDescent="0.25">
      <c r="B1012460" s="76"/>
      <c r="C1012460" s="75"/>
    </row>
    <row r="1012461" spans="2:3" x14ac:dyDescent="0.25">
      <c r="B1012461" s="76"/>
      <c r="C1012461" s="75"/>
    </row>
    <row r="1012571" spans="2:3" x14ac:dyDescent="0.25">
      <c r="B1012571" s="76"/>
      <c r="C1012571" s="75"/>
    </row>
    <row r="1012572" spans="2:3" x14ac:dyDescent="0.25">
      <c r="B1012572" s="76"/>
      <c r="C1012572" s="75"/>
    </row>
    <row r="1012573" spans="2:3" x14ac:dyDescent="0.25">
      <c r="B1012573" s="76"/>
      <c r="C1012573" s="75"/>
    </row>
    <row r="1012574" spans="2:3" x14ac:dyDescent="0.25">
      <c r="B1012574" s="76"/>
      <c r="C1012574" s="75"/>
    </row>
    <row r="1012575" spans="2:3" x14ac:dyDescent="0.25">
      <c r="B1012575" s="76"/>
      <c r="C1012575" s="75"/>
    </row>
    <row r="1012576" spans="2:3" x14ac:dyDescent="0.25">
      <c r="B1012576" s="76"/>
      <c r="C1012576" s="75"/>
    </row>
    <row r="1012577" spans="2:3" x14ac:dyDescent="0.25">
      <c r="B1012577" s="76"/>
      <c r="C1012577" s="75"/>
    </row>
    <row r="1012578" spans="2:3" x14ac:dyDescent="0.25">
      <c r="B1012578" s="76"/>
      <c r="C1012578" s="75"/>
    </row>
    <row r="1012579" spans="2:3" x14ac:dyDescent="0.25">
      <c r="B1012579" s="76"/>
      <c r="C1012579" s="75"/>
    </row>
    <row r="1012580" spans="2:3" x14ac:dyDescent="0.25">
      <c r="B1012580" s="76"/>
      <c r="C1012580" s="75"/>
    </row>
    <row r="1012581" spans="2:3" x14ac:dyDescent="0.25">
      <c r="B1012581" s="76"/>
      <c r="C1012581" s="75"/>
    </row>
    <row r="1012582" spans="2:3" x14ac:dyDescent="0.25">
      <c r="B1012582" s="76"/>
      <c r="C1012582" s="75"/>
    </row>
    <row r="1012583" spans="2:3" x14ac:dyDescent="0.25">
      <c r="B1012583" s="76"/>
      <c r="C1012583" s="75"/>
    </row>
    <row r="1012693" spans="2:3" x14ac:dyDescent="0.25">
      <c r="B1012693" s="76"/>
      <c r="C1012693" s="75"/>
    </row>
    <row r="1012694" spans="2:3" x14ac:dyDescent="0.25">
      <c r="B1012694" s="76"/>
      <c r="C1012694" s="75"/>
    </row>
    <row r="1012695" spans="2:3" x14ac:dyDescent="0.25">
      <c r="B1012695" s="76"/>
      <c r="C1012695" s="75"/>
    </row>
    <row r="1012696" spans="2:3" x14ac:dyDescent="0.25">
      <c r="B1012696" s="76"/>
      <c r="C1012696" s="75"/>
    </row>
    <row r="1012697" spans="2:3" x14ac:dyDescent="0.25">
      <c r="B1012697" s="76"/>
      <c r="C1012697" s="75"/>
    </row>
    <row r="1012698" spans="2:3" x14ac:dyDescent="0.25">
      <c r="B1012698" s="76"/>
      <c r="C1012698" s="75"/>
    </row>
    <row r="1012699" spans="2:3" x14ac:dyDescent="0.25">
      <c r="B1012699" s="76"/>
      <c r="C1012699" s="75"/>
    </row>
    <row r="1012700" spans="2:3" x14ac:dyDescent="0.25">
      <c r="B1012700" s="76"/>
      <c r="C1012700" s="75"/>
    </row>
    <row r="1012701" spans="2:3" x14ac:dyDescent="0.25">
      <c r="B1012701" s="76"/>
      <c r="C1012701" s="75"/>
    </row>
    <row r="1012702" spans="2:3" x14ac:dyDescent="0.25">
      <c r="B1012702" s="76"/>
      <c r="C1012702" s="75"/>
    </row>
    <row r="1012703" spans="2:3" x14ac:dyDescent="0.25">
      <c r="B1012703" s="76"/>
      <c r="C1012703" s="75"/>
    </row>
    <row r="1012704" spans="2:3" x14ac:dyDescent="0.25">
      <c r="B1012704" s="76"/>
      <c r="C1012704" s="75"/>
    </row>
    <row r="1012705" spans="2:3" x14ac:dyDescent="0.25">
      <c r="B1012705" s="76"/>
      <c r="C1012705" s="75"/>
    </row>
    <row r="1012815" spans="2:3" x14ac:dyDescent="0.25">
      <c r="B1012815" s="76"/>
      <c r="C1012815" s="75"/>
    </row>
    <row r="1012816" spans="2:3" x14ac:dyDescent="0.25">
      <c r="B1012816" s="76"/>
      <c r="C1012816" s="75"/>
    </row>
    <row r="1012817" spans="2:3" x14ac:dyDescent="0.25">
      <c r="B1012817" s="76"/>
      <c r="C1012817" s="75"/>
    </row>
    <row r="1012818" spans="2:3" x14ac:dyDescent="0.25">
      <c r="B1012818" s="76"/>
      <c r="C1012818" s="75"/>
    </row>
    <row r="1012819" spans="2:3" x14ac:dyDescent="0.25">
      <c r="B1012819" s="76"/>
      <c r="C1012819" s="75"/>
    </row>
    <row r="1012820" spans="2:3" x14ac:dyDescent="0.25">
      <c r="B1012820" s="76"/>
      <c r="C1012820" s="75"/>
    </row>
    <row r="1012821" spans="2:3" x14ac:dyDescent="0.25">
      <c r="B1012821" s="76"/>
      <c r="C1012821" s="75"/>
    </row>
    <row r="1012822" spans="2:3" x14ac:dyDescent="0.25">
      <c r="B1012822" s="76"/>
      <c r="C1012822" s="75"/>
    </row>
    <row r="1012823" spans="2:3" x14ac:dyDescent="0.25">
      <c r="B1012823" s="76"/>
      <c r="C1012823" s="75"/>
    </row>
    <row r="1012824" spans="2:3" x14ac:dyDescent="0.25">
      <c r="B1012824" s="76"/>
      <c r="C1012824" s="75"/>
    </row>
    <row r="1012825" spans="2:3" x14ac:dyDescent="0.25">
      <c r="B1012825" s="76"/>
      <c r="C1012825" s="75"/>
    </row>
    <row r="1012826" spans="2:3" x14ac:dyDescent="0.25">
      <c r="B1012826" s="76"/>
      <c r="C1012826" s="75"/>
    </row>
    <row r="1012827" spans="2:3" x14ac:dyDescent="0.25">
      <c r="B1012827" s="76"/>
      <c r="C1012827" s="75"/>
    </row>
    <row r="1012937" spans="2:3" x14ac:dyDescent="0.25">
      <c r="B1012937" s="76"/>
      <c r="C1012937" s="75"/>
    </row>
    <row r="1012938" spans="2:3" x14ac:dyDescent="0.25">
      <c r="B1012938" s="76"/>
      <c r="C1012938" s="75"/>
    </row>
    <row r="1012939" spans="2:3" x14ac:dyDescent="0.25">
      <c r="B1012939" s="76"/>
      <c r="C1012939" s="75"/>
    </row>
    <row r="1012940" spans="2:3" x14ac:dyDescent="0.25">
      <c r="B1012940" s="76"/>
      <c r="C1012940" s="75"/>
    </row>
    <row r="1012941" spans="2:3" x14ac:dyDescent="0.25">
      <c r="B1012941" s="76"/>
      <c r="C1012941" s="75"/>
    </row>
    <row r="1012942" spans="2:3" x14ac:dyDescent="0.25">
      <c r="B1012942" s="76"/>
      <c r="C1012942" s="75"/>
    </row>
    <row r="1012943" spans="2:3" x14ac:dyDescent="0.25">
      <c r="B1012943" s="76"/>
      <c r="C1012943" s="75"/>
    </row>
    <row r="1012944" spans="2:3" x14ac:dyDescent="0.25">
      <c r="B1012944" s="76"/>
      <c r="C1012944" s="75"/>
    </row>
    <row r="1012945" spans="2:3" x14ac:dyDescent="0.25">
      <c r="B1012945" s="76"/>
      <c r="C1012945" s="75"/>
    </row>
    <row r="1012946" spans="2:3" x14ac:dyDescent="0.25">
      <c r="B1012946" s="76"/>
      <c r="C1012946" s="75"/>
    </row>
    <row r="1012947" spans="2:3" x14ac:dyDescent="0.25">
      <c r="B1012947" s="76"/>
      <c r="C1012947" s="75"/>
    </row>
    <row r="1012948" spans="2:3" x14ac:dyDescent="0.25">
      <c r="B1012948" s="76"/>
      <c r="C1012948" s="75"/>
    </row>
    <row r="1012949" spans="2:3" x14ac:dyDescent="0.25">
      <c r="B1012949" s="76"/>
      <c r="C1012949" s="75"/>
    </row>
    <row r="1013059" spans="2:3" x14ac:dyDescent="0.25">
      <c r="B1013059" s="76"/>
      <c r="C1013059" s="75"/>
    </row>
    <row r="1013060" spans="2:3" x14ac:dyDescent="0.25">
      <c r="B1013060" s="76"/>
      <c r="C1013060" s="75"/>
    </row>
    <row r="1013061" spans="2:3" x14ac:dyDescent="0.25">
      <c r="B1013061" s="76"/>
      <c r="C1013061" s="75"/>
    </row>
    <row r="1013062" spans="2:3" x14ac:dyDescent="0.25">
      <c r="B1013062" s="76"/>
      <c r="C1013062" s="75"/>
    </row>
    <row r="1013063" spans="2:3" x14ac:dyDescent="0.25">
      <c r="B1013063" s="76"/>
      <c r="C1013063" s="75"/>
    </row>
    <row r="1013064" spans="2:3" x14ac:dyDescent="0.25">
      <c r="B1013064" s="76"/>
      <c r="C1013064" s="75"/>
    </row>
    <row r="1013065" spans="2:3" x14ac:dyDescent="0.25">
      <c r="B1013065" s="76"/>
      <c r="C1013065" s="75"/>
    </row>
    <row r="1013066" spans="2:3" x14ac:dyDescent="0.25">
      <c r="B1013066" s="76"/>
      <c r="C1013066" s="75"/>
    </row>
    <row r="1013067" spans="2:3" x14ac:dyDescent="0.25">
      <c r="B1013067" s="76"/>
      <c r="C1013067" s="75"/>
    </row>
    <row r="1013068" spans="2:3" x14ac:dyDescent="0.25">
      <c r="B1013068" s="76"/>
      <c r="C1013068" s="75"/>
    </row>
    <row r="1013069" spans="2:3" x14ac:dyDescent="0.25">
      <c r="B1013069" s="76"/>
      <c r="C1013069" s="75"/>
    </row>
    <row r="1013070" spans="2:3" x14ac:dyDescent="0.25">
      <c r="B1013070" s="76"/>
      <c r="C1013070" s="75"/>
    </row>
    <row r="1013071" spans="2:3" x14ac:dyDescent="0.25">
      <c r="B1013071" s="76"/>
      <c r="C1013071" s="75"/>
    </row>
    <row r="1013181" spans="2:3" x14ac:dyDescent="0.25">
      <c r="B1013181" s="76"/>
      <c r="C1013181" s="75"/>
    </row>
    <row r="1013182" spans="2:3" x14ac:dyDescent="0.25">
      <c r="B1013182" s="76"/>
      <c r="C1013182" s="75"/>
    </row>
    <row r="1013183" spans="2:3" x14ac:dyDescent="0.25">
      <c r="B1013183" s="76"/>
      <c r="C1013183" s="75"/>
    </row>
    <row r="1013184" spans="2:3" x14ac:dyDescent="0.25">
      <c r="B1013184" s="76"/>
      <c r="C1013184" s="75"/>
    </row>
    <row r="1013185" spans="2:3" x14ac:dyDescent="0.25">
      <c r="B1013185" s="76"/>
      <c r="C1013185" s="75"/>
    </row>
    <row r="1013186" spans="2:3" x14ac:dyDescent="0.25">
      <c r="B1013186" s="76"/>
      <c r="C1013186" s="75"/>
    </row>
    <row r="1013187" spans="2:3" x14ac:dyDescent="0.25">
      <c r="B1013187" s="76"/>
      <c r="C1013187" s="75"/>
    </row>
    <row r="1013188" spans="2:3" x14ac:dyDescent="0.25">
      <c r="B1013188" s="76"/>
      <c r="C1013188" s="75"/>
    </row>
    <row r="1013189" spans="2:3" x14ac:dyDescent="0.25">
      <c r="B1013189" s="76"/>
      <c r="C1013189" s="75"/>
    </row>
    <row r="1013190" spans="2:3" x14ac:dyDescent="0.25">
      <c r="B1013190" s="76"/>
      <c r="C1013190" s="75"/>
    </row>
    <row r="1013191" spans="2:3" x14ac:dyDescent="0.25">
      <c r="B1013191" s="76"/>
      <c r="C1013191" s="75"/>
    </row>
    <row r="1013192" spans="2:3" x14ac:dyDescent="0.25">
      <c r="B1013192" s="76"/>
      <c r="C1013192" s="75"/>
    </row>
    <row r="1013193" spans="2:3" x14ac:dyDescent="0.25">
      <c r="B1013193" s="76"/>
      <c r="C1013193" s="75"/>
    </row>
    <row r="1013303" spans="2:3" x14ac:dyDescent="0.25">
      <c r="B1013303" s="76"/>
      <c r="C1013303" s="75"/>
    </row>
    <row r="1013304" spans="2:3" x14ac:dyDescent="0.25">
      <c r="B1013304" s="76"/>
      <c r="C1013304" s="75"/>
    </row>
    <row r="1013305" spans="2:3" x14ac:dyDescent="0.25">
      <c r="B1013305" s="76"/>
      <c r="C1013305" s="75"/>
    </row>
    <row r="1013306" spans="2:3" x14ac:dyDescent="0.25">
      <c r="B1013306" s="76"/>
      <c r="C1013306" s="75"/>
    </row>
    <row r="1013307" spans="2:3" x14ac:dyDescent="0.25">
      <c r="B1013307" s="76"/>
      <c r="C1013307" s="75"/>
    </row>
    <row r="1013308" spans="2:3" x14ac:dyDescent="0.25">
      <c r="B1013308" s="76"/>
      <c r="C1013308" s="75"/>
    </row>
    <row r="1013309" spans="2:3" x14ac:dyDescent="0.25">
      <c r="B1013309" s="76"/>
      <c r="C1013309" s="75"/>
    </row>
    <row r="1013310" spans="2:3" x14ac:dyDescent="0.25">
      <c r="B1013310" s="76"/>
      <c r="C1013310" s="75"/>
    </row>
    <row r="1013311" spans="2:3" x14ac:dyDescent="0.25">
      <c r="B1013311" s="76"/>
      <c r="C1013311" s="75"/>
    </row>
    <row r="1013312" spans="2:3" x14ac:dyDescent="0.25">
      <c r="B1013312" s="76"/>
      <c r="C1013312" s="75"/>
    </row>
    <row r="1013313" spans="2:3" x14ac:dyDescent="0.25">
      <c r="B1013313" s="76"/>
      <c r="C1013313" s="75"/>
    </row>
    <row r="1013314" spans="2:3" x14ac:dyDescent="0.25">
      <c r="B1013314" s="76"/>
      <c r="C1013314" s="75"/>
    </row>
    <row r="1013315" spans="2:3" x14ac:dyDescent="0.25">
      <c r="B1013315" s="76"/>
      <c r="C1013315" s="75"/>
    </row>
    <row r="1013425" spans="2:3" x14ac:dyDescent="0.25">
      <c r="B1013425" s="76"/>
      <c r="C1013425" s="75"/>
    </row>
    <row r="1013426" spans="2:3" x14ac:dyDescent="0.25">
      <c r="B1013426" s="76"/>
      <c r="C1013426" s="75"/>
    </row>
    <row r="1013427" spans="2:3" x14ac:dyDescent="0.25">
      <c r="B1013427" s="76"/>
      <c r="C1013427" s="75"/>
    </row>
    <row r="1013428" spans="2:3" x14ac:dyDescent="0.25">
      <c r="B1013428" s="76"/>
      <c r="C1013428" s="75"/>
    </row>
    <row r="1013429" spans="2:3" x14ac:dyDescent="0.25">
      <c r="B1013429" s="76"/>
      <c r="C1013429" s="75"/>
    </row>
    <row r="1013430" spans="2:3" x14ac:dyDescent="0.25">
      <c r="B1013430" s="76"/>
      <c r="C1013430" s="75"/>
    </row>
    <row r="1013431" spans="2:3" x14ac:dyDescent="0.25">
      <c r="B1013431" s="76"/>
      <c r="C1013431" s="75"/>
    </row>
    <row r="1013432" spans="2:3" x14ac:dyDescent="0.25">
      <c r="B1013432" s="76"/>
      <c r="C1013432" s="75"/>
    </row>
    <row r="1013433" spans="2:3" x14ac:dyDescent="0.25">
      <c r="B1013433" s="76"/>
      <c r="C1013433" s="75"/>
    </row>
    <row r="1013434" spans="2:3" x14ac:dyDescent="0.25">
      <c r="B1013434" s="76"/>
      <c r="C1013434" s="75"/>
    </row>
    <row r="1013435" spans="2:3" x14ac:dyDescent="0.25">
      <c r="B1013435" s="76"/>
      <c r="C1013435" s="75"/>
    </row>
    <row r="1013436" spans="2:3" x14ac:dyDescent="0.25">
      <c r="B1013436" s="76"/>
      <c r="C1013436" s="75"/>
    </row>
    <row r="1013437" spans="2:3" x14ac:dyDescent="0.25">
      <c r="B1013437" s="76"/>
      <c r="C1013437" s="75"/>
    </row>
    <row r="1013547" spans="2:3" x14ac:dyDescent="0.25">
      <c r="B1013547" s="76"/>
      <c r="C1013547" s="75"/>
    </row>
    <row r="1013548" spans="2:3" x14ac:dyDescent="0.25">
      <c r="B1013548" s="76"/>
      <c r="C1013548" s="75"/>
    </row>
    <row r="1013549" spans="2:3" x14ac:dyDescent="0.25">
      <c r="B1013549" s="76"/>
      <c r="C1013549" s="75"/>
    </row>
    <row r="1013550" spans="2:3" x14ac:dyDescent="0.25">
      <c r="B1013550" s="76"/>
      <c r="C1013550" s="75"/>
    </row>
    <row r="1013551" spans="2:3" x14ac:dyDescent="0.25">
      <c r="B1013551" s="76"/>
      <c r="C1013551" s="75"/>
    </row>
    <row r="1013552" spans="2:3" x14ac:dyDescent="0.25">
      <c r="B1013552" s="76"/>
      <c r="C1013552" s="75"/>
    </row>
    <row r="1013553" spans="2:3" x14ac:dyDescent="0.25">
      <c r="B1013553" s="76"/>
      <c r="C1013553" s="75"/>
    </row>
    <row r="1013554" spans="2:3" x14ac:dyDescent="0.25">
      <c r="B1013554" s="76"/>
      <c r="C1013554" s="75"/>
    </row>
    <row r="1013555" spans="2:3" x14ac:dyDescent="0.25">
      <c r="B1013555" s="76"/>
      <c r="C1013555" s="75"/>
    </row>
    <row r="1013556" spans="2:3" x14ac:dyDescent="0.25">
      <c r="B1013556" s="76"/>
      <c r="C1013556" s="75"/>
    </row>
    <row r="1013557" spans="2:3" x14ac:dyDescent="0.25">
      <c r="B1013557" s="76"/>
      <c r="C1013557" s="75"/>
    </row>
    <row r="1013558" spans="2:3" x14ac:dyDescent="0.25">
      <c r="B1013558" s="76"/>
      <c r="C1013558" s="75"/>
    </row>
    <row r="1013559" spans="2:3" x14ac:dyDescent="0.25">
      <c r="B1013559" s="76"/>
      <c r="C1013559" s="75"/>
    </row>
    <row r="1013669" spans="2:3" x14ac:dyDescent="0.25">
      <c r="B1013669" s="76"/>
      <c r="C1013669" s="75"/>
    </row>
    <row r="1013670" spans="2:3" x14ac:dyDescent="0.25">
      <c r="B1013670" s="76"/>
      <c r="C1013670" s="75"/>
    </row>
    <row r="1013671" spans="2:3" x14ac:dyDescent="0.25">
      <c r="B1013671" s="76"/>
      <c r="C1013671" s="75"/>
    </row>
    <row r="1013672" spans="2:3" x14ac:dyDescent="0.25">
      <c r="B1013672" s="76"/>
      <c r="C1013672" s="75"/>
    </row>
    <row r="1013673" spans="2:3" x14ac:dyDescent="0.25">
      <c r="B1013673" s="76"/>
      <c r="C1013673" s="75"/>
    </row>
    <row r="1013674" spans="2:3" x14ac:dyDescent="0.25">
      <c r="B1013674" s="76"/>
      <c r="C1013674" s="75"/>
    </row>
    <row r="1013675" spans="2:3" x14ac:dyDescent="0.25">
      <c r="B1013675" s="76"/>
      <c r="C1013675" s="75"/>
    </row>
    <row r="1013676" spans="2:3" x14ac:dyDescent="0.25">
      <c r="B1013676" s="76"/>
      <c r="C1013676" s="75"/>
    </row>
    <row r="1013677" spans="2:3" x14ac:dyDescent="0.25">
      <c r="B1013677" s="76"/>
      <c r="C1013677" s="75"/>
    </row>
    <row r="1013678" spans="2:3" x14ac:dyDescent="0.25">
      <c r="B1013678" s="76"/>
      <c r="C1013678" s="75"/>
    </row>
    <row r="1013679" spans="2:3" x14ac:dyDescent="0.25">
      <c r="B1013679" s="76"/>
      <c r="C1013679" s="75"/>
    </row>
    <row r="1013680" spans="2:3" x14ac:dyDescent="0.25">
      <c r="B1013680" s="76"/>
      <c r="C1013680" s="75"/>
    </row>
    <row r="1013681" spans="2:3" x14ac:dyDescent="0.25">
      <c r="B1013681" s="76"/>
      <c r="C1013681" s="75"/>
    </row>
    <row r="1013791" spans="2:3" x14ac:dyDescent="0.25">
      <c r="B1013791" s="76"/>
      <c r="C1013791" s="75"/>
    </row>
    <row r="1013792" spans="2:3" x14ac:dyDescent="0.25">
      <c r="B1013792" s="76"/>
      <c r="C1013792" s="75"/>
    </row>
    <row r="1013793" spans="2:3" x14ac:dyDescent="0.25">
      <c r="B1013793" s="76"/>
      <c r="C1013793" s="75"/>
    </row>
    <row r="1013794" spans="2:3" x14ac:dyDescent="0.25">
      <c r="B1013794" s="76"/>
      <c r="C1013794" s="75"/>
    </row>
    <row r="1013795" spans="2:3" x14ac:dyDescent="0.25">
      <c r="B1013795" s="76"/>
      <c r="C1013795" s="75"/>
    </row>
    <row r="1013796" spans="2:3" x14ac:dyDescent="0.25">
      <c r="B1013796" s="76"/>
      <c r="C1013796" s="75"/>
    </row>
    <row r="1013797" spans="2:3" x14ac:dyDescent="0.25">
      <c r="B1013797" s="76"/>
      <c r="C1013797" s="75"/>
    </row>
    <row r="1013798" spans="2:3" x14ac:dyDescent="0.25">
      <c r="B1013798" s="76"/>
      <c r="C1013798" s="75"/>
    </row>
    <row r="1013799" spans="2:3" x14ac:dyDescent="0.25">
      <c r="B1013799" s="76"/>
      <c r="C1013799" s="75"/>
    </row>
    <row r="1013800" spans="2:3" x14ac:dyDescent="0.25">
      <c r="B1013800" s="76"/>
      <c r="C1013800" s="75"/>
    </row>
    <row r="1013801" spans="2:3" x14ac:dyDescent="0.25">
      <c r="B1013801" s="76"/>
      <c r="C1013801" s="75"/>
    </row>
    <row r="1013802" spans="2:3" x14ac:dyDescent="0.25">
      <c r="B1013802" s="76"/>
      <c r="C1013802" s="75"/>
    </row>
    <row r="1013803" spans="2:3" x14ac:dyDescent="0.25">
      <c r="B1013803" s="76"/>
      <c r="C1013803" s="75"/>
    </row>
    <row r="1013913" spans="2:3" x14ac:dyDescent="0.25">
      <c r="B1013913" s="76"/>
      <c r="C1013913" s="75"/>
    </row>
    <row r="1013914" spans="2:3" x14ac:dyDescent="0.25">
      <c r="B1013914" s="76"/>
      <c r="C1013914" s="75"/>
    </row>
    <row r="1013915" spans="2:3" x14ac:dyDescent="0.25">
      <c r="B1013915" s="76"/>
      <c r="C1013915" s="75"/>
    </row>
    <row r="1013916" spans="2:3" x14ac:dyDescent="0.25">
      <c r="B1013916" s="76"/>
      <c r="C1013916" s="75"/>
    </row>
    <row r="1013917" spans="2:3" x14ac:dyDescent="0.25">
      <c r="B1013917" s="76"/>
      <c r="C1013917" s="75"/>
    </row>
    <row r="1013918" spans="2:3" x14ac:dyDescent="0.25">
      <c r="B1013918" s="76"/>
      <c r="C1013918" s="75"/>
    </row>
    <row r="1013919" spans="2:3" x14ac:dyDescent="0.25">
      <c r="B1013919" s="76"/>
      <c r="C1013919" s="75"/>
    </row>
    <row r="1013920" spans="2:3" x14ac:dyDescent="0.25">
      <c r="B1013920" s="76"/>
      <c r="C1013920" s="75"/>
    </row>
    <row r="1013921" spans="2:3" x14ac:dyDescent="0.25">
      <c r="B1013921" s="76"/>
      <c r="C1013921" s="75"/>
    </row>
    <row r="1013922" spans="2:3" x14ac:dyDescent="0.25">
      <c r="B1013922" s="76"/>
      <c r="C1013922" s="75"/>
    </row>
    <row r="1013923" spans="2:3" x14ac:dyDescent="0.25">
      <c r="B1013923" s="76"/>
      <c r="C1013923" s="75"/>
    </row>
    <row r="1013924" spans="2:3" x14ac:dyDescent="0.25">
      <c r="B1013924" s="76"/>
      <c r="C1013924" s="75"/>
    </row>
    <row r="1013925" spans="2:3" x14ac:dyDescent="0.25">
      <c r="B1013925" s="76"/>
      <c r="C1013925" s="75"/>
    </row>
    <row r="1014035" spans="2:3" x14ac:dyDescent="0.25">
      <c r="B1014035" s="76"/>
      <c r="C1014035" s="75"/>
    </row>
    <row r="1014036" spans="2:3" x14ac:dyDescent="0.25">
      <c r="B1014036" s="76"/>
      <c r="C1014036" s="75"/>
    </row>
    <row r="1014037" spans="2:3" x14ac:dyDescent="0.25">
      <c r="B1014037" s="76"/>
      <c r="C1014037" s="75"/>
    </row>
    <row r="1014038" spans="2:3" x14ac:dyDescent="0.25">
      <c r="B1014038" s="76"/>
      <c r="C1014038" s="75"/>
    </row>
    <row r="1014039" spans="2:3" x14ac:dyDescent="0.25">
      <c r="B1014039" s="76"/>
      <c r="C1014039" s="75"/>
    </row>
    <row r="1014040" spans="2:3" x14ac:dyDescent="0.25">
      <c r="B1014040" s="76"/>
      <c r="C1014040" s="75"/>
    </row>
    <row r="1014041" spans="2:3" x14ac:dyDescent="0.25">
      <c r="B1014041" s="76"/>
      <c r="C1014041" s="75"/>
    </row>
    <row r="1014042" spans="2:3" x14ac:dyDescent="0.25">
      <c r="B1014042" s="76"/>
      <c r="C1014042" s="75"/>
    </row>
    <row r="1014043" spans="2:3" x14ac:dyDescent="0.25">
      <c r="B1014043" s="76"/>
      <c r="C1014043" s="75"/>
    </row>
    <row r="1014044" spans="2:3" x14ac:dyDescent="0.25">
      <c r="B1014044" s="76"/>
      <c r="C1014044" s="75"/>
    </row>
    <row r="1014045" spans="2:3" x14ac:dyDescent="0.25">
      <c r="B1014045" s="76"/>
      <c r="C1014045" s="75"/>
    </row>
    <row r="1014046" spans="2:3" x14ac:dyDescent="0.25">
      <c r="B1014046" s="76"/>
      <c r="C1014046" s="75"/>
    </row>
    <row r="1014047" spans="2:3" x14ac:dyDescent="0.25">
      <c r="B1014047" s="76"/>
      <c r="C1014047" s="75"/>
    </row>
    <row r="1014157" spans="2:3" x14ac:dyDescent="0.25">
      <c r="B1014157" s="76"/>
      <c r="C1014157" s="75"/>
    </row>
    <row r="1014158" spans="2:3" x14ac:dyDescent="0.25">
      <c r="B1014158" s="76"/>
      <c r="C1014158" s="75"/>
    </row>
    <row r="1014159" spans="2:3" x14ac:dyDescent="0.25">
      <c r="B1014159" s="76"/>
      <c r="C1014159" s="75"/>
    </row>
    <row r="1014160" spans="2:3" x14ac:dyDescent="0.25">
      <c r="B1014160" s="76"/>
      <c r="C1014160" s="75"/>
    </row>
    <row r="1014161" spans="2:3" x14ac:dyDescent="0.25">
      <c r="B1014161" s="76"/>
      <c r="C1014161" s="75"/>
    </row>
    <row r="1014162" spans="2:3" x14ac:dyDescent="0.25">
      <c r="B1014162" s="76"/>
      <c r="C1014162" s="75"/>
    </row>
    <row r="1014163" spans="2:3" x14ac:dyDescent="0.25">
      <c r="B1014163" s="76"/>
      <c r="C1014163" s="75"/>
    </row>
    <row r="1014164" spans="2:3" x14ac:dyDescent="0.25">
      <c r="B1014164" s="76"/>
      <c r="C1014164" s="75"/>
    </row>
    <row r="1014165" spans="2:3" x14ac:dyDescent="0.25">
      <c r="B1014165" s="76"/>
      <c r="C1014165" s="75"/>
    </row>
    <row r="1014166" spans="2:3" x14ac:dyDescent="0.25">
      <c r="B1014166" s="76"/>
      <c r="C1014166" s="75"/>
    </row>
    <row r="1014167" spans="2:3" x14ac:dyDescent="0.25">
      <c r="B1014167" s="76"/>
      <c r="C1014167" s="75"/>
    </row>
    <row r="1014168" spans="2:3" x14ac:dyDescent="0.25">
      <c r="B1014168" s="76"/>
      <c r="C1014168" s="75"/>
    </row>
    <row r="1014169" spans="2:3" x14ac:dyDescent="0.25">
      <c r="B1014169" s="76"/>
      <c r="C1014169" s="75"/>
    </row>
    <row r="1014279" spans="2:3" x14ac:dyDescent="0.25">
      <c r="B1014279" s="76"/>
      <c r="C1014279" s="75"/>
    </row>
    <row r="1014280" spans="2:3" x14ac:dyDescent="0.25">
      <c r="B1014280" s="76"/>
      <c r="C1014280" s="75"/>
    </row>
    <row r="1014281" spans="2:3" x14ac:dyDescent="0.25">
      <c r="B1014281" s="76"/>
      <c r="C1014281" s="75"/>
    </row>
    <row r="1014282" spans="2:3" x14ac:dyDescent="0.25">
      <c r="B1014282" s="76"/>
      <c r="C1014282" s="75"/>
    </row>
    <row r="1014283" spans="2:3" x14ac:dyDescent="0.25">
      <c r="B1014283" s="76"/>
      <c r="C1014283" s="75"/>
    </row>
    <row r="1014284" spans="2:3" x14ac:dyDescent="0.25">
      <c r="B1014284" s="76"/>
      <c r="C1014284" s="75"/>
    </row>
    <row r="1014285" spans="2:3" x14ac:dyDescent="0.25">
      <c r="B1014285" s="76"/>
      <c r="C1014285" s="75"/>
    </row>
    <row r="1014286" spans="2:3" x14ac:dyDescent="0.25">
      <c r="B1014286" s="76"/>
      <c r="C1014286" s="75"/>
    </row>
    <row r="1014287" spans="2:3" x14ac:dyDescent="0.25">
      <c r="B1014287" s="76"/>
      <c r="C1014287" s="75"/>
    </row>
    <row r="1014288" spans="2:3" x14ac:dyDescent="0.25">
      <c r="B1014288" s="76"/>
      <c r="C1014288" s="75"/>
    </row>
    <row r="1014289" spans="2:3" x14ac:dyDescent="0.25">
      <c r="B1014289" s="76"/>
      <c r="C1014289" s="75"/>
    </row>
    <row r="1014290" spans="2:3" x14ac:dyDescent="0.25">
      <c r="B1014290" s="76"/>
      <c r="C1014290" s="75"/>
    </row>
    <row r="1014291" spans="2:3" x14ac:dyDescent="0.25">
      <c r="B1014291" s="76"/>
      <c r="C1014291" s="75"/>
    </row>
    <row r="1014401" spans="2:3" x14ac:dyDescent="0.25">
      <c r="B1014401" s="76"/>
      <c r="C1014401" s="75"/>
    </row>
    <row r="1014402" spans="2:3" x14ac:dyDescent="0.25">
      <c r="B1014402" s="76"/>
      <c r="C1014402" s="75"/>
    </row>
    <row r="1014403" spans="2:3" x14ac:dyDescent="0.25">
      <c r="B1014403" s="76"/>
      <c r="C1014403" s="75"/>
    </row>
    <row r="1014404" spans="2:3" x14ac:dyDescent="0.25">
      <c r="B1014404" s="76"/>
      <c r="C1014404" s="75"/>
    </row>
    <row r="1014405" spans="2:3" x14ac:dyDescent="0.25">
      <c r="B1014405" s="76"/>
      <c r="C1014405" s="75"/>
    </row>
    <row r="1014406" spans="2:3" x14ac:dyDescent="0.25">
      <c r="B1014406" s="76"/>
      <c r="C1014406" s="75"/>
    </row>
    <row r="1014407" spans="2:3" x14ac:dyDescent="0.25">
      <c r="B1014407" s="76"/>
      <c r="C1014407" s="75"/>
    </row>
    <row r="1014408" spans="2:3" x14ac:dyDescent="0.25">
      <c r="B1014408" s="76"/>
      <c r="C1014408" s="75"/>
    </row>
    <row r="1014409" spans="2:3" x14ac:dyDescent="0.25">
      <c r="B1014409" s="76"/>
      <c r="C1014409" s="75"/>
    </row>
    <row r="1014410" spans="2:3" x14ac:dyDescent="0.25">
      <c r="B1014410" s="76"/>
      <c r="C1014410" s="75"/>
    </row>
    <row r="1014411" spans="2:3" x14ac:dyDescent="0.25">
      <c r="B1014411" s="76"/>
      <c r="C1014411" s="75"/>
    </row>
    <row r="1014412" spans="2:3" x14ac:dyDescent="0.25">
      <c r="B1014412" s="76"/>
      <c r="C1014412" s="75"/>
    </row>
    <row r="1014413" spans="2:3" x14ac:dyDescent="0.25">
      <c r="B1014413" s="76"/>
      <c r="C1014413" s="75"/>
    </row>
    <row r="1014523" spans="2:3" x14ac:dyDescent="0.25">
      <c r="B1014523" s="76"/>
      <c r="C1014523" s="75"/>
    </row>
    <row r="1014524" spans="2:3" x14ac:dyDescent="0.25">
      <c r="B1014524" s="76"/>
      <c r="C1014524" s="75"/>
    </row>
    <row r="1014525" spans="2:3" x14ac:dyDescent="0.25">
      <c r="B1014525" s="76"/>
      <c r="C1014525" s="75"/>
    </row>
    <row r="1014526" spans="2:3" x14ac:dyDescent="0.25">
      <c r="B1014526" s="76"/>
      <c r="C1014526" s="75"/>
    </row>
    <row r="1014527" spans="2:3" x14ac:dyDescent="0.25">
      <c r="B1014527" s="76"/>
      <c r="C1014527" s="75"/>
    </row>
    <row r="1014528" spans="2:3" x14ac:dyDescent="0.25">
      <c r="B1014528" s="76"/>
      <c r="C1014528" s="75"/>
    </row>
    <row r="1014529" spans="2:3" x14ac:dyDescent="0.25">
      <c r="B1014529" s="76"/>
      <c r="C1014529" s="75"/>
    </row>
    <row r="1014530" spans="2:3" x14ac:dyDescent="0.25">
      <c r="B1014530" s="76"/>
      <c r="C1014530" s="75"/>
    </row>
    <row r="1014531" spans="2:3" x14ac:dyDescent="0.25">
      <c r="B1014531" s="76"/>
      <c r="C1014531" s="75"/>
    </row>
    <row r="1014532" spans="2:3" x14ac:dyDescent="0.25">
      <c r="B1014532" s="76"/>
      <c r="C1014532" s="75"/>
    </row>
    <row r="1014533" spans="2:3" x14ac:dyDescent="0.25">
      <c r="B1014533" s="76"/>
      <c r="C1014533" s="75"/>
    </row>
    <row r="1014534" spans="2:3" x14ac:dyDescent="0.25">
      <c r="B1014534" s="76"/>
      <c r="C1014534" s="75"/>
    </row>
    <row r="1014535" spans="2:3" x14ac:dyDescent="0.25">
      <c r="B1014535" s="76"/>
      <c r="C1014535" s="75"/>
    </row>
    <row r="1014645" spans="2:3" x14ac:dyDescent="0.25">
      <c r="B1014645" s="76"/>
      <c r="C1014645" s="75"/>
    </row>
    <row r="1014646" spans="2:3" x14ac:dyDescent="0.25">
      <c r="B1014646" s="76"/>
      <c r="C1014646" s="75"/>
    </row>
    <row r="1014647" spans="2:3" x14ac:dyDescent="0.25">
      <c r="B1014647" s="76"/>
      <c r="C1014647" s="75"/>
    </row>
    <row r="1014648" spans="2:3" x14ac:dyDescent="0.25">
      <c r="B1014648" s="76"/>
      <c r="C1014648" s="75"/>
    </row>
    <row r="1014649" spans="2:3" x14ac:dyDescent="0.25">
      <c r="B1014649" s="76"/>
      <c r="C1014649" s="75"/>
    </row>
    <row r="1014650" spans="2:3" x14ac:dyDescent="0.25">
      <c r="B1014650" s="76"/>
      <c r="C1014650" s="75"/>
    </row>
    <row r="1014651" spans="2:3" x14ac:dyDescent="0.25">
      <c r="B1014651" s="76"/>
      <c r="C1014651" s="75"/>
    </row>
    <row r="1014652" spans="2:3" x14ac:dyDescent="0.25">
      <c r="B1014652" s="76"/>
      <c r="C1014652" s="75"/>
    </row>
    <row r="1014653" spans="2:3" x14ac:dyDescent="0.25">
      <c r="B1014653" s="76"/>
      <c r="C1014653" s="75"/>
    </row>
    <row r="1014654" spans="2:3" x14ac:dyDescent="0.25">
      <c r="B1014654" s="76"/>
      <c r="C1014654" s="75"/>
    </row>
    <row r="1014655" spans="2:3" x14ac:dyDescent="0.25">
      <c r="B1014655" s="76"/>
      <c r="C1014655" s="75"/>
    </row>
    <row r="1014656" spans="2:3" x14ac:dyDescent="0.25">
      <c r="B1014656" s="76"/>
      <c r="C1014656" s="75"/>
    </row>
    <row r="1014657" spans="2:3" x14ac:dyDescent="0.25">
      <c r="B1014657" s="76"/>
      <c r="C1014657" s="75"/>
    </row>
    <row r="1014767" spans="2:3" x14ac:dyDescent="0.25">
      <c r="B1014767" s="76"/>
      <c r="C1014767" s="75"/>
    </row>
    <row r="1014768" spans="2:3" x14ac:dyDescent="0.25">
      <c r="B1014768" s="76"/>
      <c r="C1014768" s="75"/>
    </row>
    <row r="1014769" spans="2:3" x14ac:dyDescent="0.25">
      <c r="B1014769" s="76"/>
      <c r="C1014769" s="75"/>
    </row>
    <row r="1014770" spans="2:3" x14ac:dyDescent="0.25">
      <c r="B1014770" s="76"/>
      <c r="C1014770" s="75"/>
    </row>
    <row r="1014771" spans="2:3" x14ac:dyDescent="0.25">
      <c r="B1014771" s="76"/>
      <c r="C1014771" s="75"/>
    </row>
    <row r="1014772" spans="2:3" x14ac:dyDescent="0.25">
      <c r="B1014772" s="76"/>
      <c r="C1014772" s="75"/>
    </row>
    <row r="1014773" spans="2:3" x14ac:dyDescent="0.25">
      <c r="B1014773" s="76"/>
      <c r="C1014773" s="75"/>
    </row>
    <row r="1014774" spans="2:3" x14ac:dyDescent="0.25">
      <c r="B1014774" s="76"/>
      <c r="C1014774" s="75"/>
    </row>
    <row r="1014775" spans="2:3" x14ac:dyDescent="0.25">
      <c r="B1014775" s="76"/>
      <c r="C1014775" s="75"/>
    </row>
    <row r="1014776" spans="2:3" x14ac:dyDescent="0.25">
      <c r="B1014776" s="76"/>
      <c r="C1014776" s="75"/>
    </row>
    <row r="1014777" spans="2:3" x14ac:dyDescent="0.25">
      <c r="B1014777" s="76"/>
      <c r="C1014777" s="75"/>
    </row>
    <row r="1014778" spans="2:3" x14ac:dyDescent="0.25">
      <c r="B1014778" s="76"/>
      <c r="C1014778" s="75"/>
    </row>
    <row r="1014779" spans="2:3" x14ac:dyDescent="0.25">
      <c r="B1014779" s="76"/>
      <c r="C1014779" s="75"/>
    </row>
    <row r="1014889" spans="2:3" x14ac:dyDescent="0.25">
      <c r="B1014889" s="76"/>
      <c r="C1014889" s="75"/>
    </row>
    <row r="1014890" spans="2:3" x14ac:dyDescent="0.25">
      <c r="B1014890" s="76"/>
      <c r="C1014890" s="75"/>
    </row>
    <row r="1014891" spans="2:3" x14ac:dyDescent="0.25">
      <c r="B1014891" s="76"/>
      <c r="C1014891" s="75"/>
    </row>
    <row r="1014892" spans="2:3" x14ac:dyDescent="0.25">
      <c r="B1014892" s="76"/>
      <c r="C1014892" s="75"/>
    </row>
    <row r="1014893" spans="2:3" x14ac:dyDescent="0.25">
      <c r="B1014893" s="76"/>
      <c r="C1014893" s="75"/>
    </row>
    <row r="1014894" spans="2:3" x14ac:dyDescent="0.25">
      <c r="B1014894" s="76"/>
      <c r="C1014894" s="75"/>
    </row>
    <row r="1014895" spans="2:3" x14ac:dyDescent="0.25">
      <c r="B1014895" s="76"/>
      <c r="C1014895" s="75"/>
    </row>
    <row r="1014896" spans="2:3" x14ac:dyDescent="0.25">
      <c r="B1014896" s="76"/>
      <c r="C1014896" s="75"/>
    </row>
    <row r="1014897" spans="2:3" x14ac:dyDescent="0.25">
      <c r="B1014897" s="76"/>
      <c r="C1014897" s="75"/>
    </row>
    <row r="1014898" spans="2:3" x14ac:dyDescent="0.25">
      <c r="B1014898" s="76"/>
      <c r="C1014898" s="75"/>
    </row>
    <row r="1014899" spans="2:3" x14ac:dyDescent="0.25">
      <c r="B1014899" s="76"/>
      <c r="C1014899" s="75"/>
    </row>
    <row r="1014900" spans="2:3" x14ac:dyDescent="0.25">
      <c r="B1014900" s="76"/>
      <c r="C1014900" s="75"/>
    </row>
    <row r="1014901" spans="2:3" x14ac:dyDescent="0.25">
      <c r="B1014901" s="76"/>
      <c r="C1014901" s="75"/>
    </row>
    <row r="1015011" spans="2:3" x14ac:dyDescent="0.25">
      <c r="B1015011" s="76"/>
      <c r="C1015011" s="75"/>
    </row>
    <row r="1015012" spans="2:3" x14ac:dyDescent="0.25">
      <c r="B1015012" s="76"/>
      <c r="C1015012" s="75"/>
    </row>
    <row r="1015013" spans="2:3" x14ac:dyDescent="0.25">
      <c r="B1015013" s="76"/>
      <c r="C1015013" s="75"/>
    </row>
    <row r="1015014" spans="2:3" x14ac:dyDescent="0.25">
      <c r="B1015014" s="76"/>
      <c r="C1015014" s="75"/>
    </row>
    <row r="1015015" spans="2:3" x14ac:dyDescent="0.25">
      <c r="B1015015" s="76"/>
      <c r="C1015015" s="75"/>
    </row>
    <row r="1015016" spans="2:3" x14ac:dyDescent="0.25">
      <c r="B1015016" s="76"/>
      <c r="C1015016" s="75"/>
    </row>
    <row r="1015017" spans="2:3" x14ac:dyDescent="0.25">
      <c r="B1015017" s="76"/>
      <c r="C1015017" s="75"/>
    </row>
    <row r="1015018" spans="2:3" x14ac:dyDescent="0.25">
      <c r="B1015018" s="76"/>
      <c r="C1015018" s="75"/>
    </row>
    <row r="1015019" spans="2:3" x14ac:dyDescent="0.25">
      <c r="B1015019" s="76"/>
      <c r="C1015019" s="75"/>
    </row>
    <row r="1015020" spans="2:3" x14ac:dyDescent="0.25">
      <c r="B1015020" s="76"/>
      <c r="C1015020" s="75"/>
    </row>
    <row r="1015021" spans="2:3" x14ac:dyDescent="0.25">
      <c r="B1015021" s="76"/>
      <c r="C1015021" s="75"/>
    </row>
    <row r="1015022" spans="2:3" x14ac:dyDescent="0.25">
      <c r="B1015022" s="76"/>
      <c r="C1015022" s="75"/>
    </row>
    <row r="1015023" spans="2:3" x14ac:dyDescent="0.25">
      <c r="B1015023" s="76"/>
      <c r="C1015023" s="75"/>
    </row>
    <row r="1015133" spans="2:3" x14ac:dyDescent="0.25">
      <c r="B1015133" s="76"/>
      <c r="C1015133" s="75"/>
    </row>
    <row r="1015134" spans="2:3" x14ac:dyDescent="0.25">
      <c r="B1015134" s="76"/>
      <c r="C1015134" s="75"/>
    </row>
    <row r="1015135" spans="2:3" x14ac:dyDescent="0.25">
      <c r="B1015135" s="76"/>
      <c r="C1015135" s="75"/>
    </row>
    <row r="1015136" spans="2:3" x14ac:dyDescent="0.25">
      <c r="B1015136" s="76"/>
      <c r="C1015136" s="75"/>
    </row>
    <row r="1015137" spans="2:3" x14ac:dyDescent="0.25">
      <c r="B1015137" s="76"/>
      <c r="C1015137" s="75"/>
    </row>
    <row r="1015138" spans="2:3" x14ac:dyDescent="0.25">
      <c r="B1015138" s="76"/>
      <c r="C1015138" s="75"/>
    </row>
    <row r="1015139" spans="2:3" x14ac:dyDescent="0.25">
      <c r="B1015139" s="76"/>
      <c r="C1015139" s="75"/>
    </row>
    <row r="1015140" spans="2:3" x14ac:dyDescent="0.25">
      <c r="B1015140" s="76"/>
      <c r="C1015140" s="75"/>
    </row>
    <row r="1015141" spans="2:3" x14ac:dyDescent="0.25">
      <c r="B1015141" s="76"/>
      <c r="C1015141" s="75"/>
    </row>
    <row r="1015142" spans="2:3" x14ac:dyDescent="0.25">
      <c r="B1015142" s="76"/>
      <c r="C1015142" s="75"/>
    </row>
    <row r="1015143" spans="2:3" x14ac:dyDescent="0.25">
      <c r="B1015143" s="76"/>
      <c r="C1015143" s="75"/>
    </row>
    <row r="1015144" spans="2:3" x14ac:dyDescent="0.25">
      <c r="B1015144" s="76"/>
      <c r="C1015144" s="75"/>
    </row>
    <row r="1015145" spans="2:3" x14ac:dyDescent="0.25">
      <c r="B1015145" s="76"/>
      <c r="C1015145" s="75"/>
    </row>
    <row r="1015255" spans="2:3" x14ac:dyDescent="0.25">
      <c r="B1015255" s="76"/>
      <c r="C1015255" s="75"/>
    </row>
    <row r="1015256" spans="2:3" x14ac:dyDescent="0.25">
      <c r="B1015256" s="76"/>
      <c r="C1015256" s="75"/>
    </row>
    <row r="1015257" spans="2:3" x14ac:dyDescent="0.25">
      <c r="B1015257" s="76"/>
      <c r="C1015257" s="75"/>
    </row>
    <row r="1015258" spans="2:3" x14ac:dyDescent="0.25">
      <c r="B1015258" s="76"/>
      <c r="C1015258" s="75"/>
    </row>
    <row r="1015259" spans="2:3" x14ac:dyDescent="0.25">
      <c r="B1015259" s="76"/>
      <c r="C1015259" s="75"/>
    </row>
    <row r="1015260" spans="2:3" x14ac:dyDescent="0.25">
      <c r="B1015260" s="76"/>
      <c r="C1015260" s="75"/>
    </row>
    <row r="1015261" spans="2:3" x14ac:dyDescent="0.25">
      <c r="B1015261" s="76"/>
      <c r="C1015261" s="75"/>
    </row>
    <row r="1015262" spans="2:3" x14ac:dyDescent="0.25">
      <c r="B1015262" s="76"/>
      <c r="C1015262" s="75"/>
    </row>
    <row r="1015263" spans="2:3" x14ac:dyDescent="0.25">
      <c r="B1015263" s="76"/>
      <c r="C1015263" s="75"/>
    </row>
    <row r="1015264" spans="2:3" x14ac:dyDescent="0.25">
      <c r="B1015264" s="76"/>
      <c r="C1015264" s="75"/>
    </row>
    <row r="1015265" spans="2:3" x14ac:dyDescent="0.25">
      <c r="B1015265" s="76"/>
      <c r="C1015265" s="75"/>
    </row>
    <row r="1015266" spans="2:3" x14ac:dyDescent="0.25">
      <c r="B1015266" s="76"/>
      <c r="C1015266" s="75"/>
    </row>
    <row r="1015267" spans="2:3" x14ac:dyDescent="0.25">
      <c r="B1015267" s="76"/>
      <c r="C1015267" s="75"/>
    </row>
    <row r="1015377" spans="2:3" x14ac:dyDescent="0.25">
      <c r="B1015377" s="76"/>
      <c r="C1015377" s="75"/>
    </row>
    <row r="1015378" spans="2:3" x14ac:dyDescent="0.25">
      <c r="B1015378" s="76"/>
      <c r="C1015378" s="75"/>
    </row>
    <row r="1015379" spans="2:3" x14ac:dyDescent="0.25">
      <c r="B1015379" s="76"/>
      <c r="C1015379" s="75"/>
    </row>
    <row r="1015380" spans="2:3" x14ac:dyDescent="0.25">
      <c r="B1015380" s="76"/>
      <c r="C1015380" s="75"/>
    </row>
    <row r="1015381" spans="2:3" x14ac:dyDescent="0.25">
      <c r="B1015381" s="76"/>
      <c r="C1015381" s="75"/>
    </row>
    <row r="1015382" spans="2:3" x14ac:dyDescent="0.25">
      <c r="B1015382" s="76"/>
      <c r="C1015382" s="75"/>
    </row>
    <row r="1015383" spans="2:3" x14ac:dyDescent="0.25">
      <c r="B1015383" s="76"/>
      <c r="C1015383" s="75"/>
    </row>
    <row r="1015384" spans="2:3" x14ac:dyDescent="0.25">
      <c r="B1015384" s="76"/>
      <c r="C1015384" s="75"/>
    </row>
    <row r="1015385" spans="2:3" x14ac:dyDescent="0.25">
      <c r="B1015385" s="76"/>
      <c r="C1015385" s="75"/>
    </row>
    <row r="1015386" spans="2:3" x14ac:dyDescent="0.25">
      <c r="B1015386" s="76"/>
      <c r="C1015386" s="75"/>
    </row>
    <row r="1015387" spans="2:3" x14ac:dyDescent="0.25">
      <c r="B1015387" s="76"/>
      <c r="C1015387" s="75"/>
    </row>
    <row r="1015388" spans="2:3" x14ac:dyDescent="0.25">
      <c r="B1015388" s="76"/>
      <c r="C1015388" s="75"/>
    </row>
    <row r="1015389" spans="2:3" x14ac:dyDescent="0.25">
      <c r="B1015389" s="76"/>
      <c r="C1015389" s="75"/>
    </row>
    <row r="1015499" spans="2:3" x14ac:dyDescent="0.25">
      <c r="B1015499" s="76"/>
      <c r="C1015499" s="75"/>
    </row>
    <row r="1015500" spans="2:3" x14ac:dyDescent="0.25">
      <c r="B1015500" s="76"/>
      <c r="C1015500" s="75"/>
    </row>
    <row r="1015501" spans="2:3" x14ac:dyDescent="0.25">
      <c r="B1015501" s="76"/>
      <c r="C1015501" s="75"/>
    </row>
    <row r="1015502" spans="2:3" x14ac:dyDescent="0.25">
      <c r="B1015502" s="76"/>
      <c r="C1015502" s="75"/>
    </row>
    <row r="1015503" spans="2:3" x14ac:dyDescent="0.25">
      <c r="B1015503" s="76"/>
      <c r="C1015503" s="75"/>
    </row>
    <row r="1015504" spans="2:3" x14ac:dyDescent="0.25">
      <c r="B1015504" s="76"/>
      <c r="C1015504" s="75"/>
    </row>
    <row r="1015505" spans="2:3" x14ac:dyDescent="0.25">
      <c r="B1015505" s="76"/>
      <c r="C1015505" s="75"/>
    </row>
    <row r="1015506" spans="2:3" x14ac:dyDescent="0.25">
      <c r="B1015506" s="76"/>
      <c r="C1015506" s="75"/>
    </row>
    <row r="1015507" spans="2:3" x14ac:dyDescent="0.25">
      <c r="B1015507" s="76"/>
      <c r="C1015507" s="75"/>
    </row>
    <row r="1015508" spans="2:3" x14ac:dyDescent="0.25">
      <c r="B1015508" s="76"/>
      <c r="C1015508" s="75"/>
    </row>
    <row r="1015509" spans="2:3" x14ac:dyDescent="0.25">
      <c r="B1015509" s="76"/>
      <c r="C1015509" s="75"/>
    </row>
    <row r="1015510" spans="2:3" x14ac:dyDescent="0.25">
      <c r="B1015510" s="76"/>
      <c r="C1015510" s="75"/>
    </row>
    <row r="1015511" spans="2:3" x14ac:dyDescent="0.25">
      <c r="B1015511" s="76"/>
      <c r="C1015511" s="75"/>
    </row>
    <row r="1015621" spans="2:3" x14ac:dyDescent="0.25">
      <c r="B1015621" s="76"/>
      <c r="C1015621" s="75"/>
    </row>
    <row r="1015622" spans="2:3" x14ac:dyDescent="0.25">
      <c r="B1015622" s="76"/>
      <c r="C1015622" s="75"/>
    </row>
    <row r="1015623" spans="2:3" x14ac:dyDescent="0.25">
      <c r="B1015623" s="76"/>
      <c r="C1015623" s="75"/>
    </row>
    <row r="1015624" spans="2:3" x14ac:dyDescent="0.25">
      <c r="B1015624" s="76"/>
      <c r="C1015624" s="75"/>
    </row>
    <row r="1015625" spans="2:3" x14ac:dyDescent="0.25">
      <c r="B1015625" s="76"/>
      <c r="C1015625" s="75"/>
    </row>
    <row r="1015626" spans="2:3" x14ac:dyDescent="0.25">
      <c r="B1015626" s="76"/>
      <c r="C1015626" s="75"/>
    </row>
    <row r="1015627" spans="2:3" x14ac:dyDescent="0.25">
      <c r="B1015627" s="76"/>
      <c r="C1015627" s="75"/>
    </row>
    <row r="1015628" spans="2:3" x14ac:dyDescent="0.25">
      <c r="B1015628" s="76"/>
      <c r="C1015628" s="75"/>
    </row>
    <row r="1015629" spans="2:3" x14ac:dyDescent="0.25">
      <c r="B1015629" s="76"/>
      <c r="C1015629" s="75"/>
    </row>
    <row r="1015630" spans="2:3" x14ac:dyDescent="0.25">
      <c r="B1015630" s="76"/>
      <c r="C1015630" s="75"/>
    </row>
    <row r="1015631" spans="2:3" x14ac:dyDescent="0.25">
      <c r="B1015631" s="76"/>
      <c r="C1015631" s="75"/>
    </row>
    <row r="1015632" spans="2:3" x14ac:dyDescent="0.25">
      <c r="B1015632" s="76"/>
      <c r="C1015632" s="75"/>
    </row>
    <row r="1015633" spans="2:3" x14ac:dyDescent="0.25">
      <c r="B1015633" s="76"/>
      <c r="C1015633" s="75"/>
    </row>
    <row r="1015743" spans="2:3" x14ac:dyDescent="0.25">
      <c r="B1015743" s="76"/>
      <c r="C1015743" s="75"/>
    </row>
    <row r="1015744" spans="2:3" x14ac:dyDescent="0.25">
      <c r="B1015744" s="76"/>
      <c r="C1015744" s="75"/>
    </row>
    <row r="1015745" spans="2:3" x14ac:dyDescent="0.25">
      <c r="B1015745" s="76"/>
      <c r="C1015745" s="75"/>
    </row>
    <row r="1015746" spans="2:3" x14ac:dyDescent="0.25">
      <c r="B1015746" s="76"/>
      <c r="C1015746" s="75"/>
    </row>
    <row r="1015747" spans="2:3" x14ac:dyDescent="0.25">
      <c r="B1015747" s="76"/>
      <c r="C1015747" s="75"/>
    </row>
    <row r="1015748" spans="2:3" x14ac:dyDescent="0.25">
      <c r="B1015748" s="76"/>
      <c r="C1015748" s="75"/>
    </row>
    <row r="1015749" spans="2:3" x14ac:dyDescent="0.25">
      <c r="B1015749" s="76"/>
      <c r="C1015749" s="75"/>
    </row>
    <row r="1015750" spans="2:3" x14ac:dyDescent="0.25">
      <c r="B1015750" s="76"/>
      <c r="C1015750" s="75"/>
    </row>
    <row r="1015751" spans="2:3" x14ac:dyDescent="0.25">
      <c r="B1015751" s="76"/>
      <c r="C1015751" s="75"/>
    </row>
    <row r="1015752" spans="2:3" x14ac:dyDescent="0.25">
      <c r="B1015752" s="76"/>
      <c r="C1015752" s="75"/>
    </row>
    <row r="1015753" spans="2:3" x14ac:dyDescent="0.25">
      <c r="B1015753" s="76"/>
      <c r="C1015753" s="75"/>
    </row>
    <row r="1015754" spans="2:3" x14ac:dyDescent="0.25">
      <c r="B1015754" s="76"/>
      <c r="C1015754" s="75"/>
    </row>
    <row r="1015755" spans="2:3" x14ac:dyDescent="0.25">
      <c r="B1015755" s="76"/>
      <c r="C1015755" s="75"/>
    </row>
    <row r="1015865" spans="2:3" x14ac:dyDescent="0.25">
      <c r="B1015865" s="76"/>
      <c r="C1015865" s="75"/>
    </row>
    <row r="1015866" spans="2:3" x14ac:dyDescent="0.25">
      <c r="B1015866" s="76"/>
      <c r="C1015866" s="75"/>
    </row>
    <row r="1015867" spans="2:3" x14ac:dyDescent="0.25">
      <c r="B1015867" s="76"/>
      <c r="C1015867" s="75"/>
    </row>
    <row r="1015868" spans="2:3" x14ac:dyDescent="0.25">
      <c r="B1015868" s="76"/>
      <c r="C1015868" s="75"/>
    </row>
    <row r="1015869" spans="2:3" x14ac:dyDescent="0.25">
      <c r="B1015869" s="76"/>
      <c r="C1015869" s="75"/>
    </row>
    <row r="1015870" spans="2:3" x14ac:dyDescent="0.25">
      <c r="B1015870" s="76"/>
      <c r="C1015870" s="75"/>
    </row>
    <row r="1015871" spans="2:3" x14ac:dyDescent="0.25">
      <c r="B1015871" s="76"/>
      <c r="C1015871" s="75"/>
    </row>
    <row r="1015872" spans="2:3" x14ac:dyDescent="0.25">
      <c r="B1015872" s="76"/>
      <c r="C1015872" s="75"/>
    </row>
    <row r="1015873" spans="2:3" x14ac:dyDescent="0.25">
      <c r="B1015873" s="76"/>
      <c r="C1015873" s="75"/>
    </row>
    <row r="1015874" spans="2:3" x14ac:dyDescent="0.25">
      <c r="B1015874" s="76"/>
      <c r="C1015874" s="75"/>
    </row>
    <row r="1015875" spans="2:3" x14ac:dyDescent="0.25">
      <c r="B1015875" s="76"/>
      <c r="C1015875" s="75"/>
    </row>
    <row r="1015876" spans="2:3" x14ac:dyDescent="0.25">
      <c r="B1015876" s="76"/>
      <c r="C1015876" s="75"/>
    </row>
    <row r="1015877" spans="2:3" x14ac:dyDescent="0.25">
      <c r="B1015877" s="76"/>
      <c r="C1015877" s="75"/>
    </row>
    <row r="1015987" spans="2:3" x14ac:dyDescent="0.25">
      <c r="B1015987" s="76"/>
      <c r="C1015987" s="75"/>
    </row>
    <row r="1015988" spans="2:3" x14ac:dyDescent="0.25">
      <c r="B1015988" s="76"/>
      <c r="C1015988" s="75"/>
    </row>
    <row r="1015989" spans="2:3" x14ac:dyDescent="0.25">
      <c r="B1015989" s="76"/>
      <c r="C1015989" s="75"/>
    </row>
    <row r="1015990" spans="2:3" x14ac:dyDescent="0.25">
      <c r="B1015990" s="76"/>
      <c r="C1015990" s="75"/>
    </row>
    <row r="1015991" spans="2:3" x14ac:dyDescent="0.25">
      <c r="B1015991" s="76"/>
      <c r="C1015991" s="75"/>
    </row>
    <row r="1015992" spans="2:3" x14ac:dyDescent="0.25">
      <c r="B1015992" s="76"/>
      <c r="C1015992" s="75"/>
    </row>
    <row r="1015993" spans="2:3" x14ac:dyDescent="0.25">
      <c r="B1015993" s="76"/>
      <c r="C1015993" s="75"/>
    </row>
    <row r="1015994" spans="2:3" x14ac:dyDescent="0.25">
      <c r="B1015994" s="76"/>
      <c r="C1015994" s="75"/>
    </row>
    <row r="1015995" spans="2:3" x14ac:dyDescent="0.25">
      <c r="B1015995" s="76"/>
      <c r="C1015995" s="75"/>
    </row>
    <row r="1015996" spans="2:3" x14ac:dyDescent="0.25">
      <c r="B1015996" s="76"/>
      <c r="C1015996" s="75"/>
    </row>
    <row r="1015997" spans="2:3" x14ac:dyDescent="0.25">
      <c r="B1015997" s="76"/>
      <c r="C1015997" s="75"/>
    </row>
    <row r="1015998" spans="2:3" x14ac:dyDescent="0.25">
      <c r="B1015998" s="76"/>
      <c r="C1015998" s="75"/>
    </row>
    <row r="1015999" spans="2:3" x14ac:dyDescent="0.25">
      <c r="B1015999" s="76"/>
      <c r="C1015999" s="75"/>
    </row>
    <row r="1016109" spans="2:3" x14ac:dyDescent="0.25">
      <c r="B1016109" s="76"/>
      <c r="C1016109" s="75"/>
    </row>
    <row r="1016110" spans="2:3" x14ac:dyDescent="0.25">
      <c r="B1016110" s="76"/>
      <c r="C1016110" s="75"/>
    </row>
    <row r="1016111" spans="2:3" x14ac:dyDescent="0.25">
      <c r="B1016111" s="76"/>
      <c r="C1016111" s="75"/>
    </row>
    <row r="1016112" spans="2:3" x14ac:dyDescent="0.25">
      <c r="B1016112" s="76"/>
      <c r="C1016112" s="75"/>
    </row>
    <row r="1016113" spans="2:3" x14ac:dyDescent="0.25">
      <c r="B1016113" s="76"/>
      <c r="C1016113" s="75"/>
    </row>
    <row r="1016114" spans="2:3" x14ac:dyDescent="0.25">
      <c r="B1016114" s="76"/>
      <c r="C1016114" s="75"/>
    </row>
    <row r="1016115" spans="2:3" x14ac:dyDescent="0.25">
      <c r="B1016115" s="76"/>
      <c r="C1016115" s="75"/>
    </row>
    <row r="1016116" spans="2:3" x14ac:dyDescent="0.25">
      <c r="B1016116" s="76"/>
      <c r="C1016116" s="75"/>
    </row>
    <row r="1016117" spans="2:3" x14ac:dyDescent="0.25">
      <c r="B1016117" s="76"/>
      <c r="C1016117" s="75"/>
    </row>
    <row r="1016118" spans="2:3" x14ac:dyDescent="0.25">
      <c r="B1016118" s="76"/>
      <c r="C1016118" s="75"/>
    </row>
    <row r="1016119" spans="2:3" x14ac:dyDescent="0.25">
      <c r="B1016119" s="76"/>
      <c r="C1016119" s="75"/>
    </row>
    <row r="1016120" spans="2:3" x14ac:dyDescent="0.25">
      <c r="B1016120" s="76"/>
      <c r="C1016120" s="75"/>
    </row>
    <row r="1016121" spans="2:3" x14ac:dyDescent="0.25">
      <c r="B1016121" s="76"/>
      <c r="C1016121" s="75"/>
    </row>
    <row r="1016231" spans="2:3" x14ac:dyDescent="0.25">
      <c r="B1016231" s="76"/>
      <c r="C1016231" s="75"/>
    </row>
    <row r="1016232" spans="2:3" x14ac:dyDescent="0.25">
      <c r="B1016232" s="76"/>
      <c r="C1016232" s="75"/>
    </row>
    <row r="1016233" spans="2:3" x14ac:dyDescent="0.25">
      <c r="B1016233" s="76"/>
      <c r="C1016233" s="75"/>
    </row>
    <row r="1016234" spans="2:3" x14ac:dyDescent="0.25">
      <c r="B1016234" s="76"/>
      <c r="C1016234" s="75"/>
    </row>
    <row r="1016235" spans="2:3" x14ac:dyDescent="0.25">
      <c r="B1016235" s="76"/>
      <c r="C1016235" s="75"/>
    </row>
    <row r="1016236" spans="2:3" x14ac:dyDescent="0.25">
      <c r="B1016236" s="76"/>
      <c r="C1016236" s="75"/>
    </row>
    <row r="1016237" spans="2:3" x14ac:dyDescent="0.25">
      <c r="B1016237" s="76"/>
      <c r="C1016237" s="75"/>
    </row>
    <row r="1016238" spans="2:3" x14ac:dyDescent="0.25">
      <c r="B1016238" s="76"/>
      <c r="C1016238" s="75"/>
    </row>
    <row r="1016239" spans="2:3" x14ac:dyDescent="0.25">
      <c r="B1016239" s="76"/>
      <c r="C1016239" s="75"/>
    </row>
    <row r="1016240" spans="2:3" x14ac:dyDescent="0.25">
      <c r="B1016240" s="76"/>
      <c r="C1016240" s="75"/>
    </row>
    <row r="1016241" spans="2:3" x14ac:dyDescent="0.25">
      <c r="B1016241" s="76"/>
      <c r="C1016241" s="75"/>
    </row>
    <row r="1016242" spans="2:3" x14ac:dyDescent="0.25">
      <c r="B1016242" s="76"/>
      <c r="C1016242" s="75"/>
    </row>
    <row r="1016243" spans="2:3" x14ac:dyDescent="0.25">
      <c r="B1016243" s="76"/>
      <c r="C1016243" s="75"/>
    </row>
    <row r="1016353" spans="2:3" x14ac:dyDescent="0.25">
      <c r="B1016353" s="76"/>
      <c r="C1016353" s="75"/>
    </row>
    <row r="1016354" spans="2:3" x14ac:dyDescent="0.25">
      <c r="B1016354" s="76"/>
      <c r="C1016354" s="75"/>
    </row>
    <row r="1016355" spans="2:3" x14ac:dyDescent="0.25">
      <c r="B1016355" s="76"/>
      <c r="C1016355" s="75"/>
    </row>
    <row r="1016356" spans="2:3" x14ac:dyDescent="0.25">
      <c r="B1016356" s="76"/>
      <c r="C1016356" s="75"/>
    </row>
    <row r="1016357" spans="2:3" x14ac:dyDescent="0.25">
      <c r="B1016357" s="76"/>
      <c r="C1016357" s="75"/>
    </row>
    <row r="1016358" spans="2:3" x14ac:dyDescent="0.25">
      <c r="B1016358" s="76"/>
      <c r="C1016358" s="75"/>
    </row>
    <row r="1016359" spans="2:3" x14ac:dyDescent="0.25">
      <c r="B1016359" s="76"/>
      <c r="C1016359" s="75"/>
    </row>
    <row r="1016360" spans="2:3" x14ac:dyDescent="0.25">
      <c r="B1016360" s="76"/>
      <c r="C1016360" s="75"/>
    </row>
    <row r="1016361" spans="2:3" x14ac:dyDescent="0.25">
      <c r="B1016361" s="76"/>
      <c r="C1016361" s="75"/>
    </row>
    <row r="1016362" spans="2:3" x14ac:dyDescent="0.25">
      <c r="B1016362" s="76"/>
      <c r="C1016362" s="75"/>
    </row>
    <row r="1016363" spans="2:3" x14ac:dyDescent="0.25">
      <c r="B1016363" s="76"/>
      <c r="C1016363" s="75"/>
    </row>
    <row r="1016364" spans="2:3" x14ac:dyDescent="0.25">
      <c r="B1016364" s="76"/>
      <c r="C1016364" s="75"/>
    </row>
    <row r="1016365" spans="2:3" x14ac:dyDescent="0.25">
      <c r="B1016365" s="76"/>
      <c r="C1016365" s="75"/>
    </row>
    <row r="1016475" spans="2:3" x14ac:dyDescent="0.25">
      <c r="B1016475" s="76"/>
      <c r="C1016475" s="75"/>
    </row>
    <row r="1016476" spans="2:3" x14ac:dyDescent="0.25">
      <c r="B1016476" s="76"/>
      <c r="C1016476" s="75"/>
    </row>
    <row r="1016477" spans="2:3" x14ac:dyDescent="0.25">
      <c r="B1016477" s="76"/>
      <c r="C1016477" s="75"/>
    </row>
    <row r="1016478" spans="2:3" x14ac:dyDescent="0.25">
      <c r="B1016478" s="76"/>
      <c r="C1016478" s="75"/>
    </row>
    <row r="1016479" spans="2:3" x14ac:dyDescent="0.25">
      <c r="B1016479" s="76"/>
      <c r="C1016479" s="75"/>
    </row>
    <row r="1016480" spans="2:3" x14ac:dyDescent="0.25">
      <c r="B1016480" s="76"/>
      <c r="C1016480" s="75"/>
    </row>
    <row r="1016481" spans="2:3" x14ac:dyDescent="0.25">
      <c r="B1016481" s="76"/>
      <c r="C1016481" s="75"/>
    </row>
    <row r="1016482" spans="2:3" x14ac:dyDescent="0.25">
      <c r="B1016482" s="76"/>
      <c r="C1016482" s="75"/>
    </row>
    <row r="1016483" spans="2:3" x14ac:dyDescent="0.25">
      <c r="B1016483" s="76"/>
      <c r="C1016483" s="75"/>
    </row>
    <row r="1016484" spans="2:3" x14ac:dyDescent="0.25">
      <c r="B1016484" s="76"/>
      <c r="C1016484" s="75"/>
    </row>
    <row r="1016485" spans="2:3" x14ac:dyDescent="0.25">
      <c r="B1016485" s="76"/>
      <c r="C1016485" s="75"/>
    </row>
    <row r="1016486" spans="2:3" x14ac:dyDescent="0.25">
      <c r="B1016486" s="76"/>
      <c r="C1016486" s="75"/>
    </row>
    <row r="1016487" spans="2:3" x14ac:dyDescent="0.25">
      <c r="B1016487" s="76"/>
      <c r="C1016487" s="75"/>
    </row>
    <row r="1016597" spans="2:3" x14ac:dyDescent="0.25">
      <c r="B1016597" s="76"/>
      <c r="C1016597" s="75"/>
    </row>
    <row r="1016598" spans="2:3" x14ac:dyDescent="0.25">
      <c r="B1016598" s="76"/>
      <c r="C1016598" s="75"/>
    </row>
    <row r="1016599" spans="2:3" x14ac:dyDescent="0.25">
      <c r="B1016599" s="76"/>
      <c r="C1016599" s="75"/>
    </row>
    <row r="1016600" spans="2:3" x14ac:dyDescent="0.25">
      <c r="B1016600" s="76"/>
      <c r="C1016600" s="75"/>
    </row>
    <row r="1016601" spans="2:3" x14ac:dyDescent="0.25">
      <c r="B1016601" s="76"/>
      <c r="C1016601" s="75"/>
    </row>
    <row r="1016602" spans="2:3" x14ac:dyDescent="0.25">
      <c r="B1016602" s="76"/>
      <c r="C1016602" s="75"/>
    </row>
    <row r="1016603" spans="2:3" x14ac:dyDescent="0.25">
      <c r="B1016603" s="76"/>
      <c r="C1016603" s="75"/>
    </row>
    <row r="1016604" spans="2:3" x14ac:dyDescent="0.25">
      <c r="B1016604" s="76"/>
      <c r="C1016604" s="75"/>
    </row>
    <row r="1016605" spans="2:3" x14ac:dyDescent="0.25">
      <c r="B1016605" s="76"/>
      <c r="C1016605" s="75"/>
    </row>
    <row r="1016606" spans="2:3" x14ac:dyDescent="0.25">
      <c r="B1016606" s="76"/>
      <c r="C1016606" s="75"/>
    </row>
    <row r="1016607" spans="2:3" x14ac:dyDescent="0.25">
      <c r="B1016607" s="76"/>
      <c r="C1016607" s="75"/>
    </row>
    <row r="1016608" spans="2:3" x14ac:dyDescent="0.25">
      <c r="B1016608" s="76"/>
      <c r="C1016608" s="75"/>
    </row>
    <row r="1016609" spans="2:3" x14ac:dyDescent="0.25">
      <c r="B1016609" s="76"/>
      <c r="C1016609" s="75"/>
    </row>
    <row r="1016719" spans="2:3" x14ac:dyDescent="0.25">
      <c r="B1016719" s="76"/>
      <c r="C1016719" s="75"/>
    </row>
    <row r="1016720" spans="2:3" x14ac:dyDescent="0.25">
      <c r="B1016720" s="76"/>
      <c r="C1016720" s="75"/>
    </row>
    <row r="1016721" spans="2:3" x14ac:dyDescent="0.25">
      <c r="B1016721" s="76"/>
      <c r="C1016721" s="75"/>
    </row>
    <row r="1016722" spans="2:3" x14ac:dyDescent="0.25">
      <c r="B1016722" s="76"/>
      <c r="C1016722" s="75"/>
    </row>
    <row r="1016723" spans="2:3" x14ac:dyDescent="0.25">
      <c r="B1016723" s="76"/>
      <c r="C1016723" s="75"/>
    </row>
    <row r="1016724" spans="2:3" x14ac:dyDescent="0.25">
      <c r="B1016724" s="76"/>
      <c r="C1016724" s="75"/>
    </row>
    <row r="1016725" spans="2:3" x14ac:dyDescent="0.25">
      <c r="B1016725" s="76"/>
      <c r="C1016725" s="75"/>
    </row>
    <row r="1016726" spans="2:3" x14ac:dyDescent="0.25">
      <c r="B1016726" s="76"/>
      <c r="C1016726" s="75"/>
    </row>
    <row r="1016727" spans="2:3" x14ac:dyDescent="0.25">
      <c r="B1016727" s="76"/>
      <c r="C1016727" s="75"/>
    </row>
    <row r="1016728" spans="2:3" x14ac:dyDescent="0.25">
      <c r="B1016728" s="76"/>
      <c r="C1016728" s="75"/>
    </row>
    <row r="1016729" spans="2:3" x14ac:dyDescent="0.25">
      <c r="B1016729" s="76"/>
      <c r="C1016729" s="75"/>
    </row>
    <row r="1016730" spans="2:3" x14ac:dyDescent="0.25">
      <c r="B1016730" s="76"/>
      <c r="C1016730" s="75"/>
    </row>
    <row r="1016731" spans="2:3" x14ac:dyDescent="0.25">
      <c r="B1016731" s="76"/>
      <c r="C1016731" s="75"/>
    </row>
    <row r="1016841" spans="2:3" x14ac:dyDescent="0.25">
      <c r="B1016841" s="76"/>
      <c r="C1016841" s="75"/>
    </row>
    <row r="1016842" spans="2:3" x14ac:dyDescent="0.25">
      <c r="B1016842" s="76"/>
      <c r="C1016842" s="75"/>
    </row>
    <row r="1016843" spans="2:3" x14ac:dyDescent="0.25">
      <c r="B1016843" s="76"/>
      <c r="C1016843" s="75"/>
    </row>
    <row r="1016844" spans="2:3" x14ac:dyDescent="0.25">
      <c r="B1016844" s="76"/>
      <c r="C1016844" s="75"/>
    </row>
    <row r="1016845" spans="2:3" x14ac:dyDescent="0.25">
      <c r="B1016845" s="76"/>
      <c r="C1016845" s="75"/>
    </row>
    <row r="1016846" spans="2:3" x14ac:dyDescent="0.25">
      <c r="B1016846" s="76"/>
      <c r="C1016846" s="75"/>
    </row>
    <row r="1016847" spans="2:3" x14ac:dyDescent="0.25">
      <c r="B1016847" s="76"/>
      <c r="C1016847" s="75"/>
    </row>
    <row r="1016848" spans="2:3" x14ac:dyDescent="0.25">
      <c r="B1016848" s="76"/>
      <c r="C1016848" s="75"/>
    </row>
    <row r="1016849" spans="2:3" x14ac:dyDescent="0.25">
      <c r="B1016849" s="76"/>
      <c r="C1016849" s="75"/>
    </row>
    <row r="1016850" spans="2:3" x14ac:dyDescent="0.25">
      <c r="B1016850" s="76"/>
      <c r="C1016850" s="75"/>
    </row>
    <row r="1016851" spans="2:3" x14ac:dyDescent="0.25">
      <c r="B1016851" s="76"/>
      <c r="C1016851" s="75"/>
    </row>
    <row r="1016852" spans="2:3" x14ac:dyDescent="0.25">
      <c r="B1016852" s="76"/>
      <c r="C1016852" s="75"/>
    </row>
    <row r="1016853" spans="2:3" x14ac:dyDescent="0.25">
      <c r="B1016853" s="76"/>
      <c r="C1016853" s="75"/>
    </row>
    <row r="1016963" spans="2:3" x14ac:dyDescent="0.25">
      <c r="B1016963" s="76"/>
      <c r="C1016963" s="75"/>
    </row>
    <row r="1016964" spans="2:3" x14ac:dyDescent="0.25">
      <c r="B1016964" s="76"/>
      <c r="C1016964" s="75"/>
    </row>
    <row r="1016965" spans="2:3" x14ac:dyDescent="0.25">
      <c r="B1016965" s="76"/>
      <c r="C1016965" s="75"/>
    </row>
    <row r="1016966" spans="2:3" x14ac:dyDescent="0.25">
      <c r="B1016966" s="76"/>
      <c r="C1016966" s="75"/>
    </row>
    <row r="1016967" spans="2:3" x14ac:dyDescent="0.25">
      <c r="B1016967" s="76"/>
      <c r="C1016967" s="75"/>
    </row>
    <row r="1016968" spans="2:3" x14ac:dyDescent="0.25">
      <c r="B1016968" s="76"/>
      <c r="C1016968" s="75"/>
    </row>
    <row r="1016969" spans="2:3" x14ac:dyDescent="0.25">
      <c r="B1016969" s="76"/>
      <c r="C1016969" s="75"/>
    </row>
    <row r="1016970" spans="2:3" x14ac:dyDescent="0.25">
      <c r="B1016970" s="76"/>
      <c r="C1016970" s="75"/>
    </row>
    <row r="1016971" spans="2:3" x14ac:dyDescent="0.25">
      <c r="B1016971" s="76"/>
      <c r="C1016971" s="75"/>
    </row>
    <row r="1016972" spans="2:3" x14ac:dyDescent="0.25">
      <c r="B1016972" s="76"/>
      <c r="C1016972" s="75"/>
    </row>
    <row r="1016973" spans="2:3" x14ac:dyDescent="0.25">
      <c r="B1016973" s="76"/>
      <c r="C1016973" s="75"/>
    </row>
    <row r="1016974" spans="2:3" x14ac:dyDescent="0.25">
      <c r="B1016974" s="76"/>
      <c r="C1016974" s="75"/>
    </row>
    <row r="1016975" spans="2:3" x14ac:dyDescent="0.25">
      <c r="B1016975" s="76"/>
      <c r="C1016975" s="75"/>
    </row>
    <row r="1017085" spans="2:3" x14ac:dyDescent="0.25">
      <c r="B1017085" s="76"/>
      <c r="C1017085" s="75"/>
    </row>
    <row r="1017086" spans="2:3" x14ac:dyDescent="0.25">
      <c r="B1017086" s="76"/>
      <c r="C1017086" s="75"/>
    </row>
    <row r="1017087" spans="2:3" x14ac:dyDescent="0.25">
      <c r="B1017087" s="76"/>
      <c r="C1017087" s="75"/>
    </row>
    <row r="1017088" spans="2:3" x14ac:dyDescent="0.25">
      <c r="B1017088" s="76"/>
      <c r="C1017088" s="75"/>
    </row>
    <row r="1017089" spans="2:3" x14ac:dyDescent="0.25">
      <c r="B1017089" s="76"/>
      <c r="C1017089" s="75"/>
    </row>
    <row r="1017090" spans="2:3" x14ac:dyDescent="0.25">
      <c r="B1017090" s="76"/>
      <c r="C1017090" s="75"/>
    </row>
    <row r="1017091" spans="2:3" x14ac:dyDescent="0.25">
      <c r="B1017091" s="76"/>
      <c r="C1017091" s="75"/>
    </row>
    <row r="1017092" spans="2:3" x14ac:dyDescent="0.25">
      <c r="B1017092" s="76"/>
      <c r="C1017092" s="75"/>
    </row>
    <row r="1017093" spans="2:3" x14ac:dyDescent="0.25">
      <c r="B1017093" s="76"/>
      <c r="C1017093" s="75"/>
    </row>
    <row r="1017094" spans="2:3" x14ac:dyDescent="0.25">
      <c r="B1017094" s="76"/>
      <c r="C1017094" s="75"/>
    </row>
    <row r="1017095" spans="2:3" x14ac:dyDescent="0.25">
      <c r="B1017095" s="76"/>
      <c r="C1017095" s="75"/>
    </row>
    <row r="1017096" spans="2:3" x14ac:dyDescent="0.25">
      <c r="B1017096" s="76"/>
      <c r="C1017096" s="75"/>
    </row>
    <row r="1017097" spans="2:3" x14ac:dyDescent="0.25">
      <c r="B1017097" s="76"/>
      <c r="C1017097" s="75"/>
    </row>
    <row r="1017207" spans="2:3" x14ac:dyDescent="0.25">
      <c r="B1017207" s="76"/>
      <c r="C1017207" s="75"/>
    </row>
    <row r="1017208" spans="2:3" x14ac:dyDescent="0.25">
      <c r="B1017208" s="76"/>
      <c r="C1017208" s="75"/>
    </row>
    <row r="1017209" spans="2:3" x14ac:dyDescent="0.25">
      <c r="B1017209" s="76"/>
      <c r="C1017209" s="75"/>
    </row>
    <row r="1017210" spans="2:3" x14ac:dyDescent="0.25">
      <c r="B1017210" s="76"/>
      <c r="C1017210" s="75"/>
    </row>
    <row r="1017211" spans="2:3" x14ac:dyDescent="0.25">
      <c r="B1017211" s="76"/>
      <c r="C1017211" s="75"/>
    </row>
    <row r="1017212" spans="2:3" x14ac:dyDescent="0.25">
      <c r="B1017212" s="76"/>
      <c r="C1017212" s="75"/>
    </row>
    <row r="1017213" spans="2:3" x14ac:dyDescent="0.25">
      <c r="B1017213" s="76"/>
      <c r="C1017213" s="75"/>
    </row>
    <row r="1017214" spans="2:3" x14ac:dyDescent="0.25">
      <c r="B1017214" s="76"/>
      <c r="C1017214" s="75"/>
    </row>
    <row r="1017215" spans="2:3" x14ac:dyDescent="0.25">
      <c r="B1017215" s="76"/>
      <c r="C1017215" s="75"/>
    </row>
    <row r="1017216" spans="2:3" x14ac:dyDescent="0.25">
      <c r="B1017216" s="76"/>
      <c r="C1017216" s="75"/>
    </row>
    <row r="1017217" spans="2:3" x14ac:dyDescent="0.25">
      <c r="B1017217" s="76"/>
      <c r="C1017217" s="75"/>
    </row>
    <row r="1017218" spans="2:3" x14ac:dyDescent="0.25">
      <c r="B1017218" s="76"/>
      <c r="C1017218" s="75"/>
    </row>
    <row r="1017219" spans="2:3" x14ac:dyDescent="0.25">
      <c r="B1017219" s="76"/>
      <c r="C1017219" s="75"/>
    </row>
    <row r="1017329" spans="2:3" x14ac:dyDescent="0.25">
      <c r="B1017329" s="76"/>
      <c r="C1017329" s="75"/>
    </row>
    <row r="1017330" spans="2:3" x14ac:dyDescent="0.25">
      <c r="B1017330" s="76"/>
      <c r="C1017330" s="75"/>
    </row>
    <row r="1017331" spans="2:3" x14ac:dyDescent="0.25">
      <c r="B1017331" s="76"/>
      <c r="C1017331" s="75"/>
    </row>
    <row r="1017332" spans="2:3" x14ac:dyDescent="0.25">
      <c r="B1017332" s="76"/>
      <c r="C1017332" s="75"/>
    </row>
    <row r="1017333" spans="2:3" x14ac:dyDescent="0.25">
      <c r="B1017333" s="76"/>
      <c r="C1017333" s="75"/>
    </row>
    <row r="1017334" spans="2:3" x14ac:dyDescent="0.25">
      <c r="B1017334" s="76"/>
      <c r="C1017334" s="75"/>
    </row>
    <row r="1017335" spans="2:3" x14ac:dyDescent="0.25">
      <c r="B1017335" s="76"/>
      <c r="C1017335" s="75"/>
    </row>
    <row r="1017336" spans="2:3" x14ac:dyDescent="0.25">
      <c r="B1017336" s="76"/>
      <c r="C1017336" s="75"/>
    </row>
    <row r="1017337" spans="2:3" x14ac:dyDescent="0.25">
      <c r="B1017337" s="76"/>
      <c r="C1017337" s="75"/>
    </row>
    <row r="1017338" spans="2:3" x14ac:dyDescent="0.25">
      <c r="B1017338" s="76"/>
      <c r="C1017338" s="75"/>
    </row>
    <row r="1017339" spans="2:3" x14ac:dyDescent="0.25">
      <c r="B1017339" s="76"/>
      <c r="C1017339" s="75"/>
    </row>
    <row r="1017340" spans="2:3" x14ac:dyDescent="0.25">
      <c r="B1017340" s="76"/>
      <c r="C1017340" s="75"/>
    </row>
    <row r="1017341" spans="2:3" x14ac:dyDescent="0.25">
      <c r="B1017341" s="76"/>
      <c r="C1017341" s="75"/>
    </row>
    <row r="1017451" spans="2:3" x14ac:dyDescent="0.25">
      <c r="B1017451" s="76"/>
      <c r="C1017451" s="75"/>
    </row>
    <row r="1017452" spans="2:3" x14ac:dyDescent="0.25">
      <c r="B1017452" s="76"/>
      <c r="C1017452" s="75"/>
    </row>
    <row r="1017453" spans="2:3" x14ac:dyDescent="0.25">
      <c r="B1017453" s="76"/>
      <c r="C1017453" s="75"/>
    </row>
    <row r="1017454" spans="2:3" x14ac:dyDescent="0.25">
      <c r="B1017454" s="76"/>
      <c r="C1017454" s="75"/>
    </row>
    <row r="1017455" spans="2:3" x14ac:dyDescent="0.25">
      <c r="B1017455" s="76"/>
      <c r="C1017455" s="75"/>
    </row>
    <row r="1017456" spans="2:3" x14ac:dyDescent="0.25">
      <c r="B1017456" s="76"/>
      <c r="C1017456" s="75"/>
    </row>
    <row r="1017457" spans="2:3" x14ac:dyDescent="0.25">
      <c r="B1017457" s="76"/>
      <c r="C1017457" s="75"/>
    </row>
    <row r="1017458" spans="2:3" x14ac:dyDescent="0.25">
      <c r="B1017458" s="76"/>
      <c r="C1017458" s="75"/>
    </row>
    <row r="1017459" spans="2:3" x14ac:dyDescent="0.25">
      <c r="B1017459" s="76"/>
      <c r="C1017459" s="75"/>
    </row>
    <row r="1017460" spans="2:3" x14ac:dyDescent="0.25">
      <c r="B1017460" s="76"/>
      <c r="C1017460" s="75"/>
    </row>
    <row r="1017461" spans="2:3" x14ac:dyDescent="0.25">
      <c r="B1017461" s="76"/>
      <c r="C1017461" s="75"/>
    </row>
    <row r="1017462" spans="2:3" x14ac:dyDescent="0.25">
      <c r="B1017462" s="76"/>
      <c r="C1017462" s="75"/>
    </row>
    <row r="1017463" spans="2:3" x14ac:dyDescent="0.25">
      <c r="B1017463" s="76"/>
      <c r="C1017463" s="75"/>
    </row>
    <row r="1017573" spans="2:3" x14ac:dyDescent="0.25">
      <c r="B1017573" s="76"/>
      <c r="C1017573" s="75"/>
    </row>
    <row r="1017574" spans="2:3" x14ac:dyDescent="0.25">
      <c r="B1017574" s="76"/>
      <c r="C1017574" s="75"/>
    </row>
    <row r="1017575" spans="2:3" x14ac:dyDescent="0.25">
      <c r="B1017575" s="76"/>
      <c r="C1017575" s="75"/>
    </row>
    <row r="1017576" spans="2:3" x14ac:dyDescent="0.25">
      <c r="B1017576" s="76"/>
      <c r="C1017576" s="75"/>
    </row>
    <row r="1017577" spans="2:3" x14ac:dyDescent="0.25">
      <c r="B1017577" s="76"/>
      <c r="C1017577" s="75"/>
    </row>
    <row r="1017578" spans="2:3" x14ac:dyDescent="0.25">
      <c r="B1017578" s="76"/>
      <c r="C1017578" s="75"/>
    </row>
    <row r="1017579" spans="2:3" x14ac:dyDescent="0.25">
      <c r="B1017579" s="76"/>
      <c r="C1017579" s="75"/>
    </row>
    <row r="1017580" spans="2:3" x14ac:dyDescent="0.25">
      <c r="B1017580" s="76"/>
      <c r="C1017580" s="75"/>
    </row>
    <row r="1017581" spans="2:3" x14ac:dyDescent="0.25">
      <c r="B1017581" s="76"/>
      <c r="C1017581" s="75"/>
    </row>
    <row r="1017582" spans="2:3" x14ac:dyDescent="0.25">
      <c r="B1017582" s="76"/>
      <c r="C1017582" s="75"/>
    </row>
    <row r="1017583" spans="2:3" x14ac:dyDescent="0.25">
      <c r="B1017583" s="76"/>
      <c r="C1017583" s="75"/>
    </row>
    <row r="1017584" spans="2:3" x14ac:dyDescent="0.25">
      <c r="B1017584" s="76"/>
      <c r="C1017584" s="75"/>
    </row>
    <row r="1017585" spans="2:3" x14ac:dyDescent="0.25">
      <c r="B1017585" s="76"/>
      <c r="C1017585" s="75"/>
    </row>
    <row r="1017695" spans="2:3" x14ac:dyDescent="0.25">
      <c r="B1017695" s="76"/>
      <c r="C1017695" s="75"/>
    </row>
    <row r="1017696" spans="2:3" x14ac:dyDescent="0.25">
      <c r="B1017696" s="76"/>
      <c r="C1017696" s="75"/>
    </row>
    <row r="1017697" spans="2:3" x14ac:dyDescent="0.25">
      <c r="B1017697" s="76"/>
      <c r="C1017697" s="75"/>
    </row>
    <row r="1017698" spans="2:3" x14ac:dyDescent="0.25">
      <c r="B1017698" s="76"/>
      <c r="C1017698" s="75"/>
    </row>
    <row r="1017699" spans="2:3" x14ac:dyDescent="0.25">
      <c r="B1017699" s="76"/>
      <c r="C1017699" s="75"/>
    </row>
    <row r="1017700" spans="2:3" x14ac:dyDescent="0.25">
      <c r="B1017700" s="76"/>
      <c r="C1017700" s="75"/>
    </row>
    <row r="1017701" spans="2:3" x14ac:dyDescent="0.25">
      <c r="B1017701" s="76"/>
      <c r="C1017701" s="75"/>
    </row>
    <row r="1017702" spans="2:3" x14ac:dyDescent="0.25">
      <c r="B1017702" s="76"/>
      <c r="C1017702" s="75"/>
    </row>
    <row r="1017703" spans="2:3" x14ac:dyDescent="0.25">
      <c r="B1017703" s="76"/>
      <c r="C1017703" s="75"/>
    </row>
    <row r="1017704" spans="2:3" x14ac:dyDescent="0.25">
      <c r="B1017704" s="76"/>
      <c r="C1017704" s="75"/>
    </row>
    <row r="1017705" spans="2:3" x14ac:dyDescent="0.25">
      <c r="B1017705" s="76"/>
      <c r="C1017705" s="75"/>
    </row>
    <row r="1017706" spans="2:3" x14ac:dyDescent="0.25">
      <c r="B1017706" s="76"/>
      <c r="C1017706" s="75"/>
    </row>
    <row r="1017707" spans="2:3" x14ac:dyDescent="0.25">
      <c r="B1017707" s="76"/>
      <c r="C1017707" s="75"/>
    </row>
    <row r="1017817" spans="2:3" x14ac:dyDescent="0.25">
      <c r="B1017817" s="76"/>
      <c r="C1017817" s="75"/>
    </row>
    <row r="1017818" spans="2:3" x14ac:dyDescent="0.25">
      <c r="B1017818" s="76"/>
      <c r="C1017818" s="75"/>
    </row>
    <row r="1017819" spans="2:3" x14ac:dyDescent="0.25">
      <c r="B1017819" s="76"/>
      <c r="C1017819" s="75"/>
    </row>
    <row r="1017820" spans="2:3" x14ac:dyDescent="0.25">
      <c r="B1017820" s="76"/>
      <c r="C1017820" s="75"/>
    </row>
    <row r="1017821" spans="2:3" x14ac:dyDescent="0.25">
      <c r="B1017821" s="76"/>
      <c r="C1017821" s="75"/>
    </row>
    <row r="1017822" spans="2:3" x14ac:dyDescent="0.25">
      <c r="B1017822" s="76"/>
      <c r="C1017822" s="75"/>
    </row>
    <row r="1017823" spans="2:3" x14ac:dyDescent="0.25">
      <c r="B1017823" s="76"/>
      <c r="C1017823" s="75"/>
    </row>
    <row r="1017824" spans="2:3" x14ac:dyDescent="0.25">
      <c r="B1017824" s="76"/>
      <c r="C1017824" s="75"/>
    </row>
    <row r="1017825" spans="2:3" x14ac:dyDescent="0.25">
      <c r="B1017825" s="76"/>
      <c r="C1017825" s="75"/>
    </row>
    <row r="1017826" spans="2:3" x14ac:dyDescent="0.25">
      <c r="B1017826" s="76"/>
      <c r="C1017826" s="75"/>
    </row>
    <row r="1017827" spans="2:3" x14ac:dyDescent="0.25">
      <c r="B1017827" s="76"/>
      <c r="C1017827" s="75"/>
    </row>
    <row r="1017828" spans="2:3" x14ac:dyDescent="0.25">
      <c r="B1017828" s="76"/>
      <c r="C1017828" s="75"/>
    </row>
    <row r="1017829" spans="2:3" x14ac:dyDescent="0.25">
      <c r="B1017829" s="76"/>
      <c r="C1017829" s="75"/>
    </row>
    <row r="1017939" spans="2:3" x14ac:dyDescent="0.25">
      <c r="B1017939" s="76"/>
      <c r="C1017939" s="75"/>
    </row>
    <row r="1017940" spans="2:3" x14ac:dyDescent="0.25">
      <c r="B1017940" s="76"/>
      <c r="C1017940" s="75"/>
    </row>
    <row r="1017941" spans="2:3" x14ac:dyDescent="0.25">
      <c r="B1017941" s="76"/>
      <c r="C1017941" s="75"/>
    </row>
    <row r="1017942" spans="2:3" x14ac:dyDescent="0.25">
      <c r="B1017942" s="76"/>
      <c r="C1017942" s="75"/>
    </row>
    <row r="1017943" spans="2:3" x14ac:dyDescent="0.25">
      <c r="B1017943" s="76"/>
      <c r="C1017943" s="75"/>
    </row>
    <row r="1017944" spans="2:3" x14ac:dyDescent="0.25">
      <c r="B1017944" s="76"/>
      <c r="C1017944" s="75"/>
    </row>
    <row r="1017945" spans="2:3" x14ac:dyDescent="0.25">
      <c r="B1017945" s="76"/>
      <c r="C1017945" s="75"/>
    </row>
    <row r="1017946" spans="2:3" x14ac:dyDescent="0.25">
      <c r="B1017946" s="76"/>
      <c r="C1017946" s="75"/>
    </row>
    <row r="1017947" spans="2:3" x14ac:dyDescent="0.25">
      <c r="B1017947" s="76"/>
      <c r="C1017947" s="75"/>
    </row>
    <row r="1017948" spans="2:3" x14ac:dyDescent="0.25">
      <c r="B1017948" s="76"/>
      <c r="C1017948" s="75"/>
    </row>
    <row r="1017949" spans="2:3" x14ac:dyDescent="0.25">
      <c r="B1017949" s="76"/>
      <c r="C1017949" s="75"/>
    </row>
    <row r="1017950" spans="2:3" x14ac:dyDescent="0.25">
      <c r="B1017950" s="76"/>
      <c r="C1017950" s="75"/>
    </row>
    <row r="1017951" spans="2:3" x14ac:dyDescent="0.25">
      <c r="B1017951" s="76"/>
      <c r="C1017951" s="75"/>
    </row>
    <row r="1018061" spans="2:3" x14ac:dyDescent="0.25">
      <c r="B1018061" s="76"/>
      <c r="C1018061" s="75"/>
    </row>
    <row r="1018062" spans="2:3" x14ac:dyDescent="0.25">
      <c r="B1018062" s="76"/>
      <c r="C1018062" s="75"/>
    </row>
    <row r="1018063" spans="2:3" x14ac:dyDescent="0.25">
      <c r="B1018063" s="76"/>
      <c r="C1018063" s="75"/>
    </row>
    <row r="1018064" spans="2:3" x14ac:dyDescent="0.25">
      <c r="B1018064" s="76"/>
      <c r="C1018064" s="75"/>
    </row>
    <row r="1018065" spans="2:3" x14ac:dyDescent="0.25">
      <c r="B1018065" s="76"/>
      <c r="C1018065" s="75"/>
    </row>
    <row r="1018066" spans="2:3" x14ac:dyDescent="0.25">
      <c r="B1018066" s="76"/>
      <c r="C1018066" s="75"/>
    </row>
    <row r="1018067" spans="2:3" x14ac:dyDescent="0.25">
      <c r="B1018067" s="76"/>
      <c r="C1018067" s="75"/>
    </row>
    <row r="1018068" spans="2:3" x14ac:dyDescent="0.25">
      <c r="B1018068" s="76"/>
      <c r="C1018068" s="75"/>
    </row>
    <row r="1018069" spans="2:3" x14ac:dyDescent="0.25">
      <c r="B1018069" s="76"/>
      <c r="C1018069" s="75"/>
    </row>
    <row r="1018070" spans="2:3" x14ac:dyDescent="0.25">
      <c r="B1018070" s="76"/>
      <c r="C1018070" s="75"/>
    </row>
    <row r="1018071" spans="2:3" x14ac:dyDescent="0.25">
      <c r="B1018071" s="76"/>
      <c r="C1018071" s="75"/>
    </row>
    <row r="1018072" spans="2:3" x14ac:dyDescent="0.25">
      <c r="B1018072" s="76"/>
      <c r="C1018072" s="75"/>
    </row>
    <row r="1018073" spans="2:3" x14ac:dyDescent="0.25">
      <c r="B1018073" s="76"/>
      <c r="C1018073" s="75"/>
    </row>
    <row r="1018183" spans="2:3" x14ac:dyDescent="0.25">
      <c r="B1018183" s="76"/>
      <c r="C1018183" s="75"/>
    </row>
    <row r="1018184" spans="2:3" x14ac:dyDescent="0.25">
      <c r="B1018184" s="76"/>
      <c r="C1018184" s="75"/>
    </row>
    <row r="1018185" spans="2:3" x14ac:dyDescent="0.25">
      <c r="B1018185" s="76"/>
      <c r="C1018185" s="75"/>
    </row>
    <row r="1018186" spans="2:3" x14ac:dyDescent="0.25">
      <c r="B1018186" s="76"/>
      <c r="C1018186" s="75"/>
    </row>
    <row r="1018187" spans="2:3" x14ac:dyDescent="0.25">
      <c r="B1018187" s="76"/>
      <c r="C1018187" s="75"/>
    </row>
    <row r="1018188" spans="2:3" x14ac:dyDescent="0.25">
      <c r="B1018188" s="76"/>
      <c r="C1018188" s="75"/>
    </row>
    <row r="1018189" spans="2:3" x14ac:dyDescent="0.25">
      <c r="B1018189" s="76"/>
      <c r="C1018189" s="75"/>
    </row>
    <row r="1018190" spans="2:3" x14ac:dyDescent="0.25">
      <c r="B1018190" s="76"/>
      <c r="C1018190" s="75"/>
    </row>
    <row r="1018191" spans="2:3" x14ac:dyDescent="0.25">
      <c r="B1018191" s="76"/>
      <c r="C1018191" s="75"/>
    </row>
    <row r="1018192" spans="2:3" x14ac:dyDescent="0.25">
      <c r="B1018192" s="76"/>
      <c r="C1018192" s="75"/>
    </row>
    <row r="1018193" spans="2:3" x14ac:dyDescent="0.25">
      <c r="B1018193" s="76"/>
      <c r="C1018193" s="75"/>
    </row>
    <row r="1018194" spans="2:3" x14ac:dyDescent="0.25">
      <c r="B1018194" s="76"/>
      <c r="C1018194" s="75"/>
    </row>
    <row r="1018195" spans="2:3" x14ac:dyDescent="0.25">
      <c r="B1018195" s="76"/>
      <c r="C1018195" s="75"/>
    </row>
    <row r="1018305" spans="2:3" x14ac:dyDescent="0.25">
      <c r="B1018305" s="76"/>
      <c r="C1018305" s="75"/>
    </row>
    <row r="1018306" spans="2:3" x14ac:dyDescent="0.25">
      <c r="B1018306" s="76"/>
      <c r="C1018306" s="75"/>
    </row>
    <row r="1018307" spans="2:3" x14ac:dyDescent="0.25">
      <c r="B1018307" s="76"/>
      <c r="C1018307" s="75"/>
    </row>
    <row r="1018308" spans="2:3" x14ac:dyDescent="0.25">
      <c r="B1018308" s="76"/>
      <c r="C1018308" s="75"/>
    </row>
    <row r="1018309" spans="2:3" x14ac:dyDescent="0.25">
      <c r="B1018309" s="76"/>
      <c r="C1018309" s="75"/>
    </row>
    <row r="1018310" spans="2:3" x14ac:dyDescent="0.25">
      <c r="B1018310" s="76"/>
      <c r="C1018310" s="75"/>
    </row>
    <row r="1018311" spans="2:3" x14ac:dyDescent="0.25">
      <c r="B1018311" s="76"/>
      <c r="C1018311" s="75"/>
    </row>
    <row r="1018312" spans="2:3" x14ac:dyDescent="0.25">
      <c r="B1018312" s="76"/>
      <c r="C1018312" s="75"/>
    </row>
    <row r="1018313" spans="2:3" x14ac:dyDescent="0.25">
      <c r="B1018313" s="76"/>
      <c r="C1018313" s="75"/>
    </row>
    <row r="1018314" spans="2:3" x14ac:dyDescent="0.25">
      <c r="B1018314" s="76"/>
      <c r="C1018314" s="75"/>
    </row>
    <row r="1018315" spans="2:3" x14ac:dyDescent="0.25">
      <c r="B1018315" s="76"/>
      <c r="C1018315" s="75"/>
    </row>
    <row r="1018316" spans="2:3" x14ac:dyDescent="0.25">
      <c r="B1018316" s="76"/>
      <c r="C1018316" s="75"/>
    </row>
    <row r="1018317" spans="2:3" x14ac:dyDescent="0.25">
      <c r="B1018317" s="76"/>
      <c r="C1018317" s="75"/>
    </row>
    <row r="1018427" spans="2:3" x14ac:dyDescent="0.25">
      <c r="B1018427" s="76"/>
      <c r="C1018427" s="75"/>
    </row>
    <row r="1018428" spans="2:3" x14ac:dyDescent="0.25">
      <c r="B1018428" s="76"/>
      <c r="C1018428" s="75"/>
    </row>
    <row r="1018429" spans="2:3" x14ac:dyDescent="0.25">
      <c r="B1018429" s="76"/>
      <c r="C1018429" s="75"/>
    </row>
    <row r="1018430" spans="2:3" x14ac:dyDescent="0.25">
      <c r="B1018430" s="76"/>
      <c r="C1018430" s="75"/>
    </row>
    <row r="1018431" spans="2:3" x14ac:dyDescent="0.25">
      <c r="B1018431" s="76"/>
      <c r="C1018431" s="75"/>
    </row>
    <row r="1018432" spans="2:3" x14ac:dyDescent="0.25">
      <c r="B1018432" s="76"/>
      <c r="C1018432" s="75"/>
    </row>
    <row r="1018433" spans="2:3" x14ac:dyDescent="0.25">
      <c r="B1018433" s="76"/>
      <c r="C1018433" s="75"/>
    </row>
    <row r="1018434" spans="2:3" x14ac:dyDescent="0.25">
      <c r="B1018434" s="76"/>
      <c r="C1018434" s="75"/>
    </row>
    <row r="1018435" spans="2:3" x14ac:dyDescent="0.25">
      <c r="B1018435" s="76"/>
      <c r="C1018435" s="75"/>
    </row>
    <row r="1018436" spans="2:3" x14ac:dyDescent="0.25">
      <c r="B1018436" s="76"/>
      <c r="C1018436" s="75"/>
    </row>
    <row r="1018437" spans="2:3" x14ac:dyDescent="0.25">
      <c r="B1018437" s="76"/>
      <c r="C1018437" s="75"/>
    </row>
    <row r="1018438" spans="2:3" x14ac:dyDescent="0.25">
      <c r="B1018438" s="76"/>
      <c r="C1018438" s="75"/>
    </row>
    <row r="1018439" spans="2:3" x14ac:dyDescent="0.25">
      <c r="B1018439" s="76"/>
      <c r="C1018439" s="75"/>
    </row>
    <row r="1018549" spans="2:3" x14ac:dyDescent="0.25">
      <c r="B1018549" s="76"/>
      <c r="C1018549" s="75"/>
    </row>
    <row r="1018550" spans="2:3" x14ac:dyDescent="0.25">
      <c r="B1018550" s="76"/>
      <c r="C1018550" s="75"/>
    </row>
    <row r="1018551" spans="2:3" x14ac:dyDescent="0.25">
      <c r="B1018551" s="76"/>
      <c r="C1018551" s="75"/>
    </row>
    <row r="1018552" spans="2:3" x14ac:dyDescent="0.25">
      <c r="B1018552" s="76"/>
      <c r="C1018552" s="75"/>
    </row>
    <row r="1018553" spans="2:3" x14ac:dyDescent="0.25">
      <c r="B1018553" s="76"/>
      <c r="C1018553" s="75"/>
    </row>
    <row r="1018554" spans="2:3" x14ac:dyDescent="0.25">
      <c r="B1018554" s="76"/>
      <c r="C1018554" s="75"/>
    </row>
    <row r="1018555" spans="2:3" x14ac:dyDescent="0.25">
      <c r="B1018555" s="76"/>
      <c r="C1018555" s="75"/>
    </row>
    <row r="1018556" spans="2:3" x14ac:dyDescent="0.25">
      <c r="B1018556" s="76"/>
      <c r="C1018556" s="75"/>
    </row>
    <row r="1018557" spans="2:3" x14ac:dyDescent="0.25">
      <c r="B1018557" s="76"/>
      <c r="C1018557" s="75"/>
    </row>
    <row r="1018558" spans="2:3" x14ac:dyDescent="0.25">
      <c r="B1018558" s="76"/>
      <c r="C1018558" s="75"/>
    </row>
    <row r="1018559" spans="2:3" x14ac:dyDescent="0.25">
      <c r="B1018559" s="76"/>
      <c r="C1018559" s="75"/>
    </row>
    <row r="1018560" spans="2:3" x14ac:dyDescent="0.25">
      <c r="B1018560" s="76"/>
      <c r="C1018560" s="75"/>
    </row>
    <row r="1018561" spans="2:3" x14ac:dyDescent="0.25">
      <c r="B1018561" s="76"/>
      <c r="C1018561" s="75"/>
    </row>
    <row r="1018671" spans="2:3" x14ac:dyDescent="0.25">
      <c r="B1018671" s="76"/>
      <c r="C1018671" s="75"/>
    </row>
    <row r="1018672" spans="2:3" x14ac:dyDescent="0.25">
      <c r="B1018672" s="76"/>
      <c r="C1018672" s="75"/>
    </row>
    <row r="1018673" spans="2:3" x14ac:dyDescent="0.25">
      <c r="B1018673" s="76"/>
      <c r="C1018673" s="75"/>
    </row>
    <row r="1018674" spans="2:3" x14ac:dyDescent="0.25">
      <c r="B1018674" s="76"/>
      <c r="C1018674" s="75"/>
    </row>
    <row r="1018675" spans="2:3" x14ac:dyDescent="0.25">
      <c r="B1018675" s="76"/>
      <c r="C1018675" s="75"/>
    </row>
    <row r="1018676" spans="2:3" x14ac:dyDescent="0.25">
      <c r="B1018676" s="76"/>
      <c r="C1018676" s="75"/>
    </row>
    <row r="1018677" spans="2:3" x14ac:dyDescent="0.25">
      <c r="B1018677" s="76"/>
      <c r="C1018677" s="75"/>
    </row>
    <row r="1018678" spans="2:3" x14ac:dyDescent="0.25">
      <c r="B1018678" s="76"/>
      <c r="C1018678" s="75"/>
    </row>
    <row r="1018679" spans="2:3" x14ac:dyDescent="0.25">
      <c r="B1018679" s="76"/>
      <c r="C1018679" s="75"/>
    </row>
    <row r="1018680" spans="2:3" x14ac:dyDescent="0.25">
      <c r="B1018680" s="76"/>
      <c r="C1018680" s="75"/>
    </row>
    <row r="1018681" spans="2:3" x14ac:dyDescent="0.25">
      <c r="B1018681" s="76"/>
      <c r="C1018681" s="75"/>
    </row>
    <row r="1018682" spans="2:3" x14ac:dyDescent="0.25">
      <c r="B1018682" s="76"/>
      <c r="C1018682" s="75"/>
    </row>
    <row r="1018683" spans="2:3" x14ac:dyDescent="0.25">
      <c r="B1018683" s="76"/>
      <c r="C1018683" s="75"/>
    </row>
    <row r="1018793" spans="2:3" x14ac:dyDescent="0.25">
      <c r="B1018793" s="76"/>
      <c r="C1018793" s="75"/>
    </row>
    <row r="1018794" spans="2:3" x14ac:dyDescent="0.25">
      <c r="B1018794" s="76"/>
      <c r="C1018794" s="75"/>
    </row>
    <row r="1018795" spans="2:3" x14ac:dyDescent="0.25">
      <c r="B1018795" s="76"/>
      <c r="C1018795" s="75"/>
    </row>
    <row r="1018796" spans="2:3" x14ac:dyDescent="0.25">
      <c r="B1018796" s="76"/>
      <c r="C1018796" s="75"/>
    </row>
    <row r="1018797" spans="2:3" x14ac:dyDescent="0.25">
      <c r="B1018797" s="76"/>
      <c r="C1018797" s="75"/>
    </row>
    <row r="1018798" spans="2:3" x14ac:dyDescent="0.25">
      <c r="B1018798" s="76"/>
      <c r="C1018798" s="75"/>
    </row>
    <row r="1018799" spans="2:3" x14ac:dyDescent="0.25">
      <c r="B1018799" s="76"/>
      <c r="C1018799" s="75"/>
    </row>
    <row r="1018800" spans="2:3" x14ac:dyDescent="0.25">
      <c r="B1018800" s="76"/>
      <c r="C1018800" s="75"/>
    </row>
    <row r="1018801" spans="2:3" x14ac:dyDescent="0.25">
      <c r="B1018801" s="76"/>
      <c r="C1018801" s="75"/>
    </row>
    <row r="1018802" spans="2:3" x14ac:dyDescent="0.25">
      <c r="B1018802" s="76"/>
      <c r="C1018802" s="75"/>
    </row>
    <row r="1018803" spans="2:3" x14ac:dyDescent="0.25">
      <c r="B1018803" s="76"/>
      <c r="C1018803" s="75"/>
    </row>
    <row r="1018804" spans="2:3" x14ac:dyDescent="0.25">
      <c r="B1018804" s="76"/>
      <c r="C1018804" s="75"/>
    </row>
    <row r="1018805" spans="2:3" x14ac:dyDescent="0.25">
      <c r="B1018805" s="76"/>
      <c r="C1018805" s="75"/>
    </row>
    <row r="1018915" spans="2:3" x14ac:dyDescent="0.25">
      <c r="B1018915" s="76"/>
      <c r="C1018915" s="75"/>
    </row>
    <row r="1018916" spans="2:3" x14ac:dyDescent="0.25">
      <c r="B1018916" s="76"/>
      <c r="C1018916" s="75"/>
    </row>
    <row r="1018917" spans="2:3" x14ac:dyDescent="0.25">
      <c r="B1018917" s="76"/>
      <c r="C1018917" s="75"/>
    </row>
    <row r="1018918" spans="2:3" x14ac:dyDescent="0.25">
      <c r="B1018918" s="76"/>
      <c r="C1018918" s="75"/>
    </row>
    <row r="1018919" spans="2:3" x14ac:dyDescent="0.25">
      <c r="B1018919" s="76"/>
      <c r="C1018919" s="75"/>
    </row>
    <row r="1018920" spans="2:3" x14ac:dyDescent="0.25">
      <c r="B1018920" s="76"/>
      <c r="C1018920" s="75"/>
    </row>
    <row r="1018921" spans="2:3" x14ac:dyDescent="0.25">
      <c r="B1018921" s="76"/>
      <c r="C1018921" s="75"/>
    </row>
    <row r="1018922" spans="2:3" x14ac:dyDescent="0.25">
      <c r="B1018922" s="76"/>
      <c r="C1018922" s="75"/>
    </row>
    <row r="1018923" spans="2:3" x14ac:dyDescent="0.25">
      <c r="B1018923" s="76"/>
      <c r="C1018923" s="75"/>
    </row>
    <row r="1018924" spans="2:3" x14ac:dyDescent="0.25">
      <c r="B1018924" s="76"/>
      <c r="C1018924" s="75"/>
    </row>
    <row r="1018925" spans="2:3" x14ac:dyDescent="0.25">
      <c r="B1018925" s="76"/>
      <c r="C1018925" s="75"/>
    </row>
    <row r="1018926" spans="2:3" x14ac:dyDescent="0.25">
      <c r="B1018926" s="76"/>
      <c r="C1018926" s="75"/>
    </row>
    <row r="1018927" spans="2:3" x14ac:dyDescent="0.25">
      <c r="B1018927" s="76"/>
      <c r="C1018927" s="75"/>
    </row>
    <row r="1019037" spans="2:3" x14ac:dyDescent="0.25">
      <c r="B1019037" s="76"/>
      <c r="C1019037" s="75"/>
    </row>
    <row r="1019038" spans="2:3" x14ac:dyDescent="0.25">
      <c r="B1019038" s="76"/>
      <c r="C1019038" s="75"/>
    </row>
    <row r="1019039" spans="2:3" x14ac:dyDescent="0.25">
      <c r="B1019039" s="76"/>
      <c r="C1019039" s="75"/>
    </row>
    <row r="1019040" spans="2:3" x14ac:dyDescent="0.25">
      <c r="B1019040" s="76"/>
      <c r="C1019040" s="75"/>
    </row>
    <row r="1019041" spans="2:3" x14ac:dyDescent="0.25">
      <c r="B1019041" s="76"/>
      <c r="C1019041" s="75"/>
    </row>
    <row r="1019042" spans="2:3" x14ac:dyDescent="0.25">
      <c r="B1019042" s="76"/>
      <c r="C1019042" s="75"/>
    </row>
    <row r="1019043" spans="2:3" x14ac:dyDescent="0.25">
      <c r="B1019043" s="76"/>
      <c r="C1019043" s="75"/>
    </row>
    <row r="1019044" spans="2:3" x14ac:dyDescent="0.25">
      <c r="B1019044" s="76"/>
      <c r="C1019044" s="75"/>
    </row>
    <row r="1019045" spans="2:3" x14ac:dyDescent="0.25">
      <c r="B1019045" s="76"/>
      <c r="C1019045" s="75"/>
    </row>
    <row r="1019046" spans="2:3" x14ac:dyDescent="0.25">
      <c r="B1019046" s="76"/>
      <c r="C1019046" s="75"/>
    </row>
    <row r="1019047" spans="2:3" x14ac:dyDescent="0.25">
      <c r="B1019047" s="76"/>
      <c r="C1019047" s="75"/>
    </row>
    <row r="1019048" spans="2:3" x14ac:dyDescent="0.25">
      <c r="B1019048" s="76"/>
      <c r="C1019048" s="75"/>
    </row>
    <row r="1019049" spans="2:3" x14ac:dyDescent="0.25">
      <c r="B1019049" s="76"/>
      <c r="C1019049" s="75"/>
    </row>
    <row r="1019159" spans="2:3" x14ac:dyDescent="0.25">
      <c r="B1019159" s="76"/>
      <c r="C1019159" s="75"/>
    </row>
    <row r="1019160" spans="2:3" x14ac:dyDescent="0.25">
      <c r="B1019160" s="76"/>
      <c r="C1019160" s="75"/>
    </row>
    <row r="1019161" spans="2:3" x14ac:dyDescent="0.25">
      <c r="B1019161" s="76"/>
      <c r="C1019161" s="75"/>
    </row>
    <row r="1019162" spans="2:3" x14ac:dyDescent="0.25">
      <c r="B1019162" s="76"/>
      <c r="C1019162" s="75"/>
    </row>
    <row r="1019163" spans="2:3" x14ac:dyDescent="0.25">
      <c r="B1019163" s="76"/>
      <c r="C1019163" s="75"/>
    </row>
    <row r="1019164" spans="2:3" x14ac:dyDescent="0.25">
      <c r="B1019164" s="76"/>
      <c r="C1019164" s="75"/>
    </row>
    <row r="1019165" spans="2:3" x14ac:dyDescent="0.25">
      <c r="B1019165" s="76"/>
      <c r="C1019165" s="75"/>
    </row>
    <row r="1019166" spans="2:3" x14ac:dyDescent="0.25">
      <c r="B1019166" s="76"/>
      <c r="C1019166" s="75"/>
    </row>
    <row r="1019167" spans="2:3" x14ac:dyDescent="0.25">
      <c r="B1019167" s="76"/>
      <c r="C1019167" s="75"/>
    </row>
    <row r="1019168" spans="2:3" x14ac:dyDescent="0.25">
      <c r="B1019168" s="76"/>
      <c r="C1019168" s="75"/>
    </row>
    <row r="1019169" spans="2:3" x14ac:dyDescent="0.25">
      <c r="B1019169" s="76"/>
      <c r="C1019169" s="75"/>
    </row>
    <row r="1019170" spans="2:3" x14ac:dyDescent="0.25">
      <c r="B1019170" s="76"/>
      <c r="C1019170" s="75"/>
    </row>
    <row r="1019171" spans="2:3" x14ac:dyDescent="0.25">
      <c r="B1019171" s="76"/>
      <c r="C1019171" s="75"/>
    </row>
    <row r="1019281" spans="2:3" x14ac:dyDescent="0.25">
      <c r="B1019281" s="76"/>
      <c r="C1019281" s="75"/>
    </row>
    <row r="1019282" spans="2:3" x14ac:dyDescent="0.25">
      <c r="B1019282" s="76"/>
      <c r="C1019282" s="75"/>
    </row>
    <row r="1019283" spans="2:3" x14ac:dyDescent="0.25">
      <c r="B1019283" s="76"/>
      <c r="C1019283" s="75"/>
    </row>
    <row r="1019284" spans="2:3" x14ac:dyDescent="0.25">
      <c r="B1019284" s="76"/>
      <c r="C1019284" s="75"/>
    </row>
    <row r="1019285" spans="2:3" x14ac:dyDescent="0.25">
      <c r="B1019285" s="76"/>
      <c r="C1019285" s="75"/>
    </row>
    <row r="1019286" spans="2:3" x14ac:dyDescent="0.25">
      <c r="B1019286" s="76"/>
      <c r="C1019286" s="75"/>
    </row>
    <row r="1019287" spans="2:3" x14ac:dyDescent="0.25">
      <c r="B1019287" s="76"/>
      <c r="C1019287" s="75"/>
    </row>
    <row r="1019288" spans="2:3" x14ac:dyDescent="0.25">
      <c r="B1019288" s="76"/>
      <c r="C1019288" s="75"/>
    </row>
    <row r="1019289" spans="2:3" x14ac:dyDescent="0.25">
      <c r="B1019289" s="76"/>
      <c r="C1019289" s="75"/>
    </row>
    <row r="1019290" spans="2:3" x14ac:dyDescent="0.25">
      <c r="B1019290" s="76"/>
      <c r="C1019290" s="75"/>
    </row>
    <row r="1019291" spans="2:3" x14ac:dyDescent="0.25">
      <c r="B1019291" s="76"/>
      <c r="C1019291" s="75"/>
    </row>
    <row r="1019292" spans="2:3" x14ac:dyDescent="0.25">
      <c r="B1019292" s="76"/>
      <c r="C1019292" s="75"/>
    </row>
    <row r="1019293" spans="2:3" x14ac:dyDescent="0.25">
      <c r="B1019293" s="76"/>
      <c r="C1019293" s="75"/>
    </row>
    <row r="1019403" spans="2:3" x14ac:dyDescent="0.25">
      <c r="B1019403" s="76"/>
      <c r="C1019403" s="75"/>
    </row>
    <row r="1019404" spans="2:3" x14ac:dyDescent="0.25">
      <c r="B1019404" s="76"/>
      <c r="C1019404" s="75"/>
    </row>
    <row r="1019405" spans="2:3" x14ac:dyDescent="0.25">
      <c r="B1019405" s="76"/>
      <c r="C1019405" s="75"/>
    </row>
    <row r="1019406" spans="2:3" x14ac:dyDescent="0.25">
      <c r="B1019406" s="76"/>
      <c r="C1019406" s="75"/>
    </row>
    <row r="1019407" spans="2:3" x14ac:dyDescent="0.25">
      <c r="B1019407" s="76"/>
      <c r="C1019407" s="75"/>
    </row>
    <row r="1019408" spans="2:3" x14ac:dyDescent="0.25">
      <c r="B1019408" s="76"/>
      <c r="C1019408" s="75"/>
    </row>
    <row r="1019409" spans="2:3" x14ac:dyDescent="0.25">
      <c r="B1019409" s="76"/>
      <c r="C1019409" s="75"/>
    </row>
    <row r="1019410" spans="2:3" x14ac:dyDescent="0.25">
      <c r="B1019410" s="76"/>
      <c r="C1019410" s="75"/>
    </row>
    <row r="1019411" spans="2:3" x14ac:dyDescent="0.25">
      <c r="B1019411" s="76"/>
      <c r="C1019411" s="75"/>
    </row>
    <row r="1019412" spans="2:3" x14ac:dyDescent="0.25">
      <c r="B1019412" s="76"/>
      <c r="C1019412" s="75"/>
    </row>
    <row r="1019413" spans="2:3" x14ac:dyDescent="0.25">
      <c r="B1019413" s="76"/>
      <c r="C1019413" s="75"/>
    </row>
    <row r="1019414" spans="2:3" x14ac:dyDescent="0.25">
      <c r="B1019414" s="76"/>
      <c r="C1019414" s="75"/>
    </row>
    <row r="1019415" spans="2:3" x14ac:dyDescent="0.25">
      <c r="B1019415" s="76"/>
      <c r="C1019415" s="75"/>
    </row>
    <row r="1019525" spans="2:3" x14ac:dyDescent="0.25">
      <c r="B1019525" s="76"/>
      <c r="C1019525" s="75"/>
    </row>
    <row r="1019526" spans="2:3" x14ac:dyDescent="0.25">
      <c r="B1019526" s="76"/>
      <c r="C1019526" s="75"/>
    </row>
    <row r="1019527" spans="2:3" x14ac:dyDescent="0.25">
      <c r="B1019527" s="76"/>
      <c r="C1019527" s="75"/>
    </row>
    <row r="1019528" spans="2:3" x14ac:dyDescent="0.25">
      <c r="B1019528" s="76"/>
      <c r="C1019528" s="75"/>
    </row>
    <row r="1019529" spans="2:3" x14ac:dyDescent="0.25">
      <c r="B1019529" s="76"/>
      <c r="C1019529" s="75"/>
    </row>
    <row r="1019530" spans="2:3" x14ac:dyDescent="0.25">
      <c r="B1019530" s="76"/>
      <c r="C1019530" s="75"/>
    </row>
    <row r="1019531" spans="2:3" x14ac:dyDescent="0.25">
      <c r="B1019531" s="76"/>
      <c r="C1019531" s="75"/>
    </row>
    <row r="1019532" spans="2:3" x14ac:dyDescent="0.25">
      <c r="B1019532" s="76"/>
      <c r="C1019532" s="75"/>
    </row>
    <row r="1019533" spans="2:3" x14ac:dyDescent="0.25">
      <c r="B1019533" s="76"/>
      <c r="C1019533" s="75"/>
    </row>
    <row r="1019534" spans="2:3" x14ac:dyDescent="0.25">
      <c r="B1019534" s="76"/>
      <c r="C1019534" s="75"/>
    </row>
    <row r="1019535" spans="2:3" x14ac:dyDescent="0.25">
      <c r="B1019535" s="76"/>
      <c r="C1019535" s="75"/>
    </row>
    <row r="1019536" spans="2:3" x14ac:dyDescent="0.25">
      <c r="B1019536" s="76"/>
      <c r="C1019536" s="75"/>
    </row>
    <row r="1019537" spans="2:3" x14ac:dyDescent="0.25">
      <c r="B1019537" s="76"/>
      <c r="C1019537" s="75"/>
    </row>
    <row r="1019647" spans="2:3" x14ac:dyDescent="0.25">
      <c r="B1019647" s="76"/>
      <c r="C1019647" s="75"/>
    </row>
    <row r="1019648" spans="2:3" x14ac:dyDescent="0.25">
      <c r="B1019648" s="76"/>
      <c r="C1019648" s="75"/>
    </row>
    <row r="1019649" spans="2:3" x14ac:dyDescent="0.25">
      <c r="B1019649" s="76"/>
      <c r="C1019649" s="75"/>
    </row>
    <row r="1019650" spans="2:3" x14ac:dyDescent="0.25">
      <c r="B1019650" s="76"/>
      <c r="C1019650" s="75"/>
    </row>
    <row r="1019651" spans="2:3" x14ac:dyDescent="0.25">
      <c r="B1019651" s="76"/>
      <c r="C1019651" s="75"/>
    </row>
    <row r="1019652" spans="2:3" x14ac:dyDescent="0.25">
      <c r="B1019652" s="76"/>
      <c r="C1019652" s="75"/>
    </row>
    <row r="1019653" spans="2:3" x14ac:dyDescent="0.25">
      <c r="B1019653" s="76"/>
      <c r="C1019653" s="75"/>
    </row>
    <row r="1019654" spans="2:3" x14ac:dyDescent="0.25">
      <c r="B1019654" s="76"/>
      <c r="C1019654" s="75"/>
    </row>
    <row r="1019655" spans="2:3" x14ac:dyDescent="0.25">
      <c r="B1019655" s="76"/>
      <c r="C1019655" s="75"/>
    </row>
    <row r="1019656" spans="2:3" x14ac:dyDescent="0.25">
      <c r="B1019656" s="76"/>
      <c r="C1019656" s="75"/>
    </row>
    <row r="1019657" spans="2:3" x14ac:dyDescent="0.25">
      <c r="B1019657" s="76"/>
      <c r="C1019657" s="75"/>
    </row>
    <row r="1019658" spans="2:3" x14ac:dyDescent="0.25">
      <c r="B1019658" s="76"/>
      <c r="C1019658" s="75"/>
    </row>
    <row r="1019659" spans="2:3" x14ac:dyDescent="0.25">
      <c r="B1019659" s="76"/>
      <c r="C1019659" s="75"/>
    </row>
    <row r="1019769" spans="2:3" x14ac:dyDescent="0.25">
      <c r="B1019769" s="76"/>
      <c r="C1019769" s="75"/>
    </row>
    <row r="1019770" spans="2:3" x14ac:dyDescent="0.25">
      <c r="B1019770" s="76"/>
      <c r="C1019770" s="75"/>
    </row>
    <row r="1019771" spans="2:3" x14ac:dyDescent="0.25">
      <c r="B1019771" s="76"/>
      <c r="C1019771" s="75"/>
    </row>
    <row r="1019772" spans="2:3" x14ac:dyDescent="0.25">
      <c r="B1019772" s="76"/>
      <c r="C1019772" s="75"/>
    </row>
    <row r="1019773" spans="2:3" x14ac:dyDescent="0.25">
      <c r="B1019773" s="76"/>
      <c r="C1019773" s="75"/>
    </row>
    <row r="1019774" spans="2:3" x14ac:dyDescent="0.25">
      <c r="B1019774" s="76"/>
      <c r="C1019774" s="75"/>
    </row>
    <row r="1019775" spans="2:3" x14ac:dyDescent="0.25">
      <c r="B1019775" s="76"/>
      <c r="C1019775" s="75"/>
    </row>
    <row r="1019776" spans="2:3" x14ac:dyDescent="0.25">
      <c r="B1019776" s="76"/>
      <c r="C1019776" s="75"/>
    </row>
    <row r="1019777" spans="2:3" x14ac:dyDescent="0.25">
      <c r="B1019777" s="76"/>
      <c r="C1019777" s="75"/>
    </row>
    <row r="1019778" spans="2:3" x14ac:dyDescent="0.25">
      <c r="B1019778" s="76"/>
      <c r="C1019778" s="75"/>
    </row>
    <row r="1019779" spans="2:3" x14ac:dyDescent="0.25">
      <c r="B1019779" s="76"/>
      <c r="C1019779" s="75"/>
    </row>
    <row r="1019780" spans="2:3" x14ac:dyDescent="0.25">
      <c r="B1019780" s="76"/>
      <c r="C1019780" s="75"/>
    </row>
    <row r="1019781" spans="2:3" x14ac:dyDescent="0.25">
      <c r="B1019781" s="76"/>
      <c r="C1019781" s="75"/>
    </row>
    <row r="1019891" spans="2:3" x14ac:dyDescent="0.25">
      <c r="B1019891" s="76"/>
      <c r="C1019891" s="75"/>
    </row>
    <row r="1019892" spans="2:3" x14ac:dyDescent="0.25">
      <c r="B1019892" s="76"/>
      <c r="C1019892" s="75"/>
    </row>
    <row r="1019893" spans="2:3" x14ac:dyDescent="0.25">
      <c r="B1019893" s="76"/>
      <c r="C1019893" s="75"/>
    </row>
    <row r="1019894" spans="2:3" x14ac:dyDescent="0.25">
      <c r="B1019894" s="76"/>
      <c r="C1019894" s="75"/>
    </row>
    <row r="1019895" spans="2:3" x14ac:dyDescent="0.25">
      <c r="B1019895" s="76"/>
      <c r="C1019895" s="75"/>
    </row>
    <row r="1019896" spans="2:3" x14ac:dyDescent="0.25">
      <c r="B1019896" s="76"/>
      <c r="C1019896" s="75"/>
    </row>
    <row r="1019897" spans="2:3" x14ac:dyDescent="0.25">
      <c r="B1019897" s="76"/>
      <c r="C1019897" s="75"/>
    </row>
    <row r="1019898" spans="2:3" x14ac:dyDescent="0.25">
      <c r="B1019898" s="76"/>
      <c r="C1019898" s="75"/>
    </row>
    <row r="1019899" spans="2:3" x14ac:dyDescent="0.25">
      <c r="B1019899" s="76"/>
      <c r="C1019899" s="75"/>
    </row>
    <row r="1019900" spans="2:3" x14ac:dyDescent="0.25">
      <c r="B1019900" s="76"/>
      <c r="C1019900" s="75"/>
    </row>
    <row r="1019901" spans="2:3" x14ac:dyDescent="0.25">
      <c r="B1019901" s="76"/>
      <c r="C1019901" s="75"/>
    </row>
    <row r="1019902" spans="2:3" x14ac:dyDescent="0.25">
      <c r="B1019902" s="76"/>
      <c r="C1019902" s="75"/>
    </row>
    <row r="1019903" spans="2:3" x14ac:dyDescent="0.25">
      <c r="B1019903" s="76"/>
      <c r="C1019903" s="75"/>
    </row>
    <row r="1020013" spans="2:3" x14ac:dyDescent="0.25">
      <c r="B1020013" s="76"/>
      <c r="C1020013" s="75"/>
    </row>
    <row r="1020014" spans="2:3" x14ac:dyDescent="0.25">
      <c r="B1020014" s="76"/>
      <c r="C1020014" s="75"/>
    </row>
    <row r="1020015" spans="2:3" x14ac:dyDescent="0.25">
      <c r="B1020015" s="76"/>
      <c r="C1020015" s="75"/>
    </row>
    <row r="1020016" spans="2:3" x14ac:dyDescent="0.25">
      <c r="B1020016" s="76"/>
      <c r="C1020016" s="75"/>
    </row>
    <row r="1020017" spans="2:3" x14ac:dyDescent="0.25">
      <c r="B1020017" s="76"/>
      <c r="C1020017" s="75"/>
    </row>
    <row r="1020018" spans="2:3" x14ac:dyDescent="0.25">
      <c r="B1020018" s="76"/>
      <c r="C1020018" s="75"/>
    </row>
    <row r="1020019" spans="2:3" x14ac:dyDescent="0.25">
      <c r="B1020019" s="76"/>
      <c r="C1020019" s="75"/>
    </row>
    <row r="1020020" spans="2:3" x14ac:dyDescent="0.25">
      <c r="B1020020" s="76"/>
      <c r="C1020020" s="75"/>
    </row>
    <row r="1020021" spans="2:3" x14ac:dyDescent="0.25">
      <c r="B1020021" s="76"/>
      <c r="C1020021" s="75"/>
    </row>
    <row r="1020022" spans="2:3" x14ac:dyDescent="0.25">
      <c r="B1020022" s="76"/>
      <c r="C1020022" s="75"/>
    </row>
    <row r="1020023" spans="2:3" x14ac:dyDescent="0.25">
      <c r="B1020023" s="76"/>
      <c r="C1020023" s="75"/>
    </row>
    <row r="1020024" spans="2:3" x14ac:dyDescent="0.25">
      <c r="B1020024" s="76"/>
      <c r="C1020024" s="75"/>
    </row>
    <row r="1020025" spans="2:3" x14ac:dyDescent="0.25">
      <c r="B1020025" s="76"/>
      <c r="C1020025" s="75"/>
    </row>
    <row r="1020135" spans="2:3" x14ac:dyDescent="0.25">
      <c r="B1020135" s="76"/>
      <c r="C1020135" s="75"/>
    </row>
    <row r="1020136" spans="2:3" x14ac:dyDescent="0.25">
      <c r="B1020136" s="76"/>
      <c r="C1020136" s="75"/>
    </row>
    <row r="1020137" spans="2:3" x14ac:dyDescent="0.25">
      <c r="B1020137" s="76"/>
      <c r="C1020137" s="75"/>
    </row>
    <row r="1020138" spans="2:3" x14ac:dyDescent="0.25">
      <c r="B1020138" s="76"/>
      <c r="C1020138" s="75"/>
    </row>
    <row r="1020139" spans="2:3" x14ac:dyDescent="0.25">
      <c r="B1020139" s="76"/>
      <c r="C1020139" s="75"/>
    </row>
    <row r="1020140" spans="2:3" x14ac:dyDescent="0.25">
      <c r="B1020140" s="76"/>
      <c r="C1020140" s="75"/>
    </row>
    <row r="1020141" spans="2:3" x14ac:dyDescent="0.25">
      <c r="B1020141" s="76"/>
      <c r="C1020141" s="75"/>
    </row>
    <row r="1020142" spans="2:3" x14ac:dyDescent="0.25">
      <c r="B1020142" s="76"/>
      <c r="C1020142" s="75"/>
    </row>
    <row r="1020143" spans="2:3" x14ac:dyDescent="0.25">
      <c r="B1020143" s="76"/>
      <c r="C1020143" s="75"/>
    </row>
    <row r="1020144" spans="2:3" x14ac:dyDescent="0.25">
      <c r="B1020144" s="76"/>
      <c r="C1020144" s="75"/>
    </row>
    <row r="1020145" spans="2:3" x14ac:dyDescent="0.25">
      <c r="B1020145" s="76"/>
      <c r="C1020145" s="75"/>
    </row>
    <row r="1020146" spans="2:3" x14ac:dyDescent="0.25">
      <c r="B1020146" s="76"/>
      <c r="C1020146" s="75"/>
    </row>
    <row r="1020147" spans="2:3" x14ac:dyDescent="0.25">
      <c r="B1020147" s="76"/>
      <c r="C1020147" s="75"/>
    </row>
    <row r="1020257" spans="2:3" x14ac:dyDescent="0.25">
      <c r="B1020257" s="76"/>
      <c r="C1020257" s="75"/>
    </row>
    <row r="1020258" spans="2:3" x14ac:dyDescent="0.25">
      <c r="B1020258" s="76"/>
      <c r="C1020258" s="75"/>
    </row>
    <row r="1020259" spans="2:3" x14ac:dyDescent="0.25">
      <c r="B1020259" s="76"/>
      <c r="C1020259" s="75"/>
    </row>
    <row r="1020260" spans="2:3" x14ac:dyDescent="0.25">
      <c r="B1020260" s="76"/>
      <c r="C1020260" s="75"/>
    </row>
    <row r="1020261" spans="2:3" x14ac:dyDescent="0.25">
      <c r="B1020261" s="76"/>
      <c r="C1020261" s="75"/>
    </row>
    <row r="1020262" spans="2:3" x14ac:dyDescent="0.25">
      <c r="B1020262" s="76"/>
      <c r="C1020262" s="75"/>
    </row>
    <row r="1020263" spans="2:3" x14ac:dyDescent="0.25">
      <c r="B1020263" s="76"/>
      <c r="C1020263" s="75"/>
    </row>
    <row r="1020264" spans="2:3" x14ac:dyDescent="0.25">
      <c r="B1020264" s="76"/>
      <c r="C1020264" s="75"/>
    </row>
    <row r="1020265" spans="2:3" x14ac:dyDescent="0.25">
      <c r="B1020265" s="76"/>
      <c r="C1020265" s="75"/>
    </row>
    <row r="1020266" spans="2:3" x14ac:dyDescent="0.25">
      <c r="B1020266" s="76"/>
      <c r="C1020266" s="75"/>
    </row>
    <row r="1020267" spans="2:3" x14ac:dyDescent="0.25">
      <c r="B1020267" s="76"/>
      <c r="C1020267" s="75"/>
    </row>
    <row r="1020268" spans="2:3" x14ac:dyDescent="0.25">
      <c r="B1020268" s="76"/>
      <c r="C1020268" s="75"/>
    </row>
    <row r="1020269" spans="2:3" x14ac:dyDescent="0.25">
      <c r="B1020269" s="76"/>
      <c r="C1020269" s="75"/>
    </row>
    <row r="1020379" spans="2:3" x14ac:dyDescent="0.25">
      <c r="B1020379" s="76"/>
      <c r="C1020379" s="75"/>
    </row>
    <row r="1020380" spans="2:3" x14ac:dyDescent="0.25">
      <c r="B1020380" s="76"/>
      <c r="C1020380" s="75"/>
    </row>
    <row r="1020381" spans="2:3" x14ac:dyDescent="0.25">
      <c r="B1020381" s="76"/>
      <c r="C1020381" s="75"/>
    </row>
    <row r="1020382" spans="2:3" x14ac:dyDescent="0.25">
      <c r="B1020382" s="76"/>
      <c r="C1020382" s="75"/>
    </row>
    <row r="1020383" spans="2:3" x14ac:dyDescent="0.25">
      <c r="B1020383" s="76"/>
      <c r="C1020383" s="75"/>
    </row>
    <row r="1020384" spans="2:3" x14ac:dyDescent="0.25">
      <c r="B1020384" s="76"/>
      <c r="C1020384" s="75"/>
    </row>
    <row r="1020385" spans="2:3" x14ac:dyDescent="0.25">
      <c r="B1020385" s="76"/>
      <c r="C1020385" s="75"/>
    </row>
    <row r="1020386" spans="2:3" x14ac:dyDescent="0.25">
      <c r="B1020386" s="76"/>
      <c r="C1020386" s="75"/>
    </row>
    <row r="1020387" spans="2:3" x14ac:dyDescent="0.25">
      <c r="B1020387" s="76"/>
      <c r="C1020387" s="75"/>
    </row>
    <row r="1020388" spans="2:3" x14ac:dyDescent="0.25">
      <c r="B1020388" s="76"/>
      <c r="C1020388" s="75"/>
    </row>
    <row r="1020389" spans="2:3" x14ac:dyDescent="0.25">
      <c r="B1020389" s="76"/>
      <c r="C1020389" s="75"/>
    </row>
    <row r="1020390" spans="2:3" x14ac:dyDescent="0.25">
      <c r="B1020390" s="76"/>
      <c r="C1020390" s="75"/>
    </row>
    <row r="1020391" spans="2:3" x14ac:dyDescent="0.25">
      <c r="B1020391" s="76"/>
      <c r="C1020391" s="75"/>
    </row>
    <row r="1020501" spans="2:3" x14ac:dyDescent="0.25">
      <c r="B1020501" s="76"/>
      <c r="C1020501" s="75"/>
    </row>
    <row r="1020502" spans="2:3" x14ac:dyDescent="0.25">
      <c r="B1020502" s="76"/>
      <c r="C1020502" s="75"/>
    </row>
    <row r="1020503" spans="2:3" x14ac:dyDescent="0.25">
      <c r="B1020503" s="76"/>
      <c r="C1020503" s="75"/>
    </row>
    <row r="1020504" spans="2:3" x14ac:dyDescent="0.25">
      <c r="B1020504" s="76"/>
      <c r="C1020504" s="75"/>
    </row>
    <row r="1020505" spans="2:3" x14ac:dyDescent="0.25">
      <c r="B1020505" s="76"/>
      <c r="C1020505" s="75"/>
    </row>
    <row r="1020506" spans="2:3" x14ac:dyDescent="0.25">
      <c r="B1020506" s="76"/>
      <c r="C1020506" s="75"/>
    </row>
    <row r="1020507" spans="2:3" x14ac:dyDescent="0.25">
      <c r="B1020507" s="76"/>
      <c r="C1020507" s="75"/>
    </row>
    <row r="1020508" spans="2:3" x14ac:dyDescent="0.25">
      <c r="B1020508" s="76"/>
      <c r="C1020508" s="75"/>
    </row>
    <row r="1020509" spans="2:3" x14ac:dyDescent="0.25">
      <c r="B1020509" s="76"/>
      <c r="C1020509" s="75"/>
    </row>
    <row r="1020510" spans="2:3" x14ac:dyDescent="0.25">
      <c r="B1020510" s="76"/>
      <c r="C1020510" s="75"/>
    </row>
    <row r="1020511" spans="2:3" x14ac:dyDescent="0.25">
      <c r="B1020511" s="76"/>
      <c r="C1020511" s="75"/>
    </row>
    <row r="1020512" spans="2:3" x14ac:dyDescent="0.25">
      <c r="B1020512" s="76"/>
      <c r="C1020512" s="75"/>
    </row>
    <row r="1020513" spans="2:3" x14ac:dyDescent="0.25">
      <c r="B1020513" s="76"/>
      <c r="C1020513" s="75"/>
    </row>
    <row r="1020623" spans="2:3" x14ac:dyDescent="0.25">
      <c r="B1020623" s="76"/>
      <c r="C1020623" s="75"/>
    </row>
    <row r="1020624" spans="2:3" x14ac:dyDescent="0.25">
      <c r="B1020624" s="76"/>
      <c r="C1020624" s="75"/>
    </row>
    <row r="1020625" spans="2:3" x14ac:dyDescent="0.25">
      <c r="B1020625" s="76"/>
      <c r="C1020625" s="75"/>
    </row>
    <row r="1020626" spans="2:3" x14ac:dyDescent="0.25">
      <c r="B1020626" s="76"/>
      <c r="C1020626" s="75"/>
    </row>
    <row r="1020627" spans="2:3" x14ac:dyDescent="0.25">
      <c r="B1020627" s="76"/>
      <c r="C1020627" s="75"/>
    </row>
    <row r="1020628" spans="2:3" x14ac:dyDescent="0.25">
      <c r="B1020628" s="76"/>
      <c r="C1020628" s="75"/>
    </row>
    <row r="1020629" spans="2:3" x14ac:dyDescent="0.25">
      <c r="B1020629" s="76"/>
      <c r="C1020629" s="75"/>
    </row>
    <row r="1020630" spans="2:3" x14ac:dyDescent="0.25">
      <c r="B1020630" s="76"/>
      <c r="C1020630" s="75"/>
    </row>
    <row r="1020631" spans="2:3" x14ac:dyDescent="0.25">
      <c r="B1020631" s="76"/>
      <c r="C1020631" s="75"/>
    </row>
    <row r="1020632" spans="2:3" x14ac:dyDescent="0.25">
      <c r="B1020632" s="76"/>
      <c r="C1020632" s="75"/>
    </row>
    <row r="1020633" spans="2:3" x14ac:dyDescent="0.25">
      <c r="B1020633" s="76"/>
      <c r="C1020633" s="75"/>
    </row>
    <row r="1020634" spans="2:3" x14ac:dyDescent="0.25">
      <c r="B1020634" s="76"/>
      <c r="C1020634" s="75"/>
    </row>
    <row r="1020635" spans="2:3" x14ac:dyDescent="0.25">
      <c r="B1020635" s="76"/>
      <c r="C1020635" s="75"/>
    </row>
    <row r="1020745" spans="2:3" x14ac:dyDescent="0.25">
      <c r="B1020745" s="76"/>
      <c r="C1020745" s="75"/>
    </row>
    <row r="1020746" spans="2:3" x14ac:dyDescent="0.25">
      <c r="B1020746" s="76"/>
      <c r="C1020746" s="75"/>
    </row>
    <row r="1020747" spans="2:3" x14ac:dyDescent="0.25">
      <c r="B1020747" s="76"/>
      <c r="C1020747" s="75"/>
    </row>
    <row r="1020748" spans="2:3" x14ac:dyDescent="0.25">
      <c r="B1020748" s="76"/>
      <c r="C1020748" s="75"/>
    </row>
    <row r="1020749" spans="2:3" x14ac:dyDescent="0.25">
      <c r="B1020749" s="76"/>
      <c r="C1020749" s="75"/>
    </row>
    <row r="1020750" spans="2:3" x14ac:dyDescent="0.25">
      <c r="B1020750" s="76"/>
      <c r="C1020750" s="75"/>
    </row>
    <row r="1020751" spans="2:3" x14ac:dyDescent="0.25">
      <c r="B1020751" s="76"/>
      <c r="C1020751" s="75"/>
    </row>
    <row r="1020752" spans="2:3" x14ac:dyDescent="0.25">
      <c r="B1020752" s="76"/>
      <c r="C1020752" s="75"/>
    </row>
    <row r="1020753" spans="2:3" x14ac:dyDescent="0.25">
      <c r="B1020753" s="76"/>
      <c r="C1020753" s="75"/>
    </row>
    <row r="1020754" spans="2:3" x14ac:dyDescent="0.25">
      <c r="B1020754" s="76"/>
      <c r="C1020754" s="75"/>
    </row>
    <row r="1020755" spans="2:3" x14ac:dyDescent="0.25">
      <c r="B1020755" s="76"/>
      <c r="C1020755" s="75"/>
    </row>
    <row r="1020756" spans="2:3" x14ac:dyDescent="0.25">
      <c r="B1020756" s="76"/>
      <c r="C1020756" s="75"/>
    </row>
    <row r="1020757" spans="2:3" x14ac:dyDescent="0.25">
      <c r="B1020757" s="76"/>
      <c r="C1020757" s="75"/>
    </row>
    <row r="1020867" spans="2:3" x14ac:dyDescent="0.25">
      <c r="B1020867" s="76"/>
      <c r="C1020867" s="75"/>
    </row>
    <row r="1020868" spans="2:3" x14ac:dyDescent="0.25">
      <c r="B1020868" s="76"/>
      <c r="C1020868" s="75"/>
    </row>
    <row r="1020869" spans="2:3" x14ac:dyDescent="0.25">
      <c r="B1020869" s="76"/>
      <c r="C1020869" s="75"/>
    </row>
    <row r="1020870" spans="2:3" x14ac:dyDescent="0.25">
      <c r="B1020870" s="76"/>
      <c r="C1020870" s="75"/>
    </row>
    <row r="1020871" spans="2:3" x14ac:dyDescent="0.25">
      <c r="B1020871" s="76"/>
      <c r="C1020871" s="75"/>
    </row>
    <row r="1020872" spans="2:3" x14ac:dyDescent="0.25">
      <c r="B1020872" s="76"/>
      <c r="C1020872" s="75"/>
    </row>
    <row r="1020873" spans="2:3" x14ac:dyDescent="0.25">
      <c r="B1020873" s="76"/>
      <c r="C1020873" s="75"/>
    </row>
    <row r="1020874" spans="2:3" x14ac:dyDescent="0.25">
      <c r="B1020874" s="76"/>
      <c r="C1020874" s="75"/>
    </row>
    <row r="1020875" spans="2:3" x14ac:dyDescent="0.25">
      <c r="B1020875" s="76"/>
      <c r="C1020875" s="75"/>
    </row>
    <row r="1020876" spans="2:3" x14ac:dyDescent="0.25">
      <c r="B1020876" s="76"/>
      <c r="C1020876" s="75"/>
    </row>
    <row r="1020877" spans="2:3" x14ac:dyDescent="0.25">
      <c r="B1020877" s="76"/>
      <c r="C1020877" s="75"/>
    </row>
    <row r="1020878" spans="2:3" x14ac:dyDescent="0.25">
      <c r="B1020878" s="76"/>
      <c r="C1020878" s="75"/>
    </row>
    <row r="1020879" spans="2:3" x14ac:dyDescent="0.25">
      <c r="B1020879" s="76"/>
      <c r="C1020879" s="75"/>
    </row>
    <row r="1020989" spans="2:3" x14ac:dyDescent="0.25">
      <c r="B1020989" s="76"/>
      <c r="C1020989" s="75"/>
    </row>
    <row r="1020990" spans="2:3" x14ac:dyDescent="0.25">
      <c r="B1020990" s="76"/>
      <c r="C1020990" s="75"/>
    </row>
    <row r="1020991" spans="2:3" x14ac:dyDescent="0.25">
      <c r="B1020991" s="76"/>
      <c r="C1020991" s="75"/>
    </row>
    <row r="1020992" spans="2:3" x14ac:dyDescent="0.25">
      <c r="B1020992" s="76"/>
      <c r="C1020992" s="75"/>
    </row>
    <row r="1020993" spans="2:3" x14ac:dyDescent="0.25">
      <c r="B1020993" s="76"/>
      <c r="C1020993" s="75"/>
    </row>
    <row r="1020994" spans="2:3" x14ac:dyDescent="0.25">
      <c r="B1020994" s="76"/>
      <c r="C1020994" s="75"/>
    </row>
    <row r="1020995" spans="2:3" x14ac:dyDescent="0.25">
      <c r="B1020995" s="76"/>
      <c r="C1020995" s="75"/>
    </row>
    <row r="1020996" spans="2:3" x14ac:dyDescent="0.25">
      <c r="B1020996" s="76"/>
      <c r="C1020996" s="75"/>
    </row>
    <row r="1020997" spans="2:3" x14ac:dyDescent="0.25">
      <c r="B1020997" s="76"/>
      <c r="C1020997" s="75"/>
    </row>
    <row r="1020998" spans="2:3" x14ac:dyDescent="0.25">
      <c r="B1020998" s="76"/>
      <c r="C1020998" s="75"/>
    </row>
    <row r="1020999" spans="2:3" x14ac:dyDescent="0.25">
      <c r="B1020999" s="76"/>
      <c r="C1020999" s="75"/>
    </row>
    <row r="1021000" spans="2:3" x14ac:dyDescent="0.25">
      <c r="B1021000" s="76"/>
      <c r="C1021000" s="75"/>
    </row>
    <row r="1021001" spans="2:3" x14ac:dyDescent="0.25">
      <c r="B1021001" s="76"/>
      <c r="C1021001" s="75"/>
    </row>
    <row r="1021111" spans="2:3" x14ac:dyDescent="0.25">
      <c r="B1021111" s="76"/>
      <c r="C1021111" s="75"/>
    </row>
    <row r="1021112" spans="2:3" x14ac:dyDescent="0.25">
      <c r="B1021112" s="76"/>
      <c r="C1021112" s="75"/>
    </row>
    <row r="1021113" spans="2:3" x14ac:dyDescent="0.25">
      <c r="B1021113" s="76"/>
      <c r="C1021113" s="75"/>
    </row>
    <row r="1021114" spans="2:3" x14ac:dyDescent="0.25">
      <c r="B1021114" s="76"/>
      <c r="C1021114" s="75"/>
    </row>
    <row r="1021115" spans="2:3" x14ac:dyDescent="0.25">
      <c r="B1021115" s="76"/>
      <c r="C1021115" s="75"/>
    </row>
    <row r="1021116" spans="2:3" x14ac:dyDescent="0.25">
      <c r="B1021116" s="76"/>
      <c r="C1021116" s="75"/>
    </row>
    <row r="1021117" spans="2:3" x14ac:dyDescent="0.25">
      <c r="B1021117" s="76"/>
      <c r="C1021117" s="75"/>
    </row>
    <row r="1021118" spans="2:3" x14ac:dyDescent="0.25">
      <c r="B1021118" s="76"/>
      <c r="C1021118" s="75"/>
    </row>
    <row r="1021119" spans="2:3" x14ac:dyDescent="0.25">
      <c r="B1021119" s="76"/>
      <c r="C1021119" s="75"/>
    </row>
    <row r="1021120" spans="2:3" x14ac:dyDescent="0.25">
      <c r="B1021120" s="76"/>
      <c r="C1021120" s="75"/>
    </row>
    <row r="1021121" spans="2:3" x14ac:dyDescent="0.25">
      <c r="B1021121" s="76"/>
      <c r="C1021121" s="75"/>
    </row>
    <row r="1021122" spans="2:3" x14ac:dyDescent="0.25">
      <c r="B1021122" s="76"/>
      <c r="C1021122" s="75"/>
    </row>
    <row r="1021123" spans="2:3" x14ac:dyDescent="0.25">
      <c r="B1021123" s="76"/>
      <c r="C1021123" s="75"/>
    </row>
    <row r="1021233" spans="2:3" x14ac:dyDescent="0.25">
      <c r="B1021233" s="76"/>
      <c r="C1021233" s="75"/>
    </row>
    <row r="1021234" spans="2:3" x14ac:dyDescent="0.25">
      <c r="B1021234" s="76"/>
      <c r="C1021234" s="75"/>
    </row>
    <row r="1021235" spans="2:3" x14ac:dyDescent="0.25">
      <c r="B1021235" s="76"/>
      <c r="C1021235" s="75"/>
    </row>
    <row r="1021236" spans="2:3" x14ac:dyDescent="0.25">
      <c r="B1021236" s="76"/>
      <c r="C1021236" s="75"/>
    </row>
    <row r="1021237" spans="2:3" x14ac:dyDescent="0.25">
      <c r="B1021237" s="76"/>
      <c r="C1021237" s="75"/>
    </row>
    <row r="1021238" spans="2:3" x14ac:dyDescent="0.25">
      <c r="B1021238" s="76"/>
      <c r="C1021238" s="75"/>
    </row>
    <row r="1021239" spans="2:3" x14ac:dyDescent="0.25">
      <c r="B1021239" s="76"/>
      <c r="C1021239" s="75"/>
    </row>
    <row r="1021240" spans="2:3" x14ac:dyDescent="0.25">
      <c r="B1021240" s="76"/>
      <c r="C1021240" s="75"/>
    </row>
    <row r="1021241" spans="2:3" x14ac:dyDescent="0.25">
      <c r="B1021241" s="76"/>
      <c r="C1021241" s="75"/>
    </row>
    <row r="1021242" spans="2:3" x14ac:dyDescent="0.25">
      <c r="B1021242" s="76"/>
      <c r="C1021242" s="75"/>
    </row>
    <row r="1021243" spans="2:3" x14ac:dyDescent="0.25">
      <c r="B1021243" s="76"/>
      <c r="C1021243" s="75"/>
    </row>
    <row r="1021244" spans="2:3" x14ac:dyDescent="0.25">
      <c r="B1021244" s="76"/>
      <c r="C1021244" s="75"/>
    </row>
    <row r="1021245" spans="2:3" x14ac:dyDescent="0.25">
      <c r="B1021245" s="76"/>
      <c r="C1021245" s="75"/>
    </row>
    <row r="1021355" spans="2:3" x14ac:dyDescent="0.25">
      <c r="B1021355" s="76"/>
      <c r="C1021355" s="75"/>
    </row>
    <row r="1021356" spans="2:3" x14ac:dyDescent="0.25">
      <c r="B1021356" s="76"/>
      <c r="C1021356" s="75"/>
    </row>
    <row r="1021357" spans="2:3" x14ac:dyDescent="0.25">
      <c r="B1021357" s="76"/>
      <c r="C1021357" s="75"/>
    </row>
    <row r="1021358" spans="2:3" x14ac:dyDescent="0.25">
      <c r="B1021358" s="76"/>
      <c r="C1021358" s="75"/>
    </row>
    <row r="1021359" spans="2:3" x14ac:dyDescent="0.25">
      <c r="B1021359" s="76"/>
      <c r="C1021359" s="75"/>
    </row>
    <row r="1021360" spans="2:3" x14ac:dyDescent="0.25">
      <c r="B1021360" s="76"/>
      <c r="C1021360" s="75"/>
    </row>
    <row r="1021361" spans="2:3" x14ac:dyDescent="0.25">
      <c r="B1021361" s="76"/>
      <c r="C1021361" s="75"/>
    </row>
    <row r="1021362" spans="2:3" x14ac:dyDescent="0.25">
      <c r="B1021362" s="76"/>
      <c r="C1021362" s="75"/>
    </row>
    <row r="1021363" spans="2:3" x14ac:dyDescent="0.25">
      <c r="B1021363" s="76"/>
      <c r="C1021363" s="75"/>
    </row>
    <row r="1021364" spans="2:3" x14ac:dyDescent="0.25">
      <c r="B1021364" s="76"/>
      <c r="C1021364" s="75"/>
    </row>
    <row r="1021365" spans="2:3" x14ac:dyDescent="0.25">
      <c r="B1021365" s="76"/>
      <c r="C1021365" s="75"/>
    </row>
    <row r="1021366" spans="2:3" x14ac:dyDescent="0.25">
      <c r="B1021366" s="76"/>
      <c r="C1021366" s="75"/>
    </row>
    <row r="1021367" spans="2:3" x14ac:dyDescent="0.25">
      <c r="B1021367" s="76"/>
      <c r="C1021367" s="75"/>
    </row>
    <row r="1021477" spans="2:3" x14ac:dyDescent="0.25">
      <c r="B1021477" s="76"/>
      <c r="C1021477" s="75"/>
    </row>
    <row r="1021478" spans="2:3" x14ac:dyDescent="0.25">
      <c r="B1021478" s="76"/>
      <c r="C1021478" s="75"/>
    </row>
    <row r="1021479" spans="2:3" x14ac:dyDescent="0.25">
      <c r="B1021479" s="76"/>
      <c r="C1021479" s="75"/>
    </row>
    <row r="1021480" spans="2:3" x14ac:dyDescent="0.25">
      <c r="B1021480" s="76"/>
      <c r="C1021480" s="75"/>
    </row>
    <row r="1021481" spans="2:3" x14ac:dyDescent="0.25">
      <c r="B1021481" s="76"/>
      <c r="C1021481" s="75"/>
    </row>
    <row r="1021482" spans="2:3" x14ac:dyDescent="0.25">
      <c r="B1021482" s="76"/>
      <c r="C1021482" s="75"/>
    </row>
    <row r="1021483" spans="2:3" x14ac:dyDescent="0.25">
      <c r="B1021483" s="76"/>
      <c r="C1021483" s="75"/>
    </row>
    <row r="1021484" spans="2:3" x14ac:dyDescent="0.25">
      <c r="B1021484" s="76"/>
      <c r="C1021484" s="75"/>
    </row>
    <row r="1021485" spans="2:3" x14ac:dyDescent="0.25">
      <c r="B1021485" s="76"/>
      <c r="C1021485" s="75"/>
    </row>
    <row r="1021486" spans="2:3" x14ac:dyDescent="0.25">
      <c r="B1021486" s="76"/>
      <c r="C1021486" s="75"/>
    </row>
    <row r="1021487" spans="2:3" x14ac:dyDescent="0.25">
      <c r="B1021487" s="76"/>
      <c r="C1021487" s="75"/>
    </row>
    <row r="1021488" spans="2:3" x14ac:dyDescent="0.25">
      <c r="B1021488" s="76"/>
      <c r="C1021488" s="75"/>
    </row>
    <row r="1021489" spans="2:3" x14ac:dyDescent="0.25">
      <c r="B1021489" s="76"/>
      <c r="C1021489" s="75"/>
    </row>
    <row r="1021599" spans="2:3" x14ac:dyDescent="0.25">
      <c r="B1021599" s="76"/>
      <c r="C1021599" s="75"/>
    </row>
    <row r="1021600" spans="2:3" x14ac:dyDescent="0.25">
      <c r="B1021600" s="76"/>
      <c r="C1021600" s="75"/>
    </row>
    <row r="1021601" spans="2:3" x14ac:dyDescent="0.25">
      <c r="B1021601" s="76"/>
      <c r="C1021601" s="75"/>
    </row>
    <row r="1021602" spans="2:3" x14ac:dyDescent="0.25">
      <c r="B1021602" s="76"/>
      <c r="C1021602" s="75"/>
    </row>
    <row r="1021603" spans="2:3" x14ac:dyDescent="0.25">
      <c r="B1021603" s="76"/>
      <c r="C1021603" s="75"/>
    </row>
    <row r="1021604" spans="2:3" x14ac:dyDescent="0.25">
      <c r="B1021604" s="76"/>
      <c r="C1021604" s="75"/>
    </row>
    <row r="1021605" spans="2:3" x14ac:dyDescent="0.25">
      <c r="B1021605" s="76"/>
      <c r="C1021605" s="75"/>
    </row>
    <row r="1021606" spans="2:3" x14ac:dyDescent="0.25">
      <c r="B1021606" s="76"/>
      <c r="C1021606" s="75"/>
    </row>
    <row r="1021607" spans="2:3" x14ac:dyDescent="0.25">
      <c r="B1021607" s="76"/>
      <c r="C1021607" s="75"/>
    </row>
    <row r="1021608" spans="2:3" x14ac:dyDescent="0.25">
      <c r="B1021608" s="76"/>
      <c r="C1021608" s="75"/>
    </row>
    <row r="1021609" spans="2:3" x14ac:dyDescent="0.25">
      <c r="B1021609" s="76"/>
      <c r="C1021609" s="75"/>
    </row>
    <row r="1021610" spans="2:3" x14ac:dyDescent="0.25">
      <c r="B1021610" s="76"/>
      <c r="C1021610" s="75"/>
    </row>
    <row r="1021611" spans="2:3" x14ac:dyDescent="0.25">
      <c r="B1021611" s="76"/>
      <c r="C1021611" s="75"/>
    </row>
    <row r="1021721" spans="2:3" x14ac:dyDescent="0.25">
      <c r="B1021721" s="76"/>
      <c r="C1021721" s="75"/>
    </row>
    <row r="1021722" spans="2:3" x14ac:dyDescent="0.25">
      <c r="B1021722" s="76"/>
      <c r="C1021722" s="75"/>
    </row>
    <row r="1021723" spans="2:3" x14ac:dyDescent="0.25">
      <c r="B1021723" s="76"/>
      <c r="C1021723" s="75"/>
    </row>
    <row r="1021724" spans="2:3" x14ac:dyDescent="0.25">
      <c r="B1021724" s="76"/>
      <c r="C1021724" s="75"/>
    </row>
    <row r="1021725" spans="2:3" x14ac:dyDescent="0.25">
      <c r="B1021725" s="76"/>
      <c r="C1021725" s="75"/>
    </row>
    <row r="1021726" spans="2:3" x14ac:dyDescent="0.25">
      <c r="B1021726" s="76"/>
      <c r="C1021726" s="75"/>
    </row>
    <row r="1021727" spans="2:3" x14ac:dyDescent="0.25">
      <c r="B1021727" s="76"/>
      <c r="C1021727" s="75"/>
    </row>
    <row r="1021728" spans="2:3" x14ac:dyDescent="0.25">
      <c r="B1021728" s="76"/>
      <c r="C1021728" s="75"/>
    </row>
    <row r="1021729" spans="2:3" x14ac:dyDescent="0.25">
      <c r="B1021729" s="76"/>
      <c r="C1021729" s="75"/>
    </row>
    <row r="1021730" spans="2:3" x14ac:dyDescent="0.25">
      <c r="B1021730" s="76"/>
      <c r="C1021730" s="75"/>
    </row>
    <row r="1021731" spans="2:3" x14ac:dyDescent="0.25">
      <c r="B1021731" s="76"/>
      <c r="C1021731" s="75"/>
    </row>
    <row r="1021732" spans="2:3" x14ac:dyDescent="0.25">
      <c r="B1021732" s="76"/>
      <c r="C1021732" s="75"/>
    </row>
    <row r="1021733" spans="2:3" x14ac:dyDescent="0.25">
      <c r="B1021733" s="76"/>
      <c r="C1021733" s="75"/>
    </row>
    <row r="1021843" spans="2:3" x14ac:dyDescent="0.25">
      <c r="B1021843" s="76"/>
      <c r="C1021843" s="75"/>
    </row>
    <row r="1021844" spans="2:3" x14ac:dyDescent="0.25">
      <c r="B1021844" s="76"/>
      <c r="C1021844" s="75"/>
    </row>
    <row r="1021845" spans="2:3" x14ac:dyDescent="0.25">
      <c r="B1021845" s="76"/>
      <c r="C1021845" s="75"/>
    </row>
    <row r="1021846" spans="2:3" x14ac:dyDescent="0.25">
      <c r="B1021846" s="76"/>
      <c r="C1021846" s="75"/>
    </row>
    <row r="1021847" spans="2:3" x14ac:dyDescent="0.25">
      <c r="B1021847" s="76"/>
      <c r="C1021847" s="75"/>
    </row>
    <row r="1021848" spans="2:3" x14ac:dyDescent="0.25">
      <c r="B1021848" s="76"/>
      <c r="C1021848" s="75"/>
    </row>
    <row r="1021849" spans="2:3" x14ac:dyDescent="0.25">
      <c r="B1021849" s="76"/>
      <c r="C1021849" s="75"/>
    </row>
    <row r="1021850" spans="2:3" x14ac:dyDescent="0.25">
      <c r="B1021850" s="76"/>
      <c r="C1021850" s="75"/>
    </row>
    <row r="1021851" spans="2:3" x14ac:dyDescent="0.25">
      <c r="B1021851" s="76"/>
      <c r="C1021851" s="75"/>
    </row>
    <row r="1021852" spans="2:3" x14ac:dyDescent="0.25">
      <c r="B1021852" s="76"/>
      <c r="C1021852" s="75"/>
    </row>
    <row r="1021853" spans="2:3" x14ac:dyDescent="0.25">
      <c r="B1021853" s="76"/>
      <c r="C1021853" s="75"/>
    </row>
    <row r="1021854" spans="2:3" x14ac:dyDescent="0.25">
      <c r="B1021854" s="76"/>
      <c r="C1021854" s="75"/>
    </row>
    <row r="1021855" spans="2:3" x14ac:dyDescent="0.25">
      <c r="B1021855" s="76"/>
      <c r="C1021855" s="75"/>
    </row>
    <row r="1021965" spans="2:3" x14ac:dyDescent="0.25">
      <c r="B1021965" s="76"/>
      <c r="C1021965" s="75"/>
    </row>
    <row r="1021966" spans="2:3" x14ac:dyDescent="0.25">
      <c r="B1021966" s="76"/>
      <c r="C1021966" s="75"/>
    </row>
    <row r="1021967" spans="2:3" x14ac:dyDescent="0.25">
      <c r="B1021967" s="76"/>
      <c r="C1021967" s="75"/>
    </row>
    <row r="1021968" spans="2:3" x14ac:dyDescent="0.25">
      <c r="B1021968" s="76"/>
      <c r="C1021968" s="75"/>
    </row>
    <row r="1021969" spans="2:3" x14ac:dyDescent="0.25">
      <c r="B1021969" s="76"/>
      <c r="C1021969" s="75"/>
    </row>
    <row r="1021970" spans="2:3" x14ac:dyDescent="0.25">
      <c r="B1021970" s="76"/>
      <c r="C1021970" s="75"/>
    </row>
    <row r="1021971" spans="2:3" x14ac:dyDescent="0.25">
      <c r="B1021971" s="76"/>
      <c r="C1021971" s="75"/>
    </row>
    <row r="1021972" spans="2:3" x14ac:dyDescent="0.25">
      <c r="B1021972" s="76"/>
      <c r="C1021972" s="75"/>
    </row>
    <row r="1021973" spans="2:3" x14ac:dyDescent="0.25">
      <c r="B1021973" s="76"/>
      <c r="C1021973" s="75"/>
    </row>
    <row r="1021974" spans="2:3" x14ac:dyDescent="0.25">
      <c r="B1021974" s="76"/>
      <c r="C1021974" s="75"/>
    </row>
    <row r="1021975" spans="2:3" x14ac:dyDescent="0.25">
      <c r="B1021975" s="76"/>
      <c r="C1021975" s="75"/>
    </row>
    <row r="1021976" spans="2:3" x14ac:dyDescent="0.25">
      <c r="B1021976" s="76"/>
      <c r="C1021976" s="75"/>
    </row>
    <row r="1021977" spans="2:3" x14ac:dyDescent="0.25">
      <c r="B1021977" s="76"/>
      <c r="C1021977" s="75"/>
    </row>
    <row r="1022087" spans="2:3" x14ac:dyDescent="0.25">
      <c r="B1022087" s="76"/>
      <c r="C1022087" s="75"/>
    </row>
    <row r="1022088" spans="2:3" x14ac:dyDescent="0.25">
      <c r="B1022088" s="76"/>
      <c r="C1022088" s="75"/>
    </row>
    <row r="1022089" spans="2:3" x14ac:dyDescent="0.25">
      <c r="B1022089" s="76"/>
      <c r="C1022089" s="75"/>
    </row>
    <row r="1022090" spans="2:3" x14ac:dyDescent="0.25">
      <c r="B1022090" s="76"/>
      <c r="C1022090" s="75"/>
    </row>
    <row r="1022091" spans="2:3" x14ac:dyDescent="0.25">
      <c r="B1022091" s="76"/>
      <c r="C1022091" s="75"/>
    </row>
    <row r="1022092" spans="2:3" x14ac:dyDescent="0.25">
      <c r="B1022092" s="76"/>
      <c r="C1022092" s="75"/>
    </row>
    <row r="1022093" spans="2:3" x14ac:dyDescent="0.25">
      <c r="B1022093" s="76"/>
      <c r="C1022093" s="75"/>
    </row>
    <row r="1022094" spans="2:3" x14ac:dyDescent="0.25">
      <c r="B1022094" s="76"/>
      <c r="C1022094" s="75"/>
    </row>
    <row r="1022095" spans="2:3" x14ac:dyDescent="0.25">
      <c r="B1022095" s="76"/>
      <c r="C1022095" s="75"/>
    </row>
    <row r="1022096" spans="2:3" x14ac:dyDescent="0.25">
      <c r="B1022096" s="76"/>
      <c r="C1022096" s="75"/>
    </row>
    <row r="1022097" spans="2:3" x14ac:dyDescent="0.25">
      <c r="B1022097" s="76"/>
      <c r="C1022097" s="75"/>
    </row>
    <row r="1022098" spans="2:3" x14ac:dyDescent="0.25">
      <c r="B1022098" s="76"/>
      <c r="C1022098" s="75"/>
    </row>
    <row r="1022099" spans="2:3" x14ac:dyDescent="0.25">
      <c r="B1022099" s="76"/>
      <c r="C1022099" s="75"/>
    </row>
    <row r="1022209" spans="2:3" x14ac:dyDescent="0.25">
      <c r="B1022209" s="76"/>
      <c r="C1022209" s="75"/>
    </row>
    <row r="1022210" spans="2:3" x14ac:dyDescent="0.25">
      <c r="B1022210" s="76"/>
      <c r="C1022210" s="75"/>
    </row>
    <row r="1022211" spans="2:3" x14ac:dyDescent="0.25">
      <c r="B1022211" s="76"/>
      <c r="C1022211" s="75"/>
    </row>
    <row r="1022212" spans="2:3" x14ac:dyDescent="0.25">
      <c r="B1022212" s="76"/>
      <c r="C1022212" s="75"/>
    </row>
    <row r="1022213" spans="2:3" x14ac:dyDescent="0.25">
      <c r="B1022213" s="76"/>
      <c r="C1022213" s="75"/>
    </row>
    <row r="1022214" spans="2:3" x14ac:dyDescent="0.25">
      <c r="B1022214" s="76"/>
      <c r="C1022214" s="75"/>
    </row>
    <row r="1022215" spans="2:3" x14ac:dyDescent="0.25">
      <c r="B1022215" s="76"/>
      <c r="C1022215" s="75"/>
    </row>
    <row r="1022216" spans="2:3" x14ac:dyDescent="0.25">
      <c r="B1022216" s="76"/>
      <c r="C1022216" s="75"/>
    </row>
    <row r="1022217" spans="2:3" x14ac:dyDescent="0.25">
      <c r="B1022217" s="76"/>
      <c r="C1022217" s="75"/>
    </row>
    <row r="1022218" spans="2:3" x14ac:dyDescent="0.25">
      <c r="B1022218" s="76"/>
      <c r="C1022218" s="75"/>
    </row>
    <row r="1022219" spans="2:3" x14ac:dyDescent="0.25">
      <c r="B1022219" s="76"/>
      <c r="C1022219" s="75"/>
    </row>
    <row r="1022220" spans="2:3" x14ac:dyDescent="0.25">
      <c r="B1022220" s="76"/>
      <c r="C1022220" s="75"/>
    </row>
    <row r="1022221" spans="2:3" x14ac:dyDescent="0.25">
      <c r="B1022221" s="76"/>
      <c r="C1022221" s="75"/>
    </row>
    <row r="1022331" spans="2:3" x14ac:dyDescent="0.25">
      <c r="B1022331" s="76"/>
      <c r="C1022331" s="75"/>
    </row>
    <row r="1022332" spans="2:3" x14ac:dyDescent="0.25">
      <c r="B1022332" s="76"/>
      <c r="C1022332" s="75"/>
    </row>
    <row r="1022333" spans="2:3" x14ac:dyDescent="0.25">
      <c r="B1022333" s="76"/>
      <c r="C1022333" s="75"/>
    </row>
    <row r="1022334" spans="2:3" x14ac:dyDescent="0.25">
      <c r="B1022334" s="76"/>
      <c r="C1022334" s="75"/>
    </row>
    <row r="1022335" spans="2:3" x14ac:dyDescent="0.25">
      <c r="B1022335" s="76"/>
      <c r="C1022335" s="75"/>
    </row>
    <row r="1022336" spans="2:3" x14ac:dyDescent="0.25">
      <c r="B1022336" s="76"/>
      <c r="C1022336" s="75"/>
    </row>
    <row r="1022337" spans="2:3" x14ac:dyDescent="0.25">
      <c r="B1022337" s="76"/>
      <c r="C1022337" s="75"/>
    </row>
    <row r="1022338" spans="2:3" x14ac:dyDescent="0.25">
      <c r="B1022338" s="76"/>
      <c r="C1022338" s="75"/>
    </row>
    <row r="1022339" spans="2:3" x14ac:dyDescent="0.25">
      <c r="B1022339" s="76"/>
      <c r="C1022339" s="75"/>
    </row>
    <row r="1022340" spans="2:3" x14ac:dyDescent="0.25">
      <c r="B1022340" s="76"/>
      <c r="C1022340" s="75"/>
    </row>
    <row r="1022341" spans="2:3" x14ac:dyDescent="0.25">
      <c r="B1022341" s="76"/>
      <c r="C1022341" s="75"/>
    </row>
    <row r="1022342" spans="2:3" x14ac:dyDescent="0.25">
      <c r="B1022342" s="76"/>
      <c r="C1022342" s="75"/>
    </row>
    <row r="1022343" spans="2:3" x14ac:dyDescent="0.25">
      <c r="B1022343" s="76"/>
      <c r="C1022343" s="75"/>
    </row>
    <row r="1022453" spans="2:3" x14ac:dyDescent="0.25">
      <c r="B1022453" s="76"/>
      <c r="C1022453" s="75"/>
    </row>
    <row r="1022454" spans="2:3" x14ac:dyDescent="0.25">
      <c r="B1022454" s="76"/>
      <c r="C1022454" s="75"/>
    </row>
    <row r="1022455" spans="2:3" x14ac:dyDescent="0.25">
      <c r="B1022455" s="76"/>
      <c r="C1022455" s="75"/>
    </row>
    <row r="1022456" spans="2:3" x14ac:dyDescent="0.25">
      <c r="B1022456" s="76"/>
      <c r="C1022456" s="75"/>
    </row>
    <row r="1022457" spans="2:3" x14ac:dyDescent="0.25">
      <c r="B1022457" s="76"/>
      <c r="C1022457" s="75"/>
    </row>
    <row r="1022458" spans="2:3" x14ac:dyDescent="0.25">
      <c r="B1022458" s="76"/>
      <c r="C1022458" s="75"/>
    </row>
    <row r="1022459" spans="2:3" x14ac:dyDescent="0.25">
      <c r="B1022459" s="76"/>
      <c r="C1022459" s="75"/>
    </row>
    <row r="1022460" spans="2:3" x14ac:dyDescent="0.25">
      <c r="B1022460" s="76"/>
      <c r="C1022460" s="75"/>
    </row>
    <row r="1022461" spans="2:3" x14ac:dyDescent="0.25">
      <c r="B1022461" s="76"/>
      <c r="C1022461" s="75"/>
    </row>
    <row r="1022462" spans="2:3" x14ac:dyDescent="0.25">
      <c r="B1022462" s="76"/>
      <c r="C1022462" s="75"/>
    </row>
    <row r="1022463" spans="2:3" x14ac:dyDescent="0.25">
      <c r="B1022463" s="76"/>
      <c r="C1022463" s="75"/>
    </row>
    <row r="1022464" spans="2:3" x14ac:dyDescent="0.25">
      <c r="B1022464" s="76"/>
      <c r="C1022464" s="75"/>
    </row>
    <row r="1022465" spans="2:3" x14ac:dyDescent="0.25">
      <c r="B1022465" s="76"/>
      <c r="C1022465" s="75"/>
    </row>
    <row r="1022575" spans="2:3" x14ac:dyDescent="0.25">
      <c r="B1022575" s="76"/>
      <c r="C1022575" s="75"/>
    </row>
    <row r="1022576" spans="2:3" x14ac:dyDescent="0.25">
      <c r="B1022576" s="76"/>
      <c r="C1022576" s="75"/>
    </row>
    <row r="1022577" spans="2:3" x14ac:dyDescent="0.25">
      <c r="B1022577" s="76"/>
      <c r="C1022577" s="75"/>
    </row>
    <row r="1022578" spans="2:3" x14ac:dyDescent="0.25">
      <c r="B1022578" s="76"/>
      <c r="C1022578" s="75"/>
    </row>
    <row r="1022579" spans="2:3" x14ac:dyDescent="0.25">
      <c r="B1022579" s="76"/>
      <c r="C1022579" s="75"/>
    </row>
    <row r="1022580" spans="2:3" x14ac:dyDescent="0.25">
      <c r="B1022580" s="76"/>
      <c r="C1022580" s="75"/>
    </row>
    <row r="1022581" spans="2:3" x14ac:dyDescent="0.25">
      <c r="B1022581" s="76"/>
      <c r="C1022581" s="75"/>
    </row>
    <row r="1022582" spans="2:3" x14ac:dyDescent="0.25">
      <c r="B1022582" s="76"/>
      <c r="C1022582" s="75"/>
    </row>
    <row r="1022583" spans="2:3" x14ac:dyDescent="0.25">
      <c r="B1022583" s="76"/>
      <c r="C1022583" s="75"/>
    </row>
    <row r="1022584" spans="2:3" x14ac:dyDescent="0.25">
      <c r="B1022584" s="76"/>
      <c r="C1022584" s="75"/>
    </row>
    <row r="1022585" spans="2:3" x14ac:dyDescent="0.25">
      <c r="B1022585" s="76"/>
      <c r="C1022585" s="75"/>
    </row>
    <row r="1022586" spans="2:3" x14ac:dyDescent="0.25">
      <c r="B1022586" s="76"/>
      <c r="C1022586" s="75"/>
    </row>
    <row r="1022587" spans="2:3" x14ac:dyDescent="0.25">
      <c r="B1022587" s="76"/>
      <c r="C1022587" s="75"/>
    </row>
    <row r="1022697" spans="2:3" x14ac:dyDescent="0.25">
      <c r="B1022697" s="76"/>
      <c r="C1022697" s="75"/>
    </row>
    <row r="1022698" spans="2:3" x14ac:dyDescent="0.25">
      <c r="B1022698" s="76"/>
      <c r="C1022698" s="75"/>
    </row>
    <row r="1022699" spans="2:3" x14ac:dyDescent="0.25">
      <c r="B1022699" s="76"/>
      <c r="C1022699" s="75"/>
    </row>
    <row r="1022700" spans="2:3" x14ac:dyDescent="0.25">
      <c r="B1022700" s="76"/>
      <c r="C1022700" s="75"/>
    </row>
    <row r="1022701" spans="2:3" x14ac:dyDescent="0.25">
      <c r="B1022701" s="76"/>
      <c r="C1022701" s="75"/>
    </row>
    <row r="1022702" spans="2:3" x14ac:dyDescent="0.25">
      <c r="B1022702" s="76"/>
      <c r="C1022702" s="75"/>
    </row>
    <row r="1022703" spans="2:3" x14ac:dyDescent="0.25">
      <c r="B1022703" s="76"/>
      <c r="C1022703" s="75"/>
    </row>
    <row r="1022704" spans="2:3" x14ac:dyDescent="0.25">
      <c r="B1022704" s="76"/>
      <c r="C1022704" s="75"/>
    </row>
    <row r="1022705" spans="2:3" x14ac:dyDescent="0.25">
      <c r="B1022705" s="76"/>
      <c r="C1022705" s="75"/>
    </row>
    <row r="1022706" spans="2:3" x14ac:dyDescent="0.25">
      <c r="B1022706" s="76"/>
      <c r="C1022706" s="75"/>
    </row>
    <row r="1022707" spans="2:3" x14ac:dyDescent="0.25">
      <c r="B1022707" s="76"/>
      <c r="C1022707" s="75"/>
    </row>
    <row r="1022708" spans="2:3" x14ac:dyDescent="0.25">
      <c r="B1022708" s="76"/>
      <c r="C1022708" s="75"/>
    </row>
    <row r="1022709" spans="2:3" x14ac:dyDescent="0.25">
      <c r="B1022709" s="76"/>
      <c r="C1022709" s="75"/>
    </row>
    <row r="1022819" spans="2:3" x14ac:dyDescent="0.25">
      <c r="B1022819" s="76"/>
      <c r="C1022819" s="75"/>
    </row>
    <row r="1022820" spans="2:3" x14ac:dyDescent="0.25">
      <c r="B1022820" s="76"/>
      <c r="C1022820" s="75"/>
    </row>
    <row r="1022821" spans="2:3" x14ac:dyDescent="0.25">
      <c r="B1022821" s="76"/>
      <c r="C1022821" s="75"/>
    </row>
    <row r="1022822" spans="2:3" x14ac:dyDescent="0.25">
      <c r="B1022822" s="76"/>
      <c r="C1022822" s="75"/>
    </row>
    <row r="1022823" spans="2:3" x14ac:dyDescent="0.25">
      <c r="B1022823" s="76"/>
      <c r="C1022823" s="75"/>
    </row>
    <row r="1022824" spans="2:3" x14ac:dyDescent="0.25">
      <c r="B1022824" s="76"/>
      <c r="C1022824" s="75"/>
    </row>
    <row r="1022825" spans="2:3" x14ac:dyDescent="0.25">
      <c r="B1022825" s="76"/>
      <c r="C1022825" s="75"/>
    </row>
    <row r="1022826" spans="2:3" x14ac:dyDescent="0.25">
      <c r="B1022826" s="76"/>
      <c r="C1022826" s="75"/>
    </row>
    <row r="1022827" spans="2:3" x14ac:dyDescent="0.25">
      <c r="B1022827" s="76"/>
      <c r="C1022827" s="75"/>
    </row>
    <row r="1022828" spans="2:3" x14ac:dyDescent="0.25">
      <c r="B1022828" s="76"/>
      <c r="C1022828" s="75"/>
    </row>
    <row r="1022829" spans="2:3" x14ac:dyDescent="0.25">
      <c r="B1022829" s="76"/>
      <c r="C1022829" s="75"/>
    </row>
    <row r="1022830" spans="2:3" x14ac:dyDescent="0.25">
      <c r="B1022830" s="76"/>
      <c r="C1022830" s="75"/>
    </row>
    <row r="1022831" spans="2:3" x14ac:dyDescent="0.25">
      <c r="B1022831" s="76"/>
      <c r="C1022831" s="75"/>
    </row>
    <row r="1022941" spans="2:3" x14ac:dyDescent="0.25">
      <c r="B1022941" s="76"/>
      <c r="C1022941" s="75"/>
    </row>
    <row r="1022942" spans="2:3" x14ac:dyDescent="0.25">
      <c r="B1022942" s="76"/>
      <c r="C1022942" s="75"/>
    </row>
    <row r="1022943" spans="2:3" x14ac:dyDescent="0.25">
      <c r="B1022943" s="76"/>
      <c r="C1022943" s="75"/>
    </row>
    <row r="1022944" spans="2:3" x14ac:dyDescent="0.25">
      <c r="B1022944" s="76"/>
      <c r="C1022944" s="75"/>
    </row>
    <row r="1022945" spans="2:3" x14ac:dyDescent="0.25">
      <c r="B1022945" s="76"/>
      <c r="C1022945" s="75"/>
    </row>
    <row r="1022946" spans="2:3" x14ac:dyDescent="0.25">
      <c r="B1022946" s="76"/>
      <c r="C1022946" s="75"/>
    </row>
    <row r="1022947" spans="2:3" x14ac:dyDescent="0.25">
      <c r="B1022947" s="76"/>
      <c r="C1022947" s="75"/>
    </row>
    <row r="1022948" spans="2:3" x14ac:dyDescent="0.25">
      <c r="B1022948" s="76"/>
      <c r="C1022948" s="75"/>
    </row>
    <row r="1022949" spans="2:3" x14ac:dyDescent="0.25">
      <c r="B1022949" s="76"/>
      <c r="C1022949" s="75"/>
    </row>
    <row r="1022950" spans="2:3" x14ac:dyDescent="0.25">
      <c r="B1022950" s="76"/>
      <c r="C1022950" s="75"/>
    </row>
    <row r="1022951" spans="2:3" x14ac:dyDescent="0.25">
      <c r="B1022951" s="76"/>
      <c r="C1022951" s="75"/>
    </row>
    <row r="1022952" spans="2:3" x14ac:dyDescent="0.25">
      <c r="B1022952" s="76"/>
      <c r="C1022952" s="75"/>
    </row>
    <row r="1022953" spans="2:3" x14ac:dyDescent="0.25">
      <c r="B1022953" s="76"/>
      <c r="C1022953" s="75"/>
    </row>
    <row r="1023063" spans="2:3" x14ac:dyDescent="0.25">
      <c r="B1023063" s="76"/>
      <c r="C1023063" s="75"/>
    </row>
    <row r="1023064" spans="2:3" x14ac:dyDescent="0.25">
      <c r="B1023064" s="76"/>
      <c r="C1023064" s="75"/>
    </row>
    <row r="1023065" spans="2:3" x14ac:dyDescent="0.25">
      <c r="B1023065" s="76"/>
      <c r="C1023065" s="75"/>
    </row>
    <row r="1023066" spans="2:3" x14ac:dyDescent="0.25">
      <c r="B1023066" s="76"/>
      <c r="C1023066" s="75"/>
    </row>
    <row r="1023067" spans="2:3" x14ac:dyDescent="0.25">
      <c r="B1023067" s="76"/>
      <c r="C1023067" s="75"/>
    </row>
    <row r="1023068" spans="2:3" x14ac:dyDescent="0.25">
      <c r="B1023068" s="76"/>
      <c r="C1023068" s="75"/>
    </row>
    <row r="1023069" spans="2:3" x14ac:dyDescent="0.25">
      <c r="B1023069" s="76"/>
      <c r="C1023069" s="75"/>
    </row>
    <row r="1023070" spans="2:3" x14ac:dyDescent="0.25">
      <c r="B1023070" s="76"/>
      <c r="C1023070" s="75"/>
    </row>
    <row r="1023071" spans="2:3" x14ac:dyDescent="0.25">
      <c r="B1023071" s="76"/>
      <c r="C1023071" s="75"/>
    </row>
    <row r="1023072" spans="2:3" x14ac:dyDescent="0.25">
      <c r="B1023072" s="76"/>
      <c r="C1023072" s="75"/>
    </row>
    <row r="1023073" spans="2:3" x14ac:dyDescent="0.25">
      <c r="B1023073" s="76"/>
      <c r="C1023073" s="75"/>
    </row>
    <row r="1023074" spans="2:3" x14ac:dyDescent="0.25">
      <c r="B1023074" s="76"/>
      <c r="C1023074" s="75"/>
    </row>
    <row r="1023075" spans="2:3" x14ac:dyDescent="0.25">
      <c r="B1023075" s="76"/>
      <c r="C1023075" s="75"/>
    </row>
    <row r="1023185" spans="2:3" x14ac:dyDescent="0.25">
      <c r="B1023185" s="76"/>
      <c r="C1023185" s="75"/>
    </row>
    <row r="1023186" spans="2:3" x14ac:dyDescent="0.25">
      <c r="B1023186" s="76"/>
      <c r="C1023186" s="75"/>
    </row>
    <row r="1023187" spans="2:3" x14ac:dyDescent="0.25">
      <c r="B1023187" s="76"/>
      <c r="C1023187" s="75"/>
    </row>
    <row r="1023188" spans="2:3" x14ac:dyDescent="0.25">
      <c r="B1023188" s="76"/>
      <c r="C1023188" s="75"/>
    </row>
    <row r="1023189" spans="2:3" x14ac:dyDescent="0.25">
      <c r="B1023189" s="76"/>
      <c r="C1023189" s="75"/>
    </row>
    <row r="1023190" spans="2:3" x14ac:dyDescent="0.25">
      <c r="B1023190" s="76"/>
      <c r="C1023190" s="75"/>
    </row>
    <row r="1023191" spans="2:3" x14ac:dyDescent="0.25">
      <c r="B1023191" s="76"/>
      <c r="C1023191" s="75"/>
    </row>
    <row r="1023192" spans="2:3" x14ac:dyDescent="0.25">
      <c r="B1023192" s="76"/>
      <c r="C1023192" s="75"/>
    </row>
    <row r="1023193" spans="2:3" x14ac:dyDescent="0.25">
      <c r="B1023193" s="76"/>
      <c r="C1023193" s="75"/>
    </row>
    <row r="1023194" spans="2:3" x14ac:dyDescent="0.25">
      <c r="B1023194" s="76"/>
      <c r="C1023194" s="75"/>
    </row>
    <row r="1023195" spans="2:3" x14ac:dyDescent="0.25">
      <c r="B1023195" s="76"/>
      <c r="C1023195" s="75"/>
    </row>
    <row r="1023196" spans="2:3" x14ac:dyDescent="0.25">
      <c r="B1023196" s="76"/>
      <c r="C1023196" s="75"/>
    </row>
    <row r="1023197" spans="2:3" x14ac:dyDescent="0.25">
      <c r="B1023197" s="76"/>
      <c r="C1023197" s="75"/>
    </row>
    <row r="1023307" spans="2:3" x14ac:dyDescent="0.25">
      <c r="B1023307" s="76"/>
      <c r="C1023307" s="75"/>
    </row>
    <row r="1023308" spans="2:3" x14ac:dyDescent="0.25">
      <c r="B1023308" s="76"/>
      <c r="C1023308" s="75"/>
    </row>
    <row r="1023309" spans="2:3" x14ac:dyDescent="0.25">
      <c r="B1023309" s="76"/>
      <c r="C1023309" s="75"/>
    </row>
    <row r="1023310" spans="2:3" x14ac:dyDescent="0.25">
      <c r="B1023310" s="76"/>
      <c r="C1023310" s="75"/>
    </row>
    <row r="1023311" spans="2:3" x14ac:dyDescent="0.25">
      <c r="B1023311" s="76"/>
      <c r="C1023311" s="75"/>
    </row>
    <row r="1023312" spans="2:3" x14ac:dyDescent="0.25">
      <c r="B1023312" s="76"/>
      <c r="C1023312" s="75"/>
    </row>
    <row r="1023313" spans="2:3" x14ac:dyDescent="0.25">
      <c r="B1023313" s="76"/>
      <c r="C1023313" s="75"/>
    </row>
    <row r="1023314" spans="2:3" x14ac:dyDescent="0.25">
      <c r="B1023314" s="76"/>
      <c r="C1023314" s="75"/>
    </row>
    <row r="1023315" spans="2:3" x14ac:dyDescent="0.25">
      <c r="B1023315" s="76"/>
      <c r="C1023315" s="75"/>
    </row>
    <row r="1023316" spans="2:3" x14ac:dyDescent="0.25">
      <c r="B1023316" s="76"/>
      <c r="C1023316" s="75"/>
    </row>
    <row r="1023317" spans="2:3" x14ac:dyDescent="0.25">
      <c r="B1023317" s="76"/>
      <c r="C1023317" s="75"/>
    </row>
    <row r="1023318" spans="2:3" x14ac:dyDescent="0.25">
      <c r="B1023318" s="76"/>
      <c r="C1023318" s="75"/>
    </row>
    <row r="1023319" spans="2:3" x14ac:dyDescent="0.25">
      <c r="B1023319" s="76"/>
      <c r="C1023319" s="75"/>
    </row>
    <row r="1023429" spans="2:3" x14ac:dyDescent="0.25">
      <c r="B1023429" s="76"/>
      <c r="C1023429" s="75"/>
    </row>
    <row r="1023430" spans="2:3" x14ac:dyDescent="0.25">
      <c r="B1023430" s="76"/>
      <c r="C1023430" s="75"/>
    </row>
    <row r="1023431" spans="2:3" x14ac:dyDescent="0.25">
      <c r="B1023431" s="76"/>
      <c r="C1023431" s="75"/>
    </row>
    <row r="1023432" spans="2:3" x14ac:dyDescent="0.25">
      <c r="B1023432" s="76"/>
      <c r="C1023432" s="75"/>
    </row>
    <row r="1023433" spans="2:3" x14ac:dyDescent="0.25">
      <c r="B1023433" s="76"/>
      <c r="C1023433" s="75"/>
    </row>
    <row r="1023434" spans="2:3" x14ac:dyDescent="0.25">
      <c r="B1023434" s="76"/>
      <c r="C1023434" s="75"/>
    </row>
    <row r="1023435" spans="2:3" x14ac:dyDescent="0.25">
      <c r="B1023435" s="76"/>
      <c r="C1023435" s="75"/>
    </row>
    <row r="1023436" spans="2:3" x14ac:dyDescent="0.25">
      <c r="B1023436" s="76"/>
      <c r="C1023436" s="75"/>
    </row>
    <row r="1023437" spans="2:3" x14ac:dyDescent="0.25">
      <c r="B1023437" s="76"/>
      <c r="C1023437" s="75"/>
    </row>
    <row r="1023438" spans="2:3" x14ac:dyDescent="0.25">
      <c r="B1023438" s="76"/>
      <c r="C1023438" s="75"/>
    </row>
    <row r="1023439" spans="2:3" x14ac:dyDescent="0.25">
      <c r="B1023439" s="76"/>
      <c r="C1023439" s="75"/>
    </row>
    <row r="1023440" spans="2:3" x14ac:dyDescent="0.25">
      <c r="B1023440" s="76"/>
      <c r="C1023440" s="75"/>
    </row>
    <row r="1023441" spans="2:3" x14ac:dyDescent="0.25">
      <c r="B1023441" s="76"/>
      <c r="C1023441" s="75"/>
    </row>
    <row r="1023551" spans="2:3" x14ac:dyDescent="0.25">
      <c r="B1023551" s="76"/>
      <c r="C1023551" s="75"/>
    </row>
    <row r="1023552" spans="2:3" x14ac:dyDescent="0.25">
      <c r="B1023552" s="76"/>
      <c r="C1023552" s="75"/>
    </row>
    <row r="1023553" spans="2:3" x14ac:dyDescent="0.25">
      <c r="B1023553" s="76"/>
      <c r="C1023553" s="75"/>
    </row>
    <row r="1023554" spans="2:3" x14ac:dyDescent="0.25">
      <c r="B1023554" s="76"/>
      <c r="C1023554" s="75"/>
    </row>
    <row r="1023555" spans="2:3" x14ac:dyDescent="0.25">
      <c r="B1023555" s="76"/>
      <c r="C1023555" s="75"/>
    </row>
    <row r="1023556" spans="2:3" x14ac:dyDescent="0.25">
      <c r="B1023556" s="76"/>
      <c r="C1023556" s="75"/>
    </row>
    <row r="1023557" spans="2:3" x14ac:dyDescent="0.25">
      <c r="B1023557" s="76"/>
      <c r="C1023557" s="75"/>
    </row>
    <row r="1023558" spans="2:3" x14ac:dyDescent="0.25">
      <c r="B1023558" s="76"/>
      <c r="C1023558" s="75"/>
    </row>
    <row r="1023559" spans="2:3" x14ac:dyDescent="0.25">
      <c r="B1023559" s="76"/>
      <c r="C1023559" s="75"/>
    </row>
    <row r="1023560" spans="2:3" x14ac:dyDescent="0.25">
      <c r="B1023560" s="76"/>
      <c r="C1023560" s="75"/>
    </row>
    <row r="1023561" spans="2:3" x14ac:dyDescent="0.25">
      <c r="B1023561" s="76"/>
      <c r="C1023561" s="75"/>
    </row>
    <row r="1023562" spans="2:3" x14ac:dyDescent="0.25">
      <c r="B1023562" s="76"/>
      <c r="C1023562" s="75"/>
    </row>
    <row r="1023563" spans="2:3" x14ac:dyDescent="0.25">
      <c r="B1023563" s="76"/>
      <c r="C1023563" s="75"/>
    </row>
    <row r="1023673" spans="2:3" x14ac:dyDescent="0.25">
      <c r="B1023673" s="76"/>
      <c r="C1023673" s="75"/>
    </row>
    <row r="1023674" spans="2:3" x14ac:dyDescent="0.25">
      <c r="B1023674" s="76"/>
      <c r="C1023674" s="75"/>
    </row>
    <row r="1023675" spans="2:3" x14ac:dyDescent="0.25">
      <c r="B1023675" s="76"/>
      <c r="C1023675" s="75"/>
    </row>
    <row r="1023676" spans="2:3" x14ac:dyDescent="0.25">
      <c r="B1023676" s="76"/>
      <c r="C1023676" s="75"/>
    </row>
    <row r="1023677" spans="2:3" x14ac:dyDescent="0.25">
      <c r="B1023677" s="76"/>
      <c r="C1023677" s="75"/>
    </row>
    <row r="1023678" spans="2:3" x14ac:dyDescent="0.25">
      <c r="B1023678" s="76"/>
      <c r="C1023678" s="75"/>
    </row>
    <row r="1023679" spans="2:3" x14ac:dyDescent="0.25">
      <c r="B1023679" s="76"/>
      <c r="C1023679" s="75"/>
    </row>
    <row r="1023680" spans="2:3" x14ac:dyDescent="0.25">
      <c r="B1023680" s="76"/>
      <c r="C1023680" s="75"/>
    </row>
    <row r="1023681" spans="2:3" x14ac:dyDescent="0.25">
      <c r="B1023681" s="76"/>
      <c r="C1023681" s="75"/>
    </row>
    <row r="1023682" spans="2:3" x14ac:dyDescent="0.25">
      <c r="B1023682" s="76"/>
      <c r="C1023682" s="75"/>
    </row>
    <row r="1023683" spans="2:3" x14ac:dyDescent="0.25">
      <c r="B1023683" s="76"/>
      <c r="C1023683" s="75"/>
    </row>
    <row r="1023684" spans="2:3" x14ac:dyDescent="0.25">
      <c r="B1023684" s="76"/>
      <c r="C1023684" s="75"/>
    </row>
    <row r="1023685" spans="2:3" x14ac:dyDescent="0.25">
      <c r="B1023685" s="76"/>
      <c r="C1023685" s="75"/>
    </row>
    <row r="1023795" spans="2:3" x14ac:dyDescent="0.25">
      <c r="B1023795" s="76"/>
      <c r="C1023795" s="75"/>
    </row>
    <row r="1023796" spans="2:3" x14ac:dyDescent="0.25">
      <c r="B1023796" s="76"/>
      <c r="C1023796" s="75"/>
    </row>
    <row r="1023797" spans="2:3" x14ac:dyDescent="0.25">
      <c r="B1023797" s="76"/>
      <c r="C1023797" s="75"/>
    </row>
    <row r="1023798" spans="2:3" x14ac:dyDescent="0.25">
      <c r="B1023798" s="76"/>
      <c r="C1023798" s="75"/>
    </row>
    <row r="1023799" spans="2:3" x14ac:dyDescent="0.25">
      <c r="B1023799" s="76"/>
      <c r="C1023799" s="75"/>
    </row>
    <row r="1023800" spans="2:3" x14ac:dyDescent="0.25">
      <c r="B1023800" s="76"/>
      <c r="C1023800" s="75"/>
    </row>
    <row r="1023801" spans="2:3" x14ac:dyDescent="0.25">
      <c r="B1023801" s="76"/>
      <c r="C1023801" s="75"/>
    </row>
    <row r="1023802" spans="2:3" x14ac:dyDescent="0.25">
      <c r="B1023802" s="76"/>
      <c r="C1023802" s="75"/>
    </row>
    <row r="1023803" spans="2:3" x14ac:dyDescent="0.25">
      <c r="B1023803" s="76"/>
      <c r="C1023803" s="75"/>
    </row>
    <row r="1023804" spans="2:3" x14ac:dyDescent="0.25">
      <c r="B1023804" s="76"/>
      <c r="C1023804" s="75"/>
    </row>
    <row r="1023805" spans="2:3" x14ac:dyDescent="0.25">
      <c r="B1023805" s="76"/>
      <c r="C1023805" s="75"/>
    </row>
    <row r="1023806" spans="2:3" x14ac:dyDescent="0.25">
      <c r="B1023806" s="76"/>
      <c r="C1023806" s="75"/>
    </row>
    <row r="1023807" spans="2:3" x14ac:dyDescent="0.25">
      <c r="B1023807" s="76"/>
      <c r="C1023807" s="75"/>
    </row>
    <row r="1023917" spans="2:3" x14ac:dyDescent="0.25">
      <c r="B1023917" s="76"/>
      <c r="C1023917" s="75"/>
    </row>
    <row r="1023918" spans="2:3" x14ac:dyDescent="0.25">
      <c r="B1023918" s="76"/>
      <c r="C1023918" s="75"/>
    </row>
    <row r="1023919" spans="2:3" x14ac:dyDescent="0.25">
      <c r="B1023919" s="76"/>
      <c r="C1023919" s="75"/>
    </row>
    <row r="1023920" spans="2:3" x14ac:dyDescent="0.25">
      <c r="B1023920" s="76"/>
      <c r="C1023920" s="75"/>
    </row>
    <row r="1023921" spans="2:3" x14ac:dyDescent="0.25">
      <c r="B1023921" s="76"/>
      <c r="C1023921" s="75"/>
    </row>
    <row r="1023922" spans="2:3" x14ac:dyDescent="0.25">
      <c r="B1023922" s="76"/>
      <c r="C1023922" s="75"/>
    </row>
    <row r="1023923" spans="2:3" x14ac:dyDescent="0.25">
      <c r="B1023923" s="76"/>
      <c r="C1023923" s="75"/>
    </row>
    <row r="1023924" spans="2:3" x14ac:dyDescent="0.25">
      <c r="B1023924" s="76"/>
      <c r="C1023924" s="75"/>
    </row>
    <row r="1023925" spans="2:3" x14ac:dyDescent="0.25">
      <c r="B1023925" s="76"/>
      <c r="C1023925" s="75"/>
    </row>
    <row r="1023926" spans="2:3" x14ac:dyDescent="0.25">
      <c r="B1023926" s="76"/>
      <c r="C1023926" s="75"/>
    </row>
    <row r="1023927" spans="2:3" x14ac:dyDescent="0.25">
      <c r="B1023927" s="76"/>
      <c r="C1023927" s="75"/>
    </row>
    <row r="1023928" spans="2:3" x14ac:dyDescent="0.25">
      <c r="B1023928" s="76"/>
      <c r="C1023928" s="75"/>
    </row>
    <row r="1023929" spans="2:3" x14ac:dyDescent="0.25">
      <c r="B1023929" s="76"/>
      <c r="C1023929" s="75"/>
    </row>
    <row r="1024039" spans="2:3" x14ac:dyDescent="0.25">
      <c r="B1024039" s="76"/>
      <c r="C1024039" s="75"/>
    </row>
    <row r="1024040" spans="2:3" x14ac:dyDescent="0.25">
      <c r="B1024040" s="76"/>
      <c r="C1024040" s="75"/>
    </row>
    <row r="1024041" spans="2:3" x14ac:dyDescent="0.25">
      <c r="B1024041" s="76"/>
      <c r="C1024041" s="75"/>
    </row>
    <row r="1024042" spans="2:3" x14ac:dyDescent="0.25">
      <c r="B1024042" s="76"/>
      <c r="C1024042" s="75"/>
    </row>
    <row r="1024043" spans="2:3" x14ac:dyDescent="0.25">
      <c r="B1024043" s="76"/>
      <c r="C1024043" s="75"/>
    </row>
    <row r="1024044" spans="2:3" x14ac:dyDescent="0.25">
      <c r="B1024044" s="76"/>
      <c r="C1024044" s="75"/>
    </row>
    <row r="1024045" spans="2:3" x14ac:dyDescent="0.25">
      <c r="B1024045" s="76"/>
      <c r="C1024045" s="75"/>
    </row>
    <row r="1024046" spans="2:3" x14ac:dyDescent="0.25">
      <c r="B1024046" s="76"/>
      <c r="C1024046" s="75"/>
    </row>
    <row r="1024047" spans="2:3" x14ac:dyDescent="0.25">
      <c r="B1024047" s="76"/>
      <c r="C1024047" s="75"/>
    </row>
    <row r="1024048" spans="2:3" x14ac:dyDescent="0.25">
      <c r="B1024048" s="76"/>
      <c r="C1024048" s="75"/>
    </row>
    <row r="1024049" spans="2:3" x14ac:dyDescent="0.25">
      <c r="B1024049" s="76"/>
      <c r="C1024049" s="75"/>
    </row>
    <row r="1024050" spans="2:3" x14ac:dyDescent="0.25">
      <c r="B1024050" s="76"/>
      <c r="C1024050" s="75"/>
    </row>
    <row r="1024051" spans="2:3" x14ac:dyDescent="0.25">
      <c r="B1024051" s="76"/>
      <c r="C1024051" s="75"/>
    </row>
    <row r="1024161" spans="2:3" x14ac:dyDescent="0.25">
      <c r="B1024161" s="76"/>
      <c r="C1024161" s="75"/>
    </row>
    <row r="1024162" spans="2:3" x14ac:dyDescent="0.25">
      <c r="B1024162" s="76"/>
      <c r="C1024162" s="75"/>
    </row>
    <row r="1024163" spans="2:3" x14ac:dyDescent="0.25">
      <c r="B1024163" s="76"/>
      <c r="C1024163" s="75"/>
    </row>
    <row r="1024164" spans="2:3" x14ac:dyDescent="0.25">
      <c r="B1024164" s="76"/>
      <c r="C1024164" s="75"/>
    </row>
    <row r="1024165" spans="2:3" x14ac:dyDescent="0.25">
      <c r="B1024165" s="76"/>
      <c r="C1024165" s="75"/>
    </row>
    <row r="1024166" spans="2:3" x14ac:dyDescent="0.25">
      <c r="B1024166" s="76"/>
      <c r="C1024166" s="75"/>
    </row>
    <row r="1024167" spans="2:3" x14ac:dyDescent="0.25">
      <c r="B1024167" s="76"/>
      <c r="C1024167" s="75"/>
    </row>
    <row r="1024168" spans="2:3" x14ac:dyDescent="0.25">
      <c r="B1024168" s="76"/>
      <c r="C1024168" s="75"/>
    </row>
    <row r="1024169" spans="2:3" x14ac:dyDescent="0.25">
      <c r="B1024169" s="76"/>
      <c r="C1024169" s="75"/>
    </row>
    <row r="1024170" spans="2:3" x14ac:dyDescent="0.25">
      <c r="B1024170" s="76"/>
      <c r="C1024170" s="75"/>
    </row>
    <row r="1024171" spans="2:3" x14ac:dyDescent="0.25">
      <c r="B1024171" s="76"/>
      <c r="C1024171" s="75"/>
    </row>
    <row r="1024172" spans="2:3" x14ac:dyDescent="0.25">
      <c r="B1024172" s="76"/>
      <c r="C1024172" s="75"/>
    </row>
    <row r="1024173" spans="2:3" x14ac:dyDescent="0.25">
      <c r="B1024173" s="76"/>
      <c r="C1024173" s="75"/>
    </row>
    <row r="1024283" spans="2:3" x14ac:dyDescent="0.25">
      <c r="B1024283" s="76"/>
      <c r="C1024283" s="75"/>
    </row>
    <row r="1024284" spans="2:3" x14ac:dyDescent="0.25">
      <c r="B1024284" s="76"/>
      <c r="C1024284" s="75"/>
    </row>
    <row r="1024285" spans="2:3" x14ac:dyDescent="0.25">
      <c r="B1024285" s="76"/>
      <c r="C1024285" s="75"/>
    </row>
    <row r="1024286" spans="2:3" x14ac:dyDescent="0.25">
      <c r="B1024286" s="76"/>
      <c r="C1024286" s="75"/>
    </row>
    <row r="1024287" spans="2:3" x14ac:dyDescent="0.25">
      <c r="B1024287" s="76"/>
      <c r="C1024287" s="75"/>
    </row>
    <row r="1024288" spans="2:3" x14ac:dyDescent="0.25">
      <c r="B1024288" s="76"/>
      <c r="C1024288" s="75"/>
    </row>
    <row r="1024289" spans="2:3" x14ac:dyDescent="0.25">
      <c r="B1024289" s="76"/>
      <c r="C1024289" s="75"/>
    </row>
    <row r="1024290" spans="2:3" x14ac:dyDescent="0.25">
      <c r="B1024290" s="76"/>
      <c r="C1024290" s="75"/>
    </row>
    <row r="1024291" spans="2:3" x14ac:dyDescent="0.25">
      <c r="B1024291" s="76"/>
      <c r="C1024291" s="75"/>
    </row>
    <row r="1024292" spans="2:3" x14ac:dyDescent="0.25">
      <c r="B1024292" s="76"/>
      <c r="C1024292" s="75"/>
    </row>
    <row r="1024293" spans="2:3" x14ac:dyDescent="0.25">
      <c r="B1024293" s="76"/>
      <c r="C1024293" s="75"/>
    </row>
    <row r="1024294" spans="2:3" x14ac:dyDescent="0.25">
      <c r="B1024294" s="76"/>
      <c r="C1024294" s="75"/>
    </row>
    <row r="1024295" spans="2:3" x14ac:dyDescent="0.25">
      <c r="B1024295" s="76"/>
      <c r="C1024295" s="75"/>
    </row>
    <row r="1024405" spans="2:3" x14ac:dyDescent="0.25">
      <c r="B1024405" s="76"/>
      <c r="C1024405" s="75"/>
    </row>
    <row r="1024406" spans="2:3" x14ac:dyDescent="0.25">
      <c r="B1024406" s="76"/>
      <c r="C1024406" s="75"/>
    </row>
    <row r="1024407" spans="2:3" x14ac:dyDescent="0.25">
      <c r="B1024407" s="76"/>
      <c r="C1024407" s="75"/>
    </row>
    <row r="1024408" spans="2:3" x14ac:dyDescent="0.25">
      <c r="B1024408" s="76"/>
      <c r="C1024408" s="75"/>
    </row>
    <row r="1024409" spans="2:3" x14ac:dyDescent="0.25">
      <c r="B1024409" s="76"/>
      <c r="C1024409" s="75"/>
    </row>
    <row r="1024410" spans="2:3" x14ac:dyDescent="0.25">
      <c r="B1024410" s="76"/>
      <c r="C1024410" s="75"/>
    </row>
    <row r="1024411" spans="2:3" x14ac:dyDescent="0.25">
      <c r="B1024411" s="76"/>
      <c r="C1024411" s="75"/>
    </row>
    <row r="1024412" spans="2:3" x14ac:dyDescent="0.25">
      <c r="B1024412" s="76"/>
      <c r="C1024412" s="75"/>
    </row>
    <row r="1024413" spans="2:3" x14ac:dyDescent="0.25">
      <c r="B1024413" s="76"/>
      <c r="C1024413" s="75"/>
    </row>
    <row r="1024414" spans="2:3" x14ac:dyDescent="0.25">
      <c r="B1024414" s="76"/>
      <c r="C1024414" s="75"/>
    </row>
    <row r="1024415" spans="2:3" x14ac:dyDescent="0.25">
      <c r="B1024415" s="76"/>
      <c r="C1024415" s="75"/>
    </row>
    <row r="1024416" spans="2:3" x14ac:dyDescent="0.25">
      <c r="B1024416" s="76"/>
      <c r="C1024416" s="75"/>
    </row>
    <row r="1024417" spans="2:3" x14ac:dyDescent="0.25">
      <c r="B1024417" s="76"/>
      <c r="C1024417" s="75"/>
    </row>
    <row r="1024527" spans="2:3" x14ac:dyDescent="0.25">
      <c r="B1024527" s="76"/>
      <c r="C1024527" s="75"/>
    </row>
    <row r="1024528" spans="2:3" x14ac:dyDescent="0.25">
      <c r="B1024528" s="76"/>
      <c r="C1024528" s="75"/>
    </row>
    <row r="1024529" spans="2:3" x14ac:dyDescent="0.25">
      <c r="B1024529" s="76"/>
      <c r="C1024529" s="75"/>
    </row>
    <row r="1024530" spans="2:3" x14ac:dyDescent="0.25">
      <c r="B1024530" s="76"/>
      <c r="C1024530" s="75"/>
    </row>
    <row r="1024531" spans="2:3" x14ac:dyDescent="0.25">
      <c r="B1024531" s="76"/>
      <c r="C1024531" s="75"/>
    </row>
    <row r="1024532" spans="2:3" x14ac:dyDescent="0.25">
      <c r="B1024532" s="76"/>
      <c r="C1024532" s="75"/>
    </row>
    <row r="1024533" spans="2:3" x14ac:dyDescent="0.25">
      <c r="B1024533" s="76"/>
      <c r="C1024533" s="75"/>
    </row>
    <row r="1024534" spans="2:3" x14ac:dyDescent="0.25">
      <c r="B1024534" s="76"/>
      <c r="C1024534" s="75"/>
    </row>
    <row r="1024535" spans="2:3" x14ac:dyDescent="0.25">
      <c r="B1024535" s="76"/>
      <c r="C1024535" s="75"/>
    </row>
    <row r="1024536" spans="2:3" x14ac:dyDescent="0.25">
      <c r="B1024536" s="76"/>
      <c r="C1024536" s="75"/>
    </row>
    <row r="1024537" spans="2:3" x14ac:dyDescent="0.25">
      <c r="B1024537" s="76"/>
      <c r="C1024537" s="75"/>
    </row>
    <row r="1024538" spans="2:3" x14ac:dyDescent="0.25">
      <c r="B1024538" s="76"/>
      <c r="C1024538" s="75"/>
    </row>
    <row r="1024539" spans="2:3" x14ac:dyDescent="0.25">
      <c r="B1024539" s="76"/>
      <c r="C1024539" s="75"/>
    </row>
    <row r="1024649" spans="2:3" x14ac:dyDescent="0.25">
      <c r="B1024649" s="76"/>
      <c r="C1024649" s="75"/>
    </row>
    <row r="1024650" spans="2:3" x14ac:dyDescent="0.25">
      <c r="B1024650" s="76"/>
      <c r="C1024650" s="75"/>
    </row>
    <row r="1024651" spans="2:3" x14ac:dyDescent="0.25">
      <c r="B1024651" s="76"/>
      <c r="C1024651" s="75"/>
    </row>
    <row r="1024652" spans="2:3" x14ac:dyDescent="0.25">
      <c r="B1024652" s="76"/>
      <c r="C1024652" s="75"/>
    </row>
    <row r="1024653" spans="2:3" x14ac:dyDescent="0.25">
      <c r="B1024653" s="76"/>
      <c r="C1024653" s="75"/>
    </row>
    <row r="1024654" spans="2:3" x14ac:dyDescent="0.25">
      <c r="B1024654" s="76"/>
      <c r="C1024654" s="75"/>
    </row>
    <row r="1024655" spans="2:3" x14ac:dyDescent="0.25">
      <c r="B1024655" s="76"/>
      <c r="C1024655" s="75"/>
    </row>
    <row r="1024656" spans="2:3" x14ac:dyDescent="0.25">
      <c r="B1024656" s="76"/>
      <c r="C1024656" s="75"/>
    </row>
    <row r="1024657" spans="2:3" x14ac:dyDescent="0.25">
      <c r="B1024657" s="76"/>
      <c r="C1024657" s="75"/>
    </row>
    <row r="1024658" spans="2:3" x14ac:dyDescent="0.25">
      <c r="B1024658" s="76"/>
      <c r="C1024658" s="75"/>
    </row>
    <row r="1024659" spans="2:3" x14ac:dyDescent="0.25">
      <c r="B1024659" s="76"/>
      <c r="C1024659" s="75"/>
    </row>
    <row r="1024660" spans="2:3" x14ac:dyDescent="0.25">
      <c r="B1024660" s="76"/>
      <c r="C1024660" s="75"/>
    </row>
    <row r="1024661" spans="2:3" x14ac:dyDescent="0.25">
      <c r="B1024661" s="76"/>
      <c r="C1024661" s="75"/>
    </row>
    <row r="1024771" spans="2:3" x14ac:dyDescent="0.25">
      <c r="B1024771" s="76"/>
      <c r="C1024771" s="75"/>
    </row>
    <row r="1024772" spans="2:3" x14ac:dyDescent="0.25">
      <c r="B1024772" s="76"/>
      <c r="C1024772" s="75"/>
    </row>
    <row r="1024773" spans="2:3" x14ac:dyDescent="0.25">
      <c r="B1024773" s="76"/>
      <c r="C1024773" s="75"/>
    </row>
    <row r="1024774" spans="2:3" x14ac:dyDescent="0.25">
      <c r="B1024774" s="76"/>
      <c r="C1024774" s="75"/>
    </row>
    <row r="1024775" spans="2:3" x14ac:dyDescent="0.25">
      <c r="B1024775" s="76"/>
      <c r="C1024775" s="75"/>
    </row>
    <row r="1024776" spans="2:3" x14ac:dyDescent="0.25">
      <c r="B1024776" s="76"/>
      <c r="C1024776" s="75"/>
    </row>
    <row r="1024777" spans="2:3" x14ac:dyDescent="0.25">
      <c r="B1024777" s="76"/>
      <c r="C1024777" s="75"/>
    </row>
    <row r="1024778" spans="2:3" x14ac:dyDescent="0.25">
      <c r="B1024778" s="76"/>
      <c r="C1024778" s="75"/>
    </row>
    <row r="1024779" spans="2:3" x14ac:dyDescent="0.25">
      <c r="B1024779" s="76"/>
      <c r="C1024779" s="75"/>
    </row>
    <row r="1024780" spans="2:3" x14ac:dyDescent="0.25">
      <c r="B1024780" s="76"/>
      <c r="C1024780" s="75"/>
    </row>
    <row r="1024781" spans="2:3" x14ac:dyDescent="0.25">
      <c r="B1024781" s="76"/>
      <c r="C1024781" s="75"/>
    </row>
    <row r="1024782" spans="2:3" x14ac:dyDescent="0.25">
      <c r="B1024782" s="76"/>
      <c r="C1024782" s="75"/>
    </row>
    <row r="1024783" spans="2:3" x14ac:dyDescent="0.25">
      <c r="B1024783" s="76"/>
      <c r="C1024783" s="75"/>
    </row>
    <row r="1024893" spans="2:3" x14ac:dyDescent="0.25">
      <c r="B1024893" s="76"/>
      <c r="C1024893" s="75"/>
    </row>
    <row r="1024894" spans="2:3" x14ac:dyDescent="0.25">
      <c r="B1024894" s="76"/>
      <c r="C1024894" s="75"/>
    </row>
    <row r="1024895" spans="2:3" x14ac:dyDescent="0.25">
      <c r="B1024895" s="76"/>
      <c r="C1024895" s="75"/>
    </row>
    <row r="1024896" spans="2:3" x14ac:dyDescent="0.25">
      <c r="B1024896" s="76"/>
      <c r="C1024896" s="75"/>
    </row>
    <row r="1024897" spans="2:3" x14ac:dyDescent="0.25">
      <c r="B1024897" s="76"/>
      <c r="C1024897" s="75"/>
    </row>
    <row r="1024898" spans="2:3" x14ac:dyDescent="0.25">
      <c r="B1024898" s="76"/>
      <c r="C1024898" s="75"/>
    </row>
    <row r="1024899" spans="2:3" x14ac:dyDescent="0.25">
      <c r="B1024899" s="76"/>
      <c r="C1024899" s="75"/>
    </row>
    <row r="1024900" spans="2:3" x14ac:dyDescent="0.25">
      <c r="B1024900" s="76"/>
      <c r="C1024900" s="75"/>
    </row>
    <row r="1024901" spans="2:3" x14ac:dyDescent="0.25">
      <c r="B1024901" s="76"/>
      <c r="C1024901" s="75"/>
    </row>
    <row r="1024902" spans="2:3" x14ac:dyDescent="0.25">
      <c r="B1024902" s="76"/>
      <c r="C1024902" s="75"/>
    </row>
    <row r="1024903" spans="2:3" x14ac:dyDescent="0.25">
      <c r="B1024903" s="76"/>
      <c r="C1024903" s="75"/>
    </row>
    <row r="1024904" spans="2:3" x14ac:dyDescent="0.25">
      <c r="B1024904" s="76"/>
      <c r="C1024904" s="75"/>
    </row>
    <row r="1024905" spans="2:3" x14ac:dyDescent="0.25">
      <c r="B1024905" s="76"/>
      <c r="C1024905" s="75"/>
    </row>
    <row r="1025015" spans="2:3" x14ac:dyDescent="0.25">
      <c r="B1025015" s="76"/>
      <c r="C1025015" s="75"/>
    </row>
    <row r="1025016" spans="2:3" x14ac:dyDescent="0.25">
      <c r="B1025016" s="76"/>
      <c r="C1025016" s="75"/>
    </row>
    <row r="1025017" spans="2:3" x14ac:dyDescent="0.25">
      <c r="B1025017" s="76"/>
      <c r="C1025017" s="75"/>
    </row>
    <row r="1025018" spans="2:3" x14ac:dyDescent="0.25">
      <c r="B1025018" s="76"/>
      <c r="C1025018" s="75"/>
    </row>
    <row r="1025019" spans="2:3" x14ac:dyDescent="0.25">
      <c r="B1025019" s="76"/>
      <c r="C1025019" s="75"/>
    </row>
    <row r="1025020" spans="2:3" x14ac:dyDescent="0.25">
      <c r="B1025020" s="76"/>
      <c r="C1025020" s="75"/>
    </row>
    <row r="1025021" spans="2:3" x14ac:dyDescent="0.25">
      <c r="B1025021" s="76"/>
      <c r="C1025021" s="75"/>
    </row>
    <row r="1025022" spans="2:3" x14ac:dyDescent="0.25">
      <c r="B1025022" s="76"/>
      <c r="C1025022" s="75"/>
    </row>
    <row r="1025023" spans="2:3" x14ac:dyDescent="0.25">
      <c r="B1025023" s="76"/>
      <c r="C1025023" s="75"/>
    </row>
    <row r="1025024" spans="2:3" x14ac:dyDescent="0.25">
      <c r="B1025024" s="76"/>
      <c r="C1025024" s="75"/>
    </row>
    <row r="1025025" spans="2:3" x14ac:dyDescent="0.25">
      <c r="B1025025" s="76"/>
      <c r="C1025025" s="75"/>
    </row>
    <row r="1025026" spans="2:3" x14ac:dyDescent="0.25">
      <c r="B1025026" s="76"/>
      <c r="C1025026" s="75"/>
    </row>
    <row r="1025027" spans="2:3" x14ac:dyDescent="0.25">
      <c r="B1025027" s="76"/>
      <c r="C1025027" s="75"/>
    </row>
    <row r="1025137" spans="2:3" x14ac:dyDescent="0.25">
      <c r="B1025137" s="76"/>
      <c r="C1025137" s="75"/>
    </row>
    <row r="1025138" spans="2:3" x14ac:dyDescent="0.25">
      <c r="B1025138" s="76"/>
      <c r="C1025138" s="75"/>
    </row>
    <row r="1025139" spans="2:3" x14ac:dyDescent="0.25">
      <c r="B1025139" s="76"/>
      <c r="C1025139" s="75"/>
    </row>
    <row r="1025140" spans="2:3" x14ac:dyDescent="0.25">
      <c r="B1025140" s="76"/>
      <c r="C1025140" s="75"/>
    </row>
    <row r="1025141" spans="2:3" x14ac:dyDescent="0.25">
      <c r="B1025141" s="76"/>
      <c r="C1025141" s="75"/>
    </row>
    <row r="1025142" spans="2:3" x14ac:dyDescent="0.25">
      <c r="B1025142" s="76"/>
      <c r="C1025142" s="75"/>
    </row>
    <row r="1025143" spans="2:3" x14ac:dyDescent="0.25">
      <c r="B1025143" s="76"/>
      <c r="C1025143" s="75"/>
    </row>
    <row r="1025144" spans="2:3" x14ac:dyDescent="0.25">
      <c r="B1025144" s="76"/>
      <c r="C1025144" s="75"/>
    </row>
    <row r="1025145" spans="2:3" x14ac:dyDescent="0.25">
      <c r="B1025145" s="76"/>
      <c r="C1025145" s="75"/>
    </row>
    <row r="1025146" spans="2:3" x14ac:dyDescent="0.25">
      <c r="B1025146" s="76"/>
      <c r="C1025146" s="75"/>
    </row>
    <row r="1025147" spans="2:3" x14ac:dyDescent="0.25">
      <c r="B1025147" s="76"/>
      <c r="C1025147" s="75"/>
    </row>
    <row r="1025148" spans="2:3" x14ac:dyDescent="0.25">
      <c r="B1025148" s="76"/>
      <c r="C1025148" s="75"/>
    </row>
    <row r="1025149" spans="2:3" x14ac:dyDescent="0.25">
      <c r="B1025149" s="76"/>
      <c r="C1025149" s="75"/>
    </row>
    <row r="1025259" spans="2:3" x14ac:dyDescent="0.25">
      <c r="B1025259" s="76"/>
      <c r="C1025259" s="75"/>
    </row>
    <row r="1025260" spans="2:3" x14ac:dyDescent="0.25">
      <c r="B1025260" s="76"/>
      <c r="C1025260" s="75"/>
    </row>
    <row r="1025261" spans="2:3" x14ac:dyDescent="0.25">
      <c r="B1025261" s="76"/>
      <c r="C1025261" s="75"/>
    </row>
    <row r="1025262" spans="2:3" x14ac:dyDescent="0.25">
      <c r="B1025262" s="76"/>
      <c r="C1025262" s="75"/>
    </row>
    <row r="1025263" spans="2:3" x14ac:dyDescent="0.25">
      <c r="B1025263" s="76"/>
      <c r="C1025263" s="75"/>
    </row>
    <row r="1025264" spans="2:3" x14ac:dyDescent="0.25">
      <c r="B1025264" s="76"/>
      <c r="C1025264" s="75"/>
    </row>
    <row r="1025265" spans="2:3" x14ac:dyDescent="0.25">
      <c r="B1025265" s="76"/>
      <c r="C1025265" s="75"/>
    </row>
    <row r="1025266" spans="2:3" x14ac:dyDescent="0.25">
      <c r="B1025266" s="76"/>
      <c r="C1025266" s="75"/>
    </row>
    <row r="1025267" spans="2:3" x14ac:dyDescent="0.25">
      <c r="B1025267" s="76"/>
      <c r="C1025267" s="75"/>
    </row>
    <row r="1025268" spans="2:3" x14ac:dyDescent="0.25">
      <c r="B1025268" s="76"/>
      <c r="C1025268" s="75"/>
    </row>
    <row r="1025269" spans="2:3" x14ac:dyDescent="0.25">
      <c r="B1025269" s="76"/>
      <c r="C1025269" s="75"/>
    </row>
    <row r="1025270" spans="2:3" x14ac:dyDescent="0.25">
      <c r="B1025270" s="76"/>
      <c r="C1025270" s="75"/>
    </row>
    <row r="1025271" spans="2:3" x14ac:dyDescent="0.25">
      <c r="B1025271" s="76"/>
      <c r="C1025271" s="75"/>
    </row>
    <row r="1025381" spans="2:3" x14ac:dyDescent="0.25">
      <c r="B1025381" s="76"/>
      <c r="C1025381" s="75"/>
    </row>
    <row r="1025382" spans="2:3" x14ac:dyDescent="0.25">
      <c r="B1025382" s="76"/>
      <c r="C1025382" s="75"/>
    </row>
    <row r="1025383" spans="2:3" x14ac:dyDescent="0.25">
      <c r="B1025383" s="76"/>
      <c r="C1025383" s="75"/>
    </row>
    <row r="1025384" spans="2:3" x14ac:dyDescent="0.25">
      <c r="B1025384" s="76"/>
      <c r="C1025384" s="75"/>
    </row>
    <row r="1025385" spans="2:3" x14ac:dyDescent="0.25">
      <c r="B1025385" s="76"/>
      <c r="C1025385" s="75"/>
    </row>
    <row r="1025386" spans="2:3" x14ac:dyDescent="0.25">
      <c r="B1025386" s="76"/>
      <c r="C1025386" s="75"/>
    </row>
    <row r="1025387" spans="2:3" x14ac:dyDescent="0.25">
      <c r="B1025387" s="76"/>
      <c r="C1025387" s="75"/>
    </row>
    <row r="1025388" spans="2:3" x14ac:dyDescent="0.25">
      <c r="B1025388" s="76"/>
      <c r="C1025388" s="75"/>
    </row>
    <row r="1025389" spans="2:3" x14ac:dyDescent="0.25">
      <c r="B1025389" s="76"/>
      <c r="C1025389" s="75"/>
    </row>
    <row r="1025390" spans="2:3" x14ac:dyDescent="0.25">
      <c r="B1025390" s="76"/>
      <c r="C1025390" s="75"/>
    </row>
    <row r="1025391" spans="2:3" x14ac:dyDescent="0.25">
      <c r="B1025391" s="76"/>
      <c r="C1025391" s="75"/>
    </row>
    <row r="1025392" spans="2:3" x14ac:dyDescent="0.25">
      <c r="B1025392" s="76"/>
      <c r="C1025392" s="75"/>
    </row>
    <row r="1025393" spans="2:3" x14ac:dyDescent="0.25">
      <c r="B1025393" s="76"/>
      <c r="C1025393" s="75"/>
    </row>
    <row r="1025503" spans="2:3" x14ac:dyDescent="0.25">
      <c r="B1025503" s="76"/>
      <c r="C1025503" s="75"/>
    </row>
    <row r="1025504" spans="2:3" x14ac:dyDescent="0.25">
      <c r="B1025504" s="76"/>
      <c r="C1025504" s="75"/>
    </row>
    <row r="1025505" spans="2:3" x14ac:dyDescent="0.25">
      <c r="B1025505" s="76"/>
      <c r="C1025505" s="75"/>
    </row>
    <row r="1025506" spans="2:3" x14ac:dyDescent="0.25">
      <c r="B1025506" s="76"/>
      <c r="C1025506" s="75"/>
    </row>
    <row r="1025507" spans="2:3" x14ac:dyDescent="0.25">
      <c r="B1025507" s="76"/>
      <c r="C1025507" s="75"/>
    </row>
    <row r="1025508" spans="2:3" x14ac:dyDescent="0.25">
      <c r="B1025508" s="76"/>
      <c r="C1025508" s="75"/>
    </row>
    <row r="1025509" spans="2:3" x14ac:dyDescent="0.25">
      <c r="B1025509" s="76"/>
      <c r="C1025509" s="75"/>
    </row>
    <row r="1025510" spans="2:3" x14ac:dyDescent="0.25">
      <c r="B1025510" s="76"/>
      <c r="C1025510" s="75"/>
    </row>
    <row r="1025511" spans="2:3" x14ac:dyDescent="0.25">
      <c r="B1025511" s="76"/>
      <c r="C1025511" s="75"/>
    </row>
    <row r="1025512" spans="2:3" x14ac:dyDescent="0.25">
      <c r="B1025512" s="76"/>
      <c r="C1025512" s="75"/>
    </row>
    <row r="1025513" spans="2:3" x14ac:dyDescent="0.25">
      <c r="B1025513" s="76"/>
      <c r="C1025513" s="75"/>
    </row>
    <row r="1025514" spans="2:3" x14ac:dyDescent="0.25">
      <c r="B1025514" s="76"/>
      <c r="C1025514" s="75"/>
    </row>
    <row r="1025515" spans="2:3" x14ac:dyDescent="0.25">
      <c r="B1025515" s="76"/>
      <c r="C1025515" s="75"/>
    </row>
    <row r="1025625" spans="2:3" x14ac:dyDescent="0.25">
      <c r="B1025625" s="76"/>
      <c r="C1025625" s="75"/>
    </row>
    <row r="1025626" spans="2:3" x14ac:dyDescent="0.25">
      <c r="B1025626" s="76"/>
      <c r="C1025626" s="75"/>
    </row>
    <row r="1025627" spans="2:3" x14ac:dyDescent="0.25">
      <c r="B1025627" s="76"/>
      <c r="C1025627" s="75"/>
    </row>
    <row r="1025628" spans="2:3" x14ac:dyDescent="0.25">
      <c r="B1025628" s="76"/>
      <c r="C1025628" s="75"/>
    </row>
    <row r="1025629" spans="2:3" x14ac:dyDescent="0.25">
      <c r="B1025629" s="76"/>
      <c r="C1025629" s="75"/>
    </row>
    <row r="1025630" spans="2:3" x14ac:dyDescent="0.25">
      <c r="B1025630" s="76"/>
      <c r="C1025630" s="75"/>
    </row>
    <row r="1025631" spans="2:3" x14ac:dyDescent="0.25">
      <c r="B1025631" s="76"/>
      <c r="C1025631" s="75"/>
    </row>
    <row r="1025632" spans="2:3" x14ac:dyDescent="0.25">
      <c r="B1025632" s="76"/>
      <c r="C1025632" s="75"/>
    </row>
    <row r="1025633" spans="2:3" x14ac:dyDescent="0.25">
      <c r="B1025633" s="76"/>
      <c r="C1025633" s="75"/>
    </row>
    <row r="1025634" spans="2:3" x14ac:dyDescent="0.25">
      <c r="B1025634" s="76"/>
      <c r="C1025634" s="75"/>
    </row>
    <row r="1025635" spans="2:3" x14ac:dyDescent="0.25">
      <c r="B1025635" s="76"/>
      <c r="C1025635" s="75"/>
    </row>
    <row r="1025636" spans="2:3" x14ac:dyDescent="0.25">
      <c r="B1025636" s="76"/>
      <c r="C1025636" s="75"/>
    </row>
    <row r="1025637" spans="2:3" x14ac:dyDescent="0.25">
      <c r="B1025637" s="76"/>
      <c r="C1025637" s="75"/>
    </row>
    <row r="1025747" spans="2:3" x14ac:dyDescent="0.25">
      <c r="B1025747" s="76"/>
      <c r="C1025747" s="75"/>
    </row>
    <row r="1025748" spans="2:3" x14ac:dyDescent="0.25">
      <c r="B1025748" s="76"/>
      <c r="C1025748" s="75"/>
    </row>
    <row r="1025749" spans="2:3" x14ac:dyDescent="0.25">
      <c r="B1025749" s="76"/>
      <c r="C1025749" s="75"/>
    </row>
    <row r="1025750" spans="2:3" x14ac:dyDescent="0.25">
      <c r="B1025750" s="76"/>
      <c r="C1025750" s="75"/>
    </row>
    <row r="1025751" spans="2:3" x14ac:dyDescent="0.25">
      <c r="B1025751" s="76"/>
      <c r="C1025751" s="75"/>
    </row>
    <row r="1025752" spans="2:3" x14ac:dyDescent="0.25">
      <c r="B1025752" s="76"/>
      <c r="C1025752" s="75"/>
    </row>
    <row r="1025753" spans="2:3" x14ac:dyDescent="0.25">
      <c r="B1025753" s="76"/>
      <c r="C1025753" s="75"/>
    </row>
    <row r="1025754" spans="2:3" x14ac:dyDescent="0.25">
      <c r="B1025754" s="76"/>
      <c r="C1025754" s="75"/>
    </row>
    <row r="1025755" spans="2:3" x14ac:dyDescent="0.25">
      <c r="B1025755" s="76"/>
      <c r="C1025755" s="75"/>
    </row>
    <row r="1025756" spans="2:3" x14ac:dyDescent="0.25">
      <c r="B1025756" s="76"/>
      <c r="C1025756" s="75"/>
    </row>
    <row r="1025757" spans="2:3" x14ac:dyDescent="0.25">
      <c r="B1025757" s="76"/>
      <c r="C1025757" s="75"/>
    </row>
    <row r="1025758" spans="2:3" x14ac:dyDescent="0.25">
      <c r="B1025758" s="76"/>
      <c r="C1025758" s="75"/>
    </row>
    <row r="1025759" spans="2:3" x14ac:dyDescent="0.25">
      <c r="B1025759" s="76"/>
      <c r="C1025759" s="75"/>
    </row>
    <row r="1025869" spans="2:3" x14ac:dyDescent="0.25">
      <c r="B1025869" s="76"/>
      <c r="C1025869" s="75"/>
    </row>
    <row r="1025870" spans="2:3" x14ac:dyDescent="0.25">
      <c r="B1025870" s="76"/>
      <c r="C1025870" s="75"/>
    </row>
    <row r="1025871" spans="2:3" x14ac:dyDescent="0.25">
      <c r="B1025871" s="76"/>
      <c r="C1025871" s="75"/>
    </row>
    <row r="1025872" spans="2:3" x14ac:dyDescent="0.25">
      <c r="B1025872" s="76"/>
      <c r="C1025872" s="75"/>
    </row>
    <row r="1025873" spans="2:3" x14ac:dyDescent="0.25">
      <c r="B1025873" s="76"/>
      <c r="C1025873" s="75"/>
    </row>
    <row r="1025874" spans="2:3" x14ac:dyDescent="0.25">
      <c r="B1025874" s="76"/>
      <c r="C1025874" s="75"/>
    </row>
    <row r="1025875" spans="2:3" x14ac:dyDescent="0.25">
      <c r="B1025875" s="76"/>
      <c r="C1025875" s="75"/>
    </row>
    <row r="1025876" spans="2:3" x14ac:dyDescent="0.25">
      <c r="B1025876" s="76"/>
      <c r="C1025876" s="75"/>
    </row>
    <row r="1025877" spans="2:3" x14ac:dyDescent="0.25">
      <c r="B1025877" s="76"/>
      <c r="C1025877" s="75"/>
    </row>
    <row r="1025878" spans="2:3" x14ac:dyDescent="0.25">
      <c r="B1025878" s="76"/>
      <c r="C1025878" s="75"/>
    </row>
    <row r="1025879" spans="2:3" x14ac:dyDescent="0.25">
      <c r="B1025879" s="76"/>
      <c r="C1025879" s="75"/>
    </row>
    <row r="1025880" spans="2:3" x14ac:dyDescent="0.25">
      <c r="B1025880" s="76"/>
      <c r="C1025880" s="75"/>
    </row>
    <row r="1025881" spans="2:3" x14ac:dyDescent="0.25">
      <c r="B1025881" s="76"/>
      <c r="C1025881" s="75"/>
    </row>
    <row r="1025991" spans="2:3" x14ac:dyDescent="0.25">
      <c r="B1025991" s="76"/>
      <c r="C1025991" s="75"/>
    </row>
    <row r="1025992" spans="2:3" x14ac:dyDescent="0.25">
      <c r="B1025992" s="76"/>
      <c r="C1025992" s="75"/>
    </row>
    <row r="1025993" spans="2:3" x14ac:dyDescent="0.25">
      <c r="B1025993" s="76"/>
      <c r="C1025993" s="75"/>
    </row>
    <row r="1025994" spans="2:3" x14ac:dyDescent="0.25">
      <c r="B1025994" s="76"/>
      <c r="C1025994" s="75"/>
    </row>
    <row r="1025995" spans="2:3" x14ac:dyDescent="0.25">
      <c r="B1025995" s="76"/>
      <c r="C1025995" s="75"/>
    </row>
    <row r="1025996" spans="2:3" x14ac:dyDescent="0.25">
      <c r="B1025996" s="76"/>
      <c r="C1025996" s="75"/>
    </row>
    <row r="1025997" spans="2:3" x14ac:dyDescent="0.25">
      <c r="B1025997" s="76"/>
      <c r="C1025997" s="75"/>
    </row>
    <row r="1025998" spans="2:3" x14ac:dyDescent="0.25">
      <c r="B1025998" s="76"/>
      <c r="C1025998" s="75"/>
    </row>
    <row r="1025999" spans="2:3" x14ac:dyDescent="0.25">
      <c r="B1025999" s="76"/>
      <c r="C1025999" s="75"/>
    </row>
    <row r="1026000" spans="2:3" x14ac:dyDescent="0.25">
      <c r="B1026000" s="76"/>
      <c r="C1026000" s="75"/>
    </row>
    <row r="1026001" spans="2:3" x14ac:dyDescent="0.25">
      <c r="B1026001" s="76"/>
      <c r="C1026001" s="75"/>
    </row>
    <row r="1026002" spans="2:3" x14ac:dyDescent="0.25">
      <c r="B1026002" s="76"/>
      <c r="C1026002" s="75"/>
    </row>
    <row r="1026003" spans="2:3" x14ac:dyDescent="0.25">
      <c r="B1026003" s="76"/>
      <c r="C1026003" s="75"/>
    </row>
    <row r="1026113" spans="2:3" x14ac:dyDescent="0.25">
      <c r="B1026113" s="76"/>
      <c r="C1026113" s="75"/>
    </row>
    <row r="1026114" spans="2:3" x14ac:dyDescent="0.25">
      <c r="B1026114" s="76"/>
      <c r="C1026114" s="75"/>
    </row>
    <row r="1026115" spans="2:3" x14ac:dyDescent="0.25">
      <c r="B1026115" s="76"/>
      <c r="C1026115" s="75"/>
    </row>
    <row r="1026116" spans="2:3" x14ac:dyDescent="0.25">
      <c r="B1026116" s="76"/>
      <c r="C1026116" s="75"/>
    </row>
    <row r="1026117" spans="2:3" x14ac:dyDescent="0.25">
      <c r="B1026117" s="76"/>
      <c r="C1026117" s="75"/>
    </row>
    <row r="1026118" spans="2:3" x14ac:dyDescent="0.25">
      <c r="B1026118" s="76"/>
      <c r="C1026118" s="75"/>
    </row>
    <row r="1026119" spans="2:3" x14ac:dyDescent="0.25">
      <c r="B1026119" s="76"/>
      <c r="C1026119" s="75"/>
    </row>
    <row r="1026120" spans="2:3" x14ac:dyDescent="0.25">
      <c r="B1026120" s="76"/>
      <c r="C1026120" s="75"/>
    </row>
    <row r="1026121" spans="2:3" x14ac:dyDescent="0.25">
      <c r="B1026121" s="76"/>
      <c r="C1026121" s="75"/>
    </row>
    <row r="1026122" spans="2:3" x14ac:dyDescent="0.25">
      <c r="B1026122" s="76"/>
      <c r="C1026122" s="75"/>
    </row>
    <row r="1026123" spans="2:3" x14ac:dyDescent="0.25">
      <c r="B1026123" s="76"/>
      <c r="C1026123" s="75"/>
    </row>
    <row r="1026124" spans="2:3" x14ac:dyDescent="0.25">
      <c r="B1026124" s="76"/>
      <c r="C1026124" s="75"/>
    </row>
    <row r="1026125" spans="2:3" x14ac:dyDescent="0.25">
      <c r="B1026125" s="76"/>
      <c r="C1026125" s="75"/>
    </row>
    <row r="1026235" spans="2:3" x14ac:dyDescent="0.25">
      <c r="B1026235" s="76"/>
      <c r="C1026235" s="75"/>
    </row>
    <row r="1026236" spans="2:3" x14ac:dyDescent="0.25">
      <c r="B1026236" s="76"/>
      <c r="C1026236" s="75"/>
    </row>
    <row r="1026237" spans="2:3" x14ac:dyDescent="0.25">
      <c r="B1026237" s="76"/>
      <c r="C1026237" s="75"/>
    </row>
    <row r="1026238" spans="2:3" x14ac:dyDescent="0.25">
      <c r="B1026238" s="76"/>
      <c r="C1026238" s="75"/>
    </row>
    <row r="1026239" spans="2:3" x14ac:dyDescent="0.25">
      <c r="B1026239" s="76"/>
      <c r="C1026239" s="75"/>
    </row>
    <row r="1026240" spans="2:3" x14ac:dyDescent="0.25">
      <c r="B1026240" s="76"/>
      <c r="C1026240" s="75"/>
    </row>
    <row r="1026241" spans="2:3" x14ac:dyDescent="0.25">
      <c r="B1026241" s="76"/>
      <c r="C1026241" s="75"/>
    </row>
    <row r="1026242" spans="2:3" x14ac:dyDescent="0.25">
      <c r="B1026242" s="76"/>
      <c r="C1026242" s="75"/>
    </row>
    <row r="1026243" spans="2:3" x14ac:dyDescent="0.25">
      <c r="B1026243" s="76"/>
      <c r="C1026243" s="75"/>
    </row>
    <row r="1026244" spans="2:3" x14ac:dyDescent="0.25">
      <c r="B1026244" s="76"/>
      <c r="C1026244" s="75"/>
    </row>
    <row r="1026245" spans="2:3" x14ac:dyDescent="0.25">
      <c r="B1026245" s="76"/>
      <c r="C1026245" s="75"/>
    </row>
    <row r="1026246" spans="2:3" x14ac:dyDescent="0.25">
      <c r="B1026246" s="76"/>
      <c r="C1026246" s="75"/>
    </row>
    <row r="1026247" spans="2:3" x14ac:dyDescent="0.25">
      <c r="B1026247" s="76"/>
      <c r="C1026247" s="75"/>
    </row>
    <row r="1026357" spans="2:3" x14ac:dyDescent="0.25">
      <c r="B1026357" s="76"/>
      <c r="C1026357" s="75"/>
    </row>
    <row r="1026358" spans="2:3" x14ac:dyDescent="0.25">
      <c r="B1026358" s="76"/>
      <c r="C1026358" s="75"/>
    </row>
    <row r="1026359" spans="2:3" x14ac:dyDescent="0.25">
      <c r="B1026359" s="76"/>
      <c r="C1026359" s="75"/>
    </row>
    <row r="1026360" spans="2:3" x14ac:dyDescent="0.25">
      <c r="B1026360" s="76"/>
      <c r="C1026360" s="75"/>
    </row>
    <row r="1026361" spans="2:3" x14ac:dyDescent="0.25">
      <c r="B1026361" s="76"/>
      <c r="C1026361" s="75"/>
    </row>
    <row r="1026362" spans="2:3" x14ac:dyDescent="0.25">
      <c r="B1026362" s="76"/>
      <c r="C1026362" s="75"/>
    </row>
    <row r="1026363" spans="2:3" x14ac:dyDescent="0.25">
      <c r="B1026363" s="76"/>
      <c r="C1026363" s="75"/>
    </row>
    <row r="1026364" spans="2:3" x14ac:dyDescent="0.25">
      <c r="B1026364" s="76"/>
      <c r="C1026364" s="75"/>
    </row>
    <row r="1026365" spans="2:3" x14ac:dyDescent="0.25">
      <c r="B1026365" s="76"/>
      <c r="C1026365" s="75"/>
    </row>
    <row r="1026366" spans="2:3" x14ac:dyDescent="0.25">
      <c r="B1026366" s="76"/>
      <c r="C1026366" s="75"/>
    </row>
    <row r="1026367" spans="2:3" x14ac:dyDescent="0.25">
      <c r="B1026367" s="76"/>
      <c r="C1026367" s="75"/>
    </row>
    <row r="1026368" spans="2:3" x14ac:dyDescent="0.25">
      <c r="B1026368" s="76"/>
      <c r="C1026368" s="75"/>
    </row>
    <row r="1026369" spans="2:3" x14ac:dyDescent="0.25">
      <c r="B1026369" s="76"/>
      <c r="C1026369" s="75"/>
    </row>
    <row r="1026479" spans="2:3" x14ac:dyDescent="0.25">
      <c r="B1026479" s="76"/>
      <c r="C1026479" s="75"/>
    </row>
    <row r="1026480" spans="2:3" x14ac:dyDescent="0.25">
      <c r="B1026480" s="76"/>
      <c r="C1026480" s="75"/>
    </row>
    <row r="1026481" spans="2:3" x14ac:dyDescent="0.25">
      <c r="B1026481" s="76"/>
      <c r="C1026481" s="75"/>
    </row>
    <row r="1026482" spans="2:3" x14ac:dyDescent="0.25">
      <c r="B1026482" s="76"/>
      <c r="C1026482" s="75"/>
    </row>
    <row r="1026483" spans="2:3" x14ac:dyDescent="0.25">
      <c r="B1026483" s="76"/>
      <c r="C1026483" s="75"/>
    </row>
    <row r="1026484" spans="2:3" x14ac:dyDescent="0.25">
      <c r="B1026484" s="76"/>
      <c r="C1026484" s="75"/>
    </row>
    <row r="1026485" spans="2:3" x14ac:dyDescent="0.25">
      <c r="B1026485" s="76"/>
      <c r="C1026485" s="75"/>
    </row>
    <row r="1026486" spans="2:3" x14ac:dyDescent="0.25">
      <c r="B1026486" s="76"/>
      <c r="C1026486" s="75"/>
    </row>
    <row r="1026487" spans="2:3" x14ac:dyDescent="0.25">
      <c r="B1026487" s="76"/>
      <c r="C1026487" s="75"/>
    </row>
    <row r="1026488" spans="2:3" x14ac:dyDescent="0.25">
      <c r="B1026488" s="76"/>
      <c r="C1026488" s="75"/>
    </row>
    <row r="1026489" spans="2:3" x14ac:dyDescent="0.25">
      <c r="B1026489" s="76"/>
      <c r="C1026489" s="75"/>
    </row>
    <row r="1026490" spans="2:3" x14ac:dyDescent="0.25">
      <c r="B1026490" s="76"/>
      <c r="C1026490" s="75"/>
    </row>
    <row r="1026491" spans="2:3" x14ac:dyDescent="0.25">
      <c r="B1026491" s="76"/>
      <c r="C1026491" s="75"/>
    </row>
    <row r="1026601" spans="2:3" x14ac:dyDescent="0.25">
      <c r="B1026601" s="76"/>
      <c r="C1026601" s="75"/>
    </row>
    <row r="1026602" spans="2:3" x14ac:dyDescent="0.25">
      <c r="B1026602" s="76"/>
      <c r="C1026602" s="75"/>
    </row>
    <row r="1026603" spans="2:3" x14ac:dyDescent="0.25">
      <c r="B1026603" s="76"/>
      <c r="C1026603" s="75"/>
    </row>
    <row r="1026604" spans="2:3" x14ac:dyDescent="0.25">
      <c r="B1026604" s="76"/>
      <c r="C1026604" s="75"/>
    </row>
    <row r="1026605" spans="2:3" x14ac:dyDescent="0.25">
      <c r="B1026605" s="76"/>
      <c r="C1026605" s="75"/>
    </row>
    <row r="1026606" spans="2:3" x14ac:dyDescent="0.25">
      <c r="B1026606" s="76"/>
      <c r="C1026606" s="75"/>
    </row>
    <row r="1026607" spans="2:3" x14ac:dyDescent="0.25">
      <c r="B1026607" s="76"/>
      <c r="C1026607" s="75"/>
    </row>
    <row r="1026608" spans="2:3" x14ac:dyDescent="0.25">
      <c r="B1026608" s="76"/>
      <c r="C1026608" s="75"/>
    </row>
    <row r="1026609" spans="2:3" x14ac:dyDescent="0.25">
      <c r="B1026609" s="76"/>
      <c r="C1026609" s="75"/>
    </row>
    <row r="1026610" spans="2:3" x14ac:dyDescent="0.25">
      <c r="B1026610" s="76"/>
      <c r="C1026610" s="75"/>
    </row>
    <row r="1026611" spans="2:3" x14ac:dyDescent="0.25">
      <c r="B1026611" s="76"/>
      <c r="C1026611" s="75"/>
    </row>
    <row r="1026612" spans="2:3" x14ac:dyDescent="0.25">
      <c r="B1026612" s="76"/>
      <c r="C1026612" s="75"/>
    </row>
    <row r="1026613" spans="2:3" x14ac:dyDescent="0.25">
      <c r="B1026613" s="76"/>
      <c r="C1026613" s="75"/>
    </row>
    <row r="1026723" spans="2:3" x14ac:dyDescent="0.25">
      <c r="B1026723" s="76"/>
      <c r="C1026723" s="75"/>
    </row>
    <row r="1026724" spans="2:3" x14ac:dyDescent="0.25">
      <c r="B1026724" s="76"/>
      <c r="C1026724" s="75"/>
    </row>
    <row r="1026725" spans="2:3" x14ac:dyDescent="0.25">
      <c r="B1026725" s="76"/>
      <c r="C1026725" s="75"/>
    </row>
    <row r="1026726" spans="2:3" x14ac:dyDescent="0.25">
      <c r="B1026726" s="76"/>
      <c r="C1026726" s="75"/>
    </row>
    <row r="1026727" spans="2:3" x14ac:dyDescent="0.25">
      <c r="B1026727" s="76"/>
      <c r="C1026727" s="75"/>
    </row>
    <row r="1026728" spans="2:3" x14ac:dyDescent="0.25">
      <c r="B1026728" s="76"/>
      <c r="C1026728" s="75"/>
    </row>
    <row r="1026729" spans="2:3" x14ac:dyDescent="0.25">
      <c r="B1026729" s="76"/>
      <c r="C1026729" s="75"/>
    </row>
    <row r="1026730" spans="2:3" x14ac:dyDescent="0.25">
      <c r="B1026730" s="76"/>
      <c r="C1026730" s="75"/>
    </row>
    <row r="1026731" spans="2:3" x14ac:dyDescent="0.25">
      <c r="B1026731" s="76"/>
      <c r="C1026731" s="75"/>
    </row>
    <row r="1026732" spans="2:3" x14ac:dyDescent="0.25">
      <c r="B1026732" s="76"/>
      <c r="C1026732" s="75"/>
    </row>
    <row r="1026733" spans="2:3" x14ac:dyDescent="0.25">
      <c r="B1026733" s="76"/>
      <c r="C1026733" s="75"/>
    </row>
    <row r="1026734" spans="2:3" x14ac:dyDescent="0.25">
      <c r="B1026734" s="76"/>
      <c r="C1026734" s="75"/>
    </row>
    <row r="1026735" spans="2:3" x14ac:dyDescent="0.25">
      <c r="B1026735" s="76"/>
      <c r="C1026735" s="75"/>
    </row>
    <row r="1026845" spans="2:3" x14ac:dyDescent="0.25">
      <c r="B1026845" s="76"/>
      <c r="C1026845" s="75"/>
    </row>
    <row r="1026846" spans="2:3" x14ac:dyDescent="0.25">
      <c r="B1026846" s="76"/>
      <c r="C1026846" s="75"/>
    </row>
    <row r="1026847" spans="2:3" x14ac:dyDescent="0.25">
      <c r="B1026847" s="76"/>
      <c r="C1026847" s="75"/>
    </row>
    <row r="1026848" spans="2:3" x14ac:dyDescent="0.25">
      <c r="B1026848" s="76"/>
      <c r="C1026848" s="75"/>
    </row>
    <row r="1026849" spans="2:3" x14ac:dyDescent="0.25">
      <c r="B1026849" s="76"/>
      <c r="C1026849" s="75"/>
    </row>
    <row r="1026850" spans="2:3" x14ac:dyDescent="0.25">
      <c r="B1026850" s="76"/>
      <c r="C1026850" s="75"/>
    </row>
    <row r="1026851" spans="2:3" x14ac:dyDescent="0.25">
      <c r="B1026851" s="76"/>
      <c r="C1026851" s="75"/>
    </row>
    <row r="1026852" spans="2:3" x14ac:dyDescent="0.25">
      <c r="B1026852" s="76"/>
      <c r="C1026852" s="75"/>
    </row>
    <row r="1026853" spans="2:3" x14ac:dyDescent="0.25">
      <c r="B1026853" s="76"/>
      <c r="C1026853" s="75"/>
    </row>
    <row r="1026854" spans="2:3" x14ac:dyDescent="0.25">
      <c r="B1026854" s="76"/>
      <c r="C1026854" s="75"/>
    </row>
    <row r="1026855" spans="2:3" x14ac:dyDescent="0.25">
      <c r="B1026855" s="76"/>
      <c r="C1026855" s="75"/>
    </row>
    <row r="1026856" spans="2:3" x14ac:dyDescent="0.25">
      <c r="B1026856" s="76"/>
      <c r="C1026856" s="75"/>
    </row>
    <row r="1026857" spans="2:3" x14ac:dyDescent="0.25">
      <c r="B1026857" s="76"/>
      <c r="C1026857" s="75"/>
    </row>
    <row r="1026967" spans="2:3" x14ac:dyDescent="0.25">
      <c r="B1026967" s="76"/>
      <c r="C1026967" s="75"/>
    </row>
    <row r="1026968" spans="2:3" x14ac:dyDescent="0.25">
      <c r="B1026968" s="76"/>
      <c r="C1026968" s="75"/>
    </row>
    <row r="1026969" spans="2:3" x14ac:dyDescent="0.25">
      <c r="B1026969" s="76"/>
      <c r="C1026969" s="75"/>
    </row>
    <row r="1026970" spans="2:3" x14ac:dyDescent="0.25">
      <c r="B1026970" s="76"/>
      <c r="C1026970" s="75"/>
    </row>
    <row r="1026971" spans="2:3" x14ac:dyDescent="0.25">
      <c r="B1026971" s="76"/>
      <c r="C1026971" s="75"/>
    </row>
    <row r="1026972" spans="2:3" x14ac:dyDescent="0.25">
      <c r="B1026972" s="76"/>
      <c r="C1026972" s="75"/>
    </row>
    <row r="1026973" spans="2:3" x14ac:dyDescent="0.25">
      <c r="B1026973" s="76"/>
      <c r="C1026973" s="75"/>
    </row>
    <row r="1026974" spans="2:3" x14ac:dyDescent="0.25">
      <c r="B1026974" s="76"/>
      <c r="C1026974" s="75"/>
    </row>
    <row r="1026975" spans="2:3" x14ac:dyDescent="0.25">
      <c r="B1026975" s="76"/>
      <c r="C1026975" s="75"/>
    </row>
    <row r="1026976" spans="2:3" x14ac:dyDescent="0.25">
      <c r="B1026976" s="76"/>
      <c r="C1026976" s="75"/>
    </row>
    <row r="1026977" spans="2:3" x14ac:dyDescent="0.25">
      <c r="B1026977" s="76"/>
      <c r="C1026977" s="75"/>
    </row>
    <row r="1026978" spans="2:3" x14ac:dyDescent="0.25">
      <c r="B1026978" s="76"/>
      <c r="C1026978" s="75"/>
    </row>
    <row r="1026979" spans="2:3" x14ac:dyDescent="0.25">
      <c r="B1026979" s="76"/>
      <c r="C1026979" s="75"/>
    </row>
    <row r="1027089" spans="2:3" x14ac:dyDescent="0.25">
      <c r="B1027089" s="76"/>
      <c r="C1027089" s="75"/>
    </row>
    <row r="1027090" spans="2:3" x14ac:dyDescent="0.25">
      <c r="B1027090" s="76"/>
      <c r="C1027090" s="75"/>
    </row>
    <row r="1027091" spans="2:3" x14ac:dyDescent="0.25">
      <c r="B1027091" s="76"/>
      <c r="C1027091" s="75"/>
    </row>
    <row r="1027092" spans="2:3" x14ac:dyDescent="0.25">
      <c r="B1027092" s="76"/>
      <c r="C1027092" s="75"/>
    </row>
    <row r="1027093" spans="2:3" x14ac:dyDescent="0.25">
      <c r="B1027093" s="76"/>
      <c r="C1027093" s="75"/>
    </row>
    <row r="1027094" spans="2:3" x14ac:dyDescent="0.25">
      <c r="B1027094" s="76"/>
      <c r="C1027094" s="75"/>
    </row>
    <row r="1027095" spans="2:3" x14ac:dyDescent="0.25">
      <c r="B1027095" s="76"/>
      <c r="C1027095" s="75"/>
    </row>
    <row r="1027096" spans="2:3" x14ac:dyDescent="0.25">
      <c r="B1027096" s="76"/>
      <c r="C1027096" s="75"/>
    </row>
    <row r="1027097" spans="2:3" x14ac:dyDescent="0.25">
      <c r="B1027097" s="76"/>
      <c r="C1027097" s="75"/>
    </row>
    <row r="1027098" spans="2:3" x14ac:dyDescent="0.25">
      <c r="B1027098" s="76"/>
      <c r="C1027098" s="75"/>
    </row>
    <row r="1027099" spans="2:3" x14ac:dyDescent="0.25">
      <c r="B1027099" s="76"/>
      <c r="C1027099" s="75"/>
    </row>
    <row r="1027100" spans="2:3" x14ac:dyDescent="0.25">
      <c r="B1027100" s="76"/>
      <c r="C1027100" s="75"/>
    </row>
    <row r="1027101" spans="2:3" x14ac:dyDescent="0.25">
      <c r="B1027101" s="76"/>
      <c r="C1027101" s="75"/>
    </row>
    <row r="1027211" spans="2:3" x14ac:dyDescent="0.25">
      <c r="B1027211" s="76"/>
      <c r="C1027211" s="75"/>
    </row>
    <row r="1027212" spans="2:3" x14ac:dyDescent="0.25">
      <c r="B1027212" s="76"/>
      <c r="C1027212" s="75"/>
    </row>
    <row r="1027213" spans="2:3" x14ac:dyDescent="0.25">
      <c r="B1027213" s="76"/>
      <c r="C1027213" s="75"/>
    </row>
    <row r="1027214" spans="2:3" x14ac:dyDescent="0.25">
      <c r="B1027214" s="76"/>
      <c r="C1027214" s="75"/>
    </row>
    <row r="1027215" spans="2:3" x14ac:dyDescent="0.25">
      <c r="B1027215" s="76"/>
      <c r="C1027215" s="75"/>
    </row>
    <row r="1027216" spans="2:3" x14ac:dyDescent="0.25">
      <c r="B1027216" s="76"/>
      <c r="C1027216" s="75"/>
    </row>
    <row r="1027217" spans="2:3" x14ac:dyDescent="0.25">
      <c r="B1027217" s="76"/>
      <c r="C1027217" s="75"/>
    </row>
    <row r="1027218" spans="2:3" x14ac:dyDescent="0.25">
      <c r="B1027218" s="76"/>
      <c r="C1027218" s="75"/>
    </row>
    <row r="1027219" spans="2:3" x14ac:dyDescent="0.25">
      <c r="B1027219" s="76"/>
      <c r="C1027219" s="75"/>
    </row>
    <row r="1027220" spans="2:3" x14ac:dyDescent="0.25">
      <c r="B1027220" s="76"/>
      <c r="C1027220" s="75"/>
    </row>
    <row r="1027221" spans="2:3" x14ac:dyDescent="0.25">
      <c r="B1027221" s="76"/>
      <c r="C1027221" s="75"/>
    </row>
    <row r="1027222" spans="2:3" x14ac:dyDescent="0.25">
      <c r="B1027222" s="76"/>
      <c r="C1027222" s="75"/>
    </row>
    <row r="1027223" spans="2:3" x14ac:dyDescent="0.25">
      <c r="B1027223" s="76"/>
      <c r="C1027223" s="75"/>
    </row>
    <row r="1027333" spans="2:3" x14ac:dyDescent="0.25">
      <c r="B1027333" s="76"/>
      <c r="C1027333" s="75"/>
    </row>
    <row r="1027334" spans="2:3" x14ac:dyDescent="0.25">
      <c r="B1027334" s="76"/>
      <c r="C1027334" s="75"/>
    </row>
    <row r="1027335" spans="2:3" x14ac:dyDescent="0.25">
      <c r="B1027335" s="76"/>
      <c r="C1027335" s="75"/>
    </row>
    <row r="1027336" spans="2:3" x14ac:dyDescent="0.25">
      <c r="B1027336" s="76"/>
      <c r="C1027336" s="75"/>
    </row>
    <row r="1027337" spans="2:3" x14ac:dyDescent="0.25">
      <c r="B1027337" s="76"/>
      <c r="C1027337" s="75"/>
    </row>
    <row r="1027338" spans="2:3" x14ac:dyDescent="0.25">
      <c r="B1027338" s="76"/>
      <c r="C1027338" s="75"/>
    </row>
    <row r="1027339" spans="2:3" x14ac:dyDescent="0.25">
      <c r="B1027339" s="76"/>
      <c r="C1027339" s="75"/>
    </row>
    <row r="1027340" spans="2:3" x14ac:dyDescent="0.25">
      <c r="B1027340" s="76"/>
      <c r="C1027340" s="75"/>
    </row>
    <row r="1027341" spans="2:3" x14ac:dyDescent="0.25">
      <c r="B1027341" s="76"/>
      <c r="C1027341" s="75"/>
    </row>
    <row r="1027342" spans="2:3" x14ac:dyDescent="0.25">
      <c r="B1027342" s="76"/>
      <c r="C1027342" s="75"/>
    </row>
    <row r="1027343" spans="2:3" x14ac:dyDescent="0.25">
      <c r="B1027343" s="76"/>
      <c r="C1027343" s="75"/>
    </row>
    <row r="1027344" spans="2:3" x14ac:dyDescent="0.25">
      <c r="B1027344" s="76"/>
      <c r="C1027344" s="75"/>
    </row>
    <row r="1027345" spans="2:3" x14ac:dyDescent="0.25">
      <c r="B1027345" s="76"/>
      <c r="C1027345" s="75"/>
    </row>
    <row r="1027455" spans="2:3" x14ac:dyDescent="0.25">
      <c r="B1027455" s="76"/>
      <c r="C1027455" s="75"/>
    </row>
    <row r="1027456" spans="2:3" x14ac:dyDescent="0.25">
      <c r="B1027456" s="76"/>
      <c r="C1027456" s="75"/>
    </row>
    <row r="1027457" spans="2:3" x14ac:dyDescent="0.25">
      <c r="B1027457" s="76"/>
      <c r="C1027457" s="75"/>
    </row>
    <row r="1027458" spans="2:3" x14ac:dyDescent="0.25">
      <c r="B1027458" s="76"/>
      <c r="C1027458" s="75"/>
    </row>
    <row r="1027459" spans="2:3" x14ac:dyDescent="0.25">
      <c r="B1027459" s="76"/>
      <c r="C1027459" s="75"/>
    </row>
    <row r="1027460" spans="2:3" x14ac:dyDescent="0.25">
      <c r="B1027460" s="76"/>
      <c r="C1027460" s="75"/>
    </row>
    <row r="1027461" spans="2:3" x14ac:dyDescent="0.25">
      <c r="B1027461" s="76"/>
      <c r="C1027461" s="75"/>
    </row>
    <row r="1027462" spans="2:3" x14ac:dyDescent="0.25">
      <c r="B1027462" s="76"/>
      <c r="C1027462" s="75"/>
    </row>
    <row r="1027463" spans="2:3" x14ac:dyDescent="0.25">
      <c r="B1027463" s="76"/>
      <c r="C1027463" s="75"/>
    </row>
    <row r="1027464" spans="2:3" x14ac:dyDescent="0.25">
      <c r="B1027464" s="76"/>
      <c r="C1027464" s="75"/>
    </row>
    <row r="1027465" spans="2:3" x14ac:dyDescent="0.25">
      <c r="B1027465" s="76"/>
      <c r="C1027465" s="75"/>
    </row>
    <row r="1027466" spans="2:3" x14ac:dyDescent="0.25">
      <c r="B1027466" s="76"/>
      <c r="C1027466" s="75"/>
    </row>
    <row r="1027467" spans="2:3" x14ac:dyDescent="0.25">
      <c r="B1027467" s="76"/>
      <c r="C1027467" s="75"/>
    </row>
    <row r="1027577" spans="2:3" x14ac:dyDescent="0.25">
      <c r="B1027577" s="76"/>
      <c r="C1027577" s="75"/>
    </row>
    <row r="1027578" spans="2:3" x14ac:dyDescent="0.25">
      <c r="B1027578" s="76"/>
      <c r="C1027578" s="75"/>
    </row>
    <row r="1027579" spans="2:3" x14ac:dyDescent="0.25">
      <c r="B1027579" s="76"/>
      <c r="C1027579" s="75"/>
    </row>
    <row r="1027580" spans="2:3" x14ac:dyDescent="0.25">
      <c r="B1027580" s="76"/>
      <c r="C1027580" s="75"/>
    </row>
    <row r="1027581" spans="2:3" x14ac:dyDescent="0.25">
      <c r="B1027581" s="76"/>
      <c r="C1027581" s="75"/>
    </row>
    <row r="1027582" spans="2:3" x14ac:dyDescent="0.25">
      <c r="B1027582" s="76"/>
      <c r="C1027582" s="75"/>
    </row>
    <row r="1027583" spans="2:3" x14ac:dyDescent="0.25">
      <c r="B1027583" s="76"/>
      <c r="C1027583" s="75"/>
    </row>
    <row r="1027584" spans="2:3" x14ac:dyDescent="0.25">
      <c r="B1027584" s="76"/>
      <c r="C1027584" s="75"/>
    </row>
    <row r="1027585" spans="2:3" x14ac:dyDescent="0.25">
      <c r="B1027585" s="76"/>
      <c r="C1027585" s="75"/>
    </row>
    <row r="1027586" spans="2:3" x14ac:dyDescent="0.25">
      <c r="B1027586" s="76"/>
      <c r="C1027586" s="75"/>
    </row>
    <row r="1027587" spans="2:3" x14ac:dyDescent="0.25">
      <c r="B1027587" s="76"/>
      <c r="C1027587" s="75"/>
    </row>
    <row r="1027588" spans="2:3" x14ac:dyDescent="0.25">
      <c r="B1027588" s="76"/>
      <c r="C1027588" s="75"/>
    </row>
    <row r="1027589" spans="2:3" x14ac:dyDescent="0.25">
      <c r="B1027589" s="76"/>
      <c r="C1027589" s="75"/>
    </row>
    <row r="1027699" spans="2:3" x14ac:dyDescent="0.25">
      <c r="B1027699" s="76"/>
      <c r="C1027699" s="75"/>
    </row>
    <row r="1027700" spans="2:3" x14ac:dyDescent="0.25">
      <c r="B1027700" s="76"/>
      <c r="C1027700" s="75"/>
    </row>
    <row r="1027701" spans="2:3" x14ac:dyDescent="0.25">
      <c r="B1027701" s="76"/>
      <c r="C1027701" s="75"/>
    </row>
    <row r="1027702" spans="2:3" x14ac:dyDescent="0.25">
      <c r="B1027702" s="76"/>
      <c r="C1027702" s="75"/>
    </row>
    <row r="1027703" spans="2:3" x14ac:dyDescent="0.25">
      <c r="B1027703" s="76"/>
      <c r="C1027703" s="75"/>
    </row>
    <row r="1027704" spans="2:3" x14ac:dyDescent="0.25">
      <c r="B1027704" s="76"/>
      <c r="C1027704" s="75"/>
    </row>
    <row r="1027705" spans="2:3" x14ac:dyDescent="0.25">
      <c r="B1027705" s="76"/>
      <c r="C1027705" s="75"/>
    </row>
    <row r="1027706" spans="2:3" x14ac:dyDescent="0.25">
      <c r="B1027706" s="76"/>
      <c r="C1027706" s="75"/>
    </row>
    <row r="1027707" spans="2:3" x14ac:dyDescent="0.25">
      <c r="B1027707" s="76"/>
      <c r="C1027707" s="75"/>
    </row>
    <row r="1027708" spans="2:3" x14ac:dyDescent="0.25">
      <c r="B1027708" s="76"/>
      <c r="C1027708" s="75"/>
    </row>
    <row r="1027709" spans="2:3" x14ac:dyDescent="0.25">
      <c r="B1027709" s="76"/>
      <c r="C1027709" s="75"/>
    </row>
    <row r="1027710" spans="2:3" x14ac:dyDescent="0.25">
      <c r="B1027710" s="76"/>
      <c r="C1027710" s="75"/>
    </row>
    <row r="1027711" spans="2:3" x14ac:dyDescent="0.25">
      <c r="B1027711" s="76"/>
      <c r="C1027711" s="75"/>
    </row>
    <row r="1027821" spans="2:3" x14ac:dyDescent="0.25">
      <c r="B1027821" s="76"/>
      <c r="C1027821" s="75"/>
    </row>
    <row r="1027822" spans="2:3" x14ac:dyDescent="0.25">
      <c r="B1027822" s="76"/>
      <c r="C1027822" s="75"/>
    </row>
    <row r="1027823" spans="2:3" x14ac:dyDescent="0.25">
      <c r="B1027823" s="76"/>
      <c r="C1027823" s="75"/>
    </row>
    <row r="1027824" spans="2:3" x14ac:dyDescent="0.25">
      <c r="B1027824" s="76"/>
      <c r="C1027824" s="75"/>
    </row>
    <row r="1027825" spans="2:3" x14ac:dyDescent="0.25">
      <c r="B1027825" s="76"/>
      <c r="C1027825" s="75"/>
    </row>
    <row r="1027826" spans="2:3" x14ac:dyDescent="0.25">
      <c r="B1027826" s="76"/>
      <c r="C1027826" s="75"/>
    </row>
    <row r="1027827" spans="2:3" x14ac:dyDescent="0.25">
      <c r="B1027827" s="76"/>
      <c r="C1027827" s="75"/>
    </row>
    <row r="1027828" spans="2:3" x14ac:dyDescent="0.25">
      <c r="B1027828" s="76"/>
      <c r="C1027828" s="75"/>
    </row>
    <row r="1027829" spans="2:3" x14ac:dyDescent="0.25">
      <c r="B1027829" s="76"/>
      <c r="C1027829" s="75"/>
    </row>
    <row r="1027830" spans="2:3" x14ac:dyDescent="0.25">
      <c r="B1027830" s="76"/>
      <c r="C1027830" s="75"/>
    </row>
    <row r="1027831" spans="2:3" x14ac:dyDescent="0.25">
      <c r="B1027831" s="76"/>
      <c r="C1027831" s="75"/>
    </row>
    <row r="1027832" spans="2:3" x14ac:dyDescent="0.25">
      <c r="B1027832" s="76"/>
      <c r="C1027832" s="75"/>
    </row>
    <row r="1027833" spans="2:3" x14ac:dyDescent="0.25">
      <c r="B1027833" s="76"/>
      <c r="C1027833" s="75"/>
    </row>
    <row r="1027943" spans="2:3" x14ac:dyDescent="0.25">
      <c r="B1027943" s="76"/>
      <c r="C1027943" s="75"/>
    </row>
    <row r="1027944" spans="2:3" x14ac:dyDescent="0.25">
      <c r="B1027944" s="76"/>
      <c r="C1027944" s="75"/>
    </row>
    <row r="1027945" spans="2:3" x14ac:dyDescent="0.25">
      <c r="B1027945" s="76"/>
      <c r="C1027945" s="75"/>
    </row>
    <row r="1027946" spans="2:3" x14ac:dyDescent="0.25">
      <c r="B1027946" s="76"/>
      <c r="C1027946" s="75"/>
    </row>
    <row r="1027947" spans="2:3" x14ac:dyDescent="0.25">
      <c r="B1027947" s="76"/>
      <c r="C1027947" s="75"/>
    </row>
    <row r="1027948" spans="2:3" x14ac:dyDescent="0.25">
      <c r="B1027948" s="76"/>
      <c r="C1027948" s="75"/>
    </row>
    <row r="1027949" spans="2:3" x14ac:dyDescent="0.25">
      <c r="B1027949" s="76"/>
      <c r="C1027949" s="75"/>
    </row>
    <row r="1027950" spans="2:3" x14ac:dyDescent="0.25">
      <c r="B1027950" s="76"/>
      <c r="C1027950" s="75"/>
    </row>
    <row r="1027951" spans="2:3" x14ac:dyDescent="0.25">
      <c r="B1027951" s="76"/>
      <c r="C1027951" s="75"/>
    </row>
    <row r="1027952" spans="2:3" x14ac:dyDescent="0.25">
      <c r="B1027952" s="76"/>
      <c r="C1027952" s="75"/>
    </row>
    <row r="1027953" spans="2:3" x14ac:dyDescent="0.25">
      <c r="B1027953" s="76"/>
      <c r="C1027953" s="75"/>
    </row>
    <row r="1027954" spans="2:3" x14ac:dyDescent="0.25">
      <c r="B1027954" s="76"/>
      <c r="C1027954" s="75"/>
    </row>
    <row r="1027955" spans="2:3" x14ac:dyDescent="0.25">
      <c r="B1027955" s="76"/>
      <c r="C1027955" s="75"/>
    </row>
    <row r="1028065" spans="2:3" x14ac:dyDescent="0.25">
      <c r="B1028065" s="76"/>
      <c r="C1028065" s="75"/>
    </row>
    <row r="1028066" spans="2:3" x14ac:dyDescent="0.25">
      <c r="B1028066" s="76"/>
      <c r="C1028066" s="75"/>
    </row>
    <row r="1028067" spans="2:3" x14ac:dyDescent="0.25">
      <c r="B1028067" s="76"/>
      <c r="C1028067" s="75"/>
    </row>
    <row r="1028068" spans="2:3" x14ac:dyDescent="0.25">
      <c r="B1028068" s="76"/>
      <c r="C1028068" s="75"/>
    </row>
    <row r="1028069" spans="2:3" x14ac:dyDescent="0.25">
      <c r="B1028069" s="76"/>
      <c r="C1028069" s="75"/>
    </row>
    <row r="1028070" spans="2:3" x14ac:dyDescent="0.25">
      <c r="B1028070" s="76"/>
      <c r="C1028070" s="75"/>
    </row>
    <row r="1028071" spans="2:3" x14ac:dyDescent="0.25">
      <c r="B1028071" s="76"/>
      <c r="C1028071" s="75"/>
    </row>
    <row r="1028072" spans="2:3" x14ac:dyDescent="0.25">
      <c r="B1028072" s="76"/>
      <c r="C1028072" s="75"/>
    </row>
    <row r="1028073" spans="2:3" x14ac:dyDescent="0.25">
      <c r="B1028073" s="76"/>
      <c r="C1028073" s="75"/>
    </row>
    <row r="1028074" spans="2:3" x14ac:dyDescent="0.25">
      <c r="B1028074" s="76"/>
      <c r="C1028074" s="75"/>
    </row>
    <row r="1028075" spans="2:3" x14ac:dyDescent="0.25">
      <c r="B1028075" s="76"/>
      <c r="C1028075" s="75"/>
    </row>
    <row r="1028076" spans="2:3" x14ac:dyDescent="0.25">
      <c r="B1028076" s="76"/>
      <c r="C1028076" s="75"/>
    </row>
    <row r="1028077" spans="2:3" x14ac:dyDescent="0.25">
      <c r="B1028077" s="76"/>
      <c r="C1028077" s="75"/>
    </row>
    <row r="1028187" spans="2:3" x14ac:dyDescent="0.25">
      <c r="B1028187" s="76"/>
      <c r="C1028187" s="75"/>
    </row>
    <row r="1028188" spans="2:3" x14ac:dyDescent="0.25">
      <c r="B1028188" s="76"/>
      <c r="C1028188" s="75"/>
    </row>
    <row r="1028189" spans="2:3" x14ac:dyDescent="0.25">
      <c r="B1028189" s="76"/>
      <c r="C1028189" s="75"/>
    </row>
    <row r="1028190" spans="2:3" x14ac:dyDescent="0.25">
      <c r="B1028190" s="76"/>
      <c r="C1028190" s="75"/>
    </row>
    <row r="1028191" spans="2:3" x14ac:dyDescent="0.25">
      <c r="B1028191" s="76"/>
      <c r="C1028191" s="75"/>
    </row>
    <row r="1028192" spans="2:3" x14ac:dyDescent="0.25">
      <c r="B1028192" s="76"/>
      <c r="C1028192" s="75"/>
    </row>
    <row r="1028193" spans="2:3" x14ac:dyDescent="0.25">
      <c r="B1028193" s="76"/>
      <c r="C1028193" s="75"/>
    </row>
    <row r="1028194" spans="2:3" x14ac:dyDescent="0.25">
      <c r="B1028194" s="76"/>
      <c r="C1028194" s="75"/>
    </row>
    <row r="1028195" spans="2:3" x14ac:dyDescent="0.25">
      <c r="B1028195" s="76"/>
      <c r="C1028195" s="75"/>
    </row>
    <row r="1028196" spans="2:3" x14ac:dyDescent="0.25">
      <c r="B1028196" s="76"/>
      <c r="C1028196" s="75"/>
    </row>
    <row r="1028197" spans="2:3" x14ac:dyDescent="0.25">
      <c r="B1028197" s="76"/>
      <c r="C1028197" s="75"/>
    </row>
    <row r="1028198" spans="2:3" x14ac:dyDescent="0.25">
      <c r="B1028198" s="76"/>
      <c r="C1028198" s="75"/>
    </row>
    <row r="1028199" spans="2:3" x14ac:dyDescent="0.25">
      <c r="B1028199" s="76"/>
      <c r="C1028199" s="75"/>
    </row>
    <row r="1028309" spans="2:3" x14ac:dyDescent="0.25">
      <c r="B1028309" s="76"/>
      <c r="C1028309" s="75"/>
    </row>
    <row r="1028310" spans="2:3" x14ac:dyDescent="0.25">
      <c r="B1028310" s="76"/>
      <c r="C1028310" s="75"/>
    </row>
    <row r="1028311" spans="2:3" x14ac:dyDescent="0.25">
      <c r="B1028311" s="76"/>
      <c r="C1028311" s="75"/>
    </row>
    <row r="1028312" spans="2:3" x14ac:dyDescent="0.25">
      <c r="B1028312" s="76"/>
      <c r="C1028312" s="75"/>
    </row>
    <row r="1028313" spans="2:3" x14ac:dyDescent="0.25">
      <c r="B1028313" s="76"/>
      <c r="C1028313" s="75"/>
    </row>
    <row r="1028314" spans="2:3" x14ac:dyDescent="0.25">
      <c r="B1028314" s="76"/>
      <c r="C1028314" s="75"/>
    </row>
    <row r="1028315" spans="2:3" x14ac:dyDescent="0.25">
      <c r="B1028315" s="76"/>
      <c r="C1028315" s="75"/>
    </row>
    <row r="1028316" spans="2:3" x14ac:dyDescent="0.25">
      <c r="B1028316" s="76"/>
      <c r="C1028316" s="75"/>
    </row>
    <row r="1028317" spans="2:3" x14ac:dyDescent="0.25">
      <c r="B1028317" s="76"/>
      <c r="C1028317" s="75"/>
    </row>
    <row r="1028318" spans="2:3" x14ac:dyDescent="0.25">
      <c r="B1028318" s="76"/>
      <c r="C1028318" s="75"/>
    </row>
    <row r="1028319" spans="2:3" x14ac:dyDescent="0.25">
      <c r="B1028319" s="76"/>
      <c r="C1028319" s="75"/>
    </row>
    <row r="1028320" spans="2:3" x14ac:dyDescent="0.25">
      <c r="B1028320" s="76"/>
      <c r="C1028320" s="75"/>
    </row>
    <row r="1028321" spans="2:3" x14ac:dyDescent="0.25">
      <c r="B1028321" s="76"/>
      <c r="C1028321" s="75"/>
    </row>
    <row r="1028431" spans="2:3" x14ac:dyDescent="0.25">
      <c r="B1028431" s="76"/>
      <c r="C1028431" s="75"/>
    </row>
    <row r="1028432" spans="2:3" x14ac:dyDescent="0.25">
      <c r="B1028432" s="76"/>
      <c r="C1028432" s="75"/>
    </row>
    <row r="1028433" spans="2:3" x14ac:dyDescent="0.25">
      <c r="B1028433" s="76"/>
      <c r="C1028433" s="75"/>
    </row>
    <row r="1028434" spans="2:3" x14ac:dyDescent="0.25">
      <c r="B1028434" s="76"/>
      <c r="C1028434" s="75"/>
    </row>
    <row r="1028435" spans="2:3" x14ac:dyDescent="0.25">
      <c r="B1028435" s="76"/>
      <c r="C1028435" s="75"/>
    </row>
    <row r="1028436" spans="2:3" x14ac:dyDescent="0.25">
      <c r="B1028436" s="76"/>
      <c r="C1028436" s="75"/>
    </row>
    <row r="1028437" spans="2:3" x14ac:dyDescent="0.25">
      <c r="B1028437" s="76"/>
      <c r="C1028437" s="75"/>
    </row>
    <row r="1028438" spans="2:3" x14ac:dyDescent="0.25">
      <c r="B1028438" s="76"/>
      <c r="C1028438" s="75"/>
    </row>
    <row r="1028439" spans="2:3" x14ac:dyDescent="0.25">
      <c r="B1028439" s="76"/>
      <c r="C1028439" s="75"/>
    </row>
    <row r="1028440" spans="2:3" x14ac:dyDescent="0.25">
      <c r="B1028440" s="76"/>
      <c r="C1028440" s="75"/>
    </row>
    <row r="1028441" spans="2:3" x14ac:dyDescent="0.25">
      <c r="B1028441" s="76"/>
      <c r="C1028441" s="75"/>
    </row>
    <row r="1028442" spans="2:3" x14ac:dyDescent="0.25">
      <c r="B1028442" s="76"/>
      <c r="C1028442" s="75"/>
    </row>
    <row r="1028443" spans="2:3" x14ac:dyDescent="0.25">
      <c r="B1028443" s="76"/>
      <c r="C1028443" s="75"/>
    </row>
    <row r="1028553" spans="2:3" x14ac:dyDescent="0.25">
      <c r="B1028553" s="76"/>
      <c r="C1028553" s="75"/>
    </row>
    <row r="1028554" spans="2:3" x14ac:dyDescent="0.25">
      <c r="B1028554" s="76"/>
      <c r="C1028554" s="75"/>
    </row>
    <row r="1028555" spans="2:3" x14ac:dyDescent="0.25">
      <c r="B1028555" s="76"/>
      <c r="C1028555" s="75"/>
    </row>
    <row r="1028556" spans="2:3" x14ac:dyDescent="0.25">
      <c r="B1028556" s="76"/>
      <c r="C1028556" s="75"/>
    </row>
    <row r="1028557" spans="2:3" x14ac:dyDescent="0.25">
      <c r="B1028557" s="76"/>
      <c r="C1028557" s="75"/>
    </row>
    <row r="1028558" spans="2:3" x14ac:dyDescent="0.25">
      <c r="B1028558" s="76"/>
      <c r="C1028558" s="75"/>
    </row>
    <row r="1028559" spans="2:3" x14ac:dyDescent="0.25">
      <c r="B1028559" s="76"/>
      <c r="C1028559" s="75"/>
    </row>
    <row r="1028560" spans="2:3" x14ac:dyDescent="0.25">
      <c r="B1028560" s="76"/>
      <c r="C1028560" s="75"/>
    </row>
    <row r="1028561" spans="2:3" x14ac:dyDescent="0.25">
      <c r="B1028561" s="76"/>
      <c r="C1028561" s="75"/>
    </row>
    <row r="1028562" spans="2:3" x14ac:dyDescent="0.25">
      <c r="B1028562" s="76"/>
      <c r="C1028562" s="75"/>
    </row>
    <row r="1028563" spans="2:3" x14ac:dyDescent="0.25">
      <c r="B1028563" s="76"/>
      <c r="C1028563" s="75"/>
    </row>
    <row r="1028564" spans="2:3" x14ac:dyDescent="0.25">
      <c r="B1028564" s="76"/>
      <c r="C1028564" s="75"/>
    </row>
    <row r="1028565" spans="2:3" x14ac:dyDescent="0.25">
      <c r="B1028565" s="76"/>
      <c r="C1028565" s="75"/>
    </row>
    <row r="1028675" spans="2:3" x14ac:dyDescent="0.25">
      <c r="B1028675" s="76"/>
      <c r="C1028675" s="75"/>
    </row>
    <row r="1028676" spans="2:3" x14ac:dyDescent="0.25">
      <c r="B1028676" s="76"/>
      <c r="C1028676" s="75"/>
    </row>
    <row r="1028677" spans="2:3" x14ac:dyDescent="0.25">
      <c r="B1028677" s="76"/>
      <c r="C1028677" s="75"/>
    </row>
    <row r="1028678" spans="2:3" x14ac:dyDescent="0.25">
      <c r="B1028678" s="76"/>
      <c r="C1028678" s="75"/>
    </row>
    <row r="1028679" spans="2:3" x14ac:dyDescent="0.25">
      <c r="B1028679" s="76"/>
      <c r="C1028679" s="75"/>
    </row>
    <row r="1028680" spans="2:3" x14ac:dyDescent="0.25">
      <c r="B1028680" s="76"/>
      <c r="C1028680" s="75"/>
    </row>
    <row r="1028681" spans="2:3" x14ac:dyDescent="0.25">
      <c r="B1028681" s="76"/>
      <c r="C1028681" s="75"/>
    </row>
    <row r="1028682" spans="2:3" x14ac:dyDescent="0.25">
      <c r="B1028682" s="76"/>
      <c r="C1028682" s="75"/>
    </row>
    <row r="1028683" spans="2:3" x14ac:dyDescent="0.25">
      <c r="B1028683" s="76"/>
      <c r="C1028683" s="75"/>
    </row>
    <row r="1028684" spans="2:3" x14ac:dyDescent="0.25">
      <c r="B1028684" s="76"/>
      <c r="C1028684" s="75"/>
    </row>
    <row r="1028685" spans="2:3" x14ac:dyDescent="0.25">
      <c r="B1028685" s="76"/>
      <c r="C1028685" s="75"/>
    </row>
    <row r="1028686" spans="2:3" x14ac:dyDescent="0.25">
      <c r="B1028686" s="76"/>
      <c r="C1028686" s="75"/>
    </row>
    <row r="1028687" spans="2:3" x14ac:dyDescent="0.25">
      <c r="B1028687" s="76"/>
      <c r="C1028687" s="75"/>
    </row>
    <row r="1028797" spans="2:3" x14ac:dyDescent="0.25">
      <c r="B1028797" s="76"/>
      <c r="C1028797" s="75"/>
    </row>
    <row r="1028798" spans="2:3" x14ac:dyDescent="0.25">
      <c r="B1028798" s="76"/>
      <c r="C1028798" s="75"/>
    </row>
    <row r="1028799" spans="2:3" x14ac:dyDescent="0.25">
      <c r="B1028799" s="76"/>
      <c r="C1028799" s="75"/>
    </row>
    <row r="1028800" spans="2:3" x14ac:dyDescent="0.25">
      <c r="B1028800" s="76"/>
      <c r="C1028800" s="75"/>
    </row>
    <row r="1028801" spans="2:3" x14ac:dyDescent="0.25">
      <c r="B1028801" s="76"/>
      <c r="C1028801" s="75"/>
    </row>
    <row r="1028802" spans="2:3" x14ac:dyDescent="0.25">
      <c r="B1028802" s="76"/>
      <c r="C1028802" s="75"/>
    </row>
    <row r="1028803" spans="2:3" x14ac:dyDescent="0.25">
      <c r="B1028803" s="76"/>
      <c r="C1028803" s="75"/>
    </row>
    <row r="1028804" spans="2:3" x14ac:dyDescent="0.25">
      <c r="B1028804" s="76"/>
      <c r="C1028804" s="75"/>
    </row>
    <row r="1028805" spans="2:3" x14ac:dyDescent="0.25">
      <c r="B1028805" s="76"/>
      <c r="C1028805" s="75"/>
    </row>
    <row r="1028806" spans="2:3" x14ac:dyDescent="0.25">
      <c r="B1028806" s="76"/>
      <c r="C1028806" s="75"/>
    </row>
    <row r="1028807" spans="2:3" x14ac:dyDescent="0.25">
      <c r="B1028807" s="76"/>
      <c r="C1028807" s="75"/>
    </row>
    <row r="1028808" spans="2:3" x14ac:dyDescent="0.25">
      <c r="B1028808" s="76"/>
      <c r="C1028808" s="75"/>
    </row>
    <row r="1028809" spans="2:3" x14ac:dyDescent="0.25">
      <c r="B1028809" s="76"/>
      <c r="C1028809" s="75"/>
    </row>
    <row r="1028919" spans="2:3" x14ac:dyDescent="0.25">
      <c r="B1028919" s="76"/>
      <c r="C1028919" s="75"/>
    </row>
    <row r="1028920" spans="2:3" x14ac:dyDescent="0.25">
      <c r="B1028920" s="76"/>
      <c r="C1028920" s="75"/>
    </row>
    <row r="1028921" spans="2:3" x14ac:dyDescent="0.25">
      <c r="B1028921" s="76"/>
      <c r="C1028921" s="75"/>
    </row>
    <row r="1028922" spans="2:3" x14ac:dyDescent="0.25">
      <c r="B1028922" s="76"/>
      <c r="C1028922" s="75"/>
    </row>
    <row r="1028923" spans="2:3" x14ac:dyDescent="0.25">
      <c r="B1028923" s="76"/>
      <c r="C1028923" s="75"/>
    </row>
    <row r="1028924" spans="2:3" x14ac:dyDescent="0.25">
      <c r="B1028924" s="76"/>
      <c r="C1028924" s="75"/>
    </row>
    <row r="1028925" spans="2:3" x14ac:dyDescent="0.25">
      <c r="B1028925" s="76"/>
      <c r="C1028925" s="75"/>
    </row>
    <row r="1028926" spans="2:3" x14ac:dyDescent="0.25">
      <c r="B1028926" s="76"/>
      <c r="C1028926" s="75"/>
    </row>
    <row r="1028927" spans="2:3" x14ac:dyDescent="0.25">
      <c r="B1028927" s="76"/>
      <c r="C1028927" s="75"/>
    </row>
    <row r="1028928" spans="2:3" x14ac:dyDescent="0.25">
      <c r="B1028928" s="76"/>
      <c r="C1028928" s="75"/>
    </row>
    <row r="1028929" spans="2:3" x14ac:dyDescent="0.25">
      <c r="B1028929" s="76"/>
      <c r="C1028929" s="75"/>
    </row>
    <row r="1028930" spans="2:3" x14ac:dyDescent="0.25">
      <c r="B1028930" s="76"/>
      <c r="C1028930" s="75"/>
    </row>
    <row r="1028931" spans="2:3" x14ac:dyDescent="0.25">
      <c r="B1028931" s="76"/>
      <c r="C1028931" s="75"/>
    </row>
    <row r="1029041" spans="2:3" x14ac:dyDescent="0.25">
      <c r="B1029041" s="76"/>
      <c r="C1029041" s="75"/>
    </row>
    <row r="1029042" spans="2:3" x14ac:dyDescent="0.25">
      <c r="B1029042" s="76"/>
      <c r="C1029042" s="75"/>
    </row>
    <row r="1029043" spans="2:3" x14ac:dyDescent="0.25">
      <c r="B1029043" s="76"/>
      <c r="C1029043" s="75"/>
    </row>
    <row r="1029044" spans="2:3" x14ac:dyDescent="0.25">
      <c r="B1029044" s="76"/>
      <c r="C1029044" s="75"/>
    </row>
    <row r="1029045" spans="2:3" x14ac:dyDescent="0.25">
      <c r="B1029045" s="76"/>
      <c r="C1029045" s="75"/>
    </row>
    <row r="1029046" spans="2:3" x14ac:dyDescent="0.25">
      <c r="B1029046" s="76"/>
      <c r="C1029046" s="75"/>
    </row>
    <row r="1029047" spans="2:3" x14ac:dyDescent="0.25">
      <c r="B1029047" s="76"/>
      <c r="C1029047" s="75"/>
    </row>
    <row r="1029048" spans="2:3" x14ac:dyDescent="0.25">
      <c r="B1029048" s="76"/>
      <c r="C1029048" s="75"/>
    </row>
    <row r="1029049" spans="2:3" x14ac:dyDescent="0.25">
      <c r="B1029049" s="76"/>
      <c r="C1029049" s="75"/>
    </row>
    <row r="1029050" spans="2:3" x14ac:dyDescent="0.25">
      <c r="B1029050" s="76"/>
      <c r="C1029050" s="75"/>
    </row>
    <row r="1029051" spans="2:3" x14ac:dyDescent="0.25">
      <c r="B1029051" s="76"/>
      <c r="C1029051" s="75"/>
    </row>
    <row r="1029052" spans="2:3" x14ac:dyDescent="0.25">
      <c r="B1029052" s="76"/>
      <c r="C1029052" s="75"/>
    </row>
    <row r="1029053" spans="2:3" x14ac:dyDescent="0.25">
      <c r="B1029053" s="76"/>
      <c r="C1029053" s="75"/>
    </row>
    <row r="1029163" spans="2:3" x14ac:dyDescent="0.25">
      <c r="B1029163" s="76"/>
      <c r="C1029163" s="75"/>
    </row>
    <row r="1029164" spans="2:3" x14ac:dyDescent="0.25">
      <c r="B1029164" s="76"/>
      <c r="C1029164" s="75"/>
    </row>
    <row r="1029165" spans="2:3" x14ac:dyDescent="0.25">
      <c r="B1029165" s="76"/>
      <c r="C1029165" s="75"/>
    </row>
    <row r="1029166" spans="2:3" x14ac:dyDescent="0.25">
      <c r="B1029166" s="76"/>
      <c r="C1029166" s="75"/>
    </row>
    <row r="1029167" spans="2:3" x14ac:dyDescent="0.25">
      <c r="B1029167" s="76"/>
      <c r="C1029167" s="75"/>
    </row>
    <row r="1029168" spans="2:3" x14ac:dyDescent="0.25">
      <c r="B1029168" s="76"/>
      <c r="C1029168" s="75"/>
    </row>
    <row r="1029169" spans="2:3" x14ac:dyDescent="0.25">
      <c r="B1029169" s="76"/>
      <c r="C1029169" s="75"/>
    </row>
    <row r="1029170" spans="2:3" x14ac:dyDescent="0.25">
      <c r="B1029170" s="76"/>
      <c r="C1029170" s="75"/>
    </row>
    <row r="1029171" spans="2:3" x14ac:dyDescent="0.25">
      <c r="B1029171" s="76"/>
      <c r="C1029171" s="75"/>
    </row>
    <row r="1029172" spans="2:3" x14ac:dyDescent="0.25">
      <c r="B1029172" s="76"/>
      <c r="C1029172" s="75"/>
    </row>
    <row r="1029173" spans="2:3" x14ac:dyDescent="0.25">
      <c r="B1029173" s="76"/>
      <c r="C1029173" s="75"/>
    </row>
    <row r="1029174" spans="2:3" x14ac:dyDescent="0.25">
      <c r="B1029174" s="76"/>
      <c r="C1029174" s="75"/>
    </row>
    <row r="1029175" spans="2:3" x14ac:dyDescent="0.25">
      <c r="B1029175" s="76"/>
      <c r="C1029175" s="75"/>
    </row>
    <row r="1029285" spans="2:3" x14ac:dyDescent="0.25">
      <c r="B1029285" s="76"/>
      <c r="C1029285" s="75"/>
    </row>
    <row r="1029286" spans="2:3" x14ac:dyDescent="0.25">
      <c r="B1029286" s="76"/>
      <c r="C1029286" s="75"/>
    </row>
    <row r="1029287" spans="2:3" x14ac:dyDescent="0.25">
      <c r="B1029287" s="76"/>
      <c r="C1029287" s="75"/>
    </row>
    <row r="1029288" spans="2:3" x14ac:dyDescent="0.25">
      <c r="B1029288" s="76"/>
      <c r="C1029288" s="75"/>
    </row>
    <row r="1029289" spans="2:3" x14ac:dyDescent="0.25">
      <c r="B1029289" s="76"/>
      <c r="C1029289" s="75"/>
    </row>
    <row r="1029290" spans="2:3" x14ac:dyDescent="0.25">
      <c r="B1029290" s="76"/>
      <c r="C1029290" s="75"/>
    </row>
    <row r="1029291" spans="2:3" x14ac:dyDescent="0.25">
      <c r="B1029291" s="76"/>
      <c r="C1029291" s="75"/>
    </row>
    <row r="1029292" spans="2:3" x14ac:dyDescent="0.25">
      <c r="B1029292" s="76"/>
      <c r="C1029292" s="75"/>
    </row>
    <row r="1029293" spans="2:3" x14ac:dyDescent="0.25">
      <c r="B1029293" s="76"/>
      <c r="C1029293" s="75"/>
    </row>
    <row r="1029294" spans="2:3" x14ac:dyDescent="0.25">
      <c r="B1029294" s="76"/>
      <c r="C1029294" s="75"/>
    </row>
    <row r="1029295" spans="2:3" x14ac:dyDescent="0.25">
      <c r="B1029295" s="76"/>
      <c r="C1029295" s="75"/>
    </row>
    <row r="1029296" spans="2:3" x14ac:dyDescent="0.25">
      <c r="B1029296" s="76"/>
      <c r="C1029296" s="75"/>
    </row>
    <row r="1029297" spans="2:3" x14ac:dyDescent="0.25">
      <c r="B1029297" s="76"/>
      <c r="C1029297" s="75"/>
    </row>
    <row r="1029407" spans="2:3" x14ac:dyDescent="0.25">
      <c r="B1029407" s="76"/>
      <c r="C1029407" s="75"/>
    </row>
    <row r="1029408" spans="2:3" x14ac:dyDescent="0.25">
      <c r="B1029408" s="76"/>
      <c r="C1029408" s="75"/>
    </row>
    <row r="1029409" spans="2:3" x14ac:dyDescent="0.25">
      <c r="B1029409" s="76"/>
      <c r="C1029409" s="75"/>
    </row>
    <row r="1029410" spans="2:3" x14ac:dyDescent="0.25">
      <c r="B1029410" s="76"/>
      <c r="C1029410" s="75"/>
    </row>
    <row r="1029411" spans="2:3" x14ac:dyDescent="0.25">
      <c r="B1029411" s="76"/>
      <c r="C1029411" s="75"/>
    </row>
    <row r="1029412" spans="2:3" x14ac:dyDescent="0.25">
      <c r="B1029412" s="76"/>
      <c r="C1029412" s="75"/>
    </row>
    <row r="1029413" spans="2:3" x14ac:dyDescent="0.25">
      <c r="B1029413" s="76"/>
      <c r="C1029413" s="75"/>
    </row>
    <row r="1029414" spans="2:3" x14ac:dyDescent="0.25">
      <c r="B1029414" s="76"/>
      <c r="C1029414" s="75"/>
    </row>
    <row r="1029415" spans="2:3" x14ac:dyDescent="0.25">
      <c r="B1029415" s="76"/>
      <c r="C1029415" s="75"/>
    </row>
    <row r="1029416" spans="2:3" x14ac:dyDescent="0.25">
      <c r="B1029416" s="76"/>
      <c r="C1029416" s="75"/>
    </row>
    <row r="1029417" spans="2:3" x14ac:dyDescent="0.25">
      <c r="B1029417" s="76"/>
      <c r="C1029417" s="75"/>
    </row>
    <row r="1029418" spans="2:3" x14ac:dyDescent="0.25">
      <c r="B1029418" s="76"/>
      <c r="C1029418" s="75"/>
    </row>
    <row r="1029419" spans="2:3" x14ac:dyDescent="0.25">
      <c r="B1029419" s="76"/>
      <c r="C1029419" s="75"/>
    </row>
    <row r="1029529" spans="2:3" x14ac:dyDescent="0.25">
      <c r="B1029529" s="76"/>
      <c r="C1029529" s="75"/>
    </row>
    <row r="1029530" spans="2:3" x14ac:dyDescent="0.25">
      <c r="B1029530" s="76"/>
      <c r="C1029530" s="75"/>
    </row>
    <row r="1029531" spans="2:3" x14ac:dyDescent="0.25">
      <c r="B1029531" s="76"/>
      <c r="C1029531" s="75"/>
    </row>
    <row r="1029532" spans="2:3" x14ac:dyDescent="0.25">
      <c r="B1029532" s="76"/>
      <c r="C1029532" s="75"/>
    </row>
    <row r="1029533" spans="2:3" x14ac:dyDescent="0.25">
      <c r="B1029533" s="76"/>
      <c r="C1029533" s="75"/>
    </row>
    <row r="1029534" spans="2:3" x14ac:dyDescent="0.25">
      <c r="B1029534" s="76"/>
      <c r="C1029534" s="75"/>
    </row>
    <row r="1029535" spans="2:3" x14ac:dyDescent="0.25">
      <c r="B1029535" s="76"/>
      <c r="C1029535" s="75"/>
    </row>
    <row r="1029536" spans="2:3" x14ac:dyDescent="0.25">
      <c r="B1029536" s="76"/>
      <c r="C1029536" s="75"/>
    </row>
    <row r="1029537" spans="2:3" x14ac:dyDescent="0.25">
      <c r="B1029537" s="76"/>
      <c r="C1029537" s="75"/>
    </row>
    <row r="1029538" spans="2:3" x14ac:dyDescent="0.25">
      <c r="B1029538" s="76"/>
      <c r="C1029538" s="75"/>
    </row>
    <row r="1029539" spans="2:3" x14ac:dyDescent="0.25">
      <c r="B1029539" s="76"/>
      <c r="C1029539" s="75"/>
    </row>
    <row r="1029540" spans="2:3" x14ac:dyDescent="0.25">
      <c r="B1029540" s="76"/>
      <c r="C1029540" s="75"/>
    </row>
    <row r="1029541" spans="2:3" x14ac:dyDescent="0.25">
      <c r="B1029541" s="76"/>
      <c r="C1029541" s="75"/>
    </row>
    <row r="1029651" spans="2:3" x14ac:dyDescent="0.25">
      <c r="B1029651" s="76"/>
      <c r="C1029651" s="75"/>
    </row>
    <row r="1029652" spans="2:3" x14ac:dyDescent="0.25">
      <c r="B1029652" s="76"/>
      <c r="C1029652" s="75"/>
    </row>
    <row r="1029653" spans="2:3" x14ac:dyDescent="0.25">
      <c r="B1029653" s="76"/>
      <c r="C1029653" s="75"/>
    </row>
    <row r="1029654" spans="2:3" x14ac:dyDescent="0.25">
      <c r="B1029654" s="76"/>
      <c r="C1029654" s="75"/>
    </row>
    <row r="1029655" spans="2:3" x14ac:dyDescent="0.25">
      <c r="B1029655" s="76"/>
      <c r="C1029655" s="75"/>
    </row>
    <row r="1029656" spans="2:3" x14ac:dyDescent="0.25">
      <c r="B1029656" s="76"/>
      <c r="C1029656" s="75"/>
    </row>
    <row r="1029657" spans="2:3" x14ac:dyDescent="0.25">
      <c r="B1029657" s="76"/>
      <c r="C1029657" s="75"/>
    </row>
    <row r="1029658" spans="2:3" x14ac:dyDescent="0.25">
      <c r="B1029658" s="76"/>
      <c r="C1029658" s="75"/>
    </row>
    <row r="1029659" spans="2:3" x14ac:dyDescent="0.25">
      <c r="B1029659" s="76"/>
      <c r="C1029659" s="75"/>
    </row>
    <row r="1029660" spans="2:3" x14ac:dyDescent="0.25">
      <c r="B1029660" s="76"/>
      <c r="C1029660" s="75"/>
    </row>
    <row r="1029661" spans="2:3" x14ac:dyDescent="0.25">
      <c r="B1029661" s="76"/>
      <c r="C1029661" s="75"/>
    </row>
    <row r="1029662" spans="2:3" x14ac:dyDescent="0.25">
      <c r="B1029662" s="76"/>
      <c r="C1029662" s="75"/>
    </row>
    <row r="1029663" spans="2:3" x14ac:dyDescent="0.25">
      <c r="B1029663" s="76"/>
      <c r="C1029663" s="75"/>
    </row>
    <row r="1029773" spans="2:3" x14ac:dyDescent="0.25">
      <c r="B1029773" s="76"/>
      <c r="C1029773" s="75"/>
    </row>
    <row r="1029774" spans="2:3" x14ac:dyDescent="0.25">
      <c r="B1029774" s="76"/>
      <c r="C1029774" s="75"/>
    </row>
    <row r="1029775" spans="2:3" x14ac:dyDescent="0.25">
      <c r="B1029775" s="76"/>
      <c r="C1029775" s="75"/>
    </row>
    <row r="1029776" spans="2:3" x14ac:dyDescent="0.25">
      <c r="B1029776" s="76"/>
      <c r="C1029776" s="75"/>
    </row>
    <row r="1029777" spans="2:3" x14ac:dyDescent="0.25">
      <c r="B1029777" s="76"/>
      <c r="C1029777" s="75"/>
    </row>
    <row r="1029778" spans="2:3" x14ac:dyDescent="0.25">
      <c r="B1029778" s="76"/>
      <c r="C1029778" s="75"/>
    </row>
    <row r="1029779" spans="2:3" x14ac:dyDescent="0.25">
      <c r="B1029779" s="76"/>
      <c r="C1029779" s="75"/>
    </row>
    <row r="1029780" spans="2:3" x14ac:dyDescent="0.25">
      <c r="B1029780" s="76"/>
      <c r="C1029780" s="75"/>
    </row>
    <row r="1029781" spans="2:3" x14ac:dyDescent="0.25">
      <c r="B1029781" s="76"/>
      <c r="C1029781" s="75"/>
    </row>
    <row r="1029782" spans="2:3" x14ac:dyDescent="0.25">
      <c r="B1029782" s="76"/>
      <c r="C1029782" s="75"/>
    </row>
    <row r="1029783" spans="2:3" x14ac:dyDescent="0.25">
      <c r="B1029783" s="76"/>
      <c r="C1029783" s="75"/>
    </row>
    <row r="1029784" spans="2:3" x14ac:dyDescent="0.25">
      <c r="B1029784" s="76"/>
      <c r="C1029784" s="75"/>
    </row>
    <row r="1029785" spans="2:3" x14ac:dyDescent="0.25">
      <c r="B1029785" s="76"/>
      <c r="C1029785" s="75"/>
    </row>
    <row r="1029895" spans="2:3" x14ac:dyDescent="0.25">
      <c r="B1029895" s="76"/>
      <c r="C1029895" s="75"/>
    </row>
    <row r="1029896" spans="2:3" x14ac:dyDescent="0.25">
      <c r="B1029896" s="76"/>
      <c r="C1029896" s="75"/>
    </row>
    <row r="1029897" spans="2:3" x14ac:dyDescent="0.25">
      <c r="B1029897" s="76"/>
      <c r="C1029897" s="75"/>
    </row>
    <row r="1029898" spans="2:3" x14ac:dyDescent="0.25">
      <c r="B1029898" s="76"/>
      <c r="C1029898" s="75"/>
    </row>
    <row r="1029899" spans="2:3" x14ac:dyDescent="0.25">
      <c r="B1029899" s="76"/>
      <c r="C1029899" s="75"/>
    </row>
    <row r="1029900" spans="2:3" x14ac:dyDescent="0.25">
      <c r="B1029900" s="76"/>
      <c r="C1029900" s="75"/>
    </row>
    <row r="1029901" spans="2:3" x14ac:dyDescent="0.25">
      <c r="B1029901" s="76"/>
      <c r="C1029901" s="75"/>
    </row>
    <row r="1029902" spans="2:3" x14ac:dyDescent="0.25">
      <c r="B1029902" s="76"/>
      <c r="C1029902" s="75"/>
    </row>
    <row r="1029903" spans="2:3" x14ac:dyDescent="0.25">
      <c r="B1029903" s="76"/>
      <c r="C1029903" s="75"/>
    </row>
    <row r="1029904" spans="2:3" x14ac:dyDescent="0.25">
      <c r="B1029904" s="76"/>
      <c r="C1029904" s="75"/>
    </row>
    <row r="1029905" spans="2:3" x14ac:dyDescent="0.25">
      <c r="B1029905" s="76"/>
      <c r="C1029905" s="75"/>
    </row>
    <row r="1029906" spans="2:3" x14ac:dyDescent="0.25">
      <c r="B1029906" s="76"/>
      <c r="C1029906" s="75"/>
    </row>
    <row r="1029907" spans="2:3" x14ac:dyDescent="0.25">
      <c r="B1029907" s="76"/>
      <c r="C1029907" s="75"/>
    </row>
    <row r="1030017" spans="2:3" x14ac:dyDescent="0.25">
      <c r="B1030017" s="76"/>
      <c r="C1030017" s="75"/>
    </row>
    <row r="1030018" spans="2:3" x14ac:dyDescent="0.25">
      <c r="B1030018" s="76"/>
      <c r="C1030018" s="75"/>
    </row>
    <row r="1030019" spans="2:3" x14ac:dyDescent="0.25">
      <c r="B1030019" s="76"/>
      <c r="C1030019" s="75"/>
    </row>
    <row r="1030020" spans="2:3" x14ac:dyDescent="0.25">
      <c r="B1030020" s="76"/>
      <c r="C1030020" s="75"/>
    </row>
    <row r="1030021" spans="2:3" x14ac:dyDescent="0.25">
      <c r="B1030021" s="76"/>
      <c r="C1030021" s="75"/>
    </row>
    <row r="1030022" spans="2:3" x14ac:dyDescent="0.25">
      <c r="B1030022" s="76"/>
      <c r="C1030022" s="75"/>
    </row>
    <row r="1030023" spans="2:3" x14ac:dyDescent="0.25">
      <c r="B1030023" s="76"/>
      <c r="C1030023" s="75"/>
    </row>
    <row r="1030024" spans="2:3" x14ac:dyDescent="0.25">
      <c r="B1030024" s="76"/>
      <c r="C1030024" s="75"/>
    </row>
    <row r="1030025" spans="2:3" x14ac:dyDescent="0.25">
      <c r="B1030025" s="76"/>
      <c r="C1030025" s="75"/>
    </row>
    <row r="1030026" spans="2:3" x14ac:dyDescent="0.25">
      <c r="B1030026" s="76"/>
      <c r="C1030026" s="75"/>
    </row>
    <row r="1030027" spans="2:3" x14ac:dyDescent="0.25">
      <c r="B1030027" s="76"/>
      <c r="C1030027" s="75"/>
    </row>
    <row r="1030028" spans="2:3" x14ac:dyDescent="0.25">
      <c r="B1030028" s="76"/>
      <c r="C1030028" s="75"/>
    </row>
    <row r="1030029" spans="2:3" x14ac:dyDescent="0.25">
      <c r="B1030029" s="76"/>
      <c r="C1030029" s="75"/>
    </row>
    <row r="1030139" spans="2:3" x14ac:dyDescent="0.25">
      <c r="B1030139" s="76"/>
      <c r="C1030139" s="75"/>
    </row>
    <row r="1030140" spans="2:3" x14ac:dyDescent="0.25">
      <c r="B1030140" s="76"/>
      <c r="C1030140" s="75"/>
    </row>
    <row r="1030141" spans="2:3" x14ac:dyDescent="0.25">
      <c r="B1030141" s="76"/>
      <c r="C1030141" s="75"/>
    </row>
    <row r="1030142" spans="2:3" x14ac:dyDescent="0.25">
      <c r="B1030142" s="76"/>
      <c r="C1030142" s="75"/>
    </row>
    <row r="1030143" spans="2:3" x14ac:dyDescent="0.25">
      <c r="B1030143" s="76"/>
      <c r="C1030143" s="75"/>
    </row>
    <row r="1030144" spans="2:3" x14ac:dyDescent="0.25">
      <c r="B1030144" s="76"/>
      <c r="C1030144" s="75"/>
    </row>
    <row r="1030145" spans="2:3" x14ac:dyDescent="0.25">
      <c r="B1030145" s="76"/>
      <c r="C1030145" s="75"/>
    </row>
    <row r="1030146" spans="2:3" x14ac:dyDescent="0.25">
      <c r="B1030146" s="76"/>
      <c r="C1030146" s="75"/>
    </row>
    <row r="1030147" spans="2:3" x14ac:dyDescent="0.25">
      <c r="B1030147" s="76"/>
      <c r="C1030147" s="75"/>
    </row>
    <row r="1030148" spans="2:3" x14ac:dyDescent="0.25">
      <c r="B1030148" s="76"/>
      <c r="C1030148" s="75"/>
    </row>
    <row r="1030149" spans="2:3" x14ac:dyDescent="0.25">
      <c r="B1030149" s="76"/>
      <c r="C1030149" s="75"/>
    </row>
    <row r="1030150" spans="2:3" x14ac:dyDescent="0.25">
      <c r="B1030150" s="76"/>
      <c r="C1030150" s="75"/>
    </row>
    <row r="1030151" spans="2:3" x14ac:dyDescent="0.25">
      <c r="B1030151" s="76"/>
      <c r="C1030151" s="75"/>
    </row>
    <row r="1030261" spans="2:3" x14ac:dyDescent="0.25">
      <c r="B1030261" s="76"/>
      <c r="C1030261" s="75"/>
    </row>
    <row r="1030262" spans="2:3" x14ac:dyDescent="0.25">
      <c r="B1030262" s="76"/>
      <c r="C1030262" s="75"/>
    </row>
    <row r="1030263" spans="2:3" x14ac:dyDescent="0.25">
      <c r="B1030263" s="76"/>
      <c r="C1030263" s="75"/>
    </row>
    <row r="1030264" spans="2:3" x14ac:dyDescent="0.25">
      <c r="B1030264" s="76"/>
      <c r="C1030264" s="75"/>
    </row>
    <row r="1030265" spans="2:3" x14ac:dyDescent="0.25">
      <c r="B1030265" s="76"/>
      <c r="C1030265" s="75"/>
    </row>
    <row r="1030266" spans="2:3" x14ac:dyDescent="0.25">
      <c r="B1030266" s="76"/>
      <c r="C1030266" s="75"/>
    </row>
    <row r="1030267" spans="2:3" x14ac:dyDescent="0.25">
      <c r="B1030267" s="76"/>
      <c r="C1030267" s="75"/>
    </row>
    <row r="1030268" spans="2:3" x14ac:dyDescent="0.25">
      <c r="B1030268" s="76"/>
      <c r="C1030268" s="75"/>
    </row>
    <row r="1030269" spans="2:3" x14ac:dyDescent="0.25">
      <c r="B1030269" s="76"/>
      <c r="C1030269" s="75"/>
    </row>
    <row r="1030270" spans="2:3" x14ac:dyDescent="0.25">
      <c r="B1030270" s="76"/>
      <c r="C1030270" s="75"/>
    </row>
    <row r="1030271" spans="2:3" x14ac:dyDescent="0.25">
      <c r="B1030271" s="76"/>
      <c r="C1030271" s="75"/>
    </row>
    <row r="1030272" spans="2:3" x14ac:dyDescent="0.25">
      <c r="B1030272" s="76"/>
      <c r="C1030272" s="75"/>
    </row>
    <row r="1030273" spans="2:3" x14ac:dyDescent="0.25">
      <c r="B1030273" s="76"/>
      <c r="C1030273" s="75"/>
    </row>
    <row r="1030383" spans="2:3" x14ac:dyDescent="0.25">
      <c r="B1030383" s="76"/>
      <c r="C1030383" s="75"/>
    </row>
    <row r="1030384" spans="2:3" x14ac:dyDescent="0.25">
      <c r="B1030384" s="76"/>
      <c r="C1030384" s="75"/>
    </row>
    <row r="1030385" spans="2:3" x14ac:dyDescent="0.25">
      <c r="B1030385" s="76"/>
      <c r="C1030385" s="75"/>
    </row>
    <row r="1030386" spans="2:3" x14ac:dyDescent="0.25">
      <c r="B1030386" s="76"/>
      <c r="C1030386" s="75"/>
    </row>
    <row r="1030387" spans="2:3" x14ac:dyDescent="0.25">
      <c r="B1030387" s="76"/>
      <c r="C1030387" s="75"/>
    </row>
    <row r="1030388" spans="2:3" x14ac:dyDescent="0.25">
      <c r="B1030388" s="76"/>
      <c r="C1030388" s="75"/>
    </row>
    <row r="1030389" spans="2:3" x14ac:dyDescent="0.25">
      <c r="B1030389" s="76"/>
      <c r="C1030389" s="75"/>
    </row>
    <row r="1030390" spans="2:3" x14ac:dyDescent="0.25">
      <c r="B1030390" s="76"/>
      <c r="C1030390" s="75"/>
    </row>
    <row r="1030391" spans="2:3" x14ac:dyDescent="0.25">
      <c r="B1030391" s="76"/>
      <c r="C1030391" s="75"/>
    </row>
    <row r="1030392" spans="2:3" x14ac:dyDescent="0.25">
      <c r="B1030392" s="76"/>
      <c r="C1030392" s="75"/>
    </row>
    <row r="1030393" spans="2:3" x14ac:dyDescent="0.25">
      <c r="B1030393" s="76"/>
      <c r="C1030393" s="75"/>
    </row>
    <row r="1030394" spans="2:3" x14ac:dyDescent="0.25">
      <c r="B1030394" s="76"/>
      <c r="C1030394" s="75"/>
    </row>
    <row r="1030395" spans="2:3" x14ac:dyDescent="0.25">
      <c r="B1030395" s="76"/>
      <c r="C1030395" s="75"/>
    </row>
    <row r="1030505" spans="2:3" x14ac:dyDescent="0.25">
      <c r="B1030505" s="76"/>
      <c r="C1030505" s="75"/>
    </row>
    <row r="1030506" spans="2:3" x14ac:dyDescent="0.25">
      <c r="B1030506" s="76"/>
      <c r="C1030506" s="75"/>
    </row>
    <row r="1030507" spans="2:3" x14ac:dyDescent="0.25">
      <c r="B1030507" s="76"/>
      <c r="C1030507" s="75"/>
    </row>
    <row r="1030508" spans="2:3" x14ac:dyDescent="0.25">
      <c r="B1030508" s="76"/>
      <c r="C1030508" s="75"/>
    </row>
    <row r="1030509" spans="2:3" x14ac:dyDescent="0.25">
      <c r="B1030509" s="76"/>
      <c r="C1030509" s="75"/>
    </row>
    <row r="1030510" spans="2:3" x14ac:dyDescent="0.25">
      <c r="B1030510" s="76"/>
      <c r="C1030510" s="75"/>
    </row>
    <row r="1030511" spans="2:3" x14ac:dyDescent="0.25">
      <c r="B1030511" s="76"/>
      <c r="C1030511" s="75"/>
    </row>
    <row r="1030512" spans="2:3" x14ac:dyDescent="0.25">
      <c r="B1030512" s="76"/>
      <c r="C1030512" s="75"/>
    </row>
    <row r="1030513" spans="2:3" x14ac:dyDescent="0.25">
      <c r="B1030513" s="76"/>
      <c r="C1030513" s="75"/>
    </row>
    <row r="1030514" spans="2:3" x14ac:dyDescent="0.25">
      <c r="B1030514" s="76"/>
      <c r="C1030514" s="75"/>
    </row>
    <row r="1030515" spans="2:3" x14ac:dyDescent="0.25">
      <c r="B1030515" s="76"/>
      <c r="C1030515" s="75"/>
    </row>
    <row r="1030516" spans="2:3" x14ac:dyDescent="0.25">
      <c r="B1030516" s="76"/>
      <c r="C1030516" s="75"/>
    </row>
    <row r="1030517" spans="2:3" x14ac:dyDescent="0.25">
      <c r="B1030517" s="76"/>
      <c r="C1030517" s="75"/>
    </row>
    <row r="1030627" spans="2:3" x14ac:dyDescent="0.25">
      <c r="B1030627" s="76"/>
      <c r="C1030627" s="75"/>
    </row>
    <row r="1030628" spans="2:3" x14ac:dyDescent="0.25">
      <c r="B1030628" s="76"/>
      <c r="C1030628" s="75"/>
    </row>
    <row r="1030629" spans="2:3" x14ac:dyDescent="0.25">
      <c r="B1030629" s="76"/>
      <c r="C1030629" s="75"/>
    </row>
    <row r="1030630" spans="2:3" x14ac:dyDescent="0.25">
      <c r="B1030630" s="76"/>
      <c r="C1030630" s="75"/>
    </row>
    <row r="1030631" spans="2:3" x14ac:dyDescent="0.25">
      <c r="B1030631" s="76"/>
      <c r="C1030631" s="75"/>
    </row>
    <row r="1030632" spans="2:3" x14ac:dyDescent="0.25">
      <c r="B1030632" s="76"/>
      <c r="C1030632" s="75"/>
    </row>
    <row r="1030633" spans="2:3" x14ac:dyDescent="0.25">
      <c r="B1030633" s="76"/>
      <c r="C1030633" s="75"/>
    </row>
    <row r="1030634" spans="2:3" x14ac:dyDescent="0.25">
      <c r="B1030634" s="76"/>
      <c r="C1030634" s="75"/>
    </row>
    <row r="1030635" spans="2:3" x14ac:dyDescent="0.25">
      <c r="B1030635" s="76"/>
      <c r="C1030635" s="75"/>
    </row>
    <row r="1030636" spans="2:3" x14ac:dyDescent="0.25">
      <c r="B1030636" s="76"/>
      <c r="C1030636" s="75"/>
    </row>
    <row r="1030637" spans="2:3" x14ac:dyDescent="0.25">
      <c r="B1030637" s="76"/>
      <c r="C1030637" s="75"/>
    </row>
    <row r="1030638" spans="2:3" x14ac:dyDescent="0.25">
      <c r="B1030638" s="76"/>
      <c r="C1030638" s="75"/>
    </row>
    <row r="1030639" spans="2:3" x14ac:dyDescent="0.25">
      <c r="B1030639" s="76"/>
      <c r="C1030639" s="75"/>
    </row>
    <row r="1030749" spans="2:3" x14ac:dyDescent="0.25">
      <c r="B1030749" s="76"/>
      <c r="C1030749" s="75"/>
    </row>
    <row r="1030750" spans="2:3" x14ac:dyDescent="0.25">
      <c r="B1030750" s="76"/>
      <c r="C1030750" s="75"/>
    </row>
    <row r="1030751" spans="2:3" x14ac:dyDescent="0.25">
      <c r="B1030751" s="76"/>
      <c r="C1030751" s="75"/>
    </row>
    <row r="1030752" spans="2:3" x14ac:dyDescent="0.25">
      <c r="B1030752" s="76"/>
      <c r="C1030752" s="75"/>
    </row>
    <row r="1030753" spans="2:3" x14ac:dyDescent="0.25">
      <c r="B1030753" s="76"/>
      <c r="C1030753" s="75"/>
    </row>
    <row r="1030754" spans="2:3" x14ac:dyDescent="0.25">
      <c r="B1030754" s="76"/>
      <c r="C1030754" s="75"/>
    </row>
    <row r="1030755" spans="2:3" x14ac:dyDescent="0.25">
      <c r="B1030755" s="76"/>
      <c r="C1030755" s="75"/>
    </row>
    <row r="1030756" spans="2:3" x14ac:dyDescent="0.25">
      <c r="B1030756" s="76"/>
      <c r="C1030756" s="75"/>
    </row>
    <row r="1030757" spans="2:3" x14ac:dyDescent="0.25">
      <c r="B1030757" s="76"/>
      <c r="C1030757" s="75"/>
    </row>
    <row r="1030758" spans="2:3" x14ac:dyDescent="0.25">
      <c r="B1030758" s="76"/>
      <c r="C1030758" s="75"/>
    </row>
    <row r="1030759" spans="2:3" x14ac:dyDescent="0.25">
      <c r="B1030759" s="76"/>
      <c r="C1030759" s="75"/>
    </row>
    <row r="1030760" spans="2:3" x14ac:dyDescent="0.25">
      <c r="B1030760" s="76"/>
      <c r="C1030760" s="75"/>
    </row>
    <row r="1030761" spans="2:3" x14ac:dyDescent="0.25">
      <c r="B1030761" s="76"/>
      <c r="C1030761" s="75"/>
    </row>
    <row r="1030871" spans="2:3" x14ac:dyDescent="0.25">
      <c r="B1030871" s="76"/>
      <c r="C1030871" s="75"/>
    </row>
    <row r="1030872" spans="2:3" x14ac:dyDescent="0.25">
      <c r="B1030872" s="76"/>
      <c r="C1030872" s="75"/>
    </row>
    <row r="1030873" spans="2:3" x14ac:dyDescent="0.25">
      <c r="B1030873" s="76"/>
      <c r="C1030873" s="75"/>
    </row>
    <row r="1030874" spans="2:3" x14ac:dyDescent="0.25">
      <c r="B1030874" s="76"/>
      <c r="C1030874" s="75"/>
    </row>
    <row r="1030875" spans="2:3" x14ac:dyDescent="0.25">
      <c r="B1030875" s="76"/>
      <c r="C1030875" s="75"/>
    </row>
    <row r="1030876" spans="2:3" x14ac:dyDescent="0.25">
      <c r="B1030876" s="76"/>
      <c r="C1030876" s="75"/>
    </row>
    <row r="1030877" spans="2:3" x14ac:dyDescent="0.25">
      <c r="B1030877" s="76"/>
      <c r="C1030877" s="75"/>
    </row>
    <row r="1030878" spans="2:3" x14ac:dyDescent="0.25">
      <c r="B1030878" s="76"/>
      <c r="C1030878" s="75"/>
    </row>
    <row r="1030879" spans="2:3" x14ac:dyDescent="0.25">
      <c r="B1030879" s="76"/>
      <c r="C1030879" s="75"/>
    </row>
    <row r="1030880" spans="2:3" x14ac:dyDescent="0.25">
      <c r="B1030880" s="76"/>
      <c r="C1030880" s="75"/>
    </row>
    <row r="1030881" spans="2:3" x14ac:dyDescent="0.25">
      <c r="B1030881" s="76"/>
      <c r="C1030881" s="75"/>
    </row>
    <row r="1030882" spans="2:3" x14ac:dyDescent="0.25">
      <c r="B1030882" s="76"/>
      <c r="C1030882" s="75"/>
    </row>
    <row r="1030883" spans="2:3" x14ac:dyDescent="0.25">
      <c r="B1030883" s="76"/>
      <c r="C1030883" s="75"/>
    </row>
    <row r="1030993" spans="2:3" x14ac:dyDescent="0.25">
      <c r="B1030993" s="76"/>
      <c r="C1030993" s="75"/>
    </row>
    <row r="1030994" spans="2:3" x14ac:dyDescent="0.25">
      <c r="B1030994" s="76"/>
      <c r="C1030994" s="75"/>
    </row>
    <row r="1030995" spans="2:3" x14ac:dyDescent="0.25">
      <c r="B1030995" s="76"/>
      <c r="C1030995" s="75"/>
    </row>
    <row r="1030996" spans="2:3" x14ac:dyDescent="0.25">
      <c r="B1030996" s="76"/>
      <c r="C1030996" s="75"/>
    </row>
    <row r="1030997" spans="2:3" x14ac:dyDescent="0.25">
      <c r="B1030997" s="76"/>
      <c r="C1030997" s="75"/>
    </row>
    <row r="1030998" spans="2:3" x14ac:dyDescent="0.25">
      <c r="B1030998" s="76"/>
      <c r="C1030998" s="75"/>
    </row>
    <row r="1030999" spans="2:3" x14ac:dyDescent="0.25">
      <c r="B1030999" s="76"/>
      <c r="C1030999" s="75"/>
    </row>
    <row r="1031000" spans="2:3" x14ac:dyDescent="0.25">
      <c r="B1031000" s="76"/>
      <c r="C1031000" s="75"/>
    </row>
    <row r="1031001" spans="2:3" x14ac:dyDescent="0.25">
      <c r="B1031001" s="76"/>
      <c r="C1031001" s="75"/>
    </row>
    <row r="1031002" spans="2:3" x14ac:dyDescent="0.25">
      <c r="B1031002" s="76"/>
      <c r="C1031002" s="75"/>
    </row>
    <row r="1031003" spans="2:3" x14ac:dyDescent="0.25">
      <c r="B1031003" s="76"/>
      <c r="C1031003" s="75"/>
    </row>
    <row r="1031004" spans="2:3" x14ac:dyDescent="0.25">
      <c r="B1031004" s="76"/>
      <c r="C1031004" s="75"/>
    </row>
    <row r="1031005" spans="2:3" x14ac:dyDescent="0.25">
      <c r="B1031005" s="76"/>
      <c r="C1031005" s="75"/>
    </row>
    <row r="1031115" spans="2:3" x14ac:dyDescent="0.25">
      <c r="B1031115" s="76"/>
      <c r="C1031115" s="75"/>
    </row>
    <row r="1031116" spans="2:3" x14ac:dyDescent="0.25">
      <c r="B1031116" s="76"/>
      <c r="C1031116" s="75"/>
    </row>
    <row r="1031117" spans="2:3" x14ac:dyDescent="0.25">
      <c r="B1031117" s="76"/>
      <c r="C1031117" s="75"/>
    </row>
    <row r="1031118" spans="2:3" x14ac:dyDescent="0.25">
      <c r="B1031118" s="76"/>
      <c r="C1031118" s="75"/>
    </row>
    <row r="1031119" spans="2:3" x14ac:dyDescent="0.25">
      <c r="B1031119" s="76"/>
      <c r="C1031119" s="75"/>
    </row>
    <row r="1031120" spans="2:3" x14ac:dyDescent="0.25">
      <c r="B1031120" s="76"/>
      <c r="C1031120" s="75"/>
    </row>
    <row r="1031121" spans="2:3" x14ac:dyDescent="0.25">
      <c r="B1031121" s="76"/>
      <c r="C1031121" s="75"/>
    </row>
    <row r="1031122" spans="2:3" x14ac:dyDescent="0.25">
      <c r="B1031122" s="76"/>
      <c r="C1031122" s="75"/>
    </row>
    <row r="1031123" spans="2:3" x14ac:dyDescent="0.25">
      <c r="B1031123" s="76"/>
      <c r="C1031123" s="75"/>
    </row>
    <row r="1031124" spans="2:3" x14ac:dyDescent="0.25">
      <c r="B1031124" s="76"/>
      <c r="C1031124" s="75"/>
    </row>
    <row r="1031125" spans="2:3" x14ac:dyDescent="0.25">
      <c r="B1031125" s="76"/>
      <c r="C1031125" s="75"/>
    </row>
    <row r="1031126" spans="2:3" x14ac:dyDescent="0.25">
      <c r="B1031126" s="76"/>
      <c r="C1031126" s="75"/>
    </row>
    <row r="1031127" spans="2:3" x14ac:dyDescent="0.25">
      <c r="B1031127" s="76"/>
      <c r="C1031127" s="75"/>
    </row>
    <row r="1031237" spans="2:3" x14ac:dyDescent="0.25">
      <c r="B1031237" s="76"/>
      <c r="C1031237" s="75"/>
    </row>
    <row r="1031238" spans="2:3" x14ac:dyDescent="0.25">
      <c r="B1031238" s="76"/>
      <c r="C1031238" s="75"/>
    </row>
    <row r="1031239" spans="2:3" x14ac:dyDescent="0.25">
      <c r="B1031239" s="76"/>
      <c r="C1031239" s="75"/>
    </row>
    <row r="1031240" spans="2:3" x14ac:dyDescent="0.25">
      <c r="B1031240" s="76"/>
      <c r="C1031240" s="75"/>
    </row>
    <row r="1031241" spans="2:3" x14ac:dyDescent="0.25">
      <c r="B1031241" s="76"/>
      <c r="C1031241" s="75"/>
    </row>
    <row r="1031242" spans="2:3" x14ac:dyDescent="0.25">
      <c r="B1031242" s="76"/>
      <c r="C1031242" s="75"/>
    </row>
    <row r="1031243" spans="2:3" x14ac:dyDescent="0.25">
      <c r="B1031243" s="76"/>
      <c r="C1031243" s="75"/>
    </row>
    <row r="1031244" spans="2:3" x14ac:dyDescent="0.25">
      <c r="B1031244" s="76"/>
      <c r="C1031244" s="75"/>
    </row>
    <row r="1031245" spans="2:3" x14ac:dyDescent="0.25">
      <c r="B1031245" s="76"/>
      <c r="C1031245" s="75"/>
    </row>
    <row r="1031246" spans="2:3" x14ac:dyDescent="0.25">
      <c r="B1031246" s="76"/>
      <c r="C1031246" s="75"/>
    </row>
    <row r="1031247" spans="2:3" x14ac:dyDescent="0.25">
      <c r="B1031247" s="76"/>
      <c r="C1031247" s="75"/>
    </row>
    <row r="1031248" spans="2:3" x14ac:dyDescent="0.25">
      <c r="B1031248" s="76"/>
      <c r="C1031248" s="75"/>
    </row>
    <row r="1031249" spans="2:3" x14ac:dyDescent="0.25">
      <c r="B1031249" s="76"/>
      <c r="C1031249" s="75"/>
    </row>
    <row r="1031359" spans="2:3" x14ac:dyDescent="0.25">
      <c r="B1031359" s="76"/>
      <c r="C1031359" s="75"/>
    </row>
    <row r="1031360" spans="2:3" x14ac:dyDescent="0.25">
      <c r="B1031360" s="76"/>
      <c r="C1031360" s="75"/>
    </row>
    <row r="1031361" spans="2:3" x14ac:dyDescent="0.25">
      <c r="B1031361" s="76"/>
      <c r="C1031361" s="75"/>
    </row>
    <row r="1031362" spans="2:3" x14ac:dyDescent="0.25">
      <c r="B1031362" s="76"/>
      <c r="C1031362" s="75"/>
    </row>
    <row r="1031363" spans="2:3" x14ac:dyDescent="0.25">
      <c r="B1031363" s="76"/>
      <c r="C1031363" s="75"/>
    </row>
    <row r="1031364" spans="2:3" x14ac:dyDescent="0.25">
      <c r="B1031364" s="76"/>
      <c r="C1031364" s="75"/>
    </row>
    <row r="1031365" spans="2:3" x14ac:dyDescent="0.25">
      <c r="B1031365" s="76"/>
      <c r="C1031365" s="75"/>
    </row>
    <row r="1031366" spans="2:3" x14ac:dyDescent="0.25">
      <c r="B1031366" s="76"/>
      <c r="C1031366" s="75"/>
    </row>
    <row r="1031367" spans="2:3" x14ac:dyDescent="0.25">
      <c r="B1031367" s="76"/>
      <c r="C1031367" s="75"/>
    </row>
    <row r="1031368" spans="2:3" x14ac:dyDescent="0.25">
      <c r="B1031368" s="76"/>
      <c r="C1031368" s="75"/>
    </row>
    <row r="1031369" spans="2:3" x14ac:dyDescent="0.25">
      <c r="B1031369" s="76"/>
      <c r="C1031369" s="75"/>
    </row>
    <row r="1031370" spans="2:3" x14ac:dyDescent="0.25">
      <c r="B1031370" s="76"/>
      <c r="C1031370" s="75"/>
    </row>
    <row r="1031371" spans="2:3" x14ac:dyDescent="0.25">
      <c r="B1031371" s="76"/>
      <c r="C1031371" s="75"/>
    </row>
    <row r="1031481" spans="2:3" x14ac:dyDescent="0.25">
      <c r="B1031481" s="76"/>
      <c r="C1031481" s="75"/>
    </row>
    <row r="1031482" spans="2:3" x14ac:dyDescent="0.25">
      <c r="B1031482" s="76"/>
      <c r="C1031482" s="75"/>
    </row>
    <row r="1031483" spans="2:3" x14ac:dyDescent="0.25">
      <c r="B1031483" s="76"/>
      <c r="C1031483" s="75"/>
    </row>
    <row r="1031484" spans="2:3" x14ac:dyDescent="0.25">
      <c r="B1031484" s="76"/>
      <c r="C1031484" s="75"/>
    </row>
    <row r="1031485" spans="2:3" x14ac:dyDescent="0.25">
      <c r="B1031485" s="76"/>
      <c r="C1031485" s="75"/>
    </row>
    <row r="1031486" spans="2:3" x14ac:dyDescent="0.25">
      <c r="B1031486" s="76"/>
      <c r="C1031486" s="75"/>
    </row>
    <row r="1031487" spans="2:3" x14ac:dyDescent="0.25">
      <c r="B1031487" s="76"/>
      <c r="C1031487" s="75"/>
    </row>
    <row r="1031488" spans="2:3" x14ac:dyDescent="0.25">
      <c r="B1031488" s="76"/>
      <c r="C1031488" s="75"/>
    </row>
    <row r="1031489" spans="2:3" x14ac:dyDescent="0.25">
      <c r="B1031489" s="76"/>
      <c r="C1031489" s="75"/>
    </row>
    <row r="1031490" spans="2:3" x14ac:dyDescent="0.25">
      <c r="B1031490" s="76"/>
      <c r="C1031490" s="75"/>
    </row>
    <row r="1031491" spans="2:3" x14ac:dyDescent="0.25">
      <c r="B1031491" s="76"/>
      <c r="C1031491" s="75"/>
    </row>
    <row r="1031492" spans="2:3" x14ac:dyDescent="0.25">
      <c r="B1031492" s="76"/>
      <c r="C1031492" s="75"/>
    </row>
    <row r="1031493" spans="2:3" x14ac:dyDescent="0.25">
      <c r="B1031493" s="76"/>
      <c r="C1031493" s="75"/>
    </row>
    <row r="1031603" spans="2:3" x14ac:dyDescent="0.25">
      <c r="B1031603" s="76"/>
      <c r="C1031603" s="75"/>
    </row>
    <row r="1031604" spans="2:3" x14ac:dyDescent="0.25">
      <c r="B1031604" s="76"/>
      <c r="C1031604" s="75"/>
    </row>
    <row r="1031605" spans="2:3" x14ac:dyDescent="0.25">
      <c r="B1031605" s="76"/>
      <c r="C1031605" s="75"/>
    </row>
    <row r="1031606" spans="2:3" x14ac:dyDescent="0.25">
      <c r="B1031606" s="76"/>
      <c r="C1031606" s="75"/>
    </row>
    <row r="1031607" spans="2:3" x14ac:dyDescent="0.25">
      <c r="B1031607" s="76"/>
      <c r="C1031607" s="75"/>
    </row>
    <row r="1031608" spans="2:3" x14ac:dyDescent="0.25">
      <c r="B1031608" s="76"/>
      <c r="C1031608" s="75"/>
    </row>
    <row r="1031609" spans="2:3" x14ac:dyDescent="0.25">
      <c r="B1031609" s="76"/>
      <c r="C1031609" s="75"/>
    </row>
    <row r="1031610" spans="2:3" x14ac:dyDescent="0.25">
      <c r="B1031610" s="76"/>
      <c r="C1031610" s="75"/>
    </row>
    <row r="1031611" spans="2:3" x14ac:dyDescent="0.25">
      <c r="B1031611" s="76"/>
      <c r="C1031611" s="75"/>
    </row>
    <row r="1031612" spans="2:3" x14ac:dyDescent="0.25">
      <c r="B1031612" s="76"/>
      <c r="C1031612" s="75"/>
    </row>
    <row r="1031613" spans="2:3" x14ac:dyDescent="0.25">
      <c r="B1031613" s="76"/>
      <c r="C1031613" s="75"/>
    </row>
    <row r="1031614" spans="2:3" x14ac:dyDescent="0.25">
      <c r="B1031614" s="76"/>
      <c r="C1031614" s="75"/>
    </row>
    <row r="1031615" spans="2:3" x14ac:dyDescent="0.25">
      <c r="B1031615" s="76"/>
      <c r="C1031615" s="75"/>
    </row>
    <row r="1031725" spans="2:3" x14ac:dyDescent="0.25">
      <c r="B1031725" s="76"/>
      <c r="C1031725" s="75"/>
    </row>
    <row r="1031726" spans="2:3" x14ac:dyDescent="0.25">
      <c r="B1031726" s="76"/>
      <c r="C1031726" s="75"/>
    </row>
    <row r="1031727" spans="2:3" x14ac:dyDescent="0.25">
      <c r="B1031727" s="76"/>
      <c r="C1031727" s="75"/>
    </row>
    <row r="1031728" spans="2:3" x14ac:dyDescent="0.25">
      <c r="B1031728" s="76"/>
      <c r="C1031728" s="75"/>
    </row>
    <row r="1031729" spans="2:3" x14ac:dyDescent="0.25">
      <c r="B1031729" s="76"/>
      <c r="C1031729" s="75"/>
    </row>
    <row r="1031730" spans="2:3" x14ac:dyDescent="0.25">
      <c r="B1031730" s="76"/>
      <c r="C1031730" s="75"/>
    </row>
    <row r="1031731" spans="2:3" x14ac:dyDescent="0.25">
      <c r="B1031731" s="76"/>
      <c r="C1031731" s="75"/>
    </row>
    <row r="1031732" spans="2:3" x14ac:dyDescent="0.25">
      <c r="B1031732" s="76"/>
      <c r="C1031732" s="75"/>
    </row>
    <row r="1031733" spans="2:3" x14ac:dyDescent="0.25">
      <c r="B1031733" s="76"/>
      <c r="C1031733" s="75"/>
    </row>
    <row r="1031734" spans="2:3" x14ac:dyDescent="0.25">
      <c r="B1031734" s="76"/>
      <c r="C1031734" s="75"/>
    </row>
    <row r="1031735" spans="2:3" x14ac:dyDescent="0.25">
      <c r="B1031735" s="76"/>
      <c r="C1031735" s="75"/>
    </row>
    <row r="1031736" spans="2:3" x14ac:dyDescent="0.25">
      <c r="B1031736" s="76"/>
      <c r="C1031736" s="75"/>
    </row>
    <row r="1031737" spans="2:3" x14ac:dyDescent="0.25">
      <c r="B1031737" s="76"/>
      <c r="C1031737" s="75"/>
    </row>
    <row r="1031847" spans="2:3" x14ac:dyDescent="0.25">
      <c r="B1031847" s="76"/>
      <c r="C1031847" s="75"/>
    </row>
    <row r="1031848" spans="2:3" x14ac:dyDescent="0.25">
      <c r="B1031848" s="76"/>
      <c r="C1031848" s="75"/>
    </row>
    <row r="1031849" spans="2:3" x14ac:dyDescent="0.25">
      <c r="B1031849" s="76"/>
      <c r="C1031849" s="75"/>
    </row>
    <row r="1031850" spans="2:3" x14ac:dyDescent="0.25">
      <c r="B1031850" s="76"/>
      <c r="C1031850" s="75"/>
    </row>
    <row r="1031851" spans="2:3" x14ac:dyDescent="0.25">
      <c r="B1031851" s="76"/>
      <c r="C1031851" s="75"/>
    </row>
    <row r="1031852" spans="2:3" x14ac:dyDescent="0.25">
      <c r="B1031852" s="76"/>
      <c r="C1031852" s="75"/>
    </row>
    <row r="1031853" spans="2:3" x14ac:dyDescent="0.25">
      <c r="B1031853" s="76"/>
      <c r="C1031853" s="75"/>
    </row>
    <row r="1031854" spans="2:3" x14ac:dyDescent="0.25">
      <c r="B1031854" s="76"/>
      <c r="C1031854" s="75"/>
    </row>
    <row r="1031855" spans="2:3" x14ac:dyDescent="0.25">
      <c r="B1031855" s="76"/>
      <c r="C1031855" s="75"/>
    </row>
    <row r="1031856" spans="2:3" x14ac:dyDescent="0.25">
      <c r="B1031856" s="76"/>
      <c r="C1031856" s="75"/>
    </row>
    <row r="1031857" spans="2:3" x14ac:dyDescent="0.25">
      <c r="B1031857" s="76"/>
      <c r="C1031857" s="75"/>
    </row>
    <row r="1031858" spans="2:3" x14ac:dyDescent="0.25">
      <c r="B1031858" s="76"/>
      <c r="C1031858" s="75"/>
    </row>
    <row r="1031859" spans="2:3" x14ac:dyDescent="0.25">
      <c r="B1031859" s="76"/>
      <c r="C1031859" s="75"/>
    </row>
    <row r="1031969" spans="2:3" x14ac:dyDescent="0.25">
      <c r="B1031969" s="76"/>
      <c r="C1031969" s="75"/>
    </row>
    <row r="1031970" spans="2:3" x14ac:dyDescent="0.25">
      <c r="B1031970" s="76"/>
      <c r="C1031970" s="75"/>
    </row>
    <row r="1031971" spans="2:3" x14ac:dyDescent="0.25">
      <c r="B1031971" s="76"/>
      <c r="C1031971" s="75"/>
    </row>
    <row r="1031972" spans="2:3" x14ac:dyDescent="0.25">
      <c r="B1031972" s="76"/>
      <c r="C1031972" s="75"/>
    </row>
    <row r="1031973" spans="2:3" x14ac:dyDescent="0.25">
      <c r="B1031973" s="76"/>
      <c r="C1031973" s="75"/>
    </row>
    <row r="1031974" spans="2:3" x14ac:dyDescent="0.25">
      <c r="B1031974" s="76"/>
      <c r="C1031974" s="75"/>
    </row>
    <row r="1031975" spans="2:3" x14ac:dyDescent="0.25">
      <c r="B1031975" s="76"/>
      <c r="C1031975" s="75"/>
    </row>
    <row r="1031976" spans="2:3" x14ac:dyDescent="0.25">
      <c r="B1031976" s="76"/>
      <c r="C1031976" s="75"/>
    </row>
    <row r="1031977" spans="2:3" x14ac:dyDescent="0.25">
      <c r="B1031977" s="76"/>
      <c r="C1031977" s="75"/>
    </row>
    <row r="1031978" spans="2:3" x14ac:dyDescent="0.25">
      <c r="B1031978" s="76"/>
      <c r="C1031978" s="75"/>
    </row>
    <row r="1031979" spans="2:3" x14ac:dyDescent="0.25">
      <c r="B1031979" s="76"/>
      <c r="C1031979" s="75"/>
    </row>
    <row r="1031980" spans="2:3" x14ac:dyDescent="0.25">
      <c r="B1031980" s="76"/>
      <c r="C1031980" s="75"/>
    </row>
    <row r="1031981" spans="2:3" x14ac:dyDescent="0.25">
      <c r="B1031981" s="76"/>
      <c r="C1031981" s="75"/>
    </row>
    <row r="1032091" spans="2:3" x14ac:dyDescent="0.25">
      <c r="B1032091" s="76"/>
      <c r="C1032091" s="75"/>
    </row>
    <row r="1032092" spans="2:3" x14ac:dyDescent="0.25">
      <c r="B1032092" s="76"/>
      <c r="C1032092" s="75"/>
    </row>
    <row r="1032093" spans="2:3" x14ac:dyDescent="0.25">
      <c r="B1032093" s="76"/>
      <c r="C1032093" s="75"/>
    </row>
    <row r="1032094" spans="2:3" x14ac:dyDescent="0.25">
      <c r="B1032094" s="76"/>
      <c r="C1032094" s="75"/>
    </row>
    <row r="1032095" spans="2:3" x14ac:dyDescent="0.25">
      <c r="B1032095" s="76"/>
      <c r="C1032095" s="75"/>
    </row>
    <row r="1032096" spans="2:3" x14ac:dyDescent="0.25">
      <c r="B1032096" s="76"/>
      <c r="C1032096" s="75"/>
    </row>
    <row r="1032097" spans="2:3" x14ac:dyDescent="0.25">
      <c r="B1032097" s="76"/>
      <c r="C1032097" s="75"/>
    </row>
    <row r="1032098" spans="2:3" x14ac:dyDescent="0.25">
      <c r="B1032098" s="76"/>
      <c r="C1032098" s="75"/>
    </row>
    <row r="1032099" spans="2:3" x14ac:dyDescent="0.25">
      <c r="B1032099" s="76"/>
      <c r="C1032099" s="75"/>
    </row>
    <row r="1032100" spans="2:3" x14ac:dyDescent="0.25">
      <c r="B1032100" s="76"/>
      <c r="C1032100" s="75"/>
    </row>
    <row r="1032101" spans="2:3" x14ac:dyDescent="0.25">
      <c r="B1032101" s="76"/>
      <c r="C1032101" s="75"/>
    </row>
    <row r="1032102" spans="2:3" x14ac:dyDescent="0.25">
      <c r="B1032102" s="76"/>
      <c r="C1032102" s="75"/>
    </row>
    <row r="1032103" spans="2:3" x14ac:dyDescent="0.25">
      <c r="B1032103" s="76"/>
      <c r="C1032103" s="75"/>
    </row>
    <row r="1032213" spans="2:3" x14ac:dyDescent="0.25">
      <c r="B1032213" s="76"/>
      <c r="C1032213" s="75"/>
    </row>
    <row r="1032214" spans="2:3" x14ac:dyDescent="0.25">
      <c r="B1032214" s="76"/>
      <c r="C1032214" s="75"/>
    </row>
    <row r="1032215" spans="2:3" x14ac:dyDescent="0.25">
      <c r="B1032215" s="76"/>
      <c r="C1032215" s="75"/>
    </row>
    <row r="1032216" spans="2:3" x14ac:dyDescent="0.25">
      <c r="B1032216" s="76"/>
      <c r="C1032216" s="75"/>
    </row>
    <row r="1032217" spans="2:3" x14ac:dyDescent="0.25">
      <c r="B1032217" s="76"/>
      <c r="C1032217" s="75"/>
    </row>
    <row r="1032218" spans="2:3" x14ac:dyDescent="0.25">
      <c r="B1032218" s="76"/>
      <c r="C1032218" s="75"/>
    </row>
    <row r="1032219" spans="2:3" x14ac:dyDescent="0.25">
      <c r="B1032219" s="76"/>
      <c r="C1032219" s="75"/>
    </row>
    <row r="1032220" spans="2:3" x14ac:dyDescent="0.25">
      <c r="B1032220" s="76"/>
      <c r="C1032220" s="75"/>
    </row>
    <row r="1032221" spans="2:3" x14ac:dyDescent="0.25">
      <c r="B1032221" s="76"/>
      <c r="C1032221" s="75"/>
    </row>
    <row r="1032222" spans="2:3" x14ac:dyDescent="0.25">
      <c r="B1032222" s="76"/>
      <c r="C1032222" s="75"/>
    </row>
    <row r="1032223" spans="2:3" x14ac:dyDescent="0.25">
      <c r="B1032223" s="76"/>
      <c r="C1032223" s="75"/>
    </row>
    <row r="1032224" spans="2:3" x14ac:dyDescent="0.25">
      <c r="B1032224" s="76"/>
      <c r="C1032224" s="75"/>
    </row>
    <row r="1032225" spans="2:3" x14ac:dyDescent="0.25">
      <c r="B1032225" s="76"/>
      <c r="C1032225" s="75"/>
    </row>
    <row r="1032335" spans="2:3" x14ac:dyDescent="0.25">
      <c r="B1032335" s="76"/>
      <c r="C1032335" s="75"/>
    </row>
    <row r="1032336" spans="2:3" x14ac:dyDescent="0.25">
      <c r="B1032336" s="76"/>
      <c r="C1032336" s="75"/>
    </row>
    <row r="1032337" spans="2:3" x14ac:dyDescent="0.25">
      <c r="B1032337" s="76"/>
      <c r="C1032337" s="75"/>
    </row>
    <row r="1032338" spans="2:3" x14ac:dyDescent="0.25">
      <c r="B1032338" s="76"/>
      <c r="C1032338" s="75"/>
    </row>
    <row r="1032339" spans="2:3" x14ac:dyDescent="0.25">
      <c r="B1032339" s="76"/>
      <c r="C1032339" s="75"/>
    </row>
    <row r="1032340" spans="2:3" x14ac:dyDescent="0.25">
      <c r="B1032340" s="76"/>
      <c r="C1032340" s="75"/>
    </row>
    <row r="1032341" spans="2:3" x14ac:dyDescent="0.25">
      <c r="B1032341" s="76"/>
      <c r="C1032341" s="75"/>
    </row>
    <row r="1032342" spans="2:3" x14ac:dyDescent="0.25">
      <c r="B1032342" s="76"/>
      <c r="C1032342" s="75"/>
    </row>
    <row r="1032343" spans="2:3" x14ac:dyDescent="0.25">
      <c r="B1032343" s="76"/>
      <c r="C1032343" s="75"/>
    </row>
    <row r="1032344" spans="2:3" x14ac:dyDescent="0.25">
      <c r="B1032344" s="76"/>
      <c r="C1032344" s="75"/>
    </row>
    <row r="1032345" spans="2:3" x14ac:dyDescent="0.25">
      <c r="B1032345" s="76"/>
      <c r="C1032345" s="75"/>
    </row>
    <row r="1032346" spans="2:3" x14ac:dyDescent="0.25">
      <c r="B1032346" s="76"/>
      <c r="C1032346" s="75"/>
    </row>
    <row r="1032347" spans="2:3" x14ac:dyDescent="0.25">
      <c r="B1032347" s="76"/>
      <c r="C1032347" s="75"/>
    </row>
    <row r="1032457" spans="2:3" x14ac:dyDescent="0.25">
      <c r="B1032457" s="76"/>
      <c r="C1032457" s="75"/>
    </row>
    <row r="1032458" spans="2:3" x14ac:dyDescent="0.25">
      <c r="B1032458" s="76"/>
      <c r="C1032458" s="75"/>
    </row>
    <row r="1032459" spans="2:3" x14ac:dyDescent="0.25">
      <c r="B1032459" s="76"/>
      <c r="C1032459" s="75"/>
    </row>
    <row r="1032460" spans="2:3" x14ac:dyDescent="0.25">
      <c r="B1032460" s="76"/>
      <c r="C1032460" s="75"/>
    </row>
    <row r="1032461" spans="2:3" x14ac:dyDescent="0.25">
      <c r="B1032461" s="76"/>
      <c r="C1032461" s="75"/>
    </row>
    <row r="1032462" spans="2:3" x14ac:dyDescent="0.25">
      <c r="B1032462" s="76"/>
      <c r="C1032462" s="75"/>
    </row>
    <row r="1032463" spans="2:3" x14ac:dyDescent="0.25">
      <c r="B1032463" s="76"/>
      <c r="C1032463" s="75"/>
    </row>
    <row r="1032464" spans="2:3" x14ac:dyDescent="0.25">
      <c r="B1032464" s="76"/>
      <c r="C1032464" s="75"/>
    </row>
    <row r="1032465" spans="2:3" x14ac:dyDescent="0.25">
      <c r="B1032465" s="76"/>
      <c r="C1032465" s="75"/>
    </row>
    <row r="1032466" spans="2:3" x14ac:dyDescent="0.25">
      <c r="B1032466" s="76"/>
      <c r="C1032466" s="75"/>
    </row>
    <row r="1032467" spans="2:3" x14ac:dyDescent="0.25">
      <c r="B1032467" s="76"/>
      <c r="C1032467" s="75"/>
    </row>
    <row r="1032468" spans="2:3" x14ac:dyDescent="0.25">
      <c r="B1032468" s="76"/>
      <c r="C1032468" s="75"/>
    </row>
    <row r="1032469" spans="2:3" x14ac:dyDescent="0.25">
      <c r="B1032469" s="76"/>
      <c r="C1032469" s="75"/>
    </row>
    <row r="1032579" spans="2:3" x14ac:dyDescent="0.25">
      <c r="B1032579" s="76"/>
      <c r="C1032579" s="75"/>
    </row>
    <row r="1032580" spans="2:3" x14ac:dyDescent="0.25">
      <c r="B1032580" s="76"/>
      <c r="C1032580" s="75"/>
    </row>
    <row r="1032581" spans="2:3" x14ac:dyDescent="0.25">
      <c r="B1032581" s="76"/>
      <c r="C1032581" s="75"/>
    </row>
    <row r="1032582" spans="2:3" x14ac:dyDescent="0.25">
      <c r="B1032582" s="76"/>
      <c r="C1032582" s="75"/>
    </row>
    <row r="1032583" spans="2:3" x14ac:dyDescent="0.25">
      <c r="B1032583" s="76"/>
      <c r="C1032583" s="75"/>
    </row>
    <row r="1032584" spans="2:3" x14ac:dyDescent="0.25">
      <c r="B1032584" s="76"/>
      <c r="C1032584" s="75"/>
    </row>
    <row r="1032585" spans="2:3" x14ac:dyDescent="0.25">
      <c r="B1032585" s="76"/>
      <c r="C1032585" s="75"/>
    </row>
    <row r="1032586" spans="2:3" x14ac:dyDescent="0.25">
      <c r="B1032586" s="76"/>
      <c r="C1032586" s="75"/>
    </row>
    <row r="1032587" spans="2:3" x14ac:dyDescent="0.25">
      <c r="B1032587" s="76"/>
      <c r="C1032587" s="75"/>
    </row>
    <row r="1032588" spans="2:3" x14ac:dyDescent="0.25">
      <c r="B1032588" s="76"/>
      <c r="C1032588" s="75"/>
    </row>
    <row r="1032589" spans="2:3" x14ac:dyDescent="0.25">
      <c r="B1032589" s="76"/>
      <c r="C1032589" s="75"/>
    </row>
    <row r="1032590" spans="2:3" x14ac:dyDescent="0.25">
      <c r="B1032590" s="76"/>
      <c r="C1032590" s="75"/>
    </row>
    <row r="1032591" spans="2:3" x14ac:dyDescent="0.25">
      <c r="B1032591" s="76"/>
      <c r="C1032591" s="75"/>
    </row>
    <row r="1032701" spans="2:3" x14ac:dyDescent="0.25">
      <c r="B1032701" s="76"/>
      <c r="C1032701" s="75"/>
    </row>
    <row r="1032702" spans="2:3" x14ac:dyDescent="0.25">
      <c r="B1032702" s="76"/>
      <c r="C1032702" s="75"/>
    </row>
    <row r="1032703" spans="2:3" x14ac:dyDescent="0.25">
      <c r="B1032703" s="76"/>
      <c r="C1032703" s="75"/>
    </row>
    <row r="1032704" spans="2:3" x14ac:dyDescent="0.25">
      <c r="B1032704" s="76"/>
      <c r="C1032704" s="75"/>
    </row>
    <row r="1032705" spans="2:3" x14ac:dyDescent="0.25">
      <c r="B1032705" s="76"/>
      <c r="C1032705" s="75"/>
    </row>
    <row r="1032706" spans="2:3" x14ac:dyDescent="0.25">
      <c r="B1032706" s="76"/>
      <c r="C1032706" s="75"/>
    </row>
    <row r="1032707" spans="2:3" x14ac:dyDescent="0.25">
      <c r="B1032707" s="76"/>
      <c r="C1032707" s="75"/>
    </row>
    <row r="1032708" spans="2:3" x14ac:dyDescent="0.25">
      <c r="B1032708" s="76"/>
      <c r="C1032708" s="75"/>
    </row>
    <row r="1032709" spans="2:3" x14ac:dyDescent="0.25">
      <c r="B1032709" s="76"/>
      <c r="C1032709" s="75"/>
    </row>
    <row r="1032710" spans="2:3" x14ac:dyDescent="0.25">
      <c r="B1032710" s="76"/>
      <c r="C1032710" s="75"/>
    </row>
    <row r="1032711" spans="2:3" x14ac:dyDescent="0.25">
      <c r="B1032711" s="76"/>
      <c r="C1032711" s="75"/>
    </row>
    <row r="1032712" spans="2:3" x14ac:dyDescent="0.25">
      <c r="B1032712" s="76"/>
      <c r="C1032712" s="75"/>
    </row>
    <row r="1032713" spans="2:3" x14ac:dyDescent="0.25">
      <c r="B1032713" s="76"/>
      <c r="C1032713" s="75"/>
    </row>
    <row r="1032823" spans="2:3" x14ac:dyDescent="0.25">
      <c r="B1032823" s="76"/>
      <c r="C1032823" s="75"/>
    </row>
    <row r="1032824" spans="2:3" x14ac:dyDescent="0.25">
      <c r="B1032824" s="76"/>
      <c r="C1032824" s="75"/>
    </row>
    <row r="1032825" spans="2:3" x14ac:dyDescent="0.25">
      <c r="B1032825" s="76"/>
      <c r="C1032825" s="75"/>
    </row>
    <row r="1032826" spans="2:3" x14ac:dyDescent="0.25">
      <c r="B1032826" s="76"/>
      <c r="C1032826" s="75"/>
    </row>
    <row r="1032827" spans="2:3" x14ac:dyDescent="0.25">
      <c r="B1032827" s="76"/>
      <c r="C1032827" s="75"/>
    </row>
    <row r="1032828" spans="2:3" x14ac:dyDescent="0.25">
      <c r="B1032828" s="76"/>
      <c r="C1032828" s="75"/>
    </row>
    <row r="1032829" spans="2:3" x14ac:dyDescent="0.25">
      <c r="B1032829" s="76"/>
      <c r="C1032829" s="75"/>
    </row>
    <row r="1032830" spans="2:3" x14ac:dyDescent="0.25">
      <c r="B1032830" s="76"/>
      <c r="C1032830" s="75"/>
    </row>
    <row r="1032831" spans="2:3" x14ac:dyDescent="0.25">
      <c r="B1032831" s="76"/>
      <c r="C1032831" s="75"/>
    </row>
    <row r="1032832" spans="2:3" x14ac:dyDescent="0.25">
      <c r="B1032832" s="76"/>
      <c r="C1032832" s="75"/>
    </row>
    <row r="1032833" spans="2:3" x14ac:dyDescent="0.25">
      <c r="B1032833" s="76"/>
      <c r="C1032833" s="75"/>
    </row>
    <row r="1032834" spans="2:3" x14ac:dyDescent="0.25">
      <c r="B1032834" s="76"/>
      <c r="C1032834" s="75"/>
    </row>
    <row r="1032835" spans="2:3" x14ac:dyDescent="0.25">
      <c r="B1032835" s="76"/>
      <c r="C1032835" s="75"/>
    </row>
    <row r="1032945" spans="2:3" x14ac:dyDescent="0.25">
      <c r="B1032945" s="76"/>
      <c r="C1032945" s="75"/>
    </row>
    <row r="1032946" spans="2:3" x14ac:dyDescent="0.25">
      <c r="B1032946" s="76"/>
      <c r="C1032946" s="75"/>
    </row>
    <row r="1032947" spans="2:3" x14ac:dyDescent="0.25">
      <c r="B1032947" s="76"/>
      <c r="C1032947" s="75"/>
    </row>
    <row r="1032948" spans="2:3" x14ac:dyDescent="0.25">
      <c r="B1032948" s="76"/>
      <c r="C1032948" s="75"/>
    </row>
    <row r="1032949" spans="2:3" x14ac:dyDescent="0.25">
      <c r="B1032949" s="76"/>
      <c r="C1032949" s="75"/>
    </row>
    <row r="1032950" spans="2:3" x14ac:dyDescent="0.25">
      <c r="B1032950" s="76"/>
      <c r="C1032950" s="75"/>
    </row>
    <row r="1032951" spans="2:3" x14ac:dyDescent="0.25">
      <c r="B1032951" s="76"/>
      <c r="C1032951" s="75"/>
    </row>
    <row r="1032952" spans="2:3" x14ac:dyDescent="0.25">
      <c r="B1032952" s="76"/>
      <c r="C1032952" s="75"/>
    </row>
    <row r="1032953" spans="2:3" x14ac:dyDescent="0.25">
      <c r="B1032953" s="76"/>
      <c r="C1032953" s="75"/>
    </row>
    <row r="1032954" spans="2:3" x14ac:dyDescent="0.25">
      <c r="B1032954" s="76"/>
      <c r="C1032954" s="75"/>
    </row>
    <row r="1032955" spans="2:3" x14ac:dyDescent="0.25">
      <c r="B1032955" s="76"/>
      <c r="C1032955" s="75"/>
    </row>
    <row r="1032956" spans="2:3" x14ac:dyDescent="0.25">
      <c r="B1032956" s="76"/>
      <c r="C1032956" s="75"/>
    </row>
    <row r="1032957" spans="2:3" x14ac:dyDescent="0.25">
      <c r="B1032957" s="76"/>
      <c r="C1032957" s="75"/>
    </row>
    <row r="1033067" spans="2:3" x14ac:dyDescent="0.25">
      <c r="B1033067" s="76"/>
      <c r="C1033067" s="75"/>
    </row>
    <row r="1033068" spans="2:3" x14ac:dyDescent="0.25">
      <c r="B1033068" s="76"/>
      <c r="C1033068" s="75"/>
    </row>
    <row r="1033069" spans="2:3" x14ac:dyDescent="0.25">
      <c r="B1033069" s="76"/>
      <c r="C1033069" s="75"/>
    </row>
    <row r="1033070" spans="2:3" x14ac:dyDescent="0.25">
      <c r="B1033070" s="76"/>
      <c r="C1033070" s="75"/>
    </row>
    <row r="1033071" spans="2:3" x14ac:dyDescent="0.25">
      <c r="B1033071" s="76"/>
      <c r="C1033071" s="75"/>
    </row>
    <row r="1033072" spans="2:3" x14ac:dyDescent="0.25">
      <c r="B1033072" s="76"/>
      <c r="C1033072" s="75"/>
    </row>
    <row r="1033073" spans="2:3" x14ac:dyDescent="0.25">
      <c r="B1033073" s="76"/>
      <c r="C1033073" s="75"/>
    </row>
    <row r="1033074" spans="2:3" x14ac:dyDescent="0.25">
      <c r="B1033074" s="76"/>
      <c r="C1033074" s="75"/>
    </row>
    <row r="1033075" spans="2:3" x14ac:dyDescent="0.25">
      <c r="B1033075" s="76"/>
      <c r="C1033075" s="75"/>
    </row>
    <row r="1033076" spans="2:3" x14ac:dyDescent="0.25">
      <c r="B1033076" s="76"/>
      <c r="C1033076" s="75"/>
    </row>
    <row r="1033077" spans="2:3" x14ac:dyDescent="0.25">
      <c r="B1033077" s="76"/>
      <c r="C1033077" s="75"/>
    </row>
    <row r="1033078" spans="2:3" x14ac:dyDescent="0.25">
      <c r="B1033078" s="76"/>
      <c r="C1033078" s="75"/>
    </row>
    <row r="1033079" spans="2:3" x14ac:dyDescent="0.25">
      <c r="B1033079" s="76"/>
      <c r="C1033079" s="75"/>
    </row>
    <row r="1033189" spans="2:3" x14ac:dyDescent="0.25">
      <c r="B1033189" s="76"/>
      <c r="C1033189" s="75"/>
    </row>
    <row r="1033190" spans="2:3" x14ac:dyDescent="0.25">
      <c r="B1033190" s="76"/>
      <c r="C1033190" s="75"/>
    </row>
    <row r="1033191" spans="2:3" x14ac:dyDescent="0.25">
      <c r="B1033191" s="76"/>
      <c r="C1033191" s="75"/>
    </row>
    <row r="1033192" spans="2:3" x14ac:dyDescent="0.25">
      <c r="B1033192" s="76"/>
      <c r="C1033192" s="75"/>
    </row>
    <row r="1033193" spans="2:3" x14ac:dyDescent="0.25">
      <c r="B1033193" s="76"/>
      <c r="C1033193" s="75"/>
    </row>
    <row r="1033194" spans="2:3" x14ac:dyDescent="0.25">
      <c r="B1033194" s="76"/>
      <c r="C1033194" s="75"/>
    </row>
    <row r="1033195" spans="2:3" x14ac:dyDescent="0.25">
      <c r="B1033195" s="76"/>
      <c r="C1033195" s="75"/>
    </row>
    <row r="1033196" spans="2:3" x14ac:dyDescent="0.25">
      <c r="B1033196" s="76"/>
      <c r="C1033196" s="75"/>
    </row>
    <row r="1033197" spans="2:3" x14ac:dyDescent="0.25">
      <c r="B1033197" s="76"/>
      <c r="C1033197" s="75"/>
    </row>
    <row r="1033198" spans="2:3" x14ac:dyDescent="0.25">
      <c r="B1033198" s="76"/>
      <c r="C1033198" s="75"/>
    </row>
    <row r="1033199" spans="2:3" x14ac:dyDescent="0.25">
      <c r="B1033199" s="76"/>
      <c r="C1033199" s="75"/>
    </row>
    <row r="1033200" spans="2:3" x14ac:dyDescent="0.25">
      <c r="B1033200" s="76"/>
      <c r="C1033200" s="75"/>
    </row>
    <row r="1033201" spans="2:3" x14ac:dyDescent="0.25">
      <c r="B1033201" s="76"/>
      <c r="C1033201" s="75"/>
    </row>
    <row r="1033311" spans="2:3" x14ac:dyDescent="0.25">
      <c r="B1033311" s="76"/>
      <c r="C1033311" s="75"/>
    </row>
    <row r="1033312" spans="2:3" x14ac:dyDescent="0.25">
      <c r="B1033312" s="76"/>
      <c r="C1033312" s="75"/>
    </row>
    <row r="1033313" spans="2:3" x14ac:dyDescent="0.25">
      <c r="B1033313" s="76"/>
      <c r="C1033313" s="75"/>
    </row>
    <row r="1033314" spans="2:3" x14ac:dyDescent="0.25">
      <c r="B1033314" s="76"/>
      <c r="C1033314" s="75"/>
    </row>
    <row r="1033315" spans="2:3" x14ac:dyDescent="0.25">
      <c r="B1033315" s="76"/>
      <c r="C1033315" s="75"/>
    </row>
    <row r="1033316" spans="2:3" x14ac:dyDescent="0.25">
      <c r="B1033316" s="76"/>
      <c r="C1033316" s="75"/>
    </row>
    <row r="1033317" spans="2:3" x14ac:dyDescent="0.25">
      <c r="B1033317" s="76"/>
      <c r="C1033317" s="75"/>
    </row>
    <row r="1033318" spans="2:3" x14ac:dyDescent="0.25">
      <c r="B1033318" s="76"/>
      <c r="C1033318" s="75"/>
    </row>
    <row r="1033319" spans="2:3" x14ac:dyDescent="0.25">
      <c r="B1033319" s="76"/>
      <c r="C1033319" s="75"/>
    </row>
    <row r="1033320" spans="2:3" x14ac:dyDescent="0.25">
      <c r="B1033320" s="76"/>
      <c r="C1033320" s="75"/>
    </row>
    <row r="1033321" spans="2:3" x14ac:dyDescent="0.25">
      <c r="B1033321" s="76"/>
      <c r="C1033321" s="75"/>
    </row>
    <row r="1033322" spans="2:3" x14ac:dyDescent="0.25">
      <c r="B1033322" s="76"/>
      <c r="C1033322" s="75"/>
    </row>
    <row r="1033323" spans="2:3" x14ac:dyDescent="0.25">
      <c r="B1033323" s="76"/>
      <c r="C1033323" s="75"/>
    </row>
    <row r="1033433" spans="2:3" x14ac:dyDescent="0.25">
      <c r="B1033433" s="76"/>
      <c r="C1033433" s="75"/>
    </row>
    <row r="1033434" spans="2:3" x14ac:dyDescent="0.25">
      <c r="B1033434" s="76"/>
      <c r="C1033434" s="75"/>
    </row>
    <row r="1033435" spans="2:3" x14ac:dyDescent="0.25">
      <c r="B1033435" s="76"/>
      <c r="C1033435" s="75"/>
    </row>
    <row r="1033436" spans="2:3" x14ac:dyDescent="0.25">
      <c r="B1033436" s="76"/>
      <c r="C1033436" s="75"/>
    </row>
    <row r="1033437" spans="2:3" x14ac:dyDescent="0.25">
      <c r="B1033437" s="76"/>
      <c r="C1033437" s="75"/>
    </row>
    <row r="1033438" spans="2:3" x14ac:dyDescent="0.25">
      <c r="B1033438" s="76"/>
      <c r="C1033438" s="75"/>
    </row>
    <row r="1033439" spans="2:3" x14ac:dyDescent="0.25">
      <c r="B1033439" s="76"/>
      <c r="C1033439" s="75"/>
    </row>
    <row r="1033440" spans="2:3" x14ac:dyDescent="0.25">
      <c r="B1033440" s="76"/>
      <c r="C1033440" s="75"/>
    </row>
    <row r="1033441" spans="2:3" x14ac:dyDescent="0.25">
      <c r="B1033441" s="76"/>
      <c r="C1033441" s="75"/>
    </row>
    <row r="1033442" spans="2:3" x14ac:dyDescent="0.25">
      <c r="B1033442" s="76"/>
      <c r="C1033442" s="75"/>
    </row>
    <row r="1033443" spans="2:3" x14ac:dyDescent="0.25">
      <c r="B1033443" s="76"/>
      <c r="C1033443" s="75"/>
    </row>
    <row r="1033444" spans="2:3" x14ac:dyDescent="0.25">
      <c r="B1033444" s="76"/>
      <c r="C1033444" s="75"/>
    </row>
    <row r="1033445" spans="2:3" x14ac:dyDescent="0.25">
      <c r="B1033445" s="76"/>
      <c r="C1033445" s="75"/>
    </row>
    <row r="1033555" spans="2:3" x14ac:dyDescent="0.25">
      <c r="B1033555" s="76"/>
      <c r="C1033555" s="75"/>
    </row>
    <row r="1033556" spans="2:3" x14ac:dyDescent="0.25">
      <c r="B1033556" s="76"/>
      <c r="C1033556" s="75"/>
    </row>
    <row r="1033557" spans="2:3" x14ac:dyDescent="0.25">
      <c r="B1033557" s="76"/>
      <c r="C1033557" s="75"/>
    </row>
    <row r="1033558" spans="2:3" x14ac:dyDescent="0.25">
      <c r="B1033558" s="76"/>
      <c r="C1033558" s="75"/>
    </row>
    <row r="1033559" spans="2:3" x14ac:dyDescent="0.25">
      <c r="B1033559" s="76"/>
      <c r="C1033559" s="75"/>
    </row>
    <row r="1033560" spans="2:3" x14ac:dyDescent="0.25">
      <c r="B1033560" s="76"/>
      <c r="C1033560" s="75"/>
    </row>
    <row r="1033561" spans="2:3" x14ac:dyDescent="0.25">
      <c r="B1033561" s="76"/>
      <c r="C1033561" s="75"/>
    </row>
    <row r="1033562" spans="2:3" x14ac:dyDescent="0.25">
      <c r="B1033562" s="76"/>
      <c r="C1033562" s="75"/>
    </row>
    <row r="1033563" spans="2:3" x14ac:dyDescent="0.25">
      <c r="B1033563" s="76"/>
      <c r="C1033563" s="75"/>
    </row>
    <row r="1033564" spans="2:3" x14ac:dyDescent="0.25">
      <c r="B1033564" s="76"/>
      <c r="C1033564" s="75"/>
    </row>
    <row r="1033565" spans="2:3" x14ac:dyDescent="0.25">
      <c r="B1033565" s="76"/>
      <c r="C1033565" s="75"/>
    </row>
    <row r="1033566" spans="2:3" x14ac:dyDescent="0.25">
      <c r="B1033566" s="76"/>
      <c r="C1033566" s="75"/>
    </row>
    <row r="1033567" spans="2:3" x14ac:dyDescent="0.25">
      <c r="B1033567" s="76"/>
      <c r="C1033567" s="75"/>
    </row>
    <row r="1033677" spans="2:3" x14ac:dyDescent="0.25">
      <c r="B1033677" s="76"/>
      <c r="C1033677" s="75"/>
    </row>
    <row r="1033678" spans="2:3" x14ac:dyDescent="0.25">
      <c r="B1033678" s="76"/>
      <c r="C1033678" s="75"/>
    </row>
    <row r="1033679" spans="2:3" x14ac:dyDescent="0.25">
      <c r="B1033679" s="76"/>
      <c r="C1033679" s="75"/>
    </row>
    <row r="1033680" spans="2:3" x14ac:dyDescent="0.25">
      <c r="B1033680" s="76"/>
      <c r="C1033680" s="75"/>
    </row>
    <row r="1033681" spans="2:3" x14ac:dyDescent="0.25">
      <c r="B1033681" s="76"/>
      <c r="C1033681" s="75"/>
    </row>
    <row r="1033682" spans="2:3" x14ac:dyDescent="0.25">
      <c r="B1033682" s="76"/>
      <c r="C1033682" s="75"/>
    </row>
    <row r="1033683" spans="2:3" x14ac:dyDescent="0.25">
      <c r="B1033683" s="76"/>
      <c r="C1033683" s="75"/>
    </row>
    <row r="1033684" spans="2:3" x14ac:dyDescent="0.25">
      <c r="B1033684" s="76"/>
      <c r="C1033684" s="75"/>
    </row>
    <row r="1033685" spans="2:3" x14ac:dyDescent="0.25">
      <c r="B1033685" s="76"/>
      <c r="C1033685" s="75"/>
    </row>
    <row r="1033686" spans="2:3" x14ac:dyDescent="0.25">
      <c r="B1033686" s="76"/>
      <c r="C1033686" s="75"/>
    </row>
    <row r="1033687" spans="2:3" x14ac:dyDescent="0.25">
      <c r="B1033687" s="76"/>
      <c r="C1033687" s="75"/>
    </row>
    <row r="1033688" spans="2:3" x14ac:dyDescent="0.25">
      <c r="B1033688" s="76"/>
      <c r="C1033688" s="75"/>
    </row>
    <row r="1033689" spans="2:3" x14ac:dyDescent="0.25">
      <c r="B1033689" s="76"/>
      <c r="C1033689" s="75"/>
    </row>
    <row r="1033799" spans="2:3" x14ac:dyDescent="0.25">
      <c r="B1033799" s="76"/>
      <c r="C1033799" s="75"/>
    </row>
    <row r="1033800" spans="2:3" x14ac:dyDescent="0.25">
      <c r="B1033800" s="76"/>
      <c r="C1033800" s="75"/>
    </row>
    <row r="1033801" spans="2:3" x14ac:dyDescent="0.25">
      <c r="B1033801" s="76"/>
      <c r="C1033801" s="75"/>
    </row>
    <row r="1033802" spans="2:3" x14ac:dyDescent="0.25">
      <c r="B1033802" s="76"/>
      <c r="C1033802" s="75"/>
    </row>
    <row r="1033803" spans="2:3" x14ac:dyDescent="0.25">
      <c r="B1033803" s="76"/>
      <c r="C1033803" s="75"/>
    </row>
    <row r="1033804" spans="2:3" x14ac:dyDescent="0.25">
      <c r="B1033804" s="76"/>
      <c r="C1033804" s="75"/>
    </row>
    <row r="1033805" spans="2:3" x14ac:dyDescent="0.25">
      <c r="B1033805" s="76"/>
      <c r="C1033805" s="75"/>
    </row>
    <row r="1033806" spans="2:3" x14ac:dyDescent="0.25">
      <c r="B1033806" s="76"/>
      <c r="C1033806" s="75"/>
    </row>
    <row r="1033807" spans="2:3" x14ac:dyDescent="0.25">
      <c r="B1033807" s="76"/>
      <c r="C1033807" s="75"/>
    </row>
    <row r="1033808" spans="2:3" x14ac:dyDescent="0.25">
      <c r="B1033808" s="76"/>
      <c r="C1033808" s="75"/>
    </row>
    <row r="1033809" spans="2:3" x14ac:dyDescent="0.25">
      <c r="B1033809" s="76"/>
      <c r="C1033809" s="75"/>
    </row>
    <row r="1033810" spans="2:3" x14ac:dyDescent="0.25">
      <c r="B1033810" s="76"/>
      <c r="C1033810" s="75"/>
    </row>
    <row r="1033811" spans="2:3" x14ac:dyDescent="0.25">
      <c r="B1033811" s="76"/>
      <c r="C1033811" s="75"/>
    </row>
    <row r="1033921" spans="2:3" x14ac:dyDescent="0.25">
      <c r="B1033921" s="76"/>
      <c r="C1033921" s="75"/>
    </row>
    <row r="1033922" spans="2:3" x14ac:dyDescent="0.25">
      <c r="B1033922" s="76"/>
      <c r="C1033922" s="75"/>
    </row>
    <row r="1033923" spans="2:3" x14ac:dyDescent="0.25">
      <c r="B1033923" s="76"/>
      <c r="C1033923" s="75"/>
    </row>
    <row r="1033924" spans="2:3" x14ac:dyDescent="0.25">
      <c r="B1033924" s="76"/>
      <c r="C1033924" s="75"/>
    </row>
    <row r="1033925" spans="2:3" x14ac:dyDescent="0.25">
      <c r="B1033925" s="76"/>
      <c r="C1033925" s="75"/>
    </row>
    <row r="1033926" spans="2:3" x14ac:dyDescent="0.25">
      <c r="B1033926" s="76"/>
      <c r="C1033926" s="75"/>
    </row>
    <row r="1033927" spans="2:3" x14ac:dyDescent="0.25">
      <c r="B1033927" s="76"/>
      <c r="C1033927" s="75"/>
    </row>
    <row r="1033928" spans="2:3" x14ac:dyDescent="0.25">
      <c r="B1033928" s="76"/>
      <c r="C1033928" s="75"/>
    </row>
    <row r="1033929" spans="2:3" x14ac:dyDescent="0.25">
      <c r="B1033929" s="76"/>
      <c r="C1033929" s="75"/>
    </row>
    <row r="1033930" spans="2:3" x14ac:dyDescent="0.25">
      <c r="B1033930" s="76"/>
      <c r="C1033930" s="75"/>
    </row>
    <row r="1033931" spans="2:3" x14ac:dyDescent="0.25">
      <c r="B1033931" s="76"/>
      <c r="C1033931" s="75"/>
    </row>
    <row r="1033932" spans="2:3" x14ac:dyDescent="0.25">
      <c r="B1033932" s="76"/>
      <c r="C1033932" s="75"/>
    </row>
    <row r="1033933" spans="2:3" x14ac:dyDescent="0.25">
      <c r="B1033933" s="76"/>
      <c r="C1033933" s="75"/>
    </row>
    <row r="1034043" spans="2:3" x14ac:dyDescent="0.25">
      <c r="B1034043" s="76"/>
      <c r="C1034043" s="75"/>
    </row>
    <row r="1034044" spans="2:3" x14ac:dyDescent="0.25">
      <c r="B1034044" s="76"/>
      <c r="C1034044" s="75"/>
    </row>
    <row r="1034045" spans="2:3" x14ac:dyDescent="0.25">
      <c r="B1034045" s="76"/>
      <c r="C1034045" s="75"/>
    </row>
    <row r="1034046" spans="2:3" x14ac:dyDescent="0.25">
      <c r="B1034046" s="76"/>
      <c r="C1034046" s="75"/>
    </row>
    <row r="1034047" spans="2:3" x14ac:dyDescent="0.25">
      <c r="B1034047" s="76"/>
      <c r="C1034047" s="75"/>
    </row>
    <row r="1034048" spans="2:3" x14ac:dyDescent="0.25">
      <c r="B1034048" s="76"/>
      <c r="C1034048" s="75"/>
    </row>
    <row r="1034049" spans="2:3" x14ac:dyDescent="0.25">
      <c r="B1034049" s="76"/>
      <c r="C1034049" s="75"/>
    </row>
    <row r="1034050" spans="2:3" x14ac:dyDescent="0.25">
      <c r="B1034050" s="76"/>
      <c r="C1034050" s="75"/>
    </row>
    <row r="1034051" spans="2:3" x14ac:dyDescent="0.25">
      <c r="B1034051" s="76"/>
      <c r="C1034051" s="75"/>
    </row>
    <row r="1034052" spans="2:3" x14ac:dyDescent="0.25">
      <c r="B1034052" s="76"/>
      <c r="C1034052" s="75"/>
    </row>
    <row r="1034053" spans="2:3" x14ac:dyDescent="0.25">
      <c r="B1034053" s="76"/>
      <c r="C1034053" s="75"/>
    </row>
    <row r="1034054" spans="2:3" x14ac:dyDescent="0.25">
      <c r="B1034054" s="76"/>
      <c r="C1034054" s="75"/>
    </row>
    <row r="1034055" spans="2:3" x14ac:dyDescent="0.25">
      <c r="B1034055" s="76"/>
      <c r="C1034055" s="75"/>
    </row>
    <row r="1034165" spans="2:3" x14ac:dyDescent="0.25">
      <c r="B1034165" s="76"/>
      <c r="C1034165" s="75"/>
    </row>
    <row r="1034166" spans="2:3" x14ac:dyDescent="0.25">
      <c r="B1034166" s="76"/>
      <c r="C1034166" s="75"/>
    </row>
    <row r="1034167" spans="2:3" x14ac:dyDescent="0.25">
      <c r="B1034167" s="76"/>
      <c r="C1034167" s="75"/>
    </row>
    <row r="1034168" spans="2:3" x14ac:dyDescent="0.25">
      <c r="B1034168" s="76"/>
      <c r="C1034168" s="75"/>
    </row>
    <row r="1034169" spans="2:3" x14ac:dyDescent="0.25">
      <c r="B1034169" s="76"/>
      <c r="C1034169" s="75"/>
    </row>
    <row r="1034170" spans="2:3" x14ac:dyDescent="0.25">
      <c r="B1034170" s="76"/>
      <c r="C1034170" s="75"/>
    </row>
    <row r="1034171" spans="2:3" x14ac:dyDescent="0.25">
      <c r="B1034171" s="76"/>
      <c r="C1034171" s="75"/>
    </row>
    <row r="1034172" spans="2:3" x14ac:dyDescent="0.25">
      <c r="B1034172" s="76"/>
      <c r="C1034172" s="75"/>
    </row>
    <row r="1034173" spans="2:3" x14ac:dyDescent="0.25">
      <c r="B1034173" s="76"/>
      <c r="C1034173" s="75"/>
    </row>
    <row r="1034174" spans="2:3" x14ac:dyDescent="0.25">
      <c r="B1034174" s="76"/>
      <c r="C1034174" s="75"/>
    </row>
    <row r="1034175" spans="2:3" x14ac:dyDescent="0.25">
      <c r="B1034175" s="76"/>
      <c r="C1034175" s="75"/>
    </row>
    <row r="1034176" spans="2:3" x14ac:dyDescent="0.25">
      <c r="B1034176" s="76"/>
      <c r="C1034176" s="75"/>
    </row>
    <row r="1034177" spans="2:3" x14ac:dyDescent="0.25">
      <c r="B1034177" s="76"/>
      <c r="C1034177" s="75"/>
    </row>
    <row r="1034287" spans="2:3" x14ac:dyDescent="0.25">
      <c r="B1034287" s="76"/>
      <c r="C1034287" s="75"/>
    </row>
    <row r="1034288" spans="2:3" x14ac:dyDescent="0.25">
      <c r="B1034288" s="76"/>
      <c r="C1034288" s="75"/>
    </row>
    <row r="1034289" spans="2:3" x14ac:dyDescent="0.25">
      <c r="B1034289" s="76"/>
      <c r="C1034289" s="75"/>
    </row>
    <row r="1034290" spans="2:3" x14ac:dyDescent="0.25">
      <c r="B1034290" s="76"/>
      <c r="C1034290" s="75"/>
    </row>
    <row r="1034291" spans="2:3" x14ac:dyDescent="0.25">
      <c r="B1034291" s="76"/>
      <c r="C1034291" s="75"/>
    </row>
    <row r="1034292" spans="2:3" x14ac:dyDescent="0.25">
      <c r="B1034292" s="76"/>
      <c r="C1034292" s="75"/>
    </row>
    <row r="1034293" spans="2:3" x14ac:dyDescent="0.25">
      <c r="B1034293" s="76"/>
      <c r="C1034293" s="75"/>
    </row>
    <row r="1034294" spans="2:3" x14ac:dyDescent="0.25">
      <c r="B1034294" s="76"/>
      <c r="C1034294" s="75"/>
    </row>
    <row r="1034295" spans="2:3" x14ac:dyDescent="0.25">
      <c r="B1034295" s="76"/>
      <c r="C1034295" s="75"/>
    </row>
    <row r="1034296" spans="2:3" x14ac:dyDescent="0.25">
      <c r="B1034296" s="76"/>
      <c r="C1034296" s="75"/>
    </row>
    <row r="1034297" spans="2:3" x14ac:dyDescent="0.25">
      <c r="B1034297" s="76"/>
      <c r="C1034297" s="75"/>
    </row>
    <row r="1034298" spans="2:3" x14ac:dyDescent="0.25">
      <c r="B1034298" s="76"/>
      <c r="C1034298" s="75"/>
    </row>
    <row r="1034299" spans="2:3" x14ac:dyDescent="0.25">
      <c r="B1034299" s="76"/>
      <c r="C1034299" s="75"/>
    </row>
    <row r="1034409" spans="2:3" x14ac:dyDescent="0.25">
      <c r="B1034409" s="76"/>
      <c r="C1034409" s="75"/>
    </row>
    <row r="1034410" spans="2:3" x14ac:dyDescent="0.25">
      <c r="B1034410" s="76"/>
      <c r="C1034410" s="75"/>
    </row>
    <row r="1034411" spans="2:3" x14ac:dyDescent="0.25">
      <c r="B1034411" s="76"/>
      <c r="C1034411" s="75"/>
    </row>
    <row r="1034412" spans="2:3" x14ac:dyDescent="0.25">
      <c r="B1034412" s="76"/>
      <c r="C1034412" s="75"/>
    </row>
    <row r="1034413" spans="2:3" x14ac:dyDescent="0.25">
      <c r="B1034413" s="76"/>
      <c r="C1034413" s="75"/>
    </row>
    <row r="1034414" spans="2:3" x14ac:dyDescent="0.25">
      <c r="B1034414" s="76"/>
      <c r="C1034414" s="75"/>
    </row>
    <row r="1034415" spans="2:3" x14ac:dyDescent="0.25">
      <c r="B1034415" s="76"/>
      <c r="C1034415" s="75"/>
    </row>
    <row r="1034416" spans="2:3" x14ac:dyDescent="0.25">
      <c r="B1034416" s="76"/>
      <c r="C1034416" s="75"/>
    </row>
    <row r="1034417" spans="2:3" x14ac:dyDescent="0.25">
      <c r="B1034417" s="76"/>
      <c r="C1034417" s="75"/>
    </row>
    <row r="1034418" spans="2:3" x14ac:dyDescent="0.25">
      <c r="B1034418" s="76"/>
      <c r="C1034418" s="75"/>
    </row>
    <row r="1034419" spans="2:3" x14ac:dyDescent="0.25">
      <c r="B1034419" s="76"/>
      <c r="C1034419" s="75"/>
    </row>
    <row r="1034420" spans="2:3" x14ac:dyDescent="0.25">
      <c r="B1034420" s="76"/>
      <c r="C1034420" s="75"/>
    </row>
    <row r="1034421" spans="2:3" x14ac:dyDescent="0.25">
      <c r="B1034421" s="76"/>
      <c r="C1034421" s="75"/>
    </row>
    <row r="1034531" spans="2:3" x14ac:dyDescent="0.25">
      <c r="B1034531" s="76"/>
      <c r="C1034531" s="75"/>
    </row>
    <row r="1034532" spans="2:3" x14ac:dyDescent="0.25">
      <c r="B1034532" s="76"/>
      <c r="C1034532" s="75"/>
    </row>
    <row r="1034533" spans="2:3" x14ac:dyDescent="0.25">
      <c r="B1034533" s="76"/>
      <c r="C1034533" s="75"/>
    </row>
    <row r="1034534" spans="2:3" x14ac:dyDescent="0.25">
      <c r="B1034534" s="76"/>
      <c r="C1034534" s="75"/>
    </row>
    <row r="1034535" spans="2:3" x14ac:dyDescent="0.25">
      <c r="B1034535" s="76"/>
      <c r="C1034535" s="75"/>
    </row>
    <row r="1034536" spans="2:3" x14ac:dyDescent="0.25">
      <c r="B1034536" s="76"/>
      <c r="C1034536" s="75"/>
    </row>
    <row r="1034537" spans="2:3" x14ac:dyDescent="0.25">
      <c r="B1034537" s="76"/>
      <c r="C1034537" s="75"/>
    </row>
    <row r="1034538" spans="2:3" x14ac:dyDescent="0.25">
      <c r="B1034538" s="76"/>
      <c r="C1034538" s="75"/>
    </row>
    <row r="1034539" spans="2:3" x14ac:dyDescent="0.25">
      <c r="B1034539" s="76"/>
      <c r="C1034539" s="75"/>
    </row>
    <row r="1034540" spans="2:3" x14ac:dyDescent="0.25">
      <c r="B1034540" s="76"/>
      <c r="C1034540" s="75"/>
    </row>
    <row r="1034541" spans="2:3" x14ac:dyDescent="0.25">
      <c r="B1034541" s="76"/>
      <c r="C1034541" s="75"/>
    </row>
    <row r="1034542" spans="2:3" x14ac:dyDescent="0.25">
      <c r="B1034542" s="76"/>
      <c r="C1034542" s="75"/>
    </row>
    <row r="1034543" spans="2:3" x14ac:dyDescent="0.25">
      <c r="B1034543" s="76"/>
      <c r="C1034543" s="75"/>
    </row>
    <row r="1034653" spans="2:3" x14ac:dyDescent="0.25">
      <c r="B1034653" s="76"/>
      <c r="C1034653" s="75"/>
    </row>
    <row r="1034654" spans="2:3" x14ac:dyDescent="0.25">
      <c r="B1034654" s="76"/>
      <c r="C1034654" s="75"/>
    </row>
    <row r="1034655" spans="2:3" x14ac:dyDescent="0.25">
      <c r="B1034655" s="76"/>
      <c r="C1034655" s="75"/>
    </row>
    <row r="1034656" spans="2:3" x14ac:dyDescent="0.25">
      <c r="B1034656" s="76"/>
      <c r="C1034656" s="75"/>
    </row>
    <row r="1034657" spans="2:3" x14ac:dyDescent="0.25">
      <c r="B1034657" s="76"/>
      <c r="C1034657" s="75"/>
    </row>
    <row r="1034658" spans="2:3" x14ac:dyDescent="0.25">
      <c r="B1034658" s="76"/>
      <c r="C1034658" s="75"/>
    </row>
    <row r="1034659" spans="2:3" x14ac:dyDescent="0.25">
      <c r="B1034659" s="76"/>
      <c r="C1034659" s="75"/>
    </row>
    <row r="1034660" spans="2:3" x14ac:dyDescent="0.25">
      <c r="B1034660" s="76"/>
      <c r="C1034660" s="75"/>
    </row>
    <row r="1034661" spans="2:3" x14ac:dyDescent="0.25">
      <c r="B1034661" s="76"/>
      <c r="C1034661" s="75"/>
    </row>
    <row r="1034662" spans="2:3" x14ac:dyDescent="0.25">
      <c r="B1034662" s="76"/>
      <c r="C1034662" s="75"/>
    </row>
    <row r="1034663" spans="2:3" x14ac:dyDescent="0.25">
      <c r="B1034663" s="76"/>
      <c r="C1034663" s="75"/>
    </row>
    <row r="1034664" spans="2:3" x14ac:dyDescent="0.25">
      <c r="B1034664" s="76"/>
      <c r="C1034664" s="75"/>
    </row>
    <row r="1034665" spans="2:3" x14ac:dyDescent="0.25">
      <c r="B1034665" s="76"/>
      <c r="C1034665" s="75"/>
    </row>
    <row r="1034775" spans="2:3" x14ac:dyDescent="0.25">
      <c r="B1034775" s="76"/>
      <c r="C1034775" s="75"/>
    </row>
    <row r="1034776" spans="2:3" x14ac:dyDescent="0.25">
      <c r="B1034776" s="76"/>
      <c r="C1034776" s="75"/>
    </row>
    <row r="1034777" spans="2:3" x14ac:dyDescent="0.25">
      <c r="B1034777" s="76"/>
      <c r="C1034777" s="75"/>
    </row>
    <row r="1034778" spans="2:3" x14ac:dyDescent="0.25">
      <c r="B1034778" s="76"/>
      <c r="C1034778" s="75"/>
    </row>
    <row r="1034779" spans="2:3" x14ac:dyDescent="0.25">
      <c r="B1034779" s="76"/>
      <c r="C1034779" s="75"/>
    </row>
    <row r="1034780" spans="2:3" x14ac:dyDescent="0.25">
      <c r="B1034780" s="76"/>
      <c r="C1034780" s="75"/>
    </row>
    <row r="1034781" spans="2:3" x14ac:dyDescent="0.25">
      <c r="B1034781" s="76"/>
      <c r="C1034781" s="75"/>
    </row>
    <row r="1034782" spans="2:3" x14ac:dyDescent="0.25">
      <c r="B1034782" s="76"/>
      <c r="C1034782" s="75"/>
    </row>
    <row r="1034783" spans="2:3" x14ac:dyDescent="0.25">
      <c r="B1034783" s="76"/>
      <c r="C1034783" s="75"/>
    </row>
    <row r="1034784" spans="2:3" x14ac:dyDescent="0.25">
      <c r="B1034784" s="76"/>
      <c r="C1034784" s="75"/>
    </row>
    <row r="1034785" spans="2:3" x14ac:dyDescent="0.25">
      <c r="B1034785" s="76"/>
      <c r="C1034785" s="75"/>
    </row>
    <row r="1034786" spans="2:3" x14ac:dyDescent="0.25">
      <c r="B1034786" s="76"/>
      <c r="C1034786" s="75"/>
    </row>
    <row r="1034787" spans="2:3" x14ac:dyDescent="0.25">
      <c r="B1034787" s="76"/>
      <c r="C1034787" s="75"/>
    </row>
    <row r="1034897" spans="2:3" x14ac:dyDescent="0.25">
      <c r="B1034897" s="76"/>
      <c r="C1034897" s="75"/>
    </row>
    <row r="1034898" spans="2:3" x14ac:dyDescent="0.25">
      <c r="B1034898" s="76"/>
      <c r="C1034898" s="75"/>
    </row>
    <row r="1034899" spans="2:3" x14ac:dyDescent="0.25">
      <c r="B1034899" s="76"/>
      <c r="C1034899" s="75"/>
    </row>
    <row r="1034900" spans="2:3" x14ac:dyDescent="0.25">
      <c r="B1034900" s="76"/>
      <c r="C1034900" s="75"/>
    </row>
    <row r="1034901" spans="2:3" x14ac:dyDescent="0.25">
      <c r="B1034901" s="76"/>
      <c r="C1034901" s="75"/>
    </row>
    <row r="1034902" spans="2:3" x14ac:dyDescent="0.25">
      <c r="B1034902" s="76"/>
      <c r="C1034902" s="75"/>
    </row>
    <row r="1034903" spans="2:3" x14ac:dyDescent="0.25">
      <c r="B1034903" s="76"/>
      <c r="C1034903" s="75"/>
    </row>
    <row r="1034904" spans="2:3" x14ac:dyDescent="0.25">
      <c r="B1034904" s="76"/>
      <c r="C1034904" s="75"/>
    </row>
    <row r="1034905" spans="2:3" x14ac:dyDescent="0.25">
      <c r="B1034905" s="76"/>
      <c r="C1034905" s="75"/>
    </row>
    <row r="1034906" spans="2:3" x14ac:dyDescent="0.25">
      <c r="B1034906" s="76"/>
      <c r="C1034906" s="75"/>
    </row>
    <row r="1034907" spans="2:3" x14ac:dyDescent="0.25">
      <c r="B1034907" s="76"/>
      <c r="C1034907" s="75"/>
    </row>
    <row r="1034908" spans="2:3" x14ac:dyDescent="0.25">
      <c r="B1034908" s="76"/>
      <c r="C1034908" s="75"/>
    </row>
    <row r="1034909" spans="2:3" x14ac:dyDescent="0.25">
      <c r="B1034909" s="76"/>
      <c r="C1034909" s="75"/>
    </row>
    <row r="1035019" spans="2:3" x14ac:dyDescent="0.25">
      <c r="B1035019" s="76"/>
      <c r="C1035019" s="75"/>
    </row>
    <row r="1035020" spans="2:3" x14ac:dyDescent="0.25">
      <c r="B1035020" s="76"/>
      <c r="C1035020" s="75"/>
    </row>
    <row r="1035021" spans="2:3" x14ac:dyDescent="0.25">
      <c r="B1035021" s="76"/>
      <c r="C1035021" s="75"/>
    </row>
    <row r="1035022" spans="2:3" x14ac:dyDescent="0.25">
      <c r="B1035022" s="76"/>
      <c r="C1035022" s="75"/>
    </row>
    <row r="1035023" spans="2:3" x14ac:dyDescent="0.25">
      <c r="B1035023" s="76"/>
      <c r="C1035023" s="75"/>
    </row>
    <row r="1035024" spans="2:3" x14ac:dyDescent="0.25">
      <c r="B1035024" s="76"/>
      <c r="C1035024" s="75"/>
    </row>
    <row r="1035025" spans="2:3" x14ac:dyDescent="0.25">
      <c r="B1035025" s="76"/>
      <c r="C1035025" s="75"/>
    </row>
    <row r="1035026" spans="2:3" x14ac:dyDescent="0.25">
      <c r="B1035026" s="76"/>
      <c r="C1035026" s="75"/>
    </row>
    <row r="1035027" spans="2:3" x14ac:dyDescent="0.25">
      <c r="B1035027" s="76"/>
      <c r="C1035027" s="75"/>
    </row>
    <row r="1035028" spans="2:3" x14ac:dyDescent="0.25">
      <c r="B1035028" s="76"/>
      <c r="C1035028" s="75"/>
    </row>
    <row r="1035029" spans="2:3" x14ac:dyDescent="0.25">
      <c r="B1035029" s="76"/>
      <c r="C1035029" s="75"/>
    </row>
    <row r="1035030" spans="2:3" x14ac:dyDescent="0.25">
      <c r="B1035030" s="76"/>
      <c r="C1035030" s="75"/>
    </row>
    <row r="1035031" spans="2:3" x14ac:dyDescent="0.25">
      <c r="B1035031" s="76"/>
      <c r="C1035031" s="75"/>
    </row>
    <row r="1035141" spans="2:3" x14ac:dyDescent="0.25">
      <c r="B1035141" s="76"/>
      <c r="C1035141" s="75"/>
    </row>
    <row r="1035142" spans="2:3" x14ac:dyDescent="0.25">
      <c r="B1035142" s="76"/>
      <c r="C1035142" s="75"/>
    </row>
    <row r="1035143" spans="2:3" x14ac:dyDescent="0.25">
      <c r="B1035143" s="76"/>
      <c r="C1035143" s="75"/>
    </row>
    <row r="1035144" spans="2:3" x14ac:dyDescent="0.25">
      <c r="B1035144" s="76"/>
      <c r="C1035144" s="75"/>
    </row>
    <row r="1035145" spans="2:3" x14ac:dyDescent="0.25">
      <c r="B1035145" s="76"/>
      <c r="C1035145" s="75"/>
    </row>
    <row r="1035146" spans="2:3" x14ac:dyDescent="0.25">
      <c r="B1035146" s="76"/>
      <c r="C1035146" s="75"/>
    </row>
    <row r="1035147" spans="2:3" x14ac:dyDescent="0.25">
      <c r="B1035147" s="76"/>
      <c r="C1035147" s="75"/>
    </row>
    <row r="1035148" spans="2:3" x14ac:dyDescent="0.25">
      <c r="B1035148" s="76"/>
      <c r="C1035148" s="75"/>
    </row>
    <row r="1035149" spans="2:3" x14ac:dyDescent="0.25">
      <c r="B1035149" s="76"/>
      <c r="C1035149" s="75"/>
    </row>
    <row r="1035150" spans="2:3" x14ac:dyDescent="0.25">
      <c r="B1035150" s="76"/>
      <c r="C1035150" s="75"/>
    </row>
    <row r="1035151" spans="2:3" x14ac:dyDescent="0.25">
      <c r="B1035151" s="76"/>
      <c r="C1035151" s="75"/>
    </row>
    <row r="1035152" spans="2:3" x14ac:dyDescent="0.25">
      <c r="B1035152" s="76"/>
      <c r="C1035152" s="75"/>
    </row>
    <row r="1035153" spans="2:3" x14ac:dyDescent="0.25">
      <c r="B1035153" s="76"/>
      <c r="C1035153" s="75"/>
    </row>
    <row r="1035263" spans="2:3" x14ac:dyDescent="0.25">
      <c r="B1035263" s="76"/>
      <c r="C1035263" s="75"/>
    </row>
    <row r="1035264" spans="2:3" x14ac:dyDescent="0.25">
      <c r="B1035264" s="76"/>
      <c r="C1035264" s="75"/>
    </row>
    <row r="1035265" spans="2:3" x14ac:dyDescent="0.25">
      <c r="B1035265" s="76"/>
      <c r="C1035265" s="75"/>
    </row>
    <row r="1035266" spans="2:3" x14ac:dyDescent="0.25">
      <c r="B1035266" s="76"/>
      <c r="C1035266" s="75"/>
    </row>
    <row r="1035267" spans="2:3" x14ac:dyDescent="0.25">
      <c r="B1035267" s="76"/>
      <c r="C1035267" s="75"/>
    </row>
    <row r="1035268" spans="2:3" x14ac:dyDescent="0.25">
      <c r="B1035268" s="76"/>
      <c r="C1035268" s="75"/>
    </row>
    <row r="1035269" spans="2:3" x14ac:dyDescent="0.25">
      <c r="B1035269" s="76"/>
      <c r="C1035269" s="75"/>
    </row>
    <row r="1035270" spans="2:3" x14ac:dyDescent="0.25">
      <c r="B1035270" s="76"/>
      <c r="C1035270" s="75"/>
    </row>
    <row r="1035271" spans="2:3" x14ac:dyDescent="0.25">
      <c r="B1035271" s="76"/>
      <c r="C1035271" s="75"/>
    </row>
    <row r="1035272" spans="2:3" x14ac:dyDescent="0.25">
      <c r="B1035272" s="76"/>
      <c r="C1035272" s="75"/>
    </row>
    <row r="1035273" spans="2:3" x14ac:dyDescent="0.25">
      <c r="B1035273" s="76"/>
      <c r="C1035273" s="75"/>
    </row>
    <row r="1035274" spans="2:3" x14ac:dyDescent="0.25">
      <c r="B1035274" s="76"/>
      <c r="C1035274" s="75"/>
    </row>
    <row r="1035275" spans="2:3" x14ac:dyDescent="0.25">
      <c r="B1035275" s="76"/>
      <c r="C1035275" s="75"/>
    </row>
    <row r="1035385" spans="2:3" x14ac:dyDescent="0.25">
      <c r="B1035385" s="76"/>
      <c r="C1035385" s="75"/>
    </row>
    <row r="1035386" spans="2:3" x14ac:dyDescent="0.25">
      <c r="B1035386" s="76"/>
      <c r="C1035386" s="75"/>
    </row>
    <row r="1035387" spans="2:3" x14ac:dyDescent="0.25">
      <c r="B1035387" s="76"/>
      <c r="C1035387" s="75"/>
    </row>
    <row r="1035388" spans="2:3" x14ac:dyDescent="0.25">
      <c r="B1035388" s="76"/>
      <c r="C1035388" s="75"/>
    </row>
    <row r="1035389" spans="2:3" x14ac:dyDescent="0.25">
      <c r="B1035389" s="76"/>
      <c r="C1035389" s="75"/>
    </row>
    <row r="1035390" spans="2:3" x14ac:dyDescent="0.25">
      <c r="B1035390" s="76"/>
      <c r="C1035390" s="75"/>
    </row>
    <row r="1035391" spans="2:3" x14ac:dyDescent="0.25">
      <c r="B1035391" s="76"/>
      <c r="C1035391" s="75"/>
    </row>
    <row r="1035392" spans="2:3" x14ac:dyDescent="0.25">
      <c r="B1035392" s="76"/>
      <c r="C1035392" s="75"/>
    </row>
    <row r="1035393" spans="2:3" x14ac:dyDescent="0.25">
      <c r="B1035393" s="76"/>
      <c r="C1035393" s="75"/>
    </row>
    <row r="1035394" spans="2:3" x14ac:dyDescent="0.25">
      <c r="B1035394" s="76"/>
      <c r="C1035394" s="75"/>
    </row>
    <row r="1035395" spans="2:3" x14ac:dyDescent="0.25">
      <c r="B1035395" s="76"/>
      <c r="C1035395" s="75"/>
    </row>
    <row r="1035396" spans="2:3" x14ac:dyDescent="0.25">
      <c r="B1035396" s="76"/>
      <c r="C1035396" s="75"/>
    </row>
    <row r="1035397" spans="2:3" x14ac:dyDescent="0.25">
      <c r="B1035397" s="76"/>
      <c r="C1035397" s="75"/>
    </row>
    <row r="1035507" spans="2:3" x14ac:dyDescent="0.25">
      <c r="B1035507" s="76"/>
      <c r="C1035507" s="75"/>
    </row>
    <row r="1035508" spans="2:3" x14ac:dyDescent="0.25">
      <c r="B1035508" s="76"/>
      <c r="C1035508" s="75"/>
    </row>
    <row r="1035509" spans="2:3" x14ac:dyDescent="0.25">
      <c r="B1035509" s="76"/>
      <c r="C1035509" s="75"/>
    </row>
    <row r="1035510" spans="2:3" x14ac:dyDescent="0.25">
      <c r="B1035510" s="76"/>
      <c r="C1035510" s="75"/>
    </row>
    <row r="1035511" spans="2:3" x14ac:dyDescent="0.25">
      <c r="B1035511" s="76"/>
      <c r="C1035511" s="75"/>
    </row>
    <row r="1035512" spans="2:3" x14ac:dyDescent="0.25">
      <c r="B1035512" s="76"/>
      <c r="C1035512" s="75"/>
    </row>
    <row r="1035513" spans="2:3" x14ac:dyDescent="0.25">
      <c r="B1035513" s="76"/>
      <c r="C1035513" s="75"/>
    </row>
    <row r="1035514" spans="2:3" x14ac:dyDescent="0.25">
      <c r="B1035514" s="76"/>
      <c r="C1035514" s="75"/>
    </row>
    <row r="1035515" spans="2:3" x14ac:dyDescent="0.25">
      <c r="B1035515" s="76"/>
      <c r="C1035515" s="75"/>
    </row>
    <row r="1035516" spans="2:3" x14ac:dyDescent="0.25">
      <c r="B1035516" s="76"/>
      <c r="C1035516" s="75"/>
    </row>
    <row r="1035517" spans="2:3" x14ac:dyDescent="0.25">
      <c r="B1035517" s="76"/>
      <c r="C1035517" s="75"/>
    </row>
    <row r="1035518" spans="2:3" x14ac:dyDescent="0.25">
      <c r="B1035518" s="76"/>
      <c r="C1035518" s="75"/>
    </row>
    <row r="1035519" spans="2:3" x14ac:dyDescent="0.25">
      <c r="B1035519" s="76"/>
      <c r="C1035519" s="75"/>
    </row>
    <row r="1035629" spans="2:3" x14ac:dyDescent="0.25">
      <c r="B1035629" s="76"/>
      <c r="C1035629" s="75"/>
    </row>
    <row r="1035630" spans="2:3" x14ac:dyDescent="0.25">
      <c r="B1035630" s="76"/>
      <c r="C1035630" s="75"/>
    </row>
    <row r="1035631" spans="2:3" x14ac:dyDescent="0.25">
      <c r="B1035631" s="76"/>
      <c r="C1035631" s="75"/>
    </row>
    <row r="1035632" spans="2:3" x14ac:dyDescent="0.25">
      <c r="B1035632" s="76"/>
      <c r="C1035632" s="75"/>
    </row>
    <row r="1035633" spans="2:3" x14ac:dyDescent="0.25">
      <c r="B1035633" s="76"/>
      <c r="C1035633" s="75"/>
    </row>
    <row r="1035634" spans="2:3" x14ac:dyDescent="0.25">
      <c r="B1035634" s="76"/>
      <c r="C1035634" s="75"/>
    </row>
    <row r="1035635" spans="2:3" x14ac:dyDescent="0.25">
      <c r="B1035635" s="76"/>
      <c r="C1035635" s="75"/>
    </row>
    <row r="1035636" spans="2:3" x14ac:dyDescent="0.25">
      <c r="B1035636" s="76"/>
      <c r="C1035636" s="75"/>
    </row>
    <row r="1035637" spans="2:3" x14ac:dyDescent="0.25">
      <c r="B1035637" s="76"/>
      <c r="C1035637" s="75"/>
    </row>
    <row r="1035638" spans="2:3" x14ac:dyDescent="0.25">
      <c r="B1035638" s="76"/>
      <c r="C1035638" s="75"/>
    </row>
    <row r="1035639" spans="2:3" x14ac:dyDescent="0.25">
      <c r="B1035639" s="76"/>
      <c r="C1035639" s="75"/>
    </row>
    <row r="1035640" spans="2:3" x14ac:dyDescent="0.25">
      <c r="B1035640" s="76"/>
      <c r="C1035640" s="75"/>
    </row>
    <row r="1035641" spans="2:3" x14ac:dyDescent="0.25">
      <c r="B1035641" s="76"/>
      <c r="C1035641" s="75"/>
    </row>
    <row r="1035751" spans="2:3" x14ac:dyDescent="0.25">
      <c r="B1035751" s="76"/>
      <c r="C1035751" s="75"/>
    </row>
    <row r="1035752" spans="2:3" x14ac:dyDescent="0.25">
      <c r="B1035752" s="76"/>
      <c r="C1035752" s="75"/>
    </row>
    <row r="1035753" spans="2:3" x14ac:dyDescent="0.25">
      <c r="B1035753" s="76"/>
      <c r="C1035753" s="75"/>
    </row>
    <row r="1035754" spans="2:3" x14ac:dyDescent="0.25">
      <c r="B1035754" s="76"/>
      <c r="C1035754" s="75"/>
    </row>
    <row r="1035755" spans="2:3" x14ac:dyDescent="0.25">
      <c r="B1035755" s="76"/>
      <c r="C1035755" s="75"/>
    </row>
    <row r="1035756" spans="2:3" x14ac:dyDescent="0.25">
      <c r="B1035756" s="76"/>
      <c r="C1035756" s="75"/>
    </row>
    <row r="1035757" spans="2:3" x14ac:dyDescent="0.25">
      <c r="B1035757" s="76"/>
      <c r="C1035757" s="75"/>
    </row>
    <row r="1035758" spans="2:3" x14ac:dyDescent="0.25">
      <c r="B1035758" s="76"/>
      <c r="C1035758" s="75"/>
    </row>
    <row r="1035759" spans="2:3" x14ac:dyDescent="0.25">
      <c r="B1035759" s="76"/>
      <c r="C1035759" s="75"/>
    </row>
    <row r="1035760" spans="2:3" x14ac:dyDescent="0.25">
      <c r="B1035760" s="76"/>
      <c r="C1035760" s="75"/>
    </row>
    <row r="1035761" spans="2:3" x14ac:dyDescent="0.25">
      <c r="B1035761" s="76"/>
      <c r="C1035761" s="75"/>
    </row>
    <row r="1035762" spans="2:3" x14ac:dyDescent="0.25">
      <c r="B1035762" s="76"/>
      <c r="C1035762" s="75"/>
    </row>
    <row r="1035763" spans="2:3" x14ac:dyDescent="0.25">
      <c r="B1035763" s="76"/>
      <c r="C1035763" s="75"/>
    </row>
    <row r="1035873" spans="2:3" x14ac:dyDescent="0.25">
      <c r="B1035873" s="76"/>
      <c r="C1035873" s="75"/>
    </row>
    <row r="1035874" spans="2:3" x14ac:dyDescent="0.25">
      <c r="B1035874" s="76"/>
      <c r="C1035874" s="75"/>
    </row>
    <row r="1035875" spans="2:3" x14ac:dyDescent="0.25">
      <c r="B1035875" s="76"/>
      <c r="C1035875" s="75"/>
    </row>
    <row r="1035876" spans="2:3" x14ac:dyDescent="0.25">
      <c r="B1035876" s="76"/>
      <c r="C1035876" s="75"/>
    </row>
    <row r="1035877" spans="2:3" x14ac:dyDescent="0.25">
      <c r="B1035877" s="76"/>
      <c r="C1035877" s="75"/>
    </row>
    <row r="1035878" spans="2:3" x14ac:dyDescent="0.25">
      <c r="B1035878" s="76"/>
      <c r="C1035878" s="75"/>
    </row>
    <row r="1035879" spans="2:3" x14ac:dyDescent="0.25">
      <c r="B1035879" s="76"/>
      <c r="C1035879" s="75"/>
    </row>
    <row r="1035880" spans="2:3" x14ac:dyDescent="0.25">
      <c r="B1035880" s="76"/>
      <c r="C1035880" s="75"/>
    </row>
    <row r="1035881" spans="2:3" x14ac:dyDescent="0.25">
      <c r="B1035881" s="76"/>
      <c r="C1035881" s="75"/>
    </row>
    <row r="1035882" spans="2:3" x14ac:dyDescent="0.25">
      <c r="B1035882" s="76"/>
      <c r="C1035882" s="75"/>
    </row>
    <row r="1035883" spans="2:3" x14ac:dyDescent="0.25">
      <c r="B1035883" s="76"/>
      <c r="C1035883" s="75"/>
    </row>
    <row r="1035884" spans="2:3" x14ac:dyDescent="0.25">
      <c r="B1035884" s="76"/>
      <c r="C1035884" s="75"/>
    </row>
    <row r="1035885" spans="2:3" x14ac:dyDescent="0.25">
      <c r="B1035885" s="76"/>
      <c r="C1035885" s="75"/>
    </row>
    <row r="1035995" spans="2:3" x14ac:dyDescent="0.25">
      <c r="B1035995" s="76"/>
      <c r="C1035995" s="75"/>
    </row>
    <row r="1035996" spans="2:3" x14ac:dyDescent="0.25">
      <c r="B1035996" s="76"/>
      <c r="C1035996" s="75"/>
    </row>
    <row r="1035997" spans="2:3" x14ac:dyDescent="0.25">
      <c r="B1035997" s="76"/>
      <c r="C1035997" s="75"/>
    </row>
    <row r="1035998" spans="2:3" x14ac:dyDescent="0.25">
      <c r="B1035998" s="76"/>
      <c r="C1035998" s="75"/>
    </row>
    <row r="1035999" spans="2:3" x14ac:dyDescent="0.25">
      <c r="B1035999" s="76"/>
      <c r="C1035999" s="75"/>
    </row>
    <row r="1036000" spans="2:3" x14ac:dyDescent="0.25">
      <c r="B1036000" s="76"/>
      <c r="C1036000" s="75"/>
    </row>
    <row r="1036001" spans="2:3" x14ac:dyDescent="0.25">
      <c r="B1036001" s="76"/>
      <c r="C1036001" s="75"/>
    </row>
    <row r="1036002" spans="2:3" x14ac:dyDescent="0.25">
      <c r="B1036002" s="76"/>
      <c r="C1036002" s="75"/>
    </row>
    <row r="1036003" spans="2:3" x14ac:dyDescent="0.25">
      <c r="B1036003" s="76"/>
      <c r="C1036003" s="75"/>
    </row>
    <row r="1036004" spans="2:3" x14ac:dyDescent="0.25">
      <c r="B1036004" s="76"/>
      <c r="C1036004" s="75"/>
    </row>
    <row r="1036005" spans="2:3" x14ac:dyDescent="0.25">
      <c r="B1036005" s="76"/>
      <c r="C1036005" s="75"/>
    </row>
    <row r="1036006" spans="2:3" x14ac:dyDescent="0.25">
      <c r="B1036006" s="76"/>
      <c r="C1036006" s="75"/>
    </row>
    <row r="1036007" spans="2:3" x14ac:dyDescent="0.25">
      <c r="B1036007" s="76"/>
      <c r="C1036007" s="75"/>
    </row>
    <row r="1036117" spans="2:3" x14ac:dyDescent="0.25">
      <c r="B1036117" s="76"/>
      <c r="C1036117" s="75"/>
    </row>
    <row r="1036118" spans="2:3" x14ac:dyDescent="0.25">
      <c r="B1036118" s="76"/>
      <c r="C1036118" s="75"/>
    </row>
    <row r="1036119" spans="2:3" x14ac:dyDescent="0.25">
      <c r="B1036119" s="76"/>
      <c r="C1036119" s="75"/>
    </row>
    <row r="1036120" spans="2:3" x14ac:dyDescent="0.25">
      <c r="B1036120" s="76"/>
      <c r="C1036120" s="75"/>
    </row>
    <row r="1036121" spans="2:3" x14ac:dyDescent="0.25">
      <c r="B1036121" s="76"/>
      <c r="C1036121" s="75"/>
    </row>
    <row r="1036122" spans="2:3" x14ac:dyDescent="0.25">
      <c r="B1036122" s="76"/>
      <c r="C1036122" s="75"/>
    </row>
    <row r="1036123" spans="2:3" x14ac:dyDescent="0.25">
      <c r="B1036123" s="76"/>
      <c r="C1036123" s="75"/>
    </row>
    <row r="1036124" spans="2:3" x14ac:dyDescent="0.25">
      <c r="B1036124" s="76"/>
      <c r="C1036124" s="75"/>
    </row>
    <row r="1036125" spans="2:3" x14ac:dyDescent="0.25">
      <c r="B1036125" s="76"/>
      <c r="C1036125" s="75"/>
    </row>
    <row r="1036126" spans="2:3" x14ac:dyDescent="0.25">
      <c r="B1036126" s="76"/>
      <c r="C1036126" s="75"/>
    </row>
    <row r="1036127" spans="2:3" x14ac:dyDescent="0.25">
      <c r="B1036127" s="76"/>
      <c r="C1036127" s="75"/>
    </row>
    <row r="1036128" spans="2:3" x14ac:dyDescent="0.25">
      <c r="B1036128" s="76"/>
      <c r="C1036128" s="75"/>
    </row>
    <row r="1036129" spans="2:3" x14ac:dyDescent="0.25">
      <c r="B1036129" s="76"/>
      <c r="C1036129" s="75"/>
    </row>
    <row r="1036239" spans="2:3" x14ac:dyDescent="0.25">
      <c r="B1036239" s="76"/>
      <c r="C1036239" s="75"/>
    </row>
    <row r="1036240" spans="2:3" x14ac:dyDescent="0.25">
      <c r="B1036240" s="76"/>
      <c r="C1036240" s="75"/>
    </row>
    <row r="1036241" spans="2:3" x14ac:dyDescent="0.25">
      <c r="B1036241" s="76"/>
      <c r="C1036241" s="75"/>
    </row>
    <row r="1036242" spans="2:3" x14ac:dyDescent="0.25">
      <c r="B1036242" s="76"/>
      <c r="C1036242" s="75"/>
    </row>
    <row r="1036243" spans="2:3" x14ac:dyDescent="0.25">
      <c r="B1036243" s="76"/>
      <c r="C1036243" s="75"/>
    </row>
    <row r="1036244" spans="2:3" x14ac:dyDescent="0.25">
      <c r="B1036244" s="76"/>
      <c r="C1036244" s="75"/>
    </row>
    <row r="1036245" spans="2:3" x14ac:dyDescent="0.25">
      <c r="B1036245" s="76"/>
      <c r="C1036245" s="75"/>
    </row>
    <row r="1036246" spans="2:3" x14ac:dyDescent="0.25">
      <c r="B1036246" s="76"/>
      <c r="C1036246" s="75"/>
    </row>
    <row r="1036247" spans="2:3" x14ac:dyDescent="0.25">
      <c r="B1036247" s="76"/>
      <c r="C1036247" s="75"/>
    </row>
    <row r="1036248" spans="2:3" x14ac:dyDescent="0.25">
      <c r="B1036248" s="76"/>
      <c r="C1036248" s="75"/>
    </row>
    <row r="1036249" spans="2:3" x14ac:dyDescent="0.25">
      <c r="B1036249" s="76"/>
      <c r="C1036249" s="75"/>
    </row>
    <row r="1036250" spans="2:3" x14ac:dyDescent="0.25">
      <c r="B1036250" s="76"/>
      <c r="C1036250" s="75"/>
    </row>
    <row r="1036251" spans="2:3" x14ac:dyDescent="0.25">
      <c r="B1036251" s="76"/>
      <c r="C1036251" s="75"/>
    </row>
    <row r="1036361" spans="2:3" x14ac:dyDescent="0.25">
      <c r="B1036361" s="76"/>
      <c r="C1036361" s="75"/>
    </row>
    <row r="1036362" spans="2:3" x14ac:dyDescent="0.25">
      <c r="B1036362" s="76"/>
      <c r="C1036362" s="75"/>
    </row>
    <row r="1036363" spans="2:3" x14ac:dyDescent="0.25">
      <c r="B1036363" s="76"/>
      <c r="C1036363" s="75"/>
    </row>
    <row r="1036364" spans="2:3" x14ac:dyDescent="0.25">
      <c r="B1036364" s="76"/>
      <c r="C1036364" s="75"/>
    </row>
    <row r="1036365" spans="2:3" x14ac:dyDescent="0.25">
      <c r="B1036365" s="76"/>
      <c r="C1036365" s="75"/>
    </row>
    <row r="1036366" spans="2:3" x14ac:dyDescent="0.25">
      <c r="B1036366" s="76"/>
      <c r="C1036366" s="75"/>
    </row>
    <row r="1036367" spans="2:3" x14ac:dyDescent="0.25">
      <c r="B1036367" s="76"/>
      <c r="C1036367" s="75"/>
    </row>
    <row r="1036368" spans="2:3" x14ac:dyDescent="0.25">
      <c r="B1036368" s="76"/>
      <c r="C1036368" s="75"/>
    </row>
    <row r="1036369" spans="2:3" x14ac:dyDescent="0.25">
      <c r="B1036369" s="76"/>
      <c r="C1036369" s="75"/>
    </row>
    <row r="1036370" spans="2:3" x14ac:dyDescent="0.25">
      <c r="B1036370" s="76"/>
      <c r="C1036370" s="75"/>
    </row>
    <row r="1036371" spans="2:3" x14ac:dyDescent="0.25">
      <c r="B1036371" s="76"/>
      <c r="C1036371" s="75"/>
    </row>
    <row r="1036372" spans="2:3" x14ac:dyDescent="0.25">
      <c r="B1036372" s="76"/>
      <c r="C1036372" s="75"/>
    </row>
    <row r="1036373" spans="2:3" x14ac:dyDescent="0.25">
      <c r="B1036373" s="76"/>
      <c r="C1036373" s="75"/>
    </row>
    <row r="1036483" spans="2:3" x14ac:dyDescent="0.25">
      <c r="B1036483" s="76"/>
      <c r="C1036483" s="75"/>
    </row>
    <row r="1036484" spans="2:3" x14ac:dyDescent="0.25">
      <c r="B1036484" s="76"/>
      <c r="C1036484" s="75"/>
    </row>
    <row r="1036485" spans="2:3" x14ac:dyDescent="0.25">
      <c r="B1036485" s="76"/>
      <c r="C1036485" s="75"/>
    </row>
    <row r="1036486" spans="2:3" x14ac:dyDescent="0.25">
      <c r="B1036486" s="76"/>
      <c r="C1036486" s="75"/>
    </row>
    <row r="1036487" spans="2:3" x14ac:dyDescent="0.25">
      <c r="B1036487" s="76"/>
      <c r="C1036487" s="75"/>
    </row>
    <row r="1036488" spans="2:3" x14ac:dyDescent="0.25">
      <c r="B1036488" s="76"/>
      <c r="C1036488" s="75"/>
    </row>
    <row r="1036489" spans="2:3" x14ac:dyDescent="0.25">
      <c r="B1036489" s="76"/>
      <c r="C1036489" s="75"/>
    </row>
    <row r="1036490" spans="2:3" x14ac:dyDescent="0.25">
      <c r="B1036490" s="76"/>
      <c r="C1036490" s="75"/>
    </row>
    <row r="1036491" spans="2:3" x14ac:dyDescent="0.25">
      <c r="B1036491" s="76"/>
      <c r="C1036491" s="75"/>
    </row>
    <row r="1036492" spans="2:3" x14ac:dyDescent="0.25">
      <c r="B1036492" s="76"/>
      <c r="C1036492" s="75"/>
    </row>
    <row r="1036493" spans="2:3" x14ac:dyDescent="0.25">
      <c r="B1036493" s="76"/>
      <c r="C1036493" s="75"/>
    </row>
    <row r="1036494" spans="2:3" x14ac:dyDescent="0.25">
      <c r="B1036494" s="76"/>
      <c r="C1036494" s="75"/>
    </row>
    <row r="1036495" spans="2:3" x14ac:dyDescent="0.25">
      <c r="B1036495" s="76"/>
      <c r="C1036495" s="75"/>
    </row>
    <row r="1036605" spans="2:3" x14ac:dyDescent="0.25">
      <c r="B1036605" s="76"/>
      <c r="C1036605" s="75"/>
    </row>
    <row r="1036606" spans="2:3" x14ac:dyDescent="0.25">
      <c r="B1036606" s="76"/>
      <c r="C1036606" s="75"/>
    </row>
    <row r="1036607" spans="2:3" x14ac:dyDescent="0.25">
      <c r="B1036607" s="76"/>
      <c r="C1036607" s="75"/>
    </row>
    <row r="1036608" spans="2:3" x14ac:dyDescent="0.25">
      <c r="B1036608" s="76"/>
      <c r="C1036608" s="75"/>
    </row>
    <row r="1036609" spans="2:3" x14ac:dyDescent="0.25">
      <c r="B1036609" s="76"/>
      <c r="C1036609" s="75"/>
    </row>
    <row r="1036610" spans="2:3" x14ac:dyDescent="0.25">
      <c r="B1036610" s="76"/>
      <c r="C1036610" s="75"/>
    </row>
    <row r="1036611" spans="2:3" x14ac:dyDescent="0.25">
      <c r="B1036611" s="76"/>
      <c r="C1036611" s="75"/>
    </row>
    <row r="1036612" spans="2:3" x14ac:dyDescent="0.25">
      <c r="B1036612" s="76"/>
      <c r="C1036612" s="75"/>
    </row>
    <row r="1036613" spans="2:3" x14ac:dyDescent="0.25">
      <c r="B1036613" s="76"/>
      <c r="C1036613" s="75"/>
    </row>
    <row r="1036614" spans="2:3" x14ac:dyDescent="0.25">
      <c r="B1036614" s="76"/>
      <c r="C1036614" s="75"/>
    </row>
    <row r="1036615" spans="2:3" x14ac:dyDescent="0.25">
      <c r="B1036615" s="76"/>
      <c r="C1036615" s="75"/>
    </row>
    <row r="1036616" spans="2:3" x14ac:dyDescent="0.25">
      <c r="B1036616" s="76"/>
      <c r="C1036616" s="75"/>
    </row>
    <row r="1036617" spans="2:3" x14ac:dyDescent="0.25">
      <c r="B1036617" s="76"/>
      <c r="C1036617" s="75"/>
    </row>
    <row r="1036727" spans="2:3" x14ac:dyDescent="0.25">
      <c r="B1036727" s="76"/>
      <c r="C1036727" s="75"/>
    </row>
    <row r="1036728" spans="2:3" x14ac:dyDescent="0.25">
      <c r="B1036728" s="76"/>
      <c r="C1036728" s="75"/>
    </row>
    <row r="1036729" spans="2:3" x14ac:dyDescent="0.25">
      <c r="B1036729" s="76"/>
      <c r="C1036729" s="75"/>
    </row>
    <row r="1036730" spans="2:3" x14ac:dyDescent="0.25">
      <c r="B1036730" s="76"/>
      <c r="C1036730" s="75"/>
    </row>
    <row r="1036731" spans="2:3" x14ac:dyDescent="0.25">
      <c r="B1036731" s="76"/>
      <c r="C1036731" s="75"/>
    </row>
    <row r="1036732" spans="2:3" x14ac:dyDescent="0.25">
      <c r="B1036732" s="76"/>
      <c r="C1036732" s="75"/>
    </row>
    <row r="1036733" spans="2:3" x14ac:dyDescent="0.25">
      <c r="B1036733" s="76"/>
      <c r="C1036733" s="75"/>
    </row>
    <row r="1036734" spans="2:3" x14ac:dyDescent="0.25">
      <c r="B1036734" s="76"/>
      <c r="C1036734" s="75"/>
    </row>
    <row r="1036735" spans="2:3" x14ac:dyDescent="0.25">
      <c r="B1036735" s="76"/>
      <c r="C1036735" s="75"/>
    </row>
    <row r="1036736" spans="2:3" x14ac:dyDescent="0.25">
      <c r="B1036736" s="76"/>
      <c r="C1036736" s="75"/>
    </row>
    <row r="1036737" spans="2:3" x14ac:dyDescent="0.25">
      <c r="B1036737" s="76"/>
      <c r="C1036737" s="75"/>
    </row>
    <row r="1036738" spans="2:3" x14ac:dyDescent="0.25">
      <c r="B1036738" s="76"/>
      <c r="C1036738" s="75"/>
    </row>
    <row r="1036739" spans="2:3" x14ac:dyDescent="0.25">
      <c r="B1036739" s="76"/>
      <c r="C1036739" s="75"/>
    </row>
    <row r="1036849" spans="2:3" x14ac:dyDescent="0.25">
      <c r="B1036849" s="76"/>
      <c r="C1036849" s="75"/>
    </row>
    <row r="1036850" spans="2:3" x14ac:dyDescent="0.25">
      <c r="B1036850" s="76"/>
      <c r="C1036850" s="75"/>
    </row>
    <row r="1036851" spans="2:3" x14ac:dyDescent="0.25">
      <c r="B1036851" s="76"/>
      <c r="C1036851" s="75"/>
    </row>
    <row r="1036852" spans="2:3" x14ac:dyDescent="0.25">
      <c r="B1036852" s="76"/>
      <c r="C1036852" s="75"/>
    </row>
    <row r="1036853" spans="2:3" x14ac:dyDescent="0.25">
      <c r="B1036853" s="76"/>
      <c r="C1036853" s="75"/>
    </row>
    <row r="1036854" spans="2:3" x14ac:dyDescent="0.25">
      <c r="B1036854" s="76"/>
      <c r="C1036854" s="75"/>
    </row>
    <row r="1036855" spans="2:3" x14ac:dyDescent="0.25">
      <c r="B1036855" s="76"/>
      <c r="C1036855" s="75"/>
    </row>
    <row r="1036856" spans="2:3" x14ac:dyDescent="0.25">
      <c r="B1036856" s="76"/>
      <c r="C1036856" s="75"/>
    </row>
    <row r="1036857" spans="2:3" x14ac:dyDescent="0.25">
      <c r="B1036857" s="76"/>
      <c r="C1036857" s="75"/>
    </row>
    <row r="1036858" spans="2:3" x14ac:dyDescent="0.25">
      <c r="B1036858" s="76"/>
      <c r="C1036858" s="75"/>
    </row>
    <row r="1036859" spans="2:3" x14ac:dyDescent="0.25">
      <c r="B1036859" s="76"/>
      <c r="C1036859" s="75"/>
    </row>
    <row r="1036860" spans="2:3" x14ac:dyDescent="0.25">
      <c r="B1036860" s="76"/>
      <c r="C1036860" s="75"/>
    </row>
    <row r="1036861" spans="2:3" x14ac:dyDescent="0.25">
      <c r="B1036861" s="76"/>
      <c r="C1036861" s="75"/>
    </row>
    <row r="1036971" spans="2:3" x14ac:dyDescent="0.25">
      <c r="B1036971" s="76"/>
      <c r="C1036971" s="75"/>
    </row>
    <row r="1036972" spans="2:3" x14ac:dyDescent="0.25">
      <c r="B1036972" s="76"/>
      <c r="C1036972" s="75"/>
    </row>
    <row r="1036973" spans="2:3" x14ac:dyDescent="0.25">
      <c r="B1036973" s="76"/>
      <c r="C1036973" s="75"/>
    </row>
    <row r="1036974" spans="2:3" x14ac:dyDescent="0.25">
      <c r="B1036974" s="76"/>
      <c r="C1036974" s="75"/>
    </row>
    <row r="1036975" spans="2:3" x14ac:dyDescent="0.25">
      <c r="B1036975" s="76"/>
      <c r="C1036975" s="75"/>
    </row>
    <row r="1036976" spans="2:3" x14ac:dyDescent="0.25">
      <c r="B1036976" s="76"/>
      <c r="C1036976" s="75"/>
    </row>
    <row r="1036977" spans="2:3" x14ac:dyDescent="0.25">
      <c r="B1036977" s="76"/>
      <c r="C1036977" s="75"/>
    </row>
    <row r="1036978" spans="2:3" x14ac:dyDescent="0.25">
      <c r="B1036978" s="76"/>
      <c r="C1036978" s="75"/>
    </row>
    <row r="1036979" spans="2:3" x14ac:dyDescent="0.25">
      <c r="B1036979" s="76"/>
      <c r="C1036979" s="75"/>
    </row>
    <row r="1036980" spans="2:3" x14ac:dyDescent="0.25">
      <c r="B1036980" s="76"/>
      <c r="C1036980" s="75"/>
    </row>
    <row r="1036981" spans="2:3" x14ac:dyDescent="0.25">
      <c r="B1036981" s="76"/>
      <c r="C1036981" s="75"/>
    </row>
    <row r="1036982" spans="2:3" x14ac:dyDescent="0.25">
      <c r="B1036982" s="76"/>
      <c r="C1036982" s="75"/>
    </row>
    <row r="1036983" spans="2:3" x14ac:dyDescent="0.25">
      <c r="B1036983" s="76"/>
      <c r="C1036983" s="75"/>
    </row>
    <row r="1037093" spans="2:3" x14ac:dyDescent="0.25">
      <c r="B1037093" s="76"/>
      <c r="C1037093" s="75"/>
    </row>
    <row r="1037094" spans="2:3" x14ac:dyDescent="0.25">
      <c r="B1037094" s="76"/>
      <c r="C1037094" s="75"/>
    </row>
    <row r="1037095" spans="2:3" x14ac:dyDescent="0.25">
      <c r="B1037095" s="76"/>
      <c r="C1037095" s="75"/>
    </row>
    <row r="1037096" spans="2:3" x14ac:dyDescent="0.25">
      <c r="B1037096" s="76"/>
      <c r="C1037096" s="75"/>
    </row>
    <row r="1037097" spans="2:3" x14ac:dyDescent="0.25">
      <c r="B1037097" s="76"/>
      <c r="C1037097" s="75"/>
    </row>
    <row r="1037098" spans="2:3" x14ac:dyDescent="0.25">
      <c r="B1037098" s="76"/>
      <c r="C1037098" s="75"/>
    </row>
    <row r="1037099" spans="2:3" x14ac:dyDescent="0.25">
      <c r="B1037099" s="76"/>
      <c r="C1037099" s="75"/>
    </row>
    <row r="1037100" spans="2:3" x14ac:dyDescent="0.25">
      <c r="B1037100" s="76"/>
      <c r="C1037100" s="75"/>
    </row>
    <row r="1037101" spans="2:3" x14ac:dyDescent="0.25">
      <c r="B1037101" s="76"/>
      <c r="C1037101" s="75"/>
    </row>
    <row r="1037102" spans="2:3" x14ac:dyDescent="0.25">
      <c r="B1037102" s="76"/>
      <c r="C1037102" s="75"/>
    </row>
    <row r="1037103" spans="2:3" x14ac:dyDescent="0.25">
      <c r="B1037103" s="76"/>
      <c r="C1037103" s="75"/>
    </row>
    <row r="1037104" spans="2:3" x14ac:dyDescent="0.25">
      <c r="B1037104" s="76"/>
      <c r="C1037104" s="75"/>
    </row>
    <row r="1037105" spans="2:3" x14ac:dyDescent="0.25">
      <c r="B1037105" s="76"/>
      <c r="C1037105" s="75"/>
    </row>
    <row r="1037215" spans="2:3" x14ac:dyDescent="0.25">
      <c r="B1037215" s="76"/>
      <c r="C1037215" s="75"/>
    </row>
    <row r="1037216" spans="2:3" x14ac:dyDescent="0.25">
      <c r="B1037216" s="76"/>
      <c r="C1037216" s="75"/>
    </row>
    <row r="1037217" spans="2:3" x14ac:dyDescent="0.25">
      <c r="B1037217" s="76"/>
      <c r="C1037217" s="75"/>
    </row>
    <row r="1037218" spans="2:3" x14ac:dyDescent="0.25">
      <c r="B1037218" s="76"/>
      <c r="C1037218" s="75"/>
    </row>
    <row r="1037219" spans="2:3" x14ac:dyDescent="0.25">
      <c r="B1037219" s="76"/>
      <c r="C1037219" s="75"/>
    </row>
    <row r="1037220" spans="2:3" x14ac:dyDescent="0.25">
      <c r="B1037220" s="76"/>
      <c r="C1037220" s="75"/>
    </row>
    <row r="1037221" spans="2:3" x14ac:dyDescent="0.25">
      <c r="B1037221" s="76"/>
      <c r="C1037221" s="75"/>
    </row>
    <row r="1037222" spans="2:3" x14ac:dyDescent="0.25">
      <c r="B1037222" s="76"/>
      <c r="C1037222" s="75"/>
    </row>
    <row r="1037223" spans="2:3" x14ac:dyDescent="0.25">
      <c r="B1037223" s="76"/>
      <c r="C1037223" s="75"/>
    </row>
    <row r="1037224" spans="2:3" x14ac:dyDescent="0.25">
      <c r="B1037224" s="76"/>
      <c r="C1037224" s="75"/>
    </row>
    <row r="1037225" spans="2:3" x14ac:dyDescent="0.25">
      <c r="B1037225" s="76"/>
      <c r="C1037225" s="75"/>
    </row>
    <row r="1037226" spans="2:3" x14ac:dyDescent="0.25">
      <c r="B1037226" s="76"/>
      <c r="C1037226" s="75"/>
    </row>
    <row r="1037227" spans="2:3" x14ac:dyDescent="0.25">
      <c r="B1037227" s="76"/>
      <c r="C1037227" s="75"/>
    </row>
    <row r="1037337" spans="2:3" x14ac:dyDescent="0.25">
      <c r="B1037337" s="76"/>
      <c r="C1037337" s="75"/>
    </row>
    <row r="1037338" spans="2:3" x14ac:dyDescent="0.25">
      <c r="B1037338" s="76"/>
      <c r="C1037338" s="75"/>
    </row>
    <row r="1037339" spans="2:3" x14ac:dyDescent="0.25">
      <c r="B1037339" s="76"/>
      <c r="C1037339" s="75"/>
    </row>
    <row r="1037340" spans="2:3" x14ac:dyDescent="0.25">
      <c r="B1037340" s="76"/>
      <c r="C1037340" s="75"/>
    </row>
    <row r="1037341" spans="2:3" x14ac:dyDescent="0.25">
      <c r="B1037341" s="76"/>
      <c r="C1037341" s="75"/>
    </row>
    <row r="1037342" spans="2:3" x14ac:dyDescent="0.25">
      <c r="B1037342" s="76"/>
      <c r="C1037342" s="75"/>
    </row>
    <row r="1037343" spans="2:3" x14ac:dyDescent="0.25">
      <c r="B1037343" s="76"/>
      <c r="C1037343" s="75"/>
    </row>
    <row r="1037344" spans="2:3" x14ac:dyDescent="0.25">
      <c r="B1037344" s="76"/>
      <c r="C1037344" s="75"/>
    </row>
    <row r="1037345" spans="2:3" x14ac:dyDescent="0.25">
      <c r="B1037345" s="76"/>
      <c r="C1037345" s="75"/>
    </row>
    <row r="1037346" spans="2:3" x14ac:dyDescent="0.25">
      <c r="B1037346" s="76"/>
      <c r="C1037346" s="75"/>
    </row>
    <row r="1037347" spans="2:3" x14ac:dyDescent="0.25">
      <c r="B1037347" s="76"/>
      <c r="C1037347" s="75"/>
    </row>
    <row r="1037348" spans="2:3" x14ac:dyDescent="0.25">
      <c r="B1037348" s="76"/>
      <c r="C1037348" s="75"/>
    </row>
    <row r="1037349" spans="2:3" x14ac:dyDescent="0.25">
      <c r="B1037349" s="76"/>
      <c r="C1037349" s="75"/>
    </row>
    <row r="1037459" spans="2:3" x14ac:dyDescent="0.25">
      <c r="B1037459" s="76"/>
      <c r="C1037459" s="75"/>
    </row>
    <row r="1037460" spans="2:3" x14ac:dyDescent="0.25">
      <c r="B1037460" s="76"/>
      <c r="C1037460" s="75"/>
    </row>
    <row r="1037461" spans="2:3" x14ac:dyDescent="0.25">
      <c r="B1037461" s="76"/>
      <c r="C1037461" s="75"/>
    </row>
    <row r="1037462" spans="2:3" x14ac:dyDescent="0.25">
      <c r="B1037462" s="76"/>
      <c r="C1037462" s="75"/>
    </row>
    <row r="1037463" spans="2:3" x14ac:dyDescent="0.25">
      <c r="B1037463" s="76"/>
      <c r="C1037463" s="75"/>
    </row>
    <row r="1037464" spans="2:3" x14ac:dyDescent="0.25">
      <c r="B1037464" s="76"/>
      <c r="C1037464" s="75"/>
    </row>
    <row r="1037465" spans="2:3" x14ac:dyDescent="0.25">
      <c r="B1037465" s="76"/>
      <c r="C1037465" s="75"/>
    </row>
    <row r="1037466" spans="2:3" x14ac:dyDescent="0.25">
      <c r="B1037466" s="76"/>
      <c r="C1037466" s="75"/>
    </row>
    <row r="1037467" spans="2:3" x14ac:dyDescent="0.25">
      <c r="B1037467" s="76"/>
      <c r="C1037467" s="75"/>
    </row>
    <row r="1037468" spans="2:3" x14ac:dyDescent="0.25">
      <c r="B1037468" s="76"/>
      <c r="C1037468" s="75"/>
    </row>
    <row r="1037469" spans="2:3" x14ac:dyDescent="0.25">
      <c r="B1037469" s="76"/>
      <c r="C1037469" s="75"/>
    </row>
    <row r="1037470" spans="2:3" x14ac:dyDescent="0.25">
      <c r="B1037470" s="76"/>
      <c r="C1037470" s="75"/>
    </row>
    <row r="1037471" spans="2:3" x14ac:dyDescent="0.25">
      <c r="B1037471" s="76"/>
      <c r="C1037471" s="75"/>
    </row>
    <row r="1037581" spans="2:3" x14ac:dyDescent="0.25">
      <c r="B1037581" s="76"/>
      <c r="C1037581" s="75"/>
    </row>
    <row r="1037582" spans="2:3" x14ac:dyDescent="0.25">
      <c r="B1037582" s="76"/>
      <c r="C1037582" s="75"/>
    </row>
    <row r="1037583" spans="2:3" x14ac:dyDescent="0.25">
      <c r="B1037583" s="76"/>
      <c r="C1037583" s="75"/>
    </row>
    <row r="1037584" spans="2:3" x14ac:dyDescent="0.25">
      <c r="B1037584" s="76"/>
      <c r="C1037584" s="75"/>
    </row>
    <row r="1037585" spans="2:3" x14ac:dyDescent="0.25">
      <c r="B1037585" s="76"/>
      <c r="C1037585" s="75"/>
    </row>
    <row r="1037586" spans="2:3" x14ac:dyDescent="0.25">
      <c r="B1037586" s="76"/>
      <c r="C1037586" s="75"/>
    </row>
    <row r="1037587" spans="2:3" x14ac:dyDescent="0.25">
      <c r="B1037587" s="76"/>
      <c r="C1037587" s="75"/>
    </row>
    <row r="1037588" spans="2:3" x14ac:dyDescent="0.25">
      <c r="B1037588" s="76"/>
      <c r="C1037588" s="75"/>
    </row>
    <row r="1037589" spans="2:3" x14ac:dyDescent="0.25">
      <c r="B1037589" s="76"/>
      <c r="C1037589" s="75"/>
    </row>
    <row r="1037590" spans="2:3" x14ac:dyDescent="0.25">
      <c r="B1037590" s="76"/>
      <c r="C1037590" s="75"/>
    </row>
    <row r="1037591" spans="2:3" x14ac:dyDescent="0.25">
      <c r="B1037591" s="76"/>
      <c r="C1037591" s="75"/>
    </row>
    <row r="1037592" spans="2:3" x14ac:dyDescent="0.25">
      <c r="B1037592" s="76"/>
      <c r="C1037592" s="75"/>
    </row>
    <row r="1037593" spans="2:3" x14ac:dyDescent="0.25">
      <c r="B1037593" s="76"/>
      <c r="C1037593" s="75"/>
    </row>
    <row r="1037703" spans="2:3" x14ac:dyDescent="0.25">
      <c r="B1037703" s="76"/>
      <c r="C1037703" s="75"/>
    </row>
    <row r="1037704" spans="2:3" x14ac:dyDescent="0.25">
      <c r="B1037704" s="76"/>
      <c r="C1037704" s="75"/>
    </row>
    <row r="1037705" spans="2:3" x14ac:dyDescent="0.25">
      <c r="B1037705" s="76"/>
      <c r="C1037705" s="75"/>
    </row>
    <row r="1037706" spans="2:3" x14ac:dyDescent="0.25">
      <c r="B1037706" s="76"/>
      <c r="C1037706" s="75"/>
    </row>
    <row r="1037707" spans="2:3" x14ac:dyDescent="0.25">
      <c r="B1037707" s="76"/>
      <c r="C1037707" s="75"/>
    </row>
    <row r="1037708" spans="2:3" x14ac:dyDescent="0.25">
      <c r="B1037708" s="76"/>
      <c r="C1037708" s="75"/>
    </row>
    <row r="1037709" spans="2:3" x14ac:dyDescent="0.25">
      <c r="B1037709" s="76"/>
      <c r="C1037709" s="75"/>
    </row>
    <row r="1037710" spans="2:3" x14ac:dyDescent="0.25">
      <c r="B1037710" s="76"/>
      <c r="C1037710" s="75"/>
    </row>
    <row r="1037711" spans="2:3" x14ac:dyDescent="0.25">
      <c r="B1037711" s="76"/>
      <c r="C1037711" s="75"/>
    </row>
    <row r="1037712" spans="2:3" x14ac:dyDescent="0.25">
      <c r="B1037712" s="76"/>
      <c r="C1037712" s="75"/>
    </row>
    <row r="1037713" spans="2:3" x14ac:dyDescent="0.25">
      <c r="B1037713" s="76"/>
      <c r="C1037713" s="75"/>
    </row>
    <row r="1037714" spans="2:3" x14ac:dyDescent="0.25">
      <c r="B1037714" s="76"/>
      <c r="C1037714" s="75"/>
    </row>
    <row r="1037715" spans="2:3" x14ac:dyDescent="0.25">
      <c r="B1037715" s="76"/>
      <c r="C1037715" s="75"/>
    </row>
    <row r="1037825" spans="2:3" x14ac:dyDescent="0.25">
      <c r="B1037825" s="76"/>
      <c r="C1037825" s="75"/>
    </row>
    <row r="1037826" spans="2:3" x14ac:dyDescent="0.25">
      <c r="B1037826" s="76"/>
      <c r="C1037826" s="75"/>
    </row>
    <row r="1037827" spans="2:3" x14ac:dyDescent="0.25">
      <c r="B1037827" s="76"/>
      <c r="C1037827" s="75"/>
    </row>
    <row r="1037828" spans="2:3" x14ac:dyDescent="0.25">
      <c r="B1037828" s="76"/>
      <c r="C1037828" s="75"/>
    </row>
    <row r="1037829" spans="2:3" x14ac:dyDescent="0.25">
      <c r="B1037829" s="76"/>
      <c r="C1037829" s="75"/>
    </row>
    <row r="1037830" spans="2:3" x14ac:dyDescent="0.25">
      <c r="B1037830" s="76"/>
      <c r="C1037830" s="75"/>
    </row>
    <row r="1037831" spans="2:3" x14ac:dyDescent="0.25">
      <c r="B1037831" s="76"/>
      <c r="C1037831" s="75"/>
    </row>
    <row r="1037832" spans="2:3" x14ac:dyDescent="0.25">
      <c r="B1037832" s="76"/>
      <c r="C1037832" s="75"/>
    </row>
    <row r="1037833" spans="2:3" x14ac:dyDescent="0.25">
      <c r="B1037833" s="76"/>
      <c r="C1037833" s="75"/>
    </row>
    <row r="1037834" spans="2:3" x14ac:dyDescent="0.25">
      <c r="B1037834" s="76"/>
      <c r="C1037834" s="75"/>
    </row>
    <row r="1037835" spans="2:3" x14ac:dyDescent="0.25">
      <c r="B1037835" s="76"/>
      <c r="C1037835" s="75"/>
    </row>
    <row r="1037836" spans="2:3" x14ac:dyDescent="0.25">
      <c r="B1037836" s="76"/>
      <c r="C1037836" s="75"/>
    </row>
    <row r="1037837" spans="2:3" x14ac:dyDescent="0.25">
      <c r="B1037837" s="76"/>
      <c r="C1037837" s="75"/>
    </row>
    <row r="1037947" spans="2:3" x14ac:dyDescent="0.25">
      <c r="B1037947" s="76"/>
      <c r="C1037947" s="75"/>
    </row>
    <row r="1037948" spans="2:3" x14ac:dyDescent="0.25">
      <c r="B1037948" s="76"/>
      <c r="C1037948" s="75"/>
    </row>
    <row r="1037949" spans="2:3" x14ac:dyDescent="0.25">
      <c r="B1037949" s="76"/>
      <c r="C1037949" s="75"/>
    </row>
    <row r="1037950" spans="2:3" x14ac:dyDescent="0.25">
      <c r="B1037950" s="76"/>
      <c r="C1037950" s="75"/>
    </row>
    <row r="1037951" spans="2:3" x14ac:dyDescent="0.25">
      <c r="B1037951" s="76"/>
      <c r="C1037951" s="75"/>
    </row>
    <row r="1037952" spans="2:3" x14ac:dyDescent="0.25">
      <c r="B1037952" s="76"/>
      <c r="C1037952" s="75"/>
    </row>
    <row r="1037953" spans="2:3" x14ac:dyDescent="0.25">
      <c r="B1037953" s="76"/>
      <c r="C1037953" s="75"/>
    </row>
    <row r="1037954" spans="2:3" x14ac:dyDescent="0.25">
      <c r="B1037954" s="76"/>
      <c r="C1037954" s="75"/>
    </row>
    <row r="1037955" spans="2:3" x14ac:dyDescent="0.25">
      <c r="B1037955" s="76"/>
      <c r="C1037955" s="75"/>
    </row>
    <row r="1037956" spans="2:3" x14ac:dyDescent="0.25">
      <c r="B1037956" s="76"/>
      <c r="C1037956" s="75"/>
    </row>
    <row r="1037957" spans="2:3" x14ac:dyDescent="0.25">
      <c r="B1037957" s="76"/>
      <c r="C1037957" s="75"/>
    </row>
    <row r="1037958" spans="2:3" x14ac:dyDescent="0.25">
      <c r="B1037958" s="76"/>
      <c r="C1037958" s="75"/>
    </row>
    <row r="1037959" spans="2:3" x14ac:dyDescent="0.25">
      <c r="B1037959" s="76"/>
      <c r="C1037959" s="75"/>
    </row>
    <row r="1038069" spans="2:3" x14ac:dyDescent="0.25">
      <c r="B1038069" s="76"/>
      <c r="C1038069" s="75"/>
    </row>
    <row r="1038070" spans="2:3" x14ac:dyDescent="0.25">
      <c r="B1038070" s="76"/>
      <c r="C1038070" s="75"/>
    </row>
    <row r="1038071" spans="2:3" x14ac:dyDescent="0.25">
      <c r="B1038071" s="76"/>
      <c r="C1038071" s="75"/>
    </row>
    <row r="1038072" spans="2:3" x14ac:dyDescent="0.25">
      <c r="B1038072" s="76"/>
      <c r="C1038072" s="75"/>
    </row>
    <row r="1038073" spans="2:3" x14ac:dyDescent="0.25">
      <c r="B1038073" s="76"/>
      <c r="C1038073" s="75"/>
    </row>
    <row r="1038074" spans="2:3" x14ac:dyDescent="0.25">
      <c r="B1038074" s="76"/>
      <c r="C1038074" s="75"/>
    </row>
    <row r="1038075" spans="2:3" x14ac:dyDescent="0.25">
      <c r="B1038075" s="76"/>
      <c r="C1038075" s="75"/>
    </row>
    <row r="1038076" spans="2:3" x14ac:dyDescent="0.25">
      <c r="B1038076" s="76"/>
      <c r="C1038076" s="75"/>
    </row>
    <row r="1038077" spans="2:3" x14ac:dyDescent="0.25">
      <c r="B1038077" s="76"/>
      <c r="C1038077" s="75"/>
    </row>
    <row r="1038078" spans="2:3" x14ac:dyDescent="0.25">
      <c r="B1038078" s="76"/>
      <c r="C1038078" s="75"/>
    </row>
    <row r="1038079" spans="2:3" x14ac:dyDescent="0.25">
      <c r="B1038079" s="76"/>
      <c r="C1038079" s="75"/>
    </row>
    <row r="1038080" spans="2:3" x14ac:dyDescent="0.25">
      <c r="B1038080" s="76"/>
      <c r="C1038080" s="75"/>
    </row>
    <row r="1038081" spans="2:3" x14ac:dyDescent="0.25">
      <c r="B1038081" s="76"/>
      <c r="C1038081" s="75"/>
    </row>
    <row r="1038191" spans="2:3" x14ac:dyDescent="0.25">
      <c r="B1038191" s="76"/>
      <c r="C1038191" s="75"/>
    </row>
    <row r="1038192" spans="2:3" x14ac:dyDescent="0.25">
      <c r="B1038192" s="76"/>
      <c r="C1038192" s="75"/>
    </row>
    <row r="1038193" spans="2:3" x14ac:dyDescent="0.25">
      <c r="B1038193" s="76"/>
      <c r="C1038193" s="75"/>
    </row>
    <row r="1038194" spans="2:3" x14ac:dyDescent="0.25">
      <c r="B1038194" s="76"/>
      <c r="C1038194" s="75"/>
    </row>
    <row r="1038195" spans="2:3" x14ac:dyDescent="0.25">
      <c r="B1038195" s="76"/>
      <c r="C1038195" s="75"/>
    </row>
    <row r="1038196" spans="2:3" x14ac:dyDescent="0.25">
      <c r="B1038196" s="76"/>
      <c r="C1038196" s="75"/>
    </row>
    <row r="1038197" spans="2:3" x14ac:dyDescent="0.25">
      <c r="B1038197" s="76"/>
      <c r="C1038197" s="75"/>
    </row>
    <row r="1038198" spans="2:3" x14ac:dyDescent="0.25">
      <c r="B1038198" s="76"/>
      <c r="C1038198" s="75"/>
    </row>
    <row r="1038199" spans="2:3" x14ac:dyDescent="0.25">
      <c r="B1038199" s="76"/>
      <c r="C1038199" s="75"/>
    </row>
    <row r="1038200" spans="2:3" x14ac:dyDescent="0.25">
      <c r="B1038200" s="76"/>
      <c r="C1038200" s="75"/>
    </row>
    <row r="1038201" spans="2:3" x14ac:dyDescent="0.25">
      <c r="B1038201" s="76"/>
      <c r="C1038201" s="75"/>
    </row>
    <row r="1038202" spans="2:3" x14ac:dyDescent="0.25">
      <c r="B1038202" s="76"/>
      <c r="C1038202" s="75"/>
    </row>
    <row r="1038203" spans="2:3" x14ac:dyDescent="0.25">
      <c r="B1038203" s="76"/>
      <c r="C1038203" s="75"/>
    </row>
    <row r="1038313" spans="2:3" x14ac:dyDescent="0.25">
      <c r="B1038313" s="76"/>
      <c r="C1038313" s="75"/>
    </row>
    <row r="1038314" spans="2:3" x14ac:dyDescent="0.25">
      <c r="B1038314" s="76"/>
      <c r="C1038314" s="75"/>
    </row>
    <row r="1038315" spans="2:3" x14ac:dyDescent="0.25">
      <c r="B1038315" s="76"/>
      <c r="C1038315" s="75"/>
    </row>
    <row r="1038316" spans="2:3" x14ac:dyDescent="0.25">
      <c r="B1038316" s="76"/>
      <c r="C1038316" s="75"/>
    </row>
    <row r="1038317" spans="2:3" x14ac:dyDescent="0.25">
      <c r="B1038317" s="76"/>
      <c r="C1038317" s="75"/>
    </row>
    <row r="1038318" spans="2:3" x14ac:dyDescent="0.25">
      <c r="B1038318" s="76"/>
      <c r="C1038318" s="75"/>
    </row>
    <row r="1038319" spans="2:3" x14ac:dyDescent="0.25">
      <c r="B1038319" s="76"/>
      <c r="C1038319" s="75"/>
    </row>
    <row r="1038320" spans="2:3" x14ac:dyDescent="0.25">
      <c r="B1038320" s="76"/>
      <c r="C1038320" s="75"/>
    </row>
    <row r="1038321" spans="2:3" x14ac:dyDescent="0.25">
      <c r="B1038321" s="76"/>
      <c r="C1038321" s="75"/>
    </row>
    <row r="1038322" spans="2:3" x14ac:dyDescent="0.25">
      <c r="B1038322" s="76"/>
      <c r="C1038322" s="75"/>
    </row>
    <row r="1038323" spans="2:3" x14ac:dyDescent="0.25">
      <c r="B1038323" s="76"/>
      <c r="C1038323" s="75"/>
    </row>
    <row r="1038324" spans="2:3" x14ac:dyDescent="0.25">
      <c r="B1038324" s="76"/>
      <c r="C1038324" s="75"/>
    </row>
    <row r="1038325" spans="2:3" x14ac:dyDescent="0.25">
      <c r="B1038325" s="76"/>
      <c r="C1038325" s="75"/>
    </row>
    <row r="1038435" spans="2:3" x14ac:dyDescent="0.25">
      <c r="B1038435" s="76"/>
      <c r="C1038435" s="75"/>
    </row>
    <row r="1038436" spans="2:3" x14ac:dyDescent="0.25">
      <c r="B1038436" s="76"/>
      <c r="C1038436" s="75"/>
    </row>
    <row r="1038437" spans="2:3" x14ac:dyDescent="0.25">
      <c r="B1038437" s="76"/>
      <c r="C1038437" s="75"/>
    </row>
    <row r="1038438" spans="2:3" x14ac:dyDescent="0.25">
      <c r="B1038438" s="76"/>
      <c r="C1038438" s="75"/>
    </row>
    <row r="1038439" spans="2:3" x14ac:dyDescent="0.25">
      <c r="B1038439" s="76"/>
      <c r="C1038439" s="75"/>
    </row>
    <row r="1038440" spans="2:3" x14ac:dyDescent="0.25">
      <c r="B1038440" s="76"/>
      <c r="C1038440" s="75"/>
    </row>
    <row r="1038441" spans="2:3" x14ac:dyDescent="0.25">
      <c r="B1038441" s="76"/>
      <c r="C1038441" s="75"/>
    </row>
    <row r="1038442" spans="2:3" x14ac:dyDescent="0.25">
      <c r="B1038442" s="76"/>
      <c r="C1038442" s="75"/>
    </row>
    <row r="1038443" spans="2:3" x14ac:dyDescent="0.25">
      <c r="B1038443" s="76"/>
      <c r="C1038443" s="75"/>
    </row>
    <row r="1038444" spans="2:3" x14ac:dyDescent="0.25">
      <c r="B1038444" s="76"/>
      <c r="C1038444" s="75"/>
    </row>
    <row r="1038445" spans="2:3" x14ac:dyDescent="0.25">
      <c r="B1038445" s="76"/>
      <c r="C1038445" s="75"/>
    </row>
    <row r="1038446" spans="2:3" x14ac:dyDescent="0.25">
      <c r="B1038446" s="76"/>
      <c r="C1038446" s="75"/>
    </row>
    <row r="1038447" spans="2:3" x14ac:dyDescent="0.25">
      <c r="B1038447" s="76"/>
      <c r="C1038447" s="75"/>
    </row>
    <row r="1038557" spans="2:3" x14ac:dyDescent="0.25">
      <c r="B1038557" s="76"/>
      <c r="C1038557" s="75"/>
    </row>
    <row r="1038558" spans="2:3" x14ac:dyDescent="0.25">
      <c r="B1038558" s="76"/>
      <c r="C1038558" s="75"/>
    </row>
    <row r="1038559" spans="2:3" x14ac:dyDescent="0.25">
      <c r="B1038559" s="76"/>
      <c r="C1038559" s="75"/>
    </row>
    <row r="1038560" spans="2:3" x14ac:dyDescent="0.25">
      <c r="B1038560" s="76"/>
      <c r="C1038560" s="75"/>
    </row>
    <row r="1038561" spans="2:3" x14ac:dyDescent="0.25">
      <c r="B1038561" s="76"/>
      <c r="C1038561" s="75"/>
    </row>
    <row r="1038562" spans="2:3" x14ac:dyDescent="0.25">
      <c r="B1038562" s="76"/>
      <c r="C1038562" s="75"/>
    </row>
    <row r="1038563" spans="2:3" x14ac:dyDescent="0.25">
      <c r="B1038563" s="76"/>
      <c r="C1038563" s="75"/>
    </row>
    <row r="1038564" spans="2:3" x14ac:dyDescent="0.25">
      <c r="B1038564" s="76"/>
      <c r="C1038564" s="75"/>
    </row>
    <row r="1038565" spans="2:3" x14ac:dyDescent="0.25">
      <c r="B1038565" s="76"/>
      <c r="C1038565" s="75"/>
    </row>
    <row r="1038566" spans="2:3" x14ac:dyDescent="0.25">
      <c r="B1038566" s="76"/>
      <c r="C1038566" s="75"/>
    </row>
    <row r="1038567" spans="2:3" x14ac:dyDescent="0.25">
      <c r="B1038567" s="76"/>
      <c r="C1038567" s="75"/>
    </row>
    <row r="1038568" spans="2:3" x14ac:dyDescent="0.25">
      <c r="B1038568" s="76"/>
      <c r="C1038568" s="75"/>
    </row>
    <row r="1038569" spans="2:3" x14ac:dyDescent="0.25">
      <c r="B1038569" s="76"/>
      <c r="C1038569" s="75"/>
    </row>
    <row r="1038679" spans="2:3" x14ac:dyDescent="0.25">
      <c r="B1038679" s="76"/>
      <c r="C1038679" s="75"/>
    </row>
    <row r="1038680" spans="2:3" x14ac:dyDescent="0.25">
      <c r="B1038680" s="76"/>
      <c r="C1038680" s="75"/>
    </row>
    <row r="1038681" spans="2:3" x14ac:dyDescent="0.25">
      <c r="B1038681" s="76"/>
      <c r="C1038681" s="75"/>
    </row>
    <row r="1038682" spans="2:3" x14ac:dyDescent="0.25">
      <c r="B1038682" s="76"/>
      <c r="C1038682" s="75"/>
    </row>
    <row r="1038683" spans="2:3" x14ac:dyDescent="0.25">
      <c r="B1038683" s="76"/>
      <c r="C1038683" s="75"/>
    </row>
    <row r="1038684" spans="2:3" x14ac:dyDescent="0.25">
      <c r="B1038684" s="76"/>
      <c r="C1038684" s="75"/>
    </row>
    <row r="1038685" spans="2:3" x14ac:dyDescent="0.25">
      <c r="B1038685" s="76"/>
      <c r="C1038685" s="75"/>
    </row>
    <row r="1038686" spans="2:3" x14ac:dyDescent="0.25">
      <c r="B1038686" s="76"/>
      <c r="C1038686" s="75"/>
    </row>
    <row r="1038687" spans="2:3" x14ac:dyDescent="0.25">
      <c r="B1038687" s="76"/>
      <c r="C1038687" s="75"/>
    </row>
    <row r="1038688" spans="2:3" x14ac:dyDescent="0.25">
      <c r="B1038688" s="76"/>
      <c r="C1038688" s="75"/>
    </row>
    <row r="1038689" spans="2:3" x14ac:dyDescent="0.25">
      <c r="B1038689" s="76"/>
      <c r="C1038689" s="75"/>
    </row>
    <row r="1038690" spans="2:3" x14ac:dyDescent="0.25">
      <c r="B1038690" s="76"/>
      <c r="C1038690" s="75"/>
    </row>
    <row r="1038691" spans="2:3" x14ac:dyDescent="0.25">
      <c r="B1038691" s="76"/>
      <c r="C1038691" s="75"/>
    </row>
    <row r="1038801" spans="2:3" x14ac:dyDescent="0.25">
      <c r="B1038801" s="76"/>
      <c r="C1038801" s="75"/>
    </row>
    <row r="1038802" spans="2:3" x14ac:dyDescent="0.25">
      <c r="B1038802" s="76"/>
      <c r="C1038802" s="75"/>
    </row>
    <row r="1038803" spans="2:3" x14ac:dyDescent="0.25">
      <c r="B1038803" s="76"/>
      <c r="C1038803" s="75"/>
    </row>
    <row r="1038804" spans="2:3" x14ac:dyDescent="0.25">
      <c r="B1038804" s="76"/>
      <c r="C1038804" s="75"/>
    </row>
    <row r="1038805" spans="2:3" x14ac:dyDescent="0.25">
      <c r="B1038805" s="76"/>
      <c r="C1038805" s="75"/>
    </row>
    <row r="1038806" spans="2:3" x14ac:dyDescent="0.25">
      <c r="B1038806" s="76"/>
      <c r="C1038806" s="75"/>
    </row>
    <row r="1038807" spans="2:3" x14ac:dyDescent="0.25">
      <c r="B1038807" s="76"/>
      <c r="C1038807" s="75"/>
    </row>
    <row r="1038808" spans="2:3" x14ac:dyDescent="0.25">
      <c r="B1038808" s="76"/>
      <c r="C1038808" s="75"/>
    </row>
    <row r="1038809" spans="2:3" x14ac:dyDescent="0.25">
      <c r="B1038809" s="76"/>
      <c r="C1038809" s="75"/>
    </row>
    <row r="1038810" spans="2:3" x14ac:dyDescent="0.25">
      <c r="B1038810" s="76"/>
      <c r="C1038810" s="75"/>
    </row>
    <row r="1038811" spans="2:3" x14ac:dyDescent="0.25">
      <c r="B1038811" s="76"/>
      <c r="C1038811" s="75"/>
    </row>
    <row r="1038812" spans="2:3" x14ac:dyDescent="0.25">
      <c r="B1038812" s="76"/>
      <c r="C1038812" s="75"/>
    </row>
    <row r="1038813" spans="2:3" x14ac:dyDescent="0.25">
      <c r="B1038813" s="76"/>
      <c r="C1038813" s="75"/>
    </row>
    <row r="1038923" spans="2:3" x14ac:dyDescent="0.25">
      <c r="B1038923" s="76"/>
      <c r="C1038923" s="75"/>
    </row>
    <row r="1038924" spans="2:3" x14ac:dyDescent="0.25">
      <c r="B1038924" s="76"/>
      <c r="C1038924" s="75"/>
    </row>
    <row r="1038925" spans="2:3" x14ac:dyDescent="0.25">
      <c r="B1038925" s="76"/>
      <c r="C1038925" s="75"/>
    </row>
    <row r="1038926" spans="2:3" x14ac:dyDescent="0.25">
      <c r="B1038926" s="76"/>
      <c r="C1038926" s="75"/>
    </row>
    <row r="1038927" spans="2:3" x14ac:dyDescent="0.25">
      <c r="B1038927" s="76"/>
      <c r="C1038927" s="75"/>
    </row>
    <row r="1038928" spans="2:3" x14ac:dyDescent="0.25">
      <c r="B1038928" s="76"/>
      <c r="C1038928" s="75"/>
    </row>
    <row r="1038929" spans="2:3" x14ac:dyDescent="0.25">
      <c r="B1038929" s="76"/>
      <c r="C1038929" s="75"/>
    </row>
    <row r="1038930" spans="2:3" x14ac:dyDescent="0.25">
      <c r="B1038930" s="76"/>
      <c r="C1038930" s="75"/>
    </row>
    <row r="1038931" spans="2:3" x14ac:dyDescent="0.25">
      <c r="B1038931" s="76"/>
      <c r="C1038931" s="75"/>
    </row>
    <row r="1038932" spans="2:3" x14ac:dyDescent="0.25">
      <c r="B1038932" s="76"/>
      <c r="C1038932" s="75"/>
    </row>
    <row r="1038933" spans="2:3" x14ac:dyDescent="0.25">
      <c r="B1038933" s="76"/>
      <c r="C1038933" s="75"/>
    </row>
    <row r="1038934" spans="2:3" x14ac:dyDescent="0.25">
      <c r="B1038934" s="76"/>
      <c r="C1038934" s="75"/>
    </row>
    <row r="1038935" spans="2:3" x14ac:dyDescent="0.25">
      <c r="B1038935" s="76"/>
      <c r="C1038935" s="75"/>
    </row>
    <row r="1039045" spans="2:3" x14ac:dyDescent="0.25">
      <c r="B1039045" s="76"/>
      <c r="C1039045" s="75"/>
    </row>
    <row r="1039046" spans="2:3" x14ac:dyDescent="0.25">
      <c r="B1039046" s="76"/>
      <c r="C1039046" s="75"/>
    </row>
    <row r="1039047" spans="2:3" x14ac:dyDescent="0.25">
      <c r="B1039047" s="76"/>
      <c r="C1039047" s="75"/>
    </row>
    <row r="1039048" spans="2:3" x14ac:dyDescent="0.25">
      <c r="B1039048" s="76"/>
      <c r="C1039048" s="75"/>
    </row>
    <row r="1039049" spans="2:3" x14ac:dyDescent="0.25">
      <c r="B1039049" s="76"/>
      <c r="C1039049" s="75"/>
    </row>
    <row r="1039050" spans="2:3" x14ac:dyDescent="0.25">
      <c r="B1039050" s="76"/>
      <c r="C1039050" s="75"/>
    </row>
    <row r="1039051" spans="2:3" x14ac:dyDescent="0.25">
      <c r="B1039051" s="76"/>
      <c r="C1039051" s="75"/>
    </row>
    <row r="1039052" spans="2:3" x14ac:dyDescent="0.25">
      <c r="B1039052" s="76"/>
      <c r="C1039052" s="75"/>
    </row>
    <row r="1039053" spans="2:3" x14ac:dyDescent="0.25">
      <c r="B1039053" s="76"/>
      <c r="C1039053" s="75"/>
    </row>
    <row r="1039054" spans="2:3" x14ac:dyDescent="0.25">
      <c r="B1039054" s="76"/>
      <c r="C1039054" s="75"/>
    </row>
    <row r="1039055" spans="2:3" x14ac:dyDescent="0.25">
      <c r="B1039055" s="76"/>
      <c r="C1039055" s="75"/>
    </row>
    <row r="1039056" spans="2:3" x14ac:dyDescent="0.25">
      <c r="B1039056" s="76"/>
      <c r="C1039056" s="75"/>
    </row>
    <row r="1039057" spans="2:3" x14ac:dyDescent="0.25">
      <c r="B1039057" s="76"/>
      <c r="C1039057" s="75"/>
    </row>
    <row r="1039167" spans="2:3" x14ac:dyDescent="0.25">
      <c r="B1039167" s="76"/>
      <c r="C1039167" s="75"/>
    </row>
    <row r="1039168" spans="2:3" x14ac:dyDescent="0.25">
      <c r="B1039168" s="76"/>
      <c r="C1039168" s="75"/>
    </row>
    <row r="1039169" spans="2:3" x14ac:dyDescent="0.25">
      <c r="B1039169" s="76"/>
      <c r="C1039169" s="75"/>
    </row>
    <row r="1039170" spans="2:3" x14ac:dyDescent="0.25">
      <c r="B1039170" s="76"/>
      <c r="C1039170" s="75"/>
    </row>
    <row r="1039171" spans="2:3" x14ac:dyDescent="0.25">
      <c r="B1039171" s="76"/>
      <c r="C1039171" s="75"/>
    </row>
    <row r="1039172" spans="2:3" x14ac:dyDescent="0.25">
      <c r="B1039172" s="76"/>
      <c r="C1039172" s="75"/>
    </row>
    <row r="1039173" spans="2:3" x14ac:dyDescent="0.25">
      <c r="B1039173" s="76"/>
      <c r="C1039173" s="75"/>
    </row>
    <row r="1039174" spans="2:3" x14ac:dyDescent="0.25">
      <c r="B1039174" s="76"/>
      <c r="C1039174" s="75"/>
    </row>
    <row r="1039175" spans="2:3" x14ac:dyDescent="0.25">
      <c r="B1039175" s="76"/>
      <c r="C1039175" s="75"/>
    </row>
    <row r="1039176" spans="2:3" x14ac:dyDescent="0.25">
      <c r="B1039176" s="76"/>
      <c r="C1039176" s="75"/>
    </row>
    <row r="1039177" spans="2:3" x14ac:dyDescent="0.25">
      <c r="B1039177" s="76"/>
      <c r="C1039177" s="75"/>
    </row>
    <row r="1039178" spans="2:3" x14ac:dyDescent="0.25">
      <c r="B1039178" s="76"/>
      <c r="C1039178" s="75"/>
    </row>
    <row r="1039179" spans="2:3" x14ac:dyDescent="0.25">
      <c r="B1039179" s="76"/>
      <c r="C1039179" s="75"/>
    </row>
    <row r="1039289" spans="2:3" x14ac:dyDescent="0.25">
      <c r="B1039289" s="76"/>
      <c r="C1039289" s="75"/>
    </row>
    <row r="1039290" spans="2:3" x14ac:dyDescent="0.25">
      <c r="B1039290" s="76"/>
      <c r="C1039290" s="75"/>
    </row>
    <row r="1039291" spans="2:3" x14ac:dyDescent="0.25">
      <c r="B1039291" s="76"/>
      <c r="C1039291" s="75"/>
    </row>
    <row r="1039292" spans="2:3" x14ac:dyDescent="0.25">
      <c r="B1039292" s="76"/>
      <c r="C1039292" s="75"/>
    </row>
    <row r="1039293" spans="2:3" x14ac:dyDescent="0.25">
      <c r="B1039293" s="76"/>
      <c r="C1039293" s="75"/>
    </row>
    <row r="1039294" spans="2:3" x14ac:dyDescent="0.25">
      <c r="B1039294" s="76"/>
      <c r="C1039294" s="75"/>
    </row>
    <row r="1039295" spans="2:3" x14ac:dyDescent="0.25">
      <c r="B1039295" s="76"/>
      <c r="C1039295" s="75"/>
    </row>
    <row r="1039296" spans="2:3" x14ac:dyDescent="0.25">
      <c r="B1039296" s="76"/>
      <c r="C1039296" s="75"/>
    </row>
    <row r="1039297" spans="2:3" x14ac:dyDescent="0.25">
      <c r="B1039297" s="76"/>
      <c r="C1039297" s="75"/>
    </row>
    <row r="1039298" spans="2:3" x14ac:dyDescent="0.25">
      <c r="B1039298" s="76"/>
      <c r="C1039298" s="75"/>
    </row>
    <row r="1039299" spans="2:3" x14ac:dyDescent="0.25">
      <c r="B1039299" s="76"/>
      <c r="C1039299" s="75"/>
    </row>
    <row r="1039300" spans="2:3" x14ac:dyDescent="0.25">
      <c r="B1039300" s="76"/>
      <c r="C1039300" s="75"/>
    </row>
    <row r="1039301" spans="2:3" x14ac:dyDescent="0.25">
      <c r="B1039301" s="76"/>
      <c r="C1039301" s="75"/>
    </row>
    <row r="1039411" spans="2:3" x14ac:dyDescent="0.25">
      <c r="B1039411" s="76"/>
      <c r="C1039411" s="75"/>
    </row>
    <row r="1039412" spans="2:3" x14ac:dyDescent="0.25">
      <c r="B1039412" s="76"/>
      <c r="C1039412" s="75"/>
    </row>
    <row r="1039413" spans="2:3" x14ac:dyDescent="0.25">
      <c r="B1039413" s="76"/>
      <c r="C1039413" s="75"/>
    </row>
    <row r="1039414" spans="2:3" x14ac:dyDescent="0.25">
      <c r="B1039414" s="76"/>
      <c r="C1039414" s="75"/>
    </row>
    <row r="1039415" spans="2:3" x14ac:dyDescent="0.25">
      <c r="B1039415" s="76"/>
      <c r="C1039415" s="75"/>
    </row>
    <row r="1039416" spans="2:3" x14ac:dyDescent="0.25">
      <c r="B1039416" s="76"/>
      <c r="C1039416" s="75"/>
    </row>
    <row r="1039417" spans="2:3" x14ac:dyDescent="0.25">
      <c r="B1039417" s="76"/>
      <c r="C1039417" s="75"/>
    </row>
    <row r="1039418" spans="2:3" x14ac:dyDescent="0.25">
      <c r="B1039418" s="76"/>
      <c r="C1039418" s="75"/>
    </row>
    <row r="1039419" spans="2:3" x14ac:dyDescent="0.25">
      <c r="B1039419" s="76"/>
      <c r="C1039419" s="75"/>
    </row>
    <row r="1039420" spans="2:3" x14ac:dyDescent="0.25">
      <c r="B1039420" s="76"/>
      <c r="C1039420" s="75"/>
    </row>
    <row r="1039421" spans="2:3" x14ac:dyDescent="0.25">
      <c r="B1039421" s="76"/>
      <c r="C1039421" s="75"/>
    </row>
    <row r="1039422" spans="2:3" x14ac:dyDescent="0.25">
      <c r="B1039422" s="76"/>
      <c r="C1039422" s="75"/>
    </row>
    <row r="1039423" spans="2:3" x14ac:dyDescent="0.25">
      <c r="B1039423" s="76"/>
      <c r="C1039423" s="75"/>
    </row>
    <row r="1039533" spans="2:3" x14ac:dyDescent="0.25">
      <c r="B1039533" s="76"/>
      <c r="C1039533" s="75"/>
    </row>
    <row r="1039534" spans="2:3" x14ac:dyDescent="0.25">
      <c r="B1039534" s="76"/>
      <c r="C1039534" s="75"/>
    </row>
    <row r="1039535" spans="2:3" x14ac:dyDescent="0.25">
      <c r="B1039535" s="76"/>
      <c r="C1039535" s="75"/>
    </row>
    <row r="1039536" spans="2:3" x14ac:dyDescent="0.25">
      <c r="B1039536" s="76"/>
      <c r="C1039536" s="75"/>
    </row>
    <row r="1039537" spans="2:3" x14ac:dyDescent="0.25">
      <c r="B1039537" s="76"/>
      <c r="C1039537" s="75"/>
    </row>
    <row r="1039538" spans="2:3" x14ac:dyDescent="0.25">
      <c r="B1039538" s="76"/>
      <c r="C1039538" s="75"/>
    </row>
    <row r="1039539" spans="2:3" x14ac:dyDescent="0.25">
      <c r="B1039539" s="76"/>
      <c r="C1039539" s="75"/>
    </row>
    <row r="1039540" spans="2:3" x14ac:dyDescent="0.25">
      <c r="B1039540" s="76"/>
      <c r="C1039540" s="75"/>
    </row>
    <row r="1039541" spans="2:3" x14ac:dyDescent="0.25">
      <c r="B1039541" s="76"/>
      <c r="C1039541" s="75"/>
    </row>
    <row r="1039542" spans="2:3" x14ac:dyDescent="0.25">
      <c r="B1039542" s="76"/>
      <c r="C1039542" s="75"/>
    </row>
    <row r="1039543" spans="2:3" x14ac:dyDescent="0.25">
      <c r="B1039543" s="76"/>
      <c r="C1039543" s="75"/>
    </row>
    <row r="1039544" spans="2:3" x14ac:dyDescent="0.25">
      <c r="B1039544" s="76"/>
      <c r="C1039544" s="75"/>
    </row>
    <row r="1039545" spans="2:3" x14ac:dyDescent="0.25">
      <c r="B1039545" s="76"/>
      <c r="C1039545" s="75"/>
    </row>
    <row r="1039655" spans="2:3" x14ac:dyDescent="0.25">
      <c r="B1039655" s="76"/>
      <c r="C1039655" s="75"/>
    </row>
    <row r="1039656" spans="2:3" x14ac:dyDescent="0.25">
      <c r="B1039656" s="76"/>
      <c r="C1039656" s="75"/>
    </row>
    <row r="1039657" spans="2:3" x14ac:dyDescent="0.25">
      <c r="B1039657" s="76"/>
      <c r="C1039657" s="75"/>
    </row>
    <row r="1039658" spans="2:3" x14ac:dyDescent="0.25">
      <c r="B1039658" s="76"/>
      <c r="C1039658" s="75"/>
    </row>
    <row r="1039659" spans="2:3" x14ac:dyDescent="0.25">
      <c r="B1039659" s="76"/>
      <c r="C1039659" s="75"/>
    </row>
    <row r="1039660" spans="2:3" x14ac:dyDescent="0.25">
      <c r="B1039660" s="76"/>
      <c r="C1039660" s="75"/>
    </row>
    <row r="1039661" spans="2:3" x14ac:dyDescent="0.25">
      <c r="B1039661" s="76"/>
      <c r="C1039661" s="75"/>
    </row>
    <row r="1039662" spans="2:3" x14ac:dyDescent="0.25">
      <c r="B1039662" s="76"/>
      <c r="C1039662" s="75"/>
    </row>
    <row r="1039663" spans="2:3" x14ac:dyDescent="0.25">
      <c r="B1039663" s="76"/>
      <c r="C1039663" s="75"/>
    </row>
    <row r="1039664" spans="2:3" x14ac:dyDescent="0.25">
      <c r="B1039664" s="76"/>
      <c r="C1039664" s="75"/>
    </row>
    <row r="1039665" spans="2:3" x14ac:dyDescent="0.25">
      <c r="B1039665" s="76"/>
      <c r="C1039665" s="75"/>
    </row>
    <row r="1039666" spans="2:3" x14ac:dyDescent="0.25">
      <c r="B1039666" s="76"/>
      <c r="C1039666" s="75"/>
    </row>
    <row r="1039667" spans="2:3" x14ac:dyDescent="0.25">
      <c r="B1039667" s="76"/>
      <c r="C1039667" s="75"/>
    </row>
    <row r="1039777" spans="2:3" x14ac:dyDescent="0.25">
      <c r="B1039777" s="76"/>
      <c r="C1039777" s="75"/>
    </row>
    <row r="1039778" spans="2:3" x14ac:dyDescent="0.25">
      <c r="B1039778" s="76"/>
      <c r="C1039778" s="75"/>
    </row>
    <row r="1039779" spans="2:3" x14ac:dyDescent="0.25">
      <c r="B1039779" s="76"/>
      <c r="C1039779" s="75"/>
    </row>
    <row r="1039780" spans="2:3" x14ac:dyDescent="0.25">
      <c r="B1039780" s="76"/>
      <c r="C1039780" s="75"/>
    </row>
    <row r="1039781" spans="2:3" x14ac:dyDescent="0.25">
      <c r="B1039781" s="76"/>
      <c r="C1039781" s="75"/>
    </row>
    <row r="1039782" spans="2:3" x14ac:dyDescent="0.25">
      <c r="B1039782" s="76"/>
      <c r="C1039782" s="75"/>
    </row>
    <row r="1039783" spans="2:3" x14ac:dyDescent="0.25">
      <c r="B1039783" s="76"/>
      <c r="C1039783" s="75"/>
    </row>
    <row r="1039784" spans="2:3" x14ac:dyDescent="0.25">
      <c r="B1039784" s="76"/>
      <c r="C1039784" s="75"/>
    </row>
    <row r="1039785" spans="2:3" x14ac:dyDescent="0.25">
      <c r="B1039785" s="76"/>
      <c r="C1039785" s="75"/>
    </row>
    <row r="1039786" spans="2:3" x14ac:dyDescent="0.25">
      <c r="B1039786" s="76"/>
      <c r="C1039786" s="75"/>
    </row>
    <row r="1039787" spans="2:3" x14ac:dyDescent="0.25">
      <c r="B1039787" s="76"/>
      <c r="C1039787" s="75"/>
    </row>
    <row r="1039788" spans="2:3" x14ac:dyDescent="0.25">
      <c r="B1039788" s="76"/>
      <c r="C1039788" s="75"/>
    </row>
    <row r="1039789" spans="2:3" x14ac:dyDescent="0.25">
      <c r="B1039789" s="76"/>
      <c r="C1039789" s="75"/>
    </row>
    <row r="1039899" spans="2:3" x14ac:dyDescent="0.25">
      <c r="B1039899" s="76"/>
      <c r="C1039899" s="75"/>
    </row>
    <row r="1039900" spans="2:3" x14ac:dyDescent="0.25">
      <c r="B1039900" s="76"/>
      <c r="C1039900" s="75"/>
    </row>
    <row r="1039901" spans="2:3" x14ac:dyDescent="0.25">
      <c r="B1039901" s="76"/>
      <c r="C1039901" s="75"/>
    </row>
    <row r="1039902" spans="2:3" x14ac:dyDescent="0.25">
      <c r="B1039902" s="76"/>
      <c r="C1039902" s="75"/>
    </row>
    <row r="1039903" spans="2:3" x14ac:dyDescent="0.25">
      <c r="B1039903" s="76"/>
      <c r="C1039903" s="75"/>
    </row>
    <row r="1039904" spans="2:3" x14ac:dyDescent="0.25">
      <c r="B1039904" s="76"/>
      <c r="C1039904" s="75"/>
    </row>
    <row r="1039905" spans="2:3" x14ac:dyDescent="0.25">
      <c r="B1039905" s="76"/>
      <c r="C1039905" s="75"/>
    </row>
    <row r="1039906" spans="2:3" x14ac:dyDescent="0.25">
      <c r="B1039906" s="76"/>
      <c r="C1039906" s="75"/>
    </row>
    <row r="1039907" spans="2:3" x14ac:dyDescent="0.25">
      <c r="B1039907" s="76"/>
      <c r="C1039907" s="75"/>
    </row>
    <row r="1039908" spans="2:3" x14ac:dyDescent="0.25">
      <c r="B1039908" s="76"/>
      <c r="C1039908" s="75"/>
    </row>
    <row r="1039909" spans="2:3" x14ac:dyDescent="0.25">
      <c r="B1039909" s="76"/>
      <c r="C1039909" s="75"/>
    </row>
    <row r="1039910" spans="2:3" x14ac:dyDescent="0.25">
      <c r="B1039910" s="76"/>
      <c r="C1039910" s="75"/>
    </row>
    <row r="1039911" spans="2:3" x14ac:dyDescent="0.25">
      <c r="B1039911" s="76"/>
      <c r="C1039911" s="75"/>
    </row>
    <row r="1040021" spans="2:3" x14ac:dyDescent="0.25">
      <c r="B1040021" s="76"/>
      <c r="C1040021" s="75"/>
    </row>
    <row r="1040022" spans="2:3" x14ac:dyDescent="0.25">
      <c r="B1040022" s="76"/>
      <c r="C1040022" s="75"/>
    </row>
    <row r="1040023" spans="2:3" x14ac:dyDescent="0.25">
      <c r="B1040023" s="76"/>
      <c r="C1040023" s="75"/>
    </row>
    <row r="1040024" spans="2:3" x14ac:dyDescent="0.25">
      <c r="B1040024" s="76"/>
      <c r="C1040024" s="75"/>
    </row>
    <row r="1040025" spans="2:3" x14ac:dyDescent="0.25">
      <c r="B1040025" s="76"/>
      <c r="C1040025" s="75"/>
    </row>
    <row r="1040026" spans="2:3" x14ac:dyDescent="0.25">
      <c r="B1040026" s="76"/>
      <c r="C1040026" s="75"/>
    </row>
    <row r="1040027" spans="2:3" x14ac:dyDescent="0.25">
      <c r="B1040027" s="76"/>
      <c r="C1040027" s="75"/>
    </row>
    <row r="1040028" spans="2:3" x14ac:dyDescent="0.25">
      <c r="B1040028" s="76"/>
      <c r="C1040028" s="75"/>
    </row>
    <row r="1040029" spans="2:3" x14ac:dyDescent="0.25">
      <c r="B1040029" s="76"/>
      <c r="C1040029" s="75"/>
    </row>
    <row r="1040030" spans="2:3" x14ac:dyDescent="0.25">
      <c r="B1040030" s="76"/>
      <c r="C1040030" s="75"/>
    </row>
    <row r="1040031" spans="2:3" x14ac:dyDescent="0.25">
      <c r="B1040031" s="76"/>
      <c r="C1040031" s="75"/>
    </row>
    <row r="1040032" spans="2:3" x14ac:dyDescent="0.25">
      <c r="B1040032" s="76"/>
      <c r="C1040032" s="75"/>
    </row>
    <row r="1040033" spans="2:3" x14ac:dyDescent="0.25">
      <c r="B1040033" s="76"/>
      <c r="C1040033" s="75"/>
    </row>
    <row r="1040143" spans="2:3" x14ac:dyDescent="0.25">
      <c r="B1040143" s="76"/>
      <c r="C1040143" s="75"/>
    </row>
    <row r="1040144" spans="2:3" x14ac:dyDescent="0.25">
      <c r="B1040144" s="76"/>
      <c r="C1040144" s="75"/>
    </row>
    <row r="1040145" spans="2:3" x14ac:dyDescent="0.25">
      <c r="B1040145" s="76"/>
      <c r="C1040145" s="75"/>
    </row>
    <row r="1040146" spans="2:3" x14ac:dyDescent="0.25">
      <c r="B1040146" s="76"/>
      <c r="C1040146" s="75"/>
    </row>
    <row r="1040147" spans="2:3" x14ac:dyDescent="0.25">
      <c r="B1040147" s="76"/>
      <c r="C1040147" s="75"/>
    </row>
    <row r="1040148" spans="2:3" x14ac:dyDescent="0.25">
      <c r="B1040148" s="76"/>
      <c r="C1040148" s="75"/>
    </row>
    <row r="1040149" spans="2:3" x14ac:dyDescent="0.25">
      <c r="B1040149" s="76"/>
      <c r="C1040149" s="75"/>
    </row>
    <row r="1040150" spans="2:3" x14ac:dyDescent="0.25">
      <c r="B1040150" s="76"/>
      <c r="C1040150" s="75"/>
    </row>
    <row r="1040151" spans="2:3" x14ac:dyDescent="0.25">
      <c r="B1040151" s="76"/>
      <c r="C1040151" s="75"/>
    </row>
    <row r="1040152" spans="2:3" x14ac:dyDescent="0.25">
      <c r="B1040152" s="76"/>
      <c r="C1040152" s="75"/>
    </row>
    <row r="1040153" spans="2:3" x14ac:dyDescent="0.25">
      <c r="B1040153" s="76"/>
      <c r="C1040153" s="75"/>
    </row>
    <row r="1040154" spans="2:3" x14ac:dyDescent="0.25">
      <c r="B1040154" s="76"/>
      <c r="C1040154" s="75"/>
    </row>
    <row r="1040155" spans="2:3" x14ac:dyDescent="0.25">
      <c r="B1040155" s="76"/>
      <c r="C1040155" s="75"/>
    </row>
    <row r="1040265" spans="2:3" x14ac:dyDescent="0.25">
      <c r="B1040265" s="76"/>
      <c r="C1040265" s="75"/>
    </row>
    <row r="1040266" spans="2:3" x14ac:dyDescent="0.25">
      <c r="B1040266" s="76"/>
      <c r="C1040266" s="75"/>
    </row>
    <row r="1040267" spans="2:3" x14ac:dyDescent="0.25">
      <c r="B1040267" s="76"/>
      <c r="C1040267" s="75"/>
    </row>
    <row r="1040268" spans="2:3" x14ac:dyDescent="0.25">
      <c r="B1040268" s="76"/>
      <c r="C1040268" s="75"/>
    </row>
    <row r="1040269" spans="2:3" x14ac:dyDescent="0.25">
      <c r="B1040269" s="76"/>
      <c r="C1040269" s="75"/>
    </row>
    <row r="1040270" spans="2:3" x14ac:dyDescent="0.25">
      <c r="B1040270" s="76"/>
      <c r="C1040270" s="75"/>
    </row>
    <row r="1040271" spans="2:3" x14ac:dyDescent="0.25">
      <c r="B1040271" s="76"/>
      <c r="C1040271" s="75"/>
    </row>
    <row r="1040272" spans="2:3" x14ac:dyDescent="0.25">
      <c r="B1040272" s="76"/>
      <c r="C1040272" s="75"/>
    </row>
    <row r="1040273" spans="2:3" x14ac:dyDescent="0.25">
      <c r="B1040273" s="76"/>
      <c r="C1040273" s="75"/>
    </row>
    <row r="1040274" spans="2:3" x14ac:dyDescent="0.25">
      <c r="B1040274" s="76"/>
      <c r="C1040274" s="75"/>
    </row>
    <row r="1040275" spans="2:3" x14ac:dyDescent="0.25">
      <c r="B1040275" s="76"/>
      <c r="C1040275" s="75"/>
    </row>
    <row r="1040276" spans="2:3" x14ac:dyDescent="0.25">
      <c r="B1040276" s="76"/>
      <c r="C1040276" s="75"/>
    </row>
    <row r="1040277" spans="2:3" x14ac:dyDescent="0.25">
      <c r="B1040277" s="76"/>
      <c r="C1040277" s="75"/>
    </row>
    <row r="1040387" spans="2:3" x14ac:dyDescent="0.25">
      <c r="B1040387" s="76"/>
      <c r="C1040387" s="75"/>
    </row>
    <row r="1040388" spans="2:3" x14ac:dyDescent="0.25">
      <c r="B1040388" s="76"/>
      <c r="C1040388" s="75"/>
    </row>
    <row r="1040389" spans="2:3" x14ac:dyDescent="0.25">
      <c r="B1040389" s="76"/>
      <c r="C1040389" s="75"/>
    </row>
    <row r="1040390" spans="2:3" x14ac:dyDescent="0.25">
      <c r="B1040390" s="76"/>
      <c r="C1040390" s="75"/>
    </row>
    <row r="1040391" spans="2:3" x14ac:dyDescent="0.25">
      <c r="B1040391" s="76"/>
      <c r="C1040391" s="75"/>
    </row>
    <row r="1040392" spans="2:3" x14ac:dyDescent="0.25">
      <c r="B1040392" s="76"/>
      <c r="C1040392" s="75"/>
    </row>
    <row r="1040393" spans="2:3" x14ac:dyDescent="0.25">
      <c r="B1040393" s="76"/>
      <c r="C1040393" s="75"/>
    </row>
    <row r="1040394" spans="2:3" x14ac:dyDescent="0.25">
      <c r="B1040394" s="76"/>
      <c r="C1040394" s="75"/>
    </row>
    <row r="1040395" spans="2:3" x14ac:dyDescent="0.25">
      <c r="B1040395" s="76"/>
      <c r="C1040395" s="75"/>
    </row>
    <row r="1040396" spans="2:3" x14ac:dyDescent="0.25">
      <c r="B1040396" s="76"/>
      <c r="C1040396" s="75"/>
    </row>
    <row r="1040397" spans="2:3" x14ac:dyDescent="0.25">
      <c r="B1040397" s="76"/>
      <c r="C1040397" s="75"/>
    </row>
    <row r="1040398" spans="2:3" x14ac:dyDescent="0.25">
      <c r="B1040398" s="76"/>
      <c r="C1040398" s="75"/>
    </row>
    <row r="1040399" spans="2:3" x14ac:dyDescent="0.25">
      <c r="B1040399" s="76"/>
      <c r="C1040399" s="75"/>
    </row>
    <row r="1040509" spans="2:3" x14ac:dyDescent="0.25">
      <c r="B1040509" s="76"/>
      <c r="C1040509" s="75"/>
    </row>
    <row r="1040510" spans="2:3" x14ac:dyDescent="0.25">
      <c r="B1040510" s="76"/>
      <c r="C1040510" s="75"/>
    </row>
    <row r="1040511" spans="2:3" x14ac:dyDescent="0.25">
      <c r="B1040511" s="76"/>
      <c r="C1040511" s="75"/>
    </row>
    <row r="1040512" spans="2:3" x14ac:dyDescent="0.25">
      <c r="B1040512" s="76"/>
      <c r="C1040512" s="75"/>
    </row>
    <row r="1040513" spans="2:3" x14ac:dyDescent="0.25">
      <c r="B1040513" s="76"/>
      <c r="C1040513" s="75"/>
    </row>
    <row r="1040514" spans="2:3" x14ac:dyDescent="0.25">
      <c r="B1040514" s="76"/>
      <c r="C1040514" s="75"/>
    </row>
    <row r="1040515" spans="2:3" x14ac:dyDescent="0.25">
      <c r="B1040515" s="76"/>
      <c r="C1040515" s="75"/>
    </row>
    <row r="1040516" spans="2:3" x14ac:dyDescent="0.25">
      <c r="B1040516" s="76"/>
      <c r="C1040516" s="75"/>
    </row>
    <row r="1040517" spans="2:3" x14ac:dyDescent="0.25">
      <c r="B1040517" s="76"/>
      <c r="C1040517" s="75"/>
    </row>
    <row r="1040518" spans="2:3" x14ac:dyDescent="0.25">
      <c r="B1040518" s="76"/>
      <c r="C1040518" s="75"/>
    </row>
    <row r="1040519" spans="2:3" x14ac:dyDescent="0.25">
      <c r="B1040519" s="76"/>
      <c r="C1040519" s="75"/>
    </row>
    <row r="1040520" spans="2:3" x14ac:dyDescent="0.25">
      <c r="B1040520" s="76"/>
      <c r="C1040520" s="75"/>
    </row>
    <row r="1040521" spans="2:3" x14ac:dyDescent="0.25">
      <c r="B1040521" s="76"/>
      <c r="C1040521" s="75"/>
    </row>
    <row r="1040631" spans="2:3" x14ac:dyDescent="0.25">
      <c r="B1040631" s="76"/>
      <c r="C1040631" s="75"/>
    </row>
    <row r="1040632" spans="2:3" x14ac:dyDescent="0.25">
      <c r="B1040632" s="76"/>
      <c r="C1040632" s="75"/>
    </row>
    <row r="1040633" spans="2:3" x14ac:dyDescent="0.25">
      <c r="B1040633" s="76"/>
      <c r="C1040633" s="75"/>
    </row>
    <row r="1040634" spans="2:3" x14ac:dyDescent="0.25">
      <c r="B1040634" s="76"/>
      <c r="C1040634" s="75"/>
    </row>
    <row r="1040635" spans="2:3" x14ac:dyDescent="0.25">
      <c r="B1040635" s="76"/>
      <c r="C1040635" s="75"/>
    </row>
    <row r="1040636" spans="2:3" x14ac:dyDescent="0.25">
      <c r="B1040636" s="76"/>
      <c r="C1040636" s="75"/>
    </row>
    <row r="1040637" spans="2:3" x14ac:dyDescent="0.25">
      <c r="B1040637" s="76"/>
      <c r="C1040637" s="75"/>
    </row>
    <row r="1040638" spans="2:3" x14ac:dyDescent="0.25">
      <c r="B1040638" s="76"/>
      <c r="C1040638" s="75"/>
    </row>
    <row r="1040639" spans="2:3" x14ac:dyDescent="0.25">
      <c r="B1040639" s="76"/>
      <c r="C1040639" s="75"/>
    </row>
    <row r="1040640" spans="2:3" x14ac:dyDescent="0.25">
      <c r="B1040640" s="76"/>
      <c r="C1040640" s="75"/>
    </row>
    <row r="1040641" spans="2:3" x14ac:dyDescent="0.25">
      <c r="B1040641" s="76"/>
      <c r="C1040641" s="75"/>
    </row>
    <row r="1040642" spans="2:3" x14ac:dyDescent="0.25">
      <c r="B1040642" s="76"/>
      <c r="C1040642" s="75"/>
    </row>
    <row r="1040643" spans="2:3" x14ac:dyDescent="0.25">
      <c r="B1040643" s="76"/>
      <c r="C1040643" s="75"/>
    </row>
    <row r="1040753" spans="2:3" x14ac:dyDescent="0.25">
      <c r="B1040753" s="76"/>
      <c r="C1040753" s="75"/>
    </row>
    <row r="1040754" spans="2:3" x14ac:dyDescent="0.25">
      <c r="B1040754" s="76"/>
      <c r="C1040754" s="75"/>
    </row>
    <row r="1040755" spans="2:3" x14ac:dyDescent="0.25">
      <c r="B1040755" s="76"/>
      <c r="C1040755" s="75"/>
    </row>
    <row r="1040756" spans="2:3" x14ac:dyDescent="0.25">
      <c r="B1040756" s="76"/>
      <c r="C1040756" s="75"/>
    </row>
    <row r="1040757" spans="2:3" x14ac:dyDescent="0.25">
      <c r="B1040757" s="76"/>
      <c r="C1040757" s="75"/>
    </row>
    <row r="1040758" spans="2:3" x14ac:dyDescent="0.25">
      <c r="B1040758" s="76"/>
      <c r="C1040758" s="75"/>
    </row>
    <row r="1040759" spans="2:3" x14ac:dyDescent="0.25">
      <c r="B1040759" s="76"/>
      <c r="C1040759" s="75"/>
    </row>
    <row r="1040760" spans="2:3" x14ac:dyDescent="0.25">
      <c r="B1040760" s="76"/>
      <c r="C1040760" s="75"/>
    </row>
    <row r="1040761" spans="2:3" x14ac:dyDescent="0.25">
      <c r="B1040761" s="76"/>
      <c r="C1040761" s="75"/>
    </row>
    <row r="1040762" spans="2:3" x14ac:dyDescent="0.25">
      <c r="B1040762" s="76"/>
      <c r="C1040762" s="75"/>
    </row>
    <row r="1040763" spans="2:3" x14ac:dyDescent="0.25">
      <c r="B1040763" s="76"/>
      <c r="C1040763" s="75"/>
    </row>
    <row r="1040764" spans="2:3" x14ac:dyDescent="0.25">
      <c r="B1040764" s="76"/>
      <c r="C1040764" s="75"/>
    </row>
    <row r="1040765" spans="2:3" x14ac:dyDescent="0.25">
      <c r="B1040765" s="76"/>
      <c r="C1040765" s="75"/>
    </row>
    <row r="1040875" spans="2:3" x14ac:dyDescent="0.25">
      <c r="B1040875" s="76"/>
      <c r="C1040875" s="75"/>
    </row>
    <row r="1040876" spans="2:3" x14ac:dyDescent="0.25">
      <c r="B1040876" s="76"/>
      <c r="C1040876" s="75"/>
    </row>
    <row r="1040877" spans="2:3" x14ac:dyDescent="0.25">
      <c r="B1040877" s="76"/>
      <c r="C1040877" s="75"/>
    </row>
    <row r="1040878" spans="2:3" x14ac:dyDescent="0.25">
      <c r="B1040878" s="76"/>
      <c r="C1040878" s="75"/>
    </row>
    <row r="1040879" spans="2:3" x14ac:dyDescent="0.25">
      <c r="B1040879" s="76"/>
      <c r="C1040879" s="75"/>
    </row>
    <row r="1040880" spans="2:3" x14ac:dyDescent="0.25">
      <c r="B1040880" s="76"/>
      <c r="C1040880" s="75"/>
    </row>
    <row r="1040881" spans="2:3" x14ac:dyDescent="0.25">
      <c r="B1040881" s="76"/>
      <c r="C1040881" s="75"/>
    </row>
    <row r="1040882" spans="2:3" x14ac:dyDescent="0.25">
      <c r="B1040882" s="76"/>
      <c r="C1040882" s="75"/>
    </row>
    <row r="1040883" spans="2:3" x14ac:dyDescent="0.25">
      <c r="B1040883" s="76"/>
      <c r="C1040883" s="75"/>
    </row>
    <row r="1040884" spans="2:3" x14ac:dyDescent="0.25">
      <c r="B1040884" s="76"/>
      <c r="C1040884" s="75"/>
    </row>
    <row r="1040885" spans="2:3" x14ac:dyDescent="0.25">
      <c r="B1040885" s="76"/>
      <c r="C1040885" s="75"/>
    </row>
    <row r="1040886" spans="2:3" x14ac:dyDescent="0.25">
      <c r="B1040886" s="76"/>
      <c r="C1040886" s="75"/>
    </row>
    <row r="1040887" spans="2:3" x14ac:dyDescent="0.25">
      <c r="B1040887" s="76"/>
      <c r="C1040887" s="75"/>
    </row>
    <row r="1040997" spans="2:3" x14ac:dyDescent="0.25">
      <c r="B1040997" s="76"/>
      <c r="C1040997" s="75"/>
    </row>
    <row r="1040998" spans="2:3" x14ac:dyDescent="0.25">
      <c r="B1040998" s="76"/>
      <c r="C1040998" s="75"/>
    </row>
    <row r="1040999" spans="2:3" x14ac:dyDescent="0.25">
      <c r="B1040999" s="76"/>
      <c r="C1040999" s="75"/>
    </row>
    <row r="1041000" spans="2:3" x14ac:dyDescent="0.25">
      <c r="B1041000" s="76"/>
      <c r="C1041000" s="75"/>
    </row>
    <row r="1041001" spans="2:3" x14ac:dyDescent="0.25">
      <c r="B1041001" s="76"/>
      <c r="C1041001" s="75"/>
    </row>
    <row r="1041002" spans="2:3" x14ac:dyDescent="0.25">
      <c r="B1041002" s="76"/>
      <c r="C1041002" s="75"/>
    </row>
    <row r="1041003" spans="2:3" x14ac:dyDescent="0.25">
      <c r="B1041003" s="76"/>
      <c r="C1041003" s="75"/>
    </row>
    <row r="1041004" spans="2:3" x14ac:dyDescent="0.25">
      <c r="B1041004" s="76"/>
      <c r="C1041004" s="75"/>
    </row>
    <row r="1041005" spans="2:3" x14ac:dyDescent="0.25">
      <c r="B1041005" s="76"/>
      <c r="C1041005" s="75"/>
    </row>
    <row r="1041006" spans="2:3" x14ac:dyDescent="0.25">
      <c r="B1041006" s="76"/>
      <c r="C1041006" s="75"/>
    </row>
    <row r="1041007" spans="2:3" x14ac:dyDescent="0.25">
      <c r="B1041007" s="76"/>
      <c r="C1041007" s="75"/>
    </row>
    <row r="1041008" spans="2:3" x14ac:dyDescent="0.25">
      <c r="B1041008" s="76"/>
      <c r="C1041008" s="75"/>
    </row>
    <row r="1041009" spans="2:3" x14ac:dyDescent="0.25">
      <c r="B1041009" s="76"/>
      <c r="C1041009" s="75"/>
    </row>
    <row r="1041119" spans="2:3" x14ac:dyDescent="0.25">
      <c r="B1041119" s="76"/>
      <c r="C1041119" s="75"/>
    </row>
    <row r="1041120" spans="2:3" x14ac:dyDescent="0.25">
      <c r="B1041120" s="76"/>
      <c r="C1041120" s="75"/>
    </row>
    <row r="1041121" spans="2:3" x14ac:dyDescent="0.25">
      <c r="B1041121" s="76"/>
      <c r="C1041121" s="75"/>
    </row>
    <row r="1041122" spans="2:3" x14ac:dyDescent="0.25">
      <c r="B1041122" s="76"/>
      <c r="C1041122" s="75"/>
    </row>
    <row r="1041123" spans="2:3" x14ac:dyDescent="0.25">
      <c r="B1041123" s="76"/>
      <c r="C1041123" s="75"/>
    </row>
    <row r="1041124" spans="2:3" x14ac:dyDescent="0.25">
      <c r="B1041124" s="76"/>
      <c r="C1041124" s="75"/>
    </row>
    <row r="1041125" spans="2:3" x14ac:dyDescent="0.25">
      <c r="B1041125" s="76"/>
      <c r="C1041125" s="75"/>
    </row>
    <row r="1041126" spans="2:3" x14ac:dyDescent="0.25">
      <c r="B1041126" s="76"/>
      <c r="C1041126" s="75"/>
    </row>
    <row r="1041127" spans="2:3" x14ac:dyDescent="0.25">
      <c r="B1041127" s="76"/>
      <c r="C1041127" s="75"/>
    </row>
    <row r="1041128" spans="2:3" x14ac:dyDescent="0.25">
      <c r="B1041128" s="76"/>
      <c r="C1041128" s="75"/>
    </row>
    <row r="1041129" spans="2:3" x14ac:dyDescent="0.25">
      <c r="B1041129" s="76"/>
      <c r="C1041129" s="75"/>
    </row>
    <row r="1041130" spans="2:3" x14ac:dyDescent="0.25">
      <c r="B1041130" s="76"/>
      <c r="C1041130" s="75"/>
    </row>
    <row r="1041131" spans="2:3" x14ac:dyDescent="0.25">
      <c r="B1041131" s="76"/>
      <c r="C1041131" s="75"/>
    </row>
    <row r="1041241" spans="2:3" x14ac:dyDescent="0.25">
      <c r="B1041241" s="76"/>
      <c r="C1041241" s="75"/>
    </row>
    <row r="1041242" spans="2:3" x14ac:dyDescent="0.25">
      <c r="B1041242" s="76"/>
      <c r="C1041242" s="75"/>
    </row>
    <row r="1041243" spans="2:3" x14ac:dyDescent="0.25">
      <c r="B1041243" s="76"/>
      <c r="C1041243" s="75"/>
    </row>
    <row r="1041244" spans="2:3" x14ac:dyDescent="0.25">
      <c r="B1041244" s="76"/>
      <c r="C1041244" s="75"/>
    </row>
    <row r="1041245" spans="2:3" x14ac:dyDescent="0.25">
      <c r="B1041245" s="76"/>
      <c r="C1041245" s="75"/>
    </row>
    <row r="1041246" spans="2:3" x14ac:dyDescent="0.25">
      <c r="B1041246" s="76"/>
      <c r="C1041246" s="75"/>
    </row>
    <row r="1041247" spans="2:3" x14ac:dyDescent="0.25">
      <c r="B1041247" s="76"/>
      <c r="C1041247" s="75"/>
    </row>
    <row r="1041248" spans="2:3" x14ac:dyDescent="0.25">
      <c r="B1041248" s="76"/>
      <c r="C1041248" s="75"/>
    </row>
    <row r="1041249" spans="2:3" x14ac:dyDescent="0.25">
      <c r="B1041249" s="76"/>
      <c r="C1041249" s="75"/>
    </row>
    <row r="1041250" spans="2:3" x14ac:dyDescent="0.25">
      <c r="B1041250" s="76"/>
      <c r="C1041250" s="75"/>
    </row>
    <row r="1041251" spans="2:3" x14ac:dyDescent="0.25">
      <c r="B1041251" s="76"/>
      <c r="C1041251" s="75"/>
    </row>
    <row r="1041252" spans="2:3" x14ac:dyDescent="0.25">
      <c r="B1041252" s="76"/>
      <c r="C1041252" s="75"/>
    </row>
    <row r="1041253" spans="2:3" x14ac:dyDescent="0.25">
      <c r="B1041253" s="76"/>
      <c r="C1041253" s="75"/>
    </row>
    <row r="1041363" spans="2:3" x14ac:dyDescent="0.25">
      <c r="B1041363" s="76"/>
      <c r="C1041363" s="75"/>
    </row>
    <row r="1041364" spans="2:3" x14ac:dyDescent="0.25">
      <c r="B1041364" s="76"/>
      <c r="C1041364" s="75"/>
    </row>
    <row r="1041365" spans="2:3" x14ac:dyDescent="0.25">
      <c r="B1041365" s="76"/>
      <c r="C1041365" s="75"/>
    </row>
    <row r="1041366" spans="2:3" x14ac:dyDescent="0.25">
      <c r="B1041366" s="76"/>
      <c r="C1041366" s="75"/>
    </row>
    <row r="1041367" spans="2:3" x14ac:dyDescent="0.25">
      <c r="B1041367" s="76"/>
      <c r="C1041367" s="75"/>
    </row>
    <row r="1041368" spans="2:3" x14ac:dyDescent="0.25">
      <c r="B1041368" s="76"/>
      <c r="C1041368" s="75"/>
    </row>
    <row r="1041369" spans="2:3" x14ac:dyDescent="0.25">
      <c r="B1041369" s="76"/>
      <c r="C1041369" s="75"/>
    </row>
    <row r="1041370" spans="2:3" x14ac:dyDescent="0.25">
      <c r="B1041370" s="76"/>
      <c r="C1041370" s="75"/>
    </row>
    <row r="1041371" spans="2:3" x14ac:dyDescent="0.25">
      <c r="B1041371" s="76"/>
      <c r="C1041371" s="75"/>
    </row>
    <row r="1041372" spans="2:3" x14ac:dyDescent="0.25">
      <c r="B1041372" s="76"/>
      <c r="C1041372" s="75"/>
    </row>
    <row r="1041373" spans="2:3" x14ac:dyDescent="0.25">
      <c r="B1041373" s="76"/>
      <c r="C1041373" s="75"/>
    </row>
    <row r="1041374" spans="2:3" x14ac:dyDescent="0.25">
      <c r="B1041374" s="76"/>
      <c r="C1041374" s="75"/>
    </row>
    <row r="1041375" spans="2:3" x14ac:dyDescent="0.25">
      <c r="B1041375" s="76"/>
      <c r="C1041375" s="75"/>
    </row>
    <row r="1041485" spans="2:3" x14ac:dyDescent="0.25">
      <c r="B1041485" s="76"/>
      <c r="C1041485" s="75"/>
    </row>
    <row r="1041486" spans="2:3" x14ac:dyDescent="0.25">
      <c r="B1041486" s="76"/>
      <c r="C1041486" s="75"/>
    </row>
    <row r="1041487" spans="2:3" x14ac:dyDescent="0.25">
      <c r="B1041487" s="76"/>
      <c r="C1041487" s="75"/>
    </row>
    <row r="1041488" spans="2:3" x14ac:dyDescent="0.25">
      <c r="B1041488" s="76"/>
      <c r="C1041488" s="75"/>
    </row>
    <row r="1041489" spans="2:3" x14ac:dyDescent="0.25">
      <c r="B1041489" s="76"/>
      <c r="C1041489" s="75"/>
    </row>
    <row r="1041490" spans="2:3" x14ac:dyDescent="0.25">
      <c r="B1041490" s="76"/>
      <c r="C1041490" s="75"/>
    </row>
    <row r="1041491" spans="2:3" x14ac:dyDescent="0.25">
      <c r="B1041491" s="76"/>
      <c r="C1041491" s="75"/>
    </row>
    <row r="1041492" spans="2:3" x14ac:dyDescent="0.25">
      <c r="B1041492" s="76"/>
      <c r="C1041492" s="75"/>
    </row>
    <row r="1041493" spans="2:3" x14ac:dyDescent="0.25">
      <c r="B1041493" s="76"/>
      <c r="C1041493" s="75"/>
    </row>
    <row r="1041494" spans="2:3" x14ac:dyDescent="0.25">
      <c r="B1041494" s="76"/>
      <c r="C1041494" s="75"/>
    </row>
    <row r="1041495" spans="2:3" x14ac:dyDescent="0.25">
      <c r="B1041495" s="76"/>
      <c r="C1041495" s="75"/>
    </row>
    <row r="1041496" spans="2:3" x14ac:dyDescent="0.25">
      <c r="B1041496" s="76"/>
      <c r="C1041496" s="75"/>
    </row>
    <row r="1041497" spans="2:3" x14ac:dyDescent="0.25">
      <c r="B1041497" s="76"/>
      <c r="C1041497" s="75"/>
    </row>
    <row r="1041607" spans="2:3" x14ac:dyDescent="0.25">
      <c r="B1041607" s="76"/>
      <c r="C1041607" s="75"/>
    </row>
    <row r="1041608" spans="2:3" x14ac:dyDescent="0.25">
      <c r="B1041608" s="76"/>
      <c r="C1041608" s="75"/>
    </row>
    <row r="1041609" spans="2:3" x14ac:dyDescent="0.25">
      <c r="B1041609" s="76"/>
      <c r="C1041609" s="75"/>
    </row>
    <row r="1041610" spans="2:3" x14ac:dyDescent="0.25">
      <c r="B1041610" s="76"/>
      <c r="C1041610" s="75"/>
    </row>
    <row r="1041611" spans="2:3" x14ac:dyDescent="0.25">
      <c r="B1041611" s="76"/>
      <c r="C1041611" s="75"/>
    </row>
    <row r="1041612" spans="2:3" x14ac:dyDescent="0.25">
      <c r="B1041612" s="76"/>
      <c r="C1041612" s="75"/>
    </row>
    <row r="1041613" spans="2:3" x14ac:dyDescent="0.25">
      <c r="B1041613" s="76"/>
      <c r="C1041613" s="75"/>
    </row>
    <row r="1041614" spans="2:3" x14ac:dyDescent="0.25">
      <c r="B1041614" s="76"/>
      <c r="C1041614" s="75"/>
    </row>
    <row r="1041615" spans="2:3" x14ac:dyDescent="0.25">
      <c r="B1041615" s="76"/>
      <c r="C1041615" s="75"/>
    </row>
    <row r="1041616" spans="2:3" x14ac:dyDescent="0.25">
      <c r="B1041616" s="76"/>
      <c r="C1041616" s="75"/>
    </row>
    <row r="1041617" spans="2:3" x14ac:dyDescent="0.25">
      <c r="B1041617" s="76"/>
      <c r="C1041617" s="75"/>
    </row>
    <row r="1041618" spans="2:3" x14ac:dyDescent="0.25">
      <c r="B1041618" s="76"/>
      <c r="C1041618" s="75"/>
    </row>
    <row r="1041619" spans="2:3" x14ac:dyDescent="0.25">
      <c r="B1041619" s="76"/>
      <c r="C1041619" s="75"/>
    </row>
    <row r="1041729" spans="2:3" x14ac:dyDescent="0.25">
      <c r="B1041729" s="76"/>
      <c r="C1041729" s="75"/>
    </row>
    <row r="1041730" spans="2:3" x14ac:dyDescent="0.25">
      <c r="B1041730" s="76"/>
      <c r="C1041730" s="75"/>
    </row>
    <row r="1041731" spans="2:3" x14ac:dyDescent="0.25">
      <c r="B1041731" s="76"/>
      <c r="C1041731" s="75"/>
    </row>
    <row r="1041732" spans="2:3" x14ac:dyDescent="0.25">
      <c r="B1041732" s="76"/>
      <c r="C1041732" s="75"/>
    </row>
    <row r="1041733" spans="2:3" x14ac:dyDescent="0.25">
      <c r="B1041733" s="76"/>
      <c r="C1041733" s="75"/>
    </row>
    <row r="1041734" spans="2:3" x14ac:dyDescent="0.25">
      <c r="B1041734" s="76"/>
      <c r="C1041734" s="75"/>
    </row>
    <row r="1041735" spans="2:3" x14ac:dyDescent="0.25">
      <c r="B1041735" s="76"/>
      <c r="C1041735" s="75"/>
    </row>
    <row r="1041736" spans="2:3" x14ac:dyDescent="0.25">
      <c r="B1041736" s="76"/>
      <c r="C1041736" s="75"/>
    </row>
    <row r="1041737" spans="2:3" x14ac:dyDescent="0.25">
      <c r="B1041737" s="76"/>
      <c r="C1041737" s="75"/>
    </row>
    <row r="1041738" spans="2:3" x14ac:dyDescent="0.25">
      <c r="B1041738" s="76"/>
      <c r="C1041738" s="75"/>
    </row>
    <row r="1041739" spans="2:3" x14ac:dyDescent="0.25">
      <c r="B1041739" s="76"/>
      <c r="C1041739" s="75"/>
    </row>
    <row r="1041740" spans="2:3" x14ac:dyDescent="0.25">
      <c r="B1041740" s="76"/>
      <c r="C1041740" s="75"/>
    </row>
    <row r="1041741" spans="2:3" x14ac:dyDescent="0.25">
      <c r="B1041741" s="76"/>
      <c r="C1041741" s="75"/>
    </row>
    <row r="1041851" spans="2:3" x14ac:dyDescent="0.25">
      <c r="B1041851" s="76"/>
      <c r="C1041851" s="75"/>
    </row>
    <row r="1041852" spans="2:3" x14ac:dyDescent="0.25">
      <c r="B1041852" s="76"/>
      <c r="C1041852" s="75"/>
    </row>
    <row r="1041853" spans="2:3" x14ac:dyDescent="0.25">
      <c r="B1041853" s="76"/>
      <c r="C1041853" s="75"/>
    </row>
    <row r="1041854" spans="2:3" x14ac:dyDescent="0.25">
      <c r="B1041854" s="76"/>
      <c r="C1041854" s="75"/>
    </row>
    <row r="1041855" spans="2:3" x14ac:dyDescent="0.25">
      <c r="B1041855" s="76"/>
      <c r="C1041855" s="75"/>
    </row>
    <row r="1041856" spans="2:3" x14ac:dyDescent="0.25">
      <c r="B1041856" s="76"/>
      <c r="C1041856" s="75"/>
    </row>
    <row r="1041857" spans="2:3" x14ac:dyDescent="0.25">
      <c r="B1041857" s="76"/>
      <c r="C1041857" s="75"/>
    </row>
    <row r="1041858" spans="2:3" x14ac:dyDescent="0.25">
      <c r="B1041858" s="76"/>
      <c r="C1041858" s="75"/>
    </row>
    <row r="1041859" spans="2:3" x14ac:dyDescent="0.25">
      <c r="B1041859" s="76"/>
      <c r="C1041859" s="75"/>
    </row>
    <row r="1041860" spans="2:3" x14ac:dyDescent="0.25">
      <c r="B1041860" s="76"/>
      <c r="C1041860" s="75"/>
    </row>
    <row r="1041861" spans="2:3" x14ac:dyDescent="0.25">
      <c r="B1041861" s="76"/>
      <c r="C1041861" s="75"/>
    </row>
    <row r="1041862" spans="2:3" x14ac:dyDescent="0.25">
      <c r="B1041862" s="76"/>
      <c r="C1041862" s="75"/>
    </row>
    <row r="1041863" spans="2:3" x14ac:dyDescent="0.25">
      <c r="B1041863" s="76"/>
      <c r="C1041863" s="75"/>
    </row>
    <row r="1041973" spans="2:3" x14ac:dyDescent="0.25">
      <c r="B1041973" s="76"/>
      <c r="C1041973" s="75"/>
    </row>
    <row r="1041974" spans="2:3" x14ac:dyDescent="0.25">
      <c r="B1041974" s="76"/>
      <c r="C1041974" s="75"/>
    </row>
    <row r="1041975" spans="2:3" x14ac:dyDescent="0.25">
      <c r="B1041975" s="76"/>
      <c r="C1041975" s="75"/>
    </row>
    <row r="1041976" spans="2:3" x14ac:dyDescent="0.25">
      <c r="B1041976" s="76"/>
      <c r="C1041976" s="75"/>
    </row>
    <row r="1041977" spans="2:3" x14ac:dyDescent="0.25">
      <c r="B1041977" s="76"/>
      <c r="C1041977" s="75"/>
    </row>
    <row r="1041978" spans="2:3" x14ac:dyDescent="0.25">
      <c r="B1041978" s="76"/>
      <c r="C1041978" s="75"/>
    </row>
    <row r="1041979" spans="2:3" x14ac:dyDescent="0.25">
      <c r="B1041979" s="76"/>
      <c r="C1041979" s="75"/>
    </row>
    <row r="1041980" spans="2:3" x14ac:dyDescent="0.25">
      <c r="B1041980" s="76"/>
      <c r="C1041980" s="75"/>
    </row>
    <row r="1041981" spans="2:3" x14ac:dyDescent="0.25">
      <c r="B1041981" s="76"/>
      <c r="C1041981" s="75"/>
    </row>
    <row r="1041982" spans="2:3" x14ac:dyDescent="0.25">
      <c r="B1041982" s="76"/>
      <c r="C1041982" s="75"/>
    </row>
    <row r="1041983" spans="2:3" x14ac:dyDescent="0.25">
      <c r="B1041983" s="76"/>
      <c r="C1041983" s="75"/>
    </row>
    <row r="1041984" spans="2:3" x14ac:dyDescent="0.25">
      <c r="B1041984" s="76"/>
      <c r="C1041984" s="75"/>
    </row>
    <row r="1041985" spans="2:3" x14ac:dyDescent="0.25">
      <c r="B1041985" s="76"/>
      <c r="C1041985" s="75"/>
    </row>
    <row r="1042095" spans="2:3" x14ac:dyDescent="0.25">
      <c r="B1042095" s="76"/>
      <c r="C1042095" s="75"/>
    </row>
    <row r="1042096" spans="2:3" x14ac:dyDescent="0.25">
      <c r="B1042096" s="76"/>
      <c r="C1042096" s="75"/>
    </row>
    <row r="1042097" spans="2:3" x14ac:dyDescent="0.25">
      <c r="B1042097" s="76"/>
      <c r="C1042097" s="75"/>
    </row>
    <row r="1042098" spans="2:3" x14ac:dyDescent="0.25">
      <c r="B1042098" s="76"/>
      <c r="C1042098" s="75"/>
    </row>
    <row r="1042099" spans="2:3" x14ac:dyDescent="0.25">
      <c r="B1042099" s="76"/>
      <c r="C1042099" s="75"/>
    </row>
    <row r="1042100" spans="2:3" x14ac:dyDescent="0.25">
      <c r="B1042100" s="76"/>
      <c r="C1042100" s="75"/>
    </row>
    <row r="1042101" spans="2:3" x14ac:dyDescent="0.25">
      <c r="B1042101" s="76"/>
      <c r="C1042101" s="75"/>
    </row>
    <row r="1042102" spans="2:3" x14ac:dyDescent="0.25">
      <c r="B1042102" s="76"/>
      <c r="C1042102" s="75"/>
    </row>
    <row r="1042103" spans="2:3" x14ac:dyDescent="0.25">
      <c r="B1042103" s="76"/>
      <c r="C1042103" s="75"/>
    </row>
    <row r="1042104" spans="2:3" x14ac:dyDescent="0.25">
      <c r="B1042104" s="76"/>
      <c r="C1042104" s="75"/>
    </row>
    <row r="1042105" spans="2:3" x14ac:dyDescent="0.25">
      <c r="B1042105" s="76"/>
      <c r="C1042105" s="75"/>
    </row>
    <row r="1042106" spans="2:3" x14ac:dyDescent="0.25">
      <c r="B1042106" s="76"/>
      <c r="C1042106" s="75"/>
    </row>
    <row r="1042107" spans="2:3" x14ac:dyDescent="0.25">
      <c r="B1042107" s="76"/>
      <c r="C1042107" s="75"/>
    </row>
    <row r="1042217" spans="2:3" x14ac:dyDescent="0.25">
      <c r="B1042217" s="76"/>
      <c r="C1042217" s="75"/>
    </row>
    <row r="1042218" spans="2:3" x14ac:dyDescent="0.25">
      <c r="B1042218" s="76"/>
      <c r="C1042218" s="75"/>
    </row>
    <row r="1042219" spans="2:3" x14ac:dyDescent="0.25">
      <c r="B1042219" s="76"/>
      <c r="C1042219" s="75"/>
    </row>
    <row r="1042220" spans="2:3" x14ac:dyDescent="0.25">
      <c r="B1042220" s="76"/>
      <c r="C1042220" s="75"/>
    </row>
    <row r="1042221" spans="2:3" x14ac:dyDescent="0.25">
      <c r="B1042221" s="76"/>
      <c r="C1042221" s="75"/>
    </row>
    <row r="1042222" spans="2:3" x14ac:dyDescent="0.25">
      <c r="B1042222" s="76"/>
      <c r="C1042222" s="75"/>
    </row>
    <row r="1042223" spans="2:3" x14ac:dyDescent="0.25">
      <c r="B1042223" s="76"/>
      <c r="C1042223" s="75"/>
    </row>
    <row r="1042224" spans="2:3" x14ac:dyDescent="0.25">
      <c r="B1042224" s="76"/>
      <c r="C1042224" s="75"/>
    </row>
    <row r="1042225" spans="2:3" x14ac:dyDescent="0.25">
      <c r="B1042225" s="76"/>
      <c r="C1042225" s="75"/>
    </row>
    <row r="1042226" spans="2:3" x14ac:dyDescent="0.25">
      <c r="B1042226" s="76"/>
      <c r="C1042226" s="75"/>
    </row>
    <row r="1042227" spans="2:3" x14ac:dyDescent="0.25">
      <c r="B1042227" s="76"/>
      <c r="C1042227" s="75"/>
    </row>
    <row r="1042228" spans="2:3" x14ac:dyDescent="0.25">
      <c r="B1042228" s="76"/>
      <c r="C1042228" s="75"/>
    </row>
    <row r="1042229" spans="2:3" x14ac:dyDescent="0.25">
      <c r="B1042229" s="76"/>
      <c r="C1042229" s="75"/>
    </row>
    <row r="1042339" spans="2:3" x14ac:dyDescent="0.25">
      <c r="B1042339" s="76"/>
      <c r="C1042339" s="75"/>
    </row>
    <row r="1042340" spans="2:3" x14ac:dyDescent="0.25">
      <c r="B1042340" s="76"/>
      <c r="C1042340" s="75"/>
    </row>
    <row r="1042341" spans="2:3" x14ac:dyDescent="0.25">
      <c r="B1042341" s="76"/>
      <c r="C1042341" s="75"/>
    </row>
    <row r="1042342" spans="2:3" x14ac:dyDescent="0.25">
      <c r="B1042342" s="76"/>
      <c r="C1042342" s="75"/>
    </row>
    <row r="1042343" spans="2:3" x14ac:dyDescent="0.25">
      <c r="B1042343" s="76"/>
      <c r="C1042343" s="75"/>
    </row>
    <row r="1042344" spans="2:3" x14ac:dyDescent="0.25">
      <c r="B1042344" s="76"/>
      <c r="C1042344" s="75"/>
    </row>
    <row r="1042345" spans="2:3" x14ac:dyDescent="0.25">
      <c r="B1042345" s="76"/>
      <c r="C1042345" s="75"/>
    </row>
    <row r="1042346" spans="2:3" x14ac:dyDescent="0.25">
      <c r="B1042346" s="76"/>
      <c r="C1042346" s="75"/>
    </row>
    <row r="1042347" spans="2:3" x14ac:dyDescent="0.25">
      <c r="B1042347" s="76"/>
      <c r="C1042347" s="75"/>
    </row>
    <row r="1042348" spans="2:3" x14ac:dyDescent="0.25">
      <c r="B1042348" s="76"/>
      <c r="C1042348" s="75"/>
    </row>
    <row r="1042349" spans="2:3" x14ac:dyDescent="0.25">
      <c r="B1042349" s="76"/>
      <c r="C1042349" s="75"/>
    </row>
    <row r="1042350" spans="2:3" x14ac:dyDescent="0.25">
      <c r="B1042350" s="76"/>
      <c r="C1042350" s="75"/>
    </row>
    <row r="1042351" spans="2:3" x14ac:dyDescent="0.25">
      <c r="B1042351" s="76"/>
      <c r="C1042351" s="75"/>
    </row>
    <row r="1042461" spans="2:3" x14ac:dyDescent="0.25">
      <c r="B1042461" s="76"/>
      <c r="C1042461" s="75"/>
    </row>
    <row r="1042462" spans="2:3" x14ac:dyDescent="0.25">
      <c r="B1042462" s="76"/>
      <c r="C1042462" s="75"/>
    </row>
    <row r="1042463" spans="2:3" x14ac:dyDescent="0.25">
      <c r="B1042463" s="76"/>
      <c r="C1042463" s="75"/>
    </row>
    <row r="1042464" spans="2:3" x14ac:dyDescent="0.25">
      <c r="B1042464" s="76"/>
      <c r="C1042464" s="75"/>
    </row>
    <row r="1042465" spans="2:3" x14ac:dyDescent="0.25">
      <c r="B1042465" s="76"/>
      <c r="C1042465" s="75"/>
    </row>
    <row r="1042466" spans="2:3" x14ac:dyDescent="0.25">
      <c r="B1042466" s="76"/>
      <c r="C1042466" s="75"/>
    </row>
    <row r="1042467" spans="2:3" x14ac:dyDescent="0.25">
      <c r="B1042467" s="76"/>
      <c r="C1042467" s="75"/>
    </row>
    <row r="1042468" spans="2:3" x14ac:dyDescent="0.25">
      <c r="B1042468" s="76"/>
      <c r="C1042468" s="75"/>
    </row>
    <row r="1042469" spans="2:3" x14ac:dyDescent="0.25">
      <c r="B1042469" s="76"/>
      <c r="C1042469" s="75"/>
    </row>
    <row r="1042470" spans="2:3" x14ac:dyDescent="0.25">
      <c r="B1042470" s="76"/>
      <c r="C1042470" s="75"/>
    </row>
    <row r="1042471" spans="2:3" x14ac:dyDescent="0.25">
      <c r="B1042471" s="76"/>
      <c r="C1042471" s="75"/>
    </row>
    <row r="1042472" spans="2:3" x14ac:dyDescent="0.25">
      <c r="B1042472" s="76"/>
      <c r="C1042472" s="75"/>
    </row>
    <row r="1042473" spans="2:3" x14ac:dyDescent="0.25">
      <c r="B1042473" s="76"/>
      <c r="C1042473" s="75"/>
    </row>
    <row r="1042583" spans="2:3" x14ac:dyDescent="0.25">
      <c r="B1042583" s="76"/>
      <c r="C1042583" s="75"/>
    </row>
    <row r="1042584" spans="2:3" x14ac:dyDescent="0.25">
      <c r="B1042584" s="76"/>
      <c r="C1042584" s="75"/>
    </row>
    <row r="1042585" spans="2:3" x14ac:dyDescent="0.25">
      <c r="B1042585" s="76"/>
      <c r="C1042585" s="75"/>
    </row>
    <row r="1042586" spans="2:3" x14ac:dyDescent="0.25">
      <c r="B1042586" s="76"/>
      <c r="C1042586" s="75"/>
    </row>
    <row r="1042587" spans="2:3" x14ac:dyDescent="0.25">
      <c r="B1042587" s="76"/>
      <c r="C1042587" s="75"/>
    </row>
    <row r="1042588" spans="2:3" x14ac:dyDescent="0.25">
      <c r="B1042588" s="76"/>
      <c r="C1042588" s="75"/>
    </row>
    <row r="1042589" spans="2:3" x14ac:dyDescent="0.25">
      <c r="B1042589" s="76"/>
      <c r="C1042589" s="75"/>
    </row>
    <row r="1042590" spans="2:3" x14ac:dyDescent="0.25">
      <c r="B1042590" s="76"/>
      <c r="C1042590" s="75"/>
    </row>
    <row r="1042591" spans="2:3" x14ac:dyDescent="0.25">
      <c r="B1042591" s="76"/>
      <c r="C1042591" s="75"/>
    </row>
    <row r="1042592" spans="2:3" x14ac:dyDescent="0.25">
      <c r="B1042592" s="76"/>
      <c r="C1042592" s="75"/>
    </row>
    <row r="1042593" spans="2:3" x14ac:dyDescent="0.25">
      <c r="B1042593" s="76"/>
      <c r="C1042593" s="75"/>
    </row>
    <row r="1042594" spans="2:3" x14ac:dyDescent="0.25">
      <c r="B1042594" s="76"/>
      <c r="C1042594" s="75"/>
    </row>
    <row r="1042595" spans="2:3" x14ac:dyDescent="0.25">
      <c r="B1042595" s="76"/>
      <c r="C1042595" s="75"/>
    </row>
    <row r="1042705" spans="2:3" x14ac:dyDescent="0.25">
      <c r="B1042705" s="76"/>
      <c r="C1042705" s="75"/>
    </row>
    <row r="1042706" spans="2:3" x14ac:dyDescent="0.25">
      <c r="B1042706" s="76"/>
      <c r="C1042706" s="75"/>
    </row>
    <row r="1042707" spans="2:3" x14ac:dyDescent="0.25">
      <c r="B1042707" s="76"/>
      <c r="C1042707" s="75"/>
    </row>
    <row r="1042708" spans="2:3" x14ac:dyDescent="0.25">
      <c r="B1042708" s="76"/>
      <c r="C1042708" s="75"/>
    </row>
    <row r="1042709" spans="2:3" x14ac:dyDescent="0.25">
      <c r="B1042709" s="76"/>
      <c r="C1042709" s="75"/>
    </row>
    <row r="1042710" spans="2:3" x14ac:dyDescent="0.25">
      <c r="B1042710" s="76"/>
      <c r="C1042710" s="75"/>
    </row>
    <row r="1042711" spans="2:3" x14ac:dyDescent="0.25">
      <c r="B1042711" s="76"/>
      <c r="C1042711" s="75"/>
    </row>
    <row r="1042712" spans="2:3" x14ac:dyDescent="0.25">
      <c r="B1042712" s="76"/>
      <c r="C1042712" s="75"/>
    </row>
    <row r="1042713" spans="2:3" x14ac:dyDescent="0.25">
      <c r="B1042713" s="76"/>
      <c r="C1042713" s="75"/>
    </row>
    <row r="1042714" spans="2:3" x14ac:dyDescent="0.25">
      <c r="B1042714" s="76"/>
      <c r="C1042714" s="75"/>
    </row>
    <row r="1042715" spans="2:3" x14ac:dyDescent="0.25">
      <c r="B1042715" s="76"/>
      <c r="C1042715" s="75"/>
    </row>
    <row r="1042716" spans="2:3" x14ac:dyDescent="0.25">
      <c r="B1042716" s="76"/>
      <c r="C1042716" s="75"/>
    </row>
    <row r="1042717" spans="2:3" x14ac:dyDescent="0.25">
      <c r="B1042717" s="76"/>
      <c r="C1042717" s="75"/>
    </row>
    <row r="1042827" spans="2:3" x14ac:dyDescent="0.25">
      <c r="B1042827" s="76"/>
      <c r="C1042827" s="75"/>
    </row>
    <row r="1042828" spans="2:3" x14ac:dyDescent="0.25">
      <c r="B1042828" s="76"/>
      <c r="C1042828" s="75"/>
    </row>
    <row r="1042829" spans="2:3" x14ac:dyDescent="0.25">
      <c r="B1042829" s="76"/>
      <c r="C1042829" s="75"/>
    </row>
    <row r="1042830" spans="2:3" x14ac:dyDescent="0.25">
      <c r="B1042830" s="76"/>
      <c r="C1042830" s="75"/>
    </row>
    <row r="1042831" spans="2:3" x14ac:dyDescent="0.25">
      <c r="B1042831" s="76"/>
      <c r="C1042831" s="75"/>
    </row>
    <row r="1042832" spans="2:3" x14ac:dyDescent="0.25">
      <c r="B1042832" s="76"/>
      <c r="C1042832" s="75"/>
    </row>
    <row r="1042833" spans="2:3" x14ac:dyDescent="0.25">
      <c r="B1042833" s="76"/>
      <c r="C1042833" s="75"/>
    </row>
    <row r="1042834" spans="2:3" x14ac:dyDescent="0.25">
      <c r="B1042834" s="76"/>
      <c r="C1042834" s="75"/>
    </row>
    <row r="1042835" spans="2:3" x14ac:dyDescent="0.25">
      <c r="B1042835" s="76"/>
      <c r="C1042835" s="75"/>
    </row>
    <row r="1042836" spans="2:3" x14ac:dyDescent="0.25">
      <c r="B1042836" s="76"/>
      <c r="C1042836" s="75"/>
    </row>
    <row r="1042837" spans="2:3" x14ac:dyDescent="0.25">
      <c r="B1042837" s="76"/>
      <c r="C1042837" s="75"/>
    </row>
    <row r="1042838" spans="2:3" x14ac:dyDescent="0.25">
      <c r="B1042838" s="76"/>
      <c r="C1042838" s="75"/>
    </row>
    <row r="1042839" spans="2:3" x14ac:dyDescent="0.25">
      <c r="B1042839" s="76"/>
      <c r="C1042839" s="75"/>
    </row>
    <row r="1042949" spans="2:3" x14ac:dyDescent="0.25">
      <c r="B1042949" s="76"/>
      <c r="C1042949" s="75"/>
    </row>
    <row r="1042950" spans="2:3" x14ac:dyDescent="0.25">
      <c r="B1042950" s="76"/>
      <c r="C1042950" s="75"/>
    </row>
    <row r="1042951" spans="2:3" x14ac:dyDescent="0.25">
      <c r="B1042951" s="76"/>
      <c r="C1042951" s="75"/>
    </row>
    <row r="1042952" spans="2:3" x14ac:dyDescent="0.25">
      <c r="B1042952" s="76"/>
      <c r="C1042952" s="75"/>
    </row>
    <row r="1042953" spans="2:3" x14ac:dyDescent="0.25">
      <c r="B1042953" s="76"/>
      <c r="C1042953" s="75"/>
    </row>
    <row r="1042954" spans="2:3" x14ac:dyDescent="0.25">
      <c r="B1042954" s="76"/>
      <c r="C1042954" s="75"/>
    </row>
    <row r="1042955" spans="2:3" x14ac:dyDescent="0.25">
      <c r="B1042955" s="76"/>
      <c r="C1042955" s="75"/>
    </row>
    <row r="1042956" spans="2:3" x14ac:dyDescent="0.25">
      <c r="B1042956" s="76"/>
      <c r="C1042956" s="75"/>
    </row>
    <row r="1042957" spans="2:3" x14ac:dyDescent="0.25">
      <c r="B1042957" s="76"/>
      <c r="C1042957" s="75"/>
    </row>
    <row r="1042958" spans="2:3" x14ac:dyDescent="0.25">
      <c r="B1042958" s="76"/>
      <c r="C1042958" s="75"/>
    </row>
    <row r="1042959" spans="2:3" x14ac:dyDescent="0.25">
      <c r="B1042959" s="76"/>
      <c r="C1042959" s="75"/>
    </row>
    <row r="1042960" spans="2:3" x14ac:dyDescent="0.25">
      <c r="B1042960" s="76"/>
      <c r="C1042960" s="75"/>
    </row>
    <row r="1042961" spans="2:3" x14ac:dyDescent="0.25">
      <c r="B1042961" s="76"/>
      <c r="C1042961" s="75"/>
    </row>
    <row r="1043071" spans="2:3" x14ac:dyDescent="0.25">
      <c r="B1043071" s="76"/>
      <c r="C1043071" s="75"/>
    </row>
    <row r="1043072" spans="2:3" x14ac:dyDescent="0.25">
      <c r="B1043072" s="76"/>
      <c r="C1043072" s="75"/>
    </row>
    <row r="1043073" spans="2:3" x14ac:dyDescent="0.25">
      <c r="B1043073" s="76"/>
      <c r="C1043073" s="75"/>
    </row>
    <row r="1043074" spans="2:3" x14ac:dyDescent="0.25">
      <c r="B1043074" s="76"/>
      <c r="C1043074" s="75"/>
    </row>
    <row r="1043075" spans="2:3" x14ac:dyDescent="0.25">
      <c r="B1043075" s="76"/>
      <c r="C1043075" s="75"/>
    </row>
    <row r="1043076" spans="2:3" x14ac:dyDescent="0.25">
      <c r="B1043076" s="76"/>
      <c r="C1043076" s="75"/>
    </row>
    <row r="1043077" spans="2:3" x14ac:dyDescent="0.25">
      <c r="B1043077" s="76"/>
      <c r="C1043077" s="75"/>
    </row>
    <row r="1043078" spans="2:3" x14ac:dyDescent="0.25">
      <c r="B1043078" s="76"/>
      <c r="C1043078" s="75"/>
    </row>
    <row r="1043079" spans="2:3" x14ac:dyDescent="0.25">
      <c r="B1043079" s="76"/>
      <c r="C1043079" s="75"/>
    </row>
    <row r="1043080" spans="2:3" x14ac:dyDescent="0.25">
      <c r="B1043080" s="76"/>
      <c r="C1043080" s="75"/>
    </row>
    <row r="1043081" spans="2:3" x14ac:dyDescent="0.25">
      <c r="B1043081" s="76"/>
      <c r="C1043081" s="75"/>
    </row>
    <row r="1043082" spans="2:3" x14ac:dyDescent="0.25">
      <c r="B1043082" s="76"/>
      <c r="C1043082" s="75"/>
    </row>
    <row r="1043083" spans="2:3" x14ac:dyDescent="0.25">
      <c r="B1043083" s="76"/>
      <c r="C1043083" s="75"/>
    </row>
    <row r="1043193" spans="2:3" x14ac:dyDescent="0.25">
      <c r="B1043193" s="76"/>
      <c r="C1043193" s="75"/>
    </row>
    <row r="1043194" spans="2:3" x14ac:dyDescent="0.25">
      <c r="B1043194" s="76"/>
      <c r="C1043194" s="75"/>
    </row>
    <row r="1043195" spans="2:3" x14ac:dyDescent="0.25">
      <c r="B1043195" s="76"/>
      <c r="C1043195" s="75"/>
    </row>
    <row r="1043196" spans="2:3" x14ac:dyDescent="0.25">
      <c r="B1043196" s="76"/>
      <c r="C1043196" s="75"/>
    </row>
    <row r="1043197" spans="2:3" x14ac:dyDescent="0.25">
      <c r="B1043197" s="76"/>
      <c r="C1043197" s="75"/>
    </row>
    <row r="1043198" spans="2:3" x14ac:dyDescent="0.25">
      <c r="B1043198" s="76"/>
      <c r="C1043198" s="75"/>
    </row>
    <row r="1043199" spans="2:3" x14ac:dyDescent="0.25">
      <c r="B1043199" s="76"/>
      <c r="C1043199" s="75"/>
    </row>
    <row r="1043200" spans="2:3" x14ac:dyDescent="0.25">
      <c r="B1043200" s="76"/>
      <c r="C1043200" s="75"/>
    </row>
    <row r="1043201" spans="2:3" x14ac:dyDescent="0.25">
      <c r="B1043201" s="76"/>
      <c r="C1043201" s="75"/>
    </row>
    <row r="1043202" spans="2:3" x14ac:dyDescent="0.25">
      <c r="B1043202" s="76"/>
      <c r="C1043202" s="75"/>
    </row>
    <row r="1043203" spans="2:3" x14ac:dyDescent="0.25">
      <c r="B1043203" s="76"/>
      <c r="C1043203" s="75"/>
    </row>
    <row r="1043204" spans="2:3" x14ac:dyDescent="0.25">
      <c r="B1043204" s="76"/>
      <c r="C1043204" s="75"/>
    </row>
    <row r="1043205" spans="2:3" x14ac:dyDescent="0.25">
      <c r="B1043205" s="76"/>
      <c r="C1043205" s="75"/>
    </row>
    <row r="1043315" spans="2:3" x14ac:dyDescent="0.25">
      <c r="B1043315" s="76"/>
      <c r="C1043315" s="75"/>
    </row>
    <row r="1043316" spans="2:3" x14ac:dyDescent="0.25">
      <c r="B1043316" s="76"/>
      <c r="C1043316" s="75"/>
    </row>
    <row r="1043317" spans="2:3" x14ac:dyDescent="0.25">
      <c r="B1043317" s="76"/>
      <c r="C1043317" s="75"/>
    </row>
    <row r="1043318" spans="2:3" x14ac:dyDescent="0.25">
      <c r="B1043318" s="76"/>
      <c r="C1043318" s="75"/>
    </row>
    <row r="1043319" spans="2:3" x14ac:dyDescent="0.25">
      <c r="B1043319" s="76"/>
      <c r="C1043319" s="75"/>
    </row>
    <row r="1043320" spans="2:3" x14ac:dyDescent="0.25">
      <c r="B1043320" s="76"/>
      <c r="C1043320" s="75"/>
    </row>
    <row r="1043321" spans="2:3" x14ac:dyDescent="0.25">
      <c r="B1043321" s="76"/>
      <c r="C1043321" s="75"/>
    </row>
    <row r="1043322" spans="2:3" x14ac:dyDescent="0.25">
      <c r="B1043322" s="76"/>
      <c r="C1043322" s="75"/>
    </row>
    <row r="1043323" spans="2:3" x14ac:dyDescent="0.25">
      <c r="B1043323" s="76"/>
      <c r="C1043323" s="75"/>
    </row>
    <row r="1043324" spans="2:3" x14ac:dyDescent="0.25">
      <c r="B1043324" s="76"/>
      <c r="C1043324" s="75"/>
    </row>
    <row r="1043325" spans="2:3" x14ac:dyDescent="0.25">
      <c r="B1043325" s="76"/>
      <c r="C1043325" s="75"/>
    </row>
    <row r="1043326" spans="2:3" x14ac:dyDescent="0.25">
      <c r="B1043326" s="76"/>
      <c r="C1043326" s="75"/>
    </row>
    <row r="1043327" spans="2:3" x14ac:dyDescent="0.25">
      <c r="B1043327" s="76"/>
      <c r="C1043327" s="75"/>
    </row>
    <row r="1043437" spans="2:3" x14ac:dyDescent="0.25">
      <c r="B1043437" s="76"/>
      <c r="C1043437" s="75"/>
    </row>
    <row r="1043438" spans="2:3" x14ac:dyDescent="0.25">
      <c r="B1043438" s="76"/>
      <c r="C1043438" s="75"/>
    </row>
    <row r="1043439" spans="2:3" x14ac:dyDescent="0.25">
      <c r="B1043439" s="76"/>
      <c r="C1043439" s="75"/>
    </row>
    <row r="1043440" spans="2:3" x14ac:dyDescent="0.25">
      <c r="B1043440" s="76"/>
      <c r="C1043440" s="75"/>
    </row>
    <row r="1043441" spans="2:3" x14ac:dyDescent="0.25">
      <c r="B1043441" s="76"/>
      <c r="C1043441" s="75"/>
    </row>
    <row r="1043442" spans="2:3" x14ac:dyDescent="0.25">
      <c r="B1043442" s="76"/>
      <c r="C1043442" s="75"/>
    </row>
    <row r="1043443" spans="2:3" x14ac:dyDescent="0.25">
      <c r="B1043443" s="76"/>
      <c r="C1043443" s="75"/>
    </row>
    <row r="1043444" spans="2:3" x14ac:dyDescent="0.25">
      <c r="B1043444" s="76"/>
      <c r="C1043444" s="75"/>
    </row>
    <row r="1043445" spans="2:3" x14ac:dyDescent="0.25">
      <c r="B1043445" s="76"/>
      <c r="C1043445" s="75"/>
    </row>
    <row r="1043446" spans="2:3" x14ac:dyDescent="0.25">
      <c r="B1043446" s="76"/>
      <c r="C1043446" s="75"/>
    </row>
    <row r="1043447" spans="2:3" x14ac:dyDescent="0.25">
      <c r="B1043447" s="76"/>
      <c r="C1043447" s="75"/>
    </row>
    <row r="1043448" spans="2:3" x14ac:dyDescent="0.25">
      <c r="B1043448" s="76"/>
      <c r="C1043448" s="75"/>
    </row>
    <row r="1043449" spans="2:3" x14ac:dyDescent="0.25">
      <c r="B1043449" s="76"/>
      <c r="C1043449" s="75"/>
    </row>
    <row r="1043559" spans="2:3" x14ac:dyDescent="0.25">
      <c r="B1043559" s="76"/>
      <c r="C1043559" s="75"/>
    </row>
    <row r="1043560" spans="2:3" x14ac:dyDescent="0.25">
      <c r="B1043560" s="76"/>
      <c r="C1043560" s="75"/>
    </row>
    <row r="1043561" spans="2:3" x14ac:dyDescent="0.25">
      <c r="B1043561" s="76"/>
      <c r="C1043561" s="75"/>
    </row>
    <row r="1043562" spans="2:3" x14ac:dyDescent="0.25">
      <c r="B1043562" s="76"/>
      <c r="C1043562" s="75"/>
    </row>
    <row r="1043563" spans="2:3" x14ac:dyDescent="0.25">
      <c r="B1043563" s="76"/>
      <c r="C1043563" s="75"/>
    </row>
    <row r="1043564" spans="2:3" x14ac:dyDescent="0.25">
      <c r="B1043564" s="76"/>
      <c r="C1043564" s="75"/>
    </row>
    <row r="1043565" spans="2:3" x14ac:dyDescent="0.25">
      <c r="B1043565" s="76"/>
      <c r="C1043565" s="75"/>
    </row>
    <row r="1043566" spans="2:3" x14ac:dyDescent="0.25">
      <c r="B1043566" s="76"/>
      <c r="C1043566" s="75"/>
    </row>
    <row r="1043567" spans="2:3" x14ac:dyDescent="0.25">
      <c r="B1043567" s="76"/>
      <c r="C1043567" s="75"/>
    </row>
    <row r="1043568" spans="2:3" x14ac:dyDescent="0.25">
      <c r="B1043568" s="76"/>
      <c r="C1043568" s="75"/>
    </row>
    <row r="1043569" spans="2:3" x14ac:dyDescent="0.25">
      <c r="B1043569" s="76"/>
      <c r="C1043569" s="75"/>
    </row>
    <row r="1043570" spans="2:3" x14ac:dyDescent="0.25">
      <c r="B1043570" s="76"/>
      <c r="C1043570" s="75"/>
    </row>
    <row r="1043571" spans="2:3" x14ac:dyDescent="0.25">
      <c r="B1043571" s="76"/>
      <c r="C1043571" s="75"/>
    </row>
    <row r="1043681" spans="2:3" x14ac:dyDescent="0.25">
      <c r="B1043681" s="76"/>
      <c r="C1043681" s="75"/>
    </row>
    <row r="1043682" spans="2:3" x14ac:dyDescent="0.25">
      <c r="B1043682" s="76"/>
      <c r="C1043682" s="75"/>
    </row>
    <row r="1043683" spans="2:3" x14ac:dyDescent="0.25">
      <c r="B1043683" s="76"/>
      <c r="C1043683" s="75"/>
    </row>
    <row r="1043684" spans="2:3" x14ac:dyDescent="0.25">
      <c r="B1043684" s="76"/>
      <c r="C1043684" s="75"/>
    </row>
    <row r="1043685" spans="2:3" x14ac:dyDescent="0.25">
      <c r="B1043685" s="76"/>
      <c r="C1043685" s="75"/>
    </row>
    <row r="1043686" spans="2:3" x14ac:dyDescent="0.25">
      <c r="B1043686" s="76"/>
      <c r="C1043686" s="75"/>
    </row>
    <row r="1043687" spans="2:3" x14ac:dyDescent="0.25">
      <c r="B1043687" s="76"/>
      <c r="C1043687" s="75"/>
    </row>
    <row r="1043688" spans="2:3" x14ac:dyDescent="0.25">
      <c r="B1043688" s="76"/>
      <c r="C1043688" s="75"/>
    </row>
    <row r="1043689" spans="2:3" x14ac:dyDescent="0.25">
      <c r="B1043689" s="76"/>
      <c r="C1043689" s="75"/>
    </row>
    <row r="1043690" spans="2:3" x14ac:dyDescent="0.25">
      <c r="B1043690" s="76"/>
      <c r="C1043690" s="75"/>
    </row>
    <row r="1043691" spans="2:3" x14ac:dyDescent="0.25">
      <c r="B1043691" s="76"/>
      <c r="C1043691" s="75"/>
    </row>
    <row r="1043692" spans="2:3" x14ac:dyDescent="0.25">
      <c r="B1043692" s="76"/>
      <c r="C1043692" s="75"/>
    </row>
    <row r="1043693" spans="2:3" x14ac:dyDescent="0.25">
      <c r="B1043693" s="76"/>
      <c r="C1043693" s="75"/>
    </row>
    <row r="1043803" spans="2:3" x14ac:dyDescent="0.25">
      <c r="B1043803" s="76"/>
      <c r="C1043803" s="75"/>
    </row>
    <row r="1043804" spans="2:3" x14ac:dyDescent="0.25">
      <c r="B1043804" s="76"/>
      <c r="C1043804" s="75"/>
    </row>
    <row r="1043805" spans="2:3" x14ac:dyDescent="0.25">
      <c r="B1043805" s="76"/>
      <c r="C1043805" s="75"/>
    </row>
    <row r="1043806" spans="2:3" x14ac:dyDescent="0.25">
      <c r="B1043806" s="76"/>
      <c r="C1043806" s="75"/>
    </row>
    <row r="1043807" spans="2:3" x14ac:dyDescent="0.25">
      <c r="B1043807" s="76"/>
      <c r="C1043807" s="75"/>
    </row>
    <row r="1043808" spans="2:3" x14ac:dyDescent="0.25">
      <c r="B1043808" s="76"/>
      <c r="C1043808" s="75"/>
    </row>
    <row r="1043809" spans="2:3" x14ac:dyDescent="0.25">
      <c r="B1043809" s="76"/>
      <c r="C1043809" s="75"/>
    </row>
    <row r="1043810" spans="2:3" x14ac:dyDescent="0.25">
      <c r="B1043810" s="76"/>
      <c r="C1043810" s="75"/>
    </row>
    <row r="1043811" spans="2:3" x14ac:dyDescent="0.25">
      <c r="B1043811" s="76"/>
      <c r="C1043811" s="75"/>
    </row>
    <row r="1043812" spans="2:3" x14ac:dyDescent="0.25">
      <c r="B1043812" s="76"/>
      <c r="C1043812" s="75"/>
    </row>
    <row r="1043813" spans="2:3" x14ac:dyDescent="0.25">
      <c r="B1043813" s="76"/>
      <c r="C1043813" s="75"/>
    </row>
    <row r="1043814" spans="2:3" x14ac:dyDescent="0.25">
      <c r="B1043814" s="76"/>
      <c r="C1043814" s="75"/>
    </row>
    <row r="1043815" spans="2:3" x14ac:dyDescent="0.25">
      <c r="B1043815" s="76"/>
      <c r="C1043815" s="75"/>
    </row>
    <row r="1043925" spans="2:3" x14ac:dyDescent="0.25">
      <c r="B1043925" s="76"/>
      <c r="C1043925" s="75"/>
    </row>
    <row r="1043926" spans="2:3" x14ac:dyDescent="0.25">
      <c r="B1043926" s="76"/>
      <c r="C1043926" s="75"/>
    </row>
    <row r="1043927" spans="2:3" x14ac:dyDescent="0.25">
      <c r="B1043927" s="76"/>
      <c r="C1043927" s="75"/>
    </row>
    <row r="1043928" spans="2:3" x14ac:dyDescent="0.25">
      <c r="B1043928" s="76"/>
      <c r="C1043928" s="75"/>
    </row>
    <row r="1043929" spans="2:3" x14ac:dyDescent="0.25">
      <c r="B1043929" s="76"/>
      <c r="C1043929" s="75"/>
    </row>
    <row r="1043930" spans="2:3" x14ac:dyDescent="0.25">
      <c r="B1043930" s="76"/>
      <c r="C1043930" s="75"/>
    </row>
    <row r="1043931" spans="2:3" x14ac:dyDescent="0.25">
      <c r="B1043931" s="76"/>
      <c r="C1043931" s="75"/>
    </row>
    <row r="1043932" spans="2:3" x14ac:dyDescent="0.25">
      <c r="B1043932" s="76"/>
      <c r="C1043932" s="75"/>
    </row>
    <row r="1043933" spans="2:3" x14ac:dyDescent="0.25">
      <c r="B1043933" s="76"/>
      <c r="C1043933" s="75"/>
    </row>
    <row r="1043934" spans="2:3" x14ac:dyDescent="0.25">
      <c r="B1043934" s="76"/>
      <c r="C1043934" s="75"/>
    </row>
    <row r="1043935" spans="2:3" x14ac:dyDescent="0.25">
      <c r="B1043935" s="76"/>
      <c r="C1043935" s="75"/>
    </row>
    <row r="1043936" spans="2:3" x14ac:dyDescent="0.25">
      <c r="B1043936" s="76"/>
      <c r="C1043936" s="75"/>
    </row>
    <row r="1043937" spans="2:3" x14ac:dyDescent="0.25">
      <c r="B1043937" s="76"/>
      <c r="C1043937" s="75"/>
    </row>
    <row r="1044047" spans="2:3" x14ac:dyDescent="0.25">
      <c r="B1044047" s="76"/>
      <c r="C1044047" s="75"/>
    </row>
    <row r="1044048" spans="2:3" x14ac:dyDescent="0.25">
      <c r="B1044048" s="76"/>
      <c r="C1044048" s="75"/>
    </row>
    <row r="1044049" spans="2:3" x14ac:dyDescent="0.25">
      <c r="B1044049" s="76"/>
      <c r="C1044049" s="75"/>
    </row>
    <row r="1044050" spans="2:3" x14ac:dyDescent="0.25">
      <c r="B1044050" s="76"/>
      <c r="C1044050" s="75"/>
    </row>
    <row r="1044051" spans="2:3" x14ac:dyDescent="0.25">
      <c r="B1044051" s="76"/>
      <c r="C1044051" s="75"/>
    </row>
    <row r="1044052" spans="2:3" x14ac:dyDescent="0.25">
      <c r="B1044052" s="76"/>
      <c r="C1044052" s="75"/>
    </row>
    <row r="1044053" spans="2:3" x14ac:dyDescent="0.25">
      <c r="B1044053" s="76"/>
      <c r="C1044053" s="75"/>
    </row>
    <row r="1044054" spans="2:3" x14ac:dyDescent="0.25">
      <c r="B1044054" s="76"/>
      <c r="C1044054" s="75"/>
    </row>
    <row r="1044055" spans="2:3" x14ac:dyDescent="0.25">
      <c r="B1044055" s="76"/>
      <c r="C1044055" s="75"/>
    </row>
    <row r="1044056" spans="2:3" x14ac:dyDescent="0.25">
      <c r="B1044056" s="76"/>
      <c r="C1044056" s="75"/>
    </row>
    <row r="1044057" spans="2:3" x14ac:dyDescent="0.25">
      <c r="B1044057" s="76"/>
      <c r="C1044057" s="75"/>
    </row>
    <row r="1044058" spans="2:3" x14ac:dyDescent="0.25">
      <c r="B1044058" s="76"/>
      <c r="C1044058" s="75"/>
    </row>
    <row r="1044059" spans="2:3" x14ac:dyDescent="0.25">
      <c r="B1044059" s="76"/>
      <c r="C1044059" s="75"/>
    </row>
    <row r="1044169" spans="2:3" x14ac:dyDescent="0.25">
      <c r="B1044169" s="76"/>
      <c r="C1044169" s="75"/>
    </row>
    <row r="1044170" spans="2:3" x14ac:dyDescent="0.25">
      <c r="B1044170" s="76"/>
      <c r="C1044170" s="75"/>
    </row>
    <row r="1044171" spans="2:3" x14ac:dyDescent="0.25">
      <c r="B1044171" s="76"/>
      <c r="C1044171" s="75"/>
    </row>
    <row r="1044172" spans="2:3" x14ac:dyDescent="0.25">
      <c r="B1044172" s="76"/>
      <c r="C1044172" s="75"/>
    </row>
    <row r="1044173" spans="2:3" x14ac:dyDescent="0.25">
      <c r="B1044173" s="76"/>
      <c r="C1044173" s="75"/>
    </row>
    <row r="1044174" spans="2:3" x14ac:dyDescent="0.25">
      <c r="B1044174" s="76"/>
      <c r="C1044174" s="75"/>
    </row>
    <row r="1044175" spans="2:3" x14ac:dyDescent="0.25">
      <c r="B1044175" s="76"/>
      <c r="C1044175" s="75"/>
    </row>
    <row r="1044176" spans="2:3" x14ac:dyDescent="0.25">
      <c r="B1044176" s="76"/>
      <c r="C1044176" s="75"/>
    </row>
    <row r="1044177" spans="2:3" x14ac:dyDescent="0.25">
      <c r="B1044177" s="76"/>
      <c r="C1044177" s="75"/>
    </row>
    <row r="1044178" spans="2:3" x14ac:dyDescent="0.25">
      <c r="B1044178" s="76"/>
      <c r="C1044178" s="75"/>
    </row>
    <row r="1044179" spans="2:3" x14ac:dyDescent="0.25">
      <c r="B1044179" s="76"/>
      <c r="C1044179" s="75"/>
    </row>
    <row r="1044180" spans="2:3" x14ac:dyDescent="0.25">
      <c r="B1044180" s="76"/>
      <c r="C1044180" s="75"/>
    </row>
    <row r="1044181" spans="2:3" x14ac:dyDescent="0.25">
      <c r="B1044181" s="76"/>
      <c r="C1044181" s="75"/>
    </row>
    <row r="1044291" spans="2:3" x14ac:dyDescent="0.25">
      <c r="B1044291" s="76"/>
      <c r="C1044291" s="75"/>
    </row>
    <row r="1044292" spans="2:3" x14ac:dyDescent="0.25">
      <c r="B1044292" s="76"/>
      <c r="C1044292" s="75"/>
    </row>
    <row r="1044293" spans="2:3" x14ac:dyDescent="0.25">
      <c r="B1044293" s="76"/>
      <c r="C1044293" s="75"/>
    </row>
    <row r="1044294" spans="2:3" x14ac:dyDescent="0.25">
      <c r="B1044294" s="76"/>
      <c r="C1044294" s="75"/>
    </row>
    <row r="1044295" spans="2:3" x14ac:dyDescent="0.25">
      <c r="B1044295" s="76"/>
      <c r="C1044295" s="75"/>
    </row>
    <row r="1044296" spans="2:3" x14ac:dyDescent="0.25">
      <c r="B1044296" s="76"/>
      <c r="C1044296" s="75"/>
    </row>
    <row r="1044297" spans="2:3" x14ac:dyDescent="0.25">
      <c r="B1044297" s="76"/>
      <c r="C1044297" s="75"/>
    </row>
    <row r="1044298" spans="2:3" x14ac:dyDescent="0.25">
      <c r="B1044298" s="76"/>
      <c r="C1044298" s="75"/>
    </row>
    <row r="1044299" spans="2:3" x14ac:dyDescent="0.25">
      <c r="B1044299" s="76"/>
      <c r="C1044299" s="75"/>
    </row>
    <row r="1044300" spans="2:3" x14ac:dyDescent="0.25">
      <c r="B1044300" s="76"/>
      <c r="C1044300" s="75"/>
    </row>
    <row r="1044301" spans="2:3" x14ac:dyDescent="0.25">
      <c r="B1044301" s="76"/>
      <c r="C1044301" s="75"/>
    </row>
    <row r="1044302" spans="2:3" x14ac:dyDescent="0.25">
      <c r="B1044302" s="76"/>
      <c r="C1044302" s="75"/>
    </row>
    <row r="1044303" spans="2:3" x14ac:dyDescent="0.25">
      <c r="B1044303" s="76"/>
      <c r="C1044303" s="75"/>
    </row>
    <row r="1044413" spans="2:3" x14ac:dyDescent="0.25">
      <c r="B1044413" s="76"/>
      <c r="C1044413" s="75"/>
    </row>
    <row r="1044414" spans="2:3" x14ac:dyDescent="0.25">
      <c r="B1044414" s="76"/>
      <c r="C1044414" s="75"/>
    </row>
    <row r="1044415" spans="2:3" x14ac:dyDescent="0.25">
      <c r="B1044415" s="76"/>
      <c r="C1044415" s="75"/>
    </row>
    <row r="1044416" spans="2:3" x14ac:dyDescent="0.25">
      <c r="B1044416" s="76"/>
      <c r="C1044416" s="75"/>
    </row>
    <row r="1044417" spans="2:3" x14ac:dyDescent="0.25">
      <c r="B1044417" s="76"/>
      <c r="C1044417" s="75"/>
    </row>
    <row r="1044418" spans="2:3" x14ac:dyDescent="0.25">
      <c r="B1044418" s="76"/>
      <c r="C1044418" s="75"/>
    </row>
    <row r="1044419" spans="2:3" x14ac:dyDescent="0.25">
      <c r="B1044419" s="76"/>
      <c r="C1044419" s="75"/>
    </row>
    <row r="1044420" spans="2:3" x14ac:dyDescent="0.25">
      <c r="B1044420" s="76"/>
      <c r="C1044420" s="75"/>
    </row>
    <row r="1044421" spans="2:3" x14ac:dyDescent="0.25">
      <c r="B1044421" s="76"/>
      <c r="C1044421" s="75"/>
    </row>
    <row r="1044422" spans="2:3" x14ac:dyDescent="0.25">
      <c r="B1044422" s="76"/>
      <c r="C1044422" s="75"/>
    </row>
    <row r="1044423" spans="2:3" x14ac:dyDescent="0.25">
      <c r="B1044423" s="76"/>
      <c r="C1044423" s="75"/>
    </row>
    <row r="1044424" spans="2:3" x14ac:dyDescent="0.25">
      <c r="B1044424" s="76"/>
      <c r="C1044424" s="75"/>
    </row>
    <row r="1044425" spans="2:3" x14ac:dyDescent="0.25">
      <c r="B1044425" s="76"/>
      <c r="C1044425" s="75"/>
    </row>
    <row r="1044535" spans="2:3" x14ac:dyDescent="0.25">
      <c r="B1044535" s="76"/>
      <c r="C1044535" s="75"/>
    </row>
    <row r="1044536" spans="2:3" x14ac:dyDescent="0.25">
      <c r="B1044536" s="76"/>
      <c r="C1044536" s="75"/>
    </row>
    <row r="1044537" spans="2:3" x14ac:dyDescent="0.25">
      <c r="B1044537" s="76"/>
      <c r="C1044537" s="75"/>
    </row>
    <row r="1044538" spans="2:3" x14ac:dyDescent="0.25">
      <c r="B1044538" s="76"/>
      <c r="C1044538" s="75"/>
    </row>
    <row r="1044539" spans="2:3" x14ac:dyDescent="0.25">
      <c r="B1044539" s="76"/>
      <c r="C1044539" s="75"/>
    </row>
    <row r="1044540" spans="2:3" x14ac:dyDescent="0.25">
      <c r="B1044540" s="76"/>
      <c r="C1044540" s="75"/>
    </row>
    <row r="1044541" spans="2:3" x14ac:dyDescent="0.25">
      <c r="B1044541" s="76"/>
      <c r="C1044541" s="75"/>
    </row>
    <row r="1044542" spans="2:3" x14ac:dyDescent="0.25">
      <c r="B1044542" s="76"/>
      <c r="C1044542" s="75"/>
    </row>
    <row r="1044543" spans="2:3" x14ac:dyDescent="0.25">
      <c r="B1044543" s="76"/>
      <c r="C1044543" s="75"/>
    </row>
    <row r="1044544" spans="2:3" x14ac:dyDescent="0.25">
      <c r="B1044544" s="76"/>
      <c r="C1044544" s="75"/>
    </row>
    <row r="1044545" spans="2:3" x14ac:dyDescent="0.25">
      <c r="B1044545" s="76"/>
      <c r="C1044545" s="75"/>
    </row>
    <row r="1044546" spans="2:3" x14ac:dyDescent="0.25">
      <c r="B1044546" s="76"/>
      <c r="C1044546" s="75"/>
    </row>
    <row r="1044547" spans="2:3" x14ac:dyDescent="0.25">
      <c r="B1044547" s="76"/>
      <c r="C1044547" s="75"/>
    </row>
    <row r="1044657" spans="2:3" x14ac:dyDescent="0.25">
      <c r="B1044657" s="76"/>
      <c r="C1044657" s="75"/>
    </row>
    <row r="1044658" spans="2:3" x14ac:dyDescent="0.25">
      <c r="B1044658" s="76"/>
      <c r="C1044658" s="75"/>
    </row>
    <row r="1044659" spans="2:3" x14ac:dyDescent="0.25">
      <c r="B1044659" s="76"/>
      <c r="C1044659" s="75"/>
    </row>
    <row r="1044660" spans="2:3" x14ac:dyDescent="0.25">
      <c r="B1044660" s="76"/>
      <c r="C1044660" s="75"/>
    </row>
    <row r="1044661" spans="2:3" x14ac:dyDescent="0.25">
      <c r="B1044661" s="76"/>
      <c r="C1044661" s="75"/>
    </row>
    <row r="1044662" spans="2:3" x14ac:dyDescent="0.25">
      <c r="B1044662" s="76"/>
      <c r="C1044662" s="75"/>
    </row>
    <row r="1044663" spans="2:3" x14ac:dyDescent="0.25">
      <c r="B1044663" s="76"/>
      <c r="C1044663" s="75"/>
    </row>
    <row r="1044664" spans="2:3" x14ac:dyDescent="0.25">
      <c r="B1044664" s="76"/>
      <c r="C1044664" s="75"/>
    </row>
    <row r="1044665" spans="2:3" x14ac:dyDescent="0.25">
      <c r="B1044665" s="76"/>
      <c r="C1044665" s="75"/>
    </row>
    <row r="1044666" spans="2:3" x14ac:dyDescent="0.25">
      <c r="B1044666" s="76"/>
      <c r="C1044666" s="75"/>
    </row>
    <row r="1044667" spans="2:3" x14ac:dyDescent="0.25">
      <c r="B1044667" s="76"/>
      <c r="C1044667" s="75"/>
    </row>
    <row r="1044668" spans="2:3" x14ac:dyDescent="0.25">
      <c r="B1044668" s="76"/>
      <c r="C1044668" s="75"/>
    </row>
    <row r="1044669" spans="2:3" x14ac:dyDescent="0.25">
      <c r="B1044669" s="76"/>
      <c r="C1044669" s="75"/>
    </row>
    <row r="1044779" spans="2:3" x14ac:dyDescent="0.25">
      <c r="B1044779" s="76"/>
      <c r="C1044779" s="75"/>
    </row>
    <row r="1044780" spans="2:3" x14ac:dyDescent="0.25">
      <c r="B1044780" s="76"/>
      <c r="C1044780" s="75"/>
    </row>
    <row r="1044781" spans="2:3" x14ac:dyDescent="0.25">
      <c r="B1044781" s="76"/>
      <c r="C1044781" s="75"/>
    </row>
    <row r="1044782" spans="2:3" x14ac:dyDescent="0.25">
      <c r="B1044782" s="76"/>
      <c r="C1044782" s="75"/>
    </row>
    <row r="1044783" spans="2:3" x14ac:dyDescent="0.25">
      <c r="B1044783" s="76"/>
      <c r="C1044783" s="75"/>
    </row>
    <row r="1044784" spans="2:3" x14ac:dyDescent="0.25">
      <c r="B1044784" s="76"/>
      <c r="C1044784" s="75"/>
    </row>
    <row r="1044785" spans="2:3" x14ac:dyDescent="0.25">
      <c r="B1044785" s="76"/>
      <c r="C1044785" s="75"/>
    </row>
    <row r="1044786" spans="2:3" x14ac:dyDescent="0.25">
      <c r="B1044786" s="76"/>
      <c r="C1044786" s="75"/>
    </row>
    <row r="1044787" spans="2:3" x14ac:dyDescent="0.25">
      <c r="B1044787" s="76"/>
      <c r="C1044787" s="75"/>
    </row>
    <row r="1044788" spans="2:3" x14ac:dyDescent="0.25">
      <c r="B1044788" s="76"/>
      <c r="C1044788" s="75"/>
    </row>
    <row r="1044789" spans="2:3" x14ac:dyDescent="0.25">
      <c r="B1044789" s="76"/>
      <c r="C1044789" s="75"/>
    </row>
    <row r="1044790" spans="2:3" x14ac:dyDescent="0.25">
      <c r="B1044790" s="76"/>
      <c r="C1044790" s="75"/>
    </row>
    <row r="1044791" spans="2:3" x14ac:dyDescent="0.25">
      <c r="B1044791" s="76"/>
      <c r="C1044791" s="75"/>
    </row>
    <row r="1044901" spans="2:3" x14ac:dyDescent="0.25">
      <c r="B1044901" s="76"/>
      <c r="C1044901" s="75"/>
    </row>
    <row r="1044902" spans="2:3" x14ac:dyDescent="0.25">
      <c r="B1044902" s="76"/>
      <c r="C1044902" s="75"/>
    </row>
    <row r="1044903" spans="2:3" x14ac:dyDescent="0.25">
      <c r="B1044903" s="76"/>
      <c r="C1044903" s="75"/>
    </row>
    <row r="1044904" spans="2:3" x14ac:dyDescent="0.25">
      <c r="B1044904" s="76"/>
      <c r="C1044904" s="75"/>
    </row>
    <row r="1044905" spans="2:3" x14ac:dyDescent="0.25">
      <c r="B1044905" s="76"/>
      <c r="C1044905" s="75"/>
    </row>
    <row r="1044906" spans="2:3" x14ac:dyDescent="0.25">
      <c r="B1044906" s="76"/>
      <c r="C1044906" s="75"/>
    </row>
    <row r="1044907" spans="2:3" x14ac:dyDescent="0.25">
      <c r="B1044907" s="76"/>
      <c r="C1044907" s="75"/>
    </row>
    <row r="1044908" spans="2:3" x14ac:dyDescent="0.25">
      <c r="B1044908" s="76"/>
      <c r="C1044908" s="75"/>
    </row>
    <row r="1044909" spans="2:3" x14ac:dyDescent="0.25">
      <c r="B1044909" s="76"/>
      <c r="C1044909" s="75"/>
    </row>
    <row r="1044910" spans="2:3" x14ac:dyDescent="0.25">
      <c r="B1044910" s="76"/>
      <c r="C1044910" s="75"/>
    </row>
    <row r="1044911" spans="2:3" x14ac:dyDescent="0.25">
      <c r="B1044911" s="76"/>
      <c r="C1044911" s="75"/>
    </row>
    <row r="1044912" spans="2:3" x14ac:dyDescent="0.25">
      <c r="B1044912" s="76"/>
      <c r="C1044912" s="75"/>
    </row>
    <row r="1044913" spans="2:3" x14ac:dyDescent="0.25">
      <c r="B1044913" s="76"/>
      <c r="C1044913" s="75"/>
    </row>
    <row r="1045023" spans="2:3" x14ac:dyDescent="0.25">
      <c r="B1045023" s="76"/>
      <c r="C1045023" s="75"/>
    </row>
    <row r="1045024" spans="2:3" x14ac:dyDescent="0.25">
      <c r="B1045024" s="76"/>
      <c r="C1045024" s="75"/>
    </row>
    <row r="1045025" spans="2:3" x14ac:dyDescent="0.25">
      <c r="B1045025" s="76"/>
      <c r="C1045025" s="75"/>
    </row>
    <row r="1045026" spans="2:3" x14ac:dyDescent="0.25">
      <c r="B1045026" s="76"/>
      <c r="C1045026" s="75"/>
    </row>
    <row r="1045027" spans="2:3" x14ac:dyDescent="0.25">
      <c r="B1045027" s="76"/>
      <c r="C1045027" s="75"/>
    </row>
    <row r="1045028" spans="2:3" x14ac:dyDescent="0.25">
      <c r="B1045028" s="76"/>
      <c r="C1045028" s="75"/>
    </row>
    <row r="1045029" spans="2:3" x14ac:dyDescent="0.25">
      <c r="B1045029" s="76"/>
      <c r="C1045029" s="75"/>
    </row>
    <row r="1045030" spans="2:3" x14ac:dyDescent="0.25">
      <c r="B1045030" s="76"/>
      <c r="C1045030" s="75"/>
    </row>
    <row r="1045031" spans="2:3" x14ac:dyDescent="0.25">
      <c r="B1045031" s="76"/>
      <c r="C1045031" s="75"/>
    </row>
    <row r="1045032" spans="2:3" x14ac:dyDescent="0.25">
      <c r="B1045032" s="76"/>
      <c r="C1045032" s="75"/>
    </row>
    <row r="1045033" spans="2:3" x14ac:dyDescent="0.25">
      <c r="B1045033" s="76"/>
      <c r="C1045033" s="75"/>
    </row>
    <row r="1045034" spans="2:3" x14ac:dyDescent="0.25">
      <c r="B1045034" s="76"/>
      <c r="C1045034" s="75"/>
    </row>
    <row r="1045035" spans="2:3" x14ac:dyDescent="0.25">
      <c r="B1045035" s="76"/>
      <c r="C1045035" s="75"/>
    </row>
    <row r="1045145" spans="2:3" x14ac:dyDescent="0.25">
      <c r="B1045145" s="76"/>
      <c r="C1045145" s="75"/>
    </row>
    <row r="1045146" spans="2:3" x14ac:dyDescent="0.25">
      <c r="B1045146" s="76"/>
      <c r="C1045146" s="75"/>
    </row>
    <row r="1045147" spans="2:3" x14ac:dyDescent="0.25">
      <c r="B1045147" s="76"/>
      <c r="C1045147" s="75"/>
    </row>
    <row r="1045148" spans="2:3" x14ac:dyDescent="0.25">
      <c r="B1045148" s="76"/>
      <c r="C1045148" s="75"/>
    </row>
    <row r="1045149" spans="2:3" x14ac:dyDescent="0.25">
      <c r="B1045149" s="76"/>
      <c r="C1045149" s="75"/>
    </row>
    <row r="1045150" spans="2:3" x14ac:dyDescent="0.25">
      <c r="B1045150" s="76"/>
      <c r="C1045150" s="75"/>
    </row>
    <row r="1045151" spans="2:3" x14ac:dyDescent="0.25">
      <c r="B1045151" s="76"/>
      <c r="C1045151" s="75"/>
    </row>
    <row r="1045152" spans="2:3" x14ac:dyDescent="0.25">
      <c r="B1045152" s="76"/>
      <c r="C1045152" s="75"/>
    </row>
    <row r="1045153" spans="2:3" x14ac:dyDescent="0.25">
      <c r="B1045153" s="76"/>
      <c r="C1045153" s="75"/>
    </row>
    <row r="1045154" spans="2:3" x14ac:dyDescent="0.25">
      <c r="B1045154" s="76"/>
      <c r="C1045154" s="75"/>
    </row>
    <row r="1045155" spans="2:3" x14ac:dyDescent="0.25">
      <c r="B1045155" s="76"/>
      <c r="C1045155" s="75"/>
    </row>
    <row r="1045156" spans="2:3" x14ac:dyDescent="0.25">
      <c r="B1045156" s="76"/>
      <c r="C1045156" s="75"/>
    </row>
    <row r="1045157" spans="2:3" x14ac:dyDescent="0.25">
      <c r="B1045157" s="76"/>
      <c r="C1045157" s="75"/>
    </row>
    <row r="1045267" spans="2:3" x14ac:dyDescent="0.25">
      <c r="B1045267" s="76"/>
      <c r="C1045267" s="75"/>
    </row>
    <row r="1045268" spans="2:3" x14ac:dyDescent="0.25">
      <c r="B1045268" s="76"/>
      <c r="C1045268" s="75"/>
    </row>
    <row r="1045269" spans="2:3" x14ac:dyDescent="0.25">
      <c r="B1045269" s="76"/>
      <c r="C1045269" s="75"/>
    </row>
    <row r="1045270" spans="2:3" x14ac:dyDescent="0.25">
      <c r="B1045270" s="76"/>
      <c r="C1045270" s="75"/>
    </row>
    <row r="1045271" spans="2:3" x14ac:dyDescent="0.25">
      <c r="B1045271" s="76"/>
      <c r="C1045271" s="75"/>
    </row>
    <row r="1045272" spans="2:3" x14ac:dyDescent="0.25">
      <c r="B1045272" s="76"/>
      <c r="C1045272" s="75"/>
    </row>
    <row r="1045273" spans="2:3" x14ac:dyDescent="0.25">
      <c r="B1045273" s="76"/>
      <c r="C1045273" s="75"/>
    </row>
    <row r="1045274" spans="2:3" x14ac:dyDescent="0.25">
      <c r="B1045274" s="76"/>
      <c r="C1045274" s="75"/>
    </row>
    <row r="1045275" spans="2:3" x14ac:dyDescent="0.25">
      <c r="B1045275" s="76"/>
      <c r="C1045275" s="75"/>
    </row>
    <row r="1045276" spans="2:3" x14ac:dyDescent="0.25">
      <c r="B1045276" s="76"/>
      <c r="C1045276" s="75"/>
    </row>
    <row r="1045277" spans="2:3" x14ac:dyDescent="0.25">
      <c r="B1045277" s="76"/>
      <c r="C1045277" s="75"/>
    </row>
    <row r="1045278" spans="2:3" x14ac:dyDescent="0.25">
      <c r="B1045278" s="76"/>
      <c r="C1045278" s="75"/>
    </row>
    <row r="1045279" spans="2:3" x14ac:dyDescent="0.25">
      <c r="B1045279" s="76"/>
      <c r="C1045279" s="75"/>
    </row>
    <row r="1045389" spans="2:3" x14ac:dyDescent="0.25">
      <c r="B1045389" s="76"/>
      <c r="C1045389" s="75"/>
    </row>
    <row r="1045390" spans="2:3" x14ac:dyDescent="0.25">
      <c r="B1045390" s="76"/>
      <c r="C1045390" s="75"/>
    </row>
    <row r="1045391" spans="2:3" x14ac:dyDescent="0.25">
      <c r="B1045391" s="76"/>
      <c r="C1045391" s="75"/>
    </row>
    <row r="1045392" spans="2:3" x14ac:dyDescent="0.25">
      <c r="B1045392" s="76"/>
      <c r="C1045392" s="75"/>
    </row>
    <row r="1045393" spans="2:3" x14ac:dyDescent="0.25">
      <c r="B1045393" s="76"/>
      <c r="C1045393" s="75"/>
    </row>
    <row r="1045394" spans="2:3" x14ac:dyDescent="0.25">
      <c r="B1045394" s="76"/>
      <c r="C1045394" s="75"/>
    </row>
    <row r="1045395" spans="2:3" x14ac:dyDescent="0.25">
      <c r="B1045395" s="76"/>
      <c r="C1045395" s="75"/>
    </row>
    <row r="1045396" spans="2:3" x14ac:dyDescent="0.25">
      <c r="B1045396" s="76"/>
      <c r="C1045396" s="75"/>
    </row>
    <row r="1045397" spans="2:3" x14ac:dyDescent="0.25">
      <c r="B1045397" s="76"/>
      <c r="C1045397" s="75"/>
    </row>
    <row r="1045398" spans="2:3" x14ac:dyDescent="0.25">
      <c r="B1045398" s="76"/>
      <c r="C1045398" s="75"/>
    </row>
    <row r="1045399" spans="2:3" x14ac:dyDescent="0.25">
      <c r="B1045399" s="76"/>
      <c r="C1045399" s="75"/>
    </row>
    <row r="1045400" spans="2:3" x14ac:dyDescent="0.25">
      <c r="B1045400" s="76"/>
      <c r="C1045400" s="75"/>
    </row>
    <row r="1045401" spans="2:3" x14ac:dyDescent="0.25">
      <c r="B1045401" s="76"/>
      <c r="C1045401" s="75"/>
    </row>
    <row r="1045511" spans="2:3" x14ac:dyDescent="0.25">
      <c r="B1045511" s="76"/>
      <c r="C1045511" s="75"/>
    </row>
    <row r="1045512" spans="2:3" x14ac:dyDescent="0.25">
      <c r="B1045512" s="76"/>
      <c r="C1045512" s="75"/>
    </row>
    <row r="1045513" spans="2:3" x14ac:dyDescent="0.25">
      <c r="B1045513" s="76"/>
      <c r="C1045513" s="75"/>
    </row>
    <row r="1045514" spans="2:3" x14ac:dyDescent="0.25">
      <c r="B1045514" s="76"/>
      <c r="C1045514" s="75"/>
    </row>
    <row r="1045515" spans="2:3" x14ac:dyDescent="0.25">
      <c r="B1045515" s="76"/>
      <c r="C1045515" s="75"/>
    </row>
    <row r="1045516" spans="2:3" x14ac:dyDescent="0.25">
      <c r="B1045516" s="76"/>
      <c r="C1045516" s="75"/>
    </row>
    <row r="1045517" spans="2:3" x14ac:dyDescent="0.25">
      <c r="B1045517" s="76"/>
      <c r="C1045517" s="75"/>
    </row>
    <row r="1045518" spans="2:3" x14ac:dyDescent="0.25">
      <c r="B1045518" s="76"/>
      <c r="C1045518" s="75"/>
    </row>
    <row r="1045519" spans="2:3" x14ac:dyDescent="0.25">
      <c r="B1045519" s="76"/>
      <c r="C1045519" s="75"/>
    </row>
    <row r="1045520" spans="2:3" x14ac:dyDescent="0.25">
      <c r="B1045520" s="76"/>
      <c r="C1045520" s="75"/>
    </row>
    <row r="1045521" spans="2:3" x14ac:dyDescent="0.25">
      <c r="B1045521" s="76"/>
      <c r="C1045521" s="75"/>
    </row>
    <row r="1045522" spans="2:3" x14ac:dyDescent="0.25">
      <c r="B1045522" s="76"/>
      <c r="C1045522" s="75"/>
    </row>
    <row r="1045523" spans="2:3" x14ac:dyDescent="0.25">
      <c r="B1045523" s="76"/>
      <c r="C1045523" s="75"/>
    </row>
    <row r="1045633" spans="2:3" x14ac:dyDescent="0.25">
      <c r="B1045633" s="76"/>
      <c r="C1045633" s="75"/>
    </row>
    <row r="1045634" spans="2:3" x14ac:dyDescent="0.25">
      <c r="B1045634" s="76"/>
      <c r="C1045634" s="75"/>
    </row>
    <row r="1045635" spans="2:3" x14ac:dyDescent="0.25">
      <c r="B1045635" s="76"/>
      <c r="C1045635" s="75"/>
    </row>
    <row r="1045636" spans="2:3" x14ac:dyDescent="0.25">
      <c r="B1045636" s="76"/>
      <c r="C1045636" s="75"/>
    </row>
    <row r="1045637" spans="2:3" x14ac:dyDescent="0.25">
      <c r="B1045637" s="76"/>
      <c r="C1045637" s="75"/>
    </row>
    <row r="1045638" spans="2:3" x14ac:dyDescent="0.25">
      <c r="B1045638" s="76"/>
      <c r="C1045638" s="75"/>
    </row>
    <row r="1045639" spans="2:3" x14ac:dyDescent="0.25">
      <c r="B1045639" s="76"/>
      <c r="C1045639" s="75"/>
    </row>
    <row r="1045640" spans="2:3" x14ac:dyDescent="0.25">
      <c r="B1045640" s="76"/>
      <c r="C1045640" s="75"/>
    </row>
    <row r="1045641" spans="2:3" x14ac:dyDescent="0.25">
      <c r="B1045641" s="76"/>
      <c r="C1045641" s="75"/>
    </row>
    <row r="1045642" spans="2:3" x14ac:dyDescent="0.25">
      <c r="B1045642" s="76"/>
      <c r="C1045642" s="75"/>
    </row>
    <row r="1045643" spans="2:3" x14ac:dyDescent="0.25">
      <c r="B1045643" s="76"/>
      <c r="C1045643" s="75"/>
    </row>
    <row r="1045644" spans="2:3" x14ac:dyDescent="0.25">
      <c r="B1045644" s="76"/>
      <c r="C1045644" s="75"/>
    </row>
    <row r="1045645" spans="2:3" x14ac:dyDescent="0.25">
      <c r="B1045645" s="76"/>
      <c r="C1045645" s="75"/>
    </row>
    <row r="1045755" spans="2:3" x14ac:dyDescent="0.25">
      <c r="B1045755" s="76"/>
      <c r="C1045755" s="75"/>
    </row>
    <row r="1045756" spans="2:3" x14ac:dyDescent="0.25">
      <c r="B1045756" s="76"/>
      <c r="C1045756" s="75"/>
    </row>
    <row r="1045757" spans="2:3" x14ac:dyDescent="0.25">
      <c r="B1045757" s="76"/>
      <c r="C1045757" s="75"/>
    </row>
    <row r="1045758" spans="2:3" x14ac:dyDescent="0.25">
      <c r="B1045758" s="76"/>
      <c r="C1045758" s="75"/>
    </row>
    <row r="1045759" spans="2:3" x14ac:dyDescent="0.25">
      <c r="B1045759" s="76"/>
      <c r="C1045759" s="75"/>
    </row>
    <row r="1045760" spans="2:3" x14ac:dyDescent="0.25">
      <c r="B1045760" s="76"/>
      <c r="C1045760" s="75"/>
    </row>
    <row r="1045761" spans="2:3" x14ac:dyDescent="0.25">
      <c r="B1045761" s="76"/>
      <c r="C1045761" s="75"/>
    </row>
    <row r="1045762" spans="2:3" x14ac:dyDescent="0.25">
      <c r="B1045762" s="76"/>
      <c r="C1045762" s="75"/>
    </row>
    <row r="1045763" spans="2:3" x14ac:dyDescent="0.25">
      <c r="B1045763" s="76"/>
      <c r="C1045763" s="75"/>
    </row>
    <row r="1045764" spans="2:3" x14ac:dyDescent="0.25">
      <c r="B1045764" s="76"/>
      <c r="C1045764" s="75"/>
    </row>
    <row r="1045765" spans="2:3" x14ac:dyDescent="0.25">
      <c r="B1045765" s="76"/>
      <c r="C1045765" s="75"/>
    </row>
    <row r="1045766" spans="2:3" x14ac:dyDescent="0.25">
      <c r="B1045766" s="76"/>
      <c r="C1045766" s="75"/>
    </row>
    <row r="1045767" spans="2:3" x14ac:dyDescent="0.25">
      <c r="B1045767" s="76"/>
      <c r="C1045767" s="75"/>
    </row>
    <row r="1045877" spans="2:3" x14ac:dyDescent="0.25">
      <c r="B1045877" s="76"/>
      <c r="C1045877" s="75"/>
    </row>
    <row r="1045878" spans="2:3" x14ac:dyDescent="0.25">
      <c r="B1045878" s="76"/>
      <c r="C1045878" s="75"/>
    </row>
    <row r="1045879" spans="2:3" x14ac:dyDescent="0.25">
      <c r="B1045879" s="76"/>
      <c r="C1045879" s="75"/>
    </row>
    <row r="1045880" spans="2:3" x14ac:dyDescent="0.25">
      <c r="B1045880" s="76"/>
      <c r="C1045880" s="75"/>
    </row>
    <row r="1045881" spans="2:3" x14ac:dyDescent="0.25">
      <c r="B1045881" s="76"/>
      <c r="C1045881" s="75"/>
    </row>
    <row r="1045882" spans="2:3" x14ac:dyDescent="0.25">
      <c r="B1045882" s="76"/>
      <c r="C1045882" s="75"/>
    </row>
    <row r="1045883" spans="2:3" x14ac:dyDescent="0.25">
      <c r="B1045883" s="76"/>
      <c r="C1045883" s="75"/>
    </row>
    <row r="1045884" spans="2:3" x14ac:dyDescent="0.25">
      <c r="B1045884" s="76"/>
      <c r="C1045884" s="75"/>
    </row>
    <row r="1045885" spans="2:3" x14ac:dyDescent="0.25">
      <c r="B1045885" s="76"/>
      <c r="C1045885" s="75"/>
    </row>
    <row r="1045886" spans="2:3" x14ac:dyDescent="0.25">
      <c r="B1045886" s="76"/>
      <c r="C1045886" s="75"/>
    </row>
    <row r="1045887" spans="2:3" x14ac:dyDescent="0.25">
      <c r="B1045887" s="76"/>
      <c r="C1045887" s="75"/>
    </row>
    <row r="1045888" spans="2:3" x14ac:dyDescent="0.25">
      <c r="B1045888" s="76"/>
      <c r="C1045888" s="75"/>
    </row>
    <row r="1045889" spans="2:3" x14ac:dyDescent="0.25">
      <c r="B1045889" s="76"/>
      <c r="C1045889" s="75"/>
    </row>
    <row r="1045999" spans="2:3" x14ac:dyDescent="0.25">
      <c r="B1045999" s="76"/>
      <c r="C1045999" s="75"/>
    </row>
    <row r="1046000" spans="2:3" x14ac:dyDescent="0.25">
      <c r="B1046000" s="76"/>
      <c r="C1046000" s="75"/>
    </row>
    <row r="1046001" spans="2:3" x14ac:dyDescent="0.25">
      <c r="B1046001" s="76"/>
      <c r="C1046001" s="75"/>
    </row>
    <row r="1046002" spans="2:3" x14ac:dyDescent="0.25">
      <c r="B1046002" s="76"/>
      <c r="C1046002" s="75"/>
    </row>
    <row r="1046003" spans="2:3" x14ac:dyDescent="0.25">
      <c r="B1046003" s="76"/>
      <c r="C1046003" s="75"/>
    </row>
    <row r="1046004" spans="2:3" x14ac:dyDescent="0.25">
      <c r="B1046004" s="76"/>
      <c r="C1046004" s="75"/>
    </row>
    <row r="1046005" spans="2:3" x14ac:dyDescent="0.25">
      <c r="B1046005" s="76"/>
      <c r="C1046005" s="75"/>
    </row>
    <row r="1046006" spans="2:3" x14ac:dyDescent="0.25">
      <c r="B1046006" s="76"/>
      <c r="C1046006" s="75"/>
    </row>
    <row r="1046007" spans="2:3" x14ac:dyDescent="0.25">
      <c r="B1046007" s="76"/>
      <c r="C1046007" s="75"/>
    </row>
    <row r="1046008" spans="2:3" x14ac:dyDescent="0.25">
      <c r="B1046008" s="76"/>
      <c r="C1046008" s="75"/>
    </row>
    <row r="1046009" spans="2:3" x14ac:dyDescent="0.25">
      <c r="B1046009" s="76"/>
      <c r="C1046009" s="75"/>
    </row>
    <row r="1046010" spans="2:3" x14ac:dyDescent="0.25">
      <c r="B1046010" s="76"/>
      <c r="C1046010" s="75"/>
    </row>
    <row r="1046011" spans="2:3" x14ac:dyDescent="0.25">
      <c r="B1046011" s="76"/>
      <c r="C1046011" s="75"/>
    </row>
    <row r="1046121" spans="2:3" x14ac:dyDescent="0.25">
      <c r="B1046121" s="76"/>
      <c r="C1046121" s="75"/>
    </row>
    <row r="1046122" spans="2:3" x14ac:dyDescent="0.25">
      <c r="B1046122" s="76"/>
      <c r="C1046122" s="75"/>
    </row>
    <row r="1046123" spans="2:3" x14ac:dyDescent="0.25">
      <c r="B1046123" s="76"/>
      <c r="C1046123" s="75"/>
    </row>
    <row r="1046124" spans="2:3" x14ac:dyDescent="0.25">
      <c r="B1046124" s="76"/>
      <c r="C1046124" s="75"/>
    </row>
    <row r="1046125" spans="2:3" x14ac:dyDescent="0.25">
      <c r="B1046125" s="76"/>
      <c r="C1046125" s="75"/>
    </row>
    <row r="1046126" spans="2:3" x14ac:dyDescent="0.25">
      <c r="B1046126" s="76"/>
      <c r="C1046126" s="75"/>
    </row>
    <row r="1046127" spans="2:3" x14ac:dyDescent="0.25">
      <c r="B1046127" s="76"/>
      <c r="C1046127" s="75"/>
    </row>
    <row r="1046128" spans="2:3" x14ac:dyDescent="0.25">
      <c r="B1046128" s="76"/>
      <c r="C1046128" s="75"/>
    </row>
    <row r="1046129" spans="2:3" x14ac:dyDescent="0.25">
      <c r="B1046129" s="76"/>
      <c r="C1046129" s="75"/>
    </row>
    <row r="1046130" spans="2:3" x14ac:dyDescent="0.25">
      <c r="B1046130" s="76"/>
      <c r="C1046130" s="75"/>
    </row>
    <row r="1046131" spans="2:3" x14ac:dyDescent="0.25">
      <c r="B1046131" s="76"/>
      <c r="C1046131" s="75"/>
    </row>
    <row r="1046132" spans="2:3" x14ac:dyDescent="0.25">
      <c r="B1046132" s="76"/>
      <c r="C1046132" s="75"/>
    </row>
    <row r="1046133" spans="2:3" x14ac:dyDescent="0.25">
      <c r="B1046133" s="76"/>
      <c r="C1046133" s="75"/>
    </row>
    <row r="1046243" spans="2:3" x14ac:dyDescent="0.25">
      <c r="B1046243" s="76"/>
      <c r="C1046243" s="75"/>
    </row>
    <row r="1046244" spans="2:3" x14ac:dyDescent="0.25">
      <c r="B1046244" s="76"/>
      <c r="C1046244" s="75"/>
    </row>
    <row r="1046245" spans="2:3" x14ac:dyDescent="0.25">
      <c r="B1046245" s="76"/>
      <c r="C1046245" s="75"/>
    </row>
    <row r="1046246" spans="2:3" x14ac:dyDescent="0.25">
      <c r="B1046246" s="76"/>
      <c r="C1046246" s="75"/>
    </row>
    <row r="1046247" spans="2:3" x14ac:dyDescent="0.25">
      <c r="B1046247" s="76"/>
      <c r="C1046247" s="75"/>
    </row>
    <row r="1046248" spans="2:3" x14ac:dyDescent="0.25">
      <c r="B1046248" s="76"/>
      <c r="C1046248" s="75"/>
    </row>
    <row r="1046249" spans="2:3" x14ac:dyDescent="0.25">
      <c r="B1046249" s="76"/>
      <c r="C1046249" s="75"/>
    </row>
    <row r="1046250" spans="2:3" x14ac:dyDescent="0.25">
      <c r="B1046250" s="76"/>
      <c r="C1046250" s="75"/>
    </row>
    <row r="1046251" spans="2:3" x14ac:dyDescent="0.25">
      <c r="B1046251" s="76"/>
      <c r="C1046251" s="75"/>
    </row>
    <row r="1046252" spans="2:3" x14ac:dyDescent="0.25">
      <c r="B1046252" s="76"/>
      <c r="C1046252" s="75"/>
    </row>
    <row r="1046253" spans="2:3" x14ac:dyDescent="0.25">
      <c r="B1046253" s="76"/>
      <c r="C1046253" s="75"/>
    </row>
    <row r="1046254" spans="2:3" x14ac:dyDescent="0.25">
      <c r="B1046254" s="76"/>
      <c r="C1046254" s="75"/>
    </row>
    <row r="1046255" spans="2:3" x14ac:dyDescent="0.25">
      <c r="B1046255" s="76"/>
      <c r="C1046255" s="75"/>
    </row>
    <row r="1046365" spans="2:3" x14ac:dyDescent="0.25">
      <c r="B1046365" s="76"/>
      <c r="C1046365" s="75"/>
    </row>
    <row r="1046366" spans="2:3" x14ac:dyDescent="0.25">
      <c r="B1046366" s="76"/>
      <c r="C1046366" s="75"/>
    </row>
    <row r="1046367" spans="2:3" x14ac:dyDescent="0.25">
      <c r="B1046367" s="76"/>
      <c r="C1046367" s="75"/>
    </row>
    <row r="1046368" spans="2:3" x14ac:dyDescent="0.25">
      <c r="B1046368" s="76"/>
      <c r="C1046368" s="75"/>
    </row>
    <row r="1046369" spans="2:3" x14ac:dyDescent="0.25">
      <c r="B1046369" s="76"/>
      <c r="C1046369" s="75"/>
    </row>
    <row r="1046370" spans="2:3" x14ac:dyDescent="0.25">
      <c r="B1046370" s="76"/>
      <c r="C1046370" s="75"/>
    </row>
    <row r="1046371" spans="2:3" x14ac:dyDescent="0.25">
      <c r="B1046371" s="76"/>
      <c r="C1046371" s="75"/>
    </row>
    <row r="1046372" spans="2:3" x14ac:dyDescent="0.25">
      <c r="B1046372" s="76"/>
      <c r="C1046372" s="75"/>
    </row>
    <row r="1046373" spans="2:3" x14ac:dyDescent="0.25">
      <c r="B1046373" s="76"/>
      <c r="C1046373" s="75"/>
    </row>
    <row r="1046374" spans="2:3" x14ac:dyDescent="0.25">
      <c r="B1046374" s="76"/>
      <c r="C1046374" s="75"/>
    </row>
    <row r="1046375" spans="2:3" x14ac:dyDescent="0.25">
      <c r="B1046375" s="76"/>
      <c r="C1046375" s="75"/>
    </row>
    <row r="1046376" spans="2:3" x14ac:dyDescent="0.25">
      <c r="B1046376" s="76"/>
      <c r="C1046376" s="75"/>
    </row>
    <row r="1046377" spans="2:3" x14ac:dyDescent="0.25">
      <c r="B1046377" s="76"/>
      <c r="C1046377" s="75"/>
    </row>
    <row r="1046487" spans="2:3" x14ac:dyDescent="0.25">
      <c r="B1046487" s="76"/>
      <c r="C1046487" s="75"/>
    </row>
    <row r="1046488" spans="2:3" x14ac:dyDescent="0.25">
      <c r="B1046488" s="76"/>
      <c r="C1046488" s="75"/>
    </row>
    <row r="1046489" spans="2:3" x14ac:dyDescent="0.25">
      <c r="B1046489" s="76"/>
      <c r="C1046489" s="75"/>
    </row>
    <row r="1046490" spans="2:3" x14ac:dyDescent="0.25">
      <c r="B1046490" s="76"/>
      <c r="C1046490" s="75"/>
    </row>
    <row r="1046491" spans="2:3" x14ac:dyDescent="0.25">
      <c r="B1046491" s="76"/>
      <c r="C1046491" s="75"/>
    </row>
    <row r="1046492" spans="2:3" x14ac:dyDescent="0.25">
      <c r="B1046492" s="76"/>
      <c r="C1046492" s="75"/>
    </row>
    <row r="1046493" spans="2:3" x14ac:dyDescent="0.25">
      <c r="B1046493" s="76"/>
      <c r="C1046493" s="75"/>
    </row>
    <row r="1046494" spans="2:3" x14ac:dyDescent="0.25">
      <c r="B1046494" s="76"/>
      <c r="C1046494" s="75"/>
    </row>
    <row r="1046495" spans="2:3" x14ac:dyDescent="0.25">
      <c r="B1046495" s="76"/>
      <c r="C1046495" s="75"/>
    </row>
    <row r="1046496" spans="2:3" x14ac:dyDescent="0.25">
      <c r="B1046496" s="76"/>
      <c r="C1046496" s="75"/>
    </row>
    <row r="1046497" spans="2:3" x14ac:dyDescent="0.25">
      <c r="B1046497" s="76"/>
      <c r="C1046497" s="75"/>
    </row>
    <row r="1046498" spans="2:3" x14ac:dyDescent="0.25">
      <c r="B1046498" s="76"/>
      <c r="C1046498" s="75"/>
    </row>
    <row r="1046499" spans="2:3" x14ac:dyDescent="0.25">
      <c r="B1046499" s="76"/>
      <c r="C1046499" s="75"/>
    </row>
    <row r="1046609" spans="2:3" x14ac:dyDescent="0.25">
      <c r="B1046609" s="76"/>
      <c r="C1046609" s="75"/>
    </row>
    <row r="1046610" spans="2:3" x14ac:dyDescent="0.25">
      <c r="B1046610" s="76"/>
      <c r="C1046610" s="75"/>
    </row>
    <row r="1046611" spans="2:3" x14ac:dyDescent="0.25">
      <c r="B1046611" s="76"/>
      <c r="C1046611" s="75"/>
    </row>
    <row r="1046612" spans="2:3" x14ac:dyDescent="0.25">
      <c r="B1046612" s="76"/>
      <c r="C1046612" s="75"/>
    </row>
    <row r="1046613" spans="2:3" x14ac:dyDescent="0.25">
      <c r="B1046613" s="76"/>
      <c r="C1046613" s="75"/>
    </row>
    <row r="1046614" spans="2:3" x14ac:dyDescent="0.25">
      <c r="B1046614" s="76"/>
      <c r="C1046614" s="75"/>
    </row>
    <row r="1046615" spans="2:3" x14ac:dyDescent="0.25">
      <c r="B1046615" s="76"/>
      <c r="C1046615" s="75"/>
    </row>
    <row r="1046616" spans="2:3" x14ac:dyDescent="0.25">
      <c r="B1046616" s="76"/>
      <c r="C1046616" s="75"/>
    </row>
    <row r="1046617" spans="2:3" x14ac:dyDescent="0.25">
      <c r="B1046617" s="76"/>
      <c r="C1046617" s="75"/>
    </row>
    <row r="1046618" spans="2:3" x14ac:dyDescent="0.25">
      <c r="B1046618" s="76"/>
      <c r="C1046618" s="75"/>
    </row>
    <row r="1046619" spans="2:3" x14ac:dyDescent="0.25">
      <c r="B1046619" s="76"/>
      <c r="C1046619" s="75"/>
    </row>
    <row r="1046620" spans="2:3" x14ac:dyDescent="0.25">
      <c r="B1046620" s="76"/>
      <c r="C1046620" s="75"/>
    </row>
    <row r="1046621" spans="2:3" x14ac:dyDescent="0.25">
      <c r="B1046621" s="76"/>
      <c r="C1046621" s="75"/>
    </row>
    <row r="1046731" spans="2:3" x14ac:dyDescent="0.25">
      <c r="B1046731" s="76"/>
      <c r="C1046731" s="75"/>
    </row>
    <row r="1046732" spans="2:3" x14ac:dyDescent="0.25">
      <c r="B1046732" s="76"/>
      <c r="C1046732" s="75"/>
    </row>
    <row r="1046733" spans="2:3" x14ac:dyDescent="0.25">
      <c r="B1046733" s="76"/>
      <c r="C1046733" s="75"/>
    </row>
    <row r="1046734" spans="2:3" x14ac:dyDescent="0.25">
      <c r="B1046734" s="76"/>
      <c r="C1046734" s="75"/>
    </row>
    <row r="1046735" spans="2:3" x14ac:dyDescent="0.25">
      <c r="B1046735" s="76"/>
      <c r="C1046735" s="75"/>
    </row>
    <row r="1046736" spans="2:3" x14ac:dyDescent="0.25">
      <c r="B1046736" s="76"/>
      <c r="C1046736" s="75"/>
    </row>
    <row r="1046737" spans="2:3" x14ac:dyDescent="0.25">
      <c r="B1046737" s="76"/>
      <c r="C1046737" s="75"/>
    </row>
    <row r="1046738" spans="2:3" x14ac:dyDescent="0.25">
      <c r="B1046738" s="76"/>
      <c r="C1046738" s="75"/>
    </row>
    <row r="1046739" spans="2:3" x14ac:dyDescent="0.25">
      <c r="B1046739" s="76"/>
      <c r="C1046739" s="75"/>
    </row>
    <row r="1046740" spans="2:3" x14ac:dyDescent="0.25">
      <c r="B1046740" s="76"/>
      <c r="C1046740" s="75"/>
    </row>
    <row r="1046741" spans="2:3" x14ac:dyDescent="0.25">
      <c r="B1046741" s="76"/>
      <c r="C1046741" s="75"/>
    </row>
    <row r="1046742" spans="2:3" x14ac:dyDescent="0.25">
      <c r="B1046742" s="76"/>
      <c r="C1046742" s="75"/>
    </row>
    <row r="1046743" spans="2:3" x14ac:dyDescent="0.25">
      <c r="B1046743" s="76"/>
      <c r="C1046743" s="75"/>
    </row>
    <row r="1046853" spans="2:3" x14ac:dyDescent="0.25">
      <c r="B1046853" s="76"/>
      <c r="C1046853" s="75"/>
    </row>
    <row r="1046854" spans="2:3" x14ac:dyDescent="0.25">
      <c r="B1046854" s="76"/>
      <c r="C1046854" s="75"/>
    </row>
    <row r="1046855" spans="2:3" x14ac:dyDescent="0.25">
      <c r="B1046855" s="76"/>
      <c r="C1046855" s="75"/>
    </row>
    <row r="1046856" spans="2:3" x14ac:dyDescent="0.25">
      <c r="B1046856" s="76"/>
      <c r="C1046856" s="75"/>
    </row>
    <row r="1046857" spans="2:3" x14ac:dyDescent="0.25">
      <c r="B1046857" s="76"/>
      <c r="C1046857" s="75"/>
    </row>
    <row r="1046858" spans="2:3" x14ac:dyDescent="0.25">
      <c r="B1046858" s="76"/>
      <c r="C1046858" s="75"/>
    </row>
    <row r="1046859" spans="2:3" x14ac:dyDescent="0.25">
      <c r="B1046859" s="76"/>
      <c r="C1046859" s="75"/>
    </row>
    <row r="1046860" spans="2:3" x14ac:dyDescent="0.25">
      <c r="B1046860" s="76"/>
      <c r="C1046860" s="75"/>
    </row>
    <row r="1046861" spans="2:3" x14ac:dyDescent="0.25">
      <c r="B1046861" s="76"/>
      <c r="C1046861" s="75"/>
    </row>
    <row r="1046862" spans="2:3" x14ac:dyDescent="0.25">
      <c r="B1046862" s="76"/>
      <c r="C1046862" s="75"/>
    </row>
    <row r="1046863" spans="2:3" x14ac:dyDescent="0.25">
      <c r="B1046863" s="76"/>
      <c r="C1046863" s="75"/>
    </row>
    <row r="1046864" spans="2:3" x14ac:dyDescent="0.25">
      <c r="B1046864" s="76"/>
      <c r="C1046864" s="75"/>
    </row>
    <row r="1046865" spans="2:3" x14ac:dyDescent="0.25">
      <c r="B1046865" s="76"/>
      <c r="C1046865" s="75"/>
    </row>
    <row r="1046975" spans="2:3" x14ac:dyDescent="0.25">
      <c r="B1046975" s="76"/>
      <c r="C1046975" s="75"/>
    </row>
    <row r="1046976" spans="2:3" x14ac:dyDescent="0.25">
      <c r="B1046976" s="76"/>
      <c r="C1046976" s="75"/>
    </row>
    <row r="1046977" spans="2:3" x14ac:dyDescent="0.25">
      <c r="B1046977" s="76"/>
      <c r="C1046977" s="75"/>
    </row>
    <row r="1046978" spans="2:3" x14ac:dyDescent="0.25">
      <c r="B1046978" s="76"/>
      <c r="C1046978" s="75"/>
    </row>
    <row r="1046979" spans="2:3" x14ac:dyDescent="0.25">
      <c r="B1046979" s="76"/>
      <c r="C1046979" s="75"/>
    </row>
    <row r="1046980" spans="2:3" x14ac:dyDescent="0.25">
      <c r="B1046980" s="76"/>
      <c r="C1046980" s="75"/>
    </row>
    <row r="1046981" spans="2:3" x14ac:dyDescent="0.25">
      <c r="B1046981" s="76"/>
      <c r="C1046981" s="75"/>
    </row>
    <row r="1046982" spans="2:3" x14ac:dyDescent="0.25">
      <c r="B1046982" s="76"/>
      <c r="C1046982" s="75"/>
    </row>
    <row r="1046983" spans="2:3" x14ac:dyDescent="0.25">
      <c r="B1046983" s="76"/>
      <c r="C1046983" s="75"/>
    </row>
    <row r="1046984" spans="2:3" x14ac:dyDescent="0.25">
      <c r="B1046984" s="76"/>
      <c r="C1046984" s="75"/>
    </row>
    <row r="1046985" spans="2:3" x14ac:dyDescent="0.25">
      <c r="B1046985" s="76"/>
      <c r="C1046985" s="75"/>
    </row>
    <row r="1046986" spans="2:3" x14ac:dyDescent="0.25">
      <c r="B1046986" s="76"/>
      <c r="C1046986" s="75"/>
    </row>
    <row r="1046987" spans="2:3" x14ac:dyDescent="0.25">
      <c r="B1046987" s="76"/>
      <c r="C1046987" s="75"/>
    </row>
    <row r="1047097" spans="2:3" x14ac:dyDescent="0.25">
      <c r="B1047097" s="76"/>
      <c r="C1047097" s="75"/>
    </row>
    <row r="1047098" spans="2:3" x14ac:dyDescent="0.25">
      <c r="B1047098" s="76"/>
      <c r="C1047098" s="75"/>
    </row>
    <row r="1047099" spans="2:3" x14ac:dyDescent="0.25">
      <c r="B1047099" s="76"/>
      <c r="C1047099" s="75"/>
    </row>
    <row r="1047100" spans="2:3" x14ac:dyDescent="0.25">
      <c r="B1047100" s="76"/>
      <c r="C1047100" s="75"/>
    </row>
    <row r="1047101" spans="2:3" x14ac:dyDescent="0.25">
      <c r="B1047101" s="76"/>
      <c r="C1047101" s="75"/>
    </row>
    <row r="1047102" spans="2:3" x14ac:dyDescent="0.25">
      <c r="B1047102" s="76"/>
      <c r="C1047102" s="75"/>
    </row>
    <row r="1047103" spans="2:3" x14ac:dyDescent="0.25">
      <c r="B1047103" s="76"/>
      <c r="C1047103" s="75"/>
    </row>
    <row r="1047104" spans="2:3" x14ac:dyDescent="0.25">
      <c r="B1047104" s="76"/>
      <c r="C1047104" s="75"/>
    </row>
    <row r="1047105" spans="2:3" x14ac:dyDescent="0.25">
      <c r="B1047105" s="76"/>
      <c r="C1047105" s="75"/>
    </row>
    <row r="1047106" spans="2:3" x14ac:dyDescent="0.25">
      <c r="B1047106" s="76"/>
      <c r="C1047106" s="75"/>
    </row>
    <row r="1047107" spans="2:3" x14ac:dyDescent="0.25">
      <c r="B1047107" s="76"/>
      <c r="C1047107" s="75"/>
    </row>
    <row r="1047108" spans="2:3" x14ac:dyDescent="0.25">
      <c r="B1047108" s="76"/>
      <c r="C1047108" s="75"/>
    </row>
    <row r="1047109" spans="2:3" x14ac:dyDescent="0.25">
      <c r="B1047109" s="76"/>
      <c r="C1047109" s="75"/>
    </row>
    <row r="1047219" spans="2:3" x14ac:dyDescent="0.25">
      <c r="B1047219" s="76"/>
      <c r="C1047219" s="75"/>
    </row>
    <row r="1047220" spans="2:3" x14ac:dyDescent="0.25">
      <c r="B1047220" s="76"/>
      <c r="C1047220" s="75"/>
    </row>
    <row r="1047221" spans="2:3" x14ac:dyDescent="0.25">
      <c r="B1047221" s="76"/>
      <c r="C1047221" s="75"/>
    </row>
    <row r="1047222" spans="2:3" x14ac:dyDescent="0.25">
      <c r="B1047222" s="76"/>
      <c r="C1047222" s="75"/>
    </row>
    <row r="1047223" spans="2:3" x14ac:dyDescent="0.25">
      <c r="B1047223" s="76"/>
      <c r="C1047223" s="75"/>
    </row>
    <row r="1047224" spans="2:3" x14ac:dyDescent="0.25">
      <c r="B1047224" s="76"/>
      <c r="C1047224" s="75"/>
    </row>
    <row r="1047225" spans="2:3" x14ac:dyDescent="0.25">
      <c r="B1047225" s="76"/>
      <c r="C1047225" s="75"/>
    </row>
    <row r="1047226" spans="2:3" x14ac:dyDescent="0.25">
      <c r="B1047226" s="76"/>
      <c r="C1047226" s="75"/>
    </row>
    <row r="1047227" spans="2:3" x14ac:dyDescent="0.25">
      <c r="B1047227" s="76"/>
      <c r="C1047227" s="75"/>
    </row>
    <row r="1047228" spans="2:3" x14ac:dyDescent="0.25">
      <c r="B1047228" s="76"/>
      <c r="C1047228" s="75"/>
    </row>
    <row r="1047229" spans="2:3" x14ac:dyDescent="0.25">
      <c r="B1047229" s="76"/>
      <c r="C1047229" s="75"/>
    </row>
    <row r="1047230" spans="2:3" x14ac:dyDescent="0.25">
      <c r="B1047230" s="76"/>
      <c r="C1047230" s="75"/>
    </row>
    <row r="1047231" spans="2:3" x14ac:dyDescent="0.25">
      <c r="B1047231" s="76"/>
      <c r="C1047231" s="75"/>
    </row>
    <row r="1047341" spans="2:3" x14ac:dyDescent="0.25">
      <c r="B1047341" s="76"/>
      <c r="C1047341" s="75"/>
    </row>
    <row r="1047342" spans="2:3" x14ac:dyDescent="0.25">
      <c r="B1047342" s="76"/>
      <c r="C1047342" s="75"/>
    </row>
    <row r="1047343" spans="2:3" x14ac:dyDescent="0.25">
      <c r="B1047343" s="76"/>
      <c r="C1047343" s="75"/>
    </row>
    <row r="1047344" spans="2:3" x14ac:dyDescent="0.25">
      <c r="B1047344" s="76"/>
      <c r="C1047344" s="75"/>
    </row>
    <row r="1047345" spans="2:3" x14ac:dyDescent="0.25">
      <c r="B1047345" s="76"/>
      <c r="C1047345" s="75"/>
    </row>
    <row r="1047346" spans="2:3" x14ac:dyDescent="0.25">
      <c r="B1047346" s="76"/>
      <c r="C1047346" s="75"/>
    </row>
    <row r="1047347" spans="2:3" x14ac:dyDescent="0.25">
      <c r="B1047347" s="76"/>
      <c r="C1047347" s="75"/>
    </row>
    <row r="1047348" spans="2:3" x14ac:dyDescent="0.25">
      <c r="B1047348" s="76"/>
      <c r="C1047348" s="75"/>
    </row>
    <row r="1047349" spans="2:3" x14ac:dyDescent="0.25">
      <c r="B1047349" s="76"/>
      <c r="C1047349" s="75"/>
    </row>
    <row r="1047350" spans="2:3" x14ac:dyDescent="0.25">
      <c r="B1047350" s="76"/>
      <c r="C1047350" s="75"/>
    </row>
    <row r="1047351" spans="2:3" x14ac:dyDescent="0.25">
      <c r="B1047351" s="76"/>
      <c r="C1047351" s="75"/>
    </row>
    <row r="1047352" spans="2:3" x14ac:dyDescent="0.25">
      <c r="B1047352" s="76"/>
      <c r="C1047352" s="75"/>
    </row>
    <row r="1047353" spans="2:3" x14ac:dyDescent="0.25">
      <c r="B1047353" s="76"/>
      <c r="C1047353" s="75"/>
    </row>
    <row r="1047463" spans="2:3" x14ac:dyDescent="0.25">
      <c r="B1047463" s="76"/>
      <c r="C1047463" s="75"/>
    </row>
    <row r="1047464" spans="2:3" x14ac:dyDescent="0.25">
      <c r="B1047464" s="76"/>
      <c r="C1047464" s="75"/>
    </row>
    <row r="1047465" spans="2:3" x14ac:dyDescent="0.25">
      <c r="B1047465" s="76"/>
      <c r="C1047465" s="75"/>
    </row>
    <row r="1047466" spans="2:3" x14ac:dyDescent="0.25">
      <c r="B1047466" s="76"/>
      <c r="C1047466" s="75"/>
    </row>
    <row r="1047467" spans="2:3" x14ac:dyDescent="0.25">
      <c r="B1047467" s="76"/>
      <c r="C1047467" s="75"/>
    </row>
    <row r="1047468" spans="2:3" x14ac:dyDescent="0.25">
      <c r="B1047468" s="76"/>
      <c r="C1047468" s="75"/>
    </row>
    <row r="1047469" spans="2:3" x14ac:dyDescent="0.25">
      <c r="B1047469" s="76"/>
      <c r="C1047469" s="75"/>
    </row>
    <row r="1047470" spans="2:3" x14ac:dyDescent="0.25">
      <c r="B1047470" s="76"/>
      <c r="C1047470" s="75"/>
    </row>
    <row r="1047471" spans="2:3" x14ac:dyDescent="0.25">
      <c r="B1047471" s="76"/>
      <c r="C1047471" s="75"/>
    </row>
    <row r="1047472" spans="2:3" x14ac:dyDescent="0.25">
      <c r="B1047472" s="76"/>
      <c r="C1047472" s="75"/>
    </row>
    <row r="1047473" spans="2:3" x14ac:dyDescent="0.25">
      <c r="B1047473" s="76"/>
      <c r="C1047473" s="75"/>
    </row>
    <row r="1047474" spans="2:3" x14ac:dyDescent="0.25">
      <c r="B1047474" s="76"/>
      <c r="C1047474" s="75"/>
    </row>
    <row r="1047475" spans="2:3" x14ac:dyDescent="0.25">
      <c r="B1047475" s="76"/>
      <c r="C1047475" s="75"/>
    </row>
    <row r="1047585" spans="2:3" x14ac:dyDescent="0.25">
      <c r="B1047585" s="76"/>
      <c r="C1047585" s="75"/>
    </row>
    <row r="1047586" spans="2:3" x14ac:dyDescent="0.25">
      <c r="B1047586" s="76"/>
      <c r="C1047586" s="75"/>
    </row>
    <row r="1047587" spans="2:3" x14ac:dyDescent="0.25">
      <c r="B1047587" s="76"/>
      <c r="C1047587" s="75"/>
    </row>
    <row r="1047588" spans="2:3" x14ac:dyDescent="0.25">
      <c r="B1047588" s="76"/>
      <c r="C1047588" s="75"/>
    </row>
    <row r="1047589" spans="2:3" x14ac:dyDescent="0.25">
      <c r="B1047589" s="76"/>
      <c r="C1047589" s="75"/>
    </row>
    <row r="1047590" spans="2:3" x14ac:dyDescent="0.25">
      <c r="B1047590" s="76"/>
      <c r="C1047590" s="75"/>
    </row>
    <row r="1047591" spans="2:3" x14ac:dyDescent="0.25">
      <c r="B1047591" s="76"/>
      <c r="C1047591" s="75"/>
    </row>
    <row r="1047592" spans="2:3" x14ac:dyDescent="0.25">
      <c r="B1047592" s="76"/>
      <c r="C1047592" s="75"/>
    </row>
    <row r="1047593" spans="2:3" x14ac:dyDescent="0.25">
      <c r="B1047593" s="76"/>
      <c r="C1047593" s="75"/>
    </row>
    <row r="1047594" spans="2:3" x14ac:dyDescent="0.25">
      <c r="B1047594" s="76"/>
      <c r="C1047594" s="75"/>
    </row>
    <row r="1047595" spans="2:3" x14ac:dyDescent="0.25">
      <c r="B1047595" s="76"/>
      <c r="C1047595" s="75"/>
    </row>
    <row r="1047596" spans="2:3" x14ac:dyDescent="0.25">
      <c r="B1047596" s="76"/>
      <c r="C1047596" s="75"/>
    </row>
    <row r="1047597" spans="2:3" x14ac:dyDescent="0.25">
      <c r="B1047597" s="76"/>
      <c r="C1047597" s="75"/>
    </row>
    <row r="1047707" spans="2:3" x14ac:dyDescent="0.25">
      <c r="B1047707" s="76"/>
      <c r="C1047707" s="75"/>
    </row>
    <row r="1047708" spans="2:3" x14ac:dyDescent="0.25">
      <c r="B1047708" s="76"/>
      <c r="C1047708" s="75"/>
    </row>
    <row r="1047709" spans="2:3" x14ac:dyDescent="0.25">
      <c r="B1047709" s="76"/>
      <c r="C1047709" s="75"/>
    </row>
    <row r="1047710" spans="2:3" x14ac:dyDescent="0.25">
      <c r="B1047710" s="76"/>
      <c r="C1047710" s="75"/>
    </row>
    <row r="1047711" spans="2:3" x14ac:dyDescent="0.25">
      <c r="B1047711" s="76"/>
      <c r="C1047711" s="75"/>
    </row>
    <row r="1047712" spans="2:3" x14ac:dyDescent="0.25">
      <c r="B1047712" s="76"/>
      <c r="C1047712" s="75"/>
    </row>
    <row r="1047713" spans="2:3" x14ac:dyDescent="0.25">
      <c r="B1047713" s="76"/>
      <c r="C1047713" s="75"/>
    </row>
    <row r="1047714" spans="2:3" x14ac:dyDescent="0.25">
      <c r="B1047714" s="76"/>
      <c r="C1047714" s="75"/>
    </row>
    <row r="1047715" spans="2:3" x14ac:dyDescent="0.25">
      <c r="B1047715" s="76"/>
      <c r="C1047715" s="75"/>
    </row>
    <row r="1047716" spans="2:3" x14ac:dyDescent="0.25">
      <c r="B1047716" s="76"/>
      <c r="C1047716" s="75"/>
    </row>
    <row r="1047717" spans="2:3" x14ac:dyDescent="0.25">
      <c r="B1047717" s="76"/>
      <c r="C1047717" s="75"/>
    </row>
    <row r="1047718" spans="2:3" x14ac:dyDescent="0.25">
      <c r="B1047718" s="76"/>
      <c r="C1047718" s="75"/>
    </row>
    <row r="1047719" spans="2:3" x14ac:dyDescent="0.25">
      <c r="B1047719" s="76"/>
      <c r="C1047719" s="75"/>
    </row>
    <row r="1047829" spans="2:3" x14ac:dyDescent="0.25">
      <c r="B1047829" s="76"/>
      <c r="C1047829" s="75"/>
    </row>
    <row r="1047830" spans="2:3" x14ac:dyDescent="0.25">
      <c r="B1047830" s="76"/>
      <c r="C1047830" s="75"/>
    </row>
    <row r="1047831" spans="2:3" x14ac:dyDescent="0.25">
      <c r="B1047831" s="76"/>
      <c r="C1047831" s="75"/>
    </row>
    <row r="1047832" spans="2:3" x14ac:dyDescent="0.25">
      <c r="B1047832" s="76"/>
      <c r="C1047832" s="75"/>
    </row>
    <row r="1047833" spans="2:3" x14ac:dyDescent="0.25">
      <c r="B1047833" s="76"/>
      <c r="C1047833" s="75"/>
    </row>
    <row r="1047834" spans="2:3" x14ac:dyDescent="0.25">
      <c r="B1047834" s="76"/>
      <c r="C1047834" s="75"/>
    </row>
    <row r="1047835" spans="2:3" x14ac:dyDescent="0.25">
      <c r="B1047835" s="76"/>
      <c r="C1047835" s="75"/>
    </row>
    <row r="1047836" spans="2:3" x14ac:dyDescent="0.25">
      <c r="B1047836" s="76"/>
      <c r="C1047836" s="75"/>
    </row>
    <row r="1047837" spans="2:3" x14ac:dyDescent="0.25">
      <c r="B1047837" s="76"/>
      <c r="C1047837" s="75"/>
    </row>
    <row r="1047838" spans="2:3" x14ac:dyDescent="0.25">
      <c r="B1047838" s="76"/>
      <c r="C1047838" s="75"/>
    </row>
    <row r="1047839" spans="2:3" x14ac:dyDescent="0.25">
      <c r="B1047839" s="76"/>
      <c r="C1047839" s="75"/>
    </row>
    <row r="1047840" spans="2:3" x14ac:dyDescent="0.25">
      <c r="B1047840" s="76"/>
      <c r="C1047840" s="75"/>
    </row>
    <row r="1047841" spans="2:3" x14ac:dyDescent="0.25">
      <c r="B1047841" s="76"/>
      <c r="C1047841" s="75"/>
    </row>
    <row r="1047951" spans="2:3" x14ac:dyDescent="0.25">
      <c r="B1047951" s="76"/>
      <c r="C1047951" s="75"/>
    </row>
    <row r="1047952" spans="2:3" x14ac:dyDescent="0.25">
      <c r="B1047952" s="76"/>
      <c r="C1047952" s="75"/>
    </row>
    <row r="1047953" spans="2:3" x14ac:dyDescent="0.25">
      <c r="B1047953" s="76"/>
      <c r="C1047953" s="75"/>
    </row>
    <row r="1047954" spans="2:3" x14ac:dyDescent="0.25">
      <c r="B1047954" s="76"/>
      <c r="C1047954" s="75"/>
    </row>
    <row r="1047955" spans="2:3" x14ac:dyDescent="0.25">
      <c r="B1047955" s="76"/>
      <c r="C1047955" s="75"/>
    </row>
    <row r="1047956" spans="2:3" x14ac:dyDescent="0.25">
      <c r="B1047956" s="76"/>
      <c r="C1047956" s="75"/>
    </row>
    <row r="1047957" spans="2:3" x14ac:dyDescent="0.25">
      <c r="B1047957" s="76"/>
      <c r="C1047957" s="75"/>
    </row>
    <row r="1047958" spans="2:3" x14ac:dyDescent="0.25">
      <c r="B1047958" s="76"/>
      <c r="C1047958" s="75"/>
    </row>
    <row r="1047959" spans="2:3" x14ac:dyDescent="0.25">
      <c r="B1047959" s="76"/>
      <c r="C1047959" s="75"/>
    </row>
    <row r="1047960" spans="2:3" x14ac:dyDescent="0.25">
      <c r="B1047960" s="76"/>
      <c r="C1047960" s="75"/>
    </row>
    <row r="1047961" spans="2:3" x14ac:dyDescent="0.25">
      <c r="B1047961" s="76"/>
      <c r="C1047961" s="75"/>
    </row>
    <row r="1047962" spans="2:3" x14ac:dyDescent="0.25">
      <c r="B1047962" s="76"/>
      <c r="C1047962" s="75"/>
    </row>
    <row r="1047963" spans="2:3" x14ac:dyDescent="0.25">
      <c r="B1047963" s="76"/>
      <c r="C1047963" s="75"/>
    </row>
    <row r="1048073" spans="2:3" x14ac:dyDescent="0.25">
      <c r="B1048073" s="76"/>
      <c r="C1048073" s="75"/>
    </row>
    <row r="1048074" spans="2:3" x14ac:dyDescent="0.25">
      <c r="B1048074" s="76"/>
      <c r="C1048074" s="75"/>
    </row>
    <row r="1048075" spans="2:3" x14ac:dyDescent="0.25">
      <c r="B1048075" s="76"/>
      <c r="C1048075" s="75"/>
    </row>
    <row r="1048076" spans="2:3" x14ac:dyDescent="0.25">
      <c r="B1048076" s="76"/>
      <c r="C1048076" s="75"/>
    </row>
    <row r="1048077" spans="2:3" x14ac:dyDescent="0.25">
      <c r="B1048077" s="76"/>
      <c r="C1048077" s="75"/>
    </row>
    <row r="1048078" spans="2:3" x14ac:dyDescent="0.25">
      <c r="B1048078" s="76"/>
      <c r="C1048078" s="75"/>
    </row>
    <row r="1048079" spans="2:3" x14ac:dyDescent="0.25">
      <c r="B1048079" s="76"/>
      <c r="C1048079" s="75"/>
    </row>
    <row r="1048080" spans="2:3" x14ac:dyDescent="0.25">
      <c r="B1048080" s="76"/>
      <c r="C1048080" s="75"/>
    </row>
    <row r="1048081" spans="2:3" x14ac:dyDescent="0.25">
      <c r="B1048081" s="76"/>
      <c r="C1048081" s="75"/>
    </row>
    <row r="1048082" spans="2:3" x14ac:dyDescent="0.25">
      <c r="B1048082" s="76"/>
      <c r="C1048082" s="75"/>
    </row>
    <row r="1048083" spans="2:3" x14ac:dyDescent="0.25">
      <c r="B1048083" s="76"/>
      <c r="C1048083" s="75"/>
    </row>
    <row r="1048084" spans="2:3" x14ac:dyDescent="0.25">
      <c r="B1048084" s="76"/>
      <c r="C1048084" s="75"/>
    </row>
    <row r="1048085" spans="2:3" x14ac:dyDescent="0.25">
      <c r="B1048085" s="76"/>
      <c r="C1048085" s="75"/>
    </row>
    <row r="1048195" spans="2:3" x14ac:dyDescent="0.25">
      <c r="B1048195" s="76"/>
      <c r="C1048195" s="75"/>
    </row>
    <row r="1048196" spans="2:3" x14ac:dyDescent="0.25">
      <c r="B1048196" s="76"/>
      <c r="C1048196" s="75"/>
    </row>
    <row r="1048197" spans="2:3" x14ac:dyDescent="0.25">
      <c r="B1048197" s="76"/>
      <c r="C1048197" s="75"/>
    </row>
    <row r="1048198" spans="2:3" x14ac:dyDescent="0.25">
      <c r="B1048198" s="76"/>
      <c r="C1048198" s="75"/>
    </row>
    <row r="1048199" spans="2:3" x14ac:dyDescent="0.25">
      <c r="B1048199" s="76"/>
      <c r="C1048199" s="75"/>
    </row>
    <row r="1048200" spans="2:3" x14ac:dyDescent="0.25">
      <c r="B1048200" s="76"/>
      <c r="C1048200" s="75"/>
    </row>
    <row r="1048201" spans="2:3" x14ac:dyDescent="0.25">
      <c r="B1048201" s="76"/>
      <c r="C1048201" s="75"/>
    </row>
    <row r="1048202" spans="2:3" x14ac:dyDescent="0.25">
      <c r="B1048202" s="76"/>
      <c r="C1048202" s="75"/>
    </row>
    <row r="1048203" spans="2:3" x14ac:dyDescent="0.25">
      <c r="B1048203" s="76"/>
      <c r="C1048203" s="75"/>
    </row>
    <row r="1048204" spans="2:3" x14ac:dyDescent="0.25">
      <c r="B1048204" s="76"/>
      <c r="C1048204" s="75"/>
    </row>
    <row r="1048205" spans="2:3" x14ac:dyDescent="0.25">
      <c r="B1048205" s="76"/>
      <c r="C1048205" s="75"/>
    </row>
    <row r="1048206" spans="2:3" x14ac:dyDescent="0.25">
      <c r="B1048206" s="76"/>
      <c r="C1048206" s="75"/>
    </row>
    <row r="1048207" spans="2:3" x14ac:dyDescent="0.25">
      <c r="B1048207" s="76"/>
      <c r="C1048207" s="75"/>
    </row>
    <row r="1048317" spans="2:3" x14ac:dyDescent="0.25">
      <c r="B1048317" s="76"/>
      <c r="C1048317" s="75"/>
    </row>
    <row r="1048318" spans="2:3" x14ac:dyDescent="0.25">
      <c r="B1048318" s="76"/>
      <c r="C1048318" s="75"/>
    </row>
    <row r="1048319" spans="2:3" x14ac:dyDescent="0.25">
      <c r="B1048319" s="76"/>
      <c r="C1048319" s="75"/>
    </row>
    <row r="1048320" spans="2:3" x14ac:dyDescent="0.25">
      <c r="B1048320" s="76"/>
      <c r="C1048320" s="75"/>
    </row>
    <row r="1048321" spans="2:3" x14ac:dyDescent="0.25">
      <c r="B1048321" s="76"/>
      <c r="C1048321" s="75"/>
    </row>
    <row r="1048322" spans="2:3" x14ac:dyDescent="0.25">
      <c r="B1048322" s="76"/>
      <c r="C1048322" s="75"/>
    </row>
    <row r="1048323" spans="2:3" x14ac:dyDescent="0.25">
      <c r="B1048323" s="76"/>
      <c r="C1048323" s="75"/>
    </row>
    <row r="1048324" spans="2:3" x14ac:dyDescent="0.25">
      <c r="B1048324" s="76"/>
      <c r="C1048324" s="75"/>
    </row>
    <row r="1048325" spans="2:3" x14ac:dyDescent="0.25">
      <c r="B1048325" s="76"/>
      <c r="C1048325" s="75"/>
    </row>
    <row r="1048326" spans="2:3" x14ac:dyDescent="0.25">
      <c r="B1048326" s="76"/>
      <c r="C1048326" s="75"/>
    </row>
    <row r="1048327" spans="2:3" x14ac:dyDescent="0.25">
      <c r="B1048327" s="76"/>
      <c r="C1048327" s="75"/>
    </row>
    <row r="1048328" spans="2:3" x14ac:dyDescent="0.25">
      <c r="B1048328" s="76"/>
      <c r="C1048328" s="75"/>
    </row>
    <row r="1048329" spans="2:3" x14ac:dyDescent="0.25">
      <c r="B1048329" s="76"/>
      <c r="C1048329" s="75"/>
    </row>
    <row r="1048439" spans="2:3" x14ac:dyDescent="0.25">
      <c r="B1048439" s="76"/>
      <c r="C1048439" s="75"/>
    </row>
    <row r="1048440" spans="2:3" x14ac:dyDescent="0.25">
      <c r="B1048440" s="76"/>
      <c r="C1048440" s="75"/>
    </row>
    <row r="1048441" spans="2:3" x14ac:dyDescent="0.25">
      <c r="B1048441" s="76"/>
      <c r="C1048441" s="75"/>
    </row>
    <row r="1048442" spans="2:3" x14ac:dyDescent="0.25">
      <c r="B1048442" s="76"/>
      <c r="C1048442" s="75"/>
    </row>
    <row r="1048443" spans="2:3" x14ac:dyDescent="0.25">
      <c r="B1048443" s="76"/>
      <c r="C1048443" s="75"/>
    </row>
    <row r="1048444" spans="2:3" x14ac:dyDescent="0.25">
      <c r="B1048444" s="76"/>
      <c r="C1048444" s="75"/>
    </row>
    <row r="1048445" spans="2:3" x14ac:dyDescent="0.25">
      <c r="B1048445" s="76"/>
      <c r="C1048445" s="75"/>
    </row>
    <row r="1048446" spans="2:3" x14ac:dyDescent="0.25">
      <c r="B1048446" s="76"/>
      <c r="C1048446" s="75"/>
    </row>
    <row r="1048447" spans="2:3" x14ac:dyDescent="0.25">
      <c r="B1048447" s="76"/>
      <c r="C1048447" s="75"/>
    </row>
    <row r="1048448" spans="2:3" x14ac:dyDescent="0.25">
      <c r="B1048448" s="76"/>
      <c r="C1048448" s="75"/>
    </row>
    <row r="1048449" spans="2:3" x14ac:dyDescent="0.25">
      <c r="B1048449" s="76"/>
      <c r="C1048449" s="75"/>
    </row>
    <row r="1048450" spans="2:3" x14ac:dyDescent="0.25">
      <c r="B1048450" s="76"/>
      <c r="C1048450" s="75"/>
    </row>
    <row r="1048451" spans="2:3" x14ac:dyDescent="0.25">
      <c r="B1048451" s="76"/>
      <c r="C1048451" s="7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9A256-E02E-48F1-AA38-532C4A7EA407}">
  <sheetPr codeName="Sheet19"/>
  <dimension ref="A1:AS119"/>
  <sheetViews>
    <sheetView zoomScale="85" zoomScaleNormal="85" workbookViewId="0">
      <selection activeCell="M4" sqref="M4"/>
    </sheetView>
  </sheetViews>
  <sheetFormatPr defaultRowHeight="15" x14ac:dyDescent="0.25"/>
  <cols>
    <col min="1" max="1" width="14.7109375" bestFit="1" customWidth="1"/>
    <col min="2" max="5" width="13.85546875" customWidth="1"/>
    <col min="6" max="6" width="13.85546875" style="80" customWidth="1"/>
    <col min="7" max="10" width="13.85546875" style="66" customWidth="1"/>
    <col min="11" max="11" width="13.85546875" style="79" customWidth="1"/>
    <col min="12" max="15" width="13.85546875" style="66" customWidth="1"/>
    <col min="16" max="16" width="13.85546875" style="79" customWidth="1"/>
    <col min="17" max="20" width="13.85546875" style="66" customWidth="1"/>
    <col min="21" max="21" width="13.85546875" style="79" customWidth="1"/>
    <col min="22" max="28" width="13.85546875" customWidth="1"/>
    <col min="29" max="29" width="13.85546875" style="80" customWidth="1"/>
    <col min="30" max="45" width="13.85546875" customWidth="1"/>
  </cols>
  <sheetData>
    <row r="1" spans="1:45" x14ac:dyDescent="0.25">
      <c r="B1" t="s">
        <v>53</v>
      </c>
      <c r="F1" s="80" t="str">
        <f>B1&amp;"_NWP"</f>
        <v>MICL Total_NWP</v>
      </c>
      <c r="G1" t="s">
        <v>8</v>
      </c>
      <c r="H1"/>
      <c r="K1" s="80" t="str">
        <f>G1&amp;"_NWP"</f>
        <v>PC Annual Direct_NWP</v>
      </c>
      <c r="L1" t="s">
        <v>10</v>
      </c>
      <c r="M1"/>
      <c r="P1" s="80" t="str">
        <f>L1&amp;"_NWP"</f>
        <v>PC Annual Broker_NWP</v>
      </c>
      <c r="Q1" t="s">
        <v>69</v>
      </c>
      <c r="R1"/>
      <c r="U1" s="80" t="str">
        <f>Q1&amp;"_NWP"</f>
        <v>Short-Term_NWP</v>
      </c>
      <c r="V1" t="s">
        <v>88</v>
      </c>
      <c r="Y1" t="s">
        <v>88</v>
      </c>
      <c r="AD1" t="s">
        <v>8</v>
      </c>
      <c r="AG1" t="s">
        <v>8</v>
      </c>
      <c r="AK1" s="80"/>
      <c r="AL1" t="s">
        <v>10</v>
      </c>
      <c r="AO1" t="s">
        <v>10</v>
      </c>
      <c r="AS1" s="80"/>
    </row>
    <row r="2" spans="1:45" x14ac:dyDescent="0.25">
      <c r="G2" s="66" t="str">
        <f>G3&amp;" ("&amp;G1&amp;")"</f>
        <v>NWP (PC Annual Direct)</v>
      </c>
      <c r="H2" s="66" t="str">
        <f>H3&amp;" ("&amp;G1&amp;")"</f>
        <v>NWP - 4 week Average (PC Annual Direct)</v>
      </c>
      <c r="I2" s="66" t="str">
        <f>I3&amp;" ("&amp;G1&amp;")"</f>
        <v>Average NWP (PC Annual Direct)</v>
      </c>
      <c r="J2" s="66" t="str">
        <f>J3&amp;" ("&amp;G1&amp;")"</f>
        <v>4 week Average (PC Annual Direct)</v>
      </c>
      <c r="K2" s="79" t="str">
        <f>"Plan ("&amp;G1&amp;")"</f>
        <v>Plan (PC Annual Direct)</v>
      </c>
      <c r="L2" s="66" t="str">
        <f>L3&amp;" ("&amp;L1&amp;")"</f>
        <v>NWP (PC Annual Broker)</v>
      </c>
      <c r="M2" s="66" t="str">
        <f>M3&amp;" ("&amp;L1&amp;")"</f>
        <v>NWP - 4 week Average (PC Annual Broker)</v>
      </c>
      <c r="N2" s="66" t="str">
        <f>N3&amp;" ("&amp;L1&amp;")"</f>
        <v>Average NWP (PC Annual Broker)</v>
      </c>
      <c r="O2" s="66" t="str">
        <f>O3&amp;" ("&amp;L1&amp;")"</f>
        <v>4 week Average (PC Annual Broker)</v>
      </c>
      <c r="P2" s="79" t="str">
        <f>"Plan ("&amp;L1&amp;")"</f>
        <v>Plan (PC Annual Broker)</v>
      </c>
      <c r="Q2" s="66" t="str">
        <f t="shared" ref="Q2" si="0">Q4&amp;" ("&amp;Q1&amp;")"</f>
        <v>NWP (Short-Term) (Short-Term)</v>
      </c>
      <c r="S2" s="66" t="str">
        <f t="shared" ref="S2" si="1">S4&amp;" ("&amp;Q1&amp;")"</f>
        <v>Average NWP (Short-Term) (Short-Term)</v>
      </c>
      <c r="T2" s="66" t="str">
        <f t="shared" ref="T2" si="2">T4&amp;" ("&amp;Q1&amp;")"</f>
        <v>Average NWP - 4 week Average (Short-Term) (Short-Term)</v>
      </c>
      <c r="V2" s="68" t="s">
        <v>93</v>
      </c>
      <c r="W2" s="68"/>
      <c r="X2" s="68"/>
      <c r="Y2" s="68" t="s">
        <v>94</v>
      </c>
      <c r="Z2" s="68"/>
      <c r="AA2" s="68"/>
      <c r="AB2" s="89" t="s">
        <v>93</v>
      </c>
      <c r="AC2" s="90" t="s">
        <v>94</v>
      </c>
      <c r="AD2" s="68" t="s">
        <v>93</v>
      </c>
      <c r="AE2" s="68"/>
      <c r="AF2" s="68"/>
      <c r="AG2" s="68" t="s">
        <v>94</v>
      </c>
      <c r="AH2" s="68"/>
      <c r="AI2" s="68"/>
      <c r="AJ2" s="89" t="s">
        <v>93</v>
      </c>
      <c r="AK2" s="90" t="s">
        <v>94</v>
      </c>
      <c r="AL2" s="68" t="s">
        <v>93</v>
      </c>
      <c r="AM2" s="68"/>
      <c r="AN2" s="68"/>
      <c r="AO2" s="68" t="s">
        <v>94</v>
      </c>
      <c r="AP2" s="68"/>
      <c r="AQ2" s="68"/>
      <c r="AR2" s="89" t="s">
        <v>93</v>
      </c>
      <c r="AS2" s="90" t="s">
        <v>94</v>
      </c>
    </row>
    <row r="3" spans="1:45" x14ac:dyDescent="0.25">
      <c r="G3" s="66" t="s">
        <v>105</v>
      </c>
      <c r="H3" s="66" t="s">
        <v>254</v>
      </c>
      <c r="I3" s="66" t="s">
        <v>106</v>
      </c>
      <c r="J3" s="66" t="s">
        <v>255</v>
      </c>
      <c r="L3" s="66" t="s">
        <v>105</v>
      </c>
      <c r="M3" s="66" t="s">
        <v>254</v>
      </c>
      <c r="N3" s="66" t="s">
        <v>106</v>
      </c>
      <c r="O3" s="66" t="s">
        <v>255</v>
      </c>
      <c r="Q3" s="66" t="s">
        <v>107</v>
      </c>
      <c r="S3" s="66" t="s">
        <v>108</v>
      </c>
      <c r="T3" s="66" t="s">
        <v>244</v>
      </c>
      <c r="V3" t="str">
        <f>"NB NWP ("&amp;V1&amp;")"</f>
        <v>NB NWP (Overall)</v>
      </c>
      <c r="W3" t="str">
        <f>"NB NWP - 4 week Average ("&amp;V1&amp;")"</f>
        <v>NB NWP - 4 week Average (Overall)</v>
      </c>
      <c r="X3" t="str">
        <f>"NB Average NWP - 4 week Average ("&amp;V1&amp;")"</f>
        <v>NB Average NWP - 4 week Average (Overall)</v>
      </c>
      <c r="Y3" t="str">
        <f>"RN NWP ("&amp;Y1&amp;")"</f>
        <v>RN NWP (Overall)</v>
      </c>
      <c r="Z3" t="str">
        <f>"RN NWP - 4 week Average ("&amp;Y1&amp;")"</f>
        <v>RN NWP - 4 week Average (Overall)</v>
      </c>
      <c r="AA3" t="str">
        <f>"RN Average NWP - 4 week Average ("&amp;Y1&amp;")"</f>
        <v>RN Average NWP - 4 week Average (Overall)</v>
      </c>
      <c r="AB3" t="str">
        <f>"NB Average NWP ("&amp;V1&amp;")"</f>
        <v>NB Average NWP (Overall)</v>
      </c>
      <c r="AC3" s="80" t="str">
        <f>"RN Average NWP ("&amp;Y1&amp;")"</f>
        <v>RN Average NWP (Overall)</v>
      </c>
      <c r="AD3" t="str">
        <f>"NB NWP ("&amp;AD1&amp;")"</f>
        <v>NB NWP (PC Annual Direct)</v>
      </c>
      <c r="AE3" t="str">
        <f>"NB NWP - 4 week Average ("&amp;AD1&amp;")"</f>
        <v>NB NWP - 4 week Average (PC Annual Direct)</v>
      </c>
      <c r="AF3" t="str">
        <f>"NB Average NWP - 4 week Average ("&amp;AD1&amp;")"</f>
        <v>NB Average NWP - 4 week Average (PC Annual Direct)</v>
      </c>
      <c r="AG3" t="str">
        <f>"RN NWP ("&amp;AG1&amp;")"</f>
        <v>RN NWP (PC Annual Direct)</v>
      </c>
      <c r="AH3" t="str">
        <f>"RN NWP - 4 week Average ("&amp;AG1&amp;")"</f>
        <v>RN NWP - 4 week Average (PC Annual Direct)</v>
      </c>
      <c r="AI3" t="str">
        <f>"RN Average NWP - 4 week Average ("&amp;AG1&amp;")"</f>
        <v>RN Average NWP - 4 week Average (PC Annual Direct)</v>
      </c>
      <c r="AJ3" t="str">
        <f>"NB Average NWP ("&amp;AD1&amp;")"</f>
        <v>NB Average NWP (PC Annual Direct)</v>
      </c>
      <c r="AK3" s="80" t="str">
        <f>"RN Average NWP ("&amp;AG1&amp;")"</f>
        <v>RN Average NWP (PC Annual Direct)</v>
      </c>
      <c r="AL3" t="str">
        <f>"NB NWP ("&amp;AL1&amp;")"</f>
        <v>NB NWP (PC Annual Broker)</v>
      </c>
      <c r="AM3" t="str">
        <f>"NB NWP - 4 week Average ("&amp;AL1&amp;")"</f>
        <v>NB NWP - 4 week Average (PC Annual Broker)</v>
      </c>
      <c r="AN3" t="str">
        <f>"NB Average NWP - 4 week Average ("&amp;AL1&amp;")"</f>
        <v>NB Average NWP - 4 week Average (PC Annual Broker)</v>
      </c>
      <c r="AO3" t="str">
        <f>"RN NWP ("&amp;AO1&amp;")"</f>
        <v>RN NWP (PC Annual Broker)</v>
      </c>
      <c r="AP3" t="str">
        <f>"RN NWP - 4 week Average ("&amp;AO1&amp;")"</f>
        <v>RN NWP - 4 week Average (PC Annual Broker)</v>
      </c>
      <c r="AQ3" t="str">
        <f>"RN Average NWP - 4 week Average ("&amp;AO1&amp;")"</f>
        <v>RN Average NWP - 4 week Average (PC Annual Broker)</v>
      </c>
      <c r="AR3" t="str">
        <f>"NB Average NWP ("&amp;AL1&amp;")"</f>
        <v>NB Average NWP (PC Annual Broker)</v>
      </c>
      <c r="AS3" s="80" t="str">
        <f>"RN Average NWP ("&amp;AO1&amp;")"</f>
        <v>RN Average NWP (PC Annual Broker)</v>
      </c>
    </row>
    <row r="4" spans="1:45" s="129" customFormat="1" ht="75" x14ac:dyDescent="0.25">
      <c r="A4" s="202" t="s">
        <v>95</v>
      </c>
      <c r="B4" s="203" t="s">
        <v>109</v>
      </c>
      <c r="C4" s="203" t="s">
        <v>256</v>
      </c>
      <c r="D4" s="203" t="s">
        <v>110</v>
      </c>
      <c r="E4" s="203" t="s">
        <v>257</v>
      </c>
      <c r="F4" s="204" t="s">
        <v>111</v>
      </c>
      <c r="G4" s="205" t="s">
        <v>112</v>
      </c>
      <c r="H4" s="205" t="s">
        <v>258</v>
      </c>
      <c r="I4" s="205" t="s">
        <v>113</v>
      </c>
      <c r="J4" s="205" t="s">
        <v>246</v>
      </c>
      <c r="K4" s="206" t="s">
        <v>114</v>
      </c>
      <c r="L4" s="205" t="s">
        <v>115</v>
      </c>
      <c r="M4" s="205" t="s">
        <v>259</v>
      </c>
      <c r="N4" s="205" t="s">
        <v>116</v>
      </c>
      <c r="O4" s="205" t="s">
        <v>247</v>
      </c>
      <c r="P4" s="206" t="s">
        <v>117</v>
      </c>
      <c r="Q4" s="207" t="s">
        <v>107</v>
      </c>
      <c r="R4" s="207" t="s">
        <v>260</v>
      </c>
      <c r="S4" s="207" t="s">
        <v>108</v>
      </c>
      <c r="T4" s="207" t="s">
        <v>261</v>
      </c>
      <c r="U4" s="208" t="s">
        <v>118</v>
      </c>
      <c r="V4" s="209" t="s">
        <v>119</v>
      </c>
      <c r="W4" s="209" t="s">
        <v>262</v>
      </c>
      <c r="X4" s="209" t="s">
        <v>263</v>
      </c>
      <c r="Y4" s="209" t="s">
        <v>120</v>
      </c>
      <c r="Z4" s="209" t="s">
        <v>264</v>
      </c>
      <c r="AA4" s="209" t="s">
        <v>265</v>
      </c>
      <c r="AB4" s="209" t="s">
        <v>121</v>
      </c>
      <c r="AC4" s="208" t="s">
        <v>122</v>
      </c>
      <c r="AD4" s="207" t="s">
        <v>123</v>
      </c>
      <c r="AE4" s="207" t="s">
        <v>266</v>
      </c>
      <c r="AF4" s="207" t="s">
        <v>267</v>
      </c>
      <c r="AG4" s="207" t="s">
        <v>124</v>
      </c>
      <c r="AH4" s="207" t="s">
        <v>268</v>
      </c>
      <c r="AI4" s="207" t="s">
        <v>269</v>
      </c>
      <c r="AJ4" s="207" t="s">
        <v>125</v>
      </c>
      <c r="AK4" s="208" t="s">
        <v>126</v>
      </c>
      <c r="AL4" s="207" t="s">
        <v>127</v>
      </c>
      <c r="AM4" s="207" t="s">
        <v>270</v>
      </c>
      <c r="AN4" s="207" t="s">
        <v>271</v>
      </c>
      <c r="AO4" s="207" t="s">
        <v>128</v>
      </c>
      <c r="AP4" s="207" t="s">
        <v>272</v>
      </c>
      <c r="AQ4" s="207" t="s">
        <v>273</v>
      </c>
      <c r="AR4" s="207" t="s">
        <v>129</v>
      </c>
      <c r="AS4" s="208" t="s">
        <v>130</v>
      </c>
    </row>
    <row r="5" spans="1:45" x14ac:dyDescent="0.25">
      <c r="A5" s="59">
        <v>45156</v>
      </c>
      <c r="B5" s="66">
        <v>2234102.371786335</v>
      </c>
      <c r="C5" s="66"/>
      <c r="D5" s="66">
        <v>1217.8704948582633</v>
      </c>
      <c r="E5" s="66"/>
      <c r="F5" s="79">
        <f>K5+P5+U5</f>
        <v>0</v>
      </c>
      <c r="G5" s="66">
        <v>984924.2232148099</v>
      </c>
      <c r="I5" s="66">
        <v>1527.7909121920025</v>
      </c>
      <c r="K5" s="79">
        <v>0</v>
      </c>
      <c r="L5" s="66">
        <v>1085180.4335714399</v>
      </c>
      <c r="N5" s="66">
        <v>1050.5134884525071</v>
      </c>
      <c r="P5" s="79">
        <v>0</v>
      </c>
      <c r="Q5" s="66">
        <v>229490.81250008929</v>
      </c>
      <c r="S5" s="66">
        <v>16.563754059912615</v>
      </c>
      <c r="U5" s="79">
        <v>0</v>
      </c>
      <c r="V5" s="67">
        <v>2177129.4296438014</v>
      </c>
      <c r="W5" s="67"/>
      <c r="X5" s="67"/>
      <c r="Y5" s="67">
        <v>595252.8374998963</v>
      </c>
      <c r="Z5" s="67"/>
      <c r="AA5" s="66"/>
      <c r="AB5" s="67">
        <v>1524.8815752289363</v>
      </c>
      <c r="AC5" s="79">
        <v>1156.0414747655157</v>
      </c>
      <c r="AD5" s="67">
        <v>937688.32785786199</v>
      </c>
      <c r="AE5" s="67"/>
      <c r="AF5" s="67"/>
      <c r="AG5" s="67">
        <v>47235.895356948007</v>
      </c>
      <c r="AH5" s="67"/>
      <c r="AI5" s="66"/>
      <c r="AJ5" s="67">
        <v>1540.0221136689663</v>
      </c>
      <c r="AK5" s="79">
        <v>1319.7204351774478</v>
      </c>
      <c r="AL5" s="67">
        <v>784020.10142859991</v>
      </c>
      <c r="AM5" s="67"/>
      <c r="AN5" s="67"/>
      <c r="AO5" s="67">
        <v>301160.33214283996</v>
      </c>
      <c r="AP5" s="67"/>
      <c r="AQ5" s="66"/>
      <c r="AR5" s="67">
        <v>1291.6311390915978</v>
      </c>
      <c r="AS5" s="79">
        <v>706.94913648553984</v>
      </c>
    </row>
    <row r="6" spans="1:45" x14ac:dyDescent="0.25">
      <c r="A6" s="74">
        <f t="shared" ref="A6:A37" si="3">A5+7</f>
        <v>45163</v>
      </c>
      <c r="B6" s="66">
        <v>2152872.7257147068</v>
      </c>
      <c r="C6" s="66"/>
      <c r="D6" s="66">
        <v>1191.0014356105328</v>
      </c>
      <c r="E6" s="66"/>
      <c r="F6" s="79">
        <f t="shared" ref="F6:F69" si="4">K6+P6+U6</f>
        <v>0</v>
      </c>
      <c r="G6" s="66">
        <v>931752.73857122799</v>
      </c>
      <c r="I6" s="66">
        <v>1474.8151293111553</v>
      </c>
      <c r="K6" s="79">
        <v>0</v>
      </c>
      <c r="L6" s="66">
        <v>1080451.8792862699</v>
      </c>
      <c r="N6" s="66">
        <v>1012.60719708179</v>
      </c>
      <c r="P6" s="79">
        <v>0</v>
      </c>
      <c r="Q6" s="66">
        <v>239072.13392862672</v>
      </c>
      <c r="S6" s="66">
        <v>16.894363220170074</v>
      </c>
      <c r="U6" s="79">
        <v>0</v>
      </c>
      <c r="V6" s="67">
        <v>2025873.5360721599</v>
      </c>
      <c r="W6" s="67"/>
      <c r="X6" s="67"/>
      <c r="Y6" s="67">
        <v>617776.60499960952</v>
      </c>
      <c r="Z6" s="67"/>
      <c r="AA6" s="66"/>
      <c r="AB6" s="67">
        <v>1501.9471871654193</v>
      </c>
      <c r="AC6" s="79">
        <v>1130.6425860545048</v>
      </c>
      <c r="AD6" s="67">
        <v>893022.99642840191</v>
      </c>
      <c r="AE6" s="67"/>
      <c r="AF6" s="67"/>
      <c r="AG6" s="67">
        <v>38729.742142826006</v>
      </c>
      <c r="AH6" s="67"/>
      <c r="AI6" s="66"/>
      <c r="AJ6" s="67">
        <v>1483.4403700176219</v>
      </c>
      <c r="AK6" s="79">
        <v>1300.4665710792015</v>
      </c>
      <c r="AL6" s="67">
        <v>766082.20000085002</v>
      </c>
      <c r="AM6" s="67"/>
      <c r="AN6" s="67"/>
      <c r="AO6" s="67">
        <v>314369.67928541993</v>
      </c>
      <c r="AP6" s="67"/>
      <c r="AQ6" s="66"/>
      <c r="AR6" s="67">
        <v>1251.7683006549837</v>
      </c>
      <c r="AS6" s="79">
        <v>690.92237205586798</v>
      </c>
    </row>
    <row r="7" spans="1:45" x14ac:dyDescent="0.25">
      <c r="A7" s="74">
        <f t="shared" si="3"/>
        <v>45170</v>
      </c>
      <c r="B7" s="66">
        <v>2181370.0539278244</v>
      </c>
      <c r="C7" s="66"/>
      <c r="D7" s="66">
        <v>1172.4841094554131</v>
      </c>
      <c r="E7" s="66"/>
      <c r="F7" s="79">
        <f t="shared" si="4"/>
        <v>0</v>
      </c>
      <c r="G7" s="66">
        <v>853948.81285666989</v>
      </c>
      <c r="I7" s="66">
        <v>1425.7866488643301</v>
      </c>
      <c r="K7" s="79">
        <v>0</v>
      </c>
      <c r="L7" s="66">
        <v>1097415.6978569897</v>
      </c>
      <c r="N7" s="66">
        <v>994.03595820379496</v>
      </c>
      <c r="P7" s="79">
        <v>0</v>
      </c>
      <c r="Q7" s="66">
        <v>241116.19642860699</v>
      </c>
      <c r="S7" s="66">
        <v>17.291752469062462</v>
      </c>
      <c r="U7" s="79">
        <v>0</v>
      </c>
      <c r="V7" s="67">
        <v>1936275.8982138075</v>
      </c>
      <c r="W7" s="67"/>
      <c r="X7" s="67"/>
      <c r="Y7" s="67">
        <v>622886.77607119933</v>
      </c>
      <c r="Z7" s="67"/>
      <c r="AA7" s="66"/>
      <c r="AB7" s="67">
        <v>1507.5809748844042</v>
      </c>
      <c r="AC7" s="79">
        <v>1036.0001388961316</v>
      </c>
      <c r="AD7" s="67">
        <v>822836.30821386003</v>
      </c>
      <c r="AE7" s="67"/>
      <c r="AF7" s="67"/>
      <c r="AG7" s="67">
        <v>31112.504642810003</v>
      </c>
      <c r="AH7" s="67"/>
      <c r="AI7" s="66"/>
      <c r="AJ7" s="67">
        <v>1443.544792604248</v>
      </c>
      <c r="AK7" s="79">
        <v>1075.7842889791377</v>
      </c>
      <c r="AL7" s="67">
        <v>771110.05714286992</v>
      </c>
      <c r="AM7" s="67"/>
      <c r="AN7" s="67"/>
      <c r="AO7" s="67">
        <v>326305.64071412006</v>
      </c>
      <c r="AP7" s="67"/>
      <c r="AQ7" s="66"/>
      <c r="AR7" s="67">
        <v>1293.8088207095134</v>
      </c>
      <c r="AS7" s="79">
        <v>642.33393841362215</v>
      </c>
    </row>
    <row r="8" spans="1:45" x14ac:dyDescent="0.25">
      <c r="A8" s="74">
        <f t="shared" si="3"/>
        <v>45177</v>
      </c>
      <c r="B8" s="66">
        <v>2059852.945713646</v>
      </c>
      <c r="C8" s="72">
        <f t="shared" ref="C8:C36" si="5">AVERAGE(B5:B8)</f>
        <v>2157049.524285628</v>
      </c>
      <c r="D8" s="66">
        <v>1214.7162353419408</v>
      </c>
      <c r="E8" s="72">
        <f t="shared" ref="E8:E36" si="6">AVERAGE(D5:D8)</f>
        <v>1199.0180688165374</v>
      </c>
      <c r="F8" s="79">
        <f t="shared" si="4"/>
        <v>0</v>
      </c>
      <c r="G8" s="66">
        <v>893194.80857163202</v>
      </c>
      <c r="H8" s="72">
        <f t="shared" ref="H8:H36" si="7">AVERAGE(G5:G8)</f>
        <v>915955.14580358495</v>
      </c>
      <c r="I8" s="66">
        <v>1516.6075158950571</v>
      </c>
      <c r="J8" s="72">
        <f t="shared" ref="J8:J36" si="8">AVERAGE(I5:I8)</f>
        <v>1486.2500515656363</v>
      </c>
      <c r="K8" s="79">
        <v>0</v>
      </c>
      <c r="L8" s="66">
        <v>1050609.8728565301</v>
      </c>
      <c r="M8" s="72">
        <f t="shared" ref="M8:M36" si="9">AVERAGE(L5:L8)</f>
        <v>1078414.4708928075</v>
      </c>
      <c r="N8" s="66">
        <v>1017.0473115745693</v>
      </c>
      <c r="O8" s="72">
        <f t="shared" ref="O8:O36" si="10">AVERAGE(N5:N8)</f>
        <v>1018.5509888281654</v>
      </c>
      <c r="P8" s="79">
        <v>0</v>
      </c>
      <c r="Q8" s="66">
        <v>229860.04464293629</v>
      </c>
      <c r="R8" s="72">
        <f t="shared" ref="R8:R36" si="11">AVERAGE(Q5:Q8)</f>
        <v>234884.79687506481</v>
      </c>
      <c r="S8" s="66">
        <v>17.648959201699654</v>
      </c>
      <c r="T8" s="72">
        <f t="shared" ref="T8:T36" si="12">AVERAGE(S5:S8)</f>
        <v>17.0997072377112</v>
      </c>
      <c r="U8" s="79">
        <v>0</v>
      </c>
      <c r="V8" s="67">
        <v>1926809.6532143692</v>
      </c>
      <c r="W8" s="72">
        <f t="shared" ref="W8:W36" si="13">AVERAGE(V5:V8)</f>
        <v>2016522.1292860345</v>
      </c>
      <c r="X8" s="67">
        <f t="shared" ref="X8:X11" si="14">AVERAGE(AB5:AB8)</f>
        <v>1523.7554748802183</v>
      </c>
      <c r="Y8" s="67">
        <v>610746.44035688532</v>
      </c>
      <c r="Z8" s="72">
        <f t="shared" ref="Z8:Z36" si="15">AVERAGE(Y5:Y8)</f>
        <v>611665.66473189765</v>
      </c>
      <c r="AA8" s="72">
        <f t="shared" ref="AA8:AA39" si="16">AVERAGE(AC5:AC8)</f>
        <v>1102.4005047556616</v>
      </c>
      <c r="AB8" s="67">
        <v>1560.6121622421133</v>
      </c>
      <c r="AC8" s="79">
        <v>1086.9178193064949</v>
      </c>
      <c r="AD8" s="67">
        <v>868074.48071452207</v>
      </c>
      <c r="AE8" s="72">
        <f t="shared" ref="AE8:AE36" si="17">AVERAGE(AD5:AD8)</f>
        <v>880405.52830366162</v>
      </c>
      <c r="AF8" s="72">
        <f t="shared" ref="AF8:AF39" si="18">AVERAGE(AJ5:AJ8)</f>
        <v>1500.1732412212502</v>
      </c>
      <c r="AG8" s="67">
        <v>25120.327857110002</v>
      </c>
      <c r="AH8" s="72">
        <f t="shared" ref="AH8:AH36" si="19">AVERAGE(AG5:AG8)</f>
        <v>35549.617499923508</v>
      </c>
      <c r="AI8" s="72">
        <f t="shared" ref="AI8:AI39" si="20">AVERAGE(AK5:AK8)</f>
        <v>1197.78793981132</v>
      </c>
      <c r="AJ8" s="67">
        <v>1533.685688594164</v>
      </c>
      <c r="AK8" s="79">
        <v>1095.1804640094924</v>
      </c>
      <c r="AL8" s="67">
        <v>717443.97035683005</v>
      </c>
      <c r="AM8" s="72">
        <f t="shared" ref="AM8:AM36" si="21">AVERAGE(AL5:AL8)</f>
        <v>759664.0822322875</v>
      </c>
      <c r="AN8" s="72">
        <f t="shared" ref="AN8:AN39" si="22">AVERAGE(AR5:AR8)</f>
        <v>1284.8211079256525</v>
      </c>
      <c r="AO8" s="67">
        <v>333165.90249970002</v>
      </c>
      <c r="AP8" s="72">
        <f t="shared" ref="AP8:AP36" si="23">AVERAGE(AO5:AO8)</f>
        <v>318750.38866051997</v>
      </c>
      <c r="AQ8" s="72">
        <f t="shared" ref="AQ8:AQ39" si="24">AVERAGE(AS5:AS8)</f>
        <v>682.85525307677608</v>
      </c>
      <c r="AR8" s="67">
        <v>1302.0761712465155</v>
      </c>
      <c r="AS8" s="79">
        <v>691.21556535207469</v>
      </c>
    </row>
    <row r="9" spans="1:45" x14ac:dyDescent="0.25">
      <c r="A9" s="74">
        <f t="shared" si="3"/>
        <v>45184</v>
      </c>
      <c r="B9" s="66">
        <v>1987579.765000589</v>
      </c>
      <c r="C9" s="72">
        <f t="shared" si="5"/>
        <v>2095418.8725891917</v>
      </c>
      <c r="D9" s="66">
        <v>1183.2394880791678</v>
      </c>
      <c r="E9" s="72">
        <f t="shared" si="6"/>
        <v>1190.3603171217637</v>
      </c>
      <c r="F9" s="79">
        <f t="shared" si="4"/>
        <v>0</v>
      </c>
      <c r="G9" s="66">
        <v>854999.87000007811</v>
      </c>
      <c r="H9" s="72">
        <f t="shared" si="7"/>
        <v>883474.05749990209</v>
      </c>
      <c r="I9" s="66">
        <v>1476.9346150186677</v>
      </c>
      <c r="J9" s="72">
        <f t="shared" si="8"/>
        <v>1473.5359772723025</v>
      </c>
      <c r="K9" s="79">
        <v>0</v>
      </c>
      <c r="L9" s="66">
        <v>984632.44571454998</v>
      </c>
      <c r="M9" s="72">
        <f t="shared" si="9"/>
        <v>1053277.473928585</v>
      </c>
      <c r="N9" s="66">
        <v>985.61806377832829</v>
      </c>
      <c r="O9" s="72">
        <f t="shared" si="10"/>
        <v>1002.3271326596206</v>
      </c>
      <c r="P9" s="79">
        <v>0</v>
      </c>
      <c r="Q9" s="66">
        <v>214915.74107154834</v>
      </c>
      <c r="R9" s="72">
        <f t="shared" si="11"/>
        <v>231241.02901792957</v>
      </c>
      <c r="S9" s="66">
        <v>17.729396227647943</v>
      </c>
      <c r="T9" s="72">
        <f t="shared" si="12"/>
        <v>17.391117779645032</v>
      </c>
      <c r="U9" s="79">
        <v>0</v>
      </c>
      <c r="V9" s="67">
        <v>1805682.1060720864</v>
      </c>
      <c r="W9" s="72">
        <f t="shared" si="13"/>
        <v>1923660.2983931056</v>
      </c>
      <c r="X9" s="67">
        <f t="shared" si="14"/>
        <v>1522.1897018457671</v>
      </c>
      <c r="Y9" s="67">
        <v>614396.70214297832</v>
      </c>
      <c r="Z9" s="72">
        <f t="shared" si="15"/>
        <v>616451.63089266815</v>
      </c>
      <c r="AA9" s="72">
        <f t="shared" si="16"/>
        <v>1082.2749308221246</v>
      </c>
      <c r="AB9" s="67">
        <v>1518.6184830911311</v>
      </c>
      <c r="AC9" s="79">
        <v>1075.5391790313665</v>
      </c>
      <c r="AD9" s="67">
        <v>816196.60214291816</v>
      </c>
      <c r="AE9" s="72">
        <f t="shared" si="17"/>
        <v>850032.59687492554</v>
      </c>
      <c r="AF9" s="72">
        <f t="shared" si="18"/>
        <v>1483.5074615695617</v>
      </c>
      <c r="AG9" s="67">
        <v>38803.267857160004</v>
      </c>
      <c r="AH9" s="72">
        <f t="shared" si="19"/>
        <v>33441.460624976506</v>
      </c>
      <c r="AI9" s="72">
        <f t="shared" si="20"/>
        <v>1256.9536128030236</v>
      </c>
      <c r="AJ9" s="67">
        <v>1473.3589950622124</v>
      </c>
      <c r="AK9" s="79">
        <v>1556.3831271442623</v>
      </c>
      <c r="AL9" s="67">
        <v>651485.42857177008</v>
      </c>
      <c r="AM9" s="72">
        <f t="shared" si="21"/>
        <v>726530.41401807999</v>
      </c>
      <c r="AN9" s="72">
        <f t="shared" si="22"/>
        <v>1280.0214425725628</v>
      </c>
      <c r="AO9" s="67">
        <v>333147.01714278001</v>
      </c>
      <c r="AP9" s="72">
        <f t="shared" si="23"/>
        <v>326747.05991050496</v>
      </c>
      <c r="AQ9" s="72">
        <f t="shared" si="24"/>
        <v>677.13799828946719</v>
      </c>
      <c r="AR9" s="67">
        <v>1272.4324776792384</v>
      </c>
      <c r="AS9" s="79">
        <v>684.08011733630394</v>
      </c>
    </row>
    <row r="10" spans="1:45" x14ac:dyDescent="0.25">
      <c r="A10" s="74">
        <f t="shared" si="3"/>
        <v>45191</v>
      </c>
      <c r="B10" s="66">
        <v>1988000.2517856322</v>
      </c>
      <c r="C10" s="72">
        <f t="shared" si="5"/>
        <v>2054200.754106923</v>
      </c>
      <c r="D10" s="66">
        <v>1207.3961152535462</v>
      </c>
      <c r="E10" s="72">
        <f t="shared" si="6"/>
        <v>1194.4589870325171</v>
      </c>
      <c r="F10" s="79">
        <f t="shared" si="4"/>
        <v>0</v>
      </c>
      <c r="G10" s="66">
        <v>983800.1121429418</v>
      </c>
      <c r="H10" s="72">
        <f t="shared" si="7"/>
        <v>896485.90089283045</v>
      </c>
      <c r="I10" s="66">
        <v>1563.3367241236301</v>
      </c>
      <c r="J10" s="72">
        <f t="shared" si="8"/>
        <v>1495.6663759754213</v>
      </c>
      <c r="K10" s="79">
        <v>0</v>
      </c>
      <c r="L10" s="66">
        <v>991732.07928604994</v>
      </c>
      <c r="M10" s="72">
        <f t="shared" si="9"/>
        <v>1031097.52392853</v>
      </c>
      <c r="N10" s="66">
        <v>1025.576090264788</v>
      </c>
      <c r="O10" s="72">
        <f t="shared" si="10"/>
        <v>1005.5693559553702</v>
      </c>
      <c r="P10" s="79">
        <v>0</v>
      </c>
      <c r="Q10" s="66">
        <v>197681.18750000926</v>
      </c>
      <c r="R10" s="72">
        <f t="shared" si="11"/>
        <v>220893.2924107752</v>
      </c>
      <c r="S10" s="66">
        <v>17.645379585826053</v>
      </c>
      <c r="T10" s="72">
        <f t="shared" si="12"/>
        <v>17.578871871059025</v>
      </c>
      <c r="U10" s="79">
        <v>0</v>
      </c>
      <c r="V10" s="67">
        <v>1937752.4557147678</v>
      </c>
      <c r="W10" s="72">
        <f t="shared" si="13"/>
        <v>1901630.0283037578</v>
      </c>
      <c r="X10" s="67">
        <f t="shared" si="14"/>
        <v>1537.7166799627491</v>
      </c>
      <c r="Y10" s="67">
        <v>571168.54392818315</v>
      </c>
      <c r="Z10" s="72">
        <f t="shared" si="15"/>
        <v>604799.6156248115</v>
      </c>
      <c r="AA10" s="72">
        <f t="shared" si="16"/>
        <v>1070.3862426504124</v>
      </c>
      <c r="AB10" s="67">
        <v>1564.0550996333488</v>
      </c>
      <c r="AC10" s="79">
        <v>1083.0878333676565</v>
      </c>
      <c r="AD10" s="67">
        <v>943709.37035722786</v>
      </c>
      <c r="AE10" s="72">
        <f t="shared" si="17"/>
        <v>862704.190357132</v>
      </c>
      <c r="AF10" s="72">
        <f t="shared" si="18"/>
        <v>1512.8652418931147</v>
      </c>
      <c r="AG10" s="67">
        <v>40090.741785713988</v>
      </c>
      <c r="AH10" s="72">
        <f t="shared" si="19"/>
        <v>33781.710535698498</v>
      </c>
      <c r="AI10" s="72">
        <f t="shared" si="20"/>
        <v>1183.6770684276428</v>
      </c>
      <c r="AJ10" s="67">
        <v>1600.871491311834</v>
      </c>
      <c r="AK10" s="79">
        <v>1007.3603935776787</v>
      </c>
      <c r="AL10" s="67">
        <v>694360.32928634004</v>
      </c>
      <c r="AM10" s="72">
        <f t="shared" si="21"/>
        <v>708599.94633945252</v>
      </c>
      <c r="AN10" s="72">
        <f t="shared" si="22"/>
        <v>1287.3562720611876</v>
      </c>
      <c r="AO10" s="67">
        <v>297371.74999971001</v>
      </c>
      <c r="AP10" s="72">
        <f t="shared" si="23"/>
        <v>322497.57758907753</v>
      </c>
      <c r="AQ10" s="72">
        <f t="shared" si="24"/>
        <v>679.33196409885909</v>
      </c>
      <c r="AR10" s="67">
        <v>1281.1076186094836</v>
      </c>
      <c r="AS10" s="79">
        <v>699.69823529343535</v>
      </c>
    </row>
    <row r="11" spans="1:45" x14ac:dyDescent="0.25">
      <c r="A11" s="74">
        <f t="shared" si="3"/>
        <v>45198</v>
      </c>
      <c r="B11" s="66">
        <v>2066771.6771427668</v>
      </c>
      <c r="C11" s="72">
        <f t="shared" si="5"/>
        <v>2025551.1599106584</v>
      </c>
      <c r="D11" s="66">
        <v>1202.6456068904147</v>
      </c>
      <c r="E11" s="72">
        <f t="shared" si="6"/>
        <v>1201.9993613912675</v>
      </c>
      <c r="F11" s="79">
        <f t="shared" si="4"/>
        <v>0</v>
      </c>
      <c r="G11" s="66">
        <v>919142.10607113852</v>
      </c>
      <c r="H11" s="72">
        <f t="shared" si="7"/>
        <v>912784.22419644753</v>
      </c>
      <c r="I11" s="66">
        <v>1496.4946473881676</v>
      </c>
      <c r="J11" s="72">
        <f t="shared" si="8"/>
        <v>1513.3433756063805</v>
      </c>
      <c r="K11" s="79">
        <v>0</v>
      </c>
      <c r="L11" s="66">
        <v>1053961.3192858798</v>
      </c>
      <c r="M11" s="72">
        <f t="shared" si="9"/>
        <v>1020233.9292857525</v>
      </c>
      <c r="N11" s="66">
        <v>1030.2652192432843</v>
      </c>
      <c r="O11" s="72">
        <f t="shared" si="10"/>
        <v>1014.6266712152425</v>
      </c>
      <c r="P11" s="79">
        <v>0</v>
      </c>
      <c r="Q11" s="66">
        <v>209593.07142854066</v>
      </c>
      <c r="R11" s="72">
        <f t="shared" si="11"/>
        <v>213012.51116075862</v>
      </c>
      <c r="S11" s="66">
        <v>18.382132207379463</v>
      </c>
      <c r="T11" s="72">
        <f t="shared" si="12"/>
        <v>17.851466805638275</v>
      </c>
      <c r="U11" s="79">
        <v>0</v>
      </c>
      <c r="V11" s="67">
        <v>1859828.3324998803</v>
      </c>
      <c r="W11" s="72">
        <f t="shared" si="13"/>
        <v>1882518.136875276</v>
      </c>
      <c r="X11" s="67">
        <f t="shared" si="14"/>
        <v>1545.7060430314705</v>
      </c>
      <c r="Y11" s="67">
        <v>692375.14607114857</v>
      </c>
      <c r="Z11" s="72">
        <f t="shared" si="15"/>
        <v>622171.70812479884</v>
      </c>
      <c r="AA11" s="72">
        <f t="shared" si="16"/>
        <v>1088.2834052263634</v>
      </c>
      <c r="AB11" s="67">
        <v>1539.5384271592884</v>
      </c>
      <c r="AC11" s="79">
        <v>1107.5887891999355</v>
      </c>
      <c r="AD11" s="67">
        <v>829174.2128570003</v>
      </c>
      <c r="AE11" s="72">
        <f t="shared" si="17"/>
        <v>864288.66651791707</v>
      </c>
      <c r="AF11" s="72">
        <f t="shared" si="18"/>
        <v>1535.0612980246128</v>
      </c>
      <c r="AG11" s="67">
        <v>89967.893214137992</v>
      </c>
      <c r="AH11" s="72">
        <f t="shared" si="19"/>
        <v>48495.557678530495</v>
      </c>
      <c r="AI11" s="72">
        <f t="shared" si="20"/>
        <v>1222.517664387972</v>
      </c>
      <c r="AJ11" s="67">
        <v>1532.3290171302408</v>
      </c>
      <c r="AK11" s="79">
        <v>1231.1466728204548</v>
      </c>
      <c r="AL11" s="67">
        <v>708739.86464305001</v>
      </c>
      <c r="AM11" s="72">
        <f t="shared" si="21"/>
        <v>693007.39821449749</v>
      </c>
      <c r="AN11" s="72">
        <f t="shared" si="22"/>
        <v>1287.8253944171959</v>
      </c>
      <c r="AO11" s="67">
        <v>345221.45464282995</v>
      </c>
      <c r="AP11" s="72">
        <f t="shared" si="23"/>
        <v>327226.53107125498</v>
      </c>
      <c r="AQ11" s="72">
        <f t="shared" si="24"/>
        <v>700.06226869862053</v>
      </c>
      <c r="AR11" s="67">
        <v>1295.6853101335466</v>
      </c>
      <c r="AS11" s="79">
        <v>725.25515681266802</v>
      </c>
    </row>
    <row r="12" spans="1:45" x14ac:dyDescent="0.25">
      <c r="A12" s="74">
        <f t="shared" si="3"/>
        <v>45205</v>
      </c>
      <c r="B12" s="66">
        <v>2156884.1253571413</v>
      </c>
      <c r="C12" s="72">
        <f t="shared" si="5"/>
        <v>2049808.9548215326</v>
      </c>
      <c r="D12" s="66">
        <v>1171.4991217226377</v>
      </c>
      <c r="E12" s="72">
        <f t="shared" si="6"/>
        <v>1191.1950829864415</v>
      </c>
      <c r="F12" s="79">
        <f t="shared" si="4"/>
        <v>0</v>
      </c>
      <c r="G12" s="66">
        <v>853280.33000027994</v>
      </c>
      <c r="H12" s="72">
        <f t="shared" si="7"/>
        <v>902805.6045536095</v>
      </c>
      <c r="I12" s="66">
        <v>1519.4373801182476</v>
      </c>
      <c r="J12" s="72">
        <f t="shared" si="8"/>
        <v>1514.0508416621781</v>
      </c>
      <c r="K12" s="79">
        <v>0</v>
      </c>
      <c r="L12" s="66">
        <v>1133537.2182142599</v>
      </c>
      <c r="M12" s="72">
        <f t="shared" si="9"/>
        <v>1040965.765625185</v>
      </c>
      <c r="N12" s="66">
        <v>979.72101833557474</v>
      </c>
      <c r="O12" s="72">
        <f t="shared" si="10"/>
        <v>1005.2950979054938</v>
      </c>
      <c r="P12" s="79">
        <v>0</v>
      </c>
      <c r="Q12" s="66">
        <v>213151.42857143807</v>
      </c>
      <c r="R12" s="72">
        <f t="shared" si="11"/>
        <v>208835.35714288408</v>
      </c>
      <c r="S12" s="66">
        <v>18.238335635444347</v>
      </c>
      <c r="T12" s="72">
        <f t="shared" si="12"/>
        <v>17.998810914074451</v>
      </c>
      <c r="U12" s="79">
        <v>0</v>
      </c>
      <c r="V12" s="67">
        <v>1774458.6203572976</v>
      </c>
      <c r="W12" s="72">
        <f t="shared" si="13"/>
        <v>1844430.3786610081</v>
      </c>
      <c r="X12" s="67">
        <f t="shared" ref="X12:X75" si="25">AVERAGE(AB6:AB12)</f>
        <v>1536.1114306732766</v>
      </c>
      <c r="Y12" s="67">
        <v>770629.634999929</v>
      </c>
      <c r="Z12" s="72">
        <f t="shared" si="15"/>
        <v>662142.5067855597</v>
      </c>
      <c r="AA12" s="72">
        <f t="shared" si="16"/>
        <v>1071.327165320597</v>
      </c>
      <c r="AB12" s="67">
        <v>1560.4276805372303</v>
      </c>
      <c r="AC12" s="79">
        <v>1019.0928596834294</v>
      </c>
      <c r="AD12" s="67">
        <v>771051.68035735993</v>
      </c>
      <c r="AE12" s="72">
        <f t="shared" si="17"/>
        <v>840032.96642862645</v>
      </c>
      <c r="AF12" s="72">
        <f t="shared" si="18"/>
        <v>1537.6065195120077</v>
      </c>
      <c r="AG12" s="67">
        <v>82228.649642920005</v>
      </c>
      <c r="AH12" s="72">
        <f t="shared" si="19"/>
        <v>62772.638124983001</v>
      </c>
      <c r="AI12" s="72">
        <f t="shared" si="20"/>
        <v>1279.5025291524009</v>
      </c>
      <c r="AJ12" s="67">
        <v>1543.8665745437438</v>
      </c>
      <c r="AK12" s="79">
        <v>1323.119923067208</v>
      </c>
      <c r="AL12" s="67">
        <v>721608.70571433019</v>
      </c>
      <c r="AM12" s="72">
        <f t="shared" si="21"/>
        <v>694048.58205387252</v>
      </c>
      <c r="AN12" s="72">
        <f t="shared" si="22"/>
        <v>1287.9420491300843</v>
      </c>
      <c r="AO12" s="67">
        <v>411928.51249993005</v>
      </c>
      <c r="AP12" s="72">
        <f t="shared" si="23"/>
        <v>346917.18357131252</v>
      </c>
      <c r="AQ12" s="72">
        <f t="shared" si="24"/>
        <v>698.04134274199896</v>
      </c>
      <c r="AR12" s="67">
        <v>1302.542790098069</v>
      </c>
      <c r="AS12" s="79">
        <v>683.13186152558876</v>
      </c>
    </row>
    <row r="13" spans="1:45" x14ac:dyDescent="0.25">
      <c r="A13" s="74">
        <f t="shared" si="3"/>
        <v>45212</v>
      </c>
      <c r="B13" s="66">
        <v>1684380.8214284871</v>
      </c>
      <c r="C13" s="72">
        <f t="shared" si="5"/>
        <v>1974009.2189285068</v>
      </c>
      <c r="D13" s="66">
        <v>1228.3391080320696</v>
      </c>
      <c r="E13" s="72">
        <f t="shared" si="6"/>
        <v>1202.4699879746672</v>
      </c>
      <c r="F13" s="79">
        <f t="shared" si="4"/>
        <v>0</v>
      </c>
      <c r="G13" s="66">
        <v>1091043.9578575185</v>
      </c>
      <c r="H13" s="72">
        <f t="shared" si="7"/>
        <v>961816.62651796965</v>
      </c>
      <c r="I13" s="66">
        <v>1482.3471560030075</v>
      </c>
      <c r="J13" s="72">
        <f t="shared" si="8"/>
        <v>1515.4039769082631</v>
      </c>
      <c r="K13" s="79">
        <v>0</v>
      </c>
      <c r="L13" s="66">
        <v>809553.22964316991</v>
      </c>
      <c r="M13" s="72">
        <f t="shared" si="9"/>
        <v>997195.96160733991</v>
      </c>
      <c r="N13" s="66">
        <v>1027.351814267982</v>
      </c>
      <c r="O13" s="72">
        <f t="shared" si="10"/>
        <v>1015.7285355279073</v>
      </c>
      <c r="P13" s="79">
        <v>0</v>
      </c>
      <c r="Q13" s="66">
        <v>201712.85714290489</v>
      </c>
      <c r="R13" s="72">
        <f t="shared" si="11"/>
        <v>205534.63616072322</v>
      </c>
      <c r="S13" s="66">
        <v>18.102203817904055</v>
      </c>
      <c r="T13" s="72">
        <f t="shared" si="12"/>
        <v>18.09201281163848</v>
      </c>
      <c r="U13" s="79">
        <v>0</v>
      </c>
      <c r="V13" s="67">
        <v>1788507.0642863803</v>
      </c>
      <c r="W13" s="72">
        <f t="shared" si="13"/>
        <v>1840136.6182145814</v>
      </c>
      <c r="X13" s="67">
        <f t="shared" si="25"/>
        <v>1542.3350306166042</v>
      </c>
      <c r="Y13" s="67">
        <v>515515.83750011673</v>
      </c>
      <c r="Z13" s="72">
        <f t="shared" si="15"/>
        <v>637422.29062484438</v>
      </c>
      <c r="AA13" s="72">
        <f t="shared" si="16"/>
        <v>1095.1496986808811</v>
      </c>
      <c r="AB13" s="67">
        <v>1545.5123867687123</v>
      </c>
      <c r="AC13" s="79">
        <v>1170.8293124725035</v>
      </c>
      <c r="AD13" s="67">
        <v>1033669.2746433163</v>
      </c>
      <c r="AE13" s="72">
        <f t="shared" si="17"/>
        <v>894401.13455372606</v>
      </c>
      <c r="AF13" s="72">
        <f t="shared" si="18"/>
        <v>1545.7075215548889</v>
      </c>
      <c r="AG13" s="67">
        <v>57374.683214202014</v>
      </c>
      <c r="AH13" s="72">
        <f t="shared" si="19"/>
        <v>67415.491964243498</v>
      </c>
      <c r="AI13" s="72">
        <f t="shared" si="20"/>
        <v>1179.8902607065411</v>
      </c>
      <c r="AJ13" s="67">
        <v>1505.7630032337365</v>
      </c>
      <c r="AK13" s="79">
        <v>1157.9340533608233</v>
      </c>
      <c r="AL13" s="67">
        <v>553124.93250015995</v>
      </c>
      <c r="AM13" s="72">
        <f t="shared" si="21"/>
        <v>669458.45803596999</v>
      </c>
      <c r="AN13" s="72">
        <f t="shared" si="22"/>
        <v>1288.4542825329477</v>
      </c>
      <c r="AO13" s="67">
        <v>256428.29714301002</v>
      </c>
      <c r="AP13" s="72">
        <f t="shared" si="23"/>
        <v>327737.50357136998</v>
      </c>
      <c r="AQ13" s="72">
        <f t="shared" si="24"/>
        <v>708.11474359366457</v>
      </c>
      <c r="AR13" s="67">
        <v>1274.4814112906911</v>
      </c>
      <c r="AS13" s="79">
        <v>724.37372074296616</v>
      </c>
    </row>
    <row r="14" spans="1:45" x14ac:dyDescent="0.25">
      <c r="A14" s="74">
        <f t="shared" si="3"/>
        <v>45219</v>
      </c>
      <c r="B14" s="66">
        <v>1843497.7682137333</v>
      </c>
      <c r="C14" s="72">
        <f t="shared" si="5"/>
        <v>1937883.598035532</v>
      </c>
      <c r="D14" s="66">
        <v>1249.4245331235331</v>
      </c>
      <c r="E14" s="72">
        <f t="shared" si="6"/>
        <v>1212.9770924421639</v>
      </c>
      <c r="F14" s="79">
        <f t="shared" si="4"/>
        <v>0</v>
      </c>
      <c r="G14" s="66">
        <v>1345730.7764270441</v>
      </c>
      <c r="H14" s="72">
        <f t="shared" si="7"/>
        <v>1052299.2925889953</v>
      </c>
      <c r="I14" s="66">
        <v>1379.2511004600399</v>
      </c>
      <c r="J14" s="72">
        <f t="shared" si="8"/>
        <v>1469.3825709923658</v>
      </c>
      <c r="K14" s="79">
        <v>0</v>
      </c>
      <c r="L14" s="66">
        <v>870360.84142866998</v>
      </c>
      <c r="M14" s="72">
        <f t="shared" si="9"/>
        <v>966853.15214299492</v>
      </c>
      <c r="N14" s="66">
        <v>1087.9510517858375</v>
      </c>
      <c r="O14" s="72">
        <f t="shared" si="10"/>
        <v>1031.3222759081696</v>
      </c>
      <c r="P14" s="79">
        <v>0</v>
      </c>
      <c r="Q14" s="66">
        <v>215446.86607148009</v>
      </c>
      <c r="R14" s="72">
        <f t="shared" si="11"/>
        <v>209976.05580359092</v>
      </c>
      <c r="S14" s="66">
        <v>18.637272151512118</v>
      </c>
      <c r="T14" s="72">
        <f t="shared" si="12"/>
        <v>18.339985953059998</v>
      </c>
      <c r="U14" s="79">
        <v>0</v>
      </c>
      <c r="V14" s="67">
        <v>2110910.8053557859</v>
      </c>
      <c r="W14" s="72">
        <f t="shared" si="13"/>
        <v>1883426.205624836</v>
      </c>
      <c r="X14" s="67">
        <f t="shared" si="25"/>
        <v>1538.664075483362</v>
      </c>
      <c r="Y14" s="67">
        <v>536105.19642860233</v>
      </c>
      <c r="Z14" s="72">
        <f t="shared" si="15"/>
        <v>628656.45374994911</v>
      </c>
      <c r="AA14" s="72">
        <f t="shared" si="16"/>
        <v>1133.2101190448111</v>
      </c>
      <c r="AB14" s="67">
        <v>1481.8842889517089</v>
      </c>
      <c r="AC14" s="79">
        <v>1235.3295148233765</v>
      </c>
      <c r="AD14" s="67">
        <v>1295070.6114270862</v>
      </c>
      <c r="AE14" s="72">
        <f t="shared" si="17"/>
        <v>982241.44482119079</v>
      </c>
      <c r="AF14" s="72">
        <f t="shared" si="18"/>
        <v>1492.0842492901722</v>
      </c>
      <c r="AG14" s="67">
        <v>50660.164999958004</v>
      </c>
      <c r="AH14" s="72">
        <f t="shared" si="19"/>
        <v>70057.847767804502</v>
      </c>
      <c r="AI14" s="72">
        <f t="shared" si="20"/>
        <v>1232.8105237779673</v>
      </c>
      <c r="AJ14" s="67">
        <v>1386.3784022529678</v>
      </c>
      <c r="AK14" s="79">
        <v>1219.0414458633832</v>
      </c>
      <c r="AL14" s="67">
        <v>600393.32785722008</v>
      </c>
      <c r="AM14" s="72">
        <f t="shared" si="21"/>
        <v>645966.70767869009</v>
      </c>
      <c r="AN14" s="72">
        <f t="shared" si="22"/>
        <v>1302.4721038589844</v>
      </c>
      <c r="AO14" s="67">
        <v>269967.51357144996</v>
      </c>
      <c r="AP14" s="72">
        <f t="shared" si="23"/>
        <v>320886.44446430501</v>
      </c>
      <c r="AQ14" s="72">
        <f t="shared" si="24"/>
        <v>725.47473859612489</v>
      </c>
      <c r="AR14" s="67">
        <v>1337.1789039136304</v>
      </c>
      <c r="AS14" s="79">
        <v>769.1382153032763</v>
      </c>
    </row>
    <row r="15" spans="1:45" x14ac:dyDescent="0.25">
      <c r="A15" s="74">
        <f t="shared" si="3"/>
        <v>45226</v>
      </c>
      <c r="B15" s="66">
        <v>1921936.8375012157</v>
      </c>
      <c r="C15" s="72">
        <f t="shared" si="5"/>
        <v>1901674.8881251444</v>
      </c>
      <c r="D15" s="66">
        <v>1285.8358873408606</v>
      </c>
      <c r="E15" s="72">
        <f t="shared" si="6"/>
        <v>1233.7746625547752</v>
      </c>
      <c r="F15" s="79">
        <f t="shared" si="4"/>
        <v>0</v>
      </c>
      <c r="G15" s="66">
        <v>1474770.057143759</v>
      </c>
      <c r="H15" s="72">
        <f t="shared" si="7"/>
        <v>1191206.2803571504</v>
      </c>
      <c r="I15" s="66">
        <v>1398.1216659801514</v>
      </c>
      <c r="J15" s="72">
        <f t="shared" si="8"/>
        <v>1444.7893256403615</v>
      </c>
      <c r="K15" s="79">
        <v>0</v>
      </c>
      <c r="L15" s="66">
        <v>852880.97035803006</v>
      </c>
      <c r="M15" s="72">
        <f t="shared" si="9"/>
        <v>916583.06491103244</v>
      </c>
      <c r="N15" s="66">
        <v>1093.4371414846539</v>
      </c>
      <c r="O15" s="72">
        <f t="shared" si="10"/>
        <v>1047.1152564685121</v>
      </c>
      <c r="P15" s="79">
        <v>0</v>
      </c>
      <c r="Q15" s="66">
        <v>220153.51785711199</v>
      </c>
      <c r="R15" s="72">
        <f t="shared" si="11"/>
        <v>212616.16741073376</v>
      </c>
      <c r="S15" s="66">
        <v>18.778020970412147</v>
      </c>
      <c r="T15" s="72">
        <f t="shared" si="12"/>
        <v>18.438958143818166</v>
      </c>
      <c r="U15" s="79">
        <v>0</v>
      </c>
      <c r="V15" s="67">
        <v>2243258.8582156422</v>
      </c>
      <c r="W15" s="72">
        <f t="shared" si="13"/>
        <v>1979283.8370537765</v>
      </c>
      <c r="X15" s="67">
        <f t="shared" si="25"/>
        <v>1524.7952706963749</v>
      </c>
      <c r="Y15" s="67">
        <v>525038.60678608902</v>
      </c>
      <c r="Z15" s="72">
        <f t="shared" si="15"/>
        <v>586822.31892868434</v>
      </c>
      <c r="AA15" s="72">
        <f t="shared" si="16"/>
        <v>1195.012609371021</v>
      </c>
      <c r="AB15" s="67">
        <v>1463.5305287332051</v>
      </c>
      <c r="AC15" s="79">
        <v>1354.798750504774</v>
      </c>
      <c r="AD15" s="67">
        <v>1416672.3478580397</v>
      </c>
      <c r="AE15" s="72">
        <f t="shared" si="17"/>
        <v>1129115.9785714506</v>
      </c>
      <c r="AF15" s="72">
        <f t="shared" si="18"/>
        <v>1457.8703334836437</v>
      </c>
      <c r="AG15" s="67">
        <v>58097.709285720004</v>
      </c>
      <c r="AH15" s="72">
        <f t="shared" si="19"/>
        <v>62090.301785700009</v>
      </c>
      <c r="AI15" s="72">
        <f t="shared" si="20"/>
        <v>1291.5140589503051</v>
      </c>
      <c r="AJ15" s="67">
        <v>1395.4733539041258</v>
      </c>
      <c r="AK15" s="79">
        <v>1465.9608135098058</v>
      </c>
      <c r="AL15" s="67">
        <v>606432.99250048993</v>
      </c>
      <c r="AM15" s="72">
        <f t="shared" si="21"/>
        <v>620389.98964305001</v>
      </c>
      <c r="AN15" s="72">
        <f t="shared" si="22"/>
        <v>1297.7260355363817</v>
      </c>
      <c r="AO15" s="67">
        <v>246447.97785754001</v>
      </c>
      <c r="AP15" s="72">
        <f t="shared" si="23"/>
        <v>296193.07526798255</v>
      </c>
      <c r="AQ15" s="72">
        <f t="shared" si="24"/>
        <v>746.1674886204496</v>
      </c>
      <c r="AR15" s="67">
        <v>1276.7010368431368</v>
      </c>
      <c r="AS15" s="79">
        <v>808.0261569099672</v>
      </c>
    </row>
    <row r="16" spans="1:45" x14ac:dyDescent="0.25">
      <c r="A16" s="74">
        <f t="shared" si="3"/>
        <v>45233</v>
      </c>
      <c r="B16" s="66">
        <v>2061324.0142854406</v>
      </c>
      <c r="C16" s="72">
        <f t="shared" si="5"/>
        <v>1877784.8603572191</v>
      </c>
      <c r="D16" s="66">
        <v>1271.0965149950048</v>
      </c>
      <c r="E16" s="72">
        <f t="shared" si="6"/>
        <v>1258.674010872867</v>
      </c>
      <c r="F16" s="79">
        <f t="shared" si="4"/>
        <v>833079.1919857118</v>
      </c>
      <c r="G16" s="66">
        <v>1782086.6610702116</v>
      </c>
      <c r="H16" s="72">
        <f t="shared" si="7"/>
        <v>1423407.8631246332</v>
      </c>
      <c r="I16" s="66">
        <v>1317.1984004137248</v>
      </c>
      <c r="J16" s="72">
        <f t="shared" si="8"/>
        <v>1394.2295807142309</v>
      </c>
      <c r="K16" s="79">
        <v>324249.51725031098</v>
      </c>
      <c r="L16" s="66">
        <v>888674.27142861008</v>
      </c>
      <c r="M16" s="72">
        <f t="shared" si="9"/>
        <v>855367.32821462001</v>
      </c>
      <c r="N16" s="66">
        <v>1189.6576592083134</v>
      </c>
      <c r="O16" s="72">
        <f t="shared" si="10"/>
        <v>1099.5994166866967</v>
      </c>
      <c r="P16" s="79">
        <v>416265.21939721145</v>
      </c>
      <c r="Q16" s="66">
        <v>222465.71428571441</v>
      </c>
      <c r="R16" s="72">
        <f t="shared" si="11"/>
        <v>214944.73883930285</v>
      </c>
      <c r="S16" s="66">
        <v>18.388635665871583</v>
      </c>
      <c r="T16" s="72">
        <f t="shared" si="12"/>
        <v>18.476533151424974</v>
      </c>
      <c r="U16" s="79">
        <v>92564.455338189349</v>
      </c>
      <c r="V16" s="67">
        <v>2649509.0267850994</v>
      </c>
      <c r="W16" s="72">
        <f t="shared" si="13"/>
        <v>2198046.4386607269</v>
      </c>
      <c r="X16" s="67">
        <f t="shared" si="25"/>
        <v>1507.9991537408387</v>
      </c>
      <c r="Y16" s="67">
        <v>466268.11999943631</v>
      </c>
      <c r="Z16" s="72">
        <f t="shared" si="15"/>
        <v>510731.94017856114</v>
      </c>
      <c r="AA16" s="72">
        <f t="shared" si="16"/>
        <v>1335.7577231668026</v>
      </c>
      <c r="AB16" s="67">
        <v>1401.0456644023755</v>
      </c>
      <c r="AC16" s="79">
        <v>1582.073314866557</v>
      </c>
      <c r="AD16" s="67">
        <v>1736165.5196417759</v>
      </c>
      <c r="AE16" s="72">
        <f t="shared" si="17"/>
        <v>1370394.4383925544</v>
      </c>
      <c r="AF16" s="72">
        <f t="shared" si="18"/>
        <v>1401.7983934384224</v>
      </c>
      <c r="AG16" s="67">
        <v>45921.141428436</v>
      </c>
      <c r="AH16" s="72">
        <f t="shared" si="19"/>
        <v>53013.424732079009</v>
      </c>
      <c r="AI16" s="72">
        <f t="shared" si="20"/>
        <v>1269.0087986985084</v>
      </c>
      <c r="AJ16" s="67">
        <v>1319.5788143628592</v>
      </c>
      <c r="AK16" s="79">
        <v>1233.0988820600214</v>
      </c>
      <c r="AL16" s="67">
        <v>690877.79285761004</v>
      </c>
      <c r="AM16" s="72">
        <f t="shared" si="21"/>
        <v>612707.26142887003</v>
      </c>
      <c r="AN16" s="72">
        <f t="shared" si="22"/>
        <v>1296.1418355998617</v>
      </c>
      <c r="AO16" s="67">
        <v>197796.47857099999</v>
      </c>
      <c r="AP16" s="72">
        <f t="shared" si="23"/>
        <v>242660.06678574998</v>
      </c>
      <c r="AQ16" s="72">
        <f t="shared" si="24"/>
        <v>806.45517577526743</v>
      </c>
      <c r="AR16" s="67">
        <v>1296.2059903519887</v>
      </c>
      <c r="AS16" s="79">
        <v>924.28261014485975</v>
      </c>
    </row>
    <row r="17" spans="1:45" x14ac:dyDescent="0.25">
      <c r="A17" s="74">
        <f t="shared" si="3"/>
        <v>45240</v>
      </c>
      <c r="B17" s="66">
        <v>1793842.9907137845</v>
      </c>
      <c r="C17" s="72">
        <f t="shared" si="5"/>
        <v>1905150.4026785435</v>
      </c>
      <c r="D17" s="66">
        <v>1344.4497741719424</v>
      </c>
      <c r="E17" s="72">
        <f t="shared" si="6"/>
        <v>1287.7016774078352</v>
      </c>
      <c r="F17" s="79">
        <f t="shared" si="4"/>
        <v>1943851.4479666608</v>
      </c>
      <c r="G17" s="66">
        <v>1493461.1653580598</v>
      </c>
      <c r="H17" s="72">
        <f t="shared" si="7"/>
        <v>1524012.1649997686</v>
      </c>
      <c r="I17" s="66">
        <v>1309.0810355927929</v>
      </c>
      <c r="J17" s="72">
        <f t="shared" si="8"/>
        <v>1350.9130506116771</v>
      </c>
      <c r="K17" s="79">
        <v>756582.20691739221</v>
      </c>
      <c r="L17" s="66">
        <v>780300.67999901995</v>
      </c>
      <c r="M17" s="72">
        <f t="shared" si="9"/>
        <v>848054.19080358255</v>
      </c>
      <c r="N17" s="66">
        <v>1327.0419727874489</v>
      </c>
      <c r="O17" s="72">
        <f t="shared" si="10"/>
        <v>1174.5219563165635</v>
      </c>
      <c r="P17" s="79">
        <v>971285.51192682679</v>
      </c>
      <c r="Q17" s="66">
        <v>213394.25892864371</v>
      </c>
      <c r="R17" s="72">
        <f t="shared" si="11"/>
        <v>217865.08928573754</v>
      </c>
      <c r="S17" s="66">
        <v>18.389715522978605</v>
      </c>
      <c r="T17" s="72">
        <f t="shared" si="12"/>
        <v>18.548411077693615</v>
      </c>
      <c r="U17" s="79">
        <v>215983.72912244181</v>
      </c>
      <c r="V17" s="67">
        <v>2364048.906786154</v>
      </c>
      <c r="W17" s="72">
        <f t="shared" si="13"/>
        <v>2341931.8992856704</v>
      </c>
      <c r="X17" s="67">
        <f t="shared" si="25"/>
        <v>1487.3409222729283</v>
      </c>
      <c r="Y17" s="67">
        <v>336675.47428535362</v>
      </c>
      <c r="Z17" s="72">
        <f t="shared" si="15"/>
        <v>466021.84937487036</v>
      </c>
      <c r="AA17" s="72">
        <f t="shared" si="16"/>
        <v>1618.2205875576062</v>
      </c>
      <c r="AB17" s="67">
        <v>1419.4474793579768</v>
      </c>
      <c r="AC17" s="79">
        <v>2300.6807700357176</v>
      </c>
      <c r="AD17" s="67">
        <v>1452274.0067867299</v>
      </c>
      <c r="AE17" s="72">
        <f t="shared" si="17"/>
        <v>1475045.621428408</v>
      </c>
      <c r="AF17" s="72">
        <f t="shared" si="18"/>
        <v>1355.4108989847971</v>
      </c>
      <c r="AG17" s="67">
        <v>41187.158571330008</v>
      </c>
      <c r="AH17" s="72">
        <f t="shared" si="19"/>
        <v>48966.543571361006</v>
      </c>
      <c r="AI17" s="72">
        <f t="shared" si="20"/>
        <v>1231.7928406592316</v>
      </c>
      <c r="AJ17" s="67">
        <v>1320.213025419235</v>
      </c>
      <c r="AK17" s="79">
        <v>1009.0702212037157</v>
      </c>
      <c r="AL17" s="67">
        <v>698380.64107078</v>
      </c>
      <c r="AM17" s="72">
        <f t="shared" si="21"/>
        <v>649021.18857152504</v>
      </c>
      <c r="AN17" s="72">
        <f t="shared" si="22"/>
        <v>1310.718353517065</v>
      </c>
      <c r="AO17" s="67">
        <v>81920.038928239985</v>
      </c>
      <c r="AP17" s="72">
        <f t="shared" si="23"/>
        <v>199033.00223205748</v>
      </c>
      <c r="AQ17" s="72">
        <f t="shared" si="24"/>
        <v>945.36189765296319</v>
      </c>
      <c r="AR17" s="67">
        <v>1332.7874829595039</v>
      </c>
      <c r="AS17" s="79">
        <v>1280.0006082537498</v>
      </c>
    </row>
    <row r="18" spans="1:45" x14ac:dyDescent="0.25">
      <c r="A18" s="74">
        <f t="shared" si="3"/>
        <v>45247</v>
      </c>
      <c r="B18" s="66">
        <v>1792280.0524996088</v>
      </c>
      <c r="C18" s="72">
        <f t="shared" si="5"/>
        <v>1892345.9737500125</v>
      </c>
      <c r="D18" s="66">
        <v>1273.3669757163159</v>
      </c>
      <c r="E18" s="72">
        <f t="shared" si="6"/>
        <v>1293.6872880560309</v>
      </c>
      <c r="F18" s="79">
        <f t="shared" si="4"/>
        <v>1943851.4479666608</v>
      </c>
      <c r="G18" s="66">
        <v>1461870.9771428236</v>
      </c>
      <c r="H18" s="72">
        <f t="shared" si="7"/>
        <v>1553047.2151787137</v>
      </c>
      <c r="I18" s="66">
        <v>1204.1147515996661</v>
      </c>
      <c r="J18" s="72">
        <f t="shared" si="8"/>
        <v>1307.1289633965837</v>
      </c>
      <c r="K18" s="79">
        <v>756582.20691739221</v>
      </c>
      <c r="L18" s="66">
        <v>757172.27535719983</v>
      </c>
      <c r="M18" s="72">
        <f t="shared" si="9"/>
        <v>819757.04928571498</v>
      </c>
      <c r="N18" s="66">
        <v>1253.59648237947</v>
      </c>
      <c r="O18" s="72">
        <f t="shared" si="10"/>
        <v>1215.9333139649716</v>
      </c>
      <c r="P18" s="79">
        <v>971285.51192682679</v>
      </c>
      <c r="Q18" s="66">
        <v>208832.56249999753</v>
      </c>
      <c r="R18" s="72">
        <f t="shared" si="11"/>
        <v>216211.51339286691</v>
      </c>
      <c r="S18" s="66">
        <v>18.717626826207539</v>
      </c>
      <c r="T18" s="72">
        <f t="shared" si="12"/>
        <v>18.568499746367468</v>
      </c>
      <c r="U18" s="79">
        <v>215983.72912244181</v>
      </c>
      <c r="V18" s="67">
        <v>2260816.7114290297</v>
      </c>
      <c r="W18" s="72">
        <f t="shared" si="13"/>
        <v>2379408.375803981</v>
      </c>
      <c r="X18" s="67">
        <f t="shared" si="25"/>
        <v>1457.1625416775701</v>
      </c>
      <c r="Y18" s="67">
        <v>376267.86249955965</v>
      </c>
      <c r="Z18" s="72">
        <f t="shared" si="15"/>
        <v>426062.5158926096</v>
      </c>
      <c r="AA18" s="72">
        <f t="shared" si="16"/>
        <v>1787.650903530518</v>
      </c>
      <c r="AB18" s="67">
        <v>1328.2897629917832</v>
      </c>
      <c r="AC18" s="79">
        <v>1913.0507787150232</v>
      </c>
      <c r="AD18" s="67">
        <v>1376619.8689287119</v>
      </c>
      <c r="AE18" s="72">
        <f t="shared" si="17"/>
        <v>1495432.9358038143</v>
      </c>
      <c r="AF18" s="72">
        <f t="shared" si="18"/>
        <v>1313.6929857058071</v>
      </c>
      <c r="AG18" s="67">
        <v>85251.108214112013</v>
      </c>
      <c r="AH18" s="72">
        <f t="shared" si="19"/>
        <v>57614.279374899503</v>
      </c>
      <c r="AI18" s="72">
        <f t="shared" si="20"/>
        <v>1177.0958375506211</v>
      </c>
      <c r="AJ18" s="67">
        <v>1219.5067491370087</v>
      </c>
      <c r="AK18" s="79">
        <v>1000.2534334289409</v>
      </c>
      <c r="AL18" s="67">
        <v>675364.28000031994</v>
      </c>
      <c r="AM18" s="72">
        <f t="shared" si="21"/>
        <v>667763.92660730006</v>
      </c>
      <c r="AN18" s="72">
        <f t="shared" si="22"/>
        <v>1293.1986181579443</v>
      </c>
      <c r="AO18" s="67">
        <v>81807.995356879997</v>
      </c>
      <c r="AP18" s="72">
        <f t="shared" si="23"/>
        <v>151993.12267841501</v>
      </c>
      <c r="AQ18" s="72">
        <f t="shared" si="24"/>
        <v>1041.1336655062992</v>
      </c>
      <c r="AR18" s="67">
        <v>1267.0999624771482</v>
      </c>
      <c r="AS18" s="79">
        <v>1152.2252867166196</v>
      </c>
    </row>
    <row r="19" spans="1:45" x14ac:dyDescent="0.25">
      <c r="A19" s="74">
        <f t="shared" si="3"/>
        <v>45254</v>
      </c>
      <c r="B19" s="66">
        <v>1915549.6110714325</v>
      </c>
      <c r="C19" s="72">
        <f t="shared" si="5"/>
        <v>1890749.1671425668</v>
      </c>
      <c r="D19" s="66">
        <v>1289.7595688789597</v>
      </c>
      <c r="E19" s="72">
        <f t="shared" si="6"/>
        <v>1294.6682084405556</v>
      </c>
      <c r="F19" s="79">
        <f t="shared" si="4"/>
        <v>1943851.4479666608</v>
      </c>
      <c r="G19" s="66">
        <v>1406361.0528560483</v>
      </c>
      <c r="H19" s="72">
        <f t="shared" si="7"/>
        <v>1535944.9641067858</v>
      </c>
      <c r="I19" s="66">
        <v>1229.0049001180489</v>
      </c>
      <c r="J19" s="72">
        <f t="shared" si="8"/>
        <v>1264.8497719310581</v>
      </c>
      <c r="K19" s="79">
        <v>756582.20691739221</v>
      </c>
      <c r="L19" s="66">
        <v>775355.03000003996</v>
      </c>
      <c r="M19" s="72">
        <f t="shared" si="9"/>
        <v>800375.56419621746</v>
      </c>
      <c r="N19" s="66">
        <v>1254.6197896440776</v>
      </c>
      <c r="O19" s="72">
        <f t="shared" si="10"/>
        <v>1256.2289760048275</v>
      </c>
      <c r="P19" s="79">
        <v>971285.51192682679</v>
      </c>
      <c r="Q19" s="66">
        <v>203277.16071438493</v>
      </c>
      <c r="R19" s="72">
        <f t="shared" si="11"/>
        <v>211992.42410718516</v>
      </c>
      <c r="S19" s="66">
        <v>18.690434048766544</v>
      </c>
      <c r="T19" s="72">
        <f t="shared" si="12"/>
        <v>18.54660301595607</v>
      </c>
      <c r="U19" s="79">
        <v>215983.72912244181</v>
      </c>
      <c r="V19" s="67">
        <v>2166488.0174990133</v>
      </c>
      <c r="W19" s="72">
        <f t="shared" si="13"/>
        <v>2360215.6656248239</v>
      </c>
      <c r="X19" s="67">
        <f t="shared" si="25"/>
        <v>1430.9173634730134</v>
      </c>
      <c r="Y19" s="67">
        <v>421989.69035727321</v>
      </c>
      <c r="Z19" s="72">
        <f t="shared" si="15"/>
        <v>400300.28678540565</v>
      </c>
      <c r="AA19" s="72">
        <f t="shared" si="16"/>
        <v>1843.205923980905</v>
      </c>
      <c r="AB19" s="67">
        <v>1376.7114331053322</v>
      </c>
      <c r="AC19" s="79">
        <v>1577.0188323063235</v>
      </c>
      <c r="AD19" s="67">
        <v>1302707.9167845938</v>
      </c>
      <c r="AE19" s="72">
        <f t="shared" si="17"/>
        <v>1466941.8280354529</v>
      </c>
      <c r="AF19" s="72">
        <f t="shared" si="18"/>
        <v>1279.1133826251489</v>
      </c>
      <c r="AG19" s="67">
        <v>103653.13607145401</v>
      </c>
      <c r="AH19" s="72">
        <f t="shared" si="19"/>
        <v>69003.136071333007</v>
      </c>
      <c r="AI19" s="72">
        <f t="shared" si="20"/>
        <v>1050.3796690478425</v>
      </c>
      <c r="AJ19" s="67">
        <v>1257.1549415814932</v>
      </c>
      <c r="AK19" s="79">
        <v>959.09613949869174</v>
      </c>
      <c r="AL19" s="67">
        <v>660447.72571431997</v>
      </c>
      <c r="AM19" s="72">
        <f t="shared" si="21"/>
        <v>681267.60991075751</v>
      </c>
      <c r="AN19" s="72">
        <f t="shared" si="22"/>
        <v>1305.5734220567585</v>
      </c>
      <c r="AO19" s="67">
        <v>114907.30428571999</v>
      </c>
      <c r="AP19" s="72">
        <f t="shared" si="23"/>
        <v>119107.95428546</v>
      </c>
      <c r="AQ19" s="72">
        <f t="shared" si="24"/>
        <v>1078.5173435407239</v>
      </c>
      <c r="AR19" s="67">
        <v>1326.2002524383936</v>
      </c>
      <c r="AS19" s="79">
        <v>957.56086904766664</v>
      </c>
    </row>
    <row r="20" spans="1:45" x14ac:dyDescent="0.25">
      <c r="A20" s="74">
        <f t="shared" si="3"/>
        <v>45261</v>
      </c>
      <c r="B20" s="66">
        <v>2303256.3100002022</v>
      </c>
      <c r="C20" s="72">
        <f t="shared" si="5"/>
        <v>1951232.2410712568</v>
      </c>
      <c r="D20" s="66">
        <v>1227.5949970727627</v>
      </c>
      <c r="E20" s="72">
        <f t="shared" si="6"/>
        <v>1283.7928289599952</v>
      </c>
      <c r="F20" s="79">
        <f t="shared" si="4"/>
        <v>1921983.8799131038</v>
      </c>
      <c r="G20" s="66">
        <v>1821877.1225012979</v>
      </c>
      <c r="H20" s="72">
        <f t="shared" si="7"/>
        <v>1545892.5794645573</v>
      </c>
      <c r="I20" s="66">
        <v>1251.397253921835</v>
      </c>
      <c r="J20" s="72">
        <f t="shared" si="8"/>
        <v>1248.3994853080856</v>
      </c>
      <c r="K20" s="79">
        <v>754146.90755607584</v>
      </c>
      <c r="L20" s="66">
        <v>952683.36642887001</v>
      </c>
      <c r="M20" s="72">
        <f t="shared" si="9"/>
        <v>816377.83794628247</v>
      </c>
      <c r="N20" s="66">
        <v>1183.4575980482857</v>
      </c>
      <c r="O20" s="72">
        <f t="shared" si="10"/>
        <v>1254.6789607148205</v>
      </c>
      <c r="P20" s="79">
        <v>952796.37044323853</v>
      </c>
      <c r="Q20" s="66">
        <v>207632.51785717756</v>
      </c>
      <c r="R20" s="72">
        <f t="shared" si="11"/>
        <v>208284.1250000509</v>
      </c>
      <c r="S20" s="66">
        <v>18.774981269298994</v>
      </c>
      <c r="T20" s="72">
        <f t="shared" si="12"/>
        <v>18.64318941681292</v>
      </c>
      <c r="U20" s="79">
        <v>215040.60191378932</v>
      </c>
      <c r="V20" s="67">
        <v>2667374.656072482</v>
      </c>
      <c r="W20" s="72">
        <f t="shared" si="13"/>
        <v>2364682.07294667</v>
      </c>
      <c r="X20" s="67">
        <f t="shared" si="25"/>
        <v>1405.6003085297168</v>
      </c>
      <c r="Y20" s="67">
        <v>522924.04714346252</v>
      </c>
      <c r="Z20" s="72">
        <f t="shared" si="15"/>
        <v>414464.26857141225</v>
      </c>
      <c r="AA20" s="72">
        <f t="shared" si="16"/>
        <v>1779.4257239482313</v>
      </c>
      <c r="AB20" s="67">
        <v>1368.293002165638</v>
      </c>
      <c r="AC20" s="79">
        <v>1326.9525147358615</v>
      </c>
      <c r="AD20" s="67">
        <v>1673605.6042865356</v>
      </c>
      <c r="AE20" s="72">
        <f t="shared" si="17"/>
        <v>1451301.8491966429</v>
      </c>
      <c r="AF20" s="72">
        <f t="shared" si="18"/>
        <v>1268.4226494615086</v>
      </c>
      <c r="AG20" s="67">
        <v>148271.51821476201</v>
      </c>
      <c r="AH20" s="72">
        <f t="shared" si="19"/>
        <v>94590.730267914507</v>
      </c>
      <c r="AI20" s="72">
        <f t="shared" si="20"/>
        <v>997.55296049468564</v>
      </c>
      <c r="AJ20" s="67">
        <v>1276.8158817082976</v>
      </c>
      <c r="AK20" s="79">
        <v>1021.7920478473944</v>
      </c>
      <c r="AL20" s="67">
        <v>786136.53392877011</v>
      </c>
      <c r="AM20" s="72">
        <f t="shared" si="21"/>
        <v>705082.2951785475</v>
      </c>
      <c r="AN20" s="72">
        <f t="shared" si="22"/>
        <v>1310.1743215961737</v>
      </c>
      <c r="AO20" s="67">
        <v>166546.83250010002</v>
      </c>
      <c r="AP20" s="72">
        <f t="shared" si="23"/>
        <v>111295.54276773499</v>
      </c>
      <c r="AQ20" s="72">
        <f t="shared" si="24"/>
        <v>1048.590208516707</v>
      </c>
      <c r="AR20" s="67">
        <v>1314.609588509649</v>
      </c>
      <c r="AS20" s="79">
        <v>804.57407004879235</v>
      </c>
    </row>
    <row r="21" spans="1:45" x14ac:dyDescent="0.25">
      <c r="A21" s="74">
        <f t="shared" si="3"/>
        <v>45268</v>
      </c>
      <c r="B21" s="66">
        <v>1916041.9164290105</v>
      </c>
      <c r="C21" s="72">
        <f t="shared" si="5"/>
        <v>1981781.9725000632</v>
      </c>
      <c r="D21" s="66">
        <v>1290.6605234974854</v>
      </c>
      <c r="E21" s="72">
        <f t="shared" si="6"/>
        <v>1270.345516291381</v>
      </c>
      <c r="F21" s="79">
        <f t="shared" si="4"/>
        <v>1790778.4715917609</v>
      </c>
      <c r="G21" s="66">
        <v>1399303.1535718155</v>
      </c>
      <c r="H21" s="72">
        <f t="shared" si="7"/>
        <v>1522353.0765179961</v>
      </c>
      <c r="I21" s="66">
        <v>1269.6025044235107</v>
      </c>
      <c r="J21" s="72">
        <f t="shared" si="8"/>
        <v>1238.529852515765</v>
      </c>
      <c r="K21" s="79">
        <v>739535.11138817808</v>
      </c>
      <c r="L21" s="66">
        <v>851870.14678618021</v>
      </c>
      <c r="M21" s="72">
        <f t="shared" si="9"/>
        <v>834270.20464307256</v>
      </c>
      <c r="N21" s="66">
        <v>1215.2213220915553</v>
      </c>
      <c r="O21" s="72">
        <f t="shared" si="10"/>
        <v>1226.7237980408472</v>
      </c>
      <c r="P21" s="79">
        <v>841861.52154170861</v>
      </c>
      <c r="Q21" s="66">
        <v>214264.50892853373</v>
      </c>
      <c r="R21" s="72">
        <f t="shared" si="11"/>
        <v>208501.68750002343</v>
      </c>
      <c r="S21" s="66">
        <v>18.849697275317475</v>
      </c>
      <c r="T21" s="72">
        <f t="shared" si="12"/>
        <v>18.758184854897635</v>
      </c>
      <c r="U21" s="79">
        <v>209381.83866187418</v>
      </c>
      <c r="V21" s="67">
        <v>2241471.3807151336</v>
      </c>
      <c r="W21" s="72">
        <f t="shared" si="13"/>
        <v>2334037.6914289147</v>
      </c>
      <c r="X21" s="67">
        <f t="shared" si="25"/>
        <v>1394.6227930379512</v>
      </c>
      <c r="Y21" s="67">
        <v>438480.9999999298</v>
      </c>
      <c r="Z21" s="72">
        <f t="shared" si="15"/>
        <v>439915.65000005625</v>
      </c>
      <c r="AA21" s="72">
        <f t="shared" si="16"/>
        <v>1578.281495544019</v>
      </c>
      <c r="AB21" s="67">
        <v>1405.0416805093455</v>
      </c>
      <c r="AC21" s="79">
        <v>1496.1038564188675</v>
      </c>
      <c r="AD21" s="67">
        <v>1316487.9835717692</v>
      </c>
      <c r="AE21" s="72">
        <f t="shared" si="17"/>
        <v>1417355.3433929025</v>
      </c>
      <c r="AF21" s="72">
        <f t="shared" si="18"/>
        <v>1261.7439800511836</v>
      </c>
      <c r="AG21" s="67">
        <v>82815.170000045982</v>
      </c>
      <c r="AH21" s="72">
        <f t="shared" si="19"/>
        <v>104997.73312509349</v>
      </c>
      <c r="AI21" s="72">
        <f t="shared" si="20"/>
        <v>990.63389330316818</v>
      </c>
      <c r="AJ21" s="67">
        <v>1293.4983477779351</v>
      </c>
      <c r="AK21" s="79">
        <v>981.39395243764568</v>
      </c>
      <c r="AL21" s="67">
        <v>710718.88821482996</v>
      </c>
      <c r="AM21" s="72">
        <f t="shared" si="21"/>
        <v>708166.85696455999</v>
      </c>
      <c r="AN21" s="72">
        <f t="shared" si="22"/>
        <v>1309.0890808632275</v>
      </c>
      <c r="AO21" s="67">
        <v>141151.25857134999</v>
      </c>
      <c r="AP21" s="72">
        <f t="shared" si="23"/>
        <v>126103.34767851251</v>
      </c>
      <c r="AQ21" s="72">
        <f t="shared" si="24"/>
        <v>941.16725309686899</v>
      </c>
      <c r="AR21" s="67">
        <v>1328.4465200277195</v>
      </c>
      <c r="AS21" s="79">
        <v>850.30878657439746</v>
      </c>
    </row>
    <row r="22" spans="1:45" x14ac:dyDescent="0.25">
      <c r="A22" s="74">
        <f t="shared" si="3"/>
        <v>45275</v>
      </c>
      <c r="B22" s="66">
        <v>1904697.4514273428</v>
      </c>
      <c r="C22" s="72">
        <f t="shared" si="5"/>
        <v>2009886.3222319968</v>
      </c>
      <c r="D22" s="66">
        <v>1283.2064458477487</v>
      </c>
      <c r="E22" s="72">
        <f t="shared" si="6"/>
        <v>1272.805383824239</v>
      </c>
      <c r="F22" s="79">
        <f t="shared" si="4"/>
        <v>1790778.4715917609</v>
      </c>
      <c r="G22" s="66">
        <v>1433390.43178601</v>
      </c>
      <c r="H22" s="72">
        <f t="shared" si="7"/>
        <v>1515232.9401787929</v>
      </c>
      <c r="I22" s="66">
        <v>1261.5476502237398</v>
      </c>
      <c r="J22" s="72">
        <f t="shared" si="8"/>
        <v>1252.8880771717836</v>
      </c>
      <c r="K22" s="79">
        <v>739535.11138817808</v>
      </c>
      <c r="L22" s="66">
        <v>791027.20428526995</v>
      </c>
      <c r="M22" s="72">
        <f t="shared" si="9"/>
        <v>842733.93687509012</v>
      </c>
      <c r="N22" s="66">
        <v>1241.800948642496</v>
      </c>
      <c r="O22" s="72">
        <f t="shared" si="10"/>
        <v>1223.7749146066037</v>
      </c>
      <c r="P22" s="79">
        <v>841861.52154170861</v>
      </c>
      <c r="Q22" s="66">
        <v>198864.08928574619</v>
      </c>
      <c r="R22" s="72">
        <f t="shared" si="11"/>
        <v>206009.56919646062</v>
      </c>
      <c r="S22" s="66">
        <v>18.274590083233431</v>
      </c>
      <c r="T22" s="72">
        <f t="shared" si="12"/>
        <v>18.64742566915411</v>
      </c>
      <c r="U22" s="79">
        <v>209381.83866187418</v>
      </c>
      <c r="V22" s="67">
        <v>2174679.6757143103</v>
      </c>
      <c r="W22" s="72">
        <f t="shared" si="13"/>
        <v>2312503.4325002348</v>
      </c>
      <c r="X22" s="67">
        <f t="shared" si="25"/>
        <v>1384.4278827477099</v>
      </c>
      <c r="Y22" s="67">
        <v>447466.13892846199</v>
      </c>
      <c r="Z22" s="72">
        <f t="shared" si="15"/>
        <v>457715.21910728194</v>
      </c>
      <c r="AA22" s="72">
        <f t="shared" si="16"/>
        <v>1484.3621775283675</v>
      </c>
      <c r="AB22" s="67">
        <v>1392.1661567015203</v>
      </c>
      <c r="AC22" s="79">
        <v>1537.373506652418</v>
      </c>
      <c r="AD22" s="67">
        <v>1308175.2350003242</v>
      </c>
      <c r="AE22" s="72">
        <f t="shared" si="17"/>
        <v>1400244.1849108057</v>
      </c>
      <c r="AF22" s="72">
        <f t="shared" si="18"/>
        <v>1277.1467298329362</v>
      </c>
      <c r="AG22" s="67">
        <v>125215.196785686</v>
      </c>
      <c r="AH22" s="72">
        <f t="shared" si="19"/>
        <v>114988.755267987</v>
      </c>
      <c r="AI22" s="72">
        <f t="shared" si="20"/>
        <v>1012.5513184801309</v>
      </c>
      <c r="AJ22" s="67">
        <v>1281.1177482640185</v>
      </c>
      <c r="AK22" s="79">
        <v>1087.923134136792</v>
      </c>
      <c r="AL22" s="67">
        <v>667640.35142823996</v>
      </c>
      <c r="AM22" s="72">
        <f t="shared" si="21"/>
        <v>706235.87482153997</v>
      </c>
      <c r="AN22" s="72">
        <f t="shared" si="22"/>
        <v>1325.4679582221042</v>
      </c>
      <c r="AO22" s="67">
        <v>123386.85285702998</v>
      </c>
      <c r="AP22" s="72">
        <f t="shared" si="23"/>
        <v>136498.06205355001</v>
      </c>
      <c r="AQ22" s="72">
        <f t="shared" si="24"/>
        <v>879.92499916960753</v>
      </c>
      <c r="AR22" s="67">
        <v>1332.6154719126546</v>
      </c>
      <c r="AS22" s="79">
        <v>907.25627100757345</v>
      </c>
    </row>
    <row r="23" spans="1:45" x14ac:dyDescent="0.25">
      <c r="A23" s="74">
        <f t="shared" si="3"/>
        <v>45282</v>
      </c>
      <c r="B23" s="66">
        <v>2042719.9671418439</v>
      </c>
      <c r="C23" s="72">
        <f t="shared" si="5"/>
        <v>2041678.9112495999</v>
      </c>
      <c r="D23" s="66">
        <v>1311.1438573022729</v>
      </c>
      <c r="E23" s="72">
        <f t="shared" si="6"/>
        <v>1278.1514559300676</v>
      </c>
      <c r="F23" s="79">
        <f t="shared" si="4"/>
        <v>1790778.4715917609</v>
      </c>
      <c r="G23" s="66">
        <v>1440163.3692852361</v>
      </c>
      <c r="H23" s="72">
        <f t="shared" si="7"/>
        <v>1523683.5192860898</v>
      </c>
      <c r="I23" s="66">
        <v>1265.4241926574211</v>
      </c>
      <c r="J23" s="72">
        <f t="shared" si="8"/>
        <v>1261.9929003066268</v>
      </c>
      <c r="K23" s="79">
        <v>739535.11138817808</v>
      </c>
      <c r="L23" s="66">
        <v>891916.81642789009</v>
      </c>
      <c r="M23" s="72">
        <f t="shared" si="9"/>
        <v>871874.3834820526</v>
      </c>
      <c r="N23" s="66">
        <v>1277.817788578639</v>
      </c>
      <c r="O23" s="72">
        <f t="shared" si="10"/>
        <v>1229.5744143402439</v>
      </c>
      <c r="P23" s="79">
        <v>841861.52154170861</v>
      </c>
      <c r="Q23" s="66">
        <v>239904.464285667</v>
      </c>
      <c r="R23" s="72">
        <f t="shared" si="11"/>
        <v>215166.39508928114</v>
      </c>
      <c r="S23" s="66">
        <v>19.856353607487751</v>
      </c>
      <c r="T23" s="72">
        <f t="shared" si="12"/>
        <v>18.938905558834414</v>
      </c>
      <c r="U23" s="79">
        <v>209381.83866187418</v>
      </c>
      <c r="V23" s="67">
        <v>2309106.5932136439</v>
      </c>
      <c r="W23" s="72">
        <f t="shared" si="13"/>
        <v>2348158.0764288926</v>
      </c>
      <c r="X23" s="67">
        <f t="shared" si="25"/>
        <v>1387.4076138757134</v>
      </c>
      <c r="Y23" s="67">
        <v>503042.61928510491</v>
      </c>
      <c r="Z23" s="72">
        <f t="shared" si="15"/>
        <v>477978.45133923984</v>
      </c>
      <c r="AA23" s="72">
        <f t="shared" si="16"/>
        <v>1493.3445821722544</v>
      </c>
      <c r="AB23" s="67">
        <v>1421.9037822983971</v>
      </c>
      <c r="AC23" s="79">
        <v>1612.9484508818709</v>
      </c>
      <c r="AD23" s="67">
        <v>1310795.9724997673</v>
      </c>
      <c r="AE23" s="72">
        <f t="shared" si="17"/>
        <v>1402266.198839599</v>
      </c>
      <c r="AF23" s="72">
        <f t="shared" si="18"/>
        <v>1285.6750412730557</v>
      </c>
      <c r="AG23" s="67">
        <v>129367.39678546801</v>
      </c>
      <c r="AH23" s="72">
        <f t="shared" si="19"/>
        <v>121417.32044649051</v>
      </c>
      <c r="AI23" s="72">
        <f t="shared" si="20"/>
        <v>1035.7950995476515</v>
      </c>
      <c r="AJ23" s="67">
        <v>1291.268187341972</v>
      </c>
      <c r="AK23" s="79">
        <v>1052.0712637687741</v>
      </c>
      <c r="AL23" s="67">
        <v>758406.15642820986</v>
      </c>
      <c r="AM23" s="72">
        <f t="shared" si="21"/>
        <v>730725.4825000125</v>
      </c>
      <c r="AN23" s="72">
        <f t="shared" si="22"/>
        <v>1333.0977504024027</v>
      </c>
      <c r="AO23" s="67">
        <v>133510.65999968001</v>
      </c>
      <c r="AP23" s="72">
        <f t="shared" si="23"/>
        <v>141148.90098204001</v>
      </c>
      <c r="AQ23" s="72">
        <f t="shared" si="24"/>
        <v>880.66186823805049</v>
      </c>
      <c r="AR23" s="67">
        <v>1356.7194211595884</v>
      </c>
      <c r="AS23" s="79">
        <v>960.50834532143892</v>
      </c>
    </row>
    <row r="24" spans="1:45" x14ac:dyDescent="0.25">
      <c r="A24" s="74">
        <f t="shared" si="3"/>
        <v>45289</v>
      </c>
      <c r="B24" s="66">
        <v>1626267.4235710336</v>
      </c>
      <c r="C24" s="72">
        <f t="shared" si="5"/>
        <v>1872431.6896423078</v>
      </c>
      <c r="D24" s="66">
        <v>1340.9020364047949</v>
      </c>
      <c r="E24" s="72">
        <f t="shared" si="6"/>
        <v>1306.4782157630755</v>
      </c>
      <c r="F24" s="79">
        <f t="shared" si="4"/>
        <v>1790778.4715917609</v>
      </c>
      <c r="G24" s="66">
        <v>1099293.92678612</v>
      </c>
      <c r="H24" s="72">
        <f t="shared" si="7"/>
        <v>1343037.7203572954</v>
      </c>
      <c r="I24" s="66">
        <v>1254.9447988752522</v>
      </c>
      <c r="J24" s="72">
        <f t="shared" si="8"/>
        <v>1262.879786544981</v>
      </c>
      <c r="K24" s="79">
        <v>739535.11138817808</v>
      </c>
      <c r="L24" s="66">
        <v>547764.79107119003</v>
      </c>
      <c r="M24" s="72">
        <f t="shared" si="9"/>
        <v>770644.73964263254</v>
      </c>
      <c r="N24" s="66">
        <v>1211.8690067946682</v>
      </c>
      <c r="O24" s="72">
        <f t="shared" si="10"/>
        <v>1236.6772665268395</v>
      </c>
      <c r="P24" s="79">
        <v>841861.52154170861</v>
      </c>
      <c r="Q24" s="66">
        <v>253708.93750002366</v>
      </c>
      <c r="R24" s="72">
        <f t="shared" si="11"/>
        <v>226685.49999999264</v>
      </c>
      <c r="S24" s="66">
        <v>18.971729417484756</v>
      </c>
      <c r="T24" s="72">
        <f t="shared" si="12"/>
        <v>18.98809259588085</v>
      </c>
      <c r="U24" s="79">
        <v>209381.83866187418</v>
      </c>
      <c r="V24" s="67">
        <v>1710252.2903573283</v>
      </c>
      <c r="W24" s="72">
        <f t="shared" si="13"/>
        <v>2108877.4850001042</v>
      </c>
      <c r="X24" s="67">
        <f t="shared" si="25"/>
        <v>1393.2129101274029</v>
      </c>
      <c r="Y24" s="67">
        <v>444605.5792857401</v>
      </c>
      <c r="Z24" s="72">
        <f t="shared" si="15"/>
        <v>458398.83437480923</v>
      </c>
      <c r="AA24" s="72">
        <f t="shared" si="16"/>
        <v>1606.0437275702827</v>
      </c>
      <c r="AB24" s="67">
        <v>1460.084553119804</v>
      </c>
      <c r="AC24" s="79">
        <v>1777.7490963279749</v>
      </c>
      <c r="AD24" s="67">
        <v>1012872.2785715944</v>
      </c>
      <c r="AE24" s="72">
        <f t="shared" si="17"/>
        <v>1237082.8674108637</v>
      </c>
      <c r="AF24" s="72">
        <f t="shared" si="18"/>
        <v>1285.5106711724929</v>
      </c>
      <c r="AG24" s="67">
        <v>86421.648214525994</v>
      </c>
      <c r="AH24" s="72">
        <f t="shared" si="19"/>
        <v>105954.85294643149</v>
      </c>
      <c r="AI24" s="72">
        <f t="shared" si="20"/>
        <v>1042.9265600106353</v>
      </c>
      <c r="AJ24" s="67">
        <v>1276.158401306046</v>
      </c>
      <c r="AK24" s="79">
        <v>1050.3178896993297</v>
      </c>
      <c r="AL24" s="67">
        <v>443671.07428571006</v>
      </c>
      <c r="AM24" s="72">
        <f t="shared" si="21"/>
        <v>645109.11758924753</v>
      </c>
      <c r="AN24" s="72">
        <f t="shared" si="22"/>
        <v>1339.5443519802097</v>
      </c>
      <c r="AO24" s="67">
        <v>104093.71678547998</v>
      </c>
      <c r="AP24" s="72">
        <f t="shared" si="23"/>
        <v>125535.62205338498</v>
      </c>
      <c r="AQ24" s="72">
        <f t="shared" si="24"/>
        <v>894.58801350576971</v>
      </c>
      <c r="AR24" s="67">
        <v>1340.3959948208762</v>
      </c>
      <c r="AS24" s="79">
        <v>860.27865111966923</v>
      </c>
    </row>
    <row r="25" spans="1:45" x14ac:dyDescent="0.25">
      <c r="A25" s="74">
        <f t="shared" si="3"/>
        <v>45296</v>
      </c>
      <c r="B25" s="66">
        <v>1697348.6514289372</v>
      </c>
      <c r="C25" s="72">
        <f t="shared" si="5"/>
        <v>1817758.3733922893</v>
      </c>
      <c r="D25" s="66">
        <v>1246.4010080377125</v>
      </c>
      <c r="E25" s="72">
        <f t="shared" si="6"/>
        <v>1295.413336898132</v>
      </c>
      <c r="F25" s="79">
        <f t="shared" si="4"/>
        <v>2053248.9913056344</v>
      </c>
      <c r="G25" s="66">
        <v>1161739.1496439737</v>
      </c>
      <c r="H25" s="72">
        <f t="shared" si="7"/>
        <v>1283646.7193753349</v>
      </c>
      <c r="I25" s="66">
        <v>1232.060875702231</v>
      </c>
      <c r="J25" s="72">
        <f t="shared" si="8"/>
        <v>1253.4943793646612</v>
      </c>
      <c r="K25" s="79">
        <v>777126.05857540388</v>
      </c>
      <c r="L25" s="66">
        <v>661249.41535711987</v>
      </c>
      <c r="M25" s="72">
        <f t="shared" si="9"/>
        <v>722989.55678536755</v>
      </c>
      <c r="N25" s="66">
        <v>1111.3435552220501</v>
      </c>
      <c r="O25" s="72">
        <f t="shared" si="10"/>
        <v>1210.7078248094633</v>
      </c>
      <c r="P25" s="79">
        <v>1082345.8586826469</v>
      </c>
      <c r="Q25" s="66">
        <v>199337.23214293428</v>
      </c>
      <c r="R25" s="72">
        <f t="shared" si="11"/>
        <v>222953.68080359278</v>
      </c>
      <c r="S25" s="66">
        <v>17.971261462579722</v>
      </c>
      <c r="T25" s="72">
        <f t="shared" si="12"/>
        <v>18.768483642696413</v>
      </c>
      <c r="U25" s="79">
        <v>193777.07404758362</v>
      </c>
      <c r="V25" s="67">
        <v>1863749.0600013719</v>
      </c>
      <c r="W25" s="72">
        <f t="shared" si="13"/>
        <v>2014446.9048216636</v>
      </c>
      <c r="X25" s="67">
        <f t="shared" si="25"/>
        <v>1399.7660539050783</v>
      </c>
      <c r="Y25" s="67">
        <v>357913.96928559022</v>
      </c>
      <c r="Z25" s="72">
        <f t="shared" si="15"/>
        <v>438257.07669622428</v>
      </c>
      <c r="AA25" s="72">
        <f t="shared" si="16"/>
        <v>1573.3225755000756</v>
      </c>
      <c r="AB25" s="67">
        <v>1374.1617694355093</v>
      </c>
      <c r="AC25" s="79">
        <v>1365.219248138038</v>
      </c>
      <c r="AD25" s="67">
        <v>1098107.708929728</v>
      </c>
      <c r="AE25" s="72">
        <f t="shared" si="17"/>
        <v>1182487.7987503535</v>
      </c>
      <c r="AF25" s="72">
        <f t="shared" si="18"/>
        <v>1277.4961023627304</v>
      </c>
      <c r="AG25" s="67">
        <v>63631.440714246011</v>
      </c>
      <c r="AH25" s="72">
        <f t="shared" si="19"/>
        <v>101158.9206249815</v>
      </c>
      <c r="AI25" s="72">
        <f t="shared" si="20"/>
        <v>1017.2866313591451</v>
      </c>
      <c r="AJ25" s="67">
        <v>1261.4400725388857</v>
      </c>
      <c r="AK25" s="79">
        <v>878.83423783168496</v>
      </c>
      <c r="AL25" s="67">
        <v>566304.11892871</v>
      </c>
      <c r="AM25" s="72">
        <f t="shared" si="21"/>
        <v>609005.42526771745</v>
      </c>
      <c r="AN25" s="72">
        <f t="shared" si="22"/>
        <v>1324.8677662158302</v>
      </c>
      <c r="AO25" s="67">
        <v>94945.296428409987</v>
      </c>
      <c r="AP25" s="72">
        <f t="shared" si="23"/>
        <v>113984.13151764999</v>
      </c>
      <c r="AQ25" s="72">
        <f t="shared" si="24"/>
        <v>841.31500550044211</v>
      </c>
      <c r="AR25" s="67">
        <v>1269.7401769702019</v>
      </c>
      <c r="AS25" s="79">
        <v>637.21675455308718</v>
      </c>
    </row>
    <row r="26" spans="1:45" x14ac:dyDescent="0.25">
      <c r="A26" s="74">
        <f t="shared" si="3"/>
        <v>45303</v>
      </c>
      <c r="B26" s="66">
        <v>1806719.3046423122</v>
      </c>
      <c r="C26" s="72">
        <f t="shared" si="5"/>
        <v>1793263.8366960317</v>
      </c>
      <c r="D26" s="66">
        <v>1217.5730132469641</v>
      </c>
      <c r="E26" s="72">
        <f t="shared" si="6"/>
        <v>1279.0049787479361</v>
      </c>
      <c r="F26" s="79">
        <f t="shared" si="4"/>
        <v>2158237.1991911838</v>
      </c>
      <c r="G26" s="66">
        <v>1343471.9950001498</v>
      </c>
      <c r="H26" s="72">
        <f t="shared" si="7"/>
        <v>1261167.1101788699</v>
      </c>
      <c r="I26" s="66">
        <v>1247.4111146190896</v>
      </c>
      <c r="J26" s="72">
        <f t="shared" si="8"/>
        <v>1249.9602454634985</v>
      </c>
      <c r="K26" s="79">
        <v>792162.43745029438</v>
      </c>
      <c r="L26" s="66">
        <v>701634.53178520012</v>
      </c>
      <c r="M26" s="72">
        <f t="shared" si="9"/>
        <v>700641.38866035012</v>
      </c>
      <c r="N26" s="66">
        <v>1079.4377412080003</v>
      </c>
      <c r="O26" s="72">
        <f t="shared" si="10"/>
        <v>1170.1170229508393</v>
      </c>
      <c r="P26" s="79">
        <v>1178539.5935390221</v>
      </c>
      <c r="Q26" s="66">
        <v>200612.99999999264</v>
      </c>
      <c r="R26" s="72">
        <f t="shared" si="11"/>
        <v>223390.90848215439</v>
      </c>
      <c r="S26" s="66">
        <v>18.377885672406801</v>
      </c>
      <c r="T26" s="72">
        <f t="shared" si="12"/>
        <v>18.794307539989759</v>
      </c>
      <c r="U26" s="79">
        <v>187535.1682018674</v>
      </c>
      <c r="V26" s="67">
        <v>2054974.3485711587</v>
      </c>
      <c r="W26" s="72">
        <f t="shared" si="13"/>
        <v>1984520.5730358758</v>
      </c>
      <c r="X26" s="67">
        <f t="shared" si="25"/>
        <v>1399.2427987681572</v>
      </c>
      <c r="Y26" s="67">
        <v>391422.31214274763</v>
      </c>
      <c r="Z26" s="72">
        <f t="shared" si="15"/>
        <v>424246.11999979574</v>
      </c>
      <c r="AA26" s="72">
        <f t="shared" si="16"/>
        <v>1506.0867757170085</v>
      </c>
      <c r="AB26" s="67">
        <v>1373.0486471468867</v>
      </c>
      <c r="AC26" s="79">
        <v>1268.4303075201503</v>
      </c>
      <c r="AD26" s="67">
        <v>1262294.6592859458</v>
      </c>
      <c r="AE26" s="72">
        <f t="shared" si="17"/>
        <v>1171017.6548217589</v>
      </c>
      <c r="AF26" s="72">
        <f t="shared" si="18"/>
        <v>1276.1143593929023</v>
      </c>
      <c r="AG26" s="67">
        <v>81177.335714204004</v>
      </c>
      <c r="AH26" s="72">
        <f t="shared" si="19"/>
        <v>90149.455357111001</v>
      </c>
      <c r="AI26" s="72">
        <f t="shared" si="20"/>
        <v>977.42229213771657</v>
      </c>
      <c r="AJ26" s="67">
        <v>1275.5907763847056</v>
      </c>
      <c r="AK26" s="79">
        <v>928.4657772510775</v>
      </c>
      <c r="AL26" s="67">
        <v>592066.68928522011</v>
      </c>
      <c r="AM26" s="72">
        <f t="shared" si="21"/>
        <v>590112.00973196258</v>
      </c>
      <c r="AN26" s="72">
        <f t="shared" si="22"/>
        <v>1307.988839095156</v>
      </c>
      <c r="AO26" s="67">
        <v>109567.84249998</v>
      </c>
      <c r="AP26" s="72">
        <f t="shared" si="23"/>
        <v>110529.37892838749</v>
      </c>
      <c r="AQ26" s="72">
        <f t="shared" si="24"/>
        <v>765.00621590786204</v>
      </c>
      <c r="AR26" s="67">
        <v>1265.0997634299574</v>
      </c>
      <c r="AS26" s="79">
        <v>602.02111263725283</v>
      </c>
    </row>
    <row r="27" spans="1:45" x14ac:dyDescent="0.25">
      <c r="A27" s="74">
        <f t="shared" si="3"/>
        <v>45310</v>
      </c>
      <c r="B27" s="66">
        <v>2016807.5985706225</v>
      </c>
      <c r="C27" s="72">
        <f t="shared" si="5"/>
        <v>1786785.7445532265</v>
      </c>
      <c r="D27" s="66">
        <v>1245.5362420234733</v>
      </c>
      <c r="E27" s="72">
        <f t="shared" si="6"/>
        <v>1262.6030749282363</v>
      </c>
      <c r="F27" s="79">
        <f t="shared" si="4"/>
        <v>2158237.1991911838</v>
      </c>
      <c r="G27" s="66">
        <v>1335694.0060706853</v>
      </c>
      <c r="H27" s="72">
        <f t="shared" si="7"/>
        <v>1235049.7693752323</v>
      </c>
      <c r="I27" s="66">
        <v>1244.0395614629965</v>
      </c>
      <c r="J27" s="72">
        <f t="shared" si="8"/>
        <v>1244.6140876648924</v>
      </c>
      <c r="K27" s="79">
        <v>792162.43745029438</v>
      </c>
      <c r="L27" s="66">
        <v>913710.53892807011</v>
      </c>
      <c r="M27" s="72">
        <f t="shared" si="9"/>
        <v>706089.81928539509</v>
      </c>
      <c r="N27" s="66">
        <v>1152.2200995309838</v>
      </c>
      <c r="O27" s="72">
        <f t="shared" si="10"/>
        <v>1138.7176006889256</v>
      </c>
      <c r="P27" s="79">
        <v>1178539.5935390221</v>
      </c>
      <c r="Q27" s="66">
        <v>200969.78571422613</v>
      </c>
      <c r="R27" s="72">
        <f t="shared" si="11"/>
        <v>213657.23883929418</v>
      </c>
      <c r="S27" s="66">
        <v>18.296593746743092</v>
      </c>
      <c r="T27" s="72">
        <f t="shared" si="12"/>
        <v>18.404367574803594</v>
      </c>
      <c r="U27" s="79">
        <v>187535.1682018674</v>
      </c>
      <c r="V27" s="67">
        <v>2264446.7214273261</v>
      </c>
      <c r="W27" s="72">
        <f t="shared" si="13"/>
        <v>1973355.6050892964</v>
      </c>
      <c r="X27" s="67">
        <f t="shared" si="25"/>
        <v>1400.8647126068954</v>
      </c>
      <c r="Y27" s="67">
        <v>386897.39499988209</v>
      </c>
      <c r="Z27" s="72">
        <f t="shared" si="15"/>
        <v>395209.81392849004</v>
      </c>
      <c r="AA27" s="72">
        <f t="shared" si="16"/>
        <v>1419.4183703701401</v>
      </c>
      <c r="AB27" s="67">
        <v>1379.646399036804</v>
      </c>
      <c r="AC27" s="79">
        <v>1266.274829494397</v>
      </c>
      <c r="AD27" s="67">
        <v>1269630.4499993096</v>
      </c>
      <c r="AE27" s="72">
        <f t="shared" si="17"/>
        <v>1160726.2741966443</v>
      </c>
      <c r="AF27" s="72">
        <f t="shared" si="18"/>
        <v>1271.9062374300304</v>
      </c>
      <c r="AG27" s="67">
        <v>66063.556071375991</v>
      </c>
      <c r="AH27" s="72">
        <f t="shared" si="19"/>
        <v>74323.495178587997</v>
      </c>
      <c r="AI27" s="72">
        <f t="shared" si="20"/>
        <v>927.66308902750984</v>
      </c>
      <c r="AJ27" s="67">
        <v>1274.4356994904847</v>
      </c>
      <c r="AK27" s="79">
        <v>853.03445132794684</v>
      </c>
      <c r="AL27" s="67">
        <v>793846.48571379005</v>
      </c>
      <c r="AM27" s="72">
        <f t="shared" si="21"/>
        <v>598972.09205335751</v>
      </c>
      <c r="AN27" s="72">
        <f t="shared" si="22"/>
        <v>1296.8447217035193</v>
      </c>
      <c r="AO27" s="67">
        <v>119864.05321427999</v>
      </c>
      <c r="AP27" s="72">
        <f t="shared" si="23"/>
        <v>107117.72723203749</v>
      </c>
      <c r="AQ27" s="72">
        <f t="shared" si="24"/>
        <v>684.27281736244913</v>
      </c>
      <c r="AR27" s="67">
        <v>1312.1429515930415</v>
      </c>
      <c r="AS27" s="79">
        <v>637.57475113978717</v>
      </c>
    </row>
    <row r="28" spans="1:45" x14ac:dyDescent="0.25">
      <c r="A28" s="74">
        <f t="shared" si="3"/>
        <v>45317</v>
      </c>
      <c r="B28" s="66">
        <v>2174423.6325006071</v>
      </c>
      <c r="C28" s="72">
        <f t="shared" si="5"/>
        <v>1923824.7967856196</v>
      </c>
      <c r="D28" s="66">
        <v>1251.4010096845673</v>
      </c>
      <c r="E28" s="72">
        <f t="shared" si="6"/>
        <v>1240.2278182481791</v>
      </c>
      <c r="F28" s="79">
        <f t="shared" si="4"/>
        <v>2158237.1991911838</v>
      </c>
      <c r="G28" s="66">
        <v>1309714.789286104</v>
      </c>
      <c r="H28" s="72">
        <f t="shared" si="7"/>
        <v>1287654.9850002283</v>
      </c>
      <c r="I28" s="66">
        <v>1210.5245407962234</v>
      </c>
      <c r="J28" s="72">
        <f t="shared" si="8"/>
        <v>1233.5090231451352</v>
      </c>
      <c r="K28" s="79">
        <v>792162.43745029438</v>
      </c>
      <c r="L28" s="66">
        <v>858261.34250023984</v>
      </c>
      <c r="M28" s="72">
        <f t="shared" si="9"/>
        <v>783713.95714265737</v>
      </c>
      <c r="N28" s="66">
        <v>1144.3484566669865</v>
      </c>
      <c r="O28" s="72">
        <f t="shared" si="10"/>
        <v>1121.8374631570052</v>
      </c>
      <c r="P28" s="79">
        <v>1178539.5935390221</v>
      </c>
      <c r="Q28" s="66">
        <v>210890.00892849016</v>
      </c>
      <c r="R28" s="72">
        <f t="shared" si="11"/>
        <v>202952.50669641077</v>
      </c>
      <c r="S28" s="66">
        <v>18.389432240014838</v>
      </c>
      <c r="T28" s="72">
        <f t="shared" si="12"/>
        <v>18.258793280436112</v>
      </c>
      <c r="U28" s="79">
        <v>187535.1682018674</v>
      </c>
      <c r="V28" s="67">
        <v>2162331.1746435147</v>
      </c>
      <c r="W28" s="72">
        <f t="shared" si="13"/>
        <v>2086375.3261608428</v>
      </c>
      <c r="X28" s="67">
        <f t="shared" si="25"/>
        <v>1394.2580713713844</v>
      </c>
      <c r="Y28" s="67">
        <v>427424.97499981028</v>
      </c>
      <c r="Z28" s="72">
        <f t="shared" si="15"/>
        <v>390914.66285700753</v>
      </c>
      <c r="AA28" s="72">
        <f t="shared" si="16"/>
        <v>1307.1217933239882</v>
      </c>
      <c r="AB28" s="67">
        <v>1358.7951918607694</v>
      </c>
      <c r="AC28" s="79">
        <v>1328.562788143367</v>
      </c>
      <c r="AD28" s="67">
        <v>1208195.8907147741</v>
      </c>
      <c r="AE28" s="72">
        <f t="shared" si="17"/>
        <v>1209557.1772324394</v>
      </c>
      <c r="AF28" s="72">
        <f t="shared" si="18"/>
        <v>1260.5180598921045</v>
      </c>
      <c r="AG28" s="67">
        <v>101518.89857133001</v>
      </c>
      <c r="AH28" s="72">
        <f t="shared" si="19"/>
        <v>78097.807767788996</v>
      </c>
      <c r="AI28" s="72">
        <f t="shared" si="20"/>
        <v>918.50004600557054</v>
      </c>
      <c r="AJ28" s="67">
        <v>1230.6056911543421</v>
      </c>
      <c r="AK28" s="79">
        <v>1013.6657176115727</v>
      </c>
      <c r="AL28" s="67">
        <v>743245.27500024997</v>
      </c>
      <c r="AM28" s="72">
        <f t="shared" si="21"/>
        <v>673865.64223199256</v>
      </c>
      <c r="AN28" s="72">
        <f t="shared" si="22"/>
        <v>1288.303400942171</v>
      </c>
      <c r="AO28" s="67">
        <v>115016.06749999001</v>
      </c>
      <c r="AP28" s="72">
        <f t="shared" si="23"/>
        <v>109848.31491066499</v>
      </c>
      <c r="AQ28" s="72">
        <f t="shared" si="24"/>
        <v>628.06512626760082</v>
      </c>
      <c r="AR28" s="67">
        <v>1306.2307117754833</v>
      </c>
      <c r="AS28" s="79">
        <v>635.44788674027632</v>
      </c>
    </row>
    <row r="29" spans="1:45" x14ac:dyDescent="0.25">
      <c r="A29" s="74">
        <f t="shared" si="3"/>
        <v>45324</v>
      </c>
      <c r="B29" s="66">
        <v>2827952.6664259057</v>
      </c>
      <c r="C29" s="72">
        <f t="shared" si="5"/>
        <v>2206475.8005348621</v>
      </c>
      <c r="D29" s="66">
        <v>1263.15178993942</v>
      </c>
      <c r="E29" s="72">
        <f t="shared" si="6"/>
        <v>1244.4155137236062</v>
      </c>
      <c r="F29" s="79">
        <f t="shared" si="4"/>
        <v>2384617.0223605139</v>
      </c>
      <c r="G29" s="66">
        <v>1504364.5717838663</v>
      </c>
      <c r="H29" s="72">
        <f t="shared" si="7"/>
        <v>1373311.3405352014</v>
      </c>
      <c r="I29" s="66">
        <v>1220.4390881270797</v>
      </c>
      <c r="J29" s="72">
        <f t="shared" si="8"/>
        <v>1230.6035762513472</v>
      </c>
      <c r="K29" s="79">
        <v>991125.64827881206</v>
      </c>
      <c r="L29" s="66">
        <v>992009.99214221991</v>
      </c>
      <c r="M29" s="72">
        <f t="shared" si="9"/>
        <v>866404.10133893252</v>
      </c>
      <c r="N29" s="66">
        <v>1098.571419869568</v>
      </c>
      <c r="O29" s="72">
        <f t="shared" si="10"/>
        <v>1118.6444293188847</v>
      </c>
      <c r="P29" s="79">
        <v>1202260.9316295516</v>
      </c>
      <c r="Q29" s="66">
        <v>230896.41964286816</v>
      </c>
      <c r="R29" s="72">
        <f t="shared" si="11"/>
        <v>210842.3035713943</v>
      </c>
      <c r="S29" s="66">
        <v>18.339667962102315</v>
      </c>
      <c r="T29" s="72">
        <f t="shared" si="12"/>
        <v>18.35089490531676</v>
      </c>
      <c r="U29" s="79">
        <v>191230.44245215054</v>
      </c>
      <c r="V29" s="67">
        <v>2450687.8567831507</v>
      </c>
      <c r="W29" s="72">
        <f t="shared" si="13"/>
        <v>2233110.0253562876</v>
      </c>
      <c r="X29" s="67">
        <f t="shared" si="25"/>
        <v>1389.0612014154665</v>
      </c>
      <c r="Y29" s="67">
        <v>507524.48392867006</v>
      </c>
      <c r="Z29" s="72">
        <f t="shared" si="15"/>
        <v>428317.29151777748</v>
      </c>
      <c r="AA29" s="72">
        <f t="shared" si="16"/>
        <v>1275.4456298408409</v>
      </c>
      <c r="AB29" s="67">
        <v>1355.7880670100949</v>
      </c>
      <c r="AC29" s="79">
        <v>1238.5145942054496</v>
      </c>
      <c r="AD29" s="67">
        <v>1399245.594283564</v>
      </c>
      <c r="AE29" s="72">
        <f t="shared" si="17"/>
        <v>1284841.6485708985</v>
      </c>
      <c r="AF29" s="72">
        <f t="shared" si="18"/>
        <v>1254.6553074321414</v>
      </c>
      <c r="AG29" s="67">
        <v>105118.97750030202</v>
      </c>
      <c r="AH29" s="72">
        <f t="shared" si="19"/>
        <v>88469.691964302998</v>
      </c>
      <c r="AI29" s="72">
        <f t="shared" si="20"/>
        <v>955.4665977475878</v>
      </c>
      <c r="AJ29" s="67">
        <v>1237.9890626990334</v>
      </c>
      <c r="AK29" s="79">
        <v>1026.7004447997542</v>
      </c>
      <c r="AL29" s="67">
        <v>820545.84285671986</v>
      </c>
      <c r="AM29" s="72">
        <f t="shared" si="21"/>
        <v>737426.07321399497</v>
      </c>
      <c r="AN29" s="72">
        <f t="shared" si="22"/>
        <v>1292.9036168474697</v>
      </c>
      <c r="AO29" s="67">
        <v>171464.1492855</v>
      </c>
      <c r="AP29" s="72">
        <f t="shared" si="23"/>
        <v>128978.0281249375</v>
      </c>
      <c r="AQ29" s="72">
        <f t="shared" si="24"/>
        <v>629.91145387509971</v>
      </c>
      <c r="AR29" s="67">
        <v>1288.1410405913969</v>
      </c>
      <c r="AS29" s="79">
        <v>644.60206498308264</v>
      </c>
    </row>
    <row r="30" spans="1:45" x14ac:dyDescent="0.25">
      <c r="A30" s="74">
        <f t="shared" si="3"/>
        <v>45331</v>
      </c>
      <c r="B30" s="66">
        <v>2468420.9196438068</v>
      </c>
      <c r="C30" s="72">
        <f t="shared" si="5"/>
        <v>2371901.2042852356</v>
      </c>
      <c r="D30" s="66">
        <v>1388.1001490753158</v>
      </c>
      <c r="E30" s="72">
        <f t="shared" si="6"/>
        <v>1287.0472976806941</v>
      </c>
      <c r="F30" s="79">
        <f t="shared" si="4"/>
        <v>2950566.5802838393</v>
      </c>
      <c r="G30" s="66">
        <v>1105124.9735723424</v>
      </c>
      <c r="H30" s="72">
        <f t="shared" si="7"/>
        <v>1313724.5851782495</v>
      </c>
      <c r="I30" s="66">
        <v>1267.5397609991028</v>
      </c>
      <c r="J30" s="72">
        <f t="shared" si="8"/>
        <v>1235.6357378463506</v>
      </c>
      <c r="K30" s="79">
        <v>1488533.6753501063</v>
      </c>
      <c r="L30" s="66">
        <v>838959.49000007019</v>
      </c>
      <c r="M30" s="72">
        <f t="shared" si="9"/>
        <v>900735.34089264995</v>
      </c>
      <c r="N30" s="66">
        <v>1166.8421279555914</v>
      </c>
      <c r="O30" s="72">
        <f t="shared" si="10"/>
        <v>1140.4955260057825</v>
      </c>
      <c r="P30" s="79">
        <v>1261564.276855875</v>
      </c>
      <c r="Q30" s="66">
        <v>242524.9196428002</v>
      </c>
      <c r="R30" s="72">
        <f t="shared" si="11"/>
        <v>221320.28348209616</v>
      </c>
      <c r="S30" s="66">
        <v>18.778545849229594</v>
      </c>
      <c r="T30" s="72">
        <f t="shared" si="12"/>
        <v>18.45105994952246</v>
      </c>
      <c r="U30" s="79">
        <v>200468.6280778583</v>
      </c>
      <c r="V30" s="67">
        <v>2045045.5610726429</v>
      </c>
      <c r="W30" s="72">
        <f t="shared" si="13"/>
        <v>2230627.8284816584</v>
      </c>
      <c r="X30" s="67">
        <f t="shared" si="25"/>
        <v>1399.9164298858439</v>
      </c>
      <c r="Y30" s="67">
        <v>442192.21500008408</v>
      </c>
      <c r="Z30" s="72">
        <f t="shared" si="15"/>
        <v>441009.76723211166</v>
      </c>
      <c r="AA30" s="72">
        <f t="shared" si="16"/>
        <v>1322.9730348378566</v>
      </c>
      <c r="AB30" s="67">
        <v>1497.8903815910392</v>
      </c>
      <c r="AC30" s="79">
        <v>1458.5399275082132</v>
      </c>
      <c r="AD30" s="67">
        <v>1025142.8675010221</v>
      </c>
      <c r="AE30" s="72">
        <f t="shared" si="17"/>
        <v>1225553.7006246676</v>
      </c>
      <c r="AF30" s="72">
        <f t="shared" si="18"/>
        <v>1262.884087683881</v>
      </c>
      <c r="AG30" s="67">
        <v>79982.106071319999</v>
      </c>
      <c r="AH30" s="72">
        <f t="shared" si="19"/>
        <v>88170.884553582</v>
      </c>
      <c r="AI30" s="72">
        <f t="shared" si="20"/>
        <v>949.49077227972396</v>
      </c>
      <c r="AJ30" s="67">
        <v>1308.5058973916637</v>
      </c>
      <c r="AK30" s="79">
        <v>904.5624753796219</v>
      </c>
      <c r="AL30" s="67">
        <v>719326.70249982015</v>
      </c>
      <c r="AM30" s="72">
        <f t="shared" si="21"/>
        <v>769241.07651764504</v>
      </c>
      <c r="AN30" s="72">
        <f t="shared" si="22"/>
        <v>1307.8103990561958</v>
      </c>
      <c r="AO30" s="67">
        <v>119632.78750025002</v>
      </c>
      <c r="AP30" s="72">
        <f t="shared" si="23"/>
        <v>131494.264375005</v>
      </c>
      <c r="AQ30" s="72">
        <f t="shared" si="24"/>
        <v>649.33911250591439</v>
      </c>
      <c r="AR30" s="67">
        <v>1324.7268922648623</v>
      </c>
      <c r="AS30" s="79">
        <v>679.73174716051153</v>
      </c>
    </row>
    <row r="31" spans="1:45" x14ac:dyDescent="0.25">
      <c r="A31" s="74">
        <f t="shared" si="3"/>
        <v>45338</v>
      </c>
      <c r="B31" s="66">
        <v>2437744.990000187</v>
      </c>
      <c r="C31" s="72">
        <f t="shared" si="5"/>
        <v>2477135.5521426266</v>
      </c>
      <c r="D31" s="66">
        <v>1324.9972422940532</v>
      </c>
      <c r="E31" s="72">
        <f t="shared" si="6"/>
        <v>1306.912547748339</v>
      </c>
      <c r="F31" s="79">
        <f t="shared" si="4"/>
        <v>2950566.5802838393</v>
      </c>
      <c r="G31" s="66">
        <v>1097663.1657148839</v>
      </c>
      <c r="H31" s="72">
        <f t="shared" si="7"/>
        <v>1254216.8750892992</v>
      </c>
      <c r="I31" s="66">
        <v>1203.7078544508267</v>
      </c>
      <c r="J31" s="72">
        <f t="shared" si="8"/>
        <v>1225.5528110933083</v>
      </c>
      <c r="K31" s="79">
        <v>1488533.6753501063</v>
      </c>
      <c r="L31" s="66">
        <v>831574.75428544998</v>
      </c>
      <c r="M31" s="72">
        <f t="shared" si="9"/>
        <v>880201.39473199495</v>
      </c>
      <c r="N31" s="66">
        <v>1189.6634539133763</v>
      </c>
      <c r="O31" s="72">
        <f t="shared" si="10"/>
        <v>1149.8563646013806</v>
      </c>
      <c r="P31" s="79">
        <v>1261564.276855875</v>
      </c>
      <c r="Q31" s="66">
        <v>230030.33035718848</v>
      </c>
      <c r="R31" s="72">
        <f t="shared" si="11"/>
        <v>228585.41964283676</v>
      </c>
      <c r="S31" s="66">
        <v>18.111198358962955</v>
      </c>
      <c r="T31" s="72">
        <f t="shared" si="12"/>
        <v>18.404711102577426</v>
      </c>
      <c r="U31" s="79">
        <v>200468.6280778583</v>
      </c>
      <c r="V31" s="67">
        <v>1928661.4535718807</v>
      </c>
      <c r="W31" s="72">
        <f t="shared" si="13"/>
        <v>2146681.5115177971</v>
      </c>
      <c r="X31" s="67">
        <f t="shared" si="25"/>
        <v>1394.3950193189037</v>
      </c>
      <c r="Y31" s="67">
        <v>460637.1271428304</v>
      </c>
      <c r="Z31" s="72">
        <f t="shared" si="15"/>
        <v>459444.70026784868</v>
      </c>
      <c r="AA31" s="72">
        <f t="shared" si="16"/>
        <v>1369.1888968632841</v>
      </c>
      <c r="AB31" s="67">
        <v>1421.4346791512237</v>
      </c>
      <c r="AC31" s="79">
        <v>1451.1382775961067</v>
      </c>
      <c r="AD31" s="67">
        <v>993881.88214339176</v>
      </c>
      <c r="AE31" s="72">
        <f t="shared" si="17"/>
        <v>1156616.5586606879</v>
      </c>
      <c r="AF31" s="72">
        <f t="shared" si="18"/>
        <v>1251.3488928285024</v>
      </c>
      <c r="AG31" s="67">
        <v>103781.28357149202</v>
      </c>
      <c r="AH31" s="72">
        <f t="shared" si="19"/>
        <v>97600.316428611011</v>
      </c>
      <c r="AI31" s="72">
        <f t="shared" si="20"/>
        <v>988.75143743838044</v>
      </c>
      <c r="AJ31" s="67">
        <v>1228.2949200689704</v>
      </c>
      <c r="AK31" s="79">
        <v>1010.0771119625726</v>
      </c>
      <c r="AL31" s="67">
        <v>704749.24107129988</v>
      </c>
      <c r="AM31" s="72">
        <f t="shared" si="21"/>
        <v>746966.76535702241</v>
      </c>
      <c r="AN31" s="72">
        <f t="shared" si="22"/>
        <v>1321.2229368707747</v>
      </c>
      <c r="AO31" s="67">
        <v>126825.51321415001</v>
      </c>
      <c r="AP31" s="72">
        <f t="shared" si="23"/>
        <v>133234.62937497252</v>
      </c>
      <c r="AQ31" s="72">
        <f t="shared" si="24"/>
        <v>663.20432255450589</v>
      </c>
      <c r="AR31" s="67">
        <v>1365.7931028513563</v>
      </c>
      <c r="AS31" s="79">
        <v>693.03559133415308</v>
      </c>
    </row>
    <row r="32" spans="1:45" x14ac:dyDescent="0.25">
      <c r="A32" s="74">
        <f t="shared" si="3"/>
        <v>45345</v>
      </c>
      <c r="B32" s="66">
        <v>2644508.3599997782</v>
      </c>
      <c r="C32" s="72">
        <f t="shared" si="5"/>
        <v>2594656.7340174192</v>
      </c>
      <c r="D32" s="66">
        <v>1329.3243096782269</v>
      </c>
      <c r="E32" s="72">
        <f t="shared" si="6"/>
        <v>1326.393372746754</v>
      </c>
      <c r="F32" s="79">
        <f t="shared" si="4"/>
        <v>2950566.5802838393</v>
      </c>
      <c r="G32" s="66">
        <v>1342803.2524994118</v>
      </c>
      <c r="H32" s="72">
        <f t="shared" si="7"/>
        <v>1262488.9908926261</v>
      </c>
      <c r="I32" s="66">
        <v>1275.1406654251743</v>
      </c>
      <c r="J32" s="72">
        <f t="shared" si="8"/>
        <v>1241.7068422505458</v>
      </c>
      <c r="K32" s="79">
        <v>1488533.6753501063</v>
      </c>
      <c r="L32" s="66">
        <v>705622.76071456994</v>
      </c>
      <c r="M32" s="72">
        <f t="shared" si="9"/>
        <v>842041.74928557756</v>
      </c>
      <c r="N32" s="66">
        <v>1116.4917099914082</v>
      </c>
      <c r="O32" s="72">
        <f t="shared" si="10"/>
        <v>1142.892177932486</v>
      </c>
      <c r="P32" s="79">
        <v>1261564.276855875</v>
      </c>
      <c r="Q32" s="66">
        <v>214688.31249998728</v>
      </c>
      <c r="R32" s="72">
        <f t="shared" si="11"/>
        <v>229534.99553571103</v>
      </c>
      <c r="S32" s="66">
        <v>17.687288886141644</v>
      </c>
      <c r="T32" s="72">
        <f t="shared" si="12"/>
        <v>18.229175264109127</v>
      </c>
      <c r="U32" s="79">
        <v>200468.6280778583</v>
      </c>
      <c r="V32" s="67">
        <v>2072381.1857142095</v>
      </c>
      <c r="W32" s="72">
        <f t="shared" si="13"/>
        <v>2124194.0142854708</v>
      </c>
      <c r="X32" s="67">
        <f t="shared" si="25"/>
        <v>1401.2625327903042</v>
      </c>
      <c r="Y32" s="67">
        <v>405540.60428545729</v>
      </c>
      <c r="Z32" s="72">
        <f t="shared" si="15"/>
        <v>453973.60758926044</v>
      </c>
      <c r="AA32" s="72">
        <f t="shared" si="16"/>
        <v>1399.9638888786642</v>
      </c>
      <c r="AB32" s="67">
        <v>1422.2343637353113</v>
      </c>
      <c r="AC32" s="79">
        <v>1451.662756204887</v>
      </c>
      <c r="AD32" s="67">
        <v>1262394.5049996418</v>
      </c>
      <c r="AE32" s="72">
        <f t="shared" si="17"/>
        <v>1170166.212231905</v>
      </c>
      <c r="AF32" s="72">
        <f t="shared" si="18"/>
        <v>1271.2676218295228</v>
      </c>
      <c r="AG32" s="67">
        <v>80408.747499770019</v>
      </c>
      <c r="AH32" s="72">
        <f t="shared" si="19"/>
        <v>92322.778660721015</v>
      </c>
      <c r="AI32" s="72">
        <f t="shared" si="20"/>
        <v>959.66651387767888</v>
      </c>
      <c r="AJ32" s="67">
        <v>1310.2806071584232</v>
      </c>
      <c r="AK32" s="79">
        <v>897.32602336876676</v>
      </c>
      <c r="AL32" s="67">
        <v>595298.36821458011</v>
      </c>
      <c r="AM32" s="72">
        <f t="shared" si="21"/>
        <v>709980.03866060497</v>
      </c>
      <c r="AN32" s="72">
        <f t="shared" si="22"/>
        <v>1312.6665239987951</v>
      </c>
      <c r="AO32" s="67">
        <v>110324.39249999</v>
      </c>
      <c r="AP32" s="72">
        <f t="shared" si="23"/>
        <v>132061.71062497253</v>
      </c>
      <c r="AQ32" s="72">
        <f t="shared" si="24"/>
        <v>672.51977846088494</v>
      </c>
      <c r="AR32" s="67">
        <v>1272.0050602875644</v>
      </c>
      <c r="AS32" s="79">
        <v>672.70971036579272</v>
      </c>
    </row>
    <row r="33" spans="1:45" x14ac:dyDescent="0.25">
      <c r="A33" s="74">
        <f t="shared" si="3"/>
        <v>45352</v>
      </c>
      <c r="B33" s="66">
        <v>3276633.5128572118</v>
      </c>
      <c r="C33" s="72">
        <f t="shared" si="5"/>
        <v>2706826.945625246</v>
      </c>
      <c r="D33" s="66">
        <v>1285.9834405809161</v>
      </c>
      <c r="E33" s="72">
        <f t="shared" si="6"/>
        <v>1332.101285407128</v>
      </c>
      <c r="F33" s="79">
        <f t="shared" si="4"/>
        <v>2999809.4758359524</v>
      </c>
      <c r="G33" s="66">
        <v>1685483.5414280107</v>
      </c>
      <c r="H33" s="72">
        <f t="shared" si="7"/>
        <v>1307768.7333036622</v>
      </c>
      <c r="I33" s="66">
        <v>1245.9716736149264</v>
      </c>
      <c r="J33" s="72">
        <f t="shared" si="8"/>
        <v>1248.0899886225077</v>
      </c>
      <c r="K33" s="79">
        <v>1550516.1408516294</v>
      </c>
      <c r="L33" s="66">
        <v>818185.0428576899</v>
      </c>
      <c r="M33" s="72">
        <f t="shared" si="9"/>
        <v>798585.511964445</v>
      </c>
      <c r="N33" s="66">
        <v>1099.8968834165621</v>
      </c>
      <c r="O33" s="72">
        <f t="shared" si="10"/>
        <v>1143.2235438192347</v>
      </c>
      <c r="P33" s="79">
        <v>1250672.3440316063</v>
      </c>
      <c r="Q33" s="66">
        <v>224142.13392857386</v>
      </c>
      <c r="R33" s="72">
        <f t="shared" si="11"/>
        <v>227846.42410713749</v>
      </c>
      <c r="S33" s="66">
        <v>17.931370714285908</v>
      </c>
      <c r="T33" s="72">
        <f t="shared" si="12"/>
        <v>18.127100952155025</v>
      </c>
      <c r="U33" s="79">
        <v>198620.99095271673</v>
      </c>
      <c r="V33" s="67">
        <v>2519235.6746427137</v>
      </c>
      <c r="W33" s="72">
        <f t="shared" si="13"/>
        <v>2141330.9687503618</v>
      </c>
      <c r="X33" s="67">
        <f t="shared" si="25"/>
        <v>1401.7931755148243</v>
      </c>
      <c r="Y33" s="67">
        <v>432717.17750013387</v>
      </c>
      <c r="Z33" s="72">
        <f t="shared" si="15"/>
        <v>435271.78098212637</v>
      </c>
      <c r="AA33" s="72">
        <f t="shared" si="16"/>
        <v>1426.5562042811257</v>
      </c>
      <c r="AB33" s="67">
        <v>1376.7631462185298</v>
      </c>
      <c r="AC33" s="79">
        <v>1344.8838558152959</v>
      </c>
      <c r="AD33" s="67">
        <v>1629316.4317851202</v>
      </c>
      <c r="AE33" s="72">
        <f t="shared" si="17"/>
        <v>1227683.9216072941</v>
      </c>
      <c r="AF33" s="72">
        <f t="shared" si="18"/>
        <v>1281.5043990603169</v>
      </c>
      <c r="AG33" s="67">
        <v>56167.109642889998</v>
      </c>
      <c r="AH33" s="72">
        <f t="shared" si="19"/>
        <v>80084.811696368008</v>
      </c>
      <c r="AI33" s="72">
        <f t="shared" si="20"/>
        <v>881.22272912982135</v>
      </c>
      <c r="AJ33" s="67">
        <v>1278.9361716222104</v>
      </c>
      <c r="AK33" s="79">
        <v>712.92530580832431</v>
      </c>
      <c r="AL33" s="67">
        <v>665777.10892901989</v>
      </c>
      <c r="AM33" s="72">
        <f t="shared" si="21"/>
        <v>671287.85517868004</v>
      </c>
      <c r="AN33" s="72">
        <f t="shared" si="22"/>
        <v>1305.3389977526751</v>
      </c>
      <c r="AO33" s="67">
        <v>152407.93392867001</v>
      </c>
      <c r="AP33" s="72">
        <f t="shared" si="23"/>
        <v>127297.65678576501</v>
      </c>
      <c r="AQ33" s="72">
        <f t="shared" si="24"/>
        <v>688.59679893655994</v>
      </c>
      <c r="AR33" s="67">
        <v>1258.8309356069174</v>
      </c>
      <c r="AS33" s="79">
        <v>708.91014688578218</v>
      </c>
    </row>
    <row r="34" spans="1:45" x14ac:dyDescent="0.25">
      <c r="A34" s="74">
        <f t="shared" si="3"/>
        <v>45359</v>
      </c>
      <c r="B34" s="66">
        <v>3092384.2935714452</v>
      </c>
      <c r="C34" s="72">
        <f t="shared" si="5"/>
        <v>2862817.7891071555</v>
      </c>
      <c r="D34" s="66">
        <v>1360.1557903518064</v>
      </c>
      <c r="E34" s="72">
        <f t="shared" si="6"/>
        <v>1325.1151957262505</v>
      </c>
      <c r="F34" s="79">
        <f t="shared" si="4"/>
        <v>3295266.8491486288</v>
      </c>
      <c r="G34" s="66">
        <v>1618967.1067856404</v>
      </c>
      <c r="H34" s="72">
        <f t="shared" si="7"/>
        <v>1436229.2666069868</v>
      </c>
      <c r="I34" s="66">
        <v>1318.7772693524532</v>
      </c>
      <c r="J34" s="72">
        <f t="shared" si="8"/>
        <v>1260.8993657108451</v>
      </c>
      <c r="K34" s="79">
        <v>1922410.9338607681</v>
      </c>
      <c r="L34" s="66">
        <v>850035.45964283997</v>
      </c>
      <c r="M34" s="72">
        <f t="shared" si="9"/>
        <v>801354.50437513751</v>
      </c>
      <c r="N34" s="66">
        <v>1172.4627029556414</v>
      </c>
      <c r="O34" s="72">
        <f t="shared" si="10"/>
        <v>1144.6286875692472</v>
      </c>
      <c r="P34" s="79">
        <v>1185320.7470859932</v>
      </c>
      <c r="Q34" s="66">
        <v>224216.09821437349</v>
      </c>
      <c r="R34" s="72">
        <f t="shared" si="11"/>
        <v>223269.21875003079</v>
      </c>
      <c r="S34" s="66">
        <v>17.74844440864193</v>
      </c>
      <c r="T34" s="72">
        <f t="shared" si="12"/>
        <v>17.869575592008108</v>
      </c>
      <c r="U34" s="79">
        <v>187535.1682018674</v>
      </c>
      <c r="V34" s="67">
        <v>2499553.3346426324</v>
      </c>
      <c r="W34" s="72">
        <f t="shared" si="13"/>
        <v>2254957.9121428588</v>
      </c>
      <c r="X34" s="67">
        <f t="shared" si="25"/>
        <v>1412.6771833094156</v>
      </c>
      <c r="Y34" s="67">
        <v>417881.42821459362</v>
      </c>
      <c r="Z34" s="72">
        <f t="shared" si="15"/>
        <v>429194.08428575378</v>
      </c>
      <c r="AA34" s="72">
        <f t="shared" si="16"/>
        <v>1424.7783493334043</v>
      </c>
      <c r="AB34" s="67">
        <v>1455.834453598942</v>
      </c>
      <c r="AC34" s="79">
        <v>1451.4285077173283</v>
      </c>
      <c r="AD34" s="67">
        <v>1560230.6199999005</v>
      </c>
      <c r="AE34" s="72">
        <f t="shared" si="17"/>
        <v>1361455.8597320137</v>
      </c>
      <c r="AF34" s="72">
        <f t="shared" si="18"/>
        <v>1291.2678833286934</v>
      </c>
      <c r="AG34" s="67">
        <v>58736.486785740002</v>
      </c>
      <c r="AH34" s="72">
        <f t="shared" si="19"/>
        <v>74773.406874973007</v>
      </c>
      <c r="AI34" s="72">
        <f t="shared" si="20"/>
        <v>865.43157728065887</v>
      </c>
      <c r="AJ34" s="67">
        <v>1347.5598344651698</v>
      </c>
      <c r="AK34" s="79">
        <v>841.39786798297189</v>
      </c>
      <c r="AL34" s="67">
        <v>715106.61642835999</v>
      </c>
      <c r="AM34" s="72">
        <f t="shared" si="21"/>
        <v>670232.83366081491</v>
      </c>
      <c r="AN34" s="72">
        <f t="shared" si="22"/>
        <v>1309.5731360506059</v>
      </c>
      <c r="AO34" s="67">
        <v>134928.84321448</v>
      </c>
      <c r="AP34" s="72">
        <f t="shared" si="23"/>
        <v>131121.67071432251</v>
      </c>
      <c r="AQ34" s="72">
        <f t="shared" si="24"/>
        <v>694.35246008195281</v>
      </c>
      <c r="AR34" s="67">
        <v>1341.6634454565854</v>
      </c>
      <c r="AS34" s="79">
        <v>702.75439174208338</v>
      </c>
    </row>
    <row r="35" spans="1:45" x14ac:dyDescent="0.25">
      <c r="A35" s="74">
        <f t="shared" si="3"/>
        <v>45366</v>
      </c>
      <c r="B35" s="66">
        <v>2966129.0164287039</v>
      </c>
      <c r="C35" s="72">
        <f t="shared" si="5"/>
        <v>2994913.7957142848</v>
      </c>
      <c r="D35" s="66">
        <v>1329.6872131223142</v>
      </c>
      <c r="E35" s="72">
        <f t="shared" si="6"/>
        <v>1326.2876884333159</v>
      </c>
      <c r="F35" s="79">
        <f t="shared" si="4"/>
        <v>3295266.8491486288</v>
      </c>
      <c r="G35" s="66">
        <v>1578422.4339289197</v>
      </c>
      <c r="H35" s="72">
        <f t="shared" si="7"/>
        <v>1556419.0836604957</v>
      </c>
      <c r="I35" s="66">
        <v>1273.33769851438</v>
      </c>
      <c r="J35" s="72">
        <f t="shared" si="8"/>
        <v>1278.3068267267336</v>
      </c>
      <c r="K35" s="79">
        <v>1922410.9338607681</v>
      </c>
      <c r="L35" s="66">
        <v>766055.8657142201</v>
      </c>
      <c r="M35" s="72">
        <f t="shared" si="9"/>
        <v>784974.78223232995</v>
      </c>
      <c r="N35" s="66">
        <v>1167.7680879789941</v>
      </c>
      <c r="O35" s="72">
        <f t="shared" si="10"/>
        <v>1139.1548460856516</v>
      </c>
      <c r="P35" s="79">
        <v>1185320.7470859932</v>
      </c>
      <c r="Q35" s="66">
        <v>208443.95535717523</v>
      </c>
      <c r="R35" s="72">
        <f t="shared" si="11"/>
        <v>217872.62500002744</v>
      </c>
      <c r="S35" s="66">
        <v>17.618456204646712</v>
      </c>
      <c r="T35" s="72">
        <f t="shared" si="12"/>
        <v>17.746390053429046</v>
      </c>
      <c r="U35" s="79">
        <v>187535.1682018674</v>
      </c>
      <c r="V35" s="67">
        <v>2367661.6882143742</v>
      </c>
      <c r="W35" s="72">
        <f t="shared" si="13"/>
        <v>2364707.9708034825</v>
      </c>
      <c r="X35" s="67">
        <f t="shared" si="25"/>
        <v>1421.1437017049852</v>
      </c>
      <c r="Y35" s="67">
        <v>393704.52214311517</v>
      </c>
      <c r="Z35" s="72">
        <f t="shared" si="15"/>
        <v>412460.93303582503</v>
      </c>
      <c r="AA35" s="72">
        <f t="shared" si="16"/>
        <v>1419.1230465031608</v>
      </c>
      <c r="AB35" s="67">
        <v>1418.060820629757</v>
      </c>
      <c r="AC35" s="79">
        <v>1428.5170662751329</v>
      </c>
      <c r="AD35" s="67">
        <v>1511844.8553573396</v>
      </c>
      <c r="AE35" s="72">
        <f t="shared" si="17"/>
        <v>1490946.6030355005</v>
      </c>
      <c r="AF35" s="72">
        <f t="shared" si="18"/>
        <v>1310.6365037093819</v>
      </c>
      <c r="AG35" s="67">
        <v>66577.578571579987</v>
      </c>
      <c r="AH35" s="72">
        <f t="shared" si="19"/>
        <v>65472.480624995005</v>
      </c>
      <c r="AI35" s="72">
        <f t="shared" si="20"/>
        <v>816.45036028203447</v>
      </c>
      <c r="AJ35" s="67">
        <v>1305.7694015917243</v>
      </c>
      <c r="AK35" s="79">
        <v>814.15224396807469</v>
      </c>
      <c r="AL35" s="67">
        <v>647372.87749986001</v>
      </c>
      <c r="AM35" s="72">
        <f t="shared" si="21"/>
        <v>655888.74276795494</v>
      </c>
      <c r="AN35" s="72">
        <f t="shared" si="22"/>
        <v>1300.4517995060728</v>
      </c>
      <c r="AO35" s="67">
        <v>118682.98821436003</v>
      </c>
      <c r="AP35" s="72">
        <f t="shared" si="23"/>
        <v>129086.03946437502</v>
      </c>
      <c r="AQ35" s="72">
        <f t="shared" si="24"/>
        <v>696.66011286137325</v>
      </c>
      <c r="AR35" s="67">
        <v>1329.3077566732238</v>
      </c>
      <c r="AS35" s="79">
        <v>702.26620245183449</v>
      </c>
    </row>
    <row r="36" spans="1:45" x14ac:dyDescent="0.25">
      <c r="A36" s="74">
        <f t="shared" si="3"/>
        <v>45373</v>
      </c>
      <c r="B36" s="66">
        <v>3044551.7982136211</v>
      </c>
      <c r="C36" s="72">
        <f t="shared" si="5"/>
        <v>3094924.6552677457</v>
      </c>
      <c r="D36" s="66">
        <v>1341.168777116452</v>
      </c>
      <c r="E36" s="72">
        <f t="shared" si="6"/>
        <v>1329.248805292872</v>
      </c>
      <c r="F36" s="79">
        <f t="shared" si="4"/>
        <v>3295266.8491486288</v>
      </c>
      <c r="G36" s="66">
        <v>1661860.9224999899</v>
      </c>
      <c r="H36" s="72">
        <f t="shared" si="7"/>
        <v>1636183.5011606403</v>
      </c>
      <c r="I36" s="66">
        <v>1252.0108748603297</v>
      </c>
      <c r="J36" s="72">
        <f t="shared" si="8"/>
        <v>1272.5243790855225</v>
      </c>
      <c r="K36" s="79">
        <v>1922410.9338607681</v>
      </c>
      <c r="L36" s="66">
        <v>748288.72392789996</v>
      </c>
      <c r="M36" s="72">
        <f t="shared" si="9"/>
        <v>795641.27303566248</v>
      </c>
      <c r="N36" s="66">
        <v>1238.8886157746688</v>
      </c>
      <c r="O36" s="72">
        <f t="shared" si="10"/>
        <v>1169.7540725314666</v>
      </c>
      <c r="P36" s="79">
        <v>1185320.7470859932</v>
      </c>
      <c r="Q36" s="66">
        <v>206657.90178571781</v>
      </c>
      <c r="R36" s="72">
        <f t="shared" si="11"/>
        <v>215865.0223214601</v>
      </c>
      <c r="S36" s="66">
        <v>17.373510028223439</v>
      </c>
      <c r="T36" s="72">
        <f t="shared" si="12"/>
        <v>17.667945338949497</v>
      </c>
      <c r="U36" s="79">
        <v>187535.1682018674</v>
      </c>
      <c r="V36" s="67">
        <v>2443281.3357137172</v>
      </c>
      <c r="W36" s="72">
        <f t="shared" si="13"/>
        <v>2457433.0083033592</v>
      </c>
      <c r="X36" s="67">
        <f t="shared" si="25"/>
        <v>1425.6758953867065</v>
      </c>
      <c r="Y36" s="67">
        <v>380184.11428560771</v>
      </c>
      <c r="Z36" s="72">
        <f t="shared" si="15"/>
        <v>406121.81053586258</v>
      </c>
      <c r="AA36" s="72">
        <f t="shared" si="16"/>
        <v>1489.9695155924387</v>
      </c>
      <c r="AB36" s="67">
        <v>1387.5134227821434</v>
      </c>
      <c r="AC36" s="79">
        <v>1735.0486325619977</v>
      </c>
      <c r="AD36" s="67">
        <v>1588336.0314285695</v>
      </c>
      <c r="AE36" s="72">
        <f t="shared" si="17"/>
        <v>1572431.9846427324</v>
      </c>
      <c r="AF36" s="72">
        <f t="shared" si="18"/>
        <v>1301.0974205920438</v>
      </c>
      <c r="AG36" s="67">
        <v>73524.891071420017</v>
      </c>
      <c r="AH36" s="72">
        <f t="shared" si="19"/>
        <v>63751.516517907505</v>
      </c>
      <c r="AI36" s="72">
        <f t="shared" si="20"/>
        <v>825.43177383345653</v>
      </c>
      <c r="AJ36" s="67">
        <v>1272.1242746890709</v>
      </c>
      <c r="AK36" s="79">
        <v>933.25167757445536</v>
      </c>
      <c r="AL36" s="67">
        <v>648287.40249943011</v>
      </c>
      <c r="AM36" s="72">
        <f t="shared" si="21"/>
        <v>669136.00133916747</v>
      </c>
      <c r="AN36" s="72">
        <f t="shared" si="22"/>
        <v>1314.5649824359389</v>
      </c>
      <c r="AO36" s="67">
        <v>100001.32142846999</v>
      </c>
      <c r="AP36" s="72">
        <f t="shared" si="23"/>
        <v>126505.27169649501</v>
      </c>
      <c r="AQ36" s="72">
        <f t="shared" si="24"/>
        <v>744.00277455542073</v>
      </c>
      <c r="AR36" s="67">
        <v>1328.457792007029</v>
      </c>
      <c r="AS36" s="79">
        <v>862.08035714198274</v>
      </c>
    </row>
    <row r="37" spans="1:45" x14ac:dyDescent="0.25">
      <c r="A37" s="74">
        <f t="shared" si="3"/>
        <v>45380</v>
      </c>
      <c r="B37" s="66">
        <v>3215438.0896443278</v>
      </c>
      <c r="C37" s="72">
        <f t="shared" ref="C37:C68" si="26">AVERAGE(B34:B37)</f>
        <v>3079625.7994645247</v>
      </c>
      <c r="D37" s="66">
        <v>1293.6229895202648</v>
      </c>
      <c r="E37" s="72">
        <f t="shared" ref="E37:E68" si="27">AVERAGE(D34:D37)</f>
        <v>1331.1586925277093</v>
      </c>
      <c r="F37" s="79">
        <f t="shared" si="4"/>
        <v>3295266.8491486288</v>
      </c>
      <c r="G37" s="66">
        <v>1859476.5442874299</v>
      </c>
      <c r="H37" s="72">
        <f t="shared" ref="H37:H68" si="28">AVERAGE(G34:G37)</f>
        <v>1679681.7518754951</v>
      </c>
      <c r="I37" s="66">
        <v>1217.092034125948</v>
      </c>
      <c r="J37" s="72">
        <f t="shared" ref="J37:J68" si="29">AVERAGE(I34:I37)</f>
        <v>1265.3044692132778</v>
      </c>
      <c r="K37" s="79">
        <v>1922410.9338607681</v>
      </c>
      <c r="L37" s="66">
        <v>718647.34214262001</v>
      </c>
      <c r="M37" s="72">
        <f t="shared" ref="M37:M68" si="30">AVERAGE(L34:L37)</f>
        <v>770756.84785689507</v>
      </c>
      <c r="N37" s="66">
        <v>1137.1002249092089</v>
      </c>
      <c r="O37" s="72">
        <f t="shared" ref="O37:O68" si="31">AVERAGE(N34:N37)</f>
        <v>1179.0549079046282</v>
      </c>
      <c r="P37" s="79">
        <v>1185320.7470859932</v>
      </c>
      <c r="Q37" s="66">
        <v>242009.51785716426</v>
      </c>
      <c r="R37" s="72">
        <f t="shared" ref="R37:R68" si="32">AVERAGE(Q34:Q37)</f>
        <v>220331.86830360771</v>
      </c>
      <c r="S37" s="66">
        <v>18.193468490239383</v>
      </c>
      <c r="T37" s="72">
        <f t="shared" ref="T37:T68" si="33">AVERAGE(S34:S37)</f>
        <v>17.733469782937867</v>
      </c>
      <c r="U37" s="79">
        <v>187535.1682018674</v>
      </c>
      <c r="V37" s="67">
        <v>2641943.9514302039</v>
      </c>
      <c r="W37" s="72">
        <f t="shared" ref="W37:W68" si="34">AVERAGE(V34:V37)</f>
        <v>2488110.077500232</v>
      </c>
      <c r="X37" s="67">
        <f t="shared" si="25"/>
        <v>1406.7344585215619</v>
      </c>
      <c r="Y37" s="67">
        <v>420263.61357131734</v>
      </c>
      <c r="Z37" s="72">
        <f t="shared" ref="Z37:Z68" si="35">AVERAGE(Y34:Y37)</f>
        <v>403008.41955365846</v>
      </c>
      <c r="AA37" s="72">
        <f t="shared" si="16"/>
        <v>1525.0008441780715</v>
      </c>
      <c r="AB37" s="67">
        <v>1365.3003235350266</v>
      </c>
      <c r="AC37" s="79">
        <v>1485.0091701578267</v>
      </c>
      <c r="AD37" s="67">
        <v>1817304.87893031</v>
      </c>
      <c r="AE37" s="72">
        <f t="shared" ref="AE37:AE68" si="36">AVERAGE(AD34:AD37)</f>
        <v>1619429.0964290299</v>
      </c>
      <c r="AF37" s="72">
        <f t="shared" si="18"/>
        <v>1291.2779142003494</v>
      </c>
      <c r="AG37" s="67">
        <v>42171.665357120008</v>
      </c>
      <c r="AH37" s="72">
        <f t="shared" ref="AH37:AH68" si="37">AVERAGE(AG34:AG37)</f>
        <v>60252.655446465003</v>
      </c>
      <c r="AI37" s="72">
        <f t="shared" si="20"/>
        <v>817.71464729858053</v>
      </c>
      <c r="AJ37" s="67">
        <v>1239.6581460554326</v>
      </c>
      <c r="AK37" s="79">
        <v>682.05679966881996</v>
      </c>
      <c r="AL37" s="67">
        <v>582629.55464273004</v>
      </c>
      <c r="AM37" s="72">
        <f t="shared" ref="AM37:AM68" si="38">AVERAGE(AL34:AL37)</f>
        <v>648349.1127675951</v>
      </c>
      <c r="AN37" s="72">
        <f t="shared" si="22"/>
        <v>1330.8967682175789</v>
      </c>
      <c r="AO37" s="67">
        <v>136017.78749989002</v>
      </c>
      <c r="AP37" s="72">
        <f t="shared" ref="AP37:AP68" si="39">AVERAGE(AO34:AO37)</f>
        <v>122407.73508930001</v>
      </c>
      <c r="AQ37" s="72">
        <f t="shared" si="24"/>
        <v>743.88173197445701</v>
      </c>
      <c r="AR37" s="67">
        <v>1324.1580787334774</v>
      </c>
      <c r="AS37" s="79">
        <v>708.4259765619272</v>
      </c>
    </row>
    <row r="38" spans="1:45" x14ac:dyDescent="0.25">
      <c r="A38" s="74">
        <f t="shared" ref="A38:A69" si="40">A37+7</f>
        <v>45387</v>
      </c>
      <c r="B38" s="66">
        <v>3203997.5467878403</v>
      </c>
      <c r="C38" s="72">
        <f t="shared" si="26"/>
        <v>3107529.112768623</v>
      </c>
      <c r="D38" s="66">
        <v>1253.1736077865874</v>
      </c>
      <c r="E38" s="72">
        <f t="shared" si="27"/>
        <v>1304.4131468864045</v>
      </c>
      <c r="F38" s="79">
        <f t="shared" si="4"/>
        <v>3378597.6253396715</v>
      </c>
      <c r="G38" s="66">
        <v>1739083.7946443204</v>
      </c>
      <c r="H38" s="72">
        <f t="shared" si="28"/>
        <v>1709710.9238401649</v>
      </c>
      <c r="I38" s="66">
        <v>1153.3475511434867</v>
      </c>
      <c r="J38" s="72">
        <f t="shared" si="29"/>
        <v>1223.9470396610361</v>
      </c>
      <c r="K38" s="79">
        <v>1970322.7068311111</v>
      </c>
      <c r="L38" s="66">
        <v>788744.77892919024</v>
      </c>
      <c r="M38" s="72">
        <f t="shared" si="30"/>
        <v>755434.17767848261</v>
      </c>
      <c r="N38" s="66">
        <v>1076.0501758924834</v>
      </c>
      <c r="O38" s="72">
        <f t="shared" si="31"/>
        <v>1154.9517761388388</v>
      </c>
      <c r="P38" s="79">
        <v>1216274.6272542677</v>
      </c>
      <c r="Q38" s="66">
        <v>289810.68750000017</v>
      </c>
      <c r="R38" s="72">
        <f t="shared" si="32"/>
        <v>236730.51562501438</v>
      </c>
      <c r="S38" s="66">
        <v>21.411945881049146</v>
      </c>
      <c r="T38" s="72">
        <f t="shared" si="33"/>
        <v>18.649345151039672</v>
      </c>
      <c r="U38" s="79">
        <v>192000.2912542928</v>
      </c>
      <c r="V38" s="67">
        <v>2614872.9896447589</v>
      </c>
      <c r="W38" s="72">
        <f t="shared" si="34"/>
        <v>2516939.9912507632</v>
      </c>
      <c r="X38" s="67">
        <f t="shared" si="25"/>
        <v>1393.3930528926699</v>
      </c>
      <c r="Y38" s="67">
        <v>492626.95892875013</v>
      </c>
      <c r="Z38" s="72">
        <f t="shared" si="35"/>
        <v>421694.8022321976</v>
      </c>
      <c r="AA38" s="72">
        <f t="shared" si="16"/>
        <v>1532.1999429926555</v>
      </c>
      <c r="AB38" s="67">
        <v>1328.0448397489783</v>
      </c>
      <c r="AC38" s="79">
        <v>1480.2249029756645</v>
      </c>
      <c r="AD38" s="67">
        <v>1686320.4721442205</v>
      </c>
      <c r="AE38" s="72">
        <f t="shared" si="36"/>
        <v>1650951.5594651098</v>
      </c>
      <c r="AF38" s="72">
        <f t="shared" si="18"/>
        <v>1247.5490548641565</v>
      </c>
      <c r="AG38" s="67">
        <v>52763.322500100003</v>
      </c>
      <c r="AH38" s="72">
        <f t="shared" si="37"/>
        <v>58759.364375055004</v>
      </c>
      <c r="AI38" s="72">
        <f t="shared" si="20"/>
        <v>796.32331130761986</v>
      </c>
      <c r="AJ38" s="67">
        <v>1172.6443971203976</v>
      </c>
      <c r="AK38" s="79">
        <v>755.83252401912955</v>
      </c>
      <c r="AL38" s="67">
        <v>638741.83000054013</v>
      </c>
      <c r="AM38" s="72">
        <f t="shared" si="38"/>
        <v>629257.91616064007</v>
      </c>
      <c r="AN38" s="72">
        <f t="shared" si="22"/>
        <v>1314.2143549574944</v>
      </c>
      <c r="AO38" s="67">
        <v>150002.94892865</v>
      </c>
      <c r="AP38" s="72">
        <f t="shared" si="39"/>
        <v>126176.2615178425</v>
      </c>
      <c r="AQ38" s="72">
        <f t="shared" si="24"/>
        <v>729.83424279825726</v>
      </c>
      <c r="AR38" s="67">
        <v>1274.9337924162478</v>
      </c>
      <c r="AS38" s="79">
        <v>646.56443503728451</v>
      </c>
    </row>
    <row r="39" spans="1:45" x14ac:dyDescent="0.25">
      <c r="A39" s="74">
        <f t="shared" si="40"/>
        <v>45394</v>
      </c>
      <c r="B39" s="66">
        <v>2817861.5746436696</v>
      </c>
      <c r="C39" s="72">
        <f t="shared" si="26"/>
        <v>3070462.2523223651</v>
      </c>
      <c r="D39" s="66">
        <v>1271.0305718870563</v>
      </c>
      <c r="E39" s="72">
        <f t="shared" si="27"/>
        <v>1289.7489865775901</v>
      </c>
      <c r="F39" s="79">
        <f t="shared" si="4"/>
        <v>3411929.9358160892</v>
      </c>
      <c r="G39" s="66">
        <v>1521748.7725008195</v>
      </c>
      <c r="H39" s="72">
        <f t="shared" si="28"/>
        <v>1695542.50848314</v>
      </c>
      <c r="I39" s="66">
        <v>1137.0561855102685</v>
      </c>
      <c r="J39" s="72">
        <f t="shared" si="29"/>
        <v>1189.8766614100082</v>
      </c>
      <c r="K39" s="79">
        <v>1989487.4160192488</v>
      </c>
      <c r="L39" s="66">
        <v>690994.40250008996</v>
      </c>
      <c r="M39" s="72">
        <f t="shared" si="30"/>
        <v>736668.81187495007</v>
      </c>
      <c r="N39" s="66">
        <v>1167.2202744933952</v>
      </c>
      <c r="O39" s="72">
        <f t="shared" si="31"/>
        <v>1154.8148227674392</v>
      </c>
      <c r="P39" s="79">
        <v>1228656.1793215773</v>
      </c>
      <c r="Q39" s="66">
        <v>253492.47321430474</v>
      </c>
      <c r="R39" s="72">
        <f t="shared" si="32"/>
        <v>247992.64508929674</v>
      </c>
      <c r="S39" s="66">
        <v>18.72313119242963</v>
      </c>
      <c r="T39" s="72">
        <f t="shared" si="33"/>
        <v>18.9255138979854</v>
      </c>
      <c r="U39" s="79">
        <v>193786.34047526296</v>
      </c>
      <c r="V39" s="67">
        <v>2313651.6814296041</v>
      </c>
      <c r="W39" s="72">
        <f t="shared" si="34"/>
        <v>2503437.489554571</v>
      </c>
      <c r="X39" s="67">
        <f t="shared" si="25"/>
        <v>1380.2943428504966</v>
      </c>
      <c r="Y39" s="67">
        <v>406076.43999991502</v>
      </c>
      <c r="Z39" s="72">
        <f t="shared" si="35"/>
        <v>424787.78169639752</v>
      </c>
      <c r="AA39" s="72">
        <f t="shared" si="16"/>
        <v>1580.7460716039145</v>
      </c>
      <c r="AB39" s="67">
        <v>1330.5433934400983</v>
      </c>
      <c r="AC39" s="79">
        <v>1622.7015807201699</v>
      </c>
      <c r="AD39" s="67">
        <v>1476667.8832152598</v>
      </c>
      <c r="AE39" s="72">
        <f t="shared" si="36"/>
        <v>1642157.3164295899</v>
      </c>
      <c r="AF39" s="72">
        <f t="shared" si="18"/>
        <v>1208.9614212379056</v>
      </c>
      <c r="AG39" s="67">
        <v>45080.889285560013</v>
      </c>
      <c r="AH39" s="72">
        <f t="shared" si="37"/>
        <v>53385.19205355001</v>
      </c>
      <c r="AI39" s="72">
        <f t="shared" si="20"/>
        <v>794.59211585692469</v>
      </c>
      <c r="AJ39" s="67">
        <v>1151.4188670867215</v>
      </c>
      <c r="AK39" s="79">
        <v>807.22746216529436</v>
      </c>
      <c r="AL39" s="67">
        <v>583491.32500004</v>
      </c>
      <c r="AM39" s="72">
        <f t="shared" si="38"/>
        <v>613287.52803568519</v>
      </c>
      <c r="AN39" s="72">
        <f t="shared" si="22"/>
        <v>1323.509971409821</v>
      </c>
      <c r="AO39" s="67">
        <v>107503.07750005</v>
      </c>
      <c r="AP39" s="72">
        <f t="shared" si="39"/>
        <v>123381.28383926502</v>
      </c>
      <c r="AQ39" s="72">
        <f t="shared" si="24"/>
        <v>717.15114294295017</v>
      </c>
      <c r="AR39" s="67">
        <v>1366.4902224825294</v>
      </c>
      <c r="AS39" s="79">
        <v>651.53380303060601</v>
      </c>
    </row>
    <row r="40" spans="1:45" x14ac:dyDescent="0.25">
      <c r="A40" s="74">
        <f t="shared" si="40"/>
        <v>45401</v>
      </c>
      <c r="B40" s="66">
        <v>2706268.6128577744</v>
      </c>
      <c r="C40" s="72">
        <f t="shared" si="26"/>
        <v>2985891.4559834031</v>
      </c>
      <c r="D40" s="66">
        <v>1236.962553410923</v>
      </c>
      <c r="E40" s="72">
        <f t="shared" si="27"/>
        <v>1263.6974306512079</v>
      </c>
      <c r="F40" s="79">
        <f t="shared" si="4"/>
        <v>3411929.9358160892</v>
      </c>
      <c r="G40" s="66">
        <v>1451261.1732149096</v>
      </c>
      <c r="H40" s="72">
        <f t="shared" si="28"/>
        <v>1642892.5711618699</v>
      </c>
      <c r="I40" s="66">
        <v>1112.5750416055246</v>
      </c>
      <c r="J40" s="72">
        <f t="shared" si="29"/>
        <v>1155.0177030963068</v>
      </c>
      <c r="K40" s="79">
        <v>1989487.4160192488</v>
      </c>
      <c r="L40" s="66">
        <v>654146.45035722991</v>
      </c>
      <c r="M40" s="72">
        <f t="shared" si="30"/>
        <v>713133.2434822825</v>
      </c>
      <c r="N40" s="66">
        <v>1112.4939631925679</v>
      </c>
      <c r="O40" s="72">
        <f t="shared" si="31"/>
        <v>1123.2161596219139</v>
      </c>
      <c r="P40" s="79">
        <v>1228656.1793215773</v>
      </c>
      <c r="Q40" s="66">
        <v>237177.10714287098</v>
      </c>
      <c r="R40" s="72">
        <f t="shared" si="32"/>
        <v>255622.44642858504</v>
      </c>
      <c r="S40" s="66">
        <v>18.155014325081979</v>
      </c>
      <c r="T40" s="72">
        <f t="shared" si="33"/>
        <v>19.120889972200036</v>
      </c>
      <c r="U40" s="79">
        <v>193786.34047526296</v>
      </c>
      <c r="V40" s="67">
        <v>2185402.2935721418</v>
      </c>
      <c r="W40" s="72">
        <f t="shared" si="34"/>
        <v>2438967.7290191771</v>
      </c>
      <c r="X40" s="67">
        <f t="shared" si="25"/>
        <v>1366.5560951085968</v>
      </c>
      <c r="Y40" s="67">
        <v>394359.54428574111</v>
      </c>
      <c r="Z40" s="72">
        <f t="shared" si="35"/>
        <v>428331.63919643092</v>
      </c>
      <c r="AA40" s="72">
        <f t="shared" ref="AA40:AA71" si="41">AVERAGE(AC37:AC40)</f>
        <v>1557.909382848896</v>
      </c>
      <c r="AB40" s="67">
        <v>1280.5954120252302</v>
      </c>
      <c r="AC40" s="79">
        <v>1643.7018775419226</v>
      </c>
      <c r="AD40" s="67">
        <v>1422448.4314291694</v>
      </c>
      <c r="AE40" s="72">
        <f t="shared" si="36"/>
        <v>1600685.4164297399</v>
      </c>
      <c r="AF40" s="72">
        <f t="shared" ref="AF40:AF71" si="42">AVERAGE(AJ37:AJ40)</f>
        <v>1171.9304031470117</v>
      </c>
      <c r="AG40" s="67">
        <v>28812.74178574</v>
      </c>
      <c r="AH40" s="72">
        <f t="shared" si="37"/>
        <v>42207.154732130002</v>
      </c>
      <c r="AI40" s="72">
        <f t="shared" ref="AI40:AI71" si="43">AVERAGE(AK37:AK40)</f>
        <v>746.48366870031748</v>
      </c>
      <c r="AJ40" s="67">
        <v>1124.0002023254951</v>
      </c>
      <c r="AK40" s="79">
        <v>740.81788894802639</v>
      </c>
      <c r="AL40" s="67">
        <v>525776.75500010001</v>
      </c>
      <c r="AM40" s="72">
        <f t="shared" si="38"/>
        <v>582659.8661608526</v>
      </c>
      <c r="AN40" s="72">
        <f t="shared" ref="AN40:AN71" si="44">AVERAGE(AR37:AR40)</f>
        <v>1308.8935638670612</v>
      </c>
      <c r="AO40" s="67">
        <v>128369.69535713</v>
      </c>
      <c r="AP40" s="72">
        <f t="shared" si="39"/>
        <v>130473.37732143002</v>
      </c>
      <c r="AQ40" s="72">
        <f t="shared" ref="AQ40:AQ71" si="45">AVERAGE(AS37:AS40)</f>
        <v>686.07027112459525</v>
      </c>
      <c r="AR40" s="67">
        <v>1269.9921618359904</v>
      </c>
      <c r="AS40" s="79">
        <v>737.75686986856317</v>
      </c>
    </row>
    <row r="41" spans="1:45" x14ac:dyDescent="0.25">
      <c r="A41" s="74">
        <f t="shared" si="40"/>
        <v>45408</v>
      </c>
      <c r="B41" s="66">
        <v>3022535.1714294176</v>
      </c>
      <c r="C41" s="72">
        <f t="shared" si="26"/>
        <v>2937665.7264296757</v>
      </c>
      <c r="D41" s="66">
        <v>1256.2483167647285</v>
      </c>
      <c r="E41" s="72">
        <f t="shared" si="27"/>
        <v>1254.3537624623239</v>
      </c>
      <c r="F41" s="79">
        <f t="shared" si="4"/>
        <v>3411929.9358160892</v>
      </c>
      <c r="G41" s="66">
        <v>1736331.4703574402</v>
      </c>
      <c r="H41" s="72">
        <f t="shared" si="28"/>
        <v>1612106.3026793725</v>
      </c>
      <c r="I41" s="66">
        <v>1133.5296951247979</v>
      </c>
      <c r="J41" s="72">
        <f t="shared" si="29"/>
        <v>1134.1271183460194</v>
      </c>
      <c r="K41" s="79">
        <v>1989487.4160192488</v>
      </c>
      <c r="L41" s="66">
        <v>692023.59857183998</v>
      </c>
      <c r="M41" s="72">
        <f t="shared" si="30"/>
        <v>706477.30758958752</v>
      </c>
      <c r="N41" s="66">
        <v>1166.9875186708937</v>
      </c>
      <c r="O41" s="72">
        <f t="shared" si="31"/>
        <v>1130.6879830623352</v>
      </c>
      <c r="P41" s="79">
        <v>1228656.1793215773</v>
      </c>
      <c r="Q41" s="66">
        <v>240926.38392868391</v>
      </c>
      <c r="R41" s="72">
        <f t="shared" si="32"/>
        <v>255351.66294646496</v>
      </c>
      <c r="S41" s="66">
        <v>18.092999694253823</v>
      </c>
      <c r="T41" s="72">
        <f t="shared" si="33"/>
        <v>19.095772773203645</v>
      </c>
      <c r="U41" s="79">
        <v>193786.34047526296</v>
      </c>
      <c r="V41" s="67">
        <v>2513385.6307150824</v>
      </c>
      <c r="W41" s="72">
        <f t="shared" si="34"/>
        <v>2406828.1488403967</v>
      </c>
      <c r="X41" s="67">
        <f t="shared" si="25"/>
        <v>1343.1520554142262</v>
      </c>
      <c r="Y41" s="67">
        <v>396822.20607156394</v>
      </c>
      <c r="Z41" s="72">
        <f t="shared" si="35"/>
        <v>422471.28732149256</v>
      </c>
      <c r="AA41" s="72">
        <f t="shared" si="41"/>
        <v>1610.0052475971859</v>
      </c>
      <c r="AB41" s="67">
        <v>1292.0061757383505</v>
      </c>
      <c r="AC41" s="79">
        <v>1693.3926291509863</v>
      </c>
      <c r="AD41" s="67">
        <v>1706802.3475002202</v>
      </c>
      <c r="AE41" s="72">
        <f t="shared" si="36"/>
        <v>1573059.7835722174</v>
      </c>
      <c r="AF41" s="72">
        <f t="shared" si="42"/>
        <v>1147.6452666484054</v>
      </c>
      <c r="AG41" s="67">
        <v>29529.122857220002</v>
      </c>
      <c r="AH41" s="72">
        <f t="shared" si="37"/>
        <v>39046.519107155</v>
      </c>
      <c r="AI41" s="72">
        <f t="shared" si="43"/>
        <v>770.77372417982303</v>
      </c>
      <c r="AJ41" s="67">
        <v>1142.5176000610074</v>
      </c>
      <c r="AK41" s="79">
        <v>779.21702158684195</v>
      </c>
      <c r="AL41" s="67">
        <v>565656.89928618004</v>
      </c>
      <c r="AM41" s="72">
        <f t="shared" si="38"/>
        <v>578416.70232171495</v>
      </c>
      <c r="AN41" s="72">
        <f t="shared" si="44"/>
        <v>1311.3781593288452</v>
      </c>
      <c r="AO41" s="67">
        <v>126366.69928566</v>
      </c>
      <c r="AP41" s="72">
        <f t="shared" si="39"/>
        <v>128060.6052678725</v>
      </c>
      <c r="AQ41" s="72">
        <f t="shared" si="45"/>
        <v>695.89676409307799</v>
      </c>
      <c r="AR41" s="67">
        <v>1334.0964605806132</v>
      </c>
      <c r="AS41" s="79">
        <v>747.73194843585793</v>
      </c>
    </row>
    <row r="42" spans="1:45" x14ac:dyDescent="0.25">
      <c r="A42" s="74">
        <f t="shared" si="40"/>
        <v>45415</v>
      </c>
      <c r="B42" s="66">
        <v>3234829.5224987394</v>
      </c>
      <c r="C42" s="72">
        <f t="shared" si="26"/>
        <v>2945373.7203574004</v>
      </c>
      <c r="D42" s="66">
        <v>1187.9410503942756</v>
      </c>
      <c r="E42" s="72">
        <f t="shared" si="27"/>
        <v>1238.0456231142459</v>
      </c>
      <c r="F42" s="79">
        <f t="shared" si="4"/>
        <v>3358552.4930164348</v>
      </c>
      <c r="G42" s="66">
        <v>1662057.6549988796</v>
      </c>
      <c r="H42" s="72">
        <f t="shared" si="28"/>
        <v>1592849.7677680124</v>
      </c>
      <c r="I42" s="66">
        <v>1048.8506906305111</v>
      </c>
      <c r="J42" s="72">
        <f t="shared" si="29"/>
        <v>1108.0029032177754</v>
      </c>
      <c r="K42" s="79">
        <v>1953167.6089229786</v>
      </c>
      <c r="L42" s="66">
        <v>902254.40821408003</v>
      </c>
      <c r="M42" s="72">
        <f t="shared" si="30"/>
        <v>734854.71491081</v>
      </c>
      <c r="N42" s="66">
        <v>1127.8180102676001</v>
      </c>
      <c r="O42" s="72">
        <f t="shared" si="31"/>
        <v>1143.6299416561142</v>
      </c>
      <c r="P42" s="79">
        <v>1214277.6174496484</v>
      </c>
      <c r="Q42" s="66">
        <v>254766.0267857888</v>
      </c>
      <c r="R42" s="72">
        <f t="shared" si="32"/>
        <v>246590.49776791211</v>
      </c>
      <c r="S42" s="66">
        <v>18.154779932002338</v>
      </c>
      <c r="T42" s="72">
        <f t="shared" si="33"/>
        <v>18.281481285941943</v>
      </c>
      <c r="U42" s="79">
        <v>191107.26664380773</v>
      </c>
      <c r="V42" s="67">
        <v>2612896.1024985686</v>
      </c>
      <c r="W42" s="72">
        <f t="shared" si="34"/>
        <v>2406333.9270538492</v>
      </c>
      <c r="X42" s="67">
        <f t="shared" si="25"/>
        <v>1315.6081573939266</v>
      </c>
      <c r="Y42" s="67">
        <v>460948.01428596897</v>
      </c>
      <c r="Z42" s="72">
        <f t="shared" si="35"/>
        <v>414551.55116079724</v>
      </c>
      <c r="AA42" s="72">
        <f t="shared" si="41"/>
        <v>1608.5529895829879</v>
      </c>
      <c r="AB42" s="67">
        <v>1225.2535344876592</v>
      </c>
      <c r="AC42" s="79">
        <v>1474.4158709188732</v>
      </c>
      <c r="AD42" s="67">
        <v>1623827.9724988702</v>
      </c>
      <c r="AE42" s="72">
        <f t="shared" si="36"/>
        <v>1557436.6586608798</v>
      </c>
      <c r="AF42" s="72">
        <f t="shared" si="42"/>
        <v>1118.4739595720434</v>
      </c>
      <c r="AG42" s="67">
        <v>38229.68250001</v>
      </c>
      <c r="AH42" s="72">
        <f t="shared" si="37"/>
        <v>35413.109107132506</v>
      </c>
      <c r="AI42" s="72">
        <f t="shared" si="43"/>
        <v>785.72362029861313</v>
      </c>
      <c r="AJ42" s="67">
        <v>1055.959168814949</v>
      </c>
      <c r="AK42" s="79">
        <v>815.6321084942897</v>
      </c>
      <c r="AL42" s="67">
        <v>734302.10321390978</v>
      </c>
      <c r="AM42" s="72">
        <f t="shared" si="38"/>
        <v>602306.7706250574</v>
      </c>
      <c r="AN42" s="72">
        <f t="shared" si="44"/>
        <v>1317.5571462751857</v>
      </c>
      <c r="AO42" s="67">
        <v>167952.30500016999</v>
      </c>
      <c r="AP42" s="72">
        <f t="shared" si="39"/>
        <v>132547.94428575248</v>
      </c>
      <c r="AQ42" s="72">
        <f t="shared" si="45"/>
        <v>712.92832022755465</v>
      </c>
      <c r="AR42" s="67">
        <v>1299.6497402016103</v>
      </c>
      <c r="AS42" s="79">
        <v>714.69065957519149</v>
      </c>
    </row>
    <row r="43" spans="1:45" x14ac:dyDescent="0.25">
      <c r="A43" s="74">
        <f t="shared" si="40"/>
        <v>45422</v>
      </c>
      <c r="B43" s="66">
        <v>2667337.5439296369</v>
      </c>
      <c r="C43" s="72">
        <f t="shared" si="26"/>
        <v>2907742.7126788921</v>
      </c>
      <c r="D43" s="66">
        <v>1215.4645969495796</v>
      </c>
      <c r="E43" s="72">
        <f t="shared" si="27"/>
        <v>1224.1541293798766</v>
      </c>
      <c r="F43" s="79">
        <f t="shared" si="4"/>
        <v>3287382.5692835618</v>
      </c>
      <c r="G43" s="66">
        <v>1383015.3985717706</v>
      </c>
      <c r="H43" s="72">
        <f t="shared" si="28"/>
        <v>1558166.4242857501</v>
      </c>
      <c r="I43" s="66">
        <v>1068.424415552304</v>
      </c>
      <c r="J43" s="72">
        <f t="shared" si="29"/>
        <v>1090.8449607282844</v>
      </c>
      <c r="K43" s="79">
        <v>1904741.1994612846</v>
      </c>
      <c r="L43" s="66">
        <v>686902.74750072008</v>
      </c>
      <c r="M43" s="72">
        <f t="shared" si="30"/>
        <v>733831.80116096744</v>
      </c>
      <c r="N43" s="66">
        <v>1080.0357665105662</v>
      </c>
      <c r="O43" s="72">
        <f t="shared" si="31"/>
        <v>1121.8338146604069</v>
      </c>
      <c r="P43" s="79">
        <v>1195106.2016204097</v>
      </c>
      <c r="Q43" s="66">
        <v>267048.80357142503</v>
      </c>
      <c r="R43" s="72">
        <f t="shared" si="32"/>
        <v>249979.58035719217</v>
      </c>
      <c r="S43" s="66">
        <v>18.803605377511971</v>
      </c>
      <c r="T43" s="72">
        <f t="shared" si="33"/>
        <v>18.301599832212528</v>
      </c>
      <c r="U43" s="79">
        <v>187535.1682018674</v>
      </c>
      <c r="V43" s="67">
        <v>2178089.856786557</v>
      </c>
      <c r="W43" s="72">
        <f t="shared" si="34"/>
        <v>2372443.4708930873</v>
      </c>
      <c r="X43" s="67">
        <f t="shared" si="25"/>
        <v>1296.4342375529409</v>
      </c>
      <c r="Y43" s="67">
        <v>425984.92321449891</v>
      </c>
      <c r="Z43" s="72">
        <f t="shared" si="35"/>
        <v>419528.67196444323</v>
      </c>
      <c r="AA43" s="72">
        <f t="shared" si="41"/>
        <v>1630.0626340320582</v>
      </c>
      <c r="AB43" s="67">
        <v>1253.2959838952422</v>
      </c>
      <c r="AC43" s="79">
        <v>1708.7401585164512</v>
      </c>
      <c r="AD43" s="67">
        <v>1349898.2332144808</v>
      </c>
      <c r="AE43" s="72">
        <f t="shared" si="36"/>
        <v>1525744.2461606851</v>
      </c>
      <c r="AF43" s="72">
        <f t="shared" si="42"/>
        <v>1100.0473369100373</v>
      </c>
      <c r="AG43" s="67">
        <v>33117.165357290003</v>
      </c>
      <c r="AH43" s="72">
        <f t="shared" si="37"/>
        <v>32422.178125065002</v>
      </c>
      <c r="AI43" s="72">
        <f t="shared" si="43"/>
        <v>781.58429392328196</v>
      </c>
      <c r="AJ43" s="67">
        <v>1077.7123764386974</v>
      </c>
      <c r="AK43" s="79">
        <v>790.67015666397003</v>
      </c>
      <c r="AL43" s="67">
        <v>561142.82000065001</v>
      </c>
      <c r="AM43" s="72">
        <f t="shared" si="38"/>
        <v>596719.64437520993</v>
      </c>
      <c r="AN43" s="72">
        <f t="shared" si="44"/>
        <v>1282.905498751189</v>
      </c>
      <c r="AO43" s="67">
        <v>125759.92750006999</v>
      </c>
      <c r="AP43" s="72">
        <f t="shared" si="39"/>
        <v>137112.15678575748</v>
      </c>
      <c r="AQ43" s="72">
        <f t="shared" si="45"/>
        <v>725.68722631357628</v>
      </c>
      <c r="AR43" s="67">
        <v>1227.8836323865428</v>
      </c>
      <c r="AS43" s="79">
        <v>702.56942737469262</v>
      </c>
    </row>
    <row r="44" spans="1:45" x14ac:dyDescent="0.25">
      <c r="A44" s="74">
        <f t="shared" si="40"/>
        <v>45429</v>
      </c>
      <c r="B44" s="66">
        <v>2776440.3557145242</v>
      </c>
      <c r="C44" s="72">
        <f t="shared" si="26"/>
        <v>2925285.6483930796</v>
      </c>
      <c r="D44" s="66">
        <v>1249.35135205335</v>
      </c>
      <c r="E44" s="72">
        <f t="shared" si="27"/>
        <v>1227.2513290404834</v>
      </c>
      <c r="F44" s="79">
        <f t="shared" si="4"/>
        <v>3287382.5692835618</v>
      </c>
      <c r="G44" s="66">
        <v>1380642.9025002501</v>
      </c>
      <c r="H44" s="72">
        <f t="shared" si="28"/>
        <v>1540511.8566070853</v>
      </c>
      <c r="I44" s="66">
        <v>1119.1882598779994</v>
      </c>
      <c r="J44" s="72">
        <f t="shared" si="29"/>
        <v>1092.4982652964031</v>
      </c>
      <c r="K44" s="79">
        <v>1904741.1994612846</v>
      </c>
      <c r="L44" s="66">
        <v>811880.17321435013</v>
      </c>
      <c r="M44" s="72">
        <f t="shared" si="30"/>
        <v>773265.23187524755</v>
      </c>
      <c r="N44" s="66">
        <v>1126.0473969685854</v>
      </c>
      <c r="O44" s="72">
        <f t="shared" si="31"/>
        <v>1125.2221731044115</v>
      </c>
      <c r="P44" s="79">
        <v>1195106.2016204097</v>
      </c>
      <c r="Q44" s="66">
        <v>250426.205357142</v>
      </c>
      <c r="R44" s="72">
        <f t="shared" si="32"/>
        <v>253291.85491075995</v>
      </c>
      <c r="S44" s="66">
        <v>18.226070258889518</v>
      </c>
      <c r="T44" s="72">
        <f t="shared" si="33"/>
        <v>18.319363815664413</v>
      </c>
      <c r="U44" s="79">
        <v>187535.1682018674</v>
      </c>
      <c r="V44" s="67">
        <v>2257331.1182144019</v>
      </c>
      <c r="W44" s="72">
        <f t="shared" si="34"/>
        <v>2390425.6770536527</v>
      </c>
      <c r="X44" s="67">
        <f t="shared" si="25"/>
        <v>1287.3049778834525</v>
      </c>
      <c r="Y44" s="67">
        <v>436044.36821448215</v>
      </c>
      <c r="Z44" s="72">
        <f t="shared" si="35"/>
        <v>429949.87794662849</v>
      </c>
      <c r="AA44" s="72">
        <f t="shared" si="41"/>
        <v>1614.6525801962525</v>
      </c>
      <c r="AB44" s="67">
        <v>1301.3955058486097</v>
      </c>
      <c r="AC44" s="79">
        <v>1582.061662198699</v>
      </c>
      <c r="AD44" s="67">
        <v>1332888.5375001598</v>
      </c>
      <c r="AE44" s="72">
        <f t="shared" si="36"/>
        <v>1503354.2726784328</v>
      </c>
      <c r="AF44" s="72">
        <f t="shared" si="42"/>
        <v>1102.4549027747769</v>
      </c>
      <c r="AG44" s="67">
        <v>47754.365000090002</v>
      </c>
      <c r="AH44" s="72">
        <f t="shared" si="37"/>
        <v>37157.583928652501</v>
      </c>
      <c r="AI44" s="72">
        <f t="shared" si="43"/>
        <v>802.78309026047486</v>
      </c>
      <c r="AJ44" s="67">
        <v>1133.6304657844537</v>
      </c>
      <c r="AK44" s="79">
        <v>825.61307429679812</v>
      </c>
      <c r="AL44" s="67">
        <v>674016.37535709993</v>
      </c>
      <c r="AM44" s="72">
        <f t="shared" si="38"/>
        <v>633779.54946445988</v>
      </c>
      <c r="AN44" s="72">
        <f t="shared" si="44"/>
        <v>1282.7409683473234</v>
      </c>
      <c r="AO44" s="67">
        <v>137863.79785725</v>
      </c>
      <c r="AP44" s="72">
        <f t="shared" si="39"/>
        <v>139485.68241078747</v>
      </c>
      <c r="AQ44" s="72">
        <f t="shared" si="45"/>
        <v>722.6477428691328</v>
      </c>
      <c r="AR44" s="67">
        <v>1269.3340402205272</v>
      </c>
      <c r="AS44" s="79">
        <v>725.59893609078949</v>
      </c>
    </row>
    <row r="45" spans="1:45" x14ac:dyDescent="0.25">
      <c r="A45" s="74">
        <f t="shared" si="40"/>
        <v>45436</v>
      </c>
      <c r="B45" s="66">
        <v>2758790.9864289099</v>
      </c>
      <c r="C45" s="72">
        <f t="shared" si="26"/>
        <v>2859349.6021429524</v>
      </c>
      <c r="D45" s="66">
        <v>1198.4529681761912</v>
      </c>
      <c r="E45" s="72">
        <f t="shared" si="27"/>
        <v>1212.802491893349</v>
      </c>
      <c r="F45" s="79">
        <f t="shared" si="4"/>
        <v>3287382.5692835618</v>
      </c>
      <c r="G45" s="66">
        <v>1460840.8657142704</v>
      </c>
      <c r="H45" s="72">
        <f t="shared" si="28"/>
        <v>1471639.2054462929</v>
      </c>
      <c r="I45" s="66">
        <v>1071.5831490531532</v>
      </c>
      <c r="J45" s="72">
        <f t="shared" si="29"/>
        <v>1077.0116287784917</v>
      </c>
      <c r="K45" s="79">
        <v>1904741.1994612846</v>
      </c>
      <c r="L45" s="66">
        <v>711477.1942859299</v>
      </c>
      <c r="M45" s="72">
        <f t="shared" si="30"/>
        <v>778128.63080377015</v>
      </c>
      <c r="N45" s="66">
        <v>1050.9264317369718</v>
      </c>
      <c r="O45" s="72">
        <f t="shared" si="31"/>
        <v>1096.2069013709308</v>
      </c>
      <c r="P45" s="79">
        <v>1195106.2016204097</v>
      </c>
      <c r="Q45" s="66">
        <v>251805.39285714639</v>
      </c>
      <c r="R45" s="72">
        <f t="shared" si="32"/>
        <v>256011.60714287555</v>
      </c>
      <c r="S45" s="66">
        <v>18.47841732275236</v>
      </c>
      <c r="T45" s="72">
        <f t="shared" si="33"/>
        <v>18.415718222789049</v>
      </c>
      <c r="U45" s="79">
        <v>187535.1682018674</v>
      </c>
      <c r="V45" s="67">
        <v>2247007.0982144177</v>
      </c>
      <c r="W45" s="72">
        <f t="shared" si="34"/>
        <v>2323831.0439284863</v>
      </c>
      <c r="X45" s="67">
        <f t="shared" si="25"/>
        <v>1273.9180010149698</v>
      </c>
      <c r="Y45" s="67">
        <v>429102.97964293632</v>
      </c>
      <c r="Z45" s="72">
        <f t="shared" si="35"/>
        <v>438020.07133947156</v>
      </c>
      <c r="AA45" s="72">
        <f t="shared" si="41"/>
        <v>1574.5241069275246</v>
      </c>
      <c r="AB45" s="67">
        <v>1234.3360016695981</v>
      </c>
      <c r="AC45" s="79">
        <v>1532.8787360760755</v>
      </c>
      <c r="AD45" s="67">
        <v>1418563.4242857706</v>
      </c>
      <c r="AE45" s="72">
        <f t="shared" si="36"/>
        <v>1431294.5418748204</v>
      </c>
      <c r="AF45" s="72">
        <f t="shared" si="42"/>
        <v>1088.2874448418179</v>
      </c>
      <c r="AG45" s="67">
        <v>42277.441428500002</v>
      </c>
      <c r="AH45" s="72">
        <f t="shared" si="37"/>
        <v>40344.663571472498</v>
      </c>
      <c r="AI45" s="72">
        <f t="shared" si="43"/>
        <v>793.91562540958284</v>
      </c>
      <c r="AJ45" s="67">
        <v>1085.847768329171</v>
      </c>
      <c r="AK45" s="79">
        <v>743.74716218327387</v>
      </c>
      <c r="AL45" s="67">
        <v>576638.28107149992</v>
      </c>
      <c r="AM45" s="72">
        <f t="shared" si="38"/>
        <v>636524.89491078991</v>
      </c>
      <c r="AN45" s="72">
        <f t="shared" si="44"/>
        <v>1247.0672049953</v>
      </c>
      <c r="AO45" s="67">
        <v>134838.91321443001</v>
      </c>
      <c r="AP45" s="72">
        <f t="shared" si="39"/>
        <v>141603.73589297998</v>
      </c>
      <c r="AQ45" s="72">
        <f t="shared" si="45"/>
        <v>710.37656044207256</v>
      </c>
      <c r="AR45" s="67">
        <v>1191.4014071725205</v>
      </c>
      <c r="AS45" s="79">
        <v>698.64721872761663</v>
      </c>
    </row>
    <row r="46" spans="1:45" x14ac:dyDescent="0.25">
      <c r="A46" s="74">
        <f t="shared" si="40"/>
        <v>45443</v>
      </c>
      <c r="B46" s="66">
        <v>2717213.0485707871</v>
      </c>
      <c r="C46" s="72">
        <f t="shared" si="26"/>
        <v>2729945.4836609643</v>
      </c>
      <c r="D46" s="66">
        <v>1187.8044183080053</v>
      </c>
      <c r="E46" s="72">
        <f t="shared" si="27"/>
        <v>1212.7683338717816</v>
      </c>
      <c r="F46" s="79">
        <f t="shared" si="4"/>
        <v>3287382.5692835618</v>
      </c>
      <c r="G46" s="66">
        <v>1403023.7449992804</v>
      </c>
      <c r="H46" s="72">
        <f t="shared" si="28"/>
        <v>1406880.727946393</v>
      </c>
      <c r="I46" s="66">
        <v>1054.6313386795657</v>
      </c>
      <c r="J46" s="72">
        <f t="shared" si="29"/>
        <v>1078.4567907907556</v>
      </c>
      <c r="K46" s="79">
        <v>1904741.1994612846</v>
      </c>
      <c r="L46" s="66">
        <v>742570.62321434985</v>
      </c>
      <c r="M46" s="72">
        <f t="shared" si="30"/>
        <v>738207.68455383764</v>
      </c>
      <c r="N46" s="66">
        <v>1042.9362685594801</v>
      </c>
      <c r="O46" s="72">
        <f t="shared" si="31"/>
        <v>1074.9864659439008</v>
      </c>
      <c r="P46" s="79">
        <v>1195106.2016204097</v>
      </c>
      <c r="Q46" s="66">
        <v>266458.71428581182</v>
      </c>
      <c r="R46" s="72">
        <f t="shared" si="32"/>
        <v>258934.77901788132</v>
      </c>
      <c r="S46" s="66">
        <v>18.651736965267521</v>
      </c>
      <c r="T46" s="72">
        <f t="shared" si="33"/>
        <v>18.539957481105343</v>
      </c>
      <c r="U46" s="79">
        <v>187535.1682018674</v>
      </c>
      <c r="V46" s="67">
        <v>2202958.8928566123</v>
      </c>
      <c r="W46" s="72">
        <f t="shared" si="34"/>
        <v>2221346.7415179973</v>
      </c>
      <c r="X46" s="67">
        <f t="shared" si="25"/>
        <v>1261.414581008999</v>
      </c>
      <c r="Y46" s="67">
        <v>475552.90392864152</v>
      </c>
      <c r="Z46" s="72">
        <f t="shared" si="35"/>
        <v>441671.29375013971</v>
      </c>
      <c r="AA46" s="72">
        <f t="shared" si="41"/>
        <v>1568.8376241190163</v>
      </c>
      <c r="AB46" s="67">
        <v>1243.0194533983015</v>
      </c>
      <c r="AC46" s="79">
        <v>1451.6699396848396</v>
      </c>
      <c r="AD46" s="67">
        <v>1360691.82571357</v>
      </c>
      <c r="AE46" s="72">
        <f t="shared" si="36"/>
        <v>1365510.5051784953</v>
      </c>
      <c r="AF46" s="72">
        <f t="shared" si="42"/>
        <v>1092.0429411059854</v>
      </c>
      <c r="AG46" s="67">
        <v>42331.919285709992</v>
      </c>
      <c r="AH46" s="72">
        <f t="shared" si="37"/>
        <v>41370.222767897503</v>
      </c>
      <c r="AI46" s="72">
        <f t="shared" si="43"/>
        <v>766.87516397808554</v>
      </c>
      <c r="AJ46" s="67">
        <v>1070.981153871619</v>
      </c>
      <c r="AK46" s="79">
        <v>707.47026276829979</v>
      </c>
      <c r="AL46" s="67">
        <v>575808.35285723</v>
      </c>
      <c r="AM46" s="72">
        <f t="shared" si="38"/>
        <v>596901.45732161996</v>
      </c>
      <c r="AN46" s="72">
        <f t="shared" si="44"/>
        <v>1226.4932228292687</v>
      </c>
      <c r="AO46" s="67">
        <v>166762.27035711997</v>
      </c>
      <c r="AP46" s="72">
        <f t="shared" si="39"/>
        <v>141306.2272322175</v>
      </c>
      <c r="AQ46" s="72">
        <f t="shared" si="45"/>
        <v>706.14141684233323</v>
      </c>
      <c r="AR46" s="67">
        <v>1217.353811537484</v>
      </c>
      <c r="AS46" s="79">
        <v>697.75008517623417</v>
      </c>
    </row>
    <row r="47" spans="1:45" x14ac:dyDescent="0.25">
      <c r="A47" s="74">
        <f t="shared" si="40"/>
        <v>45450</v>
      </c>
      <c r="B47" s="66">
        <v>2712433.8367857356</v>
      </c>
      <c r="C47" s="72">
        <f t="shared" si="26"/>
        <v>2741219.5568749891</v>
      </c>
      <c r="D47" s="66">
        <v>1145.3870807460337</v>
      </c>
      <c r="E47" s="72">
        <f t="shared" si="27"/>
        <v>1195.2489548208951</v>
      </c>
      <c r="F47" s="79">
        <f t="shared" si="4"/>
        <v>3405265.0563058616</v>
      </c>
      <c r="G47" s="66">
        <v>1268397.4624997003</v>
      </c>
      <c r="H47" s="72">
        <f t="shared" si="28"/>
        <v>1378226.2439283754</v>
      </c>
      <c r="I47" s="66">
        <v>1003.0615700932325</v>
      </c>
      <c r="J47" s="72">
        <f t="shared" si="29"/>
        <v>1062.1160794259877</v>
      </c>
      <c r="K47" s="79">
        <v>1957319.4982231378</v>
      </c>
      <c r="L47" s="66">
        <v>892939.73107163992</v>
      </c>
      <c r="M47" s="72">
        <f t="shared" si="30"/>
        <v>789716.93044656748</v>
      </c>
      <c r="N47" s="66">
        <v>1034.6926200134878</v>
      </c>
      <c r="O47" s="72">
        <f t="shared" si="31"/>
        <v>1063.6506793196313</v>
      </c>
      <c r="P47" s="79">
        <v>1254159.2176074607</v>
      </c>
      <c r="Q47" s="66">
        <v>244660.5446429541</v>
      </c>
      <c r="R47" s="72">
        <f t="shared" si="32"/>
        <v>253337.71428576356</v>
      </c>
      <c r="S47" s="66">
        <v>18.001658792064905</v>
      </c>
      <c r="T47" s="72">
        <f t="shared" si="33"/>
        <v>18.339470834743576</v>
      </c>
      <c r="U47" s="79">
        <v>193786.34047526296</v>
      </c>
      <c r="V47" s="67">
        <v>2167138.9439281551</v>
      </c>
      <c r="W47" s="72">
        <f t="shared" si="34"/>
        <v>2218609.0133033972</v>
      </c>
      <c r="X47" s="67">
        <f t="shared" si="25"/>
        <v>1247.8121965013099</v>
      </c>
      <c r="Y47" s="67">
        <v>483519.33892909432</v>
      </c>
      <c r="Z47" s="72">
        <f t="shared" si="35"/>
        <v>456054.89767878858</v>
      </c>
      <c r="AA47" s="72">
        <f t="shared" si="41"/>
        <v>1485.6124190221046</v>
      </c>
      <c r="AB47" s="67">
        <v>1185.3787204714085</v>
      </c>
      <c r="AC47" s="79">
        <v>1375.8393381288045</v>
      </c>
      <c r="AD47" s="67">
        <v>1230352.5414282104</v>
      </c>
      <c r="AE47" s="72">
        <f t="shared" si="36"/>
        <v>1335624.0822319277</v>
      </c>
      <c r="AF47" s="72">
        <f t="shared" si="42"/>
        <v>1075.4289106835743</v>
      </c>
      <c r="AG47" s="67">
        <v>38044.921071490004</v>
      </c>
      <c r="AH47" s="72">
        <f t="shared" si="37"/>
        <v>42602.161696447503</v>
      </c>
      <c r="AI47" s="72">
        <f t="shared" si="43"/>
        <v>767.90262525154412</v>
      </c>
      <c r="AJ47" s="67">
        <v>1011.2562547490531</v>
      </c>
      <c r="AK47" s="79">
        <v>794.78000175780448</v>
      </c>
      <c r="AL47" s="67">
        <v>692125.85785698995</v>
      </c>
      <c r="AM47" s="72">
        <f t="shared" si="38"/>
        <v>629647.21678570495</v>
      </c>
      <c r="AN47" s="72">
        <f t="shared" si="44"/>
        <v>1214.7978513610417</v>
      </c>
      <c r="AO47" s="67">
        <v>200813.87321464997</v>
      </c>
      <c r="AP47" s="72">
        <f t="shared" si="39"/>
        <v>160069.71366086247</v>
      </c>
      <c r="AQ47" s="72">
        <f t="shared" si="45"/>
        <v>711.73901777361493</v>
      </c>
      <c r="AR47" s="67">
        <v>1181.1021465136348</v>
      </c>
      <c r="AS47" s="79">
        <v>724.95983109981933</v>
      </c>
    </row>
    <row r="48" spans="1:45" x14ac:dyDescent="0.25">
      <c r="A48" s="74">
        <f t="shared" si="40"/>
        <v>45457</v>
      </c>
      <c r="B48" s="66">
        <v>2591345.8821430518</v>
      </c>
      <c r="C48" s="72">
        <f t="shared" si="26"/>
        <v>2694945.9384821211</v>
      </c>
      <c r="D48" s="66">
        <v>1189.8961637873501</v>
      </c>
      <c r="E48" s="72">
        <f t="shared" si="27"/>
        <v>1180.3851577543951</v>
      </c>
      <c r="F48" s="79">
        <f t="shared" si="4"/>
        <v>3405265.0563058616</v>
      </c>
      <c r="G48" s="66">
        <v>1248871.1803574704</v>
      </c>
      <c r="H48" s="72">
        <f t="shared" si="28"/>
        <v>1345283.3133926804</v>
      </c>
      <c r="I48" s="66">
        <v>1080.5022822297399</v>
      </c>
      <c r="J48" s="72">
        <f t="shared" si="29"/>
        <v>1052.444585013923</v>
      </c>
      <c r="K48" s="79">
        <v>1957319.4982231378</v>
      </c>
      <c r="L48" s="66">
        <v>821967.83607138984</v>
      </c>
      <c r="M48" s="72">
        <f t="shared" si="30"/>
        <v>792238.84616082732</v>
      </c>
      <c r="N48" s="66">
        <v>1039.1502352356383</v>
      </c>
      <c r="O48" s="72">
        <f t="shared" si="31"/>
        <v>1041.9263888863945</v>
      </c>
      <c r="P48" s="79">
        <v>1254159.2176074607</v>
      </c>
      <c r="Q48" s="66">
        <v>234596.79464295181</v>
      </c>
      <c r="R48" s="72">
        <f t="shared" si="32"/>
        <v>249380.36160721604</v>
      </c>
      <c r="S48" s="66">
        <v>17.967128332921178</v>
      </c>
      <c r="T48" s="72">
        <f t="shared" si="33"/>
        <v>18.27473535325149</v>
      </c>
      <c r="U48" s="79">
        <v>193786.34047526296</v>
      </c>
      <c r="V48" s="67">
        <v>2098371.2282148413</v>
      </c>
      <c r="W48" s="72">
        <f t="shared" si="34"/>
        <v>2178869.040803507</v>
      </c>
      <c r="X48" s="67">
        <f t="shared" si="25"/>
        <v>1242.6635827111247</v>
      </c>
      <c r="Y48" s="67">
        <v>441794.35071421188</v>
      </c>
      <c r="Z48" s="72">
        <f t="shared" si="35"/>
        <v>457492.39330372098</v>
      </c>
      <c r="AA48" s="72">
        <f t="shared" si="41"/>
        <v>1429.1472773192045</v>
      </c>
      <c r="AB48" s="67">
        <v>1255.9658792070543</v>
      </c>
      <c r="AC48" s="79">
        <v>1356.2010953870988</v>
      </c>
      <c r="AD48" s="67">
        <v>1222368.5942860502</v>
      </c>
      <c r="AE48" s="72">
        <f t="shared" si="36"/>
        <v>1307994.0964284004</v>
      </c>
      <c r="AF48" s="72">
        <f t="shared" si="42"/>
        <v>1065.8655189316485</v>
      </c>
      <c r="AG48" s="67">
        <v>26502.586071420003</v>
      </c>
      <c r="AH48" s="72">
        <f t="shared" si="37"/>
        <v>37289.21696428</v>
      </c>
      <c r="AI48" s="72">
        <f t="shared" si="43"/>
        <v>727.59557775911912</v>
      </c>
      <c r="AJ48" s="67">
        <v>1095.376898776751</v>
      </c>
      <c r="AK48" s="79">
        <v>664.38488432709812</v>
      </c>
      <c r="AL48" s="67">
        <v>641405.83928584005</v>
      </c>
      <c r="AM48" s="72">
        <f t="shared" si="38"/>
        <v>621494.58276789007</v>
      </c>
      <c r="AN48" s="72">
        <f t="shared" si="44"/>
        <v>1200.0142654973438</v>
      </c>
      <c r="AO48" s="67">
        <v>180561.99678555</v>
      </c>
      <c r="AP48" s="72">
        <f t="shared" si="39"/>
        <v>170744.26339293749</v>
      </c>
      <c r="AQ48" s="72">
        <f t="shared" si="45"/>
        <v>703.2913879516359</v>
      </c>
      <c r="AR48" s="67">
        <v>1210.199696765736</v>
      </c>
      <c r="AS48" s="79">
        <v>691.80841680287358</v>
      </c>
    </row>
    <row r="49" spans="1:45" x14ac:dyDescent="0.25">
      <c r="A49" s="74">
        <f t="shared" si="40"/>
        <v>45464</v>
      </c>
      <c r="B49" s="66">
        <v>2407099.1864294307</v>
      </c>
      <c r="C49" s="72">
        <f t="shared" si="26"/>
        <v>2607022.9884822518</v>
      </c>
      <c r="D49" s="66">
        <v>1168.7573478717586</v>
      </c>
      <c r="E49" s="72">
        <f t="shared" si="27"/>
        <v>1172.9612526782869</v>
      </c>
      <c r="F49" s="79">
        <f t="shared" si="4"/>
        <v>3405265.0563058616</v>
      </c>
      <c r="G49" s="66">
        <v>1183307.6421431797</v>
      </c>
      <c r="H49" s="72">
        <f t="shared" si="28"/>
        <v>1275900.0074999076</v>
      </c>
      <c r="I49" s="66">
        <v>1026.4346775789827</v>
      </c>
      <c r="J49" s="72">
        <f t="shared" si="29"/>
        <v>1041.1574671453802</v>
      </c>
      <c r="K49" s="79">
        <v>1957319.4982231378</v>
      </c>
      <c r="L49" s="66">
        <v>673123.6350003999</v>
      </c>
      <c r="M49" s="72">
        <f t="shared" si="30"/>
        <v>782650.45633944485</v>
      </c>
      <c r="N49" s="66">
        <v>1004.5389106842505</v>
      </c>
      <c r="O49" s="72">
        <f t="shared" si="31"/>
        <v>1030.3295086232142</v>
      </c>
      <c r="P49" s="79">
        <v>1254159.2176074607</v>
      </c>
      <c r="Q49" s="66">
        <v>249553.08928580303</v>
      </c>
      <c r="R49" s="72">
        <f t="shared" si="32"/>
        <v>248817.28571438018</v>
      </c>
      <c r="S49" s="66">
        <v>18.94860207181496</v>
      </c>
      <c r="T49" s="72">
        <f t="shared" si="33"/>
        <v>18.392281540517139</v>
      </c>
      <c r="U49" s="79">
        <v>193786.34047526296</v>
      </c>
      <c r="V49" s="67">
        <v>1919106.1475007716</v>
      </c>
      <c r="W49" s="72">
        <f t="shared" si="34"/>
        <v>2096893.8031250951</v>
      </c>
      <c r="X49" s="67">
        <f t="shared" si="25"/>
        <v>1242.6859102566298</v>
      </c>
      <c r="Y49" s="67">
        <v>436431.30821441271</v>
      </c>
      <c r="Z49" s="72">
        <f t="shared" si="35"/>
        <v>459324.47544659011</v>
      </c>
      <c r="AA49" s="72">
        <f t="shared" si="41"/>
        <v>1399.0616026579123</v>
      </c>
      <c r="AB49" s="67">
        <v>1225.4098273061948</v>
      </c>
      <c r="AC49" s="79">
        <v>1412.5360374309062</v>
      </c>
      <c r="AD49" s="67">
        <v>1154720.6757147496</v>
      </c>
      <c r="AE49" s="72">
        <f t="shared" si="36"/>
        <v>1242033.409285645</v>
      </c>
      <c r="AF49" s="72">
        <f t="shared" si="42"/>
        <v>1053.324190720466</v>
      </c>
      <c r="AG49" s="67">
        <v>28586.966428429998</v>
      </c>
      <c r="AH49" s="72">
        <f t="shared" si="37"/>
        <v>33866.5982142625</v>
      </c>
      <c r="AI49" s="72">
        <f t="shared" si="43"/>
        <v>730.24761648763365</v>
      </c>
      <c r="AJ49" s="67">
        <v>1035.6824554844416</v>
      </c>
      <c r="AK49" s="79">
        <v>754.35531709733209</v>
      </c>
      <c r="AL49" s="67">
        <v>514832.38250022003</v>
      </c>
      <c r="AM49" s="72">
        <f t="shared" si="38"/>
        <v>606043.10812506999</v>
      </c>
      <c r="AN49" s="72">
        <f t="shared" si="44"/>
        <v>1204.9479355091667</v>
      </c>
      <c r="AO49" s="67">
        <v>158291.25250017998</v>
      </c>
      <c r="AP49" s="72">
        <f t="shared" si="39"/>
        <v>176607.34821437497</v>
      </c>
      <c r="AQ49" s="72">
        <f t="shared" si="45"/>
        <v>690.15126949440514</v>
      </c>
      <c r="AR49" s="67">
        <v>1211.1360872198125</v>
      </c>
      <c r="AS49" s="79">
        <v>646.08674489869384</v>
      </c>
    </row>
    <row r="50" spans="1:45" x14ac:dyDescent="0.25">
      <c r="A50" s="74">
        <f t="shared" si="40"/>
        <v>45471</v>
      </c>
      <c r="B50" s="66">
        <v>2520819.6535703512</v>
      </c>
      <c r="C50" s="72">
        <f t="shared" si="26"/>
        <v>2557924.6397321424</v>
      </c>
      <c r="D50" s="66">
        <v>1222.3377386309505</v>
      </c>
      <c r="E50" s="72">
        <f t="shared" si="27"/>
        <v>1181.5945827590233</v>
      </c>
      <c r="F50" s="79">
        <f t="shared" si="4"/>
        <v>3405265.0563058616</v>
      </c>
      <c r="G50" s="66">
        <v>1297259.7764277901</v>
      </c>
      <c r="H50" s="72">
        <f t="shared" si="28"/>
        <v>1249459.0153570352</v>
      </c>
      <c r="I50" s="66">
        <v>1107.0839803206334</v>
      </c>
      <c r="J50" s="72">
        <f t="shared" si="29"/>
        <v>1054.270627555647</v>
      </c>
      <c r="K50" s="79">
        <v>1957319.4982231378</v>
      </c>
      <c r="L50" s="66">
        <v>687005.06607112999</v>
      </c>
      <c r="M50" s="72">
        <f t="shared" si="30"/>
        <v>768759.06705363991</v>
      </c>
      <c r="N50" s="66">
        <v>1023.8525574830551</v>
      </c>
      <c r="O50" s="72">
        <f t="shared" si="31"/>
        <v>1025.5585808541077</v>
      </c>
      <c r="P50" s="79">
        <v>1254159.2176074607</v>
      </c>
      <c r="Q50" s="66">
        <v>265609.31250001962</v>
      </c>
      <c r="R50" s="72">
        <f t="shared" si="32"/>
        <v>248604.93526793213</v>
      </c>
      <c r="S50" s="66">
        <v>18.900541699282687</v>
      </c>
      <c r="T50" s="72">
        <f t="shared" si="33"/>
        <v>18.454482724020931</v>
      </c>
      <c r="U50" s="79">
        <v>193786.34047526296</v>
      </c>
      <c r="V50" s="67">
        <v>2057833.1489275997</v>
      </c>
      <c r="W50" s="72">
        <f t="shared" si="34"/>
        <v>2060612.3671428417</v>
      </c>
      <c r="X50" s="67">
        <f t="shared" si="25"/>
        <v>1246.0477816099394</v>
      </c>
      <c r="Y50" s="67">
        <v>457650.31857135979</v>
      </c>
      <c r="Z50" s="72">
        <f t="shared" si="35"/>
        <v>454848.8291072697</v>
      </c>
      <c r="AA50" s="72">
        <f t="shared" si="41"/>
        <v>1432.3611638105172</v>
      </c>
      <c r="AB50" s="67">
        <v>1276.8290833684098</v>
      </c>
      <c r="AC50" s="79">
        <v>1584.8681842952587</v>
      </c>
      <c r="AD50" s="67">
        <v>1274768.6085705999</v>
      </c>
      <c r="AE50" s="72">
        <f t="shared" si="36"/>
        <v>1220552.6049999027</v>
      </c>
      <c r="AF50" s="72">
        <f t="shared" si="42"/>
        <v>1063.2224122650482</v>
      </c>
      <c r="AG50" s="67">
        <v>22491.167857189997</v>
      </c>
      <c r="AH50" s="72">
        <f t="shared" si="37"/>
        <v>28906.410357132499</v>
      </c>
      <c r="AI50" s="72">
        <f t="shared" si="43"/>
        <v>788.30668391279823</v>
      </c>
      <c r="AJ50" s="67">
        <v>1110.5740400499471</v>
      </c>
      <c r="AK50" s="79">
        <v>939.70653246895813</v>
      </c>
      <c r="AL50" s="67">
        <v>517455.22785697994</v>
      </c>
      <c r="AM50" s="72">
        <f t="shared" si="38"/>
        <v>591454.82687500748</v>
      </c>
      <c r="AN50" s="72">
        <f t="shared" si="44"/>
        <v>1197.9975446115659</v>
      </c>
      <c r="AO50" s="67">
        <v>169549.83821414999</v>
      </c>
      <c r="AP50" s="72">
        <f t="shared" si="39"/>
        <v>177304.24017863249</v>
      </c>
      <c r="AQ50" s="72">
        <f t="shared" si="45"/>
        <v>695.32162766448869</v>
      </c>
      <c r="AR50" s="67">
        <v>1189.5522479470803</v>
      </c>
      <c r="AS50" s="79">
        <v>718.43151785656778</v>
      </c>
    </row>
    <row r="51" spans="1:45" x14ac:dyDescent="0.25">
      <c r="A51" s="74">
        <f t="shared" si="40"/>
        <v>45478</v>
      </c>
      <c r="B51" s="66">
        <v>2676330.9139291933</v>
      </c>
      <c r="C51" s="72">
        <f t="shared" si="26"/>
        <v>2548898.9090180066</v>
      </c>
      <c r="D51" s="66">
        <v>1178.5963290720506</v>
      </c>
      <c r="E51" s="72">
        <f t="shared" si="27"/>
        <v>1189.8968948405272</v>
      </c>
      <c r="F51" s="79">
        <f t="shared" si="4"/>
        <v>2695198.7157731764</v>
      </c>
      <c r="G51" s="66">
        <v>1227975.1500002798</v>
      </c>
      <c r="H51" s="72">
        <f t="shared" si="28"/>
        <v>1239353.43723218</v>
      </c>
      <c r="I51" s="66">
        <v>1067.026610113385</v>
      </c>
      <c r="J51" s="72">
        <f t="shared" si="29"/>
        <v>1070.2618875606852</v>
      </c>
      <c r="K51" s="79">
        <v>1531115.5122708147</v>
      </c>
      <c r="L51" s="66">
        <v>899392.91178594006</v>
      </c>
      <c r="M51" s="72">
        <f t="shared" si="30"/>
        <v>770372.362232215</v>
      </c>
      <c r="N51" s="66">
        <v>1033.7849560757932</v>
      </c>
      <c r="O51" s="72">
        <f t="shared" si="31"/>
        <v>1025.3316648696841</v>
      </c>
      <c r="P51" s="79">
        <v>941404.21646053391</v>
      </c>
      <c r="Q51" s="66">
        <v>235506.81250008178</v>
      </c>
      <c r="R51" s="72">
        <f t="shared" si="32"/>
        <v>246316.50223221403</v>
      </c>
      <c r="S51" s="66">
        <v>17.763374000609577</v>
      </c>
      <c r="T51" s="72">
        <f t="shared" si="33"/>
        <v>18.394911526157099</v>
      </c>
      <c r="U51" s="79">
        <v>222678.98704182764</v>
      </c>
      <c r="V51" s="67">
        <v>2114612.8000005917</v>
      </c>
      <c r="W51" s="72">
        <f t="shared" si="34"/>
        <v>2047480.8311609509</v>
      </c>
      <c r="X51" s="67">
        <f t="shared" si="25"/>
        <v>1237.264601142808</v>
      </c>
      <c r="Y51" s="67">
        <v>483768.88678579155</v>
      </c>
      <c r="Z51" s="72">
        <f t="shared" si="35"/>
        <v>454911.21607144398</v>
      </c>
      <c r="AA51" s="72">
        <f t="shared" si="41"/>
        <v>1419.3721128590998</v>
      </c>
      <c r="AB51" s="67">
        <v>1239.9132425786895</v>
      </c>
      <c r="AC51" s="79">
        <v>1323.8831343231352</v>
      </c>
      <c r="AD51" s="67">
        <v>1190118.8128574803</v>
      </c>
      <c r="AE51" s="72">
        <f t="shared" si="36"/>
        <v>1210494.1728572198</v>
      </c>
      <c r="AF51" s="72">
        <f t="shared" si="42"/>
        <v>1077.2662130685885</v>
      </c>
      <c r="AG51" s="67">
        <v>37856.337142799995</v>
      </c>
      <c r="AH51" s="72">
        <f t="shared" si="37"/>
        <v>28859.264374959999</v>
      </c>
      <c r="AI51" s="72">
        <f t="shared" si="43"/>
        <v>853.22514227871943</v>
      </c>
      <c r="AJ51" s="67">
        <v>1067.4314579632141</v>
      </c>
      <c r="AK51" s="79">
        <v>1054.4538352214897</v>
      </c>
      <c r="AL51" s="67">
        <v>688987.17464302992</v>
      </c>
      <c r="AM51" s="72">
        <f t="shared" si="38"/>
        <v>590670.1560715175</v>
      </c>
      <c r="AN51" s="72">
        <f t="shared" si="44"/>
        <v>1207.044964980962</v>
      </c>
      <c r="AO51" s="67">
        <v>210405.73714291002</v>
      </c>
      <c r="AP51" s="72">
        <f t="shared" si="39"/>
        <v>179702.2061606975</v>
      </c>
      <c r="AQ51" s="72">
        <f t="shared" si="45"/>
        <v>687.11270372416368</v>
      </c>
      <c r="AR51" s="67">
        <v>1217.291827991219</v>
      </c>
      <c r="AS51" s="79">
        <v>692.12413533851975</v>
      </c>
    </row>
    <row r="52" spans="1:45" x14ac:dyDescent="0.25">
      <c r="A52" s="74">
        <f t="shared" si="40"/>
        <v>45485</v>
      </c>
      <c r="B52" s="66">
        <v>2241783.8875010265</v>
      </c>
      <c r="C52" s="72">
        <f t="shared" si="26"/>
        <v>2461508.4103575004</v>
      </c>
      <c r="D52" s="66">
        <v>1192.6345625972094</v>
      </c>
      <c r="E52" s="72">
        <f t="shared" si="27"/>
        <v>1190.5814945429922</v>
      </c>
      <c r="F52" s="79">
        <f t="shared" si="4"/>
        <v>2411172.1795601021</v>
      </c>
      <c r="G52" s="66">
        <v>1031773.2632148199</v>
      </c>
      <c r="H52" s="72">
        <f t="shared" si="28"/>
        <v>1185078.9579465173</v>
      </c>
      <c r="I52" s="66">
        <v>1056.8006180983712</v>
      </c>
      <c r="J52" s="72">
        <f t="shared" si="29"/>
        <v>1064.3364715278431</v>
      </c>
      <c r="K52" s="79">
        <v>1360633.9178898856</v>
      </c>
      <c r="L52" s="66">
        <v>724349.70464341983</v>
      </c>
      <c r="M52" s="72">
        <f t="shared" si="30"/>
        <v>745967.82937522244</v>
      </c>
      <c r="N52" s="66">
        <v>1045.2376690381238</v>
      </c>
      <c r="O52" s="72">
        <f t="shared" si="31"/>
        <v>1026.8535233203056</v>
      </c>
      <c r="P52" s="79">
        <v>816302.21600176324</v>
      </c>
      <c r="Q52" s="66">
        <v>226086.95535712672</v>
      </c>
      <c r="R52" s="72">
        <f t="shared" si="32"/>
        <v>244189.0424107578</v>
      </c>
      <c r="S52" s="66">
        <v>18.41248923830334</v>
      </c>
      <c r="T52" s="72">
        <f t="shared" si="33"/>
        <v>18.506251752502639</v>
      </c>
      <c r="U52" s="79">
        <v>234236.04566845353</v>
      </c>
      <c r="V52" s="67">
        <v>1781283.3346436273</v>
      </c>
      <c r="W52" s="72">
        <f t="shared" si="34"/>
        <v>1968208.8577681475</v>
      </c>
      <c r="X52" s="67">
        <f t="shared" si="25"/>
        <v>1240.7029130363676</v>
      </c>
      <c r="Y52" s="67">
        <v>427013.54392886662</v>
      </c>
      <c r="Z52" s="72">
        <f t="shared" si="35"/>
        <v>451216.01437510771</v>
      </c>
      <c r="AA52" s="72">
        <f t="shared" si="41"/>
        <v>1436.0623625966996</v>
      </c>
      <c r="AB52" s="67">
        <v>1258.4041849245143</v>
      </c>
      <c r="AC52" s="79">
        <v>1422.9620943374985</v>
      </c>
      <c r="AD52" s="67">
        <v>1011332.03500055</v>
      </c>
      <c r="AE52" s="72">
        <f t="shared" si="36"/>
        <v>1157735.033035845</v>
      </c>
      <c r="AF52" s="72">
        <f t="shared" si="42"/>
        <v>1067.5132435005023</v>
      </c>
      <c r="AG52" s="67">
        <v>20441.228214270002</v>
      </c>
      <c r="AH52" s="72">
        <f t="shared" si="37"/>
        <v>27343.924910672496</v>
      </c>
      <c r="AI52" s="72">
        <f t="shared" si="43"/>
        <v>956.83136111899444</v>
      </c>
      <c r="AJ52" s="67">
        <v>1056.3650205044062</v>
      </c>
      <c r="AK52" s="79">
        <v>1078.809759688198</v>
      </c>
      <c r="AL52" s="67">
        <v>543864.34428595006</v>
      </c>
      <c r="AM52" s="72">
        <f t="shared" si="38"/>
        <v>566284.78232154506</v>
      </c>
      <c r="AN52" s="72">
        <f t="shared" si="44"/>
        <v>1217.0607558963959</v>
      </c>
      <c r="AO52" s="67">
        <v>180485.36035747002</v>
      </c>
      <c r="AP52" s="72">
        <f t="shared" si="39"/>
        <v>179683.0470536775</v>
      </c>
      <c r="AQ52" s="72">
        <f t="shared" si="45"/>
        <v>689.04951459851327</v>
      </c>
      <c r="AR52" s="67">
        <v>1250.2628604274714</v>
      </c>
      <c r="AS52" s="79">
        <v>699.55566030027137</v>
      </c>
    </row>
    <row r="53" spans="1:45" x14ac:dyDescent="0.25">
      <c r="A53" s="74">
        <f t="shared" si="40"/>
        <v>45492</v>
      </c>
      <c r="B53" s="66">
        <v>2085780.9000002288</v>
      </c>
      <c r="C53" s="72">
        <f t="shared" si="26"/>
        <v>2381178.8387501999</v>
      </c>
      <c r="D53" s="66">
        <v>1231.942421219999</v>
      </c>
      <c r="E53" s="72">
        <f t="shared" si="27"/>
        <v>1206.3777628800524</v>
      </c>
      <c r="F53" s="79">
        <f t="shared" si="4"/>
        <v>2411172.1795601021</v>
      </c>
      <c r="G53" s="66">
        <v>975251.38428631041</v>
      </c>
      <c r="H53" s="72">
        <f t="shared" si="28"/>
        <v>1133064.8934823</v>
      </c>
      <c r="I53" s="66">
        <v>1064.1247511471015</v>
      </c>
      <c r="J53" s="72">
        <f t="shared" si="29"/>
        <v>1073.7589899198729</v>
      </c>
      <c r="K53" s="79">
        <v>1360633.9178898856</v>
      </c>
      <c r="L53" s="66">
        <v>602182.63178527006</v>
      </c>
      <c r="M53" s="72">
        <f t="shared" si="30"/>
        <v>728232.57857143995</v>
      </c>
      <c r="N53" s="66">
        <v>1075.3261281879822</v>
      </c>
      <c r="O53" s="72">
        <f t="shared" si="31"/>
        <v>1044.5503276962386</v>
      </c>
      <c r="P53" s="79">
        <v>816302.21600176324</v>
      </c>
      <c r="Q53" s="66">
        <v>241161.04464290495</v>
      </c>
      <c r="R53" s="72">
        <f t="shared" si="32"/>
        <v>242091.03125003329</v>
      </c>
      <c r="S53" s="66">
        <v>19.028013621816708</v>
      </c>
      <c r="T53" s="72">
        <f t="shared" si="33"/>
        <v>18.52610464000308</v>
      </c>
      <c r="U53" s="79">
        <v>234236.04566845353</v>
      </c>
      <c r="V53" s="67">
        <v>1661535.8100003351</v>
      </c>
      <c r="W53" s="72">
        <f t="shared" si="34"/>
        <v>1903816.2733930384</v>
      </c>
      <c r="X53" s="67">
        <f t="shared" si="25"/>
        <v>1244.5522143552257</v>
      </c>
      <c r="Y53" s="67">
        <v>398220.29535705503</v>
      </c>
      <c r="Z53" s="72">
        <f t="shared" si="35"/>
        <v>441663.26116076822</v>
      </c>
      <c r="AA53" s="72">
        <f t="shared" si="41"/>
        <v>1540.273569424992</v>
      </c>
      <c r="AB53" s="67">
        <v>1269.9645626303093</v>
      </c>
      <c r="AC53" s="79">
        <v>1829.3808647440758</v>
      </c>
      <c r="AD53" s="67">
        <v>945117.60071502009</v>
      </c>
      <c r="AE53" s="72">
        <f t="shared" si="36"/>
        <v>1105334.2642859125</v>
      </c>
      <c r="AF53" s="72">
        <f t="shared" si="42"/>
        <v>1075.4040253540611</v>
      </c>
      <c r="AG53" s="67">
        <v>30133.783571290001</v>
      </c>
      <c r="AH53" s="72">
        <f t="shared" si="37"/>
        <v>27730.629196387497</v>
      </c>
      <c r="AI53" s="72">
        <f t="shared" si="43"/>
        <v>1011.9245374104778</v>
      </c>
      <c r="AJ53" s="67">
        <v>1067.2455828986767</v>
      </c>
      <c r="AK53" s="79">
        <v>974.72802226326542</v>
      </c>
      <c r="AL53" s="67">
        <v>475257.16464241</v>
      </c>
      <c r="AM53" s="72">
        <f t="shared" si="38"/>
        <v>556390.97785709251</v>
      </c>
      <c r="AN53" s="72">
        <f t="shared" si="44"/>
        <v>1212.8051038417002</v>
      </c>
      <c r="AO53" s="67">
        <v>126925.46714286</v>
      </c>
      <c r="AP53" s="72">
        <f t="shared" si="39"/>
        <v>171841.6007143475</v>
      </c>
      <c r="AQ53" s="72">
        <f t="shared" si="45"/>
        <v>723.40046285356198</v>
      </c>
      <c r="AR53" s="67">
        <v>1194.1134790010301</v>
      </c>
      <c r="AS53" s="79">
        <v>783.49053791888889</v>
      </c>
    </row>
    <row r="54" spans="1:45" x14ac:dyDescent="0.25">
      <c r="A54" s="74">
        <f t="shared" si="40"/>
        <v>45499</v>
      </c>
      <c r="B54" s="66">
        <v>2081389.6725000071</v>
      </c>
      <c r="C54" s="72">
        <f t="shared" si="26"/>
        <v>2271321.343482614</v>
      </c>
      <c r="D54" s="66">
        <v>1197.0226065504824</v>
      </c>
      <c r="E54" s="72">
        <f t="shared" si="27"/>
        <v>1200.0489798599353</v>
      </c>
      <c r="F54" s="79">
        <f t="shared" si="4"/>
        <v>2411172.1795601021</v>
      </c>
      <c r="G54" s="66">
        <v>993028.01428563986</v>
      </c>
      <c r="H54" s="72">
        <f t="shared" si="28"/>
        <v>1057006.9529467626</v>
      </c>
      <c r="I54" s="66">
        <v>1043.7695106903859</v>
      </c>
      <c r="J54" s="72">
        <f t="shared" si="29"/>
        <v>1057.9303725123109</v>
      </c>
      <c r="K54" s="79">
        <v>1360633.9178898856</v>
      </c>
      <c r="L54" s="66">
        <v>605706.49464284012</v>
      </c>
      <c r="M54" s="72">
        <f t="shared" si="30"/>
        <v>707907.93571436754</v>
      </c>
      <c r="N54" s="66">
        <v>1031.8679636164227</v>
      </c>
      <c r="O54" s="72">
        <f t="shared" si="31"/>
        <v>1046.5541792295805</v>
      </c>
      <c r="P54" s="79">
        <v>816302.21600176324</v>
      </c>
      <c r="Q54" s="66">
        <v>229286.65178576452</v>
      </c>
      <c r="R54" s="72">
        <f t="shared" si="32"/>
        <v>233010.36607146947</v>
      </c>
      <c r="S54" s="66">
        <v>20.276499096724844</v>
      </c>
      <c r="T54" s="72">
        <f t="shared" si="33"/>
        <v>18.870093989363617</v>
      </c>
      <c r="U54" s="79">
        <v>234236.04566845353</v>
      </c>
      <c r="V54" s="67">
        <v>1652883.7017855044</v>
      </c>
      <c r="W54" s="72">
        <f t="shared" si="34"/>
        <v>1802578.9116075146</v>
      </c>
      <c r="X54" s="67">
        <f t="shared" si="25"/>
        <v>1253.3122227135248</v>
      </c>
      <c r="Y54" s="67">
        <v>404424.11071450473</v>
      </c>
      <c r="Z54" s="72">
        <f t="shared" si="35"/>
        <v>428356.7091965545</v>
      </c>
      <c r="AA54" s="72">
        <f t="shared" si="41"/>
        <v>1534.1711748697398</v>
      </c>
      <c r="AB54" s="67">
        <v>1246.6987789795016</v>
      </c>
      <c r="AC54" s="79">
        <v>1560.4586060742506</v>
      </c>
      <c r="AD54" s="67">
        <v>953215.49357133987</v>
      </c>
      <c r="AE54" s="72">
        <f t="shared" si="36"/>
        <v>1024945.9855360975</v>
      </c>
      <c r="AF54" s="72">
        <f t="shared" si="42"/>
        <v>1060.9307293912764</v>
      </c>
      <c r="AG54" s="67">
        <v>39812.520714300001</v>
      </c>
      <c r="AH54" s="72">
        <f t="shared" si="37"/>
        <v>32060.967410664998</v>
      </c>
      <c r="AI54" s="72">
        <f t="shared" si="43"/>
        <v>993.96472913079617</v>
      </c>
      <c r="AJ54" s="67">
        <v>1052.6808561988084</v>
      </c>
      <c r="AK54" s="79">
        <v>867.86729935023197</v>
      </c>
      <c r="AL54" s="67">
        <v>470381.5564284001</v>
      </c>
      <c r="AM54" s="72">
        <f t="shared" si="38"/>
        <v>544622.55999994744</v>
      </c>
      <c r="AN54" s="72">
        <f t="shared" si="44"/>
        <v>1211.6270899836456</v>
      </c>
      <c r="AO54" s="67">
        <v>135324.93821444002</v>
      </c>
      <c r="AP54" s="72">
        <f t="shared" si="39"/>
        <v>163285.37571441999</v>
      </c>
      <c r="AQ54" s="72">
        <f t="shared" si="45"/>
        <v>721.85171261894629</v>
      </c>
      <c r="AR54" s="67">
        <v>1184.8401925148617</v>
      </c>
      <c r="AS54" s="79">
        <v>712.23651691810539</v>
      </c>
    </row>
    <row r="55" spans="1:45" x14ac:dyDescent="0.25">
      <c r="A55" s="74">
        <f t="shared" si="40"/>
        <v>45506</v>
      </c>
      <c r="B55" s="66">
        <v>2376106.2114295834</v>
      </c>
      <c r="C55" s="72">
        <f t="shared" si="26"/>
        <v>2196265.1678577112</v>
      </c>
      <c r="D55" s="66">
        <v>1163.4002427615978</v>
      </c>
      <c r="E55" s="72">
        <f t="shared" si="27"/>
        <v>1196.249958282322</v>
      </c>
      <c r="F55" s="79">
        <f t="shared" si="4"/>
        <v>2322583.2238454563</v>
      </c>
      <c r="G55" s="66">
        <v>1105128.7271439098</v>
      </c>
      <c r="H55" s="72">
        <f t="shared" si="28"/>
        <v>1026295.3472326701</v>
      </c>
      <c r="I55" s="66">
        <v>1069.657138074497</v>
      </c>
      <c r="J55" s="72">
        <f t="shared" si="29"/>
        <v>1058.588004502589</v>
      </c>
      <c r="K55" s="79">
        <v>1345378.685661287</v>
      </c>
      <c r="L55" s="66">
        <v>798118.36928565998</v>
      </c>
      <c r="M55" s="72">
        <f t="shared" si="30"/>
        <v>682589.30008929747</v>
      </c>
      <c r="N55" s="66">
        <v>991.45139041696893</v>
      </c>
      <c r="O55" s="72">
        <f t="shared" si="31"/>
        <v>1035.9707878148745</v>
      </c>
      <c r="P55" s="79">
        <v>784581.06228667183</v>
      </c>
      <c r="Q55" s="66">
        <v>227295.77678569671</v>
      </c>
      <c r="R55" s="72">
        <f t="shared" si="32"/>
        <v>230957.60714287322</v>
      </c>
      <c r="S55" s="66">
        <v>20.532590495546224</v>
      </c>
      <c r="T55" s="72">
        <f t="shared" si="33"/>
        <v>19.562398113097778</v>
      </c>
      <c r="U55" s="79">
        <v>192623.4758974977</v>
      </c>
      <c r="V55" s="67">
        <v>1868884.2292867089</v>
      </c>
      <c r="W55" s="72">
        <f t="shared" si="34"/>
        <v>1741146.768929044</v>
      </c>
      <c r="X55" s="67">
        <f t="shared" si="25"/>
        <v>1252.4446533834046</v>
      </c>
      <c r="Y55" s="67">
        <v>488954.42071425664</v>
      </c>
      <c r="Z55" s="72">
        <f t="shared" si="35"/>
        <v>429653.09267867071</v>
      </c>
      <c r="AA55" s="72">
        <f t="shared" si="41"/>
        <v>1518.3307670949907</v>
      </c>
      <c r="AB55" s="67">
        <v>1249.8928938962133</v>
      </c>
      <c r="AC55" s="79">
        <v>1260.5215032241388</v>
      </c>
      <c r="AD55" s="67">
        <v>1074245.7014296497</v>
      </c>
      <c r="AE55" s="72">
        <f t="shared" si="36"/>
        <v>995977.70767913992</v>
      </c>
      <c r="AF55" s="72">
        <f t="shared" si="42"/>
        <v>1062.2991910594701</v>
      </c>
      <c r="AG55" s="67">
        <v>30883.025714259995</v>
      </c>
      <c r="AH55" s="72">
        <f t="shared" si="37"/>
        <v>30317.639553530003</v>
      </c>
      <c r="AI55" s="72">
        <f t="shared" si="43"/>
        <v>972.28774837734738</v>
      </c>
      <c r="AJ55" s="67">
        <v>1072.9053046359891</v>
      </c>
      <c r="AK55" s="79">
        <v>967.74591220769423</v>
      </c>
      <c r="AL55" s="67">
        <v>567342.75107135996</v>
      </c>
      <c r="AM55" s="72">
        <f t="shared" si="38"/>
        <v>514211.45410703006</v>
      </c>
      <c r="AN55" s="72">
        <f t="shared" si="44"/>
        <v>1207.8034714770272</v>
      </c>
      <c r="AO55" s="67">
        <v>230775.61821430002</v>
      </c>
      <c r="AP55" s="72">
        <f t="shared" si="39"/>
        <v>168377.84598226752</v>
      </c>
      <c r="AQ55" s="72">
        <f t="shared" si="45"/>
        <v>722.07564741367082</v>
      </c>
      <c r="AR55" s="67">
        <v>1201.9973539647456</v>
      </c>
      <c r="AS55" s="79">
        <v>693.01987451741752</v>
      </c>
    </row>
    <row r="56" spans="1:45" x14ac:dyDescent="0.25">
      <c r="A56" s="74">
        <f t="shared" si="40"/>
        <v>45513</v>
      </c>
      <c r="B56" s="66">
        <v>1920495.2542859069</v>
      </c>
      <c r="C56" s="72">
        <f t="shared" si="26"/>
        <v>2115943.0095539317</v>
      </c>
      <c r="D56" s="66">
        <v>1168.136280370127</v>
      </c>
      <c r="E56" s="72">
        <f t="shared" si="27"/>
        <v>1190.1253877255515</v>
      </c>
      <c r="F56" s="79">
        <f t="shared" si="4"/>
        <v>2101110.8345588432</v>
      </c>
      <c r="G56" s="66">
        <v>944037.34035746974</v>
      </c>
      <c r="H56" s="72">
        <f t="shared" si="28"/>
        <v>1004361.3665183325</v>
      </c>
      <c r="I56" s="66">
        <v>1132.3335520433841</v>
      </c>
      <c r="J56" s="72">
        <f t="shared" si="29"/>
        <v>1077.4712379888422</v>
      </c>
      <c r="K56" s="79">
        <v>1307240.6050897916</v>
      </c>
      <c r="L56" s="66">
        <v>612545.69749977009</v>
      </c>
      <c r="M56" s="72">
        <f t="shared" si="30"/>
        <v>654638.29830338503</v>
      </c>
      <c r="N56" s="66">
        <v>954.12102414294407</v>
      </c>
      <c r="O56" s="72">
        <f t="shared" si="31"/>
        <v>1013.1916265910794</v>
      </c>
      <c r="P56" s="79">
        <v>705278.17799894337</v>
      </c>
      <c r="Q56" s="66">
        <v>150089.83928577675</v>
      </c>
      <c r="R56" s="72">
        <f t="shared" si="32"/>
        <v>211958.32812503574</v>
      </c>
      <c r="S56" s="66">
        <v>22.448375603616025</v>
      </c>
      <c r="T56" s="72">
        <f t="shared" si="33"/>
        <v>20.571369704425951</v>
      </c>
      <c r="U56" s="79">
        <v>88592.051470108257</v>
      </c>
      <c r="V56" s="67">
        <v>1507258.1950001174</v>
      </c>
      <c r="W56" s="72">
        <f t="shared" si="34"/>
        <v>1672640.4840181665</v>
      </c>
      <c r="X56" s="67">
        <f t="shared" si="25"/>
        <v>1258.6258309126758</v>
      </c>
      <c r="Y56" s="67">
        <v>349504.52142867679</v>
      </c>
      <c r="Z56" s="72">
        <f t="shared" si="35"/>
        <v>410275.83705362328</v>
      </c>
      <c r="AA56" s="72">
        <f t="shared" si="41"/>
        <v>1440.6986279623184</v>
      </c>
      <c r="AB56" s="67">
        <v>1268.6780700110935</v>
      </c>
      <c r="AC56" s="79">
        <v>1112.4335378068076</v>
      </c>
      <c r="AD56" s="67">
        <v>919647.52321449982</v>
      </c>
      <c r="AE56" s="72">
        <f t="shared" si="36"/>
        <v>973056.57973262738</v>
      </c>
      <c r="AF56" s="72">
        <f t="shared" si="42"/>
        <v>1084.2420635307074</v>
      </c>
      <c r="AG56" s="67">
        <v>24389.817142969998</v>
      </c>
      <c r="AH56" s="72">
        <f t="shared" si="37"/>
        <v>31304.786785704997</v>
      </c>
      <c r="AI56" s="72">
        <f t="shared" si="43"/>
        <v>906.3921595757073</v>
      </c>
      <c r="AJ56" s="67">
        <v>1144.1365103893554</v>
      </c>
      <c r="AK56" s="79">
        <v>815.22740448163756</v>
      </c>
      <c r="AL56" s="67">
        <v>437520.83249984001</v>
      </c>
      <c r="AM56" s="72">
        <f t="shared" si="38"/>
        <v>487625.57616050256</v>
      </c>
      <c r="AN56" s="72">
        <f t="shared" si="44"/>
        <v>1190.0631151975449</v>
      </c>
      <c r="AO56" s="67">
        <v>175024.86499993</v>
      </c>
      <c r="AP56" s="72">
        <f t="shared" si="39"/>
        <v>167012.7221428825</v>
      </c>
      <c r="AQ56" s="72">
        <f t="shared" si="45"/>
        <v>708.64878492156424</v>
      </c>
      <c r="AR56" s="67">
        <v>1179.3014353095418</v>
      </c>
      <c r="AS56" s="79">
        <v>645.84821033184505</v>
      </c>
    </row>
    <row r="57" spans="1:45" x14ac:dyDescent="0.25">
      <c r="A57" s="74">
        <f t="shared" si="40"/>
        <v>45520</v>
      </c>
      <c r="B57" s="66">
        <v>1815416.9539284629</v>
      </c>
      <c r="C57" s="72">
        <f t="shared" si="26"/>
        <v>2048352.0230359901</v>
      </c>
      <c r="D57" s="66">
        <v>1134.5718493737356</v>
      </c>
      <c r="E57" s="72">
        <f t="shared" si="27"/>
        <v>1165.7827447639856</v>
      </c>
      <c r="F57" s="79">
        <f t="shared" si="4"/>
        <v>2101110.8345588432</v>
      </c>
      <c r="G57" s="66">
        <v>891829.06285760005</v>
      </c>
      <c r="H57" s="72">
        <f t="shared" si="28"/>
        <v>983505.78616115486</v>
      </c>
      <c r="I57" s="66">
        <v>1108.1525931549531</v>
      </c>
      <c r="J57" s="72">
        <f t="shared" si="29"/>
        <v>1088.478198490805</v>
      </c>
      <c r="K57" s="79">
        <v>1307240.6050897916</v>
      </c>
      <c r="L57" s="66">
        <v>603252.65678534005</v>
      </c>
      <c r="M57" s="72">
        <f t="shared" si="30"/>
        <v>654905.80455340259</v>
      </c>
      <c r="N57" s="66">
        <v>979.30626101516236</v>
      </c>
      <c r="O57" s="72">
        <f t="shared" si="31"/>
        <v>989.18665979787454</v>
      </c>
      <c r="P57" s="79">
        <v>705278.17799894337</v>
      </c>
      <c r="Q57" s="66">
        <v>84944.401785711118</v>
      </c>
      <c r="R57" s="72">
        <f t="shared" si="32"/>
        <v>172904.16741073725</v>
      </c>
      <c r="S57" s="66">
        <v>24.607300633172397</v>
      </c>
      <c r="T57" s="72">
        <f t="shared" si="33"/>
        <v>21.966191457264873</v>
      </c>
      <c r="U57" s="79">
        <v>88592.051470108257</v>
      </c>
      <c r="V57" s="67">
        <v>1372691.7910715016</v>
      </c>
      <c r="W57" s="72">
        <f t="shared" si="34"/>
        <v>1600429.479285958</v>
      </c>
      <c r="X57" s="67">
        <f t="shared" si="25"/>
        <v>1248.1263097314088</v>
      </c>
      <c r="Y57" s="67">
        <v>292278.73214286106</v>
      </c>
      <c r="Z57" s="72">
        <f t="shared" si="35"/>
        <v>383790.44625007478</v>
      </c>
      <c r="AA57" s="72">
        <f t="shared" si="41"/>
        <v>1230.4235538748153</v>
      </c>
      <c r="AB57" s="67">
        <v>1203.3324350995395</v>
      </c>
      <c r="AC57" s="79">
        <v>988.28056839406406</v>
      </c>
      <c r="AD57" s="67">
        <v>855677.67000041995</v>
      </c>
      <c r="AE57" s="72">
        <f t="shared" si="36"/>
        <v>950696.59705397731</v>
      </c>
      <c r="AF57" s="72">
        <f t="shared" si="42"/>
        <v>1096.3735913452188</v>
      </c>
      <c r="AG57" s="67">
        <v>36151.392857179999</v>
      </c>
      <c r="AH57" s="72">
        <f t="shared" si="37"/>
        <v>32809.189107177495</v>
      </c>
      <c r="AI57" s="72">
        <f t="shared" si="43"/>
        <v>901.20166630941731</v>
      </c>
      <c r="AJ57" s="67">
        <v>1115.7716941567219</v>
      </c>
      <c r="AK57" s="79">
        <v>953.96604919810545</v>
      </c>
      <c r="AL57" s="67">
        <v>432069.71928537008</v>
      </c>
      <c r="AM57" s="72">
        <f t="shared" si="38"/>
        <v>476828.71482124255</v>
      </c>
      <c r="AN57" s="72">
        <f t="shared" si="44"/>
        <v>1186.6643351230864</v>
      </c>
      <c r="AO57" s="67">
        <v>171182.93749996999</v>
      </c>
      <c r="AP57" s="72">
        <f t="shared" si="39"/>
        <v>178077.08973216001</v>
      </c>
      <c r="AQ57" s="72">
        <f t="shared" si="45"/>
        <v>683.95908794181196</v>
      </c>
      <c r="AR57" s="67">
        <v>1180.518358703197</v>
      </c>
      <c r="AS57" s="79">
        <v>684.73174999987998</v>
      </c>
    </row>
    <row r="58" spans="1:45" x14ac:dyDescent="0.25">
      <c r="A58" s="74">
        <f t="shared" si="40"/>
        <v>45527</v>
      </c>
      <c r="B58" s="66">
        <v>1774866.4089298167</v>
      </c>
      <c r="C58" s="72">
        <f t="shared" si="26"/>
        <v>1971721.2071434425</v>
      </c>
      <c r="D58" s="66">
        <v>1076.2306610165986</v>
      </c>
      <c r="E58" s="72">
        <f t="shared" si="27"/>
        <v>1135.5847583805148</v>
      </c>
      <c r="F58" s="79">
        <f t="shared" si="4"/>
        <v>2101110.8345588432</v>
      </c>
      <c r="G58" s="66">
        <v>874030.94857197988</v>
      </c>
      <c r="H58" s="72">
        <f t="shared" si="28"/>
        <v>953756.51973273989</v>
      </c>
      <c r="I58" s="66">
        <v>1034.7486806051361</v>
      </c>
      <c r="J58" s="72">
        <f t="shared" si="29"/>
        <v>1086.2229909694925</v>
      </c>
      <c r="K58" s="79">
        <v>1307240.6050897916</v>
      </c>
      <c r="L58" s="66">
        <v>594648.47392906994</v>
      </c>
      <c r="M58" s="72">
        <f t="shared" si="30"/>
        <v>652141.29937496001</v>
      </c>
      <c r="N58" s="66">
        <v>936.45428965207861</v>
      </c>
      <c r="O58" s="72">
        <f t="shared" si="31"/>
        <v>965.33324130678852</v>
      </c>
      <c r="P58" s="79">
        <v>705278.17799894337</v>
      </c>
      <c r="Q58" s="66">
        <v>81158.142857160477</v>
      </c>
      <c r="R58" s="72">
        <f t="shared" si="32"/>
        <v>135872.04017858626</v>
      </c>
      <c r="S58" s="66">
        <v>25.513405487947338</v>
      </c>
      <c r="T58" s="72">
        <f t="shared" si="33"/>
        <v>23.275418055070496</v>
      </c>
      <c r="U58" s="79">
        <v>88592.051470108257</v>
      </c>
      <c r="V58" s="67">
        <v>1316710.45500096</v>
      </c>
      <c r="W58" s="72">
        <f t="shared" si="34"/>
        <v>1516386.1675898221</v>
      </c>
      <c r="X58" s="67">
        <f t="shared" si="25"/>
        <v>1231.8330319245836</v>
      </c>
      <c r="Y58" s="67">
        <v>314285.25321441027</v>
      </c>
      <c r="Z58" s="72">
        <f t="shared" si="35"/>
        <v>361255.73187505116</v>
      </c>
      <c r="AA58" s="72">
        <f t="shared" si="41"/>
        <v>1080.1682190894555</v>
      </c>
      <c r="AB58" s="67">
        <v>1125.8602979309137</v>
      </c>
      <c r="AC58" s="79">
        <v>959.43726693281133</v>
      </c>
      <c r="AD58" s="67">
        <v>833355.98321480991</v>
      </c>
      <c r="AE58" s="72">
        <f t="shared" si="36"/>
        <v>920731.71946484491</v>
      </c>
      <c r="AF58" s="72">
        <f t="shared" si="42"/>
        <v>1094.6694044251094</v>
      </c>
      <c r="AG58" s="67">
        <v>40674.965357170011</v>
      </c>
      <c r="AH58" s="72">
        <f t="shared" si="37"/>
        <v>33024.800267895</v>
      </c>
      <c r="AI58" s="72">
        <f t="shared" si="43"/>
        <v>896.66562150504376</v>
      </c>
      <c r="AJ58" s="67">
        <v>1045.8641085183713</v>
      </c>
      <c r="AK58" s="79">
        <v>849.72312013273756</v>
      </c>
      <c r="AL58" s="67">
        <v>402196.32892899006</v>
      </c>
      <c r="AM58" s="72">
        <f t="shared" si="38"/>
        <v>459782.40794639004</v>
      </c>
      <c r="AN58" s="72">
        <f t="shared" si="44"/>
        <v>1166.6880293906556</v>
      </c>
      <c r="AO58" s="67">
        <v>192452.14500008005</v>
      </c>
      <c r="AP58" s="72">
        <f t="shared" si="39"/>
        <v>192358.89142857003</v>
      </c>
      <c r="AQ58" s="72">
        <f t="shared" si="45"/>
        <v>683.43883786365097</v>
      </c>
      <c r="AR58" s="67">
        <v>1104.9349695851374</v>
      </c>
      <c r="AS58" s="79">
        <v>710.15551660546146</v>
      </c>
    </row>
    <row r="59" spans="1:45" x14ac:dyDescent="0.25">
      <c r="A59" s="74">
        <f t="shared" si="40"/>
        <v>45534</v>
      </c>
      <c r="B59" s="66">
        <v>1658041.6425003442</v>
      </c>
      <c r="C59" s="72">
        <f t="shared" si="26"/>
        <v>1792205.0649111327</v>
      </c>
      <c r="D59" s="66">
        <v>1093.3089447591387</v>
      </c>
      <c r="E59" s="72">
        <f t="shared" si="27"/>
        <v>1118.0619338799002</v>
      </c>
      <c r="F59" s="79">
        <f t="shared" si="4"/>
        <v>2101110.8345588432</v>
      </c>
      <c r="G59" s="66">
        <v>831229.8103567902</v>
      </c>
      <c r="H59" s="72">
        <f t="shared" si="28"/>
        <v>885281.79053596</v>
      </c>
      <c r="I59" s="66">
        <v>1052.4159200934246</v>
      </c>
      <c r="J59" s="72">
        <f t="shared" si="29"/>
        <v>1081.9126864742243</v>
      </c>
      <c r="K59" s="79">
        <v>1307240.6050897916</v>
      </c>
      <c r="L59" s="66">
        <v>542149.17000077991</v>
      </c>
      <c r="M59" s="72">
        <f t="shared" si="30"/>
        <v>588148.99955374002</v>
      </c>
      <c r="N59" s="66">
        <v>954.48797535348581</v>
      </c>
      <c r="O59" s="72">
        <f t="shared" si="31"/>
        <v>956.0923875409178</v>
      </c>
      <c r="P59" s="79">
        <v>705278.17799894337</v>
      </c>
      <c r="Q59" s="66">
        <v>77147.321428543903</v>
      </c>
      <c r="R59" s="72">
        <f t="shared" si="32"/>
        <v>98334.92633929805</v>
      </c>
      <c r="S59" s="66">
        <v>26.384172855179173</v>
      </c>
      <c r="T59" s="72">
        <f t="shared" si="33"/>
        <v>24.738313644978732</v>
      </c>
      <c r="U59" s="79">
        <v>88592.051470108257</v>
      </c>
      <c r="V59" s="67">
        <v>1223619.5321434042</v>
      </c>
      <c r="W59" s="72">
        <f t="shared" si="34"/>
        <v>1355069.993303996</v>
      </c>
      <c r="X59" s="67">
        <f t="shared" si="25"/>
        <v>1217.7093873661481</v>
      </c>
      <c r="Y59" s="67">
        <v>304054.09107125393</v>
      </c>
      <c r="Z59" s="72">
        <f t="shared" si="35"/>
        <v>315030.64946430048</v>
      </c>
      <c r="AA59" s="72">
        <f t="shared" si="41"/>
        <v>1004.6906142222872</v>
      </c>
      <c r="AB59" s="67">
        <v>1159.538673015466</v>
      </c>
      <c r="AC59" s="79">
        <v>958.61108375546553</v>
      </c>
      <c r="AD59" s="67">
        <v>791515.13749990007</v>
      </c>
      <c r="AE59" s="72">
        <f t="shared" si="36"/>
        <v>850049.07848240749</v>
      </c>
      <c r="AF59" s="72">
        <f t="shared" si="42"/>
        <v>1092.4248576274003</v>
      </c>
      <c r="AG59" s="67">
        <v>39714.672856889993</v>
      </c>
      <c r="AH59" s="72">
        <f t="shared" si="37"/>
        <v>35232.712053552495</v>
      </c>
      <c r="AI59" s="72">
        <f t="shared" si="43"/>
        <v>871.16272551783914</v>
      </c>
      <c r="AJ59" s="67">
        <v>1063.9271174451524</v>
      </c>
      <c r="AK59" s="79">
        <v>865.73432825887562</v>
      </c>
      <c r="AL59" s="67">
        <v>354957.07321496005</v>
      </c>
      <c r="AM59" s="72">
        <f t="shared" si="38"/>
        <v>406685.98848229006</v>
      </c>
      <c r="AN59" s="72">
        <f t="shared" si="44"/>
        <v>1158.0941787407191</v>
      </c>
      <c r="AO59" s="67">
        <v>187192.09678582</v>
      </c>
      <c r="AP59" s="72">
        <f t="shared" si="39"/>
        <v>181463.01107144999</v>
      </c>
      <c r="AQ59" s="72">
        <f t="shared" si="45"/>
        <v>687.44911240268675</v>
      </c>
      <c r="AR59" s="67">
        <v>1167.6219513650001</v>
      </c>
      <c r="AS59" s="79">
        <v>709.06097267356063</v>
      </c>
    </row>
    <row r="60" spans="1:45" x14ac:dyDescent="0.25">
      <c r="A60" s="74">
        <f t="shared" si="40"/>
        <v>45541</v>
      </c>
      <c r="B60" s="66">
        <v>1814051.0282150481</v>
      </c>
      <c r="C60" s="72">
        <f t="shared" si="26"/>
        <v>1765594.0083934178</v>
      </c>
      <c r="D60" s="66">
        <v>1085.4829730004642</v>
      </c>
      <c r="E60" s="72">
        <f t="shared" si="27"/>
        <v>1097.3986070374842</v>
      </c>
      <c r="F60" s="79">
        <f t="shared" si="4"/>
        <v>2303276.7463973537</v>
      </c>
      <c r="G60" s="66">
        <v>967983.21285775001</v>
      </c>
      <c r="H60" s="72">
        <f t="shared" si="28"/>
        <v>891268.25866103009</v>
      </c>
      <c r="I60" s="66">
        <v>1032.5984120977676</v>
      </c>
      <c r="J60" s="72">
        <f t="shared" si="29"/>
        <v>1056.9789014878204</v>
      </c>
      <c r="K60" s="79">
        <v>1643425.891407229</v>
      </c>
      <c r="L60" s="66">
        <v>591452.49571447982</v>
      </c>
      <c r="M60" s="72">
        <f t="shared" si="30"/>
        <v>582875.69910741737</v>
      </c>
      <c r="N60" s="66">
        <v>997.39038063150053</v>
      </c>
      <c r="O60" s="72">
        <f t="shared" si="31"/>
        <v>966.90972666305686</v>
      </c>
      <c r="P60" s="79">
        <v>568598.0070138158</v>
      </c>
      <c r="Q60" s="66">
        <v>73366.749999977401</v>
      </c>
      <c r="R60" s="72">
        <f t="shared" si="32"/>
        <v>79154.154017848225</v>
      </c>
      <c r="S60" s="66">
        <v>26.457536963569204</v>
      </c>
      <c r="T60" s="72">
        <f t="shared" si="33"/>
        <v>25.740603984967031</v>
      </c>
      <c r="U60" s="79">
        <v>91252.847976308796</v>
      </c>
      <c r="V60" s="67">
        <v>1426832.9942861774</v>
      </c>
      <c r="W60" s="72">
        <f t="shared" si="34"/>
        <v>1334963.6931255108</v>
      </c>
      <c r="X60" s="67">
        <f t="shared" si="25"/>
        <v>1197.1839456887392</v>
      </c>
      <c r="Y60" s="67">
        <v>279336.21428600739</v>
      </c>
      <c r="Z60" s="72">
        <f t="shared" si="35"/>
        <v>297488.57267863315</v>
      </c>
      <c r="AA60" s="72">
        <f t="shared" si="41"/>
        <v>978.5554729531267</v>
      </c>
      <c r="AB60" s="67">
        <v>1126.2864708884481</v>
      </c>
      <c r="AC60" s="79">
        <v>1007.8929727301656</v>
      </c>
      <c r="AD60" s="67">
        <v>916387.11500056996</v>
      </c>
      <c r="AE60" s="72">
        <f t="shared" si="36"/>
        <v>849233.97642892506</v>
      </c>
      <c r="AF60" s="72">
        <f t="shared" si="42"/>
        <v>1064.5100171071842</v>
      </c>
      <c r="AG60" s="67">
        <v>51596.097857179986</v>
      </c>
      <c r="AH60" s="72">
        <f t="shared" si="37"/>
        <v>42034.282232104997</v>
      </c>
      <c r="AI60" s="72">
        <f t="shared" si="43"/>
        <v>926.0451012841512</v>
      </c>
      <c r="AJ60" s="67">
        <v>1032.4771483084915</v>
      </c>
      <c r="AK60" s="79">
        <v>1034.7569075468859</v>
      </c>
      <c r="AL60" s="67">
        <v>437079.12928563001</v>
      </c>
      <c r="AM60" s="72">
        <f t="shared" si="38"/>
        <v>406575.56267873757</v>
      </c>
      <c r="AN60" s="72">
        <f t="shared" si="44"/>
        <v>1156.2172979868121</v>
      </c>
      <c r="AO60" s="67">
        <v>154373.36642885001</v>
      </c>
      <c r="AP60" s="72">
        <f t="shared" si="39"/>
        <v>176300.13642868001</v>
      </c>
      <c r="AQ60" s="72">
        <f t="shared" si="45"/>
        <v>701.41133985250963</v>
      </c>
      <c r="AR60" s="67">
        <v>1171.7939122939142</v>
      </c>
      <c r="AS60" s="79">
        <v>701.69712013113644</v>
      </c>
    </row>
    <row r="61" spans="1:45" x14ac:dyDescent="0.25">
      <c r="A61" s="74">
        <f t="shared" si="40"/>
        <v>45548</v>
      </c>
      <c r="B61" s="66">
        <v>1516043.5853569326</v>
      </c>
      <c r="C61" s="72">
        <f t="shared" si="26"/>
        <v>1690750.6662505353</v>
      </c>
      <c r="D61" s="66">
        <v>1166.5303770659973</v>
      </c>
      <c r="E61" s="72">
        <f t="shared" si="27"/>
        <v>1105.3882389605496</v>
      </c>
      <c r="F61" s="79">
        <f t="shared" si="4"/>
        <v>2336971.0650371052</v>
      </c>
      <c r="G61" s="66">
        <v>792859.06785731029</v>
      </c>
      <c r="H61" s="72">
        <f t="shared" si="28"/>
        <v>866525.75991095765</v>
      </c>
      <c r="I61" s="66">
        <v>1032.515911802368</v>
      </c>
      <c r="J61" s="72">
        <f t="shared" si="29"/>
        <v>1038.0697311496742</v>
      </c>
      <c r="K61" s="79">
        <v>1699456.7724601352</v>
      </c>
      <c r="L61" s="66">
        <v>472609.09964256996</v>
      </c>
      <c r="M61" s="72">
        <f t="shared" si="30"/>
        <v>550214.80982172489</v>
      </c>
      <c r="N61" s="66">
        <v>1218.0646898004379</v>
      </c>
      <c r="O61" s="72">
        <f t="shared" si="31"/>
        <v>1026.5993338593757</v>
      </c>
      <c r="P61" s="79">
        <v>545817.9785162945</v>
      </c>
      <c r="Q61" s="66">
        <v>65892.017857132305</v>
      </c>
      <c r="R61" s="72">
        <f t="shared" si="32"/>
        <v>74391.058035703521</v>
      </c>
      <c r="S61" s="66">
        <v>26.199609485937298</v>
      </c>
      <c r="T61" s="72">
        <f t="shared" si="33"/>
        <v>26.138681198158256</v>
      </c>
      <c r="U61" s="79">
        <v>91696.314060675562</v>
      </c>
      <c r="V61" s="67">
        <v>1208439.0667853528</v>
      </c>
      <c r="W61" s="72">
        <f t="shared" si="34"/>
        <v>1293900.5120539735</v>
      </c>
      <c r="X61" s="67">
        <f t="shared" si="25"/>
        <v>1187.0208837698196</v>
      </c>
      <c r="Y61" s="67">
        <v>188813.13642879226</v>
      </c>
      <c r="Z61" s="72">
        <f t="shared" si="35"/>
        <v>271622.17375011597</v>
      </c>
      <c r="AA61" s="72">
        <f t="shared" si="41"/>
        <v>1069.051445870108</v>
      </c>
      <c r="AB61" s="67">
        <v>1175.5573455470633</v>
      </c>
      <c r="AC61" s="79">
        <v>1350.264460061989</v>
      </c>
      <c r="AD61" s="67">
        <v>749337.63678586995</v>
      </c>
      <c r="AE61" s="72">
        <f t="shared" si="36"/>
        <v>822648.96812528756</v>
      </c>
      <c r="AF61" s="72">
        <f t="shared" si="42"/>
        <v>1044.6692510323164</v>
      </c>
      <c r="AG61" s="67">
        <v>43521.431071440005</v>
      </c>
      <c r="AH61" s="72">
        <f t="shared" si="37"/>
        <v>43876.791785669993</v>
      </c>
      <c r="AI61" s="72">
        <f t="shared" si="43"/>
        <v>930.00356365860512</v>
      </c>
      <c r="AJ61" s="67">
        <v>1036.4086298572506</v>
      </c>
      <c r="AK61" s="79">
        <v>969.79989869592157</v>
      </c>
      <c r="AL61" s="67">
        <v>393209.41214234999</v>
      </c>
      <c r="AM61" s="72">
        <f t="shared" si="38"/>
        <v>396860.48589298257</v>
      </c>
      <c r="AN61" s="72">
        <f t="shared" si="44"/>
        <v>1189.8581198012721</v>
      </c>
      <c r="AO61" s="67">
        <v>79399.687500219996</v>
      </c>
      <c r="AP61" s="72">
        <f t="shared" si="39"/>
        <v>153354.32392874252</v>
      </c>
      <c r="AQ61" s="72">
        <f t="shared" si="45"/>
        <v>753.26123240933737</v>
      </c>
      <c r="AR61" s="67">
        <v>1315.0816459610367</v>
      </c>
      <c r="AS61" s="79">
        <v>892.13132022719094</v>
      </c>
    </row>
    <row r="62" spans="1:45" x14ac:dyDescent="0.25">
      <c r="A62" s="74">
        <f t="shared" si="40"/>
        <v>45555</v>
      </c>
      <c r="B62" s="66">
        <v>1625109.8857139149</v>
      </c>
      <c r="C62" s="72">
        <f t="shared" si="26"/>
        <v>1653311.53544656</v>
      </c>
      <c r="D62" s="66">
        <v>1178.1892235312544</v>
      </c>
      <c r="E62" s="72">
        <f t="shared" si="27"/>
        <v>1130.8778795892138</v>
      </c>
      <c r="F62" s="79">
        <f t="shared" si="4"/>
        <v>2336971.0650371052</v>
      </c>
      <c r="G62" s="66">
        <v>890922.09285667015</v>
      </c>
      <c r="H62" s="72">
        <f t="shared" si="28"/>
        <v>870748.54598213022</v>
      </c>
      <c r="I62" s="66">
        <v>1104.28885166788</v>
      </c>
      <c r="J62" s="72">
        <f t="shared" si="29"/>
        <v>1055.45477391536</v>
      </c>
      <c r="K62" s="79">
        <v>1699456.7724601352</v>
      </c>
      <c r="L62" s="66">
        <v>486651.31785723998</v>
      </c>
      <c r="M62" s="72">
        <f t="shared" si="30"/>
        <v>523215.52080376737</v>
      </c>
      <c r="N62" s="66">
        <v>1126.5076802250926</v>
      </c>
      <c r="O62" s="72">
        <f t="shared" si="31"/>
        <v>1074.1126815026291</v>
      </c>
      <c r="P62" s="79">
        <v>545817.9785162945</v>
      </c>
      <c r="Q62" s="66">
        <v>64791.812499969121</v>
      </c>
      <c r="R62" s="72">
        <f t="shared" si="32"/>
        <v>70299.475446405675</v>
      </c>
      <c r="S62" s="66">
        <v>27.098206817218369</v>
      </c>
      <c r="T62" s="72">
        <f t="shared" si="33"/>
        <v>26.53488153047601</v>
      </c>
      <c r="U62" s="79">
        <v>91696.314060675562</v>
      </c>
      <c r="V62" s="67">
        <v>1300585.0149995082</v>
      </c>
      <c r="W62" s="72">
        <f t="shared" si="34"/>
        <v>1289869.1520536107</v>
      </c>
      <c r="X62" s="67">
        <f t="shared" si="25"/>
        <v>1176.2005182768146</v>
      </c>
      <c r="Y62" s="67">
        <v>206572.0207143391</v>
      </c>
      <c r="Z62" s="72">
        <f t="shared" si="35"/>
        <v>244693.86562509817</v>
      </c>
      <c r="AA62" s="72">
        <f t="shared" si="41"/>
        <v>1191.1164432312305</v>
      </c>
      <c r="AB62" s="67">
        <v>1174.1503354451781</v>
      </c>
      <c r="AC62" s="79">
        <v>1447.6972563773015</v>
      </c>
      <c r="AD62" s="67">
        <v>843793.09892808006</v>
      </c>
      <c r="AE62" s="72">
        <f t="shared" si="36"/>
        <v>825258.24705360504</v>
      </c>
      <c r="AF62" s="72">
        <f t="shared" si="42"/>
        <v>1057.5583509500575</v>
      </c>
      <c r="AG62" s="67">
        <v>47128.993928590004</v>
      </c>
      <c r="AH62" s="72">
        <f t="shared" si="37"/>
        <v>45490.298928525001</v>
      </c>
      <c r="AI62" s="72">
        <f t="shared" si="43"/>
        <v>1028.4837651079029</v>
      </c>
      <c r="AJ62" s="67">
        <v>1097.4205081893358</v>
      </c>
      <c r="AK62" s="79">
        <v>1243.6439259299284</v>
      </c>
      <c r="AL62" s="67">
        <v>392000.10357146</v>
      </c>
      <c r="AM62" s="72">
        <f t="shared" si="38"/>
        <v>394311.42955360003</v>
      </c>
      <c r="AN62" s="72">
        <f t="shared" si="44"/>
        <v>1207.9187494556336</v>
      </c>
      <c r="AO62" s="67">
        <v>94651.214285779992</v>
      </c>
      <c r="AP62" s="72">
        <f t="shared" si="39"/>
        <v>128904.09125016749</v>
      </c>
      <c r="AQ62" s="72">
        <f t="shared" si="45"/>
        <v>814.74057115135588</v>
      </c>
      <c r="AR62" s="67">
        <v>1177.1774882025825</v>
      </c>
      <c r="AS62" s="79">
        <v>956.07287157353528</v>
      </c>
    </row>
    <row r="63" spans="1:45" x14ac:dyDescent="0.25">
      <c r="A63" s="74">
        <f t="shared" si="40"/>
        <v>45562</v>
      </c>
      <c r="B63" s="66">
        <v>1569622.6778578428</v>
      </c>
      <c r="C63" s="72">
        <f t="shared" si="26"/>
        <v>1631206.7942859344</v>
      </c>
      <c r="D63" s="66">
        <v>1162.930388597556</v>
      </c>
      <c r="E63" s="72">
        <f t="shared" si="27"/>
        <v>1148.283240548818</v>
      </c>
      <c r="F63" s="79">
        <f t="shared" si="4"/>
        <v>2336971.0650371052</v>
      </c>
      <c r="G63" s="66">
        <v>961216.83678588015</v>
      </c>
      <c r="H63" s="72">
        <f t="shared" si="28"/>
        <v>903245.30258940277</v>
      </c>
      <c r="I63" s="66">
        <v>1100.2939981221068</v>
      </c>
      <c r="J63" s="72">
        <f t="shared" si="29"/>
        <v>1067.4242934225306</v>
      </c>
      <c r="K63" s="79">
        <v>1699456.7724601352</v>
      </c>
      <c r="L63" s="66">
        <v>380802.70535759005</v>
      </c>
      <c r="M63" s="72">
        <f t="shared" si="30"/>
        <v>482878.90464296989</v>
      </c>
      <c r="N63" s="66">
        <v>1084.9079924717664</v>
      </c>
      <c r="O63" s="72">
        <f t="shared" si="31"/>
        <v>1106.7176857821994</v>
      </c>
      <c r="P63" s="79">
        <v>545817.9785162945</v>
      </c>
      <c r="Q63" s="66">
        <v>66005.553571477707</v>
      </c>
      <c r="R63" s="72">
        <f t="shared" si="32"/>
        <v>67514.033482139144</v>
      </c>
      <c r="S63" s="66">
        <v>25.884530812344199</v>
      </c>
      <c r="T63" s="72">
        <f t="shared" si="33"/>
        <v>26.409971019767266</v>
      </c>
      <c r="U63" s="79">
        <v>91696.314060675562</v>
      </c>
      <c r="V63" s="67">
        <v>1274526.7946431173</v>
      </c>
      <c r="W63" s="72">
        <f t="shared" si="34"/>
        <v>1302595.9676785388</v>
      </c>
      <c r="X63" s="67">
        <f t="shared" si="25"/>
        <v>1163.0873606603941</v>
      </c>
      <c r="Y63" s="67">
        <v>199503.85464330766</v>
      </c>
      <c r="Z63" s="72">
        <f t="shared" si="35"/>
        <v>218556.30651811161</v>
      </c>
      <c r="AA63" s="72">
        <f t="shared" si="41"/>
        <v>1275.0378247534693</v>
      </c>
      <c r="AB63" s="67">
        <v>1176.8859666961494</v>
      </c>
      <c r="AC63" s="79">
        <v>1294.2966098444215</v>
      </c>
      <c r="AD63" s="67">
        <v>928060.91071449034</v>
      </c>
      <c r="AE63" s="72">
        <f t="shared" si="36"/>
        <v>859394.69035725261</v>
      </c>
      <c r="AF63" s="72">
        <f t="shared" si="42"/>
        <v>1070.2024783479017</v>
      </c>
      <c r="AG63" s="67">
        <v>33155.926071390008</v>
      </c>
      <c r="AH63" s="72">
        <f t="shared" si="37"/>
        <v>43850.612232150001</v>
      </c>
      <c r="AI63" s="72">
        <f t="shared" si="43"/>
        <v>1014.7758768204034</v>
      </c>
      <c r="AJ63" s="67">
        <v>1114.5036270365292</v>
      </c>
      <c r="AK63" s="79">
        <v>810.90277510887734</v>
      </c>
      <c r="AL63" s="67">
        <v>280460.33035715006</v>
      </c>
      <c r="AM63" s="72">
        <f t="shared" si="38"/>
        <v>375687.2438391475</v>
      </c>
      <c r="AN63" s="72">
        <f t="shared" si="44"/>
        <v>1203.370157472119</v>
      </c>
      <c r="AO63" s="67">
        <v>100342.37500044001</v>
      </c>
      <c r="AP63" s="72">
        <f t="shared" si="39"/>
        <v>107191.66080382249</v>
      </c>
      <c r="AQ63" s="72">
        <f t="shared" si="45"/>
        <v>871.92012938586299</v>
      </c>
      <c r="AR63" s="67">
        <v>1149.4275834309428</v>
      </c>
      <c r="AS63" s="79">
        <v>937.77920561158885</v>
      </c>
    </row>
    <row r="64" spans="1:45" x14ac:dyDescent="0.25">
      <c r="A64" s="74">
        <f t="shared" si="40"/>
        <v>45569</v>
      </c>
      <c r="B64" s="66">
        <v>1531400.2000009695</v>
      </c>
      <c r="C64" s="72">
        <f t="shared" si="26"/>
        <v>1560544.0872324151</v>
      </c>
      <c r="D64" s="66">
        <v>1124.6095900485896</v>
      </c>
      <c r="E64" s="72">
        <f t="shared" si="27"/>
        <v>1158.0648948108494</v>
      </c>
      <c r="F64" s="79">
        <f t="shared" si="4"/>
        <v>2251480.1621610387</v>
      </c>
      <c r="G64" s="66">
        <v>865914.10392923944</v>
      </c>
      <c r="H64" s="72">
        <f t="shared" si="28"/>
        <v>877728.02535727504</v>
      </c>
      <c r="I64" s="66">
        <v>1042.3685339811398</v>
      </c>
      <c r="J64" s="72">
        <f t="shared" si="29"/>
        <v>1069.8668238933737</v>
      </c>
      <c r="K64" s="79">
        <v>1706821.6915382547</v>
      </c>
      <c r="L64" s="66">
        <v>434067.26785737003</v>
      </c>
      <c r="M64" s="72">
        <f t="shared" si="30"/>
        <v>443532.59767869249</v>
      </c>
      <c r="N64" s="66">
        <v>1127.4474489801819</v>
      </c>
      <c r="O64" s="72">
        <f t="shared" si="31"/>
        <v>1139.2319528693697</v>
      </c>
      <c r="P64" s="79">
        <v>501453.02054948796</v>
      </c>
      <c r="Q64" s="66">
        <v>41626.169642889909</v>
      </c>
      <c r="R64" s="72">
        <f t="shared" si="32"/>
        <v>59578.888392867259</v>
      </c>
      <c r="S64" s="66">
        <v>26.114284594033819</v>
      </c>
      <c r="T64" s="72">
        <f t="shared" si="33"/>
        <v>26.324157927383421</v>
      </c>
      <c r="U64" s="79">
        <v>43205.450073296241</v>
      </c>
      <c r="V64" s="67">
        <v>1218045.0200006196</v>
      </c>
      <c r="W64" s="72">
        <f t="shared" si="34"/>
        <v>1250398.9741071495</v>
      </c>
      <c r="X64" s="67">
        <f t="shared" si="25"/>
        <v>1151.3745772445757</v>
      </c>
      <c r="Y64" s="67">
        <v>165188.69107176986</v>
      </c>
      <c r="Z64" s="72">
        <f t="shared" si="35"/>
        <v>190019.42571455223</v>
      </c>
      <c r="AA64" s="72">
        <f t="shared" si="41"/>
        <v>1326.0380799156233</v>
      </c>
      <c r="AB64" s="67">
        <v>1121.3429511888112</v>
      </c>
      <c r="AC64" s="79">
        <v>1211.8939933787813</v>
      </c>
      <c r="AD64" s="67">
        <v>833109.83250065963</v>
      </c>
      <c r="AE64" s="72">
        <f t="shared" si="36"/>
        <v>838575.36973227491</v>
      </c>
      <c r="AF64" s="72">
        <f t="shared" si="42"/>
        <v>1075.118013611399</v>
      </c>
      <c r="AG64" s="67">
        <v>32804.271428579996</v>
      </c>
      <c r="AH64" s="72">
        <f t="shared" si="37"/>
        <v>39152.655624999999</v>
      </c>
      <c r="AI64" s="72">
        <f t="shared" si="43"/>
        <v>966.94814385983636</v>
      </c>
      <c r="AJ64" s="67">
        <v>1052.1392893624809</v>
      </c>
      <c r="AK64" s="79">
        <v>843.44597570461804</v>
      </c>
      <c r="AL64" s="67">
        <v>343309.01785707002</v>
      </c>
      <c r="AM64" s="72">
        <f t="shared" si="38"/>
        <v>352244.71598200756</v>
      </c>
      <c r="AN64" s="72">
        <f t="shared" si="44"/>
        <v>1205.360698176192</v>
      </c>
      <c r="AO64" s="67">
        <v>90758.250000300002</v>
      </c>
      <c r="AP64" s="72">
        <f t="shared" si="39"/>
        <v>91287.881696684999</v>
      </c>
      <c r="AQ64" s="72">
        <f t="shared" si="45"/>
        <v>937.87417382196168</v>
      </c>
      <c r="AR64" s="67">
        <v>1179.7560751102062</v>
      </c>
      <c r="AS64" s="79">
        <v>965.51329787553198</v>
      </c>
    </row>
    <row r="65" spans="1:45" x14ac:dyDescent="0.25">
      <c r="A65" s="74">
        <f t="shared" si="40"/>
        <v>45576</v>
      </c>
      <c r="B65" s="66">
        <v>1294315.4417855409</v>
      </c>
      <c r="C65" s="72">
        <f t="shared" si="26"/>
        <v>1505112.0513395672</v>
      </c>
      <c r="D65" s="66">
        <v>1134.822659126771</v>
      </c>
      <c r="E65" s="72">
        <f t="shared" si="27"/>
        <v>1150.1379653260428</v>
      </c>
      <c r="F65" s="79">
        <f t="shared" si="4"/>
        <v>2187361.9850039887</v>
      </c>
      <c r="G65" s="66">
        <v>746665.47071405966</v>
      </c>
      <c r="H65" s="72">
        <f t="shared" si="28"/>
        <v>866179.62607146229</v>
      </c>
      <c r="I65" s="66">
        <v>1094.6151307882867</v>
      </c>
      <c r="J65" s="72">
        <f t="shared" si="29"/>
        <v>1085.3916286398533</v>
      </c>
      <c r="K65" s="79">
        <v>1712345.3808468443</v>
      </c>
      <c r="L65" s="66">
        <v>377228.58928586001</v>
      </c>
      <c r="M65" s="72">
        <f t="shared" si="30"/>
        <v>419687.47008951503</v>
      </c>
      <c r="N65" s="66">
        <v>1099.7918054981342</v>
      </c>
      <c r="O65" s="72">
        <f t="shared" si="31"/>
        <v>1109.6637317937939</v>
      </c>
      <c r="P65" s="79">
        <v>468179.30207438295</v>
      </c>
      <c r="Q65" s="66">
        <v>18157.794642840898</v>
      </c>
      <c r="R65" s="72">
        <f t="shared" si="32"/>
        <v>47645.332589294405</v>
      </c>
      <c r="S65" s="66">
        <v>31.523949032709893</v>
      </c>
      <c r="T65" s="72">
        <f t="shared" si="33"/>
        <v>27.655242814076569</v>
      </c>
      <c r="U65" s="79">
        <v>6837.302082761772</v>
      </c>
      <c r="V65" s="67">
        <v>1016608.4282139405</v>
      </c>
      <c r="W65" s="72">
        <f t="shared" si="34"/>
        <v>1202441.3144642962</v>
      </c>
      <c r="X65" s="67">
        <f t="shared" si="25"/>
        <v>1152.9297501174572</v>
      </c>
      <c r="Y65" s="67">
        <v>143601.2210716609</v>
      </c>
      <c r="Z65" s="72">
        <f t="shared" si="35"/>
        <v>178716.44687526938</v>
      </c>
      <c r="AA65" s="72">
        <f t="shared" si="41"/>
        <v>1258.4177237937117</v>
      </c>
      <c r="AB65" s="67">
        <v>1136.7465080410839</v>
      </c>
      <c r="AC65" s="79">
        <v>1079.7830355743429</v>
      </c>
      <c r="AD65" s="67">
        <v>713125.13357105968</v>
      </c>
      <c r="AE65" s="72">
        <f t="shared" si="36"/>
        <v>829522.2439285724</v>
      </c>
      <c r="AF65" s="72">
        <f t="shared" si="42"/>
        <v>1091.8971325875773</v>
      </c>
      <c r="AG65" s="67">
        <v>33540.337142999997</v>
      </c>
      <c r="AH65" s="72">
        <f t="shared" si="37"/>
        <v>36657.382142889997</v>
      </c>
      <c r="AI65" s="72">
        <f t="shared" si="43"/>
        <v>958.05706450138314</v>
      </c>
      <c r="AJ65" s="67">
        <v>1103.5251057619635</v>
      </c>
      <c r="AK65" s="79">
        <v>934.23558126210912</v>
      </c>
      <c r="AL65" s="67">
        <v>285325.50000003999</v>
      </c>
      <c r="AM65" s="72">
        <f t="shared" si="38"/>
        <v>325273.73794643005</v>
      </c>
      <c r="AN65" s="72">
        <f t="shared" si="44"/>
        <v>1165.3812785888074</v>
      </c>
      <c r="AO65" s="67">
        <v>91903.089285819995</v>
      </c>
      <c r="AP65" s="72">
        <f t="shared" si="39"/>
        <v>94413.732143085013</v>
      </c>
      <c r="AQ65" s="72">
        <f t="shared" si="45"/>
        <v>954.17230544698691</v>
      </c>
      <c r="AR65" s="67">
        <v>1155.163967611498</v>
      </c>
      <c r="AS65" s="79">
        <v>957.32384672729165</v>
      </c>
    </row>
    <row r="66" spans="1:45" x14ac:dyDescent="0.25">
      <c r="A66" s="74">
        <f t="shared" si="40"/>
        <v>45583</v>
      </c>
      <c r="B66" s="66">
        <v>1407423.6435710806</v>
      </c>
      <c r="C66" s="72">
        <f t="shared" si="26"/>
        <v>1450690.4908038583</v>
      </c>
      <c r="D66" s="66">
        <v>1150.371867824085</v>
      </c>
      <c r="E66" s="72">
        <f t="shared" si="27"/>
        <v>1143.1836263992504</v>
      </c>
      <c r="F66" s="79">
        <f t="shared" si="4"/>
        <v>2187361.9850039887</v>
      </c>
      <c r="G66" s="66">
        <v>859048.70928531012</v>
      </c>
      <c r="H66" s="72">
        <f t="shared" si="28"/>
        <v>858211.28017862234</v>
      </c>
      <c r="I66" s="66">
        <v>1080.8139688685728</v>
      </c>
      <c r="J66" s="72">
        <f t="shared" si="29"/>
        <v>1079.5229079400265</v>
      </c>
      <c r="K66" s="79">
        <v>1712345.3808468443</v>
      </c>
      <c r="L66" s="66">
        <v>386669.80357162002</v>
      </c>
      <c r="M66" s="72">
        <f t="shared" si="30"/>
        <v>394692.09151811001</v>
      </c>
      <c r="N66" s="66">
        <v>1219.7785601628391</v>
      </c>
      <c r="O66" s="72">
        <f t="shared" si="31"/>
        <v>1132.9814517782304</v>
      </c>
      <c r="P66" s="79">
        <v>468179.30207438295</v>
      </c>
      <c r="Q66" s="66">
        <v>16709.205357119004</v>
      </c>
      <c r="R66" s="72">
        <f t="shared" si="32"/>
        <v>35624.680803581876</v>
      </c>
      <c r="S66" s="66">
        <v>32.635166713123056</v>
      </c>
      <c r="T66" s="72">
        <f t="shared" si="33"/>
        <v>29.039482788052741</v>
      </c>
      <c r="U66" s="79">
        <v>6837.302082761772</v>
      </c>
      <c r="V66" s="67">
        <v>1145335.1542853592</v>
      </c>
      <c r="W66" s="72">
        <f t="shared" si="34"/>
        <v>1163628.849285759</v>
      </c>
      <c r="X66" s="67">
        <f t="shared" si="25"/>
        <v>1152.035618386712</v>
      </c>
      <c r="Y66" s="67">
        <v>133801.76928580902</v>
      </c>
      <c r="Z66" s="72">
        <f t="shared" si="35"/>
        <v>160523.88401813686</v>
      </c>
      <c r="AA66" s="72">
        <f t="shared" si="41"/>
        <v>1172.8455764481728</v>
      </c>
      <c r="AB66" s="67">
        <v>1153.2797509002505</v>
      </c>
      <c r="AC66" s="79">
        <v>1105.4086669951462</v>
      </c>
      <c r="AD66" s="67">
        <v>821714.6096424401</v>
      </c>
      <c r="AE66" s="72">
        <f t="shared" si="36"/>
        <v>824002.62160716241</v>
      </c>
      <c r="AF66" s="72">
        <f t="shared" si="42"/>
        <v>1091.8336391416419</v>
      </c>
      <c r="AG66" s="67">
        <v>37334.099642869987</v>
      </c>
      <c r="AH66" s="72">
        <f t="shared" si="37"/>
        <v>34208.658571459993</v>
      </c>
      <c r="AI66" s="72">
        <f t="shared" si="43"/>
        <v>850.60622350613801</v>
      </c>
      <c r="AJ66" s="67">
        <v>1097.1665344055939</v>
      </c>
      <c r="AK66" s="79">
        <v>813.84056194894765</v>
      </c>
      <c r="AL66" s="67">
        <v>306911.3392858</v>
      </c>
      <c r="AM66" s="72">
        <f t="shared" si="38"/>
        <v>304001.54687501502</v>
      </c>
      <c r="AN66" s="72">
        <f t="shared" si="44"/>
        <v>1186.8393132107956</v>
      </c>
      <c r="AO66" s="67">
        <v>79758.46428582001</v>
      </c>
      <c r="AP66" s="72">
        <f t="shared" si="39"/>
        <v>90690.544643094996</v>
      </c>
      <c r="AQ66" s="72">
        <f t="shared" si="45"/>
        <v>984.6083587894816</v>
      </c>
      <c r="AR66" s="67">
        <v>1263.009626690535</v>
      </c>
      <c r="AS66" s="79">
        <v>1077.8170849435137</v>
      </c>
    </row>
    <row r="67" spans="1:45" x14ac:dyDescent="0.25">
      <c r="A67" s="74">
        <f t="shared" si="40"/>
        <v>45590</v>
      </c>
      <c r="B67" s="66">
        <v>1426734.1807137206</v>
      </c>
      <c r="C67" s="72">
        <f t="shared" si="26"/>
        <v>1414968.3665178278</v>
      </c>
      <c r="D67" s="66">
        <v>1109.8428242301272</v>
      </c>
      <c r="E67" s="72">
        <f t="shared" si="27"/>
        <v>1129.9117353073932</v>
      </c>
      <c r="F67" s="79">
        <f t="shared" si="4"/>
        <v>2187361.9850039887</v>
      </c>
      <c r="G67" s="66">
        <v>928467.92107098992</v>
      </c>
      <c r="H67" s="72">
        <f t="shared" si="28"/>
        <v>850024.05124989967</v>
      </c>
      <c r="I67" s="66">
        <v>1047.2650810937125</v>
      </c>
      <c r="J67" s="72">
        <f t="shared" si="29"/>
        <v>1066.265678682928</v>
      </c>
      <c r="K67" s="79">
        <v>1712345.3808468443</v>
      </c>
      <c r="L67" s="66">
        <v>347893.01785691001</v>
      </c>
      <c r="M67" s="72">
        <f t="shared" si="30"/>
        <v>386464.66964294005</v>
      </c>
      <c r="N67" s="66">
        <v>1155.790756999701</v>
      </c>
      <c r="O67" s="72">
        <f t="shared" si="31"/>
        <v>1150.7021429102142</v>
      </c>
      <c r="P67" s="79">
        <v>468179.30207438295</v>
      </c>
      <c r="Q67" s="66">
        <v>18965.7857142793</v>
      </c>
      <c r="R67" s="72">
        <f t="shared" si="32"/>
        <v>23864.738839282276</v>
      </c>
      <c r="S67" s="66">
        <v>33.390467806829754</v>
      </c>
      <c r="T67" s="72">
        <f t="shared" si="33"/>
        <v>30.915967036674132</v>
      </c>
      <c r="U67" s="79">
        <v>6837.302082761772</v>
      </c>
      <c r="V67" s="67">
        <v>1170363.2207136492</v>
      </c>
      <c r="W67" s="72">
        <f t="shared" si="34"/>
        <v>1137587.955803392</v>
      </c>
      <c r="X67" s="67">
        <f t="shared" si="25"/>
        <v>1148.7121432312713</v>
      </c>
      <c r="Y67" s="67">
        <v>143929.28964280928</v>
      </c>
      <c r="Z67" s="72">
        <f t="shared" si="35"/>
        <v>146630.24276801228</v>
      </c>
      <c r="AA67" s="72">
        <f t="shared" si="41"/>
        <v>1127.9332715951384</v>
      </c>
      <c r="AB67" s="67">
        <v>1103.0221448003633</v>
      </c>
      <c r="AC67" s="79">
        <v>1114.6473904322836</v>
      </c>
      <c r="AD67" s="67">
        <v>866327.13142820995</v>
      </c>
      <c r="AE67" s="72">
        <f t="shared" si="36"/>
        <v>808569.17678559234</v>
      </c>
      <c r="AF67" s="72">
        <f t="shared" si="42"/>
        <v>1077.0920431346904</v>
      </c>
      <c r="AG67" s="67">
        <v>62140.789642780008</v>
      </c>
      <c r="AH67" s="72">
        <f t="shared" si="37"/>
        <v>41454.874464307497</v>
      </c>
      <c r="AI67" s="72">
        <f t="shared" si="43"/>
        <v>883.90896191123215</v>
      </c>
      <c r="AJ67" s="67">
        <v>1055.5372430087241</v>
      </c>
      <c r="AK67" s="79">
        <v>944.11372872925392</v>
      </c>
      <c r="AL67" s="67">
        <v>285070.30357116001</v>
      </c>
      <c r="AM67" s="72">
        <f t="shared" si="38"/>
        <v>305154.04017851752</v>
      </c>
      <c r="AN67" s="72">
        <f t="shared" si="44"/>
        <v>1197.673111465152</v>
      </c>
      <c r="AO67" s="67">
        <v>62822.71428575</v>
      </c>
      <c r="AP67" s="72">
        <f t="shared" si="39"/>
        <v>81310.629464422498</v>
      </c>
      <c r="AQ67" s="72">
        <f t="shared" si="45"/>
        <v>1003.4809537000924</v>
      </c>
      <c r="AR67" s="67">
        <v>1192.7627764483682</v>
      </c>
      <c r="AS67" s="79">
        <v>1013.2695852540322</v>
      </c>
    </row>
    <row r="68" spans="1:45" x14ac:dyDescent="0.25">
      <c r="A68" s="74">
        <f t="shared" si="40"/>
        <v>45597</v>
      </c>
      <c r="B68" s="66">
        <v>1448874.5842864022</v>
      </c>
      <c r="C68" s="72">
        <f t="shared" si="26"/>
        <v>1394336.9625891862</v>
      </c>
      <c r="D68" s="66">
        <v>1096.8916369844551</v>
      </c>
      <c r="E68" s="72">
        <f t="shared" si="27"/>
        <v>1122.9822470413596</v>
      </c>
      <c r="F68" s="79">
        <f t="shared" si="4"/>
        <v>2151499.5164291454</v>
      </c>
      <c r="G68" s="66">
        <v>1017770.9810716601</v>
      </c>
      <c r="H68" s="72">
        <f t="shared" si="28"/>
        <v>887988.27053550491</v>
      </c>
      <c r="I68" s="66">
        <v>1064.1992233237181</v>
      </c>
      <c r="J68" s="72">
        <f t="shared" si="29"/>
        <v>1071.7233510185727</v>
      </c>
      <c r="K68" s="79">
        <v>1678702.3467350905</v>
      </c>
      <c r="L68" s="66">
        <v>298634.26785755</v>
      </c>
      <c r="M68" s="72">
        <f t="shared" si="30"/>
        <v>352606.41964298504</v>
      </c>
      <c r="N68" s="66">
        <v>1074.2239850991007</v>
      </c>
      <c r="O68" s="72">
        <f t="shared" si="31"/>
        <v>1137.3962769399436</v>
      </c>
      <c r="P68" s="79">
        <v>465925.64206247707</v>
      </c>
      <c r="Q68" s="66">
        <v>20794.303571424898</v>
      </c>
      <c r="R68" s="72">
        <f t="shared" si="32"/>
        <v>18656.772321416025</v>
      </c>
      <c r="S68" s="66">
        <v>34.542032510672591</v>
      </c>
      <c r="T68" s="72">
        <f t="shared" si="33"/>
        <v>33.022904015833824</v>
      </c>
      <c r="U68" s="79">
        <v>6871.5276315774927</v>
      </c>
      <c r="V68" s="67">
        <v>1222365.747143355</v>
      </c>
      <c r="W68" s="72">
        <f t="shared" si="34"/>
        <v>1138668.1375890761</v>
      </c>
      <c r="X68" s="67">
        <f t="shared" si="25"/>
        <v>1138.1059253282551</v>
      </c>
      <c r="Y68" s="67">
        <v>135628.1089287049</v>
      </c>
      <c r="Z68" s="72">
        <f t="shared" si="35"/>
        <v>139240.09723224601</v>
      </c>
      <c r="AA68" s="72">
        <f t="shared" si="41"/>
        <v>1091.7122590603876</v>
      </c>
      <c r="AB68" s="67">
        <v>1101.3138202259502</v>
      </c>
      <c r="AC68" s="79">
        <v>1067.0099432397774</v>
      </c>
      <c r="AD68" s="67">
        <v>943578.43464309012</v>
      </c>
      <c r="AE68" s="72">
        <f t="shared" si="36"/>
        <v>836186.32732120005</v>
      </c>
      <c r="AF68" s="72">
        <f t="shared" si="42"/>
        <v>1082.8557103008652</v>
      </c>
      <c r="AG68" s="67">
        <v>74192.54642857</v>
      </c>
      <c r="AH68" s="72">
        <f t="shared" si="37"/>
        <v>51801.943214305</v>
      </c>
      <c r="AI68" s="72">
        <f t="shared" si="43"/>
        <v>908.4790252747224</v>
      </c>
      <c r="AJ68" s="67">
        <v>1075.1939580271794</v>
      </c>
      <c r="AK68" s="79">
        <v>941.7262291585788</v>
      </c>
      <c r="AL68" s="67">
        <v>257993.00892883999</v>
      </c>
      <c r="AM68" s="72">
        <f t="shared" si="38"/>
        <v>283825.03794646001</v>
      </c>
      <c r="AN68" s="72">
        <f t="shared" si="44"/>
        <v>1181.9473058140507</v>
      </c>
      <c r="AO68" s="67">
        <v>40641.258928709998</v>
      </c>
      <c r="AP68" s="72">
        <f t="shared" si="39"/>
        <v>68781.381696525001</v>
      </c>
      <c r="AQ68" s="72">
        <f t="shared" si="45"/>
        <v>978.27953842647537</v>
      </c>
      <c r="AR68" s="67">
        <v>1116.8528525058009</v>
      </c>
      <c r="AS68" s="79">
        <v>864.7076367810638</v>
      </c>
    </row>
    <row r="69" spans="1:45" x14ac:dyDescent="0.25">
      <c r="A69" s="74">
        <f t="shared" si="40"/>
        <v>45604</v>
      </c>
      <c r="B69" s="66">
        <v>1360011.6907130915</v>
      </c>
      <c r="C69" s="72">
        <f t="shared" ref="C69:C100" si="46">AVERAGE(B66:B69)</f>
        <v>1410761.0248210737</v>
      </c>
      <c r="D69" s="66">
        <v>1127.820435440919</v>
      </c>
      <c r="E69" s="72">
        <f t="shared" ref="E69:E100" si="47">AVERAGE(D66:D69)</f>
        <v>1121.2316911198966</v>
      </c>
      <c r="F69" s="79">
        <f t="shared" si="4"/>
        <v>1936324.7049800814</v>
      </c>
      <c r="G69" s="66">
        <v>856975.50892791001</v>
      </c>
      <c r="H69" s="72">
        <f t="shared" ref="H69:H100" si="48">AVERAGE(G66:G69)</f>
        <v>915565.78008896753</v>
      </c>
      <c r="I69" s="66">
        <v>1093.2949583022037</v>
      </c>
      <c r="J69" s="72">
        <f t="shared" ref="J69:J100" si="49">AVERAGE(I66:I69)</f>
        <v>1071.3933078970517</v>
      </c>
      <c r="K69" s="79">
        <v>1476844.1420645677</v>
      </c>
      <c r="L69" s="66">
        <v>399131.70535668998</v>
      </c>
      <c r="M69" s="72">
        <f t="shared" ref="M69:M100" si="50">AVERAGE(L66:L69)</f>
        <v>358082.19866069255</v>
      </c>
      <c r="N69" s="66">
        <v>1133.8968902178692</v>
      </c>
      <c r="O69" s="72">
        <f t="shared" ref="O69:O100" si="51">AVERAGE(N66:N69)</f>
        <v>1145.9225481198775</v>
      </c>
      <c r="P69" s="79">
        <v>452403.68199104187</v>
      </c>
      <c r="Q69" s="66">
        <v>14491.276785713799</v>
      </c>
      <c r="R69" s="72">
        <f t="shared" ref="R69:R100" si="52">AVERAGE(Q66:Q69)</f>
        <v>17740.142857134251</v>
      </c>
      <c r="S69" s="66">
        <v>31.030571275618414</v>
      </c>
      <c r="T69" s="72">
        <f t="shared" ref="T69:T100" si="53">AVERAGE(S66:S69)</f>
        <v>32.899559576560947</v>
      </c>
      <c r="U69" s="79">
        <v>7076.880924471815</v>
      </c>
      <c r="V69" s="67">
        <v>1153215.6028562046</v>
      </c>
      <c r="W69" s="72">
        <f t="shared" ref="W69:W100" si="54">AVERAGE(V66:V69)</f>
        <v>1172819.931249642</v>
      </c>
      <c r="X69" s="67">
        <f t="shared" si="25"/>
        <v>1132.7074226087141</v>
      </c>
      <c r="Y69" s="67">
        <v>131874.16499982376</v>
      </c>
      <c r="Z69" s="72">
        <f t="shared" ref="Z69:Z100" si="55">AVERAGE(Y66:Y69)</f>
        <v>136308.33321428674</v>
      </c>
      <c r="AA69" s="72">
        <f t="shared" si="41"/>
        <v>1090.5291558876349</v>
      </c>
      <c r="AB69" s="67">
        <v>1136.360816408391</v>
      </c>
      <c r="AC69" s="79">
        <v>1075.0506228833328</v>
      </c>
      <c r="AD69" s="67">
        <v>805118.34392788017</v>
      </c>
      <c r="AE69" s="72">
        <f t="shared" ref="AE69:AE100" si="56">AVERAGE(AD66:AD69)</f>
        <v>859184.62991040514</v>
      </c>
      <c r="AF69" s="72">
        <f t="shared" si="42"/>
        <v>1084.2169501680391</v>
      </c>
      <c r="AG69" s="67">
        <v>51857.165000029992</v>
      </c>
      <c r="AH69" s="72">
        <f t="shared" ref="AH69:AH100" si="57">AVERAGE(AG66:AG69)</f>
        <v>56381.150178562493</v>
      </c>
      <c r="AI69" s="72">
        <f t="shared" si="43"/>
        <v>899.05646503511116</v>
      </c>
      <c r="AJ69" s="67">
        <v>1108.970065230659</v>
      </c>
      <c r="AK69" s="79">
        <v>896.54534030366403</v>
      </c>
      <c r="AL69" s="67">
        <v>333605.98214260995</v>
      </c>
      <c r="AM69" s="72">
        <f t="shared" ref="AM69:AM100" si="58">AVERAGE(AL66:AL69)</f>
        <v>295895.1584821025</v>
      </c>
      <c r="AN69" s="72">
        <f t="shared" si="44"/>
        <v>1182.7448400766361</v>
      </c>
      <c r="AO69" s="67">
        <v>65525.723214079997</v>
      </c>
      <c r="AP69" s="72">
        <f t="shared" ref="AP69:AP100" si="59">AVERAGE(AO66:AO69)</f>
        <v>62187.04017859001</v>
      </c>
      <c r="AQ69" s="72">
        <f t="shared" si="45"/>
        <v>994.90843304965244</v>
      </c>
      <c r="AR69" s="67">
        <v>1158.3541046618402</v>
      </c>
      <c r="AS69" s="79">
        <v>1023.83942522</v>
      </c>
    </row>
    <row r="70" spans="1:45" x14ac:dyDescent="0.25">
      <c r="A70" s="74">
        <f t="shared" ref="A70:A101" si="60">A69+7</f>
        <v>45611</v>
      </c>
      <c r="B70" s="66">
        <v>1391741.3417860444</v>
      </c>
      <c r="C70" s="72">
        <f t="shared" si="46"/>
        <v>1406840.4493748148</v>
      </c>
      <c r="D70" s="66">
        <v>1107.9412939641713</v>
      </c>
      <c r="E70" s="72">
        <f t="shared" si="47"/>
        <v>1110.6240476549183</v>
      </c>
      <c r="F70" s="79">
        <f t="shared" ref="F70:F109" si="61">K70+P70+U70</f>
        <v>1936324.7049800814</v>
      </c>
      <c r="G70" s="66">
        <v>878854.53678599012</v>
      </c>
      <c r="H70" s="72">
        <f t="shared" si="48"/>
        <v>920517.23696413753</v>
      </c>
      <c r="I70" s="66">
        <v>1092.0309446126396</v>
      </c>
      <c r="J70" s="72">
        <f t="shared" si="49"/>
        <v>1074.1975518330685</v>
      </c>
      <c r="K70" s="79">
        <v>1476844.1420645677</v>
      </c>
      <c r="L70" s="66">
        <v>401171.91964296997</v>
      </c>
      <c r="M70" s="72">
        <f t="shared" si="50"/>
        <v>361707.72767853003</v>
      </c>
      <c r="N70" s="66">
        <v>1058.5011072373877</v>
      </c>
      <c r="O70" s="72">
        <f t="shared" si="51"/>
        <v>1105.6031848885145</v>
      </c>
      <c r="P70" s="79">
        <v>452403.68199104187</v>
      </c>
      <c r="Q70" s="66">
        <v>15958.142857148699</v>
      </c>
      <c r="R70" s="72">
        <f t="shared" si="52"/>
        <v>17552.377232141676</v>
      </c>
      <c r="S70" s="66">
        <v>32.83568489125247</v>
      </c>
      <c r="T70" s="72">
        <f t="shared" si="53"/>
        <v>32.949689121093307</v>
      </c>
      <c r="U70" s="79">
        <v>7076.880924471815</v>
      </c>
      <c r="V70" s="67">
        <v>1183477.6996432489</v>
      </c>
      <c r="W70" s="72">
        <f t="shared" si="54"/>
        <v>1182355.5675891144</v>
      </c>
      <c r="X70" s="67">
        <f t="shared" si="25"/>
        <v>1124.3840006400835</v>
      </c>
      <c r="Y70" s="67">
        <v>128465.04250000871</v>
      </c>
      <c r="Z70" s="72">
        <f t="shared" si="55"/>
        <v>134974.15151783667</v>
      </c>
      <c r="AA70" s="72">
        <f t="shared" si="41"/>
        <v>1065.4023092154766</v>
      </c>
      <c r="AB70" s="67">
        <v>1118.6220129157341</v>
      </c>
      <c r="AC70" s="79">
        <v>1004.9012803065121</v>
      </c>
      <c r="AD70" s="67">
        <v>826310.11035741982</v>
      </c>
      <c r="AE70" s="72">
        <f t="shared" si="56"/>
        <v>860333.50508915004</v>
      </c>
      <c r="AF70" s="72">
        <f t="shared" si="42"/>
        <v>1088.7208054816538</v>
      </c>
      <c r="AG70" s="67">
        <v>52544.426428570005</v>
      </c>
      <c r="AH70" s="72">
        <f t="shared" si="57"/>
        <v>60183.731874987498</v>
      </c>
      <c r="AI70" s="72">
        <f t="shared" si="43"/>
        <v>901.41186848139466</v>
      </c>
      <c r="AJ70" s="67">
        <v>1115.1819556600522</v>
      </c>
      <c r="AK70" s="79">
        <v>823.26217573408167</v>
      </c>
      <c r="AL70" s="67">
        <v>341209.44642867998</v>
      </c>
      <c r="AM70" s="72">
        <f t="shared" si="58"/>
        <v>304469.68526782247</v>
      </c>
      <c r="AN70" s="72">
        <f t="shared" si="44"/>
        <v>1136.9366157051732</v>
      </c>
      <c r="AO70" s="67">
        <v>59962.473214289996</v>
      </c>
      <c r="AP70" s="72">
        <f t="shared" si="59"/>
        <v>57238.042410707494</v>
      </c>
      <c r="AQ70" s="72">
        <f t="shared" si="45"/>
        <v>963.40048409270253</v>
      </c>
      <c r="AR70" s="67">
        <v>1079.7767292046835</v>
      </c>
      <c r="AS70" s="79">
        <v>951.78528911571425</v>
      </c>
    </row>
    <row r="71" spans="1:45" x14ac:dyDescent="0.25">
      <c r="A71" s="74">
        <f t="shared" si="60"/>
        <v>45618</v>
      </c>
      <c r="B71" s="66">
        <v>1671203.3053569575</v>
      </c>
      <c r="C71" s="72">
        <f t="shared" si="46"/>
        <v>1467957.7305356241</v>
      </c>
      <c r="D71" s="66">
        <v>1131.034649217929</v>
      </c>
      <c r="E71" s="72">
        <f t="shared" si="47"/>
        <v>1115.9220039018685</v>
      </c>
      <c r="F71" s="79">
        <f t="shared" si="61"/>
        <v>1936324.7049800814</v>
      </c>
      <c r="G71" s="66">
        <v>1140288.5360709599</v>
      </c>
      <c r="H71" s="72">
        <f t="shared" si="48"/>
        <v>973472.3907141299</v>
      </c>
      <c r="I71" s="66">
        <v>1121.0011733852236</v>
      </c>
      <c r="J71" s="72">
        <f t="shared" si="49"/>
        <v>1092.6315749059461</v>
      </c>
      <c r="K71" s="79">
        <v>1476844.1420645677</v>
      </c>
      <c r="L71" s="66">
        <v>427772.84821454994</v>
      </c>
      <c r="M71" s="72">
        <f t="shared" si="50"/>
        <v>381677.68526793999</v>
      </c>
      <c r="N71" s="66">
        <v>1085.7178888694161</v>
      </c>
      <c r="O71" s="72">
        <f t="shared" si="51"/>
        <v>1088.0849678559434</v>
      </c>
      <c r="P71" s="79">
        <v>452403.68199104187</v>
      </c>
      <c r="Q71" s="66">
        <v>16384.383928596199</v>
      </c>
      <c r="R71" s="72">
        <f t="shared" si="52"/>
        <v>16907.026785720896</v>
      </c>
      <c r="S71" s="66">
        <v>31.089912577981401</v>
      </c>
      <c r="T71" s="72">
        <f t="shared" si="53"/>
        <v>32.374550313881223</v>
      </c>
      <c r="U71" s="79">
        <v>7076.880924471815</v>
      </c>
      <c r="V71" s="67">
        <v>1401994.5600002364</v>
      </c>
      <c r="W71" s="72">
        <f t="shared" si="54"/>
        <v>1240263.4024107612</v>
      </c>
      <c r="X71" s="67">
        <f t="shared" si="25"/>
        <v>1129.7623863891747</v>
      </c>
      <c r="Y71" s="67">
        <v>198835.59214246616</v>
      </c>
      <c r="Z71" s="72">
        <f t="shared" si="55"/>
        <v>148700.72714275087</v>
      </c>
      <c r="AA71" s="72">
        <f t="shared" si="41"/>
        <v>1030.5993671531796</v>
      </c>
      <c r="AB71" s="67">
        <v>1158.9916514324505</v>
      </c>
      <c r="AC71" s="79">
        <v>975.4356221830966</v>
      </c>
      <c r="AD71" s="67">
        <v>1044250.3903569499</v>
      </c>
      <c r="AE71" s="72">
        <f t="shared" si="56"/>
        <v>904814.31982133503</v>
      </c>
      <c r="AF71" s="72">
        <f t="shared" si="42"/>
        <v>1113.4581072107048</v>
      </c>
      <c r="AG71" s="67">
        <v>96038.145714010025</v>
      </c>
      <c r="AH71" s="72">
        <f t="shared" si="57"/>
        <v>68658.070892795004</v>
      </c>
      <c r="AI71" s="72">
        <f t="shared" si="43"/>
        <v>878.44092915531621</v>
      </c>
      <c r="AJ71" s="67">
        <v>1154.4864499249286</v>
      </c>
      <c r="AK71" s="79">
        <v>852.22997142494035</v>
      </c>
      <c r="AL71" s="67">
        <v>341359.78571468999</v>
      </c>
      <c r="AM71" s="72">
        <f t="shared" si="58"/>
        <v>318542.05580370501</v>
      </c>
      <c r="AN71" s="72">
        <f t="shared" si="44"/>
        <v>1119.4694295821355</v>
      </c>
      <c r="AO71" s="67">
        <v>86413.062499860011</v>
      </c>
      <c r="AP71" s="72">
        <f t="shared" si="59"/>
        <v>63135.629464234997</v>
      </c>
      <c r="AQ71" s="72">
        <f t="shared" si="45"/>
        <v>950.1193725010279</v>
      </c>
      <c r="AR71" s="67">
        <v>1122.8940319562171</v>
      </c>
      <c r="AS71" s="79">
        <v>960.14513888733347</v>
      </c>
    </row>
    <row r="72" spans="1:45" x14ac:dyDescent="0.25">
      <c r="A72" s="74">
        <f t="shared" si="60"/>
        <v>45625</v>
      </c>
      <c r="B72" s="66">
        <v>1603530.5125003839</v>
      </c>
      <c r="C72" s="72">
        <f t="shared" si="46"/>
        <v>1506621.7125891193</v>
      </c>
      <c r="D72" s="66">
        <v>1093.1890119096172</v>
      </c>
      <c r="E72" s="72">
        <f t="shared" si="47"/>
        <v>1114.9963476331591</v>
      </c>
      <c r="F72" s="79">
        <f t="shared" si="61"/>
        <v>1936324.7049800814</v>
      </c>
      <c r="G72" s="66">
        <v>1183254.0621432196</v>
      </c>
      <c r="H72" s="72">
        <f t="shared" si="48"/>
        <v>1014843.16098202</v>
      </c>
      <c r="I72" s="66">
        <v>1110.9595131868386</v>
      </c>
      <c r="J72" s="72">
        <f t="shared" si="49"/>
        <v>1104.3216473717262</v>
      </c>
      <c r="K72" s="79">
        <v>1476844.1420645677</v>
      </c>
      <c r="L72" s="66">
        <v>343566.95535708999</v>
      </c>
      <c r="M72" s="72">
        <f t="shared" si="50"/>
        <v>392910.85714282503</v>
      </c>
      <c r="N72" s="66">
        <v>967.79424044250698</v>
      </c>
      <c r="O72" s="72">
        <f t="shared" si="51"/>
        <v>1061.4775316917949</v>
      </c>
      <c r="P72" s="79">
        <v>452403.68199104187</v>
      </c>
      <c r="Q72" s="66">
        <v>16228.589285723401</v>
      </c>
      <c r="R72" s="72">
        <f t="shared" si="52"/>
        <v>15765.598214295525</v>
      </c>
      <c r="S72" s="66">
        <v>31.450754429696513</v>
      </c>
      <c r="T72" s="72">
        <f t="shared" si="53"/>
        <v>31.601730793637199</v>
      </c>
      <c r="U72" s="79">
        <v>7076.880924471815</v>
      </c>
      <c r="V72" s="67">
        <v>1415873.1610720826</v>
      </c>
      <c r="W72" s="72">
        <f t="shared" si="54"/>
        <v>1288640.2558929431</v>
      </c>
      <c r="X72" s="67">
        <f t="shared" si="25"/>
        <v>1128.3550455073062</v>
      </c>
      <c r="Y72" s="67">
        <v>143405.03499967349</v>
      </c>
      <c r="Z72" s="72">
        <f t="shared" si="55"/>
        <v>150644.95866049302</v>
      </c>
      <c r="AA72" s="72">
        <f t="shared" ref="AA72:AA103" si="62">AVERAGE(AC69:AC72)</f>
        <v>980.08725197095714</v>
      </c>
      <c r="AB72" s="67">
        <v>1126.8951218680043</v>
      </c>
      <c r="AC72" s="79">
        <v>864.96148251088709</v>
      </c>
      <c r="AD72" s="67">
        <v>1112892.8396433701</v>
      </c>
      <c r="AE72" s="72">
        <f t="shared" si="56"/>
        <v>947142.92107140506</v>
      </c>
      <c r="AF72" s="72">
        <f t="shared" ref="AF72:AF103" si="63">AVERAGE(AJ69:AJ72)</f>
        <v>1134.0657996343612</v>
      </c>
      <c r="AG72" s="67">
        <v>70361.222499849988</v>
      </c>
      <c r="AH72" s="72">
        <f t="shared" si="57"/>
        <v>67700.239910614997</v>
      </c>
      <c r="AI72" s="72">
        <f t="shared" ref="AI72:AI103" si="64">AVERAGE(AK69:AK72)</f>
        <v>812.61158955731685</v>
      </c>
      <c r="AJ72" s="67">
        <v>1157.6247277218047</v>
      </c>
      <c r="AK72" s="79">
        <v>678.40887076658134</v>
      </c>
      <c r="AL72" s="67">
        <v>286751.73214298999</v>
      </c>
      <c r="AM72" s="72">
        <f t="shared" si="58"/>
        <v>325731.73660724249</v>
      </c>
      <c r="AN72" s="72">
        <f t="shared" ref="AN72:AN103" si="65">AVERAGE(AR69:AR72)</f>
        <v>1084.0927233799964</v>
      </c>
      <c r="AO72" s="67">
        <v>56815.223214100006</v>
      </c>
      <c r="AP72" s="72">
        <f t="shared" si="59"/>
        <v>67179.120535582508</v>
      </c>
      <c r="AQ72" s="72">
        <f t="shared" ref="AQ72:AQ103" si="66">AVERAGE(AS69:AS72)</f>
        <v>966.79173877338485</v>
      </c>
      <c r="AR72" s="67">
        <v>975.34602769724484</v>
      </c>
      <c r="AS72" s="79">
        <v>931.39710187049195</v>
      </c>
    </row>
    <row r="73" spans="1:45" x14ac:dyDescent="0.25">
      <c r="A73" s="74">
        <f t="shared" si="60"/>
        <v>45632</v>
      </c>
      <c r="B73" s="66">
        <v>1711679.199285463</v>
      </c>
      <c r="C73" s="72">
        <f t="shared" si="46"/>
        <v>1594538.589732212</v>
      </c>
      <c r="D73" s="66">
        <v>1105.1537349577854</v>
      </c>
      <c r="E73" s="72">
        <f t="shared" si="47"/>
        <v>1109.3296725123757</v>
      </c>
      <c r="F73" s="79">
        <f t="shared" si="61"/>
        <v>1690950.9844340791</v>
      </c>
      <c r="G73" s="66">
        <v>1214129.1564283101</v>
      </c>
      <c r="H73" s="72">
        <f t="shared" si="48"/>
        <v>1104131.5728571201</v>
      </c>
      <c r="I73" s="66">
        <v>1093.8586487469718</v>
      </c>
      <c r="J73" s="72">
        <f t="shared" si="49"/>
        <v>1104.4625699829185</v>
      </c>
      <c r="K73" s="79">
        <v>1280989.8588068448</v>
      </c>
      <c r="L73" s="66">
        <v>416885.46428571997</v>
      </c>
      <c r="M73" s="72">
        <f t="shared" si="50"/>
        <v>397349.29687508248</v>
      </c>
      <c r="N73" s="66">
        <v>1088.4737970906526</v>
      </c>
      <c r="O73" s="72">
        <f t="shared" si="51"/>
        <v>1050.1217584099909</v>
      </c>
      <c r="P73" s="79">
        <v>402482.23178180668</v>
      </c>
      <c r="Q73" s="66">
        <v>16008.651785723097</v>
      </c>
      <c r="R73" s="72">
        <f t="shared" si="52"/>
        <v>16144.94196429785</v>
      </c>
      <c r="S73" s="66">
        <v>29.212868222122442</v>
      </c>
      <c r="T73" s="72">
        <f t="shared" si="53"/>
        <v>31.147305030263205</v>
      </c>
      <c r="U73" s="79">
        <v>7478.8938454275558</v>
      </c>
      <c r="V73" s="67">
        <v>1488825.3892855633</v>
      </c>
      <c r="W73" s="72">
        <f t="shared" si="54"/>
        <v>1372542.7025002828</v>
      </c>
      <c r="X73" s="67">
        <f t="shared" si="25"/>
        <v>1123.7317899425432</v>
      </c>
      <c r="Y73" s="67">
        <v>176606.53499991307</v>
      </c>
      <c r="Z73" s="72">
        <f t="shared" si="55"/>
        <v>161828.05116051534</v>
      </c>
      <c r="AA73" s="72">
        <f t="shared" si="62"/>
        <v>966.75217474557428</v>
      </c>
      <c r="AB73" s="67">
        <v>1120.9169619469101</v>
      </c>
      <c r="AC73" s="79">
        <v>1021.7103139818013</v>
      </c>
      <c r="AD73" s="67">
        <v>1151785.7196425602</v>
      </c>
      <c r="AE73" s="72">
        <f t="shared" si="56"/>
        <v>1033809.7650000749</v>
      </c>
      <c r="AF73" s="72">
        <f t="shared" si="63"/>
        <v>1135.2586657021461</v>
      </c>
      <c r="AG73" s="67">
        <v>62343.436785750004</v>
      </c>
      <c r="AH73" s="72">
        <f t="shared" si="57"/>
        <v>70321.807857045002</v>
      </c>
      <c r="AI73" s="72">
        <f t="shared" si="64"/>
        <v>794.11574777750411</v>
      </c>
      <c r="AJ73" s="67">
        <v>1113.7415295017988</v>
      </c>
      <c r="AK73" s="79">
        <v>822.56197318441332</v>
      </c>
      <c r="AL73" s="67">
        <v>318631.01785727992</v>
      </c>
      <c r="AM73" s="72">
        <f t="shared" si="58"/>
        <v>321987.99553590995</v>
      </c>
      <c r="AN73" s="72">
        <f t="shared" si="65"/>
        <v>1072.05734865816</v>
      </c>
      <c r="AO73" s="67">
        <v>98254.446428439987</v>
      </c>
      <c r="AP73" s="72">
        <f t="shared" si="59"/>
        <v>75361.301339172496</v>
      </c>
      <c r="AQ73" s="72">
        <f t="shared" si="66"/>
        <v>966.70283670911408</v>
      </c>
      <c r="AR73" s="67">
        <v>1110.2126057744945</v>
      </c>
      <c r="AS73" s="79">
        <v>1023.4838169629165</v>
      </c>
    </row>
    <row r="74" spans="1:45" x14ac:dyDescent="0.25">
      <c r="A74" s="74">
        <f t="shared" si="60"/>
        <v>45639</v>
      </c>
      <c r="B74" s="66">
        <v>1504586.6692860525</v>
      </c>
      <c r="C74" s="72">
        <f t="shared" si="46"/>
        <v>1622749.9216072143</v>
      </c>
      <c r="D74" s="66">
        <v>1096.5232426925563</v>
      </c>
      <c r="E74" s="72">
        <f t="shared" si="47"/>
        <v>1106.475159694472</v>
      </c>
      <c r="F74" s="79">
        <f t="shared" si="61"/>
        <v>1650055.3643430783</v>
      </c>
      <c r="G74" s="66">
        <v>1074605.0817860528</v>
      </c>
      <c r="H74" s="72">
        <f t="shared" si="48"/>
        <v>1153069.2091071354</v>
      </c>
      <c r="I74" s="66">
        <v>1095.0785503247944</v>
      </c>
      <c r="J74" s="72">
        <f t="shared" si="49"/>
        <v>1105.2244714109572</v>
      </c>
      <c r="K74" s="79">
        <v>1248347.4782638908</v>
      </c>
      <c r="L74" s="66">
        <v>363732.94642854994</v>
      </c>
      <c r="M74" s="72">
        <f t="shared" si="50"/>
        <v>387989.55357147747</v>
      </c>
      <c r="N74" s="66">
        <v>1045.2096161739942</v>
      </c>
      <c r="O74" s="72">
        <f t="shared" si="51"/>
        <v>1046.7988856441425</v>
      </c>
      <c r="P74" s="79">
        <v>394161.99008026742</v>
      </c>
      <c r="Q74" s="66">
        <v>12765.0178571456</v>
      </c>
      <c r="R74" s="72">
        <f t="shared" si="52"/>
        <v>15346.660714297073</v>
      </c>
      <c r="S74" s="66">
        <v>27.689843507908027</v>
      </c>
      <c r="T74" s="72">
        <f t="shared" si="53"/>
        <v>29.860844684427093</v>
      </c>
      <c r="U74" s="79">
        <v>7545.8959989201785</v>
      </c>
      <c r="V74" s="67">
        <v>1320917.8853577878</v>
      </c>
      <c r="W74" s="72">
        <f t="shared" si="54"/>
        <v>1406902.7489289176</v>
      </c>
      <c r="X74" s="67">
        <f t="shared" si="25"/>
        <v>1126.3117861505627</v>
      </c>
      <c r="Y74" s="67">
        <v>142950.17857110556</v>
      </c>
      <c r="Z74" s="72">
        <f t="shared" si="55"/>
        <v>165449.33517828956</v>
      </c>
      <c r="AA74" s="72">
        <f t="shared" si="62"/>
        <v>949.77172543295228</v>
      </c>
      <c r="AB74" s="67">
        <v>1121.0821182564991</v>
      </c>
      <c r="AC74" s="79">
        <v>936.97948305602415</v>
      </c>
      <c r="AD74" s="67">
        <v>1015356.697857673</v>
      </c>
      <c r="AE74" s="72">
        <f t="shared" si="56"/>
        <v>1081071.4118751383</v>
      </c>
      <c r="AF74" s="72">
        <f t="shared" si="63"/>
        <v>1134.9495387420927</v>
      </c>
      <c r="AG74" s="67">
        <v>59248.383928380012</v>
      </c>
      <c r="AH74" s="72">
        <f t="shared" si="57"/>
        <v>71997.797231997509</v>
      </c>
      <c r="AI74" s="72">
        <f t="shared" si="64"/>
        <v>800.48289745921727</v>
      </c>
      <c r="AJ74" s="67">
        <v>1113.9454478198386</v>
      </c>
      <c r="AK74" s="79">
        <v>848.73077446093384</v>
      </c>
      <c r="AL74" s="67">
        <v>292796.16964297002</v>
      </c>
      <c r="AM74" s="72">
        <f t="shared" si="58"/>
        <v>309884.67633948248</v>
      </c>
      <c r="AN74" s="72">
        <f t="shared" si="65"/>
        <v>1077.2975363221865</v>
      </c>
      <c r="AO74" s="67">
        <v>70936.776785580005</v>
      </c>
      <c r="AP74" s="72">
        <f t="shared" si="59"/>
        <v>78104.877231994993</v>
      </c>
      <c r="AQ74" s="72">
        <f t="shared" si="66"/>
        <v>945.02717536183184</v>
      </c>
      <c r="AR74" s="67">
        <v>1100.7374798607896</v>
      </c>
      <c r="AS74" s="79">
        <v>865.08264372658539</v>
      </c>
    </row>
    <row r="75" spans="1:45" x14ac:dyDescent="0.25">
      <c r="A75" s="74">
        <f t="shared" si="60"/>
        <v>45646</v>
      </c>
      <c r="B75" s="66">
        <v>1566394.2835717204</v>
      </c>
      <c r="C75" s="72">
        <f t="shared" si="46"/>
        <v>1596547.6661609048</v>
      </c>
      <c r="D75" s="66">
        <v>1128.8314919371057</v>
      </c>
      <c r="E75" s="72">
        <f t="shared" si="47"/>
        <v>1105.9243703742661</v>
      </c>
      <c r="F75" s="79">
        <f t="shared" si="61"/>
        <v>1650055.3643430783</v>
      </c>
      <c r="G75" s="66">
        <v>1084407.7996429801</v>
      </c>
      <c r="H75" s="72">
        <f t="shared" si="48"/>
        <v>1139099.0250001405</v>
      </c>
      <c r="I75" s="66">
        <v>1122.1743466664789</v>
      </c>
      <c r="J75" s="72">
        <f t="shared" si="49"/>
        <v>1105.5177647312707</v>
      </c>
      <c r="K75" s="79">
        <v>1248347.4782638908</v>
      </c>
      <c r="L75" s="66">
        <v>413682.31250011997</v>
      </c>
      <c r="M75" s="72">
        <f t="shared" si="50"/>
        <v>384466.91964286997</v>
      </c>
      <c r="N75" s="66">
        <v>1080.1104765016187</v>
      </c>
      <c r="O75" s="72">
        <f t="shared" si="51"/>
        <v>1045.3970325521932</v>
      </c>
      <c r="P75" s="79">
        <v>394161.99008026742</v>
      </c>
      <c r="Q75" s="66">
        <v>19454.357142884899</v>
      </c>
      <c r="R75" s="72">
        <f t="shared" si="52"/>
        <v>16114.154017869248</v>
      </c>
      <c r="S75" s="66">
        <v>36.093426981233577</v>
      </c>
      <c r="T75" s="72">
        <f t="shared" si="53"/>
        <v>31.111723285240139</v>
      </c>
      <c r="U75" s="79">
        <v>7545.8959989201785</v>
      </c>
      <c r="V75" s="67">
        <v>1383947.6417859558</v>
      </c>
      <c r="W75" s="72">
        <f t="shared" si="54"/>
        <v>1402391.0193753473</v>
      </c>
      <c r="X75" s="67">
        <f t="shared" si="25"/>
        <v>1134.4247648990952</v>
      </c>
      <c r="Y75" s="67">
        <v>153051.18464291492</v>
      </c>
      <c r="Z75" s="72">
        <f t="shared" si="55"/>
        <v>154003.23330340176</v>
      </c>
      <c r="AA75" s="72">
        <f t="shared" si="62"/>
        <v>949.23867424842933</v>
      </c>
      <c r="AB75" s="67">
        <v>1158.1046714656757</v>
      </c>
      <c r="AC75" s="79">
        <v>973.30341744500481</v>
      </c>
      <c r="AD75" s="67">
        <v>1024231.29357159</v>
      </c>
      <c r="AE75" s="72">
        <f t="shared" si="56"/>
        <v>1076066.6376787983</v>
      </c>
      <c r="AF75" s="72">
        <f t="shared" si="63"/>
        <v>1133.8545544183244</v>
      </c>
      <c r="AG75" s="67">
        <v>60176.506071389995</v>
      </c>
      <c r="AH75" s="72">
        <f t="shared" si="57"/>
        <v>63032.387321342503</v>
      </c>
      <c r="AI75" s="72">
        <f t="shared" si="64"/>
        <v>785.91825375218264</v>
      </c>
      <c r="AJ75" s="67">
        <v>1150.1065126298554</v>
      </c>
      <c r="AK75" s="79">
        <v>793.97139659680215</v>
      </c>
      <c r="AL75" s="67">
        <v>340261.99107147998</v>
      </c>
      <c r="AM75" s="72">
        <f t="shared" si="58"/>
        <v>309610.22767867998</v>
      </c>
      <c r="AN75" s="72">
        <f t="shared" si="65"/>
        <v>1077.3182453888087</v>
      </c>
      <c r="AO75" s="67">
        <v>73420.321428639989</v>
      </c>
      <c r="AP75" s="72">
        <f t="shared" si="59"/>
        <v>74856.691964189988</v>
      </c>
      <c r="AQ75" s="72">
        <f t="shared" si="66"/>
        <v>934.42939510449844</v>
      </c>
      <c r="AR75" s="67">
        <v>1122.9768682227061</v>
      </c>
      <c r="AS75" s="79">
        <v>917.75401785799988</v>
      </c>
    </row>
    <row r="76" spans="1:45" x14ac:dyDescent="0.25">
      <c r="A76" s="74">
        <f t="shared" si="60"/>
        <v>45653</v>
      </c>
      <c r="B76" s="66">
        <v>1190754.5110706347</v>
      </c>
      <c r="C76" s="72">
        <f t="shared" si="46"/>
        <v>1493353.6658034674</v>
      </c>
      <c r="D76" s="66">
        <v>1159.9318382815825</v>
      </c>
      <c r="E76" s="72">
        <f t="shared" si="47"/>
        <v>1122.6100769672576</v>
      </c>
      <c r="F76" s="79">
        <f t="shared" si="61"/>
        <v>1650055.3643430783</v>
      </c>
      <c r="G76" s="66">
        <v>863986.09321353014</v>
      </c>
      <c r="H76" s="72">
        <f t="shared" si="48"/>
        <v>1059282.0327677182</v>
      </c>
      <c r="I76" s="66">
        <v>1138.4489899578148</v>
      </c>
      <c r="J76" s="72">
        <f t="shared" si="49"/>
        <v>1112.3901339240151</v>
      </c>
      <c r="K76" s="79">
        <v>1248347.4782638908</v>
      </c>
      <c r="L76" s="66">
        <v>256421.15178566996</v>
      </c>
      <c r="M76" s="72">
        <f t="shared" si="50"/>
        <v>362680.4687500149</v>
      </c>
      <c r="N76" s="66">
        <v>1077.3997974187814</v>
      </c>
      <c r="O76" s="72">
        <f t="shared" si="51"/>
        <v>1072.7984217962617</v>
      </c>
      <c r="P76" s="79">
        <v>394161.99008026742</v>
      </c>
      <c r="Q76" s="66">
        <v>37916.67857142631</v>
      </c>
      <c r="R76" s="72">
        <f t="shared" si="52"/>
        <v>21536.176339294976</v>
      </c>
      <c r="S76" s="66">
        <v>40.946737118170958</v>
      </c>
      <c r="T76" s="72">
        <f t="shared" si="53"/>
        <v>33.485718957358756</v>
      </c>
      <c r="U76" s="79">
        <v>7545.8959989201785</v>
      </c>
      <c r="V76" s="67">
        <v>1019662.376785126</v>
      </c>
      <c r="W76" s="72">
        <f t="shared" si="54"/>
        <v>1303338.3233036082</v>
      </c>
      <c r="X76" s="67">
        <f t="shared" ref="X76:X109" si="67">AVERAGE(AB70:AB76)</f>
        <v>1143.7835867688957</v>
      </c>
      <c r="Y76" s="67">
        <v>176578.22535692633</v>
      </c>
      <c r="Z76" s="72">
        <f t="shared" si="55"/>
        <v>162296.53089271497</v>
      </c>
      <c r="AA76" s="72">
        <f t="shared" si="62"/>
        <v>1014.0998325475765</v>
      </c>
      <c r="AB76" s="67">
        <v>1201.8725694969953</v>
      </c>
      <c r="AC76" s="79">
        <v>1124.4061157074757</v>
      </c>
      <c r="AD76" s="67">
        <v>800017.48392806982</v>
      </c>
      <c r="AE76" s="72">
        <f t="shared" si="56"/>
        <v>997847.7987499733</v>
      </c>
      <c r="AF76" s="72">
        <f t="shared" si="63"/>
        <v>1138.9473938302381</v>
      </c>
      <c r="AG76" s="67">
        <v>63968.609285460007</v>
      </c>
      <c r="AH76" s="72">
        <f t="shared" si="57"/>
        <v>61434.234017745002</v>
      </c>
      <c r="AI76" s="72">
        <f t="shared" si="64"/>
        <v>816.76712112708492</v>
      </c>
      <c r="AJ76" s="67">
        <v>1177.9960853694595</v>
      </c>
      <c r="AK76" s="79">
        <v>801.80434026619037</v>
      </c>
      <c r="AL76" s="67">
        <v>181728.21428562998</v>
      </c>
      <c r="AM76" s="72">
        <f t="shared" si="58"/>
        <v>283354.34821433999</v>
      </c>
      <c r="AN76" s="72">
        <f t="shared" si="65"/>
        <v>1108.8275176851489</v>
      </c>
      <c r="AO76" s="67">
        <v>74692.937500040003</v>
      </c>
      <c r="AP76" s="72">
        <f t="shared" si="59"/>
        <v>79326.120535675</v>
      </c>
      <c r="AQ76" s="72">
        <f t="shared" si="66"/>
        <v>957.37785080139599</v>
      </c>
      <c r="AR76" s="67">
        <v>1101.3831168826059</v>
      </c>
      <c r="AS76" s="79">
        <v>1023.1909246580823</v>
      </c>
    </row>
    <row r="77" spans="1:45" x14ac:dyDescent="0.25">
      <c r="A77" s="74">
        <f t="shared" si="60"/>
        <v>45660</v>
      </c>
      <c r="B77" s="66">
        <v>1191455.1282151567</v>
      </c>
      <c r="C77" s="72">
        <f t="shared" si="46"/>
        <v>1363297.6480358909</v>
      </c>
      <c r="D77" s="66">
        <v>1086.9273363288307</v>
      </c>
      <c r="E77" s="72">
        <f t="shared" si="47"/>
        <v>1118.0534773100189</v>
      </c>
      <c r="F77" s="79">
        <f t="shared" si="61"/>
        <v>2134409.0792830545</v>
      </c>
      <c r="G77" s="66">
        <v>926285.87500062305</v>
      </c>
      <c r="H77" s="72">
        <f t="shared" si="48"/>
        <v>987321.21241079655</v>
      </c>
      <c r="I77" s="66">
        <v>1076.2811313904313</v>
      </c>
      <c r="J77" s="72">
        <f t="shared" si="49"/>
        <v>1107.9957545848797</v>
      </c>
      <c r="K77" s="79">
        <v>1688959.5976721782</v>
      </c>
      <c r="L77" s="66">
        <v>230021.84821450998</v>
      </c>
      <c r="M77" s="72">
        <f t="shared" si="50"/>
        <v>315964.56473221246</v>
      </c>
      <c r="N77" s="66">
        <v>1055.14609272711</v>
      </c>
      <c r="O77" s="72">
        <f t="shared" si="51"/>
        <v>1064.466495705376</v>
      </c>
      <c r="P77" s="79">
        <v>438192.72597786004</v>
      </c>
      <c r="Q77" s="66">
        <v>15243.6250000037</v>
      </c>
      <c r="R77" s="72">
        <f t="shared" si="52"/>
        <v>21344.919642865127</v>
      </c>
      <c r="S77" s="66">
        <v>31.957285115311741</v>
      </c>
      <c r="T77" s="72">
        <f t="shared" si="53"/>
        <v>34.171823180656077</v>
      </c>
      <c r="U77" s="79">
        <v>7256.7556330160342</v>
      </c>
      <c r="V77" s="67">
        <v>1078799.580714897</v>
      </c>
      <c r="W77" s="72">
        <f t="shared" si="54"/>
        <v>1200831.8711609417</v>
      </c>
      <c r="X77" s="67">
        <f t="shared" si="67"/>
        <v>1141.5528976099888</v>
      </c>
      <c r="Y77" s="67">
        <v>107995.39250024367</v>
      </c>
      <c r="Z77" s="72">
        <f t="shared" si="55"/>
        <v>145143.74526779761</v>
      </c>
      <c r="AA77" s="72">
        <f t="shared" si="62"/>
        <v>1020.5436197767594</v>
      </c>
      <c r="AB77" s="67">
        <v>1103.0071888033872</v>
      </c>
      <c r="AC77" s="79">
        <v>1047.4854628985333</v>
      </c>
      <c r="AD77" s="67">
        <v>879081.72357188328</v>
      </c>
      <c r="AE77" s="72">
        <f t="shared" si="56"/>
        <v>929671.79973230395</v>
      </c>
      <c r="AF77" s="72">
        <f t="shared" si="63"/>
        <v>1134.2687764323687</v>
      </c>
      <c r="AG77" s="67">
        <v>47204.151428739999</v>
      </c>
      <c r="AH77" s="72">
        <f t="shared" si="57"/>
        <v>57649.412678492503</v>
      </c>
      <c r="AI77" s="72">
        <f t="shared" si="64"/>
        <v>815.15177077121416</v>
      </c>
      <c r="AJ77" s="67">
        <v>1095.0270599103212</v>
      </c>
      <c r="AK77" s="79">
        <v>816.10057176093051</v>
      </c>
      <c r="AL77" s="67">
        <v>184474.23214301001</v>
      </c>
      <c r="AM77" s="72">
        <f t="shared" si="58"/>
        <v>249815.15178577253</v>
      </c>
      <c r="AN77" s="72">
        <f t="shared" si="65"/>
        <v>1096.3235503550454</v>
      </c>
      <c r="AO77" s="67">
        <v>45547.616071500001</v>
      </c>
      <c r="AP77" s="72">
        <f t="shared" si="59"/>
        <v>66149.412946440003</v>
      </c>
      <c r="AQ77" s="72">
        <f t="shared" si="66"/>
        <v>960.30016969418966</v>
      </c>
      <c r="AR77" s="67">
        <v>1060.1967364540806</v>
      </c>
      <c r="AS77" s="79">
        <v>1035.173092534091</v>
      </c>
    </row>
    <row r="78" spans="1:45" x14ac:dyDescent="0.25">
      <c r="A78" s="74">
        <f t="shared" si="60"/>
        <v>45667</v>
      </c>
      <c r="B78" s="66">
        <v>1400576.8514283646</v>
      </c>
      <c r="C78" s="72">
        <f t="shared" si="46"/>
        <v>1337295.193571469</v>
      </c>
      <c r="D78" s="66">
        <v>1057.4435435650469</v>
      </c>
      <c r="E78" s="72">
        <f t="shared" si="47"/>
        <v>1108.2835525281414</v>
      </c>
      <c r="F78" s="79">
        <f t="shared" si="61"/>
        <v>2780214.0325363553</v>
      </c>
      <c r="G78" s="66">
        <v>1057424.9767859604</v>
      </c>
      <c r="H78" s="72">
        <f t="shared" si="48"/>
        <v>983026.1861607735</v>
      </c>
      <c r="I78" s="66">
        <v>1062.4549002297781</v>
      </c>
      <c r="J78" s="72">
        <f t="shared" si="49"/>
        <v>1099.8398420611256</v>
      </c>
      <c r="K78" s="79">
        <v>2276442.4235498947</v>
      </c>
      <c r="L78" s="66">
        <v>320171.7857138</v>
      </c>
      <c r="M78" s="72">
        <f t="shared" si="50"/>
        <v>305074.27455352503</v>
      </c>
      <c r="N78" s="66">
        <v>1006.8295148232704</v>
      </c>
      <c r="O78" s="72">
        <f t="shared" si="51"/>
        <v>1054.8714703676951</v>
      </c>
      <c r="P78" s="79">
        <v>496900.37384131685</v>
      </c>
      <c r="Q78" s="66">
        <v>11490.553571468401</v>
      </c>
      <c r="R78" s="72">
        <f t="shared" si="52"/>
        <v>21026.303571445824</v>
      </c>
      <c r="S78" s="66">
        <v>30.478921940234486</v>
      </c>
      <c r="T78" s="72">
        <f t="shared" si="53"/>
        <v>34.869092788737689</v>
      </c>
      <c r="U78" s="79">
        <v>6871.2351451438426</v>
      </c>
      <c r="V78" s="67">
        <v>1267216.5260711976</v>
      </c>
      <c r="W78" s="72">
        <f t="shared" si="54"/>
        <v>1187406.531339294</v>
      </c>
      <c r="X78" s="67">
        <f t="shared" si="67"/>
        <v>1130.6943611105512</v>
      </c>
      <c r="Y78" s="67">
        <v>133361.34357149844</v>
      </c>
      <c r="Z78" s="72">
        <f t="shared" si="55"/>
        <v>142746.53651789585</v>
      </c>
      <c r="AA78" s="72">
        <f t="shared" si="62"/>
        <v>1017.1916999666385</v>
      </c>
      <c r="AB78" s="67">
        <v>1082.9818959363865</v>
      </c>
      <c r="AC78" s="79">
        <v>923.57180381554008</v>
      </c>
      <c r="AD78" s="67">
        <v>988838.5707143303</v>
      </c>
      <c r="AE78" s="72">
        <f t="shared" si="56"/>
        <v>923042.26794646843</v>
      </c>
      <c r="AF78" s="72">
        <f t="shared" si="63"/>
        <v>1126.6991249055714</v>
      </c>
      <c r="AG78" s="67">
        <v>68586.406071630016</v>
      </c>
      <c r="AH78" s="72">
        <f t="shared" si="57"/>
        <v>59983.918214305006</v>
      </c>
      <c r="AI78" s="72">
        <f t="shared" si="64"/>
        <v>810.12218035551416</v>
      </c>
      <c r="AJ78" s="67">
        <v>1083.6668417126489</v>
      </c>
      <c r="AK78" s="79">
        <v>828.61241279813351</v>
      </c>
      <c r="AL78" s="67">
        <v>266887.4017854</v>
      </c>
      <c r="AM78" s="72">
        <f t="shared" si="58"/>
        <v>243337.95982137998</v>
      </c>
      <c r="AN78" s="72">
        <f t="shared" si="65"/>
        <v>1080.7572755118326</v>
      </c>
      <c r="AO78" s="67">
        <v>53284.383928399999</v>
      </c>
      <c r="AP78" s="72">
        <f t="shared" si="59"/>
        <v>61736.314732144994</v>
      </c>
      <c r="AQ78" s="72">
        <f t="shared" si="66"/>
        <v>962.40813141992032</v>
      </c>
      <c r="AR78" s="67">
        <v>1038.4723804879377</v>
      </c>
      <c r="AS78" s="79">
        <v>873.51449062950815</v>
      </c>
    </row>
    <row r="79" spans="1:45" x14ac:dyDescent="0.25">
      <c r="A79" s="74">
        <f t="shared" si="60"/>
        <v>45674</v>
      </c>
      <c r="B79" s="66">
        <v>1498938.9178560611</v>
      </c>
      <c r="C79" s="72">
        <f t="shared" si="46"/>
        <v>1320431.3521425542</v>
      </c>
      <c r="D79" s="66">
        <v>1078.7156365902863</v>
      </c>
      <c r="E79" s="72">
        <f t="shared" si="47"/>
        <v>1095.7545886914365</v>
      </c>
      <c r="F79" s="79">
        <f t="shared" si="61"/>
        <v>2780214.0325363553</v>
      </c>
      <c r="G79" s="66">
        <v>1047838.1382132396</v>
      </c>
      <c r="H79" s="72">
        <f t="shared" si="48"/>
        <v>973883.77080333838</v>
      </c>
      <c r="I79" s="66">
        <v>1071.0670890807912</v>
      </c>
      <c r="J79" s="72">
        <f t="shared" si="49"/>
        <v>1087.0630276647039</v>
      </c>
      <c r="K79" s="79">
        <v>2276442.4235498947</v>
      </c>
      <c r="L79" s="66">
        <v>427449.92857140006</v>
      </c>
      <c r="M79" s="72">
        <f t="shared" si="50"/>
        <v>308516.17857134499</v>
      </c>
      <c r="N79" s="66">
        <v>1060.6697979439207</v>
      </c>
      <c r="O79" s="72">
        <f t="shared" si="51"/>
        <v>1050.0113007282707</v>
      </c>
      <c r="P79" s="79">
        <v>496900.37384131685</v>
      </c>
      <c r="Q79" s="66">
        <v>14629.5089285595</v>
      </c>
      <c r="R79" s="72">
        <f t="shared" si="52"/>
        <v>19820.091517864475</v>
      </c>
      <c r="S79" s="66">
        <v>34.022113787347678</v>
      </c>
      <c r="T79" s="72">
        <f t="shared" si="53"/>
        <v>34.351264490266217</v>
      </c>
      <c r="U79" s="79">
        <v>6871.2351451438426</v>
      </c>
      <c r="V79" s="67">
        <v>1326616.5324987199</v>
      </c>
      <c r="W79" s="72">
        <f t="shared" si="54"/>
        <v>1173073.7540174851</v>
      </c>
      <c r="X79" s="67">
        <f t="shared" si="67"/>
        <v>1129.0473691720679</v>
      </c>
      <c r="Y79" s="67">
        <v>177930.55214303944</v>
      </c>
      <c r="Z79" s="72">
        <f t="shared" si="55"/>
        <v>148966.37839292697</v>
      </c>
      <c r="AA79" s="72">
        <f t="shared" si="62"/>
        <v>1003.6185325729746</v>
      </c>
      <c r="AB79" s="67">
        <v>1115.3661782986221</v>
      </c>
      <c r="AC79" s="79">
        <v>919.01074787034952</v>
      </c>
      <c r="AD79" s="67">
        <v>979056.79142739996</v>
      </c>
      <c r="AE79" s="72">
        <f t="shared" si="56"/>
        <v>911748.64241042081</v>
      </c>
      <c r="AF79" s="72">
        <f t="shared" si="63"/>
        <v>1113.7101108030274</v>
      </c>
      <c r="AG79" s="67">
        <v>68781.346785839996</v>
      </c>
      <c r="AH79" s="72">
        <f t="shared" si="57"/>
        <v>62135.128392917504</v>
      </c>
      <c r="AI79" s="72">
        <f t="shared" si="64"/>
        <v>809.81986720591817</v>
      </c>
      <c r="AJ79" s="67">
        <v>1098.1504562196803</v>
      </c>
      <c r="AK79" s="79">
        <v>792.76214399841808</v>
      </c>
      <c r="AL79" s="67">
        <v>332930.23214275995</v>
      </c>
      <c r="AM79" s="72">
        <f t="shared" si="58"/>
        <v>241505.0200892</v>
      </c>
      <c r="AN79" s="72">
        <f t="shared" si="65"/>
        <v>1080.2573616066275</v>
      </c>
      <c r="AO79" s="67">
        <v>94519.696428640003</v>
      </c>
      <c r="AP79" s="72">
        <f t="shared" si="59"/>
        <v>67011.158482144994</v>
      </c>
      <c r="AQ79" s="72">
        <f t="shared" si="66"/>
        <v>955.89343928711855</v>
      </c>
      <c r="AR79" s="67">
        <v>1120.9772126018854</v>
      </c>
      <c r="AS79" s="79">
        <v>891.69524932679246</v>
      </c>
    </row>
    <row r="80" spans="1:45" x14ac:dyDescent="0.25">
      <c r="A80" s="74">
        <f t="shared" si="60"/>
        <v>45681</v>
      </c>
      <c r="B80" s="66">
        <v>1363671.6150003166</v>
      </c>
      <c r="C80" s="72">
        <f t="shared" si="46"/>
        <v>1363660.6281249749</v>
      </c>
      <c r="D80" s="66">
        <v>1089.3706873918304</v>
      </c>
      <c r="E80" s="72">
        <f t="shared" si="47"/>
        <v>1078.1143009689986</v>
      </c>
      <c r="F80" s="79">
        <f t="shared" si="61"/>
        <v>2780214.0325363553</v>
      </c>
      <c r="G80" s="66">
        <v>934574.43750072038</v>
      </c>
      <c r="H80" s="72">
        <f t="shared" si="48"/>
        <v>991530.85687513591</v>
      </c>
      <c r="I80" s="66">
        <v>1079.6566240390671</v>
      </c>
      <c r="J80" s="72">
        <f t="shared" si="49"/>
        <v>1072.3649361850171</v>
      </c>
      <c r="K80" s="79">
        <v>2276442.4235498947</v>
      </c>
      <c r="L80" s="66">
        <v>414483.66071390995</v>
      </c>
      <c r="M80" s="72">
        <f t="shared" si="50"/>
        <v>348031.805803405</v>
      </c>
      <c r="N80" s="66">
        <v>1079.3845331091404</v>
      </c>
      <c r="O80" s="72">
        <f t="shared" si="51"/>
        <v>1050.5074846508605</v>
      </c>
      <c r="P80" s="79">
        <v>496900.37384131685</v>
      </c>
      <c r="Q80" s="66">
        <v>13265.026785692897</v>
      </c>
      <c r="R80" s="72">
        <f t="shared" si="52"/>
        <v>13657.178571431125</v>
      </c>
      <c r="S80" s="66">
        <v>29.80904895661325</v>
      </c>
      <c r="T80" s="72">
        <f t="shared" si="53"/>
        <v>31.566842449876788</v>
      </c>
      <c r="U80" s="79">
        <v>6871.2351451438426</v>
      </c>
      <c r="V80" s="67">
        <v>1225553.6467861831</v>
      </c>
      <c r="W80" s="72">
        <f t="shared" si="54"/>
        <v>1224546.5715177495</v>
      </c>
      <c r="X80" s="67">
        <f t="shared" si="67"/>
        <v>1128.4295487159914</v>
      </c>
      <c r="Y80" s="67">
        <v>150034.50499983292</v>
      </c>
      <c r="Z80" s="72">
        <f t="shared" si="55"/>
        <v>142330.44830365363</v>
      </c>
      <c r="AA80" s="72">
        <f t="shared" si="62"/>
        <v>966.72195629180783</v>
      </c>
      <c r="AB80" s="67">
        <v>1116.5922187543736</v>
      </c>
      <c r="AC80" s="79">
        <v>976.81981058280849</v>
      </c>
      <c r="AD80" s="67">
        <v>881758.17357222049</v>
      </c>
      <c r="AE80" s="72">
        <f t="shared" si="56"/>
        <v>932183.81482145854</v>
      </c>
      <c r="AF80" s="72">
        <f t="shared" si="63"/>
        <v>1095.1725707692422</v>
      </c>
      <c r="AG80" s="67">
        <v>52816.263928500004</v>
      </c>
      <c r="AH80" s="72">
        <f t="shared" si="57"/>
        <v>59347.042053677505</v>
      </c>
      <c r="AI80" s="72">
        <f t="shared" si="64"/>
        <v>806.98581032303559</v>
      </c>
      <c r="AJ80" s="67">
        <v>1103.8459252343177</v>
      </c>
      <c r="AK80" s="79">
        <v>790.46811273466017</v>
      </c>
      <c r="AL80" s="67">
        <v>330530.44642827002</v>
      </c>
      <c r="AM80" s="72">
        <f t="shared" si="58"/>
        <v>278705.57812486001</v>
      </c>
      <c r="AN80" s="72">
        <f t="shared" si="65"/>
        <v>1082.2022253627124</v>
      </c>
      <c r="AO80" s="67">
        <v>83953.214285640017</v>
      </c>
      <c r="AP80" s="72">
        <f t="shared" si="59"/>
        <v>69326.227678544994</v>
      </c>
      <c r="AQ80" s="72">
        <f t="shared" si="66"/>
        <v>944.14574965062116</v>
      </c>
      <c r="AR80" s="67">
        <v>1109.1625719069464</v>
      </c>
      <c r="AS80" s="79">
        <v>976.20016611209326</v>
      </c>
    </row>
    <row r="81" spans="1:45" x14ac:dyDescent="0.25">
      <c r="A81" s="74">
        <f t="shared" si="60"/>
        <v>45688</v>
      </c>
      <c r="B81" s="66">
        <v>1579984.3810721838</v>
      </c>
      <c r="C81" s="72">
        <f t="shared" si="46"/>
        <v>1460792.9413392316</v>
      </c>
      <c r="D81" s="66">
        <v>1045.0859887788456</v>
      </c>
      <c r="E81" s="72">
        <f t="shared" si="47"/>
        <v>1067.6539640815022</v>
      </c>
      <c r="F81" s="79">
        <f t="shared" si="61"/>
        <v>2780214.0325363553</v>
      </c>
      <c r="G81" s="66">
        <v>1096834.5146434898</v>
      </c>
      <c r="H81" s="72">
        <f t="shared" si="48"/>
        <v>1034168.0167858526</v>
      </c>
      <c r="I81" s="66">
        <v>1013.6846048358616</v>
      </c>
      <c r="J81" s="72">
        <f t="shared" si="49"/>
        <v>1056.7158045463746</v>
      </c>
      <c r="K81" s="79">
        <v>2276442.4235498947</v>
      </c>
      <c r="L81" s="66">
        <v>467963.91964297998</v>
      </c>
      <c r="M81" s="72">
        <f t="shared" si="50"/>
        <v>407517.32366052247</v>
      </c>
      <c r="N81" s="66">
        <v>1090.8249875127738</v>
      </c>
      <c r="O81" s="72">
        <f t="shared" si="51"/>
        <v>1059.4272083472763</v>
      </c>
      <c r="P81" s="79">
        <v>496900.37384131685</v>
      </c>
      <c r="Q81" s="66">
        <v>15062.196428573701</v>
      </c>
      <c r="R81" s="72">
        <f t="shared" si="52"/>
        <v>13611.821428573625</v>
      </c>
      <c r="S81" s="66">
        <v>30.552122573171808</v>
      </c>
      <c r="T81" s="72">
        <f t="shared" si="53"/>
        <v>31.215551814341808</v>
      </c>
      <c r="U81" s="79">
        <v>6871.2351451438426</v>
      </c>
      <c r="V81" s="67">
        <v>1402564.5382153837</v>
      </c>
      <c r="W81" s="72">
        <f t="shared" si="54"/>
        <v>1305487.8108928711</v>
      </c>
      <c r="X81" s="67">
        <f t="shared" si="67"/>
        <v>1120.6406381895069</v>
      </c>
      <c r="Y81" s="67">
        <v>192358.28892823358</v>
      </c>
      <c r="Z81" s="72">
        <f t="shared" si="55"/>
        <v>163421.17241065108</v>
      </c>
      <c r="AA81" s="72">
        <f t="shared" si="62"/>
        <v>948.44459621825229</v>
      </c>
      <c r="AB81" s="67">
        <v>1066.559744571108</v>
      </c>
      <c r="AC81" s="79">
        <v>974.37602260431083</v>
      </c>
      <c r="AD81" s="67">
        <v>996722.30607235001</v>
      </c>
      <c r="AE81" s="72">
        <f t="shared" si="56"/>
        <v>961593.96044657519</v>
      </c>
      <c r="AF81" s="72">
        <f t="shared" si="63"/>
        <v>1077.1631328485955</v>
      </c>
      <c r="AG81" s="67">
        <v>100112.20857114</v>
      </c>
      <c r="AH81" s="72">
        <f t="shared" si="57"/>
        <v>72574.056339277508</v>
      </c>
      <c r="AI81" s="72">
        <f t="shared" si="64"/>
        <v>835.33854263375849</v>
      </c>
      <c r="AJ81" s="67">
        <v>1022.9893082277355</v>
      </c>
      <c r="AK81" s="79">
        <v>929.5115010038221</v>
      </c>
      <c r="AL81" s="67">
        <v>390780.03571445995</v>
      </c>
      <c r="AM81" s="72">
        <f t="shared" si="58"/>
        <v>330282.02901772247</v>
      </c>
      <c r="AN81" s="72">
        <f t="shared" si="65"/>
        <v>1104.4913028039423</v>
      </c>
      <c r="AO81" s="67">
        <v>77183.883928520008</v>
      </c>
      <c r="AP81" s="72">
        <f t="shared" si="59"/>
        <v>77235.2946428</v>
      </c>
      <c r="AQ81" s="72">
        <f t="shared" si="66"/>
        <v>902.16113923766034</v>
      </c>
      <c r="AR81" s="67">
        <v>1149.3530462189999</v>
      </c>
      <c r="AS81" s="79">
        <v>867.23465088224725</v>
      </c>
    </row>
    <row r="82" spans="1:45" x14ac:dyDescent="0.25">
      <c r="A82" s="74">
        <f t="shared" si="60"/>
        <v>45695</v>
      </c>
      <c r="B82" s="66">
        <v>1529311.7171424096</v>
      </c>
      <c r="C82" s="72">
        <f t="shared" si="46"/>
        <v>1492976.6577677429</v>
      </c>
      <c r="D82" s="66">
        <v>1072.2582224713876</v>
      </c>
      <c r="E82" s="72">
        <f t="shared" si="47"/>
        <v>1071.3576338080875</v>
      </c>
      <c r="F82" s="79">
        <f t="shared" si="61"/>
        <v>3073020.5421886076</v>
      </c>
      <c r="G82" s="66">
        <v>1049933.7260713601</v>
      </c>
      <c r="H82" s="72">
        <f t="shared" si="48"/>
        <v>1032295.2041072025</v>
      </c>
      <c r="I82" s="66">
        <v>1040.3341495610853</v>
      </c>
      <c r="J82" s="72">
        <f t="shared" si="49"/>
        <v>1051.1856168792012</v>
      </c>
      <c r="K82" s="79">
        <v>2511745.5950794029</v>
      </c>
      <c r="L82" s="66">
        <v>463158.07142818999</v>
      </c>
      <c r="M82" s="72">
        <f t="shared" si="50"/>
        <v>443263.89508912002</v>
      </c>
      <c r="N82" s="66">
        <v>1113.3607486254566</v>
      </c>
      <c r="O82" s="72">
        <f t="shared" si="51"/>
        <v>1086.060016797823</v>
      </c>
      <c r="P82" s="79">
        <v>553654.94389464962</v>
      </c>
      <c r="Q82" s="66">
        <v>16219.919642859797</v>
      </c>
      <c r="R82" s="72">
        <f t="shared" si="52"/>
        <v>14794.162946421475</v>
      </c>
      <c r="S82" s="66">
        <v>32.439839285719593</v>
      </c>
      <c r="T82" s="72">
        <f t="shared" si="53"/>
        <v>31.705781150713079</v>
      </c>
      <c r="U82" s="79">
        <v>7620.0032145553714</v>
      </c>
      <c r="V82" s="67">
        <v>1328616.2185708494</v>
      </c>
      <c r="W82" s="72">
        <f t="shared" si="54"/>
        <v>1320837.7340177842</v>
      </c>
      <c r="X82" s="67">
        <f t="shared" si="67"/>
        <v>1112.3715588510397</v>
      </c>
      <c r="Y82" s="67">
        <v>216915.41821441983</v>
      </c>
      <c r="Z82" s="72">
        <f t="shared" si="55"/>
        <v>184309.69107138144</v>
      </c>
      <c r="AA82" s="72">
        <f t="shared" si="62"/>
        <v>964.39559632594671</v>
      </c>
      <c r="AB82" s="67">
        <v>1100.2211160964041</v>
      </c>
      <c r="AC82" s="79">
        <v>987.37580424631778</v>
      </c>
      <c r="AD82" s="67">
        <v>941105.56678549002</v>
      </c>
      <c r="AE82" s="72">
        <f t="shared" si="56"/>
        <v>949660.70946436515</v>
      </c>
      <c r="AF82" s="72">
        <f t="shared" si="63"/>
        <v>1071.6263497582765</v>
      </c>
      <c r="AG82" s="67">
        <v>108828.15928587002</v>
      </c>
      <c r="AH82" s="72">
        <f t="shared" si="57"/>
        <v>82634.494642837511</v>
      </c>
      <c r="AI82" s="72">
        <f t="shared" si="64"/>
        <v>849.98856492700702</v>
      </c>
      <c r="AJ82" s="67">
        <v>1061.5197093513727</v>
      </c>
      <c r="AK82" s="79">
        <v>887.21250197112727</v>
      </c>
      <c r="AL82" s="67">
        <v>371290.7321425</v>
      </c>
      <c r="AM82" s="72">
        <f t="shared" si="58"/>
        <v>356382.86160699755</v>
      </c>
      <c r="AN82" s="72">
        <f t="shared" si="65"/>
        <v>1134.944092168286</v>
      </c>
      <c r="AO82" s="67">
        <v>91867.339285690003</v>
      </c>
      <c r="AP82" s="72">
        <f t="shared" si="59"/>
        <v>86881.033482122511</v>
      </c>
      <c r="AQ82" s="72">
        <f t="shared" si="66"/>
        <v>923.02037930343431</v>
      </c>
      <c r="AR82" s="67">
        <v>1160.2835379453124</v>
      </c>
      <c r="AS82" s="79">
        <v>956.95145089260416</v>
      </c>
    </row>
    <row r="83" spans="1:45" x14ac:dyDescent="0.25">
      <c r="A83" s="74">
        <f t="shared" si="60"/>
        <v>45702</v>
      </c>
      <c r="B83" s="66">
        <v>1338224.2235694341</v>
      </c>
      <c r="C83" s="72">
        <f t="shared" si="46"/>
        <v>1452797.9841960859</v>
      </c>
      <c r="D83" s="66">
        <v>1102.2418549190338</v>
      </c>
      <c r="E83" s="72">
        <f t="shared" si="47"/>
        <v>1077.2391883902742</v>
      </c>
      <c r="F83" s="79">
        <f t="shared" si="61"/>
        <v>3073020.5421886076</v>
      </c>
      <c r="G83" s="66">
        <v>906157.79499872006</v>
      </c>
      <c r="H83" s="72">
        <f t="shared" si="48"/>
        <v>996875.11830357253</v>
      </c>
      <c r="I83" s="66">
        <v>1097.4000476636609</v>
      </c>
      <c r="J83" s="72">
        <f t="shared" si="49"/>
        <v>1057.7688565249186</v>
      </c>
      <c r="K83" s="79">
        <v>2511745.5950794029</v>
      </c>
      <c r="L83" s="66">
        <v>413047.16964213003</v>
      </c>
      <c r="M83" s="72">
        <f t="shared" si="50"/>
        <v>439663.20535680244</v>
      </c>
      <c r="N83" s="66">
        <v>1067.3053479124808</v>
      </c>
      <c r="O83" s="72">
        <f t="shared" si="51"/>
        <v>1087.7189042899629</v>
      </c>
      <c r="P83" s="79">
        <v>553654.94389464962</v>
      </c>
      <c r="Q83" s="66">
        <v>19019.258928583797</v>
      </c>
      <c r="R83" s="72">
        <f t="shared" si="52"/>
        <v>15891.600446427548</v>
      </c>
      <c r="S83" s="66">
        <v>40.380592205061141</v>
      </c>
      <c r="T83" s="72">
        <f t="shared" si="53"/>
        <v>33.295400755141443</v>
      </c>
      <c r="U83" s="79">
        <v>7620.0032145553714</v>
      </c>
      <c r="V83" s="67">
        <v>1138602.3349984037</v>
      </c>
      <c r="W83" s="72">
        <f t="shared" si="54"/>
        <v>1273834.1846427051</v>
      </c>
      <c r="X83" s="67">
        <f t="shared" si="67"/>
        <v>1101.1804376558105</v>
      </c>
      <c r="Y83" s="67">
        <v>218641.14749961378</v>
      </c>
      <c r="Z83" s="72">
        <f t="shared" si="55"/>
        <v>194487.33991052504</v>
      </c>
      <c r="AA83" s="72">
        <f t="shared" si="62"/>
        <v>1005.1797567128187</v>
      </c>
      <c r="AB83" s="67">
        <v>1123.5347211303904</v>
      </c>
      <c r="AC83" s="79">
        <v>1082.147389417838</v>
      </c>
      <c r="AD83" s="67">
        <v>790882.59392747981</v>
      </c>
      <c r="AE83" s="72">
        <f t="shared" si="56"/>
        <v>902617.16008938511</v>
      </c>
      <c r="AF83" s="72">
        <f t="shared" si="63"/>
        <v>1075.54918102801</v>
      </c>
      <c r="AG83" s="67">
        <v>115275.20107124004</v>
      </c>
      <c r="AH83" s="72">
        <f t="shared" si="57"/>
        <v>94257.958214187529</v>
      </c>
      <c r="AI83" s="72">
        <f t="shared" si="64"/>
        <v>900.9184840586471</v>
      </c>
      <c r="AJ83" s="67">
        <v>1113.8417812986149</v>
      </c>
      <c r="AK83" s="79">
        <v>996.48182052497907</v>
      </c>
      <c r="AL83" s="67">
        <v>328700.48214233998</v>
      </c>
      <c r="AM83" s="72">
        <f t="shared" si="58"/>
        <v>355325.42410689243</v>
      </c>
      <c r="AN83" s="72">
        <f t="shared" si="65"/>
        <v>1126.8028371488908</v>
      </c>
      <c r="AO83" s="67">
        <v>84346.687499790001</v>
      </c>
      <c r="AP83" s="72">
        <f t="shared" si="59"/>
        <v>84337.781249909996</v>
      </c>
      <c r="AQ83" s="72">
        <f t="shared" si="66"/>
        <v>948.17505961817733</v>
      </c>
      <c r="AR83" s="67">
        <v>1088.4121925243046</v>
      </c>
      <c r="AS83" s="79">
        <v>992.31397058576476</v>
      </c>
    </row>
    <row r="84" spans="1:45" x14ac:dyDescent="0.25">
      <c r="A84" s="74">
        <f t="shared" si="60"/>
        <v>45709</v>
      </c>
      <c r="B84" s="66">
        <v>1216005.3150009948</v>
      </c>
      <c r="C84" s="72">
        <f t="shared" si="46"/>
        <v>1415881.4091962557</v>
      </c>
      <c r="D84" s="66">
        <v>1073.3376646758084</v>
      </c>
      <c r="E84" s="72">
        <f t="shared" si="47"/>
        <v>1073.2309327112689</v>
      </c>
      <c r="F84" s="79">
        <f t="shared" si="61"/>
        <v>3073020.5421886076</v>
      </c>
      <c r="G84" s="66">
        <v>807862.18107179995</v>
      </c>
      <c r="H84" s="72">
        <f t="shared" si="48"/>
        <v>965197.05419634259</v>
      </c>
      <c r="I84" s="66">
        <v>1049.3284749299164</v>
      </c>
      <c r="J84" s="72">
        <f t="shared" si="49"/>
        <v>1050.1868192476311</v>
      </c>
      <c r="K84" s="79">
        <v>2511745.5950794029</v>
      </c>
      <c r="L84" s="66">
        <v>391052.34821490996</v>
      </c>
      <c r="M84" s="72">
        <f t="shared" si="50"/>
        <v>433805.3772320525</v>
      </c>
      <c r="N84" s="66">
        <v>1080.2551055660497</v>
      </c>
      <c r="O84" s="72">
        <f t="shared" si="51"/>
        <v>1087.9365474041902</v>
      </c>
      <c r="P84" s="79">
        <v>553654.94389464962</v>
      </c>
      <c r="Q84" s="66">
        <v>17090.785714284899</v>
      </c>
      <c r="R84" s="72">
        <f t="shared" si="52"/>
        <v>16848.040178575549</v>
      </c>
      <c r="S84" s="66">
        <v>34.95048203330245</v>
      </c>
      <c r="T84" s="72">
        <f t="shared" si="53"/>
        <v>34.58075902431375</v>
      </c>
      <c r="U84" s="79">
        <v>7620.0032145553714</v>
      </c>
      <c r="V84" s="67">
        <v>1032880.972858105</v>
      </c>
      <c r="W84" s="72">
        <f t="shared" si="54"/>
        <v>1225666.0161606853</v>
      </c>
      <c r="X84" s="67">
        <f t="shared" si="67"/>
        <v>1103.2569457334089</v>
      </c>
      <c r="Y84" s="67">
        <v>200215.12785717487</v>
      </c>
      <c r="Z84" s="72">
        <f t="shared" si="55"/>
        <v>207032.49562486052</v>
      </c>
      <c r="AA84" s="72">
        <f t="shared" si="62"/>
        <v>999.65414270996655</v>
      </c>
      <c r="AB84" s="67">
        <v>1117.5427453465766</v>
      </c>
      <c r="AC84" s="79">
        <v>954.71735457139937</v>
      </c>
      <c r="AD84" s="67">
        <v>700053.56214320008</v>
      </c>
      <c r="AE84" s="72">
        <f t="shared" si="56"/>
        <v>857191.00723213004</v>
      </c>
      <c r="AF84" s="72">
        <f t="shared" si="63"/>
        <v>1067.9274497942538</v>
      </c>
      <c r="AG84" s="67">
        <v>107808.61892860003</v>
      </c>
      <c r="AH84" s="72">
        <f t="shared" si="57"/>
        <v>108006.04696421252</v>
      </c>
      <c r="AI84" s="72">
        <f t="shared" si="64"/>
        <v>932.3370415744721</v>
      </c>
      <c r="AJ84" s="67">
        <v>1073.3590002992919</v>
      </c>
      <c r="AK84" s="79">
        <v>916.14234279796005</v>
      </c>
      <c r="AL84" s="67">
        <v>315736.62500062003</v>
      </c>
      <c r="AM84" s="72">
        <f t="shared" si="58"/>
        <v>351626.96874997998</v>
      </c>
      <c r="AN84" s="72">
        <f t="shared" si="65"/>
        <v>1140.7821434347188</v>
      </c>
      <c r="AO84" s="67">
        <v>75315.723214290003</v>
      </c>
      <c r="AP84" s="72">
        <f t="shared" si="59"/>
        <v>82178.408482072497</v>
      </c>
      <c r="AQ84" s="72">
        <f t="shared" si="66"/>
        <v>911.03634560193973</v>
      </c>
      <c r="AR84" s="67">
        <v>1165.0797970502583</v>
      </c>
      <c r="AS84" s="79">
        <v>827.64531004714286</v>
      </c>
    </row>
    <row r="85" spans="1:45" x14ac:dyDescent="0.25">
      <c r="A85" s="74">
        <f t="shared" si="60"/>
        <v>45716</v>
      </c>
      <c r="B85" s="66">
        <v>1433268.7778571711</v>
      </c>
      <c r="C85" s="72">
        <f t="shared" si="46"/>
        <v>1379202.5083925026</v>
      </c>
      <c r="D85" s="66">
        <v>1034.6388898410546</v>
      </c>
      <c r="E85" s="72">
        <f t="shared" si="47"/>
        <v>1070.619157976821</v>
      </c>
      <c r="F85" s="79">
        <f t="shared" si="61"/>
        <v>3073020.5421886076</v>
      </c>
      <c r="G85" s="66">
        <v>998074.90285724995</v>
      </c>
      <c r="H85" s="72">
        <f t="shared" si="48"/>
        <v>940507.15124978253</v>
      </c>
      <c r="I85" s="66">
        <v>1026.478837793429</v>
      </c>
      <c r="J85" s="72">
        <f t="shared" si="49"/>
        <v>1053.3853774870229</v>
      </c>
      <c r="K85" s="79">
        <v>2511745.5950794029</v>
      </c>
      <c r="L85" s="66">
        <v>418599.74107135006</v>
      </c>
      <c r="M85" s="72">
        <f t="shared" si="50"/>
        <v>421464.33258914505</v>
      </c>
      <c r="N85" s="66">
        <v>1016.0187890081312</v>
      </c>
      <c r="O85" s="72">
        <f t="shared" si="51"/>
        <v>1069.2349977780295</v>
      </c>
      <c r="P85" s="79">
        <v>553654.94389464962</v>
      </c>
      <c r="Q85" s="66">
        <v>16594.133928571198</v>
      </c>
      <c r="R85" s="72">
        <f t="shared" si="52"/>
        <v>17231.024553574924</v>
      </c>
      <c r="S85" s="66">
        <v>35.457551129425639</v>
      </c>
      <c r="T85" s="72">
        <f t="shared" si="53"/>
        <v>35.807116163377202</v>
      </c>
      <c r="U85" s="79">
        <v>7620.0032145553714</v>
      </c>
      <c r="V85" s="67">
        <v>1164773.0428576712</v>
      </c>
      <c r="W85" s="72">
        <f t="shared" si="54"/>
        <v>1166218.1423212574</v>
      </c>
      <c r="X85" s="67">
        <f t="shared" si="67"/>
        <v>1103.3597094007448</v>
      </c>
      <c r="Y85" s="67">
        <v>285089.86892807111</v>
      </c>
      <c r="Z85" s="72">
        <f t="shared" si="55"/>
        <v>230215.39062481991</v>
      </c>
      <c r="AA85" s="72">
        <f t="shared" si="62"/>
        <v>984.91616190701166</v>
      </c>
      <c r="AB85" s="67">
        <v>1083.7012416077382</v>
      </c>
      <c r="AC85" s="79">
        <v>915.42409939249137</v>
      </c>
      <c r="AD85" s="67">
        <v>829414.31071481982</v>
      </c>
      <c r="AE85" s="72">
        <f t="shared" si="56"/>
        <v>815364.00839274749</v>
      </c>
      <c r="AF85" s="72">
        <f t="shared" si="63"/>
        <v>1077.727032518831</v>
      </c>
      <c r="AG85" s="67">
        <v>168660.59214242999</v>
      </c>
      <c r="AH85" s="72">
        <f t="shared" si="57"/>
        <v>125143.14285703501</v>
      </c>
      <c r="AI85" s="72">
        <f t="shared" si="64"/>
        <v>920.17263691323058</v>
      </c>
      <c r="AJ85" s="67">
        <v>1062.1876391260448</v>
      </c>
      <c r="AK85" s="79">
        <v>880.85388235885557</v>
      </c>
      <c r="AL85" s="67">
        <v>318764.59821427998</v>
      </c>
      <c r="AM85" s="72">
        <f t="shared" si="58"/>
        <v>333623.10937493504</v>
      </c>
      <c r="AN85" s="72">
        <f t="shared" si="65"/>
        <v>1125.4273274552929</v>
      </c>
      <c r="AO85" s="67">
        <v>99835.142857069994</v>
      </c>
      <c r="AP85" s="72">
        <f t="shared" si="59"/>
        <v>87841.223214210011</v>
      </c>
      <c r="AQ85" s="72">
        <f t="shared" si="66"/>
        <v>903.96537795925599</v>
      </c>
      <c r="AR85" s="67">
        <v>1087.9337823012968</v>
      </c>
      <c r="AS85" s="79">
        <v>838.95078031151252</v>
      </c>
    </row>
    <row r="86" spans="1:45" x14ac:dyDescent="0.25">
      <c r="A86" s="74">
        <f t="shared" si="60"/>
        <v>45723</v>
      </c>
      <c r="B86" s="66">
        <v>1486483.9785712091</v>
      </c>
      <c r="C86" s="72">
        <f t="shared" si="46"/>
        <v>1368495.5737497024</v>
      </c>
      <c r="D86" s="66">
        <v>1063.1200308988268</v>
      </c>
      <c r="E86" s="72">
        <f t="shared" si="47"/>
        <v>1068.3346100836809</v>
      </c>
      <c r="F86" s="79">
        <f t="shared" si="61"/>
        <v>2783974.7391609624</v>
      </c>
      <c r="G86" s="66">
        <v>1013544.6303568799</v>
      </c>
      <c r="H86" s="72">
        <f t="shared" si="48"/>
        <v>931409.87732116249</v>
      </c>
      <c r="I86" s="66">
        <v>1051.0125063073108</v>
      </c>
      <c r="J86" s="72">
        <f t="shared" si="49"/>
        <v>1056.0549666735794</v>
      </c>
      <c r="K86" s="79">
        <v>2268673.4407168794</v>
      </c>
      <c r="L86" s="66">
        <v>459573.76785717992</v>
      </c>
      <c r="M86" s="72">
        <f t="shared" si="50"/>
        <v>420568.25669639255</v>
      </c>
      <c r="N86" s="66">
        <v>1061.3712883537642</v>
      </c>
      <c r="O86" s="72">
        <f t="shared" si="51"/>
        <v>1056.2376327101065</v>
      </c>
      <c r="P86" s="79">
        <v>508407.34774915437</v>
      </c>
      <c r="Q86" s="66">
        <v>13365.580357148207</v>
      </c>
      <c r="R86" s="72">
        <f t="shared" si="52"/>
        <v>16517.439732147028</v>
      </c>
      <c r="S86" s="66">
        <v>34.009110323532333</v>
      </c>
      <c r="T86" s="72">
        <f t="shared" si="53"/>
        <v>36.199433922830387</v>
      </c>
      <c r="U86" s="79">
        <v>6893.9506949284805</v>
      </c>
      <c r="V86" s="67">
        <v>1230162.9899997886</v>
      </c>
      <c r="W86" s="72">
        <f t="shared" si="54"/>
        <v>1141604.8351784921</v>
      </c>
      <c r="X86" s="67">
        <f t="shared" si="67"/>
        <v>1103.0995929128203</v>
      </c>
      <c r="Y86" s="67">
        <v>269686.56892856816</v>
      </c>
      <c r="Z86" s="72">
        <f t="shared" si="55"/>
        <v>243408.17830335698</v>
      </c>
      <c r="AA86" s="72">
        <f t="shared" si="62"/>
        <v>967.10268152814842</v>
      </c>
      <c r="AB86" s="67">
        <v>1113.545362883151</v>
      </c>
      <c r="AC86" s="79">
        <v>916.12188273086474</v>
      </c>
      <c r="AD86" s="67">
        <v>855603.22214276972</v>
      </c>
      <c r="AE86" s="72">
        <f t="shared" si="56"/>
        <v>793988.42223206745</v>
      </c>
      <c r="AF86" s="72">
        <f t="shared" si="63"/>
        <v>1085.5807932134048</v>
      </c>
      <c r="AG86" s="67">
        <v>157941.40821411001</v>
      </c>
      <c r="AH86" s="72">
        <f t="shared" si="57"/>
        <v>137421.45508909499</v>
      </c>
      <c r="AI86" s="72">
        <f t="shared" si="64"/>
        <v>915.91801853223467</v>
      </c>
      <c r="AJ86" s="67">
        <v>1092.9347521296679</v>
      </c>
      <c r="AK86" s="79">
        <v>870.19402844714386</v>
      </c>
      <c r="AL86" s="67">
        <v>361194.18749987002</v>
      </c>
      <c r="AM86" s="72">
        <f t="shared" si="58"/>
        <v>331098.97321427747</v>
      </c>
      <c r="AN86" s="72">
        <f t="shared" si="65"/>
        <v>1116.6603273146582</v>
      </c>
      <c r="AO86" s="67">
        <v>98379.580357309984</v>
      </c>
      <c r="AP86" s="72">
        <f t="shared" si="59"/>
        <v>89469.283482114988</v>
      </c>
      <c r="AQ86" s="72">
        <f t="shared" si="66"/>
        <v>884.32479281938629</v>
      </c>
      <c r="AR86" s="67">
        <v>1125.2155373827727</v>
      </c>
      <c r="AS86" s="79">
        <v>878.3891103331249</v>
      </c>
    </row>
    <row r="87" spans="1:45" x14ac:dyDescent="0.25">
      <c r="A87" s="74">
        <f t="shared" si="60"/>
        <v>45730</v>
      </c>
      <c r="B87" s="66">
        <v>1456003.8560713765</v>
      </c>
      <c r="C87" s="72">
        <f t="shared" si="46"/>
        <v>1397940.481875188</v>
      </c>
      <c r="D87" s="66">
        <v>1081.4771471796917</v>
      </c>
      <c r="E87" s="72">
        <f t="shared" si="47"/>
        <v>1063.1434331488454</v>
      </c>
      <c r="F87" s="79">
        <f t="shared" si="61"/>
        <v>2783974.7391609624</v>
      </c>
      <c r="G87" s="66">
        <v>1023509.2667853299</v>
      </c>
      <c r="H87" s="72">
        <f t="shared" si="48"/>
        <v>960747.74526781496</v>
      </c>
      <c r="I87" s="66">
        <v>1086.0540797906328</v>
      </c>
      <c r="J87" s="72">
        <f t="shared" si="49"/>
        <v>1053.2184747053225</v>
      </c>
      <c r="K87" s="79">
        <v>2268673.4407168794</v>
      </c>
      <c r="L87" s="66">
        <v>417164.84821462998</v>
      </c>
      <c r="M87" s="72">
        <f t="shared" si="50"/>
        <v>421597.67633951752</v>
      </c>
      <c r="N87" s="66">
        <v>1035.1485067360545</v>
      </c>
      <c r="O87" s="72">
        <f t="shared" si="51"/>
        <v>1048.1984224159999</v>
      </c>
      <c r="P87" s="79">
        <v>508407.34774915437</v>
      </c>
      <c r="Q87" s="66">
        <v>15329.741071416198</v>
      </c>
      <c r="R87" s="72">
        <f t="shared" si="52"/>
        <v>15595.060267855126</v>
      </c>
      <c r="S87" s="66">
        <v>35.567844713262637</v>
      </c>
      <c r="T87" s="72">
        <f t="shared" si="53"/>
        <v>34.996247049880765</v>
      </c>
      <c r="U87" s="79">
        <v>6893.9506949284805</v>
      </c>
      <c r="V87" s="67">
        <v>1181936.0007143456</v>
      </c>
      <c r="W87" s="72">
        <f t="shared" si="54"/>
        <v>1152438.2516074777</v>
      </c>
      <c r="X87" s="67">
        <f t="shared" si="67"/>
        <v>1105.806390486541</v>
      </c>
      <c r="Y87" s="67">
        <v>289397.5964284463</v>
      </c>
      <c r="Z87" s="72">
        <f t="shared" si="55"/>
        <v>261097.29053556512</v>
      </c>
      <c r="AA87" s="72">
        <f t="shared" si="62"/>
        <v>932.7305546327816</v>
      </c>
      <c r="AB87" s="67">
        <v>1135.5398017704201</v>
      </c>
      <c r="AC87" s="79">
        <v>944.65888183637082</v>
      </c>
      <c r="AD87" s="67">
        <v>844511.3489283598</v>
      </c>
      <c r="AE87" s="72">
        <f t="shared" si="56"/>
        <v>807395.61098228733</v>
      </c>
      <c r="AF87" s="72">
        <f t="shared" si="63"/>
        <v>1091.2919703815446</v>
      </c>
      <c r="AG87" s="67">
        <v>178997.91785697005</v>
      </c>
      <c r="AH87" s="72">
        <f t="shared" si="57"/>
        <v>153352.13428552751</v>
      </c>
      <c r="AI87" s="72">
        <f t="shared" si="64"/>
        <v>891.15965136802004</v>
      </c>
      <c r="AJ87" s="67">
        <v>1136.6864899711741</v>
      </c>
      <c r="AK87" s="79">
        <v>897.44835186812031</v>
      </c>
      <c r="AL87" s="67">
        <v>322094.91071456997</v>
      </c>
      <c r="AM87" s="72">
        <f t="shared" si="58"/>
        <v>329447.58035733498</v>
      </c>
      <c r="AN87" s="72">
        <f t="shared" si="65"/>
        <v>1115.6809414012334</v>
      </c>
      <c r="AO87" s="67">
        <v>95069.937500059998</v>
      </c>
      <c r="AP87" s="72">
        <f t="shared" si="59"/>
        <v>92150.095982182494</v>
      </c>
      <c r="AQ87" s="72">
        <f t="shared" si="66"/>
        <v>860.4678508806337</v>
      </c>
      <c r="AR87" s="67">
        <v>1084.4946488706059</v>
      </c>
      <c r="AS87" s="79">
        <v>896.88620283075466</v>
      </c>
    </row>
    <row r="88" spans="1:45" x14ac:dyDescent="0.25">
      <c r="A88" s="74">
        <f t="shared" si="60"/>
        <v>45737</v>
      </c>
      <c r="B88" s="66">
        <v>1448683.9564279879</v>
      </c>
      <c r="C88" s="72">
        <f t="shared" si="46"/>
        <v>1456110.1422319361</v>
      </c>
      <c r="D88" s="66">
        <v>1071.4045577615943</v>
      </c>
      <c r="E88" s="72">
        <f t="shared" si="47"/>
        <v>1062.660156420292</v>
      </c>
      <c r="F88" s="79">
        <f t="shared" si="61"/>
        <v>2783974.7391609624</v>
      </c>
      <c r="G88" s="66">
        <v>1048060.0546423199</v>
      </c>
      <c r="H88" s="72">
        <f t="shared" si="48"/>
        <v>1020797.2136604448</v>
      </c>
      <c r="I88" s="66">
        <v>1060.4836937213413</v>
      </c>
      <c r="J88" s="72">
        <f t="shared" si="49"/>
        <v>1056.0072794031785</v>
      </c>
      <c r="K88" s="79">
        <v>2268673.4407168794</v>
      </c>
      <c r="L88" s="66">
        <v>385804.9285714</v>
      </c>
      <c r="M88" s="72">
        <f t="shared" si="50"/>
        <v>420285.82142863999</v>
      </c>
      <c r="N88" s="66">
        <v>1062.8234946870523</v>
      </c>
      <c r="O88" s="72">
        <f t="shared" si="51"/>
        <v>1043.8405196962506</v>
      </c>
      <c r="P88" s="79">
        <v>508407.34774915437</v>
      </c>
      <c r="Q88" s="66">
        <v>14818.973214268099</v>
      </c>
      <c r="R88" s="72">
        <f t="shared" si="52"/>
        <v>15027.107142850924</v>
      </c>
      <c r="S88" s="66">
        <v>36.232208347843759</v>
      </c>
      <c r="T88" s="72">
        <f t="shared" si="53"/>
        <v>35.316678628516094</v>
      </c>
      <c r="U88" s="79">
        <v>6893.9506949284805</v>
      </c>
      <c r="V88" s="67">
        <v>1180026.204285318</v>
      </c>
      <c r="W88" s="72">
        <f t="shared" si="54"/>
        <v>1189224.559464281</v>
      </c>
      <c r="X88" s="67">
        <f t="shared" si="67"/>
        <v>1116.5128065644874</v>
      </c>
      <c r="Y88" s="67">
        <v>283476.72535693826</v>
      </c>
      <c r="Z88" s="72">
        <f t="shared" si="55"/>
        <v>281912.68991050596</v>
      </c>
      <c r="AA88" s="72">
        <f t="shared" si="62"/>
        <v>916.04503102643082</v>
      </c>
      <c r="AB88" s="67">
        <v>1141.5046571167309</v>
      </c>
      <c r="AC88" s="79">
        <v>887.97526014599623</v>
      </c>
      <c r="AD88" s="67">
        <v>863701.37392821</v>
      </c>
      <c r="AE88" s="72">
        <f t="shared" si="56"/>
        <v>848307.56392853986</v>
      </c>
      <c r="AF88" s="72">
        <f t="shared" si="63"/>
        <v>1104.8774090686834</v>
      </c>
      <c r="AG88" s="67">
        <v>184358.68071411003</v>
      </c>
      <c r="AH88" s="72">
        <f t="shared" si="57"/>
        <v>172489.64973190502</v>
      </c>
      <c r="AI88" s="72">
        <f t="shared" si="64"/>
        <v>869.37200356214316</v>
      </c>
      <c r="AJ88" s="67">
        <v>1127.700755047847</v>
      </c>
      <c r="AK88" s="79">
        <v>828.99175157445302</v>
      </c>
      <c r="AL88" s="67">
        <v>301505.85714283999</v>
      </c>
      <c r="AM88" s="72">
        <f t="shared" si="58"/>
        <v>325889.88839288999</v>
      </c>
      <c r="AN88" s="72">
        <f t="shared" si="65"/>
        <v>1106.719847141328</v>
      </c>
      <c r="AO88" s="67">
        <v>84299.071428559997</v>
      </c>
      <c r="AP88" s="72">
        <f t="shared" si="59"/>
        <v>94395.93303575</v>
      </c>
      <c r="AQ88" s="72">
        <f t="shared" si="66"/>
        <v>873.08535521405634</v>
      </c>
      <c r="AR88" s="67">
        <v>1129.2354200106367</v>
      </c>
      <c r="AS88" s="79">
        <v>878.11532738083326</v>
      </c>
    </row>
    <row r="89" spans="1:45" x14ac:dyDescent="0.25">
      <c r="A89" s="74">
        <f t="shared" si="60"/>
        <v>45744</v>
      </c>
      <c r="B89" s="66">
        <v>1587899.6424995039</v>
      </c>
      <c r="C89" s="72">
        <f t="shared" si="46"/>
        <v>1494767.8583925192</v>
      </c>
      <c r="D89" s="66">
        <v>1085.400818989626</v>
      </c>
      <c r="E89" s="72">
        <f t="shared" si="47"/>
        <v>1075.3506387074347</v>
      </c>
      <c r="F89" s="79">
        <f t="shared" si="61"/>
        <v>2783974.7391609624</v>
      </c>
      <c r="G89" s="66">
        <v>1183054.4014283889</v>
      </c>
      <c r="H89" s="72">
        <f t="shared" si="48"/>
        <v>1067042.0883032298</v>
      </c>
      <c r="I89" s="66">
        <v>1081.4079770740848</v>
      </c>
      <c r="J89" s="72">
        <f t="shared" si="49"/>
        <v>1069.7395642233423</v>
      </c>
      <c r="K89" s="79">
        <v>2268673.4407168794</v>
      </c>
      <c r="L89" s="66">
        <v>389416.17857112002</v>
      </c>
      <c r="M89" s="72">
        <f t="shared" si="50"/>
        <v>412989.93080358242</v>
      </c>
      <c r="N89" s="66">
        <v>1058.1961374215218</v>
      </c>
      <c r="O89" s="72">
        <f t="shared" si="51"/>
        <v>1054.3848567995981</v>
      </c>
      <c r="P89" s="79">
        <v>508407.34774915437</v>
      </c>
      <c r="Q89" s="66">
        <v>15429.062499994398</v>
      </c>
      <c r="R89" s="72">
        <f t="shared" si="52"/>
        <v>14735.839285706727</v>
      </c>
      <c r="S89" s="66">
        <v>36.049211448585041</v>
      </c>
      <c r="T89" s="72">
        <f t="shared" si="53"/>
        <v>35.464593708305941</v>
      </c>
      <c r="U89" s="79">
        <v>6893.9506949284805</v>
      </c>
      <c r="V89" s="67">
        <v>1283691.3199996734</v>
      </c>
      <c r="W89" s="72">
        <f t="shared" si="54"/>
        <v>1218954.1287497813</v>
      </c>
      <c r="X89" s="67">
        <f t="shared" si="67"/>
        <v>1124.3049048948594</v>
      </c>
      <c r="Y89" s="67">
        <v>319637.38499982446</v>
      </c>
      <c r="Z89" s="72">
        <f t="shared" si="55"/>
        <v>290549.56892844429</v>
      </c>
      <c r="AA89" s="72">
        <f t="shared" si="62"/>
        <v>914.02241986398087</v>
      </c>
      <c r="AB89" s="67">
        <v>1154.7658044090094</v>
      </c>
      <c r="AC89" s="79">
        <v>907.33365474269146</v>
      </c>
      <c r="AD89" s="67">
        <v>961244.82892852952</v>
      </c>
      <c r="AE89" s="72">
        <f t="shared" si="56"/>
        <v>881265.19348196732</v>
      </c>
      <c r="AF89" s="72">
        <f t="shared" si="63"/>
        <v>1123.8303845879709</v>
      </c>
      <c r="AG89" s="67">
        <v>221809.57249985999</v>
      </c>
      <c r="AH89" s="72">
        <f t="shared" si="57"/>
        <v>185776.89482126251</v>
      </c>
      <c r="AI89" s="72">
        <f t="shared" si="64"/>
        <v>871.57747242359608</v>
      </c>
      <c r="AJ89" s="67">
        <v>1137.9995412031942</v>
      </c>
      <c r="AK89" s="79">
        <v>889.67575780466677</v>
      </c>
      <c r="AL89" s="67">
        <v>307017.42857115</v>
      </c>
      <c r="AM89" s="72">
        <f t="shared" si="58"/>
        <v>322953.09598210751</v>
      </c>
      <c r="AN89" s="72">
        <f t="shared" si="65"/>
        <v>1123.2866163885133</v>
      </c>
      <c r="AO89" s="67">
        <v>82398.749999969994</v>
      </c>
      <c r="AP89" s="72">
        <f t="shared" si="59"/>
        <v>90036.834821475</v>
      </c>
      <c r="AQ89" s="72">
        <f t="shared" si="66"/>
        <v>865.30538072434001</v>
      </c>
      <c r="AR89" s="67">
        <v>1154.2008592900377</v>
      </c>
      <c r="AS89" s="79">
        <v>807.830882352647</v>
      </c>
    </row>
    <row r="90" spans="1:45" x14ac:dyDescent="0.25">
      <c r="A90" s="74">
        <f t="shared" si="60"/>
        <v>45751</v>
      </c>
      <c r="B90" s="66">
        <v>1621005.6632147143</v>
      </c>
      <c r="C90" s="72">
        <f t="shared" si="46"/>
        <v>1528398.2795533957</v>
      </c>
      <c r="D90" s="66">
        <v>1068.4327403581174</v>
      </c>
      <c r="E90" s="72">
        <f t="shared" si="47"/>
        <v>1076.6788160722574</v>
      </c>
      <c r="F90" s="79">
        <f t="shared" si="61"/>
        <v>1978029.8385266238</v>
      </c>
      <c r="G90" s="66">
        <v>1205201.850714433</v>
      </c>
      <c r="H90" s="72">
        <f t="shared" si="48"/>
        <v>1114956.3933926178</v>
      </c>
      <c r="I90" s="66">
        <v>1052.562924259485</v>
      </c>
      <c r="J90" s="72">
        <f t="shared" si="49"/>
        <v>1070.127168711386</v>
      </c>
      <c r="K90" s="79">
        <v>1544962.4241043092</v>
      </c>
      <c r="L90" s="66">
        <v>397023.77678597003</v>
      </c>
      <c r="M90" s="72">
        <f t="shared" si="50"/>
        <v>397352.43303578004</v>
      </c>
      <c r="N90" s="66">
        <v>1070.1449509055797</v>
      </c>
      <c r="O90" s="72">
        <f t="shared" si="51"/>
        <v>1056.5782724375522</v>
      </c>
      <c r="P90" s="79">
        <v>423501.81626179261</v>
      </c>
      <c r="Q90" s="66">
        <v>18780.035714310703</v>
      </c>
      <c r="R90" s="72">
        <f t="shared" si="52"/>
        <v>16089.45312499735</v>
      </c>
      <c r="S90" s="66">
        <v>35.635741393378943</v>
      </c>
      <c r="T90" s="72">
        <f t="shared" si="53"/>
        <v>35.871251475767593</v>
      </c>
      <c r="U90" s="79">
        <v>9565.5981605220295</v>
      </c>
      <c r="V90" s="67">
        <v>1345074.8796434139</v>
      </c>
      <c r="W90" s="72">
        <f t="shared" si="54"/>
        <v>1247682.1011606879</v>
      </c>
      <c r="X90" s="67">
        <f t="shared" si="67"/>
        <v>1126.2485479398908</v>
      </c>
      <c r="Y90" s="67">
        <v>294710.81928561081</v>
      </c>
      <c r="Z90" s="72">
        <f t="shared" si="55"/>
        <v>296805.63151770493</v>
      </c>
      <c r="AA90" s="72">
        <f t="shared" si="62"/>
        <v>904.60569698015024</v>
      </c>
      <c r="AB90" s="67">
        <v>1137.1402224456099</v>
      </c>
      <c r="AC90" s="79">
        <v>878.45499119554245</v>
      </c>
      <c r="AD90" s="67">
        <v>1003836.8439289129</v>
      </c>
      <c r="AE90" s="72">
        <f t="shared" si="56"/>
        <v>918323.59892850299</v>
      </c>
      <c r="AF90" s="72">
        <f t="shared" si="63"/>
        <v>1129.845749231735</v>
      </c>
      <c r="AG90" s="67">
        <v>201365.00678552003</v>
      </c>
      <c r="AH90" s="72">
        <f t="shared" si="57"/>
        <v>196632.79446411502</v>
      </c>
      <c r="AI90" s="72">
        <f t="shared" si="64"/>
        <v>858.39962052240196</v>
      </c>
      <c r="AJ90" s="67">
        <v>1116.9962107047249</v>
      </c>
      <c r="AK90" s="79">
        <v>817.48262084236785</v>
      </c>
      <c r="AL90" s="67">
        <v>322458.00000019005</v>
      </c>
      <c r="AM90" s="72">
        <f t="shared" si="58"/>
        <v>313269.04910718749</v>
      </c>
      <c r="AN90" s="72">
        <f t="shared" si="65"/>
        <v>1126.8396225023519</v>
      </c>
      <c r="AO90" s="67">
        <v>74565.776785780006</v>
      </c>
      <c r="AP90" s="72">
        <f t="shared" si="59"/>
        <v>84083.383928592491</v>
      </c>
      <c r="AQ90" s="72">
        <f t="shared" si="66"/>
        <v>857.54269628247914</v>
      </c>
      <c r="AR90" s="67">
        <v>1139.4275618381273</v>
      </c>
      <c r="AS90" s="79">
        <v>847.33837256568188</v>
      </c>
    </row>
    <row r="91" spans="1:45" x14ac:dyDescent="0.25">
      <c r="A91" s="74">
        <f t="shared" si="60"/>
        <v>45758</v>
      </c>
      <c r="B91" s="66">
        <v>1504828.7628571119</v>
      </c>
      <c r="C91" s="72">
        <f t="shared" si="46"/>
        <v>1540604.5062498294</v>
      </c>
      <c r="D91" s="66">
        <v>1127.5943317522042</v>
      </c>
      <c r="E91" s="72">
        <f t="shared" si="47"/>
        <v>1088.2081122153854</v>
      </c>
      <c r="F91" s="79">
        <f t="shared" si="61"/>
        <v>1373571.1630508699</v>
      </c>
      <c r="G91" s="66">
        <v>1098813.1646424602</v>
      </c>
      <c r="H91" s="72">
        <f t="shared" si="48"/>
        <v>1133782.3678569007</v>
      </c>
      <c r="I91" s="66">
        <v>1104.0399620215137</v>
      </c>
      <c r="J91" s="72">
        <f t="shared" si="49"/>
        <v>1074.6236392691062</v>
      </c>
      <c r="K91" s="79">
        <v>1002179.1616448816</v>
      </c>
      <c r="L91" s="66">
        <v>381103.90178599994</v>
      </c>
      <c r="M91" s="72">
        <f t="shared" si="50"/>
        <v>388337.19642862253</v>
      </c>
      <c r="N91" s="66">
        <v>1127.5263366449703</v>
      </c>
      <c r="O91" s="72">
        <f t="shared" si="51"/>
        <v>1079.672729914781</v>
      </c>
      <c r="P91" s="79">
        <v>359822.66764627118</v>
      </c>
      <c r="Q91" s="66">
        <v>24911.696428650801</v>
      </c>
      <c r="R91" s="72">
        <f t="shared" si="52"/>
        <v>18484.941964305999</v>
      </c>
      <c r="S91" s="66">
        <v>52.66743431004398</v>
      </c>
      <c r="T91" s="72">
        <f t="shared" si="53"/>
        <v>40.146148874962925</v>
      </c>
      <c r="U91" s="79">
        <v>11569.33375971719</v>
      </c>
      <c r="V91" s="67">
        <v>1253053.785714241</v>
      </c>
      <c r="W91" s="72">
        <f t="shared" si="54"/>
        <v>1265461.5474106616</v>
      </c>
      <c r="X91" s="67">
        <f t="shared" si="67"/>
        <v>1141.3837074212245</v>
      </c>
      <c r="Y91" s="67">
        <v>276686.67357152083</v>
      </c>
      <c r="Z91" s="72">
        <f t="shared" si="55"/>
        <v>293627.9008034736</v>
      </c>
      <c r="AA91" s="72">
        <f t="shared" si="62"/>
        <v>890.38276821104694</v>
      </c>
      <c r="AB91" s="67">
        <v>1223.488861715912</v>
      </c>
      <c r="AC91" s="79">
        <v>887.76716675995749</v>
      </c>
      <c r="AD91" s="67">
        <v>922090.78571388009</v>
      </c>
      <c r="AE91" s="72">
        <f t="shared" si="56"/>
        <v>937718.45812488324</v>
      </c>
      <c r="AF91" s="72">
        <f t="shared" si="63"/>
        <v>1144.7116435994678</v>
      </c>
      <c r="AG91" s="67">
        <v>176722.37892858</v>
      </c>
      <c r="AH91" s="72">
        <f t="shared" si="57"/>
        <v>196063.90973201749</v>
      </c>
      <c r="AI91" s="72">
        <f t="shared" si="64"/>
        <v>830.93517696062099</v>
      </c>
      <c r="AJ91" s="67">
        <v>1196.1500674421047</v>
      </c>
      <c r="AK91" s="79">
        <v>787.59057762099656</v>
      </c>
      <c r="AL91" s="67">
        <v>306051.30357171001</v>
      </c>
      <c r="AM91" s="72">
        <f t="shared" si="58"/>
        <v>309258.14732147253</v>
      </c>
      <c r="AN91" s="72">
        <f t="shared" si="65"/>
        <v>1159.3382852566351</v>
      </c>
      <c r="AO91" s="67">
        <v>75052.598214289988</v>
      </c>
      <c r="AP91" s="72">
        <f t="shared" si="59"/>
        <v>79079.04910715</v>
      </c>
      <c r="AQ91" s="72">
        <f t="shared" si="66"/>
        <v>851.49730317447074</v>
      </c>
      <c r="AR91" s="67">
        <v>1214.4892998877381</v>
      </c>
      <c r="AS91" s="79">
        <v>872.70463039872084</v>
      </c>
    </row>
    <row r="92" spans="1:45" x14ac:dyDescent="0.25">
      <c r="A92" s="74">
        <f t="shared" si="60"/>
        <v>45765</v>
      </c>
      <c r="B92" s="66">
        <v>1466453.4717847737</v>
      </c>
      <c r="C92" s="72">
        <f t="shared" si="46"/>
        <v>1545046.8850890258</v>
      </c>
      <c r="D92" s="66">
        <v>1082.3242427130253</v>
      </c>
      <c r="E92" s="72">
        <f t="shared" si="47"/>
        <v>1090.9380334532432</v>
      </c>
      <c r="F92" s="79">
        <f t="shared" si="61"/>
        <v>1373571.1630508699</v>
      </c>
      <c r="G92" s="66">
        <v>1079427.2932132601</v>
      </c>
      <c r="H92" s="72">
        <f t="shared" si="48"/>
        <v>1141624.1774996356</v>
      </c>
      <c r="I92" s="66">
        <v>1059.0927130922339</v>
      </c>
      <c r="J92" s="72">
        <f t="shared" si="49"/>
        <v>1074.2758941118293</v>
      </c>
      <c r="K92" s="79">
        <v>1002179.1616448816</v>
      </c>
      <c r="L92" s="66">
        <v>366383.39285721997</v>
      </c>
      <c r="M92" s="72">
        <f t="shared" si="50"/>
        <v>383481.81250007753</v>
      </c>
      <c r="N92" s="66">
        <v>1096.9562660395807</v>
      </c>
      <c r="O92" s="72">
        <f t="shared" si="51"/>
        <v>1088.2059227529132</v>
      </c>
      <c r="P92" s="79">
        <v>359822.66764627118</v>
      </c>
      <c r="Q92" s="66">
        <v>20642.785714293703</v>
      </c>
      <c r="R92" s="72">
        <f t="shared" si="52"/>
        <v>19940.895089312402</v>
      </c>
      <c r="S92" s="66">
        <v>38.51265991472706</v>
      </c>
      <c r="T92" s="72">
        <f t="shared" si="53"/>
        <v>40.716261766683758</v>
      </c>
      <c r="U92" s="79">
        <v>11569.33375971719</v>
      </c>
      <c r="V92" s="67">
        <v>1211598.8060707038</v>
      </c>
      <c r="W92" s="72">
        <f t="shared" si="54"/>
        <v>1273354.6978570081</v>
      </c>
      <c r="X92" s="67">
        <f t="shared" si="67"/>
        <v>1152.9088438227075</v>
      </c>
      <c r="Y92" s="67">
        <v>275497.45142836368</v>
      </c>
      <c r="Z92" s="72">
        <f t="shared" si="55"/>
        <v>291633.08232132997</v>
      </c>
      <c r="AA92" s="72">
        <f t="shared" si="62"/>
        <v>886.29919526575293</v>
      </c>
      <c r="AB92" s="67">
        <v>1164.3771964181199</v>
      </c>
      <c r="AC92" s="79">
        <v>871.64096836482042</v>
      </c>
      <c r="AD92" s="67">
        <v>892548.43999921007</v>
      </c>
      <c r="AE92" s="72">
        <f t="shared" si="56"/>
        <v>944930.22464263311</v>
      </c>
      <c r="AF92" s="72">
        <f t="shared" si="63"/>
        <v>1147.0941092620503</v>
      </c>
      <c r="AG92" s="67">
        <v>186878.85321405003</v>
      </c>
      <c r="AH92" s="72">
        <f t="shared" si="57"/>
        <v>196693.95285700253</v>
      </c>
      <c r="AI92" s="72">
        <f t="shared" si="64"/>
        <v>823.0407035901967</v>
      </c>
      <c r="AJ92" s="67">
        <v>1137.2306176981774</v>
      </c>
      <c r="AK92" s="79">
        <v>797.41385809275562</v>
      </c>
      <c r="AL92" s="67">
        <v>298407.58035720006</v>
      </c>
      <c r="AM92" s="72">
        <f t="shared" si="58"/>
        <v>308483.57812506252</v>
      </c>
      <c r="AN92" s="72">
        <f t="shared" si="65"/>
        <v>1170.7376786370467</v>
      </c>
      <c r="AO92" s="67">
        <v>67975.812500020009</v>
      </c>
      <c r="AP92" s="72">
        <f t="shared" si="59"/>
        <v>74998.234375015003</v>
      </c>
      <c r="AQ92" s="72">
        <f t="shared" si="66"/>
        <v>844.39288539182496</v>
      </c>
      <c r="AR92" s="67">
        <v>1174.8329935322838</v>
      </c>
      <c r="AS92" s="79">
        <v>849.69765625025013</v>
      </c>
    </row>
    <row r="93" spans="1:45" x14ac:dyDescent="0.25">
      <c r="A93" s="74">
        <f t="shared" si="60"/>
        <v>45772</v>
      </c>
      <c r="B93" s="66">
        <v>1288245.481428016</v>
      </c>
      <c r="C93" s="72">
        <f t="shared" si="46"/>
        <v>1470133.3448211541</v>
      </c>
      <c r="D93" s="66">
        <v>1041.1528669891175</v>
      </c>
      <c r="E93" s="72">
        <f t="shared" si="47"/>
        <v>1079.8760454531161</v>
      </c>
      <c r="F93" s="79">
        <f t="shared" si="61"/>
        <v>1373571.1630508699</v>
      </c>
      <c r="G93" s="66">
        <v>990825.61535694986</v>
      </c>
      <c r="H93" s="72">
        <f t="shared" si="48"/>
        <v>1093566.9809817758</v>
      </c>
      <c r="I93" s="66">
        <v>1025.3329862987541</v>
      </c>
      <c r="J93" s="72">
        <f t="shared" si="49"/>
        <v>1060.2571464179966</v>
      </c>
      <c r="K93" s="79">
        <v>1002179.1616448816</v>
      </c>
      <c r="L93" s="66">
        <v>281825.50892822002</v>
      </c>
      <c r="M93" s="72">
        <f t="shared" si="50"/>
        <v>356584.1450893525</v>
      </c>
      <c r="N93" s="66">
        <v>1043.7981812156297</v>
      </c>
      <c r="O93" s="72">
        <f t="shared" si="51"/>
        <v>1084.60643370144</v>
      </c>
      <c r="P93" s="79">
        <v>359822.66764627118</v>
      </c>
      <c r="Q93" s="66">
        <v>15594.3571428461</v>
      </c>
      <c r="R93" s="72">
        <f t="shared" si="52"/>
        <v>19982.218750025328</v>
      </c>
      <c r="S93" s="66">
        <v>38.221463585407108</v>
      </c>
      <c r="T93" s="72">
        <f t="shared" si="53"/>
        <v>41.259324800889274</v>
      </c>
      <c r="U93" s="79">
        <v>11569.33375971719</v>
      </c>
      <c r="V93" s="67">
        <v>1001252.0385710461</v>
      </c>
      <c r="W93" s="72">
        <f t="shared" si="54"/>
        <v>1202744.8774998512</v>
      </c>
      <c r="X93" s="67">
        <f t="shared" si="67"/>
        <v>1152.2284728091586</v>
      </c>
      <c r="Y93" s="67">
        <v>302587.79999981623</v>
      </c>
      <c r="Z93" s="72">
        <f t="shared" si="55"/>
        <v>287370.68607132789</v>
      </c>
      <c r="AA93" s="72">
        <f t="shared" si="62"/>
        <v>885.0838682742401</v>
      </c>
      <c r="AB93" s="67">
        <v>1108.7827657883086</v>
      </c>
      <c r="AC93" s="79">
        <v>902.47234677664017</v>
      </c>
      <c r="AD93" s="67">
        <v>777318.97607134015</v>
      </c>
      <c r="AE93" s="72">
        <f t="shared" si="56"/>
        <v>898948.7614283358</v>
      </c>
      <c r="AF93" s="72">
        <f t="shared" si="63"/>
        <v>1134.7501135361229</v>
      </c>
      <c r="AG93" s="67">
        <v>213506.63928561003</v>
      </c>
      <c r="AH93" s="72">
        <f t="shared" si="57"/>
        <v>194618.21955344002</v>
      </c>
      <c r="AI93" s="72">
        <f t="shared" si="64"/>
        <v>812.17630562229328</v>
      </c>
      <c r="AJ93" s="67">
        <v>1088.6235582994841</v>
      </c>
      <c r="AK93" s="79">
        <v>846.218165933053</v>
      </c>
      <c r="AL93" s="67">
        <v>208338.70535686001</v>
      </c>
      <c r="AM93" s="72">
        <f t="shared" si="58"/>
        <v>283813.89732149005</v>
      </c>
      <c r="AN93" s="72">
        <f t="shared" si="65"/>
        <v>1159.2336145550425</v>
      </c>
      <c r="AO93" s="67">
        <v>73486.803571359997</v>
      </c>
      <c r="AP93" s="72">
        <f t="shared" si="59"/>
        <v>72770.2477678625</v>
      </c>
      <c r="AQ93" s="72">
        <f t="shared" si="66"/>
        <v>866.48029764317539</v>
      </c>
      <c r="AR93" s="67">
        <v>1108.1846029620212</v>
      </c>
      <c r="AS93" s="79">
        <v>896.18053135804871</v>
      </c>
    </row>
    <row r="94" spans="1:45" x14ac:dyDescent="0.25">
      <c r="A94" s="74">
        <f t="shared" si="60"/>
        <v>45779</v>
      </c>
      <c r="B94" s="66">
        <v>1629378.6078569032</v>
      </c>
      <c r="C94" s="72">
        <f t="shared" si="46"/>
        <v>1472226.5809817011</v>
      </c>
      <c r="D94" s="66">
        <v>1045.9249920948071</v>
      </c>
      <c r="E94" s="72">
        <f t="shared" si="47"/>
        <v>1074.2491083872885</v>
      </c>
      <c r="F94" s="79">
        <f t="shared" si="61"/>
        <v>1371815.6734222381</v>
      </c>
      <c r="G94" s="66">
        <v>1246788.5721422909</v>
      </c>
      <c r="H94" s="72">
        <f t="shared" si="48"/>
        <v>1103963.6613387403</v>
      </c>
      <c r="I94" s="66">
        <v>1028.9825641465065</v>
      </c>
      <c r="J94" s="72">
        <f t="shared" si="49"/>
        <v>1054.3620563897521</v>
      </c>
      <c r="K94" s="79">
        <v>1003846.6397711438</v>
      </c>
      <c r="L94" s="66">
        <v>365188.27678607003</v>
      </c>
      <c r="M94" s="72">
        <f t="shared" si="50"/>
        <v>348625.27008937747</v>
      </c>
      <c r="N94" s="66">
        <v>1058.5167443074492</v>
      </c>
      <c r="O94" s="72">
        <f t="shared" si="51"/>
        <v>1081.6993820519074</v>
      </c>
      <c r="P94" s="79">
        <v>356506.32969561429</v>
      </c>
      <c r="Q94" s="66">
        <v>17401.758928542604</v>
      </c>
      <c r="R94" s="72">
        <f t="shared" si="52"/>
        <v>19637.649553583302</v>
      </c>
      <c r="S94" s="66">
        <v>41.831151270535102</v>
      </c>
      <c r="T94" s="72">
        <f t="shared" si="53"/>
        <v>42.808177270178305</v>
      </c>
      <c r="U94" s="79">
        <v>11462.703955480165</v>
      </c>
      <c r="V94" s="67">
        <v>1320522.7792853429</v>
      </c>
      <c r="W94" s="72">
        <f t="shared" si="54"/>
        <v>1196606.8524103335</v>
      </c>
      <c r="X94" s="67">
        <f t="shared" si="67"/>
        <v>1151.4324373384038</v>
      </c>
      <c r="Y94" s="67">
        <v>326257.58750010253</v>
      </c>
      <c r="Z94" s="72">
        <f t="shared" si="55"/>
        <v>295257.3781249508</v>
      </c>
      <c r="AA94" s="72">
        <f t="shared" si="62"/>
        <v>874.41615147562698</v>
      </c>
      <c r="AB94" s="67">
        <v>1129.9675534751348</v>
      </c>
      <c r="AC94" s="79">
        <v>835.78412400108982</v>
      </c>
      <c r="AD94" s="67">
        <v>1020228.5203564602</v>
      </c>
      <c r="AE94" s="72">
        <f t="shared" si="56"/>
        <v>903046.68053522264</v>
      </c>
      <c r="AF94" s="72">
        <f t="shared" si="63"/>
        <v>1132.8956774363326</v>
      </c>
      <c r="AG94" s="67">
        <v>226560.05178582997</v>
      </c>
      <c r="AH94" s="72">
        <f t="shared" si="57"/>
        <v>200916.98080351751</v>
      </c>
      <c r="AI94" s="72">
        <f t="shared" si="64"/>
        <v>801.64734794094625</v>
      </c>
      <c r="AJ94" s="67">
        <v>1109.5784663055638</v>
      </c>
      <c r="AK94" s="79">
        <v>775.3667901169797</v>
      </c>
      <c r="AL94" s="67">
        <v>282892.50000033999</v>
      </c>
      <c r="AM94" s="72">
        <f t="shared" si="58"/>
        <v>273922.52232152753</v>
      </c>
      <c r="AN94" s="72">
        <f t="shared" si="65"/>
        <v>1159.5506152248859</v>
      </c>
      <c r="AO94" s="67">
        <v>82295.776785730006</v>
      </c>
      <c r="AP94" s="72">
        <f t="shared" si="59"/>
        <v>74702.74776785</v>
      </c>
      <c r="AQ94" s="72">
        <f t="shared" si="66"/>
        <v>866.7482219907497</v>
      </c>
      <c r="AR94" s="67">
        <v>1140.6955645174999</v>
      </c>
      <c r="AS94" s="79">
        <v>848.41006995597945</v>
      </c>
    </row>
    <row r="95" spans="1:45" x14ac:dyDescent="0.25">
      <c r="A95" s="74">
        <f t="shared" si="60"/>
        <v>45786</v>
      </c>
      <c r="B95" s="66">
        <v>1339718.1550000198</v>
      </c>
      <c r="C95" s="72">
        <f t="shared" si="46"/>
        <v>1430948.9290174283</v>
      </c>
      <c r="D95" s="66">
        <v>1088.6426188221185</v>
      </c>
      <c r="E95" s="72">
        <f t="shared" si="47"/>
        <v>1064.5111801547671</v>
      </c>
      <c r="F95" s="79">
        <f t="shared" si="61"/>
        <v>1367426.9493506581</v>
      </c>
      <c r="G95" s="66">
        <v>1006313.7264285199</v>
      </c>
      <c r="H95" s="72">
        <f t="shared" si="48"/>
        <v>1080838.8017852553</v>
      </c>
      <c r="I95" s="66">
        <v>1070.0724544542165</v>
      </c>
      <c r="J95" s="72">
        <f t="shared" si="49"/>
        <v>1045.8701794979277</v>
      </c>
      <c r="K95" s="79">
        <v>1008015.3350867983</v>
      </c>
      <c r="L95" s="66">
        <v>300382.68750002002</v>
      </c>
      <c r="M95" s="72">
        <f t="shared" si="50"/>
        <v>328444.96651788254</v>
      </c>
      <c r="N95" s="66">
        <v>1053.9743421053333</v>
      </c>
      <c r="O95" s="72">
        <f t="shared" si="51"/>
        <v>1063.3113834169983</v>
      </c>
      <c r="P95" s="79">
        <v>348215.48481897212</v>
      </c>
      <c r="Q95" s="66">
        <v>24994.955357189199</v>
      </c>
      <c r="R95" s="72">
        <f t="shared" si="52"/>
        <v>19658.464285717902</v>
      </c>
      <c r="S95" s="66">
        <v>50.906222723399594</v>
      </c>
      <c r="T95" s="72">
        <f t="shared" si="53"/>
        <v>42.367874373517211</v>
      </c>
      <c r="U95" s="79">
        <v>11196.129444887607</v>
      </c>
      <c r="V95" s="67">
        <v>1078362.0503568691</v>
      </c>
      <c r="W95" s="72">
        <f t="shared" si="54"/>
        <v>1152933.9185709904</v>
      </c>
      <c r="X95" s="67">
        <f t="shared" si="67"/>
        <v>1157.2322732056277</v>
      </c>
      <c r="Y95" s="67">
        <v>286351.06000033923</v>
      </c>
      <c r="Z95" s="72">
        <f t="shared" si="55"/>
        <v>297673.47473215545</v>
      </c>
      <c r="AA95" s="72">
        <f t="shared" si="62"/>
        <v>876.46115485341886</v>
      </c>
      <c r="AB95" s="67">
        <v>1182.1035081872992</v>
      </c>
      <c r="AC95" s="79">
        <v>895.94718027112492</v>
      </c>
      <c r="AD95" s="67">
        <v>831646.03249978018</v>
      </c>
      <c r="AE95" s="72">
        <f t="shared" si="56"/>
        <v>880435.49223169754</v>
      </c>
      <c r="AF95" s="72">
        <f t="shared" si="63"/>
        <v>1123.0158493151948</v>
      </c>
      <c r="AG95" s="67">
        <v>174667.69392874002</v>
      </c>
      <c r="AH95" s="72">
        <f t="shared" si="57"/>
        <v>200403.30955355751</v>
      </c>
      <c r="AI95" s="72">
        <f t="shared" si="64"/>
        <v>801.98793577210506</v>
      </c>
      <c r="AJ95" s="67">
        <v>1156.630754957554</v>
      </c>
      <c r="AK95" s="79">
        <v>788.95292894563181</v>
      </c>
      <c r="AL95" s="67">
        <v>213694.27678561001</v>
      </c>
      <c r="AM95" s="72">
        <f t="shared" si="58"/>
        <v>250833.2656250025</v>
      </c>
      <c r="AN95" s="72">
        <f t="shared" si="65"/>
        <v>1140.0962115104114</v>
      </c>
      <c r="AO95" s="67">
        <v>86688.410714410013</v>
      </c>
      <c r="AP95" s="72">
        <f t="shared" si="59"/>
        <v>77611.700892880006</v>
      </c>
      <c r="AQ95" s="72">
        <f t="shared" si="66"/>
        <v>871.99580334573454</v>
      </c>
      <c r="AR95" s="67">
        <v>1136.6716850298405</v>
      </c>
      <c r="AS95" s="79">
        <v>893.69495581865988</v>
      </c>
    </row>
    <row r="96" spans="1:45" x14ac:dyDescent="0.25">
      <c r="A96" s="74">
        <f t="shared" si="60"/>
        <v>45793</v>
      </c>
      <c r="B96" s="66">
        <v>1434241.7614282502</v>
      </c>
      <c r="C96" s="72">
        <f t="shared" si="46"/>
        <v>1422896.0014282973</v>
      </c>
      <c r="D96" s="66">
        <v>1085.4967019279579</v>
      </c>
      <c r="E96" s="72">
        <f t="shared" si="47"/>
        <v>1065.3042949585001</v>
      </c>
      <c r="F96" s="79">
        <f t="shared" si="61"/>
        <v>1367426.9493506581</v>
      </c>
      <c r="G96" s="66">
        <v>1004358.4399998693</v>
      </c>
      <c r="H96" s="72">
        <f t="shared" si="48"/>
        <v>1062071.5884819075</v>
      </c>
      <c r="I96" s="66">
        <v>1061.2409551693536</v>
      </c>
      <c r="J96" s="72">
        <f t="shared" si="49"/>
        <v>1046.4072400172076</v>
      </c>
      <c r="K96" s="79">
        <v>1008015.3350867983</v>
      </c>
      <c r="L96" s="66">
        <v>415398.89285697002</v>
      </c>
      <c r="M96" s="72">
        <f t="shared" si="50"/>
        <v>340698.84151782002</v>
      </c>
      <c r="N96" s="66">
        <v>1110.6922268902943</v>
      </c>
      <c r="O96" s="72">
        <f t="shared" si="51"/>
        <v>1066.7453736296768</v>
      </c>
      <c r="P96" s="79">
        <v>348215.48481897212</v>
      </c>
      <c r="Q96" s="66">
        <v>14484.428571410297</v>
      </c>
      <c r="R96" s="72">
        <f t="shared" si="52"/>
        <v>18118.874999997053</v>
      </c>
      <c r="S96" s="66">
        <v>36.301825993509517</v>
      </c>
      <c r="T96" s="72">
        <f t="shared" si="53"/>
        <v>41.815165893212829</v>
      </c>
      <c r="U96" s="79">
        <v>11196.129444887607</v>
      </c>
      <c r="V96" s="67">
        <v>1130659.12607123</v>
      </c>
      <c r="W96" s="72">
        <f t="shared" si="54"/>
        <v>1132698.9985711221</v>
      </c>
      <c r="X96" s="67">
        <f t="shared" si="67"/>
        <v>1160.5310212772083</v>
      </c>
      <c r="Y96" s="67">
        <v>318067.06392843032</v>
      </c>
      <c r="Z96" s="72">
        <f t="shared" si="55"/>
        <v>308315.87785717205</v>
      </c>
      <c r="AA96" s="72">
        <f t="shared" si="62"/>
        <v>878.07411254099384</v>
      </c>
      <c r="AB96" s="67">
        <v>1177.857040910073</v>
      </c>
      <c r="AC96" s="79">
        <v>878.09279911512021</v>
      </c>
      <c r="AD96" s="67">
        <v>807579.3849999099</v>
      </c>
      <c r="AE96" s="72">
        <f t="shared" si="56"/>
        <v>859193.22848187259</v>
      </c>
      <c r="AF96" s="72">
        <f t="shared" si="63"/>
        <v>1123.4472981472356</v>
      </c>
      <c r="AG96" s="67">
        <v>196779.05499995995</v>
      </c>
      <c r="AH96" s="72">
        <f t="shared" si="57"/>
        <v>202878.36000003497</v>
      </c>
      <c r="AI96" s="72">
        <f t="shared" si="64"/>
        <v>809.90301830142596</v>
      </c>
      <c r="AJ96" s="67">
        <v>1138.9564130263404</v>
      </c>
      <c r="AK96" s="79">
        <v>829.07418821003921</v>
      </c>
      <c r="AL96" s="67">
        <v>308595.31249991001</v>
      </c>
      <c r="AM96" s="72">
        <f t="shared" si="58"/>
        <v>253380.19866068001</v>
      </c>
      <c r="AN96" s="72">
        <f t="shared" si="65"/>
        <v>1154.9832756272506</v>
      </c>
      <c r="AO96" s="67">
        <v>106803.58035706</v>
      </c>
      <c r="AP96" s="72">
        <f t="shared" si="59"/>
        <v>87318.642857140003</v>
      </c>
      <c r="AQ96" s="72">
        <f t="shared" si="66"/>
        <v>874.90118839014781</v>
      </c>
      <c r="AR96" s="67">
        <v>1234.38124999964</v>
      </c>
      <c r="AS96" s="79">
        <v>861.31919642790319</v>
      </c>
    </row>
    <row r="97" spans="1:45" x14ac:dyDescent="0.25">
      <c r="A97" s="74">
        <f t="shared" si="60"/>
        <v>45800</v>
      </c>
      <c r="B97" s="66">
        <v>1360710.4732143816</v>
      </c>
      <c r="C97" s="72">
        <f t="shared" si="46"/>
        <v>1441012.2493748886</v>
      </c>
      <c r="D97" s="66">
        <v>1108.3947774779504</v>
      </c>
      <c r="E97" s="72">
        <f t="shared" si="47"/>
        <v>1082.1147725807084</v>
      </c>
      <c r="F97" s="79">
        <f t="shared" si="61"/>
        <v>1367426.9493506581</v>
      </c>
      <c r="G97" s="66">
        <v>953103.93749995995</v>
      </c>
      <c r="H97" s="72">
        <f t="shared" si="48"/>
        <v>1052641.16901766</v>
      </c>
      <c r="I97" s="66">
        <v>1077.4772884829958</v>
      </c>
      <c r="J97" s="72">
        <f t="shared" si="49"/>
        <v>1059.4433155632682</v>
      </c>
      <c r="K97" s="79">
        <v>1008015.3350867983</v>
      </c>
      <c r="L97" s="66">
        <v>391976.98214297998</v>
      </c>
      <c r="M97" s="72">
        <f t="shared" si="50"/>
        <v>368236.70982151001</v>
      </c>
      <c r="N97" s="66">
        <v>1146.1315267338596</v>
      </c>
      <c r="O97" s="72">
        <f t="shared" si="51"/>
        <v>1092.3287100092341</v>
      </c>
      <c r="P97" s="79">
        <v>348215.48481897212</v>
      </c>
      <c r="Q97" s="66">
        <v>15629.553571441498</v>
      </c>
      <c r="R97" s="72">
        <f t="shared" si="52"/>
        <v>18127.6741071459</v>
      </c>
      <c r="S97" s="66">
        <v>34.809696150203784</v>
      </c>
      <c r="T97" s="72">
        <f t="shared" si="53"/>
        <v>40.962224034412003</v>
      </c>
      <c r="U97" s="79">
        <v>11196.129444887607</v>
      </c>
      <c r="V97" s="67">
        <v>1092880.2796432611</v>
      </c>
      <c r="W97" s="72">
        <f t="shared" si="54"/>
        <v>1155606.0588391759</v>
      </c>
      <c r="X97" s="67">
        <f t="shared" si="67"/>
        <v>1169.2241819211119</v>
      </c>
      <c r="Y97" s="67">
        <v>283459.74714256148</v>
      </c>
      <c r="Z97" s="72">
        <f t="shared" si="55"/>
        <v>303533.86464285839</v>
      </c>
      <c r="AA97" s="72">
        <f t="shared" si="62"/>
        <v>876.39212600546068</v>
      </c>
      <c r="AB97" s="67">
        <v>1197.9923469529356</v>
      </c>
      <c r="AC97" s="79">
        <v>895.74440063450754</v>
      </c>
      <c r="AD97" s="67">
        <v>760120.43142873002</v>
      </c>
      <c r="AE97" s="72">
        <f t="shared" si="56"/>
        <v>854893.59232122009</v>
      </c>
      <c r="AF97" s="72">
        <f t="shared" si="63"/>
        <v>1139.5700297339665</v>
      </c>
      <c r="AG97" s="67">
        <v>192983.50607122993</v>
      </c>
      <c r="AH97" s="72">
        <f t="shared" si="57"/>
        <v>197747.57669643997</v>
      </c>
      <c r="AI97" s="72">
        <f t="shared" si="64"/>
        <v>812.41228271765635</v>
      </c>
      <c r="AJ97" s="67">
        <v>1153.1144846464076</v>
      </c>
      <c r="AK97" s="79">
        <v>856.2552235979748</v>
      </c>
      <c r="AL97" s="67">
        <v>317130.29464308999</v>
      </c>
      <c r="AM97" s="72">
        <f t="shared" si="58"/>
        <v>280578.09598223749</v>
      </c>
      <c r="AN97" s="72">
        <f t="shared" si="65"/>
        <v>1192.5505124294932</v>
      </c>
      <c r="AO97" s="67">
        <v>74846.687499889988</v>
      </c>
      <c r="AP97" s="72">
        <f t="shared" si="59"/>
        <v>87658.613839272497</v>
      </c>
      <c r="AQ97" s="72">
        <f t="shared" si="66"/>
        <v>858.76352082810774</v>
      </c>
      <c r="AR97" s="67">
        <v>1258.453550170992</v>
      </c>
      <c r="AS97" s="79">
        <v>831.62986110988879</v>
      </c>
    </row>
    <row r="98" spans="1:45" x14ac:dyDescent="0.25">
      <c r="A98" s="74">
        <f t="shared" si="60"/>
        <v>45807</v>
      </c>
      <c r="B98" s="66">
        <v>1437349.2021430531</v>
      </c>
      <c r="C98" s="72">
        <f t="shared" si="46"/>
        <v>1393004.8979464262</v>
      </c>
      <c r="D98" s="66">
        <v>1072.0637376713196</v>
      </c>
      <c r="E98" s="72">
        <f t="shared" si="47"/>
        <v>1088.6494589748365</v>
      </c>
      <c r="F98" s="79">
        <f t="shared" si="61"/>
        <v>1367426.9493506581</v>
      </c>
      <c r="G98" s="66">
        <v>1026261.2646431505</v>
      </c>
      <c r="H98" s="72">
        <f t="shared" si="48"/>
        <v>997509.34214287484</v>
      </c>
      <c r="I98" s="66">
        <v>1041.5796191230449</v>
      </c>
      <c r="J98" s="72">
        <f t="shared" si="49"/>
        <v>1062.5925793074027</v>
      </c>
      <c r="K98" s="79">
        <v>1008015.3350867983</v>
      </c>
      <c r="L98" s="66">
        <v>390334.43749991001</v>
      </c>
      <c r="M98" s="72">
        <f t="shared" si="50"/>
        <v>374523.24999996996</v>
      </c>
      <c r="N98" s="66">
        <v>1102.6396539545481</v>
      </c>
      <c r="O98" s="72">
        <f t="shared" si="51"/>
        <v>1103.3594374210088</v>
      </c>
      <c r="P98" s="79">
        <v>348215.48481897212</v>
      </c>
      <c r="Q98" s="66">
        <v>20753.499999992498</v>
      </c>
      <c r="R98" s="72">
        <f t="shared" si="52"/>
        <v>18965.609375008375</v>
      </c>
      <c r="S98" s="66">
        <v>39.833973128584454</v>
      </c>
      <c r="T98" s="72">
        <f t="shared" si="53"/>
        <v>40.462929498924339</v>
      </c>
      <c r="U98" s="79">
        <v>11196.129444887607</v>
      </c>
      <c r="V98" s="67">
        <v>1146481.8557146022</v>
      </c>
      <c r="W98" s="72">
        <f t="shared" si="54"/>
        <v>1112095.8279464906</v>
      </c>
      <c r="X98" s="67">
        <f t="shared" si="67"/>
        <v>1161.1602638870893</v>
      </c>
      <c r="Y98" s="67">
        <v>311620.84642844263</v>
      </c>
      <c r="Z98" s="72">
        <f t="shared" si="55"/>
        <v>299874.67937494337</v>
      </c>
      <c r="AA98" s="72">
        <f t="shared" si="62"/>
        <v>883.97823595210787</v>
      </c>
      <c r="AB98" s="67">
        <v>1167.0414354777542</v>
      </c>
      <c r="AC98" s="79">
        <v>866.12856378767867</v>
      </c>
      <c r="AD98" s="67">
        <v>837756.30214306014</v>
      </c>
      <c r="AE98" s="72">
        <f t="shared" si="56"/>
        <v>809275.53776787</v>
      </c>
      <c r="AF98" s="72">
        <f t="shared" si="63"/>
        <v>1142.1946899650998</v>
      </c>
      <c r="AG98" s="67">
        <v>188504.96250009004</v>
      </c>
      <c r="AH98" s="72">
        <f t="shared" si="57"/>
        <v>188233.80437500498</v>
      </c>
      <c r="AI98" s="72">
        <f t="shared" si="64"/>
        <v>817.12398148147463</v>
      </c>
      <c r="AJ98" s="67">
        <v>1120.0771072300965</v>
      </c>
      <c r="AK98" s="79">
        <v>794.21358517225269</v>
      </c>
      <c r="AL98" s="67">
        <v>287972.05357155</v>
      </c>
      <c r="AM98" s="72">
        <f t="shared" si="58"/>
        <v>281847.98437503999</v>
      </c>
      <c r="AN98" s="72">
        <f t="shared" si="65"/>
        <v>1216.3595113983479</v>
      </c>
      <c r="AO98" s="67">
        <v>102362.38392836</v>
      </c>
      <c r="AP98" s="72">
        <f t="shared" si="59"/>
        <v>92675.265624930005</v>
      </c>
      <c r="AQ98" s="72">
        <f t="shared" si="66"/>
        <v>858.15353211671629</v>
      </c>
      <c r="AR98" s="67">
        <v>1235.9315603929185</v>
      </c>
      <c r="AS98" s="79">
        <v>845.97011511041319</v>
      </c>
    </row>
    <row r="99" spans="1:45" x14ac:dyDescent="0.25">
      <c r="A99" s="74">
        <f t="shared" si="60"/>
        <v>45814</v>
      </c>
      <c r="B99" s="66">
        <v>1451156.57250042</v>
      </c>
      <c r="C99" s="72">
        <f t="shared" si="46"/>
        <v>1420864.5023215262</v>
      </c>
      <c r="D99" s="66">
        <v>1044.3324111181944</v>
      </c>
      <c r="E99" s="72">
        <f t="shared" si="47"/>
        <v>1077.5719070488556</v>
      </c>
      <c r="F99" s="79">
        <f t="shared" si="61"/>
        <v>1379252.736178604</v>
      </c>
      <c r="G99" s="66">
        <v>1008617.2421435202</v>
      </c>
      <c r="H99" s="72">
        <f t="shared" si="48"/>
        <v>998085.22107162501</v>
      </c>
      <c r="I99" s="66">
        <v>1026.7900188884666</v>
      </c>
      <c r="J99" s="72">
        <f t="shared" si="49"/>
        <v>1051.7719704159654</v>
      </c>
      <c r="K99" s="79">
        <v>1025646.2463739109</v>
      </c>
      <c r="L99" s="66">
        <v>422396.89285687997</v>
      </c>
      <c r="M99" s="72">
        <f t="shared" si="50"/>
        <v>405026.80133918498</v>
      </c>
      <c r="N99" s="66">
        <v>1040.3864356080787</v>
      </c>
      <c r="O99" s="72">
        <f t="shared" si="51"/>
        <v>1099.9624607966953</v>
      </c>
      <c r="P99" s="79">
        <v>342090.4709470942</v>
      </c>
      <c r="Q99" s="66">
        <v>20142.437500020395</v>
      </c>
      <c r="R99" s="72">
        <f t="shared" si="52"/>
        <v>17752.479910716174</v>
      </c>
      <c r="S99" s="66">
        <v>45.882545558133017</v>
      </c>
      <c r="T99" s="72">
        <f t="shared" si="53"/>
        <v>39.207010207607695</v>
      </c>
      <c r="U99" s="79">
        <v>11516.018857598678</v>
      </c>
      <c r="V99" s="67">
        <v>1117658.9878575702</v>
      </c>
      <c r="W99" s="72">
        <f t="shared" si="54"/>
        <v>1121920.0623216659</v>
      </c>
      <c r="X99" s="67">
        <f t="shared" si="67"/>
        <v>1156.3886136948865</v>
      </c>
      <c r="Y99" s="67">
        <v>353640.02214287041</v>
      </c>
      <c r="Z99" s="72">
        <f t="shared" si="55"/>
        <v>316696.91991057619</v>
      </c>
      <c r="AA99" s="72">
        <f t="shared" si="62"/>
        <v>879.59906424914141</v>
      </c>
      <c r="AB99" s="67">
        <v>1130.9756450727009</v>
      </c>
      <c r="AC99" s="79">
        <v>878.43049345925931</v>
      </c>
      <c r="AD99" s="67">
        <v>812146.94321470021</v>
      </c>
      <c r="AE99" s="72">
        <f t="shared" si="56"/>
        <v>804400.76544660004</v>
      </c>
      <c r="AF99" s="72">
        <f t="shared" si="63"/>
        <v>1128.164743155862</v>
      </c>
      <c r="AG99" s="67">
        <v>196470.29892881992</v>
      </c>
      <c r="AH99" s="72">
        <f t="shared" si="57"/>
        <v>193684.45562502497</v>
      </c>
      <c r="AI99" s="72">
        <f t="shared" si="64"/>
        <v>820.916415053121</v>
      </c>
      <c r="AJ99" s="67">
        <v>1100.510967720603</v>
      </c>
      <c r="AK99" s="79">
        <v>804.12266323221706</v>
      </c>
      <c r="AL99" s="67">
        <v>285369.60714285</v>
      </c>
      <c r="AM99" s="72">
        <f t="shared" si="58"/>
        <v>299766.81696435</v>
      </c>
      <c r="AN99" s="72">
        <f t="shared" si="65"/>
        <v>1218.707259963026</v>
      </c>
      <c r="AO99" s="67">
        <v>137027.28571403</v>
      </c>
      <c r="AP99" s="72">
        <f t="shared" si="59"/>
        <v>105259.98437483501</v>
      </c>
      <c r="AQ99" s="72">
        <f t="shared" si="66"/>
        <v>852.92610799330919</v>
      </c>
      <c r="AR99" s="67">
        <v>1146.0626792885541</v>
      </c>
      <c r="AS99" s="79">
        <v>872.78525932503192</v>
      </c>
    </row>
    <row r="100" spans="1:45" x14ac:dyDescent="0.25">
      <c r="A100" s="74">
        <f t="shared" si="60"/>
        <v>45821</v>
      </c>
      <c r="B100" s="66">
        <v>1360140.9642862612</v>
      </c>
      <c r="C100" s="72">
        <f t="shared" si="46"/>
        <v>1402339.303036029</v>
      </c>
      <c r="D100" s="66">
        <v>1101.4608167708027</v>
      </c>
      <c r="E100" s="72">
        <f t="shared" si="47"/>
        <v>1081.5629357595669</v>
      </c>
      <c r="F100" s="79">
        <f t="shared" si="61"/>
        <v>1381223.7006499278</v>
      </c>
      <c r="G100" s="66">
        <v>941529.16071509954</v>
      </c>
      <c r="H100" s="72">
        <f t="shared" si="48"/>
        <v>982377.90125043248</v>
      </c>
      <c r="I100" s="66">
        <v>1078.9894620143482</v>
      </c>
      <c r="J100" s="72">
        <f t="shared" si="49"/>
        <v>1056.2090971272141</v>
      </c>
      <c r="K100" s="79">
        <v>1028584.7315884295</v>
      </c>
      <c r="L100" s="66">
        <v>398914.47321400105</v>
      </c>
      <c r="M100" s="72">
        <f t="shared" si="50"/>
        <v>400905.69642844272</v>
      </c>
      <c r="N100" s="66">
        <v>1105.0262415900306</v>
      </c>
      <c r="O100" s="72">
        <f t="shared" si="51"/>
        <v>1098.5459644716293</v>
      </c>
      <c r="P100" s="79">
        <v>341069.63530178118</v>
      </c>
      <c r="Q100" s="66">
        <v>19697.330357160303</v>
      </c>
      <c r="R100" s="72">
        <f t="shared" si="52"/>
        <v>19055.705357153674</v>
      </c>
      <c r="S100" s="66">
        <v>41.998572190107254</v>
      </c>
      <c r="T100" s="72">
        <f t="shared" si="53"/>
        <v>40.631196756757127</v>
      </c>
      <c r="U100" s="79">
        <v>11569.33375971719</v>
      </c>
      <c r="V100" s="67">
        <v>1070655.6596429413</v>
      </c>
      <c r="W100" s="72">
        <f t="shared" si="54"/>
        <v>1106919.1957145936</v>
      </c>
      <c r="X100" s="67">
        <f t="shared" si="67"/>
        <v>1169.7608184241967</v>
      </c>
      <c r="Y100" s="67">
        <v>309182.63500048028</v>
      </c>
      <c r="Z100" s="72">
        <f t="shared" si="55"/>
        <v>314475.81267858873</v>
      </c>
      <c r="AA100" s="72">
        <f t="shared" si="62"/>
        <v>883.69339549558572</v>
      </c>
      <c r="AB100" s="67">
        <v>1202.3881988934788</v>
      </c>
      <c r="AC100" s="79">
        <v>894.47012410089735</v>
      </c>
      <c r="AD100" s="67">
        <v>759012.40071466973</v>
      </c>
      <c r="AE100" s="72">
        <f t="shared" si="56"/>
        <v>792259.01937529002</v>
      </c>
      <c r="AF100" s="72">
        <f t="shared" si="63"/>
        <v>1131.7201852011035</v>
      </c>
      <c r="AG100" s="67">
        <v>182516.76000042999</v>
      </c>
      <c r="AH100" s="72">
        <f t="shared" si="57"/>
        <v>190118.88187514246</v>
      </c>
      <c r="AI100" s="72">
        <f t="shared" si="64"/>
        <v>826.45970482123073</v>
      </c>
      <c r="AJ100" s="67">
        <v>1153.1781812073068</v>
      </c>
      <c r="AK100" s="79">
        <v>851.24734728247824</v>
      </c>
      <c r="AL100" s="67">
        <v>291945.928571111</v>
      </c>
      <c r="AM100" s="72">
        <f t="shared" si="58"/>
        <v>295604.47098215029</v>
      </c>
      <c r="AN100" s="72">
        <f t="shared" si="65"/>
        <v>1226.0707446179981</v>
      </c>
      <c r="AO100" s="67">
        <v>106968.54464289</v>
      </c>
      <c r="AP100" s="72">
        <f t="shared" si="59"/>
        <v>105301.22544629249</v>
      </c>
      <c r="AQ100" s="72">
        <f t="shared" si="66"/>
        <v>843.30504858419886</v>
      </c>
      <c r="AR100" s="67">
        <v>1263.835188619528</v>
      </c>
      <c r="AS100" s="79">
        <v>822.83495879146153</v>
      </c>
    </row>
    <row r="101" spans="1:45" x14ac:dyDescent="0.25">
      <c r="A101" s="74">
        <f t="shared" si="60"/>
        <v>45828</v>
      </c>
      <c r="B101" s="66">
        <v>1183010.721429657</v>
      </c>
      <c r="C101" s="72">
        <f t="shared" ref="C101:C109" si="68">AVERAGE(B98:B101)</f>
        <v>1357914.3650898479</v>
      </c>
      <c r="D101" s="66">
        <v>1064.7014269960234</v>
      </c>
      <c r="E101" s="72">
        <f t="shared" ref="E101:E109" si="69">AVERAGE(D98:D101)</f>
        <v>1070.6395981390851</v>
      </c>
      <c r="F101" s="79">
        <f t="shared" si="61"/>
        <v>1381223.7006499278</v>
      </c>
      <c r="G101" s="66">
        <v>837941.95357232017</v>
      </c>
      <c r="H101" s="72">
        <f t="shared" ref="H101:H109" si="70">AVERAGE(G98:G101)</f>
        <v>953587.40526852256</v>
      </c>
      <c r="I101" s="66">
        <v>1036.059176181536</v>
      </c>
      <c r="J101" s="72">
        <f t="shared" ref="J101:J109" si="71">AVERAGE(I98:I101)</f>
        <v>1045.854569051849</v>
      </c>
      <c r="K101" s="79">
        <v>1028584.7315884295</v>
      </c>
      <c r="L101" s="66">
        <v>323248.70535733004</v>
      </c>
      <c r="M101" s="72">
        <f t="shared" ref="M101:M109" si="72">AVERAGE(L98:L101)</f>
        <v>383723.62723203027</v>
      </c>
      <c r="N101" s="66">
        <v>1073.9159646422925</v>
      </c>
      <c r="O101" s="72">
        <f t="shared" ref="O101:O109" si="73">AVERAGE(N98:N101)</f>
        <v>1080.4920739487375</v>
      </c>
      <c r="P101" s="79">
        <v>341069.63530178118</v>
      </c>
      <c r="Q101" s="66">
        <v>21820.062500006996</v>
      </c>
      <c r="R101" s="72">
        <f t="shared" ref="R101:R109" si="74">AVERAGE(Q98:Q101)</f>
        <v>20603.332589295049</v>
      </c>
      <c r="S101" s="66">
        <v>43.037598619343186</v>
      </c>
      <c r="T101" s="72">
        <f t="shared" ref="T101:T109" si="75">AVERAGE(S98:S101)</f>
        <v>42.688172374041983</v>
      </c>
      <c r="U101" s="79">
        <v>11569.33375971719</v>
      </c>
      <c r="V101" s="67">
        <v>962782.66035819717</v>
      </c>
      <c r="W101" s="72">
        <f t="shared" ref="W101:W109" si="76">AVERAGE(V98:V101)</f>
        <v>1074394.7908933277</v>
      </c>
      <c r="X101" s="67">
        <f t="shared" si="67"/>
        <v>1174.1205890104545</v>
      </c>
      <c r="Y101" s="67">
        <v>242048.123571467</v>
      </c>
      <c r="Z101" s="72">
        <f t="shared" ref="Z101:Z109" si="77">AVERAGE(Y98:Y101)</f>
        <v>304122.90678581514</v>
      </c>
      <c r="AA101" s="72">
        <f t="shared" si="62"/>
        <v>873.71393759248645</v>
      </c>
      <c r="AB101" s="67">
        <v>1160.4859475789403</v>
      </c>
      <c r="AC101" s="79">
        <v>855.82656902211033</v>
      </c>
      <c r="AD101" s="67">
        <v>694172.57107230043</v>
      </c>
      <c r="AE101" s="72">
        <f t="shared" ref="AE101:AE109" si="78">AVERAGE(AD98:AD101)</f>
        <v>775772.05428618263</v>
      </c>
      <c r="AF101" s="72">
        <f t="shared" si="63"/>
        <v>1123.2163383787793</v>
      </c>
      <c r="AG101" s="67">
        <v>143769.38250001997</v>
      </c>
      <c r="AH101" s="72">
        <f t="shared" ref="AH101:AH109" si="79">AVERAGE(AG98:AG101)</f>
        <v>177815.35098233997</v>
      </c>
      <c r="AI101" s="72">
        <f t="shared" si="64"/>
        <v>803.089487978752</v>
      </c>
      <c r="AJ101" s="67">
        <v>1119.0990973571111</v>
      </c>
      <c r="AK101" s="79">
        <v>762.77435622806036</v>
      </c>
      <c r="AL101" s="67">
        <v>246790.02678588999</v>
      </c>
      <c r="AM101" s="72">
        <f t="shared" ref="AM101:AM109" si="80">AVERAGE(AL98:AL101)</f>
        <v>278019.40401785029</v>
      </c>
      <c r="AN101" s="72">
        <f t="shared" si="65"/>
        <v>1208.0799854236757</v>
      </c>
      <c r="AO101" s="67">
        <v>76458.678571440003</v>
      </c>
      <c r="AP101" s="72">
        <f t="shared" ref="AP101:AP109" si="81">AVERAGE(AO98:AO101)</f>
        <v>105704.22321417999</v>
      </c>
      <c r="AQ101" s="72">
        <f t="shared" si="66"/>
        <v>840.93166548801696</v>
      </c>
      <c r="AR101" s="67">
        <v>1186.4905133937018</v>
      </c>
      <c r="AS101" s="79">
        <v>822.13632872516132</v>
      </c>
    </row>
    <row r="102" spans="1:45" x14ac:dyDescent="0.25">
      <c r="A102" s="74">
        <f t="shared" ref="A102:A109" si="82">A101+7</f>
        <v>45835</v>
      </c>
      <c r="B102" s="66">
        <v>1277236.2985712369</v>
      </c>
      <c r="C102" s="72">
        <f t="shared" si="68"/>
        <v>1317886.1391968937</v>
      </c>
      <c r="D102" s="66">
        <v>1110.585634312514</v>
      </c>
      <c r="E102" s="72">
        <f t="shared" si="69"/>
        <v>1080.2700722993836</v>
      </c>
      <c r="F102" s="79">
        <f t="shared" si="61"/>
        <v>1381223.7006499278</v>
      </c>
      <c r="G102" s="66">
        <v>920580.07535721012</v>
      </c>
      <c r="H102" s="72">
        <f t="shared" si="70"/>
        <v>927167.10794703756</v>
      </c>
      <c r="I102" s="66">
        <v>1087.2899192849718</v>
      </c>
      <c r="J102" s="72">
        <f t="shared" si="71"/>
        <v>1057.2821440923306</v>
      </c>
      <c r="K102" s="79">
        <v>1028584.7315884295</v>
      </c>
      <c r="L102" s="66">
        <v>335662.53571405</v>
      </c>
      <c r="M102" s="72">
        <f t="shared" si="72"/>
        <v>370055.65178556525</v>
      </c>
      <c r="N102" s="66">
        <v>1111.4653500465231</v>
      </c>
      <c r="O102" s="72">
        <f t="shared" si="73"/>
        <v>1082.6984979717311</v>
      </c>
      <c r="P102" s="79">
        <v>341069.63530178118</v>
      </c>
      <c r="Q102" s="66">
        <v>20993.687499977903</v>
      </c>
      <c r="R102" s="72">
        <f t="shared" si="74"/>
        <v>20663.3794642914</v>
      </c>
      <c r="S102" s="66">
        <v>42.071518036027861</v>
      </c>
      <c r="T102" s="72">
        <f t="shared" si="75"/>
        <v>43.247558600902828</v>
      </c>
      <c r="U102" s="79">
        <v>11569.33375971719</v>
      </c>
      <c r="V102" s="67">
        <v>1065354.7267853778</v>
      </c>
      <c r="W102" s="72">
        <f t="shared" si="76"/>
        <v>1054113.0086610215</v>
      </c>
      <c r="X102" s="67">
        <f t="shared" si="67"/>
        <v>1177.5015634392282</v>
      </c>
      <c r="Y102" s="67">
        <v>232875.25928583791</v>
      </c>
      <c r="Z102" s="72">
        <f t="shared" si="77"/>
        <v>284436.51000016392</v>
      </c>
      <c r="AA102" s="72">
        <f t="shared" si="62"/>
        <v>874.50361149192065</v>
      </c>
      <c r="AB102" s="67">
        <v>1205.7703291887158</v>
      </c>
      <c r="AC102" s="79">
        <v>869.28725938541584</v>
      </c>
      <c r="AD102" s="67">
        <v>778182.00357136002</v>
      </c>
      <c r="AE102" s="72">
        <f t="shared" si="78"/>
        <v>760878.47964325757</v>
      </c>
      <c r="AF102" s="72">
        <f t="shared" si="63"/>
        <v>1134.3611907492764</v>
      </c>
      <c r="AG102" s="67">
        <v>142398.07178585001</v>
      </c>
      <c r="AH102" s="72">
        <f t="shared" si="79"/>
        <v>166288.62830377996</v>
      </c>
      <c r="AI102" s="72">
        <f t="shared" si="64"/>
        <v>803.96245380279004</v>
      </c>
      <c r="AJ102" s="67">
        <v>1164.6565167120848</v>
      </c>
      <c r="AK102" s="79">
        <v>797.70544846840448</v>
      </c>
      <c r="AL102" s="67">
        <v>266179.03571404004</v>
      </c>
      <c r="AM102" s="72">
        <f t="shared" si="80"/>
        <v>272571.14955347276</v>
      </c>
      <c r="AN102" s="72">
        <f t="shared" si="65"/>
        <v>1210.0539127483898</v>
      </c>
      <c r="AO102" s="67">
        <v>69483.500000009997</v>
      </c>
      <c r="AP102" s="72">
        <f t="shared" si="81"/>
        <v>97484.502232092505</v>
      </c>
      <c r="AQ102" s="72">
        <f t="shared" si="66"/>
        <v>826.83544352862395</v>
      </c>
      <c r="AR102" s="67">
        <v>1243.8272696917759</v>
      </c>
      <c r="AS102" s="79">
        <v>789.58522727284083</v>
      </c>
    </row>
    <row r="103" spans="1:45" x14ac:dyDescent="0.25">
      <c r="A103" s="74">
        <f t="shared" si="82"/>
        <v>45842</v>
      </c>
      <c r="B103" s="66">
        <v>1474152.5421420843</v>
      </c>
      <c r="C103" s="72">
        <f t="shared" si="68"/>
        <v>1323635.1316073099</v>
      </c>
      <c r="D103" s="66">
        <v>1092.8973574893848</v>
      </c>
      <c r="E103" s="72">
        <f t="shared" si="69"/>
        <v>1092.4113088921813</v>
      </c>
      <c r="F103" s="79">
        <f t="shared" si="61"/>
        <v>1375856.6367461844</v>
      </c>
      <c r="G103" s="66">
        <v>1053507.4617857398</v>
      </c>
      <c r="H103" s="72">
        <f t="shared" si="70"/>
        <v>938389.66285759246</v>
      </c>
      <c r="I103" s="66">
        <v>1070.3158186680439</v>
      </c>
      <c r="J103" s="72">
        <f t="shared" si="71"/>
        <v>1068.163594037225</v>
      </c>
      <c r="K103" s="79">
        <v>1044930.5913107597</v>
      </c>
      <c r="L103" s="66">
        <v>397486.47321352002</v>
      </c>
      <c r="M103" s="72">
        <f t="shared" si="72"/>
        <v>363828.04687472526</v>
      </c>
      <c r="N103" s="66">
        <v>1095.0040584394492</v>
      </c>
      <c r="O103" s="72">
        <f t="shared" si="73"/>
        <v>1096.3529036795737</v>
      </c>
      <c r="P103" s="79">
        <v>319569.97128418164</v>
      </c>
      <c r="Q103" s="66">
        <v>23158.607142823999</v>
      </c>
      <c r="R103" s="72">
        <f t="shared" si="74"/>
        <v>21417.421874992302</v>
      </c>
      <c r="S103" s="66">
        <v>41.134293326507994</v>
      </c>
      <c r="T103" s="72">
        <f t="shared" si="75"/>
        <v>42.06049554299657</v>
      </c>
      <c r="U103" s="79">
        <v>11356.074151243143</v>
      </c>
      <c r="V103" s="67">
        <v>1208168.8871419439</v>
      </c>
      <c r="W103" s="72">
        <f t="shared" si="76"/>
        <v>1076740.483482115</v>
      </c>
      <c r="X103" s="67">
        <f t="shared" si="67"/>
        <v>1178.209974247537</v>
      </c>
      <c r="Y103" s="67">
        <v>289142.262142964</v>
      </c>
      <c r="Z103" s="72">
        <f t="shared" si="77"/>
        <v>268312.07000018726</v>
      </c>
      <c r="AA103" s="72">
        <f t="shared" si="62"/>
        <v>874.63171184742316</v>
      </c>
      <c r="AB103" s="67">
        <v>1182.8159165682346</v>
      </c>
      <c r="AC103" s="79">
        <v>878.94289488126924</v>
      </c>
      <c r="AD103" s="67">
        <v>884438.64607111993</v>
      </c>
      <c r="AE103" s="72">
        <f t="shared" si="78"/>
        <v>778951.40535736247</v>
      </c>
      <c r="AF103" s="72">
        <f t="shared" si="63"/>
        <v>1146.0602348951122</v>
      </c>
      <c r="AG103" s="67">
        <v>169068.81571462005</v>
      </c>
      <c r="AH103" s="72">
        <f t="shared" si="79"/>
        <v>159438.25750023001</v>
      </c>
      <c r="AI103" s="72">
        <f t="shared" si="64"/>
        <v>800.98469743212968</v>
      </c>
      <c r="AJ103" s="67">
        <v>1147.3071443039464</v>
      </c>
      <c r="AK103" s="79">
        <v>792.21163774957574</v>
      </c>
      <c r="AL103" s="67">
        <v>300571.633928</v>
      </c>
      <c r="AM103" s="72">
        <f t="shared" si="80"/>
        <v>276371.65624976024</v>
      </c>
      <c r="AN103" s="72">
        <f t="shared" si="65"/>
        <v>1225.3169918499461</v>
      </c>
      <c r="AO103" s="67">
        <v>96914.839285519993</v>
      </c>
      <c r="AP103" s="72">
        <f t="shared" si="81"/>
        <v>87456.390624964988</v>
      </c>
      <c r="AQ103" s="72">
        <f t="shared" si="66"/>
        <v>821.17167099017286</v>
      </c>
      <c r="AR103" s="67">
        <v>1207.1149956947791</v>
      </c>
      <c r="AS103" s="79">
        <v>850.13016917122798</v>
      </c>
    </row>
    <row r="104" spans="1:45" x14ac:dyDescent="0.25">
      <c r="A104" s="74">
        <f t="shared" si="82"/>
        <v>45849</v>
      </c>
      <c r="B104" s="66">
        <v>1365371.5057146472</v>
      </c>
      <c r="C104" s="72">
        <f t="shared" si="68"/>
        <v>1324942.7669644062</v>
      </c>
      <c r="D104" s="66">
        <v>1140.642204579392</v>
      </c>
      <c r="E104" s="72">
        <f t="shared" si="69"/>
        <v>1102.2066558443285</v>
      </c>
      <c r="F104" s="79">
        <f t="shared" si="61"/>
        <v>1371831.3388183771</v>
      </c>
      <c r="G104" s="66">
        <v>957454.29142917914</v>
      </c>
      <c r="H104" s="72">
        <f t="shared" si="70"/>
        <v>942370.9455361123</v>
      </c>
      <c r="I104" s="66">
        <v>1101.0145187331423</v>
      </c>
      <c r="J104" s="72">
        <f t="shared" si="71"/>
        <v>1073.6698582169233</v>
      </c>
      <c r="K104" s="79">
        <v>1057189.9861025074</v>
      </c>
      <c r="L104" s="66">
        <v>382822.45535688003</v>
      </c>
      <c r="M104" s="72">
        <f t="shared" si="72"/>
        <v>359805.04241044505</v>
      </c>
      <c r="N104" s="66">
        <v>1174.302010297178</v>
      </c>
      <c r="O104" s="72">
        <f t="shared" si="73"/>
        <v>1113.6718458563607</v>
      </c>
      <c r="P104" s="79">
        <v>303445.22327098204</v>
      </c>
      <c r="Q104" s="66">
        <v>25094.758928587602</v>
      </c>
      <c r="R104" s="72">
        <f t="shared" si="74"/>
        <v>22766.779017849123</v>
      </c>
      <c r="S104" s="66">
        <v>51.109488652927908</v>
      </c>
      <c r="T104" s="72">
        <f t="shared" si="75"/>
        <v>44.338224658701733</v>
      </c>
      <c r="U104" s="79">
        <v>11196.129444887607</v>
      </c>
      <c r="V104" s="67">
        <v>1130871.7757143672</v>
      </c>
      <c r="W104" s="72">
        <f t="shared" si="76"/>
        <v>1091794.5124999715</v>
      </c>
      <c r="X104" s="67">
        <f t="shared" si="67"/>
        <v>1184.4905104767788</v>
      </c>
      <c r="Y104" s="67">
        <v>259594.48892886771</v>
      </c>
      <c r="Z104" s="72">
        <f t="shared" si="77"/>
        <v>255915.03348228417</v>
      </c>
      <c r="AA104" s="72">
        <f t="shared" ref="AA104:AA109" si="83">AVERAGE(AC101:AC104)</f>
        <v>876.45679081664309</v>
      </c>
      <c r="AB104" s="67">
        <v>1241.9561005576279</v>
      </c>
      <c r="AC104" s="79">
        <v>901.7704399777773</v>
      </c>
      <c r="AD104" s="67">
        <v>800534.95428605983</v>
      </c>
      <c r="AE104" s="72">
        <f t="shared" si="78"/>
        <v>789332.04375021008</v>
      </c>
      <c r="AF104" s="72">
        <f t="shared" ref="AF104:AF109" si="84">AVERAGE(AJ101:AJ104)</f>
        <v>1154.6348560564663</v>
      </c>
      <c r="AG104" s="67">
        <v>156919.33714312001</v>
      </c>
      <c r="AH104" s="72">
        <f t="shared" si="79"/>
        <v>153038.9017859025</v>
      </c>
      <c r="AI104" s="72">
        <f t="shared" ref="AI104:AI109" si="85">AVERAGE(AK101:AK104)</f>
        <v>788.87494507434258</v>
      </c>
      <c r="AJ104" s="67">
        <v>1187.4766658527235</v>
      </c>
      <c r="AK104" s="79">
        <v>802.80833785132984</v>
      </c>
      <c r="AL104" s="67">
        <v>305242.06249972002</v>
      </c>
      <c r="AM104" s="72">
        <f t="shared" si="80"/>
        <v>279695.68973191251</v>
      </c>
      <c r="AN104" s="72">
        <f t="shared" ref="AN104:AN109" si="86">AVERAGE(AR101:AR104)</f>
        <v>1234.0837930990217</v>
      </c>
      <c r="AO104" s="67">
        <v>77580.392857159983</v>
      </c>
      <c r="AP104" s="72">
        <f t="shared" si="81"/>
        <v>80109.352678532494</v>
      </c>
      <c r="AQ104" s="72">
        <f t="shared" ref="AQ104:AQ109" si="87">AVERAGE(AS101:AS104)</f>
        <v>828.5958787020877</v>
      </c>
      <c r="AR104" s="67">
        <v>1298.9023936158299</v>
      </c>
      <c r="AS104" s="79">
        <v>852.53178963912069</v>
      </c>
    </row>
    <row r="105" spans="1:45" x14ac:dyDescent="0.25">
      <c r="A105" s="74">
        <f t="shared" si="82"/>
        <v>45856</v>
      </c>
      <c r="B105" s="66">
        <v>1135400.1660722559</v>
      </c>
      <c r="C105" s="72">
        <f t="shared" si="68"/>
        <v>1313040.1281250562</v>
      </c>
      <c r="D105" s="66">
        <v>1097.7397357515918</v>
      </c>
      <c r="E105" s="72">
        <f t="shared" si="69"/>
        <v>1110.4662330332205</v>
      </c>
      <c r="F105" s="79">
        <f t="shared" si="61"/>
        <v>1371831.3388183771</v>
      </c>
      <c r="G105" s="66">
        <v>795522.61250023008</v>
      </c>
      <c r="H105" s="72">
        <f t="shared" si="70"/>
        <v>931766.11026808969</v>
      </c>
      <c r="I105" s="66">
        <v>1076.5291689082424</v>
      </c>
      <c r="J105" s="72">
        <f t="shared" si="71"/>
        <v>1083.7873563986</v>
      </c>
      <c r="K105" s="79">
        <v>1057189.9861025074</v>
      </c>
      <c r="L105" s="66">
        <v>319215.61607202998</v>
      </c>
      <c r="M105" s="72">
        <f t="shared" si="72"/>
        <v>358796.77008912002</v>
      </c>
      <c r="N105" s="66">
        <v>1085.7674016055441</v>
      </c>
      <c r="O105" s="72">
        <f t="shared" si="73"/>
        <v>1116.6347050971735</v>
      </c>
      <c r="P105" s="79">
        <v>303445.22327098204</v>
      </c>
      <c r="Q105" s="66">
        <v>20661.9374999949</v>
      </c>
      <c r="R105" s="72">
        <f t="shared" si="74"/>
        <v>22477.2477678461</v>
      </c>
      <c r="S105" s="66">
        <v>40.753328402356807</v>
      </c>
      <c r="T105" s="72">
        <f t="shared" si="75"/>
        <v>43.767157104455144</v>
      </c>
      <c r="U105" s="79">
        <v>11196.129444887607</v>
      </c>
      <c r="V105" s="67">
        <v>937164.23142934509</v>
      </c>
      <c r="W105" s="72">
        <f t="shared" si="76"/>
        <v>1085389.9052677585</v>
      </c>
      <c r="X105" s="67">
        <f t="shared" si="67"/>
        <v>1188.811841060168</v>
      </c>
      <c r="Y105" s="67">
        <v>218897.87214290493</v>
      </c>
      <c r="Z105" s="72">
        <f t="shared" si="77"/>
        <v>250127.47062514364</v>
      </c>
      <c r="AA105" s="72">
        <f t="shared" si="83"/>
        <v>878.88172038787889</v>
      </c>
      <c r="AB105" s="67">
        <v>1197.2907495614788</v>
      </c>
      <c r="AC105" s="79">
        <v>865.52628730705351</v>
      </c>
      <c r="AD105" s="67">
        <v>674854.16892882995</v>
      </c>
      <c r="AE105" s="72">
        <f t="shared" si="78"/>
        <v>784502.44321434246</v>
      </c>
      <c r="AF105" s="72">
        <f t="shared" si="84"/>
        <v>1164.5467957068392</v>
      </c>
      <c r="AG105" s="67">
        <v>120668.44357139998</v>
      </c>
      <c r="AH105" s="72">
        <f t="shared" si="79"/>
        <v>147263.66705374751</v>
      </c>
      <c r="AI105" s="72">
        <f t="shared" si="85"/>
        <v>790.85643608290729</v>
      </c>
      <c r="AJ105" s="67">
        <v>1158.7468559586021</v>
      </c>
      <c r="AK105" s="79">
        <v>770.70032026231888</v>
      </c>
      <c r="AL105" s="67">
        <v>241648.12500052003</v>
      </c>
      <c r="AM105" s="72">
        <f t="shared" si="80"/>
        <v>278410.21428557002</v>
      </c>
      <c r="AN105" s="72">
        <f t="shared" si="86"/>
        <v>1241.0392112336617</v>
      </c>
      <c r="AO105" s="67">
        <v>77567.491071509998</v>
      </c>
      <c r="AP105" s="72">
        <f t="shared" si="81"/>
        <v>80386.555803549985</v>
      </c>
      <c r="AQ105" s="72">
        <f t="shared" si="87"/>
        <v>827.18677302477101</v>
      </c>
      <c r="AR105" s="67">
        <v>1214.3121859322614</v>
      </c>
      <c r="AS105" s="79">
        <v>816.49990601589468</v>
      </c>
    </row>
    <row r="106" spans="1:45" x14ac:dyDescent="0.25">
      <c r="A106" s="74">
        <f t="shared" si="82"/>
        <v>45863</v>
      </c>
      <c r="B106" s="66">
        <v>1110503.0242856897</v>
      </c>
      <c r="C106" s="72">
        <f t="shared" si="68"/>
        <v>1271356.8095536693</v>
      </c>
      <c r="D106" s="66">
        <v>1122.5156070895441</v>
      </c>
      <c r="E106" s="72">
        <f t="shared" si="69"/>
        <v>1113.4487262274783</v>
      </c>
      <c r="F106" s="79">
        <f t="shared" si="61"/>
        <v>1371831.3388183771</v>
      </c>
      <c r="G106" s="66">
        <v>806869.89035676001</v>
      </c>
      <c r="H106" s="72">
        <f t="shared" si="70"/>
        <v>903338.56401797722</v>
      </c>
      <c r="I106" s="66">
        <v>1109.8581150308503</v>
      </c>
      <c r="J106" s="72">
        <f t="shared" si="71"/>
        <v>1089.4294053350698</v>
      </c>
      <c r="K106" s="79">
        <v>1057189.9861025074</v>
      </c>
      <c r="L106" s="66">
        <v>284040.37500035</v>
      </c>
      <c r="M106" s="72">
        <f t="shared" si="72"/>
        <v>345891.22991069499</v>
      </c>
      <c r="N106" s="66">
        <v>1088.2772988519157</v>
      </c>
      <c r="O106" s="72">
        <f t="shared" si="73"/>
        <v>1110.8376922985217</v>
      </c>
      <c r="P106" s="79">
        <v>303445.22327098204</v>
      </c>
      <c r="Q106" s="66">
        <v>19592.7589285797</v>
      </c>
      <c r="R106" s="72">
        <f t="shared" si="74"/>
        <v>22127.015624996548</v>
      </c>
      <c r="S106" s="66">
        <v>41.334934448480382</v>
      </c>
      <c r="T106" s="72">
        <f t="shared" si="75"/>
        <v>43.583011207568276</v>
      </c>
      <c r="U106" s="79">
        <v>11196.129444887607</v>
      </c>
      <c r="V106" s="67">
        <v>922079.73428570933</v>
      </c>
      <c r="W106" s="72">
        <f t="shared" si="76"/>
        <v>1049571.1571428413</v>
      </c>
      <c r="X106" s="67">
        <f t="shared" si="67"/>
        <v>1197.9426969775297</v>
      </c>
      <c r="Y106" s="67">
        <v>208016.04892855967</v>
      </c>
      <c r="Z106" s="72">
        <f t="shared" si="77"/>
        <v>243912.66803582406</v>
      </c>
      <c r="AA106" s="72">
        <f t="shared" si="83"/>
        <v>899.119345386026</v>
      </c>
      <c r="AB106" s="67">
        <v>1194.8916364942318</v>
      </c>
      <c r="AC106" s="79">
        <v>950.23775937800394</v>
      </c>
      <c r="AD106" s="67">
        <v>685240.52892808989</v>
      </c>
      <c r="AE106" s="72">
        <f t="shared" si="78"/>
        <v>761267.07455352484</v>
      </c>
      <c r="AF106" s="72">
        <f t="shared" si="84"/>
        <v>1165.5268237715218</v>
      </c>
      <c r="AG106" s="67">
        <v>121629.36142867002</v>
      </c>
      <c r="AH106" s="72">
        <f t="shared" si="79"/>
        <v>142071.48946445252</v>
      </c>
      <c r="AI106" s="72">
        <f t="shared" si="85"/>
        <v>807.67742861589625</v>
      </c>
      <c r="AJ106" s="67">
        <v>1168.5766289708154</v>
      </c>
      <c r="AK106" s="79">
        <v>864.98941860036086</v>
      </c>
      <c r="AL106" s="67">
        <v>217246.44642903999</v>
      </c>
      <c r="AM106" s="72">
        <f t="shared" si="80"/>
        <v>266177.06696432002</v>
      </c>
      <c r="AN106" s="72">
        <f t="shared" si="86"/>
        <v>1225.2541960240872</v>
      </c>
      <c r="AO106" s="67">
        <v>66793.928571309996</v>
      </c>
      <c r="AP106" s="72">
        <f t="shared" si="81"/>
        <v>79714.162946375</v>
      </c>
      <c r="AQ106" s="72">
        <f t="shared" si="87"/>
        <v>846.65387065886603</v>
      </c>
      <c r="AR106" s="67">
        <v>1180.6872088534783</v>
      </c>
      <c r="AS106" s="79">
        <v>867.45361780922076</v>
      </c>
    </row>
    <row r="107" spans="1:45" x14ac:dyDescent="0.25">
      <c r="A107" s="74">
        <f t="shared" si="82"/>
        <v>45870</v>
      </c>
      <c r="B107" s="66">
        <v>1195402.4517857041</v>
      </c>
      <c r="C107" s="72">
        <f t="shared" si="68"/>
        <v>1201669.2869645744</v>
      </c>
      <c r="D107" s="66">
        <v>1044.854746456321</v>
      </c>
      <c r="E107" s="72">
        <f t="shared" si="69"/>
        <v>1101.4380734692122</v>
      </c>
      <c r="F107" s="79">
        <f t="shared" si="61"/>
        <v>1373225.6517300077</v>
      </c>
      <c r="G107" s="66">
        <v>871173.21964277013</v>
      </c>
      <c r="H107" s="72">
        <f t="shared" si="70"/>
        <v>857755.00348223478</v>
      </c>
      <c r="I107" s="66">
        <v>1044.9360677509176</v>
      </c>
      <c r="J107" s="72">
        <f t="shared" si="71"/>
        <v>1083.0844676057882</v>
      </c>
      <c r="K107" s="79">
        <v>1062080.7144619715</v>
      </c>
      <c r="L107" s="66">
        <v>305377.19642861001</v>
      </c>
      <c r="M107" s="72">
        <f t="shared" si="72"/>
        <v>322863.91071446752</v>
      </c>
      <c r="N107" s="66">
        <v>988.27571659744342</v>
      </c>
      <c r="O107" s="72">
        <f t="shared" si="73"/>
        <v>1084.1556068380203</v>
      </c>
      <c r="P107" s="79">
        <v>299948.8078231485</v>
      </c>
      <c r="Q107" s="66">
        <v>18852.035714324495</v>
      </c>
      <c r="R107" s="72">
        <f t="shared" si="74"/>
        <v>21050.372767871675</v>
      </c>
      <c r="S107" s="66">
        <v>44.779182219298086</v>
      </c>
      <c r="T107" s="72">
        <f t="shared" si="75"/>
        <v>44.494233430765803</v>
      </c>
      <c r="U107" s="79">
        <v>11196.129444887607</v>
      </c>
      <c r="V107" s="67">
        <v>960966.34214276483</v>
      </c>
      <c r="W107" s="72">
        <f t="shared" si="76"/>
        <v>987770.52089304663</v>
      </c>
      <c r="X107" s="67">
        <f t="shared" si="67"/>
        <v>1188.1408999380133</v>
      </c>
      <c r="Y107" s="67">
        <v>253288.14535726453</v>
      </c>
      <c r="Z107" s="72">
        <f t="shared" si="77"/>
        <v>234949.13883939921</v>
      </c>
      <c r="AA107" s="72">
        <f t="shared" si="83"/>
        <v>891.95974991981711</v>
      </c>
      <c r="AB107" s="67">
        <v>1133.7756196168637</v>
      </c>
      <c r="AC107" s="79">
        <v>850.30451301643359</v>
      </c>
      <c r="AD107" s="67">
        <v>728874.55642853014</v>
      </c>
      <c r="AE107" s="72">
        <f t="shared" si="78"/>
        <v>722376.05214287748</v>
      </c>
      <c r="AF107" s="72">
        <f t="shared" si="84"/>
        <v>1157.6607090833222</v>
      </c>
      <c r="AG107" s="67">
        <v>142298.66321423996</v>
      </c>
      <c r="AH107" s="72">
        <f t="shared" si="79"/>
        <v>135378.9513393575</v>
      </c>
      <c r="AI107" s="72">
        <f t="shared" si="85"/>
        <v>806.70959321685268</v>
      </c>
      <c r="AJ107" s="67">
        <v>1115.8426855511484</v>
      </c>
      <c r="AK107" s="79">
        <v>788.34029615340125</v>
      </c>
      <c r="AL107" s="67">
        <v>213239.74999991001</v>
      </c>
      <c r="AM107" s="72">
        <f t="shared" si="80"/>
        <v>244344.09598229753</v>
      </c>
      <c r="AN107" s="72">
        <f t="shared" si="86"/>
        <v>1199.6927398463897</v>
      </c>
      <c r="AO107" s="67">
        <v>92137.446428700001</v>
      </c>
      <c r="AP107" s="72">
        <f t="shared" si="81"/>
        <v>78519.814732169994</v>
      </c>
      <c r="AQ107" s="72">
        <f t="shared" si="87"/>
        <v>832.69341118653324</v>
      </c>
      <c r="AR107" s="67">
        <v>1104.8691709839898</v>
      </c>
      <c r="AS107" s="79">
        <v>794.2883312818966</v>
      </c>
    </row>
    <row r="108" spans="1:45" x14ac:dyDescent="0.25">
      <c r="A108" s="74">
        <f t="shared" si="82"/>
        <v>45877</v>
      </c>
      <c r="B108" s="66">
        <v>1060773.8110705714</v>
      </c>
      <c r="C108" s="72">
        <f t="shared" si="68"/>
        <v>1125519.8633035554</v>
      </c>
      <c r="D108" s="66">
        <v>1200.6172079697026</v>
      </c>
      <c r="E108" s="72">
        <f t="shared" si="69"/>
        <v>1116.4318243167897</v>
      </c>
      <c r="F108" s="79">
        <f t="shared" si="61"/>
        <v>1381591.5291997918</v>
      </c>
      <c r="G108" s="66">
        <v>740951.1235709301</v>
      </c>
      <c r="H108" s="72">
        <f t="shared" si="70"/>
        <v>803629.21151767264</v>
      </c>
      <c r="I108" s="66">
        <v>1202.2438568937348</v>
      </c>
      <c r="J108" s="72">
        <f t="shared" si="71"/>
        <v>1108.3918021459363</v>
      </c>
      <c r="K108" s="79">
        <v>1091425.0846187568</v>
      </c>
      <c r="L108" s="66">
        <v>295267.74107108999</v>
      </c>
      <c r="M108" s="72">
        <f t="shared" si="72"/>
        <v>300975.23214302002</v>
      </c>
      <c r="N108" s="66">
        <v>1110.0291017710149</v>
      </c>
      <c r="O108" s="72">
        <f t="shared" si="73"/>
        <v>1068.0873797064796</v>
      </c>
      <c r="P108" s="79">
        <v>278970.31513614731</v>
      </c>
      <c r="Q108" s="66">
        <v>24554.946428551397</v>
      </c>
      <c r="R108" s="72">
        <f t="shared" si="74"/>
        <v>20915.419642862624</v>
      </c>
      <c r="S108" s="66">
        <v>51.694624060108204</v>
      </c>
      <c r="T108" s="72">
        <f t="shared" si="75"/>
        <v>44.640517282560872</v>
      </c>
      <c r="U108" s="79">
        <v>11196.129444887607</v>
      </c>
      <c r="V108" s="67">
        <v>908818.34071360168</v>
      </c>
      <c r="W108" s="72">
        <f t="shared" si="76"/>
        <v>932257.16214285523</v>
      </c>
      <c r="X108" s="67">
        <f t="shared" si="67"/>
        <v>1205.804032097805</v>
      </c>
      <c r="Y108" s="67">
        <v>176510.41678552143</v>
      </c>
      <c r="Z108" s="72">
        <f t="shared" si="77"/>
        <v>214178.12080356263</v>
      </c>
      <c r="AA108" s="72">
        <f t="shared" si="83"/>
        <v>915.81341874332361</v>
      </c>
      <c r="AB108" s="67">
        <v>1284.1278726974829</v>
      </c>
      <c r="AC108" s="79">
        <v>997.18511527180306</v>
      </c>
      <c r="AD108" s="67">
        <v>672803.27821381018</v>
      </c>
      <c r="AE108" s="72">
        <f t="shared" si="78"/>
        <v>690443.13312481507</v>
      </c>
      <c r="AF108" s="72">
        <f t="shared" si="84"/>
        <v>1171.9777229013725</v>
      </c>
      <c r="AG108" s="67">
        <v>68147.845357120023</v>
      </c>
      <c r="AH108" s="72">
        <f t="shared" si="79"/>
        <v>113186.07839285751</v>
      </c>
      <c r="AI108" s="72">
        <f t="shared" si="85"/>
        <v>830.7939058284262</v>
      </c>
      <c r="AJ108" s="67">
        <v>1244.7447211249244</v>
      </c>
      <c r="AK108" s="79">
        <v>899.14558829762404</v>
      </c>
      <c r="AL108" s="67">
        <v>211460.11607123999</v>
      </c>
      <c r="AM108" s="72">
        <f t="shared" si="80"/>
        <v>220898.60937517753</v>
      </c>
      <c r="AN108" s="72">
        <f t="shared" si="86"/>
        <v>1193.4311716702034</v>
      </c>
      <c r="AO108" s="67">
        <v>83807.624999849999</v>
      </c>
      <c r="AP108" s="72">
        <f t="shared" si="81"/>
        <v>80076.622767842491</v>
      </c>
      <c r="AQ108" s="72">
        <f t="shared" si="87"/>
        <v>829.07952627637803</v>
      </c>
      <c r="AR108" s="67">
        <v>1273.8561209110842</v>
      </c>
      <c r="AS108" s="79">
        <v>838.07624999849997</v>
      </c>
    </row>
    <row r="109" spans="1:45" x14ac:dyDescent="0.25">
      <c r="A109" s="74">
        <f t="shared" si="82"/>
        <v>45884</v>
      </c>
      <c r="B109" s="66">
        <v>1092169.1024995896</v>
      </c>
      <c r="C109" s="72">
        <f t="shared" si="68"/>
        <v>1114712.0974103888</v>
      </c>
      <c r="D109" s="66">
        <v>1109.6422308010888</v>
      </c>
      <c r="E109" s="72">
        <f t="shared" si="69"/>
        <v>1119.4074480791642</v>
      </c>
      <c r="F109" s="79">
        <f t="shared" si="61"/>
        <v>1381591.5291997918</v>
      </c>
      <c r="G109" s="66">
        <v>826916.67392845021</v>
      </c>
      <c r="H109" s="72">
        <f t="shared" si="70"/>
        <v>811477.72687472764</v>
      </c>
      <c r="I109" s="66">
        <v>1116.0005693268763</v>
      </c>
      <c r="J109" s="72">
        <f t="shared" si="71"/>
        <v>1118.2596522505946</v>
      </c>
      <c r="K109" s="79">
        <v>1091425.0846187568</v>
      </c>
      <c r="L109" s="66">
        <v>245271.65178538003</v>
      </c>
      <c r="M109" s="72">
        <f t="shared" si="72"/>
        <v>282489.24107135751</v>
      </c>
      <c r="N109" s="66">
        <v>1013.5192222536365</v>
      </c>
      <c r="O109" s="72">
        <f t="shared" si="73"/>
        <v>1050.0253348685026</v>
      </c>
      <c r="P109" s="79">
        <v>278970.31513614731</v>
      </c>
      <c r="Q109" s="66">
        <v>19980.776785759899</v>
      </c>
      <c r="R109" s="72">
        <f t="shared" si="74"/>
        <v>20745.129464303871</v>
      </c>
      <c r="S109" s="66">
        <v>44.303274469534145</v>
      </c>
      <c r="T109" s="72">
        <f t="shared" si="75"/>
        <v>45.528003799355204</v>
      </c>
      <c r="U109" s="79">
        <v>11196.129444887607</v>
      </c>
      <c r="V109" s="67">
        <v>865832.46892853978</v>
      </c>
      <c r="W109" s="72">
        <f t="shared" si="76"/>
        <v>914424.2215176539</v>
      </c>
      <c r="X109" s="67">
        <f t="shared" si="67"/>
        <v>1207.3347340398084</v>
      </c>
      <c r="Y109" s="67">
        <v>246317.41035680997</v>
      </c>
      <c r="Z109" s="72">
        <f t="shared" si="77"/>
        <v>221033.0053570389</v>
      </c>
      <c r="AA109" s="72">
        <f t="shared" si="83"/>
        <v>924.34384807891797</v>
      </c>
      <c r="AB109" s="67">
        <v>1216.4852427827384</v>
      </c>
      <c r="AC109" s="79">
        <v>899.64800464943096</v>
      </c>
      <c r="AD109" s="67">
        <v>673245.25464304013</v>
      </c>
      <c r="AE109" s="72">
        <f t="shared" si="78"/>
        <v>690040.90455336764</v>
      </c>
      <c r="AF109" s="72">
        <f t="shared" si="84"/>
        <v>1182.6000967675432</v>
      </c>
      <c r="AG109" s="67">
        <v>153671.41928541</v>
      </c>
      <c r="AH109" s="72">
        <f t="shared" si="79"/>
        <v>121436.82232136</v>
      </c>
      <c r="AI109" s="72">
        <f t="shared" si="85"/>
        <v>850.95528088713206</v>
      </c>
      <c r="AJ109" s="67">
        <v>1201.2363514232852</v>
      </c>
      <c r="AK109" s="79">
        <v>851.3458204971422</v>
      </c>
      <c r="AL109" s="67">
        <v>172606.43749973999</v>
      </c>
      <c r="AM109" s="72">
        <f t="shared" si="80"/>
        <v>203638.18749998248</v>
      </c>
      <c r="AN109" s="72">
        <f t="shared" si="86"/>
        <v>1177.5305210200379</v>
      </c>
      <c r="AO109" s="67">
        <v>72665.214285639988</v>
      </c>
      <c r="AP109" s="72">
        <f t="shared" si="81"/>
        <v>78851.053571375</v>
      </c>
      <c r="AQ109" s="72">
        <f t="shared" si="87"/>
        <v>822.41437120077387</v>
      </c>
      <c r="AR109" s="67">
        <v>1150.7095833316</v>
      </c>
      <c r="AS109" s="79">
        <v>789.83928571347815</v>
      </c>
    </row>
    <row r="119" spans="5:5" x14ac:dyDescent="0.25">
      <c r="E119" s="8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0B1D-BE5A-4EDC-B0E0-26D5550F4793}">
  <sheetPr codeName="Sheet26"/>
  <dimension ref="A1:BU109"/>
  <sheetViews>
    <sheetView zoomScale="70" zoomScaleNormal="70" workbookViewId="0">
      <selection activeCell="A5" sqref="A5"/>
    </sheetView>
  </sheetViews>
  <sheetFormatPr defaultRowHeight="15" x14ac:dyDescent="0.25"/>
  <cols>
    <col min="1" max="1" width="12.42578125" bestFit="1" customWidth="1"/>
    <col min="2" max="8" width="11.5703125" style="66" customWidth="1"/>
    <col min="9" max="9" width="11.5703125" style="79" customWidth="1"/>
    <col min="10" max="16" width="11.5703125" style="66" customWidth="1"/>
    <col min="17" max="17" width="11.5703125" style="79" customWidth="1"/>
    <col min="18" max="24" width="11.5703125" style="66" customWidth="1"/>
    <col min="25" max="25" width="11.5703125" style="79" customWidth="1"/>
    <col min="26" max="32" width="11.5703125" style="66" customWidth="1"/>
    <col min="33" max="33" width="11.5703125" style="79" customWidth="1"/>
    <col min="34" max="40" width="11.5703125" style="66" customWidth="1"/>
    <col min="41" max="41" width="11.5703125" style="79" customWidth="1"/>
    <col min="42" max="48" width="11.5703125" customWidth="1"/>
    <col min="49" max="49" width="11.5703125" style="80" customWidth="1"/>
    <col min="50" max="56" width="11.5703125" style="66" customWidth="1"/>
    <col min="57" max="57" width="11.5703125" style="79" customWidth="1"/>
    <col min="58" max="64" width="11.5703125" style="66" customWidth="1"/>
    <col min="65" max="65" width="11.5703125" style="79" customWidth="1"/>
    <col min="66" max="71" width="11.5703125" style="66" customWidth="1"/>
    <col min="73" max="73" width="9.140625" style="80" customWidth="1"/>
  </cols>
  <sheetData>
    <row r="1" spans="1:73" x14ac:dyDescent="0.25">
      <c r="B1" s="66" t="s">
        <v>88</v>
      </c>
      <c r="D1" t="s">
        <v>8</v>
      </c>
      <c r="E1"/>
      <c r="F1" t="s">
        <v>10</v>
      </c>
      <c r="G1"/>
      <c r="H1" t="s">
        <v>69</v>
      </c>
      <c r="I1"/>
      <c r="J1" s="66" t="s">
        <v>88</v>
      </c>
      <c r="L1" s="66" t="s">
        <v>8</v>
      </c>
      <c r="N1" s="66" t="s">
        <v>10</v>
      </c>
      <c r="P1" t="s">
        <v>69</v>
      </c>
      <c r="Q1" s="80"/>
      <c r="R1" s="66" t="s">
        <v>88</v>
      </c>
      <c r="T1" s="66" t="s">
        <v>8</v>
      </c>
      <c r="V1" s="66" t="s">
        <v>10</v>
      </c>
      <c r="X1" t="s">
        <v>69</v>
      </c>
      <c r="Y1" s="80"/>
      <c r="Z1" s="66" t="s">
        <v>88</v>
      </c>
      <c r="AB1" s="66" t="s">
        <v>8</v>
      </c>
      <c r="AD1" s="66" t="s">
        <v>10</v>
      </c>
      <c r="AF1" t="s">
        <v>69</v>
      </c>
      <c r="AG1" s="80"/>
      <c r="AH1" s="66" t="s">
        <v>88</v>
      </c>
      <c r="AJ1" s="66" t="s">
        <v>8</v>
      </c>
      <c r="AL1" s="66" t="s">
        <v>10</v>
      </c>
      <c r="AN1" t="s">
        <v>69</v>
      </c>
      <c r="AO1" s="80"/>
      <c r="AP1" s="66" t="s">
        <v>88</v>
      </c>
      <c r="AQ1" s="66"/>
      <c r="AR1" s="66" t="s">
        <v>8</v>
      </c>
      <c r="AS1" s="66"/>
      <c r="AT1" s="66" t="s">
        <v>10</v>
      </c>
      <c r="AU1" s="66"/>
      <c r="AV1" s="66" t="s">
        <v>69</v>
      </c>
      <c r="AW1" s="79"/>
      <c r="AX1" s="66" t="s">
        <v>88</v>
      </c>
      <c r="AZ1" s="66" t="s">
        <v>8</v>
      </c>
      <c r="BB1" s="66" t="s">
        <v>10</v>
      </c>
      <c r="BD1" t="s">
        <v>69</v>
      </c>
      <c r="BE1" s="80"/>
      <c r="BF1" s="66" t="s">
        <v>88</v>
      </c>
      <c r="BH1" t="s">
        <v>8</v>
      </c>
      <c r="BI1"/>
      <c r="BJ1" t="s">
        <v>10</v>
      </c>
      <c r="BK1"/>
      <c r="BL1" t="s">
        <v>69</v>
      </c>
      <c r="BM1" s="80"/>
      <c r="BN1" s="66" t="s">
        <v>88</v>
      </c>
      <c r="BP1" s="66" t="s">
        <v>8</v>
      </c>
      <c r="BR1" s="66" t="s">
        <v>10</v>
      </c>
      <c r="BT1" t="s">
        <v>69</v>
      </c>
    </row>
    <row r="2" spans="1:73" x14ac:dyDescent="0.25">
      <c r="B2" s="66" t="s">
        <v>134</v>
      </c>
      <c r="J2" s="66" t="s">
        <v>135</v>
      </c>
      <c r="K2" s="66" t="s">
        <v>132</v>
      </c>
      <c r="R2" s="66" t="s">
        <v>136</v>
      </c>
      <c r="S2" s="66" t="s">
        <v>133</v>
      </c>
      <c r="Z2" s="66" t="s">
        <v>137</v>
      </c>
      <c r="AH2" s="66" t="s">
        <v>131</v>
      </c>
      <c r="AJ2" s="66" t="s">
        <v>131</v>
      </c>
      <c r="AL2" s="66" t="s">
        <v>131</v>
      </c>
      <c r="AP2" t="s">
        <v>138</v>
      </c>
      <c r="AX2" s="66" t="s">
        <v>139</v>
      </c>
      <c r="BF2" s="66" t="s">
        <v>140</v>
      </c>
      <c r="BN2" s="66" t="s">
        <v>141</v>
      </c>
      <c r="BT2" s="66"/>
      <c r="BU2" s="79"/>
    </row>
    <row r="3" spans="1:73" x14ac:dyDescent="0.25">
      <c r="B3" s="66" t="str">
        <f>"Average "&amp;B2&amp;" ("&amp;B1&amp;")"</f>
        <v>Average Proposer Age (Overall)</v>
      </c>
      <c r="C3" s="66" t="str">
        <f>"Average "&amp;B2&amp;" - 4 Week Avg ("&amp;B1&amp;")"</f>
        <v>Average Proposer Age - 4 Week Avg (Overall)</v>
      </c>
      <c r="D3" s="66" t="str">
        <f>"Average "&amp;B2&amp;" ("&amp;D1&amp;")"</f>
        <v>Average Proposer Age (PC Annual Direct)</v>
      </c>
      <c r="E3" s="66" t="str">
        <f>"Average "&amp;B2&amp;" - 4 Week Avg ("&amp;D1&amp;")"</f>
        <v>Average Proposer Age - 4 Week Avg (PC Annual Direct)</v>
      </c>
      <c r="F3" s="66" t="str">
        <f>"Average "&amp;B2&amp;" ("&amp;F1&amp;")"</f>
        <v>Average Proposer Age (PC Annual Broker)</v>
      </c>
      <c r="G3" s="66" t="str">
        <f>"Average "&amp;B2&amp;" - 4 Week Avg ("&amp;F1&amp;")"</f>
        <v>Average Proposer Age - 4 Week Avg (PC Annual Broker)</v>
      </c>
      <c r="H3" s="66" t="str">
        <f>"Average "&amp;B2&amp;" ("&amp;H1&amp;")"</f>
        <v>Average Proposer Age (Short-Term)</v>
      </c>
      <c r="I3" s="79" t="str">
        <f>"Average "&amp;B2&amp;" - 4 Week Avg ("&amp;H1&amp;")"</f>
        <v>Average Proposer Age - 4 Week Avg (Short-Term)</v>
      </c>
      <c r="J3" s="66" t="str">
        <f>"Average "&amp;J2&amp;" ("&amp;J1&amp;")"</f>
        <v>Average Proportion Under 25 (Overall)</v>
      </c>
      <c r="K3" s="66" t="str">
        <f>"Average "&amp;J2&amp;" - 4 Week Avg ("&amp;J1&amp;")"</f>
        <v>Average Proportion Under 25 - 4 Week Avg (Overall)</v>
      </c>
      <c r="L3" s="66" t="str">
        <f>"Average "&amp;J2&amp;" ("&amp;L1&amp;")"</f>
        <v>Average Proportion Under 25 (PC Annual Direct)</v>
      </c>
      <c r="M3" s="66" t="str">
        <f>"Average "&amp;J2&amp;" - 4 Week Avg ("&amp;L1&amp;")"</f>
        <v>Average Proportion Under 25 - 4 Week Avg (PC Annual Direct)</v>
      </c>
      <c r="N3" s="66" t="str">
        <f>"Average "&amp;J2&amp;" ("&amp;N1&amp;")"</f>
        <v>Average Proportion Under 25 (PC Annual Broker)</v>
      </c>
      <c r="O3" s="66" t="str">
        <f>"Average "&amp;J2&amp;" - 4 Week Avg ("&amp;N1&amp;")"</f>
        <v>Average Proportion Under 25 - 4 Week Avg (PC Annual Broker)</v>
      </c>
      <c r="P3" s="66" t="str">
        <f>"Average "&amp;J2&amp;" ("&amp;P1&amp;")"</f>
        <v>Average Proportion Under 25 (Short-Term)</v>
      </c>
      <c r="Q3" s="79" t="str">
        <f>"Average "&amp;J2&amp;" - 4 Week Avg ("&amp;P1&amp;")"</f>
        <v>Average Proportion Under 25 - 4 Week Avg (Short-Term)</v>
      </c>
      <c r="R3" s="66" t="str">
        <f>"Average "&amp;R2&amp;" ("&amp;R1&amp;")"</f>
        <v>Average Premium Proportion Under 25 (Overall)</v>
      </c>
      <c r="S3" s="66" t="str">
        <f>"Average "&amp;R2&amp;" - 4 Week Avg ("&amp;R1&amp;")"</f>
        <v>Average Premium Proportion Under 25 - 4 Week Avg (Overall)</v>
      </c>
      <c r="T3" s="66" t="str">
        <f>"Average "&amp;R2&amp;" ("&amp;T1&amp;")"</f>
        <v>Average Premium Proportion Under 25 (PC Annual Direct)</v>
      </c>
      <c r="U3" s="66" t="str">
        <f>"Average "&amp;R2&amp;" - 4 Week Avg ("&amp;T1&amp;")"</f>
        <v>Average Premium Proportion Under 25 - 4 Week Avg (PC Annual Direct)</v>
      </c>
      <c r="V3" s="66" t="str">
        <f>"Average "&amp;R2&amp;" ("&amp;V1&amp;")"</f>
        <v>Average Premium Proportion Under 25 (PC Annual Broker)</v>
      </c>
      <c r="W3" s="66" t="str">
        <f>"Average "&amp;R2&amp;" - 4 Week Avg ("&amp;V1&amp;")"</f>
        <v>Average Premium Proportion Under 25 - 4 Week Avg (PC Annual Broker)</v>
      </c>
      <c r="X3" s="66" t="str">
        <f>"Average "&amp;R2&amp;" ("&amp;X1&amp;")"</f>
        <v>Average Premium Proportion Under 25 (Short-Term)</v>
      </c>
      <c r="Y3" s="66" t="str">
        <f>"Average "&amp;R2&amp;" - 4 Week Avg ("&amp;X1&amp;")"</f>
        <v>Average Premium Proportion Under 25 - 4 Week Avg (Short-Term)</v>
      </c>
      <c r="Z3" s="66" t="str">
        <f t="shared" ref="Z3" si="0">"Average "&amp;Z2&amp;" ("&amp;Z1&amp;")"</f>
        <v>Average Mileage (Overall)</v>
      </c>
      <c r="AA3" s="66" t="str">
        <f>"Average "&amp;Z2&amp;" - 4 Week Avg ("&amp;Z1&amp;")"</f>
        <v>Average Mileage - 4 Week Avg (Overall)</v>
      </c>
      <c r="AB3" s="66" t="str">
        <f t="shared" ref="AB3" si="1">"Average "&amp;Z2&amp;" ("&amp;AB1&amp;")"</f>
        <v>Average Mileage (PC Annual Direct)</v>
      </c>
      <c r="AC3" s="66" t="str">
        <f>"Average "&amp;Z2&amp;" - 4 Week Avg ("&amp;AB1&amp;")"</f>
        <v>Average Mileage - 4 Week Avg (PC Annual Direct)</v>
      </c>
      <c r="AD3" s="66" t="str">
        <f t="shared" ref="AD3" si="2">"Average "&amp;Z2&amp;" ("&amp;AD1&amp;")"</f>
        <v>Average Mileage (PC Annual Broker)</v>
      </c>
      <c r="AE3" s="66" t="str">
        <f>"Average "&amp;Z2&amp;" - 4 Week Avg ("&amp;AD1&amp;")"</f>
        <v>Average Mileage - 4 Week Avg (PC Annual Broker)</v>
      </c>
      <c r="AF3" s="66" t="str">
        <f t="shared" ref="AF3" si="3">"Average "&amp;Z2&amp;" ("&amp;AF1&amp;")"</f>
        <v>Average Mileage (Short-Term)</v>
      </c>
      <c r="AG3" s="79" t="str">
        <f>"Average "&amp;Z2&amp;" - 4 Week Avg ("&amp;AF1&amp;")"</f>
        <v>Average Mileage - 4 Week Avg (Short-Term)</v>
      </c>
      <c r="AH3" s="66" t="str">
        <f t="shared" ref="AH3" si="4">"Average "&amp;AH2&amp;" ("&amp;AH1&amp;")"</f>
        <v>Average NCD (Overall)</v>
      </c>
      <c r="AI3" s="66" t="str">
        <f>"Average "&amp;AH2&amp;" - 4 Week Avg ("&amp;AH1&amp;")"</f>
        <v>Average NCD - 4 Week Avg (Overall)</v>
      </c>
      <c r="AJ3" s="66" t="str">
        <f t="shared" ref="AJ3" si="5">"Average "&amp;AJ2&amp;" ("&amp;AJ1&amp;")"</f>
        <v>Average NCD (PC Annual Direct)</v>
      </c>
      <c r="AK3" s="66" t="str">
        <f>"Average "&amp;AJ2&amp;" - 4 Week Avg ("&amp;AJ1&amp;")"</f>
        <v>Average NCD - 4 Week Avg (PC Annual Direct)</v>
      </c>
      <c r="AL3" s="66" t="str">
        <f t="shared" ref="AL3" si="6">"Average "&amp;AL2&amp;" ("&amp;AL1&amp;")"</f>
        <v>Average NCD (PC Annual Broker)</v>
      </c>
      <c r="AM3" s="66" t="str">
        <f>"Average "&amp;AL2&amp;" - 4 Week Avg ("&amp;AL1&amp;")"</f>
        <v>Average NCD - 4 Week Avg (PC Annual Broker)</v>
      </c>
      <c r="AN3" s="66" t="str">
        <f t="shared" ref="AN3" si="7">"Average "&amp;AH2&amp;" ("&amp;AN1&amp;")"</f>
        <v>Average NCD (Short-Term)</v>
      </c>
      <c r="AO3" s="79" t="str">
        <f>"Average "&amp;AH2&amp;" - 4 Week Avg ("&amp;AN1&amp;")"</f>
        <v>Average NCD - 4 Week Avg (Short-Term)</v>
      </c>
      <c r="AP3" t="str">
        <f t="shared" ref="AP3" si="8">"Average "&amp;AP2&amp;" ("&amp;AP1&amp;")"</f>
        <v>Average Monthly Payment (Overall)</v>
      </c>
      <c r="AQ3" t="str">
        <f>"Average "&amp;AP2&amp;" - 4 Week Avg ("&amp;AP1&amp;")"</f>
        <v>Average Monthly Payment - 4 Week Avg (Overall)</v>
      </c>
      <c r="AR3" t="str">
        <f t="shared" ref="AR3" si="9">"Average "&amp;AP2&amp;" ("&amp;AR1&amp;")"</f>
        <v>Average Monthly Payment (PC Annual Direct)</v>
      </c>
      <c r="AS3" t="str">
        <f>"Average "&amp;AP2&amp;" - 4 Week Avg ("&amp;AR1&amp;")"</f>
        <v>Average Monthly Payment - 4 Week Avg (PC Annual Direct)</v>
      </c>
      <c r="AT3" t="str">
        <f t="shared" ref="AT3" si="10">"Average "&amp;AP2&amp;" ("&amp;AT1&amp;")"</f>
        <v>Average Monthly Payment (PC Annual Broker)</v>
      </c>
      <c r="AU3" t="str">
        <f>"Average "&amp;AP2&amp;" - 4 Week Avg ("&amp;AT1&amp;")"</f>
        <v>Average Monthly Payment - 4 Week Avg (PC Annual Broker)</v>
      </c>
      <c r="AV3" t="str">
        <f t="shared" ref="AV3" si="11">"Average "&amp;AP2&amp;" ("&amp;AV1&amp;")"</f>
        <v>Average Monthly Payment (Short-Term)</v>
      </c>
      <c r="AW3" s="80" t="str">
        <f>"Average "&amp;AP2&amp;" - 4 Week Avg ("&amp;AV1&amp;")"</f>
        <v>Average Monthly Payment - 4 Week Avg (Short-Term)</v>
      </c>
      <c r="AX3" s="66" t="str">
        <f t="shared" ref="AX3" si="12">"Average "&amp;AX2&amp;" ("&amp;AX1&amp;")"</f>
        <v>Average Vehicle Value (Overall)</v>
      </c>
      <c r="AY3" s="66" t="str">
        <f>"Average "&amp;AX2&amp;" - 4 Week Avg ("&amp;AX1&amp;")"</f>
        <v>Average Vehicle Value - 4 Week Avg (Overall)</v>
      </c>
      <c r="AZ3" s="66" t="str">
        <f t="shared" ref="AZ3" si="13">"Average "&amp;AX2&amp;" ("&amp;AZ1&amp;")"</f>
        <v>Average Vehicle Value (PC Annual Direct)</v>
      </c>
      <c r="BA3" s="66" t="str">
        <f>"Average "&amp;AX2&amp;" - 4 Week Avg ("&amp;AZ1&amp;")"</f>
        <v>Average Vehicle Value - 4 Week Avg (PC Annual Direct)</v>
      </c>
      <c r="BB3" s="66" t="str">
        <f t="shared" ref="BB3" si="14">"Average "&amp;AX2&amp;" ("&amp;BB1&amp;")"</f>
        <v>Average Vehicle Value (PC Annual Broker)</v>
      </c>
      <c r="BC3" s="66" t="str">
        <f>"Average "&amp;AX2&amp;" - 4 Week Avg ("&amp;BB1&amp;")"</f>
        <v>Average Vehicle Value - 4 Week Avg (PC Annual Broker)</v>
      </c>
      <c r="BD3" s="66" t="str">
        <f t="shared" ref="BD3" si="15">"Average "&amp;AX2&amp;" ("&amp;BD1&amp;")"</f>
        <v>Average Vehicle Value (Short-Term)</v>
      </c>
      <c r="BE3" s="79" t="str">
        <f>"Average "&amp;AX2&amp;" - 4 Week Avg ("&amp;BD1&amp;")"</f>
        <v>Average Vehicle Value - 4 Week Avg (Short-Term)</v>
      </c>
      <c r="BF3" s="66" t="str">
        <f t="shared" ref="BF3" si="16">"Average "&amp;BF2&amp;" ("&amp;BF1&amp;")"</f>
        <v>Average Proportion Over £25k (Overall)</v>
      </c>
      <c r="BG3" s="66" t="str">
        <f>"Average "&amp;BF2&amp;" - 4 Week Avg ("&amp;BF1&amp;")"</f>
        <v>Average Proportion Over £25k - 4 Week Avg (Overall)</v>
      </c>
      <c r="BH3" s="66" t="str">
        <f t="shared" ref="BH3" si="17">"Average "&amp;BF2&amp;" ("&amp;BH1&amp;")"</f>
        <v>Average Proportion Over £25k (PC Annual Direct)</v>
      </c>
      <c r="BI3" s="66" t="str">
        <f>"Average "&amp;BF2&amp;" - 4 Week Avg ("&amp;BH1&amp;")"</f>
        <v>Average Proportion Over £25k - 4 Week Avg (PC Annual Direct)</v>
      </c>
      <c r="BJ3" s="66" t="str">
        <f t="shared" ref="BJ3" si="18">"Average "&amp;BF2&amp;" ("&amp;BJ1&amp;")"</f>
        <v>Average Proportion Over £25k (PC Annual Broker)</v>
      </c>
      <c r="BK3" s="66" t="str">
        <f>"Average "&amp;BF2&amp;" - 4 Week Avg ("&amp;BJ1&amp;")"</f>
        <v>Average Proportion Over £25k - 4 Week Avg (PC Annual Broker)</v>
      </c>
      <c r="BL3" s="66" t="str">
        <f t="shared" ref="BL3" si="19">"Average "&amp;BF2&amp;" ("&amp;BL1&amp;")"</f>
        <v>Average Proportion Over £25k (Short-Term)</v>
      </c>
      <c r="BM3" s="79" t="str">
        <f>"Average "&amp;BF2&amp;" - 4 Week Avg ("&amp;BL1&amp;")"</f>
        <v>Average Proportion Over £25k - 4 Week Avg (Short-Term)</v>
      </c>
      <c r="BN3" s="66" t="str">
        <f t="shared" ref="BN3" si="20">"Average "&amp;BN2&amp;" ("&amp;BN1&amp;")"</f>
        <v>Average Area Rating (Overall)</v>
      </c>
      <c r="BO3" s="66" t="str">
        <f>"Average "&amp;BN2&amp;" - 4 Week Avg ("&amp;BN1&amp;")"</f>
        <v>Average Area Rating - 4 Week Avg (Overall)</v>
      </c>
      <c r="BP3" s="66" t="str">
        <f t="shared" ref="BP3" si="21">"Average "&amp;BN2&amp;" ("&amp;BP1&amp;")"</f>
        <v>Average Area Rating (PC Annual Direct)</v>
      </c>
      <c r="BQ3" s="66" t="str">
        <f>"Average "&amp;BN2&amp;" - 4 Week Avg ("&amp;BP1&amp;")"</f>
        <v>Average Area Rating - 4 Week Avg (PC Annual Direct)</v>
      </c>
      <c r="BR3" s="66" t="str">
        <f t="shared" ref="BR3" si="22">"Average "&amp;BN2&amp;" ("&amp;BR1&amp;")"</f>
        <v>Average Area Rating (PC Annual Broker)</v>
      </c>
      <c r="BS3" s="66" t="str">
        <f>"Average "&amp;BN2&amp;" - 4 Week Avg ("&amp;BR1&amp;")"</f>
        <v>Average Area Rating - 4 Week Avg (PC Annual Broker)</v>
      </c>
      <c r="BT3" t="str">
        <f t="shared" ref="BT3" si="23">"Average "&amp;BN2&amp;" ("&amp;BT1&amp;")"</f>
        <v>Average Area Rating (Short-Term)</v>
      </c>
      <c r="BU3" s="80" t="str">
        <f>"Average "&amp;BN2&amp;" - 4 Week Avg ("&amp;BT1&amp;")"</f>
        <v>Average Area Rating - 4 Week Avg (Short-Term)</v>
      </c>
    </row>
    <row r="4" spans="1:73" x14ac:dyDescent="0.25">
      <c r="A4" s="71" t="s">
        <v>95</v>
      </c>
      <c r="B4" s="66" t="s">
        <v>142</v>
      </c>
      <c r="C4" s="66" t="s">
        <v>439</v>
      </c>
      <c r="D4" s="66" t="s">
        <v>143</v>
      </c>
      <c r="E4" s="66" t="s">
        <v>440</v>
      </c>
      <c r="F4" s="66" t="s">
        <v>144</v>
      </c>
      <c r="G4" s="66" t="s">
        <v>441</v>
      </c>
      <c r="H4" s="66" t="s">
        <v>145</v>
      </c>
      <c r="I4" s="79" t="s">
        <v>442</v>
      </c>
      <c r="J4" s="73" t="s">
        <v>146</v>
      </c>
      <c r="K4" s="73" t="s">
        <v>443</v>
      </c>
      <c r="L4" s="73" t="s">
        <v>147</v>
      </c>
      <c r="M4" s="73" t="s">
        <v>444</v>
      </c>
      <c r="N4" s="73" t="s">
        <v>148</v>
      </c>
      <c r="O4" s="73" t="s">
        <v>445</v>
      </c>
      <c r="P4" s="73" t="s">
        <v>149</v>
      </c>
      <c r="Q4" s="87" t="s">
        <v>446</v>
      </c>
      <c r="R4" s="66" t="s">
        <v>150</v>
      </c>
      <c r="S4" s="66" t="s">
        <v>447</v>
      </c>
      <c r="T4" s="66" t="s">
        <v>151</v>
      </c>
      <c r="U4" s="66" t="s">
        <v>448</v>
      </c>
      <c r="V4" s="66" t="s">
        <v>152</v>
      </c>
      <c r="W4" s="66" t="s">
        <v>449</v>
      </c>
      <c r="X4" s="66" t="s">
        <v>153</v>
      </c>
      <c r="Y4" s="66" t="s">
        <v>450</v>
      </c>
      <c r="Z4" s="73" t="s">
        <v>154</v>
      </c>
      <c r="AA4" s="98" t="s">
        <v>451</v>
      </c>
      <c r="AB4" s="73" t="s">
        <v>155</v>
      </c>
      <c r="AC4" s="98" t="s">
        <v>452</v>
      </c>
      <c r="AD4" s="73" t="s">
        <v>156</v>
      </c>
      <c r="AE4" s="98" t="s">
        <v>453</v>
      </c>
      <c r="AF4" s="73" t="s">
        <v>157</v>
      </c>
      <c r="AG4" s="87" t="s">
        <v>454</v>
      </c>
      <c r="AH4" s="66" t="s">
        <v>158</v>
      </c>
      <c r="AI4" s="66" t="s">
        <v>455</v>
      </c>
      <c r="AJ4" s="66" t="s">
        <v>159</v>
      </c>
      <c r="AK4" s="66" t="s">
        <v>456</v>
      </c>
      <c r="AL4" s="66" t="s">
        <v>160</v>
      </c>
      <c r="AM4" s="66" t="s">
        <v>457</v>
      </c>
      <c r="AN4" s="66" t="s">
        <v>161</v>
      </c>
      <c r="AO4" s="79" t="s">
        <v>458</v>
      </c>
      <c r="AP4" s="71" t="s">
        <v>162</v>
      </c>
      <c r="AQ4" s="71" t="s">
        <v>459</v>
      </c>
      <c r="AR4" s="71" t="s">
        <v>163</v>
      </c>
      <c r="AS4" s="71" t="s">
        <v>460</v>
      </c>
      <c r="AT4" s="71" t="s">
        <v>164</v>
      </c>
      <c r="AU4" s="71" t="s">
        <v>461</v>
      </c>
      <c r="AV4" s="71" t="s">
        <v>165</v>
      </c>
      <c r="AW4" s="99" t="s">
        <v>462</v>
      </c>
      <c r="AX4" s="73" t="s">
        <v>166</v>
      </c>
      <c r="AY4" s="98" t="s">
        <v>463</v>
      </c>
      <c r="AZ4" s="73" t="s">
        <v>167</v>
      </c>
      <c r="BA4" s="98" t="s">
        <v>464</v>
      </c>
      <c r="BB4" s="73" t="s">
        <v>168</v>
      </c>
      <c r="BC4" s="98" t="s">
        <v>465</v>
      </c>
      <c r="BD4" s="73" t="s">
        <v>169</v>
      </c>
      <c r="BE4" s="87" t="s">
        <v>466</v>
      </c>
      <c r="BF4" s="73" t="s">
        <v>170</v>
      </c>
      <c r="BG4" s="73" t="s">
        <v>467</v>
      </c>
      <c r="BH4" s="73" t="s">
        <v>171</v>
      </c>
      <c r="BI4" s="73" t="s">
        <v>468</v>
      </c>
      <c r="BJ4" s="73" t="s">
        <v>172</v>
      </c>
      <c r="BK4" s="73" t="s">
        <v>469</v>
      </c>
      <c r="BL4" s="73" t="s">
        <v>173</v>
      </c>
      <c r="BM4" s="87" t="s">
        <v>470</v>
      </c>
      <c r="BN4" s="73" t="s">
        <v>174</v>
      </c>
      <c r="BO4" s="98" t="s">
        <v>471</v>
      </c>
      <c r="BP4" s="73" t="s">
        <v>175</v>
      </c>
      <c r="BQ4" s="98" t="s">
        <v>472</v>
      </c>
      <c r="BR4" s="73" t="s">
        <v>176</v>
      </c>
      <c r="BS4" s="98" t="s">
        <v>473</v>
      </c>
      <c r="BT4" s="73" t="s">
        <v>177</v>
      </c>
      <c r="BU4" s="87" t="s">
        <v>474</v>
      </c>
    </row>
    <row r="5" spans="1:73" x14ac:dyDescent="0.25">
      <c r="A5" s="104">
        <v>45156</v>
      </c>
      <c r="B5" s="67">
        <v>37.206238496421136</v>
      </c>
      <c r="C5" s="72"/>
      <c r="D5" s="67">
        <v>41.641968019872124</v>
      </c>
      <c r="E5" s="72"/>
      <c r="F5" s="67">
        <v>35.788406171674509</v>
      </c>
      <c r="G5" s="72"/>
      <c r="H5" s="102">
        <v>31.585980363846375</v>
      </c>
      <c r="I5" s="106"/>
      <c r="J5" s="100">
        <v>8.6351802499986141E-2</v>
      </c>
      <c r="K5" s="101"/>
      <c r="L5" s="100">
        <v>0.16472324723070797</v>
      </c>
      <c r="M5" s="101"/>
      <c r="N5" s="100">
        <v>4.191184867736953E-2</v>
      </c>
      <c r="O5" s="101"/>
      <c r="P5" s="100">
        <v>0.2824140918278949</v>
      </c>
      <c r="Q5" s="105"/>
      <c r="R5" s="100">
        <v>0.1602042632931166</v>
      </c>
      <c r="S5" s="101"/>
      <c r="T5" s="100">
        <v>0.23922249630838541</v>
      </c>
      <c r="U5" s="101"/>
      <c r="V5" s="100">
        <v>9.612055051710014E-2</v>
      </c>
      <c r="W5" s="101"/>
      <c r="X5" s="100">
        <v>0.29682456865569218</v>
      </c>
      <c r="Y5" s="105"/>
      <c r="Z5" s="67">
        <v>7404.3278286428967</v>
      </c>
      <c r="AA5" s="72"/>
      <c r="AB5" s="67">
        <v>6797.7158918155437</v>
      </c>
      <c r="AC5" s="72"/>
      <c r="AD5" s="67">
        <v>8303.3452513328484</v>
      </c>
      <c r="AE5" s="72"/>
      <c r="AF5" s="446">
        <v>2.5512960172538205E-3</v>
      </c>
      <c r="AG5" s="447"/>
      <c r="AH5" s="102">
        <v>3.680254023596329</v>
      </c>
      <c r="AI5" s="103"/>
      <c r="AJ5" s="102">
        <v>5.1498154981874187</v>
      </c>
      <c r="AK5" s="102"/>
      <c r="AL5" s="102">
        <v>3.5517301485216946</v>
      </c>
      <c r="AM5" s="102"/>
      <c r="AN5" s="451">
        <v>7.1994496072769277E-5</v>
      </c>
      <c r="AO5" s="452"/>
      <c r="AP5" s="448">
        <v>0.10144222668198262</v>
      </c>
      <c r="AQ5" s="449"/>
      <c r="AR5" s="448">
        <v>0</v>
      </c>
      <c r="AS5" s="449"/>
      <c r="AT5" s="448">
        <v>0</v>
      </c>
      <c r="AU5" s="449"/>
      <c r="AV5" s="448">
        <v>0</v>
      </c>
      <c r="AW5" s="450"/>
      <c r="AX5" s="67">
        <v>6786.2484908572169</v>
      </c>
      <c r="AY5" s="72"/>
      <c r="AZ5" s="67">
        <v>9741.528880710659</v>
      </c>
      <c r="BA5" s="72"/>
      <c r="BB5" s="67">
        <v>5997.0607219921485</v>
      </c>
      <c r="BC5" s="72"/>
      <c r="BD5" s="67">
        <v>5996.0142939647703</v>
      </c>
      <c r="BE5" s="81"/>
      <c r="BF5" s="100">
        <v>3.5621335835871855E-2</v>
      </c>
      <c r="BG5" s="101"/>
      <c r="BH5" s="100">
        <v>9.9827798278545377E-2</v>
      </c>
      <c r="BI5" s="100"/>
      <c r="BJ5" s="100">
        <v>4.3997523636647787E-3</v>
      </c>
      <c r="BK5" s="100"/>
      <c r="BL5" s="100">
        <v>1.9419578400231015E-2</v>
      </c>
      <c r="BM5" s="105"/>
      <c r="BN5" s="102">
        <v>44.207045601268042</v>
      </c>
      <c r="BO5" s="103"/>
      <c r="BP5" s="102">
        <v>47.713776138284672</v>
      </c>
      <c r="BQ5" s="103"/>
      <c r="BR5" s="102">
        <v>41.232249223131141</v>
      </c>
      <c r="BS5" s="103"/>
      <c r="BT5" s="102">
        <v>40.732601790355183</v>
      </c>
      <c r="BU5" s="106"/>
    </row>
    <row r="6" spans="1:73" x14ac:dyDescent="0.25">
      <c r="A6" s="104">
        <f>A5+7</f>
        <v>45163</v>
      </c>
      <c r="B6" s="67">
        <v>37.912172417510149</v>
      </c>
      <c r="C6" s="72"/>
      <c r="D6" s="67">
        <v>40.701229804810779</v>
      </c>
      <c r="E6" s="72"/>
      <c r="F6" s="67">
        <v>36.95548641300396</v>
      </c>
      <c r="G6" s="72"/>
      <c r="H6" s="102">
        <v>31.91315101406261</v>
      </c>
      <c r="I6" s="106"/>
      <c r="J6" s="100">
        <v>7.30579643544325E-2</v>
      </c>
      <c r="K6" s="101"/>
      <c r="L6" s="100">
        <v>0.14950566674338123</v>
      </c>
      <c r="M6" s="101"/>
      <c r="N6" s="100">
        <v>2.4673228747146652E-2</v>
      </c>
      <c r="O6" s="101"/>
      <c r="P6" s="100">
        <v>0.27892021765246272</v>
      </c>
      <c r="Q6" s="105"/>
      <c r="R6" s="100">
        <v>0.1452991689702702</v>
      </c>
      <c r="S6" s="101"/>
      <c r="T6" s="100">
        <v>0.22878880167555149</v>
      </c>
      <c r="U6" s="101"/>
      <c r="V6" s="100">
        <v>5.78004128968315E-2</v>
      </c>
      <c r="W6" s="101"/>
      <c r="X6" s="100">
        <v>0.29762808064623275</v>
      </c>
      <c r="Y6" s="105"/>
      <c r="Z6" s="67">
        <v>7683.8440203823138</v>
      </c>
      <c r="AA6" s="72"/>
      <c r="AB6" s="67">
        <v>7039.9637570166342</v>
      </c>
      <c r="AC6" s="72"/>
      <c r="AD6" s="67">
        <v>8546.4880908416799</v>
      </c>
      <c r="AE6" s="72"/>
      <c r="AF6" s="446">
        <v>2.6925233392905029E-3</v>
      </c>
      <c r="AG6" s="447"/>
      <c r="AH6" s="102">
        <v>3.7198986993537768</v>
      </c>
      <c r="AI6" s="103"/>
      <c r="AJ6" s="102">
        <v>4.4876054979522122</v>
      </c>
      <c r="AK6" s="102"/>
      <c r="AL6" s="102">
        <v>3.750388926852672</v>
      </c>
      <c r="AM6" s="102"/>
      <c r="AN6" s="451">
        <v>0</v>
      </c>
      <c r="AO6" s="452"/>
      <c r="AP6" s="448">
        <v>6.2321096727686751E-2</v>
      </c>
      <c r="AQ6" s="449"/>
      <c r="AR6" s="448">
        <v>0</v>
      </c>
      <c r="AS6" s="449"/>
      <c r="AT6" s="448">
        <v>0</v>
      </c>
      <c r="AU6" s="449"/>
      <c r="AV6" s="448">
        <v>0</v>
      </c>
      <c r="AW6" s="450"/>
      <c r="AX6" s="67">
        <v>7071.7462404958751</v>
      </c>
      <c r="AY6" s="72"/>
      <c r="AZ6" s="67">
        <v>9479.5138413149234</v>
      </c>
      <c r="BA6" s="72"/>
      <c r="BB6" s="67">
        <v>6309.8636880443146</v>
      </c>
      <c r="BC6" s="72"/>
      <c r="BD6" s="67">
        <v>5973.4897180411281</v>
      </c>
      <c r="BE6" s="81"/>
      <c r="BF6" s="100">
        <v>3.4651845153022554E-2</v>
      </c>
      <c r="BG6" s="101"/>
      <c r="BH6" s="100">
        <v>9.4068000963256765E-2</v>
      </c>
      <c r="BI6" s="100"/>
      <c r="BJ6" s="100">
        <v>4.2571133630904777E-3</v>
      </c>
      <c r="BK6" s="100"/>
      <c r="BL6" s="100">
        <v>1.8373259840293973E-2</v>
      </c>
      <c r="BM6" s="105"/>
      <c r="BN6" s="102">
        <v>43.361750274024914</v>
      </c>
      <c r="BO6" s="103"/>
      <c r="BP6" s="102">
        <v>46.817964794290447</v>
      </c>
      <c r="BQ6" s="103"/>
      <c r="BR6" s="102">
        <v>41.191226973349423</v>
      </c>
      <c r="BS6" s="103"/>
      <c r="BT6" s="102">
        <v>40.549431135608792</v>
      </c>
      <c r="BU6" s="106"/>
    </row>
    <row r="7" spans="1:73" x14ac:dyDescent="0.25">
      <c r="A7" s="104">
        <f t="shared" ref="A7:A70" si="24">A6+7</f>
        <v>45170</v>
      </c>
      <c r="B7" s="67">
        <v>37.851725973310124</v>
      </c>
      <c r="C7" s="72"/>
      <c r="D7" s="67">
        <v>41.916966732866534</v>
      </c>
      <c r="E7" s="72"/>
      <c r="F7" s="67">
        <v>35.985131296736434</v>
      </c>
      <c r="G7" s="72"/>
      <c r="H7" s="102">
        <v>31.652011762174567</v>
      </c>
      <c r="I7" s="106"/>
      <c r="J7" s="100">
        <v>7.8556886167447992E-2</v>
      </c>
      <c r="K7" s="101"/>
      <c r="L7" s="100">
        <v>0.13649153790657234</v>
      </c>
      <c r="M7" s="101"/>
      <c r="N7" s="100">
        <v>4.0516491797576944E-2</v>
      </c>
      <c r="O7" s="101"/>
      <c r="P7" s="100">
        <v>0.285806497884243</v>
      </c>
      <c r="Q7" s="105"/>
      <c r="R7" s="100">
        <v>0.15847669901354147</v>
      </c>
      <c r="S7" s="101"/>
      <c r="T7" s="100">
        <v>0.2131796095742968</v>
      </c>
      <c r="U7" s="101"/>
      <c r="V7" s="100">
        <v>9.4364396764907058E-2</v>
      </c>
      <c r="W7" s="101"/>
      <c r="X7" s="100">
        <v>0.30819717622698406</v>
      </c>
      <c r="Y7" s="105"/>
      <c r="Z7" s="67">
        <v>7566.1406530255372</v>
      </c>
      <c r="AA7" s="72"/>
      <c r="AB7" s="67">
        <v>6808.9930729516482</v>
      </c>
      <c r="AC7" s="72"/>
      <c r="AD7" s="67">
        <v>8465.151202828818</v>
      </c>
      <c r="AE7" s="72"/>
      <c r="AF7" s="446">
        <v>0.18302925867650438</v>
      </c>
      <c r="AG7" s="447"/>
      <c r="AH7" s="102">
        <v>4.1307137219341676</v>
      </c>
      <c r="AI7" s="103"/>
      <c r="AJ7" s="102">
        <v>5.0626501283667951</v>
      </c>
      <c r="AK7" s="102"/>
      <c r="AL7" s="102">
        <v>4.0414671613239808</v>
      </c>
      <c r="AM7" s="102"/>
      <c r="AN7" s="451">
        <v>0</v>
      </c>
      <c r="AO7" s="452"/>
      <c r="AP7" s="448">
        <v>5.1616505776865107E-2</v>
      </c>
      <c r="AQ7" s="449"/>
      <c r="AR7" s="448">
        <v>0</v>
      </c>
      <c r="AS7" s="449"/>
      <c r="AT7" s="448">
        <v>0</v>
      </c>
      <c r="AU7" s="449"/>
      <c r="AV7" s="448">
        <v>0</v>
      </c>
      <c r="AW7" s="450"/>
      <c r="AX7" s="67">
        <v>7550.5746709186042</v>
      </c>
      <c r="AY7" s="72"/>
      <c r="AZ7" s="67">
        <v>9752.2460022479208</v>
      </c>
      <c r="BA7" s="72"/>
      <c r="BB7" s="67">
        <v>6772.4439771607395</v>
      </c>
      <c r="BC7" s="72"/>
      <c r="BD7" s="67">
        <v>6342.5845944201392</v>
      </c>
      <c r="BE7" s="81"/>
      <c r="BF7" s="100">
        <v>4.0659597240005882E-2</v>
      </c>
      <c r="BG7" s="101"/>
      <c r="BH7" s="100">
        <v>0.1074701573453939</v>
      </c>
      <c r="BI7" s="100"/>
      <c r="BJ7" s="100">
        <v>3.1824242072923301E-3</v>
      </c>
      <c r="BK7" s="100"/>
      <c r="BL7" s="100">
        <v>2.0655526070429607E-2</v>
      </c>
      <c r="BM7" s="105"/>
      <c r="BN7" s="102">
        <v>42.866672879374342</v>
      </c>
      <c r="BO7" s="103"/>
      <c r="BP7" s="102">
        <v>45.615955125327908</v>
      </c>
      <c r="BQ7" s="103"/>
      <c r="BR7" s="102">
        <v>40.763976001391207</v>
      </c>
      <c r="BS7" s="103"/>
      <c r="BT7" s="102">
        <v>40.462669439862296</v>
      </c>
      <c r="BU7" s="106"/>
    </row>
    <row r="8" spans="1:73" x14ac:dyDescent="0.25">
      <c r="A8" s="104">
        <f t="shared" si="24"/>
        <v>45177</v>
      </c>
      <c r="B8" s="67">
        <v>37.631925674455665</v>
      </c>
      <c r="C8" s="72">
        <f>AVERAGE(B5:B8)</f>
        <v>37.650515640424267</v>
      </c>
      <c r="D8" s="67">
        <v>41.722334878045309</v>
      </c>
      <c r="E8" s="72">
        <f>AVERAGE(D5:D8)</f>
        <v>41.495624858898687</v>
      </c>
      <c r="F8" s="67">
        <v>36.025990411304576</v>
      </c>
      <c r="G8" s="72">
        <f>AVERAGE(F5:F8)</f>
        <v>36.188753573179866</v>
      </c>
      <c r="H8" s="102">
        <v>31.724355036855037</v>
      </c>
      <c r="I8" s="106">
        <f>AVERAGE(H5:H8)</f>
        <v>31.718874544234644</v>
      </c>
      <c r="J8" s="100">
        <v>8.1264724313365372E-2</v>
      </c>
      <c r="K8" s="101">
        <f>AVERAGE(J5:J8)</f>
        <v>7.9807844333807998E-2</v>
      </c>
      <c r="L8" s="100">
        <v>0.15011158319864881</v>
      </c>
      <c r="M8" s="101">
        <f>AVERAGE(L5:L8)</f>
        <v>0.15020800876982759</v>
      </c>
      <c r="N8" s="100">
        <v>4.2590389675930936E-2</v>
      </c>
      <c r="O8" s="101">
        <f>AVERAGE(N5:N8)</f>
        <v>3.7422989724506014E-2</v>
      </c>
      <c r="P8" s="100">
        <v>0.27940724815724816</v>
      </c>
      <c r="Q8" s="105">
        <f>AVERAGE(P5:P8)</f>
        <v>0.28163701388046214</v>
      </c>
      <c r="R8" s="100">
        <v>0.17588792603320194</v>
      </c>
      <c r="S8" s="101">
        <f>AVERAGE(R5:R8)</f>
        <v>0.15996701432753255</v>
      </c>
      <c r="T8" s="100">
        <v>0.22626496518093828</v>
      </c>
      <c r="U8" s="101">
        <f>AVERAGE(T5:T8)</f>
        <v>0.22686396818479301</v>
      </c>
      <c r="V8" s="100">
        <v>0.12667280160620717</v>
      </c>
      <c r="W8" s="101">
        <f>AVERAGE(V5:V8)</f>
        <v>9.3739540446261455E-2</v>
      </c>
      <c r="X8" s="100">
        <v>0.30698839452980425</v>
      </c>
      <c r="Y8" s="105">
        <f>AVERAGE(X5:X8)</f>
        <v>0.30240955501467831</v>
      </c>
      <c r="Z8" s="67">
        <v>7606.523693408787</v>
      </c>
      <c r="AA8" s="72">
        <f>AVERAGE(Z5:Z8)</f>
        <v>7565.2090488648837</v>
      </c>
      <c r="AB8" s="67">
        <v>7008.0699754716261</v>
      </c>
      <c r="AC8" s="72">
        <f>AVERAGE(AB5:AB8)</f>
        <v>6913.6856743138633</v>
      </c>
      <c r="AD8" s="67">
        <v>8380.2881324874124</v>
      </c>
      <c r="AE8" s="72">
        <f>AVERAGE(AD5:AD8)</f>
        <v>8423.8181693726892</v>
      </c>
      <c r="AF8" s="446">
        <v>2.8306011137131399E-3</v>
      </c>
      <c r="AG8" s="447">
        <f>AVERAGE(AF5:AF8)</f>
        <v>4.7775919786690463E-2</v>
      </c>
      <c r="AH8" s="102">
        <v>4.0660596474542876</v>
      </c>
      <c r="AI8" s="103">
        <f>AVERAGE(AH5:AH8)</f>
        <v>3.8992315230846399</v>
      </c>
      <c r="AJ8" s="102">
        <v>5.1512649671323629</v>
      </c>
      <c r="AK8" s="102">
        <f>AVERAGE(AJ5:AJ8)</f>
        <v>4.9628340229096972</v>
      </c>
      <c r="AL8" s="102">
        <v>3.9516119342008826</v>
      </c>
      <c r="AM8" s="102">
        <f>AVERAGE(AL5:AL8)</f>
        <v>3.8237995427248075</v>
      </c>
      <c r="AN8" s="451">
        <v>0</v>
      </c>
      <c r="AO8" s="452">
        <f>AVERAGE(AN5:AN8)</f>
        <v>1.7998624018192319E-5</v>
      </c>
      <c r="AP8" s="448">
        <v>5.1376480961812528E-2</v>
      </c>
      <c r="AQ8" s="449">
        <f>AVERAGE(AP5:AP8)</f>
        <v>6.6689077537086749E-2</v>
      </c>
      <c r="AR8" s="448">
        <v>0</v>
      </c>
      <c r="AS8" s="449">
        <f>AVERAGE(AR5:AR8)</f>
        <v>0</v>
      </c>
      <c r="AT8" s="448">
        <v>0</v>
      </c>
      <c r="AU8" s="449">
        <f>AVERAGE(AT5:AT8)</f>
        <v>0</v>
      </c>
      <c r="AV8" s="448">
        <v>0</v>
      </c>
      <c r="AW8" s="450">
        <f>AVERAGE(AV5:AV8)</f>
        <v>0</v>
      </c>
      <c r="AX8" s="67">
        <v>7416.9593129108935</v>
      </c>
      <c r="AY8" s="72">
        <f>AVERAGE(AX5:AX8)</f>
        <v>7206.3821787956476</v>
      </c>
      <c r="AZ8" s="67">
        <v>10217.097549369011</v>
      </c>
      <c r="BA8" s="72">
        <f>AVERAGE(AZ5:AZ8)</f>
        <v>9797.5965684106286</v>
      </c>
      <c r="BB8" s="67">
        <v>6439.0006037994281</v>
      </c>
      <c r="BC8" s="72">
        <f>AVERAGE(BB5:BB8)</f>
        <v>6379.5922477491577</v>
      </c>
      <c r="BD8" s="67">
        <v>6030.3107340294837</v>
      </c>
      <c r="BE8" s="81">
        <f>AVERAGE(BD5:BD8)</f>
        <v>6085.5998351138805</v>
      </c>
      <c r="BF8" s="100">
        <v>3.7930589759468711E-2</v>
      </c>
      <c r="BG8" s="101">
        <f>AVERAGE(BF5:BF8)</f>
        <v>3.7215841997092249E-2</v>
      </c>
      <c r="BH8" s="100">
        <v>0.10604695077348539</v>
      </c>
      <c r="BI8" s="100">
        <f>AVERAGE(BH5:BH8)</f>
        <v>0.10185322684017037</v>
      </c>
      <c r="BJ8" s="100">
        <v>4.3978227172776765E-3</v>
      </c>
      <c r="BK8" s="100">
        <f>AVERAGE(BJ5:BJ8)</f>
        <v>4.0592781628313156E-3</v>
      </c>
      <c r="BL8" s="100">
        <v>1.8811425061425063E-2</v>
      </c>
      <c r="BM8" s="105">
        <f>AVERAGE(BL5:BL8)</f>
        <v>1.9314947343094913E-2</v>
      </c>
      <c r="BN8" s="102">
        <v>43.95146962003583</v>
      </c>
      <c r="BO8" s="103">
        <f>AVERAGE(BN5:BN8)</f>
        <v>43.596734593675777</v>
      </c>
      <c r="BP8" s="102">
        <v>47.617940216685831</v>
      </c>
      <c r="BQ8" s="103">
        <f>AVERAGE(BP5:BP8)</f>
        <v>46.941409068647218</v>
      </c>
      <c r="BR8" s="102">
        <v>41.960590822248648</v>
      </c>
      <c r="BS8" s="103">
        <f>AVERAGE(BR5:BR8)</f>
        <v>41.28701075503011</v>
      </c>
      <c r="BT8" s="102">
        <v>40.490171990171987</v>
      </c>
      <c r="BU8" s="106">
        <f>AVERAGE(BT5:BT8)</f>
        <v>40.558718588999568</v>
      </c>
    </row>
    <row r="9" spans="1:73" x14ac:dyDescent="0.25">
      <c r="A9" s="104">
        <f t="shared" si="24"/>
        <v>45184</v>
      </c>
      <c r="B9" s="67">
        <v>37.892107786842303</v>
      </c>
      <c r="C9" s="72">
        <f t="shared" ref="C9:E72" si="25">AVERAGE(B6:B9)</f>
        <v>37.821982963029562</v>
      </c>
      <c r="D9" s="67">
        <v>41.65477492039669</v>
      </c>
      <c r="E9" s="72">
        <f t="shared" si="25"/>
        <v>41.498826584029828</v>
      </c>
      <c r="F9" s="67">
        <v>36.504275412886706</v>
      </c>
      <c r="G9" s="72">
        <f t="shared" ref="G9" si="26">AVERAGE(F6:F9)</f>
        <v>36.367720883482917</v>
      </c>
      <c r="H9" s="102">
        <v>31.90957095709571</v>
      </c>
      <c r="I9" s="106">
        <f t="shared" ref="I9" si="27">AVERAGE(H6:H9)</f>
        <v>31.799772192546978</v>
      </c>
      <c r="J9" s="100">
        <v>7.9999846266585406E-2</v>
      </c>
      <c r="K9" s="101">
        <f t="shared" ref="K9" si="28">AVERAGE(J6:J9)</f>
        <v>7.8219855275457828E-2</v>
      </c>
      <c r="L9" s="100">
        <v>0.16078299447199915</v>
      </c>
      <c r="M9" s="101">
        <f t="shared" ref="M9:O9" si="29">AVERAGE(L6:L9)</f>
        <v>0.1492229455801504</v>
      </c>
      <c r="N9" s="100">
        <v>3.0862991393347278E-2</v>
      </c>
      <c r="O9" s="101">
        <f t="shared" si="29"/>
        <v>3.4660775403500453E-2</v>
      </c>
      <c r="P9" s="100">
        <v>0.28655115511551155</v>
      </c>
      <c r="Q9" s="105">
        <f t="shared" ref="Q9" si="30">AVERAGE(P6:P9)</f>
        <v>0.28267127970236638</v>
      </c>
      <c r="R9" s="100">
        <v>0.15431144300798974</v>
      </c>
      <c r="S9" s="101">
        <f t="shared" ref="S9" si="31">AVERAGE(R6:R9)</f>
        <v>0.15849380925625084</v>
      </c>
      <c r="T9" s="100">
        <v>0.22665882108685659</v>
      </c>
      <c r="U9" s="101">
        <f t="shared" ref="U9" si="32">AVERAGE(T6:T9)</f>
        <v>0.22372304937941079</v>
      </c>
      <c r="V9" s="100">
        <v>7.6231932152038856E-2</v>
      </c>
      <c r="W9" s="101">
        <f t="shared" ref="W9" si="33">AVERAGE(V6:V9)</f>
        <v>8.8767385854996134E-2</v>
      </c>
      <c r="X9" s="100">
        <v>0.30898402381597334</v>
      </c>
      <c r="Y9" s="105">
        <f t="shared" ref="Y9" si="34">AVERAGE(X6:X9)</f>
        <v>0.30544941880474857</v>
      </c>
      <c r="Z9" s="67">
        <v>7405.931063567622</v>
      </c>
      <c r="AA9" s="72">
        <f t="shared" ref="AA9" si="35">AVERAGE(Z6:Z9)</f>
        <v>7565.609857596065</v>
      </c>
      <c r="AB9" s="67">
        <v>6837.7965401629017</v>
      </c>
      <c r="AC9" s="72">
        <f t="shared" ref="AC9" si="36">AVERAGE(AB6:AB9)</f>
        <v>6923.7058364007025</v>
      </c>
      <c r="AD9" s="67">
        <v>8162.2205008916781</v>
      </c>
      <c r="AE9" s="72">
        <f t="shared" ref="AE9" si="37">AVERAGE(AD6:AD9)</f>
        <v>8388.5369817623978</v>
      </c>
      <c r="AF9" s="446">
        <v>2.830253970429041E-3</v>
      </c>
      <c r="AG9" s="447">
        <f t="shared" ref="AG9" si="38">AVERAGE(AF6:AF9)</f>
        <v>4.784565927498427E-2</v>
      </c>
      <c r="AH9" s="102">
        <v>4.034500055694755</v>
      </c>
      <c r="AI9" s="103">
        <f t="shared" ref="AI9" si="39">AVERAGE(AH6:AH9)</f>
        <v>3.9877930311092471</v>
      </c>
      <c r="AJ9" s="102">
        <v>4.8843537772404941</v>
      </c>
      <c r="AK9" s="102">
        <f t="shared" ref="AK9" si="40">AVERAGE(AJ6:AJ9)</f>
        <v>4.8964685926729663</v>
      </c>
      <c r="AL9" s="102">
        <v>4.0312134604946879</v>
      </c>
      <c r="AM9" s="102">
        <f t="shared" ref="AM9" si="41">AVERAGE(AL6:AL9)</f>
        <v>3.9436703707180554</v>
      </c>
      <c r="AN9" s="451">
        <v>0</v>
      </c>
      <c r="AO9" s="452">
        <f t="shared" ref="AO9" si="42">AVERAGE(AN6:AN9)</f>
        <v>0</v>
      </c>
      <c r="AP9" s="448">
        <v>6.7049834211614867E-2</v>
      </c>
      <c r="AQ9" s="449">
        <f t="shared" ref="AQ9" si="43">AVERAGE(AP6:AP9)</f>
        <v>5.8090979419494815E-2</v>
      </c>
      <c r="AR9" s="448">
        <v>0</v>
      </c>
      <c r="AS9" s="449">
        <f t="shared" ref="AS9" si="44">AVERAGE(AR6:AR9)</f>
        <v>0</v>
      </c>
      <c r="AT9" s="448">
        <v>0</v>
      </c>
      <c r="AU9" s="449">
        <f t="shared" ref="AU9" si="45">AVERAGE(AT6:AT9)</f>
        <v>0</v>
      </c>
      <c r="AV9" s="448">
        <v>0</v>
      </c>
      <c r="AW9" s="450">
        <f t="shared" ref="AW9" si="46">AVERAGE(AV6:AV9)</f>
        <v>0</v>
      </c>
      <c r="AX9" s="67">
        <v>7322.5326399274272</v>
      </c>
      <c r="AY9" s="72">
        <f t="shared" ref="AY9" si="47">AVERAGE(AX6:AX9)</f>
        <v>7340.4532160631998</v>
      </c>
      <c r="AZ9" s="67">
        <v>9761.0685539666156</v>
      </c>
      <c r="BA9" s="72">
        <f t="shared" ref="BA9" si="48">AVERAGE(AZ6:AZ9)</f>
        <v>9802.4814867246187</v>
      </c>
      <c r="BB9" s="67">
        <v>6617.2166364270734</v>
      </c>
      <c r="BC9" s="72">
        <f t="shared" ref="BC9" si="49">AVERAGE(BB6:BB9)</f>
        <v>6534.6312263578893</v>
      </c>
      <c r="BD9" s="67">
        <v>5939.6091584158412</v>
      </c>
      <c r="BE9" s="81">
        <f t="shared" ref="BE9" si="50">AVERAGE(BD6:BD9)</f>
        <v>6071.4985512266485</v>
      </c>
      <c r="BF9" s="100">
        <v>3.3967538644362416E-2</v>
      </c>
      <c r="BG9" s="101">
        <f t="shared" ref="BG9" si="51">AVERAGE(BF6:BF9)</f>
        <v>3.6802392699214891E-2</v>
      </c>
      <c r="BH9" s="100">
        <v>9.8053026637480098E-2</v>
      </c>
      <c r="BI9" s="100">
        <f t="shared" ref="BI9" si="52">AVERAGE(BH6:BH9)</f>
        <v>0.10140953392990405</v>
      </c>
      <c r="BJ9" s="100">
        <v>1.1351477087694812E-3</v>
      </c>
      <c r="BK9" s="100">
        <f t="shared" ref="BK9" si="53">AVERAGE(BJ6:BJ9)</f>
        <v>3.2431269991074914E-3</v>
      </c>
      <c r="BL9" s="100">
        <v>1.8564356435643563E-2</v>
      </c>
      <c r="BM9" s="105">
        <f t="shared" ref="BM9" si="54">AVERAGE(BL6:BL9)</f>
        <v>1.9101141851948052E-2</v>
      </c>
      <c r="BN9" s="102">
        <v>44.381521720354542</v>
      </c>
      <c r="BO9" s="103">
        <f t="shared" ref="BO9" si="55">AVERAGE(BN6:BN9)</f>
        <v>43.64035362344741</v>
      </c>
      <c r="BP9" s="102">
        <v>47.972887449229496</v>
      </c>
      <c r="BQ9" s="103">
        <f t="shared" ref="BQ9" si="56">AVERAGE(BP6:BP9)</f>
        <v>47.006186896383419</v>
      </c>
      <c r="BR9" s="102">
        <v>42.483005350081406</v>
      </c>
      <c r="BS9" s="103">
        <f t="shared" ref="BS9" si="57">AVERAGE(BR6:BR9)</f>
        <v>41.599699786767673</v>
      </c>
      <c r="BT9" s="102">
        <v>40.624917491749173</v>
      </c>
      <c r="BU9" s="106">
        <f t="shared" ref="BU9" si="58">AVERAGE(BT6:BT9)</f>
        <v>40.531797514348064</v>
      </c>
    </row>
    <row r="10" spans="1:73" x14ac:dyDescent="0.25">
      <c r="A10" s="104">
        <f t="shared" si="24"/>
        <v>45191</v>
      </c>
      <c r="B10" s="67">
        <v>38.188288023030381</v>
      </c>
      <c r="C10" s="72">
        <f t="shared" si="25"/>
        <v>37.89101186440962</v>
      </c>
      <c r="D10" s="67">
        <v>41.855643220565433</v>
      </c>
      <c r="E10" s="72">
        <f t="shared" si="25"/>
        <v>41.78742993796849</v>
      </c>
      <c r="F10" s="67">
        <v>36.759704662427609</v>
      </c>
      <c r="G10" s="72">
        <f t="shared" ref="G10" si="59">AVERAGE(F7:F10)</f>
        <v>36.318775445838824</v>
      </c>
      <c r="H10" s="102">
        <v>32.256227122578338</v>
      </c>
      <c r="I10" s="106">
        <f t="shared" ref="I10" si="60">AVERAGE(H7:H10)</f>
        <v>31.885541219675915</v>
      </c>
      <c r="J10" s="100">
        <v>6.9909459582362124E-2</v>
      </c>
      <c r="K10" s="101">
        <f t="shared" ref="K10" si="61">AVERAGE(J7:J10)</f>
        <v>7.7432729082440227E-2</v>
      </c>
      <c r="L10" s="100">
        <v>0.11957700371136797</v>
      </c>
      <c r="M10" s="101">
        <f t="shared" ref="M10:O10" si="62">AVERAGE(L7:L10)</f>
        <v>0.14174077982214706</v>
      </c>
      <c r="N10" s="100">
        <v>3.3433347621088731E-2</v>
      </c>
      <c r="O10" s="101">
        <f t="shared" si="62"/>
        <v>3.685080512198597E-2</v>
      </c>
      <c r="P10" s="100">
        <v>0.27426122667618963</v>
      </c>
      <c r="Q10" s="105">
        <f t="shared" ref="Q10" si="63">AVERAGE(P7:P10)</f>
        <v>0.28150653195829811</v>
      </c>
      <c r="R10" s="100">
        <v>0.14906577664937426</v>
      </c>
      <c r="S10" s="101">
        <f t="shared" ref="S10" si="64">AVERAGE(R7:R10)</f>
        <v>0.15943546117602686</v>
      </c>
      <c r="T10" s="100">
        <v>0.19587120789707771</v>
      </c>
      <c r="U10" s="101">
        <f t="shared" ref="U10" si="65">AVERAGE(T7:T10)</f>
        <v>0.21549365093479234</v>
      </c>
      <c r="V10" s="100">
        <v>8.5864581792758229E-2</v>
      </c>
      <c r="W10" s="101">
        <f t="shared" ref="W10" si="66">AVERAGE(V7:V10)</f>
        <v>9.5783428078977828E-2</v>
      </c>
      <c r="X10" s="100">
        <v>0.30341320616040507</v>
      </c>
      <c r="Y10" s="105">
        <f t="shared" ref="Y10" si="67">AVERAGE(X7:X10)</f>
        <v>0.30689570018329171</v>
      </c>
      <c r="Z10" s="67">
        <v>7577.4761458908697</v>
      </c>
      <c r="AA10" s="72">
        <f t="shared" ref="AA10" si="68">AVERAGE(Z7:Z10)</f>
        <v>7539.0178889732042</v>
      </c>
      <c r="AB10" s="67">
        <v>7096.6523446546462</v>
      </c>
      <c r="AC10" s="72">
        <f t="shared" ref="AC10" si="69">AVERAGE(AB7:AB10)</f>
        <v>6937.8779833102053</v>
      </c>
      <c r="AD10" s="67">
        <v>8328.9817653864629</v>
      </c>
      <c r="AE10" s="72">
        <f t="shared" ref="AE10" si="70">AVERAGE(AD7:AD10)</f>
        <v>8334.1604003985922</v>
      </c>
      <c r="AF10" s="446">
        <v>3.002716624497811E-3</v>
      </c>
      <c r="AG10" s="447">
        <f t="shared" ref="AG10" si="71">AVERAGE(AF7:AF10)</f>
        <v>4.7923207596286092E-2</v>
      </c>
      <c r="AH10" s="102">
        <v>4.1246825643077214</v>
      </c>
      <c r="AI10" s="103">
        <f t="shared" ref="AI10" si="72">AVERAGE(AH7:AH10)</f>
        <v>4.0889889973477329</v>
      </c>
      <c r="AJ10" s="102">
        <v>5.0629434180139885</v>
      </c>
      <c r="AK10" s="102">
        <f t="shared" ref="AK10" si="73">AVERAGE(AJ7:AJ10)</f>
        <v>5.0403030726884097</v>
      </c>
      <c r="AL10" s="102">
        <v>4.0350866450309217</v>
      </c>
      <c r="AM10" s="102">
        <f t="shared" ref="AM10" si="74">AVERAGE(AL7:AL10)</f>
        <v>4.014844800262618</v>
      </c>
      <c r="AN10" s="451">
        <v>0</v>
      </c>
      <c r="AO10" s="452">
        <f t="shared" ref="AO10" si="75">AVERAGE(AN7:AN10)</f>
        <v>0</v>
      </c>
      <c r="AP10" s="448">
        <v>5.5501605848120333E-2</v>
      </c>
      <c r="AQ10" s="449">
        <f t="shared" ref="AQ10" si="76">AVERAGE(AP7:AP10)</f>
        <v>5.6386106699603207E-2</v>
      </c>
      <c r="AR10" s="448">
        <v>0</v>
      </c>
      <c r="AS10" s="449">
        <f t="shared" ref="AS10" si="77">AVERAGE(AR7:AR10)</f>
        <v>0</v>
      </c>
      <c r="AT10" s="448">
        <v>0</v>
      </c>
      <c r="AU10" s="449">
        <f t="shared" ref="AU10" si="78">AVERAGE(AT7:AT10)</f>
        <v>0</v>
      </c>
      <c r="AV10" s="448">
        <v>0</v>
      </c>
      <c r="AW10" s="450">
        <f t="shared" ref="AW10" si="79">AVERAGE(AV7:AV10)</f>
        <v>0</v>
      </c>
      <c r="AX10" s="67">
        <v>7273.6669424125685</v>
      </c>
      <c r="AY10" s="72">
        <f t="shared" ref="AY10" si="80">AVERAGE(AX7:AX10)</f>
        <v>7390.9333915423731</v>
      </c>
      <c r="AZ10" s="67">
        <v>9949.4249066834436</v>
      </c>
      <c r="BA10" s="72">
        <f t="shared" ref="BA10" si="81">AVERAGE(AZ7:AZ10)</f>
        <v>9919.9592530667487</v>
      </c>
      <c r="BB10" s="67">
        <v>6246.166322363988</v>
      </c>
      <c r="BC10" s="72">
        <f t="shared" ref="BC10" si="82">AVERAGE(BB7:BB10)</f>
        <v>6518.7068849378074</v>
      </c>
      <c r="BD10" s="67">
        <v>5900.4258548343896</v>
      </c>
      <c r="BE10" s="81">
        <f t="shared" ref="BE10" si="83">AVERAGE(BD7:BD10)</f>
        <v>6053.2325854249639</v>
      </c>
      <c r="BF10" s="100">
        <v>3.9814079074722168E-2</v>
      </c>
      <c r="BG10" s="101">
        <f t="shared" ref="BG10" si="84">AVERAGE(BF7:BF10)</f>
        <v>3.8092951179639796E-2</v>
      </c>
      <c r="BH10" s="100">
        <v>0.10141170881666153</v>
      </c>
      <c r="BI10" s="100">
        <f t="shared" ref="BI10" si="85">AVERAGE(BH7:BH10)</f>
        <v>0.10324546089325523</v>
      </c>
      <c r="BJ10" s="100">
        <v>7.0772731227984236E-3</v>
      </c>
      <c r="BK10" s="100">
        <f t="shared" ref="BK10" si="86">AVERAGE(BJ7:BJ10)</f>
        <v>3.9481669390344781E-3</v>
      </c>
      <c r="BL10" s="100">
        <v>1.7676993125613785E-2</v>
      </c>
      <c r="BM10" s="105">
        <f t="shared" ref="BM10" si="87">AVERAGE(BL7:BL10)</f>
        <v>1.8927075173278005E-2</v>
      </c>
      <c r="BN10" s="102">
        <v>43.688516009347545</v>
      </c>
      <c r="BO10" s="103">
        <f t="shared" ref="BO10" si="88">AVERAGE(BN7:BN10)</f>
        <v>43.722045057278066</v>
      </c>
      <c r="BP10" s="102">
        <v>46.015258227792998</v>
      </c>
      <c r="BQ10" s="103">
        <f t="shared" ref="BQ10" si="89">AVERAGE(BP7:BP10)</f>
        <v>46.805510254759056</v>
      </c>
      <c r="BR10" s="102">
        <v>41.984060021463868</v>
      </c>
      <c r="BS10" s="103">
        <f t="shared" ref="BS10" si="90">AVERAGE(BR7:BR10)</f>
        <v>41.797908048796288</v>
      </c>
      <c r="BT10" s="102">
        <v>40.986429783055087</v>
      </c>
      <c r="BU10" s="106">
        <f t="shared" ref="BU10" si="91">AVERAGE(BT7:BT10)</f>
        <v>40.641047176209639</v>
      </c>
    </row>
    <row r="11" spans="1:73" x14ac:dyDescent="0.25">
      <c r="A11" s="104">
        <f t="shared" si="24"/>
        <v>45198</v>
      </c>
      <c r="B11" s="67">
        <v>38.183906109812071</v>
      </c>
      <c r="C11" s="72">
        <f t="shared" si="25"/>
        <v>37.974056898535103</v>
      </c>
      <c r="D11" s="67">
        <v>42.370970525519184</v>
      </c>
      <c r="E11" s="72">
        <f t="shared" si="25"/>
        <v>41.900930886131661</v>
      </c>
      <c r="F11" s="67">
        <v>36.43032954929771</v>
      </c>
      <c r="G11" s="72">
        <f t="shared" ref="G11" si="92">AVERAGE(F8:F11)</f>
        <v>36.430075008979145</v>
      </c>
      <c r="H11" s="102">
        <v>32.350877192982459</v>
      </c>
      <c r="I11" s="106">
        <f t="shared" ref="I11" si="93">AVERAGE(H8:H11)</f>
        <v>32.06025757737789</v>
      </c>
      <c r="J11" s="100">
        <v>7.5333993022422135E-2</v>
      </c>
      <c r="K11" s="101">
        <f t="shared" ref="K11" si="94">AVERAGE(J8:J11)</f>
        <v>7.6627005796183756E-2</v>
      </c>
      <c r="L11" s="100">
        <v>0.13113999529661999</v>
      </c>
      <c r="M11" s="101">
        <f t="shared" ref="M11:O11" si="95">AVERAGE(L8:L11)</f>
        <v>0.14040289416965898</v>
      </c>
      <c r="N11" s="100">
        <v>3.8563642730371751E-2</v>
      </c>
      <c r="O11" s="101">
        <f t="shared" si="95"/>
        <v>3.6362592855184672E-2</v>
      </c>
      <c r="P11" s="100">
        <v>0.27385964912280703</v>
      </c>
      <c r="Q11" s="105">
        <f t="shared" ref="Q11" si="96">AVERAGE(P8:P11)</f>
        <v>0.27851981976793905</v>
      </c>
      <c r="R11" s="100">
        <v>0.15334163266649811</v>
      </c>
      <c r="S11" s="101">
        <f t="shared" ref="S11" si="97">AVERAGE(R8:R11)</f>
        <v>0.15815169458926601</v>
      </c>
      <c r="T11" s="100">
        <v>0.20782856387430015</v>
      </c>
      <c r="U11" s="101">
        <f t="shared" ref="U11" si="98">AVERAGE(T8:T11)</f>
        <v>0.21415588950979317</v>
      </c>
      <c r="V11" s="100">
        <v>8.795114274958224E-2</v>
      </c>
      <c r="W11" s="101">
        <f t="shared" ref="W11" si="99">AVERAGE(V8:V11)</f>
        <v>9.4180114575146634E-2</v>
      </c>
      <c r="X11" s="100">
        <v>0.31442220906943991</v>
      </c>
      <c r="Y11" s="105">
        <f t="shared" ref="Y11" si="100">AVERAGE(X8:X11)</f>
        <v>0.30845195839390566</v>
      </c>
      <c r="Z11" s="67">
        <v>7434.4840919816988</v>
      </c>
      <c r="AA11" s="72">
        <f t="shared" ref="AA11" si="101">AVERAGE(Z8:Z11)</f>
        <v>7506.1037487122449</v>
      </c>
      <c r="AB11" s="67">
        <v>6777.6378585766724</v>
      </c>
      <c r="AC11" s="72">
        <f t="shared" ref="AC11" si="102">AVERAGE(AB8:AB11)</f>
        <v>6930.0391797164611</v>
      </c>
      <c r="AD11" s="67">
        <v>8230.3263618487799</v>
      </c>
      <c r="AE11" s="72">
        <f t="shared" ref="AE11" si="103">AVERAGE(AD8:AD11)</f>
        <v>8275.4541901535831</v>
      </c>
      <c r="AF11" s="446">
        <v>3.2587167028771897E-3</v>
      </c>
      <c r="AG11" s="447">
        <f t="shared" ref="AG11" si="104">AVERAGE(AF8:AF11)</f>
        <v>2.9805721028792953E-3</v>
      </c>
      <c r="AH11" s="102">
        <v>4.1017733713863791</v>
      </c>
      <c r="AI11" s="103">
        <f t="shared" ref="AI11" si="105">AVERAGE(AH8:AH11)</f>
        <v>4.0817539097107858</v>
      </c>
      <c r="AJ11" s="102">
        <v>5.1100400135232036</v>
      </c>
      <c r="AK11" s="102">
        <f t="shared" ref="AK11" si="106">AVERAGE(AJ8:AJ11)</f>
        <v>5.052150543977513</v>
      </c>
      <c r="AL11" s="102">
        <v>4.0096341766355517</v>
      </c>
      <c r="AM11" s="102">
        <f t="shared" ref="AM11" si="107">AVERAGE(AL8:AL11)</f>
        <v>4.006886554090511</v>
      </c>
      <c r="AN11" s="451">
        <v>0</v>
      </c>
      <c r="AO11" s="452">
        <f t="shared" ref="AO11" si="108">AVERAGE(AN8:AN11)</f>
        <v>0</v>
      </c>
      <c r="AP11" s="448">
        <v>6.8203013051295683E-2</v>
      </c>
      <c r="AQ11" s="449">
        <f t="shared" ref="AQ11" si="109">AVERAGE(AP8:AP11)</f>
        <v>6.0532733518210854E-2</v>
      </c>
      <c r="AR11" s="448">
        <v>0</v>
      </c>
      <c r="AS11" s="449">
        <f t="shared" ref="AS11" si="110">AVERAGE(AR8:AR11)</f>
        <v>0</v>
      </c>
      <c r="AT11" s="448">
        <v>0</v>
      </c>
      <c r="AU11" s="449">
        <f t="shared" ref="AU11" si="111">AVERAGE(AT8:AT11)</f>
        <v>0</v>
      </c>
      <c r="AV11" s="448">
        <v>0</v>
      </c>
      <c r="AW11" s="450">
        <f t="shared" ref="AW11" si="112">AVERAGE(AV8:AV11)</f>
        <v>0</v>
      </c>
      <c r="AX11" s="67">
        <v>7255.5904903535102</v>
      </c>
      <c r="AY11" s="72">
        <f t="shared" ref="AY11" si="113">AVERAGE(AX8:AX11)</f>
        <v>7317.1873464011005</v>
      </c>
      <c r="AZ11" s="67">
        <v>9648.19604564367</v>
      </c>
      <c r="BA11" s="72">
        <f t="shared" ref="BA11" si="114">AVERAGE(AZ8:AZ11)</f>
        <v>9893.9467639156865</v>
      </c>
      <c r="BB11" s="67">
        <v>6575.9016709415409</v>
      </c>
      <c r="BC11" s="72">
        <f t="shared" ref="BC11" si="115">AVERAGE(BB8:BB11)</f>
        <v>6469.5713083830078</v>
      </c>
      <c r="BD11" s="67">
        <v>5983.1392982456136</v>
      </c>
      <c r="BE11" s="81">
        <f t="shared" ref="BE11" si="116">AVERAGE(BD8:BD11)</f>
        <v>5963.3712613813323</v>
      </c>
      <c r="BF11" s="100">
        <v>3.6196943726079449E-2</v>
      </c>
      <c r="BG11" s="101">
        <f t="shared" ref="BG11" si="117">AVERAGE(BF8:BF11)</f>
        <v>3.6977287801158186E-2</v>
      </c>
      <c r="BH11" s="100">
        <v>9.4306561706890002E-2</v>
      </c>
      <c r="BI11" s="100">
        <f t="shared" ref="BI11" si="118">AVERAGE(BH8:BH11)</f>
        <v>9.9954561983629259E-2</v>
      </c>
      <c r="BJ11" s="100">
        <v>8.7632398847131161E-3</v>
      </c>
      <c r="BK11" s="100">
        <f t="shared" ref="BK11" si="119">AVERAGE(BJ8:BJ11)</f>
        <v>5.3433708583896736E-3</v>
      </c>
      <c r="BL11" s="100">
        <v>1.7280701754385966E-2</v>
      </c>
      <c r="BM11" s="105">
        <f t="shared" ref="BM11" si="120">AVERAGE(BL8:BL11)</f>
        <v>1.8083369094267096E-2</v>
      </c>
      <c r="BN11" s="102">
        <v>43.729691895303816</v>
      </c>
      <c r="BO11" s="103">
        <f t="shared" ref="BO11" si="121">AVERAGE(BN8:BN11)</f>
        <v>43.937799811260433</v>
      </c>
      <c r="BP11" s="102">
        <v>45.63238224715397</v>
      </c>
      <c r="BQ11" s="103">
        <f t="shared" ref="BQ11" si="122">AVERAGE(BP8:BP11)</f>
        <v>46.809617035215574</v>
      </c>
      <c r="BR11" s="102">
        <v>42.901129224866288</v>
      </c>
      <c r="BS11" s="103">
        <f t="shared" ref="BS11" si="123">AVERAGE(BR8:BR11)</f>
        <v>42.332196354665051</v>
      </c>
      <c r="BT11" s="102">
        <v>40.957807017543857</v>
      </c>
      <c r="BU11" s="106">
        <f t="shared" ref="BU11" si="124">AVERAGE(BT8:BT11)</f>
        <v>40.764831570630022</v>
      </c>
    </row>
    <row r="12" spans="1:73" x14ac:dyDescent="0.25">
      <c r="A12" s="104">
        <f t="shared" si="24"/>
        <v>45205</v>
      </c>
      <c r="B12" s="67">
        <v>37.750666040509152</v>
      </c>
      <c r="C12" s="72">
        <f t="shared" si="25"/>
        <v>38.003741990048475</v>
      </c>
      <c r="D12" s="67">
        <v>41.634751263337904</v>
      </c>
      <c r="E12" s="72">
        <f t="shared" si="25"/>
        <v>41.879034982454797</v>
      </c>
      <c r="F12" s="67">
        <v>36.144632839171827</v>
      </c>
      <c r="G12" s="72">
        <f t="shared" ref="G12" si="125">AVERAGE(F9:F12)</f>
        <v>36.459735615945966</v>
      </c>
      <c r="H12" s="102">
        <v>32.476597929323177</v>
      </c>
      <c r="I12" s="106">
        <f t="shared" ref="I12" si="126">AVERAGE(H9:H12)</f>
        <v>32.248318300494915</v>
      </c>
      <c r="J12" s="100">
        <v>6.95554875253315E-2</v>
      </c>
      <c r="K12" s="101">
        <f t="shared" ref="K12" si="127">AVERAGE(J9:J12)</f>
        <v>7.3699696599175288E-2</v>
      </c>
      <c r="L12" s="100">
        <v>0.1351363841741916</v>
      </c>
      <c r="M12" s="101">
        <f t="shared" ref="M12:O12" si="128">AVERAGE(L9:L12)</f>
        <v>0.13665909441354468</v>
      </c>
      <c r="N12" s="100">
        <v>3.3998239873140088E-2</v>
      </c>
      <c r="O12" s="101">
        <f t="shared" si="128"/>
        <v>3.4214555404486965E-2</v>
      </c>
      <c r="P12" s="100">
        <v>0.26405407717977242</v>
      </c>
      <c r="Q12" s="105">
        <f t="shared" ref="Q12" si="129">AVERAGE(P9:P12)</f>
        <v>0.27468152702357018</v>
      </c>
      <c r="R12" s="100">
        <v>0.14551399381786942</v>
      </c>
      <c r="S12" s="101">
        <f t="shared" ref="S12" si="130">AVERAGE(R9:R12)</f>
        <v>0.15055821153543289</v>
      </c>
      <c r="T12" s="100">
        <v>0.21177829427474537</v>
      </c>
      <c r="U12" s="101">
        <f t="shared" ref="U12" si="131">AVERAGE(T9:T12)</f>
        <v>0.21053422178324496</v>
      </c>
      <c r="V12" s="100">
        <v>7.7237156151974407E-2</v>
      </c>
      <c r="W12" s="101">
        <f t="shared" ref="W12" si="132">AVERAGE(V9:V12)</f>
        <v>8.1821203211588436E-2</v>
      </c>
      <c r="X12" s="100">
        <v>0.28985479806426784</v>
      </c>
      <c r="Y12" s="105">
        <f t="shared" ref="Y12" si="133">AVERAGE(X9:X12)</f>
        <v>0.30416855927752157</v>
      </c>
      <c r="Z12" s="67">
        <v>7401.9554691920057</v>
      </c>
      <c r="AA12" s="72">
        <f t="shared" ref="AA12" si="134">AVERAGE(Z9:Z12)</f>
        <v>7454.9616926580493</v>
      </c>
      <c r="AB12" s="67">
        <v>6728.3530532625018</v>
      </c>
      <c r="AC12" s="72">
        <f t="shared" ref="AC12" si="135">AVERAGE(AB9:AB12)</f>
        <v>6860.1099491641799</v>
      </c>
      <c r="AD12" s="67">
        <v>8173.4815990452844</v>
      </c>
      <c r="AE12" s="72">
        <f t="shared" ref="AE12" si="136">AVERAGE(AD9:AD12)</f>
        <v>8223.7525567930516</v>
      </c>
      <c r="AF12" s="446">
        <v>3.2393632478138067E-3</v>
      </c>
      <c r="AG12" s="447">
        <f t="shared" ref="AG12" si="137">AVERAGE(AF9:AF12)</f>
        <v>3.0827626364044623E-3</v>
      </c>
      <c r="AH12" s="102">
        <v>4.1617873828871677</v>
      </c>
      <c r="AI12" s="103">
        <f t="shared" ref="AI12" si="138">AVERAGE(AH9:AH12)</f>
        <v>4.105685843569006</v>
      </c>
      <c r="AJ12" s="102">
        <v>4.9315871092433685</v>
      </c>
      <c r="AK12" s="102">
        <f t="shared" ref="AK12" si="139">AVERAGE(AJ9:AJ12)</f>
        <v>4.9972310795052639</v>
      </c>
      <c r="AL12" s="102">
        <v>4.1979107348665892</v>
      </c>
      <c r="AM12" s="102">
        <f t="shared" ref="AM12" si="140">AVERAGE(AL9:AL12)</f>
        <v>4.0684612542569374</v>
      </c>
      <c r="AN12" s="451">
        <v>0</v>
      </c>
      <c r="AO12" s="452">
        <f t="shared" ref="AO12" si="141">AVERAGE(AN9:AN12)</f>
        <v>0</v>
      </c>
      <c r="AP12" s="448">
        <v>5.2581214968557187E-2</v>
      </c>
      <c r="AQ12" s="449">
        <f t="shared" ref="AQ12" si="142">AVERAGE(AP9:AP12)</f>
        <v>6.0833917019897023E-2</v>
      </c>
      <c r="AR12" s="448">
        <v>0</v>
      </c>
      <c r="AS12" s="449">
        <f t="shared" ref="AS12" si="143">AVERAGE(AR9:AR12)</f>
        <v>0</v>
      </c>
      <c r="AT12" s="448">
        <v>0</v>
      </c>
      <c r="AU12" s="449">
        <f t="shared" ref="AU12" si="144">AVERAGE(AT9:AT12)</f>
        <v>0</v>
      </c>
      <c r="AV12" s="448">
        <v>0</v>
      </c>
      <c r="AW12" s="450">
        <f t="shared" ref="AW12" si="145">AVERAGE(AV9:AV12)</f>
        <v>0</v>
      </c>
      <c r="AX12" s="67">
        <v>6969.7134110948055</v>
      </c>
      <c r="AY12" s="72">
        <f t="shared" ref="AY12" si="146">AVERAGE(AX9:AX12)</f>
        <v>7205.3758709470776</v>
      </c>
      <c r="AZ12" s="67">
        <v>8909.7504878521286</v>
      </c>
      <c r="BA12" s="72">
        <f t="shared" ref="BA12" si="147">AVERAGE(AZ9:AZ12)</f>
        <v>9567.1099985364654</v>
      </c>
      <c r="BB12" s="67">
        <v>6464.3139129036936</v>
      </c>
      <c r="BC12" s="72">
        <f t="shared" ref="BC12" si="148">AVERAGE(BB9:BB12)</f>
        <v>6475.8996356590742</v>
      </c>
      <c r="BD12" s="67">
        <v>5875.8618978352015</v>
      </c>
      <c r="BE12" s="81">
        <f t="shared" ref="BE12" si="149">AVERAGE(BD9:BD12)</f>
        <v>5924.7590523327617</v>
      </c>
      <c r="BF12" s="100">
        <v>2.7959213855037923E-2</v>
      </c>
      <c r="BG12" s="101">
        <f t="shared" ref="BG12" si="150">AVERAGE(BF9:BF12)</f>
        <v>3.448444382505049E-2</v>
      </c>
      <c r="BH12" s="100">
        <v>8.2477508935128216E-2</v>
      </c>
      <c r="BI12" s="100">
        <f t="shared" ref="BI12" si="151">AVERAGE(BH9:BH12)</f>
        <v>9.4062201524039962E-2</v>
      </c>
      <c r="BJ12" s="100">
        <v>1.994447153962057E-3</v>
      </c>
      <c r="BK12" s="100">
        <f t="shared" ref="BK12" si="152">AVERAGE(BJ9:BJ12)</f>
        <v>4.7425269675607697E-3</v>
      </c>
      <c r="BL12" s="100">
        <v>1.8567639257294429E-2</v>
      </c>
      <c r="BM12" s="105">
        <f t="shared" ref="BM12" si="153">AVERAGE(BL9:BL12)</f>
        <v>1.8022422643234438E-2</v>
      </c>
      <c r="BN12" s="102">
        <v>43.447049228825321</v>
      </c>
      <c r="BO12" s="103">
        <f t="shared" ref="BO12" si="154">AVERAGE(BN9:BN12)</f>
        <v>43.811694713457811</v>
      </c>
      <c r="BP12" s="102">
        <v>46.985057306143787</v>
      </c>
      <c r="BQ12" s="103">
        <f t="shared" ref="BQ12" si="155">AVERAGE(BP9:BP12)</f>
        <v>46.651396307580058</v>
      </c>
      <c r="BR12" s="102">
        <v>41.432274623384636</v>
      </c>
      <c r="BS12" s="103">
        <f t="shared" ref="BS12" si="156">AVERAGE(BR9:BR12)</f>
        <v>42.200117304949053</v>
      </c>
      <c r="BT12" s="102">
        <v>40.748267305553178</v>
      </c>
      <c r="BU12" s="106">
        <f t="shared" ref="BU12" si="157">AVERAGE(BT9:BT12)</f>
        <v>40.829355399475325</v>
      </c>
    </row>
    <row r="13" spans="1:73" x14ac:dyDescent="0.25">
      <c r="A13" s="104">
        <f t="shared" si="24"/>
        <v>45212</v>
      </c>
      <c r="B13" s="67">
        <v>38.611953474952486</v>
      </c>
      <c r="C13" s="72">
        <f t="shared" si="25"/>
        <v>38.183703412076021</v>
      </c>
      <c r="D13" s="67">
        <v>41.312769486046513</v>
      </c>
      <c r="E13" s="72">
        <f t="shared" si="25"/>
        <v>41.793533623867255</v>
      </c>
      <c r="F13" s="67">
        <v>36.692237153171426</v>
      </c>
      <c r="G13" s="72">
        <f t="shared" ref="G13" si="158">AVERAGE(F10:F13)</f>
        <v>36.506726051017139</v>
      </c>
      <c r="H13" s="102">
        <v>32.558915911334473</v>
      </c>
      <c r="I13" s="106">
        <f t="shared" ref="I13" si="159">AVERAGE(H10:H13)</f>
        <v>32.410654539054612</v>
      </c>
      <c r="J13" s="100">
        <v>7.1553880526948083E-2</v>
      </c>
      <c r="K13" s="101">
        <f t="shared" ref="K13" si="160">AVERAGE(J10:J13)</f>
        <v>7.1588205164265964E-2</v>
      </c>
      <c r="L13" s="100">
        <v>0.1275162648271799</v>
      </c>
      <c r="M13" s="101">
        <f t="shared" ref="M13:O13" si="161">AVERAGE(L10:L13)</f>
        <v>0.12834241200233987</v>
      </c>
      <c r="N13" s="100">
        <v>2.3664243235609353E-2</v>
      </c>
      <c r="O13" s="101">
        <f t="shared" si="161"/>
        <v>3.2414868365052481E-2</v>
      </c>
      <c r="P13" s="100">
        <v>0.26859912052409585</v>
      </c>
      <c r="Q13" s="105">
        <f t="shared" ref="Q13" si="162">AVERAGE(P10:P13)</f>
        <v>0.2701935183757162</v>
      </c>
      <c r="R13" s="100">
        <v>0.13643088444669998</v>
      </c>
      <c r="S13" s="101">
        <f t="shared" ref="S13" si="163">AVERAGE(R10:R13)</f>
        <v>0.14608807189511047</v>
      </c>
      <c r="T13" s="100">
        <v>0.1931099358498187</v>
      </c>
      <c r="U13" s="101">
        <f t="shared" ref="U13" si="164">AVERAGE(T10:T13)</f>
        <v>0.20214700047398548</v>
      </c>
      <c r="V13" s="100">
        <v>4.3263057069401964E-2</v>
      </c>
      <c r="W13" s="101">
        <f t="shared" ref="W13" si="165">AVERAGE(V10:V13)</f>
        <v>7.357898444092921E-2</v>
      </c>
      <c r="X13" s="100">
        <v>0.27543197012720422</v>
      </c>
      <c r="Y13" s="105">
        <f t="shared" ref="Y13" si="166">AVERAGE(X10:X13)</f>
        <v>0.29578054585532926</v>
      </c>
      <c r="Z13" s="67">
        <v>7493.3457597632341</v>
      </c>
      <c r="AA13" s="72">
        <f t="shared" ref="AA13" si="167">AVERAGE(Z10:Z13)</f>
        <v>7476.8153667069519</v>
      </c>
      <c r="AB13" s="67">
        <v>6823.0178084306881</v>
      </c>
      <c r="AC13" s="72">
        <f t="shared" ref="AC13" si="168">AVERAGE(AB10:AB13)</f>
        <v>6856.4152662311262</v>
      </c>
      <c r="AD13" s="67">
        <v>8397.342067487205</v>
      </c>
      <c r="AE13" s="72">
        <f t="shared" ref="AE13" si="169">AVERAGE(AD10:AD13)</f>
        <v>8282.5329484419326</v>
      </c>
      <c r="AF13" s="446">
        <v>3.2980845325585543E-3</v>
      </c>
      <c r="AG13" s="447">
        <f t="shared" ref="AG13" si="170">AVERAGE(AF10:AF13)</f>
        <v>3.1997202769368403E-3</v>
      </c>
      <c r="AH13" s="102">
        <v>4.4599275784739012</v>
      </c>
      <c r="AI13" s="103">
        <f t="shared" ref="AI13" si="171">AVERAGE(AH10:AH13)</f>
        <v>4.2120427242637923</v>
      </c>
      <c r="AJ13" s="102">
        <v>5.1139686184826321</v>
      </c>
      <c r="AK13" s="102">
        <f t="shared" ref="AK13" si="172">AVERAGE(AJ10:AJ13)</f>
        <v>5.0546347898157986</v>
      </c>
      <c r="AL13" s="102">
        <v>4.21584142325952</v>
      </c>
      <c r="AM13" s="102">
        <f t="shared" ref="AM13" si="173">AVERAGE(AL10:AL13)</f>
        <v>4.1146182449481454</v>
      </c>
      <c r="AN13" s="451">
        <v>0</v>
      </c>
      <c r="AO13" s="452">
        <f t="shared" ref="AO13" si="174">AVERAGE(AN10:AN13)</f>
        <v>0</v>
      </c>
      <c r="AP13" s="448">
        <v>0</v>
      </c>
      <c r="AQ13" s="449">
        <f t="shared" ref="AQ13" si="175">AVERAGE(AP10:AP13)</f>
        <v>4.4071458466993299E-2</v>
      </c>
      <c r="AR13" s="448">
        <v>0</v>
      </c>
      <c r="AS13" s="449">
        <f t="shared" ref="AS13" si="176">AVERAGE(AR10:AR13)</f>
        <v>0</v>
      </c>
      <c r="AT13" s="448">
        <v>0</v>
      </c>
      <c r="AU13" s="449">
        <f t="shared" ref="AU13" si="177">AVERAGE(AT10:AT13)</f>
        <v>0</v>
      </c>
      <c r="AV13" s="448">
        <v>0</v>
      </c>
      <c r="AW13" s="450">
        <f t="shared" ref="AW13" si="178">AVERAGE(AV10:AV13)</f>
        <v>0</v>
      </c>
      <c r="AX13" s="67">
        <v>7429.5929492851228</v>
      </c>
      <c r="AY13" s="72">
        <f t="shared" ref="AY13" si="179">AVERAGE(AX10:AX13)</f>
        <v>7232.140948286502</v>
      </c>
      <c r="AZ13" s="67">
        <v>9040.1411660437989</v>
      </c>
      <c r="BA13" s="72">
        <f t="shared" ref="BA13" si="180">AVERAGE(AZ10:AZ13)</f>
        <v>9386.8781515557603</v>
      </c>
      <c r="BB13" s="67">
        <v>6301.7934911723414</v>
      </c>
      <c r="BC13" s="72">
        <f t="shared" ref="BC13" si="181">AVERAGE(BB10:BB13)</f>
        <v>6397.0438493453912</v>
      </c>
      <c r="BD13" s="67">
        <v>5717.2549582697657</v>
      </c>
      <c r="BE13" s="81">
        <f t="shared" ref="BE13" si="182">AVERAGE(BD10:BD13)</f>
        <v>5869.1705022962424</v>
      </c>
      <c r="BF13" s="100">
        <v>3.6583265911158104E-2</v>
      </c>
      <c r="BG13" s="101">
        <f t="shared" ref="BG13" si="183">AVERAGE(BF10:BF13)</f>
        <v>3.513837564174941E-2</v>
      </c>
      <c r="BH13" s="100">
        <v>7.671896925661334E-2</v>
      </c>
      <c r="BI13" s="100">
        <f t="shared" ref="BI13" si="184">AVERAGE(BH10:BH13)</f>
        <v>8.8728687178823262E-2</v>
      </c>
      <c r="BJ13" s="100">
        <v>7.0807006411322954E-3</v>
      </c>
      <c r="BK13" s="100">
        <f t="shared" ref="BK13" si="185">AVERAGE(BJ10:BJ13)</f>
        <v>6.2289152006514735E-3</v>
      </c>
      <c r="BL13" s="100">
        <v>1.471776002871758E-2</v>
      </c>
      <c r="BM13" s="105">
        <f t="shared" ref="BM13" si="186">AVERAGE(BL10:BL13)</f>
        <v>1.7060773541502941E-2</v>
      </c>
      <c r="BN13" s="102">
        <v>43.955648287112126</v>
      </c>
      <c r="BO13" s="103">
        <f t="shared" ref="BO13" si="187">AVERAGE(BN10:BN13)</f>
        <v>43.705226355147204</v>
      </c>
      <c r="BP13" s="102">
        <v>47.91146829992644</v>
      </c>
      <c r="BQ13" s="103">
        <f t="shared" ref="BQ13" si="188">AVERAGE(BP10:BP13)</f>
        <v>46.636041520254302</v>
      </c>
      <c r="BR13" s="102">
        <v>41.424435768759039</v>
      </c>
      <c r="BS13" s="103">
        <f t="shared" ref="BS13" si="189">AVERAGE(BR10:BR13)</f>
        <v>41.935474909618463</v>
      </c>
      <c r="BT13" s="102">
        <v>40.422148433994437</v>
      </c>
      <c r="BU13" s="106">
        <f t="shared" ref="BU13" si="190">AVERAGE(BT10:BT13)</f>
        <v>40.778663135036638</v>
      </c>
    </row>
    <row r="14" spans="1:73" x14ac:dyDescent="0.25">
      <c r="A14" s="104">
        <f t="shared" si="24"/>
        <v>45219</v>
      </c>
      <c r="B14" s="67">
        <v>38.948831564041321</v>
      </c>
      <c r="C14" s="72">
        <f t="shared" si="25"/>
        <v>38.373839297328757</v>
      </c>
      <c r="D14" s="67">
        <v>41.522291873073975</v>
      </c>
      <c r="E14" s="72">
        <f t="shared" si="25"/>
        <v>41.710195786994397</v>
      </c>
      <c r="F14" s="67">
        <v>36.922533876811443</v>
      </c>
      <c r="G14" s="72">
        <f t="shared" ref="G14" si="191">AVERAGE(F11:F14)</f>
        <v>36.547433354613105</v>
      </c>
      <c r="H14" s="102">
        <v>32.700173010380624</v>
      </c>
      <c r="I14" s="106">
        <f t="shared" ref="I14" si="192">AVERAGE(H11:H14)</f>
        <v>32.521641011005187</v>
      </c>
      <c r="J14" s="100">
        <v>6.7499570518251117E-2</v>
      </c>
      <c r="K14" s="101">
        <f t="shared" ref="K14" si="193">AVERAGE(J11:J14)</f>
        <v>7.0985732898238202E-2</v>
      </c>
      <c r="L14" s="100">
        <v>0.10366215770074753</v>
      </c>
      <c r="M14" s="101">
        <f t="shared" ref="M14:O14" si="194">AVERAGE(L11:L14)</f>
        <v>0.12436370049968477</v>
      </c>
      <c r="N14" s="100">
        <v>2.9058783029108387E-2</v>
      </c>
      <c r="O14" s="101">
        <f t="shared" si="194"/>
        <v>3.1321227217057393E-2</v>
      </c>
      <c r="P14" s="100">
        <v>0.26686851211072665</v>
      </c>
      <c r="Q14" s="105">
        <f t="shared" ref="Q14" si="195">AVERAGE(P11:P14)</f>
        <v>0.26834533973435049</v>
      </c>
      <c r="R14" s="100">
        <v>0.1364194622218933</v>
      </c>
      <c r="S14" s="101">
        <f t="shared" ref="S14" si="196">AVERAGE(R11:R14)</f>
        <v>0.1429264932882402</v>
      </c>
      <c r="T14" s="100">
        <v>0.17249227327241687</v>
      </c>
      <c r="U14" s="101">
        <f t="shared" ref="U14" si="197">AVERAGE(T11:T14)</f>
        <v>0.19630226681782029</v>
      </c>
      <c r="V14" s="100">
        <v>6.0613549724232593E-2</v>
      </c>
      <c r="W14" s="101">
        <f t="shared" ref="W14" si="198">AVERAGE(V11:V14)</f>
        <v>6.7266226423797801E-2</v>
      </c>
      <c r="X14" s="100">
        <v>0.28767699559993315</v>
      </c>
      <c r="Y14" s="105">
        <f t="shared" ref="Y14" si="199">AVERAGE(X11:X14)</f>
        <v>0.29184649321521128</v>
      </c>
      <c r="Z14" s="67">
        <v>7349.5043481131652</v>
      </c>
      <c r="AA14" s="72">
        <f t="shared" ref="AA14" si="200">AVERAGE(Z11:Z14)</f>
        <v>7419.822417262526</v>
      </c>
      <c r="AB14" s="67">
        <v>6614.3445287873001</v>
      </c>
      <c r="AC14" s="72">
        <f t="shared" ref="AC14" si="201">AVERAGE(AB11:AB14)</f>
        <v>6735.8383122642908</v>
      </c>
      <c r="AD14" s="67">
        <v>8402.7470615833408</v>
      </c>
      <c r="AE14" s="72">
        <f t="shared" ref="AE14" si="202">AVERAGE(AD11:AD14)</f>
        <v>8300.9742724911521</v>
      </c>
      <c r="AF14" s="446">
        <v>3.5759637627076095E-3</v>
      </c>
      <c r="AG14" s="447">
        <f t="shared" ref="AG14" si="203">AVERAGE(AF11:AF14)</f>
        <v>3.3430320614892903E-3</v>
      </c>
      <c r="AH14" s="102">
        <v>4.3131228515005082</v>
      </c>
      <c r="AI14" s="103">
        <f t="shared" ref="AI14" si="204">AVERAGE(AH11:AH14)</f>
        <v>4.259152796061989</v>
      </c>
      <c r="AJ14" s="102">
        <v>5.2322665787370557</v>
      </c>
      <c r="AK14" s="102">
        <f t="shared" ref="AK14" si="205">AVERAGE(AJ11:AJ14)</f>
        <v>5.0969655799965654</v>
      </c>
      <c r="AL14" s="102">
        <v>3.7885763593147672</v>
      </c>
      <c r="AM14" s="102">
        <f t="shared" ref="AM14" si="206">AVERAGE(AL11:AL14)</f>
        <v>4.0529906735191066</v>
      </c>
      <c r="AN14" s="451">
        <v>0</v>
      </c>
      <c r="AO14" s="452">
        <f t="shared" ref="AO14" si="207">AVERAGE(AN11:AN14)</f>
        <v>0</v>
      </c>
      <c r="AP14" s="448">
        <v>0</v>
      </c>
      <c r="AQ14" s="449">
        <f t="shared" ref="AQ14" si="208">AVERAGE(AP11:AP14)</f>
        <v>3.0196057004963216E-2</v>
      </c>
      <c r="AR14" s="448">
        <v>0</v>
      </c>
      <c r="AS14" s="449">
        <f t="shared" ref="AS14" si="209">AVERAGE(AR11:AR14)</f>
        <v>0</v>
      </c>
      <c r="AT14" s="448">
        <v>0</v>
      </c>
      <c r="AU14" s="449">
        <f t="shared" ref="AU14" si="210">AVERAGE(AT11:AT14)</f>
        <v>0</v>
      </c>
      <c r="AV14" s="448">
        <v>0</v>
      </c>
      <c r="AW14" s="450">
        <f t="shared" ref="AW14" si="211">AVERAGE(AV11:AV14)</f>
        <v>0</v>
      </c>
      <c r="AX14" s="67">
        <v>7360.4380236864799</v>
      </c>
      <c r="AY14" s="72">
        <f t="shared" ref="AY14" si="212">AVERAGE(AX11:AX14)</f>
        <v>7253.8337186049794</v>
      </c>
      <c r="AZ14" s="67">
        <v>9065.0562851221584</v>
      </c>
      <c r="BA14" s="72">
        <f t="shared" ref="BA14" si="213">AVERAGE(AZ11:AZ14)</f>
        <v>9165.7859961654394</v>
      </c>
      <c r="BB14" s="67">
        <v>6014.7367628111879</v>
      </c>
      <c r="BC14" s="72">
        <f t="shared" ref="BC14" si="214">AVERAGE(BB11:BB14)</f>
        <v>6339.1864594571907</v>
      </c>
      <c r="BD14" s="67">
        <v>5645.9495674740483</v>
      </c>
      <c r="BE14" s="81">
        <f t="shared" ref="BE14" si="215">AVERAGE(BD11:BD14)</f>
        <v>5805.5514304561566</v>
      </c>
      <c r="BF14" s="100">
        <v>3.7858748608821852E-2</v>
      </c>
      <c r="BG14" s="101">
        <f t="shared" ref="BG14" si="216">AVERAGE(BF11:BF14)</f>
        <v>3.4649543025274329E-2</v>
      </c>
      <c r="BH14" s="100">
        <v>7.5728582426536253E-2</v>
      </c>
      <c r="BI14" s="100">
        <f t="shared" ref="BI14" si="217">AVERAGE(BH11:BH14)</f>
        <v>8.2307905581291946E-2</v>
      </c>
      <c r="BJ14" s="100">
        <v>6.8740399357896014E-3</v>
      </c>
      <c r="BK14" s="100">
        <f t="shared" ref="BK14" si="218">AVERAGE(BJ11:BJ14)</f>
        <v>6.1781069038992671E-3</v>
      </c>
      <c r="BL14" s="100">
        <v>1.4186851211072665E-2</v>
      </c>
      <c r="BM14" s="105">
        <f t="shared" ref="BM14" si="219">AVERAGE(BL11:BL14)</f>
        <v>1.618823806286766E-2</v>
      </c>
      <c r="BN14" s="102">
        <v>44.329653364749539</v>
      </c>
      <c r="BO14" s="103">
        <f t="shared" ref="BO14" si="220">AVERAGE(BN11:BN14)</f>
        <v>43.865510693997699</v>
      </c>
      <c r="BP14" s="102">
        <v>47.968811173830083</v>
      </c>
      <c r="BQ14" s="103">
        <f t="shared" ref="BQ14" si="221">AVERAGE(BP11:BP14)</f>
        <v>47.124429756763575</v>
      </c>
      <c r="BR14" s="102">
        <v>41.722522068632088</v>
      </c>
      <c r="BS14" s="103">
        <f t="shared" ref="BS14" si="222">AVERAGE(BR11:BR14)</f>
        <v>41.870090421410509</v>
      </c>
      <c r="BT14" s="102">
        <v>40.411418685121106</v>
      </c>
      <c r="BU14" s="106">
        <f t="shared" ref="BU14" si="223">AVERAGE(BT11:BT14)</f>
        <v>40.634910360553143</v>
      </c>
    </row>
    <row r="15" spans="1:73" x14ac:dyDescent="0.25">
      <c r="A15" s="104">
        <f t="shared" si="24"/>
        <v>45226</v>
      </c>
      <c r="B15" s="67">
        <v>38.981724339643421</v>
      </c>
      <c r="C15" s="72">
        <f t="shared" si="25"/>
        <v>38.573293854786591</v>
      </c>
      <c r="D15" s="67">
        <v>41.41442859229852</v>
      </c>
      <c r="E15" s="72">
        <f t="shared" si="25"/>
        <v>41.471060303689228</v>
      </c>
      <c r="F15" s="67">
        <v>36.728617772347661</v>
      </c>
      <c r="G15" s="72">
        <f t="shared" ref="G15" si="224">AVERAGE(F12:F15)</f>
        <v>36.622005410375593</v>
      </c>
      <c r="H15" s="102">
        <v>32.763647219379052</v>
      </c>
      <c r="I15" s="106">
        <f t="shared" ref="I15" si="225">AVERAGE(H12:H15)</f>
        <v>32.62483351760433</v>
      </c>
      <c r="J15" s="100">
        <v>7.035450464957628E-2</v>
      </c>
      <c r="K15" s="101">
        <f t="shared" ref="K15" si="226">AVERAGE(J12:J15)</f>
        <v>6.9740860805026741E-2</v>
      </c>
      <c r="L15" s="100">
        <v>0.11094775640192125</v>
      </c>
      <c r="M15" s="101">
        <f t="shared" ref="M15:O15" si="227">AVERAGE(L12:L15)</f>
        <v>0.11931564077601009</v>
      </c>
      <c r="N15" s="100">
        <v>2.1835033245354244E-2</v>
      </c>
      <c r="O15" s="101">
        <f t="shared" si="227"/>
        <v>2.7139074845803017E-2</v>
      </c>
      <c r="P15" s="100">
        <v>0.26253838280450359</v>
      </c>
      <c r="Q15" s="105">
        <f t="shared" ref="Q15" si="228">AVERAGE(P12:P15)</f>
        <v>0.2655150231547746</v>
      </c>
      <c r="R15" s="100">
        <v>0.1456471660205117</v>
      </c>
      <c r="S15" s="101">
        <f t="shared" ref="S15" si="229">AVERAGE(R12:R15)</f>
        <v>0.1410028766267436</v>
      </c>
      <c r="T15" s="100">
        <v>0.19000539936520183</v>
      </c>
      <c r="U15" s="101">
        <f t="shared" ref="U15" si="230">AVERAGE(T12:T15)</f>
        <v>0.19184647569054569</v>
      </c>
      <c r="V15" s="100">
        <v>4.6323002505864866E-2</v>
      </c>
      <c r="W15" s="101">
        <f t="shared" ref="W15" si="231">AVERAGE(V12:V15)</f>
        <v>5.6859191362868461E-2</v>
      </c>
      <c r="X15" s="100">
        <v>0.29553314136233116</v>
      </c>
      <c r="Y15" s="105">
        <f t="shared" ref="Y15" si="232">AVERAGE(X12:X15)</f>
        <v>0.28712422628843409</v>
      </c>
      <c r="Z15" s="67">
        <v>7232.4619030431913</v>
      </c>
      <c r="AA15" s="72">
        <f t="shared" ref="AA15" si="233">AVERAGE(Z12:Z15)</f>
        <v>7369.3168700278984</v>
      </c>
      <c r="AB15" s="67">
        <v>6624.4811256545518</v>
      </c>
      <c r="AC15" s="72">
        <f t="shared" ref="AC15" si="234">AVERAGE(AB12:AB15)</f>
        <v>6697.5491290337604</v>
      </c>
      <c r="AD15" s="67">
        <v>8305.8319486575165</v>
      </c>
      <c r="AE15" s="72">
        <f t="shared" ref="AE15" si="235">AVERAGE(AD12:AD15)</f>
        <v>8319.8506691933362</v>
      </c>
      <c r="AF15" s="446">
        <v>3.6319437965540752E-3</v>
      </c>
      <c r="AG15" s="447">
        <f t="shared" ref="AG15" si="236">AVERAGE(AF12:AF15)</f>
        <v>3.436338834908511E-3</v>
      </c>
      <c r="AH15" s="102">
        <v>4.4089541988656551</v>
      </c>
      <c r="AI15" s="103">
        <f t="shared" ref="AI15" si="237">AVERAGE(AH12:AH15)</f>
        <v>4.3359480029318078</v>
      </c>
      <c r="AJ15" s="102">
        <v>5.1216532417233136</v>
      </c>
      <c r="AK15" s="102">
        <f t="shared" ref="AK15" si="238">AVERAGE(AJ12:AJ15)</f>
        <v>5.0998688870465925</v>
      </c>
      <c r="AL15" s="102">
        <v>3.9985598183954405</v>
      </c>
      <c r="AM15" s="102">
        <f t="shared" ref="AM15" si="239">AVERAGE(AL12:AL15)</f>
        <v>4.0502220839590795</v>
      </c>
      <c r="AN15" s="451">
        <v>0</v>
      </c>
      <c r="AO15" s="452">
        <f t="shared" ref="AO15" si="240">AVERAGE(AN12:AN15)</f>
        <v>0</v>
      </c>
      <c r="AP15" s="448">
        <v>0</v>
      </c>
      <c r="AQ15" s="449">
        <f t="shared" ref="AQ15" si="241">AVERAGE(AP12:AP15)</f>
        <v>1.3145303742139297E-2</v>
      </c>
      <c r="AR15" s="448">
        <v>0</v>
      </c>
      <c r="AS15" s="449">
        <f t="shared" ref="AS15" si="242">AVERAGE(AR12:AR15)</f>
        <v>0</v>
      </c>
      <c r="AT15" s="448">
        <v>0</v>
      </c>
      <c r="AU15" s="449">
        <f t="shared" ref="AU15" si="243">AVERAGE(AT12:AT15)</f>
        <v>0</v>
      </c>
      <c r="AV15" s="448">
        <v>0</v>
      </c>
      <c r="AW15" s="450">
        <f t="shared" ref="AW15" si="244">AVERAGE(AV12:AV15)</f>
        <v>0</v>
      </c>
      <c r="AX15" s="67">
        <v>7466.5877097309804</v>
      </c>
      <c r="AY15" s="72">
        <f t="shared" ref="AY15" si="245">AVERAGE(AX12:AX15)</f>
        <v>7306.583023449346</v>
      </c>
      <c r="AZ15" s="67">
        <v>9277.9464312600976</v>
      </c>
      <c r="BA15" s="72">
        <f t="shared" ref="BA15" si="246">AVERAGE(AZ12:AZ15)</f>
        <v>9073.2235925695459</v>
      </c>
      <c r="BB15" s="67">
        <v>5774.8212598760847</v>
      </c>
      <c r="BC15" s="72">
        <f t="shared" ref="BC15" si="247">AVERAGE(BB12:BB15)</f>
        <v>6138.9163566908273</v>
      </c>
      <c r="BD15" s="67">
        <v>5971.0396622313201</v>
      </c>
      <c r="BE15" s="81">
        <f t="shared" ref="BE15" si="248">AVERAGE(BD12:BD15)</f>
        <v>5802.5265214525843</v>
      </c>
      <c r="BF15" s="100">
        <v>3.7071994501555745E-2</v>
      </c>
      <c r="BG15" s="101">
        <f t="shared" ref="BG15" si="249">AVERAGE(BF12:BF15)</f>
        <v>3.4868305719143407E-2</v>
      </c>
      <c r="BH15" s="100">
        <v>6.6738450706433583E-2</v>
      </c>
      <c r="BI15" s="100">
        <f t="shared" ref="BI15" si="250">AVERAGE(BH12:BH15)</f>
        <v>7.5415877831177841E-2</v>
      </c>
      <c r="BJ15" s="100">
        <v>9.0368889948733329E-3</v>
      </c>
      <c r="BK15" s="100">
        <f t="shared" ref="BK15" si="251">AVERAGE(BJ12:BJ15)</f>
        <v>6.2465191814393218E-3</v>
      </c>
      <c r="BL15" s="100">
        <v>1.7911975435005119E-2</v>
      </c>
      <c r="BM15" s="105">
        <f t="shared" ref="BM15" si="252">AVERAGE(BL12:BL15)</f>
        <v>1.634605648302245E-2</v>
      </c>
      <c r="BN15" s="102">
        <v>44.247005593120669</v>
      </c>
      <c r="BO15" s="103">
        <f t="shared" ref="BO15" si="253">AVERAGE(BN12:BN15)</f>
        <v>43.994839118451914</v>
      </c>
      <c r="BP15" s="102">
        <v>48.298552585704499</v>
      </c>
      <c r="BQ15" s="103">
        <f t="shared" ref="BQ15" si="254">AVERAGE(BP12:BP15)</f>
        <v>47.790972341401201</v>
      </c>
      <c r="BR15" s="102">
        <v>40.797382652945551</v>
      </c>
      <c r="BS15" s="103">
        <f t="shared" ref="BS15" si="255">AVERAGE(BR12:BR15)</f>
        <v>41.344153778430325</v>
      </c>
      <c r="BT15" s="102">
        <v>40.453599454111227</v>
      </c>
      <c r="BU15" s="106">
        <f t="shared" ref="BU15" si="256">AVERAGE(BT12:BT15)</f>
        <v>40.508858469694985</v>
      </c>
    </row>
    <row r="16" spans="1:73" x14ac:dyDescent="0.25">
      <c r="A16" s="104">
        <f t="shared" si="24"/>
        <v>45233</v>
      </c>
      <c r="B16" s="67">
        <v>39.387749277838189</v>
      </c>
      <c r="C16" s="72">
        <f t="shared" si="25"/>
        <v>38.982564664118854</v>
      </c>
      <c r="D16" s="67">
        <v>41.999496988627115</v>
      </c>
      <c r="E16" s="72">
        <f t="shared" si="25"/>
        <v>41.562246735011527</v>
      </c>
      <c r="F16" s="67">
        <v>36.3675720144171</v>
      </c>
      <c r="G16" s="72">
        <f t="shared" ref="G16" si="257">AVERAGE(F13:F16)</f>
        <v>36.677740204186911</v>
      </c>
      <c r="H16" s="102">
        <v>32.306331625061993</v>
      </c>
      <c r="I16" s="106">
        <f t="shared" ref="I16" si="258">AVERAGE(H13:H16)</f>
        <v>32.582266941539032</v>
      </c>
      <c r="J16" s="100">
        <v>6.2929708960357239E-2</v>
      </c>
      <c r="K16" s="101">
        <f t="shared" ref="K16" si="259">AVERAGE(J13:J16)</f>
        <v>6.808441616378319E-2</v>
      </c>
      <c r="L16" s="100">
        <v>7.9995469565503741E-2</v>
      </c>
      <c r="M16" s="101">
        <f t="shared" ref="M16:O16" si="260">AVERAGE(L13:L16)</f>
        <v>0.1055304121238381</v>
      </c>
      <c r="N16" s="100">
        <v>3.1898030437280213E-2</v>
      </c>
      <c r="O16" s="101">
        <f t="shared" si="260"/>
        <v>2.661402248683805E-2</v>
      </c>
      <c r="P16" s="100">
        <v>0.27715324847082162</v>
      </c>
      <c r="Q16" s="105">
        <f t="shared" ref="Q16" si="261">AVERAGE(P13:P16)</f>
        <v>0.26878981597753693</v>
      </c>
      <c r="R16" s="100">
        <v>0.12607562691119631</v>
      </c>
      <c r="S16" s="101">
        <f t="shared" ref="S16" si="262">AVERAGE(R13:R16)</f>
        <v>0.13614328490007532</v>
      </c>
      <c r="T16" s="100">
        <v>0.13125722490099828</v>
      </c>
      <c r="U16" s="101">
        <f t="shared" ref="U16" si="263">AVERAGE(T13:T16)</f>
        <v>0.17171620834710893</v>
      </c>
      <c r="V16" s="100">
        <v>6.6435622442887504E-2</v>
      </c>
      <c r="W16" s="101">
        <f t="shared" ref="W16" si="264">AVERAGE(V13:V16)</f>
        <v>5.4158807935596735E-2</v>
      </c>
      <c r="X16" s="100">
        <v>0.31102216392891141</v>
      </c>
      <c r="Y16" s="105">
        <f t="shared" ref="Y16" si="265">AVERAGE(X13:X16)</f>
        <v>0.292416067754595</v>
      </c>
      <c r="Z16" s="67">
        <v>7128.167947155006</v>
      </c>
      <c r="AA16" s="72">
        <f t="shared" ref="AA16" si="266">AVERAGE(Z13:Z16)</f>
        <v>7300.8699895186483</v>
      </c>
      <c r="AB16" s="67">
        <v>6620.0192143616187</v>
      </c>
      <c r="AC16" s="72">
        <f t="shared" ref="AC16" si="267">AVERAGE(AB13:AB16)</f>
        <v>6670.4656693085399</v>
      </c>
      <c r="AD16" s="67">
        <v>8236.5737411694881</v>
      </c>
      <c r="AE16" s="72">
        <f t="shared" ref="AE16" si="268">AVERAGE(AD13:AD16)</f>
        <v>8335.6237047243885</v>
      </c>
      <c r="AF16" s="446">
        <v>3.5044852284840436E-3</v>
      </c>
      <c r="AG16" s="447">
        <f t="shared" ref="AG16" si="269">AVERAGE(AF13:AF16)</f>
        <v>3.5026193300760709E-3</v>
      </c>
      <c r="AH16" s="102">
        <v>4.5720219349993192</v>
      </c>
      <c r="AI16" s="103">
        <f t="shared" ref="AI16" si="270">AVERAGE(AH13:AH16)</f>
        <v>4.4385066409598464</v>
      </c>
      <c r="AJ16" s="102">
        <v>5.70203070035633</v>
      </c>
      <c r="AK16" s="102">
        <f t="shared" ref="AK16" si="271">AVERAGE(AJ13:AJ16)</f>
        <v>5.2924797848248328</v>
      </c>
      <c r="AL16" s="102">
        <v>3.4851496714425663</v>
      </c>
      <c r="AM16" s="102">
        <f t="shared" ref="AM16" si="272">AVERAGE(AL13:AL16)</f>
        <v>3.8720318181030731</v>
      </c>
      <c r="AN16" s="451">
        <v>0</v>
      </c>
      <c r="AO16" s="452">
        <f t="shared" ref="AO16" si="273">AVERAGE(AN13:AN16)</f>
        <v>0</v>
      </c>
      <c r="AP16" s="448">
        <v>0</v>
      </c>
      <c r="AQ16" s="449">
        <f t="shared" ref="AQ16" si="274">AVERAGE(AP13:AP16)</f>
        <v>0</v>
      </c>
      <c r="AR16" s="448">
        <v>0</v>
      </c>
      <c r="AS16" s="449">
        <f t="shared" ref="AS16" si="275">AVERAGE(AR13:AR16)</f>
        <v>0</v>
      </c>
      <c r="AT16" s="448">
        <v>0</v>
      </c>
      <c r="AU16" s="449">
        <f t="shared" ref="AU16" si="276">AVERAGE(AT13:AT16)</f>
        <v>0</v>
      </c>
      <c r="AV16" s="448">
        <v>0</v>
      </c>
      <c r="AW16" s="450">
        <f t="shared" ref="AW16" si="277">AVERAGE(AV13:AV16)</f>
        <v>0</v>
      </c>
      <c r="AX16" s="67">
        <v>7527.5897726933017</v>
      </c>
      <c r="AY16" s="72">
        <f t="shared" ref="AY16" si="278">AVERAGE(AX13:AX16)</f>
        <v>7446.0521138489712</v>
      </c>
      <c r="AZ16" s="67">
        <v>9702.4182189946423</v>
      </c>
      <c r="BA16" s="72">
        <f t="shared" ref="BA16" si="279">AVERAGE(AZ13:AZ16)</f>
        <v>9271.3905253551748</v>
      </c>
      <c r="BB16" s="67">
        <v>4934.1962639330741</v>
      </c>
      <c r="BC16" s="72">
        <f t="shared" ref="BC16" si="280">AVERAGE(BB13:BB16)</f>
        <v>5756.3869444481716</v>
      </c>
      <c r="BD16" s="67">
        <v>5876.7463217060667</v>
      </c>
      <c r="BE16" s="81">
        <f t="shared" ref="BE16" si="281">AVERAGE(BD13:BD16)</f>
        <v>5802.7476274203</v>
      </c>
      <c r="BF16" s="100">
        <v>4.0012713196933863E-2</v>
      </c>
      <c r="BG16" s="101">
        <f t="shared" ref="BG16" si="282">AVERAGE(BF13:BF16)</f>
        <v>3.7881680554617388E-2</v>
      </c>
      <c r="BH16" s="100">
        <v>7.0897958639865172E-2</v>
      </c>
      <c r="BI16" s="100">
        <f t="shared" ref="BI16" si="283">AVERAGE(BH13:BH16)</f>
        <v>7.2520990257362083E-2</v>
      </c>
      <c r="BJ16" s="100">
        <v>3.0518058608287892E-3</v>
      </c>
      <c r="BK16" s="100">
        <f t="shared" ref="BK16" si="284">AVERAGE(BJ13:BJ16)</f>
        <v>6.5108588581560042E-3</v>
      </c>
      <c r="BL16" s="100">
        <v>1.5787733509671019E-2</v>
      </c>
      <c r="BM16" s="105">
        <f t="shared" ref="BM16" si="285">AVERAGE(BL13:BL16)</f>
        <v>1.5651080046116594E-2</v>
      </c>
      <c r="BN16" s="102">
        <v>45.920344528907002</v>
      </c>
      <c r="BO16" s="103">
        <f t="shared" ref="BO16" si="286">AVERAGE(BN13:BN16)</f>
        <v>44.613162943472332</v>
      </c>
      <c r="BP16" s="102">
        <v>50.00496015888821</v>
      </c>
      <c r="BQ16" s="103">
        <f t="shared" ref="BQ16" si="287">AVERAGE(BP13:BP16)</f>
        <v>48.545948054587313</v>
      </c>
      <c r="BR16" s="102">
        <v>41.577045796185971</v>
      </c>
      <c r="BS16" s="103">
        <f t="shared" ref="BS16" si="288">AVERAGE(BR13:BR16)</f>
        <v>41.380346571630668</v>
      </c>
      <c r="BT16" s="102">
        <v>40.414035377748391</v>
      </c>
      <c r="BU16" s="106">
        <f t="shared" ref="BU16" si="289">AVERAGE(BT13:BT16)</f>
        <v>40.42530048774379</v>
      </c>
    </row>
    <row r="17" spans="1:73" x14ac:dyDescent="0.25">
      <c r="A17" s="104">
        <f t="shared" si="24"/>
        <v>45240</v>
      </c>
      <c r="B17" s="67">
        <v>39.636421098135123</v>
      </c>
      <c r="C17" s="72">
        <f t="shared" si="25"/>
        <v>39.238681569914512</v>
      </c>
      <c r="D17" s="67">
        <v>42.170842985616275</v>
      </c>
      <c r="E17" s="72">
        <f t="shared" si="25"/>
        <v>41.776765109903977</v>
      </c>
      <c r="F17" s="67">
        <v>36.51842487681354</v>
      </c>
      <c r="G17" s="72">
        <f t="shared" ref="G17" si="290">AVERAGE(F14:F17)</f>
        <v>36.634287135097438</v>
      </c>
      <c r="H17" s="102">
        <v>32.160978972768014</v>
      </c>
      <c r="I17" s="106">
        <f t="shared" ref="I17" si="291">AVERAGE(H14:H17)</f>
        <v>32.482782706897424</v>
      </c>
      <c r="J17" s="100">
        <v>7.1802017118223135E-2</v>
      </c>
      <c r="K17" s="101">
        <f t="shared" ref="K17" si="292">AVERAGE(J14:J17)</f>
        <v>6.8146450311601936E-2</v>
      </c>
      <c r="L17" s="100">
        <v>8.7653539222936436E-2</v>
      </c>
      <c r="M17" s="101">
        <f t="shared" ref="M17:O17" si="293">AVERAGE(L14:L17)</f>
        <v>9.5564730722777241E-2</v>
      </c>
      <c r="N17" s="100">
        <v>3.9665113647248895E-2</v>
      </c>
      <c r="O17" s="101">
        <f t="shared" si="293"/>
        <v>3.0614240089747932E-2</v>
      </c>
      <c r="P17" s="100">
        <v>0.27688728024819026</v>
      </c>
      <c r="Q17" s="105">
        <f t="shared" ref="Q17" si="294">AVERAGE(P14:P17)</f>
        <v>0.27086185590856054</v>
      </c>
      <c r="R17" s="100">
        <v>0.13432508934249951</v>
      </c>
      <c r="S17" s="101">
        <f t="shared" ref="S17" si="295">AVERAGE(R14:R17)</f>
        <v>0.13561683612402523</v>
      </c>
      <c r="T17" s="100">
        <v>0.14892264285776644</v>
      </c>
      <c r="U17" s="101">
        <f t="shared" ref="U17" si="296">AVERAGE(T14:T17)</f>
        <v>0.16066938509909584</v>
      </c>
      <c r="V17" s="100">
        <v>6.0770142128347089E-2</v>
      </c>
      <c r="W17" s="101">
        <f t="shared" ref="W17" si="297">AVERAGE(V14:V17)</f>
        <v>5.8535579200333011E-2</v>
      </c>
      <c r="X17" s="100">
        <v>0.31042239597008503</v>
      </c>
      <c r="Y17" s="105">
        <f t="shared" ref="Y17" si="298">AVERAGE(X14:X17)</f>
        <v>0.3011636742153152</v>
      </c>
      <c r="Z17" s="67">
        <v>7282.3023256159559</v>
      </c>
      <c r="AA17" s="72">
        <f t="shared" ref="AA17" si="299">AVERAGE(Z14:Z17)</f>
        <v>7248.1091309818294</v>
      </c>
      <c r="AB17" s="67">
        <v>6839.0627647255087</v>
      </c>
      <c r="AC17" s="72">
        <f t="shared" ref="AC17" si="300">AVERAGE(AB14:AB17)</f>
        <v>6674.4769083822448</v>
      </c>
      <c r="AD17" s="67">
        <v>8484.264230556284</v>
      </c>
      <c r="AE17" s="72">
        <f t="shared" ref="AE17" si="301">AVERAGE(AD14:AD17)</f>
        <v>8357.3542454916569</v>
      </c>
      <c r="AF17" s="446">
        <v>3.5712816426232328E-3</v>
      </c>
      <c r="AG17" s="447">
        <f t="shared" ref="AG17" si="302">AVERAGE(AF14:AF17)</f>
        <v>3.5709186075922406E-3</v>
      </c>
      <c r="AH17" s="102">
        <v>4.3629591141761752</v>
      </c>
      <c r="AI17" s="103">
        <f t="shared" ref="AI17" si="303">AVERAGE(AH14:AH17)</f>
        <v>4.4142645248854144</v>
      </c>
      <c r="AJ17" s="102">
        <v>5.8892590391760731</v>
      </c>
      <c r="AK17" s="102">
        <f t="shared" ref="AK17" si="304">AVERAGE(AJ14:AJ17)</f>
        <v>5.486302389998194</v>
      </c>
      <c r="AL17" s="102">
        <v>2.6605918336613392</v>
      </c>
      <c r="AM17" s="102">
        <f t="shared" ref="AM17" si="305">AVERAGE(AL14:AL17)</f>
        <v>3.4832194207035281</v>
      </c>
      <c r="AN17" s="451">
        <v>0</v>
      </c>
      <c r="AO17" s="452">
        <f t="shared" ref="AO17" si="306">AVERAGE(AN14:AN17)</f>
        <v>0</v>
      </c>
      <c r="AP17" s="448">
        <v>0</v>
      </c>
      <c r="AQ17" s="449">
        <f t="shared" ref="AQ17" si="307">AVERAGE(AP14:AP17)</f>
        <v>0</v>
      </c>
      <c r="AR17" s="448">
        <v>0</v>
      </c>
      <c r="AS17" s="449">
        <f t="shared" ref="AS17" si="308">AVERAGE(AR14:AR17)</f>
        <v>0</v>
      </c>
      <c r="AT17" s="448">
        <v>0</v>
      </c>
      <c r="AU17" s="449">
        <f t="shared" ref="AU17" si="309">AVERAGE(AT14:AT17)</f>
        <v>0</v>
      </c>
      <c r="AV17" s="448">
        <v>0</v>
      </c>
      <c r="AW17" s="450">
        <f t="shared" ref="AW17" si="310">AVERAGE(AV14:AV17)</f>
        <v>0</v>
      </c>
      <c r="AX17" s="67">
        <v>7049.0643667053464</v>
      </c>
      <c r="AY17" s="72">
        <f t="shared" ref="AY17" si="311">AVERAGE(AX14:AX17)</f>
        <v>7350.9199682040271</v>
      </c>
      <c r="AZ17" s="67">
        <v>9266.7487953303535</v>
      </c>
      <c r="BA17" s="72">
        <f t="shared" ref="BA17" si="312">AVERAGE(AZ14:AZ17)</f>
        <v>9328.0424326768116</v>
      </c>
      <c r="BB17" s="67">
        <v>4159.0664723225982</v>
      </c>
      <c r="BC17" s="72">
        <f t="shared" ref="BC17" si="313">AVERAGE(BB14:BB17)</f>
        <v>5220.705189735736</v>
      </c>
      <c r="BD17" s="67">
        <v>5691.7004481213371</v>
      </c>
      <c r="BE17" s="81">
        <f t="shared" ref="BE17" si="314">AVERAGE(BD14:BD17)</f>
        <v>5796.3589998831931</v>
      </c>
      <c r="BF17" s="100">
        <v>3.4983006268245985E-2</v>
      </c>
      <c r="BG17" s="101">
        <f t="shared" ref="BG17" si="315">AVERAGE(BF14:BF17)</f>
        <v>3.7481615643889361E-2</v>
      </c>
      <c r="BH17" s="100">
        <v>5.7407837137725667E-2</v>
      </c>
      <c r="BI17" s="100">
        <f t="shared" ref="BI17" si="316">AVERAGE(BH14:BH17)</f>
        <v>6.7693207227640162E-2</v>
      </c>
      <c r="BJ17" s="100">
        <v>5.8664190173328776E-3</v>
      </c>
      <c r="BK17" s="100">
        <f t="shared" ref="BK17" si="317">AVERAGE(BJ14:BJ17)</f>
        <v>6.2072884522061493E-3</v>
      </c>
      <c r="BL17" s="100">
        <v>1.4994829369183039E-2</v>
      </c>
      <c r="BM17" s="105">
        <f t="shared" ref="BM17" si="318">AVERAGE(BL14:BL17)</f>
        <v>1.5720347381232961E-2</v>
      </c>
      <c r="BN17" s="102">
        <v>44.503499839209319</v>
      </c>
      <c r="BO17" s="103">
        <f t="shared" ref="BO17" si="319">AVERAGE(BN14:BN17)</f>
        <v>44.750125831496632</v>
      </c>
      <c r="BP17" s="102">
        <v>49.593972097995575</v>
      </c>
      <c r="BQ17" s="103">
        <f t="shared" ref="BQ17" si="320">AVERAGE(BP14:BP17)</f>
        <v>48.966574004104586</v>
      </c>
      <c r="BR17" s="102">
        <v>38.364209913959776</v>
      </c>
      <c r="BS17" s="103">
        <f t="shared" ref="BS17" si="321">AVERAGE(BR14:BR17)</f>
        <v>40.615290107930846</v>
      </c>
      <c r="BT17" s="102">
        <v>40.520079283005863</v>
      </c>
      <c r="BU17" s="106">
        <f t="shared" ref="BU17" si="322">AVERAGE(BT14:BT17)</f>
        <v>40.449783199996645</v>
      </c>
    </row>
    <row r="18" spans="1:73" x14ac:dyDescent="0.25">
      <c r="A18" s="104">
        <f t="shared" si="24"/>
        <v>45247</v>
      </c>
      <c r="B18" s="67">
        <v>40.22580881977224</v>
      </c>
      <c r="C18" s="72">
        <f t="shared" si="25"/>
        <v>39.557925883847247</v>
      </c>
      <c r="D18" s="67">
        <v>42.447568997452436</v>
      </c>
      <c r="E18" s="72">
        <f t="shared" si="25"/>
        <v>42.00808439099859</v>
      </c>
      <c r="F18" s="67">
        <v>37.497778589107867</v>
      </c>
      <c r="G18" s="72">
        <f t="shared" ref="G18" si="323">AVERAGE(F15:F18)</f>
        <v>36.77809831317154</v>
      </c>
      <c r="H18" s="102">
        <v>32.301156224791612</v>
      </c>
      <c r="I18" s="106">
        <f t="shared" ref="I18" si="324">AVERAGE(H15:H18)</f>
        <v>32.383028510500168</v>
      </c>
      <c r="J18" s="100">
        <v>5.3368832839284036E-2</v>
      </c>
      <c r="K18" s="101">
        <f t="shared" ref="K18" si="325">AVERAGE(J15:J18)</f>
        <v>6.4613765891860186E-2</v>
      </c>
      <c r="L18" s="100">
        <v>6.3881992646648983E-2</v>
      </c>
      <c r="M18" s="101">
        <f t="shared" ref="M18:O18" si="326">AVERAGE(L15:L18)</f>
        <v>8.5619689459252607E-2</v>
      </c>
      <c r="N18" s="100">
        <v>2.7147800405232937E-2</v>
      </c>
      <c r="O18" s="101">
        <f t="shared" si="326"/>
        <v>3.0136494433779075E-2</v>
      </c>
      <c r="P18" s="100">
        <v>0.27507394460876577</v>
      </c>
      <c r="Q18" s="105">
        <f t="shared" ref="Q18" si="327">AVERAGE(P15:P18)</f>
        <v>0.27291321403307034</v>
      </c>
      <c r="R18" s="100">
        <v>0.11861533522374459</v>
      </c>
      <c r="S18" s="101">
        <f t="shared" ref="S18" si="328">AVERAGE(R15:R18)</f>
        <v>0.13116580437448802</v>
      </c>
      <c r="T18" s="100">
        <v>0.12003599911654585</v>
      </c>
      <c r="U18" s="101">
        <f t="shared" ref="U18" si="329">AVERAGE(T15:T18)</f>
        <v>0.1475553165601281</v>
      </c>
      <c r="V18" s="100">
        <v>5.8345253142751907E-2</v>
      </c>
      <c r="W18" s="101">
        <f t="shared" ref="W18" si="330">AVERAGE(V15:V18)</f>
        <v>5.7968505054962843E-2</v>
      </c>
      <c r="X18" s="100">
        <v>0.30840073645804422</v>
      </c>
      <c r="Y18" s="105">
        <f t="shared" ref="Y18" si="331">AVERAGE(X15:X18)</f>
        <v>0.30634460942984298</v>
      </c>
      <c r="Z18" s="67">
        <v>7373.0930952434264</v>
      </c>
      <c r="AA18" s="72">
        <f t="shared" ref="AA18" si="332">AVERAGE(Z15:Z18)</f>
        <v>7254.0063177643951</v>
      </c>
      <c r="AB18" s="67">
        <v>6882.6949277458698</v>
      </c>
      <c r="AC18" s="72">
        <f t="shared" ref="AC18" si="333">AVERAGE(AB15:AB18)</f>
        <v>6741.5645081218872</v>
      </c>
      <c r="AD18" s="67">
        <v>8602.8091902100041</v>
      </c>
      <c r="AE18" s="72">
        <f t="shared" ref="AE18" si="334">AVERAGE(AD15:AD18)</f>
        <v>8407.3697776483241</v>
      </c>
      <c r="AF18" s="446">
        <v>3.6046885252218326E-3</v>
      </c>
      <c r="AG18" s="447">
        <f t="shared" ref="AG18" si="335">AVERAGE(AF15:AF18)</f>
        <v>3.5780997982207963E-3</v>
      </c>
      <c r="AH18" s="102">
        <v>4.5833163881877592</v>
      </c>
      <c r="AI18" s="103">
        <f t="shared" ref="AI18" si="336">AVERAGE(AH15:AH18)</f>
        <v>4.4818129090572274</v>
      </c>
      <c r="AJ18" s="102">
        <v>6.052139245668628</v>
      </c>
      <c r="AK18" s="102">
        <f t="shared" ref="AK18" si="337">AVERAGE(AJ15:AJ18)</f>
        <v>5.6912705567310855</v>
      </c>
      <c r="AL18" s="102">
        <v>2.902617676112536</v>
      </c>
      <c r="AM18" s="102">
        <f t="shared" ref="AM18" si="338">AVERAGE(AL15:AL18)</f>
        <v>3.2617297499029703</v>
      </c>
      <c r="AN18" s="451">
        <v>0</v>
      </c>
      <c r="AO18" s="452">
        <f t="shared" ref="AO18" si="339">AVERAGE(AN15:AN18)</f>
        <v>0</v>
      </c>
      <c r="AP18" s="448">
        <v>0</v>
      </c>
      <c r="AQ18" s="449">
        <f t="shared" ref="AQ18" si="340">AVERAGE(AP15:AP18)</f>
        <v>0</v>
      </c>
      <c r="AR18" s="448">
        <v>0</v>
      </c>
      <c r="AS18" s="449">
        <f t="shared" ref="AS18" si="341">AVERAGE(AR15:AR18)</f>
        <v>0</v>
      </c>
      <c r="AT18" s="448">
        <v>0</v>
      </c>
      <c r="AU18" s="449">
        <f t="shared" ref="AU18" si="342">AVERAGE(AT15:AT18)</f>
        <v>0</v>
      </c>
      <c r="AV18" s="448">
        <v>0</v>
      </c>
      <c r="AW18" s="450">
        <f t="shared" ref="AW18" si="343">AVERAGE(AV15:AV18)</f>
        <v>0</v>
      </c>
      <c r="AX18" s="67">
        <v>6933.1200338623958</v>
      </c>
      <c r="AY18" s="72">
        <f t="shared" ref="AY18" si="344">AVERAGE(AX15:AX18)</f>
        <v>7244.0904707480058</v>
      </c>
      <c r="AZ18" s="67">
        <v>9090.5729009479928</v>
      </c>
      <c r="BA18" s="72">
        <f t="shared" ref="BA18" si="345">AVERAGE(AZ15:AZ18)</f>
        <v>9334.4215866332725</v>
      </c>
      <c r="BB18" s="67">
        <v>4038.2490071886623</v>
      </c>
      <c r="BC18" s="72">
        <f t="shared" ref="BC18" si="346">AVERAGE(BB15:BB18)</f>
        <v>4726.5832508301046</v>
      </c>
      <c r="BD18" s="67">
        <v>5606.6116339517794</v>
      </c>
      <c r="BE18" s="81">
        <f t="shared" ref="BE18" si="347">AVERAGE(BD15:BD18)</f>
        <v>5786.5245165026254</v>
      </c>
      <c r="BF18" s="100">
        <v>3.7080100476428283E-2</v>
      </c>
      <c r="BG18" s="101">
        <f t="shared" ref="BG18" si="348">AVERAGE(BF15:BF18)</f>
        <v>3.7286953610790971E-2</v>
      </c>
      <c r="BH18" s="100">
        <v>5.8358552452397086E-2</v>
      </c>
      <c r="BI18" s="100">
        <f t="shared" ref="BI18" si="349">AVERAGE(BH15:BH18)</f>
        <v>6.335069973410537E-2</v>
      </c>
      <c r="BJ18" s="100">
        <v>9.1983845105677239E-3</v>
      </c>
      <c r="BK18" s="100">
        <f t="shared" ref="BK18" si="350">AVERAGE(BJ15:BJ18)</f>
        <v>6.788374595900681E-3</v>
      </c>
      <c r="BL18" s="100">
        <v>1.5864479698843775E-2</v>
      </c>
      <c r="BM18" s="105">
        <f t="shared" ref="BM18" si="351">AVERAGE(BL15:BL18)</f>
        <v>1.6139754503175736E-2</v>
      </c>
      <c r="BN18" s="102">
        <v>45.447570167900047</v>
      </c>
      <c r="BO18" s="103">
        <f t="shared" ref="BO18" si="352">AVERAGE(BN15:BN18)</f>
        <v>45.029605032284259</v>
      </c>
      <c r="BP18" s="102">
        <v>49.447688599309274</v>
      </c>
      <c r="BQ18" s="103">
        <f t="shared" ref="BQ18" si="353">AVERAGE(BP15:BP18)</f>
        <v>49.336293360474386</v>
      </c>
      <c r="BR18" s="102">
        <v>40.667759130038696</v>
      </c>
      <c r="BS18" s="103">
        <f t="shared" ref="BS18" si="354">AVERAGE(BR15:BR18)</f>
        <v>40.351599373282497</v>
      </c>
      <c r="BT18" s="102">
        <v>40.841086313525139</v>
      </c>
      <c r="BU18" s="106">
        <f t="shared" ref="BU18" si="355">AVERAGE(BT15:BT18)</f>
        <v>40.557200107097657</v>
      </c>
    </row>
    <row r="19" spans="1:73" x14ac:dyDescent="0.25">
      <c r="A19" s="104">
        <f t="shared" si="24"/>
        <v>45254</v>
      </c>
      <c r="B19" s="67">
        <v>39.935731355236591</v>
      </c>
      <c r="C19" s="72">
        <f t="shared" si="25"/>
        <v>39.796427637745538</v>
      </c>
      <c r="D19" s="67">
        <v>42.33378164056387</v>
      </c>
      <c r="E19" s="72">
        <f t="shared" si="25"/>
        <v>42.237922653064928</v>
      </c>
      <c r="F19" s="67">
        <v>36.636007385966806</v>
      </c>
      <c r="G19" s="72">
        <f t="shared" ref="G19" si="356">AVERAGE(F16:F19)</f>
        <v>36.75494571657633</v>
      </c>
      <c r="H19" s="102">
        <v>32.412651710187568</v>
      </c>
      <c r="I19" s="106">
        <f t="shared" ref="I19" si="357">AVERAGE(H16:H19)</f>
        <v>32.295279633202298</v>
      </c>
      <c r="J19" s="100">
        <v>6.3473232820149647E-2</v>
      </c>
      <c r="K19" s="101">
        <f t="shared" ref="K19" si="358">AVERAGE(J16:J19)</f>
        <v>6.2893447934503507E-2</v>
      </c>
      <c r="L19" s="100">
        <v>8.3181109529638975E-2</v>
      </c>
      <c r="M19" s="101">
        <f t="shared" ref="M19:O19" si="359">AVERAGE(L16:L19)</f>
        <v>7.8678027741182044E-2</v>
      </c>
      <c r="N19" s="100">
        <v>2.4071762817665255E-2</v>
      </c>
      <c r="O19" s="101">
        <f t="shared" si="359"/>
        <v>3.0695676826856821E-2</v>
      </c>
      <c r="P19" s="100">
        <v>0.26875689591761676</v>
      </c>
      <c r="Q19" s="105">
        <f t="shared" ref="Q19" si="360">AVERAGE(P16:P19)</f>
        <v>0.27446784231134858</v>
      </c>
      <c r="R19" s="100">
        <v>0.13049872451630051</v>
      </c>
      <c r="S19" s="101">
        <f t="shared" ref="S19" si="361">AVERAGE(R16:R19)</f>
        <v>0.12737869399843524</v>
      </c>
      <c r="T19" s="100">
        <v>0.15098766880840392</v>
      </c>
      <c r="U19" s="101">
        <f t="shared" ref="U19" si="362">AVERAGE(T16:T19)</f>
        <v>0.1378008839209286</v>
      </c>
      <c r="V19" s="100">
        <v>5.0720085299156982E-2</v>
      </c>
      <c r="W19" s="101">
        <f t="shared" ref="W19" si="363">AVERAGE(V16:V19)</f>
        <v>5.9067775753285867E-2</v>
      </c>
      <c r="X19" s="100">
        <v>0.3044665178725986</v>
      </c>
      <c r="Y19" s="105">
        <f t="shared" ref="Y19" si="364">AVERAGE(X16:X19)</f>
        <v>0.3085779535574098</v>
      </c>
      <c r="Z19" s="67">
        <v>7294.3367030046447</v>
      </c>
      <c r="AA19" s="72">
        <f t="shared" ref="AA19" si="365">AVERAGE(Z16:Z19)</f>
        <v>7269.4750177547576</v>
      </c>
      <c r="AB19" s="67">
        <v>6719.174568892895</v>
      </c>
      <c r="AC19" s="72">
        <f t="shared" ref="AC19" si="366">AVERAGE(AB16:AB19)</f>
        <v>6765.2378689314737</v>
      </c>
      <c r="AD19" s="67">
        <v>8678.5415045918598</v>
      </c>
      <c r="AE19" s="72">
        <f t="shared" ref="AE19" si="367">AVERAGE(AD16:AD19)</f>
        <v>8500.5471666319099</v>
      </c>
      <c r="AF19" s="446">
        <v>3.6184929351048157E-3</v>
      </c>
      <c r="AG19" s="447">
        <f t="shared" ref="AG19" si="368">AVERAGE(AF16:AF19)</f>
        <v>3.5747370828584811E-3</v>
      </c>
      <c r="AH19" s="102">
        <v>4.510069682005537</v>
      </c>
      <c r="AI19" s="103">
        <f t="shared" ref="AI19" si="369">AVERAGE(AH16:AH19)</f>
        <v>4.5070917798421979</v>
      </c>
      <c r="AJ19" s="102">
        <v>5.8897297440735681</v>
      </c>
      <c r="AK19" s="102">
        <f t="shared" ref="AK19" si="370">AVERAGE(AJ16:AJ19)</f>
        <v>5.8832896823186491</v>
      </c>
      <c r="AL19" s="102">
        <v>2.8028781453167215</v>
      </c>
      <c r="AM19" s="102">
        <f t="shared" ref="AM19" si="371">AVERAGE(AL16:AL19)</f>
        <v>2.9628093316332906</v>
      </c>
      <c r="AN19" s="451">
        <v>0</v>
      </c>
      <c r="AO19" s="452">
        <f t="shared" ref="AO19" si="372">AVERAGE(AN16:AN19)</f>
        <v>0</v>
      </c>
      <c r="AP19" s="448">
        <v>0</v>
      </c>
      <c r="AQ19" s="449">
        <f t="shared" ref="AQ19" si="373">AVERAGE(AP16:AP19)</f>
        <v>0</v>
      </c>
      <c r="AR19" s="448">
        <v>0</v>
      </c>
      <c r="AS19" s="449">
        <f t="shared" ref="AS19" si="374">AVERAGE(AR16:AR19)</f>
        <v>0</v>
      </c>
      <c r="AT19" s="448">
        <v>0</v>
      </c>
      <c r="AU19" s="449">
        <f t="shared" ref="AU19" si="375">AVERAGE(AT16:AT19)</f>
        <v>0</v>
      </c>
      <c r="AV19" s="448">
        <v>0</v>
      </c>
      <c r="AW19" s="450">
        <f t="shared" ref="AW19" si="376">AVERAGE(AV16:AV19)</f>
        <v>0</v>
      </c>
      <c r="AX19" s="67">
        <v>7529.2671494463393</v>
      </c>
      <c r="AY19" s="72">
        <f t="shared" ref="AY19" si="377">AVERAGE(AX16:AX19)</f>
        <v>7259.760330676846</v>
      </c>
      <c r="AZ19" s="67">
        <v>9823.4956706411886</v>
      </c>
      <c r="BA19" s="72">
        <f t="shared" ref="BA19" si="378">AVERAGE(AZ16:AZ19)</f>
        <v>9470.8088964785438</v>
      </c>
      <c r="BB19" s="67">
        <v>4244.421605064852</v>
      </c>
      <c r="BC19" s="72">
        <f t="shared" ref="BC19" si="379">AVERAGE(BB16:BB19)</f>
        <v>4343.9833371272962</v>
      </c>
      <c r="BD19" s="67">
        <v>5683.2302317028316</v>
      </c>
      <c r="BE19" s="81">
        <f t="shared" ref="BE19" si="380">AVERAGE(BD16:BD19)</f>
        <v>5714.5721588705037</v>
      </c>
      <c r="BF19" s="100">
        <v>4.4172061845033937E-2</v>
      </c>
      <c r="BG19" s="101">
        <f t="shared" ref="BG19" si="381">AVERAGE(BF16:BF19)</f>
        <v>3.9061970446660522E-2</v>
      </c>
      <c r="BH19" s="100">
        <v>7.0310670385996088E-2</v>
      </c>
      <c r="BI19" s="100">
        <f t="shared" ref="BI19" si="382">AVERAGE(BH16:BH19)</f>
        <v>6.4243754653995996E-2</v>
      </c>
      <c r="BJ19" s="100">
        <v>7.2993083606176313E-3</v>
      </c>
      <c r="BK19" s="100">
        <f t="shared" ref="BK19" si="383">AVERAGE(BJ16:BJ19)</f>
        <v>6.3539794373367554E-3</v>
      </c>
      <c r="BL19" s="100">
        <v>1.636631114380287E-2</v>
      </c>
      <c r="BM19" s="105">
        <f t="shared" ref="BM19" si="384">AVERAGE(BL16:BL19)</f>
        <v>1.5753338430375175E-2</v>
      </c>
      <c r="BN19" s="102">
        <v>46.253638941318805</v>
      </c>
      <c r="BO19" s="103">
        <f t="shared" ref="BO19" si="385">AVERAGE(BN16:BN19)</f>
        <v>45.531263369333793</v>
      </c>
      <c r="BP19" s="102">
        <v>50.991963920761833</v>
      </c>
      <c r="BQ19" s="103">
        <f t="shared" ref="BQ19" si="386">AVERAGE(BP16:BP19)</f>
        <v>50.009646194238719</v>
      </c>
      <c r="BR19" s="102">
        <v>39.979862099405423</v>
      </c>
      <c r="BS19" s="103">
        <f t="shared" ref="BS19" si="387">AVERAGE(BR16:BR19)</f>
        <v>40.147219234897463</v>
      </c>
      <c r="BT19" s="102">
        <v>41.023630011033468</v>
      </c>
      <c r="BU19" s="106">
        <f t="shared" ref="BU19" si="388">AVERAGE(BT16:BT19)</f>
        <v>40.699707746328215</v>
      </c>
    </row>
    <row r="20" spans="1:73" x14ac:dyDescent="0.25">
      <c r="A20" s="104">
        <f t="shared" si="24"/>
        <v>45261</v>
      </c>
      <c r="B20" s="67">
        <v>40.219680152081494</v>
      </c>
      <c r="C20" s="72">
        <f t="shared" si="25"/>
        <v>40.004410356306366</v>
      </c>
      <c r="D20" s="67">
        <v>43.169868228537617</v>
      </c>
      <c r="E20" s="72">
        <f t="shared" si="25"/>
        <v>42.530515463042548</v>
      </c>
      <c r="F20" s="67">
        <v>36.248074734154493</v>
      </c>
      <c r="G20" s="72">
        <f t="shared" ref="G20" si="389">AVERAGE(F17:F20)</f>
        <v>36.725071396510678</v>
      </c>
      <c r="H20" s="102">
        <v>32.433119290946912</v>
      </c>
      <c r="I20" s="106">
        <f t="shared" ref="I20" si="390">AVERAGE(H17:H20)</f>
        <v>32.326976549673525</v>
      </c>
      <c r="J20" s="100">
        <v>6.6115919173010559E-2</v>
      </c>
      <c r="K20" s="101">
        <f t="shared" ref="K20" si="391">AVERAGE(J17:J20)</f>
        <v>6.3690000487666848E-2</v>
      </c>
      <c r="L20" s="100">
        <v>8.0140484457989714E-2</v>
      </c>
      <c r="M20" s="101">
        <f t="shared" ref="M20:O20" si="392">AVERAGE(L17:L20)</f>
        <v>7.8714281464303523E-2</v>
      </c>
      <c r="N20" s="100">
        <v>3.8920308900216999E-2</v>
      </c>
      <c r="O20" s="101">
        <f t="shared" si="392"/>
        <v>3.2451246442591022E-2</v>
      </c>
      <c r="P20" s="100">
        <v>0.26291037351903773</v>
      </c>
      <c r="Q20" s="105">
        <f t="shared" ref="Q20" si="393">AVERAGE(P17:P20)</f>
        <v>0.27090712357340263</v>
      </c>
      <c r="R20" s="100">
        <v>0.13476028144625254</v>
      </c>
      <c r="S20" s="101">
        <f t="shared" ref="S20" si="394">AVERAGE(R17:R20)</f>
        <v>0.12954985763219928</v>
      </c>
      <c r="T20" s="100">
        <v>0.15058132911745509</v>
      </c>
      <c r="U20" s="101">
        <f t="shared" ref="U20" si="395">AVERAGE(T17:T20)</f>
        <v>0.14263190997504283</v>
      </c>
      <c r="V20" s="100">
        <v>7.295437059949017E-2</v>
      </c>
      <c r="W20" s="101">
        <f t="shared" ref="W20" si="396">AVERAGE(V17:V20)</f>
        <v>6.0697462792436534E-2</v>
      </c>
      <c r="X20" s="100">
        <v>0.28971280502928981</v>
      </c>
      <c r="Y20" s="105">
        <f t="shared" ref="Y20" si="397">AVERAGE(X17:X20)</f>
        <v>0.3032506138325044</v>
      </c>
      <c r="Z20" s="67">
        <v>7385.0301111963208</v>
      </c>
      <c r="AA20" s="72">
        <f t="shared" ref="AA20" si="398">AVERAGE(Z17:Z20)</f>
        <v>7333.6905587650872</v>
      </c>
      <c r="AB20" s="67">
        <v>6829.736350339509</v>
      </c>
      <c r="AC20" s="72">
        <f t="shared" ref="AC20" si="399">AVERAGE(AB17:AB20)</f>
        <v>6817.6671529259456</v>
      </c>
      <c r="AD20" s="67">
        <v>8618.4368304890722</v>
      </c>
      <c r="AE20" s="72">
        <f t="shared" ref="AE20" si="400">AVERAGE(AD17:AD20)</f>
        <v>8596.012938961805</v>
      </c>
      <c r="AF20" s="446">
        <v>3.6766496817310277E-3</v>
      </c>
      <c r="AG20" s="447">
        <f t="shared" ref="AG20" si="401">AVERAGE(AF17:AF20)</f>
        <v>3.6177781961702275E-3</v>
      </c>
      <c r="AH20" s="102">
        <v>4.8831949977224314</v>
      </c>
      <c r="AI20" s="103">
        <f t="shared" ref="AI20" si="402">AVERAGE(AH17:AH20)</f>
        <v>4.5848850455229755</v>
      </c>
      <c r="AJ20" s="102">
        <v>6.1677073418249435</v>
      </c>
      <c r="AK20" s="102">
        <f t="shared" ref="AK20" si="403">AVERAGE(AJ17:AJ20)</f>
        <v>5.9997088426858038</v>
      </c>
      <c r="AL20" s="102">
        <v>3.3447813690975949</v>
      </c>
      <c r="AM20" s="102">
        <f t="shared" ref="AM20" si="404">AVERAGE(AL17:AL20)</f>
        <v>2.9277172560470479</v>
      </c>
      <c r="AN20" s="451">
        <v>0</v>
      </c>
      <c r="AO20" s="452">
        <f t="shared" ref="AO20" si="405">AVERAGE(AN17:AN20)</f>
        <v>0</v>
      </c>
      <c r="AP20" s="448">
        <v>0</v>
      </c>
      <c r="AQ20" s="449">
        <f t="shared" ref="AQ20" si="406">AVERAGE(AP17:AP20)</f>
        <v>0</v>
      </c>
      <c r="AR20" s="448">
        <v>0</v>
      </c>
      <c r="AS20" s="449">
        <f t="shared" ref="AS20" si="407">AVERAGE(AR17:AR20)</f>
        <v>0</v>
      </c>
      <c r="AT20" s="448">
        <v>0</v>
      </c>
      <c r="AU20" s="449">
        <f t="shared" ref="AU20" si="408">AVERAGE(AT17:AT20)</f>
        <v>0</v>
      </c>
      <c r="AV20" s="448">
        <v>0</v>
      </c>
      <c r="AW20" s="450">
        <f t="shared" ref="AW20" si="409">AVERAGE(AV17:AV20)</f>
        <v>0</v>
      </c>
      <c r="AX20" s="67">
        <v>7511.3338101812915</v>
      </c>
      <c r="AY20" s="72">
        <f t="shared" ref="AY20" si="410">AVERAGE(AX17:AX20)</f>
        <v>7255.696340048843</v>
      </c>
      <c r="AZ20" s="67">
        <v>9195.1303662857936</v>
      </c>
      <c r="BA20" s="72">
        <f t="shared" ref="BA20" si="411">AVERAGE(AZ17:AZ20)</f>
        <v>9343.9869333013339</v>
      </c>
      <c r="BB20" s="67">
        <v>5212.9191773058938</v>
      </c>
      <c r="BC20" s="72">
        <f t="shared" ref="BC20" si="412">AVERAGE(BB17:BB20)</f>
        <v>4413.6640654705016</v>
      </c>
      <c r="BD20" s="67">
        <v>5713.4594374604321</v>
      </c>
      <c r="BE20" s="81">
        <f t="shared" ref="BE20" si="413">AVERAGE(BD17:BD20)</f>
        <v>5673.7504378090953</v>
      </c>
      <c r="BF20" s="100">
        <v>3.6566978065162375E-2</v>
      </c>
      <c r="BG20" s="101">
        <f t="shared" ref="BG20" si="414">AVERAGE(BF17:BF20)</f>
        <v>3.8200536663717644E-2</v>
      </c>
      <c r="BH20" s="100">
        <v>5.8027587501047702E-2</v>
      </c>
      <c r="BI20" s="100">
        <f t="shared" ref="BI20" si="415">AVERAGE(BH17:BH20)</f>
        <v>6.1026161869291634E-2</v>
      </c>
      <c r="BJ20" s="100">
        <v>7.0344854604836651E-3</v>
      </c>
      <c r="BK20" s="100">
        <f t="shared" ref="BK20" si="416">AVERAGE(BJ17:BJ20)</f>
        <v>7.3496493372504747E-3</v>
      </c>
      <c r="BL20" s="100">
        <v>1.6821922763859999E-2</v>
      </c>
      <c r="BM20" s="105">
        <f t="shared" ref="BM20" si="417">AVERAGE(BL17:BL20)</f>
        <v>1.601188574392242E-2</v>
      </c>
      <c r="BN20" s="102">
        <v>45.212246799406373</v>
      </c>
      <c r="BO20" s="103">
        <f t="shared" ref="BO20" si="418">AVERAGE(BN17:BN20)</f>
        <v>45.354238936958637</v>
      </c>
      <c r="BP20" s="102">
        <v>48.763921768128483</v>
      </c>
      <c r="BQ20" s="103">
        <f t="shared" ref="BQ20" si="419">AVERAGE(BP17:BP20)</f>
        <v>49.699386596548791</v>
      </c>
      <c r="BR20" s="102">
        <v>40.729587196446602</v>
      </c>
      <c r="BS20" s="103">
        <f t="shared" ref="BS20" si="420">AVERAGE(BR17:BR20)</f>
        <v>39.935354584962624</v>
      </c>
      <c r="BT20" s="102">
        <v>40.370082300804917</v>
      </c>
      <c r="BU20" s="106">
        <f t="shared" ref="BU20" si="421">AVERAGE(BT17:BT20)</f>
        <v>40.688719477092349</v>
      </c>
    </row>
    <row r="21" spans="1:73" x14ac:dyDescent="0.25">
      <c r="A21" s="104">
        <f t="shared" si="24"/>
        <v>45268</v>
      </c>
      <c r="B21" s="67">
        <v>39.267497316593882</v>
      </c>
      <c r="C21" s="72">
        <f t="shared" si="25"/>
        <v>39.912179410921055</v>
      </c>
      <c r="D21" s="67">
        <v>42.285172877522179</v>
      </c>
      <c r="E21" s="72">
        <f t="shared" si="25"/>
        <v>42.559097936019022</v>
      </c>
      <c r="F21" s="67">
        <v>35.898135383527745</v>
      </c>
      <c r="G21" s="72">
        <f t="shared" ref="G21" si="422">AVERAGE(F18:F21)</f>
        <v>36.569999023189226</v>
      </c>
      <c r="H21" s="102">
        <v>32.137463697967085</v>
      </c>
      <c r="I21" s="106">
        <f t="shared" ref="I21" si="423">AVERAGE(H18:H21)</f>
        <v>32.321097730973293</v>
      </c>
      <c r="J21" s="100">
        <v>7.2191592341047911E-2</v>
      </c>
      <c r="K21" s="101">
        <f t="shared" ref="K21" si="424">AVERAGE(J18:J21)</f>
        <v>6.3787394293373045E-2</v>
      </c>
      <c r="L21" s="100">
        <v>7.9437682023281664E-2</v>
      </c>
      <c r="M21" s="101">
        <f t="shared" ref="M21:O21" si="425">AVERAGE(L18:L21)</f>
        <v>7.6660317164389841E-2</v>
      </c>
      <c r="N21" s="100">
        <v>5.4378755744079174E-2</v>
      </c>
      <c r="O21" s="101">
        <f t="shared" si="425"/>
        <v>3.6129656966798596E-2</v>
      </c>
      <c r="P21" s="100">
        <v>0.282055795124527</v>
      </c>
      <c r="Q21" s="105">
        <f t="shared" ref="Q21" si="426">AVERAGE(P18:P21)</f>
        <v>0.27219925229248682</v>
      </c>
      <c r="R21" s="100">
        <v>0.14170208830473419</v>
      </c>
      <c r="S21" s="101">
        <f t="shared" ref="S21" si="427">AVERAGE(R18:R21)</f>
        <v>0.13139410737275797</v>
      </c>
      <c r="T21" s="100">
        <v>0.14075390047902273</v>
      </c>
      <c r="U21" s="101">
        <f t="shared" ref="U21" si="428">AVERAGE(T18:T21)</f>
        <v>0.14058972438035688</v>
      </c>
      <c r="V21" s="100">
        <v>9.369606813773633E-2</v>
      </c>
      <c r="W21" s="101">
        <f t="shared" ref="W21" si="429">AVERAGE(V18:V21)</f>
        <v>6.8928944294783842E-2</v>
      </c>
      <c r="X21" s="100">
        <v>0.31281943253530248</v>
      </c>
      <c r="Y21" s="105">
        <f t="shared" ref="Y21" si="430">AVERAGE(X18:X21)</f>
        <v>0.30384987297380878</v>
      </c>
      <c r="Z21" s="67">
        <v>7356.4948703258124</v>
      </c>
      <c r="AA21" s="72">
        <f t="shared" ref="AA21" si="431">AVERAGE(Z18:Z21)</f>
        <v>7352.2386949425509</v>
      </c>
      <c r="AB21" s="67">
        <v>6698.5594615867458</v>
      </c>
      <c r="AC21" s="72">
        <f t="shared" ref="AC21" si="432">AVERAGE(AB18:AB21)</f>
        <v>6782.5413271412544</v>
      </c>
      <c r="AD21" s="67">
        <v>8643.9774036762119</v>
      </c>
      <c r="AE21" s="72">
        <f t="shared" ref="AE21" si="433">AVERAGE(AD18:AD21)</f>
        <v>8635.9412322417866</v>
      </c>
      <c r="AF21" s="446">
        <v>3.7430912480770919E-3</v>
      </c>
      <c r="AG21" s="447">
        <f t="shared" ref="AG21" si="434">AVERAGE(AF18:AF21)</f>
        <v>3.6607305975336923E-3</v>
      </c>
      <c r="AH21" s="102">
        <v>4.6890901144119264</v>
      </c>
      <c r="AI21" s="103">
        <f t="shared" ref="AI21" si="435">AVERAGE(AH18:AH21)</f>
        <v>4.6664177955819133</v>
      </c>
      <c r="AJ21" s="102">
        <v>6.3217459489172159</v>
      </c>
      <c r="AK21" s="102">
        <f t="shared" ref="AK21" si="436">AVERAGE(AJ18:AJ21)</f>
        <v>6.1078305701210889</v>
      </c>
      <c r="AL21" s="102">
        <v>3.1009102156238946</v>
      </c>
      <c r="AM21" s="102">
        <f t="shared" ref="AM21" si="437">AVERAGE(AL18:AL21)</f>
        <v>3.0377968515376867</v>
      </c>
      <c r="AN21" s="451">
        <v>0</v>
      </c>
      <c r="AO21" s="452">
        <f t="shared" ref="AO21" si="438">AVERAGE(AN18:AN21)</f>
        <v>0</v>
      </c>
      <c r="AP21" s="448">
        <v>0</v>
      </c>
      <c r="AQ21" s="449">
        <f t="shared" ref="AQ21" si="439">AVERAGE(AP18:AP21)</f>
        <v>0</v>
      </c>
      <c r="AR21" s="448">
        <v>0</v>
      </c>
      <c r="AS21" s="449">
        <f t="shared" ref="AS21" si="440">AVERAGE(AR18:AR21)</f>
        <v>0</v>
      </c>
      <c r="AT21" s="448">
        <v>0</v>
      </c>
      <c r="AU21" s="449">
        <f t="shared" ref="AU21" si="441">AVERAGE(AT18:AT21)</f>
        <v>0</v>
      </c>
      <c r="AV21" s="448">
        <v>0</v>
      </c>
      <c r="AW21" s="450">
        <f t="shared" ref="AW21" si="442">AVERAGE(AV18:AV21)</f>
        <v>0</v>
      </c>
      <c r="AX21" s="67">
        <v>7093.5049723568</v>
      </c>
      <c r="AY21" s="72">
        <f t="shared" ref="AY21" si="443">AVERAGE(AX18:AX21)</f>
        <v>7266.8064914617071</v>
      </c>
      <c r="AZ21" s="67">
        <v>9369.9398104815427</v>
      </c>
      <c r="BA21" s="72">
        <f t="shared" ref="BA21" si="444">AVERAGE(AZ18:AZ21)</f>
        <v>9369.7846870891299</v>
      </c>
      <c r="BB21" s="67">
        <v>4511.8500662778324</v>
      </c>
      <c r="BC21" s="72">
        <f t="shared" ref="BC21" si="445">AVERAGE(BB18:BB21)</f>
        <v>4501.8599639593103</v>
      </c>
      <c r="BD21" s="67">
        <v>5670.6522045234533</v>
      </c>
      <c r="BE21" s="81">
        <f t="shared" ref="BE21" si="446">AVERAGE(BD18:BD21)</f>
        <v>5668.4883769096241</v>
      </c>
      <c r="BF21" s="100">
        <v>3.6075623196420596E-2</v>
      </c>
      <c r="BG21" s="101">
        <f t="shared" ref="BG21" si="447">AVERAGE(BF18:BF21)</f>
        <v>3.8473690895761296E-2</v>
      </c>
      <c r="BH21" s="100">
        <v>6.7676051080286445E-2</v>
      </c>
      <c r="BI21" s="100">
        <f t="shared" ref="BI21" si="448">AVERAGE(BH18:BH21)</f>
        <v>6.3593215354931829E-2</v>
      </c>
      <c r="BJ21" s="100">
        <v>0</v>
      </c>
      <c r="BK21" s="100">
        <f t="shared" ref="BK21" si="449">AVERAGE(BJ18:BJ21)</f>
        <v>5.8830445829172549E-3</v>
      </c>
      <c r="BL21" s="100">
        <v>1.4080788524157353E-2</v>
      </c>
      <c r="BM21" s="105">
        <f t="shared" ref="BM21" si="450">AVERAGE(BL18:BL21)</f>
        <v>1.5783375532665997E-2</v>
      </c>
      <c r="BN21" s="102">
        <v>45.951923824043867</v>
      </c>
      <c r="BO21" s="103">
        <f t="shared" ref="BO21" si="451">AVERAGE(BN18:BN21)</f>
        <v>45.716344933167271</v>
      </c>
      <c r="BP21" s="102">
        <v>49.744772608808375</v>
      </c>
      <c r="BQ21" s="103">
        <f t="shared" ref="BQ21" si="452">AVERAGE(BP18:BP21)</f>
        <v>49.737086724251995</v>
      </c>
      <c r="BR21" s="102">
        <v>42.232259632378963</v>
      </c>
      <c r="BS21" s="103">
        <f t="shared" ref="BS21" si="453">AVERAGE(BR18:BR21)</f>
        <v>40.902367014567425</v>
      </c>
      <c r="BT21" s="102">
        <v>40.457097597465456</v>
      </c>
      <c r="BU21" s="106">
        <f t="shared" ref="BU21" si="454">AVERAGE(BT18:BT21)</f>
        <v>40.672974055707243</v>
      </c>
    </row>
    <row r="22" spans="1:73" x14ac:dyDescent="0.25">
      <c r="A22" s="104">
        <f t="shared" si="24"/>
        <v>45275</v>
      </c>
      <c r="B22" s="67">
        <v>39.912890933729457</v>
      </c>
      <c r="C22" s="72">
        <f t="shared" si="25"/>
        <v>39.83394993941036</v>
      </c>
      <c r="D22" s="67">
        <v>42.713394733937712</v>
      </c>
      <c r="E22" s="72">
        <f t="shared" si="25"/>
        <v>42.625554370140343</v>
      </c>
      <c r="F22" s="67">
        <v>36.205141202027505</v>
      </c>
      <c r="G22" s="72">
        <f t="shared" ref="G22" si="455">AVERAGE(F19:F22)</f>
        <v>36.246839676419135</v>
      </c>
      <c r="H22" s="102">
        <v>32.390160919540229</v>
      </c>
      <c r="I22" s="106">
        <f t="shared" ref="I22" si="456">AVERAGE(H19:H22)</f>
        <v>32.343348904660445</v>
      </c>
      <c r="J22" s="100">
        <v>6.9346055492517364E-2</v>
      </c>
      <c r="K22" s="101">
        <f t="shared" ref="K22" si="457">AVERAGE(J19:J22)</f>
        <v>6.7781699956681374E-2</v>
      </c>
      <c r="L22" s="100">
        <v>8.0737487824549495E-2</v>
      </c>
      <c r="M22" s="101">
        <f t="shared" ref="M22:O22" si="458">AVERAGE(L19:L22)</f>
        <v>8.0874190958864958E-2</v>
      </c>
      <c r="N22" s="100">
        <v>4.5020516533912612E-2</v>
      </c>
      <c r="O22" s="101">
        <f t="shared" si="458"/>
        <v>4.0597835998968511E-2</v>
      </c>
      <c r="P22" s="100">
        <v>0.27705747126436781</v>
      </c>
      <c r="Q22" s="105">
        <f t="shared" ref="Q22" si="459">AVERAGE(P19:P22)</f>
        <v>0.27269513395638734</v>
      </c>
      <c r="R22" s="100">
        <v>0.13619352591392972</v>
      </c>
      <c r="S22" s="101">
        <f t="shared" ref="S22" si="460">AVERAGE(R19:R22)</f>
        <v>0.13578865504530424</v>
      </c>
      <c r="T22" s="100">
        <v>0.14847839672151755</v>
      </c>
      <c r="U22" s="101">
        <f t="shared" ref="U22" si="461">AVERAGE(T19:T22)</f>
        <v>0.14770032378159981</v>
      </c>
      <c r="V22" s="100">
        <v>7.409961408109321E-2</v>
      </c>
      <c r="W22" s="101">
        <f t="shared" ref="W22" si="462">AVERAGE(V19:V22)</f>
        <v>7.2867534529369171E-2</v>
      </c>
      <c r="X22" s="100">
        <v>0.30145016388119822</v>
      </c>
      <c r="Y22" s="105">
        <f t="shared" ref="Y22" si="463">AVERAGE(X19:X22)</f>
        <v>0.30211222982959723</v>
      </c>
      <c r="Z22" s="67">
        <v>7381.2514424406891</v>
      </c>
      <c r="AA22" s="72">
        <f t="shared" ref="AA22" si="464">AVERAGE(Z19:Z22)</f>
        <v>7354.2782817418665</v>
      </c>
      <c r="AB22" s="67">
        <v>6749.020231378171</v>
      </c>
      <c r="AC22" s="72">
        <f t="shared" ref="AC22" si="465">AVERAGE(AB19:AB22)</f>
        <v>6749.1226530493295</v>
      </c>
      <c r="AD22" s="67">
        <v>8797.5618971759595</v>
      </c>
      <c r="AE22" s="72">
        <f t="shared" ref="AE22" si="466">AVERAGE(AD19:AD22)</f>
        <v>8684.6294089832754</v>
      </c>
      <c r="AF22" s="446">
        <v>3.6747774453149383E-3</v>
      </c>
      <c r="AG22" s="447">
        <f t="shared" ref="AG22" si="467">AVERAGE(AF19:AF22)</f>
        <v>3.6782528275569686E-3</v>
      </c>
      <c r="AH22" s="102">
        <v>4.6905480885160351</v>
      </c>
      <c r="AI22" s="103">
        <f t="shared" ref="AI22" si="468">AVERAGE(AH19:AH22)</f>
        <v>4.6932257206639827</v>
      </c>
      <c r="AJ22" s="102">
        <v>6.149223382390824</v>
      </c>
      <c r="AK22" s="102">
        <f t="shared" ref="AK22" si="469">AVERAGE(AJ19:AJ22)</f>
        <v>6.1321016043016385</v>
      </c>
      <c r="AL22" s="102">
        <v>2.9734588462466811</v>
      </c>
      <c r="AM22" s="102">
        <f t="shared" ref="AM22" si="470">AVERAGE(AL19:AL22)</f>
        <v>3.0555071440712229</v>
      </c>
      <c r="AN22" s="451">
        <v>0</v>
      </c>
      <c r="AO22" s="452">
        <f t="shared" ref="AO22" si="471">AVERAGE(AN19:AN22)</f>
        <v>0</v>
      </c>
      <c r="AP22" s="448">
        <v>0</v>
      </c>
      <c r="AQ22" s="449">
        <f t="shared" ref="AQ22" si="472">AVERAGE(AP19:AP22)</f>
        <v>0</v>
      </c>
      <c r="AR22" s="448">
        <v>0</v>
      </c>
      <c r="AS22" s="449">
        <f t="shared" ref="AS22" si="473">AVERAGE(AR19:AR22)</f>
        <v>0</v>
      </c>
      <c r="AT22" s="448">
        <v>0</v>
      </c>
      <c r="AU22" s="449">
        <f t="shared" ref="AU22" si="474">AVERAGE(AT19:AT22)</f>
        <v>0</v>
      </c>
      <c r="AV22" s="448">
        <v>0</v>
      </c>
      <c r="AW22" s="450">
        <f t="shared" ref="AW22" si="475">AVERAGE(AV19:AV22)</f>
        <v>0</v>
      </c>
      <c r="AX22" s="67">
        <v>7258.3902687713171</v>
      </c>
      <c r="AY22" s="72">
        <f t="shared" ref="AY22" si="476">AVERAGE(AX19:AX22)</f>
        <v>7348.124050188937</v>
      </c>
      <c r="AZ22" s="67">
        <v>9319.9007229656709</v>
      </c>
      <c r="BA22" s="72">
        <f t="shared" ref="BA22" si="477">AVERAGE(AZ19:AZ22)</f>
        <v>9427.116642593548</v>
      </c>
      <c r="BB22" s="67">
        <v>4465.4814433985039</v>
      </c>
      <c r="BC22" s="72">
        <f t="shared" ref="BC22" si="478">AVERAGE(BB19:BB22)</f>
        <v>4608.6680730117705</v>
      </c>
      <c r="BD22" s="67">
        <v>5759.807448275862</v>
      </c>
      <c r="BE22" s="81">
        <f t="shared" ref="BE22" si="479">AVERAGE(BD19:BD22)</f>
        <v>5706.7873304906443</v>
      </c>
      <c r="BF22" s="100">
        <v>4.0093796923149301E-2</v>
      </c>
      <c r="BG22" s="101">
        <f t="shared" ref="BG22" si="480">AVERAGE(BF19:BF22)</f>
        <v>3.9227115007441554E-2</v>
      </c>
      <c r="BH22" s="100">
        <v>6.8520069034759865E-2</v>
      </c>
      <c r="BI22" s="100">
        <f t="shared" ref="BI22" si="481">AVERAGE(BH19:BH22)</f>
        <v>6.613359450052253E-2</v>
      </c>
      <c r="BJ22" s="100">
        <v>1.7668356263577116E-3</v>
      </c>
      <c r="BK22" s="100">
        <f t="shared" ref="BK22" si="482">AVERAGE(BJ19:BJ22)</f>
        <v>4.0251573618647514E-3</v>
      </c>
      <c r="BL22" s="100">
        <v>1.4712643678160919E-2</v>
      </c>
      <c r="BM22" s="105">
        <f t="shared" ref="BM22" si="483">AVERAGE(BL19:BL22)</f>
        <v>1.5495416527495287E-2</v>
      </c>
      <c r="BN22" s="102">
        <v>44.403808377944337</v>
      </c>
      <c r="BO22" s="103">
        <f t="shared" ref="BO22" si="484">AVERAGE(BN19:BN22)</f>
        <v>45.455404485678343</v>
      </c>
      <c r="BP22" s="102">
        <v>47.490542180193366</v>
      </c>
      <c r="BQ22" s="103">
        <f t="shared" ref="BQ22" si="485">AVERAGE(BP19:BP22)</f>
        <v>49.247800119473013</v>
      </c>
      <c r="BR22" s="102">
        <v>40.703659184166064</v>
      </c>
      <c r="BS22" s="103">
        <f t="shared" ref="BS22" si="486">AVERAGE(BR19:BR22)</f>
        <v>40.911342028099263</v>
      </c>
      <c r="BT22" s="102">
        <v>40.460965517241377</v>
      </c>
      <c r="BU22" s="106">
        <f t="shared" ref="BU22" si="487">AVERAGE(BT19:BT22)</f>
        <v>40.57794385663631</v>
      </c>
    </row>
    <row r="23" spans="1:73" x14ac:dyDescent="0.25">
      <c r="A23" s="104">
        <f t="shared" si="24"/>
        <v>45282</v>
      </c>
      <c r="B23" s="67">
        <v>39.427102490427224</v>
      </c>
      <c r="C23" s="72">
        <f t="shared" si="25"/>
        <v>39.706792723208018</v>
      </c>
      <c r="D23" s="67">
        <v>42.339429370285046</v>
      </c>
      <c r="E23" s="72">
        <f t="shared" si="25"/>
        <v>42.626966302570636</v>
      </c>
      <c r="F23" s="67">
        <v>35.97172438980391</v>
      </c>
      <c r="G23" s="72">
        <f t="shared" ref="G23" si="488">AVERAGE(F20:F23)</f>
        <v>36.080768927378415</v>
      </c>
      <c r="H23" s="102">
        <v>31.854611690677263</v>
      </c>
      <c r="I23" s="106">
        <f t="shared" ref="I23" si="489">AVERAGE(H20:H23)</f>
        <v>32.203838899782873</v>
      </c>
      <c r="J23" s="100">
        <v>6.8396509701599162E-2</v>
      </c>
      <c r="K23" s="101">
        <f t="shared" ref="K23" si="490">AVERAGE(J20:J23)</f>
        <v>6.9012519177043749E-2</v>
      </c>
      <c r="L23" s="100">
        <v>7.3731933460013888E-2</v>
      </c>
      <c r="M23" s="101">
        <f t="shared" ref="M23:O23" si="491">AVERAGE(L20:L23)</f>
        <v>7.8511896941458686E-2</v>
      </c>
      <c r="N23" s="100">
        <v>4.9546120573960573E-2</v>
      </c>
      <c r="O23" s="101">
        <f t="shared" si="491"/>
        <v>4.6966425438042338E-2</v>
      </c>
      <c r="P23" s="100">
        <v>0.29069382348070871</v>
      </c>
      <c r="Q23" s="105">
        <f t="shared" ref="Q23" si="492">AVERAGE(P20:P23)</f>
        <v>0.2781793658471603</v>
      </c>
      <c r="R23" s="100">
        <v>0.14433367157704566</v>
      </c>
      <c r="S23" s="101">
        <f t="shared" ref="S23" si="493">AVERAGE(R20:R23)</f>
        <v>0.13924739181049053</v>
      </c>
      <c r="T23" s="100">
        <v>0.13249784939872303</v>
      </c>
      <c r="U23" s="101">
        <f t="shared" ref="U23" si="494">AVERAGE(T20:T23)</f>
        <v>0.14307786892917959</v>
      </c>
      <c r="V23" s="100">
        <v>0.10569352676738716</v>
      </c>
      <c r="W23" s="101">
        <f t="shared" ref="W23" si="495">AVERAGE(V20:V23)</f>
        <v>8.6610894896426732E-2</v>
      </c>
      <c r="X23" s="100">
        <v>0.31621249347955327</v>
      </c>
      <c r="Y23" s="105">
        <f t="shared" ref="Y23" si="496">AVERAGE(X20:X23)</f>
        <v>0.30504872373133596</v>
      </c>
      <c r="Z23" s="67">
        <v>7439.6583651575847</v>
      </c>
      <c r="AA23" s="72">
        <f t="shared" ref="AA23" si="497">AVERAGE(Z20:Z23)</f>
        <v>7390.6086972801022</v>
      </c>
      <c r="AB23" s="67">
        <v>6971.8784599523988</v>
      </c>
      <c r="AC23" s="72">
        <f t="shared" ref="AC23" si="498">AVERAGE(AB20:AB23)</f>
        <v>6812.2986258142064</v>
      </c>
      <c r="AD23" s="67">
        <v>8642.3352327479679</v>
      </c>
      <c r="AE23" s="72">
        <f t="shared" ref="AE23" si="499">AVERAGE(AD20:AD23)</f>
        <v>8675.5778410223029</v>
      </c>
      <c r="AF23" s="446">
        <v>4.1257849782165915E-3</v>
      </c>
      <c r="AG23" s="447">
        <f t="shared" ref="AG23" si="500">AVERAGE(AF20:AF23)</f>
        <v>3.8050758383349126E-3</v>
      </c>
      <c r="AH23" s="102">
        <v>4.4588172049972519</v>
      </c>
      <c r="AI23" s="103">
        <f t="shared" ref="AI23" si="501">AVERAGE(AH20:AH23)</f>
        <v>4.680412601411911</v>
      </c>
      <c r="AJ23" s="102">
        <v>5.9851718026770531</v>
      </c>
      <c r="AK23" s="102">
        <f t="shared" ref="AK23" si="502">AVERAGE(AJ20:AJ23)</f>
        <v>6.1559621189525089</v>
      </c>
      <c r="AL23" s="102">
        <v>2.8635501599468474</v>
      </c>
      <c r="AM23" s="102">
        <f t="shared" ref="AM23" si="503">AVERAGE(AL20:AL23)</f>
        <v>3.0706751477287542</v>
      </c>
      <c r="AN23" s="451">
        <v>0</v>
      </c>
      <c r="AO23" s="452">
        <f t="shared" ref="AO23" si="504">AVERAGE(AN20:AN23)</f>
        <v>0</v>
      </c>
      <c r="AP23" s="448">
        <v>0</v>
      </c>
      <c r="AQ23" s="449">
        <f t="shared" ref="AQ23" si="505">AVERAGE(AP20:AP23)</f>
        <v>0</v>
      </c>
      <c r="AR23" s="448">
        <v>0</v>
      </c>
      <c r="AS23" s="449">
        <f t="shared" ref="AS23" si="506">AVERAGE(AR20:AR23)</f>
        <v>0</v>
      </c>
      <c r="AT23" s="448">
        <v>0</v>
      </c>
      <c r="AU23" s="449">
        <f t="shared" ref="AU23" si="507">AVERAGE(AT20:AT23)</f>
        <v>0</v>
      </c>
      <c r="AV23" s="448">
        <v>0</v>
      </c>
      <c r="AW23" s="450">
        <f t="shared" ref="AW23" si="508">AVERAGE(AV20:AV23)</f>
        <v>0</v>
      </c>
      <c r="AX23" s="67">
        <v>7032.6210776708258</v>
      </c>
      <c r="AY23" s="72">
        <f t="shared" ref="AY23" si="509">AVERAGE(AX20:AX23)</f>
        <v>7223.9625322450584</v>
      </c>
      <c r="AZ23" s="67">
        <v>8907.2203437101634</v>
      </c>
      <c r="BA23" s="72">
        <f t="shared" ref="BA23" si="510">AVERAGE(AZ20:AZ23)</f>
        <v>9198.0478108607931</v>
      </c>
      <c r="BB23" s="67">
        <v>4716.9144031364567</v>
      </c>
      <c r="BC23" s="72">
        <f t="shared" ref="BC23" si="511">AVERAGE(BB20:BB23)</f>
        <v>4726.7912725296719</v>
      </c>
      <c r="BD23" s="67">
        <v>5801.4503229011425</v>
      </c>
      <c r="BE23" s="81">
        <f t="shared" ref="BE23" si="512">AVERAGE(BD20:BD23)</f>
        <v>5736.3423532902225</v>
      </c>
      <c r="BF23" s="100">
        <v>3.2765989423823194E-2</v>
      </c>
      <c r="BG23" s="101">
        <f t="shared" ref="BG23" si="513">AVERAGE(BF20:BF23)</f>
        <v>3.6375596902138867E-2</v>
      </c>
      <c r="BH23" s="100">
        <v>5.4318925552578369E-2</v>
      </c>
      <c r="BI23" s="100">
        <f t="shared" ref="BI23" si="514">AVERAGE(BH20:BH23)</f>
        <v>6.2135658292168099E-2</v>
      </c>
      <c r="BJ23" s="100">
        <v>6.4418757122804886E-3</v>
      </c>
      <c r="BK23" s="100">
        <f t="shared" ref="BK23" si="515">AVERAGE(BJ20:BJ23)</f>
        <v>3.8107991997804666E-3</v>
      </c>
      <c r="BL23" s="100">
        <v>1.7386984600099353E-2</v>
      </c>
      <c r="BM23" s="105">
        <f t="shared" ref="BM23" si="516">AVERAGE(BL20:BL23)</f>
        <v>1.5750584891569407E-2</v>
      </c>
      <c r="BN23" s="102">
        <v>45.212890127335449</v>
      </c>
      <c r="BO23" s="103">
        <f t="shared" ref="BO23" si="517">AVERAGE(BN20:BN23)</f>
        <v>45.195217282182504</v>
      </c>
      <c r="BP23" s="102">
        <v>49.988188574129786</v>
      </c>
      <c r="BQ23" s="103">
        <f t="shared" ref="BQ23" si="518">AVERAGE(BP20:BP23)</f>
        <v>48.996856282815003</v>
      </c>
      <c r="BR23" s="102">
        <v>39.894399880314893</v>
      </c>
      <c r="BS23" s="103">
        <f t="shared" ref="BS23" si="519">AVERAGE(BR20:BR23)</f>
        <v>40.889976473326634</v>
      </c>
      <c r="BT23" s="102">
        <v>40.03891372743832</v>
      </c>
      <c r="BU23" s="106">
        <f t="shared" ref="BU23" si="520">AVERAGE(BT20:BT23)</f>
        <v>40.331764785737519</v>
      </c>
    </row>
    <row r="24" spans="1:73" x14ac:dyDescent="0.25">
      <c r="A24" s="104">
        <f t="shared" si="24"/>
        <v>45289</v>
      </c>
      <c r="B24" s="67">
        <v>39.340167590617476</v>
      </c>
      <c r="C24" s="72">
        <f t="shared" si="25"/>
        <v>39.486914582842012</v>
      </c>
      <c r="D24" s="67">
        <v>41.423195426983362</v>
      </c>
      <c r="E24" s="72">
        <f t="shared" si="25"/>
        <v>42.190298102182076</v>
      </c>
      <c r="F24" s="67">
        <v>36.03101868422938</v>
      </c>
      <c r="G24" s="72">
        <f t="shared" ref="G24" si="521">AVERAGE(F21:F24)</f>
        <v>36.026504914897131</v>
      </c>
      <c r="H24" s="102">
        <v>31.17313589110762</v>
      </c>
      <c r="I24" s="106">
        <f t="shared" ref="I24" si="522">AVERAGE(H21:H24)</f>
        <v>31.888843049823048</v>
      </c>
      <c r="J24" s="100">
        <v>7.1883387471680021E-2</v>
      </c>
      <c r="K24" s="101">
        <f t="shared" ref="K24" si="523">AVERAGE(J21:J24)</f>
        <v>7.0454386251711104E-2</v>
      </c>
      <c r="L24" s="100">
        <v>8.0806123436856697E-2</v>
      </c>
      <c r="M24" s="101">
        <f t="shared" ref="M24:O24" si="524">AVERAGE(L21:L24)</f>
        <v>7.8678306686175425E-2</v>
      </c>
      <c r="N24" s="100">
        <v>3.6437826616078479E-2</v>
      </c>
      <c r="O24" s="101">
        <f t="shared" si="524"/>
        <v>4.6345804867007706E-2</v>
      </c>
      <c r="P24" s="100">
        <v>0.3065589709071872</v>
      </c>
      <c r="Q24" s="105">
        <f t="shared" ref="Q24" si="525">AVERAGE(P21:P24)</f>
        <v>0.28909151519419768</v>
      </c>
      <c r="R24" s="100">
        <v>0.14637014846554411</v>
      </c>
      <c r="S24" s="101">
        <f t="shared" ref="S24" si="526">AVERAGE(R21:R24)</f>
        <v>0.14214985856531343</v>
      </c>
      <c r="T24" s="100">
        <v>0.13690021891688459</v>
      </c>
      <c r="U24" s="101">
        <f t="shared" ref="U24" si="527">AVERAGE(T21:T24)</f>
        <v>0.13965759137903699</v>
      </c>
      <c r="V24" s="100">
        <v>7.0425267086753743E-2</v>
      </c>
      <c r="W24" s="101">
        <f t="shared" ref="W24" si="528">AVERAGE(V21:V24)</f>
        <v>8.5978619018242608E-2</v>
      </c>
      <c r="X24" s="100">
        <v>0.30811704165961529</v>
      </c>
      <c r="Y24" s="105">
        <f t="shared" ref="Y24" si="529">AVERAGE(X21:X24)</f>
        <v>0.30964978288891731</v>
      </c>
      <c r="Z24" s="67">
        <v>7142.5428752371126</v>
      </c>
      <c r="AA24" s="72">
        <f t="shared" ref="AA24" si="530">AVERAGE(Z21:Z24)</f>
        <v>7329.9868882902992</v>
      </c>
      <c r="AB24" s="67">
        <v>6848.8485612205441</v>
      </c>
      <c r="AC24" s="72">
        <f t="shared" ref="AC24" si="531">AVERAGE(AB21:AB24)</f>
        <v>6817.0766785344649</v>
      </c>
      <c r="AD24" s="67">
        <v>8570.3829909084398</v>
      </c>
      <c r="AE24" s="72">
        <f t="shared" ref="AE24" si="532">AVERAGE(AD21:AD24)</f>
        <v>8663.5643811271439</v>
      </c>
      <c r="AF24" s="446">
        <v>3.4888428702340847E-3</v>
      </c>
      <c r="AG24" s="447">
        <f t="shared" ref="AG24" si="533">AVERAGE(AF21:AF24)</f>
        <v>3.7581241354606768E-3</v>
      </c>
      <c r="AH24" s="102">
        <v>4.7869029306294486</v>
      </c>
      <c r="AI24" s="103">
        <f t="shared" ref="AI24" si="534">AVERAGE(AH21:AH24)</f>
        <v>4.6563395846386655</v>
      </c>
      <c r="AJ24" s="102">
        <v>5.7704486000640323</v>
      </c>
      <c r="AK24" s="102">
        <f t="shared" ref="AK24" si="535">AVERAGE(AJ21:AJ24)</f>
        <v>6.0566474335122811</v>
      </c>
      <c r="AL24" s="102">
        <v>3.5920037225284593</v>
      </c>
      <c r="AM24" s="102">
        <f t="shared" ref="AM24" si="536">AVERAGE(AL21:AL24)</f>
        <v>3.1324807360864702</v>
      </c>
      <c r="AN24" s="451">
        <v>0</v>
      </c>
      <c r="AO24" s="452">
        <f t="shared" ref="AO24" si="537">AVERAGE(AN21:AN24)</f>
        <v>0</v>
      </c>
      <c r="AP24" s="448">
        <v>0</v>
      </c>
      <c r="AQ24" s="449">
        <f t="shared" ref="AQ24" si="538">AVERAGE(AP21:AP24)</f>
        <v>0</v>
      </c>
      <c r="AR24" s="448">
        <v>0</v>
      </c>
      <c r="AS24" s="449">
        <f t="shared" ref="AS24" si="539">AVERAGE(AR21:AR24)</f>
        <v>0</v>
      </c>
      <c r="AT24" s="448">
        <v>0</v>
      </c>
      <c r="AU24" s="449">
        <f t="shared" ref="AU24" si="540">AVERAGE(AT21:AT24)</f>
        <v>0</v>
      </c>
      <c r="AV24" s="448">
        <v>0</v>
      </c>
      <c r="AW24" s="450">
        <f t="shared" ref="AW24" si="541">AVERAGE(AV21:AV24)</f>
        <v>0</v>
      </c>
      <c r="AX24" s="67">
        <v>7583.16800176992</v>
      </c>
      <c r="AY24" s="72">
        <f t="shared" ref="AY24" si="542">AVERAGE(AX21:AX24)</f>
        <v>7241.9210801422159</v>
      </c>
      <c r="AZ24" s="67">
        <v>9204.3483578881387</v>
      </c>
      <c r="BA24" s="72">
        <f t="shared" ref="BA24" si="543">AVERAGE(AZ21:AZ24)</f>
        <v>9200.3523087613794</v>
      </c>
      <c r="BB24" s="67">
        <v>4782.0306392726761</v>
      </c>
      <c r="BC24" s="72">
        <f t="shared" ref="BC24" si="544">AVERAGE(BB21:BB24)</f>
        <v>4619.0691380213666</v>
      </c>
      <c r="BD24" s="67">
        <v>6244.894024381123</v>
      </c>
      <c r="BE24" s="81">
        <f t="shared" ref="BE24" si="545">AVERAGE(BD21:BD24)</f>
        <v>5869.2010000203954</v>
      </c>
      <c r="BF24" s="100">
        <v>4.10030496275312E-2</v>
      </c>
      <c r="BG24" s="101">
        <f t="shared" ref="BG24" si="546">AVERAGE(BF21:BF24)</f>
        <v>3.7484614792731075E-2</v>
      </c>
      <c r="BH24" s="100">
        <v>6.5168103867613E-2</v>
      </c>
      <c r="BI24" s="100">
        <f t="shared" ref="BI24" si="547">AVERAGE(BH21:BH24)</f>
        <v>6.3920787383809421E-2</v>
      </c>
      <c r="BJ24" s="100">
        <v>0</v>
      </c>
      <c r="BK24" s="100">
        <f t="shared" ref="BK24" si="548">AVERAGE(BJ21:BJ24)</f>
        <v>2.0521778346595499E-3</v>
      </c>
      <c r="BL24" s="100">
        <v>1.7126617306110238E-2</v>
      </c>
      <c r="BM24" s="105">
        <f t="shared" ref="BM24" si="549">AVERAGE(BL21:BL24)</f>
        <v>1.5826758527131966E-2</v>
      </c>
      <c r="BN24" s="102">
        <v>45.198905269459758</v>
      </c>
      <c r="BO24" s="103">
        <f t="shared" ref="BO24" si="550">AVERAGE(BN21:BN24)</f>
        <v>45.191881899695858</v>
      </c>
      <c r="BP24" s="102">
        <v>48.479624067785338</v>
      </c>
      <c r="BQ24" s="103">
        <f t="shared" ref="BQ24" si="551">AVERAGE(BP21:BP24)</f>
        <v>48.92578185772922</v>
      </c>
      <c r="BR24" s="102">
        <v>40.423709642780466</v>
      </c>
      <c r="BS24" s="103">
        <f t="shared" ref="BS24" si="552">AVERAGE(BR21:BR24)</f>
        <v>40.8135070849101</v>
      </c>
      <c r="BT24" s="102">
        <v>39.054745344402065</v>
      </c>
      <c r="BU24" s="106">
        <f t="shared" ref="BU24" si="553">AVERAGE(BT21:BT24)</f>
        <v>40.002930546636804</v>
      </c>
    </row>
    <row r="25" spans="1:73" x14ac:dyDescent="0.25">
      <c r="A25" s="104">
        <f t="shared" si="24"/>
        <v>45296</v>
      </c>
      <c r="B25" s="67">
        <v>39.734288952905693</v>
      </c>
      <c r="C25" s="72">
        <f t="shared" si="25"/>
        <v>39.603612491919968</v>
      </c>
      <c r="D25" s="67">
        <v>41.809375238009132</v>
      </c>
      <c r="E25" s="72">
        <f t="shared" si="25"/>
        <v>42.071348692303815</v>
      </c>
      <c r="F25" s="67">
        <v>37.265676453164112</v>
      </c>
      <c r="G25" s="72">
        <f t="shared" ref="G25" si="554">AVERAGE(F22:F25)</f>
        <v>36.368390182306229</v>
      </c>
      <c r="H25" s="102">
        <v>31.312623985572589</v>
      </c>
      <c r="I25" s="106">
        <f t="shared" ref="I25" si="555">AVERAGE(H22:H25)</f>
        <v>31.682633121724425</v>
      </c>
      <c r="J25" s="100">
        <v>5.747068920205043E-2</v>
      </c>
      <c r="K25" s="101">
        <f t="shared" ref="K25" si="556">AVERAGE(J22:J25)</f>
        <v>6.6774160466961746E-2</v>
      </c>
      <c r="L25" s="100">
        <v>7.3244045353491369E-2</v>
      </c>
      <c r="M25" s="101">
        <f t="shared" ref="M25:O25" si="557">AVERAGE(L22:L25)</f>
        <v>7.7129897518727855E-2</v>
      </c>
      <c r="N25" s="100">
        <v>2.3488661290408653E-2</v>
      </c>
      <c r="O25" s="101">
        <f t="shared" si="557"/>
        <v>3.8623281253590082E-2</v>
      </c>
      <c r="P25" s="100">
        <v>0.31154192966636607</v>
      </c>
      <c r="Q25" s="105">
        <f t="shared" ref="Q25" si="558">AVERAGE(P22:P25)</f>
        <v>0.29646304882965746</v>
      </c>
      <c r="R25" s="100">
        <v>0.13035757872752221</v>
      </c>
      <c r="S25" s="101">
        <f t="shared" ref="S25" si="559">AVERAGE(R22:R25)</f>
        <v>0.13931373117101042</v>
      </c>
      <c r="T25" s="100">
        <v>0.134812423961398</v>
      </c>
      <c r="U25" s="101">
        <f t="shared" ref="U25" si="560">AVERAGE(T22:T25)</f>
        <v>0.1381722222496308</v>
      </c>
      <c r="V25" s="100">
        <v>4.8534781540312585E-2</v>
      </c>
      <c r="W25" s="101">
        <f t="shared" ref="W25" si="561">AVERAGE(V22:V25)</f>
        <v>7.4688297368886672E-2</v>
      </c>
      <c r="X25" s="100">
        <v>0.34179411875767457</v>
      </c>
      <c r="Y25" s="105">
        <f t="shared" ref="Y25" si="562">AVERAGE(X22:X25)</f>
        <v>0.31689345444451034</v>
      </c>
      <c r="Z25" s="67">
        <v>7307.7510265611099</v>
      </c>
      <c r="AA25" s="72">
        <f t="shared" ref="AA25" si="563">AVERAGE(Z22:Z25)</f>
        <v>7317.8009273491234</v>
      </c>
      <c r="AB25" s="67">
        <v>6882.2447112349155</v>
      </c>
      <c r="AC25" s="72">
        <f t="shared" ref="AC25" si="564">AVERAGE(AB22:AB25)</f>
        <v>6862.9979909465073</v>
      </c>
      <c r="AD25" s="67">
        <v>8485.4581116205063</v>
      </c>
      <c r="AE25" s="72">
        <f t="shared" ref="AE25" si="565">AVERAGE(AD22:AD25)</f>
        <v>8623.9345581132184</v>
      </c>
      <c r="AF25" s="446">
        <v>3.5853521263570767E-3</v>
      </c>
      <c r="AG25" s="447">
        <f t="shared" ref="AG25" si="566">AVERAGE(AF22:AF25)</f>
        <v>3.7186893550306731E-3</v>
      </c>
      <c r="AH25" s="102">
        <v>4.6006359333153242</v>
      </c>
      <c r="AI25" s="103">
        <f t="shared" ref="AI25" si="567">AVERAGE(AH22:AH25)</f>
        <v>4.6342260393645152</v>
      </c>
      <c r="AJ25" s="102">
        <v>5.536945438040271</v>
      </c>
      <c r="AK25" s="102">
        <f t="shared" ref="AK25" si="568">AVERAGE(AJ22:AJ25)</f>
        <v>5.8604473057930448</v>
      </c>
      <c r="AL25" s="102">
        <v>3.6703795225413227</v>
      </c>
      <c r="AM25" s="102">
        <f t="shared" ref="AM25" si="569">AVERAGE(AL22:AL25)</f>
        <v>3.2748480628158276</v>
      </c>
      <c r="AN25" s="451">
        <v>0</v>
      </c>
      <c r="AO25" s="452">
        <f t="shared" ref="AO25" si="570">AVERAGE(AN22:AN25)</f>
        <v>0</v>
      </c>
      <c r="AP25" s="448">
        <v>0</v>
      </c>
      <c r="AQ25" s="449">
        <f t="shared" ref="AQ25" si="571">AVERAGE(AP22:AP25)</f>
        <v>0</v>
      </c>
      <c r="AR25" s="448">
        <v>0</v>
      </c>
      <c r="AS25" s="449">
        <f t="shared" ref="AS25" si="572">AVERAGE(AR22:AR25)</f>
        <v>0</v>
      </c>
      <c r="AT25" s="448">
        <v>0</v>
      </c>
      <c r="AU25" s="449">
        <f t="shared" ref="AU25" si="573">AVERAGE(AT22:AT25)</f>
        <v>0</v>
      </c>
      <c r="AV25" s="448">
        <v>0</v>
      </c>
      <c r="AW25" s="450">
        <f t="shared" ref="AW25" si="574">AVERAGE(AV22:AV25)</f>
        <v>0</v>
      </c>
      <c r="AX25" s="67">
        <v>6874.9915263800367</v>
      </c>
      <c r="AY25" s="72">
        <f t="shared" ref="AY25" si="575">AVERAGE(AX22:AX25)</f>
        <v>7187.2927186480247</v>
      </c>
      <c r="AZ25" s="67">
        <v>8414.2656191649839</v>
      </c>
      <c r="BA25" s="72">
        <f t="shared" ref="BA25" si="576">AVERAGE(AZ22:AZ25)</f>
        <v>8961.4337609322392</v>
      </c>
      <c r="BB25" s="67">
        <v>4819.8727097087531</v>
      </c>
      <c r="BC25" s="72">
        <f t="shared" ref="BC25" si="577">AVERAGE(BB22:BB25)</f>
        <v>4696.0747988790972</v>
      </c>
      <c r="BD25" s="67">
        <v>5822.8623083859329</v>
      </c>
      <c r="BE25" s="81">
        <f t="shared" ref="BE25" si="578">AVERAGE(BD22:BD25)</f>
        <v>5907.253525986016</v>
      </c>
      <c r="BF25" s="100">
        <v>3.3225623033538619E-2</v>
      </c>
      <c r="BG25" s="101">
        <f t="shared" ref="BG25" si="579">AVERAGE(BF22:BF25)</f>
        <v>3.677211475201058E-2</v>
      </c>
      <c r="BH25" s="100">
        <v>5.7529868352406276E-2</v>
      </c>
      <c r="BI25" s="100">
        <f t="shared" ref="BI25" si="580">AVERAGE(BH22:BH25)</f>
        <v>6.1384241701839377E-2</v>
      </c>
      <c r="BJ25" s="100">
        <v>0</v>
      </c>
      <c r="BK25" s="100">
        <f t="shared" ref="BK25" si="581">AVERAGE(BJ22:BJ25)</f>
        <v>2.0521778346595499E-3</v>
      </c>
      <c r="BL25" s="100">
        <v>1.568981064021641E-2</v>
      </c>
      <c r="BM25" s="105">
        <f t="shared" ref="BM25" si="582">AVERAGE(BL22:BL25)</f>
        <v>1.622901405614673E-2</v>
      </c>
      <c r="BN25" s="102">
        <v>44.616825308267479</v>
      </c>
      <c r="BO25" s="103">
        <f t="shared" ref="BO25" si="583">AVERAGE(BN22:BN25)</f>
        <v>44.858107270751759</v>
      </c>
      <c r="BP25" s="102">
        <v>48.301822540411841</v>
      </c>
      <c r="BQ25" s="103">
        <f t="shared" ref="BQ25" si="584">AVERAGE(BP22:BP25)</f>
        <v>48.565044340630088</v>
      </c>
      <c r="BR25" s="102">
        <v>40.183927799452405</v>
      </c>
      <c r="BS25" s="103">
        <f t="shared" ref="BS25" si="585">AVERAGE(BR22:BR25)</f>
        <v>40.301424126678455</v>
      </c>
      <c r="BT25" s="102">
        <v>39.662578899909832</v>
      </c>
      <c r="BU25" s="106">
        <f t="shared" ref="BU25" si="586">AVERAGE(BT22:BT25)</f>
        <v>39.8043008722479</v>
      </c>
    </row>
    <row r="26" spans="1:73" x14ac:dyDescent="0.25">
      <c r="A26" s="104">
        <f t="shared" si="24"/>
        <v>45303</v>
      </c>
      <c r="B26" s="67">
        <v>39.66820176659224</v>
      </c>
      <c r="C26" s="72">
        <f t="shared" si="25"/>
        <v>39.542440200135658</v>
      </c>
      <c r="D26" s="67">
        <v>42.073437527241062</v>
      </c>
      <c r="E26" s="72">
        <f t="shared" si="25"/>
        <v>41.911359390629649</v>
      </c>
      <c r="F26" s="67">
        <v>36.570946238420909</v>
      </c>
      <c r="G26" s="72">
        <f t="shared" ref="G26" si="587">AVERAGE(F23:F26)</f>
        <v>36.459841441404578</v>
      </c>
      <c r="H26" s="102">
        <v>32.17016402455787</v>
      </c>
      <c r="I26" s="106">
        <f t="shared" ref="I26" si="588">AVERAGE(H23:H26)</f>
        <v>31.627633897978832</v>
      </c>
      <c r="J26" s="100">
        <v>5.9568300062541157E-2</v>
      </c>
      <c r="K26" s="101">
        <f t="shared" ref="K26" si="589">AVERAGE(J23:J26)</f>
        <v>6.4329721609467691E-2</v>
      </c>
      <c r="L26" s="100">
        <v>7.0200945011042265E-2</v>
      </c>
      <c r="M26" s="101">
        <f t="shared" ref="M26:O26" si="590">AVERAGE(L23:L26)</f>
        <v>7.4495761815351058E-2</v>
      </c>
      <c r="N26" s="100">
        <v>3.5196567877721026E-2</v>
      </c>
      <c r="O26" s="101">
        <f t="shared" si="590"/>
        <v>3.6167294089542182E-2</v>
      </c>
      <c r="P26" s="100">
        <v>0.28232383395949784</v>
      </c>
      <c r="Q26" s="105">
        <f t="shared" ref="Q26" si="591">AVERAGE(P23:P26)</f>
        <v>0.29777963950343994</v>
      </c>
      <c r="R26" s="100">
        <v>0.12703922445792068</v>
      </c>
      <c r="S26" s="101">
        <f t="shared" ref="S26" si="592">AVERAGE(R23:R26)</f>
        <v>0.13702515580700816</v>
      </c>
      <c r="T26" s="100">
        <v>0.12088230045563442</v>
      </c>
      <c r="U26" s="101">
        <f t="shared" ref="U26" si="593">AVERAGE(T23:T26)</f>
        <v>0.13127319818316002</v>
      </c>
      <c r="V26" s="100">
        <v>7.255224611180193E-2</v>
      </c>
      <c r="W26" s="101">
        <f t="shared" ref="W26" si="594">AVERAGE(V23:V26)</f>
        <v>7.4301455376563866E-2</v>
      </c>
      <c r="X26" s="100">
        <v>0.32288984607741283</v>
      </c>
      <c r="Y26" s="105">
        <f t="shared" ref="Y26" si="595">AVERAGE(X23:X26)</f>
        <v>0.32225337499356399</v>
      </c>
      <c r="Z26" s="67">
        <v>7508.492881795748</v>
      </c>
      <c r="AA26" s="72">
        <f t="shared" ref="AA26" si="596">AVERAGE(Z23:Z26)</f>
        <v>7349.6112871878886</v>
      </c>
      <c r="AB26" s="67">
        <v>6919.7779739555363</v>
      </c>
      <c r="AC26" s="72">
        <f t="shared" ref="AC26" si="597">AVERAGE(AB23:AB26)</f>
        <v>6905.6874265908491</v>
      </c>
      <c r="AD26" s="67">
        <v>8852.3932415663912</v>
      </c>
      <c r="AE26" s="72">
        <f t="shared" ref="AE26" si="598">AVERAGE(AD23:AD26)</f>
        <v>8637.6423942108268</v>
      </c>
      <c r="AF26" s="446">
        <v>3.5805270610281318E-3</v>
      </c>
      <c r="AG26" s="447">
        <f t="shared" ref="AG26" si="599">AVERAGE(AF23:AF26)</f>
        <v>3.6951267589589716E-3</v>
      </c>
      <c r="AH26" s="102">
        <v>4.8378256623902498</v>
      </c>
      <c r="AI26" s="103">
        <f t="shared" ref="AI26" si="600">AVERAGE(AH23:AH26)</f>
        <v>4.6710454328330684</v>
      </c>
      <c r="AJ26" s="102">
        <v>5.8162417572053862</v>
      </c>
      <c r="AK26" s="102">
        <f t="shared" ref="AK26" si="601">AVERAGE(AJ23:AJ26)</f>
        <v>5.7772018994966858</v>
      </c>
      <c r="AL26" s="102">
        <v>3.8232957223520825</v>
      </c>
      <c r="AM26" s="102">
        <f t="shared" ref="AM26" si="602">AVERAGE(AL23:AL26)</f>
        <v>3.487307281842178</v>
      </c>
      <c r="AN26" s="451">
        <v>0</v>
      </c>
      <c r="AO26" s="452">
        <f t="shared" ref="AO26" si="603">AVERAGE(AN23:AN26)</f>
        <v>0</v>
      </c>
      <c r="AP26" s="448">
        <v>0</v>
      </c>
      <c r="AQ26" s="449">
        <f t="shared" ref="AQ26" si="604">AVERAGE(AP23:AP26)</f>
        <v>0</v>
      </c>
      <c r="AR26" s="448">
        <v>0</v>
      </c>
      <c r="AS26" s="449">
        <f t="shared" ref="AS26" si="605">AVERAGE(AR23:AR26)</f>
        <v>0</v>
      </c>
      <c r="AT26" s="448">
        <v>0</v>
      </c>
      <c r="AU26" s="449">
        <f t="shared" ref="AU26" si="606">AVERAGE(AT23:AT26)</f>
        <v>0</v>
      </c>
      <c r="AV26" s="448">
        <v>0</v>
      </c>
      <c r="AW26" s="450">
        <f t="shared" ref="AW26" si="607">AVERAGE(AV23:AV26)</f>
        <v>0</v>
      </c>
      <c r="AX26" s="67">
        <v>7241.6166028577327</v>
      </c>
      <c r="AY26" s="72">
        <f t="shared" ref="AY26" si="608">AVERAGE(AX23:AX26)</f>
        <v>7183.0993021696286</v>
      </c>
      <c r="AZ26" s="67">
        <v>8656.0207869262649</v>
      </c>
      <c r="BA26" s="72">
        <f t="shared" ref="BA26" si="609">AVERAGE(AZ23:AZ26)</f>
        <v>8795.4637769223882</v>
      </c>
      <c r="BB26" s="67">
        <v>5396.8606662241837</v>
      </c>
      <c r="BC26" s="72">
        <f t="shared" ref="BC26" si="610">AVERAGE(BB23:BB26)</f>
        <v>4928.9196045855178</v>
      </c>
      <c r="BD26" s="67">
        <v>5487.7745807752226</v>
      </c>
      <c r="BE26" s="81">
        <f t="shared" ref="BE26" si="611">AVERAGE(BD23:BD26)</f>
        <v>5839.2453091108546</v>
      </c>
      <c r="BF26" s="100">
        <v>3.1696207714653535E-2</v>
      </c>
      <c r="BG26" s="101">
        <f t="shared" ref="BG26" si="612">AVERAGE(BF23:BF26)</f>
        <v>3.4672717449886641E-2</v>
      </c>
      <c r="BH26" s="100">
        <v>5.2771864237281925E-2</v>
      </c>
      <c r="BI26" s="100">
        <f t="shared" ref="BI26" si="613">AVERAGE(BH23:BH26)</f>
        <v>5.7447190502469894E-2</v>
      </c>
      <c r="BJ26" s="100">
        <v>3.5206187054511884E-3</v>
      </c>
      <c r="BK26" s="100">
        <f t="shared" ref="BK26" si="614">AVERAGE(BJ23:BJ26)</f>
        <v>2.4906236044329195E-3</v>
      </c>
      <c r="BL26" s="100">
        <v>1.3470173187940988E-2</v>
      </c>
      <c r="BM26" s="105">
        <f t="shared" ref="BM26" si="615">AVERAGE(BL23:BL26)</f>
        <v>1.5918396433591747E-2</v>
      </c>
      <c r="BN26" s="102">
        <v>44.599904672458393</v>
      </c>
      <c r="BO26" s="103">
        <f t="shared" ref="BO26" si="616">AVERAGE(BN23:BN26)</f>
        <v>44.907131344380268</v>
      </c>
      <c r="BP26" s="102">
        <v>48.943039618108671</v>
      </c>
      <c r="BQ26" s="103">
        <f t="shared" ref="BQ26" si="617">AVERAGE(BP23:BP26)</f>
        <v>48.928168700108913</v>
      </c>
      <c r="BR26" s="102">
        <v>39.206254388749407</v>
      </c>
      <c r="BS26" s="103">
        <f t="shared" ref="BS26" si="618">AVERAGE(BR23:BR26)</f>
        <v>39.927072927824291</v>
      </c>
      <c r="BT26" s="102">
        <v>40.674058462384309</v>
      </c>
      <c r="BU26" s="106">
        <f t="shared" ref="BU26" si="619">AVERAGE(BT23:BT26)</f>
        <v>39.857574108533633</v>
      </c>
    </row>
    <row r="27" spans="1:73" x14ac:dyDescent="0.25">
      <c r="A27" s="104">
        <f t="shared" si="24"/>
        <v>45310</v>
      </c>
      <c r="B27" s="67">
        <v>38.980914725362169</v>
      </c>
      <c r="C27" s="72">
        <f t="shared" si="25"/>
        <v>39.430893258869396</v>
      </c>
      <c r="D27" s="67">
        <v>41.625059217961486</v>
      </c>
      <c r="E27" s="72">
        <f t="shared" si="25"/>
        <v>41.732766852548757</v>
      </c>
      <c r="F27" s="67">
        <v>36.245769907442821</v>
      </c>
      <c r="G27" s="72">
        <f t="shared" ref="G27" si="620">AVERAGE(F24:F27)</f>
        <v>36.528352820814305</v>
      </c>
      <c r="H27" s="102">
        <v>32.38093069847919</v>
      </c>
      <c r="I27" s="106">
        <f t="shared" ref="I27" si="621">AVERAGE(H24:H27)</f>
        <v>31.759213649929318</v>
      </c>
      <c r="J27" s="100">
        <v>6.3191977496729612E-2</v>
      </c>
      <c r="K27" s="101">
        <f t="shared" ref="K27" si="622">AVERAGE(J24:J27)</f>
        <v>6.3028588558250304E-2</v>
      </c>
      <c r="L27" s="100">
        <v>7.686908918643999E-2</v>
      </c>
      <c r="M27" s="101">
        <f t="shared" ref="M27:O27" si="623">AVERAGE(L24:L27)</f>
        <v>7.528005074695758E-2</v>
      </c>
      <c r="N27" s="100">
        <v>4.0205002677273761E-2</v>
      </c>
      <c r="O27" s="101">
        <f t="shared" si="623"/>
        <v>3.3832014615370477E-2</v>
      </c>
      <c r="P27" s="100">
        <v>0.28376286312721977</v>
      </c>
      <c r="Q27" s="105">
        <f t="shared" ref="Q27" si="624">AVERAGE(P24:P27)</f>
        <v>0.29604689941506773</v>
      </c>
      <c r="R27" s="100">
        <v>0.13766650757124582</v>
      </c>
      <c r="S27" s="101">
        <f t="shared" ref="S27" si="625">AVERAGE(R24:R27)</f>
        <v>0.13535836480555818</v>
      </c>
      <c r="T27" s="100">
        <v>0.14493607250425811</v>
      </c>
      <c r="U27" s="101">
        <f t="shared" ref="U27" si="626">AVERAGE(T24:T27)</f>
        <v>0.13438275395954377</v>
      </c>
      <c r="V27" s="100">
        <v>8.3985313430173347E-2</v>
      </c>
      <c r="W27" s="101">
        <f t="shared" ref="W27" si="627">AVERAGE(V24:V27)</f>
        <v>6.8874402042260405E-2</v>
      </c>
      <c r="X27" s="100">
        <v>0.32246204883000962</v>
      </c>
      <c r="Y27" s="105">
        <f t="shared" ref="Y27" si="628">AVERAGE(X24:X27)</f>
        <v>0.32381576383117805</v>
      </c>
      <c r="Z27" s="67">
        <v>7541.4005643220635</v>
      </c>
      <c r="AA27" s="72">
        <f t="shared" ref="AA27" si="629">AVERAGE(Z24:Z27)</f>
        <v>7375.0468369790078</v>
      </c>
      <c r="AB27" s="67">
        <v>6858.416665223639</v>
      </c>
      <c r="AC27" s="72">
        <f t="shared" ref="AC27" si="630">AVERAGE(AB24:AB27)</f>
        <v>6877.3219779086585</v>
      </c>
      <c r="AD27" s="67">
        <v>8718.2755144190305</v>
      </c>
      <c r="AE27" s="72">
        <f t="shared" ref="AE27" si="631">AVERAGE(AD24:AD27)</f>
        <v>8656.6274646285929</v>
      </c>
      <c r="AF27" s="446">
        <v>3.6512588938348053E-3</v>
      </c>
      <c r="AG27" s="447">
        <f t="shared" ref="AG27" si="632">AVERAGE(AF24:AF27)</f>
        <v>3.5764952378635247E-3</v>
      </c>
      <c r="AH27" s="102">
        <v>4.5963199059549069</v>
      </c>
      <c r="AI27" s="103">
        <f t="shared" ref="AI27" si="633">AVERAGE(AH24:AH27)</f>
        <v>4.7054211080724819</v>
      </c>
      <c r="AJ27" s="102">
        <v>5.8295404699894986</v>
      </c>
      <c r="AK27" s="102">
        <f t="shared" ref="AK27" si="634">AVERAGE(AJ24:AJ27)</f>
        <v>5.738294066324797</v>
      </c>
      <c r="AL27" s="102">
        <v>3.5207450470435253</v>
      </c>
      <c r="AM27" s="102">
        <f t="shared" ref="AM27" si="635">AVERAGE(AL24:AL27)</f>
        <v>3.6516060036163474</v>
      </c>
      <c r="AN27" s="451">
        <v>0</v>
      </c>
      <c r="AO27" s="452">
        <f t="shared" ref="AO27" si="636">AVERAGE(AN24:AN27)</f>
        <v>0</v>
      </c>
      <c r="AP27" s="448">
        <v>0</v>
      </c>
      <c r="AQ27" s="449">
        <f t="shared" ref="AQ27" si="637">AVERAGE(AP24:AP27)</f>
        <v>0</v>
      </c>
      <c r="AR27" s="448">
        <v>0</v>
      </c>
      <c r="AS27" s="449">
        <f t="shared" ref="AS27" si="638">AVERAGE(AR24:AR27)</f>
        <v>0</v>
      </c>
      <c r="AT27" s="448">
        <v>0</v>
      </c>
      <c r="AU27" s="449">
        <f t="shared" ref="AU27" si="639">AVERAGE(AT24:AT27)</f>
        <v>0</v>
      </c>
      <c r="AV27" s="448">
        <v>0</v>
      </c>
      <c r="AW27" s="450">
        <f t="shared" ref="AW27" si="640">AVERAGE(AV24:AV27)</f>
        <v>0</v>
      </c>
      <c r="AX27" s="67">
        <v>6863.3009522591774</v>
      </c>
      <c r="AY27" s="72">
        <f t="shared" ref="AY27" si="641">AVERAGE(AX24:AX27)</f>
        <v>7140.7692708167169</v>
      </c>
      <c r="AZ27" s="67">
        <v>8325.4303160743857</v>
      </c>
      <c r="BA27" s="72">
        <f t="shared" ref="BA27" si="642">AVERAGE(AZ24:AZ27)</f>
        <v>8650.0162700134442</v>
      </c>
      <c r="BB27" s="67">
        <v>5338.5812131874864</v>
      </c>
      <c r="BC27" s="72">
        <f t="shared" ref="BC27" si="643">AVERAGE(BB24:BB27)</f>
        <v>5084.3363070982741</v>
      </c>
      <c r="BD27" s="67">
        <v>5577.8899007376376</v>
      </c>
      <c r="BE27" s="81">
        <f t="shared" ref="BE27" si="644">AVERAGE(BD24:BD27)</f>
        <v>5783.3552035699795</v>
      </c>
      <c r="BF27" s="100">
        <v>2.2291430001818588E-2</v>
      </c>
      <c r="BG27" s="101">
        <f t="shared" ref="BG27" si="645">AVERAGE(BF24:BF27)</f>
        <v>3.2054077594385486E-2</v>
      </c>
      <c r="BH27" s="100">
        <v>3.9408348393160639E-2</v>
      </c>
      <c r="BI27" s="100">
        <f t="shared" ref="BI27" si="646">AVERAGE(BH24:BH27)</f>
        <v>5.371954621261546E-2</v>
      </c>
      <c r="BJ27" s="100">
        <v>4.1994951426604444E-3</v>
      </c>
      <c r="BK27" s="100">
        <f t="shared" ref="BK27" si="647">AVERAGE(BJ24:BJ27)</f>
        <v>1.9300284620279082E-3</v>
      </c>
      <c r="BL27" s="100">
        <v>1.3568891722065386E-2</v>
      </c>
      <c r="BM27" s="105">
        <f t="shared" ref="BM27" si="648">AVERAGE(BL24:BL27)</f>
        <v>1.4963873214083255E-2</v>
      </c>
      <c r="BN27" s="102">
        <v>44.062109217137724</v>
      </c>
      <c r="BO27" s="103">
        <f t="shared" ref="BO27" si="649">AVERAGE(BN24:BN27)</f>
        <v>44.61943611683084</v>
      </c>
      <c r="BP27" s="102">
        <v>47.791097152494856</v>
      </c>
      <c r="BQ27" s="103">
        <f t="shared" ref="BQ27" si="650">AVERAGE(BP24:BP27)</f>
        <v>48.378895844700168</v>
      </c>
      <c r="BR27" s="102">
        <v>40.452853208903818</v>
      </c>
      <c r="BS27" s="103">
        <f t="shared" ref="BS27" si="651">AVERAGE(BR24:BR27)</f>
        <v>40.066686259971519</v>
      </c>
      <c r="BT27" s="102">
        <v>40.824515071487113</v>
      </c>
      <c r="BU27" s="106">
        <f t="shared" ref="BU27" si="652">AVERAGE(BT24:BT27)</f>
        <v>40.05397444454583</v>
      </c>
    </row>
    <row r="28" spans="1:73" x14ac:dyDescent="0.25">
      <c r="A28" s="104">
        <f t="shared" si="24"/>
        <v>45317</v>
      </c>
      <c r="B28" s="67">
        <v>39.27434624798039</v>
      </c>
      <c r="C28" s="72">
        <f t="shared" si="25"/>
        <v>39.414437923210123</v>
      </c>
      <c r="D28" s="67">
        <v>41.099294281735666</v>
      </c>
      <c r="E28" s="72">
        <f t="shared" si="25"/>
        <v>41.651791566236838</v>
      </c>
      <c r="F28" s="67">
        <v>36.783956018070626</v>
      </c>
      <c r="G28" s="72">
        <f t="shared" ref="G28" si="653">AVERAGE(F25:F28)</f>
        <v>36.71658715427462</v>
      </c>
      <c r="H28" s="102">
        <v>32.202320711917643</v>
      </c>
      <c r="I28" s="106">
        <f t="shared" ref="I28" si="654">AVERAGE(H25:H28)</f>
        <v>32.016509855131822</v>
      </c>
      <c r="J28" s="100">
        <v>5.6497331023996109E-2</v>
      </c>
      <c r="K28" s="101">
        <f t="shared" ref="K28" si="655">AVERAGE(J25:J28)</f>
        <v>5.9182074446329322E-2</v>
      </c>
      <c r="L28" s="100">
        <v>7.0688002787430024E-2</v>
      </c>
      <c r="M28" s="101">
        <f t="shared" ref="M28:O28" si="656">AVERAGE(L25:L28)</f>
        <v>7.2750520584600908E-2</v>
      </c>
      <c r="N28" s="100">
        <v>2.6929257068824836E-2</v>
      </c>
      <c r="O28" s="101">
        <f t="shared" si="656"/>
        <v>3.1454872228557071E-2</v>
      </c>
      <c r="P28" s="100">
        <v>0.28825684871750129</v>
      </c>
      <c r="Q28" s="105">
        <f t="shared" ref="Q28" si="657">AVERAGE(P25:P28)</f>
        <v>0.29147136886764624</v>
      </c>
      <c r="R28" s="100">
        <v>0.12556437836326706</v>
      </c>
      <c r="S28" s="101">
        <f t="shared" ref="S28" si="658">AVERAGE(R25:R28)</f>
        <v>0.13015692227998893</v>
      </c>
      <c r="T28" s="100">
        <v>0.13158730651319603</v>
      </c>
      <c r="U28" s="101">
        <f t="shared" ref="U28" si="659">AVERAGE(T25:T28)</f>
        <v>0.13305452585862165</v>
      </c>
      <c r="V28" s="100">
        <v>6.055685323271618E-2</v>
      </c>
      <c r="W28" s="101">
        <f t="shared" ref="W28" si="660">AVERAGE(V25:V28)</f>
        <v>6.6407298578751009E-2</v>
      </c>
      <c r="X28" s="100">
        <v>0.31690444831213804</v>
      </c>
      <c r="Y28" s="105">
        <f t="shared" ref="Y28" si="661">AVERAGE(X25:X28)</f>
        <v>0.32601261549430877</v>
      </c>
      <c r="Z28" s="67">
        <v>7409.7200278442651</v>
      </c>
      <c r="AA28" s="72">
        <f t="shared" ref="AA28" si="662">AVERAGE(Z25:Z28)</f>
        <v>7441.8411251307962</v>
      </c>
      <c r="AB28" s="67">
        <v>6886.7858304778529</v>
      </c>
      <c r="AC28" s="72">
        <f t="shared" ref="AC28" si="663">AVERAGE(AB25:AB28)</f>
        <v>6886.8062952229857</v>
      </c>
      <c r="AD28" s="67">
        <v>8629.2611994918734</v>
      </c>
      <c r="AE28" s="72">
        <f t="shared" ref="AE28" si="664">AVERAGE(AD25:AD28)</f>
        <v>8671.347016774449</v>
      </c>
      <c r="AF28" s="446">
        <v>3.5394819594835093E-3</v>
      </c>
      <c r="AG28" s="447">
        <f t="shared" ref="AG28" si="665">AVERAGE(AF25:AF28)</f>
        <v>3.5891550101758807E-3</v>
      </c>
      <c r="AH28" s="102">
        <v>4.6328337225350849</v>
      </c>
      <c r="AI28" s="103">
        <f t="shared" ref="AI28" si="666">AVERAGE(AH25:AH28)</f>
        <v>4.6669038060488912</v>
      </c>
      <c r="AJ28" s="102">
        <v>5.6496239073742558</v>
      </c>
      <c r="AK28" s="102">
        <f t="shared" ref="AK28" si="667">AVERAGE(AJ25:AJ28)</f>
        <v>5.7080878931523529</v>
      </c>
      <c r="AL28" s="102">
        <v>3.4592191272598796</v>
      </c>
      <c r="AM28" s="102">
        <f t="shared" ref="AM28" si="668">AVERAGE(AL25:AL28)</f>
        <v>3.6184098547992023</v>
      </c>
      <c r="AN28" s="451">
        <v>0</v>
      </c>
      <c r="AO28" s="452">
        <f t="shared" ref="AO28" si="669">AVERAGE(AN25:AN28)</f>
        <v>0</v>
      </c>
      <c r="AP28" s="448">
        <v>8.2844835244637705E-2</v>
      </c>
      <c r="AQ28" s="449">
        <f t="shared" ref="AQ28" si="670">AVERAGE(AP25:AP28)</f>
        <v>2.0711208811159426E-2</v>
      </c>
      <c r="AR28" s="448">
        <v>0.144164028705668</v>
      </c>
      <c r="AS28" s="449">
        <f t="shared" ref="AS28" si="671">AVERAGE(AR25:AR28)</f>
        <v>3.6041007176416999E-2</v>
      </c>
      <c r="AT28" s="448">
        <v>0</v>
      </c>
      <c r="AU28" s="449">
        <f t="shared" ref="AU28" si="672">AVERAGE(AT25:AT28)</f>
        <v>0</v>
      </c>
      <c r="AV28" s="448">
        <v>0</v>
      </c>
      <c r="AW28" s="450">
        <f t="shared" ref="AW28" si="673">AVERAGE(AV25:AV28)</f>
        <v>0</v>
      </c>
      <c r="AX28" s="67">
        <v>6921.064387173752</v>
      </c>
      <c r="AY28" s="72">
        <f t="shared" ref="AY28" si="674">AVERAGE(AX25:AX28)</f>
        <v>6975.2433671676745</v>
      </c>
      <c r="AZ28" s="67">
        <v>8365.8367264336612</v>
      </c>
      <c r="BA28" s="72">
        <f t="shared" ref="BA28" si="675">AVERAGE(AZ25:AZ28)</f>
        <v>8440.3883621498244</v>
      </c>
      <c r="BB28" s="67">
        <v>4903.3129548150473</v>
      </c>
      <c r="BC28" s="72">
        <f t="shared" ref="BC28" si="676">AVERAGE(BB25:BB28)</f>
        <v>5114.6568859838681</v>
      </c>
      <c r="BD28" s="67">
        <v>5594.1459605653463</v>
      </c>
      <c r="BE28" s="81">
        <f t="shared" ref="BE28" si="677">AVERAGE(BD25:BD28)</f>
        <v>5620.6681876160355</v>
      </c>
      <c r="BF28" s="100">
        <v>2.5452949797240079E-2</v>
      </c>
      <c r="BG28" s="101">
        <f t="shared" ref="BG28" si="678">AVERAGE(BF25:BF28)</f>
        <v>2.8166552636812708E-2</v>
      </c>
      <c r="BH28" s="100">
        <v>4.0353730432056034E-2</v>
      </c>
      <c r="BI28" s="100">
        <f t="shared" ref="BI28" si="679">AVERAGE(BH25:BH28)</f>
        <v>4.7515952853726215E-2</v>
      </c>
      <c r="BJ28" s="100">
        <v>4.6186073510730494E-3</v>
      </c>
      <c r="BK28" s="100">
        <f t="shared" ref="BK28" si="680">AVERAGE(BJ25:BJ28)</f>
        <v>3.0846802997961708E-3</v>
      </c>
      <c r="BL28" s="100">
        <v>1.5878555225964056E-2</v>
      </c>
      <c r="BM28" s="105">
        <f t="shared" ref="BM28" si="681">AVERAGE(BL25:BL28)</f>
        <v>1.465185769404671E-2</v>
      </c>
      <c r="BN28" s="102">
        <v>44.496725300831571</v>
      </c>
      <c r="BO28" s="103">
        <f t="shared" ref="BO28" si="682">AVERAGE(BN25:BN28)</f>
        <v>44.44389112467379</v>
      </c>
      <c r="BP28" s="102">
        <v>47.202494699935826</v>
      </c>
      <c r="BQ28" s="103">
        <f t="shared" ref="BQ28" si="683">AVERAGE(BP25:BP28)</f>
        <v>48.05961350273779</v>
      </c>
      <c r="BR28" s="102">
        <v>41.15805900712563</v>
      </c>
      <c r="BS28" s="103">
        <f t="shared" ref="BS28" si="684">AVERAGE(BR25:BR28)</f>
        <v>40.250273601057813</v>
      </c>
      <c r="BT28" s="102">
        <v>40.524603036119352</v>
      </c>
      <c r="BU28" s="106">
        <f t="shared" ref="BU28" si="685">AVERAGE(BT25:BT28)</f>
        <v>40.421438867475153</v>
      </c>
    </row>
    <row r="29" spans="1:73" x14ac:dyDescent="0.25">
      <c r="A29" s="104">
        <f t="shared" si="24"/>
        <v>45324</v>
      </c>
      <c r="B29" s="67">
        <v>39.459539983344726</v>
      </c>
      <c r="C29" s="72">
        <f t="shared" si="25"/>
        <v>39.345750680819876</v>
      </c>
      <c r="D29" s="67">
        <v>40.772938990595762</v>
      </c>
      <c r="E29" s="72">
        <f t="shared" si="25"/>
        <v>41.392682504383494</v>
      </c>
      <c r="F29" s="67">
        <v>37.479803636866478</v>
      </c>
      <c r="G29" s="72">
        <f t="shared" ref="G29" si="686">AVERAGE(F26:F29)</f>
        <v>36.770118950200207</v>
      </c>
      <c r="H29" s="102">
        <v>32.041242848061032</v>
      </c>
      <c r="I29" s="106">
        <f t="shared" ref="I29" si="687">AVERAGE(H26:H29)</f>
        <v>32.198664570753934</v>
      </c>
      <c r="J29" s="100">
        <v>5.2544469440435379E-2</v>
      </c>
      <c r="K29" s="101">
        <f t="shared" ref="K29" si="688">AVERAGE(J26:J29)</f>
        <v>5.7950519505925571E-2</v>
      </c>
      <c r="L29" s="100">
        <v>6.4772158449080991E-2</v>
      </c>
      <c r="M29" s="101">
        <f t="shared" ref="M29:O29" si="689">AVERAGE(L26:L29)</f>
        <v>7.0632548858498317E-2</v>
      </c>
      <c r="N29" s="100">
        <v>2.3781373159095617E-2</v>
      </c>
      <c r="O29" s="101">
        <f t="shared" si="689"/>
        <v>3.152805019572881E-2</v>
      </c>
      <c r="P29" s="100">
        <v>0.29108391608391609</v>
      </c>
      <c r="Q29" s="105">
        <f t="shared" ref="Q29" si="690">AVERAGE(P26:P29)</f>
        <v>0.28635686547203371</v>
      </c>
      <c r="R29" s="100">
        <v>0.11287505119417929</v>
      </c>
      <c r="S29" s="101">
        <f t="shared" ref="S29" si="691">AVERAGE(R26:R29)</f>
        <v>0.12578629039665321</v>
      </c>
      <c r="T29" s="100">
        <v>0.11247724249706709</v>
      </c>
      <c r="U29" s="101">
        <f t="shared" ref="U29" si="692">AVERAGE(T26:T29)</f>
        <v>0.12747073049253893</v>
      </c>
      <c r="V29" s="100">
        <v>5.0397862426277695E-2</v>
      </c>
      <c r="W29" s="101">
        <f t="shared" ref="W29" si="693">AVERAGE(V26:V29)</f>
        <v>6.6873068800242297E-2</v>
      </c>
      <c r="X29" s="100">
        <v>0.34216603097954507</v>
      </c>
      <c r="Y29" s="105">
        <f t="shared" ref="Y29" si="694">AVERAGE(X26:X29)</f>
        <v>0.32610559354977636</v>
      </c>
      <c r="Z29" s="67">
        <v>7446.7402039855106</v>
      </c>
      <c r="AA29" s="72">
        <f t="shared" ref="AA29" si="695">AVERAGE(Z26:Z29)</f>
        <v>7476.5884194868968</v>
      </c>
      <c r="AB29" s="67">
        <v>6905.0655718048702</v>
      </c>
      <c r="AC29" s="72">
        <f t="shared" ref="AC29" si="696">AVERAGE(AB26:AB29)</f>
        <v>6892.5115103654744</v>
      </c>
      <c r="AD29" s="67">
        <v>8726.2357394731389</v>
      </c>
      <c r="AE29" s="72">
        <f t="shared" ref="AE29" si="697">AVERAGE(AD26:AD29)</f>
        <v>8731.5414237376081</v>
      </c>
      <c r="AF29" s="446">
        <v>3.203878736609979E-3</v>
      </c>
      <c r="AG29" s="447">
        <f t="shared" ref="AG29" si="698">AVERAGE(AF26:AF29)</f>
        <v>3.4937866627391062E-3</v>
      </c>
      <c r="AH29" s="102">
        <v>4.6673004287848148</v>
      </c>
      <c r="AI29" s="103">
        <f t="shared" ref="AI29" si="699">AVERAGE(AH26:AH29)</f>
        <v>4.6835699299162634</v>
      </c>
      <c r="AJ29" s="102">
        <v>5.3992847871582148</v>
      </c>
      <c r="AK29" s="102">
        <f t="shared" ref="AK29" si="700">AVERAGE(AJ26:AJ29)</f>
        <v>5.6736727304318393</v>
      </c>
      <c r="AL29" s="102">
        <v>3.7225057042107448</v>
      </c>
      <c r="AM29" s="102">
        <f t="shared" ref="AM29" si="701">AVERAGE(AL26:AL29)</f>
        <v>3.6314414002165583</v>
      </c>
      <c r="AN29" s="451">
        <v>0</v>
      </c>
      <c r="AO29" s="452">
        <f t="shared" ref="AO29" si="702">AVERAGE(AN26:AN29)</f>
        <v>0</v>
      </c>
      <c r="AP29" s="448">
        <v>0.19371177357130989</v>
      </c>
      <c r="AQ29" s="449">
        <f t="shared" ref="AQ29" si="703">AVERAGE(AP26:AP29)</f>
        <v>6.9139152203986892E-2</v>
      </c>
      <c r="AR29" s="448">
        <v>0.3197353797354428</v>
      </c>
      <c r="AS29" s="449">
        <f t="shared" ref="AS29" si="704">AVERAGE(AR26:AR29)</f>
        <v>0.11597485211027769</v>
      </c>
      <c r="AT29" s="448">
        <v>0</v>
      </c>
      <c r="AU29" s="449">
        <f t="shared" ref="AU29" si="705">AVERAGE(AT26:AT29)</f>
        <v>0</v>
      </c>
      <c r="AV29" s="448">
        <v>0</v>
      </c>
      <c r="AW29" s="450">
        <f t="shared" ref="AW29" si="706">AVERAGE(AV26:AV29)</f>
        <v>0</v>
      </c>
      <c r="AX29" s="67">
        <v>7432.7513380857217</v>
      </c>
      <c r="AY29" s="72">
        <f t="shared" ref="AY29" si="707">AVERAGE(AX26:AX29)</f>
        <v>7114.6833200940964</v>
      </c>
      <c r="AZ29" s="67">
        <v>8300.8678235303669</v>
      </c>
      <c r="BA29" s="72">
        <f t="shared" ref="BA29" si="708">AVERAGE(AZ26:AZ29)</f>
        <v>8412.0389132411692</v>
      </c>
      <c r="BB29" s="67">
        <v>6131.9722809928771</v>
      </c>
      <c r="BC29" s="72">
        <f t="shared" ref="BC29" si="709">AVERAGE(BB26:BB29)</f>
        <v>5442.6817788048993</v>
      </c>
      <c r="BD29" s="67">
        <v>5565.6972345835984</v>
      </c>
      <c r="BE29" s="81">
        <f t="shared" ref="BE29" si="710">AVERAGE(BD26:BD29)</f>
        <v>5556.3769191654519</v>
      </c>
      <c r="BF29" s="100">
        <v>2.6972167397819408E-2</v>
      </c>
      <c r="BG29" s="101">
        <f t="shared" ref="BG29" si="711">AVERAGE(BF26:BF29)</f>
        <v>2.6603188727882903E-2</v>
      </c>
      <c r="BH29" s="100">
        <v>3.9421551408860896E-2</v>
      </c>
      <c r="BI29" s="100">
        <f t="shared" ref="BI29" si="712">AVERAGE(BH26:BH29)</f>
        <v>4.2988873617839873E-2</v>
      </c>
      <c r="BJ29" s="100">
        <v>7.5917859365276907E-3</v>
      </c>
      <c r="BK29" s="100">
        <f t="shared" ref="BK29" si="713">AVERAGE(BJ26:BJ29)</f>
        <v>4.982626783928093E-3</v>
      </c>
      <c r="BL29" s="100">
        <v>1.3827082008900191E-2</v>
      </c>
      <c r="BM29" s="105">
        <f t="shared" ref="BM29" si="714">AVERAGE(BL26:BL29)</f>
        <v>1.4186175536217656E-2</v>
      </c>
      <c r="BN29" s="102">
        <v>43.683291092365593</v>
      </c>
      <c r="BO29" s="103">
        <f t="shared" ref="BO29" si="715">AVERAGE(BN26:BN29)</f>
        <v>44.210507570698326</v>
      </c>
      <c r="BP29" s="102">
        <v>46.53293118518701</v>
      </c>
      <c r="BQ29" s="103">
        <f t="shared" ref="BQ29" si="716">AVERAGE(BP26:BP29)</f>
        <v>47.617390663931587</v>
      </c>
      <c r="BR29" s="102">
        <v>39.496221392518848</v>
      </c>
      <c r="BS29" s="103">
        <f t="shared" ref="BS29" si="717">AVERAGE(BR26:BR29)</f>
        <v>40.078346999324424</v>
      </c>
      <c r="BT29" s="102">
        <v>40.43444055944056</v>
      </c>
      <c r="BU29" s="106">
        <f t="shared" ref="BU29" si="718">AVERAGE(BT26:BT29)</f>
        <v>40.614404282357832</v>
      </c>
    </row>
    <row r="30" spans="1:73" x14ac:dyDescent="0.25">
      <c r="A30" s="104">
        <f t="shared" si="24"/>
        <v>45331</v>
      </c>
      <c r="B30" s="67">
        <v>39.345088837404845</v>
      </c>
      <c r="C30" s="72">
        <f t="shared" si="25"/>
        <v>39.264972448523032</v>
      </c>
      <c r="D30" s="67">
        <v>40.881210710729583</v>
      </c>
      <c r="E30" s="72">
        <f t="shared" si="25"/>
        <v>41.094625800255621</v>
      </c>
      <c r="F30" s="67">
        <v>37.101731085474682</v>
      </c>
      <c r="G30" s="72">
        <f t="shared" ref="G30" si="719">AVERAGE(F27:F30)</f>
        <v>36.902815161963652</v>
      </c>
      <c r="H30" s="102">
        <v>31.826915627179051</v>
      </c>
      <c r="I30" s="106">
        <f t="shared" ref="I30" si="720">AVERAGE(H27:H30)</f>
        <v>32.112852471409226</v>
      </c>
      <c r="J30" s="100">
        <v>6.5301679825174472E-2</v>
      </c>
      <c r="K30" s="101">
        <f t="shared" ref="K30" si="721">AVERAGE(J27:J30)</f>
        <v>5.9383864446583889E-2</v>
      </c>
      <c r="L30" s="100">
        <v>7.6217684952061299E-2</v>
      </c>
      <c r="M30" s="101">
        <f t="shared" ref="M30:O30" si="722">AVERAGE(L27:L30)</f>
        <v>7.2136733843753076E-2</v>
      </c>
      <c r="N30" s="100">
        <v>4.1429725126891852E-2</v>
      </c>
      <c r="O30" s="101">
        <f t="shared" si="722"/>
        <v>3.308633950802152E-2</v>
      </c>
      <c r="P30" s="100">
        <v>0.29146974509955836</v>
      </c>
      <c r="Q30" s="105">
        <f t="shared" ref="Q30" si="723">AVERAGE(P27:P30)</f>
        <v>0.28864334325704888</v>
      </c>
      <c r="R30" s="100">
        <v>0.14203067349660473</v>
      </c>
      <c r="S30" s="101">
        <f t="shared" ref="S30" si="724">AVERAGE(R27:R30)</f>
        <v>0.12953415265632423</v>
      </c>
      <c r="T30" s="100">
        <v>0.14868307027902433</v>
      </c>
      <c r="U30" s="101">
        <f t="shared" ref="U30" si="725">AVERAGE(T27:T30)</f>
        <v>0.1344209229483864</v>
      </c>
      <c r="V30" s="100">
        <v>8.3703326053999091E-2</v>
      </c>
      <c r="W30" s="101">
        <f t="shared" ref="W30" si="726">AVERAGE(V27:V30)</f>
        <v>6.9660838785791573E-2</v>
      </c>
      <c r="X30" s="100">
        <v>0.32496875231763733</v>
      </c>
      <c r="Y30" s="105">
        <f t="shared" ref="Y30" si="727">AVERAGE(X27:X30)</f>
        <v>0.32662532010983247</v>
      </c>
      <c r="Z30" s="67">
        <v>7400.239688325446</v>
      </c>
      <c r="AA30" s="72">
        <f t="shared" ref="AA30" si="728">AVERAGE(Z27:Z30)</f>
        <v>7449.5251211193208</v>
      </c>
      <c r="AB30" s="67">
        <v>6846.9978015506686</v>
      </c>
      <c r="AC30" s="72">
        <f t="shared" ref="AC30" si="729">AVERAGE(AB27:AB30)</f>
        <v>6874.316467264257</v>
      </c>
      <c r="AD30" s="67">
        <v>8705.1141796696811</v>
      </c>
      <c r="AE30" s="72">
        <f t="shared" ref="AE30" si="730">AVERAGE(AD27:AD30)</f>
        <v>8694.7216582634319</v>
      </c>
      <c r="AF30" s="446">
        <v>2.9966143967614413E-3</v>
      </c>
      <c r="AG30" s="447">
        <f t="shared" ref="AG30" si="731">AVERAGE(AF27:AF30)</f>
        <v>3.3478084966724339E-3</v>
      </c>
      <c r="AH30" s="102">
        <v>4.4652914975885469</v>
      </c>
      <c r="AI30" s="103">
        <f t="shared" ref="AI30" si="732">AVERAGE(AH27:AH30)</f>
        <v>4.5904363887158386</v>
      </c>
      <c r="AJ30" s="102">
        <v>5.3769683320830728</v>
      </c>
      <c r="AK30" s="102">
        <f t="shared" ref="AK30" si="733">AVERAGE(AJ27:AJ30)</f>
        <v>5.5638543741512612</v>
      </c>
      <c r="AL30" s="102">
        <v>3.3190059543984267</v>
      </c>
      <c r="AM30" s="102">
        <f t="shared" ref="AM30" si="734">AVERAGE(AL27:AL30)</f>
        <v>3.5053689582281438</v>
      </c>
      <c r="AN30" s="451">
        <v>0</v>
      </c>
      <c r="AO30" s="452">
        <f t="shared" ref="AO30" si="735">AVERAGE(AN27:AN30)</f>
        <v>0</v>
      </c>
      <c r="AP30" s="448">
        <v>0.21084230420574687</v>
      </c>
      <c r="AQ30" s="449">
        <f t="shared" ref="AQ30" si="736">AVERAGE(AP27:AP30)</f>
        <v>0.12184972825542362</v>
      </c>
      <c r="AR30" s="448">
        <v>0.35511275837207795</v>
      </c>
      <c r="AS30" s="449">
        <f t="shared" ref="AS30" si="737">AVERAGE(AR27:AR30)</f>
        <v>0.20475304170329717</v>
      </c>
      <c r="AT30" s="448">
        <v>0</v>
      </c>
      <c r="AU30" s="449">
        <f t="shared" ref="AU30" si="738">AVERAGE(AT27:AT30)</f>
        <v>0</v>
      </c>
      <c r="AV30" s="448">
        <v>0</v>
      </c>
      <c r="AW30" s="450">
        <f t="shared" ref="AW30" si="739">AVERAGE(AV27:AV30)</f>
        <v>0</v>
      </c>
      <c r="AX30" s="67">
        <v>6448.7852086808516</v>
      </c>
      <c r="AY30" s="72">
        <f t="shared" ref="AY30" si="740">AVERAGE(AX27:AX30)</f>
        <v>6916.4754715498757</v>
      </c>
      <c r="AZ30" s="67">
        <v>7698.6165491845259</v>
      </c>
      <c r="BA30" s="72">
        <f t="shared" ref="BA30" si="741">AVERAGE(AZ27:AZ30)</f>
        <v>8172.6878538057354</v>
      </c>
      <c r="BB30" s="67">
        <v>4561.7942824384982</v>
      </c>
      <c r="BC30" s="72">
        <f t="shared" ref="BC30" si="742">AVERAGE(BB27:BB30)</f>
        <v>5233.9151828584772</v>
      </c>
      <c r="BD30" s="67">
        <v>5514.3590299837297</v>
      </c>
      <c r="BE30" s="81">
        <f t="shared" ref="BE30" si="743">AVERAGE(BD27:BD30)</f>
        <v>5563.0230314675782</v>
      </c>
      <c r="BF30" s="100">
        <v>2.2902577495335995E-2</v>
      </c>
      <c r="BG30" s="101">
        <f t="shared" ref="BG30" si="744">AVERAGE(BF27:BF30)</f>
        <v>2.4404781173053516E-2</v>
      </c>
      <c r="BH30" s="100">
        <v>3.7844113748894258E-2</v>
      </c>
      <c r="BI30" s="100">
        <f t="shared" ref="BI30" si="745">AVERAGE(BH27:BH30)</f>
        <v>3.925693599574296E-2</v>
      </c>
      <c r="BJ30" s="100">
        <v>0</v>
      </c>
      <c r="BK30" s="100">
        <f t="shared" ref="BK30" si="746">AVERAGE(BJ27:BJ30)</f>
        <v>4.1024721075652963E-3</v>
      </c>
      <c r="BL30" s="100">
        <v>1.5340512899976757E-2</v>
      </c>
      <c r="BM30" s="105">
        <f t="shared" ref="BM30" si="747">AVERAGE(BL27:BL30)</f>
        <v>1.4653760464226596E-2</v>
      </c>
      <c r="BN30" s="102">
        <v>44.81761377046557</v>
      </c>
      <c r="BO30" s="103">
        <f t="shared" ref="BO30" si="748">AVERAGE(BN27:BN30)</f>
        <v>44.264934845200116</v>
      </c>
      <c r="BP30" s="102">
        <v>47.777665495895391</v>
      </c>
      <c r="BQ30" s="103">
        <f t="shared" ref="BQ30" si="749">AVERAGE(BP27:BP30)</f>
        <v>47.326047133378268</v>
      </c>
      <c r="BR30" s="102">
        <v>40.770163568119905</v>
      </c>
      <c r="BS30" s="103">
        <f t="shared" ref="BS30" si="750">AVERAGE(BR27:BR30)</f>
        <v>40.469324294167052</v>
      </c>
      <c r="BT30" s="102">
        <v>41.331293096769194</v>
      </c>
      <c r="BU30" s="106">
        <f t="shared" ref="BU30" si="751">AVERAGE(BT27:BT30)</f>
        <v>40.778712940954058</v>
      </c>
    </row>
    <row r="31" spans="1:73" x14ac:dyDescent="0.25">
      <c r="A31" s="104">
        <f t="shared" si="24"/>
        <v>45338</v>
      </c>
      <c r="B31" s="67">
        <v>40.077366614666111</v>
      </c>
      <c r="C31" s="72">
        <f t="shared" si="25"/>
        <v>39.53908542084902</v>
      </c>
      <c r="D31" s="67">
        <v>41.48936590785457</v>
      </c>
      <c r="E31" s="72">
        <f t="shared" si="25"/>
        <v>41.060702472728892</v>
      </c>
      <c r="F31" s="67">
        <v>37.731112492993269</v>
      </c>
      <c r="G31" s="72">
        <f t="shared" ref="G31" si="752">AVERAGE(F28:F31)</f>
        <v>37.274150808351266</v>
      </c>
      <c r="H31" s="102">
        <v>31.642750255965975</v>
      </c>
      <c r="I31" s="106">
        <f t="shared" ref="I31" si="753">AVERAGE(H28:H31)</f>
        <v>31.928307360780924</v>
      </c>
      <c r="J31" s="100">
        <v>5.5246895529488214E-2</v>
      </c>
      <c r="K31" s="101">
        <f t="shared" ref="K31" si="754">AVERAGE(J28:J31)</f>
        <v>5.7397593954773542E-2</v>
      </c>
      <c r="L31" s="100">
        <v>5.869752134480731E-2</v>
      </c>
      <c r="M31" s="101">
        <f t="shared" ref="M31:O31" si="755">AVERAGE(L28:L31)</f>
        <v>6.7593841883344899E-2</v>
      </c>
      <c r="N31" s="100">
        <v>4.2136701233183867E-2</v>
      </c>
      <c r="O31" s="101">
        <f t="shared" si="755"/>
        <v>3.3569264146999039E-2</v>
      </c>
      <c r="P31" s="100">
        <v>0.28676065212254864</v>
      </c>
      <c r="Q31" s="105">
        <f t="shared" ref="Q31" si="756">AVERAGE(P28:P31)</f>
        <v>0.28939279050588107</v>
      </c>
      <c r="R31" s="100">
        <v>0.12213046451425315</v>
      </c>
      <c r="S31" s="101">
        <f t="shared" ref="S31" si="757">AVERAGE(R28:R31)</f>
        <v>0.12565014189207604</v>
      </c>
      <c r="T31" s="100">
        <v>0.10222104934656301</v>
      </c>
      <c r="U31" s="101">
        <f t="shared" ref="U31" si="758">AVERAGE(T28:T31)</f>
        <v>0.12374216715896262</v>
      </c>
      <c r="V31" s="100">
        <v>9.6424220088770898E-2</v>
      </c>
      <c r="W31" s="101">
        <f t="shared" ref="W31" si="759">AVERAGE(V28:V31)</f>
        <v>7.2770565450440958E-2</v>
      </c>
      <c r="X31" s="100">
        <v>0.32413734955781676</v>
      </c>
      <c r="Y31" s="105">
        <f t="shared" ref="Y31" si="760">AVERAGE(X28:X31)</f>
        <v>0.32704414529178427</v>
      </c>
      <c r="Z31" s="67">
        <v>7374.5422500567483</v>
      </c>
      <c r="AA31" s="72">
        <f t="shared" ref="AA31" si="761">AVERAGE(Z28:Z31)</f>
        <v>7407.810542552993</v>
      </c>
      <c r="AB31" s="67">
        <v>6794.4290401598691</v>
      </c>
      <c r="AC31" s="72">
        <f t="shared" ref="AC31" si="762">AVERAGE(AB28:AB31)</f>
        <v>6858.319560998315</v>
      </c>
      <c r="AD31" s="67">
        <v>8781.6485382216979</v>
      </c>
      <c r="AE31" s="72">
        <f t="shared" ref="AE31" si="763">AVERAGE(AD28:AD31)</f>
        <v>8710.5649142140992</v>
      </c>
      <c r="AF31" s="446">
        <v>2.4955253906592044E-3</v>
      </c>
      <c r="AG31" s="447">
        <f t="shared" ref="AG31" si="764">AVERAGE(AF28:AF31)</f>
        <v>3.0588751208785337E-3</v>
      </c>
      <c r="AH31" s="102">
        <v>4.4729576975049321</v>
      </c>
      <c r="AI31" s="103">
        <f t="shared" ref="AI31" si="765">AVERAGE(AH28:AH31)</f>
        <v>4.5595958366033447</v>
      </c>
      <c r="AJ31" s="102">
        <v>5.0930878400315365</v>
      </c>
      <c r="AK31" s="102">
        <f t="shared" ref="AK31" si="766">AVERAGE(AJ28:AJ31)</f>
        <v>5.3797412166617704</v>
      </c>
      <c r="AL31" s="102">
        <v>3.6024996496636779</v>
      </c>
      <c r="AM31" s="102">
        <f t="shared" ref="AM31" si="767">AVERAGE(AL28:AL31)</f>
        <v>3.5258076088831825</v>
      </c>
      <c r="AN31" s="451">
        <v>0</v>
      </c>
      <c r="AO31" s="452">
        <f t="shared" ref="AO31" si="768">AVERAGE(AN28:AN31)</f>
        <v>0</v>
      </c>
      <c r="AP31" s="448">
        <v>0.22604504616985727</v>
      </c>
      <c r="AQ31" s="449">
        <f t="shared" ref="AQ31" si="769">AVERAGE(AP28:AP31)</f>
        <v>0.17836098979788795</v>
      </c>
      <c r="AR31" s="448">
        <v>0.36072896906749263</v>
      </c>
      <c r="AS31" s="449">
        <f t="shared" ref="AS31" si="770">AVERAGE(AR28:AR31)</f>
        <v>0.29493528397017033</v>
      </c>
      <c r="AT31" s="448">
        <v>0</v>
      </c>
      <c r="AU31" s="449">
        <f t="shared" ref="AU31" si="771">AVERAGE(AT28:AT31)</f>
        <v>0</v>
      </c>
      <c r="AV31" s="448">
        <v>0</v>
      </c>
      <c r="AW31" s="450">
        <f t="shared" ref="AW31" si="772">AVERAGE(AV28:AV31)</f>
        <v>0</v>
      </c>
      <c r="AX31" s="67">
        <v>6782.1046004896962</v>
      </c>
      <c r="AY31" s="72">
        <f t="shared" ref="AY31" si="773">AVERAGE(AX28:AX31)</f>
        <v>6896.1763836075052</v>
      </c>
      <c r="AZ31" s="67">
        <v>7769.959640387272</v>
      </c>
      <c r="BA31" s="72">
        <f t="shared" ref="BA31" si="774">AVERAGE(AZ28:AZ31)</f>
        <v>8033.8201848839562</v>
      </c>
      <c r="BB31" s="67">
        <v>5096.1661557595298</v>
      </c>
      <c r="BC31" s="72">
        <f t="shared" ref="BC31" si="775">AVERAGE(BB28:BB31)</f>
        <v>5173.3114185014883</v>
      </c>
      <c r="BD31" s="67">
        <v>5495.7374970465462</v>
      </c>
      <c r="BE31" s="81">
        <f t="shared" ref="BE31" si="776">AVERAGE(BD28:BD31)</f>
        <v>5542.4849305448051</v>
      </c>
      <c r="BF31" s="100">
        <v>2.2954719610563581E-2</v>
      </c>
      <c r="BG31" s="101">
        <f t="shared" ref="BG31" si="777">AVERAGE(BF28:BF31)</f>
        <v>2.4570603575239769E-2</v>
      </c>
      <c r="BH31" s="100">
        <v>3.5344026722282061E-2</v>
      </c>
      <c r="BI31" s="100">
        <f t="shared" ref="BI31" si="778">AVERAGE(BH28:BH31)</f>
        <v>3.8240855578023314E-2</v>
      </c>
      <c r="BJ31" s="100">
        <v>1.6027886771300451E-3</v>
      </c>
      <c r="BK31" s="100">
        <f t="shared" ref="BK31" si="779">AVERAGE(BJ28:BJ31)</f>
        <v>3.4532954911826964E-3</v>
      </c>
      <c r="BL31" s="100">
        <v>1.5751752382452546E-2</v>
      </c>
      <c r="BM31" s="105">
        <f t="shared" ref="BM31" si="780">AVERAGE(BL28:BL31)</f>
        <v>1.5199475629323389E-2</v>
      </c>
      <c r="BN31" s="102">
        <v>44.54028588857436</v>
      </c>
      <c r="BO31" s="103">
        <f t="shared" ref="BO31" si="781">AVERAGE(BN28:BN31)</f>
        <v>44.384479013059277</v>
      </c>
      <c r="BP31" s="102">
        <v>47.152516702421956</v>
      </c>
      <c r="BQ31" s="103">
        <f t="shared" ref="BQ31" si="782">AVERAGE(BP28:BP31)</f>
        <v>47.166402020860048</v>
      </c>
      <c r="BR31" s="102">
        <v>40.382409613228702</v>
      </c>
      <c r="BS31" s="103">
        <f t="shared" ref="BS31" si="783">AVERAGE(BR28:BR31)</f>
        <v>40.451713395248269</v>
      </c>
      <c r="BT31" s="102">
        <v>41.06670867133969</v>
      </c>
      <c r="BU31" s="106">
        <f t="shared" ref="BU31" si="784">AVERAGE(BT28:BT31)</f>
        <v>40.839261340917197</v>
      </c>
    </row>
    <row r="32" spans="1:73" x14ac:dyDescent="0.25">
      <c r="A32" s="104">
        <f t="shared" si="24"/>
        <v>45345</v>
      </c>
      <c r="B32" s="67">
        <v>39.571222703249916</v>
      </c>
      <c r="C32" s="72">
        <f t="shared" si="25"/>
        <v>39.613304534666398</v>
      </c>
      <c r="D32" s="67">
        <v>40.834146813507644</v>
      </c>
      <c r="E32" s="72">
        <f t="shared" si="25"/>
        <v>40.99441560567189</v>
      </c>
      <c r="F32" s="67">
        <v>36.736049484293723</v>
      </c>
      <c r="G32" s="72">
        <f t="shared" ref="G32" si="785">AVERAGE(F29:F32)</f>
        <v>37.262174174907038</v>
      </c>
      <c r="H32" s="102">
        <v>31.507417174880501</v>
      </c>
      <c r="I32" s="106">
        <f t="shared" ref="I32" si="786">AVERAGE(H29:H32)</f>
        <v>31.75458147652164</v>
      </c>
      <c r="J32" s="100">
        <v>6.2430350215326315E-2</v>
      </c>
      <c r="K32" s="101">
        <f t="shared" ref="K32" si="787">AVERAGE(J29:J32)</f>
        <v>5.8880848752606095E-2</v>
      </c>
      <c r="L32" s="100">
        <v>6.7230990606368182E-2</v>
      </c>
      <c r="M32" s="101">
        <f t="shared" ref="M32:O32" si="788">AVERAGE(L29:L32)</f>
        <v>6.6729588838079446E-2</v>
      </c>
      <c r="N32" s="100">
        <v>4.4660260742656194E-2</v>
      </c>
      <c r="O32" s="101">
        <f t="shared" si="788"/>
        <v>3.8002015065456883E-2</v>
      </c>
      <c r="P32" s="100">
        <v>0.2980056040876875</v>
      </c>
      <c r="Q32" s="105">
        <f t="shared" ref="Q32" si="789">AVERAGE(P29:P32)</f>
        <v>0.29182997934842769</v>
      </c>
      <c r="R32" s="100">
        <v>0.14101740021271744</v>
      </c>
      <c r="S32" s="101">
        <f t="shared" ref="S32" si="790">AVERAGE(R29:R32)</f>
        <v>0.12951339735443865</v>
      </c>
      <c r="T32" s="100">
        <v>0.13119074173475137</v>
      </c>
      <c r="U32" s="101">
        <f t="shared" ref="U32" si="791">AVERAGE(T29:T32)</f>
        <v>0.12364302596435145</v>
      </c>
      <c r="V32" s="100">
        <v>9.926931721389301E-2</v>
      </c>
      <c r="W32" s="101">
        <f t="shared" ref="W32" si="792">AVERAGE(V29:V32)</f>
        <v>8.2448681445735167E-2</v>
      </c>
      <c r="X32" s="100">
        <v>0.34054622760159631</v>
      </c>
      <c r="Y32" s="105">
        <f t="shared" ref="Y32" si="793">AVERAGE(X29:X32)</f>
        <v>0.33295459011414885</v>
      </c>
      <c r="Z32" s="67">
        <v>7352.02647937242</v>
      </c>
      <c r="AA32" s="72">
        <f t="shared" ref="AA32" si="794">AVERAGE(Z29:Z32)</f>
        <v>7393.3871554350308</v>
      </c>
      <c r="AB32" s="67">
        <v>6826.8011211237599</v>
      </c>
      <c r="AC32" s="72">
        <f t="shared" ref="AC32" si="795">AVERAGE(AB29:AB32)</f>
        <v>6843.3233836597919</v>
      </c>
      <c r="AD32" s="67">
        <v>8942.5813522964345</v>
      </c>
      <c r="AE32" s="72">
        <f t="shared" ref="AE32" si="796">AVERAGE(AD29:AD32)</f>
        <v>8788.8949524152376</v>
      </c>
      <c r="AF32" s="446">
        <v>2.1161224446596266E-3</v>
      </c>
      <c r="AG32" s="447">
        <f t="shared" ref="AG32" si="797">AVERAGE(AF29:AF32)</f>
        <v>2.7030352421725627E-3</v>
      </c>
      <c r="AH32" s="102">
        <v>4.5698841287903118</v>
      </c>
      <c r="AI32" s="103">
        <f t="shared" ref="AI32" si="798">AVERAGE(AH29:AH32)</f>
        <v>4.5438584381671507</v>
      </c>
      <c r="AJ32" s="102">
        <v>5.1175981374489581</v>
      </c>
      <c r="AK32" s="102">
        <f t="shared" ref="AK32" si="799">AVERAGE(AJ29:AJ32)</f>
        <v>5.246734774180446</v>
      </c>
      <c r="AL32" s="102">
        <v>3.48306935833015</v>
      </c>
      <c r="AM32" s="102">
        <f t="shared" ref="AM32" si="800">AVERAGE(AL29:AL32)</f>
        <v>3.5317701666507499</v>
      </c>
      <c r="AN32" s="451">
        <v>0</v>
      </c>
      <c r="AO32" s="452">
        <f t="shared" ref="AO32" si="801">AVERAGE(AN29:AN32)</f>
        <v>0</v>
      </c>
      <c r="AP32" s="448">
        <v>0.31189870284936899</v>
      </c>
      <c r="AQ32" s="449">
        <f t="shared" ref="AQ32" si="802">AVERAGE(AP29:AP32)</f>
        <v>0.23562445669907073</v>
      </c>
      <c r="AR32" s="448">
        <v>0.45007647611110591</v>
      </c>
      <c r="AS32" s="449">
        <f t="shared" ref="AS32" si="803">AVERAGE(AR29:AR32)</f>
        <v>0.37141339582152977</v>
      </c>
      <c r="AT32" s="448">
        <v>0</v>
      </c>
      <c r="AU32" s="449">
        <f t="shared" ref="AU32" si="804">AVERAGE(AT29:AT32)</f>
        <v>0</v>
      </c>
      <c r="AV32" s="448">
        <v>0</v>
      </c>
      <c r="AW32" s="450">
        <f t="shared" ref="AW32" si="805">AVERAGE(AV29:AV32)</f>
        <v>0</v>
      </c>
      <c r="AX32" s="67">
        <v>7049.7533727309637</v>
      </c>
      <c r="AY32" s="72">
        <f t="shared" ref="AY32" si="806">AVERAGE(AX29:AX32)</f>
        <v>6928.3486299968081</v>
      </c>
      <c r="AZ32" s="67">
        <v>8032.4877669402122</v>
      </c>
      <c r="BA32" s="72">
        <f t="shared" ref="BA32" si="807">AVERAGE(AZ29:AZ32)</f>
        <v>7950.4829450105944</v>
      </c>
      <c r="BB32" s="67">
        <v>4782.751212130117</v>
      </c>
      <c r="BC32" s="72">
        <f t="shared" ref="BC32" si="808">AVERAGE(BB29:BB32)</f>
        <v>5143.1709828302555</v>
      </c>
      <c r="BD32" s="67">
        <v>5495.934976100214</v>
      </c>
      <c r="BE32" s="81">
        <f t="shared" ref="BE32" si="809">AVERAGE(BD29:BD32)</f>
        <v>5517.9321844285223</v>
      </c>
      <c r="BF32" s="100">
        <v>2.7424665402628206E-2</v>
      </c>
      <c r="BG32" s="101">
        <f t="shared" ref="BG32" si="810">AVERAGE(BF29:BF32)</f>
        <v>2.5063532476586797E-2</v>
      </c>
      <c r="BH32" s="100">
        <v>3.9213789155572408E-2</v>
      </c>
      <c r="BI32" s="100">
        <f t="shared" ref="BI32" si="811">AVERAGE(BH29:BH32)</f>
        <v>3.7955870258902409E-2</v>
      </c>
      <c r="BJ32" s="100">
        <v>0</v>
      </c>
      <c r="BK32" s="100">
        <f t="shared" ref="BK32" si="812">AVERAGE(BJ29:BJ32)</f>
        <v>2.2986436534144341E-3</v>
      </c>
      <c r="BL32" s="100">
        <v>1.7471567496291411E-2</v>
      </c>
      <c r="BM32" s="105">
        <f t="shared" ref="BM32" si="813">AVERAGE(BL29:BL32)</f>
        <v>1.5597728696905226E-2</v>
      </c>
      <c r="BN32" s="102">
        <v>43.871322875978812</v>
      </c>
      <c r="BO32" s="103">
        <f t="shared" ref="BO32" si="814">AVERAGE(BN29:BN32)</f>
        <v>44.228128406846082</v>
      </c>
      <c r="BP32" s="102">
        <v>45.907936422873505</v>
      </c>
      <c r="BQ32" s="103">
        <f t="shared" ref="BQ32" si="815">AVERAGE(BP29:BP32)</f>
        <v>46.842762451594467</v>
      </c>
      <c r="BR32" s="102">
        <v>39.428271282066348</v>
      </c>
      <c r="BS32" s="103">
        <f t="shared" ref="BS32" si="816">AVERAGE(BR29:BR32)</f>
        <v>40.019266463983456</v>
      </c>
      <c r="BT32" s="102">
        <v>40.974864018460522</v>
      </c>
      <c r="BU32" s="106">
        <f t="shared" ref="BU32" si="817">AVERAGE(BT29:BT32)</f>
        <v>40.951826586502492</v>
      </c>
    </row>
    <row r="33" spans="1:73" x14ac:dyDescent="0.25">
      <c r="A33" s="104">
        <f t="shared" si="24"/>
        <v>45352</v>
      </c>
      <c r="B33" s="67">
        <v>39.766983897503295</v>
      </c>
      <c r="C33" s="72">
        <f t="shared" si="25"/>
        <v>39.69016551320604</v>
      </c>
      <c r="D33" s="67">
        <v>40.71192398071824</v>
      </c>
      <c r="E33" s="72">
        <f t="shared" si="25"/>
        <v>40.979161853202513</v>
      </c>
      <c r="F33" s="67">
        <v>37.373838240353443</v>
      </c>
      <c r="G33" s="72">
        <f t="shared" ref="G33" si="818">AVERAGE(F30:F33)</f>
        <v>37.235682825778781</v>
      </c>
      <c r="H33" s="102">
        <v>31.160291293213827</v>
      </c>
      <c r="I33" s="106">
        <f t="shared" ref="I33" si="819">AVERAGE(H30:H33)</f>
        <v>31.53434358780984</v>
      </c>
      <c r="J33" s="100">
        <v>5.080739224220427E-2</v>
      </c>
      <c r="K33" s="101">
        <f t="shared" ref="K33" si="820">AVERAGE(J30:J33)</f>
        <v>5.8446579453048313E-2</v>
      </c>
      <c r="L33" s="100">
        <v>6.0235540317474245E-2</v>
      </c>
      <c r="M33" s="101">
        <f t="shared" ref="M33:O33" si="821">AVERAGE(L30:L33)</f>
        <v>6.5595434305177752E-2</v>
      </c>
      <c r="N33" s="100">
        <v>1.8446579211111175E-2</v>
      </c>
      <c r="O33" s="101">
        <f t="shared" si="821"/>
        <v>3.6668316578460772E-2</v>
      </c>
      <c r="P33" s="100">
        <v>0.30425736235595391</v>
      </c>
      <c r="Q33" s="105">
        <f t="shared" ref="Q33" si="822">AVERAGE(P30:P33)</f>
        <v>0.2951233409164371</v>
      </c>
      <c r="R33" s="100">
        <v>0.11897417076094284</v>
      </c>
      <c r="S33" s="101">
        <f t="shared" ref="S33" si="823">AVERAGE(R30:R33)</f>
        <v>0.13103817724612954</v>
      </c>
      <c r="T33" s="100">
        <v>0.11523062268939654</v>
      </c>
      <c r="U33" s="101">
        <f t="shared" ref="U33" si="824">AVERAGE(T30:T33)</f>
        <v>0.12433137101243381</v>
      </c>
      <c r="V33" s="100">
        <v>5.9275030766499655E-2</v>
      </c>
      <c r="W33" s="101">
        <f t="shared" ref="W33" si="825">AVERAGE(V30:V33)</f>
        <v>8.4667973530790669E-2</v>
      </c>
      <c r="X33" s="100">
        <v>0.34224147613218275</v>
      </c>
      <c r="Y33" s="105">
        <f t="shared" ref="Y33" si="826">AVERAGE(X30:X33)</f>
        <v>0.33297345140230827</v>
      </c>
      <c r="Z33" s="67">
        <v>7342.4402699861748</v>
      </c>
      <c r="AA33" s="72">
        <f t="shared" ref="AA33" si="827">AVERAGE(Z30:Z33)</f>
        <v>7367.3121719351975</v>
      </c>
      <c r="AB33" s="67">
        <v>6975.3486036338127</v>
      </c>
      <c r="AC33" s="72">
        <f t="shared" ref="AC33" si="828">AVERAGE(AB30:AB33)</f>
        <v>6860.8941416170273</v>
      </c>
      <c r="AD33" s="67">
        <v>8657.1689144242755</v>
      </c>
      <c r="AE33" s="72">
        <f t="shared" ref="AE33" si="829">AVERAGE(AD30:AD33)</f>
        <v>8771.6282461530227</v>
      </c>
      <c r="AF33" s="446">
        <v>2.1588923016005053E-3</v>
      </c>
      <c r="AG33" s="447">
        <f t="shared" ref="AG33" si="830">AVERAGE(AF30:AF33)</f>
        <v>2.4417886334201946E-3</v>
      </c>
      <c r="AH33" s="102">
        <v>4.6716952149783051</v>
      </c>
      <c r="AI33" s="103">
        <f t="shared" ref="AI33" si="831">AVERAGE(AH30:AH33)</f>
        <v>4.5449571347155242</v>
      </c>
      <c r="AJ33" s="102">
        <v>5.1201571000999966</v>
      </c>
      <c r="AK33" s="102">
        <f t="shared" ref="AK33" si="832">AVERAGE(AJ30:AJ33)</f>
        <v>5.1769528524158908</v>
      </c>
      <c r="AL33" s="102">
        <v>3.6562133782043973</v>
      </c>
      <c r="AM33" s="102">
        <f t="shared" ref="AM33" si="833">AVERAGE(AL30:AL33)</f>
        <v>3.515197085149163</v>
      </c>
      <c r="AN33" s="451">
        <v>0</v>
      </c>
      <c r="AO33" s="452">
        <f t="shared" ref="AO33" si="834">AVERAGE(AN30:AN33)</f>
        <v>0</v>
      </c>
      <c r="AP33" s="448">
        <v>0.36428029237772946</v>
      </c>
      <c r="AQ33" s="449">
        <f t="shared" ref="AQ33" si="835">AVERAGE(AP30:AP33)</f>
        <v>0.27826658640067564</v>
      </c>
      <c r="AR33" s="448">
        <v>0.5056783982865598</v>
      </c>
      <c r="AS33" s="449">
        <f t="shared" ref="AS33" si="836">AVERAGE(AR30:AR33)</f>
        <v>0.41789915045930903</v>
      </c>
      <c r="AT33" s="448">
        <v>0</v>
      </c>
      <c r="AU33" s="449">
        <f t="shared" ref="AU33" si="837">AVERAGE(AT30:AT33)</f>
        <v>0</v>
      </c>
      <c r="AV33" s="448">
        <v>0</v>
      </c>
      <c r="AW33" s="450">
        <f t="shared" ref="AW33" si="838">AVERAGE(AV30:AV33)</f>
        <v>0</v>
      </c>
      <c r="AX33" s="67">
        <v>6649.2707598321067</v>
      </c>
      <c r="AY33" s="72">
        <f t="shared" ref="AY33" si="839">AVERAGE(AX30:AX33)</f>
        <v>6732.4784854334048</v>
      </c>
      <c r="AZ33" s="67">
        <v>7424.6321998655931</v>
      </c>
      <c r="BA33" s="72">
        <f t="shared" ref="BA33" si="840">AVERAGE(AZ30:AZ33)</f>
        <v>7731.4240390944015</v>
      </c>
      <c r="BB33" s="67">
        <v>4593.3241126061275</v>
      </c>
      <c r="BC33" s="72">
        <f t="shared" ref="BC33" si="841">AVERAGE(BB30:BB33)</f>
        <v>4758.5089407335681</v>
      </c>
      <c r="BD33" s="67">
        <v>5416.7796895006404</v>
      </c>
      <c r="BE33" s="81">
        <f t="shared" ref="BE33" si="842">AVERAGE(BD30:BD33)</f>
        <v>5480.702798157783</v>
      </c>
      <c r="BF33" s="100">
        <v>2.3377607486179064E-2</v>
      </c>
      <c r="BG33" s="101">
        <f t="shared" ref="BG33" si="843">AVERAGE(BF30:BF33)</f>
        <v>2.4164892498676711E-2</v>
      </c>
      <c r="BH33" s="100">
        <v>3.094878775463062E-2</v>
      </c>
      <c r="BI33" s="100">
        <f t="shared" ref="BI33" si="844">AVERAGE(BH30:BH33)</f>
        <v>3.5837679345344833E-2</v>
      </c>
      <c r="BJ33" s="100">
        <v>3.0618469359052201E-3</v>
      </c>
      <c r="BK33" s="100">
        <f t="shared" ref="BK33" si="845">AVERAGE(BJ30:BJ33)</f>
        <v>1.1661589032588163E-3</v>
      </c>
      <c r="BL33" s="100">
        <v>1.8405889884763126E-2</v>
      </c>
      <c r="BM33" s="105">
        <f t="shared" ref="BM33" si="846">AVERAGE(BL30:BL33)</f>
        <v>1.6742430665870958E-2</v>
      </c>
      <c r="BN33" s="102">
        <v>42.988820092025428</v>
      </c>
      <c r="BO33" s="103">
        <f t="shared" ref="BO33" si="847">AVERAGE(BN30:BN33)</f>
        <v>44.054510656761046</v>
      </c>
      <c r="BP33" s="102">
        <v>44.455527676088842</v>
      </c>
      <c r="BQ33" s="103">
        <f t="shared" ref="BQ33" si="848">AVERAGE(BP30:BP33)</f>
        <v>46.323411574319927</v>
      </c>
      <c r="BR33" s="102">
        <v>39.287884388109482</v>
      </c>
      <c r="BS33" s="103">
        <f t="shared" ref="BS33" si="849">AVERAGE(BR30:BR33)</f>
        <v>39.967182212881106</v>
      </c>
      <c r="BT33" s="102">
        <v>41.334427016645328</v>
      </c>
      <c r="BU33" s="106">
        <f t="shared" ref="BU33" si="850">AVERAGE(BT30:BT33)</f>
        <v>41.176823200803682</v>
      </c>
    </row>
    <row r="34" spans="1:73" x14ac:dyDescent="0.25">
      <c r="A34" s="104">
        <f t="shared" si="24"/>
        <v>45359</v>
      </c>
      <c r="B34" s="67">
        <v>39.227783405757179</v>
      </c>
      <c r="C34" s="72">
        <f t="shared" si="25"/>
        <v>39.660839155294127</v>
      </c>
      <c r="D34" s="67">
        <v>40.257117816357692</v>
      </c>
      <c r="E34" s="72">
        <f t="shared" si="25"/>
        <v>40.823138629609538</v>
      </c>
      <c r="F34" s="67">
        <v>36.929429288043885</v>
      </c>
      <c r="G34" s="72">
        <f t="shared" ref="G34" si="851">AVERAGE(F31:F34)</f>
        <v>37.19260737642108</v>
      </c>
      <c r="H34" s="102">
        <v>30.981632491489194</v>
      </c>
      <c r="I34" s="106">
        <f t="shared" ref="I34" si="852">AVERAGE(H31:H34)</f>
        <v>31.323022803887376</v>
      </c>
      <c r="J34" s="100">
        <v>6.0780362195783325E-2</v>
      </c>
      <c r="K34" s="101">
        <f t="shared" ref="K34" si="853">AVERAGE(J31:J34)</f>
        <v>5.7316250045700526E-2</v>
      </c>
      <c r="L34" s="100">
        <v>6.825673911240844E-2</v>
      </c>
      <c r="M34" s="101">
        <f t="shared" ref="M34:O34" si="854">AVERAGE(L31:L34)</f>
        <v>6.3605197845264541E-2</v>
      </c>
      <c r="N34" s="100">
        <v>3.6351107268509417E-2</v>
      </c>
      <c r="O34" s="101">
        <f t="shared" si="854"/>
        <v>3.5398662113865165E-2</v>
      </c>
      <c r="P34" s="100">
        <v>0.31897711978465682</v>
      </c>
      <c r="Q34" s="105">
        <f t="shared" ref="Q34" si="855">AVERAGE(P31:P34)</f>
        <v>0.30200018458771172</v>
      </c>
      <c r="R34" s="100">
        <v>0.14059233140795394</v>
      </c>
      <c r="S34" s="101">
        <f t="shared" ref="S34" si="856">AVERAGE(R31:R34)</f>
        <v>0.13067859172396684</v>
      </c>
      <c r="T34" s="100">
        <v>0.12961682890260998</v>
      </c>
      <c r="U34" s="101">
        <f t="shared" ref="U34" si="857">AVERAGE(T31:T34)</f>
        <v>0.11956481066833022</v>
      </c>
      <c r="V34" s="100">
        <v>0.10137605132668069</v>
      </c>
      <c r="W34" s="101">
        <f t="shared" ref="W34" si="858">AVERAGE(V31:V34)</f>
        <v>8.9086154848961069E-2</v>
      </c>
      <c r="X34" s="100">
        <v>0.36715148283337956</v>
      </c>
      <c r="Y34" s="105">
        <f t="shared" ref="Y34" si="859">AVERAGE(X31:X34)</f>
        <v>0.34351913403124384</v>
      </c>
      <c r="Z34" s="67">
        <v>7538.9385933025524</v>
      </c>
      <c r="AA34" s="72">
        <f t="shared" ref="AA34" si="860">AVERAGE(Z31:Z34)</f>
        <v>7401.9868981794734</v>
      </c>
      <c r="AB34" s="67">
        <v>7113.4701257458746</v>
      </c>
      <c r="AC34" s="72">
        <f t="shared" ref="AC34" si="861">AVERAGE(AB31:AB34)</f>
        <v>6927.5122226658295</v>
      </c>
      <c r="AD34" s="67">
        <v>8859.3595091551924</v>
      </c>
      <c r="AE34" s="72">
        <f t="shared" ref="AE34" si="862">AVERAGE(AD31:AD34)</f>
        <v>8810.1895785243996</v>
      </c>
      <c r="AF34" s="446">
        <v>2.0665209629482937E-3</v>
      </c>
      <c r="AG34" s="447">
        <f t="shared" ref="AG34" si="863">AVERAGE(AF31:AF34)</f>
        <v>2.2092652749669079E-3</v>
      </c>
      <c r="AH34" s="102">
        <v>4.5329984177603579</v>
      </c>
      <c r="AI34" s="103">
        <f t="shared" ref="AI34" si="864">AVERAGE(AH31:AH34)</f>
        <v>4.5618838647584772</v>
      </c>
      <c r="AJ34" s="102">
        <v>4.9858401079219217</v>
      </c>
      <c r="AK34" s="102">
        <f t="shared" ref="AK34" si="865">AVERAGE(AJ31:AJ34)</f>
        <v>5.0791707963756032</v>
      </c>
      <c r="AL34" s="102">
        <v>3.6513752043759991</v>
      </c>
      <c r="AM34" s="102">
        <f t="shared" ref="AM34" si="866">AVERAGE(AL31:AL34)</f>
        <v>3.5982893976435557</v>
      </c>
      <c r="AN34" s="451">
        <v>0</v>
      </c>
      <c r="AO34" s="452">
        <f t="shared" ref="AO34" si="867">AVERAGE(AN31:AN34)</f>
        <v>0</v>
      </c>
      <c r="AP34" s="448">
        <v>0.36543105326811237</v>
      </c>
      <c r="AQ34" s="449">
        <f t="shared" ref="AQ34" si="868">AVERAGE(AP31:AP34)</f>
        <v>0.31691377366626705</v>
      </c>
      <c r="AR34" s="448">
        <v>0.52644790850618239</v>
      </c>
      <c r="AS34" s="449">
        <f t="shared" ref="AS34" si="869">AVERAGE(AR31:AR34)</f>
        <v>0.46073293799283521</v>
      </c>
      <c r="AT34" s="448">
        <v>0</v>
      </c>
      <c r="AU34" s="449">
        <f t="shared" ref="AU34" si="870">AVERAGE(AT31:AT34)</f>
        <v>0</v>
      </c>
      <c r="AV34" s="448">
        <v>0</v>
      </c>
      <c r="AW34" s="450">
        <f t="shared" ref="AW34" si="871">AVERAGE(AV31:AV34)</f>
        <v>0</v>
      </c>
      <c r="AX34" s="67">
        <v>6684.9447497523834</v>
      </c>
      <c r="AY34" s="72">
        <f t="shared" ref="AY34" si="872">AVERAGE(AX31:AX34)</f>
        <v>6791.5183707012875</v>
      </c>
      <c r="AZ34" s="67">
        <v>7605.3220167144464</v>
      </c>
      <c r="BA34" s="72">
        <f t="shared" ref="BA34" si="873">AVERAGE(AZ31:AZ34)</f>
        <v>7708.1004059768802</v>
      </c>
      <c r="BB34" s="67">
        <v>4560.6034891584386</v>
      </c>
      <c r="BC34" s="72">
        <f t="shared" ref="BC34" si="874">AVERAGE(BB31:BB34)</f>
        <v>4758.2112424135539</v>
      </c>
      <c r="BD34" s="67">
        <v>5336.8506056527594</v>
      </c>
      <c r="BE34" s="81">
        <f t="shared" ref="BE34" si="875">AVERAGE(BD31:BD34)</f>
        <v>5436.32569207504</v>
      </c>
      <c r="BF34" s="100">
        <v>2.1962930631883149E-2</v>
      </c>
      <c r="BG34" s="101">
        <f t="shared" ref="BG34" si="876">AVERAGE(BF31:BF34)</f>
        <v>2.3929980782813498E-2</v>
      </c>
      <c r="BH34" s="100">
        <v>3.1353016279742595E-2</v>
      </c>
      <c r="BI34" s="100">
        <f t="shared" ref="BI34" si="877">AVERAGE(BH31:BH34)</f>
        <v>3.4214904978056924E-2</v>
      </c>
      <c r="BJ34" s="100">
        <v>0</v>
      </c>
      <c r="BK34" s="100">
        <f t="shared" ref="BK34" si="878">AVERAGE(BJ31:BJ34)</f>
        <v>1.1661589032588163E-3</v>
      </c>
      <c r="BL34" s="100">
        <v>1.5279866993903888E-2</v>
      </c>
      <c r="BM34" s="105">
        <f t="shared" ref="BM34" si="879">AVERAGE(BL31:BL34)</f>
        <v>1.6727269189352741E-2</v>
      </c>
      <c r="BN34" s="102">
        <v>43.956028318260998</v>
      </c>
      <c r="BO34" s="103">
        <f t="shared" ref="BO34" si="880">AVERAGE(BN31:BN34)</f>
        <v>43.839114293709898</v>
      </c>
      <c r="BP34" s="102">
        <v>45.630955558166427</v>
      </c>
      <c r="BQ34" s="103">
        <f t="shared" ref="BQ34" si="881">AVERAGE(BP31:BP34)</f>
        <v>45.78673408988768</v>
      </c>
      <c r="BR34" s="102">
        <v>40.374665080166743</v>
      </c>
      <c r="BS34" s="103">
        <f t="shared" ref="BS34" si="882">AVERAGE(BR31:BR34)</f>
        <v>39.868307590892819</v>
      </c>
      <c r="BT34" s="102">
        <v>41.07489509935872</v>
      </c>
      <c r="BU34" s="106">
        <f t="shared" ref="BU34" si="883">AVERAGE(BT31:BT34)</f>
        <v>41.11272370145106</v>
      </c>
    </row>
    <row r="35" spans="1:73" x14ac:dyDescent="0.25">
      <c r="A35" s="104">
        <f t="shared" si="24"/>
        <v>45366</v>
      </c>
      <c r="B35" s="67">
        <v>39.867442442554029</v>
      </c>
      <c r="C35" s="72">
        <f t="shared" si="25"/>
        <v>39.608358112266103</v>
      </c>
      <c r="D35" s="67">
        <v>41.019256228231079</v>
      </c>
      <c r="E35" s="72">
        <f t="shared" si="25"/>
        <v>40.705611209703662</v>
      </c>
      <c r="F35" s="67">
        <v>36.998943834112779</v>
      </c>
      <c r="G35" s="72">
        <f t="shared" ref="G35" si="884">AVERAGE(F32:F35)</f>
        <v>37.009565211700959</v>
      </c>
      <c r="H35" s="102">
        <v>31.413460725458695</v>
      </c>
      <c r="I35" s="106">
        <f t="shared" ref="I35" si="885">AVERAGE(H32:H35)</f>
        <v>31.265700421260554</v>
      </c>
      <c r="J35" s="100">
        <v>6.0639416490681067E-2</v>
      </c>
      <c r="K35" s="101">
        <f t="shared" ref="K35" si="886">AVERAGE(J32:J35)</f>
        <v>5.8664380285998741E-2</v>
      </c>
      <c r="L35" s="100">
        <v>6.7800329904066411E-2</v>
      </c>
      <c r="M35" s="101">
        <f t="shared" ref="M35:O35" si="887">AVERAGE(L32:L35)</f>
        <v>6.5880899985079316E-2</v>
      </c>
      <c r="N35" s="100">
        <v>3.6338563429910251E-2</v>
      </c>
      <c r="O35" s="101">
        <f t="shared" si="887"/>
        <v>3.3949127663046759E-2</v>
      </c>
      <c r="P35" s="100">
        <v>0.29567937769510444</v>
      </c>
      <c r="Q35" s="105">
        <f t="shared" ref="Q35" si="888">AVERAGE(P32:P35)</f>
        <v>0.30422986598085067</v>
      </c>
      <c r="R35" s="100">
        <v>0.13520137003503632</v>
      </c>
      <c r="S35" s="101">
        <f t="shared" ref="S35" si="889">AVERAGE(R32:R35)</f>
        <v>0.13394631810416263</v>
      </c>
      <c r="T35" s="100">
        <v>0.13209454347564387</v>
      </c>
      <c r="U35" s="101">
        <f t="shared" ref="U35" si="890">AVERAGE(T32:T35)</f>
        <v>0.12703318420060045</v>
      </c>
      <c r="V35" s="100">
        <v>8.1729199714461589E-2</v>
      </c>
      <c r="W35" s="101">
        <f t="shared" ref="W35" si="891">AVERAGE(V32:V35)</f>
        <v>8.5412399755383728E-2</v>
      </c>
      <c r="X35" s="100">
        <v>0.34186126099976255</v>
      </c>
      <c r="Y35" s="105">
        <f t="shared" ref="Y35" si="892">AVERAGE(X32:X35)</f>
        <v>0.34795011189173031</v>
      </c>
      <c r="Z35" s="67">
        <v>7423.2006443844575</v>
      </c>
      <c r="AA35" s="72">
        <f t="shared" ref="AA35" si="893">AVERAGE(Z32:Z35)</f>
        <v>7414.1514967614012</v>
      </c>
      <c r="AB35" s="67">
        <v>6920.5803381205997</v>
      </c>
      <c r="AC35" s="72">
        <f t="shared" ref="AC35" si="894">AVERAGE(AB32:AB35)</f>
        <v>6959.0500471560117</v>
      </c>
      <c r="AD35" s="67">
        <v>9046.4753115458752</v>
      </c>
      <c r="AE35" s="72">
        <f t="shared" ref="AE35" si="895">AVERAGE(AD32:AD35)</f>
        <v>8876.396271855443</v>
      </c>
      <c r="AF35" s="446">
        <v>2.099290669265235E-3</v>
      </c>
      <c r="AG35" s="447">
        <f t="shared" ref="AG35" si="896">AVERAGE(AF32:AF35)</f>
        <v>2.1102065946184152E-3</v>
      </c>
      <c r="AH35" s="102">
        <v>4.7169851756633401</v>
      </c>
      <c r="AI35" s="103">
        <f t="shared" ref="AI35" si="897">AVERAGE(AH32:AH35)</f>
        <v>4.6228907342980783</v>
      </c>
      <c r="AJ35" s="102">
        <v>5.3276284397857268</v>
      </c>
      <c r="AK35" s="102">
        <f t="shared" ref="AK35" si="898">AVERAGE(AJ32:AJ35)</f>
        <v>5.1378059463141508</v>
      </c>
      <c r="AL35" s="102">
        <v>3.3251561188440291</v>
      </c>
      <c r="AM35" s="102">
        <f t="shared" ref="AM35" si="899">AVERAGE(AL32:AL35)</f>
        <v>3.5289535149386437</v>
      </c>
      <c r="AN35" s="451">
        <v>0</v>
      </c>
      <c r="AO35" s="452">
        <f t="shared" ref="AO35" si="900">AVERAGE(AN32:AN35)</f>
        <v>0</v>
      </c>
      <c r="AP35" s="448">
        <v>0.3453369373266959</v>
      </c>
      <c r="AQ35" s="449">
        <f t="shared" ref="AQ35" si="901">AVERAGE(AP32:AP35)</f>
        <v>0.3467367464554767</v>
      </c>
      <c r="AR35" s="448">
        <v>0.48381981270489582</v>
      </c>
      <c r="AS35" s="449">
        <f t="shared" ref="AS35" si="902">AVERAGE(AR32:AR35)</f>
        <v>0.49150564890218595</v>
      </c>
      <c r="AT35" s="448">
        <v>0</v>
      </c>
      <c r="AU35" s="449">
        <f t="shared" ref="AU35" si="903">AVERAGE(AT32:AT35)</f>
        <v>0</v>
      </c>
      <c r="AV35" s="448">
        <v>0</v>
      </c>
      <c r="AW35" s="450">
        <f t="shared" ref="AW35" si="904">AVERAGE(AV32:AV35)</f>
        <v>0</v>
      </c>
      <c r="AX35" s="67">
        <v>7379.2500525668456</v>
      </c>
      <c r="AY35" s="72">
        <f t="shared" ref="AY35" si="905">AVERAGE(AX32:AX35)</f>
        <v>6940.8047337205753</v>
      </c>
      <c r="AZ35" s="67">
        <v>8210.1149851967803</v>
      </c>
      <c r="BA35" s="72">
        <f t="shared" ref="BA35" si="906">AVERAGE(AZ32:AZ35)</f>
        <v>7818.1392421792571</v>
      </c>
      <c r="BB35" s="67">
        <v>5288.4066423148952</v>
      </c>
      <c r="BC35" s="72">
        <f t="shared" ref="BC35" si="907">AVERAGE(BB32:BB35)</f>
        <v>4806.2713640523943</v>
      </c>
      <c r="BD35" s="67">
        <v>5450.1570136129194</v>
      </c>
      <c r="BE35" s="81">
        <f t="shared" ref="BE35" si="908">AVERAGE(BD32:BD35)</f>
        <v>5424.9305712166333</v>
      </c>
      <c r="BF35" s="100">
        <v>3.2534196099437217E-2</v>
      </c>
      <c r="BG35" s="101">
        <f t="shared" ref="BG35" si="909">AVERAGE(BF32:BF35)</f>
        <v>2.6324849905031908E-2</v>
      </c>
      <c r="BH35" s="100">
        <v>4.467869708970737E-2</v>
      </c>
      <c r="BI35" s="100">
        <f t="shared" ref="BI35" si="910">AVERAGE(BH32:BH35)</f>
        <v>3.654857256991325E-2</v>
      </c>
      <c r="BJ35" s="100">
        <v>1.6834085102065289E-3</v>
      </c>
      <c r="BK35" s="100">
        <f t="shared" ref="BK35" si="911">AVERAGE(BJ32:BJ35)</f>
        <v>1.1863138615279371E-3</v>
      </c>
      <c r="BL35" s="100">
        <v>1.7755982074913332E-2</v>
      </c>
      <c r="BM35" s="105">
        <f t="shared" ref="BM35" si="912">AVERAGE(BL32:BL35)</f>
        <v>1.722832661246794E-2</v>
      </c>
      <c r="BN35" s="102">
        <v>44.997030830300986</v>
      </c>
      <c r="BO35" s="103">
        <f t="shared" ref="BO35" si="913">AVERAGE(BN32:BN35)</f>
        <v>43.953300529141558</v>
      </c>
      <c r="BP35" s="102">
        <v>47.311756210520102</v>
      </c>
      <c r="BQ35" s="103">
        <f t="shared" ref="BQ35" si="914">AVERAGE(BP32:BP35)</f>
        <v>45.826543966912212</v>
      </c>
      <c r="BR35" s="102">
        <v>39.399622732010592</v>
      </c>
      <c r="BS35" s="103">
        <f t="shared" ref="BS35" si="915">AVERAGE(BR32:BR35)</f>
        <v>39.622610870588289</v>
      </c>
      <c r="BT35" s="102">
        <v>40.806628899974633</v>
      </c>
      <c r="BU35" s="106">
        <f t="shared" ref="BU35" si="916">AVERAGE(BT32:BT35)</f>
        <v>41.047703758609799</v>
      </c>
    </row>
    <row r="36" spans="1:73" x14ac:dyDescent="0.25">
      <c r="A36" s="104">
        <f t="shared" si="24"/>
        <v>45373</v>
      </c>
      <c r="B36" s="67">
        <v>39.770909108242357</v>
      </c>
      <c r="C36" s="72">
        <f t="shared" si="25"/>
        <v>39.658279713514219</v>
      </c>
      <c r="D36" s="67">
        <v>40.555155907385242</v>
      </c>
      <c r="E36" s="72">
        <f t="shared" si="25"/>
        <v>40.635863483173068</v>
      </c>
      <c r="F36" s="67">
        <v>37.601563394657568</v>
      </c>
      <c r="G36" s="72">
        <f t="shared" ref="G36" si="917">AVERAGE(F33:F36)</f>
        <v>37.225943689291917</v>
      </c>
      <c r="H36" s="102">
        <v>31.413076405250756</v>
      </c>
      <c r="I36" s="106">
        <f t="shared" ref="I36" si="918">AVERAGE(H33:H36)</f>
        <v>31.242115228853116</v>
      </c>
      <c r="J36" s="100">
        <v>6.4755551310393816E-2</v>
      </c>
      <c r="K36" s="101">
        <f t="shared" ref="K36" si="919">AVERAGE(J33:J36)</f>
        <v>5.9245680559765625E-2</v>
      </c>
      <c r="L36" s="100">
        <v>7.3116676472462269E-2</v>
      </c>
      <c r="M36" s="101">
        <f t="shared" ref="M36:O36" si="920">AVERAGE(L33:L36)</f>
        <v>6.7352321451602845E-2</v>
      </c>
      <c r="N36" s="100">
        <v>3.393661778983794E-2</v>
      </c>
      <c r="O36" s="101">
        <f t="shared" si="920"/>
        <v>3.1268216924842197E-2</v>
      </c>
      <c r="P36" s="100">
        <v>0.29409289801413663</v>
      </c>
      <c r="Q36" s="105">
        <f t="shared" ref="Q36" si="921">AVERAGE(P33:P36)</f>
        <v>0.30325168946246295</v>
      </c>
      <c r="R36" s="100">
        <v>0.1400895722506322</v>
      </c>
      <c r="S36" s="101">
        <f t="shared" ref="S36" si="922">AVERAGE(R33:R36)</f>
        <v>0.13371436111364132</v>
      </c>
      <c r="T36" s="100">
        <v>0.1389001840707795</v>
      </c>
      <c r="U36" s="101">
        <f t="shared" ref="U36" si="923">AVERAGE(T33:T36)</f>
        <v>0.12896054478460747</v>
      </c>
      <c r="V36" s="100">
        <v>8.3513181874175571E-2</v>
      </c>
      <c r="W36" s="101">
        <f t="shared" ref="W36" si="924">AVERAGE(V33:V36)</f>
        <v>8.1473365920454371E-2</v>
      </c>
      <c r="X36" s="100">
        <v>0.33749003027254865</v>
      </c>
      <c r="Y36" s="105">
        <f t="shared" ref="Y36" si="925">AVERAGE(X33:X36)</f>
        <v>0.34718606255946838</v>
      </c>
      <c r="Z36" s="67">
        <v>7398.4711150128924</v>
      </c>
      <c r="AA36" s="72">
        <f t="shared" ref="AA36" si="926">AVERAGE(Z33:Z36)</f>
        <v>7425.7626556715195</v>
      </c>
      <c r="AB36" s="67">
        <v>6959.3365981297375</v>
      </c>
      <c r="AC36" s="72">
        <f t="shared" ref="AC36" si="927">AVERAGE(AB33:AB36)</f>
        <v>6992.1839164075063</v>
      </c>
      <c r="AD36" s="67">
        <v>9037.5863725758663</v>
      </c>
      <c r="AE36" s="72">
        <f t="shared" ref="AE36" si="928">AVERAGE(AD33:AD36)</f>
        <v>8900.1475269253024</v>
      </c>
      <c r="AF36" s="446">
        <v>2.0478447497559653E-3</v>
      </c>
      <c r="AG36" s="447">
        <f t="shared" ref="AG36" si="929">AVERAGE(AF33:AF36)</f>
        <v>2.0931371708924999E-3</v>
      </c>
      <c r="AH36" s="102">
        <v>4.5715542464016821</v>
      </c>
      <c r="AI36" s="103">
        <f t="shared" ref="AI36" si="930">AVERAGE(AH33:AH36)</f>
        <v>4.6233082637009213</v>
      </c>
      <c r="AJ36" s="102">
        <v>5.1593838584003562</v>
      </c>
      <c r="AK36" s="102">
        <f t="shared" ref="AK36" si="931">AVERAGE(AJ33:AJ36)</f>
        <v>5.1482523765520005</v>
      </c>
      <c r="AL36" s="102">
        <v>3.0273743433991385</v>
      </c>
      <c r="AM36" s="102">
        <f t="shared" ref="AM36" si="932">AVERAGE(AL33:AL36)</f>
        <v>3.4150297612058909</v>
      </c>
      <c r="AN36" s="451">
        <v>0</v>
      </c>
      <c r="AO36" s="452">
        <f t="shared" ref="AO36" si="933">AVERAGE(AN33:AN36)</f>
        <v>0</v>
      </c>
      <c r="AP36" s="448">
        <v>0.3887649316964718</v>
      </c>
      <c r="AQ36" s="449">
        <f t="shared" ref="AQ36" si="934">AVERAGE(AP33:AP36)</f>
        <v>0.36595330366725237</v>
      </c>
      <c r="AR36" s="448">
        <v>0.52564582556292128</v>
      </c>
      <c r="AS36" s="449">
        <f t="shared" ref="AS36" si="935">AVERAGE(AR33:AR36)</f>
        <v>0.51039798626513977</v>
      </c>
      <c r="AT36" s="448">
        <v>0</v>
      </c>
      <c r="AU36" s="449">
        <f t="shared" ref="AU36" si="936">AVERAGE(AT33:AT36)</f>
        <v>0</v>
      </c>
      <c r="AV36" s="448">
        <v>0</v>
      </c>
      <c r="AW36" s="450">
        <f t="shared" ref="AW36" si="937">AVERAGE(AV33:AV36)</f>
        <v>0</v>
      </c>
      <c r="AX36" s="67">
        <v>6798.3952767325418</v>
      </c>
      <c r="AY36" s="72">
        <f t="shared" ref="AY36" si="938">AVERAGE(AX33:AX36)</f>
        <v>6877.9652097209701</v>
      </c>
      <c r="AZ36" s="67">
        <v>7577.3805155747496</v>
      </c>
      <c r="BA36" s="72">
        <f t="shared" ref="BA36" si="939">AVERAGE(AZ33:AZ36)</f>
        <v>7704.3624293378925</v>
      </c>
      <c r="BB36" s="67">
        <v>4546.707635241105</v>
      </c>
      <c r="BC36" s="72">
        <f t="shared" ref="BC36" si="940">AVERAGE(BB33:BB36)</f>
        <v>4747.260469830142</v>
      </c>
      <c r="BD36" s="67">
        <v>5364.3980141366546</v>
      </c>
      <c r="BE36" s="81">
        <f t="shared" ref="BE36" si="941">AVERAGE(BD33:BD36)</f>
        <v>5392.0463307257432</v>
      </c>
      <c r="BF36" s="100">
        <v>2.2984344980745801E-2</v>
      </c>
      <c r="BG36" s="101">
        <f t="shared" ref="BG36" si="942">AVERAGE(BF33:BF36)</f>
        <v>2.5214769799561311E-2</v>
      </c>
      <c r="BH36" s="100">
        <v>2.8400278118625309E-2</v>
      </c>
      <c r="BI36" s="100">
        <f t="shared" ref="BI36" si="943">AVERAGE(BH33:BH36)</f>
        <v>3.3845194810676472E-2</v>
      </c>
      <c r="BJ36" s="100">
        <v>7.2692872613209182E-3</v>
      </c>
      <c r="BK36" s="100">
        <f t="shared" ref="BK36" si="944">AVERAGE(BJ33:BJ36)</f>
        <v>3.0036356768581669E-3</v>
      </c>
      <c r="BL36" s="100">
        <v>1.7754964658364188E-2</v>
      </c>
      <c r="BM36" s="105">
        <f t="shared" ref="BM36" si="945">AVERAGE(BL33:BL36)</f>
        <v>1.729917590298613E-2</v>
      </c>
      <c r="BN36" s="102">
        <v>44.163821074243856</v>
      </c>
      <c r="BO36" s="103">
        <f t="shared" ref="BO36" si="946">AVERAGE(BN33:BN36)</f>
        <v>44.026425078707817</v>
      </c>
      <c r="BP36" s="102">
        <v>45.85400732732009</v>
      </c>
      <c r="BQ36" s="103">
        <f t="shared" ref="BQ36" si="947">AVERAGE(BP33:BP36)</f>
        <v>45.813061693023862</v>
      </c>
      <c r="BR36" s="102">
        <v>39.542094650103301</v>
      </c>
      <c r="BS36" s="103">
        <f t="shared" ref="BS36" si="948">AVERAGE(BR33:BR36)</f>
        <v>39.651066712597533</v>
      </c>
      <c r="BT36" s="102">
        <v>40.38261528105015</v>
      </c>
      <c r="BU36" s="106">
        <f t="shared" ref="BU36" si="949">AVERAGE(BT33:BT36)</f>
        <v>40.899641574257203</v>
      </c>
    </row>
    <row r="37" spans="1:73" x14ac:dyDescent="0.25">
      <c r="A37" s="104">
        <f t="shared" si="24"/>
        <v>45380</v>
      </c>
      <c r="B37" s="67">
        <v>39.971842976987332</v>
      </c>
      <c r="C37" s="72">
        <f t="shared" si="25"/>
        <v>39.709494483385228</v>
      </c>
      <c r="D37" s="67">
        <v>40.719270286800402</v>
      </c>
      <c r="E37" s="72">
        <f t="shared" si="25"/>
        <v>40.637700059693607</v>
      </c>
      <c r="F37" s="67">
        <v>37.767072672041117</v>
      </c>
      <c r="G37" s="72">
        <f t="shared" ref="G37" si="950">AVERAGE(F34:F37)</f>
        <v>37.324252297213839</v>
      </c>
      <c r="H37" s="102">
        <v>31.404901518568636</v>
      </c>
      <c r="I37" s="106">
        <f t="shared" ref="I37" si="951">AVERAGE(H34:H37)</f>
        <v>31.303267785191821</v>
      </c>
      <c r="J37" s="100">
        <v>6.3227659101555936E-2</v>
      </c>
      <c r="K37" s="101">
        <f t="shared" ref="K37" si="952">AVERAGE(J34:J37)</f>
        <v>6.2350747274603532E-2</v>
      </c>
      <c r="L37" s="100">
        <v>6.4488872985306131E-2</v>
      </c>
      <c r="M37" s="101">
        <f t="shared" ref="M37:O37" si="953">AVERAGE(L34:L37)</f>
        <v>6.841565461856082E-2</v>
      </c>
      <c r="N37" s="100">
        <v>5.1471160961171464E-2</v>
      </c>
      <c r="O37" s="101">
        <f t="shared" si="953"/>
        <v>3.952436236235727E-2</v>
      </c>
      <c r="P37" s="100">
        <v>0.30769809051270486</v>
      </c>
      <c r="Q37" s="105">
        <f t="shared" ref="Q37" si="954">AVERAGE(P34:P37)</f>
        <v>0.3041118715016507</v>
      </c>
      <c r="R37" s="100">
        <v>0.14483629511817891</v>
      </c>
      <c r="S37" s="101">
        <f t="shared" ref="S37" si="955">AVERAGE(R34:R37)</f>
        <v>0.14017989220295035</v>
      </c>
      <c r="T37" s="100">
        <v>0.12543866535889892</v>
      </c>
      <c r="U37" s="101">
        <f t="shared" ref="U37" si="956">AVERAGE(T34:T37)</f>
        <v>0.13151255545198307</v>
      </c>
      <c r="V37" s="100">
        <v>0.13384840895700298</v>
      </c>
      <c r="W37" s="101">
        <f t="shared" ref="W37" si="957">AVERAGE(V34:V37)</f>
        <v>0.10011671046808021</v>
      </c>
      <c r="X37" s="100">
        <v>0.35410576015532741</v>
      </c>
      <c r="Y37" s="105">
        <f t="shared" ref="Y37" si="958">AVERAGE(X34:X37)</f>
        <v>0.3501521335652546</v>
      </c>
      <c r="Z37" s="67">
        <v>7464.9735128371194</v>
      </c>
      <c r="AA37" s="72">
        <f t="shared" ref="AA37" si="959">AVERAGE(Z34:Z37)</f>
        <v>7456.3959663842561</v>
      </c>
      <c r="AB37" s="67">
        <v>7115.5382883113789</v>
      </c>
      <c r="AC37" s="72">
        <f t="shared" ref="AC37" si="960">AVERAGE(AB34:AB37)</f>
        <v>7027.2313375768972</v>
      </c>
      <c r="AD37" s="67">
        <v>8986.4525256065699</v>
      </c>
      <c r="AE37" s="72">
        <f t="shared" ref="AE37" si="961">AVERAGE(AD34:AD37)</f>
        <v>8982.4684297208751</v>
      </c>
      <c r="AF37" s="446">
        <v>2.1870187950683993E-3</v>
      </c>
      <c r="AG37" s="447">
        <f t="shared" ref="AG37" si="962">AVERAGE(AF34:AF37)</f>
        <v>2.1001687942594732E-3</v>
      </c>
      <c r="AH37" s="102">
        <v>4.8193009497822175</v>
      </c>
      <c r="AI37" s="103">
        <f t="shared" ref="AI37" si="963">AVERAGE(AH34:AH37)</f>
        <v>4.6602096974018998</v>
      </c>
      <c r="AJ37" s="102">
        <v>5.2614675451046029</v>
      </c>
      <c r="AK37" s="102">
        <f t="shared" ref="AK37" si="964">AVERAGE(AJ34:AJ37)</f>
        <v>5.1835799878031512</v>
      </c>
      <c r="AL37" s="102">
        <v>3.6406462982435626</v>
      </c>
      <c r="AM37" s="102">
        <f t="shared" ref="AM37" si="965">AVERAGE(AL34:AL37)</f>
        <v>3.4111379912156821</v>
      </c>
      <c r="AN37" s="451">
        <v>0</v>
      </c>
      <c r="AO37" s="452">
        <f t="shared" ref="AO37" si="966">AVERAGE(AN34:AN37)</f>
        <v>0</v>
      </c>
      <c r="AP37" s="448">
        <v>0.43086570192781676</v>
      </c>
      <c r="AQ37" s="449">
        <f t="shared" ref="AQ37" si="967">AVERAGE(AP34:AP37)</f>
        <v>0.38259965605477425</v>
      </c>
      <c r="AR37" s="448">
        <v>0.57133406904742245</v>
      </c>
      <c r="AS37" s="449">
        <f t="shared" ref="AS37" si="968">AVERAGE(AR34:AR37)</f>
        <v>0.52681190395535549</v>
      </c>
      <c r="AT37" s="448">
        <v>0</v>
      </c>
      <c r="AU37" s="449">
        <f t="shared" ref="AU37" si="969">AVERAGE(AT34:AT37)</f>
        <v>0</v>
      </c>
      <c r="AV37" s="448">
        <v>0</v>
      </c>
      <c r="AW37" s="450">
        <f t="shared" ref="AW37" si="970">AVERAGE(AV34:AV37)</f>
        <v>0</v>
      </c>
      <c r="AX37" s="67">
        <v>6913.2349090916414</v>
      </c>
      <c r="AY37" s="72">
        <f t="shared" ref="AY37" si="971">AVERAGE(AX34:AX37)</f>
        <v>6943.9562470358524</v>
      </c>
      <c r="AZ37" s="67">
        <v>7453.3409217047383</v>
      </c>
      <c r="BA37" s="72">
        <f t="shared" ref="BA37" si="972">AVERAGE(AZ34:AZ37)</f>
        <v>7711.5396097976782</v>
      </c>
      <c r="BB37" s="67">
        <v>5230.8788069089042</v>
      </c>
      <c r="BC37" s="72">
        <f t="shared" ref="BC37" si="973">AVERAGE(BB34:BB37)</f>
        <v>4906.6491434058353</v>
      </c>
      <c r="BD37" s="67">
        <v>5580.490151856864</v>
      </c>
      <c r="BE37" s="81">
        <f t="shared" ref="BE37" si="974">AVERAGE(BD34:BD37)</f>
        <v>5432.9739463147998</v>
      </c>
      <c r="BF37" s="100">
        <v>2.438287759692535E-2</v>
      </c>
      <c r="BG37" s="101">
        <f t="shared" ref="BG37" si="975">AVERAGE(BF34:BF37)</f>
        <v>2.546608732724788E-2</v>
      </c>
      <c r="BH37" s="100">
        <v>3.1560367922787658E-2</v>
      </c>
      <c r="BI37" s="100">
        <f t="shared" ref="BI37" si="976">AVERAGE(BH34:BH37)</f>
        <v>3.3998089852715734E-2</v>
      </c>
      <c r="BJ37" s="100">
        <v>1.7768820345055881E-3</v>
      </c>
      <c r="BK37" s="100">
        <f t="shared" ref="BK37" si="977">AVERAGE(BJ34:BJ37)</f>
        <v>2.6823944515082586E-3</v>
      </c>
      <c r="BL37" s="100">
        <v>1.766651631333634E-2</v>
      </c>
      <c r="BM37" s="105">
        <f t="shared" ref="BM37" si="978">AVERAGE(BL34:BL37)</f>
        <v>1.7114332510129438E-2</v>
      </c>
      <c r="BN37" s="102">
        <v>44.089176469039373</v>
      </c>
      <c r="BO37" s="103">
        <f t="shared" ref="BO37" si="979">AVERAGE(BN34:BN37)</f>
        <v>44.301514172961305</v>
      </c>
      <c r="BP37" s="102">
        <v>45.636752072458229</v>
      </c>
      <c r="BQ37" s="103">
        <f t="shared" ref="BQ37" si="980">AVERAGE(BP34:BP37)</f>
        <v>46.108367792116212</v>
      </c>
      <c r="BR37" s="102">
        <v>39.5667182692682</v>
      </c>
      <c r="BS37" s="103">
        <f t="shared" ref="BS37" si="981">AVERAGE(BR34:BR37)</f>
        <v>39.720775182887209</v>
      </c>
      <c r="BT37" s="102">
        <v>40.293414524131713</v>
      </c>
      <c r="BU37" s="106">
        <f t="shared" ref="BU37" si="982">AVERAGE(BT34:BT37)</f>
        <v>40.639388451128802</v>
      </c>
    </row>
    <row r="38" spans="1:73" x14ac:dyDescent="0.25">
      <c r="A38" s="104">
        <f t="shared" si="24"/>
        <v>45387</v>
      </c>
      <c r="B38" s="67">
        <v>39.977853945192848</v>
      </c>
      <c r="C38" s="72">
        <f t="shared" si="25"/>
        <v>39.897012118244142</v>
      </c>
      <c r="D38" s="67">
        <v>41.09667106692585</v>
      </c>
      <c r="E38" s="72">
        <f t="shared" si="25"/>
        <v>40.847588372335636</v>
      </c>
      <c r="F38" s="67">
        <v>36.999179998877892</v>
      </c>
      <c r="G38" s="72">
        <f t="shared" ref="G38" si="983">AVERAGE(F35:F38)</f>
        <v>37.341689974922332</v>
      </c>
      <c r="H38" s="102">
        <v>31.020022164758036</v>
      </c>
      <c r="I38" s="106">
        <f t="shared" ref="I38" si="984">AVERAGE(H35:H38)</f>
        <v>31.31286520350903</v>
      </c>
      <c r="J38" s="100">
        <v>6.1359283277750309E-2</v>
      </c>
      <c r="K38" s="101">
        <f t="shared" ref="K38" si="985">AVERAGE(J35:J38)</f>
        <v>6.2495477545095282E-2</v>
      </c>
      <c r="L38" s="100">
        <v>6.9575206538092682E-2</v>
      </c>
      <c r="M38" s="101">
        <f t="shared" ref="M38:O38" si="986">AVERAGE(L35:L38)</f>
        <v>6.874527147498187E-2</v>
      </c>
      <c r="N38" s="100">
        <v>3.1431937748967437E-2</v>
      </c>
      <c r="O38" s="101">
        <f t="shared" si="986"/>
        <v>3.8294569982471771E-2</v>
      </c>
      <c r="P38" s="100">
        <v>0.32966383450314002</v>
      </c>
      <c r="Q38" s="105">
        <f t="shared" ref="Q38" si="987">AVERAGE(P35:P38)</f>
        <v>0.30678355018127146</v>
      </c>
      <c r="R38" s="100">
        <v>0.13634153468013074</v>
      </c>
      <c r="S38" s="101">
        <f t="shared" ref="S38" si="988">AVERAGE(R35:R38)</f>
        <v>0.13911719302099454</v>
      </c>
      <c r="T38" s="100">
        <v>0.13029458191039708</v>
      </c>
      <c r="U38" s="101">
        <f t="shared" ref="U38" si="989">AVERAGE(T35:T38)</f>
        <v>0.13168199370392986</v>
      </c>
      <c r="V38" s="100">
        <v>7.7625869623087235E-2</v>
      </c>
      <c r="W38" s="101">
        <f t="shared" ref="W38" si="990">AVERAGE(V35:V38)</f>
        <v>9.417916504218185E-2</v>
      </c>
      <c r="X38" s="100">
        <v>0.31726724191276018</v>
      </c>
      <c r="Y38" s="105">
        <f t="shared" ref="Y38" si="991">AVERAGE(X35:X38)</f>
        <v>0.33768107333509972</v>
      </c>
      <c r="Z38" s="67">
        <v>7450.3975737083401</v>
      </c>
      <c r="AA38" s="72">
        <f t="shared" ref="AA38" si="992">AVERAGE(Z35:Z38)</f>
        <v>7434.2607114857019</v>
      </c>
      <c r="AB38" s="67">
        <v>7134.9042054122501</v>
      </c>
      <c r="AC38" s="72">
        <f t="shared" ref="AC38" si="993">AVERAGE(AB35:AB38)</f>
        <v>7032.5898574934918</v>
      </c>
      <c r="AD38" s="67">
        <v>8705.0968507641064</v>
      </c>
      <c r="AE38" s="72">
        <f t="shared" ref="AE38" si="994">AVERAGE(AD35:AD38)</f>
        <v>8943.9027651231045</v>
      </c>
      <c r="AF38" s="446">
        <v>2.2102008688215649E-3</v>
      </c>
      <c r="AG38" s="447">
        <f t="shared" ref="AG38" si="995">AVERAGE(AF35:AF38)</f>
        <v>2.136088770727791E-3</v>
      </c>
      <c r="AH38" s="102">
        <v>4.8414199411164098</v>
      </c>
      <c r="AI38" s="103">
        <f t="shared" ref="AI38" si="996">AVERAGE(AH35:AH38)</f>
        <v>4.7373150782409121</v>
      </c>
      <c r="AJ38" s="102">
        <v>5.2272922648218252</v>
      </c>
      <c r="AK38" s="102">
        <f t="shared" ref="AK38" si="997">AVERAGE(AJ35:AJ38)</f>
        <v>5.243943027028128</v>
      </c>
      <c r="AL38" s="102">
        <v>3.9825598708714005</v>
      </c>
      <c r="AM38" s="102">
        <f t="shared" ref="AM38" si="998">AVERAGE(AL35:AL38)</f>
        <v>3.4939341578395324</v>
      </c>
      <c r="AN38" s="451">
        <v>0</v>
      </c>
      <c r="AO38" s="452">
        <f t="shared" ref="AO38" si="999">AVERAGE(AN35:AN38)</f>
        <v>0</v>
      </c>
      <c r="AP38" s="448">
        <v>0.40197060579696964</v>
      </c>
      <c r="AQ38" s="449">
        <f t="shared" ref="AQ38" si="1000">AVERAGE(AP35:AP38)</f>
        <v>0.39173454418698855</v>
      </c>
      <c r="AR38" s="448">
        <v>0.5517741410022251</v>
      </c>
      <c r="AS38" s="449">
        <f t="shared" ref="AS38" si="1001">AVERAGE(AR35:AR38)</f>
        <v>0.53314346207936614</v>
      </c>
      <c r="AT38" s="448">
        <v>0</v>
      </c>
      <c r="AU38" s="449">
        <f t="shared" ref="AU38" si="1002">AVERAGE(AT35:AT38)</f>
        <v>0</v>
      </c>
      <c r="AV38" s="448">
        <v>0</v>
      </c>
      <c r="AW38" s="450">
        <f t="shared" ref="AW38" si="1003">AVERAGE(AV35:AV38)</f>
        <v>0</v>
      </c>
      <c r="AX38" s="67">
        <v>6829.4338718638219</v>
      </c>
      <c r="AY38" s="72">
        <f t="shared" ref="AY38" si="1004">AVERAGE(AX35:AX38)</f>
        <v>6980.0785275637127</v>
      </c>
      <c r="AZ38" s="67">
        <v>7379.4972306008995</v>
      </c>
      <c r="BA38" s="72">
        <f t="shared" ref="BA38" si="1005">AVERAGE(AZ35:AZ38)</f>
        <v>7655.0834132692917</v>
      </c>
      <c r="BB38" s="67">
        <v>5340.4648111623746</v>
      </c>
      <c r="BC38" s="72">
        <f t="shared" ref="BC38" si="1006">AVERAGE(BB35:BB38)</f>
        <v>5101.6144739068195</v>
      </c>
      <c r="BD38" s="67">
        <v>5607.1093461396376</v>
      </c>
      <c r="BE38" s="81">
        <f t="shared" ref="BE38" si="1007">AVERAGE(BD35:BD38)</f>
        <v>5500.5386314365187</v>
      </c>
      <c r="BF38" s="100">
        <v>2.3649210839684198E-2</v>
      </c>
      <c r="BG38" s="101">
        <f t="shared" ref="BG38" si="1008">AVERAGE(BF35:BF38)</f>
        <v>2.5887657379198143E-2</v>
      </c>
      <c r="BH38" s="100">
        <v>3.1678630920160808E-2</v>
      </c>
      <c r="BI38" s="100">
        <f t="shared" ref="BI38" si="1009">AVERAGE(BH35:BH38)</f>
        <v>3.4079493512820289E-2</v>
      </c>
      <c r="BJ38" s="100">
        <v>1.575265313520955E-3</v>
      </c>
      <c r="BK38" s="100">
        <f t="shared" ref="BK38" si="1010">AVERAGE(BJ35:BJ38)</f>
        <v>3.0762107798884973E-3</v>
      </c>
      <c r="BL38" s="100">
        <v>1.6697451052826006E-2</v>
      </c>
      <c r="BM38" s="105">
        <f t="shared" ref="BM38" si="1011">AVERAGE(BL35:BL38)</f>
        <v>1.7468728524859967E-2</v>
      </c>
      <c r="BN38" s="102">
        <v>43.855718692381814</v>
      </c>
      <c r="BO38" s="103">
        <f t="shared" ref="BO38" si="1012">AVERAGE(BN35:BN38)</f>
        <v>44.2764367664915</v>
      </c>
      <c r="BP38" s="102">
        <v>45.835804959981026</v>
      </c>
      <c r="BQ38" s="103">
        <f t="shared" ref="BQ38" si="1013">AVERAGE(BP35:BP38)</f>
        <v>46.159580142569865</v>
      </c>
      <c r="BR38" s="102">
        <v>38.687946415084568</v>
      </c>
      <c r="BS38" s="103">
        <f t="shared" ref="BS38" si="1014">AVERAGE(BR35:BR38)</f>
        <v>39.29909551661666</v>
      </c>
      <c r="BT38" s="102">
        <v>39.632212781677133</v>
      </c>
      <c r="BU38" s="106">
        <f t="shared" ref="BU38" si="1015">AVERAGE(BT35:BT38)</f>
        <v>40.278717871708409</v>
      </c>
    </row>
    <row r="39" spans="1:73" x14ac:dyDescent="0.25">
      <c r="A39" s="104">
        <f t="shared" si="24"/>
        <v>45394</v>
      </c>
      <c r="B39" s="67">
        <v>40.170310247695063</v>
      </c>
      <c r="C39" s="72">
        <f t="shared" si="25"/>
        <v>39.9727290695294</v>
      </c>
      <c r="D39" s="67">
        <v>41.03072690025467</v>
      </c>
      <c r="E39" s="72">
        <f t="shared" si="25"/>
        <v>40.850456040341541</v>
      </c>
      <c r="F39" s="67">
        <v>37.878325015368254</v>
      </c>
      <c r="G39" s="72">
        <f t="shared" ref="G39" si="1016">AVERAGE(F36:F39)</f>
        <v>37.561535270236206</v>
      </c>
      <c r="H39" s="102">
        <v>31.07585493758771</v>
      </c>
      <c r="I39" s="106">
        <f t="shared" ref="I39" si="1017">AVERAGE(H36:H39)</f>
        <v>31.228463756541284</v>
      </c>
      <c r="J39" s="100">
        <v>6.8424575066843518E-2</v>
      </c>
      <c r="K39" s="101">
        <f t="shared" ref="K39" si="1018">AVERAGE(J36:J39)</f>
        <v>6.4441767189135898E-2</v>
      </c>
      <c r="L39" s="100">
        <v>6.9935105556660729E-2</v>
      </c>
      <c r="M39" s="101">
        <f t="shared" ref="M39:O39" si="1019">AVERAGE(L36:L39)</f>
        <v>6.9278965388130456E-2</v>
      </c>
      <c r="N39" s="100">
        <v>5.5346593454681847E-2</v>
      </c>
      <c r="O39" s="101">
        <f t="shared" si="1019"/>
        <v>4.3046577488664674E-2</v>
      </c>
      <c r="P39" s="100">
        <v>0.33296402983972229</v>
      </c>
      <c r="Q39" s="105">
        <f t="shared" ref="Q39" si="1020">AVERAGE(P36:P39)</f>
        <v>0.31610471321742595</v>
      </c>
      <c r="R39" s="100">
        <v>0.15617109434647969</v>
      </c>
      <c r="S39" s="101">
        <f t="shared" ref="S39" si="1021">AVERAGE(R36:R39)</f>
        <v>0.14435962409885539</v>
      </c>
      <c r="T39" s="100">
        <v>0.13193680069886587</v>
      </c>
      <c r="U39" s="101">
        <f t="shared" ref="U39" si="1022">AVERAGE(T36:T39)</f>
        <v>0.13164255800973534</v>
      </c>
      <c r="V39" s="100">
        <v>0.13296058580590253</v>
      </c>
      <c r="W39" s="101">
        <f t="shared" ref="W39" si="1023">AVERAGE(V36:V39)</f>
        <v>0.10698701156504209</v>
      </c>
      <c r="X39" s="100">
        <v>0.39138274639532866</v>
      </c>
      <c r="Y39" s="105">
        <f t="shared" ref="Y39" si="1024">AVERAGE(X36:X39)</f>
        <v>0.35006144468399125</v>
      </c>
      <c r="Z39" s="67">
        <v>7370.4690035851982</v>
      </c>
      <c r="AA39" s="72">
        <f t="shared" ref="AA39" si="1025">AVERAGE(Z36:Z39)</f>
        <v>7421.0778012858864</v>
      </c>
      <c r="AB39" s="67">
        <v>6972.1546381647249</v>
      </c>
      <c r="AC39" s="72">
        <f t="shared" ref="AC39" si="1026">AVERAGE(AB36:AB39)</f>
        <v>7045.4834325045231</v>
      </c>
      <c r="AD39" s="67">
        <v>8970.3260677037197</v>
      </c>
      <c r="AE39" s="72">
        <f t="shared" ref="AE39" si="1027">AVERAGE(AD36:AD39)</f>
        <v>8924.8654541625656</v>
      </c>
      <c r="AF39" s="446">
        <v>0.88842607068727386</v>
      </c>
      <c r="AG39" s="447">
        <f t="shared" ref="AG39" si="1028">AVERAGE(AF36:AF39)</f>
        <v>0.22371778377522994</v>
      </c>
      <c r="AH39" s="102">
        <v>4.676382543476123</v>
      </c>
      <c r="AI39" s="103">
        <f t="shared" ref="AI39" si="1029">AVERAGE(AH36:AH39)</f>
        <v>4.7271644201941081</v>
      </c>
      <c r="AJ39" s="102">
        <v>5.1410440168532041</v>
      </c>
      <c r="AK39" s="102">
        <f t="shared" ref="AK39" si="1030">AVERAGE(AJ36:AJ39)</f>
        <v>5.1972969212949973</v>
      </c>
      <c r="AL39" s="102">
        <v>3.5267876678787604</v>
      </c>
      <c r="AM39" s="102">
        <f t="shared" ref="AM39" si="1031">AVERAGE(AL36:AL39)</f>
        <v>3.5443420450982157</v>
      </c>
      <c r="AN39" s="451">
        <v>2.2158209616662973E-4</v>
      </c>
      <c r="AO39" s="452">
        <f t="shared" ref="AO39" si="1032">AVERAGE(AN36:AN39)</f>
        <v>5.5395524041657433E-5</v>
      </c>
      <c r="AP39" s="448">
        <v>0.4061572656704438</v>
      </c>
      <c r="AQ39" s="449">
        <f t="shared" ref="AQ39" si="1033">AVERAGE(AP36:AP39)</f>
        <v>0.40693962627292546</v>
      </c>
      <c r="AR39" s="448">
        <v>0.54800057744690622</v>
      </c>
      <c r="AS39" s="449">
        <f t="shared" ref="AS39" si="1034">AVERAGE(AR36:AR39)</f>
        <v>0.54918865326486876</v>
      </c>
      <c r="AT39" s="448">
        <v>0</v>
      </c>
      <c r="AU39" s="449">
        <f t="shared" ref="AU39" si="1035">AVERAGE(AT36:AT39)</f>
        <v>0</v>
      </c>
      <c r="AV39" s="448">
        <v>0</v>
      </c>
      <c r="AW39" s="450">
        <f t="shared" ref="AW39" si="1036">AVERAGE(AV36:AV39)</f>
        <v>0</v>
      </c>
      <c r="AX39" s="67">
        <v>6646.620689022885</v>
      </c>
      <c r="AY39" s="72">
        <f t="shared" ref="AY39" si="1037">AVERAGE(AX36:AX39)</f>
        <v>6796.9211866777223</v>
      </c>
      <c r="AZ39" s="67">
        <v>7184.6363642650558</v>
      </c>
      <c r="BA39" s="72">
        <f t="shared" ref="BA39" si="1038">AVERAGE(AZ36:AZ39)</f>
        <v>7398.7137580363615</v>
      </c>
      <c r="BB39" s="67">
        <v>5053.5671046188108</v>
      </c>
      <c r="BC39" s="72">
        <f t="shared" ref="BC39" si="1039">AVERAGE(BB36:BB39)</f>
        <v>5042.9045894827987</v>
      </c>
      <c r="BD39" s="67">
        <v>5601.4018022010487</v>
      </c>
      <c r="BE39" s="81">
        <f t="shared" ref="BE39" si="1040">AVERAGE(BD36:BD39)</f>
        <v>5538.3498285835512</v>
      </c>
      <c r="BF39" s="100">
        <v>2.8855754530195413E-2</v>
      </c>
      <c r="BG39" s="101">
        <f t="shared" ref="BG39" si="1041">AVERAGE(BF36:BF39)</f>
        <v>2.496804698688769E-2</v>
      </c>
      <c r="BH39" s="100">
        <v>3.7431169956104487E-2</v>
      </c>
      <c r="BI39" s="100">
        <f t="shared" ref="BI39" si="1042">AVERAGE(BH36:BH39)</f>
        <v>3.2267611729419568E-2</v>
      </c>
      <c r="BJ39" s="100">
        <v>3.8029944674244868E-3</v>
      </c>
      <c r="BK39" s="100">
        <f t="shared" ref="BK39" si="1043">AVERAGE(BJ36:BJ39)</f>
        <v>3.6061072691929868E-3</v>
      </c>
      <c r="BL39" s="100">
        <v>1.7948149789497009E-2</v>
      </c>
      <c r="BM39" s="105">
        <f t="shared" ref="BM39" si="1044">AVERAGE(BL36:BL39)</f>
        <v>1.7516770453505887E-2</v>
      </c>
      <c r="BN39" s="102">
        <v>43.853343589035106</v>
      </c>
      <c r="BO39" s="103">
        <f t="shared" ref="BO39" si="1045">AVERAGE(BN36:BN39)</f>
        <v>43.990514956175033</v>
      </c>
      <c r="BP39" s="102">
        <v>45.93776939100529</v>
      </c>
      <c r="BQ39" s="103">
        <f t="shared" ref="BQ39" si="1046">AVERAGE(BP36:BP39)</f>
        <v>45.816083437691162</v>
      </c>
      <c r="BR39" s="102">
        <v>37.939376100524079</v>
      </c>
      <c r="BS39" s="103">
        <f t="shared" ref="BS39" si="1047">AVERAGE(BR36:BR39)</f>
        <v>38.934033858745039</v>
      </c>
      <c r="BT39" s="102">
        <v>41.063446340202375</v>
      </c>
      <c r="BU39" s="106">
        <f t="shared" ref="BU39" si="1048">AVERAGE(BT36:BT39)</f>
        <v>40.342922231765343</v>
      </c>
    </row>
    <row r="40" spans="1:73" x14ac:dyDescent="0.25">
      <c r="A40" s="104">
        <f t="shared" si="24"/>
        <v>45401</v>
      </c>
      <c r="B40" s="67">
        <v>39.878540537581408</v>
      </c>
      <c r="C40" s="72">
        <f t="shared" si="25"/>
        <v>39.999636926864163</v>
      </c>
      <c r="D40" s="67">
        <v>40.829484982879563</v>
      </c>
      <c r="E40" s="72">
        <f t="shared" si="25"/>
        <v>40.919038309215125</v>
      </c>
      <c r="F40" s="67">
        <v>37.24401943650723</v>
      </c>
      <c r="G40" s="72">
        <f t="shared" ref="G40" si="1049">AVERAGE(F37:F40)</f>
        <v>37.47214928069863</v>
      </c>
      <c r="H40" s="102">
        <v>31.187155541947337</v>
      </c>
      <c r="I40" s="106">
        <f t="shared" ref="I40" si="1050">AVERAGE(H37:H40)</f>
        <v>31.171983540715427</v>
      </c>
      <c r="J40" s="100">
        <v>5.6702287923819289E-2</v>
      </c>
      <c r="K40" s="101">
        <f t="shared" ref="K40" si="1051">AVERAGE(J37:J40)</f>
        <v>6.242845134249226E-2</v>
      </c>
      <c r="L40" s="100">
        <v>5.7999183454204017E-2</v>
      </c>
      <c r="M40" s="101">
        <f t="shared" ref="M40:O40" si="1052">AVERAGE(L37:L40)</f>
        <v>6.549959213356589E-2</v>
      </c>
      <c r="N40" s="100">
        <v>4.5479767467186627E-2</v>
      </c>
      <c r="O40" s="101">
        <f t="shared" si="1052"/>
        <v>4.5932364908001844E-2</v>
      </c>
      <c r="P40" s="100">
        <v>0.31827924066135949</v>
      </c>
      <c r="Q40" s="105">
        <f t="shared" ref="Q40" si="1053">AVERAGE(P37:P40)</f>
        <v>0.32215129887923166</v>
      </c>
      <c r="R40" s="100">
        <v>0.13533973209101557</v>
      </c>
      <c r="S40" s="101">
        <f t="shared" ref="S40" si="1054">AVERAGE(R37:R40)</f>
        <v>0.14317216405895122</v>
      </c>
      <c r="T40" s="100">
        <v>0.11837711316012685</v>
      </c>
      <c r="U40" s="101">
        <f t="shared" ref="U40" si="1055">AVERAGE(T37:T40)</f>
        <v>0.12651179028207218</v>
      </c>
      <c r="V40" s="100">
        <v>9.5540593587830819E-2</v>
      </c>
      <c r="W40" s="101">
        <f t="shared" ref="W40" si="1056">AVERAGE(V37:V40)</f>
        <v>0.10999386449345588</v>
      </c>
      <c r="X40" s="100">
        <v>0.36255603294646954</v>
      </c>
      <c r="Y40" s="105">
        <f t="shared" ref="Y40" si="1057">AVERAGE(X37:X40)</f>
        <v>0.35632794535247148</v>
      </c>
      <c r="Z40" s="67">
        <v>7462.4813680491025</v>
      </c>
      <c r="AA40" s="72">
        <f t="shared" ref="AA40" si="1058">AVERAGE(Z37:Z40)</f>
        <v>7437.0803645449405</v>
      </c>
      <c r="AB40" s="67">
        <v>7082.7413678173143</v>
      </c>
      <c r="AC40" s="72">
        <f t="shared" ref="AC40" si="1059">AVERAGE(AB37:AB40)</f>
        <v>7076.3346249264168</v>
      </c>
      <c r="AD40" s="67">
        <v>8976.1739691857711</v>
      </c>
      <c r="AE40" s="72">
        <f t="shared" ref="AE40" si="1060">AVERAGE(AD37:AD40)</f>
        <v>8909.5123533150418</v>
      </c>
      <c r="AF40" s="446">
        <v>2.068924136527853E-3</v>
      </c>
      <c r="AG40" s="447">
        <f t="shared" ref="AG40" si="1061">AVERAGE(AF37:AF40)</f>
        <v>0.22372305362192291</v>
      </c>
      <c r="AH40" s="102">
        <v>4.6530902950330706</v>
      </c>
      <c r="AI40" s="103">
        <f t="shared" ref="AI40" si="1062">AVERAGE(AH37:AH40)</f>
        <v>4.7475484323519552</v>
      </c>
      <c r="AJ40" s="102">
        <v>5.1225324786321966</v>
      </c>
      <c r="AK40" s="102">
        <f t="shared" ref="AK40" si="1063">AVERAGE(AJ37:AJ40)</f>
        <v>5.1880840763529577</v>
      </c>
      <c r="AL40" s="102">
        <v>3.4985401876234872</v>
      </c>
      <c r="AM40" s="102">
        <f t="shared" ref="AM40" si="1064">AVERAGE(AL37:AL40)</f>
        <v>3.6621335061543028</v>
      </c>
      <c r="AN40" s="451">
        <v>0</v>
      </c>
      <c r="AO40" s="452">
        <f t="shared" ref="AO40" si="1065">AVERAGE(AN37:AN40)</f>
        <v>5.5395524041657433E-5</v>
      </c>
      <c r="AP40" s="448">
        <v>0.41612190438778396</v>
      </c>
      <c r="AQ40" s="449">
        <f t="shared" ref="AQ40" si="1066">AVERAGE(AP37:AP40)</f>
        <v>0.41377886944575354</v>
      </c>
      <c r="AR40" s="448">
        <v>0.56396101516494768</v>
      </c>
      <c r="AS40" s="449">
        <f t="shared" ref="AS40" si="1067">AVERAGE(AR37:AR40)</f>
        <v>0.55876745066537548</v>
      </c>
      <c r="AT40" s="448">
        <v>0</v>
      </c>
      <c r="AU40" s="449">
        <f t="shared" ref="AU40" si="1068">AVERAGE(AT37:AT40)</f>
        <v>0</v>
      </c>
      <c r="AV40" s="448">
        <v>0</v>
      </c>
      <c r="AW40" s="450">
        <f t="shared" ref="AW40" si="1069">AVERAGE(AV37:AV40)</f>
        <v>0</v>
      </c>
      <c r="AX40" s="67">
        <v>6322.9536597776887</v>
      </c>
      <c r="AY40" s="72">
        <f t="shared" ref="AY40" si="1070">AVERAGE(AX37:AX40)</f>
        <v>6678.0607824390099</v>
      </c>
      <c r="AZ40" s="67">
        <v>6818.2731293667075</v>
      </c>
      <c r="BA40" s="72">
        <f t="shared" ref="BA40" si="1071">AVERAGE(AZ37:AZ40)</f>
        <v>7208.9369114843503</v>
      </c>
      <c r="BB40" s="67">
        <v>4895.2239658149801</v>
      </c>
      <c r="BC40" s="72">
        <f t="shared" ref="BC40" si="1072">AVERAGE(BB37:BB40)</f>
        <v>5130.0336721262674</v>
      </c>
      <c r="BD40" s="67">
        <v>5397.5813686466627</v>
      </c>
      <c r="BE40" s="81">
        <f t="shared" ref="BE40" si="1073">AVERAGE(BD37:BD40)</f>
        <v>5546.6456672110526</v>
      </c>
      <c r="BF40" s="100">
        <v>2.2170265773777099E-2</v>
      </c>
      <c r="BG40" s="101">
        <f t="shared" ref="BG40" si="1074">AVERAGE(BF37:BF40)</f>
        <v>2.4764527185145511E-2</v>
      </c>
      <c r="BH40" s="100">
        <v>2.7839328897090003E-2</v>
      </c>
      <c r="BI40" s="100">
        <f t="shared" ref="BI40" si="1075">AVERAGE(BH37:BH40)</f>
        <v>3.2127374424035737E-2</v>
      </c>
      <c r="BJ40" s="100">
        <v>5.6784886404298018E-3</v>
      </c>
      <c r="BK40" s="100">
        <f t="shared" ref="BK40" si="1076">AVERAGE(BJ37:BJ40)</f>
        <v>3.2084076139702079E-3</v>
      </c>
      <c r="BL40" s="100">
        <v>1.6227801592161667E-2</v>
      </c>
      <c r="BM40" s="105">
        <f t="shared" ref="BM40" si="1077">AVERAGE(BL37:BL40)</f>
        <v>1.7134979686955255E-2</v>
      </c>
      <c r="BN40" s="102">
        <v>44.578137728839565</v>
      </c>
      <c r="BO40" s="103">
        <f t="shared" ref="BO40" si="1078">AVERAGE(BN37:BN40)</f>
        <v>44.094094119823964</v>
      </c>
      <c r="BP40" s="102">
        <v>46.728386833373129</v>
      </c>
      <c r="BQ40" s="103">
        <f t="shared" ref="BQ40" si="1079">AVERAGE(BP37:BP40)</f>
        <v>46.034678314204413</v>
      </c>
      <c r="BR40" s="102">
        <v>38.69432617861051</v>
      </c>
      <c r="BS40" s="103">
        <f t="shared" ref="BS40" si="1080">AVERAGE(BR37:BR40)</f>
        <v>38.722091740871839</v>
      </c>
      <c r="BT40" s="102">
        <v>41.014696876913654</v>
      </c>
      <c r="BU40" s="106">
        <f t="shared" ref="BU40" si="1081">AVERAGE(BT37:BT40)</f>
        <v>40.500942630731217</v>
      </c>
    </row>
    <row r="41" spans="1:73" x14ac:dyDescent="0.25">
      <c r="A41" s="104">
        <f t="shared" si="24"/>
        <v>45408</v>
      </c>
      <c r="B41" s="67">
        <v>39.897232462639536</v>
      </c>
      <c r="C41" s="72">
        <f t="shared" si="25"/>
        <v>39.980984298277221</v>
      </c>
      <c r="D41" s="67">
        <v>40.778048544535729</v>
      </c>
      <c r="E41" s="72">
        <f t="shared" si="25"/>
        <v>40.93373287364895</v>
      </c>
      <c r="F41" s="67">
        <v>37.027664476673628</v>
      </c>
      <c r="G41" s="72">
        <f t="shared" ref="G41" si="1082">AVERAGE(F38:F41)</f>
        <v>37.287297231856748</v>
      </c>
      <c r="H41" s="102">
        <v>31.376614598978673</v>
      </c>
      <c r="I41" s="106">
        <f t="shared" ref="I41" si="1083">AVERAGE(H38:H41)</f>
        <v>31.164911810817941</v>
      </c>
      <c r="J41" s="100">
        <v>5.8018926952837994E-2</v>
      </c>
      <c r="K41" s="101">
        <f t="shared" ref="K41" si="1084">AVERAGE(J38:J41)</f>
        <v>6.1126268305312779E-2</v>
      </c>
      <c r="L41" s="100">
        <v>5.8132446405916249E-2</v>
      </c>
      <c r="M41" s="101">
        <f t="shared" ref="M41:O41" si="1085">AVERAGE(L38:L41)</f>
        <v>6.3910485488718416E-2</v>
      </c>
      <c r="N41" s="100">
        <v>4.8860544308601914E-2</v>
      </c>
      <c r="O41" s="101">
        <f t="shared" si="1085"/>
        <v>4.5279710744859453E-2</v>
      </c>
      <c r="P41" s="100">
        <v>0.31353259237008113</v>
      </c>
      <c r="Q41" s="105">
        <f t="shared" ref="Q41" si="1086">AVERAGE(P38:P41)</f>
        <v>0.32360992434357572</v>
      </c>
      <c r="R41" s="100">
        <v>0.12900910192911744</v>
      </c>
      <c r="S41" s="101">
        <f t="shared" ref="S41" si="1087">AVERAGE(R38:R41)</f>
        <v>0.13921536576168586</v>
      </c>
      <c r="T41" s="100">
        <v>0.10267615509290963</v>
      </c>
      <c r="U41" s="101">
        <f t="shared" ref="U41" si="1088">AVERAGE(T38:T41)</f>
        <v>0.12082116271557485</v>
      </c>
      <c r="V41" s="100">
        <v>0.12234646262382257</v>
      </c>
      <c r="W41" s="101">
        <f t="shared" ref="W41" si="1089">AVERAGE(V38:V41)</f>
        <v>0.10711837791016079</v>
      </c>
      <c r="X41" s="100">
        <v>0.372903067049069</v>
      </c>
      <c r="Y41" s="105">
        <f t="shared" ref="Y41" si="1090">AVERAGE(X38:X41)</f>
        <v>0.36102727207590679</v>
      </c>
      <c r="Z41" s="67">
        <v>7502.0517487402312</v>
      </c>
      <c r="AA41" s="72">
        <f t="shared" ref="AA41" si="1091">AVERAGE(Z38:Z41)</f>
        <v>7446.3499235207182</v>
      </c>
      <c r="AB41" s="67">
        <v>7156.981920558017</v>
      </c>
      <c r="AC41" s="72">
        <f t="shared" ref="AC41" si="1092">AVERAGE(AB38:AB41)</f>
        <v>7086.6955329880766</v>
      </c>
      <c r="AD41" s="67">
        <v>9107.5484462453842</v>
      </c>
      <c r="AE41" s="72">
        <f t="shared" ref="AE41" si="1093">AVERAGE(AD38:AD41)</f>
        <v>8939.7863334747453</v>
      </c>
      <c r="AF41" s="446">
        <v>2.0606583276133869E-3</v>
      </c>
      <c r="AG41" s="447">
        <f t="shared" ref="AG41" si="1094">AVERAGE(AF38:AF41)</f>
        <v>0.22369146350505914</v>
      </c>
      <c r="AH41" s="102">
        <v>4.4889995795001942</v>
      </c>
      <c r="AI41" s="103">
        <f t="shared" ref="AI41" si="1095">AVERAGE(AH38:AH41)</f>
        <v>4.6649730897814496</v>
      </c>
      <c r="AJ41" s="102">
        <v>4.8376167201798248</v>
      </c>
      <c r="AK41" s="102">
        <f t="shared" ref="AK41" si="1096">AVERAGE(AJ38:AJ41)</f>
        <v>5.0821213701217625</v>
      </c>
      <c r="AL41" s="102">
        <v>3.5188252086195559</v>
      </c>
      <c r="AM41" s="102">
        <f t="shared" ref="AM41" si="1097">AVERAGE(AL38:AL41)</f>
        <v>3.6316782337483007</v>
      </c>
      <c r="AN41" s="451">
        <v>0</v>
      </c>
      <c r="AO41" s="452">
        <f t="shared" ref="AO41" si="1098">AVERAGE(AN38:AN41)</f>
        <v>5.5395524041657433E-5</v>
      </c>
      <c r="AP41" s="448">
        <v>0.45928380778068967</v>
      </c>
      <c r="AQ41" s="449">
        <f t="shared" ref="AQ41" si="1099">AVERAGE(AP38:AP41)</f>
        <v>0.42088339590897172</v>
      </c>
      <c r="AR41" s="448">
        <v>0.59862077860703788</v>
      </c>
      <c r="AS41" s="449">
        <f t="shared" ref="AS41" si="1100">AVERAGE(AR38:AR41)</f>
        <v>0.56558912805527917</v>
      </c>
      <c r="AT41" s="448">
        <v>0</v>
      </c>
      <c r="AU41" s="449">
        <f t="shared" ref="AU41" si="1101">AVERAGE(AT38:AT41)</f>
        <v>0</v>
      </c>
      <c r="AV41" s="448">
        <v>0</v>
      </c>
      <c r="AW41" s="450">
        <f t="shared" ref="AW41" si="1102">AVERAGE(AV38:AV41)</f>
        <v>0</v>
      </c>
      <c r="AX41" s="67">
        <v>6517.2592934961976</v>
      </c>
      <c r="AY41" s="72">
        <f t="shared" ref="AY41" si="1103">AVERAGE(AX38:AX41)</f>
        <v>6579.0668785401485</v>
      </c>
      <c r="AZ41" s="67">
        <v>6984.273949429049</v>
      </c>
      <c r="BA41" s="72">
        <f t="shared" ref="BA41" si="1104">AVERAGE(AZ38:AZ41)</f>
        <v>7091.6701684154286</v>
      </c>
      <c r="BB41" s="67">
        <v>4956.3267883012668</v>
      </c>
      <c r="BC41" s="72">
        <f t="shared" ref="BC41" si="1105">AVERAGE(BB38:BB41)</f>
        <v>5061.3956674743586</v>
      </c>
      <c r="BD41" s="67">
        <v>5400.7510513667767</v>
      </c>
      <c r="BE41" s="81">
        <f t="shared" ref="BE41" si="1106">AVERAGE(BD38:BD41)</f>
        <v>5501.7108920885321</v>
      </c>
      <c r="BF41" s="100">
        <v>2.9339141277756893E-2</v>
      </c>
      <c r="BG41" s="101">
        <f t="shared" ref="BG41" si="1107">AVERAGE(BF38:BF41)</f>
        <v>2.6003593105353398E-2</v>
      </c>
      <c r="BH41" s="100">
        <v>3.7999990786842339E-2</v>
      </c>
      <c r="BI41" s="100">
        <f t="shared" ref="BI41" si="1108">AVERAGE(BH38:BH41)</f>
        <v>3.3737280140049411E-2</v>
      </c>
      <c r="BJ41" s="100">
        <v>0</v>
      </c>
      <c r="BK41" s="100">
        <f t="shared" ref="BK41" si="1109">AVERAGE(BJ38:BJ41)</f>
        <v>2.7641871053438109E-3</v>
      </c>
      <c r="BL41" s="100">
        <v>1.764794232502253E-2</v>
      </c>
      <c r="BM41" s="105">
        <f t="shared" ref="BM41" si="1110">AVERAGE(BL38:BL41)</f>
        <v>1.7130336189876805E-2</v>
      </c>
      <c r="BN41" s="102">
        <v>44.653779410701333</v>
      </c>
      <c r="BO41" s="103">
        <f t="shared" ref="BO41" si="1111">AVERAGE(BN38:BN41)</f>
        <v>44.235244855239451</v>
      </c>
      <c r="BP41" s="102">
        <v>46.51363482112265</v>
      </c>
      <c r="BQ41" s="103">
        <f t="shared" ref="BQ41" si="1112">AVERAGE(BP38:BP41)</f>
        <v>46.25389900137052</v>
      </c>
      <c r="BR41" s="102">
        <v>38.661798431544462</v>
      </c>
      <c r="BS41" s="103">
        <f t="shared" ref="BS41" si="1113">AVERAGE(BR38:BR41)</f>
        <v>38.495861781440908</v>
      </c>
      <c r="BT41" s="102">
        <v>41.248347852207871</v>
      </c>
      <c r="BU41" s="106">
        <f t="shared" ref="BU41" si="1114">AVERAGE(BT38:BT41)</f>
        <v>40.739675962750262</v>
      </c>
    </row>
    <row r="42" spans="1:73" x14ac:dyDescent="0.25">
      <c r="A42" s="104">
        <f t="shared" si="24"/>
        <v>45415</v>
      </c>
      <c r="B42" s="67">
        <v>40.00725821108891</v>
      </c>
      <c r="C42" s="72">
        <f t="shared" si="25"/>
        <v>39.988335364751229</v>
      </c>
      <c r="D42" s="67">
        <v>41.122361108095028</v>
      </c>
      <c r="E42" s="72">
        <f t="shared" si="25"/>
        <v>40.940155383941246</v>
      </c>
      <c r="F42" s="67">
        <v>37.189875947304508</v>
      </c>
      <c r="G42" s="72">
        <f t="shared" ref="G42" si="1115">AVERAGE(F39:F42)</f>
        <v>37.334971218963403</v>
      </c>
      <c r="H42" s="102">
        <v>31.372977980474595</v>
      </c>
      <c r="I42" s="106">
        <f t="shared" ref="I42" si="1116">AVERAGE(H39:H42)</f>
        <v>31.253150764747076</v>
      </c>
      <c r="J42" s="100">
        <v>5.4454583962766756E-2</v>
      </c>
      <c r="K42" s="101">
        <f t="shared" ref="K42" si="1117">AVERAGE(J39:J42)</f>
        <v>5.9400093476566891E-2</v>
      </c>
      <c r="L42" s="100">
        <v>5.3494489250191582E-2</v>
      </c>
      <c r="M42" s="101">
        <f t="shared" ref="M42:O42" si="1118">AVERAGE(L39:L42)</f>
        <v>5.9890306166743137E-2</v>
      </c>
      <c r="N42" s="100">
        <v>5.0355095076322409E-2</v>
      </c>
      <c r="O42" s="101">
        <f t="shared" si="1118"/>
        <v>5.0010500076698203E-2</v>
      </c>
      <c r="P42" s="100">
        <v>0.31005487066201098</v>
      </c>
      <c r="Q42" s="105">
        <f t="shared" ref="Q42" si="1119">AVERAGE(P39:P42)</f>
        <v>0.31870768338329347</v>
      </c>
      <c r="R42" s="100">
        <v>0.1241259789171949</v>
      </c>
      <c r="S42" s="101">
        <f t="shared" ref="S42" si="1120">AVERAGE(R39:R42)</f>
        <v>0.13616147682095189</v>
      </c>
      <c r="T42" s="100">
        <v>0.10088878241551259</v>
      </c>
      <c r="U42" s="101">
        <f t="shared" ref="U42" si="1121">AVERAGE(T39:T42)</f>
        <v>0.11346971284185373</v>
      </c>
      <c r="V42" s="100">
        <v>0.10705840116111071</v>
      </c>
      <c r="W42" s="101">
        <f t="shared" ref="W42" si="1122">AVERAGE(V39:V42)</f>
        <v>0.11447651079466666</v>
      </c>
      <c r="X42" s="100">
        <v>0.36721824068627357</v>
      </c>
      <c r="Y42" s="105">
        <f t="shared" ref="Y42" si="1123">AVERAGE(X39:X42)</f>
        <v>0.37351502176928519</v>
      </c>
      <c r="Z42" s="67">
        <v>7524.6547744937789</v>
      </c>
      <c r="AA42" s="72">
        <f t="shared" ref="AA42" si="1124">AVERAGE(Z39:Z42)</f>
        <v>7464.9142237170772</v>
      </c>
      <c r="AB42" s="67">
        <v>7213.3175104964575</v>
      </c>
      <c r="AC42" s="72">
        <f t="shared" ref="AC42" si="1125">AVERAGE(AB39:AB42)</f>
        <v>7106.2988592591282</v>
      </c>
      <c r="AD42" s="67">
        <v>8679.9738982060771</v>
      </c>
      <c r="AE42" s="72">
        <f t="shared" ref="AE42" si="1126">AVERAGE(AD39:AD42)</f>
        <v>8933.5055953352385</v>
      </c>
      <c r="AF42" s="446">
        <v>2.1206943252404919E-3</v>
      </c>
      <c r="AG42" s="447">
        <f t="shared" ref="AG42" si="1127">AVERAGE(AF39:AF42)</f>
        <v>0.2236690868691639</v>
      </c>
      <c r="AH42" s="102">
        <v>4.7372857213908572</v>
      </c>
      <c r="AI42" s="103">
        <f t="shared" ref="AI42" si="1128">AVERAGE(AH39:AH42)</f>
        <v>4.6389395348500617</v>
      </c>
      <c r="AJ42" s="102">
        <v>5.1996637754356403</v>
      </c>
      <c r="AK42" s="102">
        <f t="shared" ref="AK42" si="1129">AVERAGE(AJ39:AJ42)</f>
        <v>5.0752142477752162</v>
      </c>
      <c r="AL42" s="102">
        <v>3.7098942400811645</v>
      </c>
      <c r="AM42" s="102">
        <f t="shared" ref="AM42" si="1130">AVERAGE(AL39:AL42)</f>
        <v>3.5635118260507421</v>
      </c>
      <c r="AN42" s="451">
        <v>0</v>
      </c>
      <c r="AO42" s="452">
        <f t="shared" ref="AO42" si="1131">AVERAGE(AN39:AN42)</f>
        <v>5.5395524041657433E-5</v>
      </c>
      <c r="AP42" s="448">
        <v>0.39382749915251453</v>
      </c>
      <c r="AQ42" s="449">
        <f t="shared" ref="AQ42" si="1132">AVERAGE(AP39:AP42)</f>
        <v>0.41884761924785802</v>
      </c>
      <c r="AR42" s="448">
        <v>0.54915327928515201</v>
      </c>
      <c r="AS42" s="449">
        <f t="shared" ref="AS42" si="1133">AVERAGE(AR39:AR42)</f>
        <v>0.56493391262601089</v>
      </c>
      <c r="AT42" s="448">
        <v>0</v>
      </c>
      <c r="AU42" s="449">
        <f t="shared" ref="AU42" si="1134">AVERAGE(AT39:AT42)</f>
        <v>0</v>
      </c>
      <c r="AV42" s="448">
        <v>0</v>
      </c>
      <c r="AW42" s="450">
        <f t="shared" ref="AW42" si="1135">AVERAGE(AV39:AV42)</f>
        <v>0</v>
      </c>
      <c r="AX42" s="67">
        <v>6117.2668015842619</v>
      </c>
      <c r="AY42" s="72">
        <f t="shared" ref="AY42" si="1136">AVERAGE(AX39:AX42)</f>
        <v>6401.0251109702576</v>
      </c>
      <c r="AZ42" s="67">
        <v>6673.5889857299226</v>
      </c>
      <c r="BA42" s="72">
        <f t="shared" ref="BA42" si="1137">AVERAGE(AZ39:AZ42)</f>
        <v>6915.1931071976842</v>
      </c>
      <c r="BB42" s="67">
        <v>4670.7965236038299</v>
      </c>
      <c r="BC42" s="72">
        <f t="shared" ref="BC42" si="1138">AVERAGE(BB39:BB42)</f>
        <v>4893.9785955847219</v>
      </c>
      <c r="BD42" s="67">
        <v>5575.0997648400198</v>
      </c>
      <c r="BE42" s="81">
        <f t="shared" ref="BE42" si="1139">AVERAGE(BD39:BD42)</f>
        <v>5493.7084967636265</v>
      </c>
      <c r="BF42" s="100">
        <v>2.3694129185711611E-2</v>
      </c>
      <c r="BG42" s="101">
        <f t="shared" ref="BG42" si="1140">AVERAGE(BF39:BF42)</f>
        <v>2.6014822691860253E-2</v>
      </c>
      <c r="BH42" s="100">
        <v>3.2293500865704899E-2</v>
      </c>
      <c r="BI42" s="100">
        <f t="shared" ref="BI42" si="1141">AVERAGE(BH39:BH42)</f>
        <v>3.3890997626435437E-2</v>
      </c>
      <c r="BJ42" s="100">
        <v>1.4027024118795444E-3</v>
      </c>
      <c r="BK42" s="100">
        <f t="shared" ref="BK42" si="1142">AVERAGE(BJ39:BJ42)</f>
        <v>2.7210463799334584E-3</v>
      </c>
      <c r="BL42" s="100">
        <v>1.8385234803677045E-2</v>
      </c>
      <c r="BM42" s="105">
        <f t="shared" ref="BM42" si="1143">AVERAGE(BL39:BL42)</f>
        <v>1.7552282127589563E-2</v>
      </c>
      <c r="BN42" s="102">
        <v>44.274942658214918</v>
      </c>
      <c r="BO42" s="103">
        <f t="shared" ref="BO42" si="1144">AVERAGE(BN39:BN42)</f>
        <v>44.340050846697729</v>
      </c>
      <c r="BP42" s="102">
        <v>46.205870886832955</v>
      </c>
      <c r="BQ42" s="103">
        <f t="shared" ref="BQ42" si="1145">AVERAGE(BP39:BP42)</f>
        <v>46.346415483083504</v>
      </c>
      <c r="BR42" s="102">
        <v>39.576364656510847</v>
      </c>
      <c r="BS42" s="103">
        <f t="shared" ref="BS42" si="1146">AVERAGE(BR39:BR42)</f>
        <v>38.717966341797478</v>
      </c>
      <c r="BT42" s="102">
        <v>40.525404403905078</v>
      </c>
      <c r="BU42" s="106">
        <f t="shared" ref="BU42" si="1147">AVERAGE(BT39:BT42)</f>
        <v>40.962973868307245</v>
      </c>
    </row>
    <row r="43" spans="1:73" x14ac:dyDescent="0.25">
      <c r="A43" s="104">
        <f t="shared" si="24"/>
        <v>45422</v>
      </c>
      <c r="B43" s="67">
        <v>39.939280031079818</v>
      </c>
      <c r="C43" s="72">
        <f t="shared" si="25"/>
        <v>39.930577810597413</v>
      </c>
      <c r="D43" s="67">
        <v>40.961934591450223</v>
      </c>
      <c r="E43" s="72">
        <f t="shared" si="25"/>
        <v>40.92295730674013</v>
      </c>
      <c r="F43" s="67">
        <v>37.357789846240848</v>
      </c>
      <c r="G43" s="72">
        <f t="shared" ref="G43" si="1148">AVERAGE(F40:F43)</f>
        <v>37.20483742668155</v>
      </c>
      <c r="H43" s="102">
        <v>31.141036473736094</v>
      </c>
      <c r="I43" s="106">
        <f t="shared" ref="I43" si="1149">AVERAGE(H40:H43)</f>
        <v>31.269446148784173</v>
      </c>
      <c r="J43" s="100">
        <v>6.9753539473927886E-2</v>
      </c>
      <c r="K43" s="101">
        <f t="shared" ref="K43" si="1150">AVERAGE(J40:J43)</f>
        <v>5.9732334578337987E-2</v>
      </c>
      <c r="L43" s="100">
        <v>7.1063552245436534E-2</v>
      </c>
      <c r="M43" s="101">
        <f t="shared" ref="M43:O43" si="1151">AVERAGE(L40:L43)</f>
        <v>6.0172417838937092E-2</v>
      </c>
      <c r="N43" s="100">
        <v>5.9056384856137199E-2</v>
      </c>
      <c r="O43" s="101">
        <f t="shared" si="1151"/>
        <v>5.0937947927062042E-2</v>
      </c>
      <c r="P43" s="100">
        <v>0.31777214476834248</v>
      </c>
      <c r="Q43" s="105">
        <f t="shared" ref="Q43" si="1152">AVERAGE(P40:P43)</f>
        <v>0.31490971211544849</v>
      </c>
      <c r="R43" s="100">
        <v>0.14607259670743392</v>
      </c>
      <c r="S43" s="101">
        <f t="shared" ref="S43" si="1153">AVERAGE(R40:R43)</f>
        <v>0.13363685241119044</v>
      </c>
      <c r="T43" s="100">
        <v>0.11686573368978806</v>
      </c>
      <c r="U43" s="101">
        <f t="shared" ref="U43" si="1154">AVERAGE(T40:T43)</f>
        <v>0.10970194608958428</v>
      </c>
      <c r="V43" s="100">
        <v>0.13007951070121573</v>
      </c>
      <c r="W43" s="101">
        <f t="shared" ref="W43" si="1155">AVERAGE(V40:V43)</f>
        <v>0.11375624201849496</v>
      </c>
      <c r="X43" s="100">
        <v>0.36988951925780994</v>
      </c>
      <c r="Y43" s="105">
        <f t="shared" ref="Y43" si="1156">AVERAGE(X40:X43)</f>
        <v>0.36814171498490555</v>
      </c>
      <c r="Z43" s="67">
        <v>7564.7771310403623</v>
      </c>
      <c r="AA43" s="72">
        <f t="shared" ref="AA43" si="1157">AVERAGE(Z40:Z43)</f>
        <v>7513.4912555808687</v>
      </c>
      <c r="AB43" s="67">
        <v>7130.7056005177683</v>
      </c>
      <c r="AC43" s="72">
        <f t="shared" ref="AC43" si="1158">AVERAGE(AB40:AB43)</f>
        <v>7145.9365998473895</v>
      </c>
      <c r="AD43" s="67">
        <v>9128.6637968858122</v>
      </c>
      <c r="AE43" s="72">
        <f t="shared" ref="AE43" si="1159">AVERAGE(AD40:AD43)</f>
        <v>8973.0900276307621</v>
      </c>
      <c r="AF43" s="446">
        <v>1.9948272636248297E-3</v>
      </c>
      <c r="AG43" s="447">
        <f t="shared" ref="AG43" si="1160">AVERAGE(AF40:AF43)</f>
        <v>2.0612760132516401E-3</v>
      </c>
      <c r="AH43" s="102">
        <v>4.5012430489073294</v>
      </c>
      <c r="AI43" s="103">
        <f t="shared" ref="AI43" si="1161">AVERAGE(AH40:AH43)</f>
        <v>4.5951546612078635</v>
      </c>
      <c r="AJ43" s="102">
        <v>4.8990704041712041</v>
      </c>
      <c r="AK43" s="102">
        <f t="shared" ref="AK43" si="1162">AVERAGE(AJ40:AJ43)</f>
        <v>5.0147208446047165</v>
      </c>
      <c r="AL43" s="102">
        <v>3.6465099499819607</v>
      </c>
      <c r="AM43" s="102">
        <f t="shared" ref="AM43" si="1163">AVERAGE(AL40:AL43)</f>
        <v>3.5934423965765419</v>
      </c>
      <c r="AN43" s="451">
        <v>0</v>
      </c>
      <c r="AO43" s="452">
        <f t="shared" ref="AO43" si="1164">AVERAGE(AN40:AN43)</f>
        <v>0</v>
      </c>
      <c r="AP43" s="448">
        <v>0.39975263095302299</v>
      </c>
      <c r="AQ43" s="449">
        <f t="shared" ref="AQ43" si="1165">AVERAGE(AP40:AP43)</f>
        <v>0.41724646056850279</v>
      </c>
      <c r="AR43" s="448">
        <v>0.55438888214481163</v>
      </c>
      <c r="AS43" s="449">
        <f t="shared" ref="AS43" si="1166">AVERAGE(AR40:AR43)</f>
        <v>0.56653098880048736</v>
      </c>
      <c r="AT43" s="448">
        <v>0</v>
      </c>
      <c r="AU43" s="449">
        <f t="shared" ref="AU43" si="1167">AVERAGE(AT40:AT43)</f>
        <v>0</v>
      </c>
      <c r="AV43" s="448">
        <v>0</v>
      </c>
      <c r="AW43" s="450">
        <f t="shared" ref="AW43" si="1168">AVERAGE(AV40:AV43)</f>
        <v>0</v>
      </c>
      <c r="AX43" s="67">
        <v>6162.1386297591062</v>
      </c>
      <c r="AY43" s="72">
        <f t="shared" ref="AY43" si="1169">AVERAGE(AX40:AX43)</f>
        <v>6279.9045961543134</v>
      </c>
      <c r="AZ43" s="67">
        <v>6643.8556008151891</v>
      </c>
      <c r="BA43" s="72">
        <f t="shared" ref="BA43" si="1170">AVERAGE(AZ40:AZ43)</f>
        <v>6779.9979163352173</v>
      </c>
      <c r="BB43" s="67">
        <v>4868.2218051344016</v>
      </c>
      <c r="BC43" s="72">
        <f t="shared" ref="BC43" si="1171">AVERAGE(BB40:BB43)</f>
        <v>4847.6422707136198</v>
      </c>
      <c r="BD43" s="67">
        <v>5777.9146599070555</v>
      </c>
      <c r="BE43" s="81">
        <f t="shared" ref="BE43" si="1172">AVERAGE(BD40:BD43)</f>
        <v>5537.8367111901289</v>
      </c>
      <c r="BF43" s="100">
        <v>2.00298915432316E-2</v>
      </c>
      <c r="BG43" s="101">
        <f t="shared" ref="BG43" si="1173">AVERAGE(BF40:BF43)</f>
        <v>2.3808356945119298E-2</v>
      </c>
      <c r="BH43" s="100">
        <v>2.6723192591195162E-2</v>
      </c>
      <c r="BI43" s="100">
        <f t="shared" ref="BI43" si="1174">AVERAGE(BH40:BH43)</f>
        <v>3.1214003285208097E-2</v>
      </c>
      <c r="BJ43" s="100">
        <v>1.7793941284868808E-3</v>
      </c>
      <c r="BK43" s="100">
        <f t="shared" ref="BK43" si="1175">AVERAGE(BJ40:BJ43)</f>
        <v>2.2151462951990569E-3</v>
      </c>
      <c r="BL43" s="100">
        <v>1.9222644697929871E-2</v>
      </c>
      <c r="BM43" s="105">
        <f t="shared" ref="BM43" si="1176">AVERAGE(BL40:BL43)</f>
        <v>1.7870905854697777E-2</v>
      </c>
      <c r="BN43" s="102">
        <v>43.818189159264122</v>
      </c>
      <c r="BO43" s="103">
        <f t="shared" ref="BO43" si="1177">AVERAGE(BN40:BN43)</f>
        <v>44.331262239254983</v>
      </c>
      <c r="BP43" s="102">
        <v>46.866624140764998</v>
      </c>
      <c r="BQ43" s="103">
        <f t="shared" ref="BQ43" si="1178">AVERAGE(BP40:BP43)</f>
        <v>46.578629170523428</v>
      </c>
      <c r="BR43" s="102">
        <v>35.96518237571054</v>
      </c>
      <c r="BS43" s="103">
        <f t="shared" ref="BS43" si="1179">AVERAGE(BR40:BR43)</f>
        <v>38.224417910594092</v>
      </c>
      <c r="BT43" s="102">
        <v>40.581678636811716</v>
      </c>
      <c r="BU43" s="106">
        <f t="shared" ref="BU43" si="1180">AVERAGE(BT40:BT43)</f>
        <v>40.84253194245958</v>
      </c>
    </row>
    <row r="44" spans="1:73" x14ac:dyDescent="0.25">
      <c r="A44" s="104">
        <f t="shared" si="24"/>
        <v>45429</v>
      </c>
      <c r="B44" s="67">
        <v>39.738977383871919</v>
      </c>
      <c r="C44" s="72">
        <f t="shared" si="25"/>
        <v>39.895687022170044</v>
      </c>
      <c r="D44" s="67">
        <v>41.341565103498283</v>
      </c>
      <c r="E44" s="72">
        <f t="shared" si="25"/>
        <v>41.050977336894817</v>
      </c>
      <c r="F44" s="67">
        <v>36.28678053501995</v>
      </c>
      <c r="G44" s="72">
        <f t="shared" ref="G44" si="1181">AVERAGE(F41:F44)</f>
        <v>36.965527701309732</v>
      </c>
      <c r="H44" s="102">
        <v>31.499417758369724</v>
      </c>
      <c r="I44" s="106">
        <f t="shared" ref="I44" si="1182">AVERAGE(H41:H44)</f>
        <v>31.347511702889769</v>
      </c>
      <c r="J44" s="100">
        <v>6.0646230008552425E-2</v>
      </c>
      <c r="K44" s="101">
        <f t="shared" ref="K44" si="1183">AVERAGE(J41:J44)</f>
        <v>6.0718320099521265E-2</v>
      </c>
      <c r="L44" s="100">
        <v>5.7405242820487597E-2</v>
      </c>
      <c r="M44" s="101">
        <f t="shared" ref="M44:O44" si="1184">AVERAGE(L41:L44)</f>
        <v>6.0023932680507985E-2</v>
      </c>
      <c r="N44" s="100">
        <v>6.1449693773676227E-2</v>
      </c>
      <c r="O44" s="101">
        <f t="shared" si="1184"/>
        <v>5.4930429503684437E-2</v>
      </c>
      <c r="P44" s="100">
        <v>0.29912663755458513</v>
      </c>
      <c r="Q44" s="105">
        <f t="shared" ref="Q44" si="1185">AVERAGE(P41:P44)</f>
        <v>0.3101215613387549</v>
      </c>
      <c r="R44" s="100">
        <v>0.14617214100182596</v>
      </c>
      <c r="S44" s="101">
        <f t="shared" ref="S44" si="1186">AVERAGE(R41:R44)</f>
        <v>0.13634495463889304</v>
      </c>
      <c r="T44" s="100">
        <v>0.11726829441210128</v>
      </c>
      <c r="U44" s="101">
        <f t="shared" ref="U44" si="1187">AVERAGE(T41:T44)</f>
        <v>0.10942474140257789</v>
      </c>
      <c r="V44" s="100">
        <v>0.14190725678058891</v>
      </c>
      <c r="W44" s="101">
        <f t="shared" ref="W44" si="1188">AVERAGE(V41:V44)</f>
        <v>0.12534790781668448</v>
      </c>
      <c r="X44" s="100">
        <v>0.35675554550102717</v>
      </c>
      <c r="Y44" s="105">
        <f t="shared" ref="Y44" si="1189">AVERAGE(X41:X44)</f>
        <v>0.36669159312354493</v>
      </c>
      <c r="Z44" s="67">
        <v>7541.1169226606398</v>
      </c>
      <c r="AA44" s="72">
        <f t="shared" ref="AA44" si="1190">AVERAGE(Z41:Z44)</f>
        <v>7533.1501442337531</v>
      </c>
      <c r="AB44" s="67">
        <v>7123.1948897080738</v>
      </c>
      <c r="AC44" s="72">
        <f t="shared" ref="AC44" si="1191">AVERAGE(AB41:AB44)</f>
        <v>7156.0499803200792</v>
      </c>
      <c r="AD44" s="67">
        <v>8801.7372920247653</v>
      </c>
      <c r="AE44" s="72">
        <f t="shared" ref="AE44" si="1192">AVERAGE(AD41:AD44)</f>
        <v>8929.4808583405102</v>
      </c>
      <c r="AF44" s="446">
        <v>2.0215948025764084E-3</v>
      </c>
      <c r="AG44" s="447">
        <f t="shared" ref="AG44" si="1193">AVERAGE(AF41:AF44)</f>
        <v>2.0494436797637793E-3</v>
      </c>
      <c r="AH44" s="102">
        <v>4.5283339368997844</v>
      </c>
      <c r="AI44" s="103">
        <f t="shared" ref="AI44" si="1194">AVERAGE(AH41:AH44)</f>
        <v>4.5639655716745411</v>
      </c>
      <c r="AJ44" s="102">
        <v>5.147922452130099</v>
      </c>
      <c r="AK44" s="102">
        <f t="shared" ref="AK44" si="1195">AVERAGE(AJ41:AJ44)</f>
        <v>5.0210683379791927</v>
      </c>
      <c r="AL44" s="102">
        <v>3.3327019675249909</v>
      </c>
      <c r="AM44" s="102">
        <f t="shared" ref="AM44" si="1196">AVERAGE(AL41:AL44)</f>
        <v>3.5519828415519177</v>
      </c>
      <c r="AN44" s="451">
        <v>0</v>
      </c>
      <c r="AO44" s="452">
        <f t="shared" ref="AO44" si="1197">AVERAGE(AN41:AN44)</f>
        <v>0</v>
      </c>
      <c r="AP44" s="448">
        <v>0.36553956388685999</v>
      </c>
      <c r="AQ44" s="449">
        <f t="shared" ref="AQ44" si="1198">AVERAGE(AP41:AP44)</f>
        <v>0.40460087544327178</v>
      </c>
      <c r="AR44" s="448">
        <v>0.53590386923046618</v>
      </c>
      <c r="AS44" s="449">
        <f t="shared" ref="AS44" si="1199">AVERAGE(AR41:AR44)</f>
        <v>0.5595167023168669</v>
      </c>
      <c r="AT44" s="448">
        <v>0</v>
      </c>
      <c r="AU44" s="449">
        <f t="shared" ref="AU44" si="1200">AVERAGE(AT41:AT44)</f>
        <v>0</v>
      </c>
      <c r="AV44" s="448">
        <v>0</v>
      </c>
      <c r="AW44" s="450">
        <f t="shared" ref="AW44" si="1201">AVERAGE(AV41:AV44)</f>
        <v>0</v>
      </c>
      <c r="AX44" s="67">
        <v>6192.1589282880777</v>
      </c>
      <c r="AY44" s="72">
        <f t="shared" ref="AY44" si="1202">AVERAGE(AX41:AX44)</f>
        <v>6247.2059132819104</v>
      </c>
      <c r="AZ44" s="67">
        <v>7056.8381626716236</v>
      </c>
      <c r="BA44" s="72">
        <f t="shared" ref="BA44" si="1203">AVERAGE(AZ41:AZ44)</f>
        <v>6839.6391746614463</v>
      </c>
      <c r="BB44" s="67">
        <v>4279.6161448859375</v>
      </c>
      <c r="BC44" s="72">
        <f t="shared" ref="BC44" si="1204">AVERAGE(BB41:BB44)</f>
        <v>4693.7403154813592</v>
      </c>
      <c r="BD44" s="67">
        <v>5589.5914119359531</v>
      </c>
      <c r="BE44" s="81">
        <f t="shared" ref="BE44" si="1205">AVERAGE(BD41:BD44)</f>
        <v>5585.8392220124515</v>
      </c>
      <c r="BF44" s="100">
        <v>2.4897847253674683E-2</v>
      </c>
      <c r="BG44" s="101">
        <f t="shared" ref="BG44" si="1206">AVERAGE(BF41:BF44)</f>
        <v>2.4490252315093695E-2</v>
      </c>
      <c r="BH44" s="100">
        <v>3.6175614404579844E-2</v>
      </c>
      <c r="BI44" s="100">
        <f t="shared" ref="BI44" si="1207">AVERAGE(BH41:BH44)</f>
        <v>3.3298074662080561E-2</v>
      </c>
      <c r="BJ44" s="100">
        <v>0</v>
      </c>
      <c r="BK44" s="100">
        <f t="shared" ref="BK44" si="1208">AVERAGE(BJ41:BJ44)</f>
        <v>7.9552413509160623E-4</v>
      </c>
      <c r="BL44" s="100">
        <v>1.9213973799126639E-2</v>
      </c>
      <c r="BM44" s="105">
        <f t="shared" ref="BM44" si="1209">AVERAGE(BL41:BL44)</f>
        <v>1.8617448906439023E-2</v>
      </c>
      <c r="BN44" s="102">
        <v>43.645680442775308</v>
      </c>
      <c r="BO44" s="103">
        <f t="shared" ref="BO44" si="1210">AVERAGE(BN41:BN44)</f>
        <v>44.098147917738913</v>
      </c>
      <c r="BP44" s="102">
        <v>46.822144627947353</v>
      </c>
      <c r="BQ44" s="103">
        <f t="shared" ref="BQ44" si="1211">AVERAGE(BP41:BP44)</f>
        <v>46.602068619166985</v>
      </c>
      <c r="BR44" s="102">
        <v>36.904164511122616</v>
      </c>
      <c r="BS44" s="103">
        <f t="shared" ref="BS44" si="1212">AVERAGE(BR41:BR44)</f>
        <v>37.776877493722111</v>
      </c>
      <c r="BT44" s="102">
        <v>40.625909752547308</v>
      </c>
      <c r="BU44" s="106">
        <f t="shared" ref="BU44" si="1213">AVERAGE(BT41:BT44)</f>
        <v>40.74533516136799</v>
      </c>
    </row>
    <row r="45" spans="1:73" x14ac:dyDescent="0.25">
      <c r="A45" s="104">
        <f t="shared" si="24"/>
        <v>45436</v>
      </c>
      <c r="B45" s="67">
        <v>39.452927093328114</v>
      </c>
      <c r="C45" s="72">
        <f t="shared" si="25"/>
        <v>39.784610679842189</v>
      </c>
      <c r="D45" s="67">
        <v>40.775303581084195</v>
      </c>
      <c r="E45" s="72">
        <f t="shared" si="25"/>
        <v>41.050291096031934</v>
      </c>
      <c r="F45" s="67">
        <v>36.216244085891049</v>
      </c>
      <c r="G45" s="72">
        <f t="shared" ref="G45" si="1214">AVERAGE(F42:F45)</f>
        <v>36.762672603614085</v>
      </c>
      <c r="H45" s="102">
        <v>31.503852645483231</v>
      </c>
      <c r="I45" s="106">
        <f t="shared" ref="I45" si="1215">AVERAGE(H42:H45)</f>
        <v>31.379321214515912</v>
      </c>
      <c r="J45" s="100">
        <v>6.3788236895483796E-2</v>
      </c>
      <c r="K45" s="101">
        <f t="shared" ref="K45" si="1216">AVERAGE(J42:J45)</f>
        <v>6.2160647585182714E-2</v>
      </c>
      <c r="L45" s="100">
        <v>6.3274858225755473E-2</v>
      </c>
      <c r="M45" s="101">
        <f t="shared" ref="M45:O45" si="1217">AVERAGE(L42:L45)</f>
        <v>6.1309535635467802E-2</v>
      </c>
      <c r="N45" s="100">
        <v>5.889412661825618E-2</v>
      </c>
      <c r="O45" s="101">
        <f t="shared" si="1217"/>
        <v>5.7438825081098009E-2</v>
      </c>
      <c r="P45" s="100">
        <v>0.31444925515520655</v>
      </c>
      <c r="Q45" s="105">
        <f t="shared" ref="Q45" si="1218">AVERAGE(P42:P45)</f>
        <v>0.3103507270350363</v>
      </c>
      <c r="R45" s="100">
        <v>0.14363598840212313</v>
      </c>
      <c r="S45" s="101">
        <f t="shared" ref="S45" si="1219">AVERAGE(R42:R45)</f>
        <v>0.14000167625714446</v>
      </c>
      <c r="T45" s="100">
        <v>0.11898970390223909</v>
      </c>
      <c r="U45" s="101">
        <f t="shared" ref="U45" si="1220">AVERAGE(T42:T45)</f>
        <v>0.11350312860491027</v>
      </c>
      <c r="V45" s="100">
        <v>0.12964196980407319</v>
      </c>
      <c r="W45" s="101">
        <f t="shared" ref="W45" si="1221">AVERAGE(V42:V45)</f>
        <v>0.12717178461174714</v>
      </c>
      <c r="X45" s="100">
        <v>0.35482606253043758</v>
      </c>
      <c r="Y45" s="105">
        <f t="shared" ref="Y45" si="1222">AVERAGE(X42:X45)</f>
        <v>0.36217234199388709</v>
      </c>
      <c r="Z45" s="67">
        <v>7630.0147070142712</v>
      </c>
      <c r="AA45" s="72">
        <f t="shared" ref="AA45" si="1223">AVERAGE(Z42:Z45)</f>
        <v>7565.1408838022626</v>
      </c>
      <c r="AB45" s="67">
        <v>7244.373850952371</v>
      </c>
      <c r="AC45" s="72">
        <f t="shared" ref="AC45" si="1224">AVERAGE(AB42:AB45)</f>
        <v>7177.8979629186679</v>
      </c>
      <c r="AD45" s="67">
        <v>8969.0190377983035</v>
      </c>
      <c r="AE45" s="72">
        <f t="shared" ref="AE45" si="1225">AVERAGE(AD42:AD45)</f>
        <v>8894.84850622874</v>
      </c>
      <c r="AF45" s="446">
        <v>2.2020059742789947E-3</v>
      </c>
      <c r="AG45" s="447">
        <f t="shared" ref="AG45" si="1226">AVERAGE(AF42:AF45)</f>
        <v>2.0847805914301809E-3</v>
      </c>
      <c r="AH45" s="102">
        <v>4.4827588049601763</v>
      </c>
      <c r="AI45" s="103">
        <f t="shared" ref="AI45" si="1227">AVERAGE(AH42:AH45)</f>
        <v>4.5624053780395366</v>
      </c>
      <c r="AJ45" s="102">
        <v>4.9476131357615927</v>
      </c>
      <c r="AK45" s="102">
        <f t="shared" ref="AK45" si="1228">AVERAGE(AJ42:AJ45)</f>
        <v>5.048567441874634</v>
      </c>
      <c r="AL45" s="102">
        <v>3.5198566749276448</v>
      </c>
      <c r="AM45" s="102">
        <f t="shared" ref="AM45" si="1229">AVERAGE(AL42:AL45)</f>
        <v>3.5522407081289407</v>
      </c>
      <c r="AN45" s="451">
        <v>0</v>
      </c>
      <c r="AO45" s="452">
        <f t="shared" ref="AO45" si="1230">AVERAGE(AN42:AN45)</f>
        <v>0</v>
      </c>
      <c r="AP45" s="448">
        <v>0.39346364475954881</v>
      </c>
      <c r="AQ45" s="449">
        <f t="shared" ref="AQ45" si="1231">AVERAGE(AP42:AP45)</f>
        <v>0.38814583468798658</v>
      </c>
      <c r="AR45" s="448">
        <v>0.55768126311352362</v>
      </c>
      <c r="AS45" s="449">
        <f t="shared" ref="AS45" si="1232">AVERAGE(AR42:AR45)</f>
        <v>0.5492818234434883</v>
      </c>
      <c r="AT45" s="448">
        <v>0</v>
      </c>
      <c r="AU45" s="449">
        <f t="shared" ref="AU45" si="1233">AVERAGE(AT42:AT45)</f>
        <v>0</v>
      </c>
      <c r="AV45" s="448">
        <v>0</v>
      </c>
      <c r="AW45" s="450">
        <f t="shared" ref="AW45" si="1234">AVERAGE(AV42:AV45)</f>
        <v>0</v>
      </c>
      <c r="AX45" s="67">
        <v>6145.8024469514685</v>
      </c>
      <c r="AY45" s="72">
        <f t="shared" ref="AY45" si="1235">AVERAGE(AX42:AX45)</f>
        <v>6154.3417016457288</v>
      </c>
      <c r="AZ45" s="67">
        <v>6876.8179407176376</v>
      </c>
      <c r="BA45" s="72">
        <f t="shared" ref="BA45" si="1236">AVERAGE(AZ42:AZ45)</f>
        <v>6812.7751724835925</v>
      </c>
      <c r="BB45" s="67">
        <v>4344.6098204537175</v>
      </c>
      <c r="BC45" s="72">
        <f t="shared" ref="BC45" si="1237">AVERAGE(BB42:BB45)</f>
        <v>4540.8110735194714</v>
      </c>
      <c r="BD45" s="67">
        <v>5710.5608717986352</v>
      </c>
      <c r="BE45" s="81">
        <f t="shared" ref="BE45" si="1238">AVERAGE(BD42:BD45)</f>
        <v>5663.2916771204154</v>
      </c>
      <c r="BF45" s="100">
        <v>2.5107003807814863E-2</v>
      </c>
      <c r="BG45" s="101">
        <f t="shared" ref="BG45" si="1239">AVERAGE(BF42:BF45)</f>
        <v>2.3432217947608188E-2</v>
      </c>
      <c r="BH45" s="100">
        <v>3.465862390275485E-2</v>
      </c>
      <c r="BI45" s="100">
        <f t="shared" ref="BI45" si="1240">AVERAGE(BH42:BH45)</f>
        <v>3.246273294105869E-2</v>
      </c>
      <c r="BJ45" s="100">
        <v>1.5814283981213496E-3</v>
      </c>
      <c r="BK45" s="100">
        <f t="shared" ref="BK45" si="1241">AVERAGE(BJ42:BJ45)</f>
        <v>1.1908812346219436E-3</v>
      </c>
      <c r="BL45" s="100">
        <v>1.9813605342335072E-2</v>
      </c>
      <c r="BM45" s="105">
        <f t="shared" ref="BM45" si="1242">AVERAGE(BL42:BL45)</f>
        <v>1.9158864660767157E-2</v>
      </c>
      <c r="BN45" s="102">
        <v>42.604528010355587</v>
      </c>
      <c r="BO45" s="103">
        <f t="shared" ref="BO45" si="1243">AVERAGE(BN42:BN45)</f>
        <v>43.585835067652482</v>
      </c>
      <c r="BP45" s="102">
        <v>45.642212814391712</v>
      </c>
      <c r="BQ45" s="103">
        <f t="shared" ref="BQ45" si="1244">AVERAGE(BP42:BP45)</f>
        <v>46.384213117484251</v>
      </c>
      <c r="BR45" s="102">
        <v>35.311420079374706</v>
      </c>
      <c r="BS45" s="103">
        <f t="shared" ref="BS45" si="1245">AVERAGE(BR42:BR45)</f>
        <v>36.939282905679676</v>
      </c>
      <c r="BT45" s="102">
        <v>40.71879357158582</v>
      </c>
      <c r="BU45" s="106">
        <f t="shared" ref="BU45" si="1246">AVERAGE(BT42:BT45)</f>
        <v>40.612946591212477</v>
      </c>
    </row>
    <row r="46" spans="1:73" x14ac:dyDescent="0.25">
      <c r="A46" s="104">
        <f t="shared" si="24"/>
        <v>45443</v>
      </c>
      <c r="B46" s="67">
        <v>39.706677965137395</v>
      </c>
      <c r="C46" s="72">
        <f t="shared" si="25"/>
        <v>39.709465618354308</v>
      </c>
      <c r="D46" s="67">
        <v>41.082814582731359</v>
      </c>
      <c r="E46" s="72">
        <f t="shared" si="25"/>
        <v>41.040404464691008</v>
      </c>
      <c r="F46" s="67">
        <v>36.561342415429358</v>
      </c>
      <c r="G46" s="72">
        <f t="shared" ref="G46" si="1247">AVERAGE(F43:F46)</f>
        <v>36.605539220645298</v>
      </c>
      <c r="H46" s="102">
        <v>31.1487470250595</v>
      </c>
      <c r="I46" s="106">
        <f t="shared" ref="I46" si="1248">AVERAGE(H43:H46)</f>
        <v>31.323263475662138</v>
      </c>
      <c r="J46" s="100">
        <v>5.7805803805884931E-2</v>
      </c>
      <c r="K46" s="101">
        <f t="shared" ref="K46" si="1249">AVERAGE(J43:J46)</f>
        <v>6.2998452545962258E-2</v>
      </c>
      <c r="L46" s="100">
        <v>5.6875868522562836E-2</v>
      </c>
      <c r="M46" s="101">
        <f t="shared" ref="M46:O46" si="1250">AVERAGE(L43:L46)</f>
        <v>6.2154880453560601E-2</v>
      </c>
      <c r="N46" s="100">
        <v>5.4279980271102257E-2</v>
      </c>
      <c r="O46" s="101">
        <f t="shared" si="1250"/>
        <v>5.8420046379792964E-2</v>
      </c>
      <c r="P46" s="100">
        <v>0.31842363152736947</v>
      </c>
      <c r="Q46" s="105">
        <f t="shared" ref="Q46" si="1251">AVERAGE(P43:P46)</f>
        <v>0.31244291725137591</v>
      </c>
      <c r="R46" s="100">
        <v>0.1386663697569584</v>
      </c>
      <c r="S46" s="101">
        <f t="shared" ref="S46" si="1252">AVERAGE(R43:R46)</f>
        <v>0.14363677396708535</v>
      </c>
      <c r="T46" s="100">
        <v>0.11337078262161773</v>
      </c>
      <c r="U46" s="101">
        <f t="shared" ref="U46" si="1253">AVERAGE(T43:T46)</f>
        <v>0.11662362865643652</v>
      </c>
      <c r="V46" s="100">
        <v>0.11446566238139903</v>
      </c>
      <c r="W46" s="101">
        <f t="shared" ref="W46" si="1254">AVERAGE(V43:V46)</f>
        <v>0.12902359991681919</v>
      </c>
      <c r="X46" s="100">
        <v>0.35996557494039266</v>
      </c>
      <c r="Y46" s="105">
        <f t="shared" ref="Y46" si="1255">AVERAGE(X43:X46)</f>
        <v>0.36035917555741687</v>
      </c>
      <c r="Z46" s="67">
        <v>7706.5799781060341</v>
      </c>
      <c r="AA46" s="72">
        <f t="shared" ref="AA46" si="1256">AVERAGE(Z43:Z46)</f>
        <v>7610.6221847053266</v>
      </c>
      <c r="AB46" s="67">
        <v>7329.2037945742204</v>
      </c>
      <c r="AC46" s="72">
        <f t="shared" ref="AC46" si="1257">AVERAGE(AB43:AB46)</f>
        <v>7206.8695339381084</v>
      </c>
      <c r="AD46" s="67">
        <v>8959.1404961137487</v>
      </c>
      <c r="AE46" s="72">
        <f t="shared" ref="AE46" si="1258">AVERAGE(AD43:AD46)</f>
        <v>8964.6401557056561</v>
      </c>
      <c r="AF46" s="446">
        <v>2.012783392881131E-3</v>
      </c>
      <c r="AG46" s="447">
        <f t="shared" ref="AG46" si="1259">AVERAGE(AF43:AF46)</f>
        <v>2.0578028583403407E-3</v>
      </c>
      <c r="AH46" s="102">
        <v>4.6247428061616098</v>
      </c>
      <c r="AI46" s="103">
        <f t="shared" ref="AI46" si="1260">AVERAGE(AH43:AH46)</f>
        <v>4.5342696492322254</v>
      </c>
      <c r="AJ46" s="102">
        <v>5.050696945644499</v>
      </c>
      <c r="AK46" s="102">
        <f t="shared" ref="AK46" si="1261">AVERAGE(AJ43:AJ46)</f>
        <v>5.0113257344268485</v>
      </c>
      <c r="AL46" s="102">
        <v>3.8112148579009131</v>
      </c>
      <c r="AM46" s="102">
        <f t="shared" ref="AM46" si="1262">AVERAGE(AL43:AL46)</f>
        <v>3.5775708625838774</v>
      </c>
      <c r="AN46" s="451">
        <v>0</v>
      </c>
      <c r="AO46" s="452">
        <f t="shared" ref="AO46" si="1263">AVERAGE(AN43:AN46)</f>
        <v>0</v>
      </c>
      <c r="AP46" s="448">
        <v>0.4083480150920698</v>
      </c>
      <c r="AQ46" s="449">
        <f t="shared" ref="AQ46" si="1264">AVERAGE(AP43:AP46)</f>
        <v>0.39177596367287537</v>
      </c>
      <c r="AR46" s="448">
        <v>0.5864765605299751</v>
      </c>
      <c r="AS46" s="449">
        <f t="shared" ref="AS46" si="1265">AVERAGE(AR43:AR46)</f>
        <v>0.5586126437546941</v>
      </c>
      <c r="AT46" s="448">
        <v>0</v>
      </c>
      <c r="AU46" s="449">
        <f t="shared" ref="AU46" si="1266">AVERAGE(AT43:AT46)</f>
        <v>0</v>
      </c>
      <c r="AV46" s="448">
        <v>0</v>
      </c>
      <c r="AW46" s="450">
        <f t="shared" ref="AW46" si="1267">AVERAGE(AV43:AV46)</f>
        <v>0</v>
      </c>
      <c r="AX46" s="67">
        <v>6308.8848412960751</v>
      </c>
      <c r="AY46" s="72">
        <f t="shared" ref="AY46" si="1268">AVERAGE(AX43:AX46)</f>
        <v>6202.2462115736816</v>
      </c>
      <c r="AZ46" s="67">
        <v>7017.4394231052529</v>
      </c>
      <c r="BA46" s="72">
        <f t="shared" ref="BA46" si="1269">AVERAGE(AZ43:AZ46)</f>
        <v>6898.7377818274263</v>
      </c>
      <c r="BB46" s="67">
        <v>4622.4622854907557</v>
      </c>
      <c r="BC46" s="72">
        <f t="shared" ref="BC46" si="1270">AVERAGE(BB43:BB46)</f>
        <v>4528.7275139912035</v>
      </c>
      <c r="BD46" s="67">
        <v>6041.2823743525132</v>
      </c>
      <c r="BE46" s="81">
        <f t="shared" ref="BE46" si="1271">AVERAGE(BD43:BD46)</f>
        <v>5779.8373294985395</v>
      </c>
      <c r="BF46" s="100">
        <v>2.6643457594443271E-2</v>
      </c>
      <c r="BG46" s="101">
        <f t="shared" ref="BG46" si="1272">AVERAGE(BF43:BF46)</f>
        <v>2.4169550049791103E-2</v>
      </c>
      <c r="BH46" s="100">
        <v>3.7934970646963141E-2</v>
      </c>
      <c r="BI46" s="100">
        <f t="shared" ref="BI46" si="1273">AVERAGE(BH43:BH46)</f>
        <v>3.3873100386373249E-2</v>
      </c>
      <c r="BJ46" s="100">
        <v>0</v>
      </c>
      <c r="BK46" s="100">
        <f t="shared" ref="BK46" si="1274">AVERAGE(BJ43:BJ46)</f>
        <v>8.402056316520576E-4</v>
      </c>
      <c r="BL46" s="100">
        <v>2.4499510009799805E-2</v>
      </c>
      <c r="BM46" s="105">
        <f t="shared" ref="BM46" si="1275">AVERAGE(BL43:BL46)</f>
        <v>2.0687433462297847E-2</v>
      </c>
      <c r="BN46" s="102">
        <v>42.651489880907931</v>
      </c>
      <c r="BO46" s="103">
        <f t="shared" ref="BO46" si="1276">AVERAGE(BN43:BN46)</f>
        <v>43.179971873325741</v>
      </c>
      <c r="BP46" s="102">
        <v>45.54398981865252</v>
      </c>
      <c r="BQ46" s="103">
        <f t="shared" ref="BQ46" si="1277">AVERAGE(BP43:BP46)</f>
        <v>46.218742850439142</v>
      </c>
      <c r="BR46" s="102">
        <v>36.024784427776922</v>
      </c>
      <c r="BS46" s="103">
        <f t="shared" ref="BS46" si="1278">AVERAGE(BR43:BR46)</f>
        <v>36.051387848496198</v>
      </c>
      <c r="BT46" s="102">
        <v>40.385552288954223</v>
      </c>
      <c r="BU46" s="106">
        <f t="shared" ref="BU46" si="1279">AVERAGE(BT43:BT46)</f>
        <v>40.577983562474763</v>
      </c>
    </row>
    <row r="47" spans="1:73" x14ac:dyDescent="0.25">
      <c r="A47" s="104">
        <f t="shared" si="24"/>
        <v>45450</v>
      </c>
      <c r="B47" s="67">
        <v>39.60091539325056</v>
      </c>
      <c r="C47" s="72">
        <f t="shared" si="25"/>
        <v>39.624874458896997</v>
      </c>
      <c r="D47" s="67">
        <v>41.208552848660652</v>
      </c>
      <c r="E47" s="72">
        <f t="shared" si="25"/>
        <v>41.102059028993622</v>
      </c>
      <c r="F47" s="67">
        <v>36.686240300704071</v>
      </c>
      <c r="G47" s="72">
        <f t="shared" ref="G47" si="1280">AVERAGE(F44:F47)</f>
        <v>36.437651834261104</v>
      </c>
      <c r="H47" s="102">
        <v>31.0588624825252</v>
      </c>
      <c r="I47" s="106">
        <f t="shared" ref="I47" si="1281">AVERAGE(H44:H47)</f>
        <v>31.302719977859411</v>
      </c>
      <c r="J47" s="100">
        <v>5.994092493149733E-2</v>
      </c>
      <c r="K47" s="101">
        <f t="shared" ref="K47" si="1282">AVERAGE(J44:J47)</f>
        <v>6.0545298910354622E-2</v>
      </c>
      <c r="L47" s="100">
        <v>6.1956155018340162E-2</v>
      </c>
      <c r="M47" s="101">
        <f t="shared" ref="M47:O47" si="1283">AVERAGE(L44:L47)</f>
        <v>5.9878031146786526E-2</v>
      </c>
      <c r="N47" s="100">
        <v>5.2602486059961165E-2</v>
      </c>
      <c r="O47" s="101">
        <f t="shared" si="1283"/>
        <v>5.6806571680748957E-2</v>
      </c>
      <c r="P47" s="100">
        <v>0.32013832683393423</v>
      </c>
      <c r="Q47" s="105">
        <f t="shared" ref="Q47" si="1284">AVERAGE(P44:P47)</f>
        <v>0.3130344627677738</v>
      </c>
      <c r="R47" s="100">
        <v>0.14595268408770998</v>
      </c>
      <c r="S47" s="101">
        <f t="shared" ref="S47" si="1285">AVERAGE(R44:R47)</f>
        <v>0.14360679581215435</v>
      </c>
      <c r="T47" s="100">
        <v>0.12462587778119086</v>
      </c>
      <c r="U47" s="101">
        <f t="shared" ref="U47" si="1286">AVERAGE(T44:T47)</f>
        <v>0.11856366467928722</v>
      </c>
      <c r="V47" s="100">
        <v>0.12289600896339464</v>
      </c>
      <c r="W47" s="101">
        <f t="shared" ref="W47" si="1287">AVERAGE(V44:V47)</f>
        <v>0.12722772448236394</v>
      </c>
      <c r="X47" s="100">
        <v>0.36087653662718183</v>
      </c>
      <c r="Y47" s="105">
        <f t="shared" ref="Y47" si="1288">AVERAGE(X44:X47)</f>
        <v>0.35810592989975981</v>
      </c>
      <c r="Z47" s="67">
        <v>7884.4691932638852</v>
      </c>
      <c r="AA47" s="72">
        <f t="shared" ref="AA47" si="1289">AVERAGE(Z44:Z47)</f>
        <v>7690.5452002612074</v>
      </c>
      <c r="AB47" s="67">
        <v>7376.7607916241313</v>
      </c>
      <c r="AC47" s="72">
        <f t="shared" ref="AC47" si="1290">AVERAGE(AB44:AB47)</f>
        <v>7268.3833317146991</v>
      </c>
      <c r="AD47" s="67">
        <v>9091.6301726699203</v>
      </c>
      <c r="AE47" s="72">
        <f t="shared" ref="AE47" si="1291">AVERAGE(AD44:AD47)</f>
        <v>8955.381749651684</v>
      </c>
      <c r="AF47" s="446">
        <v>1.8812014524391039E-3</v>
      </c>
      <c r="AG47" s="447">
        <f t="shared" ref="AG47" si="1292">AVERAGE(AF44:AF47)</f>
        <v>2.0293964055439094E-3</v>
      </c>
      <c r="AH47" s="102">
        <v>4.6156466252105082</v>
      </c>
      <c r="AI47" s="103">
        <f t="shared" ref="AI47" si="1293">AVERAGE(AH44:AH47)</f>
        <v>4.5628705433080201</v>
      </c>
      <c r="AJ47" s="102">
        <v>5.206573039745181</v>
      </c>
      <c r="AK47" s="102">
        <f t="shared" ref="AK47" si="1294">AVERAGE(AJ44:AJ47)</f>
        <v>5.0882013933203432</v>
      </c>
      <c r="AL47" s="102">
        <v>3.6661507527966442</v>
      </c>
      <c r="AM47" s="102">
        <f t="shared" ref="AM47" si="1295">AVERAGE(AL44:AL47)</f>
        <v>3.5824810632875481</v>
      </c>
      <c r="AN47" s="451">
        <v>0</v>
      </c>
      <c r="AO47" s="452">
        <f t="shared" ref="AO47" si="1296">AVERAGE(AN44:AN47)</f>
        <v>0</v>
      </c>
      <c r="AP47" s="448">
        <v>0.36721339718411172</v>
      </c>
      <c r="AQ47" s="449">
        <f t="shared" ref="AQ47" si="1297">AVERAGE(AP44:AP47)</f>
        <v>0.38364115523064757</v>
      </c>
      <c r="AR47" s="448">
        <v>0.57152708519138651</v>
      </c>
      <c r="AS47" s="449">
        <f t="shared" ref="AS47" si="1298">AVERAGE(AR44:AR47)</f>
        <v>0.56289719451633791</v>
      </c>
      <c r="AT47" s="448">
        <v>0</v>
      </c>
      <c r="AU47" s="449">
        <f t="shared" ref="AU47" si="1299">AVERAGE(AT44:AT47)</f>
        <v>0</v>
      </c>
      <c r="AV47" s="448">
        <v>0</v>
      </c>
      <c r="AW47" s="450">
        <f t="shared" ref="AW47" si="1300">AVERAGE(AV44:AV47)</f>
        <v>0</v>
      </c>
      <c r="AX47" s="67">
        <v>5916.7432530581546</v>
      </c>
      <c r="AY47" s="72">
        <f t="shared" ref="AY47" si="1301">AVERAGE(AX44:AX47)</f>
        <v>6140.8973673984437</v>
      </c>
      <c r="AZ47" s="67">
        <v>6693.6323950939905</v>
      </c>
      <c r="BA47" s="72">
        <f t="shared" ref="BA47" si="1302">AVERAGE(AZ44:AZ47)</f>
        <v>6911.1819803971266</v>
      </c>
      <c r="BB47" s="67">
        <v>4500.2383452983877</v>
      </c>
      <c r="BC47" s="72">
        <f t="shared" ref="BC47" si="1303">AVERAGE(BB44:BB47)</f>
        <v>4436.7316490321991</v>
      </c>
      <c r="BD47" s="67">
        <v>5707.5271871091163</v>
      </c>
      <c r="BE47" s="81">
        <f t="shared" ref="BE47" si="1304">AVERAGE(BD44:BD47)</f>
        <v>5762.240461299054</v>
      </c>
      <c r="BF47" s="100">
        <v>1.9946908986976659E-2</v>
      </c>
      <c r="BG47" s="101">
        <f t="shared" ref="BG47" si="1305">AVERAGE(BF44:BF47)</f>
        <v>2.4148804410727372E-2</v>
      </c>
      <c r="BH47" s="100">
        <v>3.0742650793675386E-2</v>
      </c>
      <c r="BI47" s="100">
        <f t="shared" ref="BI47" si="1306">AVERAGE(BH44:BH47)</f>
        <v>3.4877964936993307E-2</v>
      </c>
      <c r="BJ47" s="100">
        <v>0</v>
      </c>
      <c r="BK47" s="100">
        <f t="shared" ref="BK47" si="1307">AVERAGE(BJ44:BJ47)</f>
        <v>3.9535709953033741E-4</v>
      </c>
      <c r="BL47" s="100">
        <v>1.9645353542785668E-2</v>
      </c>
      <c r="BM47" s="105">
        <f t="shared" ref="BM47" si="1308">AVERAGE(BL44:BL47)</f>
        <v>2.0793110673511795E-2</v>
      </c>
      <c r="BN47" s="102">
        <v>41.409236682487354</v>
      </c>
      <c r="BO47" s="103">
        <f t="shared" ref="BO47" si="1309">AVERAGE(BN44:BN47)</f>
        <v>42.577733754131543</v>
      </c>
      <c r="BP47" s="102">
        <v>44.463012053137184</v>
      </c>
      <c r="BQ47" s="103">
        <f t="shared" ref="BQ47" si="1310">AVERAGE(BP44:BP47)</f>
        <v>45.61783982853219</v>
      </c>
      <c r="BR47" s="102">
        <v>35.953156632832844</v>
      </c>
      <c r="BS47" s="103">
        <f t="shared" ref="BS47" si="1311">AVERAGE(BR44:BR47)</f>
        <v>36.04838141277677</v>
      </c>
      <c r="BT47" s="102">
        <v>41.193657567507913</v>
      </c>
      <c r="BU47" s="106">
        <f t="shared" ref="BU47" si="1312">AVERAGE(BT44:BT47)</f>
        <v>40.730978295148816</v>
      </c>
    </row>
    <row r="48" spans="1:73" x14ac:dyDescent="0.25">
      <c r="A48" s="104">
        <f t="shared" si="24"/>
        <v>45457</v>
      </c>
      <c r="B48" s="67">
        <v>39.435666655024335</v>
      </c>
      <c r="C48" s="72">
        <f t="shared" si="25"/>
        <v>39.549046776685103</v>
      </c>
      <c r="D48" s="67">
        <v>40.511578150757096</v>
      </c>
      <c r="E48" s="72">
        <f t="shared" si="25"/>
        <v>40.894562290808324</v>
      </c>
      <c r="F48" s="67">
        <v>37.43890635134462</v>
      </c>
      <c r="G48" s="72">
        <f t="shared" ref="G48" si="1313">AVERAGE(F45:F48)</f>
        <v>36.725683288342275</v>
      </c>
      <c r="H48" s="102">
        <v>31.5103009879758</v>
      </c>
      <c r="I48" s="106">
        <f t="shared" ref="I48" si="1314">AVERAGE(H45:H48)</f>
        <v>31.305440785260931</v>
      </c>
      <c r="J48" s="100">
        <v>7.7145796257771057E-2</v>
      </c>
      <c r="K48" s="101">
        <f t="shared" ref="K48" si="1315">AVERAGE(J45:J48)</f>
        <v>6.4670190472659275E-2</v>
      </c>
      <c r="L48" s="100">
        <v>8.4326776574297754E-2</v>
      </c>
      <c r="M48" s="101">
        <f t="shared" ref="M48:O48" si="1316">AVERAGE(L45:L48)</f>
        <v>6.6608414585239056E-2</v>
      </c>
      <c r="N48" s="100">
        <v>6.1072540192432433E-2</v>
      </c>
      <c r="O48" s="101">
        <f t="shared" si="1316"/>
        <v>5.6712283285438016E-2</v>
      </c>
      <c r="P48" s="100">
        <v>0.30397487937504786</v>
      </c>
      <c r="Q48" s="105">
        <f t="shared" ref="Q48" si="1317">AVERAGE(P45:P48)</f>
        <v>0.31424652322288954</v>
      </c>
      <c r="R48" s="100">
        <v>0.16758471131489819</v>
      </c>
      <c r="S48" s="101">
        <f t="shared" ref="S48" si="1318">AVERAGE(R45:R48)</f>
        <v>0.14895993839042243</v>
      </c>
      <c r="T48" s="100">
        <v>0.15377481191708006</v>
      </c>
      <c r="U48" s="101">
        <f t="shared" ref="U48" si="1319">AVERAGE(T45:T48)</f>
        <v>0.12769029405553195</v>
      </c>
      <c r="V48" s="100">
        <v>0.14293211965826597</v>
      </c>
      <c r="W48" s="101">
        <f t="shared" ref="W48" si="1320">AVERAGE(V45:V48)</f>
        <v>0.12748394020178322</v>
      </c>
      <c r="X48" s="100">
        <v>0.33908087207836024</v>
      </c>
      <c r="Y48" s="105">
        <f t="shared" ref="Y48" si="1321">AVERAGE(X45:X48)</f>
        <v>0.35368726154409308</v>
      </c>
      <c r="Z48" s="67">
        <v>7815.2981685356181</v>
      </c>
      <c r="AA48" s="72">
        <f t="shared" ref="AA48" si="1322">AVERAGE(Z45:Z48)</f>
        <v>7759.0905117299517</v>
      </c>
      <c r="AB48" s="67">
        <v>7350.3395371933002</v>
      </c>
      <c r="AC48" s="72">
        <f t="shared" ref="AC48" si="1323">AVERAGE(AB45:AB48)</f>
        <v>7325.169493586006</v>
      </c>
      <c r="AD48" s="67">
        <v>8974.7141607083231</v>
      </c>
      <c r="AE48" s="72">
        <f t="shared" ref="AE48" si="1324">AVERAGE(AD45:AD48)</f>
        <v>8998.6259668225739</v>
      </c>
      <c r="AF48" s="446">
        <v>1.8985119187868496E-3</v>
      </c>
      <c r="AG48" s="447">
        <f t="shared" ref="AG48" si="1325">AVERAGE(AF45:AF48)</f>
        <v>1.9986256845965196E-3</v>
      </c>
      <c r="AH48" s="102">
        <v>4.517511336348571</v>
      </c>
      <c r="AI48" s="103">
        <f t="shared" ref="AI48" si="1326">AVERAGE(AH45:AH48)</f>
        <v>4.5601648931702172</v>
      </c>
      <c r="AJ48" s="102">
        <v>5.0345321742752889</v>
      </c>
      <c r="AK48" s="102">
        <f t="shared" ref="AK48" si="1327">AVERAGE(AJ45:AJ48)</f>
        <v>5.0598538238566402</v>
      </c>
      <c r="AL48" s="102">
        <v>3.6835265717169645</v>
      </c>
      <c r="AM48" s="102">
        <f t="shared" ref="AM48" si="1328">AVERAGE(AL45:AL48)</f>
        <v>3.6701872143355416</v>
      </c>
      <c r="AN48" s="451">
        <v>0</v>
      </c>
      <c r="AO48" s="452">
        <f t="shared" ref="AO48" si="1329">AVERAGE(AN45:AN48)</f>
        <v>0</v>
      </c>
      <c r="AP48" s="448">
        <v>0.36407919784887011</v>
      </c>
      <c r="AQ48" s="449">
        <f t="shared" ref="AQ48" si="1330">AVERAGE(AP45:AP48)</f>
        <v>0.38327606372115008</v>
      </c>
      <c r="AR48" s="448">
        <v>0.5626588787927117</v>
      </c>
      <c r="AS48" s="449">
        <f t="shared" ref="AS48" si="1331">AVERAGE(AR45:AR48)</f>
        <v>0.56958594690689923</v>
      </c>
      <c r="AT48" s="448">
        <v>0</v>
      </c>
      <c r="AU48" s="449">
        <f t="shared" ref="AU48" si="1332">AVERAGE(AT45:AT48)</f>
        <v>0</v>
      </c>
      <c r="AV48" s="448">
        <v>0</v>
      </c>
      <c r="AW48" s="450">
        <f t="shared" ref="AW48" si="1333">AVERAGE(AV45:AV48)</f>
        <v>0</v>
      </c>
      <c r="AX48" s="67">
        <v>6060.7405534123809</v>
      </c>
      <c r="AY48" s="72">
        <f t="shared" ref="AY48" si="1334">AVERAGE(AX45:AX48)</f>
        <v>6108.0427736795191</v>
      </c>
      <c r="AZ48" s="67">
        <v>6854.8489557070989</v>
      </c>
      <c r="BA48" s="72">
        <f t="shared" ref="BA48" si="1335">AVERAGE(AZ45:AZ48)</f>
        <v>6860.6846786559945</v>
      </c>
      <c r="BB48" s="67">
        <v>4559.2429699223621</v>
      </c>
      <c r="BC48" s="72">
        <f t="shared" ref="BC48" si="1336">AVERAGE(BB45:BB48)</f>
        <v>4506.6383552913057</v>
      </c>
      <c r="BD48" s="67">
        <v>5793.7916826223482</v>
      </c>
      <c r="BE48" s="81">
        <f t="shared" ref="BE48" si="1337">AVERAGE(BD45:BD48)</f>
        <v>5813.2905289706532</v>
      </c>
      <c r="BF48" s="100">
        <v>2.3156947036419462E-2</v>
      </c>
      <c r="BG48" s="101">
        <f t="shared" ref="BG48" si="1338">AVERAGE(BF45:BF48)</f>
        <v>2.3713579356413564E-2</v>
      </c>
      <c r="BH48" s="100">
        <v>3.5407705885787531E-2</v>
      </c>
      <c r="BI48" s="100">
        <f t="shared" ref="BI48" si="1339">AVERAGE(BH45:BH48)</f>
        <v>3.4685987807295225E-2</v>
      </c>
      <c r="BJ48" s="100">
        <v>0</v>
      </c>
      <c r="BK48" s="100">
        <f t="shared" ref="BK48" si="1340">AVERAGE(BJ45:BJ48)</f>
        <v>3.9535709953033741E-4</v>
      </c>
      <c r="BL48" s="100">
        <v>2.0372214138010263E-2</v>
      </c>
      <c r="BM48" s="105">
        <f t="shared" ref="BM48" si="1341">AVERAGE(BL45:BL48)</f>
        <v>2.1082670758232704E-2</v>
      </c>
      <c r="BN48" s="102">
        <v>41.845759037480569</v>
      </c>
      <c r="BO48" s="103">
        <f t="shared" ref="BO48" si="1342">AVERAGE(BN45:BN48)</f>
        <v>42.127753402807862</v>
      </c>
      <c r="BP48" s="102">
        <v>45.205421855298944</v>
      </c>
      <c r="BQ48" s="103">
        <f t="shared" ref="BQ48" si="1343">AVERAGE(BP45:BP48)</f>
        <v>45.213659135370087</v>
      </c>
      <c r="BR48" s="102">
        <v>35.660787000257152</v>
      </c>
      <c r="BS48" s="103">
        <f t="shared" ref="BS48" si="1344">AVERAGE(BR45:BR48)</f>
        <v>35.737537035060406</v>
      </c>
      <c r="BT48" s="102">
        <v>41.19077889254806</v>
      </c>
      <c r="BU48" s="106">
        <f t="shared" ref="BU48" si="1345">AVERAGE(BT45:BT48)</f>
        <v>40.872195580149004</v>
      </c>
    </row>
    <row r="49" spans="1:73" x14ac:dyDescent="0.25">
      <c r="A49" s="104">
        <f t="shared" si="24"/>
        <v>45464</v>
      </c>
      <c r="B49" s="67">
        <v>39.878488540048721</v>
      </c>
      <c r="C49" s="72">
        <f t="shared" si="25"/>
        <v>39.655437138365251</v>
      </c>
      <c r="D49" s="67">
        <v>40.992145543774058</v>
      </c>
      <c r="E49" s="72">
        <f t="shared" si="25"/>
        <v>40.948772781480791</v>
      </c>
      <c r="F49" s="67">
        <v>37.525848618443462</v>
      </c>
      <c r="G49" s="72">
        <f t="shared" ref="G49" si="1346">AVERAGE(F46:F49)</f>
        <v>37.053084421480378</v>
      </c>
      <c r="H49" s="102">
        <v>31.334927866362946</v>
      </c>
      <c r="I49" s="106">
        <f t="shared" ref="I49" si="1347">AVERAGE(H46:H49)</f>
        <v>31.263209590480862</v>
      </c>
      <c r="J49" s="100">
        <v>6.0327296578769625E-2</v>
      </c>
      <c r="K49" s="101">
        <f t="shared" ref="K49" si="1348">AVERAGE(J46:J49)</f>
        <v>6.3804955393480731E-2</v>
      </c>
      <c r="L49" s="100">
        <v>7.0832914294844854E-2</v>
      </c>
      <c r="M49" s="101">
        <f t="shared" ref="M49:O49" si="1349">AVERAGE(L46:L49)</f>
        <v>6.8497928602511401E-2</v>
      </c>
      <c r="N49" s="100">
        <v>3.2348192093471659E-2</v>
      </c>
      <c r="O49" s="101">
        <f t="shared" si="1349"/>
        <v>5.0075799654241873E-2</v>
      </c>
      <c r="P49" s="100">
        <v>0.31776765375854216</v>
      </c>
      <c r="Q49" s="105">
        <f t="shared" ref="Q49" si="1350">AVERAGE(P46:P49)</f>
        <v>0.31507612287372344</v>
      </c>
      <c r="R49" s="100">
        <v>0.13747845913207482</v>
      </c>
      <c r="S49" s="101">
        <f t="shared" ref="S49" si="1351">AVERAGE(R46:R49)</f>
        <v>0.14742055607291032</v>
      </c>
      <c r="T49" s="100">
        <v>0.12621299724140139</v>
      </c>
      <c r="U49" s="101">
        <f t="shared" ref="U49" si="1352">AVERAGE(T46:T49)</f>
        <v>0.12949611739032252</v>
      </c>
      <c r="V49" s="100">
        <v>7.5854262421129651E-2</v>
      </c>
      <c r="W49" s="101">
        <f t="shared" ref="W49" si="1353">AVERAGE(V46:V49)</f>
        <v>0.11403701335604732</v>
      </c>
      <c r="X49" s="100">
        <v>0.35191273714808147</v>
      </c>
      <c r="Y49" s="105">
        <f t="shared" ref="Y49" si="1354">AVERAGE(X46:X49)</f>
        <v>0.35295893019850405</v>
      </c>
      <c r="Z49" s="67">
        <v>7633.2568950124323</v>
      </c>
      <c r="AA49" s="72">
        <f t="shared" ref="AA49" si="1355">AVERAGE(Z46:Z49)</f>
        <v>7759.9010587294924</v>
      </c>
      <c r="AB49" s="67">
        <v>7367.1291429452676</v>
      </c>
      <c r="AC49" s="72">
        <f t="shared" ref="AC49" si="1356">AVERAGE(AB46:AB49)</f>
        <v>7355.8583165842301</v>
      </c>
      <c r="AD49" s="67">
        <v>8561.4212930205049</v>
      </c>
      <c r="AE49" s="72">
        <f t="shared" ref="AE49" si="1357">AVERAGE(AD46:AD49)</f>
        <v>8896.7265306281242</v>
      </c>
      <c r="AF49" s="446">
        <v>1.9798135220804752E-3</v>
      </c>
      <c r="AG49" s="447">
        <f t="shared" ref="AG49" si="1358">AVERAGE(AF46:AF49)</f>
        <v>1.9430775715468898E-3</v>
      </c>
      <c r="AH49" s="102">
        <v>4.5890747432503005</v>
      </c>
      <c r="AI49" s="103">
        <f t="shared" ref="AI49" si="1359">AVERAGE(AH46:AH49)</f>
        <v>4.5867438777427481</v>
      </c>
      <c r="AJ49" s="102">
        <v>4.9979685017175042</v>
      </c>
      <c r="AK49" s="102">
        <f t="shared" ref="AK49" si="1360">AVERAGE(AJ46:AJ49)</f>
        <v>5.0724426653456183</v>
      </c>
      <c r="AL49" s="102">
        <v>3.8655998838876573</v>
      </c>
      <c r="AM49" s="102">
        <f t="shared" ref="AM49" si="1361">AVERAGE(AL46:AL49)</f>
        <v>3.7566230165755448</v>
      </c>
      <c r="AN49" s="451">
        <v>0</v>
      </c>
      <c r="AO49" s="452">
        <f t="shared" ref="AO49" si="1362">AVERAGE(AN46:AN49)</f>
        <v>0</v>
      </c>
      <c r="AP49" s="448">
        <v>0.36731984042183607</v>
      </c>
      <c r="AQ49" s="449">
        <f t="shared" ref="AQ49" si="1363">AVERAGE(AP46:AP49)</f>
        <v>0.37674011263672197</v>
      </c>
      <c r="AR49" s="448">
        <v>0.53812579197919075</v>
      </c>
      <c r="AS49" s="449">
        <f t="shared" ref="AS49" si="1364">AVERAGE(AR46:AR49)</f>
        <v>0.56469707912331601</v>
      </c>
      <c r="AT49" s="448">
        <v>0</v>
      </c>
      <c r="AU49" s="449">
        <f t="shared" ref="AU49" si="1365">AVERAGE(AT46:AT49)</f>
        <v>0</v>
      </c>
      <c r="AV49" s="448">
        <v>0</v>
      </c>
      <c r="AW49" s="450">
        <f t="shared" ref="AW49" si="1366">AVERAGE(AV46:AV49)</f>
        <v>0</v>
      </c>
      <c r="AX49" s="67">
        <v>6292.27321793997</v>
      </c>
      <c r="AY49" s="72">
        <f t="shared" ref="AY49" si="1367">AVERAGE(AX46:AX49)</f>
        <v>6144.6604664266451</v>
      </c>
      <c r="AZ49" s="67">
        <v>6959.5724319710471</v>
      </c>
      <c r="BA49" s="72">
        <f t="shared" ref="BA49" si="1368">AVERAGE(AZ46:AZ49)</f>
        <v>6881.3733014693471</v>
      </c>
      <c r="BB49" s="67">
        <v>4827.8749841253602</v>
      </c>
      <c r="BC49" s="72">
        <f t="shared" ref="BC49" si="1369">AVERAGE(BB46:BB49)</f>
        <v>4627.4546462092158</v>
      </c>
      <c r="BD49" s="67">
        <v>5800.1393318147302</v>
      </c>
      <c r="BE49" s="81">
        <f t="shared" ref="BE49" si="1370">AVERAGE(BD46:BD49)</f>
        <v>5835.685143974677</v>
      </c>
      <c r="BF49" s="100">
        <v>2.0855241586890776E-2</v>
      </c>
      <c r="BG49" s="101">
        <f t="shared" ref="BG49" si="1371">AVERAGE(BF46:BF49)</f>
        <v>2.2650638801182545E-2</v>
      </c>
      <c r="BH49" s="100">
        <v>3.0227085302872918E-2</v>
      </c>
      <c r="BI49" s="100">
        <f t="shared" ref="BI49" si="1372">AVERAGE(BH46:BH49)</f>
        <v>3.3578103157324742E-2</v>
      </c>
      <c r="BJ49" s="100">
        <v>0</v>
      </c>
      <c r="BK49" s="100">
        <f t="shared" ref="BK49" si="1373">AVERAGE(BJ46:BJ49)</f>
        <v>0</v>
      </c>
      <c r="BL49" s="100">
        <v>1.9286256643887622E-2</v>
      </c>
      <c r="BM49" s="105">
        <f t="shared" ref="BM49" si="1374">AVERAGE(BL46:BL49)</f>
        <v>2.0950833583620838E-2</v>
      </c>
      <c r="BN49" s="102">
        <v>41.886326272458646</v>
      </c>
      <c r="BO49" s="103">
        <f t="shared" ref="BO49" si="1375">AVERAGE(BN46:BN49)</f>
        <v>41.948202968333632</v>
      </c>
      <c r="BP49" s="102">
        <v>44.187728543588143</v>
      </c>
      <c r="BQ49" s="103">
        <f t="shared" ref="BQ49" si="1376">AVERAGE(BP46:BP49)</f>
        <v>44.850038067669196</v>
      </c>
      <c r="BR49" s="102">
        <v>36.905613309385551</v>
      </c>
      <c r="BS49" s="103">
        <f t="shared" ref="BS49" si="1377">AVERAGE(BR46:BR49)</f>
        <v>36.136085342563121</v>
      </c>
      <c r="BT49" s="102">
        <v>40.875626423690207</v>
      </c>
      <c r="BU49" s="106">
        <f t="shared" ref="BU49" si="1378">AVERAGE(BT46:BT49)</f>
        <v>40.911403793175097</v>
      </c>
    </row>
    <row r="50" spans="1:73" x14ac:dyDescent="0.25">
      <c r="A50" s="104">
        <f t="shared" si="24"/>
        <v>45471</v>
      </c>
      <c r="B50" s="67">
        <v>39.519621927662818</v>
      </c>
      <c r="C50" s="72">
        <f t="shared" si="25"/>
        <v>39.608673128996607</v>
      </c>
      <c r="D50" s="67">
        <v>40.670448395396789</v>
      </c>
      <c r="E50" s="72">
        <f t="shared" si="25"/>
        <v>40.845681234647145</v>
      </c>
      <c r="F50" s="67">
        <v>37.041206102670252</v>
      </c>
      <c r="G50" s="72">
        <f t="shared" ref="G50" si="1379">AVERAGE(F47:F50)</f>
        <v>37.173050343290605</v>
      </c>
      <c r="H50" s="102">
        <v>31.36212908275813</v>
      </c>
      <c r="I50" s="106">
        <f t="shared" ref="I50" si="1380">AVERAGE(H47:H50)</f>
        <v>31.316555104905518</v>
      </c>
      <c r="J50" s="100">
        <v>6.3566312751561063E-2</v>
      </c>
      <c r="K50" s="101">
        <f t="shared" ref="K50" si="1381">AVERAGE(J47:J50)</f>
        <v>6.5245082629899767E-2</v>
      </c>
      <c r="L50" s="100">
        <v>7.5660058868525726E-2</v>
      </c>
      <c r="M50" s="101">
        <f t="shared" ref="M50:O50" si="1382">AVERAGE(L47:L50)</f>
        <v>7.3193976189002127E-2</v>
      </c>
      <c r="N50" s="100">
        <v>3.2042175711083754E-2</v>
      </c>
      <c r="O50" s="101">
        <f t="shared" si="1382"/>
        <v>4.4516348514237247E-2</v>
      </c>
      <c r="P50" s="100">
        <v>0.30726535259375221</v>
      </c>
      <c r="Q50" s="105">
        <f t="shared" ref="Q50" si="1383">AVERAGE(P47:P50)</f>
        <v>0.31228655314031906</v>
      </c>
      <c r="R50" s="100">
        <v>0.14491236219107229</v>
      </c>
      <c r="S50" s="101">
        <f t="shared" ref="S50" si="1384">AVERAGE(R47:R50)</f>
        <v>0.14898205418143881</v>
      </c>
      <c r="T50" s="100">
        <v>0.14660061423762036</v>
      </c>
      <c r="U50" s="101">
        <f t="shared" ref="U50" si="1385">AVERAGE(T47:T50)</f>
        <v>0.13780357529432316</v>
      </c>
      <c r="V50" s="100">
        <v>5.8018728195564903E-2</v>
      </c>
      <c r="W50" s="101">
        <f t="shared" ref="W50" si="1386">AVERAGE(V47:V50)</f>
        <v>9.9925279809588791E-2</v>
      </c>
      <c r="X50" s="100">
        <v>0.33336560414701411</v>
      </c>
      <c r="Y50" s="105">
        <f t="shared" ref="Y50" si="1387">AVERAGE(X47:X50)</f>
        <v>0.3463089375001594</v>
      </c>
      <c r="Z50" s="67">
        <v>7781.4293936328213</v>
      </c>
      <c r="AA50" s="72">
        <f t="shared" ref="AA50" si="1388">AVERAGE(Z47:Z50)</f>
        <v>7778.6134126111892</v>
      </c>
      <c r="AB50" s="67">
        <v>7456.8103750380697</v>
      </c>
      <c r="AC50" s="72">
        <f t="shared" ref="AC50" si="1389">AVERAGE(AB47:AB50)</f>
        <v>7387.7599617001924</v>
      </c>
      <c r="AD50" s="67">
        <v>8859.8909077789667</v>
      </c>
      <c r="AE50" s="72">
        <f t="shared" ref="AE50" si="1390">AVERAGE(AD47:AD50)</f>
        <v>8871.9141335444274</v>
      </c>
      <c r="AF50" s="446">
        <v>2.0513868595175297E-3</v>
      </c>
      <c r="AG50" s="447">
        <f t="shared" ref="AG50" si="1391">AVERAGE(AF47:AF50)</f>
        <v>1.9527284382059894E-3</v>
      </c>
      <c r="AH50" s="102">
        <v>4.5110035062142249</v>
      </c>
      <c r="AI50" s="103">
        <f t="shared" ref="AI50" si="1392">AVERAGE(AH47:AH50)</f>
        <v>4.5583090527559005</v>
      </c>
      <c r="AJ50" s="102">
        <v>4.9324781355183447</v>
      </c>
      <c r="AK50" s="102">
        <f t="shared" ref="AK50" si="1393">AVERAGE(AJ47:AJ50)</f>
        <v>5.0428879628140795</v>
      </c>
      <c r="AL50" s="102">
        <v>3.7763812410085733</v>
      </c>
      <c r="AM50" s="102">
        <f t="shared" ref="AM50" si="1394">AVERAGE(AL47:AL50)</f>
        <v>3.74791461235246</v>
      </c>
      <c r="AN50" s="451">
        <v>0</v>
      </c>
      <c r="AO50" s="452">
        <f t="shared" ref="AO50" si="1395">AVERAGE(AN47:AN50)</f>
        <v>0</v>
      </c>
      <c r="AP50" s="448">
        <v>0.41349128450854777</v>
      </c>
      <c r="AQ50" s="449">
        <f t="shared" ref="AQ50" si="1396">AVERAGE(AP47:AP50)</f>
        <v>0.37802592999084139</v>
      </c>
      <c r="AR50" s="448">
        <v>0.60783962626323262</v>
      </c>
      <c r="AS50" s="449">
        <f t="shared" ref="AS50" si="1397">AVERAGE(AR47:AR50)</f>
        <v>0.5700378455566304</v>
      </c>
      <c r="AT50" s="448">
        <v>0</v>
      </c>
      <c r="AU50" s="449">
        <f t="shared" ref="AU50" si="1398">AVERAGE(AT47:AT50)</f>
        <v>0</v>
      </c>
      <c r="AV50" s="448">
        <v>0</v>
      </c>
      <c r="AW50" s="450">
        <f t="shared" ref="AW50" si="1399">AVERAGE(AV47:AV50)</f>
        <v>0</v>
      </c>
      <c r="AX50" s="67">
        <v>6152.8742857448788</v>
      </c>
      <c r="AY50" s="72">
        <f t="shared" ref="AY50" si="1400">AVERAGE(AX47:AX50)</f>
        <v>6105.6578275388465</v>
      </c>
      <c r="AZ50" s="67">
        <v>6883.1510766846577</v>
      </c>
      <c r="BA50" s="72">
        <f t="shared" ref="BA50" si="1401">AVERAGE(AZ47:AZ50)</f>
        <v>6847.8012148641983</v>
      </c>
      <c r="BB50" s="67">
        <v>4549.9257685837856</v>
      </c>
      <c r="BC50" s="72">
        <f t="shared" ref="BC50" si="1402">AVERAGE(BB47:BB50)</f>
        <v>4609.3205169824741</v>
      </c>
      <c r="BD50" s="67">
        <v>5846.8532697644632</v>
      </c>
      <c r="BE50" s="81">
        <f t="shared" ref="BE50" si="1403">AVERAGE(BD47:BD50)</f>
        <v>5787.0778678276647</v>
      </c>
      <c r="BF50" s="100">
        <v>2.4355672715616925E-2</v>
      </c>
      <c r="BG50" s="101">
        <f t="shared" ref="BG50" si="1404">AVERAGE(BF47:BF50)</f>
        <v>2.2078692581475955E-2</v>
      </c>
      <c r="BH50" s="100">
        <v>3.5355374528062165E-2</v>
      </c>
      <c r="BI50" s="100">
        <f t="shared" ref="BI50" si="1405">AVERAGE(BH47:BH50)</f>
        <v>3.2933204127599501E-2</v>
      </c>
      <c r="BJ50" s="100">
        <v>0</v>
      </c>
      <c r="BK50" s="100">
        <f t="shared" ref="BK50" si="1406">AVERAGE(BJ47:BJ50)</f>
        <v>0</v>
      </c>
      <c r="BL50" s="100">
        <v>2.2272824307976946E-2</v>
      </c>
      <c r="BM50" s="105">
        <f t="shared" ref="BM50" si="1407">AVERAGE(BL47:BL50)</f>
        <v>2.0394162158165124E-2</v>
      </c>
      <c r="BN50" s="102">
        <v>41.42228386554082</v>
      </c>
      <c r="BO50" s="103">
        <f t="shared" ref="BO50" si="1408">AVERAGE(BN47:BN50)</f>
        <v>41.640901464491847</v>
      </c>
      <c r="BP50" s="102">
        <v>44.237393846389331</v>
      </c>
      <c r="BQ50" s="103">
        <f t="shared" ref="BQ50" si="1409">AVERAGE(BP47:BP50)</f>
        <v>44.523389074603401</v>
      </c>
      <c r="BR50" s="102">
        <v>35.346136674198036</v>
      </c>
      <c r="BS50" s="103">
        <f t="shared" ref="BS50" si="1410">AVERAGE(BR47:BR50)</f>
        <v>35.966423404168395</v>
      </c>
      <c r="BT50" s="102">
        <v>40.327972674873692</v>
      </c>
      <c r="BU50" s="106">
        <f t="shared" ref="BU50" si="1411">AVERAGE(BT47:BT50)</f>
        <v>40.89700888965497</v>
      </c>
    </row>
    <row r="51" spans="1:73" x14ac:dyDescent="0.25">
      <c r="A51" s="104">
        <f t="shared" si="24"/>
        <v>45478</v>
      </c>
      <c r="B51" s="67">
        <v>39.303563530882833</v>
      </c>
      <c r="C51" s="72">
        <f t="shared" si="25"/>
        <v>39.534335163404677</v>
      </c>
      <c r="D51" s="67">
        <v>41.137692454889375</v>
      </c>
      <c r="E51" s="72">
        <f t="shared" si="25"/>
        <v>40.827966136204324</v>
      </c>
      <c r="F51" s="67">
        <v>36.1583256058572</v>
      </c>
      <c r="G51" s="72">
        <f t="shared" ref="G51" si="1412">AVERAGE(F48:F51)</f>
        <v>37.041071669578884</v>
      </c>
      <c r="H51" s="102">
        <v>31.514481822295974</v>
      </c>
      <c r="I51" s="106">
        <f t="shared" ref="I51" si="1413">AVERAGE(H48:H51)</f>
        <v>31.430459939848213</v>
      </c>
      <c r="J51" s="100">
        <v>7.276969550868323E-2</v>
      </c>
      <c r="K51" s="101">
        <f t="shared" ref="K51" si="1414">AVERAGE(J48:J51)</f>
        <v>6.8452275274196242E-2</v>
      </c>
      <c r="L51" s="100">
        <v>7.7603871822234841E-2</v>
      </c>
      <c r="M51" s="101">
        <f t="shared" ref="M51:O51" si="1415">AVERAGE(L48:L51)</f>
        <v>7.710590538997579E-2</v>
      </c>
      <c r="N51" s="100">
        <v>6.226385063595976E-2</v>
      </c>
      <c r="O51" s="101">
        <f t="shared" si="1415"/>
        <v>4.6931689658236901E-2</v>
      </c>
      <c r="P51" s="100">
        <v>0.3047971036355408</v>
      </c>
      <c r="Q51" s="105">
        <f t="shared" ref="Q51" si="1416">AVERAGE(P48:P51)</f>
        <v>0.30845124734072071</v>
      </c>
      <c r="R51" s="100">
        <v>0.16300689272151841</v>
      </c>
      <c r="S51" s="101">
        <f t="shared" ref="S51" si="1417">AVERAGE(R48:R51)</f>
        <v>0.15324560633989093</v>
      </c>
      <c r="T51" s="100">
        <v>0.14719673281811615</v>
      </c>
      <c r="U51" s="101">
        <f t="shared" ref="U51" si="1418">AVERAGE(T48:T51)</f>
        <v>0.1434462890535545</v>
      </c>
      <c r="V51" s="100">
        <v>0.14387109772641854</v>
      </c>
      <c r="W51" s="101">
        <f t="shared" ref="W51" si="1419">AVERAGE(V48:V51)</f>
        <v>0.10516905200034476</v>
      </c>
      <c r="X51" s="100">
        <v>0.33448941403455362</v>
      </c>
      <c r="Y51" s="105">
        <f t="shared" ref="Y51" si="1420">AVERAGE(X48:X51)</f>
        <v>0.33971215685200234</v>
      </c>
      <c r="Z51" s="67">
        <v>7799.4272097431476</v>
      </c>
      <c r="AA51" s="72">
        <f t="shared" ref="AA51" si="1421">AVERAGE(Z48:Z51)</f>
        <v>7757.3529167310044</v>
      </c>
      <c r="AB51" s="67">
        <v>7422.089793031736</v>
      </c>
      <c r="AC51" s="72">
        <f t="shared" ref="AC51" si="1422">AVERAGE(AB48:AB51)</f>
        <v>7399.0922120520936</v>
      </c>
      <c r="AD51" s="67">
        <v>8697.995290852974</v>
      </c>
      <c r="AE51" s="72">
        <f t="shared" ref="AE51" si="1423">AVERAGE(AD48:AD51)</f>
        <v>8773.5054130901917</v>
      </c>
      <c r="AF51" s="446">
        <v>1.8490903596997945E-3</v>
      </c>
      <c r="AG51" s="447">
        <f t="shared" ref="AG51" si="1424">AVERAGE(AF48:AF51)</f>
        <v>1.9447006650211622E-3</v>
      </c>
      <c r="AH51" s="102">
        <v>4.3236148408373101</v>
      </c>
      <c r="AI51" s="103">
        <f t="shared" ref="AI51" si="1425">AVERAGE(AH48:AH51)</f>
        <v>4.4853011066626021</v>
      </c>
      <c r="AJ51" s="102">
        <v>4.8063192179812422</v>
      </c>
      <c r="AK51" s="102">
        <f t="shared" ref="AK51" si="1426">AVERAGE(AJ48:AJ51)</f>
        <v>4.9428245073730945</v>
      </c>
      <c r="AL51" s="102">
        <v>3.6089539534690616</v>
      </c>
      <c r="AM51" s="102">
        <f t="shared" ref="AM51" si="1427">AVERAGE(AL48:AL51)</f>
        <v>3.7336154125205643</v>
      </c>
      <c r="AN51" s="451">
        <v>0</v>
      </c>
      <c r="AO51" s="452">
        <f t="shared" ref="AO51" si="1428">AVERAGE(AN48:AN51)</f>
        <v>0</v>
      </c>
      <c r="AP51" s="448">
        <v>0.3560874717765114</v>
      </c>
      <c r="AQ51" s="449">
        <f t="shared" ref="AQ51" si="1429">AVERAGE(AP48:AP51)</f>
        <v>0.37524444863894135</v>
      </c>
      <c r="AR51" s="448">
        <v>0.56884523080325156</v>
      </c>
      <c r="AS51" s="449">
        <f t="shared" ref="AS51" si="1430">AVERAGE(AR48:AR51)</f>
        <v>0.56936738195959669</v>
      </c>
      <c r="AT51" s="448">
        <v>0</v>
      </c>
      <c r="AU51" s="449">
        <f t="shared" ref="AU51" si="1431">AVERAGE(AT48:AT51)</f>
        <v>0</v>
      </c>
      <c r="AV51" s="448">
        <v>0</v>
      </c>
      <c r="AW51" s="450">
        <f t="shared" ref="AW51" si="1432">AVERAGE(AV48:AV51)</f>
        <v>0</v>
      </c>
      <c r="AX51" s="67">
        <v>6033.3281656263161</v>
      </c>
      <c r="AY51" s="72">
        <f t="shared" ref="AY51" si="1433">AVERAGE(AX48:AX51)</f>
        <v>6134.8040556808864</v>
      </c>
      <c r="AZ51" s="67">
        <v>6790.1467101991866</v>
      </c>
      <c r="BA51" s="72">
        <f t="shared" ref="BA51" si="1434">AVERAGE(AZ48:AZ51)</f>
        <v>6871.9297936404982</v>
      </c>
      <c r="BB51" s="67">
        <v>4745.2813447192502</v>
      </c>
      <c r="BC51" s="72">
        <f t="shared" ref="BC51" si="1435">AVERAGE(BB48:BB51)</f>
        <v>4670.5812668376893</v>
      </c>
      <c r="BD51" s="67">
        <v>5705.4036807965003</v>
      </c>
      <c r="BE51" s="81">
        <f t="shared" ref="BE51" si="1436">AVERAGE(BD48:BD51)</f>
        <v>5786.54699124951</v>
      </c>
      <c r="BF51" s="100">
        <v>1.9336407403335792E-2</v>
      </c>
      <c r="BG51" s="101">
        <f t="shared" ref="BG51" si="1437">AVERAGE(BF48:BF51)</f>
        <v>2.192606718556574E-2</v>
      </c>
      <c r="BH51" s="100">
        <v>3.0557571021708984E-2</v>
      </c>
      <c r="BI51" s="100">
        <f t="shared" ref="BI51" si="1438">AVERAGE(BH48:BH51)</f>
        <v>3.2886934184607898E-2</v>
      </c>
      <c r="BJ51" s="100">
        <v>0</v>
      </c>
      <c r="BK51" s="100">
        <f t="shared" ref="BK51" si="1439">AVERAGE(BJ48:BJ51)</f>
        <v>0</v>
      </c>
      <c r="BL51" s="100">
        <v>1.7800573238799217E-2</v>
      </c>
      <c r="BM51" s="105">
        <f t="shared" ref="BM51" si="1440">AVERAGE(BL48:BL51)</f>
        <v>1.9932967082168511E-2</v>
      </c>
      <c r="BN51" s="102">
        <v>40.681681220161956</v>
      </c>
      <c r="BO51" s="103">
        <f t="shared" ref="BO51" si="1441">AVERAGE(BN48:BN51)</f>
        <v>41.459012598910498</v>
      </c>
      <c r="BP51" s="102">
        <v>43.525562314935755</v>
      </c>
      <c r="BQ51" s="103">
        <f t="shared" ref="BQ51" si="1442">AVERAGE(BP48:BP51)</f>
        <v>44.289026640053038</v>
      </c>
      <c r="BR51" s="102">
        <v>35.921124382378572</v>
      </c>
      <c r="BS51" s="103">
        <f t="shared" ref="BS51" si="1443">AVERAGE(BR48:BR51)</f>
        <v>35.958415341554826</v>
      </c>
      <c r="BT51" s="102">
        <v>40.620304721677478</v>
      </c>
      <c r="BU51" s="106">
        <f t="shared" ref="BU51" si="1444">AVERAGE(BT48:BT51)</f>
        <v>40.753670678197359</v>
      </c>
    </row>
    <row r="52" spans="1:73" x14ac:dyDescent="0.25">
      <c r="A52" s="104">
        <f t="shared" si="24"/>
        <v>45485</v>
      </c>
      <c r="B52" s="67">
        <v>39.381209959768519</v>
      </c>
      <c r="C52" s="72">
        <f t="shared" si="25"/>
        <v>39.520720989590721</v>
      </c>
      <c r="D52" s="67">
        <v>40.642666377775427</v>
      </c>
      <c r="E52" s="72">
        <f t="shared" si="25"/>
        <v>40.860738192958912</v>
      </c>
      <c r="F52" s="67">
        <v>37.034851745042559</v>
      </c>
      <c r="G52" s="72">
        <f t="shared" ref="G52" si="1445">AVERAGE(F49:F52)</f>
        <v>36.94005801800337</v>
      </c>
      <c r="H52" s="102">
        <v>31.676683769036565</v>
      </c>
      <c r="I52" s="106">
        <f t="shared" ref="I52" si="1446">AVERAGE(H49:H52)</f>
        <v>31.472055635113406</v>
      </c>
      <c r="J52" s="100">
        <v>7.1365643088882977E-2</v>
      </c>
      <c r="K52" s="101">
        <f t="shared" ref="K52" si="1447">AVERAGE(J49:J52)</f>
        <v>6.7007236981974222E-2</v>
      </c>
      <c r="L52" s="100">
        <v>7.5326302502182099E-2</v>
      </c>
      <c r="M52" s="101">
        <f t="shared" ref="M52:O52" si="1448">AVERAGE(L49:L52)</f>
        <v>7.4855786871946869E-2</v>
      </c>
      <c r="N52" s="100">
        <v>6.1315321911020265E-2</v>
      </c>
      <c r="O52" s="101">
        <f t="shared" si="1448"/>
        <v>4.6992385087883858E-2</v>
      </c>
      <c r="P52" s="100">
        <v>0.29668539783369979</v>
      </c>
      <c r="Q52" s="105">
        <f t="shared" ref="Q52" si="1449">AVERAGE(P49:P52)</f>
        <v>0.30662887695538377</v>
      </c>
      <c r="R52" s="100">
        <v>0.1560050086487185</v>
      </c>
      <c r="S52" s="101">
        <f t="shared" ref="S52" si="1450">AVERAGE(R49:R52)</f>
        <v>0.150350680673346</v>
      </c>
      <c r="T52" s="100">
        <v>0.14030673354118639</v>
      </c>
      <c r="U52" s="101">
        <f t="shared" ref="U52" si="1451">AVERAGE(T49:T52)</f>
        <v>0.14007926945958107</v>
      </c>
      <c r="V52" s="100">
        <v>0.12709606588985581</v>
      </c>
      <c r="W52" s="101">
        <f t="shared" ref="W52" si="1452">AVERAGE(V49:V52)</f>
        <v>0.10121003855824223</v>
      </c>
      <c r="X52" s="100">
        <v>0.33130698487959703</v>
      </c>
      <c r="Y52" s="105">
        <f t="shared" ref="Y52" si="1453">AVERAGE(X49:X52)</f>
        <v>0.33776868505231156</v>
      </c>
      <c r="Z52" s="67">
        <v>7507.2621972031193</v>
      </c>
      <c r="AA52" s="72">
        <f t="shared" ref="AA52" si="1454">AVERAGE(Z49:Z52)</f>
        <v>7680.3439238978808</v>
      </c>
      <c r="AB52" s="67">
        <v>7325.270509618862</v>
      </c>
      <c r="AC52" s="72">
        <f t="shared" ref="AC52" si="1455">AVERAGE(AB49:AB52)</f>
        <v>7392.824955158484</v>
      </c>
      <c r="AD52" s="67">
        <v>8119.0856048498736</v>
      </c>
      <c r="AE52" s="72">
        <f t="shared" ref="AE52" si="1456">AVERAGE(AD49:AD52)</f>
        <v>8559.5982741255793</v>
      </c>
      <c r="AF52" s="446">
        <v>1.8845052876129865E-3</v>
      </c>
      <c r="AG52" s="447">
        <f t="shared" ref="AG52" si="1457">AVERAGE(AF49:AF52)</f>
        <v>1.9411990072276965E-3</v>
      </c>
      <c r="AH52" s="102">
        <v>4.4815311916955736</v>
      </c>
      <c r="AI52" s="103">
        <f t="shared" ref="AI52" si="1458">AVERAGE(AH49:AH52)</f>
        <v>4.4763060704993523</v>
      </c>
      <c r="AJ52" s="102">
        <v>5.0446767120681768</v>
      </c>
      <c r="AK52" s="102">
        <f t="shared" ref="AK52" si="1459">AVERAGE(AJ49:AJ52)</f>
        <v>4.945360641821317</v>
      </c>
      <c r="AL52" s="102">
        <v>3.5910823817219222</v>
      </c>
      <c r="AM52" s="102">
        <f t="shared" ref="AM52" si="1460">AVERAGE(AL49:AL52)</f>
        <v>3.7105043650218033</v>
      </c>
      <c r="AN52" s="451">
        <v>0</v>
      </c>
      <c r="AO52" s="452">
        <f t="shared" ref="AO52" si="1461">AVERAGE(AN49:AN52)</f>
        <v>0</v>
      </c>
      <c r="AP52" s="448">
        <v>0.36436544654689329</v>
      </c>
      <c r="AQ52" s="449">
        <f t="shared" ref="AQ52" si="1462">AVERAGE(AP49:AP52)</f>
        <v>0.37531601081344712</v>
      </c>
      <c r="AR52" s="448">
        <v>0.56579511361440593</v>
      </c>
      <c r="AS52" s="449">
        <f t="shared" ref="AS52" si="1463">AVERAGE(AR49:AR52)</f>
        <v>0.57015144066502021</v>
      </c>
      <c r="AT52" s="448">
        <v>0</v>
      </c>
      <c r="AU52" s="449">
        <f t="shared" ref="AU52" si="1464">AVERAGE(AT49:AT52)</f>
        <v>0</v>
      </c>
      <c r="AV52" s="448">
        <v>0</v>
      </c>
      <c r="AW52" s="450">
        <f t="shared" ref="AW52" si="1465">AVERAGE(AV49:AV52)</f>
        <v>0</v>
      </c>
      <c r="AX52" s="67">
        <v>6099.2653297219122</v>
      </c>
      <c r="AY52" s="72">
        <f t="shared" ref="AY52" si="1466">AVERAGE(AX49:AX52)</f>
        <v>6144.4352497582695</v>
      </c>
      <c r="AZ52" s="67">
        <v>6923.8633603417229</v>
      </c>
      <c r="BA52" s="72">
        <f t="shared" ref="BA52" si="1467">AVERAGE(AZ49:AZ52)</f>
        <v>6889.1833947991536</v>
      </c>
      <c r="BB52" s="67">
        <v>4574.6279251448614</v>
      </c>
      <c r="BC52" s="72">
        <f t="shared" ref="BC52" si="1468">AVERAGE(BB49:BB52)</f>
        <v>4674.4275056433144</v>
      </c>
      <c r="BD52" s="67">
        <v>5687.7498982001789</v>
      </c>
      <c r="BE52" s="81">
        <f t="shared" ref="BE52" si="1469">AVERAGE(BD49:BD52)</f>
        <v>5760.0365451439684</v>
      </c>
      <c r="BF52" s="100">
        <v>2.5383855637828728E-2</v>
      </c>
      <c r="BG52" s="101">
        <f t="shared" ref="BG52" si="1470">AVERAGE(BF49:BF52)</f>
        <v>2.2482794335918058E-2</v>
      </c>
      <c r="BH52" s="100">
        <v>3.9005572224556542E-2</v>
      </c>
      <c r="BI52" s="100">
        <f t="shared" ref="BI52" si="1471">AVERAGE(BH49:BH52)</f>
        <v>3.3786400769300153E-2</v>
      </c>
      <c r="BJ52" s="100">
        <v>0</v>
      </c>
      <c r="BK52" s="100">
        <f t="shared" ref="BK52" si="1472">AVERAGE(BJ49:BJ52)</f>
        <v>0</v>
      </c>
      <c r="BL52" s="100">
        <v>2.1907321443114261E-2</v>
      </c>
      <c r="BM52" s="105">
        <f t="shared" ref="BM52" si="1473">AVERAGE(BL49:BL52)</f>
        <v>2.0316743908444512E-2</v>
      </c>
      <c r="BN52" s="102">
        <v>41.438239603320227</v>
      </c>
      <c r="BO52" s="103">
        <f t="shared" ref="BO52" si="1474">AVERAGE(BN49:BN52)</f>
        <v>41.35713274037041</v>
      </c>
      <c r="BP52" s="102">
        <v>44.289341177285493</v>
      </c>
      <c r="BQ52" s="103">
        <f t="shared" ref="BQ52" si="1475">AVERAGE(BP49:BP52)</f>
        <v>44.060006470549681</v>
      </c>
      <c r="BR52" s="102">
        <v>36.438457005615938</v>
      </c>
      <c r="BS52" s="103">
        <f t="shared" ref="BS52" si="1476">AVERAGE(BR49:BR52)</f>
        <v>36.152832842894519</v>
      </c>
      <c r="BT52" s="102">
        <v>40.713250264679537</v>
      </c>
      <c r="BU52" s="106">
        <f t="shared" ref="BU52" si="1477">AVERAGE(BT49:BT52)</f>
        <v>40.634288521230232</v>
      </c>
    </row>
    <row r="53" spans="1:73" x14ac:dyDescent="0.25">
      <c r="A53" s="104">
        <f t="shared" si="24"/>
        <v>45492</v>
      </c>
      <c r="B53" s="67">
        <v>39.689567596112084</v>
      </c>
      <c r="C53" s="72">
        <f t="shared" si="25"/>
        <v>39.473490753606562</v>
      </c>
      <c r="D53" s="67">
        <v>40.890110488232096</v>
      </c>
      <c r="E53" s="72">
        <f t="shared" si="25"/>
        <v>40.835229429073422</v>
      </c>
      <c r="F53" s="67">
        <v>37.173000917201691</v>
      </c>
      <c r="G53" s="72">
        <f t="shared" ref="G53" si="1478">AVERAGE(F50:F53)</f>
        <v>36.851846092692924</v>
      </c>
      <c r="H53" s="102">
        <v>31.605807164273315</v>
      </c>
      <c r="I53" s="106">
        <f t="shared" ref="I53" si="1479">AVERAGE(H50:H53)</f>
        <v>31.539775459590995</v>
      </c>
      <c r="J53" s="100">
        <v>6.7107302791357765E-2</v>
      </c>
      <c r="K53" s="101">
        <f t="shared" ref="K53" si="1480">AVERAGE(J50:J53)</f>
        <v>6.8702238535121252E-2</v>
      </c>
      <c r="L53" s="100">
        <v>7.2378935493946084E-2</v>
      </c>
      <c r="M53" s="101">
        <f t="shared" ref="M53:O53" si="1481">AVERAGE(L50:L53)</f>
        <v>7.524229217172218E-2</v>
      </c>
      <c r="N53" s="100">
        <v>5.0879679813224388E-2</v>
      </c>
      <c r="O53" s="101">
        <f t="shared" si="1481"/>
        <v>5.1625257017822043E-2</v>
      </c>
      <c r="P53" s="100">
        <v>0.29477670822155594</v>
      </c>
      <c r="Q53" s="105">
        <f t="shared" ref="Q53" si="1482">AVERAGE(P50:P53)</f>
        <v>0.30088114057113718</v>
      </c>
      <c r="R53" s="100">
        <v>0.15381930814217995</v>
      </c>
      <c r="S53" s="101">
        <f t="shared" ref="S53" si="1483">AVERAGE(R50:R53)</f>
        <v>0.15443589292587229</v>
      </c>
      <c r="T53" s="100">
        <v>0.13673731243117357</v>
      </c>
      <c r="U53" s="101">
        <f t="shared" ref="U53" si="1484">AVERAGE(T50:T53)</f>
        <v>0.14271034825702411</v>
      </c>
      <c r="V53" s="100">
        <v>0.10895403182399215</v>
      </c>
      <c r="W53" s="101">
        <f t="shared" ref="W53" si="1485">AVERAGE(V50:V53)</f>
        <v>0.10948498090895785</v>
      </c>
      <c r="X53" s="100">
        <v>0.34003544682283648</v>
      </c>
      <c r="Y53" s="105">
        <f t="shared" ref="Y53" si="1486">AVERAGE(X50:X53)</f>
        <v>0.33479936247100028</v>
      </c>
      <c r="Z53" s="67">
        <v>7755.4298576355613</v>
      </c>
      <c r="AA53" s="72">
        <f t="shared" ref="AA53" si="1487">AVERAGE(Z50:Z53)</f>
        <v>7710.8871645536628</v>
      </c>
      <c r="AB53" s="67">
        <v>7551.7094402724279</v>
      </c>
      <c r="AC53" s="72">
        <f t="shared" ref="AC53" si="1488">AVERAGE(AB50:AB53)</f>
        <v>7438.9700294902741</v>
      </c>
      <c r="AD53" s="67">
        <v>8612.8202562605966</v>
      </c>
      <c r="AE53" s="72">
        <f t="shared" ref="AE53" si="1489">AVERAGE(AD50:AD53)</f>
        <v>8572.4480149356023</v>
      </c>
      <c r="AF53" s="446">
        <v>1.9540237533690941E-3</v>
      </c>
      <c r="AG53" s="447">
        <f t="shared" ref="AG53" si="1490">AVERAGE(AF50:AF53)</f>
        <v>1.9347515650498513E-3</v>
      </c>
      <c r="AH53" s="102">
        <v>4.3805207497544112</v>
      </c>
      <c r="AI53" s="103">
        <f t="shared" ref="AI53" si="1491">AVERAGE(AH50:AH53)</f>
        <v>4.4241675721253797</v>
      </c>
      <c r="AJ53" s="102">
        <v>4.8384388158572831</v>
      </c>
      <c r="AK53" s="102">
        <f t="shared" ref="AK53" si="1492">AVERAGE(AJ50:AJ53)</f>
        <v>4.9054782203562617</v>
      </c>
      <c r="AL53" s="102">
        <v>3.5743739403540942</v>
      </c>
      <c r="AM53" s="102">
        <f t="shared" ref="AM53" si="1493">AVERAGE(AL50:AL53)</f>
        <v>3.6376978791384129</v>
      </c>
      <c r="AN53" s="451">
        <v>0</v>
      </c>
      <c r="AO53" s="452">
        <f t="shared" ref="AO53" si="1494">AVERAGE(AN50:AN53)</f>
        <v>0</v>
      </c>
      <c r="AP53" s="448">
        <v>0.38494172903479851</v>
      </c>
      <c r="AQ53" s="449">
        <f t="shared" ref="AQ53" si="1495">AVERAGE(AP50:AP53)</f>
        <v>0.37972148296668773</v>
      </c>
      <c r="AR53" s="448">
        <v>0.56553341615807973</v>
      </c>
      <c r="AS53" s="449">
        <f t="shared" ref="AS53" si="1496">AVERAGE(AR50:AR53)</f>
        <v>0.57700334670974252</v>
      </c>
      <c r="AT53" s="448">
        <v>0</v>
      </c>
      <c r="AU53" s="449">
        <f t="shared" ref="AU53" si="1497">AVERAGE(AT50:AT53)</f>
        <v>0</v>
      </c>
      <c r="AV53" s="448">
        <v>0</v>
      </c>
      <c r="AW53" s="450">
        <f t="shared" ref="AW53" si="1498">AVERAGE(AV50:AV53)</f>
        <v>0</v>
      </c>
      <c r="AX53" s="67">
        <v>5773.3474760848294</v>
      </c>
      <c r="AY53" s="72">
        <f t="shared" ref="AY53" si="1499">AVERAGE(AX50:AX53)</f>
        <v>6014.7038142944839</v>
      </c>
      <c r="AZ53" s="67">
        <v>6624.6487978294772</v>
      </c>
      <c r="BA53" s="72">
        <f t="shared" ref="BA53" si="1500">AVERAGE(AZ50:AZ53)</f>
        <v>6805.4524862637609</v>
      </c>
      <c r="BB53" s="67">
        <v>3870.9762083437577</v>
      </c>
      <c r="BC53" s="72">
        <f t="shared" ref="BC53" si="1501">AVERAGE(BB50:BB53)</f>
        <v>4435.2028116979136</v>
      </c>
      <c r="BD53" s="67">
        <v>5770.0415022881489</v>
      </c>
      <c r="BE53" s="81">
        <f t="shared" ref="BE53" si="1502">AVERAGE(BD50:BD53)</f>
        <v>5752.5120877623231</v>
      </c>
      <c r="BF53" s="100">
        <v>2.0415767613926453E-2</v>
      </c>
      <c r="BG53" s="101">
        <f t="shared" ref="BG53" si="1503">AVERAGE(BF50:BF53)</f>
        <v>2.2372925842676975E-2</v>
      </c>
      <c r="BH53" s="100">
        <v>2.9648248664954333E-2</v>
      </c>
      <c r="BI53" s="100">
        <f t="shared" ref="BI53" si="1504">AVERAGE(BH50:BH53)</f>
        <v>3.3641691609820508E-2</v>
      </c>
      <c r="BJ53" s="100">
        <v>0</v>
      </c>
      <c r="BK53" s="100">
        <f t="shared" ref="BK53" si="1505">AVERAGE(BJ50:BJ53)</f>
        <v>0</v>
      </c>
      <c r="BL53" s="100">
        <v>2.0514439008994793E-2</v>
      </c>
      <c r="BM53" s="105">
        <f t="shared" ref="BM53" si="1506">AVERAGE(BL50:BL53)</f>
        <v>2.0623789499721303E-2</v>
      </c>
      <c r="BN53" s="102">
        <v>42.054119450198854</v>
      </c>
      <c r="BO53" s="103">
        <f t="shared" ref="BO53" si="1507">AVERAGE(BN50:BN53)</f>
        <v>41.399081034805462</v>
      </c>
      <c r="BP53" s="102">
        <v>45.350024492287368</v>
      </c>
      <c r="BQ53" s="103">
        <f t="shared" ref="BQ53" si="1508">AVERAGE(BP50:BP53)</f>
        <v>44.350580457724483</v>
      </c>
      <c r="BR53" s="102">
        <v>35.004841713221616</v>
      </c>
      <c r="BS53" s="103">
        <f t="shared" ref="BS53" si="1509">AVERAGE(BR50:BR53)</f>
        <v>35.677639943853542</v>
      </c>
      <c r="BT53" s="102">
        <v>40.78380937352059</v>
      </c>
      <c r="BU53" s="106">
        <f t="shared" ref="BU53" si="1510">AVERAGE(BT50:BT53)</f>
        <v>40.611334258687826</v>
      </c>
    </row>
    <row r="54" spans="1:73" x14ac:dyDescent="0.25">
      <c r="A54" s="104">
        <f t="shared" si="24"/>
        <v>45499</v>
      </c>
      <c r="B54" s="67">
        <v>40.057100443112617</v>
      </c>
      <c r="C54" s="72">
        <f t="shared" si="25"/>
        <v>39.607860382469013</v>
      </c>
      <c r="D54" s="67">
        <v>41.207599228647823</v>
      </c>
      <c r="E54" s="72">
        <f t="shared" si="25"/>
        <v>40.969517137386177</v>
      </c>
      <c r="F54" s="67">
        <v>37.565386074697919</v>
      </c>
      <c r="G54" s="72">
        <f t="shared" ref="G54" si="1511">AVERAGE(F51:F54)</f>
        <v>36.982891085699841</v>
      </c>
      <c r="H54" s="102">
        <v>31.395206933144678</v>
      </c>
      <c r="I54" s="106">
        <f t="shared" ref="I54" si="1512">AVERAGE(H51:H54)</f>
        <v>31.548044922187632</v>
      </c>
      <c r="J54" s="100">
        <v>6.1814952176485589E-2</v>
      </c>
      <c r="K54" s="101">
        <f t="shared" ref="K54" si="1513">AVERAGE(J51:J54)</f>
        <v>6.8264398391352399E-2</v>
      </c>
      <c r="L54" s="100">
        <v>6.6719128741309919E-2</v>
      </c>
      <c r="M54" s="101">
        <f t="shared" ref="M54:O54" si="1514">AVERAGE(L51:L54)</f>
        <v>7.3007059639918243E-2</v>
      </c>
      <c r="N54" s="100">
        <v>4.6818470878066752E-2</v>
      </c>
      <c r="O54" s="101">
        <f t="shared" si="1514"/>
        <v>5.5319330809567795E-2</v>
      </c>
      <c r="P54" s="100">
        <v>0.30261761584718783</v>
      </c>
      <c r="Q54" s="105">
        <f t="shared" ref="Q54" si="1515">AVERAGE(P51:P54)</f>
        <v>0.29971920638449612</v>
      </c>
      <c r="R54" s="100">
        <v>0.14616101789387492</v>
      </c>
      <c r="S54" s="101">
        <f t="shared" ref="S54" si="1516">AVERAGE(R51:R54)</f>
        <v>0.15474805685157295</v>
      </c>
      <c r="T54" s="100">
        <v>0.12331296002548181</v>
      </c>
      <c r="U54" s="101">
        <f t="shared" ref="U54" si="1517">AVERAGE(T51:T54)</f>
        <v>0.13688843470398948</v>
      </c>
      <c r="V54" s="100">
        <v>0.11882905381739159</v>
      </c>
      <c r="W54" s="101">
        <f t="shared" ref="W54" si="1518">AVERAGE(V51:V54)</f>
        <v>0.12468756231441452</v>
      </c>
      <c r="X54" s="100">
        <v>0.33422363343152212</v>
      </c>
      <c r="Y54" s="105">
        <f t="shared" ref="Y54" si="1519">AVERAGE(X51:X54)</f>
        <v>0.33501386979212733</v>
      </c>
      <c r="Z54" s="67">
        <v>7621.1835203127839</v>
      </c>
      <c r="AA54" s="72">
        <f t="shared" ref="AA54" si="1520">AVERAGE(Z51:Z54)</f>
        <v>7670.8256962236537</v>
      </c>
      <c r="AB54" s="67">
        <v>7391.6914258754759</v>
      </c>
      <c r="AC54" s="72">
        <f t="shared" ref="AC54" si="1521">AVERAGE(AB51:AB54)</f>
        <v>7422.6902921996261</v>
      </c>
      <c r="AD54" s="67">
        <v>8451.127613866518</v>
      </c>
      <c r="AE54" s="72">
        <f t="shared" ref="AE54" si="1522">AVERAGE(AD51:AD54)</f>
        <v>8470.257191457491</v>
      </c>
      <c r="AF54" s="446">
        <v>2.0601398884948631E-3</v>
      </c>
      <c r="AG54" s="447">
        <f t="shared" ref="AG54" si="1523">AVERAGE(AF51:AF54)</f>
        <v>1.9369398222941845E-3</v>
      </c>
      <c r="AH54" s="102">
        <v>4.5076848170957993</v>
      </c>
      <c r="AI54" s="103">
        <f t="shared" ref="AI54" si="1524">AVERAGE(AH51:AH54)</f>
        <v>4.423337899845774</v>
      </c>
      <c r="AJ54" s="102">
        <v>5.0614923517157067</v>
      </c>
      <c r="AK54" s="102">
        <f t="shared" ref="AK54" si="1525">AVERAGE(AJ51:AJ54)</f>
        <v>4.9377317744056022</v>
      </c>
      <c r="AL54" s="102">
        <v>3.490137713958966</v>
      </c>
      <c r="AM54" s="102">
        <f t="shared" ref="AM54" si="1526">AVERAGE(AL51:AL54)</f>
        <v>3.5661369973760109</v>
      </c>
      <c r="AN54" s="451">
        <v>0</v>
      </c>
      <c r="AO54" s="452">
        <f t="shared" ref="AO54" si="1527">AVERAGE(AN51:AN54)</f>
        <v>0</v>
      </c>
      <c r="AP54" s="448">
        <v>0.39232963069273991</v>
      </c>
      <c r="AQ54" s="449">
        <f t="shared" ref="AQ54" si="1528">AVERAGE(AP51:AP54)</f>
        <v>0.3744310695127358</v>
      </c>
      <c r="AR54" s="448">
        <v>0.57995851612722515</v>
      </c>
      <c r="AS54" s="449">
        <f t="shared" ref="AS54" si="1529">AVERAGE(AR51:AR54)</f>
        <v>0.5700330691757407</v>
      </c>
      <c r="AT54" s="448">
        <v>0</v>
      </c>
      <c r="AU54" s="449">
        <f t="shared" ref="AU54" si="1530">AVERAGE(AT51:AT54)</f>
        <v>0</v>
      </c>
      <c r="AV54" s="448">
        <v>0</v>
      </c>
      <c r="AW54" s="450">
        <f t="shared" ref="AW54" si="1531">AVERAGE(AV51:AV54)</f>
        <v>0</v>
      </c>
      <c r="AX54" s="67">
        <v>5811.2958659313344</v>
      </c>
      <c r="AY54" s="72">
        <f t="shared" ref="AY54" si="1532">AVERAGE(AX51:AX54)</f>
        <v>5929.3092093410978</v>
      </c>
      <c r="AZ54" s="67">
        <v>6503.5290167833446</v>
      </c>
      <c r="BA54" s="72">
        <f t="shared" ref="BA54" si="1533">AVERAGE(AZ51:AZ54)</f>
        <v>6710.5469712884333</v>
      </c>
      <c r="BB54" s="67">
        <v>4283.6701170862561</v>
      </c>
      <c r="BC54" s="72">
        <f t="shared" ref="BC54" si="1534">AVERAGE(BB51:BB54)</f>
        <v>4368.6388988235312</v>
      </c>
      <c r="BD54" s="67">
        <v>5999.3914927484966</v>
      </c>
      <c r="BE54" s="81">
        <f t="shared" ref="BE54" si="1535">AVERAGE(BD51:BD54)</f>
        <v>5790.6466435083312</v>
      </c>
      <c r="BF54" s="100">
        <v>2.1696196561924345E-2</v>
      </c>
      <c r="BG54" s="101">
        <f t="shared" ref="BG54" si="1536">AVERAGE(BF51:BF54)</f>
        <v>2.1708056804253827E-2</v>
      </c>
      <c r="BH54" s="100">
        <v>3.165697575462869E-2</v>
      </c>
      <c r="BI54" s="100">
        <f t="shared" ref="BI54" si="1537">AVERAGE(BH51:BH54)</f>
        <v>3.2717091916462139E-2</v>
      </c>
      <c r="BJ54" s="100">
        <v>0</v>
      </c>
      <c r="BK54" s="100">
        <f t="shared" ref="BK54" si="1538">AVERAGE(BJ51:BJ54)</f>
        <v>0</v>
      </c>
      <c r="BL54" s="100">
        <v>2.1400778210116732E-2</v>
      </c>
      <c r="BM54" s="105">
        <f t="shared" ref="BM54" si="1539">AVERAGE(BL51:BL54)</f>
        <v>2.0405777975256251E-2</v>
      </c>
      <c r="BN54" s="102">
        <v>42.012379489341285</v>
      </c>
      <c r="BO54" s="103">
        <f t="shared" ref="BO54" si="1540">AVERAGE(BN51:BN54)</f>
        <v>41.546604940755579</v>
      </c>
      <c r="BP54" s="102">
        <v>44.119555237953712</v>
      </c>
      <c r="BQ54" s="103">
        <f t="shared" ref="BQ54" si="1541">AVERAGE(BP51:BP54)</f>
        <v>44.321120805615578</v>
      </c>
      <c r="BR54" s="102">
        <v>37.625585832081931</v>
      </c>
      <c r="BS54" s="103">
        <f t="shared" ref="BS54" si="1542">AVERAGE(BR51:BR54)</f>
        <v>36.247502233324511</v>
      </c>
      <c r="BT54" s="102">
        <v>41.09586133710647</v>
      </c>
      <c r="BU54" s="106">
        <f t="shared" ref="BU54" si="1543">AVERAGE(BT51:BT54)</f>
        <v>40.803306424246017</v>
      </c>
    </row>
    <row r="55" spans="1:73" x14ac:dyDescent="0.25">
      <c r="A55" s="104">
        <f t="shared" si="24"/>
        <v>45506</v>
      </c>
      <c r="B55" s="67">
        <v>39.286990072913383</v>
      </c>
      <c r="C55" s="72">
        <f t="shared" si="25"/>
        <v>39.603717017976649</v>
      </c>
      <c r="D55" s="67">
        <v>40.595508052281154</v>
      </c>
      <c r="E55" s="72">
        <f t="shared" si="25"/>
        <v>40.833971036734127</v>
      </c>
      <c r="F55" s="67">
        <v>37.116511966918054</v>
      </c>
      <c r="G55" s="72">
        <f t="shared" ref="G55" si="1544">AVERAGE(F52:F55)</f>
        <v>37.222437675965054</v>
      </c>
      <c r="H55" s="102">
        <v>31.048630570369699</v>
      </c>
      <c r="I55" s="106">
        <f t="shared" ref="I55" si="1545">AVERAGE(H52:H55)</f>
        <v>31.431582109206065</v>
      </c>
      <c r="J55" s="100">
        <v>5.8663978872567343E-2</v>
      </c>
      <c r="K55" s="101">
        <f t="shared" ref="K55" si="1546">AVERAGE(J52:J55)</f>
        <v>6.4737969232323417E-2</v>
      </c>
      <c r="L55" s="100">
        <v>7.4131580849093506E-2</v>
      </c>
      <c r="M55" s="101">
        <f t="shared" ref="M55:O55" si="1547">AVERAGE(L52:L55)</f>
        <v>7.2138986896632895E-2</v>
      </c>
      <c r="N55" s="100">
        <v>3.0434200544424125E-2</v>
      </c>
      <c r="O55" s="101">
        <f t="shared" si="1547"/>
        <v>4.7361918286683888E-2</v>
      </c>
      <c r="P55" s="100">
        <v>0.33047093916659132</v>
      </c>
      <c r="Q55" s="105">
        <f t="shared" ref="Q55" si="1548">AVERAGE(P52:P55)</f>
        <v>0.30613766526725872</v>
      </c>
      <c r="R55" s="100">
        <v>0.15157948668457619</v>
      </c>
      <c r="S55" s="101">
        <f t="shared" ref="S55" si="1549">AVERAGE(R52:R55)</f>
        <v>0.15189120534233738</v>
      </c>
      <c r="T55" s="100">
        <v>0.14974240950218839</v>
      </c>
      <c r="U55" s="101">
        <f t="shared" ref="U55" si="1550">AVERAGE(T52:T55)</f>
        <v>0.13752485387500754</v>
      </c>
      <c r="V55" s="100">
        <v>9.06468454781586E-2</v>
      </c>
      <c r="W55" s="101">
        <f t="shared" ref="W55" si="1551">AVERAGE(V52:V55)</f>
        <v>0.11138149925234953</v>
      </c>
      <c r="X55" s="100">
        <v>0.35977197513223386</v>
      </c>
      <c r="Y55" s="105">
        <f t="shared" ref="Y55" si="1552">AVERAGE(X52:X55)</f>
        <v>0.34133451006654736</v>
      </c>
      <c r="Z55" s="67">
        <v>7825.9871080800958</v>
      </c>
      <c r="AA55" s="72">
        <f t="shared" ref="AA55" si="1553">AVERAGE(Z52:Z55)</f>
        <v>7677.4656708078901</v>
      </c>
      <c r="AB55" s="67">
        <v>7606.662133527836</v>
      </c>
      <c r="AC55" s="72">
        <f t="shared" ref="AC55" si="1554">AVERAGE(AB52:AB55)</f>
        <v>7468.8333773236509</v>
      </c>
      <c r="AD55" s="67">
        <v>8425.5661601737393</v>
      </c>
      <c r="AE55" s="72">
        <f t="shared" ref="AE55" si="1555">AVERAGE(AD52:AD55)</f>
        <v>8402.1499087876819</v>
      </c>
      <c r="AF55" s="446">
        <v>1.9873621452137741E-3</v>
      </c>
      <c r="AG55" s="447">
        <f t="shared" ref="AG55" si="1556">AVERAGE(AF52:AF55)</f>
        <v>1.9715077686726797E-3</v>
      </c>
      <c r="AH55" s="102">
        <v>4.3965118135294317</v>
      </c>
      <c r="AI55" s="103">
        <f t="shared" ref="AI55" si="1557">AVERAGE(AH52:AH55)</f>
        <v>4.4415621430188041</v>
      </c>
      <c r="AJ55" s="102">
        <v>4.7363643749466835</v>
      </c>
      <c r="AK55" s="102">
        <f t="shared" ref="AK55" si="1558">AVERAGE(AJ52:AJ55)</f>
        <v>4.9202430636469625</v>
      </c>
      <c r="AL55" s="102">
        <v>3.9550478230472872</v>
      </c>
      <c r="AM55" s="102">
        <f t="shared" ref="AM55" si="1559">AVERAGE(AL52:AL55)</f>
        <v>3.6526604647705674</v>
      </c>
      <c r="AN55" s="451">
        <v>0</v>
      </c>
      <c r="AO55" s="452">
        <f t="shared" ref="AO55" si="1560">AVERAGE(AN52:AN55)</f>
        <v>0</v>
      </c>
      <c r="AP55" s="448">
        <v>0.36196234438639041</v>
      </c>
      <c r="AQ55" s="449">
        <f t="shared" ref="AQ55" si="1561">AVERAGE(AP52:AP55)</f>
        <v>0.37589978766520554</v>
      </c>
      <c r="AR55" s="448">
        <v>0.58982089985974029</v>
      </c>
      <c r="AS55" s="449">
        <f t="shared" ref="AS55" si="1562">AVERAGE(AR52:AR55)</f>
        <v>0.5752769864398628</v>
      </c>
      <c r="AT55" s="448">
        <v>0</v>
      </c>
      <c r="AU55" s="449">
        <f t="shared" ref="AU55" si="1563">AVERAGE(AT52:AT55)</f>
        <v>0</v>
      </c>
      <c r="AV55" s="448">
        <v>0</v>
      </c>
      <c r="AW55" s="450">
        <f t="shared" ref="AW55" si="1564">AVERAGE(AV52:AV55)</f>
        <v>0</v>
      </c>
      <c r="AX55" s="67">
        <v>5973.1833791942026</v>
      </c>
      <c r="AY55" s="72">
        <f t="shared" ref="AY55" si="1565">AVERAGE(AX52:AX55)</f>
        <v>5914.2730127330688</v>
      </c>
      <c r="AZ55" s="67">
        <v>6518.3245061406451</v>
      </c>
      <c r="BA55" s="72">
        <f t="shared" ref="BA55" si="1566">AVERAGE(AZ52:AZ55)</f>
        <v>6642.5914202737977</v>
      </c>
      <c r="BB55" s="67">
        <v>5089.3901743347169</v>
      </c>
      <c r="BC55" s="72">
        <f t="shared" ref="BC55" si="1567">AVERAGE(BB52:BB55)</f>
        <v>4454.6661062273979</v>
      </c>
      <c r="BD55" s="67">
        <v>6065.0857814336077</v>
      </c>
      <c r="BE55" s="81">
        <f t="shared" ref="BE55" si="1568">AVERAGE(BD52:BD55)</f>
        <v>5880.5671686676078</v>
      </c>
      <c r="BF55" s="100">
        <v>1.980684755791497E-2</v>
      </c>
      <c r="BG55" s="101">
        <f t="shared" ref="BG55" si="1569">AVERAGE(BF52:BF55)</f>
        <v>2.1825666842898623E-2</v>
      </c>
      <c r="BH55" s="100">
        <v>3.1829999277344499E-2</v>
      </c>
      <c r="BI55" s="100">
        <f t="shared" ref="BI55" si="1570">AVERAGE(BH52:BH55)</f>
        <v>3.3035198980371015E-2</v>
      </c>
      <c r="BJ55" s="100">
        <v>0</v>
      </c>
      <c r="BK55" s="100">
        <f t="shared" ref="BK55" si="1571">AVERAGE(BJ52:BJ55)</f>
        <v>0</v>
      </c>
      <c r="BL55" s="100">
        <v>2.2236283105848322E-2</v>
      </c>
      <c r="BM55" s="105">
        <f t="shared" ref="BM55" si="1572">AVERAGE(BL52:BL55)</f>
        <v>2.1514705442018528E-2</v>
      </c>
      <c r="BN55" s="102">
        <v>41.465444153852381</v>
      </c>
      <c r="BO55" s="103">
        <f t="shared" ref="BO55" si="1573">AVERAGE(BN52:BN55)</f>
        <v>41.742545674178189</v>
      </c>
      <c r="BP55" s="102">
        <v>44.146547988517113</v>
      </c>
      <c r="BQ55" s="103">
        <f t="shared" ref="BQ55" si="1574">AVERAGE(BP52:BP55)</f>
        <v>44.476367224010922</v>
      </c>
      <c r="BR55" s="102">
        <v>37.230785249973984</v>
      </c>
      <c r="BS55" s="103">
        <f t="shared" ref="BS55" si="1575">AVERAGE(BR52:BR55)</f>
        <v>36.574917450223367</v>
      </c>
      <c r="BT55" s="102">
        <v>40.681279942149509</v>
      </c>
      <c r="BU55" s="106">
        <f t="shared" ref="BU55" si="1576">AVERAGE(BT52:BT55)</f>
        <v>40.818550229364028</v>
      </c>
    </row>
    <row r="56" spans="1:73" x14ac:dyDescent="0.25">
      <c r="A56" s="104">
        <f t="shared" si="24"/>
        <v>45513</v>
      </c>
      <c r="B56" s="67">
        <v>39.557107073471379</v>
      </c>
      <c r="C56" s="72">
        <f t="shared" si="25"/>
        <v>39.647691296402364</v>
      </c>
      <c r="D56" s="67">
        <v>40.965049845675047</v>
      </c>
      <c r="E56" s="72">
        <f t="shared" si="25"/>
        <v>40.91456690370903</v>
      </c>
      <c r="F56" s="67">
        <v>37.270721692850735</v>
      </c>
      <c r="G56" s="72">
        <f t="shared" ref="G56" si="1577">AVERAGE(F53:F56)</f>
        <v>37.281405162917096</v>
      </c>
      <c r="H56" s="102">
        <v>30.702213580616213</v>
      </c>
      <c r="I56" s="106">
        <f t="shared" ref="I56" si="1578">AVERAGE(H53:H56)</f>
        <v>31.187964562100976</v>
      </c>
      <c r="J56" s="100">
        <v>5.4915346292780748E-2</v>
      </c>
      <c r="K56" s="101">
        <f t="shared" ref="K56" si="1579">AVERAGE(J53:J56)</f>
        <v>6.0625395033297856E-2</v>
      </c>
      <c r="L56" s="100">
        <v>6.2419302105156546E-2</v>
      </c>
      <c r="M56" s="101">
        <f t="shared" ref="M56:O56" si="1580">AVERAGE(L53:L56)</f>
        <v>6.8912236797376514E-2</v>
      </c>
      <c r="N56" s="100">
        <v>4.0053404539385842E-2</v>
      </c>
      <c r="O56" s="101">
        <f t="shared" si="1580"/>
        <v>4.2046438943775272E-2</v>
      </c>
      <c r="P56" s="100">
        <v>0.35192940472629375</v>
      </c>
      <c r="Q56" s="105">
        <f t="shared" ref="Q56" si="1581">AVERAGE(P53:P56)</f>
        <v>0.31994866699040725</v>
      </c>
      <c r="R56" s="100">
        <v>0.1301153835893866</v>
      </c>
      <c r="S56" s="101">
        <f t="shared" ref="S56" si="1582">AVERAGE(R53:R56)</f>
        <v>0.14541879907750441</v>
      </c>
      <c r="T56" s="100">
        <v>0.11448120595474028</v>
      </c>
      <c r="U56" s="101">
        <f t="shared" ref="U56" si="1583">AVERAGE(T53:T56)</f>
        <v>0.13106847197839602</v>
      </c>
      <c r="V56" s="100">
        <v>9.7099869110379336E-2</v>
      </c>
      <c r="W56" s="101">
        <f t="shared" ref="W56" si="1584">AVERAGE(V53:V56)</f>
        <v>0.10388245005748041</v>
      </c>
      <c r="X56" s="100">
        <v>0.37637707701482881</v>
      </c>
      <c r="Y56" s="105">
        <f t="shared" ref="Y56" si="1585">AVERAGE(X53:X56)</f>
        <v>0.35260203310035532</v>
      </c>
      <c r="Z56" s="67">
        <v>7877.4921569400321</v>
      </c>
      <c r="AA56" s="72">
        <f t="shared" ref="AA56" si="1586">AVERAGE(Z53:Z56)</f>
        <v>7770.0231607421183</v>
      </c>
      <c r="AB56" s="67">
        <v>7519.07575768882</v>
      </c>
      <c r="AC56" s="72">
        <f t="shared" ref="AC56" si="1587">AVERAGE(AB53:AB56)</f>
        <v>7517.2846893411406</v>
      </c>
      <c r="AD56" s="67">
        <v>8644.5477531686083</v>
      </c>
      <c r="AE56" s="72">
        <f t="shared" ref="AE56" si="1588">AVERAGE(AD53:AD56)</f>
        <v>8533.5154458673642</v>
      </c>
      <c r="AF56" s="446">
        <v>1.9835969017798403E-3</v>
      </c>
      <c r="AG56" s="447">
        <f t="shared" ref="AG56" si="1589">AVERAGE(AF53:AF56)</f>
        <v>1.9962806722143931E-3</v>
      </c>
      <c r="AH56" s="102">
        <v>4.7017944084150312</v>
      </c>
      <c r="AI56" s="103">
        <f t="shared" ref="AI56" si="1590">AVERAGE(AH53:AH56)</f>
        <v>4.4966279471986681</v>
      </c>
      <c r="AJ56" s="102">
        <v>5.0284444493702818</v>
      </c>
      <c r="AK56" s="102">
        <f t="shared" ref="AK56" si="1591">AVERAGE(AJ53:AJ56)</f>
        <v>4.916184997972489</v>
      </c>
      <c r="AL56" s="102">
        <v>4.2691625363498353</v>
      </c>
      <c r="AM56" s="102">
        <f t="shared" ref="AM56" si="1592">AVERAGE(AL53:AL56)</f>
        <v>3.8221805034275458</v>
      </c>
      <c r="AN56" s="451">
        <v>0</v>
      </c>
      <c r="AO56" s="452">
        <f t="shared" ref="AO56" si="1593">AVERAGE(AN53:AN56)</f>
        <v>0</v>
      </c>
      <c r="AP56" s="448">
        <v>0.37258834801427088</v>
      </c>
      <c r="AQ56" s="449">
        <f t="shared" ref="AQ56" si="1594">AVERAGE(AP53:AP56)</f>
        <v>0.37795551303204994</v>
      </c>
      <c r="AR56" s="448">
        <v>0.60412175756567854</v>
      </c>
      <c r="AS56" s="449">
        <f t="shared" ref="AS56" si="1595">AVERAGE(AR53:AR56)</f>
        <v>0.5848586474276809</v>
      </c>
      <c r="AT56" s="448">
        <v>0</v>
      </c>
      <c r="AU56" s="449">
        <f t="shared" ref="AU56" si="1596">AVERAGE(AT53:AT56)</f>
        <v>0</v>
      </c>
      <c r="AV56" s="448">
        <v>0</v>
      </c>
      <c r="AW56" s="450">
        <f t="shared" ref="AW56" si="1597">AVERAGE(AV53:AV56)</f>
        <v>0</v>
      </c>
      <c r="AX56" s="67">
        <v>5868.1071795141688</v>
      </c>
      <c r="AY56" s="72">
        <f t="shared" ref="AY56" si="1598">AVERAGE(AX53:AX56)</f>
        <v>5856.4834751811341</v>
      </c>
      <c r="AZ56" s="67">
        <v>6458.2787422413048</v>
      </c>
      <c r="BA56" s="72">
        <f t="shared" ref="BA56" si="1599">AVERAGE(AZ53:AZ56)</f>
        <v>6526.1952657486936</v>
      </c>
      <c r="BB56" s="67">
        <v>4892.5504599740289</v>
      </c>
      <c r="BC56" s="72">
        <f t="shared" ref="BC56" si="1600">AVERAGE(BB53:BB56)</f>
        <v>4534.1467399346893</v>
      </c>
      <c r="BD56" s="67">
        <v>6005.1559976069402</v>
      </c>
      <c r="BE56" s="81">
        <f t="shared" ref="BE56" si="1601">AVERAGE(BD53:BD56)</f>
        <v>5959.9186935192984</v>
      </c>
      <c r="BF56" s="100">
        <v>1.6702295952463638E-2</v>
      </c>
      <c r="BG56" s="101">
        <f t="shared" ref="BG56" si="1602">AVERAGE(BF53:BF56)</f>
        <v>1.9655276921557351E-2</v>
      </c>
      <c r="BH56" s="100">
        <v>2.5823326332117764E-2</v>
      </c>
      <c r="BI56" s="100">
        <f t="shared" ref="BI56" si="1603">AVERAGE(BH53:BH56)</f>
        <v>2.9739637507261323E-2</v>
      </c>
      <c r="BJ56" s="100">
        <v>1.6688918558077435E-3</v>
      </c>
      <c r="BK56" s="100">
        <f t="shared" ref="BK56" si="1604">AVERAGE(BJ53:BJ56)</f>
        <v>4.1722296395193588E-4</v>
      </c>
      <c r="BL56" s="100">
        <v>2.0789709841459766E-2</v>
      </c>
      <c r="BM56" s="105">
        <f t="shared" ref="BM56" si="1605">AVERAGE(BL53:BL56)</f>
        <v>2.1235302541604904E-2</v>
      </c>
      <c r="BN56" s="102">
        <v>40.799847998906174</v>
      </c>
      <c r="BO56" s="103">
        <f t="shared" ref="BO56" si="1606">AVERAGE(BN53:BN56)</f>
        <v>41.582947773074679</v>
      </c>
      <c r="BP56" s="102">
        <v>43.927799974274357</v>
      </c>
      <c r="BQ56" s="103">
        <f t="shared" ref="BQ56" si="1607">AVERAGE(BP53:BP56)</f>
        <v>44.385981923258143</v>
      </c>
      <c r="BR56" s="102">
        <v>35.784717522907258</v>
      </c>
      <c r="BS56" s="103">
        <f t="shared" ref="BS56" si="1608">AVERAGE(BR53:BR56)</f>
        <v>36.411482579546202</v>
      </c>
      <c r="BT56" s="102">
        <v>40.526024528866287</v>
      </c>
      <c r="BU56" s="106">
        <f t="shared" ref="BU56" si="1609">AVERAGE(BT53:BT56)</f>
        <v>40.771743795410714</v>
      </c>
    </row>
    <row r="57" spans="1:73" x14ac:dyDescent="0.25">
      <c r="A57" s="104">
        <f t="shared" si="24"/>
        <v>45520</v>
      </c>
      <c r="B57" s="67">
        <v>39.488431533150326</v>
      </c>
      <c r="C57" s="72">
        <f t="shared" si="25"/>
        <v>39.597407280661926</v>
      </c>
      <c r="D57" s="67">
        <v>40.966143553152293</v>
      </c>
      <c r="E57" s="72">
        <f t="shared" si="25"/>
        <v>40.933575169939076</v>
      </c>
      <c r="F57" s="67">
        <v>36.896044817388379</v>
      </c>
      <c r="G57" s="72">
        <f t="shared" ref="G57" si="1610">AVERAGE(F54:F57)</f>
        <v>37.21216613796377</v>
      </c>
      <c r="H57" s="102">
        <v>30.149768250289686</v>
      </c>
      <c r="I57" s="106">
        <f t="shared" ref="I57" si="1611">AVERAGE(H54:H57)</f>
        <v>30.823954833605068</v>
      </c>
      <c r="J57" s="100">
        <v>5.4463110066932295E-2</v>
      </c>
      <c r="K57" s="101">
        <f t="shared" ref="K57" si="1612">AVERAGE(J54:J57)</f>
        <v>5.7464346852191497E-2</v>
      </c>
      <c r="L57" s="100">
        <v>6.1937316180602713E-2</v>
      </c>
      <c r="M57" s="101">
        <f t="shared" ref="M57:O57" si="1613">AVERAGE(L54:L57)</f>
        <v>6.6301831969040673E-2</v>
      </c>
      <c r="N57" s="100">
        <v>4.0369310668173411E-2</v>
      </c>
      <c r="O57" s="101">
        <f t="shared" si="1613"/>
        <v>3.9418846657512531E-2</v>
      </c>
      <c r="P57" s="100">
        <v>0.42497103128621089</v>
      </c>
      <c r="Q57" s="105">
        <f t="shared" ref="Q57" si="1614">AVERAGE(P54:P57)</f>
        <v>0.35249724775657093</v>
      </c>
      <c r="R57" s="100">
        <v>0.13671505786206761</v>
      </c>
      <c r="S57" s="101">
        <f t="shared" ref="S57" si="1615">AVERAGE(R54:R57)</f>
        <v>0.14114273650747633</v>
      </c>
      <c r="T57" s="100">
        <v>0.13743162295234723</v>
      </c>
      <c r="U57" s="101">
        <f t="shared" ref="U57" si="1616">AVERAGE(T54:T57)</f>
        <v>0.1312420496086894</v>
      </c>
      <c r="V57" s="100">
        <v>9.4807685989698409E-2</v>
      </c>
      <c r="W57" s="101">
        <f t="shared" ref="W57" si="1617">AVERAGE(V54:V57)</f>
        <v>0.10034586359890699</v>
      </c>
      <c r="X57" s="100">
        <v>0.40481983330868443</v>
      </c>
      <c r="Y57" s="105">
        <f t="shared" ref="Y57" si="1618">AVERAGE(X54:X57)</f>
        <v>0.36879812972181736</v>
      </c>
      <c r="Z57" s="67">
        <v>7711.337435848598</v>
      </c>
      <c r="AA57" s="72">
        <f t="shared" ref="AA57" si="1619">AVERAGE(Z54:Z57)</f>
        <v>7759.000055295377</v>
      </c>
      <c r="AB57" s="67">
        <v>7391.6645618864095</v>
      </c>
      <c r="AC57" s="72">
        <f t="shared" ref="AC57" si="1620">AVERAGE(AB54:AB57)</f>
        <v>7477.2734697446358</v>
      </c>
      <c r="AD57" s="67">
        <v>8363.7910028612005</v>
      </c>
      <c r="AE57" s="72">
        <f t="shared" ref="AE57" si="1621">AVERAGE(AD54:AD57)</f>
        <v>8471.2581325175161</v>
      </c>
      <c r="AF57" s="446">
        <v>2.2736968191193535E-3</v>
      </c>
      <c r="AG57" s="447">
        <f t="shared" ref="AG57" si="1622">AVERAGE(AF54:AF57)</f>
        <v>2.0761989386519578E-3</v>
      </c>
      <c r="AH57" s="102">
        <v>4.412949789693096</v>
      </c>
      <c r="AI57" s="103">
        <f t="shared" ref="AI57" si="1623">AVERAGE(AH54:AH57)</f>
        <v>4.5047352071833391</v>
      </c>
      <c r="AJ57" s="102">
        <v>4.7222671246695924</v>
      </c>
      <c r="AK57" s="102">
        <f t="shared" ref="AK57" si="1624">AVERAGE(AJ54:AJ57)</f>
        <v>4.8871420751755661</v>
      </c>
      <c r="AL57" s="102">
        <v>3.9353754418023139</v>
      </c>
      <c r="AM57" s="102">
        <f t="shared" ref="AM57" si="1625">AVERAGE(AL54:AL57)</f>
        <v>3.9124308787896007</v>
      </c>
      <c r="AN57" s="451">
        <v>0</v>
      </c>
      <c r="AO57" s="452">
        <f t="shared" ref="AO57" si="1626">AVERAGE(AN54:AN57)</f>
        <v>0</v>
      </c>
      <c r="AP57" s="448">
        <v>0.35423589278069756</v>
      </c>
      <c r="AQ57" s="449">
        <f t="shared" ref="AQ57" si="1627">AVERAGE(AP54:AP57)</f>
        <v>0.37027905396852467</v>
      </c>
      <c r="AR57" s="448">
        <v>0.56490649067824705</v>
      </c>
      <c r="AS57" s="449">
        <f t="shared" ref="AS57" si="1628">AVERAGE(AR54:AR57)</f>
        <v>0.5847019160577227</v>
      </c>
      <c r="AT57" s="448">
        <v>0</v>
      </c>
      <c r="AU57" s="449">
        <f t="shared" ref="AU57" si="1629">AVERAGE(AT54:AT57)</f>
        <v>0</v>
      </c>
      <c r="AV57" s="448">
        <v>0</v>
      </c>
      <c r="AW57" s="450">
        <f t="shared" ref="AW57" si="1630">AVERAGE(AV54:AV57)</f>
        <v>0</v>
      </c>
      <c r="AX57" s="67">
        <v>5817.1247412739895</v>
      </c>
      <c r="AY57" s="72">
        <f t="shared" ref="AY57" si="1631">AVERAGE(AX54:AX57)</f>
        <v>5867.4277914784243</v>
      </c>
      <c r="AZ57" s="67">
        <v>6346.3047079485877</v>
      </c>
      <c r="BA57" s="72">
        <f t="shared" ref="BA57" si="1632">AVERAGE(AZ54:AZ57)</f>
        <v>6456.6092432784708</v>
      </c>
      <c r="BB57" s="67">
        <v>4905.8763819095484</v>
      </c>
      <c r="BC57" s="72">
        <f t="shared" ref="BC57" si="1633">AVERAGE(BB54:BB57)</f>
        <v>4792.871783326138</v>
      </c>
      <c r="BD57" s="67">
        <v>6323.4296060254928</v>
      </c>
      <c r="BE57" s="81">
        <f t="shared" ref="BE57" si="1634">AVERAGE(BD54:BD57)</f>
        <v>6098.2657194536341</v>
      </c>
      <c r="BF57" s="100">
        <v>1.801811908781106E-2</v>
      </c>
      <c r="BG57" s="101">
        <f t="shared" ref="BG57" si="1635">AVERAGE(BF54:BF57)</f>
        <v>1.9055864790028503E-2</v>
      </c>
      <c r="BH57" s="100">
        <v>2.8535506611576781E-2</v>
      </c>
      <c r="BI57" s="100">
        <f t="shared" ref="BI57" si="1636">AVERAGE(BH54:BH57)</f>
        <v>2.9461451993916934E-2</v>
      </c>
      <c r="BJ57" s="100">
        <v>0</v>
      </c>
      <c r="BK57" s="100">
        <f t="shared" ref="BK57" si="1637">AVERAGE(BJ54:BJ57)</f>
        <v>4.1722296395193588E-4</v>
      </c>
      <c r="BL57" s="100">
        <v>2.0278099652375436E-2</v>
      </c>
      <c r="BM57" s="105">
        <f t="shared" ref="BM57" si="1638">AVERAGE(BL54:BL57)</f>
        <v>2.1176217702450064E-2</v>
      </c>
      <c r="BN57" s="102">
        <v>40.620259898430234</v>
      </c>
      <c r="BO57" s="103">
        <f t="shared" ref="BO57" si="1639">AVERAGE(BN54:BN57)</f>
        <v>41.224482885132517</v>
      </c>
      <c r="BP57" s="102">
        <v>43.834787049936331</v>
      </c>
      <c r="BQ57" s="103">
        <f t="shared" ref="BQ57" si="1640">AVERAGE(BP54:BP57)</f>
        <v>44.007172562670377</v>
      </c>
      <c r="BR57" s="102">
        <v>35.223476232838827</v>
      </c>
      <c r="BS57" s="103">
        <f t="shared" ref="BS57" si="1641">AVERAGE(BR54:BR57)</f>
        <v>36.466141209450498</v>
      </c>
      <c r="BT57" s="102">
        <v>40.686268829663966</v>
      </c>
      <c r="BU57" s="106">
        <f t="shared" ref="BU57" si="1642">AVERAGE(BT54:BT57)</f>
        <v>40.747358659446554</v>
      </c>
    </row>
    <row r="58" spans="1:73" x14ac:dyDescent="0.25">
      <c r="A58" s="104">
        <f t="shared" si="24"/>
        <v>45527</v>
      </c>
      <c r="B58" s="67">
        <v>40.183584188388224</v>
      </c>
      <c r="C58" s="72">
        <f t="shared" si="25"/>
        <v>39.629028216980828</v>
      </c>
      <c r="D58" s="67">
        <v>41.110684818061763</v>
      </c>
      <c r="E58" s="72">
        <f t="shared" si="25"/>
        <v>40.909346567292566</v>
      </c>
      <c r="F58" s="67">
        <v>38.651377619587102</v>
      </c>
      <c r="G58" s="72">
        <f t="shared" ref="G58" si="1643">AVERAGE(F55:F58)</f>
        <v>37.483664024186062</v>
      </c>
      <c r="H58" s="102">
        <v>30.566488525620873</v>
      </c>
      <c r="I58" s="106">
        <f t="shared" ref="I58" si="1644">AVERAGE(H55:H58)</f>
        <v>30.616775231724116</v>
      </c>
      <c r="J58" s="100">
        <v>5.1077114261420711E-2</v>
      </c>
      <c r="K58" s="101">
        <f t="shared" ref="K58" si="1645">AVERAGE(J55:J58)</f>
        <v>5.4779887373425276E-2</v>
      </c>
      <c r="L58" s="100">
        <v>6.6857771916939854E-2</v>
      </c>
      <c r="M58" s="101">
        <f t="shared" ref="M58:O58" si="1646">AVERAGE(L55:L58)</f>
        <v>6.633649276294816E-2</v>
      </c>
      <c r="N58" s="100">
        <v>2.3438109172969578E-2</v>
      </c>
      <c r="O58" s="101">
        <f t="shared" si="1646"/>
        <v>3.357375623123824E-2</v>
      </c>
      <c r="P58" s="100">
        <v>0.41936497956617413</v>
      </c>
      <c r="Q58" s="105">
        <f t="shared" ref="Q58" si="1647">AVERAGE(P55:P58)</f>
        <v>0.38168408868631754</v>
      </c>
      <c r="R58" s="100">
        <v>0.11387322186379677</v>
      </c>
      <c r="S58" s="101">
        <f t="shared" ref="S58" si="1648">AVERAGE(R55:R58)</f>
        <v>0.13307078749995679</v>
      </c>
      <c r="T58" s="100">
        <v>0.12103535665630272</v>
      </c>
      <c r="U58" s="101">
        <f t="shared" ref="U58" si="1649">AVERAGE(T55:T58)</f>
        <v>0.13067264876639467</v>
      </c>
      <c r="V58" s="100">
        <v>6.0713148098735834E-2</v>
      </c>
      <c r="W58" s="101">
        <f t="shared" ref="W58" si="1650">AVERAGE(V55:V58)</f>
        <v>8.5816887169243045E-2</v>
      </c>
      <c r="X58" s="100">
        <v>0.39258713587402372</v>
      </c>
      <c r="Y58" s="105">
        <f t="shared" ref="Y58" si="1651">AVERAGE(X55:X58)</f>
        <v>0.38338900533244269</v>
      </c>
      <c r="Z58" s="67">
        <v>7765.2140038355537</v>
      </c>
      <c r="AA58" s="72">
        <f t="shared" ref="AA58" si="1652">AVERAGE(Z55:Z58)</f>
        <v>7795.0076761760693</v>
      </c>
      <c r="AB58" s="67">
        <v>7386.0277121061654</v>
      </c>
      <c r="AC58" s="72">
        <f t="shared" ref="AC58" si="1653">AVERAGE(AB55:AB58)</f>
        <v>7475.8575413023082</v>
      </c>
      <c r="AD58" s="67">
        <v>8497.0302631397881</v>
      </c>
      <c r="AE58" s="72">
        <f t="shared" ref="AE58" si="1654">AVERAGE(AD55:AD58)</f>
        <v>8482.7337948358345</v>
      </c>
      <c r="AF58" s="446">
        <v>2.7362450420936827E-3</v>
      </c>
      <c r="AG58" s="447">
        <f t="shared" ref="AG58" si="1655">AVERAGE(AF55:AF58)</f>
        <v>2.2452252270516626E-3</v>
      </c>
      <c r="AH58" s="102">
        <v>4.479747669751843</v>
      </c>
      <c r="AI58" s="103">
        <f t="shared" ref="AI58" si="1656">AVERAGE(AH55:AH58)</f>
        <v>4.4977509203473502</v>
      </c>
      <c r="AJ58" s="102">
        <v>4.7786685123185686</v>
      </c>
      <c r="AK58" s="102">
        <f t="shared" ref="AK58" si="1657">AVERAGE(AJ55:AJ58)</f>
        <v>4.8164361153262814</v>
      </c>
      <c r="AL58" s="102">
        <v>4.0459542888070423</v>
      </c>
      <c r="AM58" s="102">
        <f t="shared" ref="AM58" si="1658">AVERAGE(AL55:AL58)</f>
        <v>4.0513850225016199</v>
      </c>
      <c r="AN58" s="451">
        <v>6.2701054636906631E-4</v>
      </c>
      <c r="AO58" s="452">
        <f t="shared" ref="AO58" si="1659">AVERAGE(AN55:AN58)</f>
        <v>1.5675263659226658E-4</v>
      </c>
      <c r="AP58" s="448">
        <v>0.34529539284261884</v>
      </c>
      <c r="AQ58" s="449">
        <f t="shared" ref="AQ58" si="1660">AVERAGE(AP55:AP58)</f>
        <v>0.35852049450599438</v>
      </c>
      <c r="AR58" s="448">
        <v>0.55444864684831618</v>
      </c>
      <c r="AS58" s="449">
        <f t="shared" ref="AS58" si="1661">AVERAGE(AR55:AR58)</f>
        <v>0.57832444873799549</v>
      </c>
      <c r="AT58" s="448">
        <v>0</v>
      </c>
      <c r="AU58" s="449">
        <f t="shared" ref="AU58" si="1662">AVERAGE(AT55:AT58)</f>
        <v>0</v>
      </c>
      <c r="AV58" s="448">
        <v>0</v>
      </c>
      <c r="AW58" s="450">
        <f t="shared" ref="AW58" si="1663">AVERAGE(AV55:AV58)</f>
        <v>0</v>
      </c>
      <c r="AX58" s="67">
        <v>6009.1921299821279</v>
      </c>
      <c r="AY58" s="72">
        <f t="shared" ref="AY58" si="1664">AVERAGE(AX55:AX58)</f>
        <v>5916.9018574911224</v>
      </c>
      <c r="AZ58" s="67">
        <v>6695.0399194895081</v>
      </c>
      <c r="BA58" s="72">
        <f t="shared" ref="BA58" si="1665">AVERAGE(AZ55:AZ58)</f>
        <v>6504.4869689550114</v>
      </c>
      <c r="BB58" s="67">
        <v>4862.4616023227136</v>
      </c>
      <c r="BC58" s="72">
        <f t="shared" ref="BC58" si="1666">AVERAGE(BB55:BB58)</f>
        <v>4937.5696546352519</v>
      </c>
      <c r="BD58" s="67">
        <v>6423.6435083307133</v>
      </c>
      <c r="BE58" s="81">
        <f t="shared" ref="BE58" si="1667">AVERAGE(BD55:BD58)</f>
        <v>6204.3287233491883</v>
      </c>
      <c r="BF58" s="100">
        <v>2.1439051815366914E-2</v>
      </c>
      <c r="BG58" s="101">
        <f t="shared" ref="BG58" si="1668">AVERAGE(BF55:BF58)</f>
        <v>1.8991578603389146E-2</v>
      </c>
      <c r="BH58" s="100">
        <v>3.4300849073485296E-2</v>
      </c>
      <c r="BI58" s="100">
        <f t="shared" ref="BI58" si="1669">AVERAGE(BH55:BH58)</f>
        <v>3.0122420323631084E-2</v>
      </c>
      <c r="BJ58" s="100">
        <v>0</v>
      </c>
      <c r="BK58" s="100">
        <f t="shared" ref="BK58" si="1670">AVERAGE(BJ55:BJ58)</f>
        <v>4.1722296395193588E-4</v>
      </c>
      <c r="BL58" s="100">
        <v>2.0433825840930526E-2</v>
      </c>
      <c r="BM58" s="105">
        <f t="shared" ref="BM58" si="1671">AVERAGE(BL55:BL58)</f>
        <v>2.0934479610153513E-2</v>
      </c>
      <c r="BN58" s="102">
        <v>40.907522218241681</v>
      </c>
      <c r="BO58" s="103">
        <f t="shared" ref="BO58" si="1672">AVERAGE(BN55:BN58)</f>
        <v>40.948268567357616</v>
      </c>
      <c r="BP58" s="102">
        <v>43.599518240098739</v>
      </c>
      <c r="BQ58" s="103">
        <f t="shared" ref="BQ58" si="1673">AVERAGE(BP55:BP58)</f>
        <v>43.877163313206637</v>
      </c>
      <c r="BR58" s="102">
        <v>36.399539493901969</v>
      </c>
      <c r="BS58" s="103">
        <f t="shared" ref="BS58" si="1674">AVERAGE(BR55:BR58)</f>
        <v>36.159629624905506</v>
      </c>
      <c r="BT58" s="102">
        <v>40.371895630304934</v>
      </c>
      <c r="BU58" s="106">
        <f t="shared" ref="BU58" si="1675">AVERAGE(BT55:BT58)</f>
        <v>40.566367232746174</v>
      </c>
    </row>
    <row r="59" spans="1:73" x14ac:dyDescent="0.25">
      <c r="A59" s="104">
        <f t="shared" si="24"/>
        <v>45534</v>
      </c>
      <c r="B59" s="67">
        <v>39.894228339311105</v>
      </c>
      <c r="C59" s="72">
        <f t="shared" si="25"/>
        <v>39.78083778358026</v>
      </c>
      <c r="D59" s="67">
        <v>40.82405369848</v>
      </c>
      <c r="E59" s="72">
        <f t="shared" si="25"/>
        <v>40.966482978842279</v>
      </c>
      <c r="F59" s="67">
        <v>38.147680929741163</v>
      </c>
      <c r="G59" s="72">
        <f t="shared" ref="G59" si="1676">AVERAGE(F56:F59)</f>
        <v>37.741456264891845</v>
      </c>
      <c r="H59" s="102">
        <v>30.873803009575923</v>
      </c>
      <c r="I59" s="106">
        <f t="shared" ref="I59" si="1677">AVERAGE(H56:H59)</f>
        <v>30.573068341525673</v>
      </c>
      <c r="J59" s="100">
        <v>4.7259500369720667E-2</v>
      </c>
      <c r="K59" s="101">
        <f t="shared" ref="K59" si="1678">AVERAGE(J56:J59)</f>
        <v>5.19287677477136E-2</v>
      </c>
      <c r="L59" s="100">
        <v>6.2244577177518939E-2</v>
      </c>
      <c r="M59" s="101">
        <f t="shared" ref="M59:O59" si="1679">AVERAGE(L56:L59)</f>
        <v>6.3364741845054501E-2</v>
      </c>
      <c r="N59" s="100">
        <v>1.9281563655573167E-2</v>
      </c>
      <c r="O59" s="101">
        <f t="shared" si="1679"/>
        <v>3.07855970090255E-2</v>
      </c>
      <c r="P59" s="100">
        <v>0.41313269493844051</v>
      </c>
      <c r="Q59" s="105">
        <f t="shared" ref="Q59" si="1680">AVERAGE(P56:P59)</f>
        <v>0.40234952762927989</v>
      </c>
      <c r="R59" s="100">
        <v>0.1167498570055677</v>
      </c>
      <c r="S59" s="101">
        <f t="shared" ref="S59" si="1681">AVERAGE(R56:R59)</f>
        <v>0.12436338008020467</v>
      </c>
      <c r="T59" s="100">
        <v>0.12559551666173815</v>
      </c>
      <c r="U59" s="101">
        <f t="shared" ref="U59" si="1682">AVERAGE(T56:T59)</f>
        <v>0.12463592555628208</v>
      </c>
      <c r="V59" s="100">
        <v>5.8494607801262047E-2</v>
      </c>
      <c r="W59" s="101">
        <f t="shared" ref="W59" si="1683">AVERAGE(V56:V59)</f>
        <v>7.7778827750018903E-2</v>
      </c>
      <c r="X59" s="100">
        <v>0.38612325675577414</v>
      </c>
      <c r="Y59" s="105">
        <f t="shared" ref="Y59" si="1684">AVERAGE(X56:X59)</f>
        <v>0.38997682573832776</v>
      </c>
      <c r="Z59" s="67">
        <v>7883.5685945125833</v>
      </c>
      <c r="AA59" s="72">
        <f t="shared" ref="AA59" si="1685">AVERAGE(Z56:Z59)</f>
        <v>7809.4030477841925</v>
      </c>
      <c r="AB59" s="67">
        <v>7523.6598728862909</v>
      </c>
      <c r="AC59" s="72">
        <f t="shared" ref="AC59" si="1686">AVERAGE(AB56:AB59)</f>
        <v>7455.1069761419221</v>
      </c>
      <c r="AD59" s="67">
        <v>8569.1368462757528</v>
      </c>
      <c r="AE59" s="72">
        <f t="shared" ref="AE59" si="1687">AVERAGE(AD56:AD59)</f>
        <v>8518.6264663613365</v>
      </c>
      <c r="AF59" s="446">
        <v>2.499293374418606E-3</v>
      </c>
      <c r="AG59" s="447">
        <f t="shared" ref="AG59" si="1688">AVERAGE(AF56:AF59)</f>
        <v>2.3732080343528703E-3</v>
      </c>
      <c r="AH59" s="102">
        <v>4.418792224998465</v>
      </c>
      <c r="AI59" s="103">
        <f t="shared" ref="AI59" si="1689">AVERAGE(AH56:AH59)</f>
        <v>4.5033210232146086</v>
      </c>
      <c r="AJ59" s="102">
        <v>4.813475846159915</v>
      </c>
      <c r="AK59" s="102">
        <f t="shared" ref="AK59" si="1690">AVERAGE(AJ56:AJ59)</f>
        <v>4.8357139831295894</v>
      </c>
      <c r="AL59" s="102">
        <v>3.7797517168515578</v>
      </c>
      <c r="AM59" s="102">
        <f t="shared" ref="AM59" si="1691">AVERAGE(AL56:AL59)</f>
        <v>4.0075609959526872</v>
      </c>
      <c r="AN59" s="451">
        <v>0</v>
      </c>
      <c r="AO59" s="452">
        <f t="shared" ref="AO59" si="1692">AVERAGE(AN56:AN59)</f>
        <v>1.5675263659226658E-4</v>
      </c>
      <c r="AP59" s="448">
        <v>0.37291732069402439</v>
      </c>
      <c r="AQ59" s="449">
        <f t="shared" ref="AQ59" si="1693">AVERAGE(AP56:AP59)</f>
        <v>0.36125923858290293</v>
      </c>
      <c r="AR59" s="448">
        <v>0.58486150409697157</v>
      </c>
      <c r="AS59" s="449">
        <f t="shared" ref="AS59" si="1694">AVERAGE(AR56:AR59)</f>
        <v>0.57708459979730331</v>
      </c>
      <c r="AT59" s="448">
        <v>0</v>
      </c>
      <c r="AU59" s="449">
        <f t="shared" ref="AU59" si="1695">AVERAGE(AT56:AT59)</f>
        <v>0</v>
      </c>
      <c r="AV59" s="448">
        <v>0</v>
      </c>
      <c r="AW59" s="450">
        <f t="shared" ref="AW59" si="1696">AVERAGE(AV56:AV59)</f>
        <v>0</v>
      </c>
      <c r="AX59" s="67">
        <v>6023.2079626884488</v>
      </c>
      <c r="AY59" s="72">
        <f t="shared" ref="AY59" si="1697">AVERAGE(AX56:AX59)</f>
        <v>5929.4080033646833</v>
      </c>
      <c r="AZ59" s="67">
        <v>6649.73825482951</v>
      </c>
      <c r="BA59" s="72">
        <f t="shared" ref="BA59" si="1698">AVERAGE(AZ56:AZ59)</f>
        <v>6537.3404061272277</v>
      </c>
      <c r="BB59" s="67">
        <v>4939.821885895406</v>
      </c>
      <c r="BC59" s="72">
        <f t="shared" ref="BC59" si="1699">AVERAGE(BB56:BB59)</f>
        <v>4900.1775825254244</v>
      </c>
      <c r="BD59" s="67">
        <v>6598.7164842681259</v>
      </c>
      <c r="BE59" s="81">
        <f t="shared" ref="BE59" si="1700">AVERAGE(BD56:BD59)</f>
        <v>6337.7363990578187</v>
      </c>
      <c r="BF59" s="100">
        <v>2.3255249247253029E-2</v>
      </c>
      <c r="BG59" s="101">
        <f t="shared" ref="BG59" si="1701">AVERAGE(BF56:BF59)</f>
        <v>1.9853679025723658E-2</v>
      </c>
      <c r="BH59" s="100">
        <v>3.629187187762227E-2</v>
      </c>
      <c r="BI59" s="100">
        <f t="shared" ref="BI59" si="1702">AVERAGE(BH56:BH59)</f>
        <v>3.1237888473700529E-2</v>
      </c>
      <c r="BJ59" s="100">
        <v>0</v>
      </c>
      <c r="BK59" s="100">
        <f t="shared" ref="BK59" si="1703">AVERAGE(BJ56:BJ59)</f>
        <v>4.1722296395193588E-4</v>
      </c>
      <c r="BL59" s="100">
        <v>2.4281805745554035E-2</v>
      </c>
      <c r="BM59" s="105">
        <f t="shared" ref="BM59" si="1704">AVERAGE(BL56:BL59)</f>
        <v>2.1445860270079942E-2</v>
      </c>
      <c r="BN59" s="102">
        <v>41.20610999294626</v>
      </c>
      <c r="BO59" s="103">
        <f t="shared" ref="BO59" si="1705">AVERAGE(BN56:BN59)</f>
        <v>40.883435027131085</v>
      </c>
      <c r="BP59" s="102">
        <v>42.73415650767236</v>
      </c>
      <c r="BQ59" s="103">
        <f t="shared" ref="BQ59" si="1706">AVERAGE(BP56:BP59)</f>
        <v>43.52406544299545</v>
      </c>
      <c r="BR59" s="102">
        <v>38.576101426307446</v>
      </c>
      <c r="BS59" s="103">
        <f t="shared" ref="BS59" si="1707">AVERAGE(BR56:BR59)</f>
        <v>36.495958668988877</v>
      </c>
      <c r="BT59" s="102">
        <v>40.334131326949382</v>
      </c>
      <c r="BU59" s="106">
        <f t="shared" ref="BU59" si="1708">AVERAGE(BT56:BT59)</f>
        <v>40.479580078946142</v>
      </c>
    </row>
    <row r="60" spans="1:73" x14ac:dyDescent="0.25">
      <c r="A60" s="104">
        <f t="shared" si="24"/>
        <v>45541</v>
      </c>
      <c r="B60" s="67">
        <v>40.129362370926131</v>
      </c>
      <c r="C60" s="72">
        <f t="shared" si="25"/>
        <v>39.923901607943947</v>
      </c>
      <c r="D60" s="67">
        <v>41.567324959715428</v>
      </c>
      <c r="E60" s="72">
        <f t="shared" si="25"/>
        <v>41.117051757352371</v>
      </c>
      <c r="F60" s="67">
        <v>37.36602922271188</v>
      </c>
      <c r="G60" s="72">
        <f t="shared" ref="G60" si="1709">AVERAGE(F57:F60)</f>
        <v>37.765283147357131</v>
      </c>
      <c r="H60" s="102">
        <v>30.135232600072126</v>
      </c>
      <c r="I60" s="106">
        <f t="shared" ref="I60" si="1710">AVERAGE(H57:H60)</f>
        <v>30.431323096389654</v>
      </c>
      <c r="J60" s="100">
        <v>5.537039952682165E-2</v>
      </c>
      <c r="K60" s="101">
        <f t="shared" ref="K60" si="1711">AVERAGE(J57:J60)</f>
        <v>5.2042531056223834E-2</v>
      </c>
      <c r="L60" s="100">
        <v>6.7227750633063507E-2</v>
      </c>
      <c r="M60" s="101">
        <f t="shared" ref="M60:O60" si="1712">AVERAGE(L57:L60)</f>
        <v>6.4566853977031255E-2</v>
      </c>
      <c r="N60" s="100">
        <v>3.1038501748260495E-2</v>
      </c>
      <c r="O60" s="101">
        <f t="shared" si="1712"/>
        <v>2.8531871311244163E-2</v>
      </c>
      <c r="P60" s="100">
        <v>0.43526866209880993</v>
      </c>
      <c r="Q60" s="105">
        <f t="shared" ref="Q60" si="1713">AVERAGE(P57:P60)</f>
        <v>0.4231843419724089</v>
      </c>
      <c r="R60" s="100">
        <v>0.12187123483268804</v>
      </c>
      <c r="S60" s="101">
        <f t="shared" ref="S60" si="1714">AVERAGE(R57:R60)</f>
        <v>0.12230234289103004</v>
      </c>
      <c r="T60" s="100">
        <v>0.12703362032926369</v>
      </c>
      <c r="U60" s="101">
        <f t="shared" ref="U60" si="1715">AVERAGE(T57:T60)</f>
        <v>0.12777402914991295</v>
      </c>
      <c r="V60" s="100">
        <v>7.2467680721036279E-2</v>
      </c>
      <c r="W60" s="101">
        <f t="shared" ref="W60" si="1716">AVERAGE(V57:V60)</f>
        <v>7.1620780652683139E-2</v>
      </c>
      <c r="X60" s="100">
        <v>0.41010378874427961</v>
      </c>
      <c r="Y60" s="105">
        <f t="shared" ref="Y60" si="1717">AVERAGE(X57:X60)</f>
        <v>0.39840850367069047</v>
      </c>
      <c r="Z60" s="67">
        <v>7899.582947976357</v>
      </c>
      <c r="AA60" s="72">
        <f t="shared" ref="AA60" si="1718">AVERAGE(Z57:Z60)</f>
        <v>7814.9257455432726</v>
      </c>
      <c r="AB60" s="67">
        <v>7516.5660331026475</v>
      </c>
      <c r="AC60" s="72">
        <f t="shared" ref="AC60" si="1719">AVERAGE(AB57:AB60)</f>
        <v>7454.479544995379</v>
      </c>
      <c r="AD60" s="67">
        <v>8758.6967831006496</v>
      </c>
      <c r="AE60" s="72">
        <f t="shared" ref="AE60" si="1720">AVERAGE(AD57:AD60)</f>
        <v>8547.1637238443473</v>
      </c>
      <c r="AF60" s="446">
        <v>2.2667412749008326E-3</v>
      </c>
      <c r="AG60" s="447">
        <f t="shared" ref="AG60" si="1721">AVERAGE(AF57:AF60)</f>
        <v>2.4439941276331186E-3</v>
      </c>
      <c r="AH60" s="102">
        <v>4.5654206974481228</v>
      </c>
      <c r="AI60" s="103">
        <f t="shared" ref="AI60" si="1722">AVERAGE(AH57:AH60)</f>
        <v>4.4692275954728817</v>
      </c>
      <c r="AJ60" s="102">
        <v>5.1029623186912554</v>
      </c>
      <c r="AK60" s="102">
        <f t="shared" ref="AK60" si="1723">AVERAGE(AJ57:AJ60)</f>
        <v>4.8543434504598322</v>
      </c>
      <c r="AL60" s="102">
        <v>3.5752802469074068</v>
      </c>
      <c r="AM60" s="102">
        <f t="shared" ref="AM60" si="1724">AVERAGE(AL57:AL60)</f>
        <v>3.8340904235920803</v>
      </c>
      <c r="AN60" s="451">
        <v>0</v>
      </c>
      <c r="AO60" s="452">
        <f t="shared" ref="AO60" si="1725">AVERAGE(AN57:AN60)</f>
        <v>1.5675263659226658E-4</v>
      </c>
      <c r="AP60" s="448">
        <v>0.39327360182011561</v>
      </c>
      <c r="AQ60" s="449">
        <f t="shared" ref="AQ60" si="1726">AVERAGE(AP57:AP60)</f>
        <v>0.36643055203436414</v>
      </c>
      <c r="AR60" s="448">
        <v>0.59780512138259279</v>
      </c>
      <c r="AS60" s="449">
        <f t="shared" ref="AS60" si="1727">AVERAGE(AR57:AR60)</f>
        <v>0.57550544075153187</v>
      </c>
      <c r="AT60" s="448">
        <v>0</v>
      </c>
      <c r="AU60" s="449">
        <f t="shared" ref="AU60" si="1728">AVERAGE(AT57:AT60)</f>
        <v>0</v>
      </c>
      <c r="AV60" s="448">
        <v>0</v>
      </c>
      <c r="AW60" s="450">
        <f t="shared" ref="AW60" si="1729">AVERAGE(AV57:AV60)</f>
        <v>0</v>
      </c>
      <c r="AX60" s="67">
        <v>5648.5471118735413</v>
      </c>
      <c r="AY60" s="72">
        <f t="shared" ref="AY60" si="1730">AVERAGE(AX57:AX60)</f>
        <v>5874.5179864545262</v>
      </c>
      <c r="AZ60" s="67">
        <v>6309.0186360006446</v>
      </c>
      <c r="BA60" s="72">
        <f t="shared" ref="BA60" si="1731">AVERAGE(AZ57:AZ60)</f>
        <v>6500.0253795670624</v>
      </c>
      <c r="BB60" s="67">
        <v>4369.6391130141601</v>
      </c>
      <c r="BC60" s="72">
        <f t="shared" ref="BC60" si="1732">AVERAGE(BB57:BB60)</f>
        <v>4769.4497457854568</v>
      </c>
      <c r="BD60" s="67">
        <v>6421.7601875225391</v>
      </c>
      <c r="BE60" s="81">
        <f t="shared" ref="BE60" si="1733">AVERAGE(BD57:BD60)</f>
        <v>6441.8874465367171</v>
      </c>
      <c r="BF60" s="100">
        <v>1.7347616622435787E-2</v>
      </c>
      <c r="BG60" s="101">
        <f t="shared" ref="BG60" si="1734">AVERAGE(BF57:BF60)</f>
        <v>2.00150091932167E-2</v>
      </c>
      <c r="BH60" s="100">
        <v>2.6261799391096283E-2</v>
      </c>
      <c r="BI60" s="100">
        <f t="shared" ref="BI60" si="1735">AVERAGE(BH57:BH60)</f>
        <v>3.1347506738445156E-2</v>
      </c>
      <c r="BJ60" s="100">
        <v>0</v>
      </c>
      <c r="BK60" s="100">
        <f t="shared" ref="BK60" si="1736">AVERAGE(BJ57:BJ60)</f>
        <v>0</v>
      </c>
      <c r="BL60" s="100">
        <v>1.8391633609808871E-2</v>
      </c>
      <c r="BM60" s="105">
        <f t="shared" ref="BM60" si="1737">AVERAGE(BL57:BL60)</f>
        <v>2.0846341212167219E-2</v>
      </c>
      <c r="BN60" s="102">
        <v>40.750684178070358</v>
      </c>
      <c r="BO60" s="103">
        <f t="shared" ref="BO60" si="1738">AVERAGE(BN57:BN60)</f>
        <v>40.871144071922132</v>
      </c>
      <c r="BP60" s="102">
        <v>43.375485405860765</v>
      </c>
      <c r="BQ60" s="103">
        <f t="shared" ref="BQ60" si="1739">AVERAGE(BP57:BP60)</f>
        <v>43.385986800892049</v>
      </c>
      <c r="BR60" s="102">
        <v>35.718852700924899</v>
      </c>
      <c r="BS60" s="103">
        <f t="shared" ref="BS60" si="1740">AVERAGE(BR57:BR60)</f>
        <v>36.479492463493287</v>
      </c>
      <c r="BT60" s="102">
        <v>41.886404615939419</v>
      </c>
      <c r="BU60" s="106">
        <f t="shared" ref="BU60" si="1741">AVERAGE(BT57:BT60)</f>
        <v>40.819675100714427</v>
      </c>
    </row>
    <row r="61" spans="1:73" x14ac:dyDescent="0.25">
      <c r="A61" s="104">
        <f t="shared" si="24"/>
        <v>45548</v>
      </c>
      <c r="B61" s="67">
        <v>40.129444555888938</v>
      </c>
      <c r="C61" s="72">
        <f t="shared" si="25"/>
        <v>40.084154863628598</v>
      </c>
      <c r="D61" s="67">
        <v>41.577161595559787</v>
      </c>
      <c r="E61" s="72">
        <f t="shared" si="25"/>
        <v>41.269806267954237</v>
      </c>
      <c r="F61" s="67">
        <v>36.734022640164007</v>
      </c>
      <c r="G61" s="72">
        <f t="shared" ref="G61" si="1742">AVERAGE(F58:F61)</f>
        <v>37.724777603051038</v>
      </c>
      <c r="H61" s="102">
        <v>30.512922465208746</v>
      </c>
      <c r="I61" s="106">
        <f t="shared" ref="I61" si="1743">AVERAGE(H58:H61)</f>
        <v>30.522111650119417</v>
      </c>
      <c r="J61" s="100">
        <v>7.1734754779475135E-2</v>
      </c>
      <c r="K61" s="101">
        <f t="shared" ref="K61" si="1744">AVERAGE(J58:J61)</f>
        <v>5.6360442234359542E-2</v>
      </c>
      <c r="L61" s="100">
        <v>7.858339938155276E-2</v>
      </c>
      <c r="M61" s="101">
        <f t="shared" ref="M61:O61" si="1745">AVERAGE(L58:L61)</f>
        <v>6.8728374777268758E-2</v>
      </c>
      <c r="N61" s="100">
        <v>5.4223489912945302E-2</v>
      </c>
      <c r="O61" s="101">
        <f t="shared" si="1745"/>
        <v>3.1995416122437136E-2</v>
      </c>
      <c r="P61" s="100">
        <v>0.42743538767395628</v>
      </c>
      <c r="Q61" s="105">
        <f t="shared" ref="Q61" si="1746">AVERAGE(P58:P61)</f>
        <v>0.42380043106934523</v>
      </c>
      <c r="R61" s="100">
        <v>0.15918589437191039</v>
      </c>
      <c r="S61" s="101">
        <f t="shared" ref="S61" si="1747">AVERAGE(R58:R61)</f>
        <v>0.12792005201849072</v>
      </c>
      <c r="T61" s="100">
        <v>0.15828754074818946</v>
      </c>
      <c r="U61" s="101">
        <f t="shared" ref="U61" si="1748">AVERAGE(T58:T61)</f>
        <v>0.1329880085988735</v>
      </c>
      <c r="V61" s="100">
        <v>0.12832381784469479</v>
      </c>
      <c r="W61" s="101">
        <f t="shared" ref="W61" si="1749">AVERAGE(V58:V61)</f>
        <v>7.9999813616432242E-2</v>
      </c>
      <c r="X61" s="100">
        <v>0.39372005551291633</v>
      </c>
      <c r="Y61" s="105">
        <f t="shared" ref="Y61" si="1750">AVERAGE(X58:X61)</f>
        <v>0.39563355922174842</v>
      </c>
      <c r="Z61" s="67">
        <v>7896.4773955391456</v>
      </c>
      <c r="AA61" s="72">
        <f t="shared" ref="AA61" si="1751">AVERAGE(Z58:Z61)</f>
        <v>7861.2107354659101</v>
      </c>
      <c r="AB61" s="67">
        <v>7512.0171493708749</v>
      </c>
      <c r="AC61" s="72">
        <f t="shared" ref="AC61" si="1752">AVERAGE(AB58:AB61)</f>
        <v>7484.567691866494</v>
      </c>
      <c r="AD61" s="67">
        <v>8953.0488977033001</v>
      </c>
      <c r="AE61" s="72">
        <f t="shared" ref="AE61" si="1753">AVERAGE(AD58:AD61)</f>
        <v>8694.4781975548722</v>
      </c>
      <c r="AF61" s="446">
        <v>2.3687782121670003E-3</v>
      </c>
      <c r="AG61" s="447">
        <f t="shared" ref="AG61" si="1754">AVERAGE(AF58:AF61)</f>
        <v>2.4677644758950307E-3</v>
      </c>
      <c r="AH61" s="102">
        <v>4.2808779088756426</v>
      </c>
      <c r="AI61" s="103">
        <f t="shared" ref="AI61" si="1755">AVERAGE(AH58:AH61)</f>
        <v>4.4362096252685177</v>
      </c>
      <c r="AJ61" s="102">
        <v>4.9409709407496747</v>
      </c>
      <c r="AK61" s="102">
        <f t="shared" ref="AK61" si="1756">AVERAGE(AJ58:AJ61)</f>
        <v>4.9090194044798539</v>
      </c>
      <c r="AL61" s="102">
        <v>2.7330347327450459</v>
      </c>
      <c r="AM61" s="102">
        <f t="shared" ref="AM61" si="1757">AVERAGE(AL58:AL61)</f>
        <v>3.5335052463277634</v>
      </c>
      <c r="AN61" s="451">
        <v>0</v>
      </c>
      <c r="AO61" s="452">
        <f t="shared" ref="AO61" si="1758">AVERAGE(AN58:AN61)</f>
        <v>1.5675263659226658E-4</v>
      </c>
      <c r="AP61" s="448">
        <v>0.39876087009551764</v>
      </c>
      <c r="AQ61" s="449">
        <f t="shared" ref="AQ61" si="1759">AVERAGE(AP58:AP61)</f>
        <v>0.37756179636306908</v>
      </c>
      <c r="AR61" s="448">
        <v>0.56598682259766209</v>
      </c>
      <c r="AS61" s="449">
        <f t="shared" ref="AS61" si="1760">AVERAGE(AR58:AR61)</f>
        <v>0.57577552373138574</v>
      </c>
      <c r="AT61" s="448">
        <v>0</v>
      </c>
      <c r="AU61" s="449">
        <f t="shared" ref="AU61" si="1761">AVERAGE(AT58:AT61)</f>
        <v>0</v>
      </c>
      <c r="AV61" s="448">
        <v>0</v>
      </c>
      <c r="AW61" s="450">
        <f t="shared" ref="AW61" si="1762">AVERAGE(AV58:AV61)</f>
        <v>0</v>
      </c>
      <c r="AX61" s="67">
        <v>5283.8063088389617</v>
      </c>
      <c r="AY61" s="72">
        <f t="shared" ref="AY61" si="1763">AVERAGE(AX58:AX61)</f>
        <v>5741.1883783457697</v>
      </c>
      <c r="AZ61" s="67">
        <v>6253.6081660026421</v>
      </c>
      <c r="BA61" s="72">
        <f t="shared" ref="BA61" si="1764">AVERAGE(AZ58:AZ61)</f>
        <v>6476.8512440805762</v>
      </c>
      <c r="BB61" s="67">
        <v>2933.2050910657517</v>
      </c>
      <c r="BC61" s="72">
        <f t="shared" ref="BC61" si="1765">AVERAGE(BB58:BB61)</f>
        <v>4276.2819230745081</v>
      </c>
      <c r="BD61" s="67">
        <v>6386.1288270377736</v>
      </c>
      <c r="BE61" s="81">
        <f t="shared" ref="BE61" si="1766">AVERAGE(BD58:BD61)</f>
        <v>6457.5622517897873</v>
      </c>
      <c r="BF61" s="100">
        <v>2.2493385924083596E-2</v>
      </c>
      <c r="BG61" s="101">
        <f t="shared" ref="BG61" si="1767">AVERAGE(BF58:BF61)</f>
        <v>2.1133825902284832E-2</v>
      </c>
      <c r="BH61" s="100">
        <v>3.0726087982414552E-2</v>
      </c>
      <c r="BI61" s="100">
        <f t="shared" ref="BI61" si="1768">AVERAGE(BH58:BH61)</f>
        <v>3.18951520811546E-2</v>
      </c>
      <c r="BJ61" s="100">
        <v>2.7111744956472652E-3</v>
      </c>
      <c r="BK61" s="100">
        <f t="shared" ref="BK61" si="1769">AVERAGE(BJ58:BJ61)</f>
        <v>6.777936239118163E-4</v>
      </c>
      <c r="BL61" s="100">
        <v>1.7892644135188866E-2</v>
      </c>
      <c r="BM61" s="105">
        <f t="shared" ref="BM61" si="1770">AVERAGE(BL58:BL61)</f>
        <v>2.0249977332870574E-2</v>
      </c>
      <c r="BN61" s="102">
        <v>40.266424738818351</v>
      </c>
      <c r="BO61" s="103">
        <f t="shared" ref="BO61" si="1771">AVERAGE(BN58:BN61)</f>
        <v>40.782685282019159</v>
      </c>
      <c r="BP61" s="102">
        <v>42.798457796657459</v>
      </c>
      <c r="BQ61" s="103">
        <f t="shared" ref="BQ61" si="1772">AVERAGE(BP58:BP61)</f>
        <v>43.126904487572332</v>
      </c>
      <c r="BR61" s="102">
        <v>34.352571530439441</v>
      </c>
      <c r="BS61" s="103">
        <f t="shared" ref="BS61" si="1773">AVERAGE(BR58:BR61)</f>
        <v>36.261766287893437</v>
      </c>
      <c r="BT61" s="102">
        <v>41.314910536779323</v>
      </c>
      <c r="BU61" s="106">
        <f t="shared" ref="BU61" si="1774">AVERAGE(BT58:BT61)</f>
        <v>40.976835527493265</v>
      </c>
    </row>
    <row r="62" spans="1:73" x14ac:dyDescent="0.25">
      <c r="A62" s="104">
        <f t="shared" si="24"/>
        <v>45555</v>
      </c>
      <c r="B62" s="67">
        <v>39.927986534888063</v>
      </c>
      <c r="C62" s="72">
        <f t="shared" si="25"/>
        <v>40.020255450253558</v>
      </c>
      <c r="D62" s="67">
        <v>41.270019786992393</v>
      </c>
      <c r="E62" s="72">
        <f t="shared" si="25"/>
        <v>41.309640010186904</v>
      </c>
      <c r="F62" s="67">
        <v>37.075932133062764</v>
      </c>
      <c r="G62" s="72">
        <f t="shared" ref="G62" si="1775">AVERAGE(F59:F62)</f>
        <v>37.330916231419955</v>
      </c>
      <c r="H62" s="102">
        <v>30.871183605186115</v>
      </c>
      <c r="I62" s="106">
        <f t="shared" ref="I62" si="1776">AVERAGE(H59:H62)</f>
        <v>30.598285420010729</v>
      </c>
      <c r="J62" s="100">
        <v>5.8567215163621157E-2</v>
      </c>
      <c r="K62" s="101">
        <f t="shared" ref="K62" si="1777">AVERAGE(J59:J62)</f>
        <v>5.8232967459909649E-2</v>
      </c>
      <c r="L62" s="100">
        <v>6.7584240237385795E-2</v>
      </c>
      <c r="M62" s="101">
        <f t="shared" ref="M62:O62" si="1778">AVERAGE(L59:L62)</f>
        <v>6.8909991857380254E-2</v>
      </c>
      <c r="N62" s="100">
        <v>3.5495938227342566E-2</v>
      </c>
      <c r="O62" s="101">
        <f t="shared" si="1778"/>
        <v>3.5009873386030385E-2</v>
      </c>
      <c r="P62" s="100">
        <v>0.41614387285654536</v>
      </c>
      <c r="Q62" s="105">
        <f t="shared" ref="Q62" si="1779">AVERAGE(P59:P62)</f>
        <v>0.42299515439193802</v>
      </c>
      <c r="R62" s="100">
        <v>0.13129714211438892</v>
      </c>
      <c r="S62" s="101">
        <f t="shared" ref="S62" si="1780">AVERAGE(R59:R62)</f>
        <v>0.13227603208113875</v>
      </c>
      <c r="T62" s="100">
        <v>0.1369086121217796</v>
      </c>
      <c r="U62" s="101">
        <f t="shared" ref="U62" si="1781">AVERAGE(T59:T62)</f>
        <v>0.13695632246524272</v>
      </c>
      <c r="V62" s="100">
        <v>7.6431855260406634E-2</v>
      </c>
      <c r="W62" s="101">
        <f t="shared" ref="W62" si="1782">AVERAGE(V59:V62)</f>
        <v>8.3929490406849938E-2</v>
      </c>
      <c r="X62" s="100">
        <v>0.39018667344303964</v>
      </c>
      <c r="Y62" s="105">
        <f t="shared" ref="Y62" si="1783">AVERAGE(X59:X62)</f>
        <v>0.39503344361400244</v>
      </c>
      <c r="Z62" s="67">
        <v>7774.8944653348735</v>
      </c>
      <c r="AA62" s="72">
        <f t="shared" ref="AA62" si="1784">AVERAGE(Z59:Z62)</f>
        <v>7863.6308508407401</v>
      </c>
      <c r="AB62" s="67">
        <v>7378.5798987340268</v>
      </c>
      <c r="AC62" s="72">
        <f t="shared" ref="AC62" si="1785">AVERAGE(AB59:AB62)</f>
        <v>7482.7057385234602</v>
      </c>
      <c r="AD62" s="67">
        <v>8787.3248380801706</v>
      </c>
      <c r="AE62" s="72">
        <f t="shared" ref="AE62" si="1786">AVERAGE(AD59:AD62)</f>
        <v>8767.0518412899692</v>
      </c>
      <c r="AF62" s="446">
        <v>2.4233283613132586E-3</v>
      </c>
      <c r="AG62" s="447">
        <f t="shared" ref="AG62" si="1787">AVERAGE(AF59:AF62)</f>
        <v>2.3895353056999245E-3</v>
      </c>
      <c r="AH62" s="102">
        <v>4.3649176149622946</v>
      </c>
      <c r="AI62" s="103">
        <f t="shared" ref="AI62" si="1788">AVERAGE(AH59:AH62)</f>
        <v>4.407502111571131</v>
      </c>
      <c r="AJ62" s="102">
        <v>5.0880608741177609</v>
      </c>
      <c r="AK62" s="102">
        <f t="shared" ref="AK62" si="1789">AVERAGE(AJ59:AJ62)</f>
        <v>4.9863674949296515</v>
      </c>
      <c r="AL62" s="102">
        <v>2.802188754108776</v>
      </c>
      <c r="AM62" s="102">
        <f t="shared" ref="AM62" si="1790">AVERAGE(AL59:AL62)</f>
        <v>3.2225638626531969</v>
      </c>
      <c r="AN62" s="451">
        <v>0</v>
      </c>
      <c r="AO62" s="452">
        <f t="shared" ref="AO62" si="1791">AVERAGE(AN59:AN62)</f>
        <v>0</v>
      </c>
      <c r="AP62" s="448">
        <v>0.397190107774818</v>
      </c>
      <c r="AQ62" s="449">
        <f t="shared" ref="AQ62" si="1792">AVERAGE(AP59:AP62)</f>
        <v>0.39053547509611897</v>
      </c>
      <c r="AR62" s="448">
        <v>0.58043415002856091</v>
      </c>
      <c r="AS62" s="449">
        <f t="shared" ref="AS62" si="1793">AVERAGE(AR59:AR62)</f>
        <v>0.58227189952644687</v>
      </c>
      <c r="AT62" s="448">
        <v>0</v>
      </c>
      <c r="AU62" s="449">
        <f t="shared" ref="AU62" si="1794">AVERAGE(AT59:AT62)</f>
        <v>0</v>
      </c>
      <c r="AV62" s="448">
        <v>0</v>
      </c>
      <c r="AW62" s="450">
        <f t="shared" ref="AW62" si="1795">AVERAGE(AV59:AV62)</f>
        <v>0</v>
      </c>
      <c r="AX62" s="67">
        <v>5444.4194411196167</v>
      </c>
      <c r="AY62" s="72">
        <f t="shared" ref="AY62" si="1796">AVERAGE(AX59:AX62)</f>
        <v>5599.9952061301428</v>
      </c>
      <c r="AZ62" s="67">
        <v>6639.4045219184381</v>
      </c>
      <c r="BA62" s="72">
        <f t="shared" ref="BA62" si="1797">AVERAGE(AZ59:AZ62)</f>
        <v>6462.9423946878087</v>
      </c>
      <c r="BB62" s="67">
        <v>2813.9969074771625</v>
      </c>
      <c r="BC62" s="72">
        <f t="shared" ref="BC62" si="1798">AVERAGE(BB59:BB62)</f>
        <v>3764.1657493631201</v>
      </c>
      <c r="BD62" s="67">
        <v>6448.1476369719785</v>
      </c>
      <c r="BE62" s="81">
        <f t="shared" ref="BE62" si="1799">AVERAGE(BD59:BD62)</f>
        <v>6463.6882839501041</v>
      </c>
      <c r="BF62" s="100">
        <v>2.3971398297790193E-2</v>
      </c>
      <c r="BG62" s="101">
        <f t="shared" ref="BG62" si="1800">AVERAGE(BF59:BF62)</f>
        <v>2.1766912522890654E-2</v>
      </c>
      <c r="BH62" s="100">
        <v>3.4889134609798651E-2</v>
      </c>
      <c r="BI62" s="100">
        <f t="shared" ref="BI62" si="1801">AVERAGE(BH59:BH62)</f>
        <v>3.2042223465232937E-2</v>
      </c>
      <c r="BJ62" s="100">
        <v>0</v>
      </c>
      <c r="BK62" s="100">
        <f t="shared" ref="BK62" si="1802">AVERAGE(BJ59:BJ62)</f>
        <v>6.777936239118163E-4</v>
      </c>
      <c r="BL62" s="100">
        <v>2.0075282308657464E-2</v>
      </c>
      <c r="BM62" s="105">
        <f t="shared" ref="BM62" si="1803">AVERAGE(BL59:BL62)</f>
        <v>2.0160341449802308E-2</v>
      </c>
      <c r="BN62" s="102">
        <v>40.259214332887503</v>
      </c>
      <c r="BO62" s="103">
        <f t="shared" ref="BO62" si="1804">AVERAGE(BN59:BN62)</f>
        <v>40.620608310680616</v>
      </c>
      <c r="BP62" s="102">
        <v>42.23025082934295</v>
      </c>
      <c r="BQ62" s="103">
        <f t="shared" ref="BQ62" si="1805">AVERAGE(BP59:BP62)</f>
        <v>42.78458763488338</v>
      </c>
      <c r="BR62" s="102">
        <v>36.009848096834219</v>
      </c>
      <c r="BS62" s="103">
        <f t="shared" ref="BS62" si="1806">AVERAGE(BR59:BR62)</f>
        <v>36.164343438626503</v>
      </c>
      <c r="BT62" s="102">
        <v>42.289000418235048</v>
      </c>
      <c r="BU62" s="106">
        <f t="shared" ref="BU62" si="1807">AVERAGE(BT59:BT62)</f>
        <v>41.45611172447579</v>
      </c>
    </row>
    <row r="63" spans="1:73" x14ac:dyDescent="0.25">
      <c r="A63" s="104">
        <f t="shared" si="24"/>
        <v>45562</v>
      </c>
      <c r="B63" s="67">
        <v>40.133806484369416</v>
      </c>
      <c r="C63" s="72">
        <f t="shared" si="25"/>
        <v>40.080149986518137</v>
      </c>
      <c r="D63" s="67">
        <v>41.227109604468566</v>
      </c>
      <c r="E63" s="72">
        <f t="shared" si="25"/>
        <v>41.410403986684045</v>
      </c>
      <c r="F63" s="67">
        <v>36.997109826589593</v>
      </c>
      <c r="G63" s="72">
        <f t="shared" ref="G63" si="1808">AVERAGE(F60:F63)</f>
        <v>37.043273455632061</v>
      </c>
      <c r="H63" s="102">
        <v>30.896470588235292</v>
      </c>
      <c r="I63" s="106">
        <f t="shared" ref="I63" si="1809">AVERAGE(H60:H63)</f>
        <v>30.603952314675571</v>
      </c>
      <c r="J63" s="100">
        <v>6.2152550753894503E-2</v>
      </c>
      <c r="K63" s="101">
        <f t="shared" ref="K63" si="1810">AVERAGE(J60:J63)</f>
        <v>6.1956230055953111E-2</v>
      </c>
      <c r="L63" s="100">
        <v>7.3408272785382686E-2</v>
      </c>
      <c r="M63" s="101">
        <f t="shared" ref="M63:O63" si="1811">AVERAGE(L60:L63)</f>
        <v>7.1700915759346187E-2</v>
      </c>
      <c r="N63" s="100">
        <v>2.8901734104046242E-2</v>
      </c>
      <c r="O63" s="101">
        <f t="shared" si="1811"/>
        <v>3.7414915998148654E-2</v>
      </c>
      <c r="P63" s="100">
        <v>0.41843137254901963</v>
      </c>
      <c r="Q63" s="105">
        <f t="shared" ref="Q63" si="1812">AVERAGE(P60:P63)</f>
        <v>0.42431982379458283</v>
      </c>
      <c r="R63" s="100">
        <v>0.12747958699688119</v>
      </c>
      <c r="S63" s="101">
        <f t="shared" ref="S63" si="1813">AVERAGE(R60:R63)</f>
        <v>0.13495846457896712</v>
      </c>
      <c r="T63" s="100">
        <v>0.13988184339853679</v>
      </c>
      <c r="U63" s="101">
        <f t="shared" ref="U63" si="1814">AVERAGE(T60:T63)</f>
        <v>0.14052790414944238</v>
      </c>
      <c r="V63" s="100">
        <v>4.4286139442309642E-2</v>
      </c>
      <c r="W63" s="101">
        <f t="shared" ref="W63" si="1815">AVERAGE(V60:V63)</f>
        <v>8.0377373317111839E-2</v>
      </c>
      <c r="X63" s="100">
        <v>0.40005332343508954</v>
      </c>
      <c r="Y63" s="105">
        <f t="shared" ref="Y63" si="1816">AVERAGE(X60:X63)</f>
        <v>0.39851596028383129</v>
      </c>
      <c r="Z63" s="67">
        <v>7687.7323414883103</v>
      </c>
      <c r="AA63" s="72">
        <f t="shared" ref="AA63" si="1817">AVERAGE(Z60:Z63)</f>
        <v>7814.6717875846716</v>
      </c>
      <c r="AB63" s="67">
        <v>7397.5089579489177</v>
      </c>
      <c r="AC63" s="72">
        <f t="shared" ref="AC63" si="1818">AVERAGE(AB60:AB63)</f>
        <v>7451.1680097891167</v>
      </c>
      <c r="AD63" s="67">
        <v>8619.9277456647396</v>
      </c>
      <c r="AE63" s="72">
        <f t="shared" ref="AE63" si="1819">AVERAGE(AD60:AD63)</f>
        <v>8779.7495661372159</v>
      </c>
      <c r="AF63" s="446">
        <v>2.4521891085882387E-3</v>
      </c>
      <c r="AG63" s="447">
        <f t="shared" ref="AG63" si="1820">AVERAGE(AF60:AF63)</f>
        <v>2.3777592392423327E-3</v>
      </c>
      <c r="AH63" s="102">
        <v>4.0518841772439114</v>
      </c>
      <c r="AI63" s="103">
        <f t="shared" ref="AI63" si="1821">AVERAGE(AH60:AH63)</f>
        <v>4.3157750996324928</v>
      </c>
      <c r="AJ63" s="102">
        <v>4.5511969700342441</v>
      </c>
      <c r="AK63" s="102">
        <f t="shared" ref="AK63" si="1822">AVERAGE(AJ60:AJ63)</f>
        <v>4.920797775898234</v>
      </c>
      <c r="AL63" s="102">
        <v>2.6676300578034682</v>
      </c>
      <c r="AM63" s="102">
        <f t="shared" ref="AM63" si="1823">AVERAGE(AL60:AL63)</f>
        <v>2.9445334478911742</v>
      </c>
      <c r="AN63" s="451">
        <v>0</v>
      </c>
      <c r="AO63" s="452">
        <f t="shared" ref="AO63" si="1824">AVERAGE(AN60:AN63)</f>
        <v>0</v>
      </c>
      <c r="AP63" s="448">
        <v>0.46253149132861587</v>
      </c>
      <c r="AQ63" s="449">
        <f t="shared" ref="AQ63" si="1825">AVERAGE(AP60:AP63)</f>
        <v>0.41293901775476677</v>
      </c>
      <c r="AR63" s="448">
        <v>0.62902762747859875</v>
      </c>
      <c r="AS63" s="449">
        <f t="shared" ref="AS63" si="1826">AVERAGE(AR60:AR63)</f>
        <v>0.59331343037185358</v>
      </c>
      <c r="AT63" s="448">
        <v>0</v>
      </c>
      <c r="AU63" s="449">
        <f t="shared" ref="AU63" si="1827">AVERAGE(AT60:AT63)</f>
        <v>0</v>
      </c>
      <c r="AV63" s="448">
        <v>0</v>
      </c>
      <c r="AW63" s="450">
        <f t="shared" ref="AW63" si="1828">AVERAGE(AV60:AV63)</f>
        <v>0</v>
      </c>
      <c r="AX63" s="67">
        <v>5474.6207475055726</v>
      </c>
      <c r="AY63" s="72">
        <f t="shared" ref="AY63" si="1829">AVERAGE(AX60:AX63)</f>
        <v>5462.8484023344226</v>
      </c>
      <c r="AZ63" s="67">
        <v>6394.04620316413</v>
      </c>
      <c r="BA63" s="72">
        <f t="shared" ref="BA63" si="1830">AVERAGE(AZ60:AZ63)</f>
        <v>6399.0193817714635</v>
      </c>
      <c r="BB63" s="67">
        <v>2868.0028901734104</v>
      </c>
      <c r="BC63" s="72">
        <f t="shared" ref="BC63" si="1831">AVERAGE(BB60:BB63)</f>
        <v>3246.2110004326214</v>
      </c>
      <c r="BD63" s="67">
        <v>6351.1639215686273</v>
      </c>
      <c r="BE63" s="81">
        <f t="shared" ref="BE63" si="1832">AVERAGE(BD60:BD63)</f>
        <v>6401.8001432752289</v>
      </c>
      <c r="BF63" s="100">
        <v>2.4146087504379226E-2</v>
      </c>
      <c r="BG63" s="101">
        <f t="shared" ref="BG63" si="1833">AVERAGE(BF60:BF63)</f>
        <v>2.1989622087172204E-2</v>
      </c>
      <c r="BH63" s="100">
        <v>3.2734480245647464E-2</v>
      </c>
      <c r="BI63" s="100">
        <f t="shared" ref="BI63" si="1834">AVERAGE(BH60:BH63)</f>
        <v>3.1152875557239237E-2</v>
      </c>
      <c r="BJ63" s="100">
        <v>0</v>
      </c>
      <c r="BK63" s="100">
        <f t="shared" ref="BK63" si="1835">AVERAGE(BJ60:BJ63)</f>
        <v>6.777936239118163E-4</v>
      </c>
      <c r="BL63" s="100">
        <v>1.5686274509803921E-2</v>
      </c>
      <c r="BM63" s="105">
        <f t="shared" ref="BM63" si="1836">AVERAGE(BL60:BL63)</f>
        <v>1.8011458640864779E-2</v>
      </c>
      <c r="BN63" s="102">
        <v>40.078859463832202</v>
      </c>
      <c r="BO63" s="103">
        <f t="shared" ref="BO63" si="1837">AVERAGE(BN60:BN63)</f>
        <v>40.3387956784021</v>
      </c>
      <c r="BP63" s="102">
        <v>41.749837128193604</v>
      </c>
      <c r="BQ63" s="103">
        <f t="shared" ref="BQ63" si="1838">AVERAGE(BP60:BP63)</f>
        <v>42.538507790013689</v>
      </c>
      <c r="BR63" s="102">
        <v>35.471098265895954</v>
      </c>
      <c r="BS63" s="103">
        <f t="shared" ref="BS63" si="1839">AVERAGE(BR60:BR63)</f>
        <v>35.388092648523632</v>
      </c>
      <c r="BT63" s="102">
        <v>40.23294117647059</v>
      </c>
      <c r="BU63" s="106">
        <f t="shared" ref="BU63" si="1840">AVERAGE(BT60:BT63)</f>
        <v>41.430814186856097</v>
      </c>
    </row>
    <row r="64" spans="1:73" x14ac:dyDescent="0.25">
      <c r="A64" s="104">
        <f t="shared" si="24"/>
        <v>45569</v>
      </c>
      <c r="B64" s="67">
        <v>39.796901217361167</v>
      </c>
      <c r="C64" s="72">
        <f t="shared" si="25"/>
        <v>39.997034698126896</v>
      </c>
      <c r="D64" s="67">
        <v>41.021700826938407</v>
      </c>
      <c r="E64" s="72">
        <f t="shared" si="25"/>
        <v>41.27399795348979</v>
      </c>
      <c r="F64" s="67">
        <v>36.684073107049606</v>
      </c>
      <c r="G64" s="72">
        <f t="shared" ref="G64" si="1841">AVERAGE(F61:F64)</f>
        <v>36.872784426716493</v>
      </c>
      <c r="H64" s="102">
        <v>31.767879548306148</v>
      </c>
      <c r="I64" s="106">
        <f t="shared" ref="I64" si="1842">AVERAGE(H61:H64)</f>
        <v>31.012114051734073</v>
      </c>
      <c r="J64" s="100">
        <v>6.0560822094307729E-2</v>
      </c>
      <c r="K64" s="101">
        <f t="shared" ref="K64" si="1843">AVERAGE(J61:J64)</f>
        <v>6.3253835697824626E-2</v>
      </c>
      <c r="L64" s="100">
        <v>5.9512618003807145E-2</v>
      </c>
      <c r="M64" s="101">
        <f t="shared" ref="M64:O64" si="1844">AVERAGE(L61:L64)</f>
        <v>6.9772132602032091E-2</v>
      </c>
      <c r="N64" s="100">
        <v>6.2663185378590072E-2</v>
      </c>
      <c r="O64" s="101">
        <f t="shared" si="1844"/>
        <v>4.5321086905731042E-2</v>
      </c>
      <c r="P64" s="100">
        <v>0.35570890840652447</v>
      </c>
      <c r="Q64" s="105">
        <f t="shared" ref="Q64" si="1845">AVERAGE(P61:P64)</f>
        <v>0.40442988537151148</v>
      </c>
      <c r="R64" s="100">
        <v>0.13316345370882465</v>
      </c>
      <c r="S64" s="101">
        <f t="shared" ref="S64" si="1846">AVERAGE(R61:R64)</f>
        <v>0.13778151929800128</v>
      </c>
      <c r="T64" s="100">
        <v>0.12248723484198198</v>
      </c>
      <c r="U64" s="101">
        <f t="shared" ref="U64" si="1847">AVERAGE(T61:T64)</f>
        <v>0.13939130777762196</v>
      </c>
      <c r="V64" s="100">
        <v>0.13858827890807962</v>
      </c>
      <c r="W64" s="101">
        <f t="shared" ref="W64" si="1848">AVERAGE(V61:V64)</f>
        <v>9.6907522863872664E-2</v>
      </c>
      <c r="X64" s="100">
        <v>0.35256431018336015</v>
      </c>
      <c r="Y64" s="105">
        <f t="shared" ref="Y64" si="1849">AVERAGE(X61:X64)</f>
        <v>0.38413109064360146</v>
      </c>
      <c r="Z64" s="67">
        <v>7754.030319842831</v>
      </c>
      <c r="AA64" s="72">
        <f t="shared" ref="AA64" si="1850">AVERAGE(Z61:Z64)</f>
        <v>7778.2836305512901</v>
      </c>
      <c r="AB64" s="67">
        <v>7439.3179748288967</v>
      </c>
      <c r="AC64" s="72">
        <f t="shared" ref="AC64" si="1851">AVERAGE(AB61:AB64)</f>
        <v>7431.8559952206788</v>
      </c>
      <c r="AD64" s="67">
        <v>8621.671018276762</v>
      </c>
      <c r="AE64" s="72">
        <f t="shared" ref="AE64" si="1852">AVERAGE(AD61:AD64)</f>
        <v>8745.4931249312431</v>
      </c>
      <c r="AF64" s="446">
        <v>2.141198741530743E-3</v>
      </c>
      <c r="AG64" s="447">
        <f t="shared" ref="AG64" si="1853">AVERAGE(AF61:AF64)</f>
        <v>2.34637360589981E-3</v>
      </c>
      <c r="AH64" s="102">
        <v>3.980563420663795</v>
      </c>
      <c r="AI64" s="103">
        <f t="shared" ref="AI64" si="1854">AVERAGE(AH61:AH64)</f>
        <v>4.1695607804364103</v>
      </c>
      <c r="AJ64" s="102">
        <v>4.471738261560823</v>
      </c>
      <c r="AK64" s="102">
        <f t="shared" ref="AK64" si="1855">AVERAGE(AJ61:AJ64)</f>
        <v>4.7629917616156252</v>
      </c>
      <c r="AL64" s="102">
        <v>2.7702349869451699</v>
      </c>
      <c r="AM64" s="102">
        <f t="shared" ref="AM64" si="1856">AVERAGE(AL61:AL64)</f>
        <v>2.7432721329006147</v>
      </c>
      <c r="AN64" s="451">
        <v>0</v>
      </c>
      <c r="AO64" s="452">
        <f t="shared" ref="AO64" si="1857">AVERAGE(AN61:AN64)</f>
        <v>0</v>
      </c>
      <c r="AP64" s="448">
        <v>0.42181097271925133</v>
      </c>
      <c r="AQ64" s="449">
        <f t="shared" ref="AQ64" si="1858">AVERAGE(AP61:AP64)</f>
        <v>0.42007336047955074</v>
      </c>
      <c r="AR64" s="448">
        <v>0.59012739033955608</v>
      </c>
      <c r="AS64" s="449">
        <f t="shared" ref="AS64" si="1859">AVERAGE(AR61:AR64)</f>
        <v>0.59139399761109446</v>
      </c>
      <c r="AT64" s="448">
        <v>0</v>
      </c>
      <c r="AU64" s="449">
        <f t="shared" ref="AU64" si="1860">AVERAGE(AT61:AT64)</f>
        <v>0</v>
      </c>
      <c r="AV64" s="448">
        <v>0</v>
      </c>
      <c r="AW64" s="450">
        <f t="shared" ref="AW64" si="1861">AVERAGE(AV61:AV64)</f>
        <v>0</v>
      </c>
      <c r="AX64" s="67">
        <v>5306.975443258525</v>
      </c>
      <c r="AY64" s="72">
        <f t="shared" ref="AY64" si="1862">AVERAGE(AX61:AX64)</f>
        <v>5377.4554851806697</v>
      </c>
      <c r="AZ64" s="67">
        <v>6267.709394661465</v>
      </c>
      <c r="BA64" s="72">
        <f t="shared" ref="BA64" si="1863">AVERAGE(AZ61:AZ64)</f>
        <v>6388.6920714366688</v>
      </c>
      <c r="BB64" s="67">
        <v>2866.6187989556138</v>
      </c>
      <c r="BC64" s="72">
        <f t="shared" ref="BC64" si="1864">AVERAGE(BB61:BB64)</f>
        <v>2870.4559219179846</v>
      </c>
      <c r="BD64" s="67">
        <v>6329.3268506900877</v>
      </c>
      <c r="BE64" s="81">
        <f t="shared" ref="BE64" si="1865">AVERAGE(BD61:BD64)</f>
        <v>6378.691809067117</v>
      </c>
      <c r="BF64" s="100">
        <v>2.190238581461933E-2</v>
      </c>
      <c r="BG64" s="101">
        <f t="shared" ref="BG64" si="1866">AVERAGE(BF61:BF64)</f>
        <v>2.3128314385218087E-2</v>
      </c>
      <c r="BH64" s="100">
        <v>2.9556469998904683E-2</v>
      </c>
      <c r="BI64" s="100">
        <f t="shared" ref="BI64" si="1867">AVERAGE(BH61:BH64)</f>
        <v>3.1976543209191334E-2</v>
      </c>
      <c r="BJ64" s="100">
        <v>2.6109660574412533E-3</v>
      </c>
      <c r="BK64" s="100">
        <f t="shared" ref="BK64" si="1868">AVERAGE(BJ61:BJ64)</f>
        <v>1.3305351382721297E-3</v>
      </c>
      <c r="BL64" s="100">
        <v>1.5056461731493099E-2</v>
      </c>
      <c r="BM64" s="105">
        <f t="shared" ref="BM64" si="1869">AVERAGE(BL61:BL64)</f>
        <v>1.7177665671285838E-2</v>
      </c>
      <c r="BN64" s="102">
        <v>40.30845001149148</v>
      </c>
      <c r="BO64" s="103">
        <f t="shared" ref="BO64" si="1870">AVERAGE(BN61:BN64)</f>
        <v>40.228237136757386</v>
      </c>
      <c r="BP64" s="102">
        <v>41.839681270740712</v>
      </c>
      <c r="BQ64" s="103">
        <f t="shared" ref="BQ64" si="1871">AVERAGE(BP61:BP64)</f>
        <v>42.154556756233681</v>
      </c>
      <c r="BR64" s="102">
        <v>36.485639686684074</v>
      </c>
      <c r="BS64" s="103">
        <f t="shared" ref="BS64" si="1872">AVERAGE(BR61:BR64)</f>
        <v>35.57978939496342</v>
      </c>
      <c r="BT64" s="102">
        <v>38.309284818067752</v>
      </c>
      <c r="BU64" s="106">
        <f t="shared" ref="BU64" si="1873">AVERAGE(BT61:BT64)</f>
        <v>40.536534237388182</v>
      </c>
    </row>
    <row r="65" spans="1:73" x14ac:dyDescent="0.25">
      <c r="A65" s="104">
        <f t="shared" si="24"/>
        <v>45576</v>
      </c>
      <c r="B65" s="67">
        <v>40.045717980376907</v>
      </c>
      <c r="C65" s="72">
        <f t="shared" si="25"/>
        <v>39.976103054248888</v>
      </c>
      <c r="D65" s="67">
        <v>41.167832793296533</v>
      </c>
      <c r="E65" s="72">
        <f t="shared" si="25"/>
        <v>41.171665752923971</v>
      </c>
      <c r="F65" s="67">
        <v>37.365497076023395</v>
      </c>
      <c r="G65" s="72">
        <f t="shared" ref="G65" si="1874">AVERAGE(F62:F65)</f>
        <v>37.03065303568134</v>
      </c>
      <c r="H65" s="102">
        <v>35.559027777777779</v>
      </c>
      <c r="I65" s="106">
        <f t="shared" ref="I65" si="1875">AVERAGE(H62:H65)</f>
        <v>32.273640379876333</v>
      </c>
      <c r="J65" s="100">
        <v>6.1809343103539659E-2</v>
      </c>
      <c r="K65" s="101">
        <f t="shared" ref="K65" si="1876">AVERAGE(J62:J65)</f>
        <v>6.0772482778840765E-2</v>
      </c>
      <c r="L65" s="100">
        <v>6.8343962629003427E-2</v>
      </c>
      <c r="M65" s="101">
        <f t="shared" ref="M65:O65" si="1877">AVERAGE(L62:L65)</f>
        <v>6.7212273413894769E-2</v>
      </c>
      <c r="N65" s="100">
        <v>4.6783625730994149E-2</v>
      </c>
      <c r="O65" s="101">
        <f t="shared" si="1877"/>
        <v>4.3461120860243257E-2</v>
      </c>
      <c r="P65" s="100">
        <v>0.15625</v>
      </c>
      <c r="Q65" s="105">
        <f t="shared" ref="Q65" si="1878">AVERAGE(P62:P65)</f>
        <v>0.33663353845302235</v>
      </c>
      <c r="R65" s="100">
        <v>0.13115062787401607</v>
      </c>
      <c r="S65" s="101">
        <f t="shared" ref="S65" si="1879">AVERAGE(R62:R65)</f>
        <v>0.13077270267352772</v>
      </c>
      <c r="T65" s="100">
        <v>0.14435121986249239</v>
      </c>
      <c r="U65" s="101">
        <f t="shared" ref="U65" si="1880">AVERAGE(T62:T65)</f>
        <v>0.13590722755619769</v>
      </c>
      <c r="V65" s="100">
        <v>9.6557574553102182E-2</v>
      </c>
      <c r="W65" s="101">
        <f t="shared" ref="W65" si="1881">AVERAGE(V62:V65)</f>
        <v>8.8965962040974511E-2</v>
      </c>
      <c r="X65" s="100">
        <v>0.1983647321869241</v>
      </c>
      <c r="Y65" s="105">
        <f t="shared" ref="Y65" si="1882">AVERAGE(X62:X65)</f>
        <v>0.33529225981210337</v>
      </c>
      <c r="Z65" s="67">
        <v>7842.3745052264285</v>
      </c>
      <c r="AA65" s="72">
        <f t="shared" ref="AA65" si="1883">AVERAGE(Z62:Z65)</f>
        <v>7764.7579079731104</v>
      </c>
      <c r="AB65" s="67">
        <v>7370.5689046788812</v>
      </c>
      <c r="AC65" s="72">
        <f t="shared" ref="AC65" si="1884">AVERAGE(AB62:AB65)</f>
        <v>7396.4939340476813</v>
      </c>
      <c r="AD65" s="67">
        <v>8939.3245614035095</v>
      </c>
      <c r="AE65" s="72">
        <f t="shared" ref="AE65" si="1885">AVERAGE(AD62:AD65)</f>
        <v>8742.0620408562954</v>
      </c>
      <c r="AF65" s="446">
        <v>1.8913900034722218E-3</v>
      </c>
      <c r="AG65" s="447">
        <f t="shared" ref="AG65" si="1886">AVERAGE(AF62:AF65)</f>
        <v>2.2270265537261157E-3</v>
      </c>
      <c r="AH65" s="102">
        <v>4.1375825197356368</v>
      </c>
      <c r="AI65" s="103">
        <f t="shared" ref="AI65" si="1887">AVERAGE(AH62:AH65)</f>
        <v>4.1337369331514093</v>
      </c>
      <c r="AJ65" s="102">
        <v>4.805163980091927</v>
      </c>
      <c r="AK65" s="102">
        <f t="shared" ref="AK65" si="1888">AVERAGE(AJ62:AJ65)</f>
        <v>4.7290400214511887</v>
      </c>
      <c r="AL65" s="102">
        <v>2.5818713450292399</v>
      </c>
      <c r="AM65" s="102">
        <f t="shared" ref="AM65" si="1889">AVERAGE(AL62:AL65)</f>
        <v>2.7054812859716635</v>
      </c>
      <c r="AN65" s="451">
        <v>0</v>
      </c>
      <c r="AO65" s="452">
        <f t="shared" ref="AO65" si="1890">AVERAGE(AN62:AN65)</f>
        <v>0</v>
      </c>
      <c r="AP65" s="448">
        <v>0.41794995431191917</v>
      </c>
      <c r="AQ65" s="449">
        <f t="shared" ref="AQ65" si="1891">AVERAGE(AP62:AP65)</f>
        <v>0.42487063153365112</v>
      </c>
      <c r="AR65" s="448">
        <v>0.59851533854597549</v>
      </c>
      <c r="AS65" s="449">
        <f t="shared" ref="AS65" si="1892">AVERAGE(AR62:AR65)</f>
        <v>0.59952612659817284</v>
      </c>
      <c r="AT65" s="448">
        <v>0</v>
      </c>
      <c r="AU65" s="449">
        <f t="shared" ref="AU65" si="1893">AVERAGE(AT62:AT65)</f>
        <v>0</v>
      </c>
      <c r="AV65" s="448">
        <v>0</v>
      </c>
      <c r="AW65" s="450">
        <f t="shared" ref="AW65" si="1894">AVERAGE(AV62:AV65)</f>
        <v>0</v>
      </c>
      <c r="AX65" s="67">
        <v>5519.6760923459206</v>
      </c>
      <c r="AY65" s="72">
        <f t="shared" ref="AY65" si="1895">AVERAGE(AX62:AX65)</f>
        <v>5436.4229310574083</v>
      </c>
      <c r="AZ65" s="67">
        <v>6851.8328964229731</v>
      </c>
      <c r="BA65" s="72">
        <f t="shared" ref="BA65" si="1896">AVERAGE(AZ62:AZ65)</f>
        <v>6538.2482540417514</v>
      </c>
      <c r="BB65" s="67">
        <v>2414.3070175438597</v>
      </c>
      <c r="BC65" s="72">
        <f t="shared" ref="BC65" si="1897">AVERAGE(BB62:BB65)</f>
        <v>2740.7314035375111</v>
      </c>
      <c r="BD65" s="67">
        <v>6914.1059027777774</v>
      </c>
      <c r="BE65" s="81">
        <f t="shared" ref="BE65" si="1898">AVERAGE(BD62:BD65)</f>
        <v>6510.686078002117</v>
      </c>
      <c r="BF65" s="100">
        <v>3.1955724894248479E-2</v>
      </c>
      <c r="BG65" s="101">
        <f t="shared" ref="BG65" si="1899">AVERAGE(BF62:BF65)</f>
        <v>2.5493899127759304E-2</v>
      </c>
      <c r="BH65" s="100">
        <v>4.5757569503836241E-2</v>
      </c>
      <c r="BI65" s="100">
        <f t="shared" ref="BI65" si="1900">AVERAGE(BH62:BH65)</f>
        <v>3.5734413589546758E-2</v>
      </c>
      <c r="BJ65" s="100">
        <v>0</v>
      </c>
      <c r="BK65" s="100">
        <f t="shared" ref="BK65" si="1901">AVERAGE(BJ62:BJ65)</f>
        <v>6.5274151436031332E-4</v>
      </c>
      <c r="BL65" s="100">
        <v>1.2152777777777778E-2</v>
      </c>
      <c r="BM65" s="105">
        <f t="shared" ref="BM65" si="1902">AVERAGE(BL62:BL65)</f>
        <v>1.5742699081933063E-2</v>
      </c>
      <c r="BN65" s="102">
        <v>39.125111404436289</v>
      </c>
      <c r="BO65" s="103">
        <f t="shared" ref="BO65" si="1903">AVERAGE(BN62:BN65)</f>
        <v>39.94290880316187</v>
      </c>
      <c r="BP65" s="102">
        <v>40.53809690859849</v>
      </c>
      <c r="BQ65" s="103">
        <f t="shared" ref="BQ65" si="1904">AVERAGE(BP62:BP65)</f>
        <v>41.589466534218943</v>
      </c>
      <c r="BR65" s="102">
        <v>35.935672514619881</v>
      </c>
      <c r="BS65" s="103">
        <f t="shared" ref="BS65" si="1905">AVERAGE(BR62:BR65)</f>
        <v>35.975564641008532</v>
      </c>
      <c r="BT65" s="102">
        <v>32.840277777777779</v>
      </c>
      <c r="BU65" s="106">
        <f t="shared" ref="BU65" si="1906">AVERAGE(BT62:BT65)</f>
        <v>38.41787604763779</v>
      </c>
    </row>
    <row r="66" spans="1:73" x14ac:dyDescent="0.25">
      <c r="A66" s="104">
        <f t="shared" si="24"/>
        <v>45583</v>
      </c>
      <c r="B66" s="67">
        <v>39.438408887328769</v>
      </c>
      <c r="C66" s="72">
        <f t="shared" si="25"/>
        <v>39.853708642359067</v>
      </c>
      <c r="D66" s="67">
        <v>40.369992857743014</v>
      </c>
      <c r="E66" s="72">
        <f t="shared" si="25"/>
        <v>40.946659020611634</v>
      </c>
      <c r="F66" s="67">
        <v>36.705696202531648</v>
      </c>
      <c r="G66" s="72">
        <f t="shared" ref="G66" si="1907">AVERAGE(F63:F66)</f>
        <v>36.938094053048559</v>
      </c>
      <c r="H66" s="102">
        <v>36.97265625</v>
      </c>
      <c r="I66" s="106">
        <f t="shared" ref="I66" si="1908">AVERAGE(H63:H66)</f>
        <v>33.799008541079807</v>
      </c>
      <c r="J66" s="100">
        <v>6.7025390694116505E-2</v>
      </c>
      <c r="K66" s="101">
        <f t="shared" ref="K66" si="1909">AVERAGE(J63:J66)</f>
        <v>6.288702666146459E-2</v>
      </c>
      <c r="L66" s="100">
        <v>6.7306644715778505E-2</v>
      </c>
      <c r="M66" s="101">
        <f t="shared" ref="M66:O66" si="1910">AVERAGE(L63:L66)</f>
        <v>6.7142874533492949E-2</v>
      </c>
      <c r="N66" s="100">
        <v>6.6455696202531639E-2</v>
      </c>
      <c r="O66" s="101">
        <f t="shared" si="1910"/>
        <v>5.1201060354040526E-2</v>
      </c>
      <c r="P66" s="100">
        <v>0.140625</v>
      </c>
      <c r="Q66" s="105">
        <f t="shared" ref="Q66" si="1911">AVERAGE(P63:P66)</f>
        <v>0.26775382023888605</v>
      </c>
      <c r="R66" s="100">
        <v>0.15409760613019552</v>
      </c>
      <c r="S66" s="101">
        <f t="shared" ref="S66" si="1912">AVERAGE(R63:R66)</f>
        <v>0.13647281867747937</v>
      </c>
      <c r="T66" s="100">
        <v>0.15083731815734083</v>
      </c>
      <c r="U66" s="101">
        <f t="shared" ref="U66" si="1913">AVERAGE(T63:T66)</f>
        <v>0.13938940406508801</v>
      </c>
      <c r="V66" s="100">
        <v>0.16148536957621218</v>
      </c>
      <c r="W66" s="101">
        <f t="shared" ref="W66" si="1914">AVERAGE(V63:V66)</f>
        <v>0.1102293406199259</v>
      </c>
      <c r="X66" s="100">
        <v>0.19317356611143674</v>
      </c>
      <c r="Y66" s="105">
        <f t="shared" ref="Y66" si="1915">AVERAGE(X63:X66)</f>
        <v>0.28603898297920261</v>
      </c>
      <c r="Z66" s="67">
        <v>7721.4724117203286</v>
      </c>
      <c r="AA66" s="72">
        <f t="shared" ref="AA66" si="1916">AVERAGE(Z63:Z66)</f>
        <v>7751.4023945694744</v>
      </c>
      <c r="AB66" s="67">
        <v>7342.0799024400412</v>
      </c>
      <c r="AC66" s="72">
        <f t="shared" ref="AC66" si="1917">AVERAGE(AB63:AB66)</f>
        <v>7387.3689349741835</v>
      </c>
      <c r="AD66" s="67">
        <v>8813.8860759493673</v>
      </c>
      <c r="AE66" s="72">
        <f t="shared" ref="AE66" si="1918">AVERAGE(AD63:AD66)</f>
        <v>8748.702350323596</v>
      </c>
      <c r="AF66" s="446">
        <v>2.2828820660156252E-3</v>
      </c>
      <c r="AG66" s="447">
        <f t="shared" ref="AG66" si="1919">AVERAGE(AF63:AF66)</f>
        <v>2.1919149799017072E-3</v>
      </c>
      <c r="AH66" s="102">
        <v>4.1317125344536603</v>
      </c>
      <c r="AI66" s="103">
        <f t="shared" ref="AI66" si="1920">AVERAGE(AH63:AH66)</f>
        <v>4.0754356630242512</v>
      </c>
      <c r="AJ66" s="102">
        <v>4.6581585095601588</v>
      </c>
      <c r="AK66" s="102">
        <f t="shared" ref="AK66" si="1921">AVERAGE(AJ63:AJ66)</f>
        <v>4.6215644303117882</v>
      </c>
      <c r="AL66" s="102">
        <v>2.6329113924050631</v>
      </c>
      <c r="AM66" s="102">
        <f t="shared" ref="AM66" si="1922">AVERAGE(AL63:AL66)</f>
        <v>2.6631619455457352</v>
      </c>
      <c r="AN66" s="451">
        <v>0</v>
      </c>
      <c r="AO66" s="452">
        <f t="shared" ref="AO66" si="1923">AVERAGE(AN63:AN66)</f>
        <v>0</v>
      </c>
      <c r="AP66" s="448">
        <v>0.4540222372468341</v>
      </c>
      <c r="AQ66" s="449">
        <f t="shared" ref="AQ66" si="1924">AVERAGE(AP63:AP66)</f>
        <v>0.43907866390165512</v>
      </c>
      <c r="AR66" s="448">
        <v>0.61359206849079651</v>
      </c>
      <c r="AS66" s="449">
        <f t="shared" ref="AS66" si="1925">AVERAGE(AR63:AR66)</f>
        <v>0.60781560621373165</v>
      </c>
      <c r="AT66" s="448">
        <v>0</v>
      </c>
      <c r="AU66" s="449">
        <f t="shared" ref="AU66" si="1926">AVERAGE(AT63:AT66)</f>
        <v>0</v>
      </c>
      <c r="AV66" s="448">
        <v>0</v>
      </c>
      <c r="AW66" s="450">
        <f t="shared" ref="AW66" si="1927">AVERAGE(AV63:AV66)</f>
        <v>0</v>
      </c>
      <c r="AX66" s="67">
        <v>5328.886344112706</v>
      </c>
      <c r="AY66" s="72">
        <f t="shared" ref="AY66" si="1928">AVERAGE(AX63:AX66)</f>
        <v>5407.5396568056813</v>
      </c>
      <c r="AZ66" s="67">
        <v>6113.6998679899079</v>
      </c>
      <c r="BA66" s="72">
        <f t="shared" ref="BA66" si="1929">AVERAGE(AZ63:AZ66)</f>
        <v>6406.822090559619</v>
      </c>
      <c r="BB66" s="67">
        <v>3078.9620253164558</v>
      </c>
      <c r="BC66" s="72">
        <f t="shared" ref="BC66" si="1930">AVERAGE(BB63:BB66)</f>
        <v>2806.9726829973351</v>
      </c>
      <c r="BD66" s="67">
        <v>7492.705078125</v>
      </c>
      <c r="BE66" s="81">
        <f t="shared" ref="BE66" si="1931">AVERAGE(BD63:BD66)</f>
        <v>6771.8254382903733</v>
      </c>
      <c r="BF66" s="100">
        <v>2.0424250923461056E-2</v>
      </c>
      <c r="BG66" s="101">
        <f t="shared" ref="BG66" si="1932">AVERAGE(BF63:BF66)</f>
        <v>2.4607112284177023E-2</v>
      </c>
      <c r="BH66" s="100">
        <v>2.5391310663668461E-2</v>
      </c>
      <c r="BI66" s="100">
        <f t="shared" ref="BI66" si="1933">AVERAGE(BH63:BH66)</f>
        <v>3.3359957603014211E-2</v>
      </c>
      <c r="BJ66" s="100">
        <v>6.3291139240506328E-3</v>
      </c>
      <c r="BK66" s="100">
        <f t="shared" ref="BK66" si="1934">AVERAGE(BJ63:BJ66)</f>
        <v>2.2350199953729715E-3</v>
      </c>
      <c r="BL66" s="100">
        <v>9.765625E-3</v>
      </c>
      <c r="BM66" s="105">
        <f t="shared" ref="BM66" si="1935">AVERAGE(BL63:BL66)</f>
        <v>1.31652847547687E-2</v>
      </c>
      <c r="BN66" s="102">
        <v>38.295081069099915</v>
      </c>
      <c r="BO66" s="103">
        <f t="shared" ref="BO66" si="1936">AVERAGE(BN63:BN66)</f>
        <v>39.451875487214977</v>
      </c>
      <c r="BP66" s="102">
        <v>39.524332078075545</v>
      </c>
      <c r="BQ66" s="103">
        <f t="shared" ref="BQ66" si="1937">AVERAGE(BP63:BP66)</f>
        <v>40.912986846402092</v>
      </c>
      <c r="BR66" s="102">
        <v>34.731012658227847</v>
      </c>
      <c r="BS66" s="103">
        <f t="shared" ref="BS66" si="1938">AVERAGE(BR63:BR66)</f>
        <v>35.655855781356941</v>
      </c>
      <c r="BT66" s="102">
        <v>31.875</v>
      </c>
      <c r="BU66" s="106">
        <f t="shared" ref="BU66" si="1939">AVERAGE(BT63:BT66)</f>
        <v>35.814375943079028</v>
      </c>
    </row>
    <row r="67" spans="1:73" x14ac:dyDescent="0.25">
      <c r="A67" s="104">
        <f t="shared" si="24"/>
        <v>45590</v>
      </c>
      <c r="B67" s="67">
        <v>40.40677323202133</v>
      </c>
      <c r="C67" s="72">
        <f t="shared" si="25"/>
        <v>39.921950329272043</v>
      </c>
      <c r="D67" s="67">
        <v>41.501086726358814</v>
      </c>
      <c r="E67" s="72">
        <f t="shared" si="25"/>
        <v>41.01515330108419</v>
      </c>
      <c r="F67" s="67">
        <v>36.843853820598007</v>
      </c>
      <c r="G67" s="72">
        <f t="shared" ref="G67" si="1940">AVERAGE(F64:F67)</f>
        <v>36.899780051550664</v>
      </c>
      <c r="H67" s="102">
        <v>35.309859154929576</v>
      </c>
      <c r="I67" s="106">
        <f t="shared" ref="I67" si="1941">AVERAGE(H64:H67)</f>
        <v>34.902355682753374</v>
      </c>
      <c r="J67" s="100">
        <v>7.5402044352379141E-2</v>
      </c>
      <c r="K67" s="101">
        <f t="shared" ref="K67" si="1942">AVERAGE(J64:J67)</f>
        <v>6.6199400061085753E-2</v>
      </c>
      <c r="L67" s="100">
        <v>7.812726401395606E-2</v>
      </c>
      <c r="M67" s="101">
        <f t="shared" ref="M67:O67" si="1943">AVERAGE(L64:L67)</f>
        <v>6.8322622340636296E-2</v>
      </c>
      <c r="N67" s="100">
        <v>6.6445182724252497E-2</v>
      </c>
      <c r="O67" s="101">
        <f t="shared" si="1943"/>
        <v>6.0586922509092089E-2</v>
      </c>
      <c r="P67" s="100">
        <v>0.14612676056338028</v>
      </c>
      <c r="Q67" s="105">
        <f t="shared" ref="Q67" si="1944">AVERAGE(P64:P67)</f>
        <v>0.19967766724247618</v>
      </c>
      <c r="R67" s="100">
        <v>0.15078720467831994</v>
      </c>
      <c r="S67" s="101">
        <f t="shared" ref="S67" si="1945">AVERAGE(R64:R67)</f>
        <v>0.14229972309783906</v>
      </c>
      <c r="T67" s="100">
        <v>0.14540575756979038</v>
      </c>
      <c r="U67" s="101">
        <f t="shared" ref="U67" si="1946">AVERAGE(T64:T67)</f>
        <v>0.1407703826079014</v>
      </c>
      <c r="V67" s="100">
        <v>0.16429337446722989</v>
      </c>
      <c r="W67" s="101">
        <f t="shared" ref="W67" si="1947">AVERAGE(V64:V67)</f>
        <v>0.14023114937615597</v>
      </c>
      <c r="X67" s="100">
        <v>0.20377531343971328</v>
      </c>
      <c r="Y67" s="105">
        <f t="shared" ref="Y67" si="1948">AVERAGE(X64:X67)</f>
        <v>0.2369694804803586</v>
      </c>
      <c r="Z67" s="67">
        <v>7734.4888010736813</v>
      </c>
      <c r="AA67" s="72">
        <f t="shared" ref="AA67" si="1949">AVERAGE(Z64:Z67)</f>
        <v>7763.0915094658176</v>
      </c>
      <c r="AB67" s="67">
        <v>7476.8722678790073</v>
      </c>
      <c r="AC67" s="72">
        <f t="shared" ref="AC67" si="1950">AVERAGE(AB64:AB67)</f>
        <v>7407.2097624567068</v>
      </c>
      <c r="AD67" s="67">
        <v>8609.5581395348836</v>
      </c>
      <c r="AE67" s="72">
        <f t="shared" ref="AE67" si="1951">AVERAGE(AD64:AD67)</f>
        <v>8746.1099487911306</v>
      </c>
      <c r="AF67" s="446">
        <v>2.2996856730633807E-3</v>
      </c>
      <c r="AG67" s="447">
        <f t="shared" ref="AG67" si="1952">AVERAGE(AF64:AF67)</f>
        <v>2.1537891210204928E-3</v>
      </c>
      <c r="AH67" s="102">
        <v>4.2165304107713011</v>
      </c>
      <c r="AI67" s="103">
        <f t="shared" ref="AI67" si="1953">AVERAGE(AH64:AH67)</f>
        <v>4.1165972214060984</v>
      </c>
      <c r="AJ67" s="102">
        <v>4.7023651623263563</v>
      </c>
      <c r="AK67" s="102">
        <f t="shared" ref="AK67" si="1954">AVERAGE(AJ64:AJ67)</f>
        <v>4.659356478384816</v>
      </c>
      <c r="AL67" s="102">
        <v>2.6478405315614619</v>
      </c>
      <c r="AM67" s="102">
        <f t="shared" ref="AM67" si="1955">AVERAGE(AL64:AL67)</f>
        <v>2.6582145639852337</v>
      </c>
      <c r="AN67" s="451">
        <v>0</v>
      </c>
      <c r="AO67" s="452">
        <f t="shared" ref="AO67" si="1956">AVERAGE(AN64:AN67)</f>
        <v>0</v>
      </c>
      <c r="AP67" s="448">
        <v>0.46235248000244727</v>
      </c>
      <c r="AQ67" s="449">
        <f t="shared" ref="AQ67" si="1957">AVERAGE(AP64:AP67)</f>
        <v>0.43903391107011297</v>
      </c>
      <c r="AR67" s="448">
        <v>0.60450963565764526</v>
      </c>
      <c r="AS67" s="449">
        <f t="shared" ref="AS67" si="1958">AVERAGE(AR64:AR67)</f>
        <v>0.60168610825849334</v>
      </c>
      <c r="AT67" s="448">
        <v>0</v>
      </c>
      <c r="AU67" s="449">
        <f t="shared" ref="AU67" si="1959">AVERAGE(AT64:AT67)</f>
        <v>0</v>
      </c>
      <c r="AV67" s="448">
        <v>0</v>
      </c>
      <c r="AW67" s="450">
        <f t="shared" ref="AW67" si="1960">AVERAGE(AV64:AV67)</f>
        <v>0</v>
      </c>
      <c r="AX67" s="67">
        <v>5613.4708773332968</v>
      </c>
      <c r="AY67" s="72">
        <f t="shared" ref="AY67" si="1961">AVERAGE(AX64:AX67)</f>
        <v>5442.2521892626119</v>
      </c>
      <c r="AZ67" s="67">
        <v>6575.9666848095321</v>
      </c>
      <c r="BA67" s="72">
        <f t="shared" ref="BA67" si="1962">AVERAGE(AZ64:AZ67)</f>
        <v>6452.30221097097</v>
      </c>
      <c r="BB67" s="67">
        <v>2466.5681063122925</v>
      </c>
      <c r="BC67" s="72">
        <f t="shared" ref="BC67" si="1963">AVERAGE(BB64:BB67)</f>
        <v>2706.6139870320553</v>
      </c>
      <c r="BD67" s="67">
        <v>6564.7869718309857</v>
      </c>
      <c r="BE67" s="81">
        <f t="shared" ref="BE67" si="1964">AVERAGE(BD64:BD67)</f>
        <v>6825.2312008559629</v>
      </c>
      <c r="BF67" s="100">
        <v>2.1614963520595037E-2</v>
      </c>
      <c r="BG67" s="101">
        <f t="shared" ref="BG67" si="1965">AVERAGE(BF64:BF67)</f>
        <v>2.3974331288230979E-2</v>
      </c>
      <c r="BH67" s="100">
        <v>2.8260457650477171E-2</v>
      </c>
      <c r="BI67" s="100">
        <f t="shared" ref="BI67" si="1966">AVERAGE(BH64:BH67)</f>
        <v>3.2241451954221637E-2</v>
      </c>
      <c r="BJ67" s="100">
        <v>0</v>
      </c>
      <c r="BK67" s="100">
        <f t="shared" ref="BK67" si="1967">AVERAGE(BJ64:BJ67)</f>
        <v>2.2350199953729715E-3</v>
      </c>
      <c r="BL67" s="100">
        <v>3.5211267605633804E-3</v>
      </c>
      <c r="BM67" s="105">
        <f t="shared" ref="BM67" si="1968">AVERAGE(BL64:BL67)</f>
        <v>1.0123997817458565E-2</v>
      </c>
      <c r="BN67" s="102">
        <v>39.59034897293872</v>
      </c>
      <c r="BO67" s="103">
        <f t="shared" ref="BO67" si="1969">AVERAGE(BN64:BN67)</f>
        <v>39.329747864491601</v>
      </c>
      <c r="BP67" s="102">
        <v>41.431536240717733</v>
      </c>
      <c r="BQ67" s="103">
        <f t="shared" ref="BQ67" si="1970">AVERAGE(BP64:BP67)</f>
        <v>40.83341162453312</v>
      </c>
      <c r="BR67" s="102">
        <v>33.634551495016609</v>
      </c>
      <c r="BS67" s="103">
        <f t="shared" ref="BS67" si="1971">AVERAGE(BR64:BR67)</f>
        <v>35.196719088637103</v>
      </c>
      <c r="BT67" s="102">
        <v>31.5</v>
      </c>
      <c r="BU67" s="106">
        <f t="shared" ref="BU67" si="1972">AVERAGE(BT64:BT67)</f>
        <v>33.631140648961384</v>
      </c>
    </row>
    <row r="68" spans="1:73" x14ac:dyDescent="0.25">
      <c r="A68" s="104">
        <f t="shared" si="24"/>
        <v>45597</v>
      </c>
      <c r="B68" s="67">
        <v>40.452118307375606</v>
      </c>
      <c r="C68" s="72">
        <f t="shared" si="25"/>
        <v>40.085754601775648</v>
      </c>
      <c r="D68" s="67">
        <v>41.337254076810709</v>
      </c>
      <c r="E68" s="72">
        <f t="shared" si="25"/>
        <v>41.094041613552264</v>
      </c>
      <c r="F68" s="67">
        <v>37.147482014388487</v>
      </c>
      <c r="G68" s="72">
        <f t="shared" ref="G68" si="1973">AVERAGE(F65:F68)</f>
        <v>37.015632278385382</v>
      </c>
      <c r="H68" s="102">
        <v>36.581395348837212</v>
      </c>
      <c r="I68" s="106">
        <f t="shared" ref="I68" si="1974">AVERAGE(H65:H68)</f>
        <v>36.10573463288614</v>
      </c>
      <c r="J68" s="100">
        <v>7.436515289380205E-2</v>
      </c>
      <c r="K68" s="101">
        <f t="shared" ref="K68" si="1975">AVERAGE(J65:J68)</f>
        <v>6.9650482760959337E-2</v>
      </c>
      <c r="L68" s="100">
        <v>8.7538137823089168E-2</v>
      </c>
      <c r="M68" s="101">
        <f t="shared" ref="M68:O68" si="1976">AVERAGE(L65:L68)</f>
        <v>7.532900229545679E-2</v>
      </c>
      <c r="N68" s="100">
        <v>2.5179856115107913E-2</v>
      </c>
      <c r="O68" s="101">
        <f t="shared" si="1976"/>
        <v>5.1216090193221556E-2</v>
      </c>
      <c r="P68" s="100">
        <v>0.11295681063122924</v>
      </c>
      <c r="Q68" s="105">
        <f t="shared" ref="Q68" si="1977">AVERAGE(P65:P68)</f>
        <v>0.13898964279865236</v>
      </c>
      <c r="R68" s="100">
        <v>0.14007479449516155</v>
      </c>
      <c r="S68" s="101">
        <f t="shared" ref="S68" si="1978">AVERAGE(R65:R68)</f>
        <v>0.14402755829442329</v>
      </c>
      <c r="T68" s="100">
        <v>0.15552493257804845</v>
      </c>
      <c r="U68" s="101">
        <f t="shared" ref="U68" si="1979">AVERAGE(T65:T68)</f>
        <v>0.14902980704191801</v>
      </c>
      <c r="V68" s="100">
        <v>8.255230253903606E-2</v>
      </c>
      <c r="W68" s="101">
        <f t="shared" ref="W68" si="1980">AVERAGE(V65:V68)</f>
        <v>0.12622215528389508</v>
      </c>
      <c r="X68" s="100">
        <v>0.12699863716101073</v>
      </c>
      <c r="Y68" s="105">
        <f t="shared" ref="Y68" si="1981">AVERAGE(X65:X68)</f>
        <v>0.18057806222477124</v>
      </c>
      <c r="Z68" s="67">
        <v>7676.9629501322843</v>
      </c>
      <c r="AA68" s="72">
        <f t="shared" ref="AA68" si="1982">AVERAGE(Z65:Z68)</f>
        <v>7743.8246670381814</v>
      </c>
      <c r="AB68" s="67">
        <v>7507.8867411985684</v>
      </c>
      <c r="AC68" s="72">
        <f t="shared" ref="AC68" si="1983">AVERAGE(AB65:AB68)</f>
        <v>7424.3519540491252</v>
      </c>
      <c r="AD68" s="67">
        <v>8347.1151079136689</v>
      </c>
      <c r="AE68" s="72">
        <f t="shared" ref="AE68" si="1984">AVERAGE(AD65:AD68)</f>
        <v>8677.4709712003569</v>
      </c>
      <c r="AF68" s="446">
        <v>2.2041255215946845E-3</v>
      </c>
      <c r="AG68" s="447">
        <f t="shared" ref="AG68" si="1985">AVERAGE(AF65:AF68)</f>
        <v>2.1695208160364783E-3</v>
      </c>
      <c r="AH68" s="102">
        <v>4.4775665052182463</v>
      </c>
      <c r="AI68" s="103">
        <f t="shared" ref="AI68" si="1986">AVERAGE(AH65:AH68)</f>
        <v>4.2408479925447109</v>
      </c>
      <c r="AJ68" s="102">
        <v>4.8910520778509703</v>
      </c>
      <c r="AK68" s="102">
        <f t="shared" ref="AK68" si="1987">AVERAGE(AJ65:AJ68)</f>
        <v>4.7641849324573524</v>
      </c>
      <c r="AL68" s="102">
        <v>2.949640287769784</v>
      </c>
      <c r="AM68" s="102">
        <f t="shared" ref="AM68" si="1988">AVERAGE(AL65:AL68)</f>
        <v>2.7030658891913872</v>
      </c>
      <c r="AN68" s="451">
        <v>0</v>
      </c>
      <c r="AO68" s="452">
        <f t="shared" ref="AO68" si="1989">AVERAGE(AN65:AN68)</f>
        <v>0</v>
      </c>
      <c r="AP68" s="448">
        <v>0.50052855226603943</v>
      </c>
      <c r="AQ68" s="449">
        <f t="shared" ref="AQ68" si="1990">AVERAGE(AP65:AP68)</f>
        <v>0.45871330595680998</v>
      </c>
      <c r="AR68" s="448">
        <v>0.63475013152134296</v>
      </c>
      <c r="AS68" s="449">
        <f t="shared" ref="AS68" si="1991">AVERAGE(AR65:AR68)</f>
        <v>0.61284179355394008</v>
      </c>
      <c r="AT68" s="448">
        <v>0</v>
      </c>
      <c r="AU68" s="449">
        <f t="shared" ref="AU68" si="1992">AVERAGE(AT65:AT68)</f>
        <v>0</v>
      </c>
      <c r="AV68" s="448">
        <v>0</v>
      </c>
      <c r="AW68" s="450">
        <f t="shared" ref="AW68" si="1993">AVERAGE(AV65:AV68)</f>
        <v>0</v>
      </c>
      <c r="AX68" s="67">
        <v>5892.5703020544161</v>
      </c>
      <c r="AY68" s="72">
        <f t="shared" ref="AY68" si="1994">AVERAGE(AX65:AX68)</f>
        <v>5588.6509039615848</v>
      </c>
      <c r="AZ68" s="67">
        <v>6773.6578116480941</v>
      </c>
      <c r="BA68" s="72">
        <f t="shared" ref="BA68" si="1995">AVERAGE(AZ65:AZ68)</f>
        <v>6578.7893152176275</v>
      </c>
      <c r="BB68" s="67">
        <v>2587.1942446043167</v>
      </c>
      <c r="BC68" s="72">
        <f t="shared" ref="BC68" si="1996">AVERAGE(BB65:BB68)</f>
        <v>2636.7578484442311</v>
      </c>
      <c r="BD68" s="67">
        <v>7019.2940199335544</v>
      </c>
      <c r="BE68" s="81">
        <f t="shared" ref="BE68" si="1997">AVERAGE(BD65:BD68)</f>
        <v>6997.7229931668289</v>
      </c>
      <c r="BF68" s="100">
        <v>2.8594018158223194E-2</v>
      </c>
      <c r="BG68" s="101">
        <f t="shared" ref="BG68" si="1998">AVERAGE(BF65:BF68)</f>
        <v>2.5647239374131943E-2</v>
      </c>
      <c r="BH68" s="100">
        <v>3.6254602840619349E-2</v>
      </c>
      <c r="BI68" s="100">
        <f t="shared" ref="BI68" si="1999">AVERAGE(BH65:BH68)</f>
        <v>3.3915985164650303E-2</v>
      </c>
      <c r="BJ68" s="100">
        <v>0</v>
      </c>
      <c r="BK68" s="100">
        <f t="shared" ref="BK68" si="2000">AVERAGE(BJ65:BJ68)</f>
        <v>1.5822784810126582E-3</v>
      </c>
      <c r="BL68" s="100">
        <v>1.4950166112956811E-2</v>
      </c>
      <c r="BM68" s="105">
        <f t="shared" ref="BM68" si="2001">AVERAGE(BL65:BL68)</f>
        <v>1.0097423912824491E-2</v>
      </c>
      <c r="BN68" s="102">
        <v>40.518681972696356</v>
      </c>
      <c r="BO68" s="103">
        <f t="shared" ref="BO68" si="2002">AVERAGE(BN65:BN68)</f>
        <v>39.382305854792818</v>
      </c>
      <c r="BP68" s="102">
        <v>41.973064176627013</v>
      </c>
      <c r="BQ68" s="103">
        <f t="shared" ref="BQ68" si="2003">AVERAGE(BP65:BP68)</f>
        <v>40.866757351004694</v>
      </c>
      <c r="BR68" s="102">
        <v>35.136690647482013</v>
      </c>
      <c r="BS68" s="103">
        <f t="shared" ref="BS68" si="2004">AVERAGE(BR65:BR68)</f>
        <v>34.859481828836593</v>
      </c>
      <c r="BT68" s="102">
        <v>30.26578073089701</v>
      </c>
      <c r="BU68" s="106">
        <f t="shared" ref="BU68" si="2005">AVERAGE(BT65:BT68)</f>
        <v>31.620264627168694</v>
      </c>
    </row>
    <row r="69" spans="1:73" x14ac:dyDescent="0.25">
      <c r="A69" s="104">
        <f t="shared" si="24"/>
        <v>45604</v>
      </c>
      <c r="B69" s="67">
        <v>39.850811018680773</v>
      </c>
      <c r="C69" s="72">
        <f t="shared" si="25"/>
        <v>40.037027861351618</v>
      </c>
      <c r="D69" s="67">
        <v>41.370381194939611</v>
      </c>
      <c r="E69" s="72">
        <f t="shared" si="25"/>
        <v>41.144678713963039</v>
      </c>
      <c r="F69" s="67">
        <v>36.167613636363633</v>
      </c>
      <c r="G69" s="72">
        <f t="shared" ref="G69" si="2006">AVERAGE(F66:F69)</f>
        <v>36.716161418470442</v>
      </c>
      <c r="H69" s="102">
        <v>36.383297644539617</v>
      </c>
      <c r="I69" s="106">
        <f t="shared" ref="I69" si="2007">AVERAGE(H66:H69)</f>
        <v>36.311802099576603</v>
      </c>
      <c r="J69" s="100">
        <v>6.872658233867239E-2</v>
      </c>
      <c r="K69" s="101">
        <f t="shared" ref="K69" si="2008">AVERAGE(J66:J69)</f>
        <v>7.1379792569742515E-2</v>
      </c>
      <c r="L69" s="100">
        <v>6.8954885455201523E-2</v>
      </c>
      <c r="M69" s="101">
        <f t="shared" ref="M69:O69" si="2009">AVERAGE(L66:L69)</f>
        <v>7.5481733002006307E-2</v>
      </c>
      <c r="N69" s="100">
        <v>6.8181818181818177E-2</v>
      </c>
      <c r="O69" s="101">
        <f t="shared" si="2009"/>
        <v>5.6565638305927562E-2</v>
      </c>
      <c r="P69" s="100">
        <v>0.17558886509635974</v>
      </c>
      <c r="Q69" s="105">
        <f t="shared" ref="Q69" si="2010">AVERAGE(P66:P69)</f>
        <v>0.14382435907274232</v>
      </c>
      <c r="R69" s="100">
        <v>0.13405929535298156</v>
      </c>
      <c r="S69" s="101">
        <f t="shared" ref="S69" si="2011">AVERAGE(R66:R69)</f>
        <v>0.14475472516416465</v>
      </c>
      <c r="T69" s="100">
        <v>0.12397735768212138</v>
      </c>
      <c r="U69" s="101">
        <f t="shared" ref="U69" si="2012">AVERAGE(T66:T69)</f>
        <v>0.14393634149682527</v>
      </c>
      <c r="V69" s="100">
        <v>0.15415073671888826</v>
      </c>
      <c r="W69" s="101">
        <f t="shared" ref="W69" si="2013">AVERAGE(V66:V69)</f>
        <v>0.14062044582534161</v>
      </c>
      <c r="X69" s="100">
        <v>0.23910874953689076</v>
      </c>
      <c r="Y69" s="105">
        <f t="shared" ref="Y69" si="2014">AVERAGE(X66:X69)</f>
        <v>0.19076406656226289</v>
      </c>
      <c r="Z69" s="67">
        <v>7845.5003434912587</v>
      </c>
      <c r="AA69" s="72">
        <f t="shared" ref="AA69" si="2015">AVERAGE(Z66:Z69)</f>
        <v>7744.606126604388</v>
      </c>
      <c r="AB69" s="67">
        <v>7484.0308707183331</v>
      </c>
      <c r="AC69" s="72">
        <f t="shared" ref="AC69" si="2016">AVERAGE(AB66:AB69)</f>
        <v>7452.7174455589875</v>
      </c>
      <c r="AD69" s="67">
        <v>8739.923295454546</v>
      </c>
      <c r="AE69" s="72">
        <f t="shared" ref="AE69" si="2017">AVERAGE(AD66:AD69)</f>
        <v>8627.6206547131169</v>
      </c>
      <c r="AF69" s="446">
        <v>1.7703841738758025E-3</v>
      </c>
      <c r="AG69" s="447">
        <f t="shared" ref="AG69" si="2018">AVERAGE(AF66:AF69)</f>
        <v>2.1392693586373733E-3</v>
      </c>
      <c r="AH69" s="102">
        <v>4.1407807630010591</v>
      </c>
      <c r="AI69" s="103">
        <f t="shared" ref="AI69" si="2019">AVERAGE(AH66:AH69)</f>
        <v>4.2416475533610658</v>
      </c>
      <c r="AJ69" s="102">
        <v>4.7655726595659091</v>
      </c>
      <c r="AK69" s="102">
        <f t="shared" ref="AK69" si="2020">AVERAGE(AJ66:AJ69)</f>
        <v>4.7542871023258488</v>
      </c>
      <c r="AL69" s="102">
        <v>2.6363636363636362</v>
      </c>
      <c r="AM69" s="102">
        <f t="shared" ref="AM69" si="2021">AVERAGE(AL66:AL69)</f>
        <v>2.7166889620249863</v>
      </c>
      <c r="AN69" s="451">
        <v>0</v>
      </c>
      <c r="AO69" s="452">
        <f t="shared" ref="AO69" si="2022">AVERAGE(AN66:AN69)</f>
        <v>0</v>
      </c>
      <c r="AP69" s="448">
        <v>0.45485034303968769</v>
      </c>
      <c r="AQ69" s="449">
        <f t="shared" ref="AQ69" si="2023">AVERAGE(AP66:AP69)</f>
        <v>0.46793840313875212</v>
      </c>
      <c r="AR69" s="448">
        <v>0.64297941630613165</v>
      </c>
      <c r="AS69" s="449">
        <f t="shared" ref="AS69" si="2024">AVERAGE(AR66:AR69)</f>
        <v>0.62395781299397912</v>
      </c>
      <c r="AT69" s="448">
        <v>0</v>
      </c>
      <c r="AU69" s="449">
        <f t="shared" ref="AU69" si="2025">AVERAGE(AT66:AT69)</f>
        <v>0</v>
      </c>
      <c r="AV69" s="448">
        <v>0</v>
      </c>
      <c r="AW69" s="450">
        <f t="shared" ref="AW69" si="2026">AVERAGE(AV66:AV69)</f>
        <v>0</v>
      </c>
      <c r="AX69" s="67">
        <v>5415.0852276126097</v>
      </c>
      <c r="AY69" s="72">
        <f t="shared" ref="AY69" si="2027">AVERAGE(AX66:AX69)</f>
        <v>5562.5031877782576</v>
      </c>
      <c r="AZ69" s="67">
        <v>6612.5952280809724</v>
      </c>
      <c r="BA69" s="72">
        <f t="shared" ref="BA69" si="2028">AVERAGE(AZ66:AZ69)</f>
        <v>6518.9798981321273</v>
      </c>
      <c r="BB69" s="67">
        <v>2510.911931818182</v>
      </c>
      <c r="BC69" s="72">
        <f t="shared" ref="BC69" si="2029">AVERAGE(BB66:BB69)</f>
        <v>2660.9090770128114</v>
      </c>
      <c r="BD69" s="67">
        <v>7072.6488222698072</v>
      </c>
      <c r="BE69" s="81">
        <f t="shared" ref="BE69" si="2030">AVERAGE(BD66:BD69)</f>
        <v>7037.3587230398361</v>
      </c>
      <c r="BF69" s="100">
        <v>2.2192982053548013E-2</v>
      </c>
      <c r="BG69" s="101">
        <f t="shared" ref="BG69" si="2031">AVERAGE(BF66:BF69)</f>
        <v>2.3206553663956825E-2</v>
      </c>
      <c r="BH69" s="100">
        <v>3.1368531264134816E-2</v>
      </c>
      <c r="BI69" s="100">
        <f t="shared" ref="BI69" si="2032">AVERAGE(BH66:BH69)</f>
        <v>3.0318725604724948E-2</v>
      </c>
      <c r="BJ69" s="100">
        <v>0</v>
      </c>
      <c r="BK69" s="100">
        <f t="shared" ref="BK69" si="2033">AVERAGE(BJ66:BJ69)</f>
        <v>1.5822784810126582E-3</v>
      </c>
      <c r="BL69" s="100">
        <v>4.2826552462526769E-3</v>
      </c>
      <c r="BM69" s="105">
        <f t="shared" ref="BM69" si="2034">AVERAGE(BL66:BL69)</f>
        <v>8.1298932799432171E-3</v>
      </c>
      <c r="BN69" s="102">
        <v>40.405977455685004</v>
      </c>
      <c r="BO69" s="103">
        <f t="shared" ref="BO69" si="2035">AVERAGE(BN66:BN69)</f>
        <v>39.702522367604999</v>
      </c>
      <c r="BP69" s="102">
        <v>42.904638637235486</v>
      </c>
      <c r="BQ69" s="103">
        <f t="shared" ref="BQ69" si="2036">AVERAGE(BP66:BP69)</f>
        <v>41.458392783163944</v>
      </c>
      <c r="BR69" s="102">
        <v>34.377840909090907</v>
      </c>
      <c r="BS69" s="103">
        <f t="shared" ref="BS69" si="2037">AVERAGE(BR66:BR69)</f>
        <v>34.470023927454349</v>
      </c>
      <c r="BT69" s="102">
        <v>30.659528907922912</v>
      </c>
      <c r="BU69" s="106">
        <f t="shared" ref="BU69" si="2038">AVERAGE(BT66:BT69)</f>
        <v>31.075077409704981</v>
      </c>
    </row>
    <row r="70" spans="1:73" x14ac:dyDescent="0.25">
      <c r="A70" s="104">
        <f t="shared" si="24"/>
        <v>45611</v>
      </c>
      <c r="B70" s="67">
        <v>39.810209915939254</v>
      </c>
      <c r="C70" s="72">
        <f t="shared" si="25"/>
        <v>40.129978118504241</v>
      </c>
      <c r="D70" s="67">
        <v>40.721420307074574</v>
      </c>
      <c r="E70" s="72">
        <f t="shared" si="25"/>
        <v>41.23253557629593</v>
      </c>
      <c r="F70" s="67">
        <v>37.709762532981529</v>
      </c>
      <c r="G70" s="72">
        <f t="shared" ref="G70" si="2039">AVERAGE(F67:F70)</f>
        <v>36.967178001082914</v>
      </c>
      <c r="H70" s="102">
        <v>35.370370370370374</v>
      </c>
      <c r="I70" s="106">
        <f t="shared" ref="I70" si="2040">AVERAGE(H67:H70)</f>
        <v>35.911230629669198</v>
      </c>
      <c r="J70" s="100">
        <v>6.0040089492687895E-2</v>
      </c>
      <c r="K70" s="101">
        <f t="shared" ref="K70" si="2041">AVERAGE(J67:J70)</f>
        <v>6.963346726938538E-2</v>
      </c>
      <c r="L70" s="100">
        <v>6.31289283592332E-2</v>
      </c>
      <c r="M70" s="101">
        <f t="shared" ref="M70:O70" si="2042">AVERAGE(L67:L70)</f>
        <v>7.4437303912869984E-2</v>
      </c>
      <c r="N70" s="100">
        <v>5.2770448548812667E-2</v>
      </c>
      <c r="O70" s="101">
        <f t="shared" si="2042"/>
        <v>5.3144326392497811E-2</v>
      </c>
      <c r="P70" s="100">
        <v>0.13580246913580246</v>
      </c>
      <c r="Q70" s="105">
        <f t="shared" ref="Q70" si="2043">AVERAGE(P67:P70)</f>
        <v>0.14261872635669293</v>
      </c>
      <c r="R70" s="100">
        <v>0.11788941671415505</v>
      </c>
      <c r="S70" s="101">
        <f t="shared" ref="S70" si="2044">AVERAGE(R67:R70)</f>
        <v>0.13570267781015452</v>
      </c>
      <c r="T70" s="100">
        <v>0.11073181593466445</v>
      </c>
      <c r="U70" s="101">
        <f t="shared" ref="U70" si="2045">AVERAGE(T67:T70)</f>
        <v>0.13390996594115614</v>
      </c>
      <c r="V70" s="100">
        <v>0.13327446562556769</v>
      </c>
      <c r="W70" s="101">
        <f t="shared" ref="W70" si="2046">AVERAGE(V67:V70)</f>
        <v>0.13356771983768048</v>
      </c>
      <c r="X70" s="100">
        <v>0.16826049397047829</v>
      </c>
      <c r="Y70" s="105">
        <f t="shared" ref="Y70" si="2047">AVERAGE(X67:X70)</f>
        <v>0.18453579852702326</v>
      </c>
      <c r="Z70" s="67">
        <v>7859.059467545123</v>
      </c>
      <c r="AA70" s="72">
        <f t="shared" ref="AA70" si="2048">AVERAGE(Z67:Z70)</f>
        <v>7779.0028905605868</v>
      </c>
      <c r="AB70" s="67">
        <v>7501.318765437939</v>
      </c>
      <c r="AC70" s="72">
        <f t="shared" ref="AC70" si="2049">AVERAGE(AB67:AB70)</f>
        <v>7492.5271613084624</v>
      </c>
      <c r="AD70" s="67">
        <v>8707.0712401055407</v>
      </c>
      <c r="AE70" s="72">
        <f t="shared" ref="AE70" si="2050">AVERAGE(AD67:AD70)</f>
        <v>8600.9169457521602</v>
      </c>
      <c r="AF70" s="446">
        <v>2.0860345411522633E-3</v>
      </c>
      <c r="AG70" s="447">
        <f t="shared" ref="AG70" si="2051">AVERAGE(AF67:AF70)</f>
        <v>2.0900574774215331E-3</v>
      </c>
      <c r="AH70" s="102">
        <v>4.221749035644895</v>
      </c>
      <c r="AI70" s="103">
        <f t="shared" ref="AI70" si="2052">AVERAGE(AH67:AH70)</f>
        <v>4.2641566786588756</v>
      </c>
      <c r="AJ70" s="102">
        <v>4.9103661778038896</v>
      </c>
      <c r="AK70" s="102">
        <f t="shared" ref="AK70" si="2053">AVERAGE(AJ67:AJ70)</f>
        <v>4.8173390193867816</v>
      </c>
      <c r="AL70" s="102">
        <v>2.6411609498680737</v>
      </c>
      <c r="AM70" s="102">
        <f t="shared" ref="AM70" si="2054">AVERAGE(AL67:AL70)</f>
        <v>2.7187513513907389</v>
      </c>
      <c r="AN70" s="451">
        <v>0</v>
      </c>
      <c r="AO70" s="452">
        <f t="shared" ref="AO70" si="2055">AVERAGE(AN67:AN70)</f>
        <v>0</v>
      </c>
      <c r="AP70" s="448">
        <v>0.44299715709600707</v>
      </c>
      <c r="AQ70" s="449">
        <f t="shared" ref="AQ70" si="2056">AVERAGE(AP67:AP70)</f>
        <v>0.46518213310104539</v>
      </c>
      <c r="AR70" s="448">
        <v>0.63514181181185658</v>
      </c>
      <c r="AS70" s="449">
        <f t="shared" ref="AS70" si="2057">AVERAGE(AR67:AR70)</f>
        <v>0.62934524882424414</v>
      </c>
      <c r="AT70" s="448">
        <v>0</v>
      </c>
      <c r="AU70" s="449">
        <f t="shared" ref="AU70" si="2058">AVERAGE(AT67:AT70)</f>
        <v>0</v>
      </c>
      <c r="AV70" s="448">
        <v>0</v>
      </c>
      <c r="AW70" s="450">
        <f t="shared" ref="AW70" si="2059">AVERAGE(AV67:AV70)</f>
        <v>0</v>
      </c>
      <c r="AX70" s="67">
        <v>5376.9088007874279</v>
      </c>
      <c r="AY70" s="72">
        <f t="shared" ref="AY70" si="2060">AVERAGE(AX67:AX70)</f>
        <v>5574.5088019469376</v>
      </c>
      <c r="AZ70" s="67">
        <v>6576.1824072089967</v>
      </c>
      <c r="BA70" s="72">
        <f t="shared" ref="BA70" si="2061">AVERAGE(AZ67:AZ70)</f>
        <v>6634.6005329368982</v>
      </c>
      <c r="BB70" s="67">
        <v>2599.5593667546173</v>
      </c>
      <c r="BC70" s="72">
        <f t="shared" ref="BC70" si="2062">AVERAGE(BB67:BB70)</f>
        <v>2541.058412372352</v>
      </c>
      <c r="BD70" s="67">
        <v>7312.8950617283954</v>
      </c>
      <c r="BE70" s="81">
        <f t="shared" ref="BE70" si="2063">AVERAGE(BD67:BD70)</f>
        <v>6992.4062189406859</v>
      </c>
      <c r="BF70" s="100">
        <v>2.3686324852360833E-2</v>
      </c>
      <c r="BG70" s="101">
        <f t="shared" ref="BG70" si="2064">AVERAGE(BF67:BF70)</f>
        <v>2.4022072146181767E-2</v>
      </c>
      <c r="BH70" s="100">
        <v>3.3956659057478321E-2</v>
      </c>
      <c r="BI70" s="100">
        <f t="shared" ref="BI70" si="2065">AVERAGE(BH67:BH70)</f>
        <v>3.2460062703177417E-2</v>
      </c>
      <c r="BJ70" s="100">
        <v>0</v>
      </c>
      <c r="BK70" s="100">
        <f t="shared" ref="BK70" si="2066">AVERAGE(BJ67:BJ70)</f>
        <v>0</v>
      </c>
      <c r="BL70" s="100">
        <v>1.8518518518518517E-2</v>
      </c>
      <c r="BM70" s="105">
        <f t="shared" ref="BM70" si="2067">AVERAGE(BL67:BL70)</f>
        <v>1.0318116659572846E-2</v>
      </c>
      <c r="BN70" s="102">
        <v>39.714242320602395</v>
      </c>
      <c r="BO70" s="103">
        <f t="shared" ref="BO70" si="2068">AVERAGE(BN67:BN70)</f>
        <v>40.057312680480621</v>
      </c>
      <c r="BP70" s="102">
        <v>42.68162856876377</v>
      </c>
      <c r="BQ70" s="103">
        <f t="shared" ref="BQ70" si="2069">AVERAGE(BP67:BP70)</f>
        <v>42.247716905836</v>
      </c>
      <c r="BR70" s="102">
        <v>32.886543535620049</v>
      </c>
      <c r="BS70" s="103">
        <f t="shared" ref="BS70" si="2070">AVERAGE(BR67:BR70)</f>
        <v>34.008906646802394</v>
      </c>
      <c r="BT70" s="102">
        <v>27.97119341563786</v>
      </c>
      <c r="BU70" s="106">
        <f t="shared" ref="BU70" si="2071">AVERAGE(BT67:BT70)</f>
        <v>30.099125763614445</v>
      </c>
    </row>
    <row r="71" spans="1:73" x14ac:dyDescent="0.25">
      <c r="A71" s="104">
        <f t="shared" ref="A71:A109" si="2072">A70+7</f>
        <v>45618</v>
      </c>
      <c r="B71" s="67">
        <v>39.69134144049363</v>
      </c>
      <c r="C71" s="72">
        <f t="shared" si="25"/>
        <v>39.951120170622318</v>
      </c>
      <c r="D71" s="67">
        <v>40.555178706568945</v>
      </c>
      <c r="E71" s="72">
        <f t="shared" si="25"/>
        <v>40.996058571348456</v>
      </c>
      <c r="F71" s="67">
        <v>37.32233502538071</v>
      </c>
      <c r="G71" s="72">
        <f t="shared" ref="G71" si="2073">AVERAGE(F68:F71)</f>
        <v>37.086798302278588</v>
      </c>
      <c r="H71" s="102">
        <v>35.91081593927894</v>
      </c>
      <c r="I71" s="106">
        <f t="shared" ref="I71" si="2074">AVERAGE(H68:H71)</f>
        <v>36.061469825756532</v>
      </c>
      <c r="J71" s="100">
        <v>7.139272655428669E-2</v>
      </c>
      <c r="K71" s="101">
        <f t="shared" ref="K71" si="2075">AVERAGE(J68:J71)</f>
        <v>6.8631137819862256E-2</v>
      </c>
      <c r="L71" s="100">
        <v>7.8923989278307932E-2</v>
      </c>
      <c r="M71" s="101">
        <f t="shared" ref="M71:O71" si="2076">AVERAGE(L68:L71)</f>
        <v>7.4636485228957952E-2</v>
      </c>
      <c r="N71" s="100">
        <v>5.0761421319796954E-2</v>
      </c>
      <c r="O71" s="101">
        <f t="shared" si="2076"/>
        <v>4.9223386041383932E-2</v>
      </c>
      <c r="P71" s="100">
        <v>0.1252371916508539</v>
      </c>
      <c r="Q71" s="105">
        <f t="shared" ref="Q71" si="2077">AVERAGE(P68:P71)</f>
        <v>0.13739633412856134</v>
      </c>
      <c r="R71" s="100">
        <v>0.1304137296596885</v>
      </c>
      <c r="S71" s="101">
        <f t="shared" ref="S71" si="2078">AVERAGE(R68:R71)</f>
        <v>0.13060930905549667</v>
      </c>
      <c r="T71" s="100">
        <v>0.13673993097690573</v>
      </c>
      <c r="U71" s="101">
        <f t="shared" ref="U71" si="2079">AVERAGE(T68:T71)</f>
        <v>0.13174350929293499</v>
      </c>
      <c r="V71" s="100">
        <v>0.11159439822056548</v>
      </c>
      <c r="W71" s="101">
        <f t="shared" ref="W71" si="2080">AVERAGE(V68:V71)</f>
        <v>0.12039297577601438</v>
      </c>
      <c r="X71" s="100">
        <v>0.14798280810721567</v>
      </c>
      <c r="Y71" s="105">
        <f t="shared" ref="Y71" si="2081">AVERAGE(X68:X71)</f>
        <v>0.17058767219389886</v>
      </c>
      <c r="Z71" s="67">
        <v>7789.8692771463066</v>
      </c>
      <c r="AA71" s="72">
        <f t="shared" ref="AA71" si="2082">AVERAGE(Z68:Z71)</f>
        <v>7792.8480095787427</v>
      </c>
      <c r="AB71" s="67">
        <v>7456.1642667848428</v>
      </c>
      <c r="AC71" s="72">
        <f t="shared" ref="AC71" si="2083">AVERAGE(AB68:AB71)</f>
        <v>7487.3501610349213</v>
      </c>
      <c r="AD71" s="67">
        <v>8729.4390862944165</v>
      </c>
      <c r="AE71" s="72">
        <f t="shared" ref="AE71" si="2084">AVERAGE(AD68:AD71)</f>
        <v>8630.8871824420421</v>
      </c>
      <c r="AF71" s="446">
        <v>2.186820377609108E-3</v>
      </c>
      <c r="AG71" s="447">
        <f t="shared" ref="AG71" si="2085">AVERAGE(AF68:AF71)</f>
        <v>2.0618411535579645E-3</v>
      </c>
      <c r="AH71" s="102">
        <v>4.2853695723139609</v>
      </c>
      <c r="AI71" s="103">
        <f t="shared" ref="AI71" si="2086">AVERAGE(AH68:AH71)</f>
        <v>4.2813664690445403</v>
      </c>
      <c r="AJ71" s="102">
        <v>4.8880606648119587</v>
      </c>
      <c r="AK71" s="102">
        <f t="shared" ref="AK71" si="2087">AVERAGE(AJ68:AJ71)</f>
        <v>4.8637628950081826</v>
      </c>
      <c r="AL71" s="102">
        <v>2.6421319796954315</v>
      </c>
      <c r="AM71" s="102">
        <f t="shared" ref="AM71" si="2088">AVERAGE(AL68:AL71)</f>
        <v>2.7173242134242312</v>
      </c>
      <c r="AN71" s="451">
        <v>0</v>
      </c>
      <c r="AO71" s="452">
        <f t="shared" ref="AO71" si="2089">AVERAGE(AN68:AN71)</f>
        <v>0</v>
      </c>
      <c r="AP71" s="448">
        <v>0.45489906013360182</v>
      </c>
      <c r="AQ71" s="449">
        <f t="shared" ref="AQ71" si="2090">AVERAGE(AP68:AP71)</f>
        <v>0.46331877813383404</v>
      </c>
      <c r="AR71" s="448">
        <v>0.62096388408532377</v>
      </c>
      <c r="AS71" s="449">
        <f t="shared" ref="AS71" si="2091">AVERAGE(AR68:AR71)</f>
        <v>0.63345881093116374</v>
      </c>
      <c r="AT71" s="448">
        <v>0</v>
      </c>
      <c r="AU71" s="449">
        <f t="shared" ref="AU71" si="2092">AVERAGE(AT68:AT71)</f>
        <v>0</v>
      </c>
      <c r="AV71" s="448">
        <v>0</v>
      </c>
      <c r="AW71" s="450">
        <f t="shared" ref="AW71" si="2093">AVERAGE(AV68:AV71)</f>
        <v>0</v>
      </c>
      <c r="AX71" s="67">
        <v>5777.2712595689491</v>
      </c>
      <c r="AY71" s="72">
        <f t="shared" ref="AY71" si="2094">AVERAGE(AX68:AX71)</f>
        <v>5615.4588975058505</v>
      </c>
      <c r="AZ71" s="67">
        <v>6944.0232681768393</v>
      </c>
      <c r="BA71" s="72">
        <f t="shared" ref="BA71" si="2095">AVERAGE(AZ68:AZ71)</f>
        <v>6726.6146787787256</v>
      </c>
      <c r="BB71" s="67">
        <v>2567.6954314720811</v>
      </c>
      <c r="BC71" s="72">
        <f t="shared" ref="BC71" si="2096">AVERAGE(BB68:BB71)</f>
        <v>2566.3402436622991</v>
      </c>
      <c r="BD71" s="67">
        <v>6816.6299810246683</v>
      </c>
      <c r="BE71" s="81">
        <f t="shared" ref="BE71" si="2097">AVERAGE(BD68:BD71)</f>
        <v>7055.3669712391065</v>
      </c>
      <c r="BF71" s="100">
        <v>2.8916061412896897E-2</v>
      </c>
      <c r="BG71" s="101">
        <f t="shared" ref="BG71" si="2098">AVERAGE(BF68:BF71)</f>
        <v>2.5847346619257236E-2</v>
      </c>
      <c r="BH71" s="100">
        <v>3.9461994639153959E-2</v>
      </c>
      <c r="BI71" s="100">
        <f t="shared" ref="BI71" si="2099">AVERAGE(BH68:BH71)</f>
        <v>3.5260446950346608E-2</v>
      </c>
      <c r="BJ71" s="100">
        <v>0</v>
      </c>
      <c r="BK71" s="100">
        <f t="shared" ref="BK71" si="2100">AVERAGE(BJ68:BJ71)</f>
        <v>0</v>
      </c>
      <c r="BL71" s="100">
        <v>3.7950664136622392E-3</v>
      </c>
      <c r="BM71" s="105">
        <f t="shared" ref="BM71" si="2101">AVERAGE(BL68:BL71)</f>
        <v>1.0386601572847562E-2</v>
      </c>
      <c r="BN71" s="102">
        <v>41.136357717434421</v>
      </c>
      <c r="BO71" s="103">
        <f t="shared" ref="BO71" si="2102">AVERAGE(BN68:BN71)</f>
        <v>40.443814866604541</v>
      </c>
      <c r="BP71" s="102">
        <v>43.759788300874163</v>
      </c>
      <c r="BQ71" s="103">
        <f t="shared" ref="BQ71" si="2103">AVERAGE(BP68:BP71)</f>
        <v>42.829779920875112</v>
      </c>
      <c r="BR71" s="102">
        <v>33.967005076142129</v>
      </c>
      <c r="BS71" s="103">
        <f t="shared" ref="BS71" si="2104">AVERAGE(BR68:BR71)</f>
        <v>34.092020042083774</v>
      </c>
      <c r="BT71" s="102">
        <v>30.510436432637572</v>
      </c>
      <c r="BU71" s="106">
        <f t="shared" ref="BU71" si="2105">AVERAGE(BT68:BT71)</f>
        <v>29.851734871773839</v>
      </c>
    </row>
    <row r="72" spans="1:73" x14ac:dyDescent="0.25">
      <c r="A72" s="104">
        <f t="shared" si="2072"/>
        <v>45625</v>
      </c>
      <c r="B72" s="67">
        <v>39.63908108299259</v>
      </c>
      <c r="C72" s="72">
        <f t="shared" si="25"/>
        <v>39.747860864526558</v>
      </c>
      <c r="D72" s="67">
        <v>40.390896511580081</v>
      </c>
      <c r="E72" s="72">
        <f t="shared" si="25"/>
        <v>40.759469180040803</v>
      </c>
      <c r="F72" s="67">
        <v>37.287323943661974</v>
      </c>
      <c r="G72" s="72">
        <f t="shared" ref="G72" si="2106">AVERAGE(F69:F72)</f>
        <v>37.121758784596963</v>
      </c>
      <c r="H72" s="102">
        <v>36.451550387596896</v>
      </c>
      <c r="I72" s="106">
        <f t="shared" ref="I72" si="2107">AVERAGE(H69:H72)</f>
        <v>36.029008585446462</v>
      </c>
      <c r="J72" s="100">
        <v>6.1512025900794735E-2</v>
      </c>
      <c r="K72" s="101">
        <f t="shared" ref="K72" si="2108">AVERAGE(J69:J72)</f>
        <v>6.5417856071610422E-2</v>
      </c>
      <c r="L72" s="100">
        <v>7.3971393123755766E-2</v>
      </c>
      <c r="M72" s="101">
        <f t="shared" ref="M72:O72" si="2109">AVERAGE(L69:L72)</f>
        <v>7.1244799054124605E-2</v>
      </c>
      <c r="N72" s="100">
        <v>2.2535211267605635E-2</v>
      </c>
      <c r="O72" s="101">
        <f t="shared" si="2109"/>
        <v>4.8562224829508359E-2</v>
      </c>
      <c r="P72" s="100">
        <v>0.12015503875968993</v>
      </c>
      <c r="Q72" s="105">
        <f t="shared" ref="Q72" si="2110">AVERAGE(P69:P72)</f>
        <v>0.13919589116067652</v>
      </c>
      <c r="R72" s="100">
        <v>0.11375055363752275</v>
      </c>
      <c r="S72" s="101">
        <f t="shared" ref="S72" si="2111">AVERAGE(R69:R72)</f>
        <v>0.12402824884108696</v>
      </c>
      <c r="T72" s="100">
        <v>0.13037385253004563</v>
      </c>
      <c r="U72" s="101">
        <f t="shared" ref="U72" si="2112">AVERAGE(T69:T72)</f>
        <v>0.12545573928093429</v>
      </c>
      <c r="V72" s="100">
        <v>5.0532388688124527E-2</v>
      </c>
      <c r="W72" s="101">
        <f t="shared" ref="W72" si="2113">AVERAGE(V69:V72)</f>
        <v>0.1123879973132865</v>
      </c>
      <c r="X72" s="100">
        <v>0.1781242538252113</v>
      </c>
      <c r="Y72" s="105">
        <f t="shared" ref="Y72" si="2114">AVERAGE(X69:X72)</f>
        <v>0.18336907635994898</v>
      </c>
      <c r="Z72" s="67">
        <v>7690.516360530708</v>
      </c>
      <c r="AA72" s="72">
        <f t="shared" ref="AA72" si="2115">AVERAGE(Z69:Z72)</f>
        <v>7796.2363621783497</v>
      </c>
      <c r="AB72" s="67">
        <v>7335.8609194743203</v>
      </c>
      <c r="AC72" s="72">
        <f t="shared" ref="AC72" si="2116">AVERAGE(AB69:AB72)</f>
        <v>7444.3437056038583</v>
      </c>
      <c r="AD72" s="67">
        <v>8823.557746478873</v>
      </c>
      <c r="AE72" s="72">
        <f t="shared" ref="AE72" si="2117">AVERAGE(AD69:AD72)</f>
        <v>8749.9978420833431</v>
      </c>
      <c r="AF72" s="446">
        <v>2.0900808843023256E-3</v>
      </c>
      <c r="AG72" s="447">
        <f t="shared" ref="AG72" si="2118">AVERAGE(AF69:AF72)</f>
        <v>2.0333299942348749E-3</v>
      </c>
      <c r="AH72" s="102">
        <v>4.2061567319980293</v>
      </c>
      <c r="AI72" s="103">
        <f t="shared" ref="AI72" si="2119">AVERAGE(AH69:AH72)</f>
        <v>4.2135140257394861</v>
      </c>
      <c r="AJ72" s="102">
        <v>4.6803567596643738</v>
      </c>
      <c r="AK72" s="102">
        <f t="shared" ref="AK72" si="2120">AVERAGE(AJ69:AJ72)</f>
        <v>4.811089065461533</v>
      </c>
      <c r="AL72" s="102">
        <v>2.7352112676056337</v>
      </c>
      <c r="AM72" s="102">
        <f t="shared" ref="AM72" si="2121">AVERAGE(AL69:AL72)</f>
        <v>2.6637169583831937</v>
      </c>
      <c r="AN72" s="451">
        <v>0</v>
      </c>
      <c r="AO72" s="452">
        <f t="shared" ref="AO72" si="2122">AVERAGE(AN69:AN72)</f>
        <v>0</v>
      </c>
      <c r="AP72" s="448">
        <v>0.51806174024735974</v>
      </c>
      <c r="AQ72" s="449">
        <f t="shared" ref="AQ72" si="2123">AVERAGE(AP69:AP72)</f>
        <v>0.46770207512916406</v>
      </c>
      <c r="AR72" s="448">
        <v>0.68413795825025636</v>
      </c>
      <c r="AS72" s="449">
        <f t="shared" ref="AS72" si="2124">AVERAGE(AR69:AR72)</f>
        <v>0.64580576761339203</v>
      </c>
      <c r="AT72" s="448">
        <v>0</v>
      </c>
      <c r="AU72" s="449">
        <f t="shared" ref="AU72" si="2125">AVERAGE(AT69:AT72)</f>
        <v>0</v>
      </c>
      <c r="AV72" s="448">
        <v>0</v>
      </c>
      <c r="AW72" s="450">
        <f t="shared" ref="AW72" si="2126">AVERAGE(AV69:AV72)</f>
        <v>0</v>
      </c>
      <c r="AX72" s="67">
        <v>5597.9254818337349</v>
      </c>
      <c r="AY72" s="72">
        <f t="shared" ref="AY72" si="2127">AVERAGE(AX69:AX72)</f>
        <v>5541.7976924506802</v>
      </c>
      <c r="AZ72" s="67">
        <v>6549.8231864216577</v>
      </c>
      <c r="BA72" s="72">
        <f t="shared" ref="BA72" si="2128">AVERAGE(AZ69:AZ72)</f>
        <v>6670.6560224721161</v>
      </c>
      <c r="BB72" s="67">
        <v>2618.301408450704</v>
      </c>
      <c r="BC72" s="72">
        <f t="shared" ref="BC72" si="2129">AVERAGE(BB69:BB72)</f>
        <v>2574.117034623896</v>
      </c>
      <c r="BD72" s="67">
        <v>6881.7364341085267</v>
      </c>
      <c r="BE72" s="81">
        <f t="shared" ref="BE72" si="2130">AVERAGE(BD69:BD72)</f>
        <v>7020.9775747828489</v>
      </c>
      <c r="BF72" s="100">
        <v>2.4416172603928619E-2</v>
      </c>
      <c r="BG72" s="101">
        <f t="shared" ref="BG72" si="2131">AVERAGE(BF69:BF72)</f>
        <v>2.4802885230683587E-2</v>
      </c>
      <c r="BH72" s="100">
        <v>3.2242549213561449E-2</v>
      </c>
      <c r="BI72" s="100">
        <f t="shared" ref="BI72" si="2132">AVERAGE(BH69:BH72)</f>
        <v>3.4257433543582134E-2</v>
      </c>
      <c r="BJ72" s="100">
        <v>0</v>
      </c>
      <c r="BK72" s="100">
        <f t="shared" ref="BK72" si="2133">AVERAGE(BJ69:BJ72)</f>
        <v>0</v>
      </c>
      <c r="BL72" s="100">
        <v>9.6899224806201549E-3</v>
      </c>
      <c r="BM72" s="105">
        <f t="shared" ref="BM72" si="2134">AVERAGE(BL69:BL72)</f>
        <v>9.0715406647633966E-3</v>
      </c>
      <c r="BN72" s="102">
        <v>41.051950405469519</v>
      </c>
      <c r="BO72" s="103">
        <f t="shared" ref="BO72" si="2135">AVERAGE(BN69:BN72)</f>
        <v>40.577131974797837</v>
      </c>
      <c r="BP72" s="102">
        <v>43.936486716482115</v>
      </c>
      <c r="BQ72" s="103">
        <f t="shared" ref="BQ72" si="2136">AVERAGE(BP69:BP72)</f>
        <v>43.320635555838884</v>
      </c>
      <c r="BR72" s="102">
        <v>32.050704225352113</v>
      </c>
      <c r="BS72" s="103">
        <f t="shared" ref="BS72" si="2137">AVERAGE(BR69:BR72)</f>
        <v>33.320523436551298</v>
      </c>
      <c r="BT72" s="102">
        <v>29.589147286821706</v>
      </c>
      <c r="BU72" s="106">
        <f t="shared" ref="BU72" si="2138">AVERAGE(BT69:BT72)</f>
        <v>29.682576510755013</v>
      </c>
    </row>
    <row r="73" spans="1:73" x14ac:dyDescent="0.25">
      <c r="A73" s="104">
        <f t="shared" si="2072"/>
        <v>45632</v>
      </c>
      <c r="B73" s="67">
        <v>39.10833275263461</v>
      </c>
      <c r="C73" s="72">
        <f t="shared" ref="C73:E109" si="2139">AVERAGE(B70:B73)</f>
        <v>39.562241298015024</v>
      </c>
      <c r="D73" s="67">
        <v>40.182110053776455</v>
      </c>
      <c r="E73" s="72">
        <f t="shared" si="2139"/>
        <v>40.462401394750017</v>
      </c>
      <c r="F73" s="67">
        <v>35.63185378590078</v>
      </c>
      <c r="G73" s="72">
        <f t="shared" ref="G73" si="2140">AVERAGE(F70:F73)</f>
        <v>36.98781882198125</v>
      </c>
      <c r="H73" s="102">
        <v>35.815693430656935</v>
      </c>
      <c r="I73" s="106">
        <f t="shared" ref="I73" si="2141">AVERAGE(H70:H73)</f>
        <v>35.887107531975786</v>
      </c>
      <c r="J73" s="100">
        <v>6.5506854245563198E-2</v>
      </c>
      <c r="K73" s="101">
        <f t="shared" ref="K73" si="2142">AVERAGE(J70:J73)</f>
        <v>6.4612924048333131E-2</v>
      </c>
      <c r="L73" s="100">
        <v>7.1094036290731979E-2</v>
      </c>
      <c r="M73" s="101">
        <f t="shared" ref="M73:O73" si="2143">AVERAGE(L70:L73)</f>
        <v>7.1779586763007219E-2</v>
      </c>
      <c r="N73" s="100">
        <v>4.960835509138381E-2</v>
      </c>
      <c r="O73" s="101">
        <f t="shared" si="2143"/>
        <v>4.3918859056899767E-2</v>
      </c>
      <c r="P73" s="100">
        <v>0.11313868613138686</v>
      </c>
      <c r="Q73" s="105">
        <f t="shared" ref="Q73" si="2144">AVERAGE(P70:P73)</f>
        <v>0.12358334641943328</v>
      </c>
      <c r="R73" s="100">
        <v>0.11457851181404037</v>
      </c>
      <c r="S73" s="101">
        <f t="shared" ref="S73" si="2145">AVERAGE(R70:R73)</f>
        <v>0.11915805295635166</v>
      </c>
      <c r="T73" s="100">
        <v>0.11487358640502443</v>
      </c>
      <c r="U73" s="101">
        <f t="shared" ref="U73" si="2146">AVERAGE(T70:T73)</f>
        <v>0.12317979646166007</v>
      </c>
      <c r="V73" s="100">
        <v>0.11284006749767447</v>
      </c>
      <c r="W73" s="101">
        <f t="shared" ref="W73" si="2147">AVERAGE(V70:V73)</f>
        <v>0.10206033000798304</v>
      </c>
      <c r="X73" s="100">
        <v>0.15350070190783424</v>
      </c>
      <c r="Y73" s="105">
        <f t="shared" ref="Y73" si="2148">AVERAGE(X70:X73)</f>
        <v>0.16196706445268488</v>
      </c>
      <c r="Z73" s="67">
        <v>7644.9731143245763</v>
      </c>
      <c r="AA73" s="72">
        <f t="shared" ref="AA73" si="2149">AVERAGE(Z70:Z73)</f>
        <v>7746.1045548866787</v>
      </c>
      <c r="AB73" s="67">
        <v>7297.5250192111671</v>
      </c>
      <c r="AC73" s="72">
        <f t="shared" ref="AC73" si="2150">AVERAGE(AB70:AB73)</f>
        <v>7397.717242727068</v>
      </c>
      <c r="AD73" s="67">
        <v>8771.9268929503924</v>
      </c>
      <c r="AE73" s="72">
        <f t="shared" ref="AE73" si="2151">AVERAGE(AD70:AD73)</f>
        <v>8757.9987414573043</v>
      </c>
      <c r="AF73" s="446">
        <v>1.9380353640510949E-3</v>
      </c>
      <c r="AG73" s="447">
        <f t="shared" ref="AG73" si="2152">AVERAGE(AF70:AF73)</f>
        <v>2.0752427917786979E-3</v>
      </c>
      <c r="AH73" s="102">
        <v>4.3193759061329224</v>
      </c>
      <c r="AI73" s="103">
        <f t="shared" ref="AI73" si="2153">AVERAGE(AH70:AH73)</f>
        <v>4.2581628115224515</v>
      </c>
      <c r="AJ73" s="102">
        <v>4.8093717122723385</v>
      </c>
      <c r="AK73" s="102">
        <f t="shared" ref="AK73" si="2154">AVERAGE(AJ70:AJ73)</f>
        <v>4.8220388286381404</v>
      </c>
      <c r="AL73" s="102">
        <v>2.7754569190600522</v>
      </c>
      <c r="AM73" s="102">
        <f t="shared" ref="AM73" si="2155">AVERAGE(AL70:AL73)</f>
        <v>2.6984902790572978</v>
      </c>
      <c r="AN73" s="451">
        <v>0</v>
      </c>
      <c r="AO73" s="452">
        <f t="shared" ref="AO73" si="2156">AVERAGE(AN70:AN73)</f>
        <v>0</v>
      </c>
      <c r="AP73" s="448">
        <v>0.50864278311430666</v>
      </c>
      <c r="AQ73" s="449">
        <f t="shared" ref="AQ73" si="2157">AVERAGE(AP70:AP73)</f>
        <v>0.48115018514781882</v>
      </c>
      <c r="AR73" s="448">
        <v>0.67985105503287202</v>
      </c>
      <c r="AS73" s="449">
        <f t="shared" ref="AS73" si="2158">AVERAGE(AR70:AR73)</f>
        <v>0.65502367729507727</v>
      </c>
      <c r="AT73" s="448">
        <v>0</v>
      </c>
      <c r="AU73" s="449">
        <f t="shared" ref="AU73" si="2159">AVERAGE(AT70:AT73)</f>
        <v>0</v>
      </c>
      <c r="AV73" s="448">
        <v>0</v>
      </c>
      <c r="AW73" s="450">
        <f t="shared" ref="AW73" si="2160">AVERAGE(AV70:AV73)</f>
        <v>0</v>
      </c>
      <c r="AX73" s="67">
        <v>6137.9198804566022</v>
      </c>
      <c r="AY73" s="72">
        <f t="shared" ref="AY73" si="2161">AVERAGE(AX70:AX73)</f>
        <v>5722.5063556616788</v>
      </c>
      <c r="AZ73" s="67">
        <v>6988.5226810097665</v>
      </c>
      <c r="BA73" s="72">
        <f t="shared" ref="BA73" si="2162">AVERAGE(AZ70:AZ73)</f>
        <v>6764.6378857043146</v>
      </c>
      <c r="BB73" s="67">
        <v>2559.0417754569189</v>
      </c>
      <c r="BC73" s="72">
        <f t="shared" ref="BC73" si="2163">AVERAGE(BB70:BB73)</f>
        <v>2586.1494955335802</v>
      </c>
      <c r="BD73" s="67">
        <v>7652.7645985401459</v>
      </c>
      <c r="BE73" s="81">
        <f t="shared" ref="BE73" si="2164">AVERAGE(BD70:BD73)</f>
        <v>7166.0065188504341</v>
      </c>
      <c r="BF73" s="100">
        <v>3.0686538854365116E-2</v>
      </c>
      <c r="BG73" s="101">
        <f t="shared" ref="BG73" si="2165">AVERAGE(BF70:BF73)</f>
        <v>2.6926274430887867E-2</v>
      </c>
      <c r="BH73" s="100">
        <v>3.840652520843215E-2</v>
      </c>
      <c r="BI73" s="100">
        <f t="shared" ref="BI73" si="2166">AVERAGE(BH70:BH73)</f>
        <v>3.6016932029656473E-2</v>
      </c>
      <c r="BJ73" s="100">
        <v>0</v>
      </c>
      <c r="BK73" s="100">
        <f t="shared" ref="BK73" si="2167">AVERAGE(BJ70:BJ73)</f>
        <v>0</v>
      </c>
      <c r="BL73" s="100">
        <v>2.3722627737226276E-2</v>
      </c>
      <c r="BM73" s="105">
        <f t="shared" ref="BM73" si="2168">AVERAGE(BL70:BL73)</f>
        <v>1.3931533787506797E-2</v>
      </c>
      <c r="BN73" s="102">
        <v>41.826525323493982</v>
      </c>
      <c r="BO73" s="103">
        <f t="shared" ref="BO73" si="2169">AVERAGE(BN70:BN73)</f>
        <v>40.932268941750081</v>
      </c>
      <c r="BP73" s="102">
        <v>44.195500916093067</v>
      </c>
      <c r="BQ73" s="103">
        <f t="shared" ref="BQ73" si="2170">AVERAGE(BP70:BP73)</f>
        <v>43.643351125553281</v>
      </c>
      <c r="BR73" s="102">
        <v>34.762402088772845</v>
      </c>
      <c r="BS73" s="103">
        <f t="shared" ref="BS73" si="2171">AVERAGE(BR70:BR73)</f>
        <v>33.416663731471786</v>
      </c>
      <c r="BT73" s="102">
        <v>34.257299270072991</v>
      </c>
      <c r="BU73" s="106">
        <f t="shared" ref="BU73" si="2172">AVERAGE(BT70:BT73)</f>
        <v>30.582019101292531</v>
      </c>
    </row>
    <row r="74" spans="1:73" x14ac:dyDescent="0.25">
      <c r="A74" s="104">
        <f t="shared" si="2072"/>
        <v>45639</v>
      </c>
      <c r="B74" s="67">
        <v>39.271264514116936</v>
      </c>
      <c r="C74" s="72">
        <f t="shared" si="2139"/>
        <v>39.427504947559441</v>
      </c>
      <c r="D74" s="67">
        <v>40.266726634117397</v>
      </c>
      <c r="E74" s="72">
        <f t="shared" si="2139"/>
        <v>40.348727976510716</v>
      </c>
      <c r="F74" s="67">
        <v>36.347701149425291</v>
      </c>
      <c r="G74" s="72">
        <f t="shared" ref="G74" si="2173">AVERAGE(F71:F74)</f>
        <v>36.647303476092191</v>
      </c>
      <c r="H74" s="102">
        <v>35.329718004338396</v>
      </c>
      <c r="I74" s="106">
        <f t="shared" ref="I74" si="2174">AVERAGE(H71:H74)</f>
        <v>35.876944440467796</v>
      </c>
      <c r="J74" s="100">
        <v>7.1032899618931639E-2</v>
      </c>
      <c r="K74" s="101">
        <f t="shared" ref="K74" si="2175">AVERAGE(J71:J74)</f>
        <v>6.7361126579894071E-2</v>
      </c>
      <c r="L74" s="100">
        <v>7.8578771524224364E-2</v>
      </c>
      <c r="M74" s="101">
        <f t="shared" ref="M74:O74" si="2176">AVERAGE(L71:L74)</f>
        <v>7.5642047554255007E-2</v>
      </c>
      <c r="N74" s="100">
        <v>4.8850574712643681E-2</v>
      </c>
      <c r="O74" s="101">
        <f t="shared" si="2176"/>
        <v>4.2938890597857521E-2</v>
      </c>
      <c r="P74" s="100">
        <v>0.16702819956616052</v>
      </c>
      <c r="Q74" s="105">
        <f t="shared" ref="Q74" si="2177">AVERAGE(P71:P74)</f>
        <v>0.13138977902702281</v>
      </c>
      <c r="R74" s="100">
        <v>0.11814930903335245</v>
      </c>
      <c r="S74" s="101">
        <f t="shared" ref="S74" si="2178">AVERAGE(R71:R74)</f>
        <v>0.11922302603615102</v>
      </c>
      <c r="T74" s="100">
        <v>0.12117631679100328</v>
      </c>
      <c r="U74" s="101">
        <f t="shared" ref="U74" si="2179">AVERAGE(T71:T74)</f>
        <v>0.12579092167574477</v>
      </c>
      <c r="V74" s="100">
        <v>0.10640506219125972</v>
      </c>
      <c r="W74" s="101">
        <f t="shared" ref="W74" si="2180">AVERAGE(V71:V74)</f>
        <v>9.5342979149406051E-2</v>
      </c>
      <c r="X74" s="100">
        <v>0.18528875652143331</v>
      </c>
      <c r="Y74" s="105">
        <f t="shared" ref="Y74" si="2181">AVERAGE(X71:X74)</f>
        <v>0.16622413009042364</v>
      </c>
      <c r="Z74" s="67">
        <v>7631.0501532613789</v>
      </c>
      <c r="AA74" s="72">
        <f t="shared" ref="AA74" si="2182">AVERAGE(Z71:Z74)</f>
        <v>7689.102226315742</v>
      </c>
      <c r="AB74" s="67">
        <v>7298.0184774696727</v>
      </c>
      <c r="AC74" s="72">
        <f t="shared" ref="AC74" si="2183">AVERAGE(AB71:AB74)</f>
        <v>7346.8921707350009</v>
      </c>
      <c r="AD74" s="67">
        <v>8627.0086206896558</v>
      </c>
      <c r="AE74" s="72">
        <f t="shared" ref="AE74" si="2184">AVERAGE(AD71:AD74)</f>
        <v>8737.9830866033335</v>
      </c>
      <c r="AF74" s="446">
        <v>1.6413841305856834E-3</v>
      </c>
      <c r="AG74" s="447">
        <f t="shared" ref="AG74" si="2185">AVERAGE(AF71:AF74)</f>
        <v>1.9640801891370528E-3</v>
      </c>
      <c r="AH74" s="102">
        <v>4.3019379620022482</v>
      </c>
      <c r="AI74" s="103">
        <f t="shared" ref="AI74" si="2186">AVERAGE(AH71:AH74)</f>
        <v>4.2782100431117902</v>
      </c>
      <c r="AJ74" s="102">
        <v>4.8113541934354505</v>
      </c>
      <c r="AK74" s="102">
        <f t="shared" ref="AK74" si="2187">AVERAGE(AJ71:AJ74)</f>
        <v>4.7972858325460308</v>
      </c>
      <c r="AL74" s="102">
        <v>2.8132183908045976</v>
      </c>
      <c r="AM74" s="102">
        <f t="shared" ref="AM74" si="2188">AVERAGE(AL71:AL74)</f>
        <v>2.7415046392914286</v>
      </c>
      <c r="AN74" s="451">
        <v>0</v>
      </c>
      <c r="AO74" s="452">
        <f t="shared" ref="AO74" si="2189">AVERAGE(AN71:AN74)</f>
        <v>0</v>
      </c>
      <c r="AP74" s="448">
        <v>0.49421743686072289</v>
      </c>
      <c r="AQ74" s="449">
        <f t="shared" ref="AQ74" si="2190">AVERAGE(AP71:AP74)</f>
        <v>0.49395525508899779</v>
      </c>
      <c r="AR74" s="448">
        <v>0.66264028099833427</v>
      </c>
      <c r="AS74" s="449">
        <f t="shared" ref="AS74" si="2191">AVERAGE(AR71:AR74)</f>
        <v>0.66189829459169658</v>
      </c>
      <c r="AT74" s="448">
        <v>0</v>
      </c>
      <c r="AU74" s="449">
        <f t="shared" ref="AU74" si="2192">AVERAGE(AT71:AT74)</f>
        <v>0</v>
      </c>
      <c r="AV74" s="448">
        <v>0</v>
      </c>
      <c r="AW74" s="450">
        <f t="shared" ref="AW74" si="2193">AVERAGE(AV71:AV74)</f>
        <v>0</v>
      </c>
      <c r="AX74" s="67">
        <v>5539.4196009143243</v>
      </c>
      <c r="AY74" s="72">
        <f t="shared" ref="AY74" si="2194">AVERAGE(AX71:AX74)</f>
        <v>5763.1340556934019</v>
      </c>
      <c r="AZ74" s="67">
        <v>6511.6963719605255</v>
      </c>
      <c r="BA74" s="72">
        <f t="shared" ref="BA74" si="2195">AVERAGE(AZ71:AZ74)</f>
        <v>6748.5163768921975</v>
      </c>
      <c r="BB74" s="67">
        <v>2681.1839080459772</v>
      </c>
      <c r="BC74" s="72">
        <f t="shared" ref="BC74" si="2196">AVERAGE(BB71:BB74)</f>
        <v>2606.5556308564205</v>
      </c>
      <c r="BD74" s="67">
        <v>6044.9219088937098</v>
      </c>
      <c r="BE74" s="81">
        <f t="shared" ref="BE74" si="2197">AVERAGE(BD71:BD74)</f>
        <v>6849.0132306417627</v>
      </c>
      <c r="BF74" s="100">
        <v>2.1677670227772852E-2</v>
      </c>
      <c r="BG74" s="101">
        <f t="shared" ref="BG74" si="2198">AVERAGE(BF71:BF74)</f>
        <v>2.6424110774740873E-2</v>
      </c>
      <c r="BH74" s="100">
        <v>2.9062794483110249E-2</v>
      </c>
      <c r="BI74" s="100">
        <f t="shared" ref="BI74" si="2199">AVERAGE(BH71:BH74)</f>
        <v>3.4793465886064454E-2</v>
      </c>
      <c r="BJ74" s="100">
        <v>0</v>
      </c>
      <c r="BK74" s="100">
        <f t="shared" ref="BK74" si="2200">AVERAGE(BJ71:BJ74)</f>
        <v>0</v>
      </c>
      <c r="BL74" s="100">
        <v>1.3015184381778741E-2</v>
      </c>
      <c r="BM74" s="105">
        <f t="shared" ref="BM74" si="2201">AVERAGE(BL71:BL74)</f>
        <v>1.2555700253321853E-2</v>
      </c>
      <c r="BN74" s="102">
        <v>42.643833211796426</v>
      </c>
      <c r="BO74" s="103">
        <f t="shared" ref="BO74" si="2202">AVERAGE(BN71:BN74)</f>
        <v>41.664666664548591</v>
      </c>
      <c r="BP74" s="102">
        <v>45.714303306761778</v>
      </c>
      <c r="BQ74" s="103">
        <f t="shared" ref="BQ74" si="2203">AVERAGE(BP71:BP74)</f>
        <v>44.401519810052775</v>
      </c>
      <c r="BR74" s="102">
        <v>33.643678160919542</v>
      </c>
      <c r="BS74" s="103">
        <f t="shared" ref="BS74" si="2204">AVERAGE(BR71:BR74)</f>
        <v>33.605947387796661</v>
      </c>
      <c r="BT74" s="102">
        <v>30.479392624728849</v>
      </c>
      <c r="BU74" s="106">
        <f t="shared" ref="BU74" si="2205">AVERAGE(BT71:BT74)</f>
        <v>31.209068903565278</v>
      </c>
    </row>
    <row r="75" spans="1:73" x14ac:dyDescent="0.25">
      <c r="A75" s="104">
        <f t="shared" si="2072"/>
        <v>45646</v>
      </c>
      <c r="B75" s="67">
        <v>38.635490450434936</v>
      </c>
      <c r="C75" s="72">
        <f t="shared" si="2139"/>
        <v>39.163542200044766</v>
      </c>
      <c r="D75" s="67">
        <v>39.503239056570678</v>
      </c>
      <c r="E75" s="72">
        <f t="shared" si="2139"/>
        <v>40.085743064011155</v>
      </c>
      <c r="F75" s="67">
        <v>36.349869451697131</v>
      </c>
      <c r="G75" s="72">
        <f t="shared" ref="G75" si="2206">AVERAGE(F72:F75)</f>
        <v>36.404187082671299</v>
      </c>
      <c r="H75" s="102">
        <v>35.953617810760669</v>
      </c>
      <c r="I75" s="106">
        <f t="shared" ref="I75" si="2207">AVERAGE(H72:H75)</f>
        <v>35.887644908338224</v>
      </c>
      <c r="J75" s="100">
        <v>7.2470149745187715E-2</v>
      </c>
      <c r="K75" s="101">
        <f t="shared" ref="K75" si="2208">AVERAGE(J72:J75)</f>
        <v>6.7630482377619316E-2</v>
      </c>
      <c r="L75" s="100">
        <v>8.0244485956876443E-2</v>
      </c>
      <c r="M75" s="101">
        <f t="shared" ref="M75:O75" si="2209">AVERAGE(L72:L75)</f>
        <v>7.5972171723897142E-2</v>
      </c>
      <c r="N75" s="100">
        <v>5.2219321148825062E-2</v>
      </c>
      <c r="O75" s="101">
        <f t="shared" si="2209"/>
        <v>4.3303365555114548E-2</v>
      </c>
      <c r="P75" s="100">
        <v>0.15584415584415584</v>
      </c>
      <c r="Q75" s="105">
        <f t="shared" ref="Q75" si="2210">AVERAGE(P72:P75)</f>
        <v>0.13904152007534831</v>
      </c>
      <c r="R75" s="100">
        <v>0.11432221993145993</v>
      </c>
      <c r="S75" s="101">
        <f t="shared" ref="S75" si="2211">AVERAGE(R72:R75)</f>
        <v>0.11520014860409387</v>
      </c>
      <c r="T75" s="100">
        <v>0.11156252642486347</v>
      </c>
      <c r="U75" s="101">
        <f t="shared" ref="U75" si="2212">AVERAGE(T72:T75)</f>
        <v>0.1194965705377342</v>
      </c>
      <c r="V75" s="100">
        <v>0.11997430999669731</v>
      </c>
      <c r="W75" s="101">
        <f t="shared" ref="W75" si="2213">AVERAGE(V72:V75)</f>
        <v>9.7437957093438998E-2</v>
      </c>
      <c r="X75" s="100">
        <v>0.15489277099191515</v>
      </c>
      <c r="Y75" s="105">
        <f t="shared" ref="Y75" si="2214">AVERAGE(X72:X75)</f>
        <v>0.16795162081159848</v>
      </c>
      <c r="Z75" s="67">
        <v>7702.4826675143504</v>
      </c>
      <c r="AA75" s="72">
        <f t="shared" ref="AA75" si="2215">AVERAGE(Z72:Z75)</f>
        <v>7667.2555739077525</v>
      </c>
      <c r="AB75" s="67">
        <v>7437.4970668283659</v>
      </c>
      <c r="AC75" s="72">
        <f t="shared" ref="AC75" si="2216">AVERAGE(AB72:AB75)</f>
        <v>7342.2253707458822</v>
      </c>
      <c r="AD75" s="67">
        <v>8425.8485639686678</v>
      </c>
      <c r="AE75" s="72">
        <f t="shared" ref="AE75" si="2217">AVERAGE(AD72:AD75)</f>
        <v>8662.0854560218977</v>
      </c>
      <c r="AF75" s="446">
        <v>2.7039333820037107E-3</v>
      </c>
      <c r="AG75" s="447">
        <f t="shared" ref="AG75" si="2218">AVERAGE(AF72:AF75)</f>
        <v>2.0933584402357034E-3</v>
      </c>
      <c r="AH75" s="102">
        <v>3.9899131189921659</v>
      </c>
      <c r="AI75" s="103">
        <f t="shared" ref="AI75" si="2219">AVERAGE(AH72:AH75)</f>
        <v>4.2043459297813417</v>
      </c>
      <c r="AJ75" s="102">
        <v>4.5251695998403854</v>
      </c>
      <c r="AK75" s="102">
        <f t="shared" ref="AK75" si="2220">AVERAGE(AJ72:AJ75)</f>
        <v>4.7065630663031364</v>
      </c>
      <c r="AL75" s="102">
        <v>2.6031331592689293</v>
      </c>
      <c r="AM75" s="102">
        <f t="shared" ref="AM75" si="2221">AVERAGE(AL72:AL75)</f>
        <v>2.7317549341848029</v>
      </c>
      <c r="AN75" s="451">
        <v>0</v>
      </c>
      <c r="AO75" s="452">
        <f t="shared" ref="AO75" si="2222">AVERAGE(AN72:AN75)</f>
        <v>0</v>
      </c>
      <c r="AP75" s="448">
        <v>0.49589032734698651</v>
      </c>
      <c r="AQ75" s="449">
        <f t="shared" ref="AQ75" si="2223">AVERAGE(AP72:AP75)</f>
        <v>0.50420307189234392</v>
      </c>
      <c r="AR75" s="448">
        <v>0.68593714155363195</v>
      </c>
      <c r="AS75" s="449">
        <f t="shared" ref="AS75" si="2224">AVERAGE(AR72:AR75)</f>
        <v>0.67814160895877373</v>
      </c>
      <c r="AT75" s="448">
        <v>0</v>
      </c>
      <c r="AU75" s="449">
        <f t="shared" ref="AU75" si="2225">AVERAGE(AT72:AT75)</f>
        <v>0</v>
      </c>
      <c r="AV75" s="448">
        <v>0</v>
      </c>
      <c r="AW75" s="450">
        <f t="shared" ref="AW75" si="2226">AVERAGE(AV72:AV75)</f>
        <v>0</v>
      </c>
      <c r="AX75" s="67">
        <v>5668.9074402850838</v>
      </c>
      <c r="AY75" s="72">
        <f t="shared" ref="AY75" si="2227">AVERAGE(AX72:AX75)</f>
        <v>5736.0431008724354</v>
      </c>
      <c r="AZ75" s="67">
        <v>6824.0082806188957</v>
      </c>
      <c r="BA75" s="72">
        <f t="shared" ref="BA75" si="2228">AVERAGE(AZ72:AZ75)</f>
        <v>6718.5126300027114</v>
      </c>
      <c r="BB75" s="67">
        <v>2636.6684073107049</v>
      </c>
      <c r="BC75" s="72">
        <f t="shared" ref="BC75" si="2229">AVERAGE(BB72:BB75)</f>
        <v>2623.798874816076</v>
      </c>
      <c r="BD75" s="67">
        <v>7018.7625231910943</v>
      </c>
      <c r="BE75" s="81">
        <f t="shared" ref="BE75" si="2230">AVERAGE(BD72:BD75)</f>
        <v>6899.5463661833692</v>
      </c>
      <c r="BF75" s="100">
        <v>2.0716968841815276E-2</v>
      </c>
      <c r="BG75" s="101">
        <f t="shared" ref="BG75" si="2231">AVERAGE(BF72:BF75)</f>
        <v>2.4374337631970465E-2</v>
      </c>
      <c r="BH75" s="100">
        <v>2.8654453293200287E-2</v>
      </c>
      <c r="BI75" s="100">
        <f t="shared" ref="BI75" si="2232">AVERAGE(BH72:BH75)</f>
        <v>3.2091580549576032E-2</v>
      </c>
      <c r="BJ75" s="100">
        <v>0</v>
      </c>
      <c r="BK75" s="100">
        <f t="shared" ref="BK75" si="2233">AVERAGE(BJ72:BJ75)</f>
        <v>0</v>
      </c>
      <c r="BL75" s="100">
        <v>1.6697588126159554E-2</v>
      </c>
      <c r="BM75" s="105">
        <f t="shared" ref="BM75" si="2234">AVERAGE(BL72:BL75)</f>
        <v>1.578133068144618E-2</v>
      </c>
      <c r="BN75" s="102">
        <v>41.645150202935127</v>
      </c>
      <c r="BO75" s="103">
        <f t="shared" ref="BO75" si="2235">AVERAGE(BN72:BN75)</f>
        <v>41.791864785923764</v>
      </c>
      <c r="BP75" s="102">
        <v>44.219960890960628</v>
      </c>
      <c r="BQ75" s="103">
        <f t="shared" ref="BQ75" si="2236">AVERAGE(BP72:BP75)</f>
        <v>44.516562957574394</v>
      </c>
      <c r="BR75" s="102">
        <v>34.945169712793735</v>
      </c>
      <c r="BS75" s="103">
        <f t="shared" ref="BS75" si="2237">AVERAGE(BR72:BR75)</f>
        <v>33.850488546959554</v>
      </c>
      <c r="BT75" s="102">
        <v>30.196660482374767</v>
      </c>
      <c r="BU75" s="106">
        <f t="shared" ref="BU75" si="2238">AVERAGE(BT72:BT75)</f>
        <v>31.130624915999579</v>
      </c>
    </row>
    <row r="76" spans="1:73" x14ac:dyDescent="0.25">
      <c r="A76" s="104">
        <f t="shared" si="2072"/>
        <v>45653</v>
      </c>
      <c r="B76" s="67">
        <v>38.936482975544983</v>
      </c>
      <c r="C76" s="72">
        <f t="shared" si="2139"/>
        <v>38.987892673182863</v>
      </c>
      <c r="D76" s="67">
        <v>40.044859120972227</v>
      </c>
      <c r="E76" s="72">
        <f t="shared" si="2139"/>
        <v>39.999233716359186</v>
      </c>
      <c r="F76" s="67">
        <v>35.281512605042018</v>
      </c>
      <c r="G76" s="72">
        <f t="shared" ref="G76" si="2239">AVERAGE(F73:F76)</f>
        <v>35.902734248016301</v>
      </c>
      <c r="H76" s="102">
        <v>37.84233261339093</v>
      </c>
      <c r="I76" s="106">
        <f t="shared" ref="I76" si="2240">AVERAGE(H73:H76)</f>
        <v>36.235340464786738</v>
      </c>
      <c r="J76" s="100">
        <v>6.5842890818257699E-2</v>
      </c>
      <c r="K76" s="101">
        <f t="shared" ref="K76" si="2241">AVERAGE(J73:J76)</f>
        <v>6.8713198606985076E-2</v>
      </c>
      <c r="L76" s="100">
        <v>6.0585313371066603E-2</v>
      </c>
      <c r="M76" s="101">
        <f t="shared" ref="M76:O76" si="2242">AVERAGE(L73:L76)</f>
        <v>7.2625651785724846E-2</v>
      </c>
      <c r="N76" s="100">
        <v>8.4033613445378158E-2</v>
      </c>
      <c r="O76" s="101">
        <f t="shared" si="2242"/>
        <v>5.8677966099557673E-2</v>
      </c>
      <c r="P76" s="100">
        <v>9.0712742980561561E-2</v>
      </c>
      <c r="Q76" s="105">
        <f t="shared" ref="Q76" si="2243">AVERAGE(P73:P76)</f>
        <v>0.13168094613056619</v>
      </c>
      <c r="R76" s="100">
        <v>0.10480056454935734</v>
      </c>
      <c r="S76" s="101">
        <f t="shared" ref="S76" si="2244">AVERAGE(R73:R76)</f>
        <v>0.11296265133205252</v>
      </c>
      <c r="T76" s="100">
        <v>8.7948631140110201E-2</v>
      </c>
      <c r="U76" s="101">
        <f t="shared" ref="U76" si="2245">AVERAGE(T73:T76)</f>
        <v>0.10889026519025034</v>
      </c>
      <c r="V76" s="100">
        <v>0.16255689710239202</v>
      </c>
      <c r="W76" s="101">
        <f t="shared" ref="W76" si="2246">AVERAGE(V73:V76)</f>
        <v>0.12544408419700587</v>
      </c>
      <c r="X76" s="100">
        <v>0.1126179395232554</v>
      </c>
      <c r="Y76" s="105">
        <f t="shared" ref="Y76" si="2247">AVERAGE(X73:X76)</f>
        <v>0.15157504223610951</v>
      </c>
      <c r="Z76" s="67">
        <v>7620.5753792350251</v>
      </c>
      <c r="AA76" s="72">
        <f t="shared" ref="AA76" si="2248">AVERAGE(Z73:Z76)</f>
        <v>7649.7703285838334</v>
      </c>
      <c r="AB76" s="67">
        <v>7315.04168733607</v>
      </c>
      <c r="AC76" s="72">
        <f t="shared" ref="AC76" si="2249">AVERAGE(AB73:AB76)</f>
        <v>7337.0205627113182</v>
      </c>
      <c r="AD76" s="67">
        <v>8763.8403361344535</v>
      </c>
      <c r="AE76" s="72">
        <f t="shared" ref="AE76" si="2250">AVERAGE(AD73:AD76)</f>
        <v>8647.1561034357928</v>
      </c>
      <c r="AF76" s="446">
        <v>4.6009743917926572E-3</v>
      </c>
      <c r="AG76" s="447">
        <f t="shared" ref="AG76" si="2251">AVERAGE(AF73:AF76)</f>
        <v>2.7210818171082866E-3</v>
      </c>
      <c r="AH76" s="102">
        <v>4.3090684546992311</v>
      </c>
      <c r="AI76" s="103">
        <f t="shared" ref="AI76" si="2252">AVERAGE(AH73:AH76)</f>
        <v>4.2300738604566419</v>
      </c>
      <c r="AJ76" s="102">
        <v>4.8648637319468095</v>
      </c>
      <c r="AK76" s="102">
        <f t="shared" ref="AK76" si="2253">AVERAGE(AJ73:AJ76)</f>
        <v>4.752689809373746</v>
      </c>
      <c r="AL76" s="102">
        <v>2.5546218487394956</v>
      </c>
      <c r="AM76" s="102">
        <f t="shared" ref="AM76" si="2254">AVERAGE(AL73:AL76)</f>
        <v>2.6866075794682689</v>
      </c>
      <c r="AN76" s="451">
        <v>0</v>
      </c>
      <c r="AO76" s="452">
        <f t="shared" ref="AO76" si="2255">AVERAGE(AN73:AN76)</f>
        <v>0</v>
      </c>
      <c r="AP76" s="448">
        <v>0.52360950087368352</v>
      </c>
      <c r="AQ76" s="449">
        <f t="shared" ref="AQ76" si="2256">AVERAGE(AP73:AP76)</f>
        <v>0.50559001204892495</v>
      </c>
      <c r="AR76" s="448">
        <v>0.68534341226191908</v>
      </c>
      <c r="AS76" s="449">
        <f t="shared" ref="AS76" si="2257">AVERAGE(AR73:AR76)</f>
        <v>0.67844297246168939</v>
      </c>
      <c r="AT76" s="448">
        <v>0</v>
      </c>
      <c r="AU76" s="449">
        <f t="shared" ref="AU76" si="2258">AVERAGE(AT73:AT76)</f>
        <v>0</v>
      </c>
      <c r="AV76" s="448">
        <v>0</v>
      </c>
      <c r="AW76" s="450">
        <f t="shared" ref="AW76" si="2259">AVERAGE(AV73:AV76)</f>
        <v>0</v>
      </c>
      <c r="AX76" s="67">
        <v>6023.7036768184189</v>
      </c>
      <c r="AY76" s="72">
        <f t="shared" ref="AY76" si="2260">AVERAGE(AX73:AX76)</f>
        <v>5842.487649618608</v>
      </c>
      <c r="AZ76" s="67">
        <v>6998.1468592886358</v>
      </c>
      <c r="BA76" s="72">
        <f t="shared" ref="BA76" si="2261">AVERAGE(AZ73:AZ76)</f>
        <v>6830.5935482194564</v>
      </c>
      <c r="BB76" s="67">
        <v>2783.6092436974791</v>
      </c>
      <c r="BC76" s="72">
        <f t="shared" ref="BC76" si="2262">AVERAGE(BB73:BB76)</f>
        <v>2665.1258336277701</v>
      </c>
      <c r="BD76" s="67">
        <v>7319.0032397408204</v>
      </c>
      <c r="BE76" s="81">
        <f t="shared" ref="BE76" si="2263">AVERAGE(BD73:BD76)</f>
        <v>7008.8630675914428</v>
      </c>
      <c r="BF76" s="100">
        <v>2.4372557623281447E-2</v>
      </c>
      <c r="BG76" s="101">
        <f t="shared" ref="BG76" si="2264">AVERAGE(BF73:BF76)</f>
        <v>2.4363433886808672E-2</v>
      </c>
      <c r="BH76" s="100">
        <v>3.1878549920608262E-2</v>
      </c>
      <c r="BI76" s="100">
        <f t="shared" ref="BI76" si="2265">AVERAGE(BH73:BH76)</f>
        <v>3.2000580726337741E-2</v>
      </c>
      <c r="BJ76" s="100">
        <v>0</v>
      </c>
      <c r="BK76" s="100">
        <f t="shared" ref="BK76" si="2266">AVERAGE(BJ73:BJ76)</f>
        <v>0</v>
      </c>
      <c r="BL76" s="100">
        <v>8.6393088552915772E-3</v>
      </c>
      <c r="BM76" s="105">
        <f t="shared" ref="BM76" si="2267">AVERAGE(BL73:BL76)</f>
        <v>1.5518677275114037E-2</v>
      </c>
      <c r="BN76" s="102">
        <v>42.555384442935491</v>
      </c>
      <c r="BO76" s="103">
        <f t="shared" ref="BO76" si="2268">AVERAGE(BN73:BN76)</f>
        <v>42.167723295290259</v>
      </c>
      <c r="BP76" s="102">
        <v>44.715761822571352</v>
      </c>
      <c r="BQ76" s="103">
        <f t="shared" ref="BQ76" si="2269">AVERAGE(BP73:BP76)</f>
        <v>44.711381734096705</v>
      </c>
      <c r="BR76" s="102">
        <v>35.718487394957982</v>
      </c>
      <c r="BS76" s="103">
        <f t="shared" ref="BS76" si="2270">AVERAGE(BR73:BR76)</f>
        <v>34.767434339361024</v>
      </c>
      <c r="BT76" s="102">
        <v>28.151187904967603</v>
      </c>
      <c r="BU76" s="106">
        <f t="shared" ref="BU76" si="2271">AVERAGE(BT73:BT76)</f>
        <v>30.771135070536051</v>
      </c>
    </row>
    <row r="77" spans="1:73" x14ac:dyDescent="0.25">
      <c r="A77" s="104">
        <f t="shared" si="2072"/>
        <v>45660</v>
      </c>
      <c r="B77" s="67">
        <v>38.788924481346641</v>
      </c>
      <c r="C77" s="72">
        <f t="shared" si="2139"/>
        <v>38.908040605360874</v>
      </c>
      <c r="D77" s="67">
        <v>39.41437416822567</v>
      </c>
      <c r="E77" s="72">
        <f t="shared" si="2139"/>
        <v>39.807299744971495</v>
      </c>
      <c r="F77" s="67">
        <v>36.293577981651374</v>
      </c>
      <c r="G77" s="72">
        <f t="shared" ref="G77" si="2272">AVERAGE(F74:F77)</f>
        <v>36.06816529695395</v>
      </c>
      <c r="H77" s="102">
        <v>36.19916142557652</v>
      </c>
      <c r="I77" s="106">
        <f t="shared" ref="I77" si="2273">AVERAGE(H74:H77)</f>
        <v>36.331207463516634</v>
      </c>
      <c r="J77" s="100">
        <v>6.4757845679092957E-2</v>
      </c>
      <c r="K77" s="101">
        <f t="shared" ref="K77" si="2274">AVERAGE(J74:J77)</f>
        <v>6.8525946465367499E-2</v>
      </c>
      <c r="L77" s="100">
        <v>6.7172338817012262E-2</v>
      </c>
      <c r="M77" s="101">
        <f t="shared" ref="M77:O77" si="2275">AVERAGE(L74:L77)</f>
        <v>7.1645227417294927E-2</v>
      </c>
      <c r="N77" s="100">
        <v>5.5045871559633031E-2</v>
      </c>
      <c r="O77" s="101">
        <f t="shared" si="2275"/>
        <v>6.0037345216619985E-2</v>
      </c>
      <c r="P77" s="100">
        <v>0.16981132075471697</v>
      </c>
      <c r="Q77" s="105">
        <f t="shared" ref="Q77" si="2276">AVERAGE(P74:P77)</f>
        <v>0.1458491047863987</v>
      </c>
      <c r="R77" s="100">
        <v>0.11448038499792274</v>
      </c>
      <c r="S77" s="101">
        <f t="shared" ref="S77" si="2277">AVERAGE(R74:R77)</f>
        <v>0.11293811962802311</v>
      </c>
      <c r="T77" s="100">
        <v>0.10797683389828515</v>
      </c>
      <c r="U77" s="101">
        <f t="shared" ref="U77" si="2278">AVERAGE(T74:T77)</f>
        <v>0.10716607706356553</v>
      </c>
      <c r="V77" s="100">
        <v>0.13272694942407709</v>
      </c>
      <c r="W77" s="101">
        <f t="shared" ref="W77" si="2279">AVERAGE(V74:V77)</f>
        <v>0.13041580467860653</v>
      </c>
      <c r="X77" s="100">
        <v>0.24282809089960572</v>
      </c>
      <c r="Y77" s="105">
        <f t="shared" ref="Y77" si="2280">AVERAGE(X74:X77)</f>
        <v>0.17390688948405239</v>
      </c>
      <c r="Z77" s="67">
        <v>7623.9537886026155</v>
      </c>
      <c r="AA77" s="72">
        <f t="shared" ref="AA77" si="2281">AVERAGE(Z74:Z77)</f>
        <v>7644.5154971533429</v>
      </c>
      <c r="AB77" s="67">
        <v>7423.4033151957437</v>
      </c>
      <c r="AC77" s="72">
        <f t="shared" ref="AC77" si="2282">AVERAGE(AB74:AB77)</f>
        <v>7368.4901367074635</v>
      </c>
      <c r="AD77" s="67">
        <v>8474.7568807339449</v>
      </c>
      <c r="AE77" s="72">
        <f t="shared" ref="AE77" si="2283">AVERAGE(AD74:AD77)</f>
        <v>8572.8636003816791</v>
      </c>
      <c r="AF77" s="446">
        <v>2.6384940155136276E-3</v>
      </c>
      <c r="AG77" s="447">
        <f t="shared" ref="AG77" si="2284">AVERAGE(AF74:AF77)</f>
        <v>2.8961964799739193E-3</v>
      </c>
      <c r="AH77" s="102">
        <v>4.0493250498010793</v>
      </c>
      <c r="AI77" s="103">
        <f t="shared" ref="AI77" si="2285">AVERAGE(AH74:AH77)</f>
        <v>4.1625611463736814</v>
      </c>
      <c r="AJ77" s="102">
        <v>4.3409663169837014</v>
      </c>
      <c r="AK77" s="102">
        <f t="shared" ref="AK77" si="2286">AVERAGE(AJ74:AJ77)</f>
        <v>4.6355884605515865</v>
      </c>
      <c r="AL77" s="102">
        <v>2.8990825688073394</v>
      </c>
      <c r="AM77" s="102">
        <f t="shared" ref="AM77" si="2287">AVERAGE(AL74:AL77)</f>
        <v>2.7175139919050904</v>
      </c>
      <c r="AN77" s="451">
        <v>1.7230981299790356E-4</v>
      </c>
      <c r="AO77" s="452">
        <f t="shared" ref="AO77" si="2288">AVERAGE(AN74:AN77)</f>
        <v>4.3077453249475889E-5</v>
      </c>
      <c r="AP77" s="448">
        <v>0.59676400032868993</v>
      </c>
      <c r="AQ77" s="449">
        <f t="shared" ref="AQ77" si="2289">AVERAGE(AP74:AP77)</f>
        <v>0.52762031635252071</v>
      </c>
      <c r="AR77" s="448">
        <v>0.74596222454501959</v>
      </c>
      <c r="AS77" s="449">
        <f t="shared" ref="AS77" si="2290">AVERAGE(AR74:AR77)</f>
        <v>0.6949707648397262</v>
      </c>
      <c r="AT77" s="448">
        <v>0</v>
      </c>
      <c r="AU77" s="449">
        <f t="shared" ref="AU77" si="2291">AVERAGE(AT74:AT77)</f>
        <v>0</v>
      </c>
      <c r="AV77" s="448">
        <v>0</v>
      </c>
      <c r="AW77" s="450">
        <f t="shared" ref="AW77" si="2292">AVERAGE(AV74:AV77)</f>
        <v>0</v>
      </c>
      <c r="AX77" s="67">
        <v>5792.4188063945585</v>
      </c>
      <c r="AY77" s="72">
        <f t="shared" ref="AY77" si="2293">AVERAGE(AX74:AX77)</f>
        <v>5756.1123811030966</v>
      </c>
      <c r="AZ77" s="67">
        <v>6488.0838170227298</v>
      </c>
      <c r="BA77" s="72">
        <f t="shared" ref="BA77" si="2294">AVERAGE(AZ74:AZ77)</f>
        <v>6705.4838322226969</v>
      </c>
      <c r="BB77" s="67">
        <v>2994.3256880733943</v>
      </c>
      <c r="BC77" s="72">
        <f t="shared" ref="BC77" si="2295">AVERAGE(BB74:BB77)</f>
        <v>2773.9468117818888</v>
      </c>
      <c r="BD77" s="67">
        <v>6268.3144654088046</v>
      </c>
      <c r="BE77" s="81">
        <f t="shared" ref="BE77" si="2296">AVERAGE(BD74:BD77)</f>
        <v>6662.7505343086068</v>
      </c>
      <c r="BF77" s="100">
        <v>2.9488648155560477E-2</v>
      </c>
      <c r="BG77" s="101">
        <f t="shared" ref="BG77" si="2297">AVERAGE(BF74:BF77)</f>
        <v>2.406396121210751E-2</v>
      </c>
      <c r="BH77" s="100">
        <v>3.5719864293314661E-2</v>
      </c>
      <c r="BI77" s="100">
        <f t="shared" ref="BI77" si="2298">AVERAGE(BH74:BH77)</f>
        <v>3.1328915497558368E-2</v>
      </c>
      <c r="BJ77" s="100">
        <v>4.5871559633027525E-3</v>
      </c>
      <c r="BK77" s="100">
        <f t="shared" ref="BK77" si="2299">AVERAGE(BJ74:BJ77)</f>
        <v>1.1467889908256881E-3</v>
      </c>
      <c r="BL77" s="100">
        <v>4.1928721174004195E-3</v>
      </c>
      <c r="BM77" s="105">
        <f t="shared" ref="BM77" si="2300">AVERAGE(BL74:BL77)</f>
        <v>1.0636238370157574E-2</v>
      </c>
      <c r="BN77" s="102">
        <v>41.636317780248575</v>
      </c>
      <c r="BO77" s="103">
        <f t="shared" ref="BO77" si="2301">AVERAGE(BN74:BN77)</f>
        <v>42.1201714094789</v>
      </c>
      <c r="BP77" s="102">
        <v>43.51109333897211</v>
      </c>
      <c r="BQ77" s="103">
        <f t="shared" ref="BQ77" si="2302">AVERAGE(BP74:BP77)</f>
        <v>44.540279839816463</v>
      </c>
      <c r="BR77" s="102">
        <v>34.169724770642205</v>
      </c>
      <c r="BS77" s="103">
        <f t="shared" ref="BS77" si="2303">AVERAGE(BR74:BR77)</f>
        <v>34.619265009828368</v>
      </c>
      <c r="BT77" s="102">
        <v>26.878406708595389</v>
      </c>
      <c r="BU77" s="106">
        <f t="shared" ref="BU77" si="2304">AVERAGE(BT74:BT77)</f>
        <v>28.926411930166651</v>
      </c>
    </row>
    <row r="78" spans="1:73" x14ac:dyDescent="0.25">
      <c r="A78" s="104">
        <f t="shared" si="2072"/>
        <v>45667</v>
      </c>
      <c r="B78" s="67">
        <v>38.246576897974002</v>
      </c>
      <c r="C78" s="72">
        <f t="shared" si="2139"/>
        <v>38.651868701325142</v>
      </c>
      <c r="D78" s="67">
        <v>39.014348671621732</v>
      </c>
      <c r="E78" s="72">
        <f t="shared" si="2139"/>
        <v>39.494205254347577</v>
      </c>
      <c r="F78" s="67">
        <v>35.817610062893081</v>
      </c>
      <c r="G78" s="72">
        <f t="shared" ref="G78" si="2305">AVERAGE(F75:F78)</f>
        <v>35.935642525320901</v>
      </c>
      <c r="H78" s="102">
        <v>34.9946949602122</v>
      </c>
      <c r="I78" s="106">
        <f t="shared" ref="I78" si="2306">AVERAGE(H75:H78)</f>
        <v>36.24745170248508</v>
      </c>
      <c r="J78" s="100">
        <v>5.4299692973338344E-2</v>
      </c>
      <c r="K78" s="101">
        <f t="shared" ref="K78" si="2307">AVERAGE(J75:J78)</f>
        <v>6.4342644803969173E-2</v>
      </c>
      <c r="L78" s="100">
        <v>5.1544089207861785E-2</v>
      </c>
      <c r="M78" s="101">
        <f t="shared" ref="M78:O78" si="2308">AVERAGE(L75:L78)</f>
        <v>6.4886556838204268E-2</v>
      </c>
      <c r="N78" s="100">
        <v>6.2893081761006289E-2</v>
      </c>
      <c r="O78" s="101">
        <f t="shared" si="2308"/>
        <v>6.3547971978710635E-2</v>
      </c>
      <c r="P78" s="100">
        <v>0.24668435013262599</v>
      </c>
      <c r="Q78" s="105">
        <f t="shared" ref="Q78" si="2309">AVERAGE(P75:P78)</f>
        <v>0.1657631424280151</v>
      </c>
      <c r="R78" s="100">
        <v>9.7661397671771344E-2</v>
      </c>
      <c r="S78" s="101">
        <f t="shared" ref="S78" si="2310">AVERAGE(R75:R78)</f>
        <v>0.10781614178762784</v>
      </c>
      <c r="T78" s="100">
        <v>8.4949495196141547E-2</v>
      </c>
      <c r="U78" s="101">
        <f t="shared" ref="U78" si="2311">AVERAGE(T75:T78)</f>
        <v>9.8109371664850092E-2</v>
      </c>
      <c r="V78" s="100">
        <v>0.13187242674419128</v>
      </c>
      <c r="W78" s="101">
        <f t="shared" ref="W78" si="2312">AVERAGE(V75:V78)</f>
        <v>0.13678264581683941</v>
      </c>
      <c r="X78" s="100">
        <v>0.32693936478962193</v>
      </c>
      <c r="Y78" s="105">
        <f t="shared" ref="Y78" si="2313">AVERAGE(X75:X78)</f>
        <v>0.20931954155109955</v>
      </c>
      <c r="Z78" s="67">
        <v>7726.0833156437657</v>
      </c>
      <c r="AA78" s="72">
        <f t="shared" ref="AA78" si="2314">AVERAGE(Z75:Z78)</f>
        <v>7668.273787748939</v>
      </c>
      <c r="AB78" s="67">
        <v>7478.7556640218418</v>
      </c>
      <c r="AC78" s="72">
        <f t="shared" ref="AC78" si="2315">AVERAGE(AB75:AB78)</f>
        <v>7413.6744333455053</v>
      </c>
      <c r="AD78" s="67">
        <v>8523.5849056603765</v>
      </c>
      <c r="AE78" s="72">
        <f t="shared" ref="AE78" si="2316">AVERAGE(AD75:AD78)</f>
        <v>8547.0076716243602</v>
      </c>
      <c r="AF78" s="446">
        <v>1.6572193400530505E-3</v>
      </c>
      <c r="AG78" s="447">
        <f t="shared" ref="AG78" si="2317">AVERAGE(AF75:AF78)</f>
        <v>2.9001552823407616E-3</v>
      </c>
      <c r="AH78" s="102">
        <v>4.0529038373502555</v>
      </c>
      <c r="AI78" s="103">
        <f t="shared" ref="AI78" si="2318">AVERAGE(AH75:AH78)</f>
        <v>4.1003026152106834</v>
      </c>
      <c r="AJ78" s="102">
        <v>4.4678244384962946</v>
      </c>
      <c r="AK78" s="102">
        <f t="shared" ref="AK78" si="2319">AVERAGE(AJ75:AJ78)</f>
        <v>4.5497060218167977</v>
      </c>
      <c r="AL78" s="102">
        <v>2.7484276729559749</v>
      </c>
      <c r="AM78" s="102">
        <f t="shared" ref="AM78" si="2320">AVERAGE(AL75:AL78)</f>
        <v>2.7013163124429349</v>
      </c>
      <c r="AN78" s="451">
        <v>0</v>
      </c>
      <c r="AO78" s="452">
        <f t="shared" ref="AO78" si="2321">AVERAGE(AN75:AN78)</f>
        <v>4.3077453249475889E-5</v>
      </c>
      <c r="AP78" s="448">
        <v>0.55491472960576849</v>
      </c>
      <c r="AQ78" s="449">
        <f t="shared" ref="AQ78" si="2322">AVERAGE(AP75:AP78)</f>
        <v>0.54279463953878204</v>
      </c>
      <c r="AR78" s="448">
        <v>0.73069275648340892</v>
      </c>
      <c r="AS78" s="449">
        <f t="shared" ref="AS78" si="2323">AVERAGE(AR75:AR78)</f>
        <v>0.71198388371099486</v>
      </c>
      <c r="AT78" s="448">
        <v>0</v>
      </c>
      <c r="AU78" s="449">
        <f t="shared" ref="AU78" si="2324">AVERAGE(AT75:AT78)</f>
        <v>0</v>
      </c>
      <c r="AV78" s="448">
        <v>0</v>
      </c>
      <c r="AW78" s="450">
        <f t="shared" ref="AW78" si="2325">AVERAGE(AV75:AV78)</f>
        <v>0</v>
      </c>
      <c r="AX78" s="67">
        <v>5170.7502927165069</v>
      </c>
      <c r="AY78" s="72">
        <f t="shared" ref="AY78" si="2326">AVERAGE(AX75:AX78)</f>
        <v>5663.9450540536427</v>
      </c>
      <c r="AZ78" s="67">
        <v>5964.7037658390964</v>
      </c>
      <c r="BA78" s="72">
        <f t="shared" ref="BA78" si="2327">AVERAGE(AZ75:AZ78)</f>
        <v>6568.7356806923399</v>
      </c>
      <c r="BB78" s="67">
        <v>2660.5345911949685</v>
      </c>
      <c r="BC78" s="72">
        <f t="shared" ref="BC78" si="2328">AVERAGE(BB75:BB78)</f>
        <v>2768.7844825691368</v>
      </c>
      <c r="BD78" s="67">
        <v>5345.5013262599468</v>
      </c>
      <c r="BE78" s="81">
        <f t="shared" ref="BE78" si="2329">AVERAGE(BD75:BD78)</f>
        <v>6487.8953886501658</v>
      </c>
      <c r="BF78" s="100">
        <v>1.5998493780893179E-2</v>
      </c>
      <c r="BG78" s="101">
        <f t="shared" ref="BG78" si="2330">AVERAGE(BF75:BF78)</f>
        <v>2.2644167100387594E-2</v>
      </c>
      <c r="BH78" s="100">
        <v>2.1065418829764801E-2</v>
      </c>
      <c r="BI78" s="100">
        <f t="shared" ref="BI78" si="2331">AVERAGE(BH75:BH78)</f>
        <v>2.9329571584222003E-2</v>
      </c>
      <c r="BJ78" s="100">
        <v>0</v>
      </c>
      <c r="BK78" s="100">
        <f t="shared" ref="BK78" si="2332">AVERAGE(BJ75:BJ78)</f>
        <v>1.1467889908256881E-3</v>
      </c>
      <c r="BL78" s="100">
        <v>7.9575596816976128E-3</v>
      </c>
      <c r="BM78" s="105">
        <f t="shared" ref="BM78" si="2333">AVERAGE(BL75:BL78)</f>
        <v>9.3718321951372918E-3</v>
      </c>
      <c r="BN78" s="102">
        <v>41.689900790047808</v>
      </c>
      <c r="BO78" s="103">
        <f t="shared" ref="BO78" si="2334">AVERAGE(BN75:BN78)</f>
        <v>41.881688304041752</v>
      </c>
      <c r="BP78" s="102">
        <v>44.448867195786974</v>
      </c>
      <c r="BQ78" s="103">
        <f t="shared" ref="BQ78" si="2335">AVERAGE(BP75:BP78)</f>
        <v>44.223920812072762</v>
      </c>
      <c r="BR78" s="102">
        <v>32.971698113207545</v>
      </c>
      <c r="BS78" s="103">
        <f t="shared" ref="BS78" si="2336">AVERAGE(BR75:BR78)</f>
        <v>34.451269997900368</v>
      </c>
      <c r="BT78" s="102">
        <v>32.854111405835546</v>
      </c>
      <c r="BU78" s="106">
        <f t="shared" ref="BU78" si="2337">AVERAGE(BT75:BT78)</f>
        <v>29.520091625443328</v>
      </c>
    </row>
    <row r="79" spans="1:73" x14ac:dyDescent="0.25">
      <c r="A79" s="104">
        <f t="shared" si="2072"/>
        <v>45674</v>
      </c>
      <c r="B79" s="67">
        <v>38.21136848557822</v>
      </c>
      <c r="C79" s="72">
        <f t="shared" si="2139"/>
        <v>38.545838210110958</v>
      </c>
      <c r="D79" s="67">
        <v>38.998549129472764</v>
      </c>
      <c r="E79" s="72">
        <f t="shared" si="2139"/>
        <v>39.368032772573102</v>
      </c>
      <c r="F79" s="67">
        <v>36.287841191066995</v>
      </c>
      <c r="G79" s="72">
        <f t="shared" ref="G79" si="2338">AVERAGE(F76:F79)</f>
        <v>35.920135460163365</v>
      </c>
      <c r="H79" s="102">
        <v>34.753488372093024</v>
      </c>
      <c r="I79" s="106">
        <f t="shared" ref="I79" si="2339">AVERAGE(H76:H79)</f>
        <v>35.947419342818165</v>
      </c>
      <c r="J79" s="100">
        <v>5.7835688471875674E-2</v>
      </c>
      <c r="K79" s="101">
        <f t="shared" ref="K79" si="2340">AVERAGE(J76:J79)</f>
        <v>6.0684029485641167E-2</v>
      </c>
      <c r="L79" s="100">
        <v>6.9213750472535904E-2</v>
      </c>
      <c r="M79" s="101">
        <f t="shared" ref="M79:O79" si="2341">AVERAGE(L76:L79)</f>
        <v>6.2128872967119136E-2</v>
      </c>
      <c r="N79" s="100">
        <v>2.9776674937965261E-2</v>
      </c>
      <c r="O79" s="101">
        <f t="shared" si="2341"/>
        <v>5.7937310425995689E-2</v>
      </c>
      <c r="P79" s="100">
        <v>0.20930232558139536</v>
      </c>
      <c r="Q79" s="105">
        <f t="shared" ref="Q79" si="2342">AVERAGE(P76:P79)</f>
        <v>0.17912768486232497</v>
      </c>
      <c r="R79" s="100">
        <v>0.10472044347083601</v>
      </c>
      <c r="S79" s="101">
        <f t="shared" ref="S79" si="2343">AVERAGE(R76:R79)</f>
        <v>0.10541569767247186</v>
      </c>
      <c r="T79" s="100">
        <v>0.11029254127268151</v>
      </c>
      <c r="U79" s="101">
        <f t="shared" ref="U79" si="2344">AVERAGE(T76:T79)</f>
        <v>9.7791875376804602E-2</v>
      </c>
      <c r="V79" s="100">
        <v>8.452696380943428E-2</v>
      </c>
      <c r="W79" s="101">
        <f t="shared" ref="W79" si="2345">AVERAGE(V76:V79)</f>
        <v>0.12792080927002367</v>
      </c>
      <c r="X79" s="100">
        <v>0.29220295330190676</v>
      </c>
      <c r="Y79" s="105">
        <f t="shared" ref="Y79" si="2346">AVERAGE(X76:X79)</f>
        <v>0.24364708712859745</v>
      </c>
      <c r="Z79" s="67">
        <v>7602.1517639170133</v>
      </c>
      <c r="AA79" s="72">
        <f t="shared" ref="AA79" si="2347">AVERAGE(Z76:Z79)</f>
        <v>7643.1910618496049</v>
      </c>
      <c r="AB79" s="67">
        <v>7262.2118159782131</v>
      </c>
      <c r="AC79" s="72">
        <f t="shared" ref="AC79" si="2348">AVERAGE(AB76:AB79)</f>
        <v>7369.8531206329681</v>
      </c>
      <c r="AD79" s="67">
        <v>8449.6401985111661</v>
      </c>
      <c r="AE79" s="72">
        <f t="shared" ref="AE79" si="2349">AVERAGE(AD76:AD79)</f>
        <v>8552.9555802599862</v>
      </c>
      <c r="AF79" s="446">
        <v>1.975151328372093E-3</v>
      </c>
      <c r="AG79" s="447">
        <f t="shared" ref="AG79" si="2350">AVERAGE(AF76:AF79)</f>
        <v>2.7179597689328569E-3</v>
      </c>
      <c r="AH79" s="102">
        <v>4.1536468653670839</v>
      </c>
      <c r="AI79" s="103">
        <f t="shared" ref="AI79" si="2351">AVERAGE(AH76:AH79)</f>
        <v>4.1412360518044125</v>
      </c>
      <c r="AJ79" s="102">
        <v>4.5670013118955053</v>
      </c>
      <c r="AK79" s="102">
        <f t="shared" ref="AK79" si="2352">AVERAGE(AJ76:AJ79)</f>
        <v>4.5601639498305779</v>
      </c>
      <c r="AL79" s="102">
        <v>3.1513647642679903</v>
      </c>
      <c r="AM79" s="102">
        <f t="shared" ref="AM79" si="2353">AVERAGE(AL76:AL79)</f>
        <v>2.8383742136926999</v>
      </c>
      <c r="AN79" s="451">
        <v>0</v>
      </c>
      <c r="AO79" s="452">
        <f t="shared" ref="AO79" si="2354">AVERAGE(AN76:AN79)</f>
        <v>4.3077453249475889E-5</v>
      </c>
      <c r="AP79" s="448">
        <v>0.52821334847963319</v>
      </c>
      <c r="AQ79" s="449">
        <f t="shared" ref="AQ79" si="2355">AVERAGE(AP76:AP79)</f>
        <v>0.55087539482194381</v>
      </c>
      <c r="AR79" s="448">
        <v>0.74462455251092696</v>
      </c>
      <c r="AS79" s="449">
        <f t="shared" ref="AS79" si="2356">AVERAGE(AR76:AR79)</f>
        <v>0.72665573645031856</v>
      </c>
      <c r="AT79" s="448">
        <v>0</v>
      </c>
      <c r="AU79" s="449">
        <f t="shared" ref="AU79" si="2357">AVERAGE(AT76:AT79)</f>
        <v>0</v>
      </c>
      <c r="AV79" s="448">
        <v>0</v>
      </c>
      <c r="AW79" s="450">
        <f t="shared" ref="AW79" si="2358">AVERAGE(AV76:AV79)</f>
        <v>0</v>
      </c>
      <c r="AX79" s="67">
        <v>5133.215800104651</v>
      </c>
      <c r="AY79" s="72">
        <f t="shared" ref="AY79" si="2359">AVERAGE(AX76:AX79)</f>
        <v>5530.0221440085343</v>
      </c>
      <c r="AZ79" s="67">
        <v>6134.4771140407938</v>
      </c>
      <c r="BA79" s="72">
        <f t="shared" ref="BA79" si="2360">AVERAGE(AZ76:AZ79)</f>
        <v>6396.3528890478146</v>
      </c>
      <c r="BB79" s="67">
        <v>2685.1563275434241</v>
      </c>
      <c r="BC79" s="72">
        <f t="shared" ref="BC79" si="2361">AVERAGE(BB76:BB79)</f>
        <v>2780.9064626273162</v>
      </c>
      <c r="BD79" s="67">
        <v>5494.4139534883725</v>
      </c>
      <c r="BE79" s="81">
        <f t="shared" ref="BE79" si="2362">AVERAGE(BD76:BD79)</f>
        <v>6106.8082462244856</v>
      </c>
      <c r="BF79" s="100">
        <v>1.7463287847352776E-2</v>
      </c>
      <c r="BG79" s="101">
        <f t="shared" ref="BG79" si="2363">AVERAGE(BF76:BF79)</f>
        <v>2.183074685177197E-2</v>
      </c>
      <c r="BH79" s="100">
        <v>2.3603050719274481E-2</v>
      </c>
      <c r="BI79" s="100">
        <f t="shared" ref="BI79" si="2364">AVERAGE(BH76:BH79)</f>
        <v>2.8066720940740551E-2</v>
      </c>
      <c r="BJ79" s="100">
        <v>2.4813895781637717E-3</v>
      </c>
      <c r="BK79" s="100">
        <f t="shared" ref="BK79" si="2365">AVERAGE(BJ76:BJ79)</f>
        <v>1.7671363853666311E-3</v>
      </c>
      <c r="BL79" s="100">
        <v>4.6511627906976744E-3</v>
      </c>
      <c r="BM79" s="105">
        <f t="shared" ref="BM79" si="2366">AVERAGE(BL76:BL79)</f>
        <v>6.360225861271821E-3</v>
      </c>
      <c r="BN79" s="102">
        <v>40.716347152366303</v>
      </c>
      <c r="BO79" s="103">
        <f t="shared" ref="BO79" si="2367">AVERAGE(BN76:BN79)</f>
        <v>41.649487541399544</v>
      </c>
      <c r="BP79" s="102">
        <v>43.466001823293276</v>
      </c>
      <c r="BQ79" s="103">
        <f t="shared" ref="BQ79" si="2368">AVERAGE(BP76:BP79)</f>
        <v>44.035431045155924</v>
      </c>
      <c r="BR79" s="102">
        <v>34.014888337468982</v>
      </c>
      <c r="BS79" s="103">
        <f t="shared" ref="BS79" si="2369">AVERAGE(BR76:BR79)</f>
        <v>34.218699654069177</v>
      </c>
      <c r="BT79" s="102">
        <v>32.125581395348838</v>
      </c>
      <c r="BU79" s="106">
        <f t="shared" ref="BU79" si="2370">AVERAGE(BT76:BT79)</f>
        <v>30.002321853686844</v>
      </c>
    </row>
    <row r="80" spans="1:73" x14ac:dyDescent="0.25">
      <c r="A80" s="104">
        <f t="shared" si="2072"/>
        <v>45681</v>
      </c>
      <c r="B80" s="67">
        <v>38.614928878075013</v>
      </c>
      <c r="C80" s="72">
        <f t="shared" si="2139"/>
        <v>38.465449685743465</v>
      </c>
      <c r="D80" s="67">
        <v>39.542946704500551</v>
      </c>
      <c r="E80" s="72">
        <f t="shared" si="2139"/>
        <v>39.242554668455185</v>
      </c>
      <c r="F80" s="67">
        <v>36.518229166666664</v>
      </c>
      <c r="G80" s="72">
        <f t="shared" ref="G80" si="2371">AVERAGE(F77:F80)</f>
        <v>36.229314600569531</v>
      </c>
      <c r="H80" s="102">
        <v>35.532584269662919</v>
      </c>
      <c r="I80" s="106">
        <f t="shared" ref="I80" si="2372">AVERAGE(H77:H80)</f>
        <v>35.369982256886168</v>
      </c>
      <c r="J80" s="100">
        <v>6.0627424653891919E-2</v>
      </c>
      <c r="K80" s="101">
        <f t="shared" ref="K80" si="2373">AVERAGE(J77:J80)</f>
        <v>5.9380162944549723E-2</v>
      </c>
      <c r="L80" s="100">
        <v>7.3613893611274198E-2</v>
      </c>
      <c r="M80" s="101">
        <f t="shared" ref="M80:O80" si="2374">AVERAGE(L77:L80)</f>
        <v>6.5386018027171033E-2</v>
      </c>
      <c r="N80" s="100">
        <v>3.125E-2</v>
      </c>
      <c r="O80" s="101">
        <f t="shared" si="2374"/>
        <v>4.4741407064651142E-2</v>
      </c>
      <c r="P80" s="100">
        <v>0.20674157303370785</v>
      </c>
      <c r="Q80" s="105">
        <f t="shared" ref="Q80" si="2375">AVERAGE(P77:P80)</f>
        <v>0.20813489237561156</v>
      </c>
      <c r="R80" s="100">
        <v>0.11516499310796428</v>
      </c>
      <c r="S80" s="101">
        <f t="shared" ref="S80" si="2376">AVERAGE(R77:R80)</f>
        <v>0.10800680481212359</v>
      </c>
      <c r="T80" s="100">
        <v>0.12041719566248578</v>
      </c>
      <c r="U80" s="101">
        <f t="shared" ref="U80" si="2377">AVERAGE(T77:T80)</f>
        <v>0.10590901650739849</v>
      </c>
      <c r="V80" s="100">
        <v>9.8662621760442312E-2</v>
      </c>
      <c r="W80" s="101">
        <f t="shared" ref="W80" si="2378">AVERAGE(V77:V80)</f>
        <v>0.11194724043453623</v>
      </c>
      <c r="X80" s="100">
        <v>0.26023115294430854</v>
      </c>
      <c r="Y80" s="105">
        <f t="shared" ref="Y80" si="2379">AVERAGE(X77:X80)</f>
        <v>0.28055039048386077</v>
      </c>
      <c r="Z80" s="67">
        <v>7794.7248291201277</v>
      </c>
      <c r="AA80" s="72">
        <f t="shared" ref="AA80" si="2380">AVERAGE(Z77:Z80)</f>
        <v>7686.7284243208805</v>
      </c>
      <c r="AB80" s="67">
        <v>7417.2754643530343</v>
      </c>
      <c r="AC80" s="72">
        <f t="shared" ref="AC80" si="2381">AVERAGE(AB77:AB80)</f>
        <v>7395.4115648872084</v>
      </c>
      <c r="AD80" s="67">
        <v>8662.7526041666661</v>
      </c>
      <c r="AE80" s="72">
        <f t="shared" ref="AE80" si="2382">AVERAGE(AD77:AD80)</f>
        <v>8527.6836472680388</v>
      </c>
      <c r="AF80" s="446">
        <v>1.7492688991011239E-3</v>
      </c>
      <c r="AG80" s="447">
        <f t="shared" ref="AG80" si="2383">AVERAGE(AF77:AF80)</f>
        <v>2.0050333957599737E-3</v>
      </c>
      <c r="AH80" s="102">
        <v>3.8556454019953725</v>
      </c>
      <c r="AI80" s="103">
        <f t="shared" ref="AI80" si="2384">AVERAGE(AH77:AH80)</f>
        <v>4.027880288628447</v>
      </c>
      <c r="AJ80" s="102">
        <v>4.2980452629371113</v>
      </c>
      <c r="AK80" s="102">
        <f t="shared" ref="AK80" si="2385">AVERAGE(AJ77:AJ80)</f>
        <v>4.4184593325781538</v>
      </c>
      <c r="AL80" s="102">
        <v>2.8645833333333335</v>
      </c>
      <c r="AM80" s="102">
        <f t="shared" ref="AM80" si="2386">AVERAGE(AL77:AL80)</f>
        <v>2.9158645848411595</v>
      </c>
      <c r="AN80" s="451">
        <v>0</v>
      </c>
      <c r="AO80" s="452">
        <f t="shared" ref="AO80" si="2387">AVERAGE(AN77:AN80)</f>
        <v>4.3077453249475889E-5</v>
      </c>
      <c r="AP80" s="448">
        <v>0.53615389813749348</v>
      </c>
      <c r="AQ80" s="449">
        <f t="shared" ref="AQ80" si="2388">AVERAGE(AP77:AP80)</f>
        <v>0.5540114941378963</v>
      </c>
      <c r="AR80" s="448">
        <v>0.77409610000605455</v>
      </c>
      <c r="AS80" s="449">
        <f t="shared" ref="AS80" si="2389">AVERAGE(AR77:AR80)</f>
        <v>0.74884390838635262</v>
      </c>
      <c r="AT80" s="448">
        <v>0</v>
      </c>
      <c r="AU80" s="449">
        <f t="shared" ref="AU80" si="2390">AVERAGE(AT77:AT80)</f>
        <v>0</v>
      </c>
      <c r="AV80" s="448">
        <v>0</v>
      </c>
      <c r="AW80" s="450">
        <f t="shared" ref="AW80" si="2391">AVERAGE(AV77:AV80)</f>
        <v>0</v>
      </c>
      <c r="AX80" s="67">
        <v>5125.9602601722972</v>
      </c>
      <c r="AY80" s="72">
        <f t="shared" ref="AY80" si="2392">AVERAGE(AX77:AX80)</f>
        <v>5305.5862898470041</v>
      </c>
      <c r="AZ80" s="67">
        <v>6143.1963584872028</v>
      </c>
      <c r="BA80" s="72">
        <f t="shared" ref="BA80" si="2393">AVERAGE(AZ77:AZ80)</f>
        <v>6182.6152638474559</v>
      </c>
      <c r="BB80" s="67">
        <v>2828.2786458333335</v>
      </c>
      <c r="BC80" s="72">
        <f t="shared" ref="BC80" si="2394">AVERAGE(BB77:BB80)</f>
        <v>2792.0738131612802</v>
      </c>
      <c r="BD80" s="67">
        <v>5667.7707865168541</v>
      </c>
      <c r="BE80" s="81">
        <f t="shared" ref="BE80" si="2395">AVERAGE(BD77:BD80)</f>
        <v>5694.0001329184943</v>
      </c>
      <c r="BF80" s="100">
        <v>1.5204481737581993E-2</v>
      </c>
      <c r="BG80" s="101">
        <f t="shared" ref="BG80" si="2396">AVERAGE(BF77:BF80)</f>
        <v>1.9538727880347107E-2</v>
      </c>
      <c r="BH80" s="100">
        <v>2.0798705689764645E-2</v>
      </c>
      <c r="BI80" s="100">
        <f t="shared" ref="BI80" si="2397">AVERAGE(BH77:BH80)</f>
        <v>2.5296759883029648E-2</v>
      </c>
      <c r="BJ80" s="100">
        <v>2.6041666666666665E-3</v>
      </c>
      <c r="BK80" s="100">
        <f t="shared" ref="BK80" si="2398">AVERAGE(BJ77:BJ80)</f>
        <v>2.4181780520332978E-3</v>
      </c>
      <c r="BL80" s="100">
        <v>2.2471910112359553E-3</v>
      </c>
      <c r="BM80" s="105">
        <f t="shared" ref="BM80" si="2399">AVERAGE(BL77:BL80)</f>
        <v>4.762196400257916E-3</v>
      </c>
      <c r="BN80" s="102">
        <v>41.403326057112452</v>
      </c>
      <c r="BO80" s="103">
        <f t="shared" ref="BO80" si="2400">AVERAGE(BN77:BN80)</f>
        <v>41.361472944943785</v>
      </c>
      <c r="BP80" s="102">
        <v>44.493291453630476</v>
      </c>
      <c r="BQ80" s="103">
        <f t="shared" ref="BQ80" si="2401">AVERAGE(BP77:BP80)</f>
        <v>43.979813452920709</v>
      </c>
      <c r="BR80" s="102">
        <v>34.458333333333336</v>
      </c>
      <c r="BS80" s="103">
        <f t="shared" ref="BS80" si="2402">AVERAGE(BR77:BR80)</f>
        <v>33.903661138663018</v>
      </c>
      <c r="BT80" s="102">
        <v>29.602247191011237</v>
      </c>
      <c r="BU80" s="106">
        <f t="shared" ref="BU80" si="2403">AVERAGE(BT77:BT80)</f>
        <v>30.365086675197752</v>
      </c>
    </row>
    <row r="81" spans="1:73" x14ac:dyDescent="0.25">
      <c r="A81" s="104">
        <f t="shared" si="2072"/>
        <v>45688</v>
      </c>
      <c r="B81" s="67">
        <v>38.091721684574608</v>
      </c>
      <c r="C81" s="72">
        <f t="shared" si="2139"/>
        <v>38.291148986550454</v>
      </c>
      <c r="D81" s="67">
        <v>38.583051877357612</v>
      </c>
      <c r="E81" s="72">
        <f t="shared" si="2139"/>
        <v>39.034724095738163</v>
      </c>
      <c r="F81" s="67">
        <v>36.853146853146853</v>
      </c>
      <c r="G81" s="72">
        <f t="shared" ref="G81" si="2404">AVERAGE(F78:F81)</f>
        <v>36.369206818443395</v>
      </c>
      <c r="H81" s="102">
        <v>34.263691683569981</v>
      </c>
      <c r="I81" s="106">
        <f t="shared" ref="I81" si="2405">AVERAGE(H78:H81)</f>
        <v>34.886114821384531</v>
      </c>
      <c r="J81" s="100">
        <v>5.9427922877511315E-2</v>
      </c>
      <c r="K81" s="101">
        <f t="shared" ref="K81" si="2406">AVERAGE(J78:J81)</f>
        <v>5.8047682244154311E-2</v>
      </c>
      <c r="L81" s="100">
        <v>6.5432817682357106E-2</v>
      </c>
      <c r="M81" s="101">
        <f t="shared" ref="M81:O81" si="2407">AVERAGE(L78:L81)</f>
        <v>6.4951137743507248E-2</v>
      </c>
      <c r="N81" s="100">
        <v>4.4289044289044288E-2</v>
      </c>
      <c r="O81" s="101">
        <f t="shared" si="2407"/>
        <v>4.2052200247003957E-2</v>
      </c>
      <c r="P81" s="100">
        <v>0.21501014198782961</v>
      </c>
      <c r="Q81" s="105">
        <f t="shared" ref="Q81" si="2408">AVERAGE(P78:P81)</f>
        <v>0.2194345976838897</v>
      </c>
      <c r="R81" s="100">
        <v>0.10706883667319392</v>
      </c>
      <c r="S81" s="101">
        <f t="shared" ref="S81" si="2409">AVERAGE(R78:R81)</f>
        <v>0.10615391773094138</v>
      </c>
      <c r="T81" s="100">
        <v>9.9819398911276822E-2</v>
      </c>
      <c r="U81" s="101">
        <f t="shared" ref="U81" si="2410">AVERAGE(T78:T81)</f>
        <v>0.10386965776064641</v>
      </c>
      <c r="V81" s="100">
        <v>0.11979155367975373</v>
      </c>
      <c r="W81" s="101">
        <f t="shared" ref="W81" si="2411">AVERAGE(V78:V81)</f>
        <v>0.10871339149845541</v>
      </c>
      <c r="X81" s="100">
        <v>0.23975586941253715</v>
      </c>
      <c r="Y81" s="105">
        <f t="shared" ref="Y81" si="2412">AVERAGE(X78:X81)</f>
        <v>0.27978233511209361</v>
      </c>
      <c r="Z81" s="67">
        <v>7905.6421473655882</v>
      </c>
      <c r="AA81" s="72">
        <f t="shared" ref="AA81" si="2413">AVERAGE(Z78:Z81)</f>
        <v>7757.1505140116242</v>
      </c>
      <c r="AB81" s="67">
        <v>7593.2299769602687</v>
      </c>
      <c r="AC81" s="72">
        <f t="shared" ref="AC81" si="2414">AVERAGE(AB78:AB81)</f>
        <v>7437.8682303283395</v>
      </c>
      <c r="AD81" s="67">
        <v>8706.8041958041958</v>
      </c>
      <c r="AE81" s="72">
        <f t="shared" ref="AE81" si="2415">AVERAGE(AD78:AD81)</f>
        <v>8585.6954760356002</v>
      </c>
      <c r="AF81" s="446">
        <v>1.4458121517241379E-3</v>
      </c>
      <c r="AG81" s="447">
        <f t="shared" ref="AG81" si="2416">AVERAGE(AF78:AF81)</f>
        <v>1.7068629298126014E-3</v>
      </c>
      <c r="AH81" s="102">
        <v>3.924346648683295</v>
      </c>
      <c r="AI81" s="103">
        <f t="shared" ref="AI81" si="2417">AVERAGE(AH78:AH81)</f>
        <v>3.9966356883490022</v>
      </c>
      <c r="AJ81" s="102">
        <v>4.3700888675087768</v>
      </c>
      <c r="AK81" s="102">
        <f t="shared" ref="AK81" si="2418">AVERAGE(AJ78:AJ81)</f>
        <v>4.4257399702094222</v>
      </c>
      <c r="AL81" s="102">
        <v>2.8065268065268065</v>
      </c>
      <c r="AM81" s="102">
        <f t="shared" ref="AM81" si="2419">AVERAGE(AL78:AL81)</f>
        <v>2.8927256442710263</v>
      </c>
      <c r="AN81" s="451">
        <v>0</v>
      </c>
      <c r="AO81" s="452">
        <f t="shared" ref="AO81" si="2420">AVERAGE(AN78:AN81)</f>
        <v>0</v>
      </c>
      <c r="AP81" s="448">
        <v>0.55409857950959795</v>
      </c>
      <c r="AQ81" s="449">
        <f t="shared" ref="AQ81" si="2421">AVERAGE(AP78:AP81)</f>
        <v>0.5433451389331232</v>
      </c>
      <c r="AR81" s="448">
        <v>0.77413474441098529</v>
      </c>
      <c r="AS81" s="449">
        <f t="shared" ref="AS81" si="2422">AVERAGE(AR78:AR81)</f>
        <v>0.75588703835284399</v>
      </c>
      <c r="AT81" s="448">
        <v>0</v>
      </c>
      <c r="AU81" s="449">
        <f t="shared" ref="AU81" si="2423">AVERAGE(AT78:AT81)</f>
        <v>0</v>
      </c>
      <c r="AV81" s="448">
        <v>0</v>
      </c>
      <c r="AW81" s="450">
        <f t="shared" ref="AW81" si="2424">AVERAGE(AV78:AV81)</f>
        <v>0</v>
      </c>
      <c r="AX81" s="67">
        <v>5083.0444745536079</v>
      </c>
      <c r="AY81" s="72">
        <f t="shared" ref="AY81" si="2425">AVERAGE(AX78:AX81)</f>
        <v>5128.2427068867655</v>
      </c>
      <c r="AZ81" s="67">
        <v>6036.9024027137766</v>
      </c>
      <c r="BA81" s="72">
        <f t="shared" ref="BA81" si="2426">AVERAGE(AZ78:AZ81)</f>
        <v>6069.8199102702183</v>
      </c>
      <c r="BB81" s="67">
        <v>2676.5291375291376</v>
      </c>
      <c r="BC81" s="72">
        <f t="shared" ref="BC81" si="2427">AVERAGE(BB78:BB81)</f>
        <v>2712.6246755252159</v>
      </c>
      <c r="BD81" s="67">
        <v>5803.7281947261663</v>
      </c>
      <c r="BE81" s="81">
        <f t="shared" ref="BE81" si="2428">AVERAGE(BD78:BD81)</f>
        <v>5577.8535652478349</v>
      </c>
      <c r="BF81" s="100">
        <v>1.2534163764475571E-2</v>
      </c>
      <c r="BG81" s="101">
        <f t="shared" ref="BG81" si="2429">AVERAGE(BF78:BF81)</f>
        <v>1.530010678257588E-2</v>
      </c>
      <c r="BH81" s="100">
        <v>1.7510190647391337E-2</v>
      </c>
      <c r="BI81" s="100">
        <f t="shared" ref="BI81" si="2430">AVERAGE(BH78:BH81)</f>
        <v>2.0744341471548813E-2</v>
      </c>
      <c r="BJ81" s="100">
        <v>0</v>
      </c>
      <c r="BK81" s="100">
        <f t="shared" ref="BK81" si="2431">AVERAGE(BJ78:BJ81)</f>
        <v>1.2713890612076097E-3</v>
      </c>
      <c r="BL81" s="100">
        <v>8.1135902636916835E-3</v>
      </c>
      <c r="BM81" s="105">
        <f t="shared" ref="BM81" si="2432">AVERAGE(BL78:BL81)</f>
        <v>5.742375936830732E-3</v>
      </c>
      <c r="BN81" s="102">
        <v>39.879216425503479</v>
      </c>
      <c r="BO81" s="103">
        <f t="shared" ref="BO81" si="2433">AVERAGE(BN78:BN81)</f>
        <v>40.922197606257512</v>
      </c>
      <c r="BP81" s="102">
        <v>42.974782894902702</v>
      </c>
      <c r="BQ81" s="103">
        <f t="shared" ref="BQ81" si="2434">AVERAGE(BP78:BP81)</f>
        <v>43.845735841903362</v>
      </c>
      <c r="BR81" s="102">
        <v>32.086247086247084</v>
      </c>
      <c r="BS81" s="103">
        <f t="shared" ref="BS81" si="2435">AVERAGE(BR78:BR81)</f>
        <v>33.382791717564238</v>
      </c>
      <c r="BT81" s="102">
        <v>33.182555780933065</v>
      </c>
      <c r="BU81" s="106">
        <f t="shared" ref="BU81" si="2436">AVERAGE(BT78:BT81)</f>
        <v>31.941123943282172</v>
      </c>
    </row>
    <row r="82" spans="1:73" x14ac:dyDescent="0.25">
      <c r="A82" s="104">
        <f t="shared" si="2072"/>
        <v>45695</v>
      </c>
      <c r="B82" s="67">
        <v>38.249144067650384</v>
      </c>
      <c r="C82" s="72">
        <f t="shared" si="2139"/>
        <v>38.291790778969556</v>
      </c>
      <c r="D82" s="67">
        <v>39.198616600790501</v>
      </c>
      <c r="E82" s="72">
        <f t="shared" si="2139"/>
        <v>39.080791078030359</v>
      </c>
      <c r="F82" s="67">
        <v>35.959134615384613</v>
      </c>
      <c r="G82" s="72">
        <f t="shared" ref="G82" si="2437">AVERAGE(F79:F82)</f>
        <v>36.404587956566282</v>
      </c>
      <c r="H82" s="102">
        <v>34.548000000000002</v>
      </c>
      <c r="I82" s="106">
        <f t="shared" ref="I82" si="2438">AVERAGE(H79:H82)</f>
        <v>34.774441081331481</v>
      </c>
      <c r="J82" s="100">
        <v>6.8621178939928668E-2</v>
      </c>
      <c r="K82" s="101">
        <f t="shared" ref="K82" si="2439">AVERAGE(J79:J82)</f>
        <v>6.1628053735801894E-2</v>
      </c>
      <c r="L82" s="100">
        <v>6.719367588932805E-2</v>
      </c>
      <c r="M82" s="101">
        <f t="shared" ref="M82:O82" si="2440">AVERAGE(L79:L82)</f>
        <v>6.8863534413873814E-2</v>
      </c>
      <c r="N82" s="100">
        <v>7.2115384615384609E-2</v>
      </c>
      <c r="O82" s="101">
        <f t="shared" si="2440"/>
        <v>4.435777596059854E-2</v>
      </c>
      <c r="P82" s="100">
        <v>0.192</v>
      </c>
      <c r="Q82" s="105">
        <f t="shared" ref="Q82" si="2441">AVERAGE(P79:P82)</f>
        <v>0.20576351015073319</v>
      </c>
      <c r="R82" s="100">
        <v>0.12434700316280214</v>
      </c>
      <c r="S82" s="101">
        <f t="shared" ref="S82" si="2442">AVERAGE(R79:R82)</f>
        <v>0.11282531910369908</v>
      </c>
      <c r="T82" s="100">
        <v>9.9868980743983968E-2</v>
      </c>
      <c r="U82" s="101">
        <f t="shared" ref="U82" si="2443">AVERAGE(T79:T82)</f>
        <v>0.10759952914760702</v>
      </c>
      <c r="V82" s="100">
        <v>0.17724726192648924</v>
      </c>
      <c r="W82" s="101">
        <f t="shared" ref="W82" si="2444">AVERAGE(V79:V82)</f>
        <v>0.12005710029402988</v>
      </c>
      <c r="X82" s="100">
        <v>0.1982758193597666</v>
      </c>
      <c r="Y82" s="105">
        <f t="shared" ref="Y82" si="2445">AVERAGE(X79:X82)</f>
        <v>0.24761644875462974</v>
      </c>
      <c r="Z82" s="67">
        <v>7878.5025369575405</v>
      </c>
      <c r="AA82" s="72">
        <f t="shared" ref="AA82" si="2446">AVERAGE(Z79:Z82)</f>
        <v>7795.2553193400681</v>
      </c>
      <c r="AB82" s="67">
        <v>7530.3250988142318</v>
      </c>
      <c r="AC82" s="72">
        <f t="shared" ref="AC82" si="2447">AVERAGE(AB79:AB82)</f>
        <v>7450.7605890264367</v>
      </c>
      <c r="AD82" s="67">
        <v>8742.6153846153848</v>
      </c>
      <c r="AE82" s="72">
        <f t="shared" ref="AE82" si="2448">AVERAGE(AD79:AD82)</f>
        <v>8640.4530957743518</v>
      </c>
      <c r="AF82" s="446">
        <v>2.0515981800000001E-3</v>
      </c>
      <c r="AG82" s="447">
        <f t="shared" ref="AG82" si="2449">AVERAGE(AF79:AF82)</f>
        <v>1.8054576397993386E-3</v>
      </c>
      <c r="AH82" s="102">
        <v>4.1088441167423371</v>
      </c>
      <c r="AI82" s="103">
        <f t="shared" ref="AI82" si="2450">AVERAGE(AH79:AH82)</f>
        <v>4.0106207581970219</v>
      </c>
      <c r="AJ82" s="102">
        <v>4.6245059288537531</v>
      </c>
      <c r="AK82" s="102">
        <f t="shared" ref="AK82" si="2451">AVERAGE(AJ79:AJ82)</f>
        <v>4.4649103427987864</v>
      </c>
      <c r="AL82" s="102">
        <v>2.8677884615384617</v>
      </c>
      <c r="AM82" s="102">
        <f t="shared" ref="AM82" si="2452">AVERAGE(AL79:AL82)</f>
        <v>2.922565841416648</v>
      </c>
      <c r="AN82" s="451">
        <v>1.4794520540000001E-4</v>
      </c>
      <c r="AO82" s="452">
        <f t="shared" ref="AO82" si="2453">AVERAGE(AN79:AN82)</f>
        <v>3.6986301350000002E-5</v>
      </c>
      <c r="AP82" s="448">
        <v>0.54608836353315959</v>
      </c>
      <c r="AQ82" s="449">
        <f t="shared" ref="AQ82" si="2454">AVERAGE(AP79:AP82)</f>
        <v>0.54113854741497103</v>
      </c>
      <c r="AR82" s="448">
        <v>0.77173913043478282</v>
      </c>
      <c r="AS82" s="449">
        <f t="shared" ref="AS82" si="2455">AVERAGE(AR79:AR82)</f>
        <v>0.76614863184068738</v>
      </c>
      <c r="AT82" s="448">
        <v>0</v>
      </c>
      <c r="AU82" s="449">
        <f t="shared" ref="AU82" si="2456">AVERAGE(AT79:AT82)</f>
        <v>0</v>
      </c>
      <c r="AV82" s="448">
        <v>0</v>
      </c>
      <c r="AW82" s="450">
        <f t="shared" ref="AW82" si="2457">AVERAGE(AV79:AV82)</f>
        <v>0</v>
      </c>
      <c r="AX82" s="67">
        <v>4809.6835151321611</v>
      </c>
      <c r="AY82" s="72">
        <f t="shared" ref="AY82" si="2458">AVERAGE(AX79:AX82)</f>
        <v>5037.9760124906788</v>
      </c>
      <c r="AZ82" s="67">
        <v>5689.443675889328</v>
      </c>
      <c r="BA82" s="72">
        <f t="shared" ref="BA82" si="2459">AVERAGE(AZ79:AZ82)</f>
        <v>6001.0048877827758</v>
      </c>
      <c r="BB82" s="67">
        <v>2677.6057692307691</v>
      </c>
      <c r="BC82" s="72">
        <f t="shared" ref="BC82" si="2460">AVERAGE(BB79:BB82)</f>
        <v>2716.8924700341663</v>
      </c>
      <c r="BD82" s="67">
        <v>6215.8379999999997</v>
      </c>
      <c r="BE82" s="81">
        <f t="shared" ref="BE82" si="2461">AVERAGE(BD79:BD82)</f>
        <v>5795.4377336828484</v>
      </c>
      <c r="BF82" s="100">
        <v>9.0904994390377421E-3</v>
      </c>
      <c r="BG82" s="101">
        <f t="shared" ref="BG82" si="2462">AVERAGE(BF79:BF82)</f>
        <v>1.3573108197112018E-2</v>
      </c>
      <c r="BH82" s="100">
        <v>1.2845849802371538E-2</v>
      </c>
      <c r="BI82" s="100">
        <f t="shared" ref="BI82" si="2463">AVERAGE(BH79:BH82)</f>
        <v>1.8689449214700501E-2</v>
      </c>
      <c r="BJ82" s="100">
        <v>0</v>
      </c>
      <c r="BK82" s="100">
        <f t="shared" ref="BK82" si="2464">AVERAGE(BJ79:BJ82)</f>
        <v>1.2713890612076097E-3</v>
      </c>
      <c r="BL82" s="100">
        <v>8.0000000000000002E-3</v>
      </c>
      <c r="BM82" s="105">
        <f t="shared" ref="BM82" si="2465">AVERAGE(BL79:BL82)</f>
        <v>5.7529860164063284E-3</v>
      </c>
      <c r="BN82" s="102">
        <v>41.042186243715406</v>
      </c>
      <c r="BO82" s="103">
        <f t="shared" ref="BO82" si="2466">AVERAGE(BN79:BN82)</f>
        <v>40.760268969674406</v>
      </c>
      <c r="BP82" s="102">
        <v>44.16996047430829</v>
      </c>
      <c r="BQ82" s="103">
        <f t="shared" ref="BQ82" si="2467">AVERAGE(BP79:BP82)</f>
        <v>43.776009161533686</v>
      </c>
      <c r="BR82" s="102">
        <v>33.46875</v>
      </c>
      <c r="BS82" s="103">
        <f t="shared" ref="BS82" si="2468">AVERAGE(BR79:BR82)</f>
        <v>33.507054689262347</v>
      </c>
      <c r="BT82" s="102">
        <v>31.611999999999998</v>
      </c>
      <c r="BU82" s="106">
        <f t="shared" ref="BU82" si="2469">AVERAGE(BT79:BT82)</f>
        <v>31.630596091823286</v>
      </c>
    </row>
    <row r="83" spans="1:73" x14ac:dyDescent="0.25">
      <c r="A83" s="104">
        <f t="shared" si="2072"/>
        <v>45702</v>
      </c>
      <c r="B83" s="67">
        <v>38.532637600714239</v>
      </c>
      <c r="C83" s="72">
        <f t="shared" si="2139"/>
        <v>38.372108057753564</v>
      </c>
      <c r="D83" s="67">
        <v>39.507246376811615</v>
      </c>
      <c r="E83" s="72">
        <f t="shared" si="2139"/>
        <v>39.207965389865073</v>
      </c>
      <c r="F83" s="67">
        <v>36.459948320413439</v>
      </c>
      <c r="G83" s="72">
        <f t="shared" ref="G83" si="2470">AVERAGE(F80:F83)</f>
        <v>36.447614738902892</v>
      </c>
      <c r="H83" s="102">
        <v>35.498938428874737</v>
      </c>
      <c r="I83" s="106">
        <f t="shared" ref="I83" si="2471">AVERAGE(H80:H83)</f>
        <v>34.960803595526912</v>
      </c>
      <c r="J83" s="100">
        <v>6.1137061784236106E-2</v>
      </c>
      <c r="K83" s="101">
        <f t="shared" ref="K83" si="2472">AVERAGE(J80:J83)</f>
        <v>6.2453397063892004E-2</v>
      </c>
      <c r="L83" s="100">
        <v>7.0048309178744009E-2</v>
      </c>
      <c r="M83" s="101">
        <f t="shared" ref="M83:O83" si="2473">AVERAGE(L80:L83)</f>
        <v>6.9072174090425834E-2</v>
      </c>
      <c r="N83" s="100">
        <v>4.1343669250645997E-2</v>
      </c>
      <c r="O83" s="101">
        <f t="shared" si="2473"/>
        <v>4.7249524538768725E-2</v>
      </c>
      <c r="P83" s="100">
        <v>0.20169851380042464</v>
      </c>
      <c r="Q83" s="105">
        <f t="shared" ref="Q83" si="2474">AVERAGE(P80:P83)</f>
        <v>0.20386255720549051</v>
      </c>
      <c r="R83" s="100">
        <v>0.1045408590995745</v>
      </c>
      <c r="S83" s="101">
        <f t="shared" ref="S83" si="2475">AVERAGE(R80:R83)</f>
        <v>0.11278042301088372</v>
      </c>
      <c r="T83" s="100">
        <v>0.1098520862868267</v>
      </c>
      <c r="U83" s="101">
        <f t="shared" ref="U83" si="2476">AVERAGE(T80:T83)</f>
        <v>0.10748941540114332</v>
      </c>
      <c r="V83" s="100">
        <v>8.2382691374746117E-2</v>
      </c>
      <c r="W83" s="101">
        <f t="shared" ref="W83" si="2477">AVERAGE(V80:V83)</f>
        <v>0.11952103218535785</v>
      </c>
      <c r="X83" s="100">
        <v>0.33270740137932808</v>
      </c>
      <c r="Y83" s="105">
        <f t="shared" ref="Y83" si="2478">AVERAGE(X80:X83)</f>
        <v>0.25774256077398505</v>
      </c>
      <c r="Z83" s="67">
        <v>7645.2352017556914</v>
      </c>
      <c r="AA83" s="72">
        <f t="shared" ref="AA83" si="2479">AVERAGE(Z80:Z83)</f>
        <v>7806.026178799737</v>
      </c>
      <c r="AB83" s="67">
        <v>7380.2753623188464</v>
      </c>
      <c r="AC83" s="72">
        <f t="shared" ref="AC83" si="2480">AVERAGE(AB80:AB83)</f>
        <v>7480.2764756115957</v>
      </c>
      <c r="AD83" s="67">
        <v>8237.4677002583976</v>
      </c>
      <c r="AE83" s="72">
        <f t="shared" ref="AE83" si="2481">AVERAGE(AD80:AD83)</f>
        <v>8587.409971211162</v>
      </c>
      <c r="AF83" s="446">
        <v>2.8908423781316347E-3</v>
      </c>
      <c r="AG83" s="447">
        <f t="shared" ref="AG83" si="2482">AVERAGE(AF80:AF83)</f>
        <v>2.0343804022392243E-3</v>
      </c>
      <c r="AH83" s="102">
        <v>4.0116465157554773</v>
      </c>
      <c r="AI83" s="103">
        <f t="shared" ref="AI83" si="2483">AVERAGE(AH80:AH83)</f>
        <v>3.9751206707941202</v>
      </c>
      <c r="AJ83" s="102">
        <v>4.6231884057971042</v>
      </c>
      <c r="AK83" s="102">
        <f t="shared" ref="AK83" si="2484">AVERAGE(AJ80:AJ83)</f>
        <v>4.478957116274187</v>
      </c>
      <c r="AL83" s="102">
        <v>2.7209302325581395</v>
      </c>
      <c r="AM83" s="102">
        <f t="shared" ref="AM83" si="2485">AVERAGE(AL80:AL83)</f>
        <v>2.8149572084891852</v>
      </c>
      <c r="AN83" s="451">
        <v>0</v>
      </c>
      <c r="AO83" s="452">
        <f t="shared" ref="AO83" si="2486">AVERAGE(AN80:AN83)</f>
        <v>3.6986301350000002E-5</v>
      </c>
      <c r="AP83" s="448">
        <v>0.5273410245606821</v>
      </c>
      <c r="AQ83" s="449">
        <f t="shared" ref="AQ83" si="2487">AVERAGE(AP80:AP83)</f>
        <v>0.54092046643523328</v>
      </c>
      <c r="AR83" s="448">
        <v>0.77536231884057938</v>
      </c>
      <c r="AS83" s="449">
        <f t="shared" ref="AS83" si="2488">AVERAGE(AR80:AR83)</f>
        <v>0.77383307342310048</v>
      </c>
      <c r="AT83" s="448">
        <v>0</v>
      </c>
      <c r="AU83" s="449">
        <f t="shared" ref="AU83" si="2489">AVERAGE(AT80:AT83)</f>
        <v>0</v>
      </c>
      <c r="AV83" s="448">
        <v>0</v>
      </c>
      <c r="AW83" s="450">
        <f t="shared" ref="AW83" si="2490">AVERAGE(AV80:AV83)</f>
        <v>0</v>
      </c>
      <c r="AX83" s="67">
        <v>5334.7371776566979</v>
      </c>
      <c r="AY83" s="72">
        <f t="shared" ref="AY83" si="2491">AVERAGE(AX80:AX83)</f>
        <v>5088.3563568786913</v>
      </c>
      <c r="AZ83" s="67">
        <v>6649.0893719806809</v>
      </c>
      <c r="BA83" s="72">
        <f t="shared" ref="BA83" si="2492">AVERAGE(AZ80:AZ83)</f>
        <v>6129.6579522677466</v>
      </c>
      <c r="BB83" s="67">
        <v>2530.6046511627906</v>
      </c>
      <c r="BC83" s="72">
        <f t="shared" ref="BC83" si="2493">AVERAGE(BB80:BB83)</f>
        <v>2678.2545509390075</v>
      </c>
      <c r="BD83" s="67">
        <v>5671.7282377919319</v>
      </c>
      <c r="BE83" s="81">
        <f t="shared" ref="BE83" si="2494">AVERAGE(BD80:BD83)</f>
        <v>5839.7663047587384</v>
      </c>
      <c r="BF83" s="100">
        <v>2.0538283480390218E-2</v>
      </c>
      <c r="BG83" s="101">
        <f t="shared" ref="BG83" si="2495">AVERAGE(BF80:BF83)</f>
        <v>1.4341857105371381E-2</v>
      </c>
      <c r="BH83" s="100">
        <v>3.0193236714975865E-2</v>
      </c>
      <c r="BI83" s="100">
        <f t="shared" ref="BI83" si="2496">AVERAGE(BH80:BH83)</f>
        <v>2.0336995713625846E-2</v>
      </c>
      <c r="BJ83" s="100">
        <v>0</v>
      </c>
      <c r="BK83" s="100">
        <f t="shared" ref="BK83" si="2497">AVERAGE(BJ80:BJ83)</f>
        <v>6.5104166666666663E-4</v>
      </c>
      <c r="BL83" s="100">
        <v>1.2738853503184714E-2</v>
      </c>
      <c r="BM83" s="105">
        <f t="shared" ref="BM83" si="2498">AVERAGE(BL80:BL83)</f>
        <v>7.7749086945280883E-3</v>
      </c>
      <c r="BN83" s="102">
        <v>40.817459722397508</v>
      </c>
      <c r="BO83" s="103">
        <f t="shared" ref="BO83" si="2499">AVERAGE(BN80:BN83)</f>
        <v>40.785547112182208</v>
      </c>
      <c r="BP83" s="102">
        <v>43.684782608695677</v>
      </c>
      <c r="BQ83" s="103">
        <f t="shared" ref="BQ83" si="2500">AVERAGE(BP80:BP83)</f>
        <v>43.830704357884287</v>
      </c>
      <c r="BR83" s="102">
        <v>34.775193798449614</v>
      </c>
      <c r="BS83" s="103">
        <f t="shared" ref="BS83" si="2501">AVERAGE(BR80:BR83)</f>
        <v>33.697131054507508</v>
      </c>
      <c r="BT83" s="102">
        <v>33.645435244161362</v>
      </c>
      <c r="BU83" s="106">
        <f t="shared" ref="BU83" si="2502">AVERAGE(BT80:BT83)</f>
        <v>32.010559554026415</v>
      </c>
    </row>
    <row r="84" spans="1:73" x14ac:dyDescent="0.25">
      <c r="A84" s="104">
        <f t="shared" si="2072"/>
        <v>45709</v>
      </c>
      <c r="B84" s="67">
        <v>38.728010607418518</v>
      </c>
      <c r="C84" s="72">
        <f t="shared" si="2139"/>
        <v>38.400378490089437</v>
      </c>
      <c r="D84" s="67">
        <v>39.638601036269463</v>
      </c>
      <c r="E84" s="72">
        <f t="shared" si="2139"/>
        <v>39.231878972807294</v>
      </c>
      <c r="F84" s="67">
        <v>36.784530386740329</v>
      </c>
      <c r="G84" s="72">
        <f t="shared" ref="G84" si="2503">AVERAGE(F81:F84)</f>
        <v>36.51419004392131</v>
      </c>
      <c r="H84" s="102">
        <v>36.754601226993863</v>
      </c>
      <c r="I84" s="106">
        <f t="shared" ref="I84" si="2504">AVERAGE(H81:H84)</f>
        <v>35.266307834859646</v>
      </c>
      <c r="J84" s="100">
        <v>5.9047944174031516E-2</v>
      </c>
      <c r="K84" s="101">
        <f t="shared" ref="K84" si="2505">AVERAGE(J81:J84)</f>
        <v>6.2058526943926898E-2</v>
      </c>
      <c r="L84" s="100">
        <v>6.7357512953367948E-2</v>
      </c>
      <c r="M84" s="101">
        <f t="shared" ref="M84:O84" si="2506">AVERAGE(L81:L84)</f>
        <v>6.7508078925949275E-2</v>
      </c>
      <c r="N84" s="100">
        <v>4.1436464088397788E-2</v>
      </c>
      <c r="O84" s="101">
        <f t="shared" si="2506"/>
        <v>4.9796140560868174E-2</v>
      </c>
      <c r="P84" s="100">
        <v>0.15132924335378323</v>
      </c>
      <c r="Q84" s="105">
        <f t="shared" ref="Q84" si="2507">AVERAGE(P81:P84)</f>
        <v>0.19000947478550934</v>
      </c>
      <c r="R84" s="100">
        <v>0.10453267103636894</v>
      </c>
      <c r="S84" s="101">
        <f t="shared" ref="S84" si="2508">AVERAGE(R81:R84)</f>
        <v>0.11012234249298487</v>
      </c>
      <c r="T84" s="100">
        <v>0.10629542196746054</v>
      </c>
      <c r="U84" s="101">
        <f t="shared" ref="U84" si="2509">AVERAGE(T81:T84)</f>
        <v>0.10395897197738702</v>
      </c>
      <c r="V84" s="100">
        <v>9.955045066919177E-2</v>
      </c>
      <c r="W84" s="101">
        <f t="shared" ref="W84" si="2510">AVERAGE(V81:V84)</f>
        <v>0.11974298941254521</v>
      </c>
      <c r="X84" s="100">
        <v>0.13520704556747098</v>
      </c>
      <c r="Y84" s="105">
        <f t="shared" ref="Y84" si="2511">AVERAGE(X81:X84)</f>
        <v>0.22648653392977569</v>
      </c>
      <c r="Z84" s="67">
        <v>7827.9635563896145</v>
      </c>
      <c r="AA84" s="72">
        <f t="shared" ref="AA84" si="2512">AVERAGE(Z81:Z84)</f>
        <v>7814.3358606171087</v>
      </c>
      <c r="AB84" s="67">
        <v>7534.2344559585572</v>
      </c>
      <c r="AC84" s="72">
        <f t="shared" ref="AC84" si="2513">AVERAGE(AB81:AB84)</f>
        <v>7509.5162235129765</v>
      </c>
      <c r="AD84" s="67">
        <v>8475.0248618784535</v>
      </c>
      <c r="AE84" s="72">
        <f t="shared" ref="AE84" si="2514">AVERAGE(AD81:AD84)</f>
        <v>8540.4780356391075</v>
      </c>
      <c r="AF84" s="446">
        <v>2.1159574578732102E-3</v>
      </c>
      <c r="AG84" s="447">
        <f t="shared" ref="AG84" si="2515">AVERAGE(AF81:AF84)</f>
        <v>2.1260525419322458E-3</v>
      </c>
      <c r="AH84" s="102">
        <v>4.2207300489316069</v>
      </c>
      <c r="AI84" s="103">
        <f t="shared" ref="AI84" si="2516">AVERAGE(AH81:AH84)</f>
        <v>4.0663918325281792</v>
      </c>
      <c r="AJ84" s="102">
        <v>4.8471502590673623</v>
      </c>
      <c r="AK84" s="102">
        <f t="shared" ref="AK84" si="2517">AVERAGE(AJ81:AJ84)</f>
        <v>4.6162333653067495</v>
      </c>
      <c r="AL84" s="102">
        <v>2.9005524861878453</v>
      </c>
      <c r="AM84" s="102">
        <f t="shared" ref="AM84" si="2518">AVERAGE(AL81:AL84)</f>
        <v>2.8239494967028129</v>
      </c>
      <c r="AN84" s="451">
        <v>0</v>
      </c>
      <c r="AO84" s="452">
        <f t="shared" ref="AO84" si="2519">AVERAGE(AN81:AN84)</f>
        <v>3.6986301350000002E-5</v>
      </c>
      <c r="AP84" s="448">
        <v>0.51759103041266397</v>
      </c>
      <c r="AQ84" s="449">
        <f t="shared" ref="AQ84" si="2520">AVERAGE(AP81:AP84)</f>
        <v>0.5362797495040259</v>
      </c>
      <c r="AR84" s="448">
        <v>0.76165803108808272</v>
      </c>
      <c r="AS84" s="449">
        <f t="shared" ref="AS84" si="2521">AVERAGE(AR81:AR84)</f>
        <v>0.77072355619360766</v>
      </c>
      <c r="AT84" s="448">
        <v>0</v>
      </c>
      <c r="AU84" s="449">
        <f t="shared" ref="AU84" si="2522">AVERAGE(AT81:AT84)</f>
        <v>0</v>
      </c>
      <c r="AV84" s="448">
        <v>0</v>
      </c>
      <c r="AW84" s="450">
        <f t="shared" ref="AW84" si="2523">AVERAGE(AV81:AV84)</f>
        <v>0</v>
      </c>
      <c r="AX84" s="67">
        <v>4951.4185684853092</v>
      </c>
      <c r="AY84" s="72">
        <f t="shared" ref="AY84" si="2524">AVERAGE(AX81:AX84)</f>
        <v>5044.7209339569436</v>
      </c>
      <c r="AZ84" s="67">
        <v>6055.9015544041522</v>
      </c>
      <c r="BA84" s="72">
        <f t="shared" ref="BA84" si="2525">AVERAGE(AZ81:AZ84)</f>
        <v>6107.8342512469844</v>
      </c>
      <c r="BB84" s="67">
        <v>2599.5911602209944</v>
      </c>
      <c r="BC84" s="72">
        <f t="shared" ref="BC84" si="2526">AVERAGE(BB81:BB84)</f>
        <v>2621.082679535923</v>
      </c>
      <c r="BD84" s="67">
        <v>6431.2842535787322</v>
      </c>
      <c r="BE84" s="81">
        <f t="shared" ref="BE84" si="2527">AVERAGE(BD81:BD84)</f>
        <v>6030.6446715242073</v>
      </c>
      <c r="BF84" s="100">
        <v>1.7608966044925369E-2</v>
      </c>
      <c r="BG84" s="101">
        <f t="shared" ref="BG84" si="2528">AVERAGE(BF81:BF84)</f>
        <v>1.4942978182207224E-2</v>
      </c>
      <c r="BH84" s="100">
        <v>2.4611398963730595E-2</v>
      </c>
      <c r="BI84" s="100">
        <f t="shared" ref="BI84" si="2529">AVERAGE(BH81:BH84)</f>
        <v>2.1290169032117334E-2</v>
      </c>
      <c r="BJ84" s="100">
        <v>2.7624309392265192E-3</v>
      </c>
      <c r="BK84" s="100">
        <f t="shared" ref="BK84" si="2530">AVERAGE(BJ81:BJ84)</f>
        <v>6.9060773480662981E-4</v>
      </c>
      <c r="BL84" s="100">
        <v>6.1349693251533744E-3</v>
      </c>
      <c r="BM84" s="105">
        <f t="shared" ref="BM84" si="2531">AVERAGE(BL81:BL84)</f>
        <v>8.7468532730074437E-3</v>
      </c>
      <c r="BN84" s="102">
        <v>40.646510470846586</v>
      </c>
      <c r="BO84" s="103">
        <f t="shared" ref="BO84" si="2532">AVERAGE(BN81:BN84)</f>
        <v>40.59634321561574</v>
      </c>
      <c r="BP84" s="102">
        <v>43.323834196891241</v>
      </c>
      <c r="BQ84" s="103">
        <f t="shared" ref="BQ84" si="2533">AVERAGE(BP81:BP84)</f>
        <v>43.538340043699478</v>
      </c>
      <c r="BR84" s="102">
        <v>34.988950276243095</v>
      </c>
      <c r="BS84" s="103">
        <f t="shared" ref="BS84" si="2534">AVERAGE(BR81:BR84)</f>
        <v>33.829785290234945</v>
      </c>
      <c r="BT84" s="102">
        <v>32.435582822085891</v>
      </c>
      <c r="BU84" s="106">
        <f t="shared" ref="BU84" si="2535">AVERAGE(BT81:BT84)</f>
        <v>32.718893461795076</v>
      </c>
    </row>
    <row r="85" spans="1:73" x14ac:dyDescent="0.25">
      <c r="A85" s="104">
        <f t="shared" si="2072"/>
        <v>45716</v>
      </c>
      <c r="B85" s="67">
        <v>38.686395323778825</v>
      </c>
      <c r="C85" s="72">
        <f t="shared" si="2139"/>
        <v>38.549046899890499</v>
      </c>
      <c r="D85" s="67">
        <v>39.429743589743559</v>
      </c>
      <c r="E85" s="72">
        <f t="shared" si="2139"/>
        <v>39.443551900903785</v>
      </c>
      <c r="F85" s="67">
        <v>36.929611650485434</v>
      </c>
      <c r="G85" s="72">
        <f t="shared" ref="G85" si="2536">AVERAGE(F82:F85)</f>
        <v>36.533306243255957</v>
      </c>
      <c r="H85" s="102">
        <v>36.658119658119659</v>
      </c>
      <c r="I85" s="106">
        <f t="shared" ref="I85" si="2537">AVERAGE(H82:H85)</f>
        <v>35.864914828497064</v>
      </c>
      <c r="J85" s="100">
        <v>4.3981137839145229E-2</v>
      </c>
      <c r="K85" s="101">
        <f t="shared" ref="K85" si="2538">AVERAGE(J82:J85)</f>
        <v>5.8196830684335378E-2</v>
      </c>
      <c r="L85" s="100">
        <v>4.8205128205128178E-2</v>
      </c>
      <c r="M85" s="101">
        <f t="shared" ref="M85:O85" si="2539">AVERAGE(L82:L85)</f>
        <v>6.3201156556642046E-2</v>
      </c>
      <c r="N85" s="100">
        <v>3.3980582524271843E-2</v>
      </c>
      <c r="O85" s="101">
        <f t="shared" si="2539"/>
        <v>4.7219025119675059E-2</v>
      </c>
      <c r="P85" s="100">
        <v>0.17948717948717949</v>
      </c>
      <c r="Q85" s="105">
        <f t="shared" ref="Q85" si="2540">AVERAGE(P82:P85)</f>
        <v>0.18112873416034686</v>
      </c>
      <c r="R85" s="100">
        <v>7.841132672716182E-2</v>
      </c>
      <c r="S85" s="101">
        <f t="shared" ref="S85" si="2541">AVERAGE(R82:R85)</f>
        <v>0.10295796500647686</v>
      </c>
      <c r="T85" s="100">
        <v>8.1137283939131694E-2</v>
      </c>
      <c r="U85" s="101">
        <f t="shared" ref="U85" si="2542">AVERAGE(T82:T85)</f>
        <v>9.9288443234350737E-2</v>
      </c>
      <c r="V85" s="100">
        <v>6.83442679248185E-2</v>
      </c>
      <c r="W85" s="101">
        <f t="shared" ref="W85" si="2543">AVERAGE(V82:V85)</f>
        <v>0.10688116797381141</v>
      </c>
      <c r="X85" s="100">
        <v>0.16840449750119721</v>
      </c>
      <c r="Y85" s="105">
        <f t="shared" ref="Y85" si="2544">AVERAGE(X82:X85)</f>
        <v>0.20864869095194072</v>
      </c>
      <c r="Z85" s="67">
        <v>7936.0602748182819</v>
      </c>
      <c r="AA85" s="72">
        <f t="shared" ref="AA85" si="2545">AVERAGE(Z82:Z85)</f>
        <v>7821.9403924802828</v>
      </c>
      <c r="AB85" s="67">
        <v>7664.6389743589662</v>
      </c>
      <c r="AC85" s="72">
        <f t="shared" ref="AC85" si="2546">AVERAGE(AB82:AB85)</f>
        <v>7527.3684728626504</v>
      </c>
      <c r="AD85" s="67">
        <v>8595.0194174757289</v>
      </c>
      <c r="AE85" s="72">
        <f t="shared" ref="AE85" si="2547">AVERAGE(AD82:AD85)</f>
        <v>8512.5318410569907</v>
      </c>
      <c r="AF85" s="446">
        <v>2.041256884188034E-3</v>
      </c>
      <c r="AG85" s="447">
        <f t="shared" ref="AG85" si="2548">AVERAGE(AF82:AF85)</f>
        <v>2.2749137250482197E-3</v>
      </c>
      <c r="AH85" s="102">
        <v>4.1028071612362789</v>
      </c>
      <c r="AI85" s="103">
        <f t="shared" ref="AI85" si="2549">AVERAGE(AH82:AH85)</f>
        <v>4.1110069606664252</v>
      </c>
      <c r="AJ85" s="102">
        <v>4.6594871794871766</v>
      </c>
      <c r="AK85" s="102">
        <f t="shared" ref="AK85" si="2550">AVERAGE(AJ82:AJ85)</f>
        <v>4.6885829433013493</v>
      </c>
      <c r="AL85" s="102">
        <v>2.7985436893203883</v>
      </c>
      <c r="AM85" s="102">
        <f t="shared" ref="AM85" si="2551">AVERAGE(AL82:AL85)</f>
        <v>2.8219537174012084</v>
      </c>
      <c r="AN85" s="451">
        <v>0</v>
      </c>
      <c r="AO85" s="452">
        <f t="shared" ref="AO85" si="2552">AVERAGE(AN82:AN85)</f>
        <v>3.6986301350000002E-5</v>
      </c>
      <c r="AP85" s="448">
        <v>0.55575960571218497</v>
      </c>
      <c r="AQ85" s="449">
        <f t="shared" ref="AQ85" si="2553">AVERAGE(AP82:AP85)</f>
        <v>0.53669500605467269</v>
      </c>
      <c r="AR85" s="448">
        <v>0.79179487179487185</v>
      </c>
      <c r="AS85" s="449">
        <f t="shared" ref="AS85" si="2554">AVERAGE(AR82:AR85)</f>
        <v>0.77513858803957925</v>
      </c>
      <c r="AT85" s="448">
        <v>0</v>
      </c>
      <c r="AU85" s="449">
        <f t="shared" ref="AU85" si="2555">AVERAGE(AT82:AT85)</f>
        <v>0</v>
      </c>
      <c r="AV85" s="448">
        <v>0</v>
      </c>
      <c r="AW85" s="450">
        <f t="shared" ref="AW85" si="2556">AVERAGE(AV82:AV85)</f>
        <v>0</v>
      </c>
      <c r="AX85" s="67">
        <v>4810.6980998579902</v>
      </c>
      <c r="AY85" s="72">
        <f t="shared" ref="AY85" si="2557">AVERAGE(AX82:AX85)</f>
        <v>4976.6343402830398</v>
      </c>
      <c r="AZ85" s="67">
        <v>5795.4717948717907</v>
      </c>
      <c r="BA85" s="72">
        <f t="shared" ref="BA85" si="2558">AVERAGE(AZ82:AZ85)</f>
        <v>6047.4765992864877</v>
      </c>
      <c r="BB85" s="67">
        <v>2484.6650485436894</v>
      </c>
      <c r="BC85" s="72">
        <f t="shared" ref="BC85" si="2559">AVERAGE(BB82:BB85)</f>
        <v>2573.1166572895609</v>
      </c>
      <c r="BD85" s="67">
        <v>5464.2051282051279</v>
      </c>
      <c r="BE85" s="81">
        <f t="shared" ref="BE85" si="2560">AVERAGE(BD82:BD85)</f>
        <v>5945.7639048939482</v>
      </c>
      <c r="BF85" s="100">
        <v>1.5118595962477156E-2</v>
      </c>
      <c r="BG85" s="101">
        <f t="shared" ref="BG85" si="2561">AVERAGE(BF82:BF85)</f>
        <v>1.558908623170762E-2</v>
      </c>
      <c r="BH85" s="100">
        <v>2.1538461538461524E-2</v>
      </c>
      <c r="BI85" s="100">
        <f t="shared" ref="BI85" si="2562">AVERAGE(BH82:BH85)</f>
        <v>2.2297236754884878E-2</v>
      </c>
      <c r="BJ85" s="100">
        <v>0</v>
      </c>
      <c r="BK85" s="100">
        <f t="shared" ref="BK85" si="2563">AVERAGE(BJ82:BJ85)</f>
        <v>6.9060773480662981E-4</v>
      </c>
      <c r="BL85" s="100">
        <v>1.282051282051282E-2</v>
      </c>
      <c r="BM85" s="105">
        <f t="shared" ref="BM85" si="2564">AVERAGE(BL82:BL85)</f>
        <v>9.9235839122127269E-3</v>
      </c>
      <c r="BN85" s="102">
        <v>39.795615376097189</v>
      </c>
      <c r="BO85" s="103">
        <f t="shared" ref="BO85" si="2565">AVERAGE(BN82:BN85)</f>
        <v>40.575442953264172</v>
      </c>
      <c r="BP85" s="102">
        <v>42.731282051282015</v>
      </c>
      <c r="BQ85" s="103">
        <f t="shared" ref="BQ85" si="2566">AVERAGE(BP82:BP85)</f>
        <v>43.477464832794304</v>
      </c>
      <c r="BR85" s="102">
        <v>32.890776699029125</v>
      </c>
      <c r="BS85" s="103">
        <f t="shared" ref="BS85" si="2567">AVERAGE(BR82:BR85)</f>
        <v>34.030917693430453</v>
      </c>
      <c r="BT85" s="102">
        <v>32.613247863247864</v>
      </c>
      <c r="BU85" s="106">
        <f t="shared" ref="BU85" si="2568">AVERAGE(BT82:BT85)</f>
        <v>32.576566482373778</v>
      </c>
    </row>
    <row r="86" spans="1:73" x14ac:dyDescent="0.25">
      <c r="A86" s="104">
        <f t="shared" si="2072"/>
        <v>45723</v>
      </c>
      <c r="B86" s="67">
        <v>38.578017035674691</v>
      </c>
      <c r="C86" s="72">
        <f t="shared" si="2139"/>
        <v>38.631265141896563</v>
      </c>
      <c r="D86" s="67">
        <v>39.644260599793142</v>
      </c>
      <c r="E86" s="72">
        <f t="shared" si="2139"/>
        <v>39.554962900654445</v>
      </c>
      <c r="F86" s="67">
        <v>36.219399538106238</v>
      </c>
      <c r="G86" s="72">
        <f t="shared" ref="G86" si="2569">AVERAGE(F83:F86)</f>
        <v>36.598372473936365</v>
      </c>
      <c r="H86" s="102">
        <v>35.30788804071247</v>
      </c>
      <c r="I86" s="106">
        <f t="shared" ref="I86" si="2570">AVERAGE(H83:H86)</f>
        <v>36.054886838675181</v>
      </c>
      <c r="J86" s="100">
        <v>4.9985649235678539E-2</v>
      </c>
      <c r="K86" s="101">
        <f t="shared" ref="K86" si="2571">AVERAGE(J83:J86)</f>
        <v>5.3537948258272849E-2</v>
      </c>
      <c r="L86" s="100">
        <v>5.8945191313340195E-2</v>
      </c>
      <c r="M86" s="101">
        <f t="shared" ref="M86:O86" si="2572">AVERAGE(L83:L86)</f>
        <v>6.1139035412645079E-2</v>
      </c>
      <c r="N86" s="100">
        <v>3.0023094688221709E-2</v>
      </c>
      <c r="O86" s="101">
        <f t="shared" si="2572"/>
        <v>3.6695952637884333E-2</v>
      </c>
      <c r="P86" s="100">
        <v>0.19592875318066158</v>
      </c>
      <c r="Q86" s="105">
        <f t="shared" ref="Q86" si="2573">AVERAGE(P83:P86)</f>
        <v>0.18211092245551225</v>
      </c>
      <c r="R86" s="100">
        <v>8.839892882991067E-2</v>
      </c>
      <c r="S86" s="101">
        <f t="shared" ref="S86" si="2574">AVERAGE(R83:R86)</f>
        <v>9.3970946423253987E-2</v>
      </c>
      <c r="T86" s="100">
        <v>9.5626217869372879E-2</v>
      </c>
      <c r="U86" s="101">
        <f t="shared" ref="U86" si="2575">AVERAGE(T83:T86)</f>
        <v>9.8227752515697958E-2</v>
      </c>
      <c r="V86" s="100">
        <v>6.8510938959607318E-2</v>
      </c>
      <c r="W86" s="101">
        <f t="shared" ref="W86" si="2576">AVERAGE(V83:V86)</f>
        <v>7.969708723209093E-2</v>
      </c>
      <c r="X86" s="100">
        <v>0.22418191717175995</v>
      </c>
      <c r="Y86" s="105">
        <f t="shared" ref="Y86" si="2577">AVERAGE(X83:X86)</f>
        <v>0.21512521540493906</v>
      </c>
      <c r="Z86" s="67">
        <v>7856.0396636554988</v>
      </c>
      <c r="AA86" s="72">
        <f t="shared" ref="AA86" si="2578">AVERAGE(Z83:Z86)</f>
        <v>7816.3246741547719</v>
      </c>
      <c r="AB86" s="67">
        <v>7479.988624612196</v>
      </c>
      <c r="AC86" s="72">
        <f t="shared" ref="AC86" si="2579">AVERAGE(AB83:AB86)</f>
        <v>7514.7843543121417</v>
      </c>
      <c r="AD86" s="67">
        <v>8709.4688221709002</v>
      </c>
      <c r="AE86" s="72">
        <f t="shared" ref="AE86" si="2580">AVERAGE(AD83:AD86)</f>
        <v>8504.2452004458701</v>
      </c>
      <c r="AF86" s="446">
        <v>2.2318368284987276E-3</v>
      </c>
      <c r="AG86" s="447">
        <f t="shared" ref="AG86" si="2581">AVERAGE(AF83:AF86)</f>
        <v>2.3199733871729013E-3</v>
      </c>
      <c r="AH86" s="102">
        <v>3.9822131333878792</v>
      </c>
      <c r="AI86" s="103">
        <f t="shared" ref="AI86" si="2582">AVERAGE(AH83:AH86)</f>
        <v>4.0793492148278103</v>
      </c>
      <c r="AJ86" s="102">
        <v>4.5449844881075459</v>
      </c>
      <c r="AK86" s="102">
        <f t="shared" ref="AK86" si="2583">AVERAGE(AJ83:AJ86)</f>
        <v>4.668702583114797</v>
      </c>
      <c r="AL86" s="102">
        <v>2.7367205542725173</v>
      </c>
      <c r="AM86" s="102">
        <f t="shared" ref="AM86" si="2584">AVERAGE(AL83:AL86)</f>
        <v>2.7891867405847228</v>
      </c>
      <c r="AN86" s="451">
        <v>2.091393913486005E-4</v>
      </c>
      <c r="AO86" s="452">
        <f t="shared" ref="AO86" si="2585">AVERAGE(AN83:AN86)</f>
        <v>5.2284847837150126E-5</v>
      </c>
      <c r="AP86" s="448">
        <v>0.5591735885866993</v>
      </c>
      <c r="AQ86" s="449">
        <f t="shared" ref="AQ86" si="2586">AVERAGE(AP83:AP86)</f>
        <v>0.53996631231805758</v>
      </c>
      <c r="AR86" s="448">
        <v>0.8107549120992763</v>
      </c>
      <c r="AS86" s="449">
        <f t="shared" ref="AS86" si="2587">AVERAGE(AR83:AR86)</f>
        <v>0.78489253345570253</v>
      </c>
      <c r="AT86" s="448">
        <v>0</v>
      </c>
      <c r="AU86" s="449">
        <f t="shared" ref="AU86" si="2588">AVERAGE(AT83:AT86)</f>
        <v>0</v>
      </c>
      <c r="AV86" s="448">
        <v>0</v>
      </c>
      <c r="AW86" s="450">
        <f t="shared" ref="AW86" si="2589">AVERAGE(AV83:AV86)</f>
        <v>0</v>
      </c>
      <c r="AX86" s="67">
        <v>4942.4931317063692</v>
      </c>
      <c r="AY86" s="72">
        <f t="shared" ref="AY86" si="2590">AVERAGE(AX83:AX86)</f>
        <v>5009.8367444265914</v>
      </c>
      <c r="AZ86" s="67">
        <v>5914.1313340227434</v>
      </c>
      <c r="BA86" s="72">
        <f t="shared" ref="BA86" si="2591">AVERAGE(AZ83:AZ86)</f>
        <v>6103.6485138198414</v>
      </c>
      <c r="BB86" s="67">
        <v>2780.5404157043881</v>
      </c>
      <c r="BC86" s="72">
        <f t="shared" ref="BC86" si="2592">AVERAGE(BB83:BB86)</f>
        <v>2598.8503189079656</v>
      </c>
      <c r="BD86" s="67">
        <v>5269.9312977099235</v>
      </c>
      <c r="BE86" s="81">
        <f t="shared" ref="BE86" si="2593">AVERAGE(BD83:BD86)</f>
        <v>5709.2872293214295</v>
      </c>
      <c r="BF86" s="100">
        <v>1.640604171536347E-2</v>
      </c>
      <c r="BG86" s="101">
        <f t="shared" ref="BG86" si="2594">AVERAGE(BF83:BF86)</f>
        <v>1.7417971800789054E-2</v>
      </c>
      <c r="BH86" s="100">
        <v>2.3784901758014464E-2</v>
      </c>
      <c r="BI86" s="100">
        <f t="shared" ref="BI86" si="2595">AVERAGE(BH83:BH86)</f>
        <v>2.5031999743795611E-2</v>
      </c>
      <c r="BJ86" s="100">
        <v>0</v>
      </c>
      <c r="BK86" s="100">
        <f t="shared" ref="BK86" si="2596">AVERAGE(BJ83:BJ86)</f>
        <v>6.9060773480662981E-4</v>
      </c>
      <c r="BL86" s="100">
        <v>1.5267175572519083E-2</v>
      </c>
      <c r="BM86" s="105">
        <f t="shared" ref="BM86" si="2597">AVERAGE(BL83:BL86)</f>
        <v>1.1740377805342497E-2</v>
      </c>
      <c r="BN86" s="102">
        <v>40.051373822052412</v>
      </c>
      <c r="BO86" s="103">
        <f t="shared" ref="BO86" si="2598">AVERAGE(BN83:BN86)</f>
        <v>40.32773984784842</v>
      </c>
      <c r="BP86" s="102">
        <v>42.813857290589425</v>
      </c>
      <c r="BQ86" s="103">
        <f t="shared" ref="BQ86" si="2599">AVERAGE(BP83:BP86)</f>
        <v>43.13843903686459</v>
      </c>
      <c r="BR86" s="102">
        <v>33.907621247113163</v>
      </c>
      <c r="BS86" s="103">
        <f t="shared" ref="BS86" si="2600">AVERAGE(BR83:BR86)</f>
        <v>34.140635505208749</v>
      </c>
      <c r="BT86" s="102">
        <v>33.641221374045799</v>
      </c>
      <c r="BU86" s="106">
        <f t="shared" ref="BU86" si="2601">AVERAGE(BT83:BT86)</f>
        <v>33.083871825885225</v>
      </c>
    </row>
    <row r="87" spans="1:73" x14ac:dyDescent="0.25">
      <c r="A87" s="104">
        <f t="shared" si="2072"/>
        <v>45730</v>
      </c>
      <c r="B87" s="67">
        <v>38.724065015015519</v>
      </c>
      <c r="C87" s="72">
        <f t="shared" si="2139"/>
        <v>38.679121995471888</v>
      </c>
      <c r="D87" s="67">
        <v>39.858201058201061</v>
      </c>
      <c r="E87" s="72">
        <f t="shared" si="2139"/>
        <v>39.642701571001808</v>
      </c>
      <c r="F87" s="67">
        <v>36.074441687344915</v>
      </c>
      <c r="G87" s="72">
        <f t="shared" ref="G87" si="2602">AVERAGE(F84:F87)</f>
        <v>36.501995815669233</v>
      </c>
      <c r="H87" s="102">
        <v>35.106728538283065</v>
      </c>
      <c r="I87" s="106">
        <f t="shared" ref="I87" si="2603">AVERAGE(H84:H87)</f>
        <v>35.956834366027266</v>
      </c>
      <c r="J87" s="100">
        <v>5.6364475257805059E-2</v>
      </c>
      <c r="K87" s="101">
        <f t="shared" ref="K87" si="2604">AVERAGE(J84:J87)</f>
        <v>5.2344801626665084E-2</v>
      </c>
      <c r="L87" s="100">
        <v>6.6666666666666693E-2</v>
      </c>
      <c r="M87" s="101">
        <f t="shared" ref="M87:O87" si="2605">AVERAGE(L84:L87)</f>
        <v>6.0293624784625757E-2</v>
      </c>
      <c r="N87" s="100">
        <v>3.2258064516129031E-2</v>
      </c>
      <c r="O87" s="101">
        <f t="shared" si="2605"/>
        <v>3.442455145425509E-2</v>
      </c>
      <c r="P87" s="100">
        <v>0.16937354988399073</v>
      </c>
      <c r="Q87" s="105">
        <f t="shared" ref="Q87" si="2606">AVERAGE(P84:P87)</f>
        <v>0.17402968147640374</v>
      </c>
      <c r="R87" s="100">
        <v>9.9506590617171375E-2</v>
      </c>
      <c r="S87" s="101">
        <f t="shared" ref="S87" si="2607">AVERAGE(R84:R87)</f>
        <v>9.2712379302653206E-2</v>
      </c>
      <c r="T87" s="100">
        <v>0.10758525594469806</v>
      </c>
      <c r="U87" s="101">
        <f t="shared" ref="U87" si="2608">AVERAGE(T84:T87)</f>
        <v>9.766104493016578E-2</v>
      </c>
      <c r="V87" s="100">
        <v>7.6338355706843983E-2</v>
      </c>
      <c r="W87" s="101">
        <f t="shared" ref="W87" si="2609">AVERAGE(V84:V87)</f>
        <v>7.8186003315115396E-2</v>
      </c>
      <c r="X87" s="100">
        <v>0.19059647708566793</v>
      </c>
      <c r="Y87" s="105">
        <f t="shared" ref="Y87" si="2610">AVERAGE(X84:X87)</f>
        <v>0.17959748433152403</v>
      </c>
      <c r="Z87" s="67">
        <v>7990.3237265965636</v>
      </c>
      <c r="AA87" s="72">
        <f t="shared" ref="AA87" si="2611">AVERAGE(Z84:Z87)</f>
        <v>7902.5968053649904</v>
      </c>
      <c r="AB87" s="67">
        <v>7736.6550264550287</v>
      </c>
      <c r="AC87" s="72">
        <f t="shared" ref="AC87" si="2612">AVERAGE(AB84:AB87)</f>
        <v>7603.8792703461868</v>
      </c>
      <c r="AD87" s="67">
        <v>8601.354838709678</v>
      </c>
      <c r="AE87" s="72">
        <f t="shared" ref="AE87" si="2613">AVERAGE(AD84:AD87)</f>
        <v>8595.2169850586906</v>
      </c>
      <c r="AF87" s="446">
        <v>2.086710317169374E-3</v>
      </c>
      <c r="AG87" s="447">
        <f t="shared" ref="AG87" si="2614">AVERAGE(AF84:AF87)</f>
        <v>2.1189403719323366E-3</v>
      </c>
      <c r="AH87" s="102">
        <v>4.1186050645778653</v>
      </c>
      <c r="AI87" s="103">
        <f t="shared" ref="AI87" si="2615">AVERAGE(AH84:AH87)</f>
        <v>4.1060888520334071</v>
      </c>
      <c r="AJ87" s="102">
        <v>4.665608465608468</v>
      </c>
      <c r="AK87" s="102">
        <f t="shared" ref="AK87" si="2616">AVERAGE(AJ84:AJ87)</f>
        <v>4.6793075980676377</v>
      </c>
      <c r="AL87" s="102">
        <v>2.8486352357320097</v>
      </c>
      <c r="AM87" s="102">
        <f t="shared" ref="AM87" si="2617">AVERAGE(AL84:AL87)</f>
        <v>2.82111299137819</v>
      </c>
      <c r="AN87" s="451">
        <v>0</v>
      </c>
      <c r="AO87" s="452">
        <f t="shared" ref="AO87" si="2618">AVERAGE(AN84:AN87)</f>
        <v>5.2284847837150126E-5</v>
      </c>
      <c r="AP87" s="448">
        <v>0.55481112191171744</v>
      </c>
      <c r="AQ87" s="449">
        <f t="shared" ref="AQ87" si="2619">AVERAGE(AP84:AP87)</f>
        <v>0.54683383665581642</v>
      </c>
      <c r="AR87" s="448">
        <v>0.79259259259259252</v>
      </c>
      <c r="AS87" s="449">
        <f t="shared" ref="AS87" si="2620">AVERAGE(AR84:AR87)</f>
        <v>0.78920010189370582</v>
      </c>
      <c r="AT87" s="448">
        <v>0</v>
      </c>
      <c r="AU87" s="449">
        <f t="shared" ref="AU87" si="2621">AVERAGE(AT84:AT87)</f>
        <v>0</v>
      </c>
      <c r="AV87" s="448">
        <v>0</v>
      </c>
      <c r="AW87" s="450">
        <f t="shared" ref="AW87" si="2622">AVERAGE(AV84:AV87)</f>
        <v>0</v>
      </c>
      <c r="AX87" s="67">
        <v>5125.6064498938013</v>
      </c>
      <c r="AY87" s="72">
        <f t="shared" ref="AY87" si="2623">AVERAGE(AX84:AX87)</f>
        <v>4957.5540624858677</v>
      </c>
      <c r="AZ87" s="67">
        <v>6214.6285714285741</v>
      </c>
      <c r="BA87" s="72">
        <f t="shared" ref="BA87" si="2624">AVERAGE(AZ84:AZ87)</f>
        <v>5995.0333136818144</v>
      </c>
      <c r="BB87" s="67">
        <v>2581.0471464019852</v>
      </c>
      <c r="BC87" s="72">
        <f t="shared" ref="BC87" si="2625">AVERAGE(BB84:BB87)</f>
        <v>2611.4609427177643</v>
      </c>
      <c r="BD87" s="67">
        <v>4978.0765661252899</v>
      </c>
      <c r="BE87" s="81">
        <f t="shared" ref="BE87" si="2626">AVERAGE(BD84:BD87)</f>
        <v>5535.8743114047684</v>
      </c>
      <c r="BF87" s="100">
        <v>1.9260190957580005E-2</v>
      </c>
      <c r="BG87" s="101">
        <f t="shared" ref="BG87" si="2627">AVERAGE(BF84:BF87)</f>
        <v>1.7098448670086502E-2</v>
      </c>
      <c r="BH87" s="100">
        <v>2.7513227513227524E-2</v>
      </c>
      <c r="BI87" s="100">
        <f t="shared" ref="BI87" si="2628">AVERAGE(BH84:BH87)</f>
        <v>2.4361997443358527E-2</v>
      </c>
      <c r="BJ87" s="100">
        <v>0</v>
      </c>
      <c r="BK87" s="100">
        <f t="shared" ref="BK87" si="2629">AVERAGE(BJ84:BJ87)</f>
        <v>6.9060773480662981E-4</v>
      </c>
      <c r="BL87" s="100">
        <v>6.9605568445475635E-3</v>
      </c>
      <c r="BM87" s="105">
        <f t="shared" ref="BM87" si="2630">AVERAGE(BL84:BL87)</f>
        <v>1.0295803640683211E-2</v>
      </c>
      <c r="BN87" s="102">
        <v>40.102010623832591</v>
      </c>
      <c r="BO87" s="103">
        <f t="shared" ref="BO87" si="2631">AVERAGE(BN84:BN87)</f>
        <v>40.148877573207194</v>
      </c>
      <c r="BP87" s="102">
        <v>43.2804232804233</v>
      </c>
      <c r="BQ87" s="103">
        <f t="shared" ref="BQ87" si="2632">AVERAGE(BP84:BP87)</f>
        <v>43.037349204796492</v>
      </c>
      <c r="BR87" s="102">
        <v>32.692307692307693</v>
      </c>
      <c r="BS87" s="103">
        <f t="shared" ref="BS87" si="2633">AVERAGE(BR84:BR87)</f>
        <v>33.619913978673267</v>
      </c>
      <c r="BT87" s="102">
        <v>31.266821345707658</v>
      </c>
      <c r="BU87" s="106">
        <f t="shared" ref="BU87" si="2634">AVERAGE(BT84:BT87)</f>
        <v>32.489218351271802</v>
      </c>
    </row>
    <row r="88" spans="1:73" x14ac:dyDescent="0.25">
      <c r="A88" s="104">
        <f t="shared" si="2072"/>
        <v>45737</v>
      </c>
      <c r="B88" s="67">
        <v>38.672178848175243</v>
      </c>
      <c r="C88" s="72">
        <f t="shared" si="2139"/>
        <v>38.665164055661066</v>
      </c>
      <c r="D88" s="67">
        <v>39.739656912209895</v>
      </c>
      <c r="E88" s="72">
        <f t="shared" si="2139"/>
        <v>39.667965539986916</v>
      </c>
      <c r="F88" s="67">
        <v>35.768595041322314</v>
      </c>
      <c r="G88" s="72">
        <f t="shared" ref="G88" si="2635">AVERAGE(F85:F88)</f>
        <v>36.248011979314725</v>
      </c>
      <c r="H88" s="102">
        <v>36.173594132029336</v>
      </c>
      <c r="I88" s="106">
        <f t="shared" ref="I88" si="2636">AVERAGE(H85:H88)</f>
        <v>35.811582592286129</v>
      </c>
      <c r="J88" s="100">
        <v>4.5799576866692143E-2</v>
      </c>
      <c r="K88" s="101">
        <f t="shared" ref="K88" si="2637">AVERAGE(J85:J88)</f>
        <v>4.9032709799830244E-2</v>
      </c>
      <c r="L88" s="100">
        <v>4.9445005045408691E-2</v>
      </c>
      <c r="M88" s="101">
        <f t="shared" ref="M88:O88" si="2638">AVERAGE(L85:L88)</f>
        <v>5.5815497807635943E-2</v>
      </c>
      <c r="N88" s="100">
        <v>3.5812672176308541E-2</v>
      </c>
      <c r="O88" s="101">
        <f t="shared" si="2638"/>
        <v>3.3018603476232783E-2</v>
      </c>
      <c r="P88" s="100">
        <v>0.15892420537897312</v>
      </c>
      <c r="Q88" s="105">
        <f t="shared" ref="Q88" si="2639">AVERAGE(P85:P88)</f>
        <v>0.17592842198270123</v>
      </c>
      <c r="R88" s="100">
        <v>6.561691483066126E-2</v>
      </c>
      <c r="S88" s="101">
        <f t="shared" ref="S88" si="2640">AVERAGE(R85:R88)</f>
        <v>8.2983440251226281E-2</v>
      </c>
      <c r="T88" s="100">
        <v>5.9662928877926034E-2</v>
      </c>
      <c r="U88" s="101">
        <f t="shared" ref="U88" si="2641">AVERAGE(T85:T88)</f>
        <v>8.6002921657782172E-2</v>
      </c>
      <c r="V88" s="100">
        <v>7.6972397597311074E-2</v>
      </c>
      <c r="W88" s="101">
        <f t="shared" ref="W88" si="2642">AVERAGE(V85:V88)</f>
        <v>7.2541490047145218E-2</v>
      </c>
      <c r="X88" s="100">
        <v>0.19107321996064131</v>
      </c>
      <c r="Y88" s="105">
        <f t="shared" ref="Y88" si="2643">AVERAGE(X85:X88)</f>
        <v>0.19356402792981661</v>
      </c>
      <c r="Z88" s="67">
        <v>7760.8828121016868</v>
      </c>
      <c r="AA88" s="72">
        <f t="shared" ref="AA88" si="2644">AVERAGE(Z85:Z88)</f>
        <v>7885.8266192930078</v>
      </c>
      <c r="AB88" s="67">
        <v>7477.1594349142288</v>
      </c>
      <c r="AC88" s="72">
        <f t="shared" ref="AC88" si="2645">AVERAGE(AB85:AB88)</f>
        <v>7589.6105150851045</v>
      </c>
      <c r="AD88" s="67">
        <v>8551.5123966942156</v>
      </c>
      <c r="AE88" s="72">
        <f t="shared" ref="AE88" si="2646">AVERAGE(AD85:AD88)</f>
        <v>8614.3388687626302</v>
      </c>
      <c r="AF88" s="446">
        <v>2.0792164902200491E-3</v>
      </c>
      <c r="AG88" s="447">
        <f t="shared" ref="AG88" si="2647">AVERAGE(AF85:AF88)</f>
        <v>2.1097551300190459E-3</v>
      </c>
      <c r="AH88" s="102">
        <v>4.1528063319173816</v>
      </c>
      <c r="AI88" s="103">
        <f t="shared" ref="AI88" si="2648">AVERAGE(AH85:AH88)</f>
        <v>4.089107922779851</v>
      </c>
      <c r="AJ88" s="102">
        <v>4.7305751765893049</v>
      </c>
      <c r="AK88" s="102">
        <f t="shared" ref="AK88" si="2649">AVERAGE(AJ85:AJ88)</f>
        <v>4.6501638274481234</v>
      </c>
      <c r="AL88" s="102">
        <v>2.5895316804407713</v>
      </c>
      <c r="AM88" s="102">
        <f t="shared" ref="AM88" si="2650">AVERAGE(AL85:AL88)</f>
        <v>2.7433577899414217</v>
      </c>
      <c r="AN88" s="451">
        <v>0</v>
      </c>
      <c r="AO88" s="452">
        <f t="shared" ref="AO88" si="2651">AVERAGE(AN85:AN88)</f>
        <v>5.2284847837150126E-5</v>
      </c>
      <c r="AP88" s="448">
        <v>0.58782314174427541</v>
      </c>
      <c r="AQ88" s="449">
        <f t="shared" ref="AQ88" si="2652">AVERAGE(AP85:AP88)</f>
        <v>0.56439186448871936</v>
      </c>
      <c r="AR88" s="448">
        <v>0.80423814328960641</v>
      </c>
      <c r="AS88" s="449">
        <f t="shared" ref="AS88" si="2653">AVERAGE(AR85:AR88)</f>
        <v>0.79984512994408674</v>
      </c>
      <c r="AT88" s="448">
        <v>0</v>
      </c>
      <c r="AU88" s="449">
        <f t="shared" ref="AU88" si="2654">AVERAGE(AT85:AT88)</f>
        <v>0</v>
      </c>
      <c r="AV88" s="448">
        <v>0</v>
      </c>
      <c r="AW88" s="450">
        <f t="shared" ref="AW88" si="2655">AVERAGE(AV85:AV88)</f>
        <v>0</v>
      </c>
      <c r="AX88" s="67">
        <v>5116.3825481460153</v>
      </c>
      <c r="AY88" s="72">
        <f t="shared" ref="AY88" si="2656">AVERAGE(AX85:AX88)</f>
        <v>4998.7950574010447</v>
      </c>
      <c r="AZ88" s="67">
        <v>5979.7759838546926</v>
      </c>
      <c r="BA88" s="72">
        <f t="shared" ref="BA88" si="2657">AVERAGE(AZ85:AZ88)</f>
        <v>5976.0019210444498</v>
      </c>
      <c r="BB88" s="67">
        <v>2764.3939393939395</v>
      </c>
      <c r="BC88" s="72">
        <f t="shared" ref="BC88" si="2658">AVERAGE(BB85:BB88)</f>
        <v>2652.6616375110007</v>
      </c>
      <c r="BD88" s="67">
        <v>4779.9070904645478</v>
      </c>
      <c r="BE88" s="81">
        <f t="shared" ref="BE88" si="2659">AVERAGE(BD85:BD88)</f>
        <v>5123.0300206262218</v>
      </c>
      <c r="BF88" s="100">
        <v>1.4015798029021222E-2</v>
      </c>
      <c r="BG88" s="101">
        <f t="shared" ref="BG88" si="2660">AVERAGE(BF85:BF88)</f>
        <v>1.6200156666110462E-2</v>
      </c>
      <c r="BH88" s="100">
        <v>1.9172552976791119E-2</v>
      </c>
      <c r="BI88" s="100">
        <f t="shared" ref="BI88" si="2661">AVERAGE(BH85:BH88)</f>
        <v>2.3002285946623655E-2</v>
      </c>
      <c r="BJ88" s="100">
        <v>0</v>
      </c>
      <c r="BK88" s="100">
        <f t="shared" ref="BK88" si="2662">AVERAGE(BJ85:BJ88)</f>
        <v>0</v>
      </c>
      <c r="BL88" s="100">
        <v>4.8899755501222494E-3</v>
      </c>
      <c r="BM88" s="105">
        <f t="shared" ref="BM88" si="2663">AVERAGE(BL85:BL88)</f>
        <v>9.9845551969254299E-3</v>
      </c>
      <c r="BN88" s="102">
        <v>40.984002979306261</v>
      </c>
      <c r="BO88" s="103">
        <f t="shared" ref="BO88" si="2664">AVERAGE(BN85:BN88)</f>
        <v>40.233250700322117</v>
      </c>
      <c r="BP88" s="102">
        <v>43.847628657921298</v>
      </c>
      <c r="BQ88" s="103">
        <f t="shared" ref="BQ88" si="2665">AVERAGE(BP85:BP88)</f>
        <v>43.168297820054008</v>
      </c>
      <c r="BR88" s="102">
        <v>33.225895316804404</v>
      </c>
      <c r="BS88" s="103">
        <f t="shared" ref="BS88" si="2666">AVERAGE(BR85:BR88)</f>
        <v>33.179150238813598</v>
      </c>
      <c r="BT88" s="102">
        <v>31.141809290953546</v>
      </c>
      <c r="BU88" s="106">
        <f t="shared" ref="BU88" si="2667">AVERAGE(BT85:BT88)</f>
        <v>32.165774968488719</v>
      </c>
    </row>
    <row r="89" spans="1:73" x14ac:dyDescent="0.25">
      <c r="A89" s="104">
        <f t="shared" si="2072"/>
        <v>45744</v>
      </c>
      <c r="B89" s="67">
        <v>38.777330543082606</v>
      </c>
      <c r="C89" s="72">
        <f t="shared" si="2139"/>
        <v>38.687897860487013</v>
      </c>
      <c r="D89" s="67">
        <v>39.839562443026395</v>
      </c>
      <c r="E89" s="72">
        <f t="shared" si="2139"/>
        <v>39.77042025330762</v>
      </c>
      <c r="F89" s="67">
        <v>35.622282608695649</v>
      </c>
      <c r="G89" s="72">
        <f t="shared" ref="G89" si="2668">AVERAGE(F86:F89)</f>
        <v>35.921179718867279</v>
      </c>
      <c r="H89" s="102">
        <v>35.651869158878505</v>
      </c>
      <c r="I89" s="106">
        <f t="shared" ref="I89" si="2669">AVERAGE(H86:H89)</f>
        <v>35.560019967475846</v>
      </c>
      <c r="J89" s="100">
        <v>4.5746754546843169E-2</v>
      </c>
      <c r="K89" s="101">
        <f t="shared" ref="K89" si="2670">AVERAGE(J86:J89)</f>
        <v>4.9474113976754733E-2</v>
      </c>
      <c r="L89" s="100">
        <v>4.5578851412944356E-2</v>
      </c>
      <c r="M89" s="101">
        <f t="shared" ref="M89:O89" si="2671">AVERAGE(L86:L89)</f>
        <v>5.5158928609589986E-2</v>
      </c>
      <c r="N89" s="100">
        <v>4.619565217391304E-2</v>
      </c>
      <c r="O89" s="101">
        <f t="shared" si="2671"/>
        <v>3.6072370888643082E-2</v>
      </c>
      <c r="P89" s="100">
        <v>0.18457943925233644</v>
      </c>
      <c r="Q89" s="105">
        <f t="shared" ref="Q89" si="2672">AVERAGE(P86:P89)</f>
        <v>0.17720148692399046</v>
      </c>
      <c r="R89" s="100">
        <v>7.9461652079102538E-2</v>
      </c>
      <c r="S89" s="101">
        <f t="shared" ref="S89" si="2673">AVERAGE(R86:R89)</f>
        <v>8.3246021589211475E-2</v>
      </c>
      <c r="T89" s="100">
        <v>6.3945008344681017E-2</v>
      </c>
      <c r="U89" s="101">
        <f t="shared" ref="U89" si="2674">AVERAGE(T86:T89)</f>
        <v>8.17048527591695E-2</v>
      </c>
      <c r="V89" s="100">
        <v>0.12060299883026743</v>
      </c>
      <c r="W89" s="101">
        <f t="shared" ref="W89" si="2675">AVERAGE(V86:V89)</f>
        <v>8.5606172773507447E-2</v>
      </c>
      <c r="X89" s="100">
        <v>0.23085955018836643</v>
      </c>
      <c r="Y89" s="105">
        <f t="shared" ref="Y89" si="2676">AVERAGE(X86:X89)</f>
        <v>0.20917779110160892</v>
      </c>
      <c r="Z89" s="67">
        <v>7795.3572201221787</v>
      </c>
      <c r="AA89" s="72">
        <f t="shared" ref="AA89" si="2677">AVERAGE(Z86:Z89)</f>
        <v>7850.6508556189829</v>
      </c>
      <c r="AB89" s="67">
        <v>7531.6581586143957</v>
      </c>
      <c r="AC89" s="72">
        <f t="shared" ref="AC89" si="2678">AVERAGE(AB86:AB89)</f>
        <v>7556.3653111489621</v>
      </c>
      <c r="AD89" s="67">
        <v>8599.766304347826</v>
      </c>
      <c r="AE89" s="72">
        <f t="shared" ref="AE89" si="2679">AVERAGE(AD86:AD89)</f>
        <v>8615.5255904806545</v>
      </c>
      <c r="AF89" s="446">
        <v>2.259367135046729E-3</v>
      </c>
      <c r="AG89" s="447">
        <f t="shared" ref="AG89" si="2680">AVERAGE(AF86:AF89)</f>
        <v>2.1642826927337198E-3</v>
      </c>
      <c r="AH89" s="102">
        <v>4.0140495022400495</v>
      </c>
      <c r="AI89" s="103">
        <f t="shared" ref="AI89" si="2681">AVERAGE(AH86:AH89)</f>
        <v>4.0669185080307937</v>
      </c>
      <c r="AJ89" s="102">
        <v>4.5250683682771156</v>
      </c>
      <c r="AK89" s="102">
        <f t="shared" ref="AK89" si="2682">AVERAGE(AJ86:AJ89)</f>
        <v>4.6165591246456081</v>
      </c>
      <c r="AL89" s="102">
        <v>2.5054347826086958</v>
      </c>
      <c r="AM89" s="102">
        <f t="shared" ref="AM89" si="2683">AVERAGE(AL86:AL89)</f>
        <v>2.6700805632634985</v>
      </c>
      <c r="AN89" s="451">
        <v>0</v>
      </c>
      <c r="AO89" s="452">
        <f t="shared" ref="AO89" si="2684">AVERAGE(AN86:AN89)</f>
        <v>5.2284847837150126E-5</v>
      </c>
      <c r="AP89" s="448">
        <v>0.60464328355391417</v>
      </c>
      <c r="AQ89" s="449">
        <f t="shared" ref="AQ89" si="2685">AVERAGE(AP86:AP89)</f>
        <v>0.57661278394915161</v>
      </c>
      <c r="AR89" s="448">
        <v>0.80856882406563368</v>
      </c>
      <c r="AS89" s="449">
        <f t="shared" ref="AS89" si="2686">AVERAGE(AR86:AR89)</f>
        <v>0.80403861801177723</v>
      </c>
      <c r="AT89" s="448">
        <v>0</v>
      </c>
      <c r="AU89" s="449">
        <f t="shared" ref="AU89" si="2687">AVERAGE(AT86:AT89)</f>
        <v>0</v>
      </c>
      <c r="AV89" s="448">
        <v>0</v>
      </c>
      <c r="AW89" s="450">
        <f t="shared" ref="AW89" si="2688">AVERAGE(AV86:AV89)</f>
        <v>0</v>
      </c>
      <c r="AX89" s="67">
        <v>5158.2298897641931</v>
      </c>
      <c r="AY89" s="72">
        <f t="shared" ref="AY89" si="2689">AVERAGE(AX86:AX89)</f>
        <v>5085.6780048775945</v>
      </c>
      <c r="AZ89" s="67">
        <v>6015.961713764812</v>
      </c>
      <c r="BA89" s="72">
        <f t="shared" ref="BA89" si="2690">AVERAGE(AZ86:AZ89)</f>
        <v>6031.124400767706</v>
      </c>
      <c r="BB89" s="67">
        <v>2608.046195652174</v>
      </c>
      <c r="BC89" s="72">
        <f t="shared" ref="BC89" si="2691">AVERAGE(BB86:BB89)</f>
        <v>2683.5069242881218</v>
      </c>
      <c r="BD89" s="67">
        <v>4409.5537383177571</v>
      </c>
      <c r="BE89" s="81">
        <f t="shared" ref="BE89" si="2692">AVERAGE(BD86:BD89)</f>
        <v>4859.36717315438</v>
      </c>
      <c r="BF89" s="100">
        <v>1.7041806188103536E-2</v>
      </c>
      <c r="BG89" s="101">
        <f t="shared" ref="BG89" si="2693">AVERAGE(BF86:BF89)</f>
        <v>1.6680959222517059E-2</v>
      </c>
      <c r="BH89" s="100">
        <v>2.2789425706472174E-2</v>
      </c>
      <c r="BI89" s="100">
        <f t="shared" ref="BI89" si="2694">AVERAGE(BH86:BH89)</f>
        <v>2.3315026988626319E-2</v>
      </c>
      <c r="BJ89" s="100">
        <v>0</v>
      </c>
      <c r="BK89" s="100">
        <f t="shared" ref="BK89" si="2695">AVERAGE(BJ86:BJ89)</f>
        <v>0</v>
      </c>
      <c r="BL89" s="100">
        <v>0</v>
      </c>
      <c r="BM89" s="105">
        <f t="shared" ref="BM89" si="2696">AVERAGE(BL86:BL89)</f>
        <v>6.7794269917972241E-3</v>
      </c>
      <c r="BN89" s="102">
        <v>40.412362277662666</v>
      </c>
      <c r="BO89" s="103">
        <f t="shared" ref="BO89" si="2697">AVERAGE(BN86:BN89)</f>
        <v>40.387437425713486</v>
      </c>
      <c r="BP89" s="102">
        <v>43.48587055606194</v>
      </c>
      <c r="BQ89" s="103">
        <f t="shared" ref="BQ89" si="2698">AVERAGE(BP86:BP89)</f>
        <v>43.356944946248987</v>
      </c>
      <c r="BR89" s="102">
        <v>31.307065217391305</v>
      </c>
      <c r="BS89" s="103">
        <f t="shared" ref="BS89" si="2699">AVERAGE(BR86:BR89)</f>
        <v>32.783222368404147</v>
      </c>
      <c r="BT89" s="102">
        <v>31.834112149532711</v>
      </c>
      <c r="BU89" s="106">
        <f t="shared" ref="BU89" si="2700">AVERAGE(BT86:BT89)</f>
        <v>31.970991040059928</v>
      </c>
    </row>
    <row r="90" spans="1:73" x14ac:dyDescent="0.25">
      <c r="A90" s="104">
        <f t="shared" si="2072"/>
        <v>45751</v>
      </c>
      <c r="B90" s="67">
        <v>38.879707722156304</v>
      </c>
      <c r="C90" s="72">
        <f t="shared" si="2139"/>
        <v>38.763320532107414</v>
      </c>
      <c r="D90" s="67">
        <v>39.937903625239692</v>
      </c>
      <c r="E90" s="72">
        <f t="shared" si="2139"/>
        <v>39.843831009669259</v>
      </c>
      <c r="F90" s="67">
        <v>35.630727762803232</v>
      </c>
      <c r="G90" s="72">
        <f t="shared" ref="G90" si="2701">AVERAGE(F87:F90)</f>
        <v>35.774011775041529</v>
      </c>
      <c r="H90" s="102">
        <v>34.973434535104367</v>
      </c>
      <c r="I90" s="106">
        <f t="shared" ref="I90" si="2702">AVERAGE(H87:H90)</f>
        <v>35.476406591073818</v>
      </c>
      <c r="J90" s="100">
        <v>5.2671253099941161E-2</v>
      </c>
      <c r="K90" s="101">
        <f t="shared" ref="K90" si="2703">AVERAGE(J87:J90)</f>
        <v>5.0145514942820386E-2</v>
      </c>
      <c r="L90" s="100">
        <v>5.3128387221815052E-2</v>
      </c>
      <c r="M90" s="101">
        <f t="shared" ref="M90:O90" si="2704">AVERAGE(L87:L90)</f>
        <v>5.3704727586708703E-2</v>
      </c>
      <c r="N90" s="100">
        <v>5.1212938005390833E-2</v>
      </c>
      <c r="O90" s="101">
        <f t="shared" si="2704"/>
        <v>4.136983171793536E-2</v>
      </c>
      <c r="P90" s="100">
        <v>0.25047438330170779</v>
      </c>
      <c r="Q90" s="105">
        <f t="shared" ref="Q90" si="2705">AVERAGE(P87:P90)</f>
        <v>0.19083789445425203</v>
      </c>
      <c r="R90" s="100">
        <v>9.3276359812215409E-2</v>
      </c>
      <c r="S90" s="101">
        <f t="shared" ref="S90" si="2706">AVERAGE(R87:R90)</f>
        <v>8.4465379334787649E-2</v>
      </c>
      <c r="T90" s="100">
        <v>7.9140639340173027E-2</v>
      </c>
      <c r="U90" s="101">
        <f t="shared" ref="U90" si="2707">AVERAGE(T87:T90)</f>
        <v>7.7583458126869537E-2</v>
      </c>
      <c r="V90" s="100">
        <v>0.12802968821865346</v>
      </c>
      <c r="W90" s="101">
        <f t="shared" ref="W90" si="2708">AVERAGE(V87:V90)</f>
        <v>0.10048586008826899</v>
      </c>
      <c r="X90" s="100">
        <v>0.26572005606207982</v>
      </c>
      <c r="Y90" s="105">
        <f t="shared" ref="Y90" si="2709">AVERAGE(X87:X90)</f>
        <v>0.21956232582418889</v>
      </c>
      <c r="Z90" s="67">
        <v>7637.4804422688803</v>
      </c>
      <c r="AA90" s="72">
        <f t="shared" ref="AA90" si="2710">AVERAGE(Z87:Z90)</f>
        <v>7796.0110502723273</v>
      </c>
      <c r="AB90" s="67">
        <v>7419.0556622983595</v>
      </c>
      <c r="AC90" s="72">
        <f t="shared" ref="AC90" si="2711">AVERAGE(AB87:AB90)</f>
        <v>7541.1320705705029</v>
      </c>
      <c r="AD90" s="67">
        <v>8335.5714285714294</v>
      </c>
      <c r="AE90" s="72">
        <f t="shared" ref="AE90" si="2712">AVERAGE(AD87:AD90)</f>
        <v>8522.0512420807863</v>
      </c>
      <c r="AF90" s="446">
        <v>2.2094564749525619E-3</v>
      </c>
      <c r="AG90" s="447">
        <f t="shared" ref="AG90" si="2713">AVERAGE(AF87:AF90)</f>
        <v>2.1586876043471785E-3</v>
      </c>
      <c r="AH90" s="102">
        <v>4.0857484411499456</v>
      </c>
      <c r="AI90" s="103">
        <f t="shared" ref="AI90" si="2714">AVERAGE(AH87:AH90)</f>
        <v>4.0928023349713101</v>
      </c>
      <c r="AJ90" s="102">
        <v>4.524598558135164</v>
      </c>
      <c r="AK90" s="102">
        <f t="shared" ref="AK90" si="2715">AVERAGE(AJ87:AJ90)</f>
        <v>4.6114626421525129</v>
      </c>
      <c r="AL90" s="102">
        <v>2.7439353099730459</v>
      </c>
      <c r="AM90" s="102">
        <f t="shared" ref="AM90" si="2716">AVERAGE(AL87:AL90)</f>
        <v>2.6718842521886303</v>
      </c>
      <c r="AN90" s="451">
        <v>1.5076291233396587E-4</v>
      </c>
      <c r="AO90" s="452">
        <f t="shared" ref="AO90" si="2717">AVERAGE(AN87:AN90)</f>
        <v>3.7690728083491466E-5</v>
      </c>
      <c r="AP90" s="448">
        <v>0.6054903561257482</v>
      </c>
      <c r="AQ90" s="449">
        <f t="shared" ref="AQ90" si="2718">AVERAGE(AP87:AP90)</f>
        <v>0.5881919758339138</v>
      </c>
      <c r="AR90" s="448">
        <v>0.80229272296144227</v>
      </c>
      <c r="AS90" s="449">
        <f t="shared" ref="AS90" si="2719">AVERAGE(AR87:AR90)</f>
        <v>0.80192307072731872</v>
      </c>
      <c r="AT90" s="448">
        <v>0</v>
      </c>
      <c r="AU90" s="449">
        <f t="shared" ref="AU90" si="2720">AVERAGE(AT87:AT90)</f>
        <v>0</v>
      </c>
      <c r="AV90" s="448">
        <v>0</v>
      </c>
      <c r="AW90" s="450">
        <f t="shared" ref="AW90" si="2721">AVERAGE(AV87:AV90)</f>
        <v>0</v>
      </c>
      <c r="AX90" s="67">
        <v>5410.4808582262749</v>
      </c>
      <c r="AY90" s="72">
        <f t="shared" ref="AY90" si="2722">AVERAGE(AX87:AX90)</f>
        <v>5202.6749365075711</v>
      </c>
      <c r="AZ90" s="67">
        <v>6370.0875981915206</v>
      </c>
      <c r="BA90" s="72">
        <f t="shared" ref="BA90" si="2723">AVERAGE(AZ87:AZ90)</f>
        <v>6145.1134668098994</v>
      </c>
      <c r="BB90" s="67">
        <v>2452.8086253369274</v>
      </c>
      <c r="BC90" s="72">
        <f t="shared" ref="BC90" si="2724">AVERAGE(BB87:BB90)</f>
        <v>2601.5739766962565</v>
      </c>
      <c r="BD90" s="67">
        <v>4518.576850094877</v>
      </c>
      <c r="BE90" s="81">
        <f t="shared" ref="BE90" si="2725">AVERAGE(BD87:BD90)</f>
        <v>4671.5285612506177</v>
      </c>
      <c r="BF90" s="100">
        <v>2.3769753201369453E-2</v>
      </c>
      <c r="BG90" s="101">
        <f t="shared" ref="BG90" si="2726">AVERAGE(BF87:BF90)</f>
        <v>1.8521887094018554E-2</v>
      </c>
      <c r="BH90" s="100">
        <v>3.1495629661337891E-2</v>
      </c>
      <c r="BI90" s="100">
        <f t="shared" ref="BI90" si="2727">AVERAGE(BH87:BH90)</f>
        <v>2.5242708964457176E-2</v>
      </c>
      <c r="BJ90" s="100">
        <v>0</v>
      </c>
      <c r="BK90" s="100">
        <f t="shared" ref="BK90" si="2728">AVERAGE(BJ87:BJ90)</f>
        <v>0</v>
      </c>
      <c r="BL90" s="100">
        <v>0</v>
      </c>
      <c r="BM90" s="105">
        <f t="shared" ref="BM90" si="2729">AVERAGE(BL87:BL90)</f>
        <v>2.9626330986674532E-3</v>
      </c>
      <c r="BN90" s="102">
        <v>39.885868963362</v>
      </c>
      <c r="BO90" s="103">
        <f t="shared" ref="BO90" si="2730">AVERAGE(BN87:BN90)</f>
        <v>40.346061211040876</v>
      </c>
      <c r="BP90" s="102">
        <v>41.993125659498546</v>
      </c>
      <c r="BQ90" s="103">
        <f t="shared" ref="BQ90" si="2731">AVERAGE(BP87:BP90)</f>
        <v>43.151762038476278</v>
      </c>
      <c r="BR90" s="102">
        <v>33.40700808625337</v>
      </c>
      <c r="BS90" s="103">
        <f t="shared" ref="BS90" si="2732">AVERAGE(BR87:BR90)</f>
        <v>32.658069078189193</v>
      </c>
      <c r="BT90" s="102">
        <v>32.070208728652752</v>
      </c>
      <c r="BU90" s="106">
        <f t="shared" ref="BU90" si="2733">AVERAGE(BT87:BT90)</f>
        <v>31.578237878711668</v>
      </c>
    </row>
    <row r="91" spans="1:73" x14ac:dyDescent="0.25">
      <c r="A91" s="104">
        <f t="shared" si="2072"/>
        <v>45758</v>
      </c>
      <c r="B91" s="67">
        <v>38.580058252610691</v>
      </c>
      <c r="C91" s="72">
        <f t="shared" si="2139"/>
        <v>38.727318841506211</v>
      </c>
      <c r="D91" s="67">
        <v>39.590180360721455</v>
      </c>
      <c r="E91" s="72">
        <f t="shared" si="2139"/>
        <v>39.776825835299363</v>
      </c>
      <c r="F91" s="67">
        <v>35.597633136094672</v>
      </c>
      <c r="G91" s="72">
        <f t="shared" ref="G91" si="2734">AVERAGE(F88:F91)</f>
        <v>35.654809637228965</v>
      </c>
      <c r="H91" s="102">
        <v>36.266384778012686</v>
      </c>
      <c r="I91" s="106">
        <f t="shared" ref="I91" si="2735">AVERAGE(H88:H91)</f>
        <v>35.766320651006218</v>
      </c>
      <c r="J91" s="100">
        <v>5.6869553041684888E-2</v>
      </c>
      <c r="K91" s="101">
        <f t="shared" ref="K91" si="2736">AVERAGE(J88:J91)</f>
        <v>5.027178438879034E-2</v>
      </c>
      <c r="L91" s="100">
        <v>6.1122244488977955E-2</v>
      </c>
      <c r="M91" s="101">
        <f t="shared" ref="M91:O91" si="2737">AVERAGE(L88:L91)</f>
        <v>5.2318622042286517E-2</v>
      </c>
      <c r="N91" s="100">
        <v>4.4378698224852069E-2</v>
      </c>
      <c r="O91" s="101">
        <f t="shared" si="2737"/>
        <v>4.4399990145116121E-2</v>
      </c>
      <c r="P91" s="100">
        <v>0.17758985200845667</v>
      </c>
      <c r="Q91" s="105">
        <f t="shared" ref="Q91" si="2738">AVERAGE(P88:P91)</f>
        <v>0.19289196998536851</v>
      </c>
      <c r="R91" s="100">
        <v>0.10022324262852542</v>
      </c>
      <c r="S91" s="101">
        <f t="shared" ref="S91" si="2739">AVERAGE(R88:R91)</f>
        <v>8.4644542337626152E-2</v>
      </c>
      <c r="T91" s="100">
        <v>0.1031773095913535</v>
      </c>
      <c r="U91" s="101">
        <f t="shared" ref="U91" si="2740">AVERAGE(T88:T91)</f>
        <v>7.6481471538533394E-2</v>
      </c>
      <c r="V91" s="100">
        <v>8.9719111799070189E-2</v>
      </c>
      <c r="W91" s="101">
        <f t="shared" ref="W91" si="2741">AVERAGE(V88:V91)</f>
        <v>0.10383104911132554</v>
      </c>
      <c r="X91" s="100">
        <v>0.13061850608052827</v>
      </c>
      <c r="Y91" s="105">
        <f t="shared" ref="Y91" si="2742">AVERAGE(X88:X91)</f>
        <v>0.20456783307290397</v>
      </c>
      <c r="Z91" s="67">
        <v>7473.3721650574116</v>
      </c>
      <c r="AA91" s="72">
        <f t="shared" ref="AA91" si="2743">AVERAGE(Z88:Z91)</f>
        <v>7666.7731598875389</v>
      </c>
      <c r="AB91" s="67">
        <v>7176.8907815631264</v>
      </c>
      <c r="AC91" s="72">
        <f t="shared" ref="AC91" si="2744">AVERAGE(AB88:AB91)</f>
        <v>7401.1910093475271</v>
      </c>
      <c r="AD91" s="67">
        <v>8374.7307692307695</v>
      </c>
      <c r="AE91" s="72">
        <f t="shared" ref="AE91" si="2745">AVERAGE(AD88:AD91)</f>
        <v>8465.395224711061</v>
      </c>
      <c r="AF91" s="446">
        <v>2.7108855369978859E-3</v>
      </c>
      <c r="AG91" s="447">
        <f t="shared" ref="AG91" si="2746">AVERAGE(AF88:AF91)</f>
        <v>2.3147314093043062E-3</v>
      </c>
      <c r="AH91" s="102">
        <v>3.838272505264519</v>
      </c>
      <c r="AI91" s="103">
        <f t="shared" ref="AI91" si="2747">AVERAGE(AH88:AH91)</f>
        <v>4.0227191951429742</v>
      </c>
      <c r="AJ91" s="102">
        <v>4.2575150300601203</v>
      </c>
      <c r="AK91" s="102">
        <f t="shared" ref="AK91" si="2748">AVERAGE(AJ88:AJ91)</f>
        <v>4.5094392832654258</v>
      </c>
      <c r="AL91" s="102">
        <v>2.6183431952662723</v>
      </c>
      <c r="AM91" s="102">
        <f t="shared" ref="AM91" si="2749">AVERAGE(AL88:AL91)</f>
        <v>2.6143112420721963</v>
      </c>
      <c r="AN91" s="451">
        <v>0</v>
      </c>
      <c r="AO91" s="452">
        <f t="shared" ref="AO91" si="2750">AVERAGE(AN88:AN91)</f>
        <v>3.7690728083491466E-5</v>
      </c>
      <c r="AP91" s="448">
        <v>0.60976778817609167</v>
      </c>
      <c r="AQ91" s="449">
        <f t="shared" ref="AQ91" si="2751">AVERAGE(AP88:AP91)</f>
        <v>0.60193114240000734</v>
      </c>
      <c r="AR91" s="448">
        <v>0.8176352705410822</v>
      </c>
      <c r="AS91" s="449">
        <f t="shared" ref="AS91" si="2752">AVERAGE(AR88:AR91)</f>
        <v>0.80818374021444117</v>
      </c>
      <c r="AT91" s="448">
        <v>0</v>
      </c>
      <c r="AU91" s="449">
        <f t="shared" ref="AU91" si="2753">AVERAGE(AT88:AT91)</f>
        <v>0</v>
      </c>
      <c r="AV91" s="448">
        <v>0</v>
      </c>
      <c r="AW91" s="450">
        <f t="shared" ref="AW91" si="2754">AVERAGE(AV88:AV91)</f>
        <v>0</v>
      </c>
      <c r="AX91" s="67">
        <v>4909.1737117914845</v>
      </c>
      <c r="AY91" s="72">
        <f t="shared" ref="AY91" si="2755">AVERAGE(AX88:AX91)</f>
        <v>5148.5667519819917</v>
      </c>
      <c r="AZ91" s="67">
        <v>5711.258517034069</v>
      </c>
      <c r="BA91" s="72">
        <f t="shared" ref="BA91" si="2756">AVERAGE(AZ88:AZ91)</f>
        <v>6019.2709532112731</v>
      </c>
      <c r="BB91" s="67">
        <v>2548.041420118343</v>
      </c>
      <c r="BC91" s="72">
        <f t="shared" ref="BC91" si="2757">AVERAGE(BB88:BB91)</f>
        <v>2593.3225451253461</v>
      </c>
      <c r="BD91" s="67">
        <v>5098.4756871035943</v>
      </c>
      <c r="BE91" s="81">
        <f t="shared" ref="BE91" si="2758">AVERAGE(BD88:BD91)</f>
        <v>4701.628341495194</v>
      </c>
      <c r="BF91" s="100">
        <v>1.7940762099556484E-2</v>
      </c>
      <c r="BG91" s="101">
        <f t="shared" ref="BG91" si="2759">AVERAGE(BF88:BF91)</f>
        <v>1.8192029879512673E-2</v>
      </c>
      <c r="BH91" s="100">
        <v>2.4048096192384776E-2</v>
      </c>
      <c r="BI91" s="100">
        <f t="shared" ref="BI91" si="2760">AVERAGE(BH88:BH91)</f>
        <v>2.4376426134246492E-2</v>
      </c>
      <c r="BJ91" s="100">
        <v>0</v>
      </c>
      <c r="BK91" s="100">
        <f t="shared" ref="BK91" si="2761">AVERAGE(BJ88:BJ91)</f>
        <v>0</v>
      </c>
      <c r="BL91" s="100">
        <v>6.3424947145877377E-3</v>
      </c>
      <c r="BM91" s="105">
        <f t="shared" ref="BM91" si="2762">AVERAGE(BL88:BL91)</f>
        <v>2.808117566177497E-3</v>
      </c>
      <c r="BN91" s="102">
        <v>39.785388148818321</v>
      </c>
      <c r="BO91" s="103">
        <f t="shared" ref="BO91" si="2763">AVERAGE(BN88:BN91)</f>
        <v>40.266905592287308</v>
      </c>
      <c r="BP91" s="102">
        <v>42.27555110220441</v>
      </c>
      <c r="BQ91" s="103">
        <f t="shared" ref="BQ91" si="2764">AVERAGE(BP88:BP91)</f>
        <v>42.900543993921545</v>
      </c>
      <c r="BR91" s="102">
        <v>32.494082840236686</v>
      </c>
      <c r="BS91" s="103">
        <f t="shared" ref="BS91" si="2765">AVERAGE(BR88:BR91)</f>
        <v>32.608512865171441</v>
      </c>
      <c r="BT91" s="102">
        <v>29.839323467230443</v>
      </c>
      <c r="BU91" s="106">
        <f t="shared" ref="BU91" si="2766">AVERAGE(BT88:BT91)</f>
        <v>31.221363409092366</v>
      </c>
    </row>
    <row r="92" spans="1:73" x14ac:dyDescent="0.25">
      <c r="A92" s="104">
        <f t="shared" si="2072"/>
        <v>45765</v>
      </c>
      <c r="B92" s="67">
        <v>38.976615305522884</v>
      </c>
      <c r="C92" s="72">
        <f t="shared" si="2139"/>
        <v>38.803427955843119</v>
      </c>
      <c r="D92" s="67">
        <v>40.104696673189828</v>
      </c>
      <c r="E92" s="72">
        <f t="shared" si="2139"/>
        <v>39.868085775544344</v>
      </c>
      <c r="F92" s="67">
        <v>35.529940119760482</v>
      </c>
      <c r="G92" s="72">
        <f t="shared" ref="G92" si="2767">AVERAGE(F89:F92)</f>
        <v>35.595145906838511</v>
      </c>
      <c r="H92" s="102">
        <v>36.686567164179102</v>
      </c>
      <c r="I92" s="106">
        <f t="shared" ref="I92" si="2768">AVERAGE(H89:H92)</f>
        <v>35.894563909043669</v>
      </c>
      <c r="J92" s="100">
        <v>4.8639635408460419E-2</v>
      </c>
      <c r="K92" s="101">
        <f t="shared" ref="K92" si="2769">AVERAGE(J89:J92)</f>
        <v>5.0981799024232409E-2</v>
      </c>
      <c r="L92" s="100">
        <v>5.1859099804305274E-2</v>
      </c>
      <c r="M92" s="101">
        <f t="shared" ref="M92:O92" si="2770">AVERAGE(L89:L92)</f>
        <v>5.2922145732010664E-2</v>
      </c>
      <c r="N92" s="100">
        <v>3.8922155688622756E-2</v>
      </c>
      <c r="O92" s="101">
        <f t="shared" si="2770"/>
        <v>4.5177361023194675E-2</v>
      </c>
      <c r="P92" s="100">
        <v>0.16044776119402984</v>
      </c>
      <c r="Q92" s="105">
        <f t="shared" ref="Q92" si="2771">AVERAGE(P89:P92)</f>
        <v>0.19327285893913268</v>
      </c>
      <c r="R92" s="100">
        <v>8.8230790419198249E-2</v>
      </c>
      <c r="S92" s="101">
        <f t="shared" ref="S92" si="2772">AVERAGE(R89:R92)</f>
        <v>9.0298011234760389E-2</v>
      </c>
      <c r="T92" s="100">
        <v>8.4763914561324011E-2</v>
      </c>
      <c r="U92" s="101">
        <f t="shared" ref="U92" si="2773">AVERAGE(T89:T92)</f>
        <v>8.2756717959382886E-2</v>
      </c>
      <c r="V92" s="100">
        <v>9.3464666939980234E-2</v>
      </c>
      <c r="W92" s="101">
        <f t="shared" ref="W92" si="2774">AVERAGE(V89:V92)</f>
        <v>0.10795411644699282</v>
      </c>
      <c r="X92" s="100">
        <v>0.17662171841436219</v>
      </c>
      <c r="Y92" s="105">
        <f t="shared" ref="Y92" si="2775">AVERAGE(X89:X92)</f>
        <v>0.2009549576863342</v>
      </c>
      <c r="Z92" s="67">
        <v>7534.4408072426004</v>
      </c>
      <c r="AA92" s="72">
        <f t="shared" ref="AA92" si="2776">AVERAGE(Z89:Z92)</f>
        <v>7610.162658672768</v>
      </c>
      <c r="AB92" s="67">
        <v>7231.3757338551859</v>
      </c>
      <c r="AC92" s="72">
        <f t="shared" ref="AC92" si="2777">AVERAGE(AB89:AB92)</f>
        <v>7339.7450840827678</v>
      </c>
      <c r="AD92" s="67">
        <v>8497.8443113772464</v>
      </c>
      <c r="AE92" s="72">
        <f t="shared" ref="AE92" si="2778">AVERAGE(AD89:AD92)</f>
        <v>8451.9782033818174</v>
      </c>
      <c r="AF92" s="446">
        <v>3.1929394177238808E-3</v>
      </c>
      <c r="AG92" s="447">
        <f t="shared" ref="AG92" si="2779">AVERAGE(AF89:AF92)</f>
        <v>2.5931621411802645E-3</v>
      </c>
      <c r="AH92" s="102">
        <v>3.9801459665091361</v>
      </c>
      <c r="AI92" s="103">
        <f t="shared" ref="AI92" si="2780">AVERAGE(AH89:AH92)</f>
        <v>3.9795541037909126</v>
      </c>
      <c r="AJ92" s="102">
        <v>4.3767123287671224</v>
      </c>
      <c r="AK92" s="102">
        <f t="shared" ref="AK92" si="2781">AVERAGE(AJ89:AJ92)</f>
        <v>4.4209735713098803</v>
      </c>
      <c r="AL92" s="102">
        <v>2.7904191616766467</v>
      </c>
      <c r="AM92" s="102">
        <f t="shared" ref="AM92" si="2782">AVERAGE(AL89:AL92)</f>
        <v>2.6645331123811653</v>
      </c>
      <c r="AN92" s="451">
        <v>0</v>
      </c>
      <c r="AO92" s="452">
        <f t="shared" ref="AO92" si="2783">AVERAGE(AN89:AN92)</f>
        <v>3.7690728083491466E-5</v>
      </c>
      <c r="AP92" s="448">
        <v>0.60501958712309556</v>
      </c>
      <c r="AQ92" s="449">
        <f t="shared" ref="AQ92" si="2784">AVERAGE(AP89:AP92)</f>
        <v>0.6062302537447124</v>
      </c>
      <c r="AR92" s="448">
        <v>0.80430528375733834</v>
      </c>
      <c r="AS92" s="449">
        <f t="shared" ref="AS92" si="2785">AVERAGE(AR89:AR92)</f>
        <v>0.8082005253313741</v>
      </c>
      <c r="AT92" s="448">
        <v>0</v>
      </c>
      <c r="AU92" s="449">
        <f t="shared" ref="AU92" si="2786">AVERAGE(AT89:AT92)</f>
        <v>0</v>
      </c>
      <c r="AV92" s="448">
        <v>0</v>
      </c>
      <c r="AW92" s="450">
        <f t="shared" ref="AW92" si="2787">AVERAGE(AV89:AV92)</f>
        <v>0</v>
      </c>
      <c r="AX92" s="67">
        <v>4897.5665431754969</v>
      </c>
      <c r="AY92" s="72">
        <f t="shared" ref="AY92" si="2788">AVERAGE(AX89:AX92)</f>
        <v>5093.8627507393621</v>
      </c>
      <c r="AZ92" s="67">
        <v>5679.8884540117424</v>
      </c>
      <c r="BA92" s="72">
        <f t="shared" ref="BA92" si="2789">AVERAGE(AZ89:AZ92)</f>
        <v>5944.299070750536</v>
      </c>
      <c r="BB92" s="67">
        <v>2500.188622754491</v>
      </c>
      <c r="BC92" s="72">
        <f t="shared" ref="BC92" si="2790">AVERAGE(BB89:BB92)</f>
        <v>2527.2712159654839</v>
      </c>
      <c r="BD92" s="67">
        <v>5702.3638059701489</v>
      </c>
      <c r="BE92" s="81">
        <f t="shared" ref="BE92" si="2791">AVERAGE(BD89:BD92)</f>
        <v>4932.2425203715939</v>
      </c>
      <c r="BF92" s="100">
        <v>1.4739375368984085E-2</v>
      </c>
      <c r="BG92" s="101">
        <f t="shared" ref="BG92" si="2792">AVERAGE(BF89:BF92)</f>
        <v>1.8372924214503393E-2</v>
      </c>
      <c r="BH92" s="100">
        <v>1.9569471624266147E-2</v>
      </c>
      <c r="BI92" s="100">
        <f t="shared" ref="BI92" si="2793">AVERAGE(BH89:BH92)</f>
        <v>2.4475655796115246E-2</v>
      </c>
      <c r="BJ92" s="100">
        <v>0</v>
      </c>
      <c r="BK92" s="100">
        <f t="shared" ref="BK92" si="2794">AVERAGE(BJ89:BJ92)</f>
        <v>0</v>
      </c>
      <c r="BL92" s="100">
        <v>1.6791044776119403E-2</v>
      </c>
      <c r="BM92" s="105">
        <f t="shared" ref="BM92" si="2795">AVERAGE(BL89:BL92)</f>
        <v>5.7833848726767849E-3</v>
      </c>
      <c r="BN92" s="102">
        <v>40.763257324332663</v>
      </c>
      <c r="BO92" s="103">
        <f t="shared" ref="BO92" si="2796">AVERAGE(BN89:BN92)</f>
        <v>40.211719178543916</v>
      </c>
      <c r="BP92" s="102">
        <v>43.67612524461839</v>
      </c>
      <c r="BQ92" s="103">
        <f t="shared" ref="BQ92" si="2797">AVERAGE(BP89:BP92)</f>
        <v>42.85766814059582</v>
      </c>
      <c r="BR92" s="102">
        <v>31.937125748502993</v>
      </c>
      <c r="BS92" s="103">
        <f t="shared" ref="BS92" si="2798">AVERAGE(BR89:BR92)</f>
        <v>32.28632047309609</v>
      </c>
      <c r="BT92" s="102">
        <v>30.977611940298509</v>
      </c>
      <c r="BU92" s="106">
        <f t="shared" ref="BU92" si="2799">AVERAGE(BT89:BT92)</f>
        <v>31.180314071428604</v>
      </c>
    </row>
    <row r="93" spans="1:73" x14ac:dyDescent="0.25">
      <c r="A93" s="104">
        <f t="shared" si="2072"/>
        <v>45772</v>
      </c>
      <c r="B93" s="67">
        <v>39.579786484433924</v>
      </c>
      <c r="C93" s="72">
        <f t="shared" si="2139"/>
        <v>39.004041941180951</v>
      </c>
      <c r="D93" s="67">
        <v>40.58101135190919</v>
      </c>
      <c r="E93" s="72">
        <f t="shared" si="2139"/>
        <v>40.053448002765037</v>
      </c>
      <c r="F93" s="67">
        <v>35.996296296296293</v>
      </c>
      <c r="G93" s="72">
        <f t="shared" ref="G93" si="2800">AVERAGE(F90:F93)</f>
        <v>35.68864932873867</v>
      </c>
      <c r="H93" s="102">
        <v>36.340686274509807</v>
      </c>
      <c r="I93" s="106">
        <f t="shared" ref="I93" si="2801">AVERAGE(H90:H93)</f>
        <v>36.066768187951489</v>
      </c>
      <c r="J93" s="100">
        <v>4.0366407323971759E-2</v>
      </c>
      <c r="K93" s="101">
        <f t="shared" ref="K93" si="2802">AVERAGE(J90:J93)</f>
        <v>4.963671221851456E-2</v>
      </c>
      <c r="L93" s="100">
        <v>4.1279669762641906E-2</v>
      </c>
      <c r="M93" s="101">
        <f t="shared" ref="M93:O93" si="2803">AVERAGE(L90:L93)</f>
        <v>5.1847350319435048E-2</v>
      </c>
      <c r="N93" s="100">
        <v>3.7037037037037035E-2</v>
      </c>
      <c r="O93" s="101">
        <f t="shared" si="2803"/>
        <v>4.288770723897567E-2</v>
      </c>
      <c r="P93" s="100">
        <v>0.17401960784313725</v>
      </c>
      <c r="Q93" s="105">
        <f t="shared" ref="Q93" si="2804">AVERAGE(P90:P93)</f>
        <v>0.1906329010868329</v>
      </c>
      <c r="R93" s="100">
        <v>7.4764831561164105E-2</v>
      </c>
      <c r="S93" s="101">
        <f t="shared" ref="S93" si="2805">AVERAGE(R90:R93)</f>
        <v>8.9123806105275788E-2</v>
      </c>
      <c r="T93" s="100">
        <v>6.8196744594735945E-2</v>
      </c>
      <c r="U93" s="101">
        <f t="shared" ref="U93" si="2806">AVERAGE(T90:T93)</f>
        <v>8.3819652021896632E-2</v>
      </c>
      <c r="V93" s="100">
        <v>9.2747643338266531E-2</v>
      </c>
      <c r="W93" s="101">
        <f t="shared" ref="W93" si="2807">AVERAGE(V90:V93)</f>
        <v>0.10099027757399261</v>
      </c>
      <c r="X93" s="100">
        <v>0.16709398088088376</v>
      </c>
      <c r="Y93" s="105">
        <f t="shared" ref="Y93" si="2808">AVERAGE(X90:X93)</f>
        <v>0.18501356535946351</v>
      </c>
      <c r="Z93" s="67">
        <v>7569.1225525236714</v>
      </c>
      <c r="AA93" s="72">
        <f t="shared" ref="AA93" si="2809">AVERAGE(Z90:Z93)</f>
        <v>7553.6039917731414</v>
      </c>
      <c r="AB93" s="67">
        <v>7262.3601651186791</v>
      </c>
      <c r="AC93" s="72">
        <f t="shared" ref="AC93" si="2810">AVERAGE(AB90:AB93)</f>
        <v>7272.4205857088373</v>
      </c>
      <c r="AD93" s="67">
        <v>8694.5333333333328</v>
      </c>
      <c r="AE93" s="72">
        <f t="shared" ref="AE93" si="2811">AVERAGE(AD90:AD93)</f>
        <v>8475.6699606281945</v>
      </c>
      <c r="AF93" s="446">
        <v>2.4038353973039215E-3</v>
      </c>
      <c r="AG93" s="447">
        <f t="shared" ref="AG93" si="2812">AVERAGE(AF90:AF93)</f>
        <v>2.6292792067445624E-3</v>
      </c>
      <c r="AH93" s="102">
        <v>4.2016015259030119</v>
      </c>
      <c r="AI93" s="103">
        <f t="shared" ref="AI93" si="2813">AVERAGE(AH90:AH93)</f>
        <v>4.0264421097066529</v>
      </c>
      <c r="AJ93" s="102">
        <v>4.6140350877192997</v>
      </c>
      <c r="AK93" s="102">
        <f t="shared" ref="AK93" si="2814">AVERAGE(AJ90:AJ93)</f>
        <v>4.443215251170427</v>
      </c>
      <c r="AL93" s="102">
        <v>2.7407407407407409</v>
      </c>
      <c r="AM93" s="102">
        <f t="shared" ref="AM93" si="2815">AVERAGE(AL90:AL93)</f>
        <v>2.7233596019141766</v>
      </c>
      <c r="AN93" s="451">
        <v>0</v>
      </c>
      <c r="AO93" s="452">
        <f t="shared" ref="AO93" si="2816">AVERAGE(AN90:AN93)</f>
        <v>3.7690728083491466E-5</v>
      </c>
      <c r="AP93" s="448">
        <v>0.61657487832035895</v>
      </c>
      <c r="AQ93" s="449">
        <f t="shared" ref="AQ93" si="2817">AVERAGE(AP90:AP93)</f>
        <v>0.60921315243632357</v>
      </c>
      <c r="AR93" s="448">
        <v>0.78947368421052622</v>
      </c>
      <c r="AS93" s="449">
        <f t="shared" ref="AS93" si="2818">AVERAGE(AR90:AR93)</f>
        <v>0.8034267403675972</v>
      </c>
      <c r="AT93" s="448">
        <v>0</v>
      </c>
      <c r="AU93" s="449">
        <f t="shared" ref="AU93" si="2819">AVERAGE(AT90:AT93)</f>
        <v>0</v>
      </c>
      <c r="AV93" s="448">
        <v>0</v>
      </c>
      <c r="AW93" s="450">
        <f t="shared" ref="AW93" si="2820">AVERAGE(AV90:AV93)</f>
        <v>0</v>
      </c>
      <c r="AX93" s="67">
        <v>4936.1350174250811</v>
      </c>
      <c r="AY93" s="72">
        <f t="shared" ref="AY93" si="2821">AVERAGE(AX90:AX93)</f>
        <v>5038.3390326545841</v>
      </c>
      <c r="AZ93" s="67">
        <v>5648.4881320949444</v>
      </c>
      <c r="BA93" s="72">
        <f t="shared" ref="BA93" si="2822">AVERAGE(AZ90:AZ93)</f>
        <v>5852.4306753330693</v>
      </c>
      <c r="BB93" s="67">
        <v>2389.9222222222224</v>
      </c>
      <c r="BC93" s="72">
        <f t="shared" ref="BC93" si="2823">AVERAGE(BB90:BB93)</f>
        <v>2472.7402226079957</v>
      </c>
      <c r="BD93" s="67">
        <v>3637.7720588235293</v>
      </c>
      <c r="BE93" s="81">
        <f t="shared" ref="BE93" si="2824">AVERAGE(BD90:BD93)</f>
        <v>4739.2971004980373</v>
      </c>
      <c r="BF93" s="100">
        <v>1.7733825489354968E-2</v>
      </c>
      <c r="BG93" s="101">
        <f t="shared" ref="BG93" si="2825">AVERAGE(BF90:BF93)</f>
        <v>1.854592903981625E-2</v>
      </c>
      <c r="BH93" s="100">
        <v>2.2703818369453045E-2</v>
      </c>
      <c r="BI93" s="100">
        <f t="shared" ref="BI93" si="2826">AVERAGE(BH90:BH93)</f>
        <v>2.4454253961860462E-2</v>
      </c>
      <c r="BJ93" s="100">
        <v>0</v>
      </c>
      <c r="BK93" s="100">
        <f t="shared" ref="BK93" si="2827">AVERAGE(BJ90:BJ93)</f>
        <v>0</v>
      </c>
      <c r="BL93" s="100">
        <v>4.9019607843137254E-3</v>
      </c>
      <c r="BM93" s="105">
        <f t="shared" ref="BM93" si="2828">AVERAGE(BL90:BL93)</f>
        <v>7.0088750687552163E-3</v>
      </c>
      <c r="BN93" s="102">
        <v>41.673190745794308</v>
      </c>
      <c r="BO93" s="103">
        <f t="shared" ref="BO93" si="2829">AVERAGE(BN90:BN93)</f>
        <v>40.526926295576821</v>
      </c>
      <c r="BP93" s="102">
        <v>43.736842105263165</v>
      </c>
      <c r="BQ93" s="103">
        <f t="shared" ref="BQ93" si="2830">AVERAGE(BP90:BP93)</f>
        <v>42.920411027896122</v>
      </c>
      <c r="BR93" s="102">
        <v>34.351851851851855</v>
      </c>
      <c r="BS93" s="103">
        <f t="shared" ref="BS93" si="2831">AVERAGE(BR90:BR93)</f>
        <v>33.047517131711224</v>
      </c>
      <c r="BT93" s="102">
        <v>30.083333333333332</v>
      </c>
      <c r="BU93" s="106">
        <f t="shared" ref="BU93" si="2832">AVERAGE(BT90:BT93)</f>
        <v>30.742619367378758</v>
      </c>
    </row>
    <row r="94" spans="1:73" x14ac:dyDescent="0.25">
      <c r="A94" s="104">
        <f t="shared" si="2072"/>
        <v>45779</v>
      </c>
      <c r="B94" s="67">
        <v>39.256534852728493</v>
      </c>
      <c r="C94" s="72">
        <f t="shared" si="2139"/>
        <v>39.098248723824</v>
      </c>
      <c r="D94" s="67">
        <v>40.188477366255121</v>
      </c>
      <c r="E94" s="72">
        <f t="shared" si="2139"/>
        <v>40.116091438018898</v>
      </c>
      <c r="F94" s="67">
        <v>36.008695652173913</v>
      </c>
      <c r="G94" s="72">
        <f t="shared" ref="G94" si="2833">AVERAGE(F91:F94)</f>
        <v>35.783141301081343</v>
      </c>
      <c r="H94" s="102">
        <v>34.42067307692308</v>
      </c>
      <c r="I94" s="106">
        <f t="shared" ref="I94" si="2834">AVERAGE(H91:H94)</f>
        <v>35.928577823406172</v>
      </c>
      <c r="J94" s="100">
        <v>5.2547422863960122E-2</v>
      </c>
      <c r="K94" s="101">
        <f t="shared" ref="K94" si="2835">AVERAGE(J91:J94)</f>
        <v>4.9605754659519302E-2</v>
      </c>
      <c r="L94" s="100">
        <v>6.0082304526748925E-2</v>
      </c>
      <c r="M94" s="101">
        <f t="shared" ref="M94:O94" si="2836">AVERAGE(L91:L94)</f>
        <v>5.3585829645668513E-2</v>
      </c>
      <c r="N94" s="100">
        <v>2.6086956521739129E-2</v>
      </c>
      <c r="O94" s="101">
        <f t="shared" si="2836"/>
        <v>3.6606211868062746E-2</v>
      </c>
      <c r="P94" s="100">
        <v>0.22355769230769232</v>
      </c>
      <c r="Q94" s="105">
        <f t="shared" ref="Q94" si="2837">AVERAGE(P91:P94)</f>
        <v>0.18390372833832902</v>
      </c>
      <c r="R94" s="100">
        <v>8.8325240339257649E-2</v>
      </c>
      <c r="S94" s="101">
        <f t="shared" ref="S94" si="2838">AVERAGE(R91:R94)</f>
        <v>8.7886026237036355E-2</v>
      </c>
      <c r="T94" s="100">
        <v>8.9099780012341992E-2</v>
      </c>
      <c r="U94" s="101">
        <f t="shared" ref="U94" si="2839">AVERAGE(T91:T94)</f>
        <v>8.6309437189938859E-2</v>
      </c>
      <c r="V94" s="100">
        <v>7.9648201036691929E-2</v>
      </c>
      <c r="W94" s="101">
        <f t="shared" ref="W94" si="2840">AVERAGE(V91:V94)</f>
        <v>8.8894905778502231E-2</v>
      </c>
      <c r="X94" s="100">
        <v>0.214925420613164</v>
      </c>
      <c r="Y94" s="105">
        <f t="shared" ref="Y94" si="2841">AVERAGE(X91:X94)</f>
        <v>0.17231490649723455</v>
      </c>
      <c r="Z94" s="67">
        <v>7783.1980518806522</v>
      </c>
      <c r="AA94" s="72">
        <f t="shared" ref="AA94" si="2842">AVERAGE(Z91:Z94)</f>
        <v>7590.0333941760837</v>
      </c>
      <c r="AB94" s="67">
        <v>7502.3185185185121</v>
      </c>
      <c r="AC94" s="72">
        <f t="shared" ref="AC94" si="2843">AVERAGE(AB91:AB94)</f>
        <v>7293.2362997638756</v>
      </c>
      <c r="AD94" s="67">
        <v>8795.9246376811589</v>
      </c>
      <c r="AE94" s="72">
        <f t="shared" ref="AE94" si="2844">AVERAGE(AD91:AD94)</f>
        <v>8590.7582629056269</v>
      </c>
      <c r="AF94" s="446">
        <v>2.7976268947115385E-3</v>
      </c>
      <c r="AG94" s="447">
        <f t="shared" ref="AG94" si="2845">AVERAGE(AF91:AF94)</f>
        <v>2.7763218116843066E-3</v>
      </c>
      <c r="AH94" s="102">
        <v>4.0167792279934762</v>
      </c>
      <c r="AI94" s="103">
        <f t="shared" ref="AI94" si="2846">AVERAGE(AH91:AH94)</f>
        <v>4.009199806417536</v>
      </c>
      <c r="AJ94" s="102">
        <v>4.3868312757201622</v>
      </c>
      <c r="AK94" s="102">
        <f t="shared" ref="AK94" si="2847">AVERAGE(AJ91:AJ94)</f>
        <v>4.4087734305666757</v>
      </c>
      <c r="AL94" s="102">
        <v>2.7304347826086954</v>
      </c>
      <c r="AM94" s="102">
        <f t="shared" ref="AM94" si="2848">AVERAGE(AL91:AL94)</f>
        <v>2.7199844700730886</v>
      </c>
      <c r="AN94" s="451">
        <v>1.9757639615384617E-4</v>
      </c>
      <c r="AO94" s="452">
        <f t="shared" ref="AO94" si="2849">AVERAGE(AN91:AN94)</f>
        <v>4.9394099038461543E-5</v>
      </c>
      <c r="AP94" s="448">
        <v>0.61583181495190109</v>
      </c>
      <c r="AQ94" s="449">
        <f t="shared" ref="AQ94" si="2850">AVERAGE(AP91:AP94)</f>
        <v>0.61179851714286182</v>
      </c>
      <c r="AR94" s="448">
        <v>0.79176954732510318</v>
      </c>
      <c r="AS94" s="449">
        <f t="shared" ref="AS94" si="2851">AVERAGE(AR91:AR94)</f>
        <v>0.80079594645851238</v>
      </c>
      <c r="AT94" s="448">
        <v>0</v>
      </c>
      <c r="AU94" s="449">
        <f t="shared" ref="AU94" si="2852">AVERAGE(AT91:AT94)</f>
        <v>0</v>
      </c>
      <c r="AV94" s="448">
        <v>0</v>
      </c>
      <c r="AW94" s="450">
        <f t="shared" ref="AW94" si="2853">AVERAGE(AV91:AV94)</f>
        <v>0</v>
      </c>
      <c r="AX94" s="67">
        <v>4969.5098732831057</v>
      </c>
      <c r="AY94" s="72">
        <f t="shared" ref="AY94" si="2854">AVERAGE(AX91:AX94)</f>
        <v>4928.0962864187923</v>
      </c>
      <c r="AZ94" s="67">
        <v>5594.4041152263326</v>
      </c>
      <c r="BA94" s="72">
        <f t="shared" ref="BA94" si="2855">AVERAGE(AZ91:AZ94)</f>
        <v>5658.5098045917712</v>
      </c>
      <c r="BB94" s="67">
        <v>2775.5391304347827</v>
      </c>
      <c r="BC94" s="72">
        <f t="shared" ref="BC94" si="2856">AVERAGE(BB91:BB94)</f>
        <v>2553.4228488824597</v>
      </c>
      <c r="BD94" s="67">
        <v>4564.5552884615381</v>
      </c>
      <c r="BE94" s="81">
        <f t="shared" ref="BE94" si="2857">AVERAGE(BD91:BD94)</f>
        <v>4750.791710089703</v>
      </c>
      <c r="BF94" s="100">
        <v>1.2808505540108123E-2</v>
      </c>
      <c r="BG94" s="101">
        <f t="shared" ref="BG94" si="2858">AVERAGE(BF91:BF94)</f>
        <v>1.5805617124500914E-2</v>
      </c>
      <c r="BH94" s="100">
        <v>1.6460905349794226E-2</v>
      </c>
      <c r="BI94" s="100">
        <f t="shared" ref="BI94" si="2859">AVERAGE(BH91:BH94)</f>
        <v>2.0695572883974549E-2</v>
      </c>
      <c r="BJ94" s="100">
        <v>0</v>
      </c>
      <c r="BK94" s="100">
        <f t="shared" ref="BK94" si="2860">AVERAGE(BJ91:BJ94)</f>
        <v>0</v>
      </c>
      <c r="BL94" s="100">
        <v>4.807692307692308E-3</v>
      </c>
      <c r="BM94" s="105">
        <f t="shared" ref="BM94" si="2861">AVERAGE(BL91:BL94)</f>
        <v>8.2107981456782941E-3</v>
      </c>
      <c r="BN94" s="102">
        <v>41.616232536480844</v>
      </c>
      <c r="BO94" s="103">
        <f t="shared" ref="BO94" si="2862">AVERAGE(BN91:BN94)</f>
        <v>40.959517188856537</v>
      </c>
      <c r="BP94" s="102">
        <v>44.072427983539072</v>
      </c>
      <c r="BQ94" s="103">
        <f t="shared" ref="BQ94" si="2863">AVERAGE(BP91:BP94)</f>
        <v>43.440236608906261</v>
      </c>
      <c r="BR94" s="102">
        <v>33.017391304347825</v>
      </c>
      <c r="BS94" s="103">
        <f t="shared" ref="BS94" si="2864">AVERAGE(BR91:BR94)</f>
        <v>32.950112936234838</v>
      </c>
      <c r="BT94" s="102">
        <v>31.86298076923077</v>
      </c>
      <c r="BU94" s="106">
        <f t="shared" ref="BU94" si="2865">AVERAGE(BT91:BT94)</f>
        <v>30.690812377523265</v>
      </c>
    </row>
    <row r="95" spans="1:73" x14ac:dyDescent="0.25">
      <c r="A95" s="104">
        <f t="shared" si="2072"/>
        <v>45786</v>
      </c>
      <c r="B95" s="67">
        <v>39.704609894278775</v>
      </c>
      <c r="C95" s="72">
        <f t="shared" si="2139"/>
        <v>39.379386634241015</v>
      </c>
      <c r="D95" s="67">
        <v>40.566277836691427</v>
      </c>
      <c r="E95" s="72">
        <f t="shared" si="2139"/>
        <v>40.36011580701139</v>
      </c>
      <c r="F95" s="67">
        <v>36.747368421052634</v>
      </c>
      <c r="G95" s="72">
        <f t="shared" ref="G95" si="2866">AVERAGE(F92:F95)</f>
        <v>36.070575122320832</v>
      </c>
      <c r="H95" s="102">
        <v>36.24439918533605</v>
      </c>
      <c r="I95" s="106">
        <f t="shared" ref="I95" si="2867">AVERAGE(H92:H95)</f>
        <v>35.923081425237015</v>
      </c>
      <c r="J95" s="100">
        <v>5.8442716154031099E-2</v>
      </c>
      <c r="K95" s="101">
        <f t="shared" ref="K95" si="2868">AVERAGE(J92:J95)</f>
        <v>4.9999045437605853E-2</v>
      </c>
      <c r="L95" s="100">
        <v>5.7264050901378587E-2</v>
      </c>
      <c r="M95" s="101">
        <f t="shared" ref="M95:O95" si="2869">AVERAGE(L92:L95)</f>
        <v>5.2621281248768678E-2</v>
      </c>
      <c r="N95" s="100">
        <v>4.912280701754386E-2</v>
      </c>
      <c r="O95" s="101">
        <f t="shared" si="2869"/>
        <v>3.7792239066235696E-2</v>
      </c>
      <c r="P95" s="100">
        <v>0.17515274949083504</v>
      </c>
      <c r="Q95" s="105">
        <f t="shared" ref="Q95" si="2870">AVERAGE(P92:P95)</f>
        <v>0.18329445270892361</v>
      </c>
      <c r="R95" s="100">
        <v>9.4156036178697708E-2</v>
      </c>
      <c r="S95" s="101">
        <f t="shared" ref="S95" si="2871">AVERAGE(R92:R95)</f>
        <v>8.6369224624579438E-2</v>
      </c>
      <c r="T95" s="100">
        <v>8.7062789010911162E-2</v>
      </c>
      <c r="U95" s="101">
        <f t="shared" ref="U95" si="2872">AVERAGE(T92:T95)</f>
        <v>8.2280807044828264E-2</v>
      </c>
      <c r="V95" s="100">
        <v>9.0478155231926233E-2</v>
      </c>
      <c r="W95" s="101">
        <f t="shared" ref="W95" si="2873">AVERAGE(V92:V95)</f>
        <v>8.9084666636716242E-2</v>
      </c>
      <c r="X95" s="100">
        <v>0.13303541607460731</v>
      </c>
      <c r="Y95" s="105">
        <f t="shared" ref="Y95" si="2874">AVERAGE(X92:X95)</f>
        <v>0.17291913399575431</v>
      </c>
      <c r="Z95" s="67">
        <v>7690.6409732574439</v>
      </c>
      <c r="AA95" s="72">
        <f t="shared" ref="AA95" si="2875">AVERAGE(Z92:Z95)</f>
        <v>7644.3505962260915</v>
      </c>
      <c r="AB95" s="67">
        <v>7328.3987274655365</v>
      </c>
      <c r="AC95" s="72">
        <f t="shared" ref="AC95" si="2876">AVERAGE(AB92:AB95)</f>
        <v>7331.1132862394788</v>
      </c>
      <c r="AD95" s="67">
        <v>8851.2245614035091</v>
      </c>
      <c r="AE95" s="72">
        <f t="shared" ref="AE95" si="2877">AVERAGE(AD92:AD95)</f>
        <v>8709.8817109488118</v>
      </c>
      <c r="AF95" s="446">
        <v>2.4751462431771894E-3</v>
      </c>
      <c r="AG95" s="447">
        <f t="shared" ref="AG95" si="2878">AVERAGE(AF92:AF95)</f>
        <v>2.7173869882291327E-3</v>
      </c>
      <c r="AH95" s="102">
        <v>4.0763182291037694</v>
      </c>
      <c r="AI95" s="103">
        <f t="shared" ref="AI95" si="2879">AVERAGE(AH92:AH95)</f>
        <v>4.0687112373773484</v>
      </c>
      <c r="AJ95" s="102">
        <v>4.4718981972428447</v>
      </c>
      <c r="AK95" s="102">
        <f t="shared" ref="AK95" si="2880">AVERAGE(AJ92:AJ95)</f>
        <v>4.4623692223623568</v>
      </c>
      <c r="AL95" s="102">
        <v>2.7964912280701753</v>
      </c>
      <c r="AM95" s="102">
        <f t="shared" ref="AM95" si="2881">AVERAGE(AL92:AL95)</f>
        <v>2.7645214782740646</v>
      </c>
      <c r="AN95" s="451">
        <v>0</v>
      </c>
      <c r="AO95" s="452">
        <f t="shared" ref="AO95" si="2882">AVERAGE(AN92:AN95)</f>
        <v>4.9394099038461543E-5</v>
      </c>
      <c r="AP95" s="448">
        <v>0.59966973194269335</v>
      </c>
      <c r="AQ95" s="449">
        <f t="shared" ref="AQ95" si="2883">AVERAGE(AP92:AP95)</f>
        <v>0.60927400308451229</v>
      </c>
      <c r="AR95" s="448">
        <v>0.78472958642629909</v>
      </c>
      <c r="AS95" s="449">
        <f t="shared" ref="AS95" si="2884">AVERAGE(AR92:AR95)</f>
        <v>0.79256952542981662</v>
      </c>
      <c r="AT95" s="448">
        <v>0</v>
      </c>
      <c r="AU95" s="449">
        <f t="shared" ref="AU95" si="2885">AVERAGE(AT92:AT95)</f>
        <v>0</v>
      </c>
      <c r="AV95" s="448">
        <v>0</v>
      </c>
      <c r="AW95" s="450">
        <f t="shared" ref="AW95" si="2886">AVERAGE(AV92:AV95)</f>
        <v>0</v>
      </c>
      <c r="AX95" s="67">
        <v>5250.3187881266495</v>
      </c>
      <c r="AY95" s="72">
        <f t="shared" ref="AY95" si="2887">AVERAGE(AX92:AX95)</f>
        <v>5013.3825555025833</v>
      </c>
      <c r="AZ95" s="67">
        <v>5745.0689289501597</v>
      </c>
      <c r="BA95" s="72">
        <f t="shared" ref="BA95" si="2888">AVERAGE(AZ92:AZ95)</f>
        <v>5666.9624075707943</v>
      </c>
      <c r="BB95" s="67">
        <v>2851.863157894737</v>
      </c>
      <c r="BC95" s="72">
        <f t="shared" ref="BC95" si="2889">AVERAGE(BB92:BB95)</f>
        <v>2629.3782833265582</v>
      </c>
      <c r="BD95" s="67">
        <v>4892.9816700611</v>
      </c>
      <c r="BE95" s="81">
        <f t="shared" ref="BE95" si="2890">AVERAGE(BD92:BD95)</f>
        <v>4699.4182058290789</v>
      </c>
      <c r="BF95" s="100">
        <v>2.0270243946050478E-2</v>
      </c>
      <c r="BG95" s="101">
        <f t="shared" ref="BG95" si="2891">AVERAGE(BF92:BF95)</f>
        <v>1.6387987586124413E-2</v>
      </c>
      <c r="BH95" s="100">
        <v>2.4390243902439029E-2</v>
      </c>
      <c r="BI95" s="100">
        <f t="shared" ref="BI95" si="2892">AVERAGE(BH92:BH95)</f>
        <v>2.0781109811488112E-2</v>
      </c>
      <c r="BJ95" s="100">
        <v>0</v>
      </c>
      <c r="BK95" s="100">
        <f t="shared" ref="BK95" si="2893">AVERAGE(BJ92:BJ95)</f>
        <v>0</v>
      </c>
      <c r="BL95" s="100">
        <v>6.1099796334012219E-3</v>
      </c>
      <c r="BM95" s="105">
        <f t="shared" ref="BM95" si="2894">AVERAGE(BL92:BL95)</f>
        <v>8.1526693753816645E-3</v>
      </c>
      <c r="BN95" s="102">
        <v>41.249754413984697</v>
      </c>
      <c r="BO95" s="103">
        <f t="shared" ref="BO95" si="2895">AVERAGE(BN92:BN95)</f>
        <v>41.325608755148131</v>
      </c>
      <c r="BP95" s="102">
        <v>44.032873806998936</v>
      </c>
      <c r="BQ95" s="103">
        <f t="shared" ref="BQ95" si="2896">AVERAGE(BP92:BP95)</f>
        <v>43.879567285104891</v>
      </c>
      <c r="BR95" s="102">
        <v>32.484210526315792</v>
      </c>
      <c r="BS95" s="103">
        <f t="shared" ref="BS95" si="2897">AVERAGE(BR92:BR95)</f>
        <v>32.947644857754618</v>
      </c>
      <c r="BT95" s="102">
        <v>29.246435845213849</v>
      </c>
      <c r="BU95" s="106">
        <f t="shared" ref="BU95" si="2898">AVERAGE(BT92:BT95)</f>
        <v>30.542590472019118</v>
      </c>
    </row>
    <row r="96" spans="1:73" x14ac:dyDescent="0.25">
      <c r="A96" s="104">
        <f t="shared" si="2072"/>
        <v>45793</v>
      </c>
      <c r="B96" s="67">
        <v>38.603165040457824</v>
      </c>
      <c r="C96" s="72">
        <f t="shared" si="2139"/>
        <v>39.286024067974751</v>
      </c>
      <c r="D96" s="67">
        <v>39.532139093782938</v>
      </c>
      <c r="E96" s="72">
        <f t="shared" si="2139"/>
        <v>40.216976412159667</v>
      </c>
      <c r="F96" s="67">
        <v>36.251336898395721</v>
      </c>
      <c r="G96" s="72">
        <f t="shared" ref="G96" si="2899">AVERAGE(F93:F96)</f>
        <v>36.250924316979642</v>
      </c>
      <c r="H96" s="102">
        <v>35.879699248120303</v>
      </c>
      <c r="I96" s="106">
        <f t="shared" ref="I96" si="2900">AVERAGE(H93:H96)</f>
        <v>35.72136444622231</v>
      </c>
      <c r="J96" s="100">
        <v>5.8943472250975237E-2</v>
      </c>
      <c r="K96" s="101">
        <f t="shared" ref="K96" si="2901">AVERAGE(J93:J96)</f>
        <v>5.2575004648234558E-2</v>
      </c>
      <c r="L96" s="100">
        <v>6.7439409905163353E-2</v>
      </c>
      <c r="M96" s="101">
        <f t="shared" ref="M96:O96" si="2902">AVERAGE(L93:L96)</f>
        <v>5.65163587739832E-2</v>
      </c>
      <c r="N96" s="100">
        <v>3.7433155080213901E-2</v>
      </c>
      <c r="O96" s="101">
        <f t="shared" si="2902"/>
        <v>3.7419988914133478E-2</v>
      </c>
      <c r="P96" s="100">
        <v>0.22055137844611528</v>
      </c>
      <c r="Q96" s="105">
        <f t="shared" ref="Q96" si="2903">AVERAGE(P93:P96)</f>
        <v>0.19832035702194498</v>
      </c>
      <c r="R96" s="100">
        <v>9.6036473609649037E-2</v>
      </c>
      <c r="S96" s="101">
        <f t="shared" ref="S96" si="2904">AVERAGE(R93:R96)</f>
        <v>8.8320645422192118E-2</v>
      </c>
      <c r="T96" s="100">
        <v>9.7877330385148897E-2</v>
      </c>
      <c r="U96" s="101">
        <f t="shared" ref="U96" si="2905">AVERAGE(T93:T96)</f>
        <v>8.5559161000784506E-2</v>
      </c>
      <c r="V96" s="100">
        <v>8.7549368425548946E-2</v>
      </c>
      <c r="W96" s="101">
        <f t="shared" ref="W96" si="2906">AVERAGE(V93:V96)</f>
        <v>8.760584200810842E-2</v>
      </c>
      <c r="X96" s="100">
        <v>0.21179209693061501</v>
      </c>
      <c r="Y96" s="105">
        <f t="shared" ref="Y96" si="2907">AVERAGE(X93:X96)</f>
        <v>0.18171172862481755</v>
      </c>
      <c r="Z96" s="67">
        <v>7551.9146316483721</v>
      </c>
      <c r="AA96" s="72">
        <f t="shared" ref="AA96" si="2908">AVERAGE(Z93:Z96)</f>
        <v>7648.7190523275349</v>
      </c>
      <c r="AB96" s="67">
        <v>7142.7755532139108</v>
      </c>
      <c r="AC96" s="72">
        <f t="shared" ref="AC96" si="2909">AVERAGE(AB93:AB96)</f>
        <v>7308.9632410791601</v>
      </c>
      <c r="AD96" s="67">
        <v>8604.9385026737964</v>
      </c>
      <c r="AE96" s="72">
        <f t="shared" ref="AE96" si="2910">AVERAGE(AD93:AD96)</f>
        <v>8736.6552587729493</v>
      </c>
      <c r="AF96" s="446">
        <v>2.1978462197994987E-3</v>
      </c>
      <c r="AG96" s="447">
        <f t="shared" ref="AG96" si="2911">AVERAGE(AF93:AF96)</f>
        <v>2.468613688748037E-3</v>
      </c>
      <c r="AH96" s="102">
        <v>3.9291400857056615</v>
      </c>
      <c r="AI96" s="103">
        <f t="shared" ref="AI96" si="2912">AVERAGE(AH93:AH96)</f>
        <v>4.0559597671764802</v>
      </c>
      <c r="AJ96" s="102">
        <v>4.4299262381454172</v>
      </c>
      <c r="AK96" s="102">
        <f t="shared" ref="AK96" si="2913">AVERAGE(AJ93:AJ96)</f>
        <v>4.4756726997069309</v>
      </c>
      <c r="AL96" s="102">
        <v>2.6711229946524062</v>
      </c>
      <c r="AM96" s="102">
        <f t="shared" ref="AM96" si="2914">AVERAGE(AL93:AL96)</f>
        <v>2.7346974365180046</v>
      </c>
      <c r="AN96" s="451">
        <v>0</v>
      </c>
      <c r="AO96" s="452">
        <f t="shared" ref="AO96" si="2915">AVERAGE(AN93:AN96)</f>
        <v>4.9394099038461543E-5</v>
      </c>
      <c r="AP96" s="448">
        <v>0.56381323381118098</v>
      </c>
      <c r="AQ96" s="449">
        <f t="shared" ref="AQ96" si="2916">AVERAGE(AP93:AP96)</f>
        <v>0.59897241475653362</v>
      </c>
      <c r="AR96" s="448">
        <v>0.78714436248682806</v>
      </c>
      <c r="AS96" s="449">
        <f t="shared" ref="AS96" si="2917">AVERAGE(AR93:AR96)</f>
        <v>0.78827929511218919</v>
      </c>
      <c r="AT96" s="448">
        <v>0</v>
      </c>
      <c r="AU96" s="449">
        <f t="shared" ref="AU96" si="2918">AVERAGE(AT93:AT96)</f>
        <v>0</v>
      </c>
      <c r="AV96" s="448">
        <v>0</v>
      </c>
      <c r="AW96" s="450">
        <f t="shared" ref="AW96" si="2919">AVERAGE(AV93:AV96)</f>
        <v>0</v>
      </c>
      <c r="AX96" s="67">
        <v>4704.0874277099492</v>
      </c>
      <c r="AY96" s="72">
        <f t="shared" ref="AY96" si="2920">AVERAGE(AX93:AX96)</f>
        <v>4965.0127766361966</v>
      </c>
      <c r="AZ96" s="67">
        <v>5618.7671232876728</v>
      </c>
      <c r="BA96" s="72">
        <f t="shared" ref="BA96" si="2921">AVERAGE(AZ93:AZ96)</f>
        <v>5651.6820748897771</v>
      </c>
      <c r="BB96" s="67">
        <v>2392.590909090909</v>
      </c>
      <c r="BC96" s="72">
        <f t="shared" ref="BC96" si="2922">AVERAGE(BB93:BB96)</f>
        <v>2602.4788549106624</v>
      </c>
      <c r="BD96" s="67">
        <v>3884.749373433584</v>
      </c>
      <c r="BE96" s="81">
        <f t="shared" ref="BE96" si="2923">AVERAGE(BD93:BD96)</f>
        <v>4245.0145976949379</v>
      </c>
      <c r="BF96" s="100">
        <v>1.0568854365189466E-2</v>
      </c>
      <c r="BG96" s="101">
        <f t="shared" ref="BG96" si="2924">AVERAGE(BF93:BF96)</f>
        <v>1.5345357335175759E-2</v>
      </c>
      <c r="BH96" s="100">
        <v>1.4752370916754484E-2</v>
      </c>
      <c r="BI96" s="100">
        <f t="shared" ref="BI96" si="2925">AVERAGE(BH93:BH96)</f>
        <v>1.9576834634610196E-2</v>
      </c>
      <c r="BJ96" s="100">
        <v>0</v>
      </c>
      <c r="BK96" s="100">
        <f t="shared" ref="BK96" si="2926">AVERAGE(BJ93:BJ96)</f>
        <v>0</v>
      </c>
      <c r="BL96" s="100">
        <v>2.5062656641604009E-3</v>
      </c>
      <c r="BM96" s="105">
        <f t="shared" ref="BM96" si="2927">AVERAGE(BL93:BL96)</f>
        <v>4.581474597391914E-3</v>
      </c>
      <c r="BN96" s="102">
        <v>41.201614668853139</v>
      </c>
      <c r="BO96" s="103">
        <f t="shared" ref="BO96" si="2928">AVERAGE(BN93:BN96)</f>
        <v>41.435198091278252</v>
      </c>
      <c r="BP96" s="102">
        <v>44.350895679662813</v>
      </c>
      <c r="BQ96" s="103">
        <f t="shared" ref="BQ96" si="2929">AVERAGE(BP93:BP96)</f>
        <v>44.048259893865996</v>
      </c>
      <c r="BR96" s="102">
        <v>33.267379679144383</v>
      </c>
      <c r="BS96" s="103">
        <f t="shared" ref="BS96" si="2930">AVERAGE(BR93:BR96)</f>
        <v>33.280208340414958</v>
      </c>
      <c r="BT96" s="102">
        <v>30.162907268170425</v>
      </c>
      <c r="BU96" s="106">
        <f t="shared" ref="BU96" si="2931">AVERAGE(BT93:BT96)</f>
        <v>30.338914303987096</v>
      </c>
    </row>
    <row r="97" spans="1:73" x14ac:dyDescent="0.25">
      <c r="A97" s="104">
        <f t="shared" si="2072"/>
        <v>45800</v>
      </c>
      <c r="B97" s="67">
        <v>38.339382388083969</v>
      </c>
      <c r="C97" s="72">
        <f t="shared" si="2139"/>
        <v>38.975923043887263</v>
      </c>
      <c r="D97" s="67">
        <v>39.244644870349518</v>
      </c>
      <c r="E97" s="72">
        <f t="shared" si="2139"/>
        <v>39.882884791769754</v>
      </c>
      <c r="F97" s="67">
        <v>35.994152046783626</v>
      </c>
      <c r="G97" s="72">
        <f t="shared" ref="G97" si="2932">AVERAGE(F94:F97)</f>
        <v>36.250388254601475</v>
      </c>
      <c r="H97" s="102">
        <v>35.670378619153674</v>
      </c>
      <c r="I97" s="106">
        <f t="shared" ref="I97" si="2933">AVERAGE(H94:H97)</f>
        <v>35.553787532383275</v>
      </c>
      <c r="J97" s="100">
        <v>7.3219112431722827E-2</v>
      </c>
      <c r="K97" s="101">
        <f t="shared" ref="K97" si="2934">AVERAGE(J94:J97)</f>
        <v>6.0788180925172318E-2</v>
      </c>
      <c r="L97" s="100">
        <v>7.3280721533258208E-2</v>
      </c>
      <c r="M97" s="101">
        <f t="shared" ref="M97:O97" si="2935">AVERAGE(L94:L97)</f>
        <v>6.4516621716637274E-2</v>
      </c>
      <c r="N97" s="100">
        <v>7.3099415204678359E-2</v>
      </c>
      <c r="O97" s="101">
        <f t="shared" si="2935"/>
        <v>4.6435583456043816E-2</v>
      </c>
      <c r="P97" s="100">
        <v>0.20712694877505569</v>
      </c>
      <c r="Q97" s="105">
        <f t="shared" ref="Q97" si="2936">AVERAGE(P94:P97)</f>
        <v>0.20659719225492457</v>
      </c>
      <c r="R97" s="100">
        <v>0.13124472730650097</v>
      </c>
      <c r="S97" s="101">
        <f t="shared" ref="S97" si="2937">AVERAGE(R94:R97)</f>
        <v>0.10244061935852633</v>
      </c>
      <c r="T97" s="100">
        <v>0.11089681504087213</v>
      </c>
      <c r="U97" s="101">
        <f t="shared" ref="U97" si="2938">AVERAGE(T94:T97)</f>
        <v>9.6234178612318547E-2</v>
      </c>
      <c r="V97" s="100">
        <v>0.17699025785507458</v>
      </c>
      <c r="W97" s="101">
        <f t="shared" ref="W97" si="2939">AVERAGE(V94:V97)</f>
        <v>0.10866649563731043</v>
      </c>
      <c r="X97" s="100">
        <v>0.224816196423026</v>
      </c>
      <c r="Y97" s="105">
        <f t="shared" ref="Y97" si="2940">AVERAGE(X94:X97)</f>
        <v>0.19614228251035309</v>
      </c>
      <c r="Z97" s="67">
        <v>7653.0942342735334</v>
      </c>
      <c r="AA97" s="72">
        <f t="shared" ref="AA97" si="2941">AVERAGE(Z94:Z97)</f>
        <v>7669.7119727649997</v>
      </c>
      <c r="AB97" s="67">
        <v>7229.457722660658</v>
      </c>
      <c r="AC97" s="72">
        <f t="shared" ref="AC97" si="2942">AVERAGE(AB94:AB97)</f>
        <v>7300.7376304646532</v>
      </c>
      <c r="AD97" s="67">
        <v>8772.7719298245611</v>
      </c>
      <c r="AE97" s="72">
        <f t="shared" ref="AE97" si="2943">AVERAGE(AD94:AD97)</f>
        <v>8756.2149078957555</v>
      </c>
      <c r="AF97" s="446">
        <v>2.3848023543429847E-3</v>
      </c>
      <c r="AG97" s="447">
        <f t="shared" ref="AG97" si="2944">AVERAGE(AF94:AF97)</f>
        <v>2.4638554280078028E-3</v>
      </c>
      <c r="AH97" s="102">
        <v>3.9614019987904552</v>
      </c>
      <c r="AI97" s="103">
        <f t="shared" ref="AI97" si="2945">AVERAGE(AH94:AH97)</f>
        <v>3.9959098853983406</v>
      </c>
      <c r="AJ97" s="102">
        <v>4.4532130777903074</v>
      </c>
      <c r="AK97" s="102">
        <f t="shared" ref="AK97" si="2946">AVERAGE(AJ94:AJ97)</f>
        <v>4.435467197224682</v>
      </c>
      <c r="AL97" s="102">
        <v>2.7017543859649122</v>
      </c>
      <c r="AM97" s="102">
        <f t="shared" ref="AM97" si="2947">AVERAGE(AL94:AL97)</f>
        <v>2.7249508478240476</v>
      </c>
      <c r="AN97" s="451">
        <v>0</v>
      </c>
      <c r="AO97" s="452">
        <f t="shared" ref="AO97" si="2948">AVERAGE(AN94:AN97)</f>
        <v>4.9394099038461543E-5</v>
      </c>
      <c r="AP97" s="448">
        <v>0.56051385644507978</v>
      </c>
      <c r="AQ97" s="449">
        <f t="shared" ref="AQ97" si="2949">AVERAGE(AP94:AP97)</f>
        <v>0.58495715928771386</v>
      </c>
      <c r="AR97" s="448">
        <v>0.77790304396843279</v>
      </c>
      <c r="AS97" s="449">
        <f t="shared" ref="AS97" si="2950">AVERAGE(AR94:AR97)</f>
        <v>0.78538663505166573</v>
      </c>
      <c r="AT97" s="448">
        <v>0</v>
      </c>
      <c r="AU97" s="449">
        <f t="shared" ref="AU97" si="2951">AVERAGE(AT94:AT97)</f>
        <v>0</v>
      </c>
      <c r="AV97" s="448">
        <v>0</v>
      </c>
      <c r="AW97" s="450">
        <f t="shared" ref="AW97" si="2952">AVERAGE(AV94:AV97)</f>
        <v>0</v>
      </c>
      <c r="AX97" s="67">
        <v>5108.0707255142415</v>
      </c>
      <c r="AY97" s="72">
        <f t="shared" ref="AY97" si="2953">AVERAGE(AX94:AX97)</f>
        <v>5007.9967036584867</v>
      </c>
      <c r="AZ97" s="67">
        <v>6097.9864712514127</v>
      </c>
      <c r="BA97" s="72">
        <f t="shared" ref="BA97" si="2954">AVERAGE(AZ94:AZ97)</f>
        <v>5764.0566596788949</v>
      </c>
      <c r="BB97" s="67">
        <v>2547.4619883040937</v>
      </c>
      <c r="BC97" s="72">
        <f t="shared" ref="BC97" si="2955">AVERAGE(BB94:BB97)</f>
        <v>2641.8637964311306</v>
      </c>
      <c r="BD97" s="67">
        <v>4455.2338530066818</v>
      </c>
      <c r="BE97" s="81">
        <f t="shared" ref="BE97" si="2956">AVERAGE(BD94:BD97)</f>
        <v>4449.3800462407262</v>
      </c>
      <c r="BF97" s="100">
        <v>2.4370865077812203E-2</v>
      </c>
      <c r="BG97" s="101">
        <f t="shared" ref="BG97" si="2957">AVERAGE(BF94:BF97)</f>
        <v>1.7004617232290069E-2</v>
      </c>
      <c r="BH97" s="100">
        <v>3.38218714768884E-2</v>
      </c>
      <c r="BI97" s="100">
        <f t="shared" ref="BI97" si="2958">AVERAGE(BH94:BH97)</f>
        <v>2.2356347911469034E-2</v>
      </c>
      <c r="BJ97" s="100">
        <v>0</v>
      </c>
      <c r="BK97" s="100">
        <f t="shared" ref="BK97" si="2959">AVERAGE(BJ94:BJ97)</f>
        <v>0</v>
      </c>
      <c r="BL97" s="100">
        <v>8.9086859688195987E-3</v>
      </c>
      <c r="BM97" s="105">
        <f t="shared" ref="BM97" si="2960">AVERAGE(BL94:BL97)</f>
        <v>5.5831558935183819E-3</v>
      </c>
      <c r="BN97" s="102">
        <v>41.597504615059158</v>
      </c>
      <c r="BO97" s="103">
        <f t="shared" ref="BO97" si="2961">AVERAGE(BN94:BN97)</f>
        <v>41.416276558594461</v>
      </c>
      <c r="BP97" s="102">
        <v>45.269447576099232</v>
      </c>
      <c r="BQ97" s="103">
        <f t="shared" ref="BQ97" si="2962">AVERAGE(BP94:BP97)</f>
        <v>44.431411261575015</v>
      </c>
      <c r="BR97" s="102">
        <v>32.137426900584792</v>
      </c>
      <c r="BS97" s="103">
        <f t="shared" ref="BS97" si="2963">AVERAGE(BR94:BR97)</f>
        <v>32.7266021025982</v>
      </c>
      <c r="BT97" s="102">
        <v>31.697104677060132</v>
      </c>
      <c r="BU97" s="106">
        <f t="shared" ref="BU97" si="2964">AVERAGE(BT94:BT97)</f>
        <v>30.742357139918795</v>
      </c>
    </row>
    <row r="98" spans="1:73" x14ac:dyDescent="0.25">
      <c r="A98" s="104">
        <f t="shared" si="2072"/>
        <v>45807</v>
      </c>
      <c r="B98" s="67">
        <v>38.837721777322095</v>
      </c>
      <c r="C98" s="72">
        <f t="shared" si="2139"/>
        <v>38.871219775035662</v>
      </c>
      <c r="D98" s="67">
        <v>39.886639676113369</v>
      </c>
      <c r="E98" s="72">
        <f t="shared" si="2139"/>
        <v>39.807425369234316</v>
      </c>
      <c r="F98" s="67">
        <v>35.915254237288138</v>
      </c>
      <c r="G98" s="72">
        <f t="shared" ref="G98" si="2965">AVERAGE(F95:F98)</f>
        <v>36.227027900880032</v>
      </c>
      <c r="H98" s="102">
        <v>35.570057581573899</v>
      </c>
      <c r="I98" s="106">
        <f t="shared" ref="I98" si="2966">AVERAGE(H95:H98)</f>
        <v>35.841133658545985</v>
      </c>
      <c r="J98" s="100">
        <v>5.0673299841594292E-2</v>
      </c>
      <c r="K98" s="101">
        <f t="shared" ref="K98" si="2967">AVERAGE(J95:J98)</f>
        <v>6.0319650169580866E-2</v>
      </c>
      <c r="L98" s="100">
        <v>5.0607287449392725E-2</v>
      </c>
      <c r="M98" s="101">
        <f t="shared" ref="M98:O98" si="2968">AVERAGE(L95:L98)</f>
        <v>6.2147867447298215E-2</v>
      </c>
      <c r="N98" s="100">
        <v>5.0847457627118647E-2</v>
      </c>
      <c r="O98" s="101">
        <f t="shared" si="2968"/>
        <v>5.2625708732388692E-2</v>
      </c>
      <c r="P98" s="100">
        <v>0.18618042226487524</v>
      </c>
      <c r="Q98" s="105">
        <f t="shared" ref="Q98" si="2969">AVERAGE(P95:P98)</f>
        <v>0.19725287474422032</v>
      </c>
      <c r="R98" s="100">
        <v>8.7813871056242943E-2</v>
      </c>
      <c r="S98" s="101">
        <f t="shared" ref="S98" si="2970">AVERAGE(R95:R98)</f>
        <v>0.10231277703777267</v>
      </c>
      <c r="T98" s="100">
        <v>8.1272990975521486E-2</v>
      </c>
      <c r="U98" s="101">
        <f t="shared" ref="U98" si="2971">AVERAGE(T95:T98)</f>
        <v>9.4277481353113424E-2</v>
      </c>
      <c r="V98" s="100">
        <v>9.883257848216094E-2</v>
      </c>
      <c r="W98" s="101">
        <f t="shared" ref="W98" si="2972">AVERAGE(V95:V98)</f>
        <v>0.11346258999867767</v>
      </c>
      <c r="X98" s="100">
        <v>0.20401937366782619</v>
      </c>
      <c r="Y98" s="105">
        <f t="shared" ref="Y98" si="2973">AVERAGE(X95:X98)</f>
        <v>0.19341577077401861</v>
      </c>
      <c r="Z98" s="67">
        <v>7647.0009686571138</v>
      </c>
      <c r="AA98" s="72">
        <f t="shared" ref="AA98" si="2974">AVERAGE(Z95:Z98)</f>
        <v>7635.662701959116</v>
      </c>
      <c r="AB98" s="67">
        <v>7235.4827935222729</v>
      </c>
      <c r="AC98" s="72">
        <f t="shared" ref="AC98" si="2975">AVERAGE(AB95:AB98)</f>
        <v>7234.0286992155943</v>
      </c>
      <c r="AD98" s="67">
        <v>8823.443502824859</v>
      </c>
      <c r="AE98" s="72">
        <f t="shared" ref="AE98" si="2976">AVERAGE(AD95:AD98)</f>
        <v>8763.0946241816819</v>
      </c>
      <c r="AF98" s="446">
        <v>2.7599935205374279E-3</v>
      </c>
      <c r="AG98" s="447">
        <f t="shared" ref="AG98" si="2977">AVERAGE(AF95:AF98)</f>
        <v>2.4544470844642752E-3</v>
      </c>
      <c r="AH98" s="102">
        <v>3.8036658677445061</v>
      </c>
      <c r="AI98" s="103">
        <f t="shared" ref="AI98" si="2978">AVERAGE(AH95:AH98)</f>
        <v>3.9426315453360981</v>
      </c>
      <c r="AJ98" s="102">
        <v>4.1771255060728745</v>
      </c>
      <c r="AK98" s="102">
        <f t="shared" ref="AK98" si="2979">AVERAGE(AJ95:AJ98)</f>
        <v>4.3830407548128605</v>
      </c>
      <c r="AL98" s="102">
        <v>2.7796610169491527</v>
      </c>
      <c r="AM98" s="102">
        <f t="shared" ref="AM98" si="2980">AVERAGE(AL95:AL98)</f>
        <v>2.7372574064091615</v>
      </c>
      <c r="AN98" s="451">
        <v>0</v>
      </c>
      <c r="AO98" s="452">
        <f t="shared" ref="AO98" si="2981">AVERAGE(AN95:AN98)</f>
        <v>0</v>
      </c>
      <c r="AP98" s="448">
        <v>0.58315351269010551</v>
      </c>
      <c r="AQ98" s="449">
        <f t="shared" ref="AQ98" si="2982">AVERAGE(AP95:AP98)</f>
        <v>0.57678758372226491</v>
      </c>
      <c r="AR98" s="448">
        <v>0.79352226720647767</v>
      </c>
      <c r="AS98" s="449">
        <f t="shared" ref="AS98" si="2983">AVERAGE(AR95:AR98)</f>
        <v>0.7858248150220094</v>
      </c>
      <c r="AT98" s="448">
        <v>0</v>
      </c>
      <c r="AU98" s="449">
        <f t="shared" ref="AU98" si="2984">AVERAGE(AT95:AT98)</f>
        <v>0</v>
      </c>
      <c r="AV98" s="448">
        <v>0</v>
      </c>
      <c r="AW98" s="450">
        <f t="shared" ref="AW98" si="2985">AVERAGE(AV95:AV98)</f>
        <v>0</v>
      </c>
      <c r="AX98" s="67">
        <v>5049.8639985533382</v>
      </c>
      <c r="AY98" s="72">
        <f t="shared" ref="AY98" si="2986">AVERAGE(AX95:AX98)</f>
        <v>5028.0852349760444</v>
      </c>
      <c r="AZ98" s="67">
        <v>5888.027327935225</v>
      </c>
      <c r="BA98" s="72">
        <f t="shared" ref="BA98" si="2987">AVERAGE(AZ95:AZ98)</f>
        <v>5837.4624628561178</v>
      </c>
      <c r="BB98" s="67">
        <v>2718.8050847457625</v>
      </c>
      <c r="BC98" s="72">
        <f t="shared" ref="BC98" si="2988">AVERAGE(BB95:BB98)</f>
        <v>2627.6802850088752</v>
      </c>
      <c r="BD98" s="67">
        <v>4288.6487523992319</v>
      </c>
      <c r="BE98" s="81">
        <f t="shared" ref="BE98" si="2989">AVERAGE(BD95:BD98)</f>
        <v>4380.4034122251496</v>
      </c>
      <c r="BF98" s="100">
        <v>2.1572772880212764E-2</v>
      </c>
      <c r="BG98" s="101">
        <f t="shared" ref="BG98" si="2990">AVERAGE(BF95:BF98)</f>
        <v>1.919568406731623E-2</v>
      </c>
      <c r="BH98" s="100">
        <v>2.9352226720647776E-2</v>
      </c>
      <c r="BI98" s="100">
        <f t="shared" ref="BI98" si="2991">AVERAGE(BH95:BH98)</f>
        <v>2.5579178254182419E-2</v>
      </c>
      <c r="BJ98" s="100">
        <v>0</v>
      </c>
      <c r="BK98" s="100">
        <f t="shared" ref="BK98" si="2992">AVERAGE(BJ95:BJ98)</f>
        <v>0</v>
      </c>
      <c r="BL98" s="100">
        <v>1.9193857965451055E-3</v>
      </c>
      <c r="BM98" s="105">
        <f t="shared" ref="BM98" si="2993">AVERAGE(BL95:BL98)</f>
        <v>4.8610792657315825E-3</v>
      </c>
      <c r="BN98" s="102">
        <v>39.393111864976845</v>
      </c>
      <c r="BO98" s="103">
        <f t="shared" ref="BO98" si="2994">AVERAGE(BN95:BN98)</f>
        <v>40.86049639071846</v>
      </c>
      <c r="BP98" s="102">
        <v>42.028340080971667</v>
      </c>
      <c r="BQ98" s="103">
        <f t="shared" ref="BQ98" si="2995">AVERAGE(BP95:BP98)</f>
        <v>43.920389285933162</v>
      </c>
      <c r="BR98" s="102">
        <v>32.110169491525426</v>
      </c>
      <c r="BS98" s="103">
        <f t="shared" ref="BS98" si="2996">AVERAGE(BR95:BR98)</f>
        <v>32.4997966493926</v>
      </c>
      <c r="BT98" s="102">
        <v>29.879078694817657</v>
      </c>
      <c r="BU98" s="106">
        <f t="shared" ref="BU98" si="2997">AVERAGE(BT95:BT98)</f>
        <v>30.246381621315514</v>
      </c>
    </row>
    <row r="99" spans="1:73" x14ac:dyDescent="0.25">
      <c r="A99" s="104">
        <f t="shared" si="2072"/>
        <v>45814</v>
      </c>
      <c r="B99" s="67">
        <v>38.604050254117496</v>
      </c>
      <c r="C99" s="72">
        <f t="shared" si="2139"/>
        <v>38.596079864995346</v>
      </c>
      <c r="D99" s="67">
        <v>39.853807106598985</v>
      </c>
      <c r="E99" s="72">
        <f t="shared" si="2139"/>
        <v>39.629307686711201</v>
      </c>
      <c r="F99" s="67">
        <v>35.596059113300491</v>
      </c>
      <c r="G99" s="72">
        <f t="shared" ref="G99" si="2998">AVERAGE(F96:F99)</f>
        <v>35.939200573941996</v>
      </c>
      <c r="H99" s="102">
        <v>35.050113895216398</v>
      </c>
      <c r="I99" s="106">
        <f t="shared" ref="I99" si="2999">AVERAGE(H96:H99)</f>
        <v>35.542562336016076</v>
      </c>
      <c r="J99" s="100">
        <v>5.3898767102605258E-2</v>
      </c>
      <c r="K99" s="101">
        <f t="shared" ref="K99" si="3000">AVERAGE(J96:J99)</f>
        <v>5.9183662906724402E-2</v>
      </c>
      <c r="L99" s="100">
        <v>6.192893401015228E-2</v>
      </c>
      <c r="M99" s="101">
        <f t="shared" ref="M99:O99" si="3001">AVERAGE(L96:L99)</f>
        <v>6.3314088224491638E-2</v>
      </c>
      <c r="N99" s="100">
        <v>3.4482758620689655E-2</v>
      </c>
      <c r="O99" s="101">
        <f t="shared" si="3001"/>
        <v>4.896569663317514E-2</v>
      </c>
      <c r="P99" s="100">
        <v>0.19362186788154898</v>
      </c>
      <c r="Q99" s="105">
        <f t="shared" ref="Q99" si="3002">AVERAGE(P96:P99)</f>
        <v>0.20187015434189878</v>
      </c>
      <c r="R99" s="100">
        <v>8.7318751894677249E-2</v>
      </c>
      <c r="S99" s="101">
        <f t="shared" ref="S99" si="3003">AVERAGE(R96:R99)</f>
        <v>0.10060345596676755</v>
      </c>
      <c r="T99" s="100">
        <v>9.1624053700472149E-2</v>
      </c>
      <c r="U99" s="101">
        <f t="shared" ref="U99" si="3004">AVERAGE(T96:T99)</f>
        <v>9.5417797525503667E-2</v>
      </c>
      <c r="V99" s="100">
        <v>7.3861495193268498E-2</v>
      </c>
      <c r="W99" s="101">
        <f t="shared" ref="W99" si="3005">AVERAGE(V96:V99)</f>
        <v>0.10930842498901325</v>
      </c>
      <c r="X99" s="100">
        <v>0.15393937728297577</v>
      </c>
      <c r="Y99" s="105">
        <f t="shared" ref="Y99" si="3006">AVERAGE(X96:X99)</f>
        <v>0.19864176107611076</v>
      </c>
      <c r="Z99" s="67">
        <v>7780.5636557675089</v>
      </c>
      <c r="AA99" s="72">
        <f t="shared" ref="AA99" si="3007">AVERAGE(Z96:Z99)</f>
        <v>7658.1433725866318</v>
      </c>
      <c r="AB99" s="67">
        <v>7424.7736040609152</v>
      </c>
      <c r="AC99" s="72">
        <f t="shared" ref="AC99" si="3008">AVERAGE(AB96:AB99)</f>
        <v>7258.122418364439</v>
      </c>
      <c r="AD99" s="67">
        <v>8665.3916256157627</v>
      </c>
      <c r="AE99" s="72">
        <f t="shared" ref="AE99" si="3009">AVERAGE(AD96:AD99)</f>
        <v>8716.6363902347457</v>
      </c>
      <c r="AF99" s="446">
        <v>2.8540113000000006E-3</v>
      </c>
      <c r="AG99" s="447">
        <f t="shared" ref="AG99" si="3010">AVERAGE(AF96:AF99)</f>
        <v>2.549163348669978E-3</v>
      </c>
      <c r="AH99" s="102">
        <v>3.8662915094153414</v>
      </c>
      <c r="AI99" s="103">
        <f t="shared" ref="AI99" si="3011">AVERAGE(AH96:AH99)</f>
        <v>3.8901248654139913</v>
      </c>
      <c r="AJ99" s="102">
        <v>4.3197969543147208</v>
      </c>
      <c r="AK99" s="102">
        <f t="shared" ref="AK99" si="3012">AVERAGE(AJ96:AJ99)</f>
        <v>4.34501544408083</v>
      </c>
      <c r="AL99" s="102">
        <v>2.7807881773399017</v>
      </c>
      <c r="AM99" s="102">
        <f t="shared" ref="AM99" si="3013">AVERAGE(AL96:AL99)</f>
        <v>2.7333316437265931</v>
      </c>
      <c r="AN99" s="451">
        <v>1.8098417949886106E-4</v>
      </c>
      <c r="AO99" s="452">
        <f t="shared" ref="AO99" si="3014">AVERAGE(AN96:AN99)</f>
        <v>4.5246044874715265E-5</v>
      </c>
      <c r="AP99" s="448">
        <v>0.56051086648962956</v>
      </c>
      <c r="AQ99" s="449">
        <f t="shared" ref="AQ99" si="3015">AVERAGE(AP96:AP99)</f>
        <v>0.56699786735899893</v>
      </c>
      <c r="AR99" s="448">
        <v>0.79289340101522821</v>
      </c>
      <c r="AS99" s="449">
        <f t="shared" ref="AS99" si="3016">AVERAGE(AR96:AR99)</f>
        <v>0.78786576866924163</v>
      </c>
      <c r="AT99" s="448">
        <v>0</v>
      </c>
      <c r="AU99" s="449">
        <f t="shared" ref="AU99" si="3017">AVERAGE(AT96:AT99)</f>
        <v>0</v>
      </c>
      <c r="AV99" s="448">
        <v>0</v>
      </c>
      <c r="AW99" s="450">
        <f t="shared" ref="AW99" si="3018">AVERAGE(AV96:AV99)</f>
        <v>0</v>
      </c>
      <c r="AX99" s="67">
        <v>4709.3182757057011</v>
      </c>
      <c r="AY99" s="72">
        <f t="shared" ref="AY99" si="3019">AVERAGE(AX96:AX99)</f>
        <v>4892.8351068708071</v>
      </c>
      <c r="AZ99" s="67">
        <v>5604.1228426395937</v>
      </c>
      <c r="BA99" s="72">
        <f t="shared" ref="BA99" si="3020">AVERAGE(AZ96:AZ99)</f>
        <v>5802.2259412784761</v>
      </c>
      <c r="BB99" s="67">
        <v>2547.7438423645322</v>
      </c>
      <c r="BC99" s="72">
        <f t="shared" ref="BC99" si="3021">AVERAGE(BB96:BB99)</f>
        <v>2551.6504561263241</v>
      </c>
      <c r="BD99" s="67">
        <v>4210.3439635535306</v>
      </c>
      <c r="BE99" s="81">
        <f t="shared" ref="BE99" si="3022">AVERAGE(BD96:BD99)</f>
        <v>4209.7439855982575</v>
      </c>
      <c r="BF99" s="100">
        <v>1.7942992872819547E-2</v>
      </c>
      <c r="BG99" s="101">
        <f t="shared" ref="BG99" si="3023">AVERAGE(BF96:BF99)</f>
        <v>1.8613871299008496E-2</v>
      </c>
      <c r="BH99" s="100">
        <v>2.5380710659898473E-2</v>
      </c>
      <c r="BI99" s="100">
        <f t="shared" ref="BI99" si="3024">AVERAGE(BH96:BH99)</f>
        <v>2.5826794943547282E-2</v>
      </c>
      <c r="BJ99" s="100">
        <v>0</v>
      </c>
      <c r="BK99" s="100">
        <f t="shared" ref="BK99" si="3025">AVERAGE(BJ96:BJ99)</f>
        <v>0</v>
      </c>
      <c r="BL99" s="100">
        <v>6.8337129840546698E-3</v>
      </c>
      <c r="BM99" s="105">
        <f t="shared" ref="BM99" si="3026">AVERAGE(BL96:BL99)</f>
        <v>5.0420126033949436E-3</v>
      </c>
      <c r="BN99" s="102">
        <v>39.433188083813249</v>
      </c>
      <c r="BO99" s="103">
        <f t="shared" ref="BO99" si="3027">AVERAGE(BN96:BN99)</f>
        <v>40.406354808175593</v>
      </c>
      <c r="BP99" s="102">
        <v>42.36954314720812</v>
      </c>
      <c r="BQ99" s="103">
        <f t="shared" ref="BQ99" si="3028">AVERAGE(BP96:BP99)</f>
        <v>43.504556620985454</v>
      </c>
      <c r="BR99" s="102">
        <v>32.334975369458128</v>
      </c>
      <c r="BS99" s="103">
        <f t="shared" ref="BS99" si="3029">AVERAGE(BR96:BR99)</f>
        <v>32.462487860178186</v>
      </c>
      <c r="BT99" s="102">
        <v>32.820045558086562</v>
      </c>
      <c r="BU99" s="106">
        <f t="shared" ref="BU99" si="3030">AVERAGE(BT96:BT99)</f>
        <v>31.139784049533692</v>
      </c>
    </row>
    <row r="100" spans="1:73" x14ac:dyDescent="0.25">
      <c r="A100" s="104">
        <f t="shared" si="2072"/>
        <v>45821</v>
      </c>
      <c r="B100" s="67">
        <v>38.271821371379865</v>
      </c>
      <c r="C100" s="72">
        <f t="shared" si="2139"/>
        <v>38.513243947725854</v>
      </c>
      <c r="D100" s="67">
        <v>39.492571428571438</v>
      </c>
      <c r="E100" s="72">
        <f t="shared" si="2139"/>
        <v>39.619415770408331</v>
      </c>
      <c r="F100" s="67">
        <v>35.32686980609418</v>
      </c>
      <c r="G100" s="72">
        <f t="shared" ref="G100" si="3031">AVERAGE(F97:F100)</f>
        <v>35.708083800866611</v>
      </c>
      <c r="H100" s="102">
        <v>35.428571428571431</v>
      </c>
      <c r="I100" s="106">
        <f t="shared" ref="I100" si="3032">AVERAGE(H97:H100)</f>
        <v>35.42978038112885</v>
      </c>
      <c r="J100" s="100">
        <v>7.4463434854008151E-2</v>
      </c>
      <c r="K100" s="101">
        <f t="shared" ref="K100" si="3033">AVERAGE(J97:J100)</f>
        <v>6.3063653557482627E-2</v>
      </c>
      <c r="L100" s="100">
        <v>8.1142857142857155E-2</v>
      </c>
      <c r="M100" s="101">
        <f t="shared" ref="M100:O100" si="3034">AVERAGE(L97:L100)</f>
        <v>6.6739950033915085E-2</v>
      </c>
      <c r="N100" s="100">
        <v>5.817174515235457E-2</v>
      </c>
      <c r="O100" s="101">
        <f t="shared" si="3034"/>
        <v>5.4150344151210311E-2</v>
      </c>
      <c r="P100" s="100">
        <v>0.19829424307036247</v>
      </c>
      <c r="Q100" s="105">
        <f t="shared" ref="Q100" si="3035">AVERAGE(P97:P100)</f>
        <v>0.19630587049796061</v>
      </c>
      <c r="R100" s="100">
        <v>0.13226875985334602</v>
      </c>
      <c r="S100" s="101">
        <f t="shared" ref="S100" si="3036">AVERAGE(R97:R100)</f>
        <v>0.1096615275276918</v>
      </c>
      <c r="T100" s="100">
        <v>0.12764043781176604</v>
      </c>
      <c r="U100" s="101">
        <f t="shared" ref="U100" si="3037">AVERAGE(T97:T100)</f>
        <v>0.10285857438215795</v>
      </c>
      <c r="V100" s="100">
        <v>0.13935808071635752</v>
      </c>
      <c r="W100" s="101">
        <f t="shared" ref="W100" si="3038">AVERAGE(V97:V100)</f>
        <v>0.12226060306171539</v>
      </c>
      <c r="X100" s="100">
        <v>0.2099273786650411</v>
      </c>
      <c r="Y100" s="105">
        <f t="shared" ref="Y100" si="3039">AVERAGE(X97:X100)</f>
        <v>0.19817558150971726</v>
      </c>
      <c r="Z100" s="67">
        <v>7590.1731188851518</v>
      </c>
      <c r="AA100" s="72">
        <f t="shared" ref="AA100" si="3040">AVERAGE(Z97:Z100)</f>
        <v>7667.707994395827</v>
      </c>
      <c r="AB100" s="67">
        <v>7183.0651428571437</v>
      </c>
      <c r="AC100" s="72">
        <f t="shared" ref="AC100" si="3041">AVERAGE(AB97:AB100)</f>
        <v>7268.1948157752477</v>
      </c>
      <c r="AD100" s="67">
        <v>8600.4875346260396</v>
      </c>
      <c r="AE100" s="72">
        <f t="shared" ref="AE100" si="3042">AVERAGE(AD97:AD100)</f>
        <v>8715.5236482228047</v>
      </c>
      <c r="AF100" s="446">
        <v>2.6634196942430708E-3</v>
      </c>
      <c r="AG100" s="447">
        <f t="shared" ref="AG100" si="3043">AVERAGE(AF97:AF100)</f>
        <v>2.6655567172808709E-3</v>
      </c>
      <c r="AH100" s="102">
        <v>3.707329438190833</v>
      </c>
      <c r="AI100" s="103">
        <f t="shared" ref="AI100" si="3044">AVERAGE(AH97:AH100)</f>
        <v>3.834672203535284</v>
      </c>
      <c r="AJ100" s="102">
        <v>4.1702857142857148</v>
      </c>
      <c r="AK100" s="102">
        <f t="shared" ref="AK100" si="3045">AVERAGE(AJ97:AJ100)</f>
        <v>4.2801053131159046</v>
      </c>
      <c r="AL100" s="102">
        <v>2.601108033240997</v>
      </c>
      <c r="AM100" s="102">
        <f t="shared" ref="AM100" si="3046">AVERAGE(AL97:AL100)</f>
        <v>2.7158279033737411</v>
      </c>
      <c r="AN100" s="451">
        <v>0</v>
      </c>
      <c r="AO100" s="452">
        <f t="shared" ref="AO100" si="3047">AVERAGE(AN97:AN100)</f>
        <v>4.5246044874715265E-5</v>
      </c>
      <c r="AP100" s="448">
        <v>0.567739323185665</v>
      </c>
      <c r="AQ100" s="449">
        <f t="shared" ref="AQ100" si="3048">AVERAGE(AP97:AP100)</f>
        <v>0.56797938970261996</v>
      </c>
      <c r="AR100" s="448">
        <v>0.80342857142857105</v>
      </c>
      <c r="AS100" s="449">
        <f t="shared" ref="AS100" si="3049">AVERAGE(AR97:AR100)</f>
        <v>0.79193682090467743</v>
      </c>
      <c r="AT100" s="448">
        <v>0</v>
      </c>
      <c r="AU100" s="449">
        <f t="shared" ref="AU100" si="3050">AVERAGE(AT97:AT100)</f>
        <v>0</v>
      </c>
      <c r="AV100" s="448">
        <v>0</v>
      </c>
      <c r="AW100" s="450">
        <f t="shared" ref="AW100" si="3051">AVERAGE(AV97:AV100)</f>
        <v>0</v>
      </c>
      <c r="AX100" s="67">
        <v>4773.4321637111943</v>
      </c>
      <c r="AY100" s="72">
        <f t="shared" ref="AY100" si="3052">AVERAGE(AX97:AX100)</f>
        <v>4910.1712908711188</v>
      </c>
      <c r="AZ100" s="67">
        <v>5741.7862857142864</v>
      </c>
      <c r="BA100" s="72">
        <f t="shared" ref="BA100" si="3053">AVERAGE(AZ97:AZ100)</f>
        <v>5832.9807318851299</v>
      </c>
      <c r="BB100" s="67">
        <v>2436.1274238227147</v>
      </c>
      <c r="BC100" s="72">
        <f t="shared" ref="BC100" si="3054">AVERAGE(BB97:BB100)</f>
        <v>2562.5345848092757</v>
      </c>
      <c r="BD100" s="67">
        <v>4053.356076759062</v>
      </c>
      <c r="BE100" s="81">
        <f t="shared" ref="BE100" si="3055">AVERAGE(BD97:BD100)</f>
        <v>4251.8956614296267</v>
      </c>
      <c r="BF100" s="100">
        <v>2.0194313693372747E-2</v>
      </c>
      <c r="BG100" s="101">
        <f t="shared" ref="BG100" si="3056">AVERAGE(BF97:BF100)</f>
        <v>2.1020236131054318E-2</v>
      </c>
      <c r="BH100" s="100">
        <v>2.8571428571428574E-2</v>
      </c>
      <c r="BI100" s="100">
        <f t="shared" ref="BI100" si="3057">AVERAGE(BH97:BH100)</f>
        <v>2.9281559357215804E-2</v>
      </c>
      <c r="BJ100" s="100">
        <v>0</v>
      </c>
      <c r="BK100" s="100">
        <f t="shared" ref="BK100" si="3058">AVERAGE(BJ97:BJ100)</f>
        <v>0</v>
      </c>
      <c r="BL100" s="100">
        <v>4.2643923240938165E-3</v>
      </c>
      <c r="BM100" s="105">
        <f t="shared" ref="BM100" si="3059">AVERAGE(BL97:BL100)</f>
        <v>5.4815442683782975E-3</v>
      </c>
      <c r="BN100" s="102">
        <v>39.779592601847625</v>
      </c>
      <c r="BO100" s="103">
        <f t="shared" ref="BO100" si="3060">AVERAGE(BN97:BN100)</f>
        <v>40.050849291424221</v>
      </c>
      <c r="BP100" s="102">
        <v>43.164571428571435</v>
      </c>
      <c r="BQ100" s="103">
        <f t="shared" ref="BQ100" si="3061">AVERAGE(BP97:BP100)</f>
        <v>43.20797555821261</v>
      </c>
      <c r="BR100" s="102">
        <v>31.631578947368421</v>
      </c>
      <c r="BS100" s="103">
        <f t="shared" ref="BS100" si="3062">AVERAGE(BR97:BR100)</f>
        <v>32.053537677234189</v>
      </c>
      <c r="BT100" s="102">
        <v>33.955223880597018</v>
      </c>
      <c r="BU100" s="106">
        <f t="shared" ref="BU100" si="3063">AVERAGE(BT97:BT100)</f>
        <v>32.087863202640342</v>
      </c>
    </row>
    <row r="101" spans="1:73" x14ac:dyDescent="0.25">
      <c r="A101" s="104">
        <f t="shared" si="2072"/>
        <v>45828</v>
      </c>
      <c r="B101" s="67">
        <v>38.459536913518306</v>
      </c>
      <c r="C101" s="72">
        <f t="shared" si="2139"/>
        <v>38.543282579084448</v>
      </c>
      <c r="D101" s="67">
        <v>39.477188655980306</v>
      </c>
      <c r="E101" s="72">
        <f t="shared" si="2139"/>
        <v>39.677551716816026</v>
      </c>
      <c r="F101" s="67">
        <v>35.724252491694351</v>
      </c>
      <c r="G101" s="72">
        <f t="shared" ref="G101" si="3064">AVERAGE(F98:F101)</f>
        <v>35.640608912094294</v>
      </c>
      <c r="H101" s="102">
        <v>36.585798816568044</v>
      </c>
      <c r="I101" s="106">
        <f t="shared" ref="I101" si="3065">AVERAGE(H98:H101)</f>
        <v>35.658635430482441</v>
      </c>
      <c r="J101" s="100">
        <v>5.8443247297262954E-2</v>
      </c>
      <c r="K101" s="101">
        <f t="shared" ref="K101" si="3066">AVERAGE(J98:J101)</f>
        <v>5.9369687273867669E-2</v>
      </c>
      <c r="L101" s="100">
        <v>6.2885326757090063E-2</v>
      </c>
      <c r="M101" s="101">
        <f t="shared" ref="M101:O101" si="3067">AVERAGE(L98:L101)</f>
        <v>6.4141101339873052E-2</v>
      </c>
      <c r="N101" s="100">
        <v>4.6511627906976744E-2</v>
      </c>
      <c r="O101" s="101">
        <f t="shared" si="3067"/>
        <v>4.7503397326784901E-2</v>
      </c>
      <c r="P101" s="100">
        <v>0.17554240631163709</v>
      </c>
      <c r="Q101" s="105">
        <f t="shared" ref="Q101" si="3068">AVERAGE(P98:P101)</f>
        <v>0.18840973488210594</v>
      </c>
      <c r="R101" s="100">
        <v>8.9016927518313041E-2</v>
      </c>
      <c r="S101" s="101">
        <f t="shared" ref="S101" si="3069">AVERAGE(R98:R101)</f>
        <v>9.9104577580644809E-2</v>
      </c>
      <c r="T101" s="100">
        <v>8.4010067403880617E-2</v>
      </c>
      <c r="U101" s="101">
        <f t="shared" ref="U101" si="3070">AVERAGE(T98:T101)</f>
        <v>9.6136887472910076E-2</v>
      </c>
      <c r="V101" s="100">
        <v>9.6902249773851118E-2</v>
      </c>
      <c r="W101" s="101">
        <f t="shared" ref="W101" si="3071">AVERAGE(V98:V101)</f>
        <v>0.10223860104140953</v>
      </c>
      <c r="X101" s="100">
        <v>0.1644767450656866</v>
      </c>
      <c r="Y101" s="105">
        <f t="shared" ref="Y101" si="3072">AVERAGE(X98:X101)</f>
        <v>0.1830907186703824</v>
      </c>
      <c r="Z101" s="67">
        <v>7575.8404748144249</v>
      </c>
      <c r="AA101" s="72">
        <f t="shared" ref="AA101" si="3073">AVERAGE(Z98:Z101)</f>
        <v>7648.3945545310498</v>
      </c>
      <c r="AB101" s="67">
        <v>7193.6991368680683</v>
      </c>
      <c r="AC101" s="72">
        <f t="shared" ref="AC101" si="3074">AVERAGE(AB98:AB101)</f>
        <v>7259.2551693270998</v>
      </c>
      <c r="AD101" s="67">
        <v>8636.4053156146183</v>
      </c>
      <c r="AE101" s="72">
        <f t="shared" ref="AE101" si="3075">AVERAGE(AD98:AD101)</f>
        <v>8681.4319946703199</v>
      </c>
      <c r="AF101" s="446">
        <v>2.6461727660749513E-3</v>
      </c>
      <c r="AG101" s="447">
        <f t="shared" ref="AG101" si="3076">AVERAGE(AF98:AF101)</f>
        <v>2.7308993202138625E-3</v>
      </c>
      <c r="AH101" s="102">
        <v>3.9009767236176667</v>
      </c>
      <c r="AI101" s="103">
        <f t="shared" ref="AI101" si="3077">AVERAGE(AH98:AH101)</f>
        <v>3.819565884742087</v>
      </c>
      <c r="AJ101" s="102">
        <v>4.2971639950678204</v>
      </c>
      <c r="AK101" s="102">
        <f t="shared" ref="AK101" si="3078">AVERAGE(AJ98:AJ101)</f>
        <v>4.2410930424352822</v>
      </c>
      <c r="AL101" s="102">
        <v>2.8538205980066444</v>
      </c>
      <c r="AM101" s="102">
        <f t="shared" ref="AM101" si="3079">AVERAGE(AL98:AL101)</f>
        <v>2.753844456384174</v>
      </c>
      <c r="AN101" s="451">
        <v>0</v>
      </c>
      <c r="AO101" s="452">
        <f t="shared" ref="AO101" si="3080">AVERAGE(AN98:AN101)</f>
        <v>4.5246044874715265E-5</v>
      </c>
      <c r="AP101" s="448">
        <v>0.56185209939810365</v>
      </c>
      <c r="AQ101" s="449">
        <f t="shared" ref="AQ101" si="3081">AVERAGE(AP98:AP101)</f>
        <v>0.56831395044087585</v>
      </c>
      <c r="AR101" s="448">
        <v>0.77188655980271259</v>
      </c>
      <c r="AS101" s="449">
        <f t="shared" ref="AS101" si="3082">AVERAGE(AR98:AR101)</f>
        <v>0.79043269986324738</v>
      </c>
      <c r="AT101" s="448">
        <v>0</v>
      </c>
      <c r="AU101" s="449">
        <f t="shared" ref="AU101" si="3083">AVERAGE(AT98:AT101)</f>
        <v>0</v>
      </c>
      <c r="AV101" s="448">
        <v>0</v>
      </c>
      <c r="AW101" s="450">
        <f t="shared" ref="AW101" si="3084">AVERAGE(AV98:AV101)</f>
        <v>0</v>
      </c>
      <c r="AX101" s="67">
        <v>5201.1890898835481</v>
      </c>
      <c r="AY101" s="72">
        <f t="shared" ref="AY101" si="3085">AVERAGE(AX98:AX101)</f>
        <v>4933.4508819634457</v>
      </c>
      <c r="AZ101" s="67">
        <v>6158.9013563501894</v>
      </c>
      <c r="BA101" s="72">
        <f t="shared" ref="BA101" si="3086">AVERAGE(AZ98:AZ101)</f>
        <v>5848.2094531598241</v>
      </c>
      <c r="BB101" s="67">
        <v>2631.5813953488373</v>
      </c>
      <c r="BC101" s="72">
        <f t="shared" ref="BC101" si="3087">AVERAGE(BB98:BB101)</f>
        <v>2583.5644365704616</v>
      </c>
      <c r="BD101" s="67">
        <v>4138.5128205128203</v>
      </c>
      <c r="BE101" s="81">
        <f t="shared" ref="BE101" si="3088">AVERAGE(BD98:BD101)</f>
        <v>4172.7154033061615</v>
      </c>
      <c r="BF101" s="100">
        <v>2.1540655567978434E-2</v>
      </c>
      <c r="BG101" s="101">
        <f t="shared" ref="BG101" si="3089">AVERAGE(BF98:BF101)</f>
        <v>2.0312683753595871E-2</v>
      </c>
      <c r="BH101" s="100">
        <v>2.9593094944512965E-2</v>
      </c>
      <c r="BI101" s="100">
        <f t="shared" ref="BI101" si="3090">AVERAGE(BH98:BH101)</f>
        <v>2.8224365224121948E-2</v>
      </c>
      <c r="BJ101" s="100">
        <v>0</v>
      </c>
      <c r="BK101" s="100">
        <f t="shared" ref="BK101" si="3091">AVERAGE(BJ98:BJ101)</f>
        <v>0</v>
      </c>
      <c r="BL101" s="100">
        <v>0</v>
      </c>
      <c r="BM101" s="105">
        <f t="shared" ref="BM101" si="3092">AVERAGE(BL98:BL101)</f>
        <v>3.2543727761733979E-3</v>
      </c>
      <c r="BN101" s="102">
        <v>40.225410245584925</v>
      </c>
      <c r="BO101" s="103">
        <f t="shared" ref="BO101" si="3093">AVERAGE(BN98:BN101)</f>
        <v>39.707825699055661</v>
      </c>
      <c r="BP101" s="102">
        <v>43.68310727496921</v>
      </c>
      <c r="BQ101" s="103">
        <f t="shared" ref="BQ101" si="3094">AVERAGE(BP98:BP101)</f>
        <v>42.811390482930108</v>
      </c>
      <c r="BR101" s="102">
        <v>30.983388704318937</v>
      </c>
      <c r="BS101" s="103">
        <f t="shared" ref="BS101" si="3095">AVERAGE(BR98:BR101)</f>
        <v>31.765028128167732</v>
      </c>
      <c r="BT101" s="102">
        <v>30.339250493096646</v>
      </c>
      <c r="BU101" s="106">
        <f t="shared" ref="BU101" si="3096">AVERAGE(BT98:BT101)</f>
        <v>31.748399656649468</v>
      </c>
    </row>
    <row r="102" spans="1:73" x14ac:dyDescent="0.25">
      <c r="A102" s="104">
        <f t="shared" si="2072"/>
        <v>45835</v>
      </c>
      <c r="B102" s="67">
        <v>38.009356547929123</v>
      </c>
      <c r="C102" s="72">
        <f t="shared" si="2139"/>
        <v>38.336191271736197</v>
      </c>
      <c r="D102" s="67">
        <v>38.776207302709089</v>
      </c>
      <c r="E102" s="72">
        <f t="shared" si="2139"/>
        <v>39.399943623464956</v>
      </c>
      <c r="F102" s="67">
        <v>35.854304635761586</v>
      </c>
      <c r="G102" s="72">
        <f t="shared" ref="G102" si="3097">AVERAGE(F99:F102)</f>
        <v>35.625371511712657</v>
      </c>
      <c r="H102" s="102">
        <v>36.348697394789582</v>
      </c>
      <c r="I102" s="106">
        <f t="shared" ref="I102" si="3098">AVERAGE(H99:H102)</f>
        <v>35.85329538378636</v>
      </c>
      <c r="J102" s="100">
        <v>6.9505515189840703E-2</v>
      </c>
      <c r="K102" s="101">
        <f t="shared" ref="K102" si="3099">AVERAGE(J99:J102)</f>
        <v>6.4077741110929273E-2</v>
      </c>
      <c r="L102" s="100">
        <v>7.8916372202591317E-2</v>
      </c>
      <c r="M102" s="101">
        <f t="shared" ref="M102:O102" si="3100">AVERAGE(L99:L102)</f>
        <v>7.1218372528172702E-2</v>
      </c>
      <c r="N102" s="100">
        <v>4.3046357615894038E-2</v>
      </c>
      <c r="O102" s="101">
        <f t="shared" si="3100"/>
        <v>4.5553122323978748E-2</v>
      </c>
      <c r="P102" s="100">
        <v>0.18637274549098196</v>
      </c>
      <c r="Q102" s="105">
        <f t="shared" ref="Q102" si="3101">AVERAGE(P99:P102)</f>
        <v>0.18845781568863262</v>
      </c>
      <c r="R102" s="100">
        <v>0.11610149627222653</v>
      </c>
      <c r="S102" s="101">
        <f t="shared" ref="S102" si="3102">AVERAGE(R99:R102)</f>
        <v>0.10617648388464071</v>
      </c>
      <c r="T102" s="100">
        <v>0.12245763973412842</v>
      </c>
      <c r="U102" s="101">
        <f t="shared" ref="U102" si="3103">AVERAGE(T99:T102)</f>
        <v>0.10643304966256181</v>
      </c>
      <c r="V102" s="100">
        <v>9.2039586740531323E-2</v>
      </c>
      <c r="W102" s="101">
        <f t="shared" ref="W102" si="3104">AVERAGE(V99:V102)</f>
        <v>0.10054035310600211</v>
      </c>
      <c r="X102" s="100">
        <v>0.22210205193422591</v>
      </c>
      <c r="Y102" s="105">
        <f t="shared" ref="Y102" si="3105">AVERAGE(X99:X102)</f>
        <v>0.18761138823698234</v>
      </c>
      <c r="Z102" s="67">
        <v>7348.1089643977575</v>
      </c>
      <c r="AA102" s="72">
        <f t="shared" ref="AA102" si="3106">AVERAGE(Z99:Z102)</f>
        <v>7573.6715534662108</v>
      </c>
      <c r="AB102" s="67">
        <v>6916.2709069493549</v>
      </c>
      <c r="AC102" s="72">
        <f t="shared" ref="AC102" si="3107">AVERAGE(AB99:AB102)</f>
        <v>7179.4521976838705</v>
      </c>
      <c r="AD102" s="67">
        <v>8592.4271523178813</v>
      </c>
      <c r="AE102" s="72">
        <f t="shared" ref="AE102" si="3108">AVERAGE(AD99:AD102)</f>
        <v>8623.677907043575</v>
      </c>
      <c r="AF102" s="446">
        <v>2.770724098997996E-3</v>
      </c>
      <c r="AG102" s="447">
        <f t="shared" ref="AG102" si="3109">AVERAGE(AF99:AF102)</f>
        <v>2.7335819648290046E-3</v>
      </c>
      <c r="AH102" s="102">
        <v>3.431385720508584</v>
      </c>
      <c r="AI102" s="103">
        <f t="shared" ref="AI102" si="3110">AVERAGE(AH99:AH102)</f>
        <v>3.7264958479331067</v>
      </c>
      <c r="AJ102" s="102">
        <v>3.7455830388692601</v>
      </c>
      <c r="AK102" s="102">
        <f t="shared" ref="AK102" si="3111">AVERAGE(AJ99:AJ102)</f>
        <v>4.1332074256343789</v>
      </c>
      <c r="AL102" s="102">
        <v>2.5662251655629138</v>
      </c>
      <c r="AM102" s="102">
        <f t="shared" ref="AM102" si="3112">AVERAGE(AL99:AL102)</f>
        <v>2.7004854935376144</v>
      </c>
      <c r="AN102" s="451">
        <v>0</v>
      </c>
      <c r="AO102" s="452">
        <f t="shared" ref="AO102" si="3113">AVERAGE(AN99:AN102)</f>
        <v>4.5246044874715265E-5</v>
      </c>
      <c r="AP102" s="448">
        <v>0.5870539125295845</v>
      </c>
      <c r="AQ102" s="449">
        <f t="shared" ref="AQ102" si="3114">AVERAGE(AP99:AP102)</f>
        <v>0.56928905040074562</v>
      </c>
      <c r="AR102" s="448">
        <v>0.79740871613663111</v>
      </c>
      <c r="AS102" s="449">
        <f t="shared" ref="AS102" si="3115">AVERAGE(AR99:AR102)</f>
        <v>0.79140431209578577</v>
      </c>
      <c r="AT102" s="448">
        <v>0</v>
      </c>
      <c r="AU102" s="449">
        <f t="shared" ref="AU102" si="3116">AVERAGE(AT99:AT102)</f>
        <v>0</v>
      </c>
      <c r="AV102" s="448">
        <v>0</v>
      </c>
      <c r="AW102" s="450">
        <f t="shared" ref="AW102" si="3117">AVERAGE(AV99:AV102)</f>
        <v>0</v>
      </c>
      <c r="AX102" s="67">
        <v>5295.1431219691085</v>
      </c>
      <c r="AY102" s="72">
        <f t="shared" ref="AY102" si="3118">AVERAGE(AX99:AX102)</f>
        <v>4994.7706628173883</v>
      </c>
      <c r="AZ102" s="67">
        <v>6334.1484098939964</v>
      </c>
      <c r="BA102" s="72">
        <f t="shared" ref="BA102" si="3119">AVERAGE(AZ99:AZ102)</f>
        <v>5959.7397236495162</v>
      </c>
      <c r="BB102" s="67">
        <v>2386</v>
      </c>
      <c r="BC102" s="72">
        <f t="shared" ref="BC102" si="3120">AVERAGE(BB99:BB102)</f>
        <v>2500.3631653840212</v>
      </c>
      <c r="BD102" s="67">
        <v>3757.8376753507014</v>
      </c>
      <c r="BE102" s="81">
        <f t="shared" ref="BE102" si="3121">AVERAGE(BD99:BD102)</f>
        <v>4040.0126340440288</v>
      </c>
      <c r="BF102" s="100">
        <v>1.9944224502482205E-2</v>
      </c>
      <c r="BG102" s="101">
        <f t="shared" ref="BG102" si="3122">AVERAGE(BF99:BF102)</f>
        <v>1.9905546659163234E-2</v>
      </c>
      <c r="BH102" s="100">
        <v>2.7090694935217915E-2</v>
      </c>
      <c r="BI102" s="100">
        <f t="shared" ref="BI102" si="3123">AVERAGE(BH99:BH102)</f>
        <v>2.7658982277764484E-2</v>
      </c>
      <c r="BJ102" s="100">
        <v>0</v>
      </c>
      <c r="BK102" s="100">
        <f t="shared" ref="BK102" si="3124">AVERAGE(BJ99:BJ102)</f>
        <v>0</v>
      </c>
      <c r="BL102" s="100">
        <v>0</v>
      </c>
      <c r="BM102" s="105">
        <f t="shared" ref="BM102" si="3125">AVERAGE(BL99:BL102)</f>
        <v>2.7745263270371216E-3</v>
      </c>
      <c r="BN102" s="102">
        <v>39.352699299024444</v>
      </c>
      <c r="BO102" s="103">
        <f t="shared" ref="BO102" si="3126">AVERAGE(BN99:BN102)</f>
        <v>39.697722557567559</v>
      </c>
      <c r="BP102" s="102">
        <v>41.820965842167276</v>
      </c>
      <c r="BQ102" s="103">
        <f t="shared" ref="BQ102" si="3127">AVERAGE(BP99:BP102)</f>
        <v>42.75954692322901</v>
      </c>
      <c r="BR102" s="102">
        <v>32.473509933774835</v>
      </c>
      <c r="BS102" s="103">
        <f t="shared" ref="BS102" si="3128">AVERAGE(BR99:BR102)</f>
        <v>31.85586323873008</v>
      </c>
      <c r="BT102" s="102">
        <v>32.849699398797597</v>
      </c>
      <c r="BU102" s="106">
        <f t="shared" ref="BU102" si="3129">AVERAGE(BT99:BT102)</f>
        <v>32.491054832644451</v>
      </c>
    </row>
    <row r="103" spans="1:73" x14ac:dyDescent="0.25">
      <c r="A103" s="104">
        <f t="shared" si="2072"/>
        <v>45842</v>
      </c>
      <c r="B103" s="67">
        <v>38.128794232886733</v>
      </c>
      <c r="C103" s="72">
        <f t="shared" si="2139"/>
        <v>38.2173772664285</v>
      </c>
      <c r="D103" s="67">
        <v>38.771023302938168</v>
      </c>
      <c r="E103" s="72">
        <f t="shared" si="2139"/>
        <v>39.129247672549752</v>
      </c>
      <c r="F103" s="67">
        <v>36.399449035812673</v>
      </c>
      <c r="G103" s="72">
        <f t="shared" ref="G103" si="3130">AVERAGE(F100:F103)</f>
        <v>35.826218992340699</v>
      </c>
      <c r="H103" s="102">
        <v>36.460035523978682</v>
      </c>
      <c r="I103" s="106">
        <f t="shared" ref="I103" si="3131">AVERAGE(H100:H103)</f>
        <v>36.205775790976936</v>
      </c>
      <c r="J103" s="100">
        <v>5.9998809233713972E-2</v>
      </c>
      <c r="K103" s="101">
        <f t="shared" ref="K103" si="3132">AVERAGE(J100:J103)</f>
        <v>6.560275164370645E-2</v>
      </c>
      <c r="L103" s="100">
        <v>6.4842958459979685E-2</v>
      </c>
      <c r="M103" s="101">
        <f t="shared" ref="M103:O103" si="3133">AVERAGE(L100:L103)</f>
        <v>7.1946878640629555E-2</v>
      </c>
      <c r="N103" s="100">
        <v>4.6831955922865015E-2</v>
      </c>
      <c r="O103" s="101">
        <f t="shared" si="3133"/>
        <v>4.8640421649522592E-2</v>
      </c>
      <c r="P103" s="100">
        <v>0.19005328596802842</v>
      </c>
      <c r="Q103" s="105">
        <f t="shared" ref="Q103" si="3134">AVERAGE(P100:P103)</f>
        <v>0.18756567021025247</v>
      </c>
      <c r="R103" s="100">
        <v>0.10257109542519631</v>
      </c>
      <c r="S103" s="101">
        <f t="shared" ref="S103" si="3135">AVERAGE(R100:R103)</f>
        <v>0.10998956976727048</v>
      </c>
      <c r="T103" s="100">
        <v>9.8464642612267547E-2</v>
      </c>
      <c r="U103" s="101">
        <f t="shared" ref="U103" si="3136">AVERAGE(T100:T103)</f>
        <v>0.10814319689051066</v>
      </c>
      <c r="V103" s="100">
        <v>0.1077036201933924</v>
      </c>
      <c r="W103" s="101">
        <f t="shared" ref="W103" si="3137">AVERAGE(V100:V103)</f>
        <v>0.1090008843560331</v>
      </c>
      <c r="X103" s="100">
        <v>0.20128469667942961</v>
      </c>
      <c r="Y103" s="105">
        <f t="shared" ref="Y103" si="3138">AVERAGE(X100:X103)</f>
        <v>0.19944771808609582</v>
      </c>
      <c r="Z103" s="67">
        <v>7322.9480924214031</v>
      </c>
      <c r="AA103" s="72">
        <f t="shared" ref="AA103" si="3139">AVERAGE(Z100:Z103)</f>
        <v>7459.2676626296843</v>
      </c>
      <c r="AB103" s="67">
        <v>6886.8551165146837</v>
      </c>
      <c r="AC103" s="72">
        <f t="shared" ref="AC103" si="3140">AVERAGE(AB100:AB103)</f>
        <v>7044.9725757973119</v>
      </c>
      <c r="AD103" s="67">
        <v>8536.749311294765</v>
      </c>
      <c r="AE103" s="72">
        <f t="shared" ref="AE103" si="3141">AVERAGE(AD100:AD103)</f>
        <v>8591.5173284633256</v>
      </c>
      <c r="AF103" s="446">
        <v>2.7570622197158078E-3</v>
      </c>
      <c r="AG103" s="447">
        <f t="shared" ref="AG103" si="3142">AVERAGE(AF100:AF103)</f>
        <v>2.7093446947579563E-3</v>
      </c>
      <c r="AH103" s="102">
        <v>3.2853603017185331</v>
      </c>
      <c r="AI103" s="103">
        <f t="shared" ref="AI103" si="3143">AVERAGE(AH100:AH103)</f>
        <v>3.5812630460089041</v>
      </c>
      <c r="AJ103" s="102">
        <v>3.5612968591691971</v>
      </c>
      <c r="AK103" s="102">
        <f t="shared" ref="AK103" si="3144">AVERAGE(AJ100:AJ103)</f>
        <v>3.9435824018479977</v>
      </c>
      <c r="AL103" s="102">
        <v>2.5509641873278235</v>
      </c>
      <c r="AM103" s="102">
        <f t="shared" ref="AM103" si="3145">AVERAGE(AL100:AL103)</f>
        <v>2.6430294960345946</v>
      </c>
      <c r="AN103" s="451">
        <v>1.4598895346358792E-4</v>
      </c>
      <c r="AO103" s="452">
        <f t="shared" ref="AO103" si="3146">AVERAGE(AN100:AN103)</f>
        <v>3.649723836589698E-5</v>
      </c>
      <c r="AP103" s="448">
        <v>0.57890490783118409</v>
      </c>
      <c r="AQ103" s="449">
        <f t="shared" ref="AQ103" si="3147">AVERAGE(AP100:AP103)</f>
        <v>0.57388756073613434</v>
      </c>
      <c r="AR103" s="448">
        <v>0.79331306990881456</v>
      </c>
      <c r="AS103" s="449">
        <f t="shared" ref="AS103" si="3148">AVERAGE(AR100:AR103)</f>
        <v>0.79150922931918233</v>
      </c>
      <c r="AT103" s="448">
        <v>0</v>
      </c>
      <c r="AU103" s="449">
        <f t="shared" ref="AU103" si="3149">AVERAGE(AT100:AT103)</f>
        <v>0</v>
      </c>
      <c r="AV103" s="448">
        <v>0</v>
      </c>
      <c r="AW103" s="450">
        <f t="shared" ref="AW103" si="3150">AVERAGE(AV100:AV103)</f>
        <v>0</v>
      </c>
      <c r="AX103" s="67">
        <v>5090.2615780966098</v>
      </c>
      <c r="AY103" s="72">
        <f t="shared" ref="AY103" si="3151">AVERAGE(AX100:AX103)</f>
        <v>5090.0064884151143</v>
      </c>
      <c r="AZ103" s="67">
        <v>6083.0445795339356</v>
      </c>
      <c r="BA103" s="72">
        <f t="shared" ref="BA103" si="3152">AVERAGE(AZ100:AZ103)</f>
        <v>6079.4701578731028</v>
      </c>
      <c r="BB103" s="67">
        <v>2404.5537190082646</v>
      </c>
      <c r="BC103" s="72">
        <f t="shared" ref="BC103" si="3153">AVERAGE(BB100:BB103)</f>
        <v>2464.5656345449543</v>
      </c>
      <c r="BD103" s="67">
        <v>4169.6305506216695</v>
      </c>
      <c r="BE103" s="81">
        <f t="shared" ref="BE103" si="3154">AVERAGE(BD100:BD103)</f>
        <v>4029.8342808110638</v>
      </c>
      <c r="BF103" s="100">
        <v>2.4398333450457131E-2</v>
      </c>
      <c r="BG103" s="101">
        <f t="shared" ref="BG103" si="3155">AVERAGE(BF100:BF103)</f>
        <v>2.1519381803572629E-2</v>
      </c>
      <c r="BH103" s="100">
        <v>3.3434650455927015E-2</v>
      </c>
      <c r="BI103" s="100">
        <f t="shared" ref="BI103" si="3156">AVERAGE(BH100:BH103)</f>
        <v>2.9672467226771616E-2</v>
      </c>
      <c r="BJ103" s="100">
        <v>0</v>
      </c>
      <c r="BK103" s="100">
        <f t="shared" ref="BK103" si="3157">AVERAGE(BJ100:BJ103)</f>
        <v>0</v>
      </c>
      <c r="BL103" s="100">
        <v>1.7761989342806395E-3</v>
      </c>
      <c r="BM103" s="105">
        <f t="shared" ref="BM103" si="3158">AVERAGE(BL100:BL103)</f>
        <v>1.510147814593614E-3</v>
      </c>
      <c r="BN103" s="102">
        <v>39.56602549307572</v>
      </c>
      <c r="BO103" s="103">
        <f t="shared" ref="BO103" si="3159">AVERAGE(BN100:BN103)</f>
        <v>39.730931909883182</v>
      </c>
      <c r="BP103" s="102">
        <v>42.234042553191458</v>
      </c>
      <c r="BQ103" s="103">
        <f t="shared" ref="BQ103" si="3160">AVERAGE(BP100:BP103)</f>
        <v>42.725671774724844</v>
      </c>
      <c r="BR103" s="102">
        <v>32.358126721763085</v>
      </c>
      <c r="BS103" s="103">
        <f t="shared" ref="BS103" si="3161">AVERAGE(BR100:BR103)</f>
        <v>31.861651076806318</v>
      </c>
      <c r="BT103" s="102">
        <v>35.019538188277089</v>
      </c>
      <c r="BU103" s="106">
        <f t="shared" ref="BU103" si="3162">AVERAGE(BT100:BT103)</f>
        <v>33.040927990192088</v>
      </c>
    </row>
    <row r="104" spans="1:73" x14ac:dyDescent="0.25">
      <c r="A104" s="104">
        <f t="shared" si="2072"/>
        <v>45849</v>
      </c>
      <c r="B104" s="67">
        <v>37.500007057099943</v>
      </c>
      <c r="C104" s="72">
        <f t="shared" si="2139"/>
        <v>38.02442368785853</v>
      </c>
      <c r="D104" s="67">
        <v>38.292431192660572</v>
      </c>
      <c r="E104" s="72">
        <f t="shared" si="2139"/>
        <v>38.829212613572039</v>
      </c>
      <c r="F104" s="67">
        <v>35.365030674846629</v>
      </c>
      <c r="G104" s="72">
        <f t="shared" ref="G104" si="3163">AVERAGE(F101:F104)</f>
        <v>35.83575920952881</v>
      </c>
      <c r="H104" s="102">
        <v>36.433808553971488</v>
      </c>
      <c r="I104" s="106">
        <f t="shared" ref="I104" si="3164">AVERAGE(H101:H104)</f>
        <v>36.457085072326947</v>
      </c>
      <c r="J104" s="100">
        <v>7.4281499100349577E-2</v>
      </c>
      <c r="K104" s="101">
        <f t="shared" ref="K104" si="3165">AVERAGE(J101:J104)</f>
        <v>6.55572677052918E-2</v>
      </c>
      <c r="L104" s="100">
        <v>7.7981651376146807E-2</v>
      </c>
      <c r="M104" s="101">
        <f t="shared" ref="M104:O104" si="3166">AVERAGE(L101:L104)</f>
        <v>7.1156577198951965E-2</v>
      </c>
      <c r="N104" s="100">
        <v>6.4417177914110432E-2</v>
      </c>
      <c r="O104" s="101">
        <f t="shared" si="3166"/>
        <v>5.0201779839961561E-2</v>
      </c>
      <c r="P104" s="100">
        <v>0.20366598778004075</v>
      </c>
      <c r="Q104" s="105">
        <f t="shared" ref="Q104" si="3167">AVERAGE(P101:P104)</f>
        <v>0.18890860638767204</v>
      </c>
      <c r="R104" s="100">
        <v>0.1079721019603464</v>
      </c>
      <c r="S104" s="101">
        <f t="shared" ref="S104" si="3168">AVERAGE(R101:R104)</f>
        <v>0.10391540529402057</v>
      </c>
      <c r="T104" s="100">
        <v>9.6074742271719193E-2</v>
      </c>
      <c r="U104" s="101">
        <f t="shared" ref="U104" si="3169">AVERAGE(T101:T104)</f>
        <v>0.10025177300549895</v>
      </c>
      <c r="V104" s="100">
        <v>0.13303565399979539</v>
      </c>
      <c r="W104" s="101">
        <f t="shared" ref="W104" si="3170">AVERAGE(V101:V104)</f>
        <v>0.10742027767689256</v>
      </c>
      <c r="X104" s="100">
        <v>0.17955228983772514</v>
      </c>
      <c r="Y104" s="105">
        <f t="shared" ref="Y104" si="3171">AVERAGE(X101:X104)</f>
        <v>0.1918539458792668</v>
      </c>
      <c r="Z104" s="67">
        <v>7137.79569666714</v>
      </c>
      <c r="AA104" s="72">
        <f t="shared" ref="AA104" si="3172">AVERAGE(Z101:Z104)</f>
        <v>7346.1733070751816</v>
      </c>
      <c r="AB104" s="67">
        <v>6724.6089449541314</v>
      </c>
      <c r="AC104" s="72">
        <f t="shared" ref="AC104" si="3173">AVERAGE(AB101:AB104)</f>
        <v>6930.3585263215591</v>
      </c>
      <c r="AD104" s="67">
        <v>8270.8251533742332</v>
      </c>
      <c r="AE104" s="72">
        <f t="shared" ref="AE104" si="3174">AVERAGE(AD101:AD104)</f>
        <v>8509.1017331503754</v>
      </c>
      <c r="AF104" s="446">
        <v>2.8696909739307536E-3</v>
      </c>
      <c r="AG104" s="447">
        <f t="shared" ref="AG104" si="3175">AVERAGE(AF101:AF104)</f>
        <v>2.7609125146798772E-3</v>
      </c>
      <c r="AH104" s="102">
        <v>3.4456984358515466</v>
      </c>
      <c r="AI104" s="103">
        <f t="shared" ref="AI104" si="3176">AVERAGE(AH101:AH104)</f>
        <v>3.5158552954240827</v>
      </c>
      <c r="AJ104" s="102">
        <v>3.9472477064220195</v>
      </c>
      <c r="AK104" s="102">
        <f t="shared" ref="AK104" si="3177">AVERAGE(AJ101:AJ104)</f>
        <v>3.8878228998820745</v>
      </c>
      <c r="AL104" s="102">
        <v>2.1226993865030677</v>
      </c>
      <c r="AM104" s="102">
        <f t="shared" ref="AM104" si="3178">AVERAGE(AL101:AL104)</f>
        <v>2.5234273343501119</v>
      </c>
      <c r="AN104" s="451">
        <v>0</v>
      </c>
      <c r="AO104" s="452">
        <f t="shared" ref="AO104" si="3179">AVERAGE(AN101:AN104)</f>
        <v>3.649723836589698E-5</v>
      </c>
      <c r="AP104" s="448">
        <v>0.56735414573844234</v>
      </c>
      <c r="AQ104" s="449">
        <f t="shared" ref="AQ104" si="3180">AVERAGE(AP101:AP104)</f>
        <v>0.57379126637432865</v>
      </c>
      <c r="AR104" s="448">
        <v>0.78096330275229353</v>
      </c>
      <c r="AS104" s="449">
        <f t="shared" ref="AS104" si="3181">AVERAGE(AR101:AR104)</f>
        <v>0.78589291215011303</v>
      </c>
      <c r="AT104" s="448">
        <v>0</v>
      </c>
      <c r="AU104" s="449">
        <f t="shared" ref="AU104" si="3182">AVERAGE(AT101:AT104)</f>
        <v>0</v>
      </c>
      <c r="AV104" s="448">
        <v>0</v>
      </c>
      <c r="AW104" s="450">
        <f t="shared" ref="AW104" si="3183">AVERAGE(AV101:AV104)</f>
        <v>0</v>
      </c>
      <c r="AX104" s="67">
        <v>5123.1605102504627</v>
      </c>
      <c r="AY104" s="72">
        <f t="shared" ref="AY104" si="3184">AVERAGE(AX101:AX104)</f>
        <v>5177.4385750499323</v>
      </c>
      <c r="AZ104" s="67">
        <v>6078.5825688073401</v>
      </c>
      <c r="BA104" s="72">
        <f t="shared" ref="BA104" si="3185">AVERAGE(AZ101:AZ104)</f>
        <v>6163.6692286463658</v>
      </c>
      <c r="BB104" s="67">
        <v>2580.4325153374234</v>
      </c>
      <c r="BC104" s="72">
        <f t="shared" ref="BC104" si="3186">AVERAGE(BB101:BB104)</f>
        <v>2500.6419074236314</v>
      </c>
      <c r="BD104" s="67">
        <v>3487.1303462321794</v>
      </c>
      <c r="BE104" s="81">
        <f t="shared" ref="BE104" si="3187">AVERAGE(BD101:BD104)</f>
        <v>3888.2778481793425</v>
      </c>
      <c r="BF104" s="100">
        <v>2.4995863491003221E-2</v>
      </c>
      <c r="BG104" s="101">
        <f t="shared" ref="BG104" si="3188">AVERAGE(BF101:BF104)</f>
        <v>2.2719769252980249E-2</v>
      </c>
      <c r="BH104" s="100">
        <v>3.3256880733944963E-2</v>
      </c>
      <c r="BI104" s="100">
        <f t="shared" ref="BI104" si="3189">AVERAGE(BH101:BH104)</f>
        <v>3.0843830267400715E-2</v>
      </c>
      <c r="BJ104" s="100">
        <v>3.0674846625766872E-3</v>
      </c>
      <c r="BK104" s="100">
        <f t="shared" ref="BK104" si="3190">AVERAGE(BJ101:BJ104)</f>
        <v>7.668711656441718E-4</v>
      </c>
      <c r="BL104" s="100">
        <v>0</v>
      </c>
      <c r="BM104" s="105">
        <f t="shared" ref="BM104" si="3191">AVERAGE(BL101:BL104)</f>
        <v>4.4404973357015987E-4</v>
      </c>
      <c r="BN104" s="102">
        <v>39.675269874493353</v>
      </c>
      <c r="BO104" s="103">
        <f t="shared" ref="BO104" si="3192">AVERAGE(BN101:BN104)</f>
        <v>39.70485122804461</v>
      </c>
      <c r="BP104" s="102">
        <v>42.003440366972484</v>
      </c>
      <c r="BQ104" s="103">
        <f t="shared" ref="BQ104" si="3193">AVERAGE(BP101:BP104)</f>
        <v>42.435389009325107</v>
      </c>
      <c r="BR104" s="102">
        <v>33.490797546012267</v>
      </c>
      <c r="BS104" s="103">
        <f t="shared" ref="BS104" si="3194">AVERAGE(BR101:BR104)</f>
        <v>32.32645572646728</v>
      </c>
      <c r="BT104" s="102">
        <v>37.236252545824847</v>
      </c>
      <c r="BU104" s="106">
        <f t="shared" ref="BU104" si="3195">AVERAGE(BT101:BT104)</f>
        <v>33.86118515649904</v>
      </c>
    </row>
    <row r="105" spans="1:73" x14ac:dyDescent="0.25">
      <c r="A105" s="104">
        <f t="shared" si="2072"/>
        <v>45856</v>
      </c>
      <c r="B105" s="67">
        <v>38.487609750047774</v>
      </c>
      <c r="C105" s="72">
        <f t="shared" si="2139"/>
        <v>38.031441896990891</v>
      </c>
      <c r="D105" s="67">
        <v>39.448043184885314</v>
      </c>
      <c r="E105" s="72">
        <f t="shared" si="2139"/>
        <v>38.821926245798288</v>
      </c>
      <c r="F105" s="67">
        <v>36.071428571428569</v>
      </c>
      <c r="G105" s="72">
        <f t="shared" ref="G105" si="3196">AVERAGE(F102:F105)</f>
        <v>35.922553229462366</v>
      </c>
      <c r="H105" s="102">
        <v>35.495069033530569</v>
      </c>
      <c r="I105" s="106">
        <f t="shared" ref="I105" si="3197">AVERAGE(H102:H105)</f>
        <v>36.184402626567582</v>
      </c>
      <c r="J105" s="100">
        <v>6.3770927788313225E-2</v>
      </c>
      <c r="K105" s="101">
        <f t="shared" ref="K105" si="3198">AVERAGE(J102:J105)</f>
        <v>6.6889187828054364E-2</v>
      </c>
      <c r="L105" s="100">
        <v>6.8825910931174142E-2</v>
      </c>
      <c r="M105" s="101">
        <f t="shared" ref="M105:O105" si="3199">AVERAGE(L102:L105)</f>
        <v>7.2641723242472991E-2</v>
      </c>
      <c r="N105" s="100">
        <v>5.1020408163265307E-2</v>
      </c>
      <c r="O105" s="101">
        <f t="shared" si="3199"/>
        <v>5.1328974904033695E-2</v>
      </c>
      <c r="P105" s="100">
        <v>0.21104536489151873</v>
      </c>
      <c r="Q105" s="105">
        <f t="shared" ref="Q105" si="3200">AVERAGE(P102:P105)</f>
        <v>0.19778434603264244</v>
      </c>
      <c r="R105" s="100">
        <v>0.1029736229262683</v>
      </c>
      <c r="S105" s="101">
        <f t="shared" ref="S105" si="3201">AVERAGE(R102:R105)</f>
        <v>0.1074045791460094</v>
      </c>
      <c r="T105" s="100">
        <v>9.9542246333478177E-2</v>
      </c>
      <c r="U105" s="101">
        <f t="shared" ref="U105" si="3202">AVERAGE(T102:T105)</f>
        <v>0.10413481773789834</v>
      </c>
      <c r="V105" s="100">
        <v>0.10434748971267073</v>
      </c>
      <c r="W105" s="101">
        <f t="shared" ref="W105" si="3203">AVERAGE(V102:V105)</f>
        <v>0.10928158766159746</v>
      </c>
      <c r="X105" s="100">
        <v>0.21386244634598717</v>
      </c>
      <c r="Y105" s="105">
        <f t="shared" ref="Y105" si="3204">AVERAGE(X102:X105)</f>
        <v>0.20420037119934195</v>
      </c>
      <c r="Z105" s="67">
        <v>7291.432260380986</v>
      </c>
      <c r="AA105" s="72">
        <f t="shared" ref="AA105" si="3205">AVERAGE(Z102:Z105)</f>
        <v>7275.0712534668219</v>
      </c>
      <c r="AB105" s="67">
        <v>6856.7273954116108</v>
      </c>
      <c r="AC105" s="72">
        <f t="shared" ref="AC105" si="3206">AVERAGE(AB102:AB105)</f>
        <v>6846.1155909574454</v>
      </c>
      <c r="AD105" s="67">
        <v>8417.2278911564626</v>
      </c>
      <c r="AE105" s="72">
        <f t="shared" ref="AE105" si="3207">AVERAGE(AD102:AD105)</f>
        <v>8454.3073770358351</v>
      </c>
      <c r="AF105" s="446">
        <v>2.6378419067061148E-3</v>
      </c>
      <c r="AG105" s="447">
        <f t="shared" ref="AG105" si="3208">AVERAGE(AF102:AF105)</f>
        <v>2.7588297998376679E-3</v>
      </c>
      <c r="AH105" s="102">
        <v>3.4779098775831132</v>
      </c>
      <c r="AI105" s="103">
        <f t="shared" ref="AI105" si="3209">AVERAGE(AH102:AH105)</f>
        <v>3.410088583915444</v>
      </c>
      <c r="AJ105" s="102">
        <v>3.8286099865047269</v>
      </c>
      <c r="AK105" s="102">
        <f t="shared" ref="AK105" si="3210">AVERAGE(AJ102:AJ105)</f>
        <v>3.7706843977413009</v>
      </c>
      <c r="AL105" s="102">
        <v>2.6122448979591835</v>
      </c>
      <c r="AM105" s="102">
        <f t="shared" ref="AM105" si="3211">AVERAGE(AL102:AL105)</f>
        <v>2.4630334093382471</v>
      </c>
      <c r="AN105" s="451">
        <v>0</v>
      </c>
      <c r="AO105" s="452">
        <f t="shared" ref="AO105" si="3212">AVERAGE(AN102:AN105)</f>
        <v>3.649723836589698E-5</v>
      </c>
      <c r="AP105" s="448">
        <v>0.5659747444209593</v>
      </c>
      <c r="AQ105" s="449">
        <f t="shared" ref="AQ105" si="3213">AVERAGE(AP102:AP105)</f>
        <v>0.57482192763004258</v>
      </c>
      <c r="AR105" s="448">
        <v>0.79217273954116052</v>
      </c>
      <c r="AS105" s="449">
        <f t="shared" ref="AS105" si="3214">AVERAGE(AR102:AR105)</f>
        <v>0.79096445708472496</v>
      </c>
      <c r="AT105" s="448">
        <v>0</v>
      </c>
      <c r="AU105" s="449">
        <f t="shared" ref="AU105" si="3215">AVERAGE(AT102:AT105)</f>
        <v>0</v>
      </c>
      <c r="AV105" s="448">
        <v>0</v>
      </c>
      <c r="AW105" s="450">
        <f t="shared" ref="AW105" si="3216">AVERAGE(AV102:AV105)</f>
        <v>0</v>
      </c>
      <c r="AX105" s="67">
        <v>5258.6303588941219</v>
      </c>
      <c r="AY105" s="72">
        <f t="shared" ref="AY105" si="3217">AVERAGE(AX102:AX105)</f>
        <v>5191.798892302576</v>
      </c>
      <c r="AZ105" s="67">
        <v>6287.0715249662662</v>
      </c>
      <c r="BA105" s="72">
        <f t="shared" ref="BA105" si="3218">AVERAGE(AZ102:AZ105)</f>
        <v>6195.7117708003843</v>
      </c>
      <c r="BB105" s="67">
        <v>2677.5374149659865</v>
      </c>
      <c r="BC105" s="72">
        <f t="shared" ref="BC105" si="3219">AVERAGE(BB102:BB105)</f>
        <v>2512.1309123279188</v>
      </c>
      <c r="BD105" s="67">
        <v>4118.2209072978303</v>
      </c>
      <c r="BE105" s="81">
        <f t="shared" ref="BE105" si="3220">AVERAGE(BD102:BD105)</f>
        <v>3883.2048698755953</v>
      </c>
      <c r="BF105" s="100">
        <v>3.1825947517647966E-2</v>
      </c>
      <c r="BG105" s="101">
        <f t="shared" ref="BG105" si="3221">AVERAGE(BF102:BF105)</f>
        <v>2.5291092240397633E-2</v>
      </c>
      <c r="BH105" s="100">
        <v>4.3184885290148481E-2</v>
      </c>
      <c r="BI105" s="100">
        <f t="shared" ref="BI105" si="3222">AVERAGE(BH102:BH105)</f>
        <v>3.4241777853809593E-2</v>
      </c>
      <c r="BJ105" s="100">
        <v>3.4013605442176869E-3</v>
      </c>
      <c r="BK105" s="100">
        <f t="shared" ref="BK105" si="3223">AVERAGE(BJ102:BJ105)</f>
        <v>1.6172113016985935E-3</v>
      </c>
      <c r="BL105" s="100">
        <v>3.9447731755424065E-3</v>
      </c>
      <c r="BM105" s="105">
        <f t="shared" ref="BM105" si="3224">AVERAGE(BL102:BL105)</f>
        <v>1.4302430274557615E-3</v>
      </c>
      <c r="BN105" s="102">
        <v>41.354219120637801</v>
      </c>
      <c r="BO105" s="103">
        <f t="shared" ref="BO105" si="3225">AVERAGE(BN102:BN105)</f>
        <v>39.987053446807828</v>
      </c>
      <c r="BP105" s="102">
        <v>44.290148448043219</v>
      </c>
      <c r="BQ105" s="103">
        <f t="shared" ref="BQ105" si="3226">AVERAGE(BP102:BP105)</f>
        <v>42.587149302593609</v>
      </c>
      <c r="BR105" s="102">
        <v>34.023809523809526</v>
      </c>
      <c r="BS105" s="103">
        <f t="shared" ref="BS105" si="3227">AVERAGE(BR102:BR105)</f>
        <v>33.086560931339925</v>
      </c>
      <c r="BT105" s="102">
        <v>33.392504930966467</v>
      </c>
      <c r="BU105" s="106">
        <f t="shared" ref="BU105" si="3228">AVERAGE(BT102:BT105)</f>
        <v>34.624498765966493</v>
      </c>
    </row>
    <row r="106" spans="1:73" x14ac:dyDescent="0.25">
      <c r="A106" s="104">
        <f t="shared" si="2072"/>
        <v>45863</v>
      </c>
      <c r="B106" s="67">
        <v>38.041584398326769</v>
      </c>
      <c r="C106" s="72">
        <f t="shared" si="2139"/>
        <v>38.039498859590303</v>
      </c>
      <c r="D106" s="67">
        <v>38.861454046639267</v>
      </c>
      <c r="E106" s="72">
        <f t="shared" si="2139"/>
        <v>38.843237931780827</v>
      </c>
      <c r="F106" s="67">
        <v>35.747126436781606</v>
      </c>
      <c r="G106" s="72">
        <f t="shared" ref="G106" si="3229">AVERAGE(F103:F106)</f>
        <v>35.895758679717368</v>
      </c>
      <c r="H106" s="102">
        <v>35.236286919831223</v>
      </c>
      <c r="I106" s="106">
        <f t="shared" ref="I106" si="3230">AVERAGE(H103:H106)</f>
        <v>35.906300007827994</v>
      </c>
      <c r="J106" s="100">
        <v>6.36228105466069E-2</v>
      </c>
      <c r="K106" s="101">
        <f t="shared" ref="K106" si="3231">AVERAGE(J103:J106)</f>
        <v>6.541851166724591E-2</v>
      </c>
      <c r="L106" s="100">
        <v>6.9958847736625571E-2</v>
      </c>
      <c r="M106" s="101">
        <f t="shared" ref="M106:O106" si="3232">AVERAGE(L103:L106)</f>
        <v>7.0402342125981551E-2</v>
      </c>
      <c r="N106" s="100">
        <v>4.5977011494252873E-2</v>
      </c>
      <c r="O106" s="101">
        <f t="shared" si="3232"/>
        <v>5.2061638373623403E-2</v>
      </c>
      <c r="P106" s="100">
        <v>0.22995780590717299</v>
      </c>
      <c r="Q106" s="105">
        <f t="shared" ref="Q106" si="3233">AVERAGE(P103:P106)</f>
        <v>0.2086806111366902</v>
      </c>
      <c r="R106" s="100">
        <v>0.11137847650580213</v>
      </c>
      <c r="S106" s="101">
        <f t="shared" ref="S106" si="3234">AVERAGE(R103:R106)</f>
        <v>0.10622382420440329</v>
      </c>
      <c r="T106" s="100">
        <v>0.10996071758685953</v>
      </c>
      <c r="U106" s="101">
        <f t="shared" ref="U106" si="3235">AVERAGE(T103:T106)</f>
        <v>0.10101058720108112</v>
      </c>
      <c r="V106" s="100">
        <v>0.10829587795644227</v>
      </c>
      <c r="W106" s="101">
        <f t="shared" ref="W106" si="3236">AVERAGE(V103:V106)</f>
        <v>0.1133456604655752</v>
      </c>
      <c r="X106" s="100">
        <v>0.2144537727811715</v>
      </c>
      <c r="Y106" s="105">
        <f t="shared" ref="Y106" si="3237">AVERAGE(X103:X106)</f>
        <v>0.20228830141107834</v>
      </c>
      <c r="Z106" s="67">
        <v>7225.2355093098804</v>
      </c>
      <c r="AA106" s="72">
        <f t="shared" ref="AA106" si="3238">AVERAGE(Z103:Z106)</f>
        <v>7244.3528896948528</v>
      </c>
      <c r="AB106" s="67">
        <v>6752.5144032921871</v>
      </c>
      <c r="AC106" s="72">
        <f t="shared" ref="AC106" si="3239">AVERAGE(AB103:AB106)</f>
        <v>6805.1764650431523</v>
      </c>
      <c r="AD106" s="67">
        <v>8577.8429118773947</v>
      </c>
      <c r="AE106" s="72">
        <f t="shared" ref="AE106" si="3240">AVERAGE(AD103:AD106)</f>
        <v>8450.6613169257143</v>
      </c>
      <c r="AF106" s="446">
        <v>2.7337051869198315E-3</v>
      </c>
      <c r="AG106" s="447">
        <f t="shared" ref="AG106" si="3241">AVERAGE(AF103:AF106)</f>
        <v>2.7495750718181272E-3</v>
      </c>
      <c r="AH106" s="102">
        <v>3.4041056950158639</v>
      </c>
      <c r="AI106" s="103">
        <f t="shared" ref="AI106" si="3242">AVERAGE(AH103:AH106)</f>
        <v>3.4032685775422644</v>
      </c>
      <c r="AJ106" s="102">
        <v>3.6666666666666701</v>
      </c>
      <c r="AK106" s="102">
        <f t="shared" ref="AK106" si="3243">AVERAGE(AJ103:AJ106)</f>
        <v>3.7509553046906534</v>
      </c>
      <c r="AL106" s="102">
        <v>2.6896551724137931</v>
      </c>
      <c r="AM106" s="102">
        <f t="shared" ref="AM106" si="3244">AVERAGE(AL103:AL106)</f>
        <v>2.4938909110509671</v>
      </c>
      <c r="AN106" s="451">
        <v>0</v>
      </c>
      <c r="AO106" s="452">
        <f t="shared" ref="AO106" si="3245">AVERAGE(AN103:AN106)</f>
        <v>3.649723836589698E-5</v>
      </c>
      <c r="AP106" s="448">
        <v>0.57357924501663893</v>
      </c>
      <c r="AQ106" s="449">
        <f t="shared" ref="AQ106" si="3246">AVERAGE(AP103:AP106)</f>
        <v>0.57145326075180614</v>
      </c>
      <c r="AR106" s="448">
        <v>0.78052126200274341</v>
      </c>
      <c r="AS106" s="449">
        <f t="shared" ref="AS106" si="3247">AVERAGE(AR103:AR106)</f>
        <v>0.78674259355125298</v>
      </c>
      <c r="AT106" s="448">
        <v>0</v>
      </c>
      <c r="AU106" s="449">
        <f t="shared" ref="AU106" si="3248">AVERAGE(AT103:AT106)</f>
        <v>0</v>
      </c>
      <c r="AV106" s="448">
        <v>0</v>
      </c>
      <c r="AW106" s="450">
        <f t="shared" ref="AW106" si="3249">AVERAGE(AV103:AV106)</f>
        <v>0</v>
      </c>
      <c r="AX106" s="67">
        <v>5251.6199843569375</v>
      </c>
      <c r="AY106" s="72">
        <f t="shared" ref="AY106" si="3250">AVERAGE(AX103:AX106)</f>
        <v>5180.9181078995334</v>
      </c>
      <c r="AZ106" s="67">
        <v>6198.7777777777837</v>
      </c>
      <c r="BA106" s="72">
        <f t="shared" ref="BA106" si="3251">AVERAGE(AZ103:AZ106)</f>
        <v>6161.8691127713309</v>
      </c>
      <c r="BB106" s="67">
        <v>2619.1839080459772</v>
      </c>
      <c r="BC106" s="72">
        <f t="shared" ref="BC106" si="3252">AVERAGE(BB103:BB106)</f>
        <v>2570.4268893394128</v>
      </c>
      <c r="BD106" s="67">
        <v>4043.4071729957805</v>
      </c>
      <c r="BE106" s="81">
        <f t="shared" ref="BE106" si="3253">AVERAGE(BD103:BD106)</f>
        <v>3954.5972442868651</v>
      </c>
      <c r="BF106" s="100">
        <v>3.0250494590917658E-2</v>
      </c>
      <c r="BG106" s="101">
        <f t="shared" ref="BG106" si="3254">AVERAGE(BF103:BF106)</f>
        <v>2.7867659762506498E-2</v>
      </c>
      <c r="BH106" s="100">
        <v>3.8408779149519928E-2</v>
      </c>
      <c r="BI106" s="100">
        <f t="shared" ref="BI106" si="3255">AVERAGE(BH103:BH106)</f>
        <v>3.70712989073851E-2</v>
      </c>
      <c r="BJ106" s="100">
        <v>7.6628352490421452E-3</v>
      </c>
      <c r="BK106" s="100">
        <f t="shared" ref="BK106" si="3256">AVERAGE(BJ103:BJ106)</f>
        <v>3.5329201139591296E-3</v>
      </c>
      <c r="BL106" s="100">
        <v>8.4388185654008432E-3</v>
      </c>
      <c r="BM106" s="105">
        <f t="shared" ref="BM106" si="3257">AVERAGE(BL103:BL106)</f>
        <v>3.5399476688059723E-3</v>
      </c>
      <c r="BN106" s="102">
        <v>39.473459700925851</v>
      </c>
      <c r="BO106" s="103">
        <f t="shared" ref="BO106" si="3258">AVERAGE(BN103:BN106)</f>
        <v>40.017243547283179</v>
      </c>
      <c r="BP106" s="102">
        <v>42.267489711934196</v>
      </c>
      <c r="BQ106" s="103">
        <f t="shared" ref="BQ106" si="3259">AVERAGE(BP103:BP106)</f>
        <v>42.698780270035336</v>
      </c>
      <c r="BR106" s="102">
        <v>31.739463601532567</v>
      </c>
      <c r="BS106" s="103">
        <f t="shared" ref="BS106" si="3260">AVERAGE(BR103:BR106)</f>
        <v>32.90304934827936</v>
      </c>
      <c r="BT106" s="102">
        <v>34.607594936708864</v>
      </c>
      <c r="BU106" s="106">
        <f t="shared" ref="BU106" si="3261">AVERAGE(BT103:BT106)</f>
        <v>35.063972650444313</v>
      </c>
    </row>
    <row r="107" spans="1:73" x14ac:dyDescent="0.25">
      <c r="A107" s="104">
        <f t="shared" si="2072"/>
        <v>45870</v>
      </c>
      <c r="B107" s="67">
        <v>38.007231857575199</v>
      </c>
      <c r="C107" s="72">
        <f t="shared" si="2139"/>
        <v>38.009108265762421</v>
      </c>
      <c r="D107" s="67">
        <v>38.374401913875623</v>
      </c>
      <c r="E107" s="72">
        <f t="shared" si="2139"/>
        <v>38.744082584515198</v>
      </c>
      <c r="F107" s="67">
        <v>37.025889967637539</v>
      </c>
      <c r="G107" s="72">
        <f t="shared" ref="G107" si="3262">AVERAGE(F104:F107)</f>
        <v>36.052368912673586</v>
      </c>
      <c r="H107" s="102">
        <v>36.052256532066508</v>
      </c>
      <c r="I107" s="106">
        <f t="shared" ref="I107" si="3263">AVERAGE(H104:H107)</f>
        <v>35.804355259849949</v>
      </c>
      <c r="J107" s="100">
        <v>7.5918539903956805E-2</v>
      </c>
      <c r="K107" s="101">
        <f t="shared" ref="K107" si="3264">AVERAGE(J104:J107)</f>
        <v>6.939844433480663E-2</v>
      </c>
      <c r="L107" s="100">
        <v>9.3301435406698635E-2</v>
      </c>
      <c r="M107" s="101">
        <f t="shared" ref="M107:O107" si="3265">AVERAGE(L104:L107)</f>
        <v>7.7516961362661285E-2</v>
      </c>
      <c r="N107" s="100">
        <v>2.9126213592233011E-2</v>
      </c>
      <c r="O107" s="101">
        <f t="shared" si="3265"/>
        <v>4.7635202790965406E-2</v>
      </c>
      <c r="P107" s="100">
        <v>0.17814726840855108</v>
      </c>
      <c r="Q107" s="105">
        <f t="shared" ref="Q107" si="3266">AVERAGE(P104:P107)</f>
        <v>0.20570410674682088</v>
      </c>
      <c r="R107" s="100">
        <v>0.11874219443446361</v>
      </c>
      <c r="S107" s="101">
        <f t="shared" ref="S107" si="3267">AVERAGE(R104:R107)</f>
        <v>0.1102665989567201</v>
      </c>
      <c r="T107" s="100">
        <v>0.13635903018930215</v>
      </c>
      <c r="U107" s="101">
        <f t="shared" ref="U107" si="3268">AVERAGE(T104:T107)</f>
        <v>0.11048418409533978</v>
      </c>
      <c r="V107" s="100">
        <v>6.3957671083885059E-2</v>
      </c>
      <c r="W107" s="101">
        <f t="shared" ref="W107" si="3269">AVERAGE(V104:V107)</f>
        <v>0.10240917318819837</v>
      </c>
      <c r="X107" s="100">
        <v>0.19208327255295848</v>
      </c>
      <c r="Y107" s="105">
        <f t="shared" ref="Y107" si="3270">AVERAGE(X104:X107)</f>
        <v>0.19998794537946057</v>
      </c>
      <c r="Z107" s="67">
        <v>7236.5940584700302</v>
      </c>
      <c r="AA107" s="72">
        <f t="shared" ref="AA107" si="3271">AVERAGE(Z104:Z107)</f>
        <v>7222.7643812070091</v>
      </c>
      <c r="AB107" s="67">
        <v>6748.1267942583781</v>
      </c>
      <c r="AC107" s="72">
        <f t="shared" ref="AC107" si="3272">AVERAGE(AB104:AB107)</f>
        <v>6770.4943844790778</v>
      </c>
      <c r="AD107" s="67">
        <v>8586.724919093851</v>
      </c>
      <c r="AE107" s="72">
        <f t="shared" ref="AE107" si="3273">AVERAGE(AD104:AD107)</f>
        <v>8463.1552188754849</v>
      </c>
      <c r="AF107" s="446">
        <v>3.2665755669833724E-3</v>
      </c>
      <c r="AG107" s="447">
        <f t="shared" ref="AG107" si="3274">AVERAGE(AF104:AF107)</f>
        <v>2.876953408635018E-3</v>
      </c>
      <c r="AH107" s="102">
        <v>3.3694814792286061</v>
      </c>
      <c r="AI107" s="103">
        <f t="shared" ref="AI107" si="3275">AVERAGE(AH104:AH107)</f>
        <v>3.4242988719197824</v>
      </c>
      <c r="AJ107" s="102">
        <v>3.5406698564593326</v>
      </c>
      <c r="AK107" s="102">
        <f t="shared" ref="AK107" si="3276">AVERAGE(AJ104:AJ107)</f>
        <v>3.7457985540131875</v>
      </c>
      <c r="AL107" s="102">
        <v>2.9223300970873787</v>
      </c>
      <c r="AM107" s="102">
        <f t="shared" ref="AM107" si="3277">AVERAGE(AL104:AL107)</f>
        <v>2.586732388490856</v>
      </c>
      <c r="AN107" s="451">
        <v>1.9522988313539193E-4</v>
      </c>
      <c r="AO107" s="452">
        <f t="shared" ref="AO107" si="3278">AVERAGE(AN104:AN107)</f>
        <v>4.8807470783847984E-5</v>
      </c>
      <c r="AP107" s="448">
        <v>0.58924647454826018</v>
      </c>
      <c r="AQ107" s="449">
        <f t="shared" ref="AQ107" si="3279">AVERAGE(AP104:AP107)</f>
        <v>0.57403865243107521</v>
      </c>
      <c r="AR107" s="448">
        <v>0.80861244019138745</v>
      </c>
      <c r="AS107" s="449">
        <f t="shared" ref="AS107" si="3280">AVERAGE(AR104:AR107)</f>
        <v>0.79056743612189617</v>
      </c>
      <c r="AT107" s="448">
        <v>0</v>
      </c>
      <c r="AU107" s="449">
        <f t="shared" ref="AU107" si="3281">AVERAGE(AT104:AT107)</f>
        <v>0</v>
      </c>
      <c r="AV107" s="448">
        <v>0</v>
      </c>
      <c r="AW107" s="450">
        <f t="shared" ref="AW107" si="3282">AVERAGE(AV104:AV107)</f>
        <v>0</v>
      </c>
      <c r="AX107" s="67">
        <v>4689.6440932686046</v>
      </c>
      <c r="AY107" s="72">
        <f t="shared" ref="AY107" si="3283">AVERAGE(AX104:AX107)</f>
        <v>5080.7637366925319</v>
      </c>
      <c r="AZ107" s="67">
        <v>5473.8289473684235</v>
      </c>
      <c r="BA107" s="72">
        <f t="shared" ref="BA107" si="3284">AVERAGE(AZ104:AZ107)</f>
        <v>6009.5652047299536</v>
      </c>
      <c r="BB107" s="67">
        <v>2575.9967637540453</v>
      </c>
      <c r="BC107" s="72">
        <f t="shared" ref="BC107" si="3285">AVERAGE(BB104:BB107)</f>
        <v>2613.2876505258582</v>
      </c>
      <c r="BD107" s="67">
        <v>4179.472684085511</v>
      </c>
      <c r="BE107" s="81">
        <f t="shared" ref="BE107" si="3286">AVERAGE(BD104:BD107)</f>
        <v>3957.0577776528253</v>
      </c>
      <c r="BF107" s="100">
        <v>2.0931966618515149E-2</v>
      </c>
      <c r="BG107" s="101">
        <f t="shared" ref="BG107" si="3287">AVERAGE(BF104:BF107)</f>
        <v>2.7001068054521002E-2</v>
      </c>
      <c r="BH107" s="100">
        <v>2.8708133971291887E-2</v>
      </c>
      <c r="BI107" s="100">
        <f t="shared" ref="BI107" si="3288">AVERAGE(BH104:BH107)</f>
        <v>3.5889669786226312E-2</v>
      </c>
      <c r="BJ107" s="100">
        <v>0</v>
      </c>
      <c r="BK107" s="100">
        <f t="shared" ref="BK107" si="3289">AVERAGE(BJ104:BJ107)</f>
        <v>3.5329201139591296E-3</v>
      </c>
      <c r="BL107" s="100">
        <v>4.7505938242280287E-3</v>
      </c>
      <c r="BM107" s="105">
        <f t="shared" ref="BM107" si="3290">AVERAGE(BL104:BL107)</f>
        <v>4.2835463912928202E-3</v>
      </c>
      <c r="BN107" s="102">
        <v>38.962374514657377</v>
      </c>
      <c r="BO107" s="103">
        <f t="shared" ref="BO107" si="3291">AVERAGE(BN104:BN107)</f>
        <v>39.86633080267859</v>
      </c>
      <c r="BP107" s="102">
        <v>41.113636363636388</v>
      </c>
      <c r="BQ107" s="103">
        <f t="shared" ref="BQ107" si="3292">AVERAGE(BP104:BP107)</f>
        <v>42.418678722646575</v>
      </c>
      <c r="BR107" s="102">
        <v>33.174757281553397</v>
      </c>
      <c r="BS107" s="103">
        <f t="shared" ref="BS107" si="3293">AVERAGE(BR104:BR107)</f>
        <v>33.107206988226935</v>
      </c>
      <c r="BT107" s="102">
        <v>33.88598574821853</v>
      </c>
      <c r="BU107" s="106">
        <f t="shared" ref="BU107" si="3294">AVERAGE(BT104:BT107)</f>
        <v>34.780584540429679</v>
      </c>
    </row>
    <row r="108" spans="1:73" x14ac:dyDescent="0.25">
      <c r="A108" s="104">
        <f t="shared" si="2072"/>
        <v>45877</v>
      </c>
      <c r="B108" s="67">
        <v>37.215172730934711</v>
      </c>
      <c r="C108" s="72">
        <f t="shared" si="2139"/>
        <v>37.937899684221115</v>
      </c>
      <c r="D108" s="67">
        <v>37.580906148867356</v>
      </c>
      <c r="E108" s="72">
        <f t="shared" si="2139"/>
        <v>38.566201323566887</v>
      </c>
      <c r="F108" s="67">
        <v>36.357142857142854</v>
      </c>
      <c r="G108" s="72">
        <f t="shared" ref="G108" si="3295">AVERAGE(F105:F108)</f>
        <v>36.300396958247646</v>
      </c>
      <c r="H108" s="102">
        <v>36.374736842105264</v>
      </c>
      <c r="I108" s="106">
        <f t="shared" ref="I108" si="3296">AVERAGE(H105:H108)</f>
        <v>35.789587331883396</v>
      </c>
      <c r="J108" s="100">
        <v>8.1408336896056241E-2</v>
      </c>
      <c r="K108" s="101">
        <f t="shared" ref="K108" si="3297">AVERAGE(J105:J108)</f>
        <v>7.1180153783733296E-2</v>
      </c>
      <c r="L108" s="100">
        <v>9.7087378640776822E-2</v>
      </c>
      <c r="M108" s="101">
        <f t="shared" ref="M108:O108" si="3298">AVERAGE(L105:L108)</f>
        <v>8.2293393178818786E-2</v>
      </c>
      <c r="N108" s="100">
        <v>4.5112781954887216E-2</v>
      </c>
      <c r="O108" s="101">
        <f t="shared" si="3298"/>
        <v>4.2809103801159598E-2</v>
      </c>
      <c r="P108" s="100">
        <v>0.21894736842105264</v>
      </c>
      <c r="Q108" s="105">
        <f t="shared" ref="Q108" si="3299">AVERAGE(P105:P108)</f>
        <v>0.20952445190707386</v>
      </c>
      <c r="R108" s="100">
        <v>0.13594275733482497</v>
      </c>
      <c r="S108" s="101">
        <f t="shared" ref="S108" si="3300">AVERAGE(R105:R108)</f>
        <v>0.11725926280033976</v>
      </c>
      <c r="T108" s="100">
        <v>0.13944009298935828</v>
      </c>
      <c r="U108" s="101">
        <f t="shared" ref="U108" si="3301">AVERAGE(T105:T108)</f>
        <v>0.12132552177474953</v>
      </c>
      <c r="V108" s="100">
        <v>0.12216040484068871</v>
      </c>
      <c r="W108" s="101">
        <f t="shared" ref="W108" si="3302">AVERAGE(V105:V108)</f>
        <v>9.9690360898421704E-2</v>
      </c>
      <c r="X108" s="100">
        <v>0.19613956163895926</v>
      </c>
      <c r="Y108" s="105">
        <f t="shared" ref="Y108" si="3303">AVERAGE(X105:X108)</f>
        <v>0.20413476332976913</v>
      </c>
      <c r="Z108" s="67">
        <v>7339.0127229938444</v>
      </c>
      <c r="AA108" s="72">
        <f t="shared" ref="AA108" si="3304">AVERAGE(Z105:Z108)</f>
        <v>7273.068637788685</v>
      </c>
      <c r="AB108" s="67">
        <v>6782.1585760517864</v>
      </c>
      <c r="AC108" s="72">
        <f t="shared" ref="AC108" si="3305">AVERAGE(AB105:AB108)</f>
        <v>6784.8817922534909</v>
      </c>
      <c r="AD108" s="67">
        <v>8662.7819548872176</v>
      </c>
      <c r="AE108" s="72">
        <f t="shared" ref="AE108" si="3306">AVERAGE(AD105:AD108)</f>
        <v>8561.144419253731</v>
      </c>
      <c r="AF108" s="446">
        <v>2.5618841679999997E-3</v>
      </c>
      <c r="AG108" s="447">
        <f t="shared" ref="AG108" si="3307">AVERAGE(AF105:AF108)</f>
        <v>2.8000017071523296E-3</v>
      </c>
      <c r="AH108" s="102">
        <v>3.3401277677474068</v>
      </c>
      <c r="AI108" s="103">
        <f t="shared" ref="AI108" si="3308">AVERAGE(AH105:AH108)</f>
        <v>3.3979062048937472</v>
      </c>
      <c r="AJ108" s="102">
        <v>3.4951456310679654</v>
      </c>
      <c r="AK108" s="102">
        <f t="shared" ref="AK108" si="3309">AVERAGE(AJ105:AJ108)</f>
        <v>3.6327730351746736</v>
      </c>
      <c r="AL108" s="102">
        <v>2.9962406015037595</v>
      </c>
      <c r="AM108" s="102">
        <f t="shared" ref="AM108" si="3310">AVERAGE(AL105:AL108)</f>
        <v>2.8051176922410286</v>
      </c>
      <c r="AN108" s="451">
        <v>0</v>
      </c>
      <c r="AO108" s="452">
        <f t="shared" ref="AO108" si="3311">AVERAGE(AN105:AN108)</f>
        <v>4.8807470783847984E-5</v>
      </c>
      <c r="AP108" s="448">
        <v>0.54743433439555622</v>
      </c>
      <c r="AQ108" s="449">
        <f t="shared" ref="AQ108" si="3312">AVERAGE(AP105:AP108)</f>
        <v>0.56905869959535371</v>
      </c>
      <c r="AR108" s="448">
        <v>0.78478964401294482</v>
      </c>
      <c r="AS108" s="449">
        <f t="shared" ref="AS108" si="3313">AVERAGE(AR105:AR108)</f>
        <v>0.79152402143705902</v>
      </c>
      <c r="AT108" s="448">
        <v>0</v>
      </c>
      <c r="AU108" s="449">
        <f t="shared" ref="AU108" si="3314">AVERAGE(AT105:AT108)</f>
        <v>0</v>
      </c>
      <c r="AV108" s="448">
        <v>0</v>
      </c>
      <c r="AW108" s="450">
        <f t="shared" ref="AW108" si="3315">AVERAGE(AV105:AV108)</f>
        <v>0</v>
      </c>
      <c r="AX108" s="67">
        <v>5047.0351338746868</v>
      </c>
      <c r="AY108" s="72">
        <f t="shared" ref="AY108" si="3316">AVERAGE(AX105:AX108)</f>
        <v>5061.7323925985884</v>
      </c>
      <c r="AZ108" s="67">
        <v>6057.6682847896518</v>
      </c>
      <c r="BA108" s="72">
        <f t="shared" ref="BA108" si="3317">AVERAGE(AZ105:AZ108)</f>
        <v>6004.3366337255311</v>
      </c>
      <c r="BB108" s="67">
        <v>2709.3308270676694</v>
      </c>
      <c r="BC108" s="72">
        <f t="shared" ref="BC108" si="3318">AVERAGE(BB105:BB108)</f>
        <v>2645.5122284584195</v>
      </c>
      <c r="BD108" s="67">
        <v>3891.1642105263159</v>
      </c>
      <c r="BE108" s="81">
        <f t="shared" ref="BE108" si="3319">AVERAGE(BD105:BD108)</f>
        <v>4058.0662437263595</v>
      </c>
      <c r="BF108" s="100">
        <v>2.7092634981355456E-2</v>
      </c>
      <c r="BG108" s="101">
        <f t="shared" ref="BG108" si="3320">AVERAGE(BF105:BF108)</f>
        <v>2.7525260927109059E-2</v>
      </c>
      <c r="BH108" s="100">
        <v>3.7216828478964445E-2</v>
      </c>
      <c r="BI108" s="100">
        <f t="shared" ref="BI108" si="3321">AVERAGE(BH105:BH108)</f>
        <v>3.6879656722481183E-2</v>
      </c>
      <c r="BJ108" s="100">
        <v>3.7593984962406013E-3</v>
      </c>
      <c r="BK108" s="100">
        <f t="shared" ref="BK108" si="3322">AVERAGE(BJ105:BJ108)</f>
        <v>3.7058985723751083E-3</v>
      </c>
      <c r="BL108" s="100">
        <v>0</v>
      </c>
      <c r="BM108" s="105">
        <f t="shared" ref="BM108" si="3323">AVERAGE(BL105:BL108)</f>
        <v>4.2835463912928202E-3</v>
      </c>
      <c r="BN108" s="102">
        <v>40.252729509903276</v>
      </c>
      <c r="BO108" s="103">
        <f t="shared" ref="BO108" si="3324">AVERAGE(BN105:BN108)</f>
        <v>40.010695711531078</v>
      </c>
      <c r="BP108" s="102">
        <v>43.59870550161817</v>
      </c>
      <c r="BQ108" s="103">
        <f t="shared" ref="BQ108" si="3325">AVERAGE(BP105:BP108)</f>
        <v>42.817495006307993</v>
      </c>
      <c r="BR108" s="102">
        <v>32.522556390977442</v>
      </c>
      <c r="BS108" s="103">
        <f t="shared" ref="BS108" si="3326">AVERAGE(BR105:BR108)</f>
        <v>32.865146699468234</v>
      </c>
      <c r="BT108" s="102">
        <v>34.987368421052629</v>
      </c>
      <c r="BU108" s="106">
        <f t="shared" ref="BU108" si="3327">AVERAGE(BT105:BT108)</f>
        <v>34.218363509236625</v>
      </c>
    </row>
    <row r="109" spans="1:73" x14ac:dyDescent="0.25">
      <c r="A109" s="104">
        <f t="shared" si="2072"/>
        <v>45884</v>
      </c>
      <c r="B109" s="67">
        <v>37.83428738805241</v>
      </c>
      <c r="C109" s="72">
        <f t="shared" si="2139"/>
        <v>37.77456909372227</v>
      </c>
      <c r="D109" s="67">
        <v>38.142664872139989</v>
      </c>
      <c r="E109" s="72">
        <f t="shared" si="2139"/>
        <v>38.239856745380564</v>
      </c>
      <c r="F109" s="67">
        <v>36.871900826446279</v>
      </c>
      <c r="G109" s="72">
        <f t="shared" ref="G109" si="3328">AVERAGE(F106:F109)</f>
        <v>36.50051502200207</v>
      </c>
      <c r="H109" s="102">
        <v>35.917960088691792</v>
      </c>
      <c r="I109" s="106">
        <f t="shared" ref="I109" si="3329">AVERAGE(H106:H109)</f>
        <v>35.8953100956737</v>
      </c>
      <c r="J109" s="100">
        <v>7.0003402320841623E-2</v>
      </c>
      <c r="K109" s="101">
        <f t="shared" ref="K109" si="3330">AVERAGE(J106:J109)</f>
        <v>7.2738272416865396E-2</v>
      </c>
      <c r="L109" s="100">
        <v>8.0753701211305567E-2</v>
      </c>
      <c r="M109" s="101">
        <f t="shared" ref="M109:O109" si="3331">AVERAGE(L106:L109)</f>
        <v>8.5275340748851652E-2</v>
      </c>
      <c r="N109" s="100">
        <v>3.71900826446281E-2</v>
      </c>
      <c r="O109" s="101">
        <f t="shared" si="3331"/>
        <v>3.93515224215003E-2</v>
      </c>
      <c r="P109" s="100">
        <v>0.19290465631929046</v>
      </c>
      <c r="Q109" s="105">
        <f t="shared" ref="Q109" si="3332">AVERAGE(P106:P109)</f>
        <v>0.20498927476401679</v>
      </c>
      <c r="R109" s="100">
        <v>0.11226118386618379</v>
      </c>
      <c r="S109" s="101">
        <f t="shared" ref="S109" si="3333">AVERAGE(R106:R109)</f>
        <v>0.11958115303531862</v>
      </c>
      <c r="T109" s="100">
        <v>0.11664202111756633</v>
      </c>
      <c r="U109" s="101">
        <f t="shared" ref="U109" si="3334">AVERAGE(T106:T109)</f>
        <v>0.12560046547077158</v>
      </c>
      <c r="V109" s="100">
        <v>9.1202848154600252E-2</v>
      </c>
      <c r="W109" s="101">
        <f t="shared" ref="W109" si="3335">AVERAGE(V106:V109)</f>
        <v>9.6404200508904081E-2</v>
      </c>
      <c r="X109" s="100">
        <v>0.18945665186196775</v>
      </c>
      <c r="Y109" s="105">
        <f t="shared" ref="Y109" si="3336">AVERAGE(X106:X109)</f>
        <v>0.19803331470876423</v>
      </c>
      <c r="Z109" s="67">
        <v>7376.3554857520758</v>
      </c>
      <c r="AA109" s="72">
        <f t="shared" ref="AA109" si="3337">AVERAGE(Z106:Z109)</f>
        <v>7294.2994441314577</v>
      </c>
      <c r="AB109" s="67">
        <v>6988.3310901749701</v>
      </c>
      <c r="AC109" s="72">
        <f t="shared" ref="AC109" si="3338">AVERAGE(AB106:AB109)</f>
        <v>6817.7827159443314</v>
      </c>
      <c r="AD109" s="67">
        <v>8603.7066115702473</v>
      </c>
      <c r="AE109" s="72">
        <f t="shared" ref="AE109" si="3339">AVERAGE(AD106:AD109)</f>
        <v>8607.7640993571767</v>
      </c>
      <c r="AF109" s="446">
        <v>2.8580576944567627E-3</v>
      </c>
      <c r="AG109" s="447">
        <f t="shared" ref="AG109" si="3340">AVERAGE(AF106:AF109)</f>
        <v>2.8550556540899918E-3</v>
      </c>
      <c r="AH109" s="102">
        <v>3.404343938936107</v>
      </c>
      <c r="AI109" s="103">
        <f t="shared" ref="AI109" si="3341">AVERAGE(AH106:AH109)</f>
        <v>3.3795147202319957</v>
      </c>
      <c r="AJ109" s="102">
        <v>3.5679676985195172</v>
      </c>
      <c r="AK109" s="102">
        <f t="shared" ref="AK109" si="3342">AVERAGE(AJ106:AJ109)</f>
        <v>3.5676124631783712</v>
      </c>
      <c r="AL109" s="102">
        <v>2.9214876033057853</v>
      </c>
      <c r="AM109" s="102">
        <f t="shared" ref="AM109" si="3343">AVERAGE(AL106:AL109)</f>
        <v>2.882428368577679</v>
      </c>
      <c r="AN109" s="451">
        <v>0</v>
      </c>
      <c r="AO109" s="452">
        <f t="shared" ref="AO109" si="3344">AVERAGE(AN106:AN109)</f>
        <v>4.8807470783847984E-5</v>
      </c>
      <c r="AP109" s="448">
        <v>0.58665148390873434</v>
      </c>
      <c r="AQ109" s="449">
        <f t="shared" ref="AQ109" si="3345">AVERAGE(AP106:AP109)</f>
        <v>0.57422788446729733</v>
      </c>
      <c r="AR109" s="448">
        <v>0.77927321668909788</v>
      </c>
      <c r="AS109" s="449">
        <f t="shared" ref="AS109" si="3346">AVERAGE(AR106:AR109)</f>
        <v>0.78829914072404339</v>
      </c>
      <c r="AT109" s="448">
        <v>0</v>
      </c>
      <c r="AU109" s="449">
        <f t="shared" ref="AU109" si="3347">AVERAGE(AT106:AT109)</f>
        <v>0</v>
      </c>
      <c r="AV109" s="448">
        <v>0</v>
      </c>
      <c r="AW109" s="450">
        <f t="shared" ref="AW109" si="3348">AVERAGE(AV106:AV109)</f>
        <v>0</v>
      </c>
      <c r="AX109" s="67">
        <v>4934.9155909888586</v>
      </c>
      <c r="AY109" s="72">
        <f t="shared" ref="AY109" si="3349">AVERAGE(AX106:AX109)</f>
        <v>4980.8037006222721</v>
      </c>
      <c r="AZ109" s="67">
        <v>5622.694481830421</v>
      </c>
      <c r="BA109" s="72">
        <f t="shared" ref="BA109" si="3350">AVERAGE(AZ106:AZ109)</f>
        <v>5838.2423729415705</v>
      </c>
      <c r="BB109" s="67">
        <v>2830.6487603305786</v>
      </c>
      <c r="BC109" s="72">
        <f t="shared" ref="BC109" si="3351">AVERAGE(BB106:BB109)</f>
        <v>2683.7900647995675</v>
      </c>
      <c r="BD109" s="67">
        <v>4187.9002217294901</v>
      </c>
      <c r="BE109" s="81">
        <f t="shared" ref="BE109" si="3352">AVERAGE(BD106:BD109)</f>
        <v>4075.4860723342745</v>
      </c>
      <c r="BF109" s="100">
        <v>2.3317862745150245E-2</v>
      </c>
      <c r="BG109" s="101">
        <f t="shared" ref="BG109" si="3353">AVERAGE(BF106:BF109)</f>
        <v>2.5398239733984626E-2</v>
      </c>
      <c r="BH109" s="100">
        <v>3.0955585464333798E-2</v>
      </c>
      <c r="BI109" s="100">
        <f t="shared" ref="BI109" si="3354">AVERAGE(BH106:BH109)</f>
        <v>3.3822331766027516E-2</v>
      </c>
      <c r="BJ109" s="100">
        <v>0</v>
      </c>
      <c r="BK109" s="100">
        <f t="shared" ref="BK109" si="3355">AVERAGE(BJ106:BJ109)</f>
        <v>2.8555584363206864E-3</v>
      </c>
      <c r="BL109" s="100">
        <v>4.434589800443459E-3</v>
      </c>
      <c r="BM109" s="105">
        <f t="shared" ref="BM109" si="3356">AVERAGE(BL106:BL109)</f>
        <v>4.4060005475180831E-3</v>
      </c>
      <c r="BN109" s="102">
        <v>40.463048474761862</v>
      </c>
      <c r="BO109" s="103">
        <f t="shared" ref="BO109" si="3357">AVERAGE(BN106:BN109)</f>
        <v>39.787903050062091</v>
      </c>
      <c r="BP109" s="102">
        <v>43.745625841184413</v>
      </c>
      <c r="BQ109" s="103">
        <f t="shared" ref="BQ109" si="3358">AVERAGE(BP106:BP109)</f>
        <v>42.681364354593292</v>
      </c>
      <c r="BR109" s="102">
        <v>30.458677685950413</v>
      </c>
      <c r="BS109" s="103">
        <f t="shared" ref="BS109" si="3359">AVERAGE(BR106:BR109)</f>
        <v>31.973863740003452</v>
      </c>
      <c r="BT109" s="102">
        <v>34.274944567627493</v>
      </c>
      <c r="BU109" s="106">
        <f t="shared" ref="BU109" si="3360">AVERAGE(BT106:BT109)</f>
        <v>34.438973418401879</v>
      </c>
    </row>
  </sheetData>
  <phoneticPr fontId="1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E09C-D9F4-432E-BCA6-68830D889118}">
  <dimension ref="A1:N43"/>
  <sheetViews>
    <sheetView workbookViewId="0">
      <selection activeCell="F71" sqref="F71"/>
    </sheetView>
  </sheetViews>
  <sheetFormatPr defaultRowHeight="15" x14ac:dyDescent="0.25"/>
  <sheetData>
    <row r="1" spans="1:11" x14ac:dyDescent="0.25">
      <c r="B1" t="s">
        <v>8</v>
      </c>
      <c r="C1" t="s">
        <v>8</v>
      </c>
      <c r="F1" t="s">
        <v>10</v>
      </c>
      <c r="G1" t="s">
        <v>10</v>
      </c>
      <c r="J1" t="s">
        <v>69</v>
      </c>
      <c r="K1" t="s">
        <v>69</v>
      </c>
    </row>
    <row r="2" spans="1:11" x14ac:dyDescent="0.25">
      <c r="B2" t="s">
        <v>299</v>
      </c>
      <c r="C2" t="s">
        <v>300</v>
      </c>
      <c r="F2" t="s">
        <v>299</v>
      </c>
      <c r="G2" t="s">
        <v>300</v>
      </c>
      <c r="J2" t="s">
        <v>299</v>
      </c>
      <c r="K2" t="s">
        <v>300</v>
      </c>
    </row>
    <row r="3" spans="1:11" x14ac:dyDescent="0.25">
      <c r="B3" t="str">
        <f t="shared" ref="B3:C3" si="0">B1&amp;" ("&amp;B2&amp;")"</f>
        <v>PC Annual Direct (L month)</v>
      </c>
      <c r="C3" t="str">
        <f t="shared" si="0"/>
        <v>PC Annual Direct (L3 months)</v>
      </c>
      <c r="F3" t="str">
        <f t="shared" ref="F3:G3" si="1">F1&amp;" ("&amp;F2&amp;")"</f>
        <v>PC Annual Broker (L month)</v>
      </c>
      <c r="G3" t="str">
        <f t="shared" si="1"/>
        <v>PC Annual Broker (L3 months)</v>
      </c>
      <c r="J3" t="str">
        <f t="shared" ref="J3:K3" si="2">J1&amp;" ("&amp;J2&amp;")"</f>
        <v>Short-Term (L month)</v>
      </c>
      <c r="K3" t="str">
        <f t="shared" si="2"/>
        <v>Short-Term (L3 months)</v>
      </c>
    </row>
    <row r="4" spans="1:11" x14ac:dyDescent="0.25">
      <c r="A4" t="s">
        <v>301</v>
      </c>
      <c r="B4" t="s">
        <v>342</v>
      </c>
      <c r="C4" t="s">
        <v>343</v>
      </c>
      <c r="E4" t="s">
        <v>301</v>
      </c>
      <c r="F4" t="s">
        <v>322</v>
      </c>
      <c r="G4" t="s">
        <v>323</v>
      </c>
      <c r="I4" t="s">
        <v>301</v>
      </c>
      <c r="J4" t="s">
        <v>302</v>
      </c>
      <c r="K4" t="s">
        <v>303</v>
      </c>
    </row>
    <row r="5" spans="1:11" x14ac:dyDescent="0.25">
      <c r="A5" t="s">
        <v>324</v>
      </c>
      <c r="B5" s="66">
        <v>187</v>
      </c>
      <c r="C5" s="66">
        <v>693</v>
      </c>
      <c r="E5" t="s">
        <v>324</v>
      </c>
      <c r="F5" s="66">
        <v>33</v>
      </c>
      <c r="G5" s="66">
        <v>93</v>
      </c>
      <c r="I5" t="s">
        <v>304</v>
      </c>
      <c r="J5" s="66">
        <v>19</v>
      </c>
      <c r="K5" s="66">
        <v>53</v>
      </c>
    </row>
    <row r="6" spans="1:11" x14ac:dyDescent="0.25">
      <c r="A6" t="s">
        <v>325</v>
      </c>
      <c r="B6" s="66">
        <v>631</v>
      </c>
      <c r="C6" s="66">
        <v>2115</v>
      </c>
      <c r="E6" t="s">
        <v>325</v>
      </c>
      <c r="F6" s="66">
        <v>188</v>
      </c>
      <c r="G6" s="66">
        <v>554</v>
      </c>
      <c r="I6" t="s">
        <v>305</v>
      </c>
      <c r="J6" s="66">
        <v>149</v>
      </c>
      <c r="K6" s="66">
        <v>477</v>
      </c>
    </row>
    <row r="7" spans="1:11" x14ac:dyDescent="0.25">
      <c r="A7" t="s">
        <v>326</v>
      </c>
      <c r="B7" s="66">
        <v>585</v>
      </c>
      <c r="C7" s="66">
        <v>1981</v>
      </c>
      <c r="E7" t="s">
        <v>326</v>
      </c>
      <c r="F7" s="66">
        <v>271</v>
      </c>
      <c r="G7" s="66">
        <v>883</v>
      </c>
      <c r="I7" t="s">
        <v>306</v>
      </c>
      <c r="J7" s="66">
        <v>207</v>
      </c>
      <c r="K7" s="66">
        <v>731</v>
      </c>
    </row>
    <row r="8" spans="1:11" x14ac:dyDescent="0.25">
      <c r="A8" t="s">
        <v>327</v>
      </c>
      <c r="B8" s="66">
        <v>454</v>
      </c>
      <c r="C8" s="66">
        <v>1595</v>
      </c>
      <c r="E8" t="s">
        <v>327</v>
      </c>
      <c r="F8" s="66">
        <v>252</v>
      </c>
      <c r="G8" s="66">
        <v>835</v>
      </c>
      <c r="I8" t="s">
        <v>307</v>
      </c>
      <c r="J8" s="66">
        <v>249</v>
      </c>
      <c r="K8" s="66">
        <v>769</v>
      </c>
    </row>
    <row r="9" spans="1:11" x14ac:dyDescent="0.25">
      <c r="A9" t="s">
        <v>328</v>
      </c>
      <c r="B9" s="66">
        <v>408</v>
      </c>
      <c r="C9" s="66">
        <v>1366</v>
      </c>
      <c r="E9" t="s">
        <v>328</v>
      </c>
      <c r="F9" s="66">
        <v>178</v>
      </c>
      <c r="G9" s="66">
        <v>635</v>
      </c>
      <c r="I9" t="s">
        <v>308</v>
      </c>
      <c r="J9" s="66">
        <v>250</v>
      </c>
      <c r="K9" s="66">
        <v>764</v>
      </c>
    </row>
    <row r="10" spans="1:11" x14ac:dyDescent="0.25">
      <c r="A10" t="s">
        <v>329</v>
      </c>
      <c r="B10" s="66">
        <v>294</v>
      </c>
      <c r="C10" s="66">
        <v>979</v>
      </c>
      <c r="E10" t="s">
        <v>329</v>
      </c>
      <c r="F10" s="66">
        <v>108</v>
      </c>
      <c r="G10" s="66">
        <v>414</v>
      </c>
      <c r="I10" t="s">
        <v>309</v>
      </c>
      <c r="J10" s="66">
        <v>197</v>
      </c>
      <c r="K10" s="66">
        <v>630</v>
      </c>
    </row>
    <row r="11" spans="1:11" x14ac:dyDescent="0.25">
      <c r="A11" t="s">
        <v>330</v>
      </c>
      <c r="B11" s="66">
        <v>214</v>
      </c>
      <c r="C11" s="66">
        <v>684</v>
      </c>
      <c r="E11" t="s">
        <v>330</v>
      </c>
      <c r="F11" s="66">
        <v>69</v>
      </c>
      <c r="G11" s="66">
        <v>265</v>
      </c>
      <c r="I11" t="s">
        <v>310</v>
      </c>
      <c r="J11" s="66">
        <v>161</v>
      </c>
      <c r="K11" s="66">
        <v>506</v>
      </c>
    </row>
    <row r="12" spans="1:11" x14ac:dyDescent="0.25">
      <c r="A12" t="s">
        <v>331</v>
      </c>
      <c r="B12" s="66">
        <v>147</v>
      </c>
      <c r="C12" s="66">
        <v>495</v>
      </c>
      <c r="E12" t="s">
        <v>331</v>
      </c>
      <c r="F12" s="66">
        <v>62</v>
      </c>
      <c r="G12" s="66">
        <v>198</v>
      </c>
      <c r="I12" t="s">
        <v>311</v>
      </c>
      <c r="J12" s="66">
        <v>148</v>
      </c>
      <c r="K12" s="66">
        <v>424</v>
      </c>
    </row>
    <row r="13" spans="1:11" x14ac:dyDescent="0.25">
      <c r="A13" t="s">
        <v>332</v>
      </c>
      <c r="B13" s="66">
        <v>126</v>
      </c>
      <c r="C13" s="66">
        <v>353</v>
      </c>
      <c r="E13" t="s">
        <v>332</v>
      </c>
      <c r="F13" s="66">
        <v>29</v>
      </c>
      <c r="G13" s="66">
        <v>105</v>
      </c>
      <c r="I13" t="s">
        <v>312</v>
      </c>
      <c r="J13" s="66">
        <v>130</v>
      </c>
      <c r="K13" s="66">
        <v>341</v>
      </c>
    </row>
    <row r="14" spans="1:11" x14ac:dyDescent="0.25">
      <c r="A14" t="s">
        <v>344</v>
      </c>
      <c r="B14" s="66">
        <v>117</v>
      </c>
      <c r="C14" s="66">
        <v>401</v>
      </c>
      <c r="E14" t="s">
        <v>333</v>
      </c>
      <c r="F14" s="66">
        <v>16</v>
      </c>
      <c r="G14" s="66">
        <v>86</v>
      </c>
      <c r="I14" t="s">
        <v>313</v>
      </c>
      <c r="J14" s="66">
        <v>72</v>
      </c>
      <c r="K14" s="66">
        <v>228</v>
      </c>
    </row>
    <row r="15" spans="1:11" x14ac:dyDescent="0.25">
      <c r="A15" t="s">
        <v>345</v>
      </c>
      <c r="B15" s="66">
        <v>85</v>
      </c>
      <c r="C15" s="66">
        <v>236</v>
      </c>
      <c r="E15" t="s">
        <v>334</v>
      </c>
      <c r="F15" s="66">
        <v>12</v>
      </c>
      <c r="G15" s="66">
        <v>44</v>
      </c>
      <c r="I15" t="s">
        <v>314</v>
      </c>
      <c r="J15" s="66">
        <v>132</v>
      </c>
      <c r="K15" s="66">
        <v>368</v>
      </c>
    </row>
    <row r="16" spans="1:11" x14ac:dyDescent="0.25">
      <c r="A16" t="s">
        <v>346</v>
      </c>
      <c r="B16" s="66">
        <v>45</v>
      </c>
      <c r="C16" s="66">
        <v>124</v>
      </c>
      <c r="E16" t="s">
        <v>335</v>
      </c>
      <c r="F16" s="66">
        <v>7</v>
      </c>
      <c r="G16" s="66">
        <v>36</v>
      </c>
      <c r="I16" t="s">
        <v>315</v>
      </c>
      <c r="J16" s="66">
        <v>80</v>
      </c>
      <c r="K16" s="66">
        <v>241</v>
      </c>
    </row>
    <row r="17" spans="1:14" x14ac:dyDescent="0.25">
      <c r="A17" t="s">
        <v>347</v>
      </c>
      <c r="B17" s="66">
        <v>61</v>
      </c>
      <c r="C17" s="66">
        <v>183</v>
      </c>
      <c r="E17" t="s">
        <v>336</v>
      </c>
      <c r="F17" s="66">
        <v>4</v>
      </c>
      <c r="G17" s="66">
        <v>22</v>
      </c>
      <c r="I17" t="s">
        <v>316</v>
      </c>
      <c r="J17" s="66">
        <v>47</v>
      </c>
      <c r="K17" s="66">
        <v>158</v>
      </c>
    </row>
    <row r="18" spans="1:14" x14ac:dyDescent="0.25">
      <c r="A18" t="s">
        <v>348</v>
      </c>
      <c r="B18" s="66">
        <v>0</v>
      </c>
      <c r="C18" s="66">
        <v>1</v>
      </c>
      <c r="E18" t="s">
        <v>337</v>
      </c>
      <c r="F18" s="66">
        <v>3</v>
      </c>
      <c r="G18" s="66">
        <v>16</v>
      </c>
      <c r="I18" t="s">
        <v>317</v>
      </c>
      <c r="J18" s="66">
        <v>248</v>
      </c>
      <c r="K18" s="66">
        <v>678</v>
      </c>
    </row>
    <row r="19" spans="1:14" x14ac:dyDescent="0.25">
      <c r="E19" t="s">
        <v>338</v>
      </c>
      <c r="F19" s="66">
        <v>21</v>
      </c>
      <c r="G19" s="66">
        <v>75</v>
      </c>
    </row>
    <row r="25" spans="1:14" x14ac:dyDescent="0.25">
      <c r="B25" t="s">
        <v>8</v>
      </c>
      <c r="C25" t="s">
        <v>8</v>
      </c>
      <c r="D25" t="s">
        <v>8</v>
      </c>
      <c r="G25" t="s">
        <v>10</v>
      </c>
      <c r="H25" t="s">
        <v>10</v>
      </c>
      <c r="I25" t="s">
        <v>10</v>
      </c>
      <c r="L25" t="s">
        <v>69</v>
      </c>
      <c r="M25" t="s">
        <v>69</v>
      </c>
      <c r="N25" t="s">
        <v>69</v>
      </c>
    </row>
    <row r="26" spans="1:14" x14ac:dyDescent="0.25">
      <c r="B26" t="s">
        <v>318</v>
      </c>
      <c r="C26" t="s">
        <v>291</v>
      </c>
      <c r="D26" t="s">
        <v>292</v>
      </c>
      <c r="G26" t="s">
        <v>318</v>
      </c>
      <c r="H26" t="s">
        <v>291</v>
      </c>
      <c r="I26" t="s">
        <v>292</v>
      </c>
      <c r="L26" t="s">
        <v>318</v>
      </c>
      <c r="M26" t="s">
        <v>291</v>
      </c>
      <c r="N26" t="s">
        <v>292</v>
      </c>
    </row>
    <row r="27" spans="1:14" x14ac:dyDescent="0.25">
      <c r="B27" t="str">
        <f t="shared" ref="B27:D27" si="3">B25&amp;" ("&amp;B26&amp;")"</f>
        <v>PC Annual Direct (2022 YTD)</v>
      </c>
      <c r="C27" t="str">
        <f t="shared" si="3"/>
        <v>PC Annual Direct (2023 YTD)</v>
      </c>
      <c r="D27" t="str">
        <f t="shared" si="3"/>
        <v>PC Annual Direct (2024 YTD)</v>
      </c>
      <c r="G27" t="str">
        <f t="shared" ref="G27:I27" si="4">G25&amp;" ("&amp;G26&amp;")"</f>
        <v>PC Annual Broker (2022 YTD)</v>
      </c>
      <c r="H27" t="str">
        <f t="shared" si="4"/>
        <v>PC Annual Broker (2023 YTD)</v>
      </c>
      <c r="I27" t="str">
        <f t="shared" si="4"/>
        <v>PC Annual Broker (2024 YTD)</v>
      </c>
      <c r="L27" t="str">
        <f t="shared" ref="L27:N27" si="5">L25&amp;" ("&amp;L26&amp;")"</f>
        <v>Short-Term (2022 YTD)</v>
      </c>
      <c r="M27" t="str">
        <f t="shared" si="5"/>
        <v>Short-Term (2023 YTD)</v>
      </c>
      <c r="N27" t="str">
        <f t="shared" si="5"/>
        <v>Short-Term (2024 YTD)</v>
      </c>
    </row>
    <row r="28" spans="1:14" x14ac:dyDescent="0.25">
      <c r="A28" s="421" t="s">
        <v>301</v>
      </c>
      <c r="B28" t="s">
        <v>349</v>
      </c>
      <c r="C28" t="s">
        <v>350</v>
      </c>
      <c r="D28" t="s">
        <v>351</v>
      </c>
      <c r="F28" s="421" t="s">
        <v>301</v>
      </c>
      <c r="G28" t="s">
        <v>339</v>
      </c>
      <c r="H28" t="s">
        <v>340</v>
      </c>
      <c r="I28" t="s">
        <v>341</v>
      </c>
      <c r="K28" s="421" t="s">
        <v>301</v>
      </c>
      <c r="L28" t="s">
        <v>319</v>
      </c>
      <c r="M28" t="s">
        <v>320</v>
      </c>
      <c r="N28" t="s">
        <v>321</v>
      </c>
    </row>
    <row r="29" spans="1:14" x14ac:dyDescent="0.25">
      <c r="A29" s="422" t="s">
        <v>324</v>
      </c>
      <c r="B29" s="66">
        <v>17356</v>
      </c>
      <c r="C29" s="66">
        <v>9724</v>
      </c>
      <c r="D29" s="66">
        <v>5506</v>
      </c>
      <c r="F29" s="422" t="s">
        <v>324</v>
      </c>
      <c r="G29" s="66">
        <v>2784</v>
      </c>
      <c r="H29" s="66">
        <v>4813</v>
      </c>
      <c r="I29" s="66">
        <v>1753</v>
      </c>
      <c r="K29" s="422" t="s">
        <v>304</v>
      </c>
      <c r="L29" s="66">
        <v>359648</v>
      </c>
      <c r="M29" s="66">
        <v>200833</v>
      </c>
      <c r="N29" s="66">
        <v>57190</v>
      </c>
    </row>
    <row r="30" spans="1:14" x14ac:dyDescent="0.25">
      <c r="A30" s="423" t="s">
        <v>325</v>
      </c>
      <c r="B30" s="66">
        <v>7030</v>
      </c>
      <c r="C30" s="66">
        <v>10673</v>
      </c>
      <c r="D30" s="66">
        <v>15739</v>
      </c>
      <c r="F30" s="423" t="s">
        <v>325</v>
      </c>
      <c r="G30" s="66">
        <v>6144</v>
      </c>
      <c r="H30" s="66">
        <v>12074</v>
      </c>
      <c r="I30" s="66">
        <v>6389</v>
      </c>
      <c r="K30" s="423" t="s">
        <v>305</v>
      </c>
      <c r="L30" s="66">
        <v>495043</v>
      </c>
      <c r="M30" s="66">
        <v>348767</v>
      </c>
      <c r="N30" s="66">
        <v>128028</v>
      </c>
    </row>
    <row r="31" spans="1:14" x14ac:dyDescent="0.25">
      <c r="A31" s="422" t="s">
        <v>326</v>
      </c>
      <c r="B31" s="66">
        <v>3363</v>
      </c>
      <c r="C31" s="66">
        <v>8113</v>
      </c>
      <c r="D31" s="66">
        <v>14338</v>
      </c>
      <c r="F31" s="422" t="s">
        <v>326</v>
      </c>
      <c r="G31" s="66">
        <v>6517</v>
      </c>
      <c r="H31" s="66">
        <v>11207</v>
      </c>
      <c r="I31" s="66">
        <v>7877</v>
      </c>
      <c r="K31" s="422" t="s">
        <v>306</v>
      </c>
      <c r="L31" s="66">
        <v>219693</v>
      </c>
      <c r="M31" s="66">
        <v>183336</v>
      </c>
      <c r="N31" s="66">
        <v>78329</v>
      </c>
    </row>
    <row r="32" spans="1:14" x14ac:dyDescent="0.25">
      <c r="A32" s="423" t="s">
        <v>327</v>
      </c>
      <c r="B32" s="66">
        <v>2509</v>
      </c>
      <c r="C32" s="66">
        <v>6539</v>
      </c>
      <c r="D32" s="66">
        <v>11450</v>
      </c>
      <c r="F32" s="423" t="s">
        <v>327</v>
      </c>
      <c r="G32" s="66">
        <v>5666</v>
      </c>
      <c r="H32" s="66">
        <v>8995</v>
      </c>
      <c r="I32" s="66">
        <v>6806</v>
      </c>
      <c r="K32" s="423" t="s">
        <v>307</v>
      </c>
      <c r="L32" s="66">
        <v>121380</v>
      </c>
      <c r="M32" s="66">
        <v>108225</v>
      </c>
      <c r="N32" s="66">
        <v>49286</v>
      </c>
    </row>
    <row r="33" spans="1:14" x14ac:dyDescent="0.25">
      <c r="A33" s="422" t="s">
        <v>328</v>
      </c>
      <c r="B33" s="66">
        <v>1634</v>
      </c>
      <c r="C33" s="66">
        <v>5440</v>
      </c>
      <c r="D33" s="66">
        <v>9478</v>
      </c>
      <c r="F33" s="422" t="s">
        <v>328</v>
      </c>
      <c r="G33" s="66">
        <v>5409</v>
      </c>
      <c r="H33" s="66">
        <v>7722</v>
      </c>
      <c r="I33" s="66">
        <v>5764</v>
      </c>
      <c r="K33" s="422" t="s">
        <v>308</v>
      </c>
      <c r="L33" s="66">
        <v>77106</v>
      </c>
      <c r="M33" s="66">
        <v>69152</v>
      </c>
      <c r="N33" s="66">
        <v>32178</v>
      </c>
    </row>
    <row r="34" spans="1:14" x14ac:dyDescent="0.25">
      <c r="A34" s="423" t="s">
        <v>329</v>
      </c>
      <c r="B34" s="66">
        <v>1270</v>
      </c>
      <c r="C34" s="66">
        <v>4130</v>
      </c>
      <c r="D34" s="66">
        <v>7075</v>
      </c>
      <c r="F34" s="423" t="s">
        <v>329</v>
      </c>
      <c r="G34" s="66">
        <v>4250</v>
      </c>
      <c r="H34" s="66">
        <v>5772</v>
      </c>
      <c r="I34" s="66">
        <v>4076</v>
      </c>
      <c r="K34" s="423" t="s">
        <v>309</v>
      </c>
      <c r="L34" s="66">
        <v>47694</v>
      </c>
      <c r="M34" s="66">
        <v>45062</v>
      </c>
      <c r="N34" s="66">
        <v>21906</v>
      </c>
    </row>
    <row r="35" spans="1:14" x14ac:dyDescent="0.25">
      <c r="A35" s="422" t="s">
        <v>330</v>
      </c>
      <c r="B35" s="66">
        <v>821</v>
      </c>
      <c r="C35" s="66">
        <v>3020</v>
      </c>
      <c r="D35" s="66">
        <v>5076</v>
      </c>
      <c r="F35" s="422" t="s">
        <v>330</v>
      </c>
      <c r="G35" s="66">
        <v>3099</v>
      </c>
      <c r="H35" s="66">
        <v>4144</v>
      </c>
      <c r="I35" s="66">
        <v>2704</v>
      </c>
      <c r="K35" s="422" t="s">
        <v>310</v>
      </c>
      <c r="L35" s="66">
        <v>33326</v>
      </c>
      <c r="M35" s="66">
        <v>32349</v>
      </c>
      <c r="N35" s="66">
        <v>16020</v>
      </c>
    </row>
    <row r="36" spans="1:14" x14ac:dyDescent="0.25">
      <c r="A36" s="423" t="s">
        <v>331</v>
      </c>
      <c r="B36" s="66">
        <v>613</v>
      </c>
      <c r="C36" s="66">
        <v>2176</v>
      </c>
      <c r="D36" s="66">
        <v>3667</v>
      </c>
      <c r="F36" s="423" t="s">
        <v>331</v>
      </c>
      <c r="G36" s="66">
        <v>2314</v>
      </c>
      <c r="H36" s="66">
        <v>3015</v>
      </c>
      <c r="I36" s="66">
        <v>1847</v>
      </c>
      <c r="K36" s="423" t="s">
        <v>311</v>
      </c>
      <c r="L36" s="66">
        <v>23918</v>
      </c>
      <c r="M36" s="66">
        <v>23546</v>
      </c>
      <c r="N36" s="66">
        <v>11715</v>
      </c>
    </row>
    <row r="37" spans="1:14" x14ac:dyDescent="0.25">
      <c r="A37" s="422" t="s">
        <v>332</v>
      </c>
      <c r="B37" s="66">
        <v>477</v>
      </c>
      <c r="C37" s="66">
        <v>1636</v>
      </c>
      <c r="D37" s="66">
        <v>2602</v>
      </c>
      <c r="F37" s="422" t="s">
        <v>332</v>
      </c>
      <c r="G37" s="66">
        <v>1684</v>
      </c>
      <c r="H37" s="66">
        <v>2122</v>
      </c>
      <c r="I37" s="66">
        <v>1136</v>
      </c>
      <c r="K37" s="422" t="s">
        <v>312</v>
      </c>
      <c r="L37" s="66">
        <v>16844</v>
      </c>
      <c r="M37" s="66">
        <v>16880</v>
      </c>
      <c r="N37" s="66">
        <v>8536</v>
      </c>
    </row>
    <row r="38" spans="1:14" x14ac:dyDescent="0.25">
      <c r="A38" s="423" t="s">
        <v>344</v>
      </c>
      <c r="B38" s="66">
        <v>565</v>
      </c>
      <c r="C38" s="66">
        <v>2121</v>
      </c>
      <c r="D38" s="66">
        <v>3326</v>
      </c>
      <c r="F38" s="423" t="s">
        <v>333</v>
      </c>
      <c r="G38" s="66">
        <v>1319</v>
      </c>
      <c r="H38" s="66">
        <v>1650</v>
      </c>
      <c r="I38" s="66">
        <v>893</v>
      </c>
      <c r="K38" s="423" t="s">
        <v>313</v>
      </c>
      <c r="L38" s="66">
        <v>12480</v>
      </c>
      <c r="M38" s="66">
        <v>12685</v>
      </c>
      <c r="N38" s="66">
        <v>6416</v>
      </c>
    </row>
    <row r="39" spans="1:14" x14ac:dyDescent="0.25">
      <c r="A39" s="422" t="s">
        <v>345</v>
      </c>
      <c r="B39" s="66">
        <v>308</v>
      </c>
      <c r="C39" s="66">
        <v>1088</v>
      </c>
      <c r="D39" s="66">
        <v>1804</v>
      </c>
      <c r="F39" s="422" t="s">
        <v>334</v>
      </c>
      <c r="G39" s="66">
        <v>974</v>
      </c>
      <c r="H39" s="66">
        <v>1238</v>
      </c>
      <c r="I39" s="66">
        <v>568</v>
      </c>
      <c r="K39" s="422" t="s">
        <v>314</v>
      </c>
      <c r="L39" s="66">
        <v>16439</v>
      </c>
      <c r="M39" s="66">
        <v>17529</v>
      </c>
      <c r="N39" s="66">
        <v>9129</v>
      </c>
    </row>
    <row r="40" spans="1:14" x14ac:dyDescent="0.25">
      <c r="A40" s="423" t="s">
        <v>346</v>
      </c>
      <c r="B40" s="66">
        <v>150</v>
      </c>
      <c r="C40" s="66">
        <v>590</v>
      </c>
      <c r="D40" s="66">
        <v>983</v>
      </c>
      <c r="F40" s="423" t="s">
        <v>335</v>
      </c>
      <c r="G40" s="66">
        <v>718</v>
      </c>
      <c r="H40" s="66">
        <v>839</v>
      </c>
      <c r="I40" s="66">
        <v>394</v>
      </c>
      <c r="K40" s="423" t="s">
        <v>315</v>
      </c>
      <c r="L40" s="66">
        <v>10344</v>
      </c>
      <c r="M40" s="66">
        <v>11455</v>
      </c>
      <c r="N40" s="66">
        <v>5809</v>
      </c>
    </row>
    <row r="41" spans="1:14" x14ac:dyDescent="0.25">
      <c r="A41" s="422" t="s">
        <v>347</v>
      </c>
      <c r="B41" s="66">
        <v>281</v>
      </c>
      <c r="C41" s="66">
        <v>1037</v>
      </c>
      <c r="D41" s="66">
        <v>1659</v>
      </c>
      <c r="F41" s="422" t="s">
        <v>336</v>
      </c>
      <c r="G41" s="66">
        <v>507</v>
      </c>
      <c r="H41" s="66">
        <v>617</v>
      </c>
      <c r="I41" s="66">
        <v>281</v>
      </c>
      <c r="K41" s="422" t="s">
        <v>316</v>
      </c>
      <c r="L41" s="66">
        <v>6640</v>
      </c>
      <c r="M41" s="66">
        <v>7568</v>
      </c>
      <c r="N41" s="66">
        <v>3906</v>
      </c>
    </row>
    <row r="42" spans="1:14" x14ac:dyDescent="0.25">
      <c r="A42" s="423" t="s">
        <v>348</v>
      </c>
      <c r="B42" s="66">
        <v>3</v>
      </c>
      <c r="C42" s="66">
        <v>12</v>
      </c>
      <c r="D42" s="66">
        <v>22</v>
      </c>
      <c r="F42" s="423" t="s">
        <v>337</v>
      </c>
      <c r="G42" s="66">
        <v>392</v>
      </c>
      <c r="H42" s="66">
        <v>494</v>
      </c>
      <c r="I42" s="66">
        <v>208</v>
      </c>
      <c r="K42" s="423" t="s">
        <v>317</v>
      </c>
      <c r="L42" s="66">
        <v>20087</v>
      </c>
      <c r="M42" s="66">
        <v>23457</v>
      </c>
      <c r="N42" s="66">
        <v>12741</v>
      </c>
    </row>
    <row r="43" spans="1:14" x14ac:dyDescent="0.25">
      <c r="F43" s="420" t="s">
        <v>338</v>
      </c>
      <c r="G43" s="66">
        <v>1155</v>
      </c>
      <c r="H43" s="66">
        <v>1582</v>
      </c>
      <c r="I43" s="66">
        <v>762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2B317-BE37-44BA-82D3-CF1FE3B4ED44}">
  <sheetPr codeName="Sheet37"/>
  <dimension ref="A1:AP58"/>
  <sheetViews>
    <sheetView zoomScale="70" zoomScaleNormal="70" workbookViewId="0">
      <selection activeCell="F71" sqref="F71"/>
    </sheetView>
  </sheetViews>
  <sheetFormatPr defaultRowHeight="15" x14ac:dyDescent="0.25"/>
  <cols>
    <col min="1" max="1" width="15" customWidth="1"/>
    <col min="2" max="2" width="20.28515625" customWidth="1"/>
    <col min="3" max="3" width="24.28515625" bestFit="1" customWidth="1"/>
    <col min="4" max="4" width="21.85546875" bestFit="1" customWidth="1"/>
    <col min="5" max="5" width="20.85546875" bestFit="1" customWidth="1"/>
    <col min="6" max="6" width="21.85546875" bestFit="1" customWidth="1"/>
    <col min="7" max="7" width="32.85546875" bestFit="1" customWidth="1"/>
    <col min="8" max="8" width="30.42578125" bestFit="1" customWidth="1"/>
    <col min="9" max="9" width="29.42578125" bestFit="1" customWidth="1"/>
    <col min="10" max="10" width="30.42578125" bestFit="1" customWidth="1"/>
    <col min="11" max="11" width="42.42578125" bestFit="1" customWidth="1"/>
    <col min="12" max="12" width="40" bestFit="1" customWidth="1"/>
    <col min="13" max="13" width="39.140625" bestFit="1" customWidth="1"/>
    <col min="14" max="14" width="40" bestFit="1" customWidth="1"/>
    <col min="15" max="15" width="33.7109375" bestFit="1" customWidth="1"/>
    <col min="16" max="16" width="31.28515625" bestFit="1" customWidth="1"/>
    <col min="17" max="17" width="30.42578125" bestFit="1" customWidth="1"/>
    <col min="18" max="18" width="31.28515625" bestFit="1" customWidth="1"/>
  </cols>
  <sheetData>
    <row r="1" spans="2:42" x14ac:dyDescent="0.25">
      <c r="C1" t="str">
        <f t="shared" ref="C1:R1" si="0">C4&amp;"_"&amp;C5</f>
        <v>MICL Total_W VYRs</v>
      </c>
      <c r="D1" t="str">
        <f t="shared" si="0"/>
        <v>MICL Total_NWP</v>
      </c>
      <c r="E1" t="str">
        <f t="shared" si="0"/>
        <v>MICL Total_NLR</v>
      </c>
      <c r="F1" t="str">
        <f t="shared" si="0"/>
        <v>MICL Total_GWP</v>
      </c>
      <c r="G1" t="str">
        <f t="shared" si="0"/>
        <v>PC Annual Direct_W VYRs</v>
      </c>
      <c r="H1" t="str">
        <f t="shared" si="0"/>
        <v>PC Annual Direct_NWP</v>
      </c>
      <c r="I1" t="str">
        <f t="shared" si="0"/>
        <v>PC Annual Direct_NLR</v>
      </c>
      <c r="J1" t="str">
        <f t="shared" si="0"/>
        <v>PC Annual Direct_GWP</v>
      </c>
      <c r="K1" t="str">
        <f t="shared" si="0"/>
        <v>PC Annual Broker_W VYRs</v>
      </c>
      <c r="L1" t="str">
        <f t="shared" si="0"/>
        <v>PC Annual Broker_NWP</v>
      </c>
      <c r="M1" t="str">
        <f t="shared" si="0"/>
        <v>PC Annual Broker_NLR</v>
      </c>
      <c r="N1" t="str">
        <f t="shared" si="0"/>
        <v>PC Annual Broker_GWP</v>
      </c>
      <c r="O1" t="str">
        <f t="shared" si="0"/>
        <v>Short-Term_W VYRs</v>
      </c>
      <c r="P1" t="str">
        <f t="shared" si="0"/>
        <v>Short-Term_NWP</v>
      </c>
      <c r="Q1" t="str">
        <f t="shared" si="0"/>
        <v>Short-Term_NLR</v>
      </c>
      <c r="R1" t="str">
        <f t="shared" si="0"/>
        <v>Short-Term_GWP</v>
      </c>
    </row>
    <row r="2" spans="2:42" x14ac:dyDescent="0.25">
      <c r="B2" t="s">
        <v>183</v>
      </c>
      <c r="G2" t="s">
        <v>184</v>
      </c>
      <c r="H2" t="s">
        <v>185</v>
      </c>
      <c r="I2" t="s">
        <v>186</v>
      </c>
      <c r="J2" t="s">
        <v>185</v>
      </c>
      <c r="K2" t="s">
        <v>184</v>
      </c>
      <c r="L2" t="s">
        <v>185</v>
      </c>
      <c r="M2" t="s">
        <v>186</v>
      </c>
      <c r="N2" t="s">
        <v>185</v>
      </c>
      <c r="O2" t="s">
        <v>187</v>
      </c>
      <c r="P2" t="s">
        <v>188</v>
      </c>
      <c r="Q2" t="s">
        <v>186</v>
      </c>
      <c r="R2" t="s">
        <v>188</v>
      </c>
    </row>
    <row r="3" spans="2:42" x14ac:dyDescent="0.25">
      <c r="C3" s="89" t="s">
        <v>189</v>
      </c>
      <c r="D3" s="89" t="s">
        <v>189</v>
      </c>
      <c r="E3" s="89" t="s">
        <v>189</v>
      </c>
      <c r="F3" s="89" t="s">
        <v>189</v>
      </c>
      <c r="G3" s="89" t="s">
        <v>189</v>
      </c>
      <c r="H3" s="89" t="s">
        <v>189</v>
      </c>
      <c r="I3" s="89" t="s">
        <v>189</v>
      </c>
      <c r="J3" s="89" t="s">
        <v>189</v>
      </c>
      <c r="K3" s="89" t="s">
        <v>189</v>
      </c>
      <c r="L3" s="89" t="s">
        <v>189</v>
      </c>
      <c r="M3" s="89" t="s">
        <v>189</v>
      </c>
      <c r="N3" s="89" t="s">
        <v>189</v>
      </c>
      <c r="O3" s="89" t="s">
        <v>189</v>
      </c>
      <c r="P3" s="89" t="s">
        <v>189</v>
      </c>
      <c r="Q3" s="89" t="s">
        <v>189</v>
      </c>
      <c r="R3" s="89" t="s">
        <v>189</v>
      </c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</row>
    <row r="4" spans="2:42" s="129" customFormat="1" x14ac:dyDescent="0.25">
      <c r="C4" s="145" t="s">
        <v>53</v>
      </c>
      <c r="D4" s="145" t="s">
        <v>53</v>
      </c>
      <c r="E4" s="145" t="s">
        <v>53</v>
      </c>
      <c r="F4" s="146" t="s">
        <v>53</v>
      </c>
      <c r="G4" s="130" t="s">
        <v>8</v>
      </c>
      <c r="H4" s="130" t="s">
        <v>8</v>
      </c>
      <c r="I4" s="130" t="s">
        <v>8</v>
      </c>
      <c r="J4" s="130" t="s">
        <v>8</v>
      </c>
      <c r="K4" s="147" t="s">
        <v>10</v>
      </c>
      <c r="L4" s="147" t="s">
        <v>10</v>
      </c>
      <c r="M4" s="147" t="s">
        <v>10</v>
      </c>
      <c r="N4" s="147" t="s">
        <v>10</v>
      </c>
      <c r="O4" s="148" t="s">
        <v>69</v>
      </c>
      <c r="P4" s="148" t="s">
        <v>69</v>
      </c>
      <c r="Q4" s="148" t="s">
        <v>69</v>
      </c>
      <c r="R4" s="149" t="s">
        <v>69</v>
      </c>
      <c r="S4" s="131"/>
      <c r="T4" s="131"/>
      <c r="U4" s="131"/>
      <c r="V4" s="132"/>
      <c r="W4" s="131"/>
      <c r="X4" s="131"/>
      <c r="Y4" s="131"/>
      <c r="Z4" s="132"/>
      <c r="AA4" s="133"/>
      <c r="AB4" s="133"/>
      <c r="AC4" s="133"/>
      <c r="AD4" s="133"/>
      <c r="AE4" s="134"/>
      <c r="AF4" s="134"/>
      <c r="AG4" s="134"/>
      <c r="AH4" s="135"/>
      <c r="AI4" s="134"/>
      <c r="AJ4" s="134"/>
      <c r="AK4" s="134"/>
      <c r="AL4" s="135"/>
      <c r="AM4" s="136"/>
      <c r="AN4" s="136"/>
      <c r="AO4" s="136"/>
      <c r="AP4" s="137"/>
    </row>
    <row r="5" spans="2:42" s="129" customFormat="1" ht="37.5" customHeight="1" x14ac:dyDescent="0.25">
      <c r="B5" s="138" t="s">
        <v>190</v>
      </c>
      <c r="C5" s="138" t="s">
        <v>191</v>
      </c>
      <c r="D5" s="138" t="s">
        <v>105</v>
      </c>
      <c r="E5" s="138" t="s">
        <v>192</v>
      </c>
      <c r="F5" s="138" t="s">
        <v>193</v>
      </c>
      <c r="G5" s="138" t="s">
        <v>191</v>
      </c>
      <c r="H5" s="138" t="s">
        <v>105</v>
      </c>
      <c r="I5" s="138" t="s">
        <v>192</v>
      </c>
      <c r="J5" s="138" t="s">
        <v>193</v>
      </c>
      <c r="K5" s="138" t="s">
        <v>191</v>
      </c>
      <c r="L5" s="138" t="s">
        <v>105</v>
      </c>
      <c r="M5" s="138" t="s">
        <v>192</v>
      </c>
      <c r="N5" s="138" t="s">
        <v>193</v>
      </c>
      <c r="O5" s="138" t="s">
        <v>191</v>
      </c>
      <c r="P5" s="138" t="s">
        <v>105</v>
      </c>
      <c r="Q5" s="138" t="s">
        <v>192</v>
      </c>
      <c r="R5" s="138" t="s">
        <v>193</v>
      </c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2:42" ht="15" customHeight="1" x14ac:dyDescent="0.25">
      <c r="B6" s="139">
        <f t="shared" ref="B6:B17" si="1">B7-7</f>
        <v>45800</v>
      </c>
      <c r="C6" s="140">
        <f t="shared" ref="C6:C18" si="2">SUM(G6,K6,O6)</f>
        <v>0</v>
      </c>
      <c r="D6" s="141">
        <f t="shared" ref="D6:D18" si="3">SUM(H6,L6,P6)</f>
        <v>0</v>
      </c>
      <c r="E6" s="45">
        <f t="shared" ref="E6:E18" si="4">SUM(I6,M6,Q6)</f>
        <v>0</v>
      </c>
      <c r="F6" s="140">
        <f t="shared" ref="F6:F18" si="5">SUM(J6,N6,R6)</f>
        <v>0</v>
      </c>
      <c r="G6" s="140" t="s">
        <v>484</v>
      </c>
      <c r="H6" s="141" t="s">
        <v>484</v>
      </c>
      <c r="I6" s="45" t="s">
        <v>484</v>
      </c>
      <c r="J6" s="140" t="s">
        <v>484</v>
      </c>
      <c r="K6" s="140" t="s">
        <v>484</v>
      </c>
      <c r="L6" s="141" t="s">
        <v>484</v>
      </c>
      <c r="M6" s="45" t="s">
        <v>484</v>
      </c>
      <c r="N6" s="140" t="s">
        <v>484</v>
      </c>
      <c r="O6" s="140" t="s">
        <v>484</v>
      </c>
      <c r="P6" s="141" t="s">
        <v>484</v>
      </c>
      <c r="Q6" s="45" t="s">
        <v>484</v>
      </c>
      <c r="R6" s="144" t="s">
        <v>484</v>
      </c>
      <c r="S6" s="140"/>
      <c r="T6" s="141"/>
      <c r="U6" s="45"/>
      <c r="V6" s="89"/>
      <c r="W6" s="140"/>
      <c r="X6" s="141"/>
      <c r="Y6" s="45"/>
      <c r="Z6" s="89"/>
      <c r="AA6" s="140"/>
      <c r="AB6" s="141"/>
      <c r="AC6" s="45"/>
      <c r="AD6" s="89"/>
      <c r="AE6" s="140"/>
      <c r="AF6" s="141"/>
      <c r="AG6" s="45"/>
      <c r="AH6" s="89"/>
      <c r="AI6" s="140"/>
      <c r="AJ6" s="141"/>
      <c r="AK6" s="45"/>
      <c r="AL6" s="89"/>
      <c r="AM6" s="140"/>
      <c r="AN6" s="141"/>
      <c r="AO6" s="45"/>
      <c r="AP6" s="89"/>
    </row>
    <row r="7" spans="2:42" ht="15" customHeight="1" x14ac:dyDescent="0.25">
      <c r="B7" s="139">
        <f t="shared" si="1"/>
        <v>45807</v>
      </c>
      <c r="C7" s="140">
        <f t="shared" si="2"/>
        <v>0</v>
      </c>
      <c r="D7" s="141">
        <f t="shared" si="3"/>
        <v>0</v>
      </c>
      <c r="E7" s="45">
        <f t="shared" si="4"/>
        <v>0</v>
      </c>
      <c r="F7" s="140">
        <f t="shared" si="5"/>
        <v>0</v>
      </c>
      <c r="G7" s="140" t="s">
        <v>484</v>
      </c>
      <c r="H7" s="141" t="s">
        <v>484</v>
      </c>
      <c r="I7" s="45" t="s">
        <v>484</v>
      </c>
      <c r="J7" s="140" t="s">
        <v>484</v>
      </c>
      <c r="K7" s="140" t="s">
        <v>484</v>
      </c>
      <c r="L7" s="141" t="s">
        <v>484</v>
      </c>
      <c r="M7" s="45" t="s">
        <v>484</v>
      </c>
      <c r="N7" s="140" t="s">
        <v>484</v>
      </c>
      <c r="O7" s="140" t="s">
        <v>484</v>
      </c>
      <c r="P7" s="141" t="s">
        <v>484</v>
      </c>
      <c r="Q7" s="45" t="s">
        <v>484</v>
      </c>
      <c r="R7" s="144" t="s">
        <v>484</v>
      </c>
      <c r="S7" s="140"/>
      <c r="T7" s="141"/>
      <c r="U7" s="45"/>
      <c r="V7" s="89"/>
      <c r="W7" s="140"/>
      <c r="X7" s="141"/>
      <c r="Y7" s="45"/>
      <c r="Z7" s="89"/>
      <c r="AA7" s="140"/>
      <c r="AB7" s="141"/>
      <c r="AC7" s="45"/>
      <c r="AD7" s="89"/>
      <c r="AE7" s="140"/>
      <c r="AF7" s="141"/>
      <c r="AG7" s="45"/>
      <c r="AH7" s="89"/>
      <c r="AI7" s="140"/>
      <c r="AJ7" s="141"/>
      <c r="AK7" s="45"/>
      <c r="AL7" s="89"/>
      <c r="AM7" s="140"/>
      <c r="AN7" s="141"/>
      <c r="AO7" s="45"/>
      <c r="AP7" s="89"/>
    </row>
    <row r="8" spans="2:42" ht="15" customHeight="1" x14ac:dyDescent="0.25">
      <c r="B8" s="139">
        <f t="shared" si="1"/>
        <v>45814</v>
      </c>
      <c r="C8" s="140">
        <f t="shared" si="2"/>
        <v>0</v>
      </c>
      <c r="D8" s="141">
        <f t="shared" si="3"/>
        <v>0</v>
      </c>
      <c r="E8" s="45">
        <f t="shared" si="4"/>
        <v>0</v>
      </c>
      <c r="F8" s="140">
        <f t="shared" si="5"/>
        <v>0</v>
      </c>
      <c r="G8" s="140" t="s">
        <v>484</v>
      </c>
      <c r="H8" s="141" t="s">
        <v>484</v>
      </c>
      <c r="I8" s="45" t="s">
        <v>484</v>
      </c>
      <c r="J8" s="140" t="s">
        <v>484</v>
      </c>
      <c r="K8" s="140" t="s">
        <v>484</v>
      </c>
      <c r="L8" s="141" t="s">
        <v>484</v>
      </c>
      <c r="M8" s="45" t="s">
        <v>484</v>
      </c>
      <c r="N8" s="140" t="s">
        <v>484</v>
      </c>
      <c r="O8" s="140" t="s">
        <v>484</v>
      </c>
      <c r="P8" s="141" t="s">
        <v>484</v>
      </c>
      <c r="Q8" s="45" t="s">
        <v>484</v>
      </c>
      <c r="R8" s="144" t="s">
        <v>484</v>
      </c>
      <c r="S8" s="140"/>
      <c r="T8" s="141"/>
      <c r="U8" s="45"/>
      <c r="V8" s="89"/>
      <c r="W8" s="140"/>
      <c r="X8" s="141"/>
      <c r="Y8" s="45"/>
      <c r="Z8" s="89"/>
      <c r="AA8" s="140"/>
      <c r="AB8" s="141"/>
      <c r="AC8" s="45"/>
      <c r="AD8" s="89"/>
      <c r="AE8" s="140"/>
      <c r="AF8" s="141"/>
      <c r="AG8" s="45"/>
      <c r="AH8" s="89"/>
      <c r="AI8" s="140"/>
      <c r="AJ8" s="141"/>
      <c r="AK8" s="45"/>
      <c r="AL8" s="89"/>
      <c r="AM8" s="140"/>
      <c r="AN8" s="141"/>
      <c r="AO8" s="45"/>
      <c r="AP8" s="89"/>
    </row>
    <row r="9" spans="2:42" ht="15" customHeight="1" x14ac:dyDescent="0.25">
      <c r="B9" s="139">
        <f t="shared" si="1"/>
        <v>45821</v>
      </c>
      <c r="C9" s="140">
        <f t="shared" si="2"/>
        <v>0</v>
      </c>
      <c r="D9" s="141">
        <f t="shared" si="3"/>
        <v>0</v>
      </c>
      <c r="E9" s="45">
        <f t="shared" si="4"/>
        <v>0</v>
      </c>
      <c r="F9" s="140">
        <f t="shared" si="5"/>
        <v>0</v>
      </c>
      <c r="G9" s="140" t="s">
        <v>484</v>
      </c>
      <c r="H9" s="141" t="s">
        <v>484</v>
      </c>
      <c r="I9" s="45" t="s">
        <v>484</v>
      </c>
      <c r="J9" s="140" t="s">
        <v>484</v>
      </c>
      <c r="K9" s="140" t="s">
        <v>484</v>
      </c>
      <c r="L9" s="141" t="s">
        <v>484</v>
      </c>
      <c r="M9" s="45" t="s">
        <v>484</v>
      </c>
      <c r="N9" s="140" t="s">
        <v>484</v>
      </c>
      <c r="O9" s="140" t="s">
        <v>484</v>
      </c>
      <c r="P9" s="141" t="s">
        <v>484</v>
      </c>
      <c r="Q9" s="45" t="s">
        <v>484</v>
      </c>
      <c r="R9" s="144" t="s">
        <v>484</v>
      </c>
      <c r="S9" s="140"/>
      <c r="T9" s="141"/>
      <c r="U9" s="45"/>
      <c r="V9" s="89"/>
      <c r="W9" s="140"/>
      <c r="X9" s="141"/>
      <c r="Y9" s="45"/>
      <c r="Z9" s="89"/>
      <c r="AA9" s="140"/>
      <c r="AB9" s="141"/>
      <c r="AC9" s="45"/>
      <c r="AD9" s="89"/>
      <c r="AE9" s="140"/>
      <c r="AF9" s="141"/>
      <c r="AG9" s="45"/>
      <c r="AH9" s="89"/>
      <c r="AI9" s="140"/>
      <c r="AJ9" s="141"/>
      <c r="AK9" s="45"/>
      <c r="AL9" s="89"/>
      <c r="AM9" s="140"/>
      <c r="AN9" s="141"/>
      <c r="AO9" s="45"/>
      <c r="AP9" s="89"/>
    </row>
    <row r="10" spans="2:42" ht="15" customHeight="1" x14ac:dyDescent="0.25">
      <c r="B10" s="139">
        <f t="shared" si="1"/>
        <v>45828</v>
      </c>
      <c r="C10" s="140">
        <f t="shared" si="2"/>
        <v>0</v>
      </c>
      <c r="D10" s="141">
        <f t="shared" si="3"/>
        <v>0</v>
      </c>
      <c r="E10" s="45">
        <f t="shared" si="4"/>
        <v>0</v>
      </c>
      <c r="F10" s="140">
        <f t="shared" si="5"/>
        <v>0</v>
      </c>
      <c r="G10" s="140" t="s">
        <v>484</v>
      </c>
      <c r="H10" s="141" t="s">
        <v>484</v>
      </c>
      <c r="I10" s="45" t="s">
        <v>484</v>
      </c>
      <c r="J10" s="140" t="s">
        <v>484</v>
      </c>
      <c r="K10" s="140" t="s">
        <v>484</v>
      </c>
      <c r="L10" s="141" t="s">
        <v>484</v>
      </c>
      <c r="M10" s="45" t="s">
        <v>484</v>
      </c>
      <c r="N10" s="140" t="s">
        <v>484</v>
      </c>
      <c r="O10" s="140" t="s">
        <v>484</v>
      </c>
      <c r="P10" s="141" t="s">
        <v>484</v>
      </c>
      <c r="Q10" s="45" t="s">
        <v>484</v>
      </c>
      <c r="R10" s="144" t="s">
        <v>484</v>
      </c>
      <c r="S10" s="140"/>
      <c r="T10" s="141"/>
      <c r="U10" s="45"/>
      <c r="V10" s="89"/>
      <c r="W10" s="140"/>
      <c r="X10" s="141"/>
      <c r="Y10" s="45"/>
      <c r="Z10" s="89"/>
      <c r="AA10" s="140"/>
      <c r="AB10" s="141"/>
      <c r="AC10" s="45"/>
      <c r="AD10" s="89"/>
      <c r="AE10" s="140"/>
      <c r="AF10" s="141"/>
      <c r="AG10" s="45"/>
      <c r="AH10" s="89"/>
      <c r="AI10" s="140"/>
      <c r="AJ10" s="141"/>
      <c r="AK10" s="45"/>
      <c r="AL10" s="89"/>
      <c r="AM10" s="140"/>
      <c r="AN10" s="141"/>
      <c r="AO10" s="45"/>
      <c r="AP10" s="89"/>
    </row>
    <row r="11" spans="2:42" ht="15" customHeight="1" x14ac:dyDescent="0.25">
      <c r="B11" s="139">
        <f t="shared" si="1"/>
        <v>45835</v>
      </c>
      <c r="C11" s="140">
        <f t="shared" si="2"/>
        <v>0</v>
      </c>
      <c r="D11" s="141">
        <f t="shared" si="3"/>
        <v>0</v>
      </c>
      <c r="E11" s="45">
        <f t="shared" si="4"/>
        <v>0</v>
      </c>
      <c r="F11" s="140">
        <f t="shared" si="5"/>
        <v>0</v>
      </c>
      <c r="G11" s="140" t="s">
        <v>484</v>
      </c>
      <c r="H11" s="141" t="s">
        <v>484</v>
      </c>
      <c r="I11" s="45" t="s">
        <v>484</v>
      </c>
      <c r="J11" s="140" t="s">
        <v>484</v>
      </c>
      <c r="K11" s="140" t="s">
        <v>484</v>
      </c>
      <c r="L11" s="141" t="s">
        <v>484</v>
      </c>
      <c r="M11" s="45" t="s">
        <v>484</v>
      </c>
      <c r="N11" s="140" t="s">
        <v>484</v>
      </c>
      <c r="O11" s="140" t="s">
        <v>484</v>
      </c>
      <c r="P11" s="141" t="s">
        <v>484</v>
      </c>
      <c r="Q11" s="45" t="s">
        <v>484</v>
      </c>
      <c r="R11" s="144" t="s">
        <v>484</v>
      </c>
      <c r="S11" s="140"/>
      <c r="T11" s="141"/>
      <c r="U11" s="45"/>
      <c r="V11" s="89"/>
      <c r="W11" s="140"/>
      <c r="X11" s="141"/>
      <c r="Y11" s="45"/>
      <c r="Z11" s="89"/>
      <c r="AA11" s="140"/>
      <c r="AB11" s="141"/>
      <c r="AC11" s="45"/>
      <c r="AD11" s="89"/>
      <c r="AE11" s="140"/>
      <c r="AF11" s="141"/>
      <c r="AG11" s="45"/>
      <c r="AH11" s="89"/>
      <c r="AI11" s="140"/>
      <c r="AJ11" s="141"/>
      <c r="AK11" s="45"/>
      <c r="AL11" s="89"/>
      <c r="AM11" s="140"/>
      <c r="AN11" s="141"/>
      <c r="AO11" s="45"/>
      <c r="AP11" s="89"/>
    </row>
    <row r="12" spans="2:42" ht="15" customHeight="1" x14ac:dyDescent="0.25">
      <c r="B12" s="139">
        <f t="shared" si="1"/>
        <v>45842</v>
      </c>
      <c r="C12" s="140">
        <f t="shared" si="2"/>
        <v>0</v>
      </c>
      <c r="D12" s="141">
        <f t="shared" si="3"/>
        <v>0</v>
      </c>
      <c r="E12" s="45">
        <f t="shared" si="4"/>
        <v>0</v>
      </c>
      <c r="F12" s="140">
        <f t="shared" si="5"/>
        <v>0</v>
      </c>
      <c r="G12" s="140" t="s">
        <v>484</v>
      </c>
      <c r="H12" s="141" t="s">
        <v>484</v>
      </c>
      <c r="I12" s="45" t="s">
        <v>484</v>
      </c>
      <c r="J12" s="140" t="s">
        <v>484</v>
      </c>
      <c r="K12" s="140" t="s">
        <v>484</v>
      </c>
      <c r="L12" s="141" t="s">
        <v>484</v>
      </c>
      <c r="M12" s="45" t="s">
        <v>484</v>
      </c>
      <c r="N12" s="140" t="s">
        <v>484</v>
      </c>
      <c r="O12" s="140" t="s">
        <v>484</v>
      </c>
      <c r="P12" s="141" t="s">
        <v>484</v>
      </c>
      <c r="Q12" s="45" t="s">
        <v>484</v>
      </c>
      <c r="R12" s="144" t="s">
        <v>484</v>
      </c>
      <c r="S12" s="140"/>
      <c r="T12" s="141"/>
      <c r="U12" s="45"/>
      <c r="V12" s="89"/>
      <c r="W12" s="140"/>
      <c r="X12" s="141"/>
      <c r="Y12" s="45"/>
      <c r="Z12" s="89"/>
      <c r="AA12" s="140"/>
      <c r="AB12" s="141"/>
      <c r="AC12" s="45"/>
      <c r="AD12" s="89"/>
      <c r="AE12" s="140"/>
      <c r="AF12" s="141"/>
      <c r="AG12" s="45"/>
      <c r="AH12" s="89"/>
      <c r="AI12" s="140"/>
      <c r="AJ12" s="141"/>
      <c r="AK12" s="45"/>
      <c r="AL12" s="89"/>
      <c r="AM12" s="140"/>
      <c r="AN12" s="141"/>
      <c r="AO12" s="45"/>
      <c r="AP12" s="89"/>
    </row>
    <row r="13" spans="2:42" ht="15" customHeight="1" x14ac:dyDescent="0.25">
      <c r="B13" s="139">
        <f t="shared" si="1"/>
        <v>45849</v>
      </c>
      <c r="C13" s="140">
        <f t="shared" si="2"/>
        <v>0</v>
      </c>
      <c r="D13" s="141">
        <f t="shared" si="3"/>
        <v>0</v>
      </c>
      <c r="E13" s="45">
        <f t="shared" si="4"/>
        <v>0</v>
      </c>
      <c r="F13" s="140">
        <f t="shared" si="5"/>
        <v>0</v>
      </c>
      <c r="G13" s="140" t="s">
        <v>484</v>
      </c>
      <c r="H13" s="141" t="s">
        <v>484</v>
      </c>
      <c r="I13" s="45" t="s">
        <v>484</v>
      </c>
      <c r="J13" s="140" t="s">
        <v>484</v>
      </c>
      <c r="K13" s="140" t="s">
        <v>484</v>
      </c>
      <c r="L13" s="141" t="s">
        <v>484</v>
      </c>
      <c r="M13" s="45" t="s">
        <v>484</v>
      </c>
      <c r="N13" s="140" t="s">
        <v>484</v>
      </c>
      <c r="O13" s="140" t="s">
        <v>484</v>
      </c>
      <c r="P13" s="141" t="s">
        <v>484</v>
      </c>
      <c r="Q13" s="45" t="s">
        <v>484</v>
      </c>
      <c r="R13" s="144" t="s">
        <v>484</v>
      </c>
      <c r="S13" s="140"/>
      <c r="T13" s="141"/>
      <c r="U13" s="45"/>
      <c r="V13" s="89"/>
      <c r="W13" s="140"/>
      <c r="X13" s="141"/>
      <c r="Y13" s="45"/>
      <c r="Z13" s="89"/>
      <c r="AA13" s="140"/>
      <c r="AB13" s="141"/>
      <c r="AC13" s="45"/>
      <c r="AD13" s="89"/>
      <c r="AE13" s="140"/>
      <c r="AF13" s="141"/>
      <c r="AG13" s="45"/>
      <c r="AH13" s="89"/>
      <c r="AI13" s="140"/>
      <c r="AJ13" s="141"/>
      <c r="AK13" s="45"/>
      <c r="AL13" s="89"/>
      <c r="AM13" s="140"/>
      <c r="AN13" s="141"/>
      <c r="AO13" s="45"/>
      <c r="AP13" s="89"/>
    </row>
    <row r="14" spans="2:42" ht="15" customHeight="1" x14ac:dyDescent="0.25">
      <c r="B14" s="139">
        <f t="shared" si="1"/>
        <v>45856</v>
      </c>
      <c r="C14" s="140">
        <f t="shared" si="2"/>
        <v>0</v>
      </c>
      <c r="D14" s="141">
        <f t="shared" si="3"/>
        <v>0</v>
      </c>
      <c r="E14" s="45">
        <f t="shared" si="4"/>
        <v>0</v>
      </c>
      <c r="F14" s="140">
        <f t="shared" si="5"/>
        <v>0</v>
      </c>
      <c r="G14" s="140" t="s">
        <v>484</v>
      </c>
      <c r="H14" s="141" t="s">
        <v>484</v>
      </c>
      <c r="I14" s="45" t="s">
        <v>484</v>
      </c>
      <c r="J14" s="140" t="s">
        <v>484</v>
      </c>
      <c r="K14" s="140" t="s">
        <v>484</v>
      </c>
      <c r="L14" s="141" t="s">
        <v>484</v>
      </c>
      <c r="M14" s="45" t="s">
        <v>484</v>
      </c>
      <c r="N14" s="140" t="s">
        <v>484</v>
      </c>
      <c r="O14" s="140" t="s">
        <v>484</v>
      </c>
      <c r="P14" s="141" t="s">
        <v>484</v>
      </c>
      <c r="Q14" s="45" t="s">
        <v>484</v>
      </c>
      <c r="R14" s="144" t="s">
        <v>484</v>
      </c>
      <c r="S14" s="140"/>
      <c r="T14" s="141"/>
      <c r="U14" s="45"/>
      <c r="V14" s="89"/>
      <c r="W14" s="140"/>
      <c r="X14" s="141"/>
      <c r="Y14" s="45"/>
      <c r="Z14" s="89"/>
      <c r="AA14" s="140"/>
      <c r="AB14" s="141"/>
      <c r="AC14" s="45"/>
      <c r="AD14" s="89"/>
      <c r="AE14" s="140"/>
      <c r="AF14" s="141"/>
      <c r="AG14" s="45"/>
      <c r="AH14" s="89"/>
      <c r="AI14" s="140"/>
      <c r="AJ14" s="141"/>
      <c r="AK14" s="45"/>
      <c r="AL14" s="89"/>
      <c r="AM14" s="140"/>
      <c r="AN14" s="141"/>
      <c r="AO14" s="45"/>
      <c r="AP14" s="89"/>
    </row>
    <row r="15" spans="2:42" ht="15" customHeight="1" x14ac:dyDescent="0.25">
      <c r="B15" s="139">
        <f t="shared" si="1"/>
        <v>45863</v>
      </c>
      <c r="C15" s="140">
        <f t="shared" si="2"/>
        <v>0</v>
      </c>
      <c r="D15" s="141">
        <f t="shared" si="3"/>
        <v>0</v>
      </c>
      <c r="E15" s="45">
        <f t="shared" si="4"/>
        <v>0</v>
      </c>
      <c r="F15" s="140">
        <f t="shared" si="5"/>
        <v>0</v>
      </c>
      <c r="G15" s="140" t="s">
        <v>484</v>
      </c>
      <c r="H15" s="141" t="s">
        <v>484</v>
      </c>
      <c r="I15" s="45" t="s">
        <v>484</v>
      </c>
      <c r="J15" s="140" t="s">
        <v>484</v>
      </c>
      <c r="K15" s="140" t="s">
        <v>484</v>
      </c>
      <c r="L15" s="141" t="s">
        <v>484</v>
      </c>
      <c r="M15" s="45" t="s">
        <v>484</v>
      </c>
      <c r="N15" s="140" t="s">
        <v>484</v>
      </c>
      <c r="O15" s="140" t="s">
        <v>484</v>
      </c>
      <c r="P15" s="141" t="s">
        <v>484</v>
      </c>
      <c r="Q15" s="45" t="s">
        <v>484</v>
      </c>
      <c r="R15" s="144" t="s">
        <v>484</v>
      </c>
      <c r="S15" s="140"/>
      <c r="T15" s="141"/>
      <c r="U15" s="45"/>
      <c r="V15" s="89"/>
      <c r="W15" s="140"/>
      <c r="X15" s="141"/>
      <c r="Y15" s="45"/>
      <c r="Z15" s="89"/>
      <c r="AA15" s="140"/>
      <c r="AB15" s="141"/>
      <c r="AC15" s="45"/>
      <c r="AD15" s="89"/>
      <c r="AE15" s="140"/>
      <c r="AF15" s="141"/>
      <c r="AG15" s="45"/>
      <c r="AH15" s="89"/>
      <c r="AI15" s="140"/>
      <c r="AJ15" s="141"/>
      <c r="AK15" s="45"/>
      <c r="AL15" s="89"/>
      <c r="AM15" s="140"/>
      <c r="AN15" s="141"/>
      <c r="AO15" s="45"/>
      <c r="AP15" s="89"/>
    </row>
    <row r="16" spans="2:42" ht="15" customHeight="1" x14ac:dyDescent="0.25">
      <c r="B16" s="139">
        <f t="shared" si="1"/>
        <v>45870</v>
      </c>
      <c r="C16" s="140">
        <f t="shared" si="2"/>
        <v>0</v>
      </c>
      <c r="D16" s="141">
        <f t="shared" si="3"/>
        <v>0</v>
      </c>
      <c r="E16" s="45">
        <f t="shared" si="4"/>
        <v>0</v>
      </c>
      <c r="F16" s="140">
        <f t="shared" si="5"/>
        <v>0</v>
      </c>
      <c r="G16" s="140" t="s">
        <v>484</v>
      </c>
      <c r="H16" s="141" t="s">
        <v>484</v>
      </c>
      <c r="I16" s="45" t="s">
        <v>484</v>
      </c>
      <c r="J16" s="140" t="s">
        <v>484</v>
      </c>
      <c r="K16" s="140" t="s">
        <v>484</v>
      </c>
      <c r="L16" s="141" t="s">
        <v>484</v>
      </c>
      <c r="M16" s="45" t="s">
        <v>484</v>
      </c>
      <c r="N16" s="140" t="s">
        <v>484</v>
      </c>
      <c r="O16" s="140" t="s">
        <v>484</v>
      </c>
      <c r="P16" s="141" t="s">
        <v>484</v>
      </c>
      <c r="Q16" s="45" t="s">
        <v>484</v>
      </c>
      <c r="R16" s="144" t="s">
        <v>484</v>
      </c>
      <c r="S16" s="140"/>
      <c r="T16" s="141"/>
      <c r="U16" s="45"/>
      <c r="V16" s="89"/>
      <c r="W16" s="140"/>
      <c r="X16" s="141"/>
      <c r="Y16" s="45"/>
      <c r="Z16" s="89"/>
      <c r="AA16" s="140"/>
      <c r="AB16" s="141"/>
      <c r="AC16" s="45"/>
      <c r="AD16" s="89"/>
      <c r="AE16" s="140"/>
      <c r="AF16" s="141"/>
      <c r="AG16" s="45"/>
      <c r="AH16" s="89"/>
      <c r="AI16" s="140"/>
      <c r="AJ16" s="141"/>
      <c r="AK16" s="45"/>
      <c r="AL16" s="89"/>
      <c r="AM16" s="140"/>
      <c r="AN16" s="141"/>
      <c r="AO16" s="45"/>
      <c r="AP16" s="89"/>
    </row>
    <row r="17" spans="1:42" ht="15" customHeight="1" x14ac:dyDescent="0.25">
      <c r="B17" s="139">
        <f t="shared" si="1"/>
        <v>45877</v>
      </c>
      <c r="C17" s="140">
        <f t="shared" si="2"/>
        <v>4286.807459468082</v>
      </c>
      <c r="D17" s="141">
        <f t="shared" si="3"/>
        <v>6871315.2805139925</v>
      </c>
      <c r="E17" s="45">
        <f t="shared" si="4"/>
        <v>1.7293682026251638</v>
      </c>
      <c r="F17" s="140">
        <f t="shared" si="5"/>
        <v>6574043.2279400565</v>
      </c>
      <c r="G17" s="140">
        <v>1729.3531485183221</v>
      </c>
      <c r="H17" s="141">
        <v>3013169.0914932396</v>
      </c>
      <c r="I17" s="45">
        <v>0.72049153720342474</v>
      </c>
      <c r="J17" s="140">
        <v>2730383.5064988472</v>
      </c>
      <c r="K17" s="140">
        <v>2380.6525167056766</v>
      </c>
      <c r="L17" s="141">
        <v>2924714.1798480772</v>
      </c>
      <c r="M17" s="45">
        <v>0.60144834802657454</v>
      </c>
      <c r="N17" s="140">
        <v>2910227.7122685327</v>
      </c>
      <c r="O17" s="140">
        <v>176.80179424408345</v>
      </c>
      <c r="P17" s="141">
        <v>933432.00917267613</v>
      </c>
      <c r="Q17" s="45">
        <v>0.40742831739516455</v>
      </c>
      <c r="R17" s="144">
        <v>933432.00917267613</v>
      </c>
      <c r="S17" s="140"/>
      <c r="T17" s="141"/>
      <c r="U17" s="45"/>
      <c r="V17" s="89"/>
      <c r="W17" s="140"/>
      <c r="X17" s="141"/>
      <c r="Y17" s="45"/>
      <c r="Z17" s="89"/>
      <c r="AA17" s="140"/>
      <c r="AB17" s="141"/>
      <c r="AC17" s="45"/>
      <c r="AD17" s="89"/>
      <c r="AE17" s="140"/>
      <c r="AF17" s="141"/>
      <c r="AG17" s="45"/>
      <c r="AH17" s="89"/>
      <c r="AI17" s="140"/>
      <c r="AJ17" s="141"/>
      <c r="AK17" s="45"/>
      <c r="AL17" s="89"/>
      <c r="AM17" s="140"/>
      <c r="AN17" s="141"/>
      <c r="AO17" s="45"/>
      <c r="AP17" s="89"/>
    </row>
    <row r="18" spans="1:42" ht="15" customHeight="1" x14ac:dyDescent="0.25">
      <c r="B18" s="139">
        <v>45884</v>
      </c>
      <c r="C18" s="140">
        <f t="shared" si="2"/>
        <v>4072.0599313558687</v>
      </c>
      <c r="D18" s="141">
        <f t="shared" si="3"/>
        <v>6600948.3629864305</v>
      </c>
      <c r="E18" s="45">
        <f t="shared" si="4"/>
        <v>1.7286760416111013</v>
      </c>
      <c r="F18" s="140">
        <f t="shared" si="5"/>
        <v>6362611.8104438921</v>
      </c>
      <c r="G18" s="140">
        <v>1753.4023172900183</v>
      </c>
      <c r="H18" s="141">
        <v>3046278.3015965438</v>
      </c>
      <c r="I18" s="45">
        <v>0.71951349148232313</v>
      </c>
      <c r="J18" s="140">
        <v>2820707.4327293462</v>
      </c>
      <c r="K18" s="140">
        <v>2141.8888958288858</v>
      </c>
      <c r="L18" s="141">
        <v>2619606.5660429187</v>
      </c>
      <c r="M18" s="45">
        <v>0.60172165811065992</v>
      </c>
      <c r="N18" s="140">
        <v>2606840.8823675783</v>
      </c>
      <c r="O18" s="140">
        <v>176.76871823696459</v>
      </c>
      <c r="P18" s="141">
        <v>935063.49534696771</v>
      </c>
      <c r="Q18" s="45">
        <v>0.40744089201811839</v>
      </c>
      <c r="R18" s="144">
        <v>935063.49534696771</v>
      </c>
      <c r="S18" s="140"/>
      <c r="T18" s="141"/>
      <c r="U18" s="45"/>
      <c r="V18" s="89"/>
      <c r="W18" s="140"/>
      <c r="X18" s="141"/>
      <c r="Y18" s="45"/>
      <c r="Z18" s="89"/>
      <c r="AA18" s="140"/>
      <c r="AB18" s="141"/>
      <c r="AC18" s="45"/>
      <c r="AD18" s="89"/>
      <c r="AE18" s="140"/>
      <c r="AF18" s="141"/>
      <c r="AG18" s="45"/>
      <c r="AH18" s="89"/>
      <c r="AI18" s="140"/>
      <c r="AJ18" s="141"/>
      <c r="AK18" s="45"/>
      <c r="AL18" s="89"/>
      <c r="AM18" s="140"/>
      <c r="AN18" s="141"/>
      <c r="AO18" s="45"/>
      <c r="AP18" s="89"/>
    </row>
    <row r="19" spans="1:42" x14ac:dyDescent="0.25">
      <c r="D19" s="142"/>
      <c r="K19" s="140"/>
      <c r="L19" s="141"/>
      <c r="M19" s="45"/>
      <c r="N19" s="140"/>
    </row>
    <row r="20" spans="1:42" x14ac:dyDescent="0.25">
      <c r="A20" s="143" t="s">
        <v>194</v>
      </c>
      <c r="B20" t="s">
        <v>188</v>
      </c>
      <c r="C20" t="s">
        <v>195</v>
      </c>
      <c r="D20">
        <v>4</v>
      </c>
      <c r="G20" s="89" t="s">
        <v>196</v>
      </c>
      <c r="H20" s="89" t="s">
        <v>196</v>
      </c>
      <c r="I20" t="s">
        <v>197</v>
      </c>
      <c r="J20" t="s">
        <v>197</v>
      </c>
    </row>
    <row r="21" spans="1:42" x14ac:dyDescent="0.25">
      <c r="B21" t="s">
        <v>187</v>
      </c>
      <c r="C21" t="s">
        <v>198</v>
      </c>
      <c r="D21">
        <v>7</v>
      </c>
    </row>
    <row r="22" spans="1:42" x14ac:dyDescent="0.25">
      <c r="B22" t="s">
        <v>185</v>
      </c>
      <c r="C22" t="s">
        <v>199</v>
      </c>
      <c r="D22">
        <v>10</v>
      </c>
    </row>
    <row r="23" spans="1:42" x14ac:dyDescent="0.25">
      <c r="B23" t="s">
        <v>184</v>
      </c>
      <c r="C23" t="s">
        <v>200</v>
      </c>
      <c r="D23">
        <v>13</v>
      </c>
    </row>
    <row r="25" spans="1:42" x14ac:dyDescent="0.25">
      <c r="C25" t="s">
        <v>201</v>
      </c>
      <c r="D25" t="s">
        <v>201</v>
      </c>
      <c r="E25" t="s">
        <v>201</v>
      </c>
      <c r="F25" t="s">
        <v>201</v>
      </c>
      <c r="G25" t="s">
        <v>201</v>
      </c>
      <c r="H25" t="s">
        <v>201</v>
      </c>
      <c r="I25" t="s">
        <v>201</v>
      </c>
      <c r="J25" t="s">
        <v>201</v>
      </c>
      <c r="K25" t="s">
        <v>201</v>
      </c>
      <c r="L25" t="s">
        <v>201</v>
      </c>
      <c r="M25" t="s">
        <v>201</v>
      </c>
      <c r="N25" t="s">
        <v>201</v>
      </c>
      <c r="O25" t="s">
        <v>201</v>
      </c>
      <c r="P25" t="s">
        <v>201</v>
      </c>
      <c r="Q25" t="s">
        <v>201</v>
      </c>
      <c r="R25" t="s">
        <v>201</v>
      </c>
    </row>
    <row r="26" spans="1:42" x14ac:dyDescent="0.25">
      <c r="C26" s="145" t="s">
        <v>53</v>
      </c>
      <c r="D26" s="145" t="s">
        <v>53</v>
      </c>
      <c r="E26" s="145" t="s">
        <v>53</v>
      </c>
      <c r="F26" s="146" t="s">
        <v>53</v>
      </c>
      <c r="G26" s="130" t="s">
        <v>8</v>
      </c>
      <c r="H26" s="130" t="s">
        <v>8</v>
      </c>
      <c r="I26" s="130" t="s">
        <v>8</v>
      </c>
      <c r="J26" s="130" t="s">
        <v>8</v>
      </c>
      <c r="K26" s="147" t="s">
        <v>10</v>
      </c>
      <c r="L26" s="147" t="s">
        <v>10</v>
      </c>
      <c r="M26" s="147" t="s">
        <v>10</v>
      </c>
      <c r="N26" s="147" t="s">
        <v>10</v>
      </c>
      <c r="O26" s="148" t="s">
        <v>69</v>
      </c>
      <c r="P26" s="148" t="s">
        <v>69</v>
      </c>
      <c r="Q26" s="148" t="s">
        <v>69</v>
      </c>
      <c r="R26" s="149" t="s">
        <v>69</v>
      </c>
      <c r="S26" s="131"/>
      <c r="T26" s="131"/>
      <c r="U26" s="131"/>
      <c r="V26" s="132"/>
      <c r="W26" s="131"/>
      <c r="X26" s="131"/>
      <c r="Y26" s="131"/>
      <c r="Z26" s="132"/>
      <c r="AA26" s="133"/>
      <c r="AB26" s="133"/>
      <c r="AC26" s="133"/>
      <c r="AD26" s="133"/>
      <c r="AE26" s="134"/>
      <c r="AF26" s="134"/>
      <c r="AG26" s="134"/>
      <c r="AH26" s="135"/>
      <c r="AI26" s="134"/>
      <c r="AJ26" s="134"/>
      <c r="AK26" s="134"/>
      <c r="AL26" s="135"/>
      <c r="AM26" s="136"/>
      <c r="AN26" s="136"/>
      <c r="AO26" s="136"/>
      <c r="AP26" s="137"/>
    </row>
    <row r="27" spans="1:42" x14ac:dyDescent="0.25">
      <c r="C27" s="138" t="s">
        <v>191</v>
      </c>
      <c r="D27" s="138" t="s">
        <v>105</v>
      </c>
      <c r="E27" s="138" t="s">
        <v>192</v>
      </c>
      <c r="F27" s="138" t="s">
        <v>193</v>
      </c>
      <c r="G27" s="138" t="s">
        <v>191</v>
      </c>
      <c r="H27" s="138" t="s">
        <v>105</v>
      </c>
      <c r="I27" s="138" t="s">
        <v>192</v>
      </c>
      <c r="J27" s="138" t="s">
        <v>193</v>
      </c>
      <c r="K27" s="138" t="s">
        <v>191</v>
      </c>
      <c r="L27" s="138" t="s">
        <v>105</v>
      </c>
      <c r="M27" s="138" t="s">
        <v>192</v>
      </c>
      <c r="N27" s="138" t="s">
        <v>193</v>
      </c>
      <c r="O27" s="138" t="s">
        <v>191</v>
      </c>
      <c r="P27" s="138" t="s">
        <v>105</v>
      </c>
      <c r="Q27" s="138" t="s">
        <v>192</v>
      </c>
      <c r="R27" s="138" t="s">
        <v>193</v>
      </c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8"/>
      <c r="AE27" s="138"/>
      <c r="AF27" s="138"/>
      <c r="AG27" s="138"/>
      <c r="AH27" s="138"/>
      <c r="AI27" s="138"/>
      <c r="AJ27" s="138"/>
      <c r="AK27" s="138"/>
      <c r="AL27" s="138"/>
      <c r="AM27" s="138"/>
      <c r="AN27" s="138"/>
      <c r="AO27" s="138"/>
      <c r="AP27" s="138"/>
    </row>
    <row r="28" spans="1:42" ht="15" customHeight="1" x14ac:dyDescent="0.25">
      <c r="B28" s="59">
        <f t="shared" ref="B28:B40" si="6">B6</f>
        <v>45800</v>
      </c>
      <c r="C28" s="140">
        <f t="shared" ref="C28:C40" si="7">SUM(G28,K28,O28)</f>
        <v>6531.1091945723929</v>
      </c>
      <c r="D28" s="141">
        <f t="shared" ref="D28:D40" si="8">SUM(H28,L28,P28)</f>
        <v>7626874.0003065234</v>
      </c>
      <c r="E28" s="45">
        <f t="shared" ref="E28:E40" si="9">SUM(I28,M28,Q28)</f>
        <v>1.7115855490464542</v>
      </c>
      <c r="F28" s="140">
        <f t="shared" ref="F28:F40" si="10">SUM(J28,N28,R28)</f>
        <v>8308549.4093809677</v>
      </c>
      <c r="G28" s="140">
        <v>5273.6010221942579</v>
      </c>
      <c r="H28" s="141">
        <v>6128497.9239271581</v>
      </c>
      <c r="I28" s="45">
        <v>0.66158554904645417</v>
      </c>
      <c r="J28" s="140">
        <v>6810173.3330016024</v>
      </c>
      <c r="K28" s="140">
        <v>1256.1202531876802</v>
      </c>
      <c r="L28" s="141">
        <v>1467841.8541893756</v>
      </c>
      <c r="M28" s="45">
        <v>0.6</v>
      </c>
      <c r="N28" s="140">
        <v>1467841.8541893756</v>
      </c>
      <c r="O28" s="140">
        <v>1.3879191904540953</v>
      </c>
      <c r="P28" s="141">
        <v>30534.222189990094</v>
      </c>
      <c r="Q28" s="45">
        <v>0.44999999999999996</v>
      </c>
      <c r="R28" s="144">
        <v>30534.222189990094</v>
      </c>
      <c r="S28" s="140"/>
      <c r="T28" s="141"/>
      <c r="U28" s="45"/>
      <c r="V28" s="89"/>
      <c r="W28" s="140"/>
      <c r="X28" s="141"/>
      <c r="Y28" s="45"/>
      <c r="Z28" s="89"/>
      <c r="AA28" s="140"/>
      <c r="AB28" s="141"/>
      <c r="AC28" s="45"/>
      <c r="AD28" s="89"/>
      <c r="AE28" s="140"/>
      <c r="AF28" s="141"/>
      <c r="AG28" s="45"/>
      <c r="AH28" s="89"/>
      <c r="AI28" s="140"/>
      <c r="AJ28" s="141"/>
      <c r="AK28" s="45"/>
      <c r="AL28" s="89"/>
      <c r="AM28" s="140"/>
      <c r="AN28" s="141"/>
      <c r="AO28" s="45"/>
      <c r="AP28" s="89"/>
    </row>
    <row r="29" spans="1:42" ht="15" customHeight="1" x14ac:dyDescent="0.25">
      <c r="B29" s="59">
        <f t="shared" si="6"/>
        <v>45807</v>
      </c>
      <c r="C29" s="140">
        <f t="shared" si="7"/>
        <v>5463.705352632327</v>
      </c>
      <c r="D29" s="141">
        <f t="shared" si="8"/>
        <v>6493262.2604906904</v>
      </c>
      <c r="E29" s="45">
        <f t="shared" si="9"/>
        <v>1.7084435163297804</v>
      </c>
      <c r="F29" s="140">
        <f t="shared" si="10"/>
        <v>6970678.2496565366</v>
      </c>
      <c r="G29" s="140">
        <v>4282.0488949348064</v>
      </c>
      <c r="H29" s="141">
        <v>5090049.9398270845</v>
      </c>
      <c r="I29" s="45">
        <v>0.6584435163297806</v>
      </c>
      <c r="J29" s="140">
        <v>5567465.9289929308</v>
      </c>
      <c r="K29" s="140">
        <v>1180.2662462456826</v>
      </c>
      <c r="L29" s="141">
        <v>1372627.6687231779</v>
      </c>
      <c r="M29" s="45">
        <v>0.6</v>
      </c>
      <c r="N29" s="140">
        <v>1372627.6687231779</v>
      </c>
      <c r="O29" s="140">
        <v>1.3902114518376252</v>
      </c>
      <c r="P29" s="141">
        <v>30584.651940427753</v>
      </c>
      <c r="Q29" s="45">
        <v>0.45</v>
      </c>
      <c r="R29" s="144">
        <v>30584.651940427753</v>
      </c>
      <c r="S29" s="140"/>
      <c r="T29" s="141"/>
      <c r="U29" s="45"/>
      <c r="V29" s="89"/>
      <c r="W29" s="140"/>
      <c r="X29" s="141"/>
      <c r="Y29" s="45"/>
      <c r="Z29" s="89"/>
      <c r="AA29" s="140"/>
      <c r="AB29" s="141"/>
      <c r="AC29" s="45"/>
      <c r="AD29" s="89"/>
      <c r="AE29" s="140"/>
      <c r="AF29" s="141"/>
      <c r="AG29" s="45"/>
      <c r="AH29" s="89"/>
      <c r="AI29" s="140"/>
      <c r="AJ29" s="141"/>
      <c r="AK29" s="45"/>
      <c r="AL29" s="89"/>
      <c r="AM29" s="140"/>
      <c r="AN29" s="141"/>
      <c r="AO29" s="45"/>
      <c r="AP29" s="89"/>
    </row>
    <row r="30" spans="1:42" ht="15" customHeight="1" x14ac:dyDescent="0.25">
      <c r="B30" s="59">
        <f t="shared" si="6"/>
        <v>45814</v>
      </c>
      <c r="C30" s="140">
        <f t="shared" si="7"/>
        <v>4801.8583072704596</v>
      </c>
      <c r="D30" s="141">
        <f t="shared" si="8"/>
        <v>5685218.9695661115</v>
      </c>
      <c r="E30" s="45">
        <f t="shared" si="9"/>
        <v>1.7046904112281367</v>
      </c>
      <c r="F30" s="140">
        <f t="shared" si="10"/>
        <v>6093769.133173259</v>
      </c>
      <c r="G30" s="140">
        <v>3736.9957476015165</v>
      </c>
      <c r="H30" s="141">
        <v>4415738.4758491814</v>
      </c>
      <c r="I30" s="45">
        <v>0.65469041122813676</v>
      </c>
      <c r="J30" s="140">
        <v>4824288.6394563289</v>
      </c>
      <c r="K30" s="140">
        <v>1063.3308014199577</v>
      </c>
      <c r="L30" s="141">
        <v>1235781.8122392625</v>
      </c>
      <c r="M30" s="45">
        <v>0.6</v>
      </c>
      <c r="N30" s="140">
        <v>1235781.8122392625</v>
      </c>
      <c r="O30" s="140">
        <v>1.5317582489849155</v>
      </c>
      <c r="P30" s="141">
        <v>33698.681477668142</v>
      </c>
      <c r="Q30" s="45">
        <v>0.45</v>
      </c>
      <c r="R30" s="144">
        <v>33698.681477668142</v>
      </c>
      <c r="S30" s="140"/>
      <c r="T30" s="141"/>
      <c r="U30" s="45"/>
      <c r="V30" s="89"/>
      <c r="W30" s="140"/>
      <c r="X30" s="141"/>
      <c r="Y30" s="45"/>
      <c r="Z30" s="89"/>
      <c r="AA30" s="140"/>
      <c r="AB30" s="141"/>
      <c r="AC30" s="45"/>
      <c r="AD30" s="89"/>
      <c r="AE30" s="140"/>
      <c r="AF30" s="141"/>
      <c r="AG30" s="45"/>
      <c r="AH30" s="89"/>
      <c r="AI30" s="140"/>
      <c r="AJ30" s="141"/>
      <c r="AK30" s="45"/>
      <c r="AL30" s="89"/>
      <c r="AM30" s="140"/>
      <c r="AN30" s="141"/>
      <c r="AO30" s="45"/>
      <c r="AP30" s="89"/>
    </row>
    <row r="31" spans="1:42" ht="15" customHeight="1" x14ac:dyDescent="0.25">
      <c r="B31" s="59">
        <f t="shared" si="6"/>
        <v>45821</v>
      </c>
      <c r="C31" s="140">
        <f t="shared" si="7"/>
        <v>8117.0789557068429</v>
      </c>
      <c r="D31" s="141">
        <f t="shared" si="8"/>
        <v>9578241.1375408359</v>
      </c>
      <c r="E31" s="45">
        <f t="shared" si="9"/>
        <v>1.7899999999999998</v>
      </c>
      <c r="F31" s="140">
        <f t="shared" si="10"/>
        <v>10334849.993292836</v>
      </c>
      <c r="G31" s="140">
        <v>6775.1779456942486</v>
      </c>
      <c r="H31" s="141">
        <v>7989666.8431018656</v>
      </c>
      <c r="I31" s="45">
        <v>0.71</v>
      </c>
      <c r="J31" s="140">
        <v>8746275.6988538671</v>
      </c>
      <c r="K31" s="140">
        <v>1340.5062026741689</v>
      </c>
      <c r="L31" s="141">
        <v>1557888.5329936098</v>
      </c>
      <c r="M31" s="45">
        <v>0.63</v>
      </c>
      <c r="N31" s="140">
        <v>1557888.5329936098</v>
      </c>
      <c r="O31" s="140">
        <v>1.3948073384254551</v>
      </c>
      <c r="P31" s="141">
        <v>30685.761445360014</v>
      </c>
      <c r="Q31" s="45">
        <v>0.45</v>
      </c>
      <c r="R31" s="144">
        <v>30685.761445360014</v>
      </c>
      <c r="S31" s="140"/>
      <c r="T31" s="141"/>
      <c r="U31" s="45"/>
      <c r="V31" s="89"/>
      <c r="W31" s="140"/>
      <c r="X31" s="141"/>
      <c r="Y31" s="45"/>
      <c r="Z31" s="89"/>
      <c r="AA31" s="140"/>
      <c r="AB31" s="141"/>
      <c r="AC31" s="45"/>
      <c r="AD31" s="89"/>
      <c r="AE31" s="140"/>
      <c r="AF31" s="141"/>
      <c r="AG31" s="45"/>
      <c r="AH31" s="89"/>
      <c r="AI31" s="140"/>
      <c r="AJ31" s="141"/>
      <c r="AK31" s="45"/>
      <c r="AL31" s="89"/>
      <c r="AM31" s="140"/>
      <c r="AN31" s="141"/>
      <c r="AO31" s="45"/>
      <c r="AP31" s="89"/>
    </row>
    <row r="32" spans="1:42" ht="15" customHeight="1" x14ac:dyDescent="0.25">
      <c r="B32" s="59">
        <f t="shared" si="6"/>
        <v>45828</v>
      </c>
      <c r="C32" s="140">
        <f t="shared" si="7"/>
        <v>0</v>
      </c>
      <c r="D32" s="141">
        <f t="shared" si="8"/>
        <v>0</v>
      </c>
      <c r="E32" s="45">
        <f t="shared" si="9"/>
        <v>0</v>
      </c>
      <c r="F32" s="140">
        <f t="shared" si="10"/>
        <v>0</v>
      </c>
      <c r="G32" s="140">
        <v>0</v>
      </c>
      <c r="H32" s="141">
        <v>0</v>
      </c>
      <c r="I32" s="45">
        <v>0</v>
      </c>
      <c r="J32" s="140">
        <v>0</v>
      </c>
      <c r="K32" s="140">
        <v>0</v>
      </c>
      <c r="L32" s="141">
        <v>0</v>
      </c>
      <c r="M32" s="45">
        <v>0</v>
      </c>
      <c r="N32" s="140">
        <v>0</v>
      </c>
      <c r="O32" s="140">
        <v>0</v>
      </c>
      <c r="P32" s="141">
        <v>0</v>
      </c>
      <c r="Q32" s="45">
        <v>0</v>
      </c>
      <c r="R32" s="144">
        <v>0</v>
      </c>
      <c r="S32" s="140"/>
      <c r="T32" s="141"/>
      <c r="U32" s="45"/>
      <c r="V32" s="89"/>
      <c r="W32" s="140"/>
      <c r="X32" s="141"/>
      <c r="Y32" s="45"/>
      <c r="Z32" s="89"/>
      <c r="AA32" s="140"/>
      <c r="AB32" s="141"/>
      <c r="AC32" s="45"/>
      <c r="AD32" s="89"/>
      <c r="AE32" s="140"/>
      <c r="AF32" s="141"/>
      <c r="AG32" s="45"/>
      <c r="AH32" s="89"/>
      <c r="AI32" s="140"/>
      <c r="AJ32" s="141"/>
      <c r="AK32" s="45"/>
      <c r="AL32" s="89"/>
      <c r="AM32" s="140"/>
      <c r="AN32" s="141"/>
      <c r="AO32" s="45"/>
      <c r="AP32" s="89"/>
    </row>
    <row r="33" spans="1:42" ht="15" customHeight="1" x14ac:dyDescent="0.25">
      <c r="B33" s="59">
        <f t="shared" si="6"/>
        <v>45835</v>
      </c>
      <c r="C33" s="140">
        <f t="shared" si="7"/>
        <v>0</v>
      </c>
      <c r="D33" s="141">
        <f t="shared" si="8"/>
        <v>6</v>
      </c>
      <c r="E33" s="45">
        <f t="shared" si="9"/>
        <v>0</v>
      </c>
      <c r="F33" s="140">
        <f t="shared" si="10"/>
        <v>0</v>
      </c>
      <c r="G33" s="140" t="s">
        <v>486</v>
      </c>
      <c r="H33" s="141">
        <v>2</v>
      </c>
      <c r="I33" s="45">
        <v>0</v>
      </c>
      <c r="J33" s="140">
        <v>0</v>
      </c>
      <c r="K33" s="140" t="s">
        <v>486</v>
      </c>
      <c r="L33" s="141">
        <v>2</v>
      </c>
      <c r="M33" s="45" t="s">
        <v>195</v>
      </c>
      <c r="N33" s="140">
        <v>0</v>
      </c>
      <c r="O33" s="140" t="s">
        <v>486</v>
      </c>
      <c r="P33" s="141">
        <v>2</v>
      </c>
      <c r="Q33" s="45">
        <v>0</v>
      </c>
      <c r="R33" s="144">
        <v>0</v>
      </c>
      <c r="S33" s="140"/>
      <c r="T33" s="141"/>
      <c r="U33" s="45"/>
      <c r="V33" s="89"/>
      <c r="W33" s="140"/>
      <c r="X33" s="141"/>
      <c r="Y33" s="45"/>
      <c r="Z33" s="89"/>
      <c r="AA33" s="140"/>
      <c r="AB33" s="141"/>
      <c r="AC33" s="45"/>
      <c r="AD33" s="89"/>
      <c r="AE33" s="140"/>
      <c r="AF33" s="141"/>
      <c r="AG33" s="45"/>
      <c r="AH33" s="89"/>
      <c r="AI33" s="140"/>
      <c r="AJ33" s="141"/>
      <c r="AK33" s="45"/>
      <c r="AL33" s="89"/>
      <c r="AM33" s="140"/>
      <c r="AN33" s="141"/>
      <c r="AO33" s="45"/>
      <c r="AP33" s="89"/>
    </row>
    <row r="34" spans="1:42" ht="15" customHeight="1" x14ac:dyDescent="0.25">
      <c r="B34" s="59">
        <f t="shared" si="6"/>
        <v>45842</v>
      </c>
      <c r="C34" s="140">
        <f t="shared" si="7"/>
        <v>0</v>
      </c>
      <c r="D34" s="141">
        <f t="shared" si="8"/>
        <v>9</v>
      </c>
      <c r="E34" s="45">
        <f t="shared" si="9"/>
        <v>0</v>
      </c>
      <c r="F34" s="140">
        <f t="shared" si="10"/>
        <v>0</v>
      </c>
      <c r="G34" s="140" t="s">
        <v>487</v>
      </c>
      <c r="H34" s="141">
        <v>3</v>
      </c>
      <c r="I34" s="45">
        <v>0</v>
      </c>
      <c r="J34" s="140">
        <v>0</v>
      </c>
      <c r="K34" s="140" t="s">
        <v>487</v>
      </c>
      <c r="L34" s="141">
        <v>3</v>
      </c>
      <c r="M34" s="45" t="s">
        <v>198</v>
      </c>
      <c r="N34" s="140">
        <v>0</v>
      </c>
      <c r="O34" s="140" t="s">
        <v>487</v>
      </c>
      <c r="P34" s="141">
        <v>3</v>
      </c>
      <c r="Q34" s="45">
        <v>0</v>
      </c>
      <c r="R34" s="144">
        <v>0</v>
      </c>
      <c r="S34" s="140"/>
      <c r="T34" s="141"/>
      <c r="U34" s="45"/>
      <c r="V34" s="89"/>
      <c r="W34" s="140"/>
      <c r="X34" s="141"/>
      <c r="Y34" s="45"/>
      <c r="Z34" s="89"/>
      <c r="AA34" s="140"/>
      <c r="AB34" s="141"/>
      <c r="AC34" s="45"/>
      <c r="AD34" s="89"/>
      <c r="AE34" s="140"/>
      <c r="AF34" s="141"/>
      <c r="AG34" s="45"/>
      <c r="AH34" s="89"/>
      <c r="AI34" s="140"/>
      <c r="AJ34" s="141"/>
      <c r="AK34" s="45"/>
      <c r="AL34" s="89"/>
      <c r="AM34" s="140"/>
      <c r="AN34" s="141"/>
      <c r="AO34" s="45"/>
      <c r="AP34" s="89"/>
    </row>
    <row r="35" spans="1:42" ht="15" customHeight="1" x14ac:dyDescent="0.25">
      <c r="B35" s="59">
        <f t="shared" si="6"/>
        <v>45849</v>
      </c>
      <c r="C35" s="140">
        <f t="shared" si="7"/>
        <v>0</v>
      </c>
      <c r="D35" s="141">
        <f t="shared" si="8"/>
        <v>8</v>
      </c>
      <c r="E35" s="45">
        <f t="shared" si="9"/>
        <v>0</v>
      </c>
      <c r="F35" s="140">
        <f t="shared" si="10"/>
        <v>0</v>
      </c>
      <c r="G35" s="140" t="s">
        <v>488</v>
      </c>
      <c r="H35" s="141">
        <v>4</v>
      </c>
      <c r="I35" s="45">
        <v>0</v>
      </c>
      <c r="J35" s="140">
        <v>0</v>
      </c>
      <c r="K35" s="140" t="s">
        <v>488</v>
      </c>
      <c r="L35" s="141">
        <v>4</v>
      </c>
      <c r="M35" s="45" t="s">
        <v>199</v>
      </c>
      <c r="N35" s="140">
        <v>0</v>
      </c>
      <c r="O35" s="140">
        <v>0</v>
      </c>
      <c r="P35" s="141">
        <v>0</v>
      </c>
      <c r="Q35" s="45">
        <v>0</v>
      </c>
      <c r="R35" s="144">
        <v>0</v>
      </c>
      <c r="S35" s="140"/>
      <c r="T35" s="141"/>
      <c r="U35" s="45"/>
      <c r="V35" s="89"/>
      <c r="W35" s="140"/>
      <c r="X35" s="141"/>
      <c r="Y35" s="45"/>
      <c r="Z35" s="89"/>
      <c r="AA35" s="140"/>
      <c r="AB35" s="141"/>
      <c r="AC35" s="45"/>
      <c r="AD35" s="89"/>
      <c r="AE35" s="140"/>
      <c r="AF35" s="141"/>
      <c r="AG35" s="45"/>
      <c r="AH35" s="89"/>
      <c r="AI35" s="140"/>
      <c r="AJ35" s="141"/>
      <c r="AK35" s="45"/>
      <c r="AL35" s="89"/>
      <c r="AM35" s="140"/>
      <c r="AN35" s="141"/>
      <c r="AO35" s="45"/>
      <c r="AP35" s="89"/>
    </row>
    <row r="36" spans="1:42" ht="15" customHeight="1" x14ac:dyDescent="0.25">
      <c r="B36" s="59">
        <f t="shared" si="6"/>
        <v>45856</v>
      </c>
      <c r="C36" s="140">
        <f t="shared" si="7"/>
        <v>0</v>
      </c>
      <c r="D36" s="141">
        <f t="shared" si="8"/>
        <v>10</v>
      </c>
      <c r="E36" s="45">
        <f t="shared" si="9"/>
        <v>0</v>
      </c>
      <c r="F36" s="140">
        <f t="shared" si="10"/>
        <v>0</v>
      </c>
      <c r="G36" s="140" t="s">
        <v>489</v>
      </c>
      <c r="H36" s="141">
        <v>5</v>
      </c>
      <c r="I36" s="45">
        <v>0</v>
      </c>
      <c r="J36" s="140">
        <v>0</v>
      </c>
      <c r="K36" s="140" t="s">
        <v>489</v>
      </c>
      <c r="L36" s="141">
        <v>5</v>
      </c>
      <c r="M36" s="45" t="s">
        <v>200</v>
      </c>
      <c r="N36" s="140">
        <v>0</v>
      </c>
      <c r="O36" s="140">
        <v>0</v>
      </c>
      <c r="P36" s="141">
        <v>0</v>
      </c>
      <c r="Q36" s="45">
        <v>0</v>
      </c>
      <c r="R36" s="144">
        <v>0</v>
      </c>
      <c r="S36" s="140"/>
      <c r="T36" s="141"/>
      <c r="U36" s="45"/>
      <c r="V36" s="89"/>
      <c r="W36" s="140"/>
      <c r="X36" s="141"/>
      <c r="Y36" s="45"/>
      <c r="Z36" s="89"/>
      <c r="AA36" s="140"/>
      <c r="AB36" s="141"/>
      <c r="AC36" s="45"/>
      <c r="AD36" s="89"/>
      <c r="AE36" s="140"/>
      <c r="AF36" s="141"/>
      <c r="AG36" s="45"/>
      <c r="AH36" s="89"/>
      <c r="AI36" s="140"/>
      <c r="AJ36" s="141"/>
      <c r="AK36" s="45"/>
      <c r="AL36" s="89"/>
      <c r="AM36" s="140"/>
      <c r="AN36" s="141"/>
      <c r="AO36" s="45"/>
      <c r="AP36" s="89"/>
    </row>
    <row r="37" spans="1:42" ht="15" customHeight="1" x14ac:dyDescent="0.25">
      <c r="B37" s="59">
        <f t="shared" si="6"/>
        <v>45863</v>
      </c>
      <c r="C37" s="140">
        <f t="shared" si="7"/>
        <v>0</v>
      </c>
      <c r="D37" s="141">
        <f t="shared" si="8"/>
        <v>6</v>
      </c>
      <c r="E37" s="45">
        <f t="shared" si="9"/>
        <v>0</v>
      </c>
      <c r="F37" s="140">
        <f t="shared" si="10"/>
        <v>0</v>
      </c>
      <c r="G37" s="140" t="s">
        <v>490</v>
      </c>
      <c r="H37" s="141">
        <v>6</v>
      </c>
      <c r="I37" s="45">
        <v>0</v>
      </c>
      <c r="J37" s="140">
        <v>0</v>
      </c>
      <c r="K37" s="140">
        <v>0</v>
      </c>
      <c r="L37" s="141">
        <v>0</v>
      </c>
      <c r="M37" s="45">
        <v>0</v>
      </c>
      <c r="N37" s="140">
        <v>0</v>
      </c>
      <c r="O37" s="140">
        <v>0</v>
      </c>
      <c r="P37" s="141">
        <v>0</v>
      </c>
      <c r="Q37" s="45">
        <v>0</v>
      </c>
      <c r="R37" s="144">
        <v>0</v>
      </c>
      <c r="S37" s="140"/>
      <c r="T37" s="141"/>
      <c r="U37" s="45"/>
      <c r="V37" s="89"/>
      <c r="W37" s="140"/>
      <c r="X37" s="141"/>
      <c r="Y37" s="45"/>
      <c r="Z37" s="89"/>
      <c r="AA37" s="140"/>
      <c r="AB37" s="141"/>
      <c r="AC37" s="45"/>
      <c r="AD37" s="89"/>
      <c r="AE37" s="140"/>
      <c r="AF37" s="141"/>
      <c r="AG37" s="45"/>
      <c r="AH37" s="89"/>
      <c r="AI37" s="140"/>
      <c r="AJ37" s="141"/>
      <c r="AK37" s="45"/>
      <c r="AL37" s="89"/>
      <c r="AM37" s="140"/>
      <c r="AN37" s="141"/>
      <c r="AO37" s="45"/>
      <c r="AP37" s="89"/>
    </row>
    <row r="38" spans="1:42" ht="15" customHeight="1" x14ac:dyDescent="0.25">
      <c r="B38" s="59">
        <f t="shared" si="6"/>
        <v>45870</v>
      </c>
      <c r="C38" s="140">
        <f t="shared" si="7"/>
        <v>0</v>
      </c>
      <c r="D38" s="141">
        <f t="shared" si="8"/>
        <v>7</v>
      </c>
      <c r="E38" s="45">
        <f t="shared" si="9"/>
        <v>0</v>
      </c>
      <c r="F38" s="140">
        <f t="shared" si="10"/>
        <v>0</v>
      </c>
      <c r="G38" s="140" t="s">
        <v>491</v>
      </c>
      <c r="H38" s="141">
        <v>7</v>
      </c>
      <c r="I38" s="45">
        <v>0</v>
      </c>
      <c r="J38" s="140">
        <v>0</v>
      </c>
      <c r="K38" s="140" t="s">
        <v>201</v>
      </c>
      <c r="L38" s="141" t="s">
        <v>201</v>
      </c>
      <c r="M38" s="45" t="s">
        <v>201</v>
      </c>
      <c r="N38" s="140" t="s">
        <v>201</v>
      </c>
      <c r="O38" s="140" t="s">
        <v>201</v>
      </c>
      <c r="P38" s="141" t="s">
        <v>201</v>
      </c>
      <c r="Q38" s="45" t="s">
        <v>201</v>
      </c>
      <c r="R38" s="144" t="s">
        <v>201</v>
      </c>
      <c r="S38" s="140"/>
      <c r="T38" s="141"/>
      <c r="U38" s="45"/>
      <c r="V38" s="89"/>
      <c r="W38" s="140"/>
      <c r="X38" s="141"/>
      <c r="Y38" s="45"/>
      <c r="Z38" s="89"/>
      <c r="AA38" s="140"/>
      <c r="AB38" s="141"/>
      <c r="AC38" s="45"/>
      <c r="AD38" s="89"/>
      <c r="AE38" s="140"/>
      <c r="AF38" s="141"/>
      <c r="AG38" s="45"/>
      <c r="AH38" s="89"/>
      <c r="AI38" s="140"/>
      <c r="AJ38" s="141"/>
      <c r="AK38" s="45"/>
      <c r="AL38" s="89"/>
      <c r="AM38" s="140"/>
      <c r="AN38" s="141"/>
      <c r="AO38" s="45"/>
      <c r="AP38" s="89"/>
    </row>
    <row r="39" spans="1:42" ht="15" customHeight="1" x14ac:dyDescent="0.25">
      <c r="B39" s="59">
        <f t="shared" si="6"/>
        <v>45877</v>
      </c>
      <c r="C39" s="140">
        <f t="shared" si="7"/>
        <v>0</v>
      </c>
      <c r="D39" s="141">
        <f t="shared" si="8"/>
        <v>0</v>
      </c>
      <c r="E39" s="45">
        <f t="shared" si="9"/>
        <v>0</v>
      </c>
      <c r="F39" s="140">
        <f t="shared" si="10"/>
        <v>0</v>
      </c>
      <c r="G39" s="140">
        <v>0</v>
      </c>
      <c r="H39" s="141">
        <v>0</v>
      </c>
      <c r="I39" s="45">
        <v>0</v>
      </c>
      <c r="J39" s="140">
        <v>0</v>
      </c>
      <c r="K39" s="140" t="s">
        <v>10</v>
      </c>
      <c r="L39" s="141" t="s">
        <v>10</v>
      </c>
      <c r="M39" s="45" t="s">
        <v>10</v>
      </c>
      <c r="N39" s="140" t="s">
        <v>10</v>
      </c>
      <c r="O39" s="140" t="s">
        <v>69</v>
      </c>
      <c r="P39" s="141" t="s">
        <v>69</v>
      </c>
      <c r="Q39" s="45" t="s">
        <v>69</v>
      </c>
      <c r="R39" s="144" t="s">
        <v>69</v>
      </c>
      <c r="S39" s="140"/>
      <c r="T39" s="141"/>
      <c r="U39" s="45"/>
      <c r="V39" s="89"/>
      <c r="W39" s="140"/>
      <c r="X39" s="141"/>
      <c r="Y39" s="45"/>
      <c r="Z39" s="89"/>
      <c r="AA39" s="140"/>
      <c r="AB39" s="141"/>
      <c r="AC39" s="45"/>
      <c r="AD39" s="89"/>
      <c r="AE39" s="140"/>
      <c r="AF39" s="141"/>
      <c r="AG39" s="45"/>
      <c r="AH39" s="89"/>
      <c r="AI39" s="140"/>
      <c r="AJ39" s="141"/>
      <c r="AK39" s="45"/>
      <c r="AL39" s="89"/>
      <c r="AM39" s="140"/>
      <c r="AN39" s="141"/>
      <c r="AO39" s="45"/>
      <c r="AP39" s="89"/>
    </row>
    <row r="40" spans="1:42" ht="15" customHeight="1" x14ac:dyDescent="0.25">
      <c r="B40" s="59">
        <f t="shared" si="6"/>
        <v>45884</v>
      </c>
      <c r="C40" s="140">
        <f t="shared" si="7"/>
        <v>0</v>
      </c>
      <c r="D40" s="141">
        <f t="shared" si="8"/>
        <v>0</v>
      </c>
      <c r="E40" s="45">
        <f t="shared" si="9"/>
        <v>0</v>
      </c>
      <c r="F40" s="140">
        <f t="shared" si="10"/>
        <v>0</v>
      </c>
      <c r="G40" s="140" t="s">
        <v>201</v>
      </c>
      <c r="H40" s="141" t="s">
        <v>201</v>
      </c>
      <c r="I40" s="45" t="s">
        <v>201</v>
      </c>
      <c r="J40" s="140" t="s">
        <v>201</v>
      </c>
      <c r="K40" s="140" t="s">
        <v>191</v>
      </c>
      <c r="L40" s="141" t="s">
        <v>105</v>
      </c>
      <c r="M40" s="45" t="s">
        <v>192</v>
      </c>
      <c r="N40" s="140" t="s">
        <v>193</v>
      </c>
      <c r="O40" s="140" t="s">
        <v>191</v>
      </c>
      <c r="P40" s="141" t="s">
        <v>105</v>
      </c>
      <c r="Q40" s="45" t="s">
        <v>192</v>
      </c>
      <c r="R40" s="144" t="s">
        <v>193</v>
      </c>
      <c r="S40" s="140"/>
      <c r="T40" s="141"/>
      <c r="U40" s="45"/>
      <c r="V40" s="89"/>
      <c r="W40" s="140"/>
      <c r="X40" s="141"/>
      <c r="Y40" s="45"/>
      <c r="Z40" s="89"/>
      <c r="AA40" s="140"/>
      <c r="AB40" s="141"/>
      <c r="AC40" s="45"/>
      <c r="AD40" s="89"/>
      <c r="AE40" s="140"/>
      <c r="AF40" s="141"/>
      <c r="AG40" s="45"/>
      <c r="AH40" s="89"/>
      <c r="AI40" s="140"/>
      <c r="AJ40" s="141"/>
      <c r="AK40" s="45"/>
      <c r="AL40" s="89"/>
      <c r="AM40" s="140"/>
      <c r="AN40" s="141"/>
      <c r="AO40" s="45"/>
      <c r="AP40" s="89"/>
    </row>
    <row r="41" spans="1:42" x14ac:dyDescent="0.25">
      <c r="C41" s="144"/>
      <c r="D41" s="141"/>
      <c r="F41" s="89"/>
    </row>
    <row r="42" spans="1:42" x14ac:dyDescent="0.25">
      <c r="C42" s="89" t="s">
        <v>202</v>
      </c>
      <c r="D42" t="s">
        <v>202</v>
      </c>
      <c r="E42" t="s">
        <v>202</v>
      </c>
      <c r="F42" t="s">
        <v>202</v>
      </c>
    </row>
    <row r="43" spans="1:42" x14ac:dyDescent="0.25">
      <c r="C43" s="145" t="s">
        <v>53</v>
      </c>
      <c r="D43" s="145" t="s">
        <v>53</v>
      </c>
      <c r="E43" s="145" t="s">
        <v>53</v>
      </c>
      <c r="F43" s="146" t="s">
        <v>53</v>
      </c>
      <c r="G43" s="130" t="s">
        <v>8</v>
      </c>
      <c r="H43" s="130" t="s">
        <v>8</v>
      </c>
      <c r="I43" s="130" t="s">
        <v>8</v>
      </c>
      <c r="J43" s="130" t="s">
        <v>8</v>
      </c>
      <c r="K43" s="147" t="s">
        <v>10</v>
      </c>
      <c r="L43" s="147" t="s">
        <v>10</v>
      </c>
      <c r="M43" s="147" t="s">
        <v>10</v>
      </c>
      <c r="N43" s="147" t="s">
        <v>10</v>
      </c>
      <c r="O43" s="148" t="s">
        <v>69</v>
      </c>
      <c r="P43" s="148" t="s">
        <v>69</v>
      </c>
      <c r="Q43" s="148" t="s">
        <v>69</v>
      </c>
      <c r="R43" s="149" t="s">
        <v>69</v>
      </c>
      <c r="S43" s="131"/>
      <c r="T43" s="131"/>
      <c r="U43" s="131"/>
      <c r="V43" s="132"/>
      <c r="W43" s="131"/>
      <c r="X43" s="131"/>
      <c r="Y43" s="131"/>
      <c r="Z43" s="132"/>
      <c r="AA43" s="133"/>
      <c r="AB43" s="133"/>
      <c r="AC43" s="133"/>
      <c r="AD43" s="133"/>
      <c r="AE43" s="134"/>
      <c r="AF43" s="134"/>
      <c r="AG43" s="134"/>
      <c r="AH43" s="135"/>
      <c r="AI43" s="134"/>
      <c r="AJ43" s="134"/>
      <c r="AK43" s="134"/>
      <c r="AL43" s="135"/>
      <c r="AM43" s="136"/>
      <c r="AN43" s="136"/>
      <c r="AO43" s="136"/>
      <c r="AP43" s="137"/>
    </row>
    <row r="44" spans="1:42" ht="33" customHeight="1" x14ac:dyDescent="0.25">
      <c r="A44" s="138" t="s">
        <v>203</v>
      </c>
      <c r="C44" s="138" t="s">
        <v>191</v>
      </c>
      <c r="D44" s="138" t="s">
        <v>105</v>
      </c>
      <c r="E44" s="138" t="s">
        <v>192</v>
      </c>
      <c r="F44" s="138" t="s">
        <v>193</v>
      </c>
      <c r="G44" s="138" t="s">
        <v>191</v>
      </c>
      <c r="H44" s="138" t="s">
        <v>105</v>
      </c>
      <c r="I44" s="138" t="s">
        <v>192</v>
      </c>
      <c r="J44" s="138" t="s">
        <v>193</v>
      </c>
      <c r="K44" s="138" t="s">
        <v>191</v>
      </c>
      <c r="L44" s="138" t="s">
        <v>105</v>
      </c>
      <c r="M44" s="138" t="s">
        <v>192</v>
      </c>
      <c r="N44" s="138" t="s">
        <v>193</v>
      </c>
      <c r="O44" s="138" t="s">
        <v>191</v>
      </c>
      <c r="P44" s="138" t="s">
        <v>105</v>
      </c>
      <c r="Q44" s="138" t="s">
        <v>192</v>
      </c>
      <c r="R44" s="138" t="s">
        <v>193</v>
      </c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</row>
    <row r="45" spans="1:42" ht="15" customHeight="1" x14ac:dyDescent="0.25">
      <c r="A45" s="89">
        <v>12</v>
      </c>
      <c r="B45" s="59">
        <f t="shared" ref="B45:B57" si="11">B28</f>
        <v>45800</v>
      </c>
      <c r="C45" s="140">
        <f t="shared" ref="C45:C57" si="12">SUM(G45,K45,O45)</f>
        <v>0</v>
      </c>
      <c r="D45" s="141">
        <f t="shared" ref="D45:D57" si="13">SUM(H45,L45,P45)</f>
        <v>0</v>
      </c>
      <c r="E45" s="45">
        <f t="shared" ref="E45:E57" si="14">SUM(I45,M45,Q45)</f>
        <v>0</v>
      </c>
      <c r="F45" s="140">
        <f t="shared" ref="F45:F57" si="15">SUM(J45,N45,R45)</f>
        <v>0</v>
      </c>
      <c r="G45" s="140" t="s">
        <v>484</v>
      </c>
      <c r="H45" s="141" t="s">
        <v>484</v>
      </c>
      <c r="I45" s="45">
        <v>0</v>
      </c>
      <c r="J45" s="140" t="s">
        <v>484</v>
      </c>
      <c r="K45" s="140" t="s">
        <v>484</v>
      </c>
      <c r="L45" s="141" t="s">
        <v>484</v>
      </c>
      <c r="M45" s="45">
        <v>0</v>
      </c>
      <c r="N45" s="140" t="s">
        <v>484</v>
      </c>
      <c r="O45" s="140" t="s">
        <v>484</v>
      </c>
      <c r="P45" s="141" t="s">
        <v>484</v>
      </c>
      <c r="Q45" s="45">
        <v>0</v>
      </c>
      <c r="R45" s="144" t="s">
        <v>484</v>
      </c>
      <c r="S45" s="140"/>
      <c r="T45" s="141"/>
      <c r="U45" s="45"/>
      <c r="V45" s="89"/>
      <c r="W45" s="140"/>
      <c r="X45" s="141"/>
      <c r="Y45" s="45"/>
      <c r="Z45" s="89"/>
      <c r="AA45" s="140"/>
      <c r="AB45" s="141"/>
      <c r="AC45" s="45"/>
      <c r="AD45" s="89"/>
      <c r="AE45" s="140"/>
      <c r="AF45" s="141"/>
      <c r="AG45" s="45"/>
      <c r="AH45" s="89"/>
      <c r="AI45" s="140"/>
      <c r="AJ45" s="141"/>
      <c r="AK45" s="45"/>
      <c r="AL45" s="89"/>
      <c r="AM45" s="140"/>
      <c r="AN45" s="141"/>
      <c r="AO45" s="45"/>
      <c r="AP45" s="89"/>
    </row>
    <row r="46" spans="1:42" ht="15" customHeight="1" x14ac:dyDescent="0.25">
      <c r="A46" s="89">
        <v>11</v>
      </c>
      <c r="B46" s="59">
        <f t="shared" si="11"/>
        <v>45807</v>
      </c>
      <c r="C46" s="140">
        <f t="shared" si="12"/>
        <v>0</v>
      </c>
      <c r="D46" s="141">
        <f t="shared" si="13"/>
        <v>0</v>
      </c>
      <c r="E46" s="45">
        <f t="shared" si="14"/>
        <v>0</v>
      </c>
      <c r="F46" s="140">
        <f t="shared" si="15"/>
        <v>0</v>
      </c>
      <c r="G46" s="140" t="s">
        <v>484</v>
      </c>
      <c r="H46" s="141" t="s">
        <v>484</v>
      </c>
      <c r="I46" s="45">
        <v>0</v>
      </c>
      <c r="J46" s="140" t="s">
        <v>484</v>
      </c>
      <c r="K46" s="140" t="s">
        <v>484</v>
      </c>
      <c r="L46" s="141" t="s">
        <v>484</v>
      </c>
      <c r="M46" s="45">
        <v>0</v>
      </c>
      <c r="N46" s="140" t="s">
        <v>484</v>
      </c>
      <c r="O46" s="140" t="s">
        <v>484</v>
      </c>
      <c r="P46" s="141" t="s">
        <v>484</v>
      </c>
      <c r="Q46" s="45">
        <v>0</v>
      </c>
      <c r="R46" s="144" t="s">
        <v>484</v>
      </c>
      <c r="S46" s="140"/>
      <c r="T46" s="141"/>
      <c r="U46" s="45"/>
      <c r="V46" s="89"/>
      <c r="W46" s="140"/>
      <c r="X46" s="141"/>
      <c r="Y46" s="45"/>
      <c r="Z46" s="89"/>
      <c r="AA46" s="140"/>
      <c r="AB46" s="141"/>
      <c r="AC46" s="45"/>
      <c r="AD46" s="89"/>
      <c r="AE46" s="140"/>
      <c r="AF46" s="141"/>
      <c r="AG46" s="45"/>
      <c r="AH46" s="89"/>
      <c r="AI46" s="140"/>
      <c r="AJ46" s="141"/>
      <c r="AK46" s="45"/>
      <c r="AL46" s="89"/>
      <c r="AM46" s="140"/>
      <c r="AN46" s="141"/>
      <c r="AO46" s="45"/>
      <c r="AP46" s="89"/>
    </row>
    <row r="47" spans="1:42" ht="15" customHeight="1" x14ac:dyDescent="0.25">
      <c r="A47" s="89">
        <v>10</v>
      </c>
      <c r="B47" s="59">
        <f t="shared" si="11"/>
        <v>45814</v>
      </c>
      <c r="C47" s="140">
        <f t="shared" si="12"/>
        <v>0</v>
      </c>
      <c r="D47" s="141">
        <f t="shared" si="13"/>
        <v>0</v>
      </c>
      <c r="E47" s="45">
        <f t="shared" si="14"/>
        <v>0</v>
      </c>
      <c r="F47" s="140">
        <f t="shared" si="15"/>
        <v>0</v>
      </c>
      <c r="G47" s="140" t="s">
        <v>484</v>
      </c>
      <c r="H47" s="141" t="s">
        <v>484</v>
      </c>
      <c r="I47" s="45">
        <v>0</v>
      </c>
      <c r="J47" s="140" t="s">
        <v>484</v>
      </c>
      <c r="K47" s="140" t="s">
        <v>484</v>
      </c>
      <c r="L47" s="141" t="s">
        <v>484</v>
      </c>
      <c r="M47" s="45">
        <v>0</v>
      </c>
      <c r="N47" s="140" t="s">
        <v>484</v>
      </c>
      <c r="O47" s="140" t="s">
        <v>484</v>
      </c>
      <c r="P47" s="141" t="s">
        <v>484</v>
      </c>
      <c r="Q47" s="45">
        <v>0</v>
      </c>
      <c r="R47" s="144" t="s">
        <v>484</v>
      </c>
      <c r="S47" s="140"/>
      <c r="T47" s="141"/>
      <c r="U47" s="45"/>
      <c r="V47" s="89"/>
      <c r="W47" s="140"/>
      <c r="X47" s="141"/>
      <c r="Y47" s="45"/>
      <c r="Z47" s="89"/>
      <c r="AA47" s="140"/>
      <c r="AB47" s="141"/>
      <c r="AC47" s="45"/>
      <c r="AD47" s="89"/>
      <c r="AE47" s="140"/>
      <c r="AF47" s="141"/>
      <c r="AG47" s="45"/>
      <c r="AH47" s="89"/>
      <c r="AI47" s="140"/>
      <c r="AJ47" s="141"/>
      <c r="AK47" s="45"/>
      <c r="AL47" s="89"/>
      <c r="AM47" s="140"/>
      <c r="AN47" s="141"/>
      <c r="AO47" s="45"/>
      <c r="AP47" s="89"/>
    </row>
    <row r="48" spans="1:42" ht="15" customHeight="1" x14ac:dyDescent="0.25">
      <c r="A48" s="89">
        <v>9</v>
      </c>
      <c r="B48" s="59">
        <f t="shared" si="11"/>
        <v>45821</v>
      </c>
      <c r="C48" s="140">
        <f t="shared" si="12"/>
        <v>0</v>
      </c>
      <c r="D48" s="141">
        <f t="shared" si="13"/>
        <v>0</v>
      </c>
      <c r="E48" s="45">
        <f t="shared" si="14"/>
        <v>0</v>
      </c>
      <c r="F48" s="140">
        <f t="shared" si="15"/>
        <v>0</v>
      </c>
      <c r="G48" s="140" t="s">
        <v>484</v>
      </c>
      <c r="H48" s="141" t="s">
        <v>484</v>
      </c>
      <c r="I48" s="45">
        <v>0</v>
      </c>
      <c r="J48" s="140" t="s">
        <v>484</v>
      </c>
      <c r="K48" s="140" t="s">
        <v>484</v>
      </c>
      <c r="L48" s="141" t="s">
        <v>484</v>
      </c>
      <c r="M48" s="45">
        <v>0</v>
      </c>
      <c r="N48" s="140" t="s">
        <v>484</v>
      </c>
      <c r="O48" s="140" t="s">
        <v>484</v>
      </c>
      <c r="P48" s="141" t="s">
        <v>484</v>
      </c>
      <c r="Q48" s="45">
        <v>0</v>
      </c>
      <c r="R48" s="144" t="s">
        <v>484</v>
      </c>
      <c r="S48" s="140"/>
      <c r="T48" s="141"/>
      <c r="U48" s="45"/>
      <c r="V48" s="89"/>
      <c r="W48" s="140"/>
      <c r="X48" s="141"/>
      <c r="Y48" s="45"/>
      <c r="Z48" s="89"/>
      <c r="AA48" s="140"/>
      <c r="AB48" s="141"/>
      <c r="AC48" s="45"/>
      <c r="AD48" s="89"/>
      <c r="AE48" s="140"/>
      <c r="AF48" s="141"/>
      <c r="AG48" s="45"/>
      <c r="AH48" s="89"/>
      <c r="AI48" s="140"/>
      <c r="AJ48" s="141"/>
      <c r="AK48" s="45"/>
      <c r="AL48" s="89"/>
      <c r="AM48" s="140"/>
      <c r="AN48" s="141"/>
      <c r="AO48" s="45"/>
      <c r="AP48" s="89"/>
    </row>
    <row r="49" spans="1:42" ht="15" customHeight="1" x14ac:dyDescent="0.25">
      <c r="A49" s="89">
        <v>8</v>
      </c>
      <c r="B49" s="59">
        <f t="shared" si="11"/>
        <v>45828</v>
      </c>
      <c r="C49" s="140">
        <f t="shared" si="12"/>
        <v>0</v>
      </c>
      <c r="D49" s="141">
        <f t="shared" si="13"/>
        <v>0</v>
      </c>
      <c r="E49" s="45">
        <f t="shared" si="14"/>
        <v>0</v>
      </c>
      <c r="F49" s="140">
        <f t="shared" si="15"/>
        <v>0</v>
      </c>
      <c r="G49" s="140" t="s">
        <v>484</v>
      </c>
      <c r="H49" s="141" t="s">
        <v>484</v>
      </c>
      <c r="I49" s="45">
        <v>0</v>
      </c>
      <c r="J49" s="140" t="s">
        <v>484</v>
      </c>
      <c r="K49" s="140" t="s">
        <v>484</v>
      </c>
      <c r="L49" s="141" t="s">
        <v>484</v>
      </c>
      <c r="M49" s="45">
        <v>0</v>
      </c>
      <c r="N49" s="140" t="s">
        <v>484</v>
      </c>
      <c r="O49" s="140" t="s">
        <v>484</v>
      </c>
      <c r="P49" s="141" t="s">
        <v>484</v>
      </c>
      <c r="Q49" s="45">
        <v>0</v>
      </c>
      <c r="R49" s="144" t="s">
        <v>484</v>
      </c>
      <c r="S49" s="140"/>
      <c r="T49" s="141"/>
      <c r="U49" s="45"/>
      <c r="V49" s="89"/>
      <c r="W49" s="140"/>
      <c r="X49" s="141"/>
      <c r="Y49" s="45"/>
      <c r="Z49" s="89"/>
      <c r="AA49" s="140"/>
      <c r="AB49" s="141"/>
      <c r="AC49" s="45"/>
      <c r="AD49" s="89"/>
      <c r="AE49" s="140"/>
      <c r="AF49" s="141"/>
      <c r="AG49" s="45"/>
      <c r="AH49" s="89"/>
      <c r="AI49" s="140"/>
      <c r="AJ49" s="141"/>
      <c r="AK49" s="45"/>
      <c r="AL49" s="89"/>
      <c r="AM49" s="140"/>
      <c r="AN49" s="141"/>
      <c r="AO49" s="45"/>
      <c r="AP49" s="89"/>
    </row>
    <row r="50" spans="1:42" ht="15" customHeight="1" x14ac:dyDescent="0.25">
      <c r="A50" s="89">
        <v>7</v>
      </c>
      <c r="B50" s="59">
        <f t="shared" si="11"/>
        <v>45835</v>
      </c>
      <c r="C50" s="140">
        <f t="shared" si="12"/>
        <v>0</v>
      </c>
      <c r="D50" s="141">
        <f t="shared" si="13"/>
        <v>0</v>
      </c>
      <c r="E50" s="45">
        <f t="shared" si="14"/>
        <v>0</v>
      </c>
      <c r="F50" s="140">
        <f t="shared" si="15"/>
        <v>0</v>
      </c>
      <c r="G50" s="140" t="s">
        <v>484</v>
      </c>
      <c r="H50" s="141" t="s">
        <v>484</v>
      </c>
      <c r="I50" s="45">
        <v>0</v>
      </c>
      <c r="J50" s="140" t="s">
        <v>484</v>
      </c>
      <c r="K50" s="140" t="s">
        <v>484</v>
      </c>
      <c r="L50" s="141" t="s">
        <v>484</v>
      </c>
      <c r="M50" s="45">
        <v>0</v>
      </c>
      <c r="N50" s="140" t="s">
        <v>484</v>
      </c>
      <c r="O50" s="140" t="s">
        <v>484</v>
      </c>
      <c r="P50" s="141" t="s">
        <v>484</v>
      </c>
      <c r="Q50" s="45">
        <v>0</v>
      </c>
      <c r="R50" s="144" t="s">
        <v>484</v>
      </c>
      <c r="S50" s="140"/>
      <c r="T50" s="141"/>
      <c r="U50" s="45"/>
      <c r="V50" s="89"/>
      <c r="W50" s="140"/>
      <c r="X50" s="141"/>
      <c r="Y50" s="45"/>
      <c r="Z50" s="89"/>
      <c r="AA50" s="140"/>
      <c r="AB50" s="141"/>
      <c r="AC50" s="45"/>
      <c r="AD50" s="89"/>
      <c r="AE50" s="140"/>
      <c r="AF50" s="141"/>
      <c r="AG50" s="45"/>
      <c r="AH50" s="89"/>
      <c r="AI50" s="140"/>
      <c r="AJ50" s="141"/>
      <c r="AK50" s="45"/>
      <c r="AL50" s="89"/>
      <c r="AM50" s="140"/>
      <c r="AN50" s="141"/>
      <c r="AO50" s="45"/>
      <c r="AP50" s="89"/>
    </row>
    <row r="51" spans="1:42" ht="15" customHeight="1" x14ac:dyDescent="0.25">
      <c r="A51" s="89">
        <v>6</v>
      </c>
      <c r="B51" s="59">
        <f t="shared" si="11"/>
        <v>45842</v>
      </c>
      <c r="C51" s="140">
        <f t="shared" si="12"/>
        <v>0</v>
      </c>
      <c r="D51" s="141">
        <f t="shared" si="13"/>
        <v>0</v>
      </c>
      <c r="E51" s="45">
        <f t="shared" si="14"/>
        <v>0</v>
      </c>
      <c r="F51" s="140">
        <f t="shared" si="15"/>
        <v>0</v>
      </c>
      <c r="G51" s="140" t="s">
        <v>484</v>
      </c>
      <c r="H51" s="141" t="s">
        <v>484</v>
      </c>
      <c r="I51" s="45">
        <v>0</v>
      </c>
      <c r="J51" s="140" t="s">
        <v>484</v>
      </c>
      <c r="K51" s="140" t="s">
        <v>484</v>
      </c>
      <c r="L51" s="141" t="s">
        <v>484</v>
      </c>
      <c r="M51" s="45">
        <v>0</v>
      </c>
      <c r="N51" s="140" t="s">
        <v>484</v>
      </c>
      <c r="O51" s="140" t="s">
        <v>484</v>
      </c>
      <c r="P51" s="141" t="s">
        <v>484</v>
      </c>
      <c r="Q51" s="45">
        <v>0</v>
      </c>
      <c r="R51" s="144" t="s">
        <v>484</v>
      </c>
      <c r="S51" s="140"/>
      <c r="T51" s="141"/>
      <c r="U51" s="45"/>
      <c r="V51" s="89"/>
      <c r="W51" s="140"/>
      <c r="X51" s="141"/>
      <c r="Y51" s="45"/>
      <c r="Z51" s="89"/>
      <c r="AA51" s="140"/>
      <c r="AB51" s="141"/>
      <c r="AC51" s="45"/>
      <c r="AD51" s="89"/>
      <c r="AE51" s="140"/>
      <c r="AF51" s="141"/>
      <c r="AG51" s="45"/>
      <c r="AH51" s="89"/>
      <c r="AI51" s="140"/>
      <c r="AJ51" s="141"/>
      <c r="AK51" s="45"/>
      <c r="AL51" s="89"/>
      <c r="AM51" s="140"/>
      <c r="AN51" s="141"/>
      <c r="AO51" s="45"/>
      <c r="AP51" s="89"/>
    </row>
    <row r="52" spans="1:42" ht="15" customHeight="1" x14ac:dyDescent="0.25">
      <c r="A52" s="89">
        <v>5</v>
      </c>
      <c r="B52" s="59">
        <f t="shared" si="11"/>
        <v>45849</v>
      </c>
      <c r="C52" s="140">
        <f t="shared" si="12"/>
        <v>3309.2188977423125</v>
      </c>
      <c r="D52" s="141">
        <f t="shared" si="13"/>
        <v>5088296.7473540083</v>
      </c>
      <c r="E52" s="45">
        <f t="shared" si="14"/>
        <v>0</v>
      </c>
      <c r="F52" s="140">
        <f t="shared" si="15"/>
        <v>5067834.228364137</v>
      </c>
      <c r="G52" s="140" t="s">
        <v>484</v>
      </c>
      <c r="H52" s="141" t="s">
        <v>484</v>
      </c>
      <c r="I52" s="45">
        <v>0</v>
      </c>
      <c r="J52" s="140" t="s">
        <v>484</v>
      </c>
      <c r="K52" s="140">
        <v>3134.5722142946875</v>
      </c>
      <c r="L52" s="141">
        <v>4162652.1939721145</v>
      </c>
      <c r="M52" s="45">
        <v>0</v>
      </c>
      <c r="N52" s="140">
        <v>4142189.6749822437</v>
      </c>
      <c r="O52" s="140">
        <v>174.64668344762489</v>
      </c>
      <c r="P52" s="141">
        <v>925644.55338189343</v>
      </c>
      <c r="Q52" s="45">
        <v>0</v>
      </c>
      <c r="R52" s="144">
        <v>925644.55338189343</v>
      </c>
      <c r="S52" s="140"/>
      <c r="T52" s="141"/>
      <c r="U52" s="45"/>
      <c r="V52" s="89"/>
      <c r="W52" s="140"/>
      <c r="X52" s="141"/>
      <c r="Y52" s="45"/>
      <c r="Z52" s="89"/>
      <c r="AA52" s="140"/>
      <c r="AB52" s="141"/>
      <c r="AC52" s="45"/>
      <c r="AD52" s="89"/>
      <c r="AE52" s="140"/>
      <c r="AF52" s="141"/>
      <c r="AG52" s="45"/>
      <c r="AH52" s="89"/>
      <c r="AI52" s="140"/>
      <c r="AJ52" s="141"/>
      <c r="AK52" s="45"/>
      <c r="AL52" s="89"/>
      <c r="AM52" s="140"/>
      <c r="AN52" s="141"/>
      <c r="AO52" s="45"/>
      <c r="AP52" s="89"/>
    </row>
    <row r="53" spans="1:42" ht="15" customHeight="1" x14ac:dyDescent="0.25">
      <c r="A53" s="89">
        <v>4</v>
      </c>
      <c r="B53" s="59">
        <f t="shared" si="11"/>
        <v>45856</v>
      </c>
      <c r="C53" s="140">
        <f t="shared" si="12"/>
        <v>2994.9110789644792</v>
      </c>
      <c r="D53" s="141">
        <f t="shared" si="13"/>
        <v>4655506.3094730098</v>
      </c>
      <c r="E53" s="45">
        <f t="shared" si="14"/>
        <v>0</v>
      </c>
      <c r="F53" s="140">
        <f t="shared" si="15"/>
        <v>4637474.4433061201</v>
      </c>
      <c r="G53" s="140" t="s">
        <v>484</v>
      </c>
      <c r="H53" s="141" t="s">
        <v>484</v>
      </c>
      <c r="I53" s="45">
        <v>0</v>
      </c>
      <c r="J53" s="140" t="s">
        <v>484</v>
      </c>
      <c r="K53" s="140">
        <v>2820.2970683467297</v>
      </c>
      <c r="L53" s="141">
        <v>3728243.8811132815</v>
      </c>
      <c r="M53" s="45">
        <v>0</v>
      </c>
      <c r="N53" s="140">
        <v>3710212.0149463913</v>
      </c>
      <c r="O53" s="140">
        <v>174.61401061774947</v>
      </c>
      <c r="P53" s="141">
        <v>927262.42835972877</v>
      </c>
      <c r="Q53" s="45">
        <v>0</v>
      </c>
      <c r="R53" s="144">
        <v>927262.42835972877</v>
      </c>
      <c r="S53" s="140"/>
      <c r="T53" s="141"/>
      <c r="U53" s="45"/>
      <c r="V53" s="89"/>
      <c r="W53" s="140"/>
      <c r="X53" s="141"/>
      <c r="Y53" s="45"/>
      <c r="Z53" s="89"/>
      <c r="AA53" s="140"/>
      <c r="AB53" s="141"/>
      <c r="AC53" s="45"/>
      <c r="AD53" s="89"/>
      <c r="AE53" s="140"/>
      <c r="AF53" s="141"/>
      <c r="AG53" s="45"/>
      <c r="AH53" s="89"/>
      <c r="AI53" s="140"/>
      <c r="AJ53" s="141"/>
      <c r="AK53" s="45"/>
      <c r="AL53" s="89"/>
      <c r="AM53" s="140"/>
      <c r="AN53" s="141"/>
      <c r="AO53" s="45"/>
      <c r="AP53" s="89"/>
    </row>
    <row r="54" spans="1:42" ht="15" customHeight="1" x14ac:dyDescent="0.25">
      <c r="A54" s="89">
        <v>3</v>
      </c>
      <c r="B54" s="59">
        <f t="shared" si="11"/>
        <v>45863</v>
      </c>
      <c r="C54" s="140">
        <f t="shared" si="12"/>
        <v>6037.5883376205493</v>
      </c>
      <c r="D54" s="141">
        <f t="shared" si="13"/>
        <v>9292254.831641335</v>
      </c>
      <c r="E54" s="45">
        <f t="shared" si="14"/>
        <v>0</v>
      </c>
      <c r="F54" s="140">
        <f t="shared" si="15"/>
        <v>8983172.0231136866</v>
      </c>
      <c r="G54" s="140">
        <v>1805.3047307239087</v>
      </c>
      <c r="H54" s="141">
        <v>3242495.1725031096</v>
      </c>
      <c r="I54" s="45">
        <v>0</v>
      </c>
      <c r="J54" s="140">
        <v>2954887.0314119942</v>
      </c>
      <c r="K54" s="140">
        <v>4075.6962996852544</v>
      </c>
      <c r="L54" s="141">
        <v>5219246.7713870984</v>
      </c>
      <c r="M54" s="45">
        <v>0</v>
      </c>
      <c r="N54" s="140">
        <v>5197773.0956077455</v>
      </c>
      <c r="O54" s="140">
        <v>156.58730721138681</v>
      </c>
      <c r="P54" s="141">
        <v>830512.88775112701</v>
      </c>
      <c r="Q54" s="45">
        <v>0</v>
      </c>
      <c r="R54" s="144">
        <v>830511.8960939477</v>
      </c>
      <c r="S54" s="140"/>
      <c r="T54" s="141"/>
      <c r="U54" s="45"/>
      <c r="V54" s="89"/>
      <c r="W54" s="140"/>
      <c r="X54" s="141"/>
      <c r="Y54" s="45"/>
      <c r="Z54" s="89"/>
      <c r="AA54" s="140"/>
      <c r="AB54" s="141"/>
      <c r="AC54" s="45"/>
      <c r="AD54" s="89"/>
      <c r="AE54" s="140"/>
      <c r="AF54" s="141"/>
      <c r="AG54" s="45"/>
      <c r="AH54" s="89"/>
      <c r="AI54" s="140"/>
      <c r="AJ54" s="141"/>
      <c r="AK54" s="45"/>
      <c r="AL54" s="89"/>
      <c r="AM54" s="140"/>
      <c r="AN54" s="141"/>
      <c r="AO54" s="45"/>
      <c r="AP54" s="89"/>
    </row>
    <row r="55" spans="1:42" ht="15" customHeight="1" x14ac:dyDescent="0.25">
      <c r="A55" s="89">
        <v>2</v>
      </c>
      <c r="B55" s="59">
        <f t="shared" si="11"/>
        <v>45870</v>
      </c>
      <c r="C55" s="140">
        <f t="shared" si="12"/>
        <v>6047.6015743282742</v>
      </c>
      <c r="D55" s="141">
        <f t="shared" si="13"/>
        <v>9332077.5280159693</v>
      </c>
      <c r="E55" s="45">
        <f t="shared" si="14"/>
        <v>0</v>
      </c>
      <c r="F55" s="140">
        <f t="shared" si="15"/>
        <v>9080200.0677692667</v>
      </c>
      <c r="G55" s="140">
        <v>1821.9811234360554</v>
      </c>
      <c r="H55" s="141">
        <v>3275084.0647190744</v>
      </c>
      <c r="I55" s="45">
        <v>0</v>
      </c>
      <c r="J55" s="140">
        <v>3044708.365990527</v>
      </c>
      <c r="K55" s="140">
        <v>4069.3456931962246</v>
      </c>
      <c r="L55" s="141">
        <v>5226480.5755457683</v>
      </c>
      <c r="M55" s="45">
        <v>0</v>
      </c>
      <c r="N55" s="140">
        <v>5204979.8056847928</v>
      </c>
      <c r="O55" s="140">
        <v>156.27475769599482</v>
      </c>
      <c r="P55" s="141">
        <v>830512.88775112701</v>
      </c>
      <c r="Q55" s="45">
        <v>0</v>
      </c>
      <c r="R55" s="144">
        <v>830511.8960939477</v>
      </c>
      <c r="S55" s="140"/>
      <c r="T55" s="141"/>
      <c r="U55" s="45"/>
      <c r="V55" s="89"/>
      <c r="W55" s="140"/>
      <c r="X55" s="141"/>
      <c r="Y55" s="45"/>
      <c r="Z55" s="89"/>
      <c r="AA55" s="140"/>
      <c r="AB55" s="141"/>
      <c r="AC55" s="45"/>
      <c r="AD55" s="89"/>
      <c r="AE55" s="140"/>
      <c r="AF55" s="141"/>
      <c r="AG55" s="45"/>
      <c r="AH55" s="89"/>
      <c r="AI55" s="140"/>
      <c r="AJ55" s="141"/>
      <c r="AK55" s="45"/>
      <c r="AL55" s="89"/>
      <c r="AM55" s="140"/>
      <c r="AN55" s="141"/>
      <c r="AO55" s="45"/>
      <c r="AP55" s="89"/>
    </row>
    <row r="56" spans="1:42" ht="15" customHeight="1" x14ac:dyDescent="0.25">
      <c r="A56" s="89">
        <v>1</v>
      </c>
      <c r="B56" s="59">
        <f t="shared" si="11"/>
        <v>45877</v>
      </c>
      <c r="C56" s="140">
        <f t="shared" si="12"/>
        <v>8736.2589085822128</v>
      </c>
      <c r="D56" s="141">
        <f t="shared" si="13"/>
        <v>9587938.4192689713</v>
      </c>
      <c r="E56" s="45">
        <f t="shared" si="14"/>
        <v>0</v>
      </c>
      <c r="F56" s="140">
        <f t="shared" si="15"/>
        <v>13903390.277663779</v>
      </c>
      <c r="G56" s="140">
        <v>4503.2861954105474</v>
      </c>
      <c r="H56" s="141">
        <v>3508147.9372798749</v>
      </c>
      <c r="I56" s="45">
        <v>0</v>
      </c>
      <c r="J56" s="140">
        <v>7845398.4416597756</v>
      </c>
      <c r="K56" s="140">
        <v>4077.0098811397338</v>
      </c>
      <c r="L56" s="141">
        <v>5249277.5942379702</v>
      </c>
      <c r="M56" s="45">
        <v>0</v>
      </c>
      <c r="N56" s="140">
        <v>5227479.9399100551</v>
      </c>
      <c r="O56" s="140">
        <v>155.96283203193096</v>
      </c>
      <c r="P56" s="141">
        <v>830512.88775112701</v>
      </c>
      <c r="Q56" s="45">
        <v>0</v>
      </c>
      <c r="R56" s="144">
        <v>830511.8960939477</v>
      </c>
      <c r="S56" s="140"/>
      <c r="T56" s="141"/>
      <c r="U56" s="45"/>
      <c r="V56" s="89"/>
      <c r="W56" s="140"/>
      <c r="X56" s="141"/>
      <c r="Y56" s="45"/>
      <c r="Z56" s="89"/>
      <c r="AA56" s="140"/>
      <c r="AB56" s="141"/>
      <c r="AC56" s="45"/>
      <c r="AD56" s="89"/>
      <c r="AE56" s="140"/>
      <c r="AF56" s="141"/>
      <c r="AG56" s="45"/>
      <c r="AH56" s="89"/>
      <c r="AI56" s="140"/>
      <c r="AJ56" s="141"/>
      <c r="AK56" s="45"/>
      <c r="AL56" s="89"/>
      <c r="AM56" s="140"/>
      <c r="AN56" s="141"/>
      <c r="AO56" s="45"/>
      <c r="AP56" s="89"/>
    </row>
    <row r="57" spans="1:42" ht="15" customHeight="1" x14ac:dyDescent="0.25">
      <c r="A57" s="89">
        <v>1</v>
      </c>
      <c r="B57" s="59">
        <f t="shared" si="11"/>
        <v>45884</v>
      </c>
      <c r="C57" s="140">
        <f t="shared" si="12"/>
        <v>8734.6262187162483</v>
      </c>
      <c r="D57" s="141">
        <f t="shared" si="13"/>
        <v>12262964.597008327</v>
      </c>
      <c r="E57" s="45">
        <f t="shared" si="14"/>
        <v>0</v>
      </c>
      <c r="F57" s="140">
        <f t="shared" si="15"/>
        <v>13919611.731706275</v>
      </c>
      <c r="G57" s="140">
        <v>4495.9690465412996</v>
      </c>
      <c r="H57" s="141">
        <v>6166782.3693075832</v>
      </c>
      <c r="I57" s="45">
        <v>0</v>
      </c>
      <c r="J57" s="140">
        <v>7845398.4416597756</v>
      </c>
      <c r="K57" s="140">
        <v>4083.0056432009646</v>
      </c>
      <c r="L57" s="141">
        <v>5265669.3399496181</v>
      </c>
      <c r="M57" s="45">
        <v>0</v>
      </c>
      <c r="N57" s="140">
        <v>5243701.3939525504</v>
      </c>
      <c r="O57" s="140">
        <v>155.65152897398301</v>
      </c>
      <c r="P57" s="141">
        <v>830512.88775112701</v>
      </c>
      <c r="Q57" s="45">
        <v>0</v>
      </c>
      <c r="R57" s="144">
        <v>830511.8960939477</v>
      </c>
      <c r="S57" s="140"/>
      <c r="T57" s="141"/>
      <c r="U57" s="45"/>
      <c r="V57" s="89"/>
      <c r="W57" s="140"/>
      <c r="X57" s="141"/>
      <c r="Y57" s="45"/>
      <c r="Z57" s="89"/>
      <c r="AA57" s="140"/>
      <c r="AB57" s="141"/>
      <c r="AC57" s="45"/>
      <c r="AD57" s="89"/>
      <c r="AE57" s="140"/>
      <c r="AF57" s="141"/>
      <c r="AG57" s="45"/>
      <c r="AH57" s="89"/>
      <c r="AI57" s="140"/>
      <c r="AJ57" s="141"/>
      <c r="AK57" s="45"/>
      <c r="AL57" s="89"/>
      <c r="AM57" s="140"/>
      <c r="AN57" s="141"/>
      <c r="AO57" s="45"/>
      <c r="AP57" s="89"/>
    </row>
    <row r="58" spans="1:42" x14ac:dyDescent="0.25">
      <c r="C58" s="144"/>
      <c r="D58" s="141"/>
      <c r="F58" s="89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1B15C-2C60-4B87-923C-101DC2C65744}">
  <dimension ref="A1:AB134"/>
  <sheetViews>
    <sheetView workbookViewId="0">
      <selection activeCell="F71" sqref="F71"/>
    </sheetView>
  </sheetViews>
  <sheetFormatPr defaultRowHeight="15" x14ac:dyDescent="0.25"/>
  <cols>
    <col min="3" max="3" width="10.42578125" customWidth="1"/>
    <col min="4" max="4" width="11.7109375" customWidth="1"/>
    <col min="5" max="5" width="11.140625" customWidth="1"/>
    <col min="7" max="7" width="20.42578125" customWidth="1"/>
    <col min="8" max="8" width="22.140625" customWidth="1"/>
    <col min="12" max="12" width="10.140625" bestFit="1" customWidth="1"/>
    <col min="13" max="13" width="10" customWidth="1"/>
    <col min="14" max="14" width="22.42578125" customWidth="1"/>
    <col min="15" max="15" width="11.42578125" customWidth="1"/>
    <col min="16" max="16" width="16.5703125" customWidth="1"/>
    <col min="17" max="17" width="9.5703125" customWidth="1"/>
    <col min="18" max="18" width="10.42578125" customWidth="1"/>
    <col min="19" max="19" width="12.42578125" customWidth="1"/>
    <col min="20" max="20" width="15" customWidth="1"/>
    <col min="21" max="21" width="26" customWidth="1"/>
    <col min="22" max="22" width="16.7109375" customWidth="1"/>
    <col min="23" max="24" width="10" customWidth="1"/>
    <col min="25" max="25" width="14.42578125" customWidth="1"/>
  </cols>
  <sheetData>
    <row r="1" spans="1:28" x14ac:dyDescent="0.25">
      <c r="A1" t="s">
        <v>352</v>
      </c>
      <c r="D1" t="s">
        <v>353</v>
      </c>
    </row>
    <row r="3" spans="1:28" x14ac:dyDescent="0.25">
      <c r="A3" s="36" t="s">
        <v>5</v>
      </c>
    </row>
    <row r="13" spans="1:28" x14ac:dyDescent="0.25">
      <c r="A13" s="36" t="s">
        <v>421</v>
      </c>
      <c r="B13" s="36" t="s">
        <v>363</v>
      </c>
      <c r="E13" s="36" t="s">
        <v>433</v>
      </c>
      <c r="J13" s="36" t="s">
        <v>421</v>
      </c>
      <c r="K13" s="36" t="s">
        <v>379</v>
      </c>
      <c r="N13" s="36" t="s">
        <v>434</v>
      </c>
    </row>
    <row r="14" spans="1:28" x14ac:dyDescent="0.25">
      <c r="A14" s="425" t="s">
        <v>364</v>
      </c>
      <c r="B14" s="425" t="s">
        <v>365</v>
      </c>
      <c r="C14" s="425" t="s">
        <v>366</v>
      </c>
      <c r="D14" s="426" t="s">
        <v>367</v>
      </c>
      <c r="E14" s="426" t="s">
        <v>105</v>
      </c>
      <c r="F14" s="426" t="s">
        <v>359</v>
      </c>
      <c r="G14" s="425" t="s">
        <v>368</v>
      </c>
      <c r="H14" s="425" t="s">
        <v>369</v>
      </c>
      <c r="J14" s="425" t="s">
        <v>365</v>
      </c>
      <c r="K14" s="425" t="s">
        <v>364</v>
      </c>
      <c r="L14" s="425" t="s">
        <v>366</v>
      </c>
      <c r="M14" s="426" t="s">
        <v>354</v>
      </c>
      <c r="N14" s="425" t="s">
        <v>427</v>
      </c>
      <c r="O14" s="425" t="s">
        <v>368</v>
      </c>
      <c r="P14" s="425" t="s">
        <v>369</v>
      </c>
      <c r="Q14" s="425" t="s">
        <v>428</v>
      </c>
      <c r="R14" s="425" t="s">
        <v>370</v>
      </c>
      <c r="S14" s="425" t="s">
        <v>371</v>
      </c>
      <c r="T14" s="425" t="s">
        <v>429</v>
      </c>
      <c r="U14" s="425" t="s">
        <v>372</v>
      </c>
      <c r="V14" s="425" t="s">
        <v>430</v>
      </c>
      <c r="W14" s="425" t="s">
        <v>373</v>
      </c>
      <c r="X14" s="425" t="s">
        <v>374</v>
      </c>
      <c r="Y14" s="425" t="s">
        <v>375</v>
      </c>
      <c r="Z14" s="425" t="s">
        <v>376</v>
      </c>
      <c r="AA14" s="425" t="s">
        <v>377</v>
      </c>
      <c r="AB14" s="425" t="s">
        <v>378</v>
      </c>
    </row>
    <row r="15" spans="1:28" x14ac:dyDescent="0.25">
      <c r="A15" s="89">
        <v>2017</v>
      </c>
      <c r="B15" s="89" t="s">
        <v>380</v>
      </c>
      <c r="C15" s="424">
        <v>42736</v>
      </c>
      <c r="D15" s="427"/>
      <c r="E15" s="428"/>
      <c r="F15" s="428"/>
      <c r="G15" s="45" t="s">
        <v>410</v>
      </c>
      <c r="H15" s="45" t="s">
        <v>410</v>
      </c>
      <c r="J15" s="89" t="s">
        <v>397</v>
      </c>
      <c r="K15" s="89">
        <v>2021</v>
      </c>
      <c r="L15" s="424">
        <v>44317</v>
      </c>
      <c r="M15" s="428">
        <v>5992912.8692865483</v>
      </c>
      <c r="N15" s="45">
        <v>1.0549754314103903</v>
      </c>
      <c r="O15" s="45">
        <v>1.0708596085420958</v>
      </c>
      <c r="P15" s="45">
        <v>1.0708596085420958</v>
      </c>
      <c r="Q15" s="45">
        <v>0.77577772284699453</v>
      </c>
      <c r="R15" s="45">
        <v>0.15870437175610316</v>
      </c>
      <c r="S15" s="45">
        <v>0.37824060382117242</v>
      </c>
      <c r="T15" s="45">
        <v>0.31037481892945618</v>
      </c>
      <c r="U15" s="45">
        <v>0.36350096077477234</v>
      </c>
      <c r="V15" s="45">
        <v>0.15216903710309276</v>
      </c>
      <c r="W15" s="45">
        <v>0.12134160382957315</v>
      </c>
      <c r="X15" s="45">
        <v>0.1054574266978673</v>
      </c>
      <c r="Y15" s="45">
        <v>0.12134160382957315</v>
      </c>
      <c r="Z15" s="45">
        <v>3.7266967645165877E-2</v>
      </c>
      <c r="AA15" s="45">
        <v>1.1805100715309142E-2</v>
      </c>
      <c r="AB15" s="45">
        <v>0.19597133940126904</v>
      </c>
    </row>
    <row r="16" spans="1:28" x14ac:dyDescent="0.25">
      <c r="A16" s="89">
        <v>2017</v>
      </c>
      <c r="B16" s="89" t="s">
        <v>380</v>
      </c>
      <c r="C16" s="424">
        <v>42767</v>
      </c>
      <c r="D16" s="427"/>
      <c r="E16" s="428"/>
      <c r="F16" s="428"/>
      <c r="G16" s="45" t="s">
        <v>410</v>
      </c>
      <c r="H16" s="45" t="s">
        <v>410</v>
      </c>
      <c r="J16" s="89" t="s">
        <v>397</v>
      </c>
      <c r="K16" s="89">
        <v>2021</v>
      </c>
      <c r="L16" s="424">
        <v>44348</v>
      </c>
      <c r="M16" s="428">
        <v>8169096.5142865088</v>
      </c>
      <c r="N16" s="45">
        <v>0.95727557334659275</v>
      </c>
      <c r="O16" s="45">
        <v>1.0052310653916317</v>
      </c>
      <c r="P16" s="45">
        <v>1.2777781449500938</v>
      </c>
      <c r="Q16" s="45">
        <v>0.83307351240932237</v>
      </c>
      <c r="R16" s="45">
        <v>0.18299277123580482</v>
      </c>
      <c r="S16" s="45">
        <v>0.40459969639637866</v>
      </c>
      <c r="T16" s="45">
        <v>0.30241487575730369</v>
      </c>
      <c r="U16" s="45">
        <v>0.23225683772016634</v>
      </c>
      <c r="V16" s="45">
        <v>0.21023959742197101</v>
      </c>
      <c r="W16" s="45">
        <v>0.15341291874290619</v>
      </c>
      <c r="X16" s="45">
        <v>0.1054574266978673</v>
      </c>
      <c r="Y16" s="45">
        <v>0.42595999830136827</v>
      </c>
      <c r="Z16" s="45">
        <v>1.9608127988189186E-2</v>
      </c>
      <c r="AA16" s="45">
        <v>1.2360713308186354E-2</v>
      </c>
      <c r="AB16" s="45">
        <v>0.20260089922399399</v>
      </c>
    </row>
    <row r="17" spans="1:28" x14ac:dyDescent="0.25">
      <c r="A17" s="89">
        <v>2017</v>
      </c>
      <c r="B17" s="89" t="s">
        <v>380</v>
      </c>
      <c r="C17" s="424">
        <v>42795</v>
      </c>
      <c r="D17" s="427"/>
      <c r="E17" s="428"/>
      <c r="F17" s="428"/>
      <c r="G17" s="45" t="s">
        <v>410</v>
      </c>
      <c r="H17" s="45" t="s">
        <v>410</v>
      </c>
      <c r="J17" s="89" t="s">
        <v>398</v>
      </c>
      <c r="K17" s="89">
        <v>2021</v>
      </c>
      <c r="L17" s="424">
        <v>44378</v>
      </c>
      <c r="M17" s="428">
        <v>10083610.219643733</v>
      </c>
      <c r="N17" s="45">
        <v>0.98014183941494859</v>
      </c>
      <c r="O17" s="45">
        <v>1.0205142640305924</v>
      </c>
      <c r="P17" s="45">
        <v>1.2450578400197878</v>
      </c>
      <c r="Q17" s="45">
        <v>0.85060044746830921</v>
      </c>
      <c r="R17" s="45">
        <v>0.19562448587000372</v>
      </c>
      <c r="S17" s="45">
        <v>0.37930288292196818</v>
      </c>
      <c r="T17" s="45">
        <v>0.30227723395281225</v>
      </c>
      <c r="U17" s="45">
        <v>0.25514816474375085</v>
      </c>
      <c r="V17" s="45">
        <v>0.20263242176626742</v>
      </c>
      <c r="W17" s="45">
        <v>0.14582985131351106</v>
      </c>
      <c r="X17" s="45">
        <v>0.1054574266978673</v>
      </c>
      <c r="Y17" s="45">
        <v>0.37037342730270645</v>
      </c>
      <c r="Z17" s="45">
        <v>3.0437125524953475E-2</v>
      </c>
      <c r="AA17" s="45">
        <v>1.417175365640511E-2</v>
      </c>
      <c r="AB17" s="45">
        <v>0.2260616113949572</v>
      </c>
    </row>
    <row r="18" spans="1:28" x14ac:dyDescent="0.25">
      <c r="A18" s="89">
        <v>2017</v>
      </c>
      <c r="B18" s="89" t="s">
        <v>381</v>
      </c>
      <c r="C18" s="424">
        <v>42826</v>
      </c>
      <c r="D18" s="427"/>
      <c r="E18" s="428"/>
      <c r="F18" s="428"/>
      <c r="G18" s="45" t="s">
        <v>410</v>
      </c>
      <c r="H18" s="45" t="s">
        <v>410</v>
      </c>
      <c r="J18" s="89" t="s">
        <v>398</v>
      </c>
      <c r="K18" s="89">
        <v>2021</v>
      </c>
      <c r="L18" s="424">
        <v>44409</v>
      </c>
      <c r="M18" s="428">
        <v>8519427.0471437629</v>
      </c>
      <c r="N18" s="45">
        <v>0.96528804679174052</v>
      </c>
      <c r="O18" s="45">
        <v>0.9598008761675656</v>
      </c>
      <c r="P18" s="45">
        <v>0.9598008761675656</v>
      </c>
      <c r="Q18" s="45">
        <v>0.80170529866342854</v>
      </c>
      <c r="R18" s="45">
        <v>0.16499280913673128</v>
      </c>
      <c r="S18" s="45">
        <v>0.40342700337155257</v>
      </c>
      <c r="T18" s="45">
        <v>0.29465651439362778</v>
      </c>
      <c r="U18" s="45">
        <v>0.24288663598198412</v>
      </c>
      <c r="V18" s="45">
        <v>0.18807437683159695</v>
      </c>
      <c r="W18" s="45">
        <v>9.9970256073692337E-2</v>
      </c>
      <c r="X18" s="45">
        <v>0.1054574266978673</v>
      </c>
      <c r="Y18" s="45">
        <v>9.9970256073692337E-2</v>
      </c>
      <c r="Z18" s="45">
        <v>3.6886231698568958E-2</v>
      </c>
      <c r="AA18" s="45">
        <v>1.1637939905036306E-2</v>
      </c>
      <c r="AB18" s="45">
        <v>0.20187904083530023</v>
      </c>
    </row>
    <row r="19" spans="1:28" x14ac:dyDescent="0.25">
      <c r="A19" s="89">
        <v>2017</v>
      </c>
      <c r="B19" s="89" t="s">
        <v>381</v>
      </c>
      <c r="C19" s="424">
        <v>42856</v>
      </c>
      <c r="D19" s="427"/>
      <c r="E19" s="428"/>
      <c r="F19" s="428"/>
      <c r="G19" s="45" t="s">
        <v>410</v>
      </c>
      <c r="H19" s="45" t="s">
        <v>410</v>
      </c>
      <c r="J19" s="89" t="s">
        <v>398</v>
      </c>
      <c r="K19" s="89">
        <v>2021</v>
      </c>
      <c r="L19" s="424">
        <v>44440</v>
      </c>
      <c r="M19" s="428">
        <v>10946280.241072193</v>
      </c>
      <c r="N19" s="45">
        <v>0.78209290050979752</v>
      </c>
      <c r="O19" s="45">
        <v>0.7054217429740538</v>
      </c>
      <c r="P19" s="45">
        <v>0.7054217429740538</v>
      </c>
      <c r="Q19" s="45">
        <v>0.71443808842531076</v>
      </c>
      <c r="R19" s="45">
        <v>0.15177527550557379</v>
      </c>
      <c r="S19" s="45">
        <v>0.32789645758372254</v>
      </c>
      <c r="T19" s="45">
        <v>0.23845235420615363</v>
      </c>
      <c r="U19" s="45">
        <v>0.13694253027209227</v>
      </c>
      <c r="V19" s="45">
        <v>0.15873182156517435</v>
      </c>
      <c r="W19" s="45">
        <v>2.8786269162123592E-2</v>
      </c>
      <c r="X19" s="45">
        <v>0.1054574266978673</v>
      </c>
      <c r="Y19" s="45">
        <v>2.8786269162123592E-2</v>
      </c>
      <c r="Z19" s="45">
        <v>4.9666029740414216E-2</v>
      </c>
      <c r="AA19" s="45">
        <v>1.0355180710127448E-2</v>
      </c>
      <c r="AB19" s="45">
        <v>0.20144130524598802</v>
      </c>
    </row>
    <row r="20" spans="1:28" x14ac:dyDescent="0.25">
      <c r="A20" s="89">
        <v>2017</v>
      </c>
      <c r="B20" s="89" t="s">
        <v>381</v>
      </c>
      <c r="C20" s="424">
        <v>42887</v>
      </c>
      <c r="D20" s="427"/>
      <c r="E20" s="428"/>
      <c r="F20" s="428"/>
      <c r="G20" s="45" t="s">
        <v>410</v>
      </c>
      <c r="H20" s="45" t="s">
        <v>410</v>
      </c>
      <c r="J20" s="89" t="s">
        <v>399</v>
      </c>
      <c r="K20" s="89">
        <v>2021</v>
      </c>
      <c r="L20" s="424">
        <v>44470</v>
      </c>
      <c r="M20" s="428">
        <v>10417076.4521436</v>
      </c>
      <c r="N20" s="45">
        <v>0.96135267814485348</v>
      </c>
      <c r="O20" s="45">
        <v>0.94356766389053237</v>
      </c>
      <c r="P20" s="45">
        <v>1.0179015610811439</v>
      </c>
      <c r="Q20" s="45">
        <v>0.85323258533126256</v>
      </c>
      <c r="R20" s="45">
        <v>0.18513527506789515</v>
      </c>
      <c r="S20" s="45">
        <v>0.3730409498763616</v>
      </c>
      <c r="T20" s="45">
        <v>0.28968029476359203</v>
      </c>
      <c r="U20" s="45">
        <v>0.22856892538661727</v>
      </c>
      <c r="V20" s="45">
        <v>0.20380948768579599</v>
      </c>
      <c r="W20" s="45">
        <v>8.767241244354626E-2</v>
      </c>
      <c r="X20" s="45">
        <v>0.1054574266978673</v>
      </c>
      <c r="Y20" s="45">
        <v>0.16200630963415777</v>
      </c>
      <c r="Z20" s="45">
        <v>5.6361371897120302E-2</v>
      </c>
      <c r="AA20" s="45">
        <v>1.2788729218991773E-2</v>
      </c>
      <c r="AB20" s="45">
        <v>0.24149664696501544</v>
      </c>
    </row>
    <row r="21" spans="1:28" x14ac:dyDescent="0.25">
      <c r="A21" s="89">
        <v>2017</v>
      </c>
      <c r="B21" s="89" t="s">
        <v>382</v>
      </c>
      <c r="C21" s="424">
        <v>42917</v>
      </c>
      <c r="D21" s="427"/>
      <c r="E21" s="428"/>
      <c r="F21" s="428"/>
      <c r="G21" s="45" t="s">
        <v>410</v>
      </c>
      <c r="H21" s="45" t="s">
        <v>410</v>
      </c>
      <c r="J21" s="89" t="s">
        <v>399</v>
      </c>
      <c r="K21" s="89">
        <v>2021</v>
      </c>
      <c r="L21" s="424">
        <v>44501</v>
      </c>
      <c r="M21" s="428">
        <v>9983095.0121433679</v>
      </c>
      <c r="N21" s="45">
        <v>0.91733300904294501</v>
      </c>
      <c r="O21" s="45">
        <v>0.87120053364378924</v>
      </c>
      <c r="P21" s="45">
        <v>0.87463813867269613</v>
      </c>
      <c r="Q21" s="45">
        <v>0.85863162879193722</v>
      </c>
      <c r="R21" s="45">
        <v>0.17242905507574069</v>
      </c>
      <c r="S21" s="45">
        <v>0.39059437636558458</v>
      </c>
      <c r="T21" s="45">
        <v>0.3090852522974526</v>
      </c>
      <c r="U21" s="45">
        <v>0.18240371490338445</v>
      </c>
      <c r="V21" s="45">
        <v>0.20521145872050878</v>
      </c>
      <c r="W21" s="45">
        <v>5.932495129871164E-2</v>
      </c>
      <c r="X21" s="45">
        <v>0.1054574266978673</v>
      </c>
      <c r="Y21" s="45">
        <v>6.2762556327618541E-2</v>
      </c>
      <c r="Z21" s="45">
        <v>5.3380024867216713E-2</v>
      </c>
      <c r="AA21" s="45">
        <v>1.306841113315114E-2</v>
      </c>
      <c r="AB21" s="45">
        <v>0.2258090799429574</v>
      </c>
    </row>
    <row r="22" spans="1:28" x14ac:dyDescent="0.25">
      <c r="A22" s="89">
        <v>2017</v>
      </c>
      <c r="B22" s="89" t="s">
        <v>382</v>
      </c>
      <c r="C22" s="424">
        <v>42948</v>
      </c>
      <c r="D22" s="427"/>
      <c r="E22" s="428"/>
      <c r="F22" s="428"/>
      <c r="G22" s="45" t="s">
        <v>410</v>
      </c>
      <c r="H22" s="45" t="s">
        <v>410</v>
      </c>
      <c r="J22" s="89" t="s">
        <v>399</v>
      </c>
      <c r="K22" s="89">
        <v>2021</v>
      </c>
      <c r="L22" s="424">
        <v>44531</v>
      </c>
      <c r="M22" s="428">
        <v>8737425.9839456938</v>
      </c>
      <c r="N22" s="45">
        <v>1.0160120654675118</v>
      </c>
      <c r="O22" s="45">
        <v>1.0972731280897956</v>
      </c>
      <c r="P22" s="45">
        <v>1.2275652756542785</v>
      </c>
      <c r="Q22" s="45">
        <v>0.85135655595679749</v>
      </c>
      <c r="R22" s="45">
        <v>0.20551233444194017</v>
      </c>
      <c r="S22" s="45">
        <v>0.41602103796379736</v>
      </c>
      <c r="T22" s="45">
        <v>0.29482431390144276</v>
      </c>
      <c r="U22" s="45">
        <v>0.23662802597009544</v>
      </c>
      <c r="V22" s="45">
        <v>0.19316924052173606</v>
      </c>
      <c r="W22" s="45">
        <v>0.18671848932015142</v>
      </c>
      <c r="X22" s="45">
        <v>0.1054574266978673</v>
      </c>
      <c r="Y22" s="45">
        <v>0.31701063688463438</v>
      </c>
      <c r="Z22" s="45">
        <v>4.1179856706210043E-2</v>
      </c>
      <c r="AA22" s="45">
        <v>1.1213383687601256E-2</v>
      </c>
      <c r="AB22" s="45">
        <v>0.24669219114815022</v>
      </c>
    </row>
    <row r="23" spans="1:28" x14ac:dyDescent="0.25">
      <c r="A23" s="89">
        <v>2017</v>
      </c>
      <c r="B23" s="89" t="s">
        <v>382</v>
      </c>
      <c r="C23" s="424">
        <v>42979</v>
      </c>
      <c r="D23" s="427"/>
      <c r="E23" s="428"/>
      <c r="F23" s="428"/>
      <c r="G23" s="45" t="s">
        <v>410</v>
      </c>
      <c r="H23" s="45" t="s">
        <v>410</v>
      </c>
      <c r="J23" s="89" t="s">
        <v>400</v>
      </c>
      <c r="K23" s="89">
        <v>2022</v>
      </c>
      <c r="L23" s="424">
        <v>44562</v>
      </c>
      <c r="M23" s="428">
        <v>9901334.4575355146</v>
      </c>
      <c r="N23" s="45">
        <v>0.9426270548221698</v>
      </c>
      <c r="O23" s="45">
        <v>0.89243823107478437</v>
      </c>
      <c r="P23" s="45">
        <v>0.91893444499356924</v>
      </c>
      <c r="Q23" s="45">
        <v>0.83282237367588174</v>
      </c>
      <c r="R23" s="45">
        <v>0.18658345976686613</v>
      </c>
      <c r="S23" s="45">
        <v>0.47219829550979109</v>
      </c>
      <c r="T23" s="45">
        <v>0.31990737835789773</v>
      </c>
      <c r="U23" s="45">
        <v>0.16872716626049267</v>
      </c>
      <c r="V23" s="45">
        <v>0.21121340226609792</v>
      </c>
      <c r="W23" s="45">
        <v>1.2833837739140271E-2</v>
      </c>
      <c r="X23" s="45">
        <v>6.3022661486525786E-2</v>
      </c>
      <c r="Y23" s="45">
        <v>3.9330051657925157E-2</v>
      </c>
      <c r="Z23" s="45">
        <v>3.9242581054747316E-2</v>
      </c>
      <c r="AA23" s="45">
        <v>1.2852890743746853E-2</v>
      </c>
      <c r="AB23" s="45">
        <v>0.22582604082161345</v>
      </c>
    </row>
    <row r="24" spans="1:28" x14ac:dyDescent="0.25">
      <c r="A24" s="89">
        <v>2017</v>
      </c>
      <c r="B24" s="89" t="s">
        <v>383</v>
      </c>
      <c r="C24" s="424">
        <v>43009</v>
      </c>
      <c r="D24" s="427"/>
      <c r="E24" s="428"/>
      <c r="F24" s="428"/>
      <c r="G24" s="45" t="s">
        <v>410</v>
      </c>
      <c r="H24" s="45" t="s">
        <v>410</v>
      </c>
      <c r="J24" s="89" t="s">
        <v>400</v>
      </c>
      <c r="K24" s="89">
        <v>2022</v>
      </c>
      <c r="L24" s="424">
        <v>44593</v>
      </c>
      <c r="M24" s="428">
        <v>9285729.6948602553</v>
      </c>
      <c r="N24" s="45">
        <v>0.91739220428507118</v>
      </c>
      <c r="O24" s="45">
        <v>0.89794062978686306</v>
      </c>
      <c r="P24" s="45">
        <v>0.94679711817896706</v>
      </c>
      <c r="Q24" s="45">
        <v>0.77800092567516277</v>
      </c>
      <c r="R24" s="45">
        <v>0.18218806484948943</v>
      </c>
      <c r="S24" s="45">
        <v>0.45485309902415544</v>
      </c>
      <c r="T24" s="45">
        <v>0.3018906467498132</v>
      </c>
      <c r="U24" s="45">
        <v>0.16605914800344571</v>
      </c>
      <c r="V24" s="45">
        <v>0.17963032166787965</v>
      </c>
      <c r="W24" s="45">
        <v>4.3571086988317749E-2</v>
      </c>
      <c r="X24" s="45">
        <v>6.3022661486525786E-2</v>
      </c>
      <c r="Y24" s="45">
        <v>9.2427575380421789E-2</v>
      </c>
      <c r="Z24" s="45">
        <v>3.9300270629457741E-2</v>
      </c>
      <c r="AA24" s="45">
        <v>1.1968960291997019E-2</v>
      </c>
      <c r="AB24" s="45">
        <v>0.22148833547894717</v>
      </c>
    </row>
    <row r="25" spans="1:28" x14ac:dyDescent="0.25">
      <c r="A25" s="89">
        <v>2017</v>
      </c>
      <c r="B25" s="89" t="s">
        <v>383</v>
      </c>
      <c r="C25" s="424">
        <v>43040</v>
      </c>
      <c r="D25" s="427"/>
      <c r="E25" s="428"/>
      <c r="F25" s="428"/>
      <c r="G25" s="45" t="s">
        <v>410</v>
      </c>
      <c r="H25" s="45" t="s">
        <v>410</v>
      </c>
      <c r="J25" s="89" t="s">
        <v>400</v>
      </c>
      <c r="K25" s="89">
        <v>2022</v>
      </c>
      <c r="L25" s="424">
        <v>44621</v>
      </c>
      <c r="M25" s="428">
        <v>9991948.5799352657</v>
      </c>
      <c r="N25" s="45">
        <v>0.97343252977955363</v>
      </c>
      <c r="O25" s="45">
        <v>0.95679300488590457</v>
      </c>
      <c r="P25" s="45">
        <v>1.0190423011543617</v>
      </c>
      <c r="Q25" s="45">
        <v>0.85369503692103332</v>
      </c>
      <c r="R25" s="45">
        <v>0.21080369216317776</v>
      </c>
      <c r="S25" s="45">
        <v>0.40274993573775952</v>
      </c>
      <c r="T25" s="45">
        <v>0.29284778273515649</v>
      </c>
      <c r="U25" s="45">
        <v>0.19551267242843706</v>
      </c>
      <c r="V25" s="45">
        <v>0.18567733257251981</v>
      </c>
      <c r="W25" s="45">
        <v>4.6383136592876816E-2</v>
      </c>
      <c r="X25" s="45">
        <v>6.3022661486525786E-2</v>
      </c>
      <c r="Y25" s="45">
        <v>0.10863243286133381</v>
      </c>
      <c r="Z25" s="45">
        <v>8.6122592917264096E-2</v>
      </c>
      <c r="AA25" s="45">
        <v>1.5220975046389333E-2</v>
      </c>
      <c r="AB25" s="45">
        <v>0.29692628508044183</v>
      </c>
    </row>
    <row r="26" spans="1:28" x14ac:dyDescent="0.25">
      <c r="A26" s="89">
        <v>2017</v>
      </c>
      <c r="B26" s="89" t="s">
        <v>383</v>
      </c>
      <c r="C26" s="424">
        <v>43070</v>
      </c>
      <c r="D26" s="427"/>
      <c r="E26" s="428"/>
      <c r="F26" s="428"/>
      <c r="G26" s="45" t="s">
        <v>410</v>
      </c>
      <c r="H26" s="45" t="s">
        <v>410</v>
      </c>
      <c r="J26" s="89" t="s">
        <v>401</v>
      </c>
      <c r="K26" s="89">
        <v>2022</v>
      </c>
      <c r="L26" s="424">
        <v>44652</v>
      </c>
      <c r="M26" s="428">
        <v>9575698.1207144968</v>
      </c>
      <c r="N26" s="45">
        <v>0.97386995289584766</v>
      </c>
      <c r="O26" s="45">
        <v>0.94285261360764072</v>
      </c>
      <c r="P26" s="45">
        <v>1.0089294863828064</v>
      </c>
      <c r="Q26" s="45">
        <v>0.84962970114330616</v>
      </c>
      <c r="R26" s="45">
        <v>0.21234116415214799</v>
      </c>
      <c r="S26" s="45">
        <v>0.42505362317864837</v>
      </c>
      <c r="T26" s="45">
        <v>0.28035091947913238</v>
      </c>
      <c r="U26" s="45">
        <v>0.1730712849267704</v>
      </c>
      <c r="V26" s="45">
        <v>0.19353373687374492</v>
      </c>
      <c r="W26" s="45">
        <v>3.2005322198318933E-2</v>
      </c>
      <c r="X26" s="45">
        <v>6.3022661486525786E-2</v>
      </c>
      <c r="Y26" s="45">
        <v>9.8082194973484707E-2</v>
      </c>
      <c r="Z26" s="45">
        <v>8.6247131141271555E-2</v>
      </c>
      <c r="AA26" s="45">
        <v>1.4134088010483485E-2</v>
      </c>
      <c r="AB26" s="45">
        <v>0.29858829529341957</v>
      </c>
    </row>
    <row r="27" spans="1:28" x14ac:dyDescent="0.25">
      <c r="A27" s="89">
        <v>2018</v>
      </c>
      <c r="B27" s="89" t="s">
        <v>384</v>
      </c>
      <c r="C27" s="424">
        <v>43101</v>
      </c>
      <c r="D27" s="428">
        <v>2308.9097602739562</v>
      </c>
      <c r="E27" s="428">
        <v>3192036.8514285618</v>
      </c>
      <c r="F27" s="428">
        <v>0</v>
      </c>
      <c r="G27" s="45">
        <v>0.63937329578086555</v>
      </c>
      <c r="H27" s="45">
        <v>0.63937329578086555</v>
      </c>
      <c r="J27" s="89" t="s">
        <v>401</v>
      </c>
      <c r="K27" s="89">
        <v>2022</v>
      </c>
      <c r="L27" s="424">
        <v>44682</v>
      </c>
      <c r="M27" s="428">
        <v>11280194.125714434</v>
      </c>
      <c r="N27" s="45">
        <v>0.97513055606522647</v>
      </c>
      <c r="O27" s="45">
        <v>0.95776344919179823</v>
      </c>
      <c r="P27" s="45">
        <v>1.0336252435902786</v>
      </c>
      <c r="Q27" s="45">
        <v>0.81995549393926903</v>
      </c>
      <c r="R27" s="45">
        <v>0.20840071652068098</v>
      </c>
      <c r="S27" s="45">
        <v>0.3797135433414196</v>
      </c>
      <c r="T27" s="45">
        <v>0.27471438833034978</v>
      </c>
      <c r="U27" s="45">
        <v>0.22734331030082791</v>
      </c>
      <c r="V27" s="45">
        <v>0.17716740318594032</v>
      </c>
      <c r="W27" s="45">
        <v>4.5655554613097629E-2</v>
      </c>
      <c r="X27" s="45">
        <v>6.3022661486525786E-2</v>
      </c>
      <c r="Y27" s="45">
        <v>0.1215173490115783</v>
      </c>
      <c r="Z27" s="45">
        <v>8.3614260642296323E-2</v>
      </c>
      <c r="AA27" s="45">
        <v>1.3036063773475758E-2</v>
      </c>
      <c r="AB27" s="45">
        <v>0.29201497716297731</v>
      </c>
    </row>
    <row r="28" spans="1:28" x14ac:dyDescent="0.25">
      <c r="A28" s="89">
        <v>2018</v>
      </c>
      <c r="B28" s="89" t="s">
        <v>384</v>
      </c>
      <c r="C28" s="424">
        <v>43132</v>
      </c>
      <c r="D28" s="428">
        <v>2221.3287671232765</v>
      </c>
      <c r="E28" s="428">
        <v>3079164.3089285595</v>
      </c>
      <c r="F28" s="428">
        <v>0</v>
      </c>
      <c r="G28" s="45">
        <v>0.99457240430195948</v>
      </c>
      <c r="H28" s="45">
        <v>0.99457240430195948</v>
      </c>
      <c r="J28" s="89" t="s">
        <v>401</v>
      </c>
      <c r="K28" s="89">
        <v>2022</v>
      </c>
      <c r="L28" s="424">
        <v>44713</v>
      </c>
      <c r="M28" s="428">
        <v>12354411.343928698</v>
      </c>
      <c r="N28" s="45">
        <v>1.0168732983502928</v>
      </c>
      <c r="O28" s="45">
        <v>1.045589049558141</v>
      </c>
      <c r="P28" s="45">
        <v>1.1245893295370073</v>
      </c>
      <c r="Q28" s="45">
        <v>0.85607489149594551</v>
      </c>
      <c r="R28" s="45">
        <v>0.21294836722944102</v>
      </c>
      <c r="S28" s="45">
        <v>0.39198131195573532</v>
      </c>
      <c r="T28" s="45">
        <v>0.27142131697019051</v>
      </c>
      <c r="U28" s="45">
        <v>0.23257007883317946</v>
      </c>
      <c r="V28" s="45">
        <v>0.19233166696437695</v>
      </c>
      <c r="W28" s="45">
        <v>9.1738412694374119E-2</v>
      </c>
      <c r="X28" s="45">
        <v>6.3022661486525786E-2</v>
      </c>
      <c r="Y28" s="45">
        <v>0.17073869267324038</v>
      </c>
      <c r="Z28" s="45">
        <v>0.10208326907486362</v>
      </c>
      <c r="AA28" s="45">
        <v>1.4267609770547501E-2</v>
      </c>
      <c r="AB28" s="45">
        <v>0.31503163630430464</v>
      </c>
    </row>
    <row r="29" spans="1:28" x14ac:dyDescent="0.25">
      <c r="A29" s="89">
        <v>2018</v>
      </c>
      <c r="B29" s="89" t="s">
        <v>384</v>
      </c>
      <c r="C29" s="424">
        <v>43160</v>
      </c>
      <c r="D29" s="428">
        <v>2343.7308789954177</v>
      </c>
      <c r="E29" s="428">
        <v>3393252.9239285453</v>
      </c>
      <c r="F29" s="428">
        <v>0</v>
      </c>
      <c r="G29" s="45">
        <v>0.68469875181495476</v>
      </c>
      <c r="H29" s="45">
        <v>0.68469875181495476</v>
      </c>
      <c r="J29" s="89" t="s">
        <v>402</v>
      </c>
      <c r="K29" s="89">
        <v>2022</v>
      </c>
      <c r="L29" s="424">
        <v>44743</v>
      </c>
      <c r="M29" s="428">
        <v>14705502.436428765</v>
      </c>
      <c r="N29" s="45">
        <v>1.0090239363609657</v>
      </c>
      <c r="O29" s="45">
        <v>1.040302836126108</v>
      </c>
      <c r="P29" s="45">
        <v>1.2074267797442566</v>
      </c>
      <c r="Q29" s="45">
        <v>0.8619061977603556</v>
      </c>
      <c r="R29" s="45">
        <v>0.23629595601370187</v>
      </c>
      <c r="S29" s="45">
        <v>0.40648460633906769</v>
      </c>
      <c r="T29" s="45">
        <v>0.27842677069884164</v>
      </c>
      <c r="U29" s="45">
        <v>0.1958380630742817</v>
      </c>
      <c r="V29" s="45">
        <v>0.17677816011389758</v>
      </c>
      <c r="W29" s="45">
        <v>9.4301561251667915E-2</v>
      </c>
      <c r="X29" s="45">
        <v>6.3022661486525786E-2</v>
      </c>
      <c r="Y29" s="45">
        <v>0.26142550486981636</v>
      </c>
      <c r="Z29" s="45">
        <v>9.1288900116272775E-2</v>
      </c>
      <c r="AA29" s="45">
        <v>1.609374933111599E-2</v>
      </c>
      <c r="AB29" s="45">
        <v>0.32758485612997468</v>
      </c>
    </row>
    <row r="30" spans="1:28" x14ac:dyDescent="0.25">
      <c r="A30" s="89">
        <v>2018</v>
      </c>
      <c r="B30" s="89" t="s">
        <v>385</v>
      </c>
      <c r="C30" s="424">
        <v>43191</v>
      </c>
      <c r="D30" s="428">
        <v>2392.1046803652789</v>
      </c>
      <c r="E30" s="428">
        <v>3689320.9085714193</v>
      </c>
      <c r="F30" s="428">
        <v>0</v>
      </c>
      <c r="G30" s="45">
        <v>0.65040111768856845</v>
      </c>
      <c r="H30" s="45">
        <v>0.65040111768856845</v>
      </c>
      <c r="J30" s="89" t="s">
        <v>402</v>
      </c>
      <c r="K30" s="89">
        <v>2022</v>
      </c>
      <c r="L30" s="424">
        <v>44774</v>
      </c>
      <c r="M30" s="428">
        <v>12488139.596785843</v>
      </c>
      <c r="N30" s="45">
        <v>0.96025250686622743</v>
      </c>
      <c r="O30" s="45">
        <v>0.93892116323044394</v>
      </c>
      <c r="P30" s="45">
        <v>1.0249953445301156</v>
      </c>
      <c r="Q30" s="45">
        <v>0.83763509099894662</v>
      </c>
      <c r="R30" s="45">
        <v>0.22297836747022742</v>
      </c>
      <c r="S30" s="45">
        <v>0.41980330096379431</v>
      </c>
      <c r="T30" s="45">
        <v>0.27338657750121731</v>
      </c>
      <c r="U30" s="45">
        <v>0.16624983415844125</v>
      </c>
      <c r="V30" s="45">
        <v>0.19004914175373758</v>
      </c>
      <c r="W30" s="45">
        <v>4.1691317850742454E-2</v>
      </c>
      <c r="X30" s="45">
        <v>6.3022661486525786E-2</v>
      </c>
      <c r="Y30" s="45">
        <v>0.12776549915041405</v>
      </c>
      <c r="Z30" s="45">
        <v>7.3698640201706508E-2</v>
      </c>
      <c r="AA30" s="45">
        <v>1.4499702585531979E-2</v>
      </c>
      <c r="AB30" s="45">
        <v>0.29667700767193395</v>
      </c>
    </row>
    <row r="31" spans="1:28" x14ac:dyDescent="0.25">
      <c r="A31" s="89">
        <v>2018</v>
      </c>
      <c r="B31" s="89" t="s">
        <v>385</v>
      </c>
      <c r="C31" s="424">
        <v>43221</v>
      </c>
      <c r="D31" s="428">
        <v>2871.007134703164</v>
      </c>
      <c r="E31" s="428">
        <v>4524974.7003571494</v>
      </c>
      <c r="F31" s="428">
        <v>0</v>
      </c>
      <c r="G31" s="45">
        <v>0.76921232911800064</v>
      </c>
      <c r="H31" s="45">
        <v>0.76921232911800064</v>
      </c>
      <c r="J31" s="89" t="s">
        <v>402</v>
      </c>
      <c r="K31" s="89">
        <v>2022</v>
      </c>
      <c r="L31" s="424">
        <v>44805</v>
      </c>
      <c r="M31" s="428">
        <v>13229574.377500052</v>
      </c>
      <c r="N31" s="45">
        <v>0.88009959978125241</v>
      </c>
      <c r="O31" s="45">
        <v>0.85925679147939338</v>
      </c>
      <c r="P31" s="45">
        <v>0.94633958275042729</v>
      </c>
      <c r="Q31" s="45">
        <v>0.79348691153946571</v>
      </c>
      <c r="R31" s="45">
        <v>0.20950498582031049</v>
      </c>
      <c r="S31" s="45">
        <v>0.37434839635557482</v>
      </c>
      <c r="T31" s="45">
        <v>0.24866051514503376</v>
      </c>
      <c r="U31" s="45">
        <v>0.15011441959890867</v>
      </c>
      <c r="V31" s="45">
        <v>0.18918961256766287</v>
      </c>
      <c r="W31" s="45">
        <v>4.2179853184666695E-2</v>
      </c>
      <c r="X31" s="45">
        <v>6.3022661486525786E-2</v>
      </c>
      <c r="Y31" s="45">
        <v>0.12926264445570049</v>
      </c>
      <c r="Z31" s="45">
        <v>6.93799021724259E-2</v>
      </c>
      <c r="AA31" s="45">
        <v>1.372923434750682E-2</v>
      </c>
      <c r="AB31" s="45">
        <v>0.27888488799273636</v>
      </c>
    </row>
    <row r="32" spans="1:28" x14ac:dyDescent="0.25">
      <c r="A32" s="89">
        <v>2018</v>
      </c>
      <c r="B32" s="89" t="s">
        <v>385</v>
      </c>
      <c r="C32" s="424">
        <v>43252</v>
      </c>
      <c r="D32" s="428">
        <v>2774.7325913241757</v>
      </c>
      <c r="E32" s="428">
        <v>4349709.6132142767</v>
      </c>
      <c r="F32" s="428">
        <v>0</v>
      </c>
      <c r="G32" s="45">
        <v>0.49804905214353146</v>
      </c>
      <c r="H32" s="45">
        <v>0.49804905214353146</v>
      </c>
      <c r="J32" s="89" t="s">
        <v>403</v>
      </c>
      <c r="K32" s="89">
        <v>2022</v>
      </c>
      <c r="L32" s="424">
        <v>44835</v>
      </c>
      <c r="M32" s="428">
        <v>13280117.130357176</v>
      </c>
      <c r="N32" s="45">
        <v>0.88318680506560621</v>
      </c>
      <c r="O32" s="45">
        <v>0.87760326090421459</v>
      </c>
      <c r="P32" s="45">
        <v>0.99618970175591937</v>
      </c>
      <c r="Q32" s="45">
        <v>0.78683227334042061</v>
      </c>
      <c r="R32" s="45">
        <v>0.21973838840620274</v>
      </c>
      <c r="S32" s="45">
        <v>0.37953073346084681</v>
      </c>
      <c r="T32" s="45">
        <v>0.27069328301203199</v>
      </c>
      <c r="U32" s="45">
        <v>0.14283765484741839</v>
      </c>
      <c r="V32" s="45">
        <v>0.15532057357104759</v>
      </c>
      <c r="W32" s="45">
        <v>5.7439117325134063E-2</v>
      </c>
      <c r="X32" s="45">
        <v>6.3022661486525786E-2</v>
      </c>
      <c r="Y32" s="45">
        <v>0.1760255581768389</v>
      </c>
      <c r="Z32" s="45">
        <v>6.3999837907865009E-2</v>
      </c>
      <c r="AA32" s="45">
        <v>1.4057528956747488E-2</v>
      </c>
      <c r="AB32" s="45">
        <v>0.28373822631406775</v>
      </c>
    </row>
    <row r="33" spans="1:28" x14ac:dyDescent="0.25">
      <c r="A33" s="89">
        <v>2018</v>
      </c>
      <c r="B33" s="89" t="s">
        <v>386</v>
      </c>
      <c r="C33" s="424">
        <v>43282</v>
      </c>
      <c r="D33" s="428">
        <v>2557.2176940638974</v>
      </c>
      <c r="E33" s="428">
        <v>4084209.1217857199</v>
      </c>
      <c r="F33" s="428">
        <v>0</v>
      </c>
      <c r="G33" s="45">
        <v>0.64219180010526544</v>
      </c>
      <c r="H33" s="45">
        <v>0.64219180010526544</v>
      </c>
      <c r="J33" s="89" t="s">
        <v>403</v>
      </c>
      <c r="K33" s="89">
        <v>2022</v>
      </c>
      <c r="L33" s="424">
        <v>44866</v>
      </c>
      <c r="M33" s="428">
        <v>10210775.992142763</v>
      </c>
      <c r="N33" s="45">
        <v>0.9118367311934138</v>
      </c>
      <c r="O33" s="45">
        <v>0.91228574446649935</v>
      </c>
      <c r="P33" s="45">
        <v>1.0433267554561598</v>
      </c>
      <c r="Q33" s="45">
        <v>0.76166760075187057</v>
      </c>
      <c r="R33" s="45">
        <v>0.18476609638583921</v>
      </c>
      <c r="S33" s="45">
        <v>0.36210032461354708</v>
      </c>
      <c r="T33" s="45">
        <v>0.26484392457187145</v>
      </c>
      <c r="U33" s="45">
        <v>0.20641811986676442</v>
      </c>
      <c r="V33" s="45">
        <v>0.15350538946689682</v>
      </c>
      <c r="W33" s="45">
        <v>6.3471674759611352E-2</v>
      </c>
      <c r="X33" s="45">
        <v>6.3022661486525786E-2</v>
      </c>
      <c r="Y33" s="45">
        <v>0.194512685749272</v>
      </c>
      <c r="Z33" s="45">
        <v>8.3025795034709624E-2</v>
      </c>
      <c r="AA33" s="45">
        <v>1.2503733806027695E-2</v>
      </c>
      <c r="AB33" s="45">
        <v>0.26779189142054882</v>
      </c>
    </row>
    <row r="34" spans="1:28" x14ac:dyDescent="0.25">
      <c r="A34" s="89">
        <v>2018</v>
      </c>
      <c r="B34" s="89" t="s">
        <v>386</v>
      </c>
      <c r="C34" s="424">
        <v>43313</v>
      </c>
      <c r="D34" s="428">
        <v>2166.8894977168638</v>
      </c>
      <c r="E34" s="428">
        <v>3511309.5178571609</v>
      </c>
      <c r="F34" s="428">
        <v>0</v>
      </c>
      <c r="G34" s="45">
        <v>0.62470516772562334</v>
      </c>
      <c r="H34" s="45">
        <v>0.62470516772562334</v>
      </c>
      <c r="J34" s="89" t="s">
        <v>403</v>
      </c>
      <c r="K34" s="89">
        <v>2022</v>
      </c>
      <c r="L34" s="424">
        <v>44896</v>
      </c>
      <c r="M34" s="428">
        <v>8438758.4321428575</v>
      </c>
      <c r="N34" s="45">
        <v>0.88670912833665827</v>
      </c>
      <c r="O34" s="45">
        <v>0.88251842283780435</v>
      </c>
      <c r="P34" s="45">
        <v>1.0039804611457872</v>
      </c>
      <c r="Q34" s="45">
        <v>0.73669913288453381</v>
      </c>
      <c r="R34" s="45">
        <v>0.20982570516891014</v>
      </c>
      <c r="S34" s="45">
        <v>0.36151682188714646</v>
      </c>
      <c r="T34" s="45">
        <v>0.2496895616651488</v>
      </c>
      <c r="U34" s="45">
        <v>0.18959350112922085</v>
      </c>
      <c r="V34" s="45">
        <v>0.15141076589909405</v>
      </c>
      <c r="W34" s="45">
        <v>5.8831955987671859E-2</v>
      </c>
      <c r="X34" s="45">
        <v>6.3022661486525786E-2</v>
      </c>
      <c r="Y34" s="45">
        <v>0.18029399429565468</v>
      </c>
      <c r="Z34" s="45">
        <v>5.1012465115322397E-2</v>
      </c>
      <c r="AA34" s="45">
        <v>1.1737973549532564E-2</v>
      </c>
      <c r="AB34" s="45">
        <v>0.26083817028423251</v>
      </c>
    </row>
    <row r="35" spans="1:28" x14ac:dyDescent="0.25">
      <c r="A35" s="89">
        <v>2018</v>
      </c>
      <c r="B35" s="89" t="s">
        <v>386</v>
      </c>
      <c r="C35" s="424">
        <v>43344</v>
      </c>
      <c r="D35" s="428">
        <v>2170.2174086757686</v>
      </c>
      <c r="E35" s="428">
        <v>3382091.2400000021</v>
      </c>
      <c r="F35" s="428">
        <v>0</v>
      </c>
      <c r="G35" s="45">
        <v>0.60843070366477914</v>
      </c>
      <c r="H35" s="45">
        <v>0.60843070366477914</v>
      </c>
      <c r="J35" s="89" t="s">
        <v>404</v>
      </c>
      <c r="K35" s="89">
        <v>2023</v>
      </c>
      <c r="L35" s="424">
        <v>44927</v>
      </c>
      <c r="M35" s="428">
        <v>8367513.9785713358</v>
      </c>
      <c r="N35" s="45">
        <v>0.86626742791011169</v>
      </c>
      <c r="O35" s="45">
        <v>0.88047139973831001</v>
      </c>
      <c r="P35" s="45">
        <v>1.033669870152752</v>
      </c>
      <c r="Q35" s="45">
        <v>0.711010537781811</v>
      </c>
      <c r="R35" s="45">
        <v>0.17303034913378834</v>
      </c>
      <c r="S35" s="45">
        <v>0.38732627583603502</v>
      </c>
      <c r="T35" s="45">
        <v>0.26545627060782245</v>
      </c>
      <c r="U35" s="45">
        <v>0.19008849491203783</v>
      </c>
      <c r="V35" s="45">
        <v>0.15670161001194977</v>
      </c>
      <c r="W35" s="45">
        <v>7.4203971828198392E-2</v>
      </c>
      <c r="X35" s="45">
        <v>0.06</v>
      </c>
      <c r="Y35" s="45">
        <v>0.2274024422426405</v>
      </c>
      <c r="Z35" s="45">
        <v>4.4621165437416135E-2</v>
      </c>
      <c r="AA35" s="45">
        <v>1.1201142590834372E-2</v>
      </c>
      <c r="AB35" s="45">
        <v>0.21765151457120446</v>
      </c>
    </row>
    <row r="36" spans="1:28" x14ac:dyDescent="0.25">
      <c r="A36" s="89">
        <v>2018</v>
      </c>
      <c r="B36" s="89" t="s">
        <v>387</v>
      </c>
      <c r="C36" s="424">
        <v>43374</v>
      </c>
      <c r="D36" s="428">
        <v>2141.9266552511112</v>
      </c>
      <c r="E36" s="428">
        <v>3348407.3249999657</v>
      </c>
      <c r="F36" s="428">
        <v>0</v>
      </c>
      <c r="G36" s="45">
        <v>0.66425828641526519</v>
      </c>
      <c r="H36" s="45">
        <v>0.66425828641526519</v>
      </c>
      <c r="J36" s="89" t="s">
        <v>404</v>
      </c>
      <c r="K36" s="89">
        <v>2023</v>
      </c>
      <c r="L36" s="424">
        <v>44958</v>
      </c>
      <c r="M36" s="428">
        <v>8159766.7368281074</v>
      </c>
      <c r="N36" s="45">
        <v>0.70579790355985028</v>
      </c>
      <c r="O36" s="45">
        <v>0.68194714446512983</v>
      </c>
      <c r="P36" s="45">
        <v>0.75657938148546022</v>
      </c>
      <c r="Q36" s="45">
        <v>0.63535979214770011</v>
      </c>
      <c r="R36" s="45">
        <v>0.13550160391408869</v>
      </c>
      <c r="S36" s="45">
        <v>0.37677509246820967</v>
      </c>
      <c r="T36" s="45">
        <v>0.26086122260389927</v>
      </c>
      <c r="U36" s="45">
        <v>0.10419889257877381</v>
      </c>
      <c r="V36" s="45">
        <v>0.14967465103093411</v>
      </c>
      <c r="W36" s="45">
        <v>3.6149240905279621E-2</v>
      </c>
      <c r="X36" s="45">
        <v>0.06</v>
      </c>
      <c r="Y36" s="45">
        <v>0.11078147792561001</v>
      </c>
      <c r="Z36" s="45">
        <v>1.8816152106359403E-2</v>
      </c>
      <c r="AA36" s="45">
        <v>1.05061624924186E-2</v>
      </c>
      <c r="AB36" s="45">
        <v>0.15431775602044809</v>
      </c>
    </row>
    <row r="37" spans="1:28" x14ac:dyDescent="0.25">
      <c r="A37" s="89">
        <v>2018</v>
      </c>
      <c r="B37" s="89" t="s">
        <v>387</v>
      </c>
      <c r="C37" s="424">
        <v>43405</v>
      </c>
      <c r="D37" s="428">
        <v>2140.1881278538517</v>
      </c>
      <c r="E37" s="428">
        <v>3344639.880000012</v>
      </c>
      <c r="F37" s="428">
        <v>0</v>
      </c>
      <c r="G37" s="45">
        <v>0.94331859024856046</v>
      </c>
      <c r="H37" s="45">
        <v>0.94331859024856046</v>
      </c>
      <c r="J37" s="89" t="s">
        <v>404</v>
      </c>
      <c r="K37" s="89">
        <v>2023</v>
      </c>
      <c r="L37" s="424">
        <v>44986</v>
      </c>
      <c r="M37" s="428">
        <v>8275109.0625315923</v>
      </c>
      <c r="N37" s="45">
        <v>0.95701507895097304</v>
      </c>
      <c r="O37" s="45">
        <v>0.96186223766096146</v>
      </c>
      <c r="P37" s="45">
        <v>1.095743016281461</v>
      </c>
      <c r="Q37" s="45">
        <v>0.71330913631395609</v>
      </c>
      <c r="R37" s="45">
        <v>0.16053845805079683</v>
      </c>
      <c r="S37" s="45">
        <v>0.40528413257288526</v>
      </c>
      <c r="T37" s="45">
        <v>0.29027945655927112</v>
      </c>
      <c r="U37" s="45">
        <v>0.2932937247091239</v>
      </c>
      <c r="V37" s="45">
        <v>0.16459245808572132</v>
      </c>
      <c r="W37" s="45">
        <v>6.484715870998857E-2</v>
      </c>
      <c r="X37" s="45">
        <v>0.06</v>
      </c>
      <c r="Y37" s="45">
        <v>0.19872793733048821</v>
      </c>
      <c r="Z37" s="45">
        <v>2.4580503257807931E-2</v>
      </c>
      <c r="AA37" s="45">
        <v>1.3318260360358877E-2</v>
      </c>
      <c r="AB37" s="45">
        <v>0.18511896130860478</v>
      </c>
    </row>
    <row r="38" spans="1:28" x14ac:dyDescent="0.25">
      <c r="A38" s="89">
        <v>2018</v>
      </c>
      <c r="B38" s="89" t="s">
        <v>387</v>
      </c>
      <c r="C38" s="424">
        <v>43435</v>
      </c>
      <c r="D38" s="428">
        <v>1495.4050799086376</v>
      </c>
      <c r="E38" s="428">
        <v>2711425.9614285659</v>
      </c>
      <c r="F38" s="428">
        <v>0</v>
      </c>
      <c r="G38" s="45">
        <v>0.69059613570517808</v>
      </c>
      <c r="H38" s="45">
        <v>0.69059613570517808</v>
      </c>
      <c r="J38" s="89" t="s">
        <v>405</v>
      </c>
      <c r="K38" s="89">
        <v>2023</v>
      </c>
      <c r="L38" s="424">
        <v>45017</v>
      </c>
      <c r="M38" s="428">
        <v>7556431.7023171028</v>
      </c>
      <c r="N38" s="45">
        <v>0.82592376388323796</v>
      </c>
      <c r="O38" s="45">
        <v>0.82450640478365722</v>
      </c>
      <c r="P38" s="45">
        <v>0.94545371740947914</v>
      </c>
      <c r="Q38" s="45">
        <v>0.67849457542437719</v>
      </c>
      <c r="R38" s="45">
        <v>0.17476701278612813</v>
      </c>
      <c r="S38" s="45">
        <v>0.37744802497356489</v>
      </c>
      <c r="T38" s="45">
        <v>0.25576266281055199</v>
      </c>
      <c r="U38" s="45">
        <v>0.1743121078097796</v>
      </c>
      <c r="V38" s="45">
        <v>0.148568281513932</v>
      </c>
      <c r="W38" s="45">
        <v>5.8582640900419425E-2</v>
      </c>
      <c r="X38" s="45">
        <v>0.06</v>
      </c>
      <c r="Y38" s="45">
        <v>0.17952995352624135</v>
      </c>
      <c r="Z38" s="45">
        <v>2.9595313304373021E-2</v>
      </c>
      <c r="AA38" s="45">
        <v>9.8013050093921812E-3</v>
      </c>
      <c r="AB38" s="45">
        <v>0.20436232609050115</v>
      </c>
    </row>
    <row r="39" spans="1:28" x14ac:dyDescent="0.25">
      <c r="A39" s="89">
        <v>2019</v>
      </c>
      <c r="B39" s="89" t="s">
        <v>388</v>
      </c>
      <c r="C39" s="424">
        <v>43466</v>
      </c>
      <c r="D39" s="428">
        <v>1526.3333333332985</v>
      </c>
      <c r="E39" s="428">
        <v>2581147.7696428699</v>
      </c>
      <c r="F39" s="428">
        <v>0</v>
      </c>
      <c r="G39" s="45">
        <v>0.58867863089459038</v>
      </c>
      <c r="H39" s="45">
        <v>0.58867863089459038</v>
      </c>
      <c r="J39" s="89" t="s">
        <v>405</v>
      </c>
      <c r="K39" s="89">
        <v>2023</v>
      </c>
      <c r="L39" s="424">
        <v>45047</v>
      </c>
      <c r="M39" s="428">
        <v>7898142.3782580122</v>
      </c>
      <c r="N39" s="45">
        <v>0.77729798480092138</v>
      </c>
      <c r="O39" s="45">
        <v>0.77857237130295975</v>
      </c>
      <c r="P39" s="45">
        <v>0.90507695126573195</v>
      </c>
      <c r="Q39" s="45">
        <v>0.6079846430877287</v>
      </c>
      <c r="R39" s="45">
        <v>0.1260996331629233</v>
      </c>
      <c r="S39" s="45">
        <v>0.35934852950595375</v>
      </c>
      <c r="T39" s="45">
        <v>0.25263319128887352</v>
      </c>
      <c r="U39" s="45">
        <v>0.18198976500423358</v>
      </c>
      <c r="V39" s="45">
        <v>0.11939176150812117</v>
      </c>
      <c r="W39" s="45">
        <v>6.1274386502038404E-2</v>
      </c>
      <c r="X39" s="45">
        <v>0.06</v>
      </c>
      <c r="Y39" s="45">
        <v>0.18777896646481065</v>
      </c>
      <c r="Z39" s="45">
        <v>4.1022881508133192E-2</v>
      </c>
      <c r="AA39" s="45">
        <v>8.8371756196775463E-3</v>
      </c>
      <c r="AB39" s="45">
        <v>0.16712251467105649</v>
      </c>
    </row>
    <row r="40" spans="1:28" x14ac:dyDescent="0.25">
      <c r="A40" s="89">
        <v>2019</v>
      </c>
      <c r="B40" s="89" t="s">
        <v>388</v>
      </c>
      <c r="C40" s="424">
        <v>43497</v>
      </c>
      <c r="D40" s="428">
        <v>1443.5904109588741</v>
      </c>
      <c r="E40" s="428">
        <v>2437683.9607142825</v>
      </c>
      <c r="F40" s="428">
        <v>0</v>
      </c>
      <c r="G40" s="45">
        <v>1.1331786240380266</v>
      </c>
      <c r="H40" s="45">
        <v>5.4747364699034575</v>
      </c>
      <c r="J40" s="89" t="s">
        <v>405</v>
      </c>
      <c r="K40" s="89">
        <v>2023</v>
      </c>
      <c r="L40" s="424">
        <v>45078</v>
      </c>
      <c r="M40" s="428">
        <v>7843176.7183423573</v>
      </c>
      <c r="N40" s="45">
        <v>0.71874716770907376</v>
      </c>
      <c r="O40" s="45">
        <v>0.70142623770634538</v>
      </c>
      <c r="P40" s="45">
        <v>0.78953969149061143</v>
      </c>
      <c r="Q40" s="45">
        <v>0.52916441364404421</v>
      </c>
      <c r="R40" s="45">
        <v>0.10741517159246489</v>
      </c>
      <c r="S40" s="45">
        <v>0.36361597718119082</v>
      </c>
      <c r="T40" s="45">
        <v>0.22604512939630209</v>
      </c>
      <c r="U40" s="45">
        <v>0.15136342326719324</v>
      </c>
      <c r="V40" s="45">
        <v>9.9351516987052385E-2</v>
      </c>
      <c r="W40" s="45">
        <v>4.2679069997271703E-2</v>
      </c>
      <c r="X40" s="45">
        <v>0.06</v>
      </c>
      <c r="Y40" s="45">
        <v>0.13079252378153769</v>
      </c>
      <c r="Z40" s="45">
        <v>2.919803158883397E-2</v>
      </c>
      <c r="AA40" s="45">
        <v>7.1545640793908632E-3</v>
      </c>
      <c r="AB40" s="45">
        <v>0.13661320318129885</v>
      </c>
    </row>
    <row r="41" spans="1:28" x14ac:dyDescent="0.25">
      <c r="A41" s="89">
        <v>2019</v>
      </c>
      <c r="B41" s="89" t="s">
        <v>388</v>
      </c>
      <c r="C41" s="424">
        <v>43525</v>
      </c>
      <c r="D41" s="428">
        <v>1916.187349352444</v>
      </c>
      <c r="E41" s="428">
        <v>3097910.5432143016</v>
      </c>
      <c r="F41" s="428">
        <v>0</v>
      </c>
      <c r="G41" s="45">
        <v>0.52567538178957907</v>
      </c>
      <c r="H41" s="45">
        <v>0.52567538178957907</v>
      </c>
      <c r="J41" s="89" t="s">
        <v>406</v>
      </c>
      <c r="K41" s="89">
        <v>2023</v>
      </c>
      <c r="L41" s="424">
        <v>45108</v>
      </c>
      <c r="M41" s="428">
        <v>7364960.7003619233</v>
      </c>
      <c r="N41" s="45">
        <v>0.70167483683344956</v>
      </c>
      <c r="O41" s="45">
        <v>0.69017849371304107</v>
      </c>
      <c r="P41" s="45">
        <v>0.79031715018097692</v>
      </c>
      <c r="Q41" s="45">
        <v>0.56019702498008428</v>
      </c>
      <c r="R41" s="45">
        <v>0.12919453351217777</v>
      </c>
      <c r="S41" s="45">
        <v>0.31744199651982868</v>
      </c>
      <c r="T41" s="45">
        <v>0.23105835290021953</v>
      </c>
      <c r="U41" s="45">
        <v>0.17057050262740053</v>
      </c>
      <c r="V41" s="45">
        <v>0.11547633439364444</v>
      </c>
      <c r="W41" s="45">
        <v>4.8503656879591531E-2</v>
      </c>
      <c r="X41" s="45">
        <v>0.06</v>
      </c>
      <c r="Y41" s="45">
        <v>0.14864231334752748</v>
      </c>
      <c r="Z41" s="45">
        <v>1.9124356403559851E-2</v>
      </c>
      <c r="AA41" s="45">
        <v>5.34344777048273E-3</v>
      </c>
      <c r="AB41" s="45">
        <v>0.14831888991573763</v>
      </c>
    </row>
    <row r="42" spans="1:28" x14ac:dyDescent="0.25">
      <c r="A42" s="89">
        <v>2019</v>
      </c>
      <c r="B42" s="89" t="s">
        <v>389</v>
      </c>
      <c r="C42" s="424">
        <v>43556</v>
      </c>
      <c r="D42" s="428">
        <v>2376.4832715771431</v>
      </c>
      <c r="E42" s="428">
        <v>3615438.228571462</v>
      </c>
      <c r="F42" s="428">
        <v>0</v>
      </c>
      <c r="G42" s="45">
        <v>0.78267155681817668</v>
      </c>
      <c r="H42" s="45">
        <v>0.78267155681817668</v>
      </c>
      <c r="J42" s="89" t="s">
        <v>406</v>
      </c>
      <c r="K42" s="89">
        <v>2023</v>
      </c>
      <c r="L42" s="424">
        <v>45139</v>
      </c>
      <c r="M42" s="428">
        <v>6849901.4303796766</v>
      </c>
      <c r="N42" s="45">
        <v>0.73411829458636957</v>
      </c>
      <c r="O42" s="45">
        <v>0.71970482157870841</v>
      </c>
      <c r="P42" s="45">
        <v>0.81382089157698678</v>
      </c>
      <c r="Q42" s="45">
        <v>0.59984911291406795</v>
      </c>
      <c r="R42" s="45">
        <v>0.15775774360299574</v>
      </c>
      <c r="S42" s="45">
        <v>0.34549882001123094</v>
      </c>
      <c r="T42" s="45">
        <v>0.2322823637713218</v>
      </c>
      <c r="U42" s="45">
        <v>0.13850396796623687</v>
      </c>
      <c r="V42" s="45">
        <v>0.11745124253384449</v>
      </c>
      <c r="W42" s="45">
        <v>4.5586526992338887E-2</v>
      </c>
      <c r="X42" s="45">
        <v>0.06</v>
      </c>
      <c r="Y42" s="45">
        <v>0.13970259699061727</v>
      </c>
      <c r="Z42" s="45">
        <v>2.5292914708789346E-2</v>
      </c>
      <c r="AA42" s="45">
        <v>7.0648482971165808E-3</v>
      </c>
      <c r="AB42" s="45">
        <v>0.18305065831178507</v>
      </c>
    </row>
    <row r="43" spans="1:28" x14ac:dyDescent="0.25">
      <c r="A43" s="89">
        <v>2019</v>
      </c>
      <c r="B43" s="89" t="s">
        <v>389</v>
      </c>
      <c r="C43" s="424">
        <v>43586</v>
      </c>
      <c r="D43" s="428">
        <v>3191.4348632007591</v>
      </c>
      <c r="E43" s="428">
        <v>4467392.5117857382</v>
      </c>
      <c r="F43" s="428">
        <v>0</v>
      </c>
      <c r="G43" s="45">
        <v>0.92370160417145819</v>
      </c>
      <c r="H43" s="45">
        <v>0.92370160417145819</v>
      </c>
      <c r="J43" s="89" t="s">
        <v>406</v>
      </c>
      <c r="K43" s="89">
        <v>2023</v>
      </c>
      <c r="L43" s="424">
        <v>45170</v>
      </c>
      <c r="M43" s="428">
        <v>5944913.6619559089</v>
      </c>
      <c r="N43" s="45">
        <v>0.76270412260766496</v>
      </c>
      <c r="O43" s="45">
        <v>0.74885154601464532</v>
      </c>
      <c r="P43" s="45">
        <v>0.84412561969745648</v>
      </c>
      <c r="Q43" s="45">
        <v>0.60132295704469763</v>
      </c>
      <c r="R43" s="45">
        <v>0.14319456520204116</v>
      </c>
      <c r="S43" s="45">
        <v>0.39141995872777985</v>
      </c>
      <c r="T43" s="45">
        <v>0.24671151744417402</v>
      </c>
      <c r="U43" s="45">
        <v>0.13522491342032905</v>
      </c>
      <c r="V43" s="45">
        <v>0.11855218914096752</v>
      </c>
      <c r="W43" s="45">
        <v>4.6147423406980331E-2</v>
      </c>
      <c r="X43" s="45">
        <v>0.06</v>
      </c>
      <c r="Y43" s="45">
        <v>0.14142149708979143</v>
      </c>
      <c r="Z43" s="45">
        <v>2.649507125628801E-2</v>
      </c>
      <c r="AA43" s="45">
        <v>6.3696140012269769E-3</v>
      </c>
      <c r="AB43" s="45">
        <v>0.16968963645832916</v>
      </c>
    </row>
    <row r="44" spans="1:28" x14ac:dyDescent="0.25">
      <c r="A44" s="89">
        <v>2019</v>
      </c>
      <c r="B44" s="89" t="s">
        <v>389</v>
      </c>
      <c r="C44" s="424">
        <v>43617</v>
      </c>
      <c r="D44" s="428">
        <v>2922.2388324349536</v>
      </c>
      <c r="E44" s="428">
        <v>4170032.0060714777</v>
      </c>
      <c r="F44" s="428">
        <v>0</v>
      </c>
      <c r="G44" s="45">
        <v>0.83506347639886191</v>
      </c>
      <c r="H44" s="45">
        <v>1.403758151862426</v>
      </c>
      <c r="J44" s="89" t="s">
        <v>407</v>
      </c>
      <c r="K44" s="89">
        <v>2023</v>
      </c>
      <c r="L44" s="424">
        <v>45200</v>
      </c>
      <c r="M44" s="428">
        <v>5362376.5683213873</v>
      </c>
      <c r="N44" s="45">
        <v>0.83084517025824001</v>
      </c>
      <c r="O44" s="45">
        <v>0.8348037082441313</v>
      </c>
      <c r="P44" s="45">
        <v>0.96684987704043646</v>
      </c>
      <c r="Q44" s="45">
        <v>0.56874622981422229</v>
      </c>
      <c r="R44" s="45">
        <v>0.14857347753813616</v>
      </c>
      <c r="S44" s="45">
        <v>0.37960551714541513</v>
      </c>
      <c r="T44" s="45">
        <v>0.23273763446559489</v>
      </c>
      <c r="U44" s="45">
        <v>0.20759169430015778</v>
      </c>
      <c r="V44" s="45">
        <v>9.236063653596055E-2</v>
      </c>
      <c r="W44" s="45">
        <v>6.3958537985891392E-2</v>
      </c>
      <c r="X44" s="45">
        <v>0.06</v>
      </c>
      <c r="Y44" s="45">
        <v>0.19600470678219648</v>
      </c>
      <c r="Z44" s="45">
        <v>2.8055358833285134E-2</v>
      </c>
      <c r="AA44" s="45">
        <v>7.01912244124575E-3</v>
      </c>
      <c r="AB44" s="45">
        <v>0.17662883637142129</v>
      </c>
    </row>
    <row r="45" spans="1:28" x14ac:dyDescent="0.25">
      <c r="A45" s="89">
        <v>2019</v>
      </c>
      <c r="B45" s="89" t="s">
        <v>390</v>
      </c>
      <c r="C45" s="424">
        <v>43647</v>
      </c>
      <c r="D45" s="428">
        <v>3289.5678128975533</v>
      </c>
      <c r="E45" s="428">
        <v>4706972.227857233</v>
      </c>
      <c r="F45" s="428">
        <v>0</v>
      </c>
      <c r="G45" s="45">
        <v>0.59636601844521009</v>
      </c>
      <c r="H45" s="45">
        <v>0.59636601844521009</v>
      </c>
      <c r="J45" s="89" t="s">
        <v>407</v>
      </c>
      <c r="K45" s="89">
        <v>2023</v>
      </c>
      <c r="L45" s="424">
        <v>45231</v>
      </c>
      <c r="M45" s="428">
        <v>5108056.8749310011</v>
      </c>
      <c r="N45" s="45">
        <v>0.83978687015933007</v>
      </c>
      <c r="O45" s="45">
        <v>0.84232663283346776</v>
      </c>
      <c r="P45" s="45">
        <v>0.97144365643353392</v>
      </c>
      <c r="Q45" s="45">
        <v>0.6033707553737202</v>
      </c>
      <c r="R45" s="45">
        <v>0.17197122438546533</v>
      </c>
      <c r="S45" s="45">
        <v>0.37765054737356279</v>
      </c>
      <c r="T45" s="45">
        <v>0.21619111655482323</v>
      </c>
      <c r="U45" s="45">
        <v>0.18093961815825854</v>
      </c>
      <c r="V45" s="45">
        <v>0.10598293419138823</v>
      </c>
      <c r="W45" s="45">
        <v>6.25397626741378E-2</v>
      </c>
      <c r="X45" s="45">
        <v>0.06</v>
      </c>
      <c r="Y45" s="45">
        <v>0.19165678627420393</v>
      </c>
      <c r="Z45" s="45">
        <v>4.3230510043478346E-2</v>
      </c>
      <c r="AA45" s="45">
        <v>5.9949701985649514E-3</v>
      </c>
      <c r="AB45" s="45">
        <v>0.21520173442894369</v>
      </c>
    </row>
    <row r="46" spans="1:28" x14ac:dyDescent="0.25">
      <c r="A46" s="89">
        <v>2019</v>
      </c>
      <c r="B46" s="89" t="s">
        <v>390</v>
      </c>
      <c r="C46" s="424">
        <v>43678</v>
      </c>
      <c r="D46" s="428">
        <v>3130.2435988845041</v>
      </c>
      <c r="E46" s="428">
        <v>4415530.01642871</v>
      </c>
      <c r="F46" s="428">
        <v>0</v>
      </c>
      <c r="G46" s="45">
        <v>0.51680569250115438</v>
      </c>
      <c r="H46" s="45">
        <v>0.51680569250115438</v>
      </c>
      <c r="J46" s="89" t="s">
        <v>407</v>
      </c>
      <c r="K46" s="89">
        <v>2023</v>
      </c>
      <c r="L46" s="424">
        <v>45261</v>
      </c>
      <c r="M46" s="428">
        <v>4986888.7473532604</v>
      </c>
      <c r="N46" s="45">
        <v>0.69251748444100913</v>
      </c>
      <c r="O46" s="45">
        <v>0.6814703913613297</v>
      </c>
      <c r="P46" s="45">
        <v>0.78253655099894326</v>
      </c>
      <c r="Q46" s="45">
        <v>0.49573873533046003</v>
      </c>
      <c r="R46" s="45">
        <v>0.14961190059941862</v>
      </c>
      <c r="S46" s="45">
        <v>0.33929406272112239</v>
      </c>
      <c r="T46" s="45">
        <v>0.20048391604191909</v>
      </c>
      <c r="U46" s="45">
        <v>0.11906293379109466</v>
      </c>
      <c r="V46" s="45">
        <v>6.1094331359748948E-2</v>
      </c>
      <c r="W46" s="45">
        <v>4.895290692032063E-2</v>
      </c>
      <c r="X46" s="45">
        <v>0.06</v>
      </c>
      <c r="Y46" s="45">
        <v>0.15001906655793423</v>
      </c>
      <c r="Z46" s="45">
        <v>1.9512527275246667E-2</v>
      </c>
      <c r="AA46" s="45">
        <v>5.0360600541267241E-3</v>
      </c>
      <c r="AB46" s="45">
        <v>0.16912442787466528</v>
      </c>
    </row>
    <row r="47" spans="1:28" x14ac:dyDescent="0.25">
      <c r="A47" s="89">
        <v>2019</v>
      </c>
      <c r="B47" s="89" t="s">
        <v>390</v>
      </c>
      <c r="C47" s="424">
        <v>43709</v>
      </c>
      <c r="D47" s="428">
        <v>3442.5915169547125</v>
      </c>
      <c r="E47" s="428">
        <v>4532495.3617858049</v>
      </c>
      <c r="F47" s="428">
        <v>0</v>
      </c>
      <c r="G47" s="45">
        <v>0.73105358535332499</v>
      </c>
      <c r="H47" s="45">
        <v>0.73105358535332499</v>
      </c>
      <c r="J47" s="89" t="s">
        <v>408</v>
      </c>
      <c r="K47" s="89">
        <v>2024</v>
      </c>
      <c r="L47" s="424">
        <v>45292</v>
      </c>
      <c r="M47" s="428">
        <v>4699133.092687347</v>
      </c>
      <c r="N47" s="45">
        <v>0.6807696311275967</v>
      </c>
      <c r="O47" s="45">
        <v>0.66848563406658046</v>
      </c>
      <c r="P47" s="45">
        <v>0.74635254358695757</v>
      </c>
      <c r="Q47" s="45">
        <v>0.53288866767463305</v>
      </c>
      <c r="R47" s="45">
        <v>0.16698220953639636</v>
      </c>
      <c r="S47" s="45">
        <v>0.3247429077692609</v>
      </c>
      <c r="T47" s="45">
        <v>0.19394325035432988</v>
      </c>
      <c r="U47" s="45">
        <v>0.10582091805232373</v>
      </c>
      <c r="V47" s="45">
        <v>8.8739612014291133E-2</v>
      </c>
      <c r="W47" s="45">
        <v>3.7716002938983896E-2</v>
      </c>
      <c r="X47" s="45">
        <v>0.05</v>
      </c>
      <c r="Y47" s="45">
        <v>0.11558291245936102</v>
      </c>
      <c r="Z47" s="45">
        <v>2.8126638606265117E-2</v>
      </c>
      <c r="AA47" s="45">
        <v>5.0969571633504886E-3</v>
      </c>
      <c r="AB47" s="45">
        <v>0.1951088481426615</v>
      </c>
    </row>
    <row r="48" spans="1:28" x14ac:dyDescent="0.25">
      <c r="A48" s="89">
        <v>2019</v>
      </c>
      <c r="B48" s="89" t="s">
        <v>391</v>
      </c>
      <c r="C48" s="424">
        <v>43739</v>
      </c>
      <c r="D48" s="428">
        <v>4188.9817875588233</v>
      </c>
      <c r="E48" s="428">
        <v>5277373.2428572625</v>
      </c>
      <c r="F48" s="428">
        <v>0</v>
      </c>
      <c r="G48" s="45">
        <v>0.69629908206365632</v>
      </c>
      <c r="H48" s="45">
        <v>0.69629908206365632</v>
      </c>
      <c r="J48" s="89" t="s">
        <v>408</v>
      </c>
      <c r="K48" s="89">
        <v>2024</v>
      </c>
      <c r="L48" s="424">
        <v>45323</v>
      </c>
      <c r="M48" s="428">
        <v>4295205.1993229836</v>
      </c>
      <c r="N48" s="45">
        <v>0.76368204488281288</v>
      </c>
      <c r="O48" s="45">
        <v>0.76037079356444026</v>
      </c>
      <c r="P48" s="45">
        <v>0.85676246516053567</v>
      </c>
      <c r="Q48" s="45">
        <v>0.59756119884483494</v>
      </c>
      <c r="R48" s="45">
        <v>0.16883530253880302</v>
      </c>
      <c r="S48" s="45">
        <v>0.32205619585940665</v>
      </c>
      <c r="T48" s="45">
        <v>0.21306219300469739</v>
      </c>
      <c r="U48" s="45">
        <v>0.17068200357708518</v>
      </c>
      <c r="V48" s="45">
        <v>0.11355516039381641</v>
      </c>
      <c r="W48" s="45">
        <v>4.668874868162734E-2</v>
      </c>
      <c r="X48" s="45">
        <v>0.05</v>
      </c>
      <c r="Y48" s="45">
        <v>0.14308042027772272</v>
      </c>
      <c r="Z48" s="45">
        <v>4.8307630424605626E-2</v>
      </c>
      <c r="AA48" s="45">
        <v>3.8009124829124241E-3</v>
      </c>
      <c r="AB48" s="45">
        <v>0.21714293296340864</v>
      </c>
    </row>
    <row r="49" spans="1:28" x14ac:dyDescent="0.25">
      <c r="A49" s="89">
        <v>2019</v>
      </c>
      <c r="B49" s="89" t="s">
        <v>391</v>
      </c>
      <c r="C49" s="424">
        <v>43770</v>
      </c>
      <c r="D49" s="428">
        <v>4224.0244591659903</v>
      </c>
      <c r="E49" s="428">
        <v>4963235.9946429282</v>
      </c>
      <c r="F49" s="428">
        <v>0</v>
      </c>
      <c r="G49" s="45">
        <v>0.57594180636046188</v>
      </c>
      <c r="H49" s="45">
        <v>0.57594180636046188</v>
      </c>
      <c r="J49" s="89" t="s">
        <v>408</v>
      </c>
      <c r="K49" s="89">
        <v>2024</v>
      </c>
      <c r="L49" s="424">
        <v>45352</v>
      </c>
      <c r="M49" s="428">
        <v>4148254.1211727513</v>
      </c>
      <c r="N49" s="45">
        <v>0.6869888146206875</v>
      </c>
      <c r="O49" s="45">
        <v>0.65751196464275463</v>
      </c>
      <c r="P49" s="45">
        <v>0.69988321666611364</v>
      </c>
      <c r="Q49" s="45">
        <v>0.54306286716008967</v>
      </c>
      <c r="R49" s="45">
        <v>0.14610814650481985</v>
      </c>
      <c r="S49" s="45">
        <v>0.35107496164157886</v>
      </c>
      <c r="T49" s="45">
        <v>0.21121344452647889</v>
      </c>
      <c r="U49" s="45">
        <v>9.0470888351948581E-2</v>
      </c>
      <c r="V49" s="45">
        <v>8.6406458006450818E-2</v>
      </c>
      <c r="W49" s="45">
        <v>2.0523150022067262E-2</v>
      </c>
      <c r="X49" s="45">
        <v>0.05</v>
      </c>
      <c r="Y49" s="45">
        <v>6.2894402045426304E-2</v>
      </c>
      <c r="Z49" s="45">
        <v>4.8324095704701184E-2</v>
      </c>
      <c r="AA49" s="45">
        <v>1.0107224176389333E-3</v>
      </c>
      <c r="AB49" s="45">
        <v>0.19443224220952104</v>
      </c>
    </row>
    <row r="50" spans="1:28" x14ac:dyDescent="0.25">
      <c r="A50" s="89">
        <v>2019</v>
      </c>
      <c r="B50" s="89" t="s">
        <v>391</v>
      </c>
      <c r="C50" s="424">
        <v>43800</v>
      </c>
      <c r="D50" s="428">
        <v>4231.7021399429541</v>
      </c>
      <c r="E50" s="428">
        <v>4496965.4489287119</v>
      </c>
      <c r="F50" s="428">
        <v>0</v>
      </c>
      <c r="G50" s="45">
        <v>0.89412159127264124</v>
      </c>
      <c r="H50" s="45">
        <v>0.90817587107748121</v>
      </c>
      <c r="J50" s="89" t="s">
        <v>409</v>
      </c>
      <c r="K50" s="89">
        <v>2024</v>
      </c>
      <c r="L50" s="424">
        <v>45383</v>
      </c>
      <c r="M50" s="428">
        <v>2226380.9058659626</v>
      </c>
      <c r="N50" s="45">
        <v>0.71048016354369903</v>
      </c>
      <c r="O50" s="45">
        <v>0.71048016354369903</v>
      </c>
      <c r="P50" s="45">
        <v>0.76809271125963496</v>
      </c>
      <c r="Q50" s="45">
        <v>0.47980352162798773</v>
      </c>
      <c r="R50" s="45">
        <v>0.16064188619333974</v>
      </c>
      <c r="S50" s="45">
        <v>0.33262468842341547</v>
      </c>
      <c r="T50" s="45">
        <v>0.15518275676602869</v>
      </c>
      <c r="U50" s="45">
        <v>0.12232460332711918</v>
      </c>
      <c r="V50" s="45">
        <v>7.2392757090095336E-2</v>
      </c>
      <c r="W50" s="45">
        <v>3.4975967214226161E-2</v>
      </c>
      <c r="X50" s="45">
        <v>0.05</v>
      </c>
      <c r="Y50" s="45">
        <v>0.10718591159417001</v>
      </c>
      <c r="Z50" s="45">
        <v>4.1586121578523975E-2</v>
      </c>
      <c r="AA50" s="45">
        <v>0</v>
      </c>
      <c r="AB50" s="45">
        <v>0.1079606627430716</v>
      </c>
    </row>
    <row r="51" spans="1:28" x14ac:dyDescent="0.25">
      <c r="A51" s="89">
        <v>2020</v>
      </c>
      <c r="B51" s="89" t="s">
        <v>392</v>
      </c>
      <c r="C51" s="424">
        <v>43831</v>
      </c>
      <c r="D51" s="428">
        <v>4802.1054045960391</v>
      </c>
      <c r="E51" s="428">
        <v>4689905.8453572169</v>
      </c>
      <c r="F51" s="428">
        <v>0</v>
      </c>
      <c r="G51" s="45">
        <v>0.61307191505909409</v>
      </c>
      <c r="H51" s="45">
        <v>0.61307191505909409</v>
      </c>
    </row>
    <row r="52" spans="1:28" x14ac:dyDescent="0.25">
      <c r="A52" s="89">
        <v>2020</v>
      </c>
      <c r="B52" s="89" t="s">
        <v>392</v>
      </c>
      <c r="C52" s="424">
        <v>43862</v>
      </c>
      <c r="D52" s="428">
        <v>5596.0462216482301</v>
      </c>
      <c r="E52" s="428">
        <v>5203363.2414286267</v>
      </c>
      <c r="F52" s="428">
        <v>0</v>
      </c>
      <c r="G52" s="45">
        <v>0.59452262282530643</v>
      </c>
      <c r="H52" s="45">
        <v>0.59452262282530643</v>
      </c>
    </row>
    <row r="53" spans="1:28" x14ac:dyDescent="0.25">
      <c r="A53" s="89">
        <v>2020</v>
      </c>
      <c r="B53" s="89" t="s">
        <v>392</v>
      </c>
      <c r="C53" s="424">
        <v>43891</v>
      </c>
      <c r="D53" s="428">
        <v>5998.7630136985372</v>
      </c>
      <c r="E53" s="428">
        <v>5389933.2139286427</v>
      </c>
      <c r="F53" s="428">
        <v>0</v>
      </c>
      <c r="G53" s="45">
        <v>0.53615420828660398</v>
      </c>
      <c r="H53" s="45">
        <v>0.53615420828660398</v>
      </c>
    </row>
    <row r="54" spans="1:28" x14ac:dyDescent="0.25">
      <c r="A54" s="89">
        <v>2020</v>
      </c>
      <c r="B54" s="89" t="s">
        <v>393</v>
      </c>
      <c r="C54" s="424">
        <v>43922</v>
      </c>
      <c r="D54" s="428">
        <v>4586.8348744291598</v>
      </c>
      <c r="E54" s="428">
        <v>4359680.1457143193</v>
      </c>
      <c r="F54" s="428">
        <v>0</v>
      </c>
      <c r="G54" s="45">
        <v>0.62574826694085173</v>
      </c>
      <c r="H54" s="45">
        <v>0.62574826694085173</v>
      </c>
    </row>
    <row r="55" spans="1:28" x14ac:dyDescent="0.25">
      <c r="A55" s="89">
        <v>2020</v>
      </c>
      <c r="B55" s="89" t="s">
        <v>393</v>
      </c>
      <c r="C55" s="424">
        <v>43952</v>
      </c>
      <c r="D55" s="428">
        <v>4754.7773972601099</v>
      </c>
      <c r="E55" s="428">
        <v>5241189.0310717076</v>
      </c>
      <c r="F55" s="428">
        <v>0</v>
      </c>
      <c r="G55" s="45">
        <v>0.53326547308339223</v>
      </c>
      <c r="H55" s="45">
        <v>0.53326547308339223</v>
      </c>
    </row>
    <row r="56" spans="1:28" x14ac:dyDescent="0.25">
      <c r="A56" s="89">
        <v>2020</v>
      </c>
      <c r="B56" s="89" t="s">
        <v>393</v>
      </c>
      <c r="C56" s="424">
        <v>43983</v>
      </c>
      <c r="D56" s="428">
        <v>5528.3561073057044</v>
      </c>
      <c r="E56" s="428">
        <v>6065104.5717862416</v>
      </c>
      <c r="F56" s="428">
        <v>0</v>
      </c>
      <c r="G56" s="45">
        <v>0.52585747693005847</v>
      </c>
      <c r="H56" s="45">
        <v>0.52585747693005847</v>
      </c>
    </row>
    <row r="57" spans="1:28" x14ac:dyDescent="0.25">
      <c r="A57" s="89">
        <v>2020</v>
      </c>
      <c r="B57" s="89" t="s">
        <v>394</v>
      </c>
      <c r="C57" s="424">
        <v>44013</v>
      </c>
      <c r="D57" s="428">
        <v>7342.141038812505</v>
      </c>
      <c r="E57" s="428">
        <v>7476809.5232150741</v>
      </c>
      <c r="F57" s="428">
        <v>0</v>
      </c>
      <c r="G57" s="45">
        <v>0.59372170722655326</v>
      </c>
      <c r="H57" s="45">
        <v>0.59372170722655326</v>
      </c>
    </row>
    <row r="58" spans="1:28" x14ac:dyDescent="0.25">
      <c r="A58" s="89">
        <v>2020</v>
      </c>
      <c r="B58" s="89" t="s">
        <v>394</v>
      </c>
      <c r="C58" s="424">
        <v>44044</v>
      </c>
      <c r="D58" s="428">
        <v>7769.1880707759647</v>
      </c>
      <c r="E58" s="428">
        <v>7663020.2946436685</v>
      </c>
      <c r="F58" s="428">
        <v>0</v>
      </c>
      <c r="G58" s="45">
        <v>0.7630315607409649</v>
      </c>
      <c r="H58" s="45">
        <v>1.184672647916942</v>
      </c>
    </row>
    <row r="59" spans="1:28" x14ac:dyDescent="0.25">
      <c r="A59" s="89">
        <v>2020</v>
      </c>
      <c r="B59" s="89" t="s">
        <v>394</v>
      </c>
      <c r="C59" s="424">
        <v>44075</v>
      </c>
      <c r="D59" s="428">
        <v>8284.6867009130219</v>
      </c>
      <c r="E59" s="428">
        <v>7938355.691786373</v>
      </c>
      <c r="F59" s="428">
        <v>0</v>
      </c>
      <c r="G59" s="45">
        <v>0.58744711144926265</v>
      </c>
      <c r="H59" s="45">
        <v>0.58744711144926265</v>
      </c>
    </row>
    <row r="60" spans="1:28" x14ac:dyDescent="0.25">
      <c r="A60" s="89">
        <v>2020</v>
      </c>
      <c r="B60" s="89" t="s">
        <v>395</v>
      </c>
      <c r="C60" s="424">
        <v>44105</v>
      </c>
      <c r="D60" s="428">
        <v>7283.43801369844</v>
      </c>
      <c r="E60" s="428">
        <v>7143721.6967863878</v>
      </c>
      <c r="F60" s="428">
        <v>0</v>
      </c>
      <c r="G60" s="45">
        <v>0.71828762458623674</v>
      </c>
      <c r="H60" s="45">
        <v>0.71828762458623674</v>
      </c>
    </row>
    <row r="61" spans="1:28" x14ac:dyDescent="0.25">
      <c r="A61" s="89">
        <v>2020</v>
      </c>
      <c r="B61" s="89" t="s">
        <v>395</v>
      </c>
      <c r="C61" s="424">
        <v>44136</v>
      </c>
      <c r="D61" s="428">
        <v>4703.0473744291012</v>
      </c>
      <c r="E61" s="428">
        <v>5061999.1360719521</v>
      </c>
      <c r="F61" s="428">
        <v>0</v>
      </c>
      <c r="G61" s="45">
        <v>0.56257168680906766</v>
      </c>
      <c r="H61" s="45">
        <v>0.56257168680906766</v>
      </c>
    </row>
    <row r="62" spans="1:28" x14ac:dyDescent="0.25">
      <c r="A62" s="89">
        <v>2020</v>
      </c>
      <c r="B62" s="89" t="s">
        <v>395</v>
      </c>
      <c r="C62" s="424">
        <v>44166</v>
      </c>
      <c r="D62" s="428">
        <v>3539.6360730591737</v>
      </c>
      <c r="E62" s="428">
        <v>4291694.803929314</v>
      </c>
      <c r="F62" s="428">
        <v>0</v>
      </c>
      <c r="G62" s="45">
        <v>0.4892826309528272</v>
      </c>
      <c r="H62" s="45">
        <v>0.4892826309528272</v>
      </c>
    </row>
    <row r="63" spans="1:28" x14ac:dyDescent="0.25">
      <c r="A63" s="89">
        <v>2021</v>
      </c>
      <c r="B63" s="89" t="s">
        <v>396</v>
      </c>
      <c r="C63" s="424">
        <v>44197</v>
      </c>
      <c r="D63" s="428">
        <v>3008.0851027396184</v>
      </c>
      <c r="E63" s="428">
        <v>3607334.1732148156</v>
      </c>
      <c r="F63" s="428">
        <v>0</v>
      </c>
      <c r="G63" s="45">
        <v>0.82741449724243576</v>
      </c>
      <c r="H63" s="45">
        <v>2.0148140551799187</v>
      </c>
    </row>
    <row r="64" spans="1:28" x14ac:dyDescent="0.25">
      <c r="A64" s="89">
        <v>2021</v>
      </c>
      <c r="B64" s="89" t="s">
        <v>396</v>
      </c>
      <c r="C64" s="424">
        <v>44228</v>
      </c>
      <c r="D64" s="428">
        <v>2569.7378881277737</v>
      </c>
      <c r="E64" s="428">
        <v>3777162.4625004791</v>
      </c>
      <c r="F64" s="428">
        <v>0</v>
      </c>
      <c r="G64" s="45">
        <v>0.58550550393337997</v>
      </c>
      <c r="H64" s="45">
        <v>0.58550550393337997</v>
      </c>
    </row>
    <row r="65" spans="1:8" x14ac:dyDescent="0.25">
      <c r="A65" s="89">
        <v>2021</v>
      </c>
      <c r="B65" s="89" t="s">
        <v>396</v>
      </c>
      <c r="C65" s="424">
        <v>44256</v>
      </c>
      <c r="D65" s="428">
        <v>3120.9388470318331</v>
      </c>
      <c r="E65" s="428">
        <v>3893490.2492863843</v>
      </c>
      <c r="F65" s="428">
        <v>0</v>
      </c>
      <c r="G65" s="45">
        <v>0.90171984739122479</v>
      </c>
      <c r="H65" s="45">
        <v>0.90171984739122479</v>
      </c>
    </row>
    <row r="66" spans="1:8" x14ac:dyDescent="0.25">
      <c r="A66" s="89">
        <v>2021</v>
      </c>
      <c r="B66" s="89" t="s">
        <v>397</v>
      </c>
      <c r="C66" s="424">
        <v>44287</v>
      </c>
      <c r="D66" s="428">
        <v>4936.790022830899</v>
      </c>
      <c r="E66" s="428">
        <v>4764438.4671436148</v>
      </c>
      <c r="F66" s="428">
        <v>0</v>
      </c>
      <c r="G66" s="45">
        <v>0.87970433745349097</v>
      </c>
      <c r="H66" s="45">
        <v>0.87970433745349097</v>
      </c>
    </row>
    <row r="67" spans="1:8" x14ac:dyDescent="0.25">
      <c r="A67" s="89">
        <v>2021</v>
      </c>
      <c r="B67" s="89" t="s">
        <v>397</v>
      </c>
      <c r="C67" s="424">
        <v>44317</v>
      </c>
      <c r="D67" s="428">
        <v>6687.9810273971189</v>
      </c>
      <c r="E67" s="428">
        <v>5992930.2092865817</v>
      </c>
      <c r="F67" s="428">
        <v>0</v>
      </c>
      <c r="G67" s="45">
        <v>1.0708596085420958</v>
      </c>
      <c r="H67" s="45">
        <v>1.0708596085420958</v>
      </c>
    </row>
    <row r="68" spans="1:8" x14ac:dyDescent="0.25">
      <c r="A68" s="89">
        <v>2021</v>
      </c>
      <c r="B68" s="89" t="s">
        <v>397</v>
      </c>
      <c r="C68" s="424">
        <v>44348</v>
      </c>
      <c r="D68" s="428">
        <v>9456.6185388126705</v>
      </c>
      <c r="E68" s="428">
        <v>8169096.6742864987</v>
      </c>
      <c r="F68" s="428">
        <v>0</v>
      </c>
      <c r="G68" s="45">
        <v>1.0052310653916317</v>
      </c>
      <c r="H68" s="45">
        <v>1.2777781449500938</v>
      </c>
    </row>
    <row r="69" spans="1:8" x14ac:dyDescent="0.25">
      <c r="A69" s="89">
        <v>2021</v>
      </c>
      <c r="B69" s="89" t="s">
        <v>398</v>
      </c>
      <c r="C69" s="424">
        <v>44378</v>
      </c>
      <c r="D69" s="428">
        <v>13096.517705479338</v>
      </c>
      <c r="E69" s="428">
        <v>10083607.259643722</v>
      </c>
      <c r="F69" s="428">
        <v>0</v>
      </c>
      <c r="G69" s="45">
        <v>1.0205142640305924</v>
      </c>
      <c r="H69" s="45">
        <v>1.2450578400197878</v>
      </c>
    </row>
    <row r="70" spans="1:8" x14ac:dyDescent="0.25">
      <c r="A70" s="89">
        <v>2021</v>
      </c>
      <c r="B70" s="89" t="s">
        <v>398</v>
      </c>
      <c r="C70" s="424">
        <v>44409</v>
      </c>
      <c r="D70" s="428">
        <v>9818.5014383560265</v>
      </c>
      <c r="E70" s="428">
        <v>8519425.7471438032</v>
      </c>
      <c r="F70" s="428">
        <v>0</v>
      </c>
      <c r="G70" s="45">
        <v>0.9598008761675656</v>
      </c>
      <c r="H70" s="45">
        <v>0.9598008761675656</v>
      </c>
    </row>
    <row r="71" spans="1:8" x14ac:dyDescent="0.25">
      <c r="A71" s="89">
        <v>2021</v>
      </c>
      <c r="B71" s="89" t="s">
        <v>398</v>
      </c>
      <c r="C71" s="424">
        <v>44440</v>
      </c>
      <c r="D71" s="428">
        <v>10979.372100456545</v>
      </c>
      <c r="E71" s="428">
        <v>10946287.961072233</v>
      </c>
      <c r="F71" s="428">
        <v>0</v>
      </c>
      <c r="G71" s="45">
        <v>0.7054217429740538</v>
      </c>
      <c r="H71" s="45">
        <v>0.7054217429740538</v>
      </c>
    </row>
    <row r="72" spans="1:8" x14ac:dyDescent="0.25">
      <c r="A72" s="89">
        <v>2021</v>
      </c>
      <c r="B72" s="89" t="s">
        <v>399</v>
      </c>
      <c r="C72" s="424">
        <v>44470</v>
      </c>
      <c r="D72" s="428">
        <v>12856.324668949677</v>
      </c>
      <c r="E72" s="428">
        <v>10417062.142143639</v>
      </c>
      <c r="F72" s="428">
        <v>0</v>
      </c>
      <c r="G72" s="45">
        <v>0.94356766389053237</v>
      </c>
      <c r="H72" s="45">
        <v>1.0179015610811439</v>
      </c>
    </row>
    <row r="73" spans="1:8" x14ac:dyDescent="0.25">
      <c r="A73" s="89">
        <v>2021</v>
      </c>
      <c r="B73" s="89" t="s">
        <v>399</v>
      </c>
      <c r="C73" s="424">
        <v>44501</v>
      </c>
      <c r="D73" s="428">
        <v>11869.922614155219</v>
      </c>
      <c r="E73" s="428">
        <v>9983105.8021433875</v>
      </c>
      <c r="F73" s="428">
        <v>0</v>
      </c>
      <c r="G73" s="45">
        <v>0.87120053364378924</v>
      </c>
      <c r="H73" s="45">
        <v>0.87463813867269613</v>
      </c>
    </row>
    <row r="74" spans="1:8" x14ac:dyDescent="0.25">
      <c r="A74" s="89">
        <v>2021</v>
      </c>
      <c r="B74" s="89" t="s">
        <v>399</v>
      </c>
      <c r="C74" s="424">
        <v>44531</v>
      </c>
      <c r="D74" s="428">
        <v>9848.4894063926167</v>
      </c>
      <c r="E74" s="428">
        <v>8737420.8535719346</v>
      </c>
      <c r="F74" s="428">
        <v>0</v>
      </c>
      <c r="G74" s="45">
        <v>1.0972731280897956</v>
      </c>
      <c r="H74" s="45">
        <v>1.2275652756542785</v>
      </c>
    </row>
    <row r="75" spans="1:8" x14ac:dyDescent="0.25">
      <c r="A75" s="89">
        <v>2022</v>
      </c>
      <c r="B75" s="89" t="s">
        <v>400</v>
      </c>
      <c r="C75" s="424">
        <v>44562</v>
      </c>
      <c r="D75" s="428">
        <v>12076.00204337897</v>
      </c>
      <c r="E75" s="428">
        <v>9902258.2378574442</v>
      </c>
      <c r="F75" s="428">
        <v>0</v>
      </c>
      <c r="G75" s="45">
        <v>0.89243823107478437</v>
      </c>
      <c r="H75" s="45">
        <v>0.91893444499356924</v>
      </c>
    </row>
    <row r="76" spans="1:8" x14ac:dyDescent="0.25">
      <c r="A76" s="89">
        <v>2022</v>
      </c>
      <c r="B76" s="89" t="s">
        <v>400</v>
      </c>
      <c r="C76" s="424">
        <v>44593</v>
      </c>
      <c r="D76" s="428">
        <v>11330.900285388096</v>
      </c>
      <c r="E76" s="428">
        <v>9286064.1885716449</v>
      </c>
      <c r="F76" s="428">
        <v>0</v>
      </c>
      <c r="G76" s="45">
        <v>0.89794062978686306</v>
      </c>
      <c r="H76" s="45">
        <v>0.94679711817896706</v>
      </c>
    </row>
    <row r="77" spans="1:8" x14ac:dyDescent="0.25">
      <c r="A77" s="89">
        <v>2022</v>
      </c>
      <c r="B77" s="89" t="s">
        <v>400</v>
      </c>
      <c r="C77" s="424">
        <v>44621</v>
      </c>
      <c r="D77" s="428">
        <v>13125.177568493096</v>
      </c>
      <c r="E77" s="428">
        <v>9991950.3300002981</v>
      </c>
      <c r="F77" s="428">
        <v>0</v>
      </c>
      <c r="G77" s="45">
        <v>0.95679300488590457</v>
      </c>
      <c r="H77" s="45">
        <v>1.0190423011543617</v>
      </c>
    </row>
    <row r="78" spans="1:8" x14ac:dyDescent="0.25">
      <c r="A78" s="89">
        <v>2022</v>
      </c>
      <c r="B78" s="89" t="s">
        <v>401</v>
      </c>
      <c r="C78" s="424">
        <v>44652</v>
      </c>
      <c r="D78" s="428">
        <v>11524.408847031902</v>
      </c>
      <c r="E78" s="428">
        <v>9575698.4007145055</v>
      </c>
      <c r="F78" s="428">
        <v>0</v>
      </c>
      <c r="G78" s="45">
        <v>0.94285261360764072</v>
      </c>
      <c r="H78" s="45">
        <v>1.0089294863828064</v>
      </c>
    </row>
    <row r="79" spans="1:8" x14ac:dyDescent="0.25">
      <c r="A79" s="89">
        <v>2022</v>
      </c>
      <c r="B79" s="89" t="s">
        <v>401</v>
      </c>
      <c r="C79" s="424">
        <v>44682</v>
      </c>
      <c r="D79" s="428">
        <v>13274.845513698569</v>
      </c>
      <c r="E79" s="428">
        <v>11280192.965714455</v>
      </c>
      <c r="F79" s="428">
        <v>0</v>
      </c>
      <c r="G79" s="45">
        <v>0.95776344919179823</v>
      </c>
      <c r="H79" s="45">
        <v>1.0336252435902789</v>
      </c>
    </row>
    <row r="80" spans="1:8" x14ac:dyDescent="0.25">
      <c r="A80" s="89">
        <v>2022</v>
      </c>
      <c r="B80" s="89" t="s">
        <v>401</v>
      </c>
      <c r="C80" s="424">
        <v>44713</v>
      </c>
      <c r="D80" s="428">
        <v>15324.49776255705</v>
      </c>
      <c r="E80" s="428">
        <v>12354411.849643005</v>
      </c>
      <c r="F80" s="428">
        <v>0</v>
      </c>
      <c r="G80" s="45">
        <v>1.045589049558141</v>
      </c>
      <c r="H80" s="45">
        <v>1.1245893295370073</v>
      </c>
    </row>
    <row r="81" spans="1:8" x14ac:dyDescent="0.25">
      <c r="A81" s="89">
        <v>2022</v>
      </c>
      <c r="B81" s="89" t="s">
        <v>402</v>
      </c>
      <c r="C81" s="424">
        <v>44743</v>
      </c>
      <c r="D81" s="428">
        <v>19274.504577625565</v>
      </c>
      <c r="E81" s="428">
        <v>14705502.29214306</v>
      </c>
      <c r="F81" s="428">
        <v>0</v>
      </c>
      <c r="G81" s="45">
        <v>1.040302836126108</v>
      </c>
      <c r="H81" s="45">
        <v>1.2074267797442564</v>
      </c>
    </row>
    <row r="82" spans="1:8" x14ac:dyDescent="0.25">
      <c r="A82" s="89">
        <v>2022</v>
      </c>
      <c r="B82" s="89" t="s">
        <v>402</v>
      </c>
      <c r="C82" s="424">
        <v>44774</v>
      </c>
      <c r="D82" s="428">
        <v>15978.24018264838</v>
      </c>
      <c r="E82" s="428">
        <v>12488140.688928708</v>
      </c>
      <c r="F82" s="428">
        <v>0</v>
      </c>
      <c r="G82" s="45">
        <v>0.93892116323044394</v>
      </c>
      <c r="H82" s="45">
        <v>1.0249953445301156</v>
      </c>
    </row>
    <row r="83" spans="1:8" x14ac:dyDescent="0.25">
      <c r="A83" s="89">
        <v>2022</v>
      </c>
      <c r="B83" s="89" t="s">
        <v>402</v>
      </c>
      <c r="C83" s="424">
        <v>44805</v>
      </c>
      <c r="D83" s="428">
        <v>16051.415479452062</v>
      </c>
      <c r="E83" s="428">
        <v>13229576.807500061</v>
      </c>
      <c r="F83" s="428">
        <v>0</v>
      </c>
      <c r="G83" s="45">
        <v>0.85925679147939338</v>
      </c>
      <c r="H83" s="45">
        <v>0.94633958275042718</v>
      </c>
    </row>
    <row r="84" spans="1:8" x14ac:dyDescent="0.25">
      <c r="A84" s="89">
        <v>2022</v>
      </c>
      <c r="B84" s="89" t="s">
        <v>403</v>
      </c>
      <c r="C84" s="424">
        <v>44835</v>
      </c>
      <c r="D84" s="428">
        <v>16846.54051369863</v>
      </c>
      <c r="E84" s="428">
        <v>13281625.160357168</v>
      </c>
      <c r="F84" s="428">
        <v>0</v>
      </c>
      <c r="G84" s="45">
        <v>0.87760326090421459</v>
      </c>
      <c r="H84" s="45">
        <v>0.99618970175591937</v>
      </c>
    </row>
    <row r="85" spans="1:8" x14ac:dyDescent="0.25">
      <c r="A85" s="89">
        <v>2022</v>
      </c>
      <c r="B85" s="89" t="s">
        <v>403</v>
      </c>
      <c r="C85" s="424">
        <v>44866</v>
      </c>
      <c r="D85" s="428">
        <v>11516.875650684975</v>
      </c>
      <c r="E85" s="428">
        <v>10211400.83214277</v>
      </c>
      <c r="F85" s="428">
        <v>0</v>
      </c>
      <c r="G85" s="45">
        <v>0.91228574446649935</v>
      </c>
      <c r="H85" s="45">
        <v>1.04332675545616</v>
      </c>
    </row>
    <row r="86" spans="1:8" x14ac:dyDescent="0.25">
      <c r="A86" s="89">
        <v>2022</v>
      </c>
      <c r="B86" s="89" t="s">
        <v>403</v>
      </c>
      <c r="C86" s="424">
        <v>44896</v>
      </c>
      <c r="D86" s="428">
        <v>9144.0865182648286</v>
      </c>
      <c r="E86" s="428">
        <v>8438616.8621428721</v>
      </c>
      <c r="F86" s="428">
        <v>0</v>
      </c>
      <c r="G86" s="45">
        <v>0.88251842283780435</v>
      </c>
      <c r="H86" s="45">
        <v>1.0039804611457872</v>
      </c>
    </row>
    <row r="87" spans="1:8" x14ac:dyDescent="0.25">
      <c r="A87" s="89">
        <v>2023</v>
      </c>
      <c r="B87" s="89" t="s">
        <v>404</v>
      </c>
      <c r="C87" s="424">
        <v>44927</v>
      </c>
      <c r="D87" s="428">
        <v>9244.4760502283298</v>
      </c>
      <c r="E87" s="428">
        <v>8367759.6685713502</v>
      </c>
      <c r="F87" s="428">
        <v>0</v>
      </c>
      <c r="G87" s="45">
        <v>0.88047139973831001</v>
      </c>
      <c r="H87" s="45">
        <v>1.0336698701527522</v>
      </c>
    </row>
    <row r="88" spans="1:8" x14ac:dyDescent="0.25">
      <c r="A88" s="89">
        <v>2023</v>
      </c>
      <c r="B88" s="89" t="s">
        <v>404</v>
      </c>
      <c r="C88" s="424">
        <v>44958</v>
      </c>
      <c r="D88" s="428">
        <v>8261.5597126622906</v>
      </c>
      <c r="E88" s="428">
        <v>8158753.0575071853</v>
      </c>
      <c r="F88" s="428">
        <v>0</v>
      </c>
      <c r="G88" s="45">
        <v>0.68194714446512983</v>
      </c>
      <c r="H88" s="45">
        <v>0.75657938148546022</v>
      </c>
    </row>
    <row r="89" spans="1:8" x14ac:dyDescent="0.25">
      <c r="A89" s="89">
        <v>2023</v>
      </c>
      <c r="B89" s="89" t="s">
        <v>404</v>
      </c>
      <c r="C89" s="424">
        <v>44986</v>
      </c>
      <c r="D89" s="428">
        <v>9170.8825330298514</v>
      </c>
      <c r="E89" s="428">
        <v>8273761.188991026</v>
      </c>
      <c r="F89" s="428">
        <v>0</v>
      </c>
      <c r="G89" s="45">
        <v>0.96186223766096146</v>
      </c>
      <c r="H89" s="45">
        <v>1.0957430162814612</v>
      </c>
    </row>
    <row r="90" spans="1:8" x14ac:dyDescent="0.25">
      <c r="A90" s="89">
        <v>2023</v>
      </c>
      <c r="B90" s="89" t="s">
        <v>405</v>
      </c>
      <c r="C90" s="424">
        <v>45017</v>
      </c>
      <c r="D90" s="428">
        <v>7408.2167333238467</v>
      </c>
      <c r="E90" s="428">
        <v>7557399.6067752084</v>
      </c>
      <c r="F90" s="428">
        <v>0</v>
      </c>
      <c r="G90" s="45">
        <v>0.82450640478365722</v>
      </c>
      <c r="H90" s="45">
        <v>0.94545371740947914</v>
      </c>
    </row>
    <row r="91" spans="1:8" x14ac:dyDescent="0.25">
      <c r="A91" s="89">
        <v>2023</v>
      </c>
      <c r="B91" s="89" t="s">
        <v>405</v>
      </c>
      <c r="C91" s="424">
        <v>45047</v>
      </c>
      <c r="D91" s="428">
        <v>7012.5509531017888</v>
      </c>
      <c r="E91" s="428">
        <v>8084156.1432390641</v>
      </c>
      <c r="F91" s="428">
        <v>186013.76498105191</v>
      </c>
      <c r="G91" s="45">
        <v>0.77583575327147458</v>
      </c>
      <c r="H91" s="45">
        <v>0.89942950459743209</v>
      </c>
    </row>
    <row r="92" spans="1:8" x14ac:dyDescent="0.25">
      <c r="A92" s="89">
        <v>2023</v>
      </c>
      <c r="B92" s="89" t="s">
        <v>405</v>
      </c>
      <c r="C92" s="424">
        <v>45078</v>
      </c>
      <c r="D92" s="428">
        <v>7085.8708389875273</v>
      </c>
      <c r="E92" s="428">
        <v>8477152.5116801001</v>
      </c>
      <c r="F92" s="428">
        <v>633975.7933377428</v>
      </c>
      <c r="G92" s="45">
        <v>0.69539238253216729</v>
      </c>
      <c r="H92" s="45">
        <v>0.77691614753949556</v>
      </c>
    </row>
    <row r="93" spans="1:8" x14ac:dyDescent="0.25">
      <c r="A93" s="89">
        <v>2023</v>
      </c>
      <c r="B93" s="89" t="s">
        <v>406</v>
      </c>
      <c r="C93" s="424">
        <v>45108</v>
      </c>
      <c r="D93" s="428">
        <v>6896.239759285244</v>
      </c>
      <c r="E93" s="428">
        <v>8443088.6801381167</v>
      </c>
      <c r="F93" s="428">
        <v>1078127.9797761934</v>
      </c>
      <c r="G93" s="45">
        <v>0.67653415573027831</v>
      </c>
      <c r="H93" s="45">
        <v>0.7638857515045071</v>
      </c>
    </row>
    <row r="94" spans="1:8" x14ac:dyDescent="0.25">
      <c r="A94" s="89">
        <v>2023</v>
      </c>
      <c r="B94" s="89" t="s">
        <v>406</v>
      </c>
      <c r="C94" s="424">
        <v>45139</v>
      </c>
      <c r="D94" s="428">
        <v>6901.1738654102774</v>
      </c>
      <c r="E94" s="428">
        <v>8328747.8148517823</v>
      </c>
      <c r="F94" s="428">
        <v>1478846.3844721057</v>
      </c>
      <c r="G94" s="45">
        <v>0.69621497975097557</v>
      </c>
      <c r="H94" s="45">
        <v>0.77361986903737234</v>
      </c>
    </row>
    <row r="95" spans="1:8" x14ac:dyDescent="0.25">
      <c r="A95" s="89">
        <v>2023</v>
      </c>
      <c r="B95" s="89" t="s">
        <v>406</v>
      </c>
      <c r="C95" s="424">
        <v>45170</v>
      </c>
      <c r="D95" s="428">
        <v>6367.1207751756929</v>
      </c>
      <c r="E95" s="428">
        <v>7742993.1212024959</v>
      </c>
      <c r="F95" s="428">
        <v>1798079.459246587</v>
      </c>
      <c r="G95" s="45">
        <v>0.7111420050134476</v>
      </c>
      <c r="H95" s="45">
        <v>0.7842915136596823</v>
      </c>
    </row>
    <row r="96" spans="1:8" x14ac:dyDescent="0.25">
      <c r="A96" s="89">
        <v>2023</v>
      </c>
      <c r="B96" s="89" t="s">
        <v>407</v>
      </c>
      <c r="C96" s="424">
        <v>45200</v>
      </c>
      <c r="D96" s="428">
        <v>5842.3639513497965</v>
      </c>
      <c r="E96" s="428">
        <v>7223999.680797765</v>
      </c>
      <c r="F96" s="428">
        <v>1861623.1124763777</v>
      </c>
      <c r="G96" s="45">
        <v>0.77142406319036638</v>
      </c>
      <c r="H96" s="45">
        <v>0.86944196363021264</v>
      </c>
    </row>
    <row r="97" spans="1:8" x14ac:dyDescent="0.25">
      <c r="A97" s="89">
        <v>2023</v>
      </c>
      <c r="B97" s="89" t="s">
        <v>407</v>
      </c>
      <c r="C97" s="424">
        <v>45231</v>
      </c>
      <c r="D97" s="428">
        <v>5464.0894243829607</v>
      </c>
      <c r="E97" s="428">
        <v>7301915.1301152837</v>
      </c>
      <c r="F97" s="428">
        <v>2193858.2551842825</v>
      </c>
      <c r="G97" s="45">
        <v>0.77267876720293749</v>
      </c>
      <c r="H97" s="45">
        <v>0.86300261900324371</v>
      </c>
    </row>
    <row r="98" spans="1:8" x14ac:dyDescent="0.25">
      <c r="A98" s="89">
        <v>2023</v>
      </c>
      <c r="B98" s="89" t="s">
        <v>407</v>
      </c>
      <c r="C98" s="424">
        <v>45261</v>
      </c>
      <c r="D98" s="428">
        <v>5633.2294002220042</v>
      </c>
      <c r="E98" s="428">
        <v>7441561.5277707083</v>
      </c>
      <c r="F98" s="428">
        <v>2454672.7804174479</v>
      </c>
      <c r="G98" s="45">
        <v>0.65949787100772594</v>
      </c>
      <c r="H98" s="45">
        <v>0.72722635680390657</v>
      </c>
    </row>
    <row r="99" spans="1:8" x14ac:dyDescent="0.25">
      <c r="A99" s="89">
        <v>2024</v>
      </c>
      <c r="B99" s="89" t="s">
        <v>408</v>
      </c>
      <c r="C99" s="424">
        <v>45292</v>
      </c>
      <c r="D99" s="428">
        <v>6331.1077350589812</v>
      </c>
      <c r="E99" s="428">
        <v>7971166.1854272671</v>
      </c>
      <c r="F99" s="428">
        <v>3272033.0927399201</v>
      </c>
      <c r="G99" s="45">
        <v>0.66420727144327107</v>
      </c>
      <c r="H99" s="45">
        <v>0.7101110906386906</v>
      </c>
    </row>
    <row r="100" spans="1:8" x14ac:dyDescent="0.25">
      <c r="A100" s="89">
        <v>2024</v>
      </c>
      <c r="B100" s="89" t="s">
        <v>408</v>
      </c>
      <c r="C100" s="424">
        <v>45323</v>
      </c>
      <c r="D100" s="428">
        <v>7060.8636739947469</v>
      </c>
      <c r="E100" s="428">
        <v>9272715.2728403099</v>
      </c>
      <c r="F100" s="428">
        <v>4977510.0735173263</v>
      </c>
      <c r="G100" s="45">
        <v>0.71258350381994773</v>
      </c>
      <c r="H100" s="45">
        <v>0.7572329939454181</v>
      </c>
    </row>
    <row r="101" spans="1:8" x14ac:dyDescent="0.25">
      <c r="A101" s="89">
        <v>2024</v>
      </c>
      <c r="B101" s="89" t="s">
        <v>408</v>
      </c>
      <c r="C101" s="424">
        <v>45352</v>
      </c>
      <c r="D101" s="428">
        <v>8902.9816099908003</v>
      </c>
      <c r="E101" s="428">
        <v>11772871.145382421</v>
      </c>
      <c r="F101" s="428">
        <v>7624617.0242096698</v>
      </c>
      <c r="G101" s="45">
        <v>0.67221496832887129</v>
      </c>
      <c r="H101" s="45">
        <v>0.68714477760433312</v>
      </c>
    </row>
    <row r="102" spans="1:8" x14ac:dyDescent="0.25">
      <c r="A102" s="89">
        <v>2024</v>
      </c>
      <c r="B102" s="89" t="s">
        <v>409</v>
      </c>
      <c r="C102" s="424">
        <v>45383</v>
      </c>
      <c r="D102" s="428">
        <v>8768.8600327878339</v>
      </c>
      <c r="E102" s="428">
        <v>10865543.719429249</v>
      </c>
      <c r="F102" s="428">
        <v>8639162.8135632873</v>
      </c>
      <c r="G102" s="45">
        <v>0.6867825018800664</v>
      </c>
      <c r="H102" s="45">
        <v>0.6867825018800664</v>
      </c>
    </row>
    <row r="103" spans="1:8" x14ac:dyDescent="0.25">
      <c r="A103" s="89">
        <v>2024</v>
      </c>
      <c r="B103" s="89" t="s">
        <v>409</v>
      </c>
      <c r="C103" s="424">
        <v>45413</v>
      </c>
      <c r="D103" s="428">
        <v>0</v>
      </c>
      <c r="E103" s="428">
        <v>0</v>
      </c>
      <c r="F103" s="428">
        <v>0</v>
      </c>
      <c r="G103" s="45" t="s">
        <v>410</v>
      </c>
      <c r="H103" s="45" t="s">
        <v>410</v>
      </c>
    </row>
    <row r="104" spans="1:8" x14ac:dyDescent="0.25">
      <c r="A104" s="89">
        <v>2024</v>
      </c>
      <c r="B104" s="89" t="s">
        <v>409</v>
      </c>
      <c r="C104" s="424">
        <v>45444</v>
      </c>
      <c r="D104" s="428">
        <v>0</v>
      </c>
      <c r="E104" s="428">
        <v>0</v>
      </c>
      <c r="F104" s="428">
        <v>0</v>
      </c>
      <c r="G104" s="45" t="s">
        <v>410</v>
      </c>
      <c r="H104" s="45" t="s">
        <v>410</v>
      </c>
    </row>
    <row r="105" spans="1:8" x14ac:dyDescent="0.25">
      <c r="A105" s="89">
        <v>2024</v>
      </c>
      <c r="B105" s="89" t="s">
        <v>411</v>
      </c>
      <c r="C105" s="424">
        <v>45474</v>
      </c>
      <c r="D105" s="428">
        <v>0</v>
      </c>
      <c r="E105" s="428">
        <v>0</v>
      </c>
      <c r="F105" s="428">
        <v>0</v>
      </c>
      <c r="G105" s="45" t="s">
        <v>410</v>
      </c>
      <c r="H105" s="45" t="s">
        <v>410</v>
      </c>
    </row>
    <row r="106" spans="1:8" x14ac:dyDescent="0.25">
      <c r="A106" s="89">
        <v>2024</v>
      </c>
      <c r="B106" s="89" t="s">
        <v>411</v>
      </c>
      <c r="C106" s="424">
        <v>45505</v>
      </c>
      <c r="D106" s="428">
        <v>0</v>
      </c>
      <c r="E106" s="428">
        <v>0</v>
      </c>
      <c r="F106" s="428">
        <v>0</v>
      </c>
      <c r="G106" s="45" t="s">
        <v>410</v>
      </c>
      <c r="H106" s="45" t="s">
        <v>410</v>
      </c>
    </row>
    <row r="107" spans="1:8" x14ac:dyDescent="0.25">
      <c r="A107" s="89">
        <v>2024</v>
      </c>
      <c r="B107" s="89" t="s">
        <v>411</v>
      </c>
      <c r="C107" s="424">
        <v>45536</v>
      </c>
      <c r="D107" s="428">
        <v>0</v>
      </c>
      <c r="E107" s="428">
        <v>0</v>
      </c>
      <c r="F107" s="428">
        <v>0</v>
      </c>
      <c r="G107" s="45" t="s">
        <v>410</v>
      </c>
      <c r="H107" s="45" t="s">
        <v>410</v>
      </c>
    </row>
    <row r="108" spans="1:8" x14ac:dyDescent="0.25">
      <c r="A108" s="89">
        <v>2024</v>
      </c>
      <c r="B108" s="89" t="s">
        <v>412</v>
      </c>
      <c r="C108" s="424">
        <v>45566</v>
      </c>
      <c r="D108" s="428">
        <v>0</v>
      </c>
      <c r="E108" s="428">
        <v>0</v>
      </c>
      <c r="F108" s="428">
        <v>0</v>
      </c>
      <c r="G108" s="45" t="s">
        <v>410</v>
      </c>
      <c r="H108" s="45" t="s">
        <v>410</v>
      </c>
    </row>
    <row r="109" spans="1:8" x14ac:dyDescent="0.25">
      <c r="A109" s="89">
        <v>2024</v>
      </c>
      <c r="B109" s="89" t="s">
        <v>412</v>
      </c>
      <c r="C109" s="424">
        <v>45597</v>
      </c>
      <c r="D109" s="428">
        <v>0</v>
      </c>
      <c r="E109" s="428">
        <v>0</v>
      </c>
      <c r="F109" s="428">
        <v>0</v>
      </c>
      <c r="G109" s="45" t="s">
        <v>410</v>
      </c>
      <c r="H109" s="45" t="s">
        <v>410</v>
      </c>
    </row>
    <row r="110" spans="1:8" x14ac:dyDescent="0.25">
      <c r="A110" s="89">
        <v>2024</v>
      </c>
      <c r="B110" s="89" t="s">
        <v>412</v>
      </c>
      <c r="C110" s="424">
        <v>45627</v>
      </c>
      <c r="D110" s="428">
        <v>0</v>
      </c>
      <c r="E110" s="428">
        <v>0</v>
      </c>
      <c r="F110" s="428">
        <v>0</v>
      </c>
      <c r="G110" s="45" t="s">
        <v>410</v>
      </c>
      <c r="H110" s="45" t="s">
        <v>410</v>
      </c>
    </row>
    <row r="111" spans="1:8" x14ac:dyDescent="0.25">
      <c r="A111" s="89">
        <v>2025</v>
      </c>
      <c r="B111" s="89" t="s">
        <v>413</v>
      </c>
      <c r="C111" s="424">
        <v>45658</v>
      </c>
      <c r="D111" s="428">
        <v>0</v>
      </c>
      <c r="E111" s="428">
        <v>0</v>
      </c>
      <c r="F111" s="428">
        <v>0</v>
      </c>
      <c r="G111" s="45" t="s">
        <v>410</v>
      </c>
      <c r="H111" s="45" t="s">
        <v>410</v>
      </c>
    </row>
    <row r="112" spans="1:8" x14ac:dyDescent="0.25">
      <c r="A112" s="89">
        <v>2025</v>
      </c>
      <c r="B112" s="89" t="s">
        <v>413</v>
      </c>
      <c r="C112" s="424">
        <v>45689</v>
      </c>
      <c r="D112" s="428">
        <v>0</v>
      </c>
      <c r="E112" s="428">
        <v>0</v>
      </c>
      <c r="F112" s="428">
        <v>0</v>
      </c>
      <c r="G112" s="45" t="s">
        <v>410</v>
      </c>
      <c r="H112" s="45" t="s">
        <v>410</v>
      </c>
    </row>
    <row r="113" spans="1:8" x14ac:dyDescent="0.25">
      <c r="A113" s="89">
        <v>2025</v>
      </c>
      <c r="B113" s="89" t="s">
        <v>413</v>
      </c>
      <c r="C113" s="424">
        <v>45717</v>
      </c>
      <c r="D113" s="428">
        <v>0</v>
      </c>
      <c r="E113" s="428">
        <v>0</v>
      </c>
      <c r="F113" s="428">
        <v>0</v>
      </c>
      <c r="G113" s="45" t="s">
        <v>410</v>
      </c>
      <c r="H113" s="45" t="s">
        <v>410</v>
      </c>
    </row>
    <row r="114" spans="1:8" x14ac:dyDescent="0.25">
      <c r="A114" s="89">
        <v>2025</v>
      </c>
      <c r="B114" s="89" t="s">
        <v>414</v>
      </c>
      <c r="C114" s="424">
        <v>45748</v>
      </c>
      <c r="D114" s="428">
        <v>0</v>
      </c>
      <c r="E114" s="428">
        <v>0</v>
      </c>
      <c r="F114" s="428">
        <v>0</v>
      </c>
      <c r="G114" s="45" t="s">
        <v>410</v>
      </c>
      <c r="H114" s="45" t="s">
        <v>410</v>
      </c>
    </row>
    <row r="115" spans="1:8" x14ac:dyDescent="0.25">
      <c r="A115" s="89">
        <v>2025</v>
      </c>
      <c r="B115" s="89" t="s">
        <v>414</v>
      </c>
      <c r="C115" s="424">
        <v>45778</v>
      </c>
      <c r="D115" s="428">
        <v>0</v>
      </c>
      <c r="E115" s="428">
        <v>0</v>
      </c>
      <c r="F115" s="428">
        <v>0</v>
      </c>
      <c r="G115" s="45" t="s">
        <v>410</v>
      </c>
      <c r="H115" s="45" t="s">
        <v>410</v>
      </c>
    </row>
    <row r="116" spans="1:8" x14ac:dyDescent="0.25">
      <c r="A116" s="89">
        <v>2025</v>
      </c>
      <c r="B116" s="89" t="s">
        <v>414</v>
      </c>
      <c r="C116" s="424">
        <v>45809</v>
      </c>
      <c r="D116" s="428">
        <v>0</v>
      </c>
      <c r="E116" s="428">
        <v>0</v>
      </c>
      <c r="F116" s="428">
        <v>0</v>
      </c>
      <c r="G116" s="45" t="s">
        <v>410</v>
      </c>
      <c r="H116" s="45" t="s">
        <v>410</v>
      </c>
    </row>
    <row r="117" spans="1:8" x14ac:dyDescent="0.25">
      <c r="A117" s="89">
        <v>2025</v>
      </c>
      <c r="B117" s="89" t="s">
        <v>415</v>
      </c>
      <c r="C117" s="424">
        <v>45839</v>
      </c>
      <c r="D117" s="428">
        <v>0</v>
      </c>
      <c r="E117" s="428">
        <v>0</v>
      </c>
      <c r="F117" s="428">
        <v>0</v>
      </c>
      <c r="G117" s="45" t="s">
        <v>410</v>
      </c>
      <c r="H117" s="45" t="s">
        <v>410</v>
      </c>
    </row>
    <row r="118" spans="1:8" x14ac:dyDescent="0.25">
      <c r="A118" s="89">
        <v>2025</v>
      </c>
      <c r="B118" s="89" t="s">
        <v>415</v>
      </c>
      <c r="C118" s="424">
        <v>45870</v>
      </c>
      <c r="D118" s="428">
        <v>0</v>
      </c>
      <c r="E118" s="428">
        <v>0</v>
      </c>
      <c r="F118" s="428">
        <v>0</v>
      </c>
      <c r="G118" s="45" t="s">
        <v>410</v>
      </c>
      <c r="H118" s="45" t="s">
        <v>410</v>
      </c>
    </row>
    <row r="119" spans="1:8" x14ac:dyDescent="0.25">
      <c r="A119" s="89">
        <v>2025</v>
      </c>
      <c r="B119" s="89" t="s">
        <v>415</v>
      </c>
      <c r="C119" s="424">
        <v>45901</v>
      </c>
      <c r="D119" s="428">
        <v>0</v>
      </c>
      <c r="E119" s="428">
        <v>0</v>
      </c>
      <c r="F119" s="428">
        <v>0</v>
      </c>
      <c r="G119" s="45" t="s">
        <v>410</v>
      </c>
      <c r="H119" s="45" t="s">
        <v>410</v>
      </c>
    </row>
    <row r="120" spans="1:8" x14ac:dyDescent="0.25">
      <c r="A120" s="89">
        <v>2025</v>
      </c>
      <c r="B120" s="89" t="s">
        <v>416</v>
      </c>
      <c r="C120" s="424">
        <v>45931</v>
      </c>
      <c r="D120" s="428">
        <v>0</v>
      </c>
      <c r="E120" s="428">
        <v>0</v>
      </c>
      <c r="F120" s="428">
        <v>0</v>
      </c>
      <c r="G120" s="45" t="s">
        <v>410</v>
      </c>
      <c r="H120" s="45" t="s">
        <v>410</v>
      </c>
    </row>
    <row r="121" spans="1:8" x14ac:dyDescent="0.25">
      <c r="A121" s="89">
        <v>2025</v>
      </c>
      <c r="B121" s="89" t="s">
        <v>416</v>
      </c>
      <c r="C121" s="424">
        <v>45962</v>
      </c>
      <c r="D121" s="428">
        <v>0</v>
      </c>
      <c r="E121" s="428">
        <v>0</v>
      </c>
      <c r="F121" s="428">
        <v>0</v>
      </c>
      <c r="G121" s="45" t="s">
        <v>410</v>
      </c>
      <c r="H121" s="45" t="s">
        <v>410</v>
      </c>
    </row>
    <row r="122" spans="1:8" x14ac:dyDescent="0.25">
      <c r="A122" s="89">
        <v>2025</v>
      </c>
      <c r="B122" s="89" t="s">
        <v>416</v>
      </c>
      <c r="C122" s="424">
        <v>45992</v>
      </c>
      <c r="D122" s="428">
        <v>0</v>
      </c>
      <c r="E122" s="428">
        <v>0</v>
      </c>
      <c r="F122" s="428">
        <v>0</v>
      </c>
      <c r="G122" s="45" t="s">
        <v>410</v>
      </c>
      <c r="H122" s="45" t="s">
        <v>410</v>
      </c>
    </row>
    <row r="123" spans="1:8" x14ac:dyDescent="0.25">
      <c r="A123" s="89">
        <v>2026</v>
      </c>
      <c r="B123" s="89" t="s">
        <v>417</v>
      </c>
      <c r="C123" s="424">
        <v>46023</v>
      </c>
      <c r="D123" s="428">
        <v>0</v>
      </c>
      <c r="E123" s="428">
        <v>0</v>
      </c>
      <c r="F123" s="428">
        <v>0</v>
      </c>
      <c r="G123" s="45" t="s">
        <v>410</v>
      </c>
      <c r="H123" s="45" t="s">
        <v>410</v>
      </c>
    </row>
    <row r="124" spans="1:8" x14ac:dyDescent="0.25">
      <c r="A124" s="89">
        <v>2026</v>
      </c>
      <c r="B124" s="89" t="s">
        <v>417</v>
      </c>
      <c r="C124" s="424">
        <v>46054</v>
      </c>
      <c r="D124" s="428">
        <v>0</v>
      </c>
      <c r="E124" s="428">
        <v>0</v>
      </c>
      <c r="F124" s="428">
        <v>0</v>
      </c>
      <c r="G124" s="45" t="s">
        <v>410</v>
      </c>
      <c r="H124" s="45" t="s">
        <v>410</v>
      </c>
    </row>
    <row r="125" spans="1:8" x14ac:dyDescent="0.25">
      <c r="A125" s="89">
        <v>2026</v>
      </c>
      <c r="B125" s="89" t="s">
        <v>417</v>
      </c>
      <c r="C125" s="424">
        <v>46082</v>
      </c>
      <c r="D125" s="428">
        <v>0</v>
      </c>
      <c r="E125" s="428">
        <v>0</v>
      </c>
      <c r="F125" s="428">
        <v>0</v>
      </c>
      <c r="G125" s="45" t="s">
        <v>410</v>
      </c>
      <c r="H125" s="45" t="s">
        <v>410</v>
      </c>
    </row>
    <row r="126" spans="1:8" x14ac:dyDescent="0.25">
      <c r="A126" s="89">
        <v>2026</v>
      </c>
      <c r="B126" s="89" t="s">
        <v>418</v>
      </c>
      <c r="C126" s="424">
        <v>46113</v>
      </c>
      <c r="D126" s="428">
        <v>0</v>
      </c>
      <c r="E126" s="428">
        <v>0</v>
      </c>
      <c r="F126" s="428">
        <v>0</v>
      </c>
      <c r="G126" s="45" t="s">
        <v>410</v>
      </c>
      <c r="H126" s="45" t="s">
        <v>410</v>
      </c>
    </row>
    <row r="127" spans="1:8" x14ac:dyDescent="0.25">
      <c r="A127" s="89">
        <v>2026</v>
      </c>
      <c r="B127" s="89" t="s">
        <v>418</v>
      </c>
      <c r="C127" s="424">
        <v>46143</v>
      </c>
      <c r="D127" s="428">
        <v>0</v>
      </c>
      <c r="E127" s="428">
        <v>0</v>
      </c>
      <c r="F127" s="428">
        <v>0</v>
      </c>
      <c r="G127" s="45" t="s">
        <v>410</v>
      </c>
      <c r="H127" s="45" t="s">
        <v>410</v>
      </c>
    </row>
    <row r="128" spans="1:8" x14ac:dyDescent="0.25">
      <c r="A128" s="89">
        <v>2026</v>
      </c>
      <c r="B128" s="89" t="s">
        <v>418</v>
      </c>
      <c r="C128" s="424">
        <v>46174</v>
      </c>
      <c r="D128" s="428">
        <v>0</v>
      </c>
      <c r="E128" s="428">
        <v>0</v>
      </c>
      <c r="F128" s="428">
        <v>0</v>
      </c>
      <c r="G128" s="45" t="s">
        <v>410</v>
      </c>
      <c r="H128" s="45" t="s">
        <v>410</v>
      </c>
    </row>
    <row r="129" spans="1:8" x14ac:dyDescent="0.25">
      <c r="A129" s="89">
        <v>2026</v>
      </c>
      <c r="B129" s="89" t="s">
        <v>419</v>
      </c>
      <c r="C129" s="424">
        <v>46204</v>
      </c>
      <c r="D129" s="428">
        <v>0</v>
      </c>
      <c r="E129" s="428">
        <v>0</v>
      </c>
      <c r="F129" s="428">
        <v>0</v>
      </c>
      <c r="G129" s="45" t="s">
        <v>410</v>
      </c>
      <c r="H129" s="45" t="s">
        <v>410</v>
      </c>
    </row>
    <row r="130" spans="1:8" x14ac:dyDescent="0.25">
      <c r="A130" s="89">
        <v>2026</v>
      </c>
      <c r="B130" s="89" t="s">
        <v>419</v>
      </c>
      <c r="C130" s="424">
        <v>46235</v>
      </c>
      <c r="D130" s="428">
        <v>0</v>
      </c>
      <c r="E130" s="428">
        <v>0</v>
      </c>
      <c r="F130" s="428">
        <v>0</v>
      </c>
      <c r="G130" s="45" t="s">
        <v>410</v>
      </c>
      <c r="H130" s="45" t="s">
        <v>410</v>
      </c>
    </row>
    <row r="131" spans="1:8" x14ac:dyDescent="0.25">
      <c r="A131" s="89">
        <v>2026</v>
      </c>
      <c r="B131" s="89" t="s">
        <v>419</v>
      </c>
      <c r="C131" s="424">
        <v>46266</v>
      </c>
      <c r="D131" s="428">
        <v>0</v>
      </c>
      <c r="E131" s="428">
        <v>0</v>
      </c>
      <c r="F131" s="428">
        <v>0</v>
      </c>
      <c r="G131" s="45" t="s">
        <v>410</v>
      </c>
      <c r="H131" s="45" t="s">
        <v>410</v>
      </c>
    </row>
    <row r="132" spans="1:8" x14ac:dyDescent="0.25">
      <c r="A132" s="89">
        <v>2026</v>
      </c>
      <c r="B132" s="89" t="s">
        <v>420</v>
      </c>
      <c r="C132" s="424">
        <v>46296</v>
      </c>
      <c r="D132" s="428">
        <v>0</v>
      </c>
      <c r="E132" s="428">
        <v>0</v>
      </c>
      <c r="F132" s="428">
        <v>0</v>
      </c>
      <c r="G132" s="45" t="s">
        <v>410</v>
      </c>
      <c r="H132" s="45" t="s">
        <v>410</v>
      </c>
    </row>
    <row r="133" spans="1:8" x14ac:dyDescent="0.25">
      <c r="A133" s="89">
        <v>2026</v>
      </c>
      <c r="B133" s="89" t="s">
        <v>420</v>
      </c>
      <c r="C133" s="424">
        <v>46327</v>
      </c>
      <c r="D133" s="428">
        <v>0</v>
      </c>
      <c r="E133" s="428">
        <v>0</v>
      </c>
      <c r="F133" s="428">
        <v>0</v>
      </c>
      <c r="G133" s="45" t="s">
        <v>410</v>
      </c>
      <c r="H133" s="45" t="s">
        <v>410</v>
      </c>
    </row>
    <row r="134" spans="1:8" x14ac:dyDescent="0.25">
      <c r="A134" s="89">
        <v>2026</v>
      </c>
      <c r="B134" s="89" t="s">
        <v>420</v>
      </c>
      <c r="C134" s="424">
        <v>46357</v>
      </c>
      <c r="D134" s="428">
        <v>0</v>
      </c>
      <c r="E134" s="428">
        <v>0</v>
      </c>
      <c r="F134" s="428">
        <v>0</v>
      </c>
      <c r="G134" s="45" t="s">
        <v>410</v>
      </c>
      <c r="H134" s="45" t="s">
        <v>410</v>
      </c>
    </row>
  </sheetData>
  <phoneticPr fontId="14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C86B-9EB2-4E53-84DE-103C2981834F}">
  <dimension ref="A1:K26"/>
  <sheetViews>
    <sheetView workbookViewId="0">
      <selection activeCell="F71" sqref="F71"/>
    </sheetView>
  </sheetViews>
  <sheetFormatPr defaultRowHeight="15" x14ac:dyDescent="0.25"/>
  <cols>
    <col min="1" max="1" width="10.42578125" customWidth="1"/>
    <col min="2" max="2" width="10.140625" bestFit="1" customWidth="1"/>
    <col min="3" max="3" width="9.140625" bestFit="1" customWidth="1"/>
    <col min="4" max="4" width="11.140625" customWidth="1"/>
    <col min="5" max="5" width="31.140625" bestFit="1" customWidth="1"/>
    <col min="6" max="6" width="34" bestFit="1" customWidth="1"/>
    <col min="7" max="7" width="24.42578125" bestFit="1" customWidth="1"/>
    <col min="8" max="8" width="23.140625" bestFit="1" customWidth="1"/>
    <col min="9" max="9" width="23.140625" customWidth="1"/>
    <col min="10" max="10" width="21" bestFit="1" customWidth="1"/>
    <col min="11" max="11" width="20.85546875" bestFit="1" customWidth="1"/>
  </cols>
  <sheetData>
    <row r="1" spans="1:11" x14ac:dyDescent="0.25">
      <c r="A1" t="s">
        <v>352</v>
      </c>
      <c r="D1" t="s">
        <v>353</v>
      </c>
    </row>
    <row r="3" spans="1:11" x14ac:dyDescent="0.25">
      <c r="A3" s="36" t="s">
        <v>5</v>
      </c>
    </row>
    <row r="13" spans="1:11" x14ac:dyDescent="0.25">
      <c r="H13" t="s">
        <v>423</v>
      </c>
      <c r="I13" t="s">
        <v>431</v>
      </c>
    </row>
    <row r="14" spans="1:11" x14ac:dyDescent="0.25">
      <c r="A14" s="434" t="s">
        <v>355</v>
      </c>
      <c r="B14" s="433" t="s">
        <v>422</v>
      </c>
      <c r="C14" s="433" t="s">
        <v>356</v>
      </c>
      <c r="D14" s="433" t="s">
        <v>357</v>
      </c>
      <c r="E14" s="433" t="s">
        <v>362</v>
      </c>
      <c r="F14" s="433" t="s">
        <v>360</v>
      </c>
      <c r="G14" s="433" t="s">
        <v>361</v>
      </c>
      <c r="H14" s="433" t="s">
        <v>358</v>
      </c>
      <c r="I14" s="433" t="s">
        <v>432</v>
      </c>
      <c r="J14" s="433" t="s">
        <v>105</v>
      </c>
      <c r="K14" s="433" t="s">
        <v>368</v>
      </c>
    </row>
    <row r="15" spans="1:11" x14ac:dyDescent="0.25">
      <c r="A15" s="424">
        <v>45292</v>
      </c>
      <c r="B15" s="66">
        <f>IF(SUMIFS(Table8[NEP],Table8[UWM],'Reserving Table Data'!$A15)=0,"-",SUMIFS(Table8[NEP],Table8[UWM],'Reserving Table Data'!$A15))</f>
        <v>4699133.092687347</v>
      </c>
      <c r="C15" s="66">
        <f>IF(SUMIFS(Table6[NUEP],Table6[UWM],'Reserving Table Data'!$A15)=0,"-",SUMIFS(Table6[NUEP],Table6[UWM],'Reserving Table Data'!$A15))</f>
        <v>3272033.0927399201</v>
      </c>
      <c r="D15" s="66">
        <f>IF(B15="-","-",B15+C15)</f>
        <v>7971166.1854272671</v>
      </c>
      <c r="E15" s="429" cm="1">
        <f t="array" ref="E15">IFERROR(INDEX('Reserving Static Data'!O$15:O$50,MATCH($A15,'Reserving Static Data'!L$15:L$50,0),0),"-")</f>
        <v>0.66848563406658046</v>
      </c>
      <c r="F15" s="430">
        <f>IF(C15="-","-",((G15*D15)-(B15*E15))/C15)</f>
        <v>0.65806289734439083</v>
      </c>
      <c r="G15" s="429">
        <f>IFERROR((J15*K15)/D15,"-")</f>
        <v>0.66420727144327107</v>
      </c>
      <c r="H15" s="430">
        <v>0.644068444374719</v>
      </c>
      <c r="I15" s="438">
        <v>8416211.9129740503</v>
      </c>
      <c r="J15" s="66" cm="1">
        <f t="array" ref="J15">IFERROR(INDEX('Reserving Static Data'!E$15:E$134,MATCH($A15,'Reserving Static Data'!C$15:C$134,0),0),"")</f>
        <v>7971166.1854272671</v>
      </c>
      <c r="K15" s="429" cm="1">
        <f t="array" ref="K15">IFERROR(INDEX('Reserving Static Data'!G$15:G$134,MATCH($A15,'Reserving Static Data'!$C$15:$C$134,0),0),"")</f>
        <v>0.66420727144327107</v>
      </c>
    </row>
    <row r="16" spans="1:11" x14ac:dyDescent="0.25">
      <c r="A16" s="424">
        <v>45323</v>
      </c>
      <c r="B16" s="66">
        <f>IF(SUMIFS(Table8[NEP],Table8[UWM],'Reserving Table Data'!$A16)=0,"-",SUMIFS(Table8[NEP],Table8[UWM],'Reserving Table Data'!$A16))</f>
        <v>4295205.1993229836</v>
      </c>
      <c r="C16" s="66">
        <f>IF(SUMIFS(Table6[NUEP],Table6[UWM],'Reserving Table Data'!$A16)=0,"-",SUMIFS(Table6[NUEP],Table6[UWM],'Reserving Table Data'!$A16))</f>
        <v>4977510.0735173263</v>
      </c>
      <c r="D16" s="66">
        <f t="shared" ref="D16:D26" si="0">IF(B16="-","-",B16+C16)</f>
        <v>9272715.2728403099</v>
      </c>
      <c r="E16" s="429" cm="1">
        <f t="array" ref="E16">IFERROR(INDEX('Reserving Static Data'!O$15:O$50,MATCH($A16,'Reserving Static Data'!L$15:L$50,0),0),"-")</f>
        <v>0.76037079356444026</v>
      </c>
      <c r="F16" s="430">
        <f t="shared" ref="F16:F26" si="1">IF(C16="-","-",((G16*D16)-(B16*E16))/C16)</f>
        <v>0.67134677856163893</v>
      </c>
      <c r="G16" s="429">
        <f t="shared" ref="G16:G26" si="2">IFERROR((J16*K16)/D16,"-")</f>
        <v>0.71258350381994773</v>
      </c>
      <c r="H16" s="430">
        <v>0.6498780470874812</v>
      </c>
      <c r="I16" s="438">
        <v>10306894.505304167</v>
      </c>
      <c r="J16" s="66" cm="1">
        <f t="array" ref="J16">IFERROR(INDEX('Reserving Static Data'!E$15:E$134,MATCH($A16,'Reserving Static Data'!C$15:C$134,0),0),"")</f>
        <v>9272715.2728403099</v>
      </c>
      <c r="K16" s="429" cm="1">
        <f t="array" ref="K16">IFERROR(INDEX('Reserving Static Data'!G$15:G$134,MATCH($A16,'Reserving Static Data'!$C$15:$C$134,0),0),"")</f>
        <v>0.71258350381994773</v>
      </c>
    </row>
    <row r="17" spans="1:11" x14ac:dyDescent="0.25">
      <c r="A17" s="424">
        <v>45352</v>
      </c>
      <c r="B17" s="66">
        <f>IF(SUMIFS(Table8[NEP],Table8[UWM],'Reserving Table Data'!$A17)=0,"-",SUMIFS(Table8[NEP],Table8[UWM],'Reserving Table Data'!$A17))</f>
        <v>4148254.1211727513</v>
      </c>
      <c r="C17" s="66">
        <f>IF(SUMIFS(Table6[NUEP],Table6[UWM],'Reserving Table Data'!$A17)=0,"-",SUMIFS(Table6[NUEP],Table6[UWM],'Reserving Table Data'!$A17))</f>
        <v>7624617.0242096698</v>
      </c>
      <c r="D17" s="66">
        <f t="shared" si="0"/>
        <v>11772871.145382421</v>
      </c>
      <c r="E17" s="429" cm="1">
        <f t="array" ref="E17">IFERROR(INDEX('Reserving Static Data'!O$15:O$50,MATCH($A17,'Reserving Static Data'!L$15:L$50,0),0),"-")</f>
        <v>0.65751196464275463</v>
      </c>
      <c r="F17" s="430">
        <f t="shared" si="1"/>
        <v>0.6802142941233198</v>
      </c>
      <c r="G17" s="429">
        <f t="shared" si="2"/>
        <v>0.67221496832887129</v>
      </c>
      <c r="H17" s="430">
        <v>0.65508263053180016</v>
      </c>
      <c r="I17" s="438">
        <v>11942623.25170288</v>
      </c>
      <c r="J17" s="66" cm="1">
        <f t="array" ref="J17">IFERROR(INDEX('Reserving Static Data'!E$15:E$134,MATCH($A17,'Reserving Static Data'!C$15:C$134,0),0),"")</f>
        <v>11772871.145382421</v>
      </c>
      <c r="K17" s="429" cm="1">
        <f t="array" ref="K17">IFERROR(INDEX('Reserving Static Data'!G$15:G$134,MATCH($A17,'Reserving Static Data'!$C$15:$C$134,0),0),"")</f>
        <v>0.67221496832887129</v>
      </c>
    </row>
    <row r="18" spans="1:11" x14ac:dyDescent="0.25">
      <c r="A18" s="424">
        <v>45383</v>
      </c>
      <c r="B18" s="66">
        <f>IF(SUMIFS(Table8[NEP],Table8[UWM],'Reserving Table Data'!$A18)=0,"-",SUMIFS(Table8[NEP],Table8[UWM],'Reserving Table Data'!$A18))</f>
        <v>2226380.9058659626</v>
      </c>
      <c r="C18" s="66">
        <f>IF(SUMIFS(Table6[NUEP],Table6[UWM],'Reserving Table Data'!$A18)=0,"-",SUMIFS(Table6[NUEP],Table6[UWM],'Reserving Table Data'!$A18))</f>
        <v>8639162.8135632873</v>
      </c>
      <c r="D18" s="66">
        <f t="shared" si="0"/>
        <v>10865543.719429251</v>
      </c>
      <c r="E18" s="429" cm="1">
        <f t="array" ref="E18">IFERROR(INDEX('Reserving Static Data'!O$15:O$50,MATCH($A18,'Reserving Static Data'!L$15:L$50,0),0),"-")</f>
        <v>0.71048016354369903</v>
      </c>
      <c r="F18" s="430">
        <f t="shared" si="1"/>
        <v>0.68067542616217946</v>
      </c>
      <c r="G18" s="429">
        <f t="shared" si="2"/>
        <v>0.68678250188006629</v>
      </c>
      <c r="H18" s="430">
        <v>0.64094888204180966</v>
      </c>
      <c r="I18" s="438">
        <v>11815347.102186494</v>
      </c>
      <c r="J18" s="66" cm="1">
        <f t="array" ref="J18">IFERROR(INDEX('Reserving Static Data'!E$15:E$134,MATCH($A18,'Reserving Static Data'!C$15:C$134,0),0),"")</f>
        <v>10865543.719429249</v>
      </c>
      <c r="K18" s="429" cm="1">
        <f t="array" ref="K18">IFERROR(INDEX('Reserving Static Data'!G$15:G$134,MATCH($A18,'Reserving Static Data'!$C$15:$C$134,0),0),"")</f>
        <v>0.6867825018800664</v>
      </c>
    </row>
    <row r="19" spans="1:11" x14ac:dyDescent="0.25">
      <c r="A19" s="424">
        <v>45413</v>
      </c>
      <c r="B19" s="66" t="str">
        <f>IF(SUMIFS(Table8[NEP],Table8[UWM],'Reserving Table Data'!$A19)=0,"-",SUMIFS(Table8[NEP],Table8[UWM],'Reserving Table Data'!$A19))</f>
        <v>-</v>
      </c>
      <c r="C19" s="66" t="str">
        <f>IF(SUMIFS(Table6[NUEP],Table6[UWM],'Reserving Table Data'!$A19)=0,"-",SUMIFS(Table6[NUEP],Table6[UWM],'Reserving Table Data'!$A19))</f>
        <v>-</v>
      </c>
      <c r="D19" s="66" t="str">
        <f t="shared" si="0"/>
        <v>-</v>
      </c>
      <c r="E19" s="429" t="str" cm="1">
        <f t="array" ref="E19">IFERROR(INDEX('Reserving Static Data'!O$15:O$50,MATCH($A19,'Reserving Static Data'!L$15:L$50,0),0),"-")</f>
        <v>-</v>
      </c>
      <c r="F19" s="430" t="str">
        <f t="shared" si="1"/>
        <v>-</v>
      </c>
      <c r="G19" s="429" t="str">
        <f t="shared" si="2"/>
        <v>-</v>
      </c>
      <c r="H19" s="430" t="s">
        <v>484</v>
      </c>
      <c r="I19" s="438" t="s">
        <v>484</v>
      </c>
      <c r="J19" s="66" cm="1">
        <f t="array" ref="J19">IFERROR(INDEX('Reserving Static Data'!E$15:E$134,MATCH($A19,'Reserving Static Data'!C$15:C$134,0),0),"")</f>
        <v>0</v>
      </c>
      <c r="K19" s="429" t="str" cm="1">
        <f t="array" ref="K19">IFERROR(INDEX('Reserving Static Data'!G$15:G$134,MATCH($A19,'Reserving Static Data'!$C$15:$C$134,0),0),"")</f>
        <v/>
      </c>
    </row>
    <row r="20" spans="1:11" x14ac:dyDescent="0.25">
      <c r="A20" s="424">
        <v>45444</v>
      </c>
      <c r="B20" s="66" t="str">
        <f>IF(SUMIFS(Table8[NEP],Table8[UWM],'Reserving Table Data'!$A20)=0,"-",SUMIFS(Table8[NEP],Table8[UWM],'Reserving Table Data'!$A20))</f>
        <v>-</v>
      </c>
      <c r="C20" s="66" t="str">
        <f>IF(SUMIFS(Table6[NUEP],Table6[UWM],'Reserving Table Data'!$A20)=0,"-",SUMIFS(Table6[NUEP],Table6[UWM],'Reserving Table Data'!$A20))</f>
        <v>-</v>
      </c>
      <c r="D20" s="66" t="str">
        <f t="shared" si="0"/>
        <v>-</v>
      </c>
      <c r="E20" s="429" t="str" cm="1">
        <f t="array" ref="E20">IFERROR(INDEX('Reserving Static Data'!O$15:O$50,MATCH($A20,'Reserving Static Data'!L$15:L$50,0),0),"-")</f>
        <v>-</v>
      </c>
      <c r="F20" s="430" t="str">
        <f t="shared" si="1"/>
        <v>-</v>
      </c>
      <c r="G20" s="429" t="str">
        <f t="shared" si="2"/>
        <v>-</v>
      </c>
      <c r="H20" s="430" t="s">
        <v>484</v>
      </c>
      <c r="I20" s="438" t="s">
        <v>484</v>
      </c>
      <c r="J20" s="66" cm="1">
        <f t="array" ref="J20">IFERROR(INDEX('Reserving Static Data'!E$15:E$134,MATCH($A20,'Reserving Static Data'!C$15:C$134,0),0),"")</f>
        <v>0</v>
      </c>
      <c r="K20" s="429" t="str" cm="1">
        <f t="array" ref="K20">IFERROR(INDEX('Reserving Static Data'!G$15:G$134,MATCH($A20,'Reserving Static Data'!$C$15:$C$134,0),0),"")</f>
        <v/>
      </c>
    </row>
    <row r="21" spans="1:11" x14ac:dyDescent="0.25">
      <c r="A21" s="424">
        <v>45474</v>
      </c>
      <c r="B21" s="66" t="str">
        <f>IF(SUMIFS(Table8[NEP],Table8[UWM],'Reserving Table Data'!$A21)=0,"-",SUMIFS(Table8[NEP],Table8[UWM],'Reserving Table Data'!$A21))</f>
        <v>-</v>
      </c>
      <c r="C21" s="66" t="str">
        <f>IF(SUMIFS(Table6[NUEP],Table6[UWM],'Reserving Table Data'!$A21)=0,"-",SUMIFS(Table6[NUEP],Table6[UWM],'Reserving Table Data'!$A21))</f>
        <v>-</v>
      </c>
      <c r="D21" s="66" t="str">
        <f t="shared" si="0"/>
        <v>-</v>
      </c>
      <c r="E21" s="429" t="str" cm="1">
        <f t="array" ref="E21">IFERROR(INDEX('Reserving Static Data'!O$15:O$50,MATCH($A21,'Reserving Static Data'!L$15:L$50,0),0),"-")</f>
        <v>-</v>
      </c>
      <c r="F21" s="430" t="str">
        <f t="shared" si="1"/>
        <v>-</v>
      </c>
      <c r="G21" s="429" t="str">
        <f t="shared" si="2"/>
        <v>-</v>
      </c>
      <c r="H21" s="430" t="s">
        <v>484</v>
      </c>
      <c r="I21" s="438" t="s">
        <v>484</v>
      </c>
      <c r="J21" s="66" cm="1">
        <f t="array" ref="J21">IFERROR(INDEX('Reserving Static Data'!E$15:E$134,MATCH($A21,'Reserving Static Data'!C$15:C$134,0),0),"")</f>
        <v>0</v>
      </c>
      <c r="K21" s="429" t="str" cm="1">
        <f t="array" ref="K21">IFERROR(INDEX('Reserving Static Data'!G$15:G$134,MATCH($A21,'Reserving Static Data'!$C$15:$C$134,0),0),"")</f>
        <v/>
      </c>
    </row>
    <row r="22" spans="1:11" x14ac:dyDescent="0.25">
      <c r="A22" s="424">
        <v>45505</v>
      </c>
      <c r="B22" s="66" t="str">
        <f>IF(SUMIFS(Table8[NEP],Table8[UWM],'Reserving Table Data'!$A22)=0,"-",SUMIFS(Table8[NEP],Table8[UWM],'Reserving Table Data'!$A22))</f>
        <v>-</v>
      </c>
      <c r="C22" s="66" t="str">
        <f>IF(SUMIFS(Table6[NUEP],Table6[UWM],'Reserving Table Data'!$A22)=0,"-",SUMIFS(Table6[NUEP],Table6[UWM],'Reserving Table Data'!$A22))</f>
        <v>-</v>
      </c>
      <c r="D22" s="66" t="str">
        <f t="shared" si="0"/>
        <v>-</v>
      </c>
      <c r="E22" s="429" t="str" cm="1">
        <f t="array" ref="E22">IFERROR(INDEX('Reserving Static Data'!O$15:O$50,MATCH($A22,'Reserving Static Data'!L$15:L$50,0),0),"-")</f>
        <v>-</v>
      </c>
      <c r="F22" s="430" t="str">
        <f t="shared" si="1"/>
        <v>-</v>
      </c>
      <c r="G22" s="429" t="str">
        <f t="shared" si="2"/>
        <v>-</v>
      </c>
      <c r="H22" s="430" t="s">
        <v>484</v>
      </c>
      <c r="I22" s="438" t="s">
        <v>484</v>
      </c>
      <c r="J22" s="66" cm="1">
        <f t="array" ref="J22">IFERROR(INDEX('Reserving Static Data'!E$15:E$134,MATCH($A22,'Reserving Static Data'!C$15:C$134,0),0),"")</f>
        <v>0</v>
      </c>
      <c r="K22" s="429" t="str" cm="1">
        <f t="array" ref="K22">IFERROR(INDEX('Reserving Static Data'!G$15:G$134,MATCH($A22,'Reserving Static Data'!$C$15:$C$134,0),0),"")</f>
        <v/>
      </c>
    </row>
    <row r="23" spans="1:11" x14ac:dyDescent="0.25">
      <c r="A23" s="424">
        <v>45536</v>
      </c>
      <c r="B23" s="66" t="str">
        <f>IF(SUMIFS(Table8[NEP],Table8[UWM],'Reserving Table Data'!$A23)=0,"-",SUMIFS(Table8[NEP],Table8[UWM],'Reserving Table Data'!$A23))</f>
        <v>-</v>
      </c>
      <c r="C23" s="66" t="str">
        <f>IF(SUMIFS(Table6[NUEP],Table6[UWM],'Reserving Table Data'!$A23)=0,"-",SUMIFS(Table6[NUEP],Table6[UWM],'Reserving Table Data'!$A23))</f>
        <v>-</v>
      </c>
      <c r="D23" s="66" t="str">
        <f t="shared" si="0"/>
        <v>-</v>
      </c>
      <c r="E23" s="429" t="str" cm="1">
        <f t="array" ref="E23">IFERROR(INDEX('Reserving Static Data'!O$15:O$50,MATCH($A23,'Reserving Static Data'!L$15:L$50,0),0),"-")</f>
        <v>-</v>
      </c>
      <c r="F23" s="430" t="str">
        <f t="shared" si="1"/>
        <v>-</v>
      </c>
      <c r="G23" s="429" t="str">
        <f t="shared" si="2"/>
        <v>-</v>
      </c>
      <c r="H23" s="430" t="s">
        <v>484</v>
      </c>
      <c r="I23" s="438" t="s">
        <v>484</v>
      </c>
      <c r="J23" s="66" cm="1">
        <f t="array" ref="J23">IFERROR(INDEX('Reserving Static Data'!E$15:E$134,MATCH($A23,'Reserving Static Data'!C$15:C$134,0),0),"")</f>
        <v>0</v>
      </c>
      <c r="K23" s="429" t="str" cm="1">
        <f t="array" ref="K23">IFERROR(INDEX('Reserving Static Data'!G$15:G$134,MATCH($A23,'Reserving Static Data'!$C$15:$C$134,0),0),"")</f>
        <v/>
      </c>
    </row>
    <row r="24" spans="1:11" x14ac:dyDescent="0.25">
      <c r="A24" s="424">
        <v>45566</v>
      </c>
      <c r="B24" s="66" t="str">
        <f>IF(SUMIFS(Table8[NEP],Table8[UWM],'Reserving Table Data'!$A24)=0,"-",SUMIFS(Table8[NEP],Table8[UWM],'Reserving Table Data'!$A24))</f>
        <v>-</v>
      </c>
      <c r="C24" s="66" t="str">
        <f>IF(SUMIFS(Table6[NUEP],Table6[UWM],'Reserving Table Data'!$A24)=0,"-",SUMIFS(Table6[NUEP],Table6[UWM],'Reserving Table Data'!$A24))</f>
        <v>-</v>
      </c>
      <c r="D24" s="66" t="str">
        <f t="shared" si="0"/>
        <v>-</v>
      </c>
      <c r="E24" s="429" t="str" cm="1">
        <f t="array" ref="E24">IFERROR(INDEX('Reserving Static Data'!O$15:O$50,MATCH($A24,'Reserving Static Data'!L$15:L$50,0),0),"-")</f>
        <v>-</v>
      </c>
      <c r="F24" s="430" t="str">
        <f t="shared" si="1"/>
        <v>-</v>
      </c>
      <c r="G24" s="429" t="str">
        <f t="shared" si="2"/>
        <v>-</v>
      </c>
      <c r="H24" s="430" t="s">
        <v>484</v>
      </c>
      <c r="I24" s="438" t="s">
        <v>484</v>
      </c>
      <c r="J24" s="66" cm="1">
        <f t="array" ref="J24">IFERROR(INDEX('Reserving Static Data'!E$15:E$134,MATCH($A24,'Reserving Static Data'!C$15:C$134,0),0),"")</f>
        <v>0</v>
      </c>
      <c r="K24" s="429" t="str" cm="1">
        <f t="array" ref="K24">IFERROR(INDEX('Reserving Static Data'!G$15:G$134,MATCH($A24,'Reserving Static Data'!$C$15:$C$134,0),0),"")</f>
        <v/>
      </c>
    </row>
    <row r="25" spans="1:11" x14ac:dyDescent="0.25">
      <c r="A25" s="424">
        <v>45597</v>
      </c>
      <c r="B25" s="66" t="str">
        <f>IF(SUMIFS(Table8[NEP],Table8[UWM],'Reserving Table Data'!$A25)=0,"-",SUMIFS(Table8[NEP],Table8[UWM],'Reserving Table Data'!$A25))</f>
        <v>-</v>
      </c>
      <c r="C25" s="66" t="str">
        <f>IF(SUMIFS(Table6[NUEP],Table6[UWM],'Reserving Table Data'!$A25)=0,"-",SUMIFS(Table6[NUEP],Table6[UWM],'Reserving Table Data'!$A25))</f>
        <v>-</v>
      </c>
      <c r="D25" s="66" t="str">
        <f t="shared" si="0"/>
        <v>-</v>
      </c>
      <c r="E25" s="429" t="str" cm="1">
        <f t="array" ref="E25">IFERROR(INDEX('Reserving Static Data'!O$15:O$50,MATCH($A25,'Reserving Static Data'!L$15:L$50,0),0),"-")</f>
        <v>-</v>
      </c>
      <c r="F25" s="430" t="str">
        <f t="shared" si="1"/>
        <v>-</v>
      </c>
      <c r="G25" s="429" t="str">
        <f t="shared" si="2"/>
        <v>-</v>
      </c>
      <c r="H25" s="430" t="s">
        <v>484</v>
      </c>
      <c r="I25" s="438" t="s">
        <v>484</v>
      </c>
      <c r="J25" s="66" cm="1">
        <f t="array" ref="J25">IFERROR(INDEX('Reserving Static Data'!E$15:E$134,MATCH($A25,'Reserving Static Data'!C$15:C$134,0),0),"")</f>
        <v>0</v>
      </c>
      <c r="K25" s="429" t="str" cm="1">
        <f t="array" ref="K25">IFERROR(INDEX('Reserving Static Data'!G$15:G$134,MATCH($A25,'Reserving Static Data'!$C$15:$C$134,0),0),"")</f>
        <v/>
      </c>
    </row>
    <row r="26" spans="1:11" x14ac:dyDescent="0.25">
      <c r="A26" s="424">
        <v>45627</v>
      </c>
      <c r="B26" s="66" t="str">
        <f>IF(SUMIFS(Table8[NEP],Table8[UWM],'Reserving Table Data'!$A26)=0,"-",SUMIFS(Table8[NEP],Table8[UWM],'Reserving Table Data'!$A26))</f>
        <v>-</v>
      </c>
      <c r="C26" s="66" t="str">
        <f>IF(SUMIFS(Table6[NUEP],Table6[UWM],'Reserving Table Data'!$A26)=0,"-",SUMIFS(Table6[NUEP],Table6[UWM],'Reserving Table Data'!$A26))</f>
        <v>-</v>
      </c>
      <c r="D26" s="66" t="str">
        <f t="shared" si="0"/>
        <v>-</v>
      </c>
      <c r="E26" s="429" t="str" cm="1">
        <f t="array" ref="E26">IFERROR(INDEX('Reserving Static Data'!O$15:O$50,MATCH($A26,'Reserving Static Data'!L$15:L$50,0),0),"-")</f>
        <v>-</v>
      </c>
      <c r="F26" s="430" t="str">
        <f t="shared" si="1"/>
        <v>-</v>
      </c>
      <c r="G26" s="429" t="str">
        <f t="shared" si="2"/>
        <v>-</v>
      </c>
      <c r="H26" s="430" t="s">
        <v>484</v>
      </c>
      <c r="I26" s="438" t="s">
        <v>484</v>
      </c>
      <c r="J26" s="66" cm="1">
        <f t="array" ref="J26">IFERROR(INDEX('Reserving Static Data'!E$15:E$134,MATCH($A26,'Reserving Static Data'!C$15:C$134,0),0),"")</f>
        <v>0</v>
      </c>
      <c r="K26" s="429" t="str" cm="1">
        <f t="array" ref="K26">IFERROR(INDEX('Reserving Static Data'!G$15:G$134,MATCH($A26,'Reserving Static Data'!$C$15:$C$134,0),0),"")</f>
        <v/>
      </c>
    </row>
  </sheetData>
  <pageMargins left="0.7" right="0.7" top="0.75" bottom="0.75" header="0.3" footer="0.3"/>
  <drawing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4dcc80ff-3a52-4766-b76e-262847ecd459}" enabled="0" method="" siteId="{4dcc80ff-3a52-4766-b76e-262847ecd459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Title Sheet</vt:lpstr>
      <vt:lpstr>Plan</vt:lpstr>
      <vt:lpstr>Summary - Performance vs Plan</vt:lpstr>
      <vt:lpstr>Summary - Perf vs Plan 2024</vt:lpstr>
      <vt:lpstr>Summary - Reserving</vt:lpstr>
      <vt:lpstr>Total Sales Figures &gt;&gt;</vt:lpstr>
      <vt:lpstr>Headline - Sales, NWP, GWP</vt:lpstr>
      <vt:lpstr>Current - Sales, NWP, GWP</vt:lpstr>
      <vt:lpstr>Ultimate - Sales, NWP, GWP</vt:lpstr>
      <vt:lpstr>NB Sales Figures &gt;&gt;</vt:lpstr>
      <vt:lpstr>NB - Sales, NWP, GWP</vt:lpstr>
      <vt:lpstr>NB - Sales, NWP, GWP OLD</vt:lpstr>
      <vt:lpstr>REN Sales Figures &gt;&gt;</vt:lpstr>
      <vt:lpstr>RN - Sales, NWP, GWP</vt:lpstr>
      <vt:lpstr>RN - Sales, NWP, GWP OLD</vt:lpstr>
      <vt:lpstr>Charts &gt;&gt;</vt:lpstr>
      <vt:lpstr>Policies</vt:lpstr>
      <vt:lpstr>Policies NBREN</vt:lpstr>
      <vt:lpstr>Premium</vt:lpstr>
      <vt:lpstr>Premium NBREN</vt:lpstr>
      <vt:lpstr>Premium Distribution</vt:lpstr>
      <vt:lpstr>Cancellation Triangles</vt:lpstr>
      <vt:lpstr>Risk Mix Tracking &gt;&gt;</vt:lpstr>
      <vt:lpstr>Proposer Age</vt:lpstr>
      <vt:lpstr>Proportion Aged u25</vt:lpstr>
      <vt:lpstr>Average Mileage</vt:lpstr>
      <vt:lpstr>Vehicle Value</vt:lpstr>
      <vt:lpstr>Vehicle Value Over 25k</vt:lpstr>
      <vt:lpstr>NCD</vt:lpstr>
      <vt:lpstr>Monthly Payments</vt:lpstr>
      <vt:lpstr>Area Rating</vt:lpstr>
      <vt:lpstr>Data Summaries &gt;&gt;</vt:lpstr>
      <vt:lpstr>PolCount</vt:lpstr>
      <vt:lpstr>NWP</vt:lpstr>
      <vt:lpstr>Averages Graph Data</vt:lpstr>
      <vt:lpstr>Dist Graph Data</vt:lpstr>
      <vt:lpstr>Plan Figures</vt:lpstr>
      <vt:lpstr>Reserving Static Data</vt:lpstr>
      <vt:lpstr>Reserving Table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Matthias Newsome</dc:creator>
  <cp:keywords/>
  <dc:description/>
  <cp:lastModifiedBy>Matthew Turner</cp:lastModifiedBy>
  <cp:revision/>
  <dcterms:created xsi:type="dcterms:W3CDTF">2023-11-24T17:07:42Z</dcterms:created>
  <dcterms:modified xsi:type="dcterms:W3CDTF">2025-08-18T11:08:48Z</dcterms:modified>
  <cp:category/>
  <cp:contentStatus/>
</cp:coreProperties>
</file>